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indreaske/Documents/Master/MASTER/FINAL/"/>
    </mc:Choice>
  </mc:AlternateContent>
  <xr:revisionPtr revIDLastSave="0" documentId="13_ncr:1_{4375C758-85C9-5647-A59E-6999C8B08D8E}" xr6:coauthVersionLast="47" xr6:coauthVersionMax="47" xr10:uidLastSave="{00000000-0000-0000-0000-000000000000}"/>
  <bookViews>
    <workbookView xWindow="0" yWindow="500" windowWidth="28320" windowHeight="16000" firstSheet="13" activeTab="17" xr2:uid="{61884152-27ED-A740-9EAA-0531D18C7D14}"/>
  </bookViews>
  <sheets>
    <sheet name="OSE 2010-2020" sheetId="3" r:id="rId1"/>
    <sheet name="S&amp;P 500" sheetId="6" r:id="rId2"/>
    <sheet name="S&amp;P 1000" sheetId="5" r:id="rId3"/>
    <sheet name="Matching Process" sheetId="8" r:id="rId4"/>
    <sheet name="Matching Done" sheetId="9" r:id="rId5"/>
    <sheet name="Treatment Group" sheetId="4" r:id="rId6"/>
    <sheet name="Control group" sheetId="7" r:id="rId7"/>
    <sheet name="Data from Text. An. - Treat" sheetId="12" r:id="rId8"/>
    <sheet name="Data from Text. An. - Control" sheetId="13" r:id="rId9"/>
    <sheet name="Cleaned Data - Treat" sheetId="25" r:id="rId10"/>
    <sheet name="Cleaned Data - Control" sheetId="26" r:id="rId11"/>
    <sheet name="Media - Treat (NOT USED)" sheetId="36" r:id="rId12"/>
    <sheet name="Media - Control (NOT USED)" sheetId="37" r:id="rId13"/>
    <sheet name="Adjusted Data - Treat" sheetId="39" r:id="rId14"/>
    <sheet name="Adjusted Data - Control" sheetId="40" r:id="rId15"/>
    <sheet name="Final Data - Treat" sheetId="41" r:id="rId16"/>
    <sheet name="Final Data - Control" sheetId="42" r:id="rId17"/>
    <sheet name="Diff-in-Diff Data" sheetId="38" r:id="rId18"/>
    <sheet name="Diff-in-Diff Overview" sheetId="28" r:id="rId19"/>
    <sheet name="Sample, Descriptive &amp; Regress. " sheetId="29" r:id="rId20"/>
  </sheet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5" i="29" l="1"/>
  <c r="F188" i="25"/>
  <c r="B197" i="25" s="1"/>
  <c r="CI195" i="41"/>
  <c r="CL195" i="41"/>
  <c r="CL195" i="42"/>
  <c r="F186" i="37"/>
  <c r="G186" i="37"/>
  <c r="H186" i="37"/>
  <c r="I186" i="37"/>
  <c r="J186" i="37"/>
  <c r="K186" i="37"/>
  <c r="L186" i="37"/>
  <c r="M186" i="37"/>
  <c r="N186" i="37"/>
  <c r="O186" i="37"/>
  <c r="P186" i="37"/>
  <c r="Q186" i="37"/>
  <c r="R186" i="37"/>
  <c r="S186" i="37"/>
  <c r="T186" i="37"/>
  <c r="U186" i="37"/>
  <c r="V186" i="37"/>
  <c r="W186" i="37"/>
  <c r="X186" i="37"/>
  <c r="Y186" i="37"/>
  <c r="Z186" i="37"/>
  <c r="AA186" i="37"/>
  <c r="F186" i="36"/>
  <c r="G186" i="36"/>
  <c r="H186" i="36"/>
  <c r="I186" i="36"/>
  <c r="J186" i="36"/>
  <c r="K186" i="36"/>
  <c r="L186" i="36"/>
  <c r="M186" i="36"/>
  <c r="N186" i="36"/>
  <c r="O186" i="36"/>
  <c r="P186" i="36"/>
  <c r="Q186" i="36"/>
  <c r="R186" i="36"/>
  <c r="S186" i="36"/>
  <c r="T186" i="36"/>
  <c r="U186" i="36"/>
  <c r="V186" i="36"/>
  <c r="W186" i="36"/>
  <c r="X186" i="36"/>
  <c r="Y186" i="36"/>
  <c r="Z186" i="36"/>
  <c r="AA186" i="36"/>
  <c r="CA195" i="42"/>
  <c r="BP195" i="42"/>
  <c r="BM195" i="42"/>
  <c r="BN195" i="42"/>
  <c r="BO195" i="42"/>
  <c r="BX195" i="42"/>
  <c r="BY195" i="42"/>
  <c r="BZ195" i="42"/>
  <c r="CI195" i="42"/>
  <c r="CJ195" i="42"/>
  <c r="CK195" i="42"/>
  <c r="CT195" i="42"/>
  <c r="CU195" i="42"/>
  <c r="CV195" i="42"/>
  <c r="CW195" i="42"/>
  <c r="BM196" i="42"/>
  <c r="BN196" i="42"/>
  <c r="BO196" i="42"/>
  <c r="BP196" i="42"/>
  <c r="BX196" i="42"/>
  <c r="BY196" i="42"/>
  <c r="BZ196" i="42"/>
  <c r="CA196" i="42"/>
  <c r="CI196" i="42"/>
  <c r="CJ196" i="42"/>
  <c r="CK196" i="42"/>
  <c r="CL196" i="42"/>
  <c r="CT196" i="42"/>
  <c r="CU196" i="42"/>
  <c r="CV196" i="42"/>
  <c r="CW196" i="42"/>
  <c r="BM197" i="42"/>
  <c r="BN197" i="42"/>
  <c r="BO197" i="42"/>
  <c r="BP197" i="42"/>
  <c r="BX197" i="42"/>
  <c r="BY197" i="42"/>
  <c r="BZ197" i="42"/>
  <c r="CA197" i="42"/>
  <c r="CI197" i="42"/>
  <c r="CJ197" i="42"/>
  <c r="CK197" i="42"/>
  <c r="CL197" i="42"/>
  <c r="CT197" i="42"/>
  <c r="CU197" i="42"/>
  <c r="CV197" i="42"/>
  <c r="CW197" i="42"/>
  <c r="BM198" i="42"/>
  <c r="BN198" i="42"/>
  <c r="BO198" i="42"/>
  <c r="BP198" i="42"/>
  <c r="BX198" i="42"/>
  <c r="BY198" i="42"/>
  <c r="BZ198" i="42"/>
  <c r="CA198" i="42"/>
  <c r="CI198" i="42"/>
  <c r="CJ198" i="42"/>
  <c r="CK198" i="42"/>
  <c r="CL198" i="42"/>
  <c r="CT198" i="42"/>
  <c r="CU198" i="42"/>
  <c r="CV198" i="42"/>
  <c r="CW198" i="42"/>
  <c r="CW198" i="41"/>
  <c r="CW197" i="41"/>
  <c r="CW196" i="41"/>
  <c r="CW195" i="41"/>
  <c r="CL196" i="41"/>
  <c r="CL197" i="41"/>
  <c r="CL198" i="41"/>
  <c r="CA198" i="41"/>
  <c r="CA197" i="41"/>
  <c r="CA196" i="41"/>
  <c r="CA195" i="41"/>
  <c r="BP198" i="41"/>
  <c r="BP197" i="41"/>
  <c r="BP196" i="41"/>
  <c r="BP195" i="41"/>
  <c r="CV196" i="41"/>
  <c r="CV197" i="41"/>
  <c r="CV198" i="41"/>
  <c r="CV195" i="41"/>
  <c r="CU198" i="41"/>
  <c r="CU197" i="41"/>
  <c r="CU196" i="41"/>
  <c r="CU195" i="41"/>
  <c r="CT198" i="41"/>
  <c r="CT197" i="41"/>
  <c r="CT196" i="41"/>
  <c r="CT195" i="41"/>
  <c r="CK196" i="41"/>
  <c r="CK197" i="41"/>
  <c r="CK198" i="41"/>
  <c r="CK195" i="41"/>
  <c r="CJ198" i="41"/>
  <c r="CJ197" i="41"/>
  <c r="CJ196" i="41"/>
  <c r="CJ195" i="41"/>
  <c r="CI196" i="41"/>
  <c r="CI197" i="41"/>
  <c r="CI198" i="41"/>
  <c r="BZ196" i="41"/>
  <c r="BZ197" i="41"/>
  <c r="BZ198" i="41"/>
  <c r="BZ195" i="41"/>
  <c r="BY198" i="41"/>
  <c r="BY197" i="41"/>
  <c r="BY196" i="41"/>
  <c r="BY195" i="41"/>
  <c r="BX198" i="41"/>
  <c r="BX197" i="41"/>
  <c r="BX196" i="41"/>
  <c r="BX195" i="41"/>
  <c r="BO198" i="41"/>
  <c r="BO197" i="41"/>
  <c r="BO196" i="41"/>
  <c r="BO195" i="41"/>
  <c r="BN198" i="41"/>
  <c r="BN197" i="41"/>
  <c r="BN196" i="41"/>
  <c r="BN195" i="41"/>
  <c r="BM198" i="41"/>
  <c r="BM197" i="41"/>
  <c r="BM196" i="41"/>
  <c r="BM195" i="41"/>
  <c r="C96" i="29"/>
  <c r="C95" i="29"/>
  <c r="C94" i="29"/>
  <c r="C93" i="29"/>
  <c r="B96" i="29"/>
  <c r="B95" i="29"/>
  <c r="B94" i="29"/>
  <c r="B93" i="29"/>
  <c r="C86" i="29"/>
  <c r="C85" i="29"/>
  <c r="C84" i="29"/>
  <c r="C83" i="29"/>
  <c r="B86" i="29"/>
  <c r="B85" i="29"/>
  <c r="B84" i="29"/>
  <c r="B83" i="29"/>
  <c r="C76" i="29"/>
  <c r="C75" i="29"/>
  <c r="C74" i="29"/>
  <c r="C73" i="29"/>
  <c r="B76" i="29"/>
  <c r="B75" i="29"/>
  <c r="B74" i="29"/>
  <c r="B73" i="29"/>
  <c r="C66" i="29"/>
  <c r="C65" i="29"/>
  <c r="C64" i="29"/>
  <c r="C63" i="29"/>
  <c r="B66" i="29"/>
  <c r="B65" i="29"/>
  <c r="B64" i="29"/>
  <c r="B63" i="29"/>
  <c r="C53" i="29"/>
  <c r="C52" i="29"/>
  <c r="C51" i="29"/>
  <c r="C50" i="29"/>
  <c r="B53" i="29"/>
  <c r="B52" i="29"/>
  <c r="B51" i="29"/>
  <c r="B50" i="29"/>
  <c r="C43" i="29"/>
  <c r="C42" i="29"/>
  <c r="C41" i="29"/>
  <c r="C40" i="29"/>
  <c r="B43" i="29"/>
  <c r="B42" i="29"/>
  <c r="B41" i="29"/>
  <c r="B40" i="29"/>
  <c r="C33" i="29"/>
  <c r="C32" i="29"/>
  <c r="C31" i="29"/>
  <c r="C30" i="29"/>
  <c r="B33" i="29"/>
  <c r="B32" i="29"/>
  <c r="B31" i="29"/>
  <c r="B30" i="29"/>
  <c r="C23" i="29"/>
  <c r="C22" i="29"/>
  <c r="C21" i="29"/>
  <c r="C20" i="29"/>
  <c r="B20" i="29"/>
  <c r="B23" i="29"/>
  <c r="B22" i="29"/>
  <c r="B21" i="29"/>
  <c r="BR191" i="42"/>
  <c r="BH188" i="42"/>
  <c r="F188" i="42"/>
  <c r="F186" i="42"/>
  <c r="CZ192" i="42"/>
  <c r="CY192" i="42"/>
  <c r="CX192" i="42"/>
  <c r="CW192" i="42"/>
  <c r="CV192" i="42"/>
  <c r="CU192" i="42"/>
  <c r="CT192" i="42"/>
  <c r="CS192" i="42"/>
  <c r="CR192" i="42"/>
  <c r="CQ192" i="42"/>
  <c r="CP192" i="42"/>
  <c r="CO192" i="42"/>
  <c r="CN192" i="42"/>
  <c r="CM192" i="42"/>
  <c r="CL192" i="42"/>
  <c r="CK192" i="42"/>
  <c r="CJ192" i="42"/>
  <c r="CI192" i="42"/>
  <c r="CH192" i="42"/>
  <c r="CG192" i="42"/>
  <c r="CF192" i="42"/>
  <c r="CE192" i="42"/>
  <c r="CD192" i="42"/>
  <c r="CC192" i="42"/>
  <c r="CB192" i="42"/>
  <c r="CA192" i="42"/>
  <c r="BZ192" i="42"/>
  <c r="BY192" i="42"/>
  <c r="BX192" i="42"/>
  <c r="BW192" i="42"/>
  <c r="BV192" i="42"/>
  <c r="BU192" i="42"/>
  <c r="BT192" i="42"/>
  <c r="BS192" i="42"/>
  <c r="BR192" i="42"/>
  <c r="BQ192" i="42"/>
  <c r="BP192" i="42"/>
  <c r="BO192" i="42"/>
  <c r="BN192" i="42"/>
  <c r="BM192" i="42"/>
  <c r="BL192" i="42"/>
  <c r="BK192" i="42"/>
  <c r="BJ192" i="42"/>
  <c r="BI192" i="42"/>
  <c r="BH192" i="42"/>
  <c r="BG192" i="42"/>
  <c r="BF192" i="42"/>
  <c r="BE192" i="42"/>
  <c r="BD192" i="42"/>
  <c r="BC192" i="42"/>
  <c r="BB192" i="42"/>
  <c r="BA192" i="42"/>
  <c r="AZ192" i="42"/>
  <c r="AY192" i="42"/>
  <c r="AX192" i="42"/>
  <c r="AW192" i="42"/>
  <c r="AV192" i="42"/>
  <c r="AU192" i="42"/>
  <c r="AT192" i="42"/>
  <c r="AS192" i="42"/>
  <c r="AR192" i="42"/>
  <c r="AQ192" i="42"/>
  <c r="AP192" i="42"/>
  <c r="AO192" i="42"/>
  <c r="AN192" i="42"/>
  <c r="AM192" i="42"/>
  <c r="AL192" i="42"/>
  <c r="AK192" i="42"/>
  <c r="AJ192" i="42"/>
  <c r="AI192" i="42"/>
  <c r="AH192" i="42"/>
  <c r="AG192" i="42"/>
  <c r="AF192" i="42"/>
  <c r="AE192" i="42"/>
  <c r="AD192" i="42"/>
  <c r="AC192" i="42"/>
  <c r="AB192" i="42"/>
  <c r="AA192" i="42"/>
  <c r="Z192" i="42"/>
  <c r="Y192" i="42"/>
  <c r="X192" i="42"/>
  <c r="W192" i="42"/>
  <c r="V192" i="42"/>
  <c r="U192" i="42"/>
  <c r="T192" i="42"/>
  <c r="S192" i="42"/>
  <c r="R192" i="42"/>
  <c r="Q192" i="42"/>
  <c r="P192" i="42"/>
  <c r="O192" i="42"/>
  <c r="N192" i="42"/>
  <c r="M192" i="42"/>
  <c r="L192" i="42"/>
  <c r="K192" i="42"/>
  <c r="J192" i="42"/>
  <c r="I192" i="42"/>
  <c r="H192" i="42"/>
  <c r="G192" i="42"/>
  <c r="F192" i="42"/>
  <c r="CZ191" i="42"/>
  <c r="CY191" i="42"/>
  <c r="CX191" i="42"/>
  <c r="CW191" i="42"/>
  <c r="CV191" i="42"/>
  <c r="CU191" i="42"/>
  <c r="CT191" i="42"/>
  <c r="CS191" i="42"/>
  <c r="CR191" i="42"/>
  <c r="CQ191" i="42"/>
  <c r="CP191" i="42"/>
  <c r="CO191" i="42"/>
  <c r="CN191" i="42"/>
  <c r="CM191" i="42"/>
  <c r="CL191" i="42"/>
  <c r="CK191" i="42"/>
  <c r="CJ191" i="42"/>
  <c r="CI191" i="42"/>
  <c r="CH191" i="42"/>
  <c r="CG191" i="42"/>
  <c r="CF191" i="42"/>
  <c r="CE191" i="42"/>
  <c r="CD191" i="42"/>
  <c r="CC191" i="42"/>
  <c r="CB191" i="42"/>
  <c r="CA191" i="42"/>
  <c r="BZ191" i="42"/>
  <c r="BY191" i="42"/>
  <c r="BX191" i="42"/>
  <c r="BW191" i="42"/>
  <c r="BV191" i="42"/>
  <c r="BU191" i="42"/>
  <c r="BT191" i="42"/>
  <c r="BS191" i="42"/>
  <c r="BQ191" i="42"/>
  <c r="BP191" i="42"/>
  <c r="BO191" i="42"/>
  <c r="BN191" i="42"/>
  <c r="BM191" i="42"/>
  <c r="BL191" i="42"/>
  <c r="BK191" i="42"/>
  <c r="BJ191" i="42"/>
  <c r="BI191" i="42"/>
  <c r="BH191" i="42"/>
  <c r="BG191" i="42"/>
  <c r="BF191" i="42"/>
  <c r="BE191" i="42"/>
  <c r="BD191" i="42"/>
  <c r="BC191" i="42"/>
  <c r="BB191" i="42"/>
  <c r="BA191" i="42"/>
  <c r="AZ191" i="42"/>
  <c r="AY191" i="42"/>
  <c r="AX191" i="42"/>
  <c r="AW191" i="42"/>
  <c r="AV191" i="42"/>
  <c r="AU191" i="42"/>
  <c r="AT191" i="42"/>
  <c r="AS191" i="42"/>
  <c r="AR191" i="42"/>
  <c r="AQ191" i="42"/>
  <c r="AP191" i="42"/>
  <c r="AO191" i="42"/>
  <c r="AN191" i="42"/>
  <c r="AM191" i="42"/>
  <c r="AL191" i="42"/>
  <c r="AK191" i="42"/>
  <c r="AJ191" i="42"/>
  <c r="AI191" i="42"/>
  <c r="AH191" i="42"/>
  <c r="AG191" i="42"/>
  <c r="AF191" i="42"/>
  <c r="AE191" i="42"/>
  <c r="AD191" i="42"/>
  <c r="AC191" i="42"/>
  <c r="AB191" i="42"/>
  <c r="AA191" i="42"/>
  <c r="Z191" i="42"/>
  <c r="Y191" i="42"/>
  <c r="X191" i="42"/>
  <c r="W191" i="42"/>
  <c r="V191" i="42"/>
  <c r="U191" i="42"/>
  <c r="T191" i="42"/>
  <c r="S191" i="42"/>
  <c r="R191" i="42"/>
  <c r="Q191" i="42"/>
  <c r="P191" i="42"/>
  <c r="O191" i="42"/>
  <c r="N191" i="42"/>
  <c r="M191" i="42"/>
  <c r="L191" i="42"/>
  <c r="K191" i="42"/>
  <c r="J191" i="42"/>
  <c r="I191" i="42"/>
  <c r="H191" i="42"/>
  <c r="G191" i="42"/>
  <c r="F191" i="42"/>
  <c r="CZ190" i="42"/>
  <c r="CY190" i="42"/>
  <c r="CX190" i="42"/>
  <c r="CW190" i="42"/>
  <c r="CV190" i="42"/>
  <c r="CU190" i="42"/>
  <c r="CT190" i="42"/>
  <c r="CS190" i="42"/>
  <c r="CR190" i="42"/>
  <c r="CQ190" i="42"/>
  <c r="CP190" i="42"/>
  <c r="CO190" i="42"/>
  <c r="CN190" i="42"/>
  <c r="CM190" i="42"/>
  <c r="CL190" i="42"/>
  <c r="CK190" i="42"/>
  <c r="CJ190" i="42"/>
  <c r="CI190" i="42"/>
  <c r="CH190" i="42"/>
  <c r="CG190" i="42"/>
  <c r="CF190" i="42"/>
  <c r="CE190" i="42"/>
  <c r="CD190" i="42"/>
  <c r="CC190" i="42"/>
  <c r="CB190" i="42"/>
  <c r="CA190" i="42"/>
  <c r="BZ190" i="42"/>
  <c r="BY190" i="42"/>
  <c r="BX190" i="42"/>
  <c r="BW190" i="42"/>
  <c r="BV190" i="42"/>
  <c r="BU190" i="42"/>
  <c r="BT190" i="42"/>
  <c r="BS190" i="42"/>
  <c r="BR190" i="42"/>
  <c r="BQ190" i="42"/>
  <c r="BP190" i="42"/>
  <c r="BO190" i="42"/>
  <c r="BN190" i="42"/>
  <c r="BM190" i="42"/>
  <c r="BL190" i="42"/>
  <c r="BK190" i="42"/>
  <c r="BJ190" i="42"/>
  <c r="BI190" i="42"/>
  <c r="BH190" i="42"/>
  <c r="BG190" i="42"/>
  <c r="BF190" i="42"/>
  <c r="BE190" i="42"/>
  <c r="BD190" i="42"/>
  <c r="BC190" i="42"/>
  <c r="BB190" i="42"/>
  <c r="BA190" i="42"/>
  <c r="AZ190" i="42"/>
  <c r="AY190" i="42"/>
  <c r="AX190" i="42"/>
  <c r="AW190" i="42"/>
  <c r="AV190" i="42"/>
  <c r="AU190" i="42"/>
  <c r="AT190" i="42"/>
  <c r="AS190" i="42"/>
  <c r="AR190" i="42"/>
  <c r="AQ190" i="42"/>
  <c r="AP190" i="42"/>
  <c r="AO190" i="42"/>
  <c r="AN190" i="42"/>
  <c r="AM190" i="42"/>
  <c r="AL190" i="42"/>
  <c r="AK190" i="42"/>
  <c r="AJ190" i="42"/>
  <c r="AI190" i="42"/>
  <c r="AH190" i="42"/>
  <c r="AG190" i="42"/>
  <c r="AF190" i="42"/>
  <c r="AE190" i="42"/>
  <c r="AD190" i="42"/>
  <c r="AC190" i="42"/>
  <c r="AB190" i="42"/>
  <c r="AA190" i="42"/>
  <c r="Z190" i="42"/>
  <c r="Y190" i="42"/>
  <c r="X190" i="42"/>
  <c r="W190" i="42"/>
  <c r="V190" i="42"/>
  <c r="U190" i="42"/>
  <c r="T190" i="42"/>
  <c r="S190" i="42"/>
  <c r="R190" i="42"/>
  <c r="Q190" i="42"/>
  <c r="P190" i="42"/>
  <c r="O190" i="42"/>
  <c r="N190" i="42"/>
  <c r="M190" i="42"/>
  <c r="L190" i="42"/>
  <c r="K190" i="42"/>
  <c r="J190" i="42"/>
  <c r="I190" i="42"/>
  <c r="H190" i="42"/>
  <c r="G190" i="42"/>
  <c r="F190" i="42"/>
  <c r="CZ189" i="42"/>
  <c r="CY189" i="42"/>
  <c r="CX189" i="42"/>
  <c r="CW189" i="42"/>
  <c r="CV189" i="42"/>
  <c r="CU189" i="42"/>
  <c r="CT189" i="42"/>
  <c r="CS189" i="42"/>
  <c r="CR189" i="42"/>
  <c r="CQ189" i="42"/>
  <c r="CP189" i="42"/>
  <c r="CO189" i="42"/>
  <c r="CN189" i="42"/>
  <c r="CM189" i="42"/>
  <c r="CL189" i="42"/>
  <c r="CK189" i="42"/>
  <c r="CJ189" i="42"/>
  <c r="CI189" i="42"/>
  <c r="CH189" i="42"/>
  <c r="CG189" i="42"/>
  <c r="CF189" i="42"/>
  <c r="CE189" i="42"/>
  <c r="CD189" i="42"/>
  <c r="CC189" i="42"/>
  <c r="CB189" i="42"/>
  <c r="CA189" i="42"/>
  <c r="BZ189" i="42"/>
  <c r="BY189" i="42"/>
  <c r="BX189" i="42"/>
  <c r="BW189" i="42"/>
  <c r="BV189" i="42"/>
  <c r="BU189" i="42"/>
  <c r="BT189" i="42"/>
  <c r="BS189" i="42"/>
  <c r="BR189" i="42"/>
  <c r="BQ189" i="42"/>
  <c r="BP189" i="42"/>
  <c r="BO189" i="42"/>
  <c r="BN189" i="42"/>
  <c r="BM189" i="42"/>
  <c r="BL189" i="42"/>
  <c r="BK189" i="42"/>
  <c r="BJ189" i="42"/>
  <c r="BI189" i="42"/>
  <c r="BH189" i="42"/>
  <c r="BG189" i="42"/>
  <c r="BF189" i="42"/>
  <c r="BE189" i="42"/>
  <c r="BD189" i="42"/>
  <c r="BC189" i="42"/>
  <c r="BB189" i="42"/>
  <c r="BA189" i="42"/>
  <c r="AZ189" i="42"/>
  <c r="AY189" i="42"/>
  <c r="AX189" i="42"/>
  <c r="AW189" i="42"/>
  <c r="AV189" i="42"/>
  <c r="AU189" i="42"/>
  <c r="AT189" i="42"/>
  <c r="AS189" i="42"/>
  <c r="AR189" i="42"/>
  <c r="AQ189" i="42"/>
  <c r="AP189" i="42"/>
  <c r="AO189" i="42"/>
  <c r="AN189" i="42"/>
  <c r="AM189" i="42"/>
  <c r="AL189" i="42"/>
  <c r="AK189" i="42"/>
  <c r="AJ189" i="42"/>
  <c r="AI189" i="42"/>
  <c r="AH189" i="42"/>
  <c r="AG189" i="42"/>
  <c r="AF189" i="42"/>
  <c r="AE189" i="42"/>
  <c r="AD189" i="42"/>
  <c r="AC189" i="42"/>
  <c r="AB189" i="42"/>
  <c r="AA189" i="42"/>
  <c r="Z189" i="42"/>
  <c r="Y189" i="42"/>
  <c r="X189" i="42"/>
  <c r="W189" i="42"/>
  <c r="V189" i="42"/>
  <c r="U189" i="42"/>
  <c r="T189" i="42"/>
  <c r="S189" i="42"/>
  <c r="R189" i="42"/>
  <c r="Q189" i="42"/>
  <c r="P189" i="42"/>
  <c r="O189" i="42"/>
  <c r="N189" i="42"/>
  <c r="M189" i="42"/>
  <c r="L189" i="42"/>
  <c r="K189" i="42"/>
  <c r="J189" i="42"/>
  <c r="I189" i="42"/>
  <c r="H189" i="42"/>
  <c r="G189" i="42"/>
  <c r="F189" i="42"/>
  <c r="CZ188" i="42"/>
  <c r="CY188" i="42"/>
  <c r="CX188" i="42"/>
  <c r="CW188" i="42"/>
  <c r="CV188" i="42"/>
  <c r="CU188" i="42"/>
  <c r="CT188" i="42"/>
  <c r="CS188" i="42"/>
  <c r="CR188" i="42"/>
  <c r="CQ188" i="42"/>
  <c r="CP188" i="42"/>
  <c r="CO188" i="42"/>
  <c r="CN188" i="42"/>
  <c r="CM188" i="42"/>
  <c r="CL188" i="42"/>
  <c r="CK188" i="42"/>
  <c r="CJ188" i="42"/>
  <c r="CI188" i="42"/>
  <c r="CH188" i="42"/>
  <c r="CG188" i="42"/>
  <c r="CF188" i="42"/>
  <c r="CE188" i="42"/>
  <c r="CD188" i="42"/>
  <c r="CC188" i="42"/>
  <c r="CB188" i="42"/>
  <c r="CA188" i="42"/>
  <c r="BZ188" i="42"/>
  <c r="BY188" i="42"/>
  <c r="BX188" i="42"/>
  <c r="BW188" i="42"/>
  <c r="BV188" i="42"/>
  <c r="BU188" i="42"/>
  <c r="BT188" i="42"/>
  <c r="BS188" i="42"/>
  <c r="BR188" i="42"/>
  <c r="BQ188" i="42"/>
  <c r="BP188" i="42"/>
  <c r="BO188" i="42"/>
  <c r="BN188" i="42"/>
  <c r="BM188" i="42"/>
  <c r="BL188" i="42"/>
  <c r="BK188" i="42"/>
  <c r="BJ188" i="42"/>
  <c r="BI188" i="42"/>
  <c r="AW188" i="42"/>
  <c r="AV188" i="42"/>
  <c r="AU188" i="42"/>
  <c r="AT188" i="42"/>
  <c r="AS188" i="42"/>
  <c r="AR188" i="42"/>
  <c r="AQ188" i="42"/>
  <c r="AP188" i="42"/>
  <c r="AO188" i="42"/>
  <c r="AN188" i="42"/>
  <c r="AM188" i="42"/>
  <c r="BH187" i="42"/>
  <c r="BG187" i="42"/>
  <c r="BF187" i="42"/>
  <c r="BE187" i="42"/>
  <c r="BD187" i="42"/>
  <c r="BC187" i="42"/>
  <c r="BB187" i="42"/>
  <c r="BA187" i="42"/>
  <c r="AZ187" i="42"/>
  <c r="AY187" i="42"/>
  <c r="AX187" i="42"/>
  <c r="AL187" i="42"/>
  <c r="AK187" i="42"/>
  <c r="AJ187" i="42"/>
  <c r="AI187" i="42"/>
  <c r="AH187" i="42"/>
  <c r="AG187" i="42"/>
  <c r="AF187" i="42"/>
  <c r="AE187" i="42"/>
  <c r="AD187" i="42"/>
  <c r="AC187" i="42"/>
  <c r="AB187" i="42"/>
  <c r="AA187" i="42"/>
  <c r="Z187" i="42"/>
  <c r="Y187" i="42"/>
  <c r="X187" i="42"/>
  <c r="W187" i="42"/>
  <c r="V187" i="42"/>
  <c r="U187" i="42"/>
  <c r="T187" i="42"/>
  <c r="S187" i="42"/>
  <c r="R187" i="42"/>
  <c r="Q187" i="42"/>
  <c r="P187" i="42"/>
  <c r="O187" i="42"/>
  <c r="N187" i="42"/>
  <c r="M187" i="42"/>
  <c r="L187" i="42"/>
  <c r="K187" i="42"/>
  <c r="J187" i="42"/>
  <c r="I187" i="42"/>
  <c r="H187" i="42"/>
  <c r="G187" i="42"/>
  <c r="F187" i="42"/>
  <c r="BH186" i="42"/>
  <c r="BG186" i="42"/>
  <c r="BG188" i="42" s="1"/>
  <c r="BF186" i="42"/>
  <c r="BF188" i="42" s="1"/>
  <c r="BE186" i="42"/>
  <c r="BE188" i="42" s="1"/>
  <c r="BD186" i="42"/>
  <c r="BD188" i="42" s="1"/>
  <c r="BC186" i="42"/>
  <c r="BC188" i="42" s="1"/>
  <c r="BB186" i="42"/>
  <c r="BB188" i="42" s="1"/>
  <c r="BA186" i="42"/>
  <c r="BA188" i="42" s="1"/>
  <c r="AZ186" i="42"/>
  <c r="AZ188" i="42" s="1"/>
  <c r="AY186" i="42"/>
  <c r="AY188" i="42" s="1"/>
  <c r="AX186" i="42"/>
  <c r="AX188" i="42" s="1"/>
  <c r="AL186" i="42"/>
  <c r="AL188" i="42" s="1"/>
  <c r="AK186" i="42"/>
  <c r="AK188" i="42" s="1"/>
  <c r="AJ186" i="42"/>
  <c r="AJ188" i="42" s="1"/>
  <c r="AI186" i="42"/>
  <c r="AI188" i="42" s="1"/>
  <c r="AH186" i="42"/>
  <c r="AH188" i="42" s="1"/>
  <c r="AG186" i="42"/>
  <c r="AG188" i="42" s="1"/>
  <c r="AF186" i="42"/>
  <c r="AF188" i="42" s="1"/>
  <c r="AE186" i="42"/>
  <c r="AE188" i="42" s="1"/>
  <c r="AD186" i="42"/>
  <c r="AD188" i="42" s="1"/>
  <c r="AC186" i="42"/>
  <c r="AC188" i="42" s="1"/>
  <c r="AB186" i="42"/>
  <c r="AB188" i="42" s="1"/>
  <c r="AA186" i="42"/>
  <c r="AA188" i="42" s="1"/>
  <c r="Z186" i="42"/>
  <c r="Z188" i="42" s="1"/>
  <c r="Y186" i="42"/>
  <c r="Y188" i="42" s="1"/>
  <c r="X186" i="42"/>
  <c r="X188" i="42" s="1"/>
  <c r="W186" i="42"/>
  <c r="W188" i="42" s="1"/>
  <c r="V186" i="42"/>
  <c r="V188" i="42" s="1"/>
  <c r="U186" i="42"/>
  <c r="U188" i="42" s="1"/>
  <c r="T186" i="42"/>
  <c r="T188" i="42" s="1"/>
  <c r="S186" i="42"/>
  <c r="S188" i="42" s="1"/>
  <c r="R186" i="42"/>
  <c r="R188" i="42" s="1"/>
  <c r="Q186" i="42"/>
  <c r="Q188" i="42" s="1"/>
  <c r="P186" i="42"/>
  <c r="P188" i="42" s="1"/>
  <c r="O186" i="42"/>
  <c r="O188" i="42" s="1"/>
  <c r="N186" i="42"/>
  <c r="N188" i="42" s="1"/>
  <c r="M186" i="42"/>
  <c r="M188" i="42" s="1"/>
  <c r="L186" i="42"/>
  <c r="L188" i="42" s="1"/>
  <c r="K186" i="42"/>
  <c r="K188" i="42" s="1"/>
  <c r="J186" i="42"/>
  <c r="J188" i="42" s="1"/>
  <c r="I186" i="42"/>
  <c r="I188" i="42" s="1"/>
  <c r="H186" i="42"/>
  <c r="H188" i="42" s="1"/>
  <c r="G186" i="42"/>
  <c r="G188" i="42" s="1"/>
  <c r="G192" i="41"/>
  <c r="H192" i="41"/>
  <c r="I192" i="41"/>
  <c r="J192" i="41"/>
  <c r="K192" i="41"/>
  <c r="L192" i="41"/>
  <c r="M192" i="41"/>
  <c r="N192" i="41"/>
  <c r="O192" i="41"/>
  <c r="P192" i="41"/>
  <c r="Q192" i="41"/>
  <c r="R192" i="41"/>
  <c r="S192" i="41"/>
  <c r="T192" i="41"/>
  <c r="U192" i="41"/>
  <c r="V192" i="41"/>
  <c r="W192" i="41"/>
  <c r="X192" i="41"/>
  <c r="Y192" i="41"/>
  <c r="Z192" i="41"/>
  <c r="AA192" i="41"/>
  <c r="AB192" i="41"/>
  <c r="AC192" i="41"/>
  <c r="AD192" i="41"/>
  <c r="AE192" i="41"/>
  <c r="AF192" i="41"/>
  <c r="AG192" i="41"/>
  <c r="AH192" i="41"/>
  <c r="AI192" i="41"/>
  <c r="AJ192" i="41"/>
  <c r="AK192" i="41"/>
  <c r="AL192" i="41"/>
  <c r="AM192" i="41"/>
  <c r="AN192" i="41"/>
  <c r="AO192" i="41"/>
  <c r="AP192" i="41"/>
  <c r="AQ192" i="41"/>
  <c r="AR192" i="41"/>
  <c r="AS192" i="41"/>
  <c r="AT192" i="41"/>
  <c r="AU192" i="41"/>
  <c r="AV192" i="41"/>
  <c r="AW192" i="41"/>
  <c r="AX192" i="41"/>
  <c r="AY192" i="41"/>
  <c r="AZ192" i="41"/>
  <c r="BA192" i="41"/>
  <c r="BB192" i="41"/>
  <c r="BC192" i="41"/>
  <c r="BD192" i="41"/>
  <c r="BE192" i="41"/>
  <c r="BF192" i="41"/>
  <c r="BG192" i="41"/>
  <c r="BH192" i="41"/>
  <c r="BI192" i="41"/>
  <c r="BJ192" i="41"/>
  <c r="BK192" i="41"/>
  <c r="BL192" i="41"/>
  <c r="BM192" i="41"/>
  <c r="BN192" i="41"/>
  <c r="BO192" i="41"/>
  <c r="BP192" i="41"/>
  <c r="BQ192" i="41"/>
  <c r="BR192" i="41"/>
  <c r="BS192" i="41"/>
  <c r="BT192" i="41"/>
  <c r="BU192" i="41"/>
  <c r="BV192" i="41"/>
  <c r="BW192" i="41"/>
  <c r="BX192" i="41"/>
  <c r="BY192" i="41"/>
  <c r="BZ192" i="41"/>
  <c r="CA192" i="41"/>
  <c r="CB192" i="41"/>
  <c r="CC192" i="41"/>
  <c r="CD192" i="41"/>
  <c r="CE192" i="41"/>
  <c r="CF192" i="41"/>
  <c r="CG192" i="41"/>
  <c r="CH192" i="41"/>
  <c r="CI192" i="41"/>
  <c r="CJ192" i="41"/>
  <c r="CK192" i="41"/>
  <c r="CL192" i="41"/>
  <c r="CM192" i="41"/>
  <c r="CN192" i="41"/>
  <c r="CO192" i="41"/>
  <c r="CP192" i="41"/>
  <c r="CQ192" i="41"/>
  <c r="CR192" i="41"/>
  <c r="CS192" i="41"/>
  <c r="CT192" i="41"/>
  <c r="CU192" i="41"/>
  <c r="CV192" i="41"/>
  <c r="CW192" i="41"/>
  <c r="CX192" i="41"/>
  <c r="CY192" i="41"/>
  <c r="CZ192" i="41"/>
  <c r="F192" i="41"/>
  <c r="G191" i="41"/>
  <c r="H191" i="41"/>
  <c r="I191" i="41"/>
  <c r="J191" i="41"/>
  <c r="K191" i="41"/>
  <c r="L191" i="41"/>
  <c r="M191" i="41"/>
  <c r="N191" i="41"/>
  <c r="O191" i="41"/>
  <c r="P191" i="41"/>
  <c r="Q191" i="41"/>
  <c r="R191" i="41"/>
  <c r="S191" i="41"/>
  <c r="T191" i="41"/>
  <c r="U191" i="41"/>
  <c r="V191" i="41"/>
  <c r="W191" i="41"/>
  <c r="X191" i="41"/>
  <c r="Y191" i="41"/>
  <c r="Z191" i="41"/>
  <c r="AA191" i="41"/>
  <c r="AB191" i="41"/>
  <c r="AC191" i="41"/>
  <c r="AD191" i="41"/>
  <c r="AE191" i="41"/>
  <c r="AF191" i="41"/>
  <c r="AG191" i="41"/>
  <c r="AH191" i="41"/>
  <c r="AI191" i="41"/>
  <c r="AJ191" i="41"/>
  <c r="AK191" i="41"/>
  <c r="AL191" i="41"/>
  <c r="AM191" i="41"/>
  <c r="AN191" i="41"/>
  <c r="AO191" i="41"/>
  <c r="AP191" i="41"/>
  <c r="AQ191" i="41"/>
  <c r="AR191" i="41"/>
  <c r="AS191" i="41"/>
  <c r="AT191" i="41"/>
  <c r="AU191" i="41"/>
  <c r="AV191" i="41"/>
  <c r="AW191" i="41"/>
  <c r="AX191" i="41"/>
  <c r="AY191" i="41"/>
  <c r="AZ191" i="41"/>
  <c r="BA191" i="41"/>
  <c r="BB191" i="41"/>
  <c r="BC191" i="41"/>
  <c r="BD191" i="41"/>
  <c r="BE191" i="41"/>
  <c r="BF191" i="41"/>
  <c r="BG191" i="41"/>
  <c r="BH191" i="41"/>
  <c r="BI191" i="41"/>
  <c r="BJ191" i="41"/>
  <c r="BK191" i="41"/>
  <c r="BL191" i="41"/>
  <c r="BM191" i="41"/>
  <c r="BN191" i="41"/>
  <c r="BO191" i="41"/>
  <c r="BP191" i="41"/>
  <c r="BQ191" i="41"/>
  <c r="BR191" i="41"/>
  <c r="BS191" i="41"/>
  <c r="BT191" i="41"/>
  <c r="BU191" i="41"/>
  <c r="BV191" i="41"/>
  <c r="BW191" i="41"/>
  <c r="BX191" i="41"/>
  <c r="BY191" i="41"/>
  <c r="BZ191" i="41"/>
  <c r="CA191" i="41"/>
  <c r="CB191" i="41"/>
  <c r="CC191" i="41"/>
  <c r="CD191" i="41"/>
  <c r="CE191" i="41"/>
  <c r="CF191" i="41"/>
  <c r="CG191" i="41"/>
  <c r="CH191" i="41"/>
  <c r="CI191" i="41"/>
  <c r="CJ191" i="41"/>
  <c r="CK191" i="41"/>
  <c r="CL191" i="41"/>
  <c r="CM191" i="41"/>
  <c r="CN191" i="41"/>
  <c r="CO191" i="41"/>
  <c r="CP191" i="41"/>
  <c r="CQ191" i="41"/>
  <c r="CR191" i="41"/>
  <c r="CS191" i="41"/>
  <c r="CT191" i="41"/>
  <c r="CU191" i="41"/>
  <c r="CV191" i="41"/>
  <c r="CW191" i="41"/>
  <c r="CX191" i="41"/>
  <c r="CY191" i="41"/>
  <c r="CZ191" i="41"/>
  <c r="F191" i="41"/>
  <c r="G190" i="41"/>
  <c r="H190" i="41"/>
  <c r="I190" i="41"/>
  <c r="J190" i="41"/>
  <c r="K190" i="41"/>
  <c r="L190" i="41"/>
  <c r="M190" i="41"/>
  <c r="N190" i="41"/>
  <c r="O190" i="41"/>
  <c r="P190" i="41"/>
  <c r="Q190" i="41"/>
  <c r="R190" i="41"/>
  <c r="S190" i="41"/>
  <c r="T190" i="41"/>
  <c r="U190" i="41"/>
  <c r="V190" i="41"/>
  <c r="W190" i="41"/>
  <c r="X190" i="41"/>
  <c r="Y190" i="41"/>
  <c r="Z190" i="41"/>
  <c r="AA190" i="41"/>
  <c r="AB190" i="41"/>
  <c r="AC190" i="41"/>
  <c r="AD190" i="41"/>
  <c r="AE190" i="41"/>
  <c r="AF190" i="41"/>
  <c r="AG190" i="41"/>
  <c r="AH190" i="41"/>
  <c r="AI190" i="41"/>
  <c r="AJ190" i="41"/>
  <c r="AK190" i="41"/>
  <c r="AL190" i="41"/>
  <c r="AM190" i="41"/>
  <c r="AN190" i="41"/>
  <c r="AO190" i="41"/>
  <c r="AP190" i="41"/>
  <c r="AQ190" i="41"/>
  <c r="AR190" i="41"/>
  <c r="AS190" i="41"/>
  <c r="AT190" i="41"/>
  <c r="AU190" i="41"/>
  <c r="AV190" i="41"/>
  <c r="AW190" i="41"/>
  <c r="AX190" i="41"/>
  <c r="AY190" i="41"/>
  <c r="AZ190" i="41"/>
  <c r="BA190" i="41"/>
  <c r="BB190" i="41"/>
  <c r="BC190" i="41"/>
  <c r="BD190" i="41"/>
  <c r="BE190" i="41"/>
  <c r="BF190" i="41"/>
  <c r="BG190" i="41"/>
  <c r="BH190" i="41"/>
  <c r="BI190" i="41"/>
  <c r="BJ190" i="41"/>
  <c r="BK190" i="41"/>
  <c r="BL190" i="41"/>
  <c r="BM190" i="41"/>
  <c r="BN190" i="41"/>
  <c r="BO190" i="41"/>
  <c r="BP190" i="41"/>
  <c r="BQ190" i="41"/>
  <c r="BR190" i="41"/>
  <c r="BS190" i="41"/>
  <c r="BT190" i="41"/>
  <c r="BU190" i="41"/>
  <c r="BV190" i="41"/>
  <c r="BW190" i="41"/>
  <c r="BX190" i="41"/>
  <c r="BY190" i="41"/>
  <c r="BZ190" i="41"/>
  <c r="CA190" i="41"/>
  <c r="CB190" i="41"/>
  <c r="CC190" i="41"/>
  <c r="CD190" i="41"/>
  <c r="CE190" i="41"/>
  <c r="CF190" i="41"/>
  <c r="CG190" i="41"/>
  <c r="CH190" i="41"/>
  <c r="CI190" i="41"/>
  <c r="CJ190" i="41"/>
  <c r="CK190" i="41"/>
  <c r="CL190" i="41"/>
  <c r="CM190" i="41"/>
  <c r="CN190" i="41"/>
  <c r="CO190" i="41"/>
  <c r="CP190" i="41"/>
  <c r="CQ190" i="41"/>
  <c r="CR190" i="41"/>
  <c r="CS190" i="41"/>
  <c r="CT190" i="41"/>
  <c r="CU190" i="41"/>
  <c r="CV190" i="41"/>
  <c r="CW190" i="41"/>
  <c r="CX190" i="41"/>
  <c r="CY190" i="41"/>
  <c r="CZ190" i="41"/>
  <c r="F190" i="41"/>
  <c r="BI189" i="41"/>
  <c r="BJ189" i="41"/>
  <c r="BK189" i="41"/>
  <c r="BL189" i="41"/>
  <c r="BM189" i="41"/>
  <c r="BN189" i="41"/>
  <c r="BO189" i="41"/>
  <c r="BP189" i="41"/>
  <c r="BQ189" i="41"/>
  <c r="BR189" i="41"/>
  <c r="BS189" i="41"/>
  <c r="BT189" i="41"/>
  <c r="BU189" i="41"/>
  <c r="BV189" i="41"/>
  <c r="BW189" i="41"/>
  <c r="BX189" i="41"/>
  <c r="BY189" i="41"/>
  <c r="BZ189" i="41"/>
  <c r="CA189" i="41"/>
  <c r="CB189" i="41"/>
  <c r="CC189" i="41"/>
  <c r="CD189" i="41"/>
  <c r="CE189" i="41"/>
  <c r="CF189" i="41"/>
  <c r="CG189" i="41"/>
  <c r="CH189" i="41"/>
  <c r="CI189" i="41"/>
  <c r="CJ189" i="41"/>
  <c r="CK189" i="41"/>
  <c r="CL189" i="41"/>
  <c r="CM189" i="41"/>
  <c r="CN189" i="41"/>
  <c r="CO189" i="41"/>
  <c r="CP189" i="41"/>
  <c r="CQ189" i="41"/>
  <c r="CR189" i="41"/>
  <c r="CS189" i="41"/>
  <c r="CT189" i="41"/>
  <c r="CU189" i="41"/>
  <c r="CV189" i="41"/>
  <c r="CW189" i="41"/>
  <c r="CX189" i="41"/>
  <c r="CY189" i="41"/>
  <c r="CZ189" i="41"/>
  <c r="BJ188" i="41"/>
  <c r="BK188" i="41"/>
  <c r="BL188" i="41"/>
  <c r="BM188" i="41"/>
  <c r="BN188" i="41"/>
  <c r="BO188" i="41"/>
  <c r="BP188" i="41"/>
  <c r="BQ188" i="41"/>
  <c r="BR188" i="41"/>
  <c r="BS188" i="41"/>
  <c r="BT188" i="41"/>
  <c r="BU188" i="41"/>
  <c r="BV188" i="41"/>
  <c r="BW188" i="41"/>
  <c r="BX188" i="41"/>
  <c r="BY188" i="41"/>
  <c r="BZ188" i="41"/>
  <c r="CA188" i="41"/>
  <c r="CB188" i="41"/>
  <c r="CC188" i="41"/>
  <c r="CD188" i="41"/>
  <c r="CE188" i="41"/>
  <c r="CF188" i="41"/>
  <c r="CG188" i="41"/>
  <c r="CH188" i="41"/>
  <c r="CI188" i="41"/>
  <c r="CJ188" i="41"/>
  <c r="CK188" i="41"/>
  <c r="CL188" i="41"/>
  <c r="CM188" i="41"/>
  <c r="CN188" i="41"/>
  <c r="CO188" i="41"/>
  <c r="CP188" i="41"/>
  <c r="CQ188" i="41"/>
  <c r="CR188" i="41"/>
  <c r="CS188" i="41"/>
  <c r="CT188" i="41"/>
  <c r="CU188" i="41"/>
  <c r="CV188" i="41"/>
  <c r="CW188" i="41"/>
  <c r="CX188" i="41"/>
  <c r="CY188" i="41"/>
  <c r="CZ188" i="41"/>
  <c r="BI188" i="41"/>
  <c r="AX189" i="41"/>
  <c r="AY189" i="41"/>
  <c r="AZ189" i="41"/>
  <c r="BA189" i="41"/>
  <c r="BB189" i="41"/>
  <c r="BC189" i="41"/>
  <c r="BD189" i="41"/>
  <c r="BE189" i="41"/>
  <c r="BF189" i="41"/>
  <c r="BG189" i="41"/>
  <c r="BH189" i="41"/>
  <c r="AX187" i="41"/>
  <c r="AY187" i="41"/>
  <c r="AZ187" i="41"/>
  <c r="BA187" i="41"/>
  <c r="BB187" i="41"/>
  <c r="BC187" i="41"/>
  <c r="BD187" i="41"/>
  <c r="BE187" i="41"/>
  <c r="BF187" i="41"/>
  <c r="BG187" i="41"/>
  <c r="BH187" i="41"/>
  <c r="AX186" i="41"/>
  <c r="AX188" i="41" s="1"/>
  <c r="AY186" i="41"/>
  <c r="AY188" i="41" s="1"/>
  <c r="AZ186" i="41"/>
  <c r="AZ188" i="41" s="1"/>
  <c r="BA186" i="41"/>
  <c r="BA188" i="41" s="1"/>
  <c r="BB186" i="41"/>
  <c r="BB188" i="41" s="1"/>
  <c r="BC186" i="41"/>
  <c r="BC188" i="41" s="1"/>
  <c r="BD186" i="41"/>
  <c r="BD188" i="41" s="1"/>
  <c r="BE186" i="41"/>
  <c r="BE188" i="41" s="1"/>
  <c r="BF186" i="41"/>
  <c r="BF188" i="41" s="1"/>
  <c r="BG186" i="41"/>
  <c r="BG188" i="41" s="1"/>
  <c r="BH186" i="41"/>
  <c r="BH188" i="41" s="1"/>
  <c r="AN188" i="41"/>
  <c r="AO188" i="41"/>
  <c r="AP188" i="41"/>
  <c r="AQ188" i="41"/>
  <c r="AR188" i="41"/>
  <c r="AS188" i="41"/>
  <c r="AT188" i="41"/>
  <c r="AU188" i="41"/>
  <c r="AV188" i="41"/>
  <c r="AW188" i="41"/>
  <c r="AM188" i="41"/>
  <c r="G189" i="41"/>
  <c r="H189" i="41"/>
  <c r="I189" i="41"/>
  <c r="J189" i="41"/>
  <c r="K189" i="41"/>
  <c r="L189" i="41"/>
  <c r="M189" i="41"/>
  <c r="N189" i="41"/>
  <c r="O189" i="41"/>
  <c r="P189" i="41"/>
  <c r="Q189" i="41"/>
  <c r="R189" i="41"/>
  <c r="S189" i="41"/>
  <c r="T189" i="41"/>
  <c r="U189" i="41"/>
  <c r="V189" i="41"/>
  <c r="W189" i="41"/>
  <c r="X189" i="41"/>
  <c r="Y189" i="41"/>
  <c r="Z189" i="41"/>
  <c r="AA189" i="41"/>
  <c r="AB189" i="41"/>
  <c r="AC189" i="41"/>
  <c r="AD189" i="41"/>
  <c r="AE189" i="41"/>
  <c r="AF189" i="41"/>
  <c r="AG189" i="41"/>
  <c r="AH189" i="41"/>
  <c r="AI189" i="41"/>
  <c r="AJ189" i="41"/>
  <c r="AK189" i="41"/>
  <c r="AL189" i="41"/>
  <c r="AM189" i="41"/>
  <c r="AN189" i="41"/>
  <c r="AO189" i="41"/>
  <c r="AP189" i="41"/>
  <c r="AQ189" i="41"/>
  <c r="AR189" i="41"/>
  <c r="AS189" i="41"/>
  <c r="AT189" i="41"/>
  <c r="AU189" i="41"/>
  <c r="AV189" i="41"/>
  <c r="AW189" i="41"/>
  <c r="F189" i="41"/>
  <c r="G187" i="41"/>
  <c r="H187" i="41"/>
  <c r="I187" i="41"/>
  <c r="J187" i="41"/>
  <c r="K187" i="41"/>
  <c r="L187" i="41"/>
  <c r="M187" i="41"/>
  <c r="N187" i="41"/>
  <c r="O187" i="41"/>
  <c r="P187" i="41"/>
  <c r="Q187" i="41"/>
  <c r="R187" i="41"/>
  <c r="S187" i="41"/>
  <c r="T187" i="41"/>
  <c r="U187" i="41"/>
  <c r="V187" i="41"/>
  <c r="W187" i="41"/>
  <c r="X187" i="41"/>
  <c r="Y187" i="41"/>
  <c r="Z187" i="41"/>
  <c r="AA187" i="41"/>
  <c r="AB187" i="41"/>
  <c r="AC187" i="41"/>
  <c r="AD187" i="41"/>
  <c r="AE187" i="41"/>
  <c r="AF187" i="41"/>
  <c r="AG187" i="41"/>
  <c r="AH187" i="41"/>
  <c r="AI187" i="41"/>
  <c r="AJ187" i="41"/>
  <c r="AK187" i="41"/>
  <c r="AL187" i="41"/>
  <c r="F187" i="41"/>
  <c r="Q186" i="41"/>
  <c r="Q188" i="41" s="1"/>
  <c r="R186" i="41"/>
  <c r="R188" i="41" s="1"/>
  <c r="S186" i="41"/>
  <c r="S188" i="41" s="1"/>
  <c r="T186" i="41"/>
  <c r="T188" i="41" s="1"/>
  <c r="U186" i="41"/>
  <c r="U188" i="41" s="1"/>
  <c r="V186" i="41"/>
  <c r="V188" i="41" s="1"/>
  <c r="W186" i="41"/>
  <c r="W188" i="41" s="1"/>
  <c r="X186" i="41"/>
  <c r="X188" i="41" s="1"/>
  <c r="Y186" i="41"/>
  <c r="Y188" i="41" s="1"/>
  <c r="Z186" i="41"/>
  <c r="Z188" i="41" s="1"/>
  <c r="AA186" i="41"/>
  <c r="AA188" i="41" s="1"/>
  <c r="AB186" i="41"/>
  <c r="AB188" i="41" s="1"/>
  <c r="AC186" i="41"/>
  <c r="AC188" i="41" s="1"/>
  <c r="AD186" i="41"/>
  <c r="AD188" i="41" s="1"/>
  <c r="AE186" i="41"/>
  <c r="AE188" i="41" s="1"/>
  <c r="AF186" i="41"/>
  <c r="AF188" i="41" s="1"/>
  <c r="AG186" i="41"/>
  <c r="AG188" i="41" s="1"/>
  <c r="AH186" i="41"/>
  <c r="AH188" i="41" s="1"/>
  <c r="AI186" i="41"/>
  <c r="AI188" i="41" s="1"/>
  <c r="AJ186" i="41"/>
  <c r="AJ188" i="41" s="1"/>
  <c r="AK186" i="41"/>
  <c r="AK188" i="41" s="1"/>
  <c r="AL186" i="41"/>
  <c r="AL188" i="41" s="1"/>
  <c r="G186" i="41"/>
  <c r="G188" i="41" s="1"/>
  <c r="H186" i="41"/>
  <c r="H188" i="41" s="1"/>
  <c r="I186" i="41"/>
  <c r="I188" i="41" s="1"/>
  <c r="J186" i="41"/>
  <c r="J188" i="41" s="1"/>
  <c r="K186" i="41"/>
  <c r="K188" i="41" s="1"/>
  <c r="L186" i="41"/>
  <c r="L188" i="41" s="1"/>
  <c r="M186" i="41"/>
  <c r="M188" i="41" s="1"/>
  <c r="N186" i="41"/>
  <c r="N188" i="41" s="1"/>
  <c r="O186" i="41"/>
  <c r="O188" i="41" s="1"/>
  <c r="P186" i="41"/>
  <c r="P188" i="41" s="1"/>
  <c r="F186" i="41"/>
  <c r="F188" i="41" s="1"/>
  <c r="JV4" i="40"/>
  <c r="JX4" i="40"/>
  <c r="JY4" i="40"/>
  <c r="JZ4" i="40"/>
  <c r="KC4" i="40"/>
  <c r="KD4" i="40"/>
  <c r="KE4" i="40"/>
  <c r="KD6" i="40"/>
  <c r="KE6" i="40"/>
  <c r="KE7" i="40"/>
  <c r="JU9" i="40"/>
  <c r="JV9" i="40"/>
  <c r="JW9" i="40"/>
  <c r="JX9" i="40"/>
  <c r="JY9" i="40"/>
  <c r="JZ9" i="40"/>
  <c r="KA9" i="40"/>
  <c r="KB9" i="40"/>
  <c r="KC9" i="40"/>
  <c r="KD9" i="40"/>
  <c r="KE9" i="40"/>
  <c r="JU10" i="40"/>
  <c r="JV10" i="40"/>
  <c r="JW10" i="40"/>
  <c r="JX10" i="40"/>
  <c r="JY10" i="40"/>
  <c r="JZ10" i="40"/>
  <c r="KA10" i="40"/>
  <c r="KB10" i="40"/>
  <c r="KC10" i="40"/>
  <c r="KE10" i="40"/>
  <c r="KE11" i="40"/>
  <c r="KC12" i="40"/>
  <c r="KD12" i="40"/>
  <c r="KE12" i="40"/>
  <c r="JU13" i="40"/>
  <c r="JV13" i="40"/>
  <c r="JY13" i="40"/>
  <c r="JZ13" i="40"/>
  <c r="KA13" i="40"/>
  <c r="KB13" i="40"/>
  <c r="KC13" i="40"/>
  <c r="KD13" i="40"/>
  <c r="KE13" i="40"/>
  <c r="JU14" i="40"/>
  <c r="JV14" i="40"/>
  <c r="JW14" i="40"/>
  <c r="JX14" i="40"/>
  <c r="JY14" i="40"/>
  <c r="JZ14" i="40"/>
  <c r="KA14" i="40"/>
  <c r="KB14" i="40"/>
  <c r="KC14" i="40"/>
  <c r="KD14" i="40"/>
  <c r="KE14" i="40"/>
  <c r="KC15" i="40"/>
  <c r="KE15" i="40"/>
  <c r="JU16" i="40"/>
  <c r="JV16" i="40"/>
  <c r="JW16" i="40"/>
  <c r="JX16" i="40"/>
  <c r="KE16" i="40"/>
  <c r="JU17" i="40"/>
  <c r="JV17" i="40"/>
  <c r="JW17" i="40"/>
  <c r="JX17" i="40"/>
  <c r="JY17" i="40"/>
  <c r="JU18" i="40"/>
  <c r="JV18" i="40"/>
  <c r="JW18" i="40"/>
  <c r="JX18" i="40"/>
  <c r="JY18" i="40"/>
  <c r="KE18" i="40"/>
  <c r="JU19" i="40"/>
  <c r="JV19" i="40"/>
  <c r="JW19" i="40"/>
  <c r="JX19" i="40"/>
  <c r="JY19" i="40"/>
  <c r="JZ19" i="40"/>
  <c r="KA19" i="40"/>
  <c r="KB19" i="40"/>
  <c r="KC19" i="40"/>
  <c r="KE20" i="40"/>
  <c r="JW21" i="40"/>
  <c r="KE21" i="40"/>
  <c r="KE22" i="40"/>
  <c r="KE23" i="40"/>
  <c r="KE24" i="40"/>
  <c r="KE25" i="40"/>
  <c r="JU26" i="40"/>
  <c r="JV26" i="40"/>
  <c r="JW26" i="40"/>
  <c r="JX26" i="40"/>
  <c r="JY26" i="40"/>
  <c r="JZ26" i="40"/>
  <c r="KA26" i="40"/>
  <c r="KB26" i="40"/>
  <c r="KC26" i="40"/>
  <c r="KD26" i="40"/>
  <c r="KE26" i="40"/>
  <c r="JU27" i="40"/>
  <c r="JV27" i="40"/>
  <c r="JX27" i="40"/>
  <c r="JY27" i="40"/>
  <c r="JZ27" i="40"/>
  <c r="KA27" i="40"/>
  <c r="KB27" i="40"/>
  <c r="KC27" i="40"/>
  <c r="KD27" i="40"/>
  <c r="KE27" i="40"/>
  <c r="JY28" i="40"/>
  <c r="JZ28" i="40"/>
  <c r="KA28" i="40"/>
  <c r="KB28" i="40"/>
  <c r="KC28" i="40"/>
  <c r="KD28" i="40"/>
  <c r="KE28" i="40"/>
  <c r="JU29" i="40"/>
  <c r="JV29" i="40"/>
  <c r="JW29" i="40"/>
  <c r="JY29" i="40"/>
  <c r="JZ29" i="40"/>
  <c r="KA29" i="40"/>
  <c r="KB29" i="40"/>
  <c r="KC29" i="40"/>
  <c r="KD29" i="40"/>
  <c r="KE29" i="40"/>
  <c r="JU30" i="40"/>
  <c r="JV30" i="40"/>
  <c r="JW30" i="40"/>
  <c r="JX30" i="40"/>
  <c r="JY30" i="40"/>
  <c r="JZ30" i="40"/>
  <c r="KA30" i="40"/>
  <c r="KB30" i="40"/>
  <c r="KC30" i="40"/>
  <c r="KD30" i="40"/>
  <c r="KE31" i="40"/>
  <c r="JU32" i="40"/>
  <c r="JV32" i="40"/>
  <c r="JW32" i="40"/>
  <c r="JX32" i="40"/>
  <c r="JY32" i="40"/>
  <c r="JZ32" i="40"/>
  <c r="KD32" i="40"/>
  <c r="KE32" i="40"/>
  <c r="JU33" i="40"/>
  <c r="JV33" i="40"/>
  <c r="JW33" i="40"/>
  <c r="JX33" i="40"/>
  <c r="JY33" i="40"/>
  <c r="JZ33" i="40"/>
  <c r="KA33" i="40"/>
  <c r="KB33" i="40"/>
  <c r="KE33" i="40"/>
  <c r="JU34" i="40"/>
  <c r="JV34" i="40"/>
  <c r="JW34" i="40"/>
  <c r="JX34" i="40"/>
  <c r="JY34" i="40"/>
  <c r="JZ34" i="40"/>
  <c r="KA34" i="40"/>
  <c r="KB34" i="40"/>
  <c r="KE34" i="40"/>
  <c r="JV35" i="40"/>
  <c r="JW35" i="40"/>
  <c r="JX35" i="40"/>
  <c r="JY35" i="40"/>
  <c r="JZ35" i="40"/>
  <c r="KA35" i="40"/>
  <c r="KB35" i="40"/>
  <c r="KC35" i="40"/>
  <c r="KD35" i="40"/>
  <c r="KE35" i="40"/>
  <c r="JX36" i="40"/>
  <c r="JY36" i="40"/>
  <c r="JZ36" i="40"/>
  <c r="KA36" i="40"/>
  <c r="KB36" i="40"/>
  <c r="KC36" i="40"/>
  <c r="KD36" i="40"/>
  <c r="KE36" i="40"/>
  <c r="JX37" i="40"/>
  <c r="JY37" i="40"/>
  <c r="JZ37" i="40"/>
  <c r="KA37" i="40"/>
  <c r="KB37" i="40"/>
  <c r="KC37" i="40"/>
  <c r="KD37" i="40"/>
  <c r="KE37" i="40"/>
  <c r="KD38" i="40"/>
  <c r="KE38" i="40"/>
  <c r="JU39" i="40"/>
  <c r="JV39" i="40"/>
  <c r="JW39" i="40"/>
  <c r="KC39" i="40"/>
  <c r="JU40" i="40"/>
  <c r="JV40" i="40"/>
  <c r="KB40" i="40"/>
  <c r="KC40" i="40"/>
  <c r="KD40" i="40"/>
  <c r="KE40" i="40"/>
  <c r="JU41" i="40"/>
  <c r="JV41" i="40"/>
  <c r="JW41" i="40"/>
  <c r="JU42" i="40"/>
  <c r="JV42" i="40"/>
  <c r="JZ42" i="40"/>
  <c r="KA42" i="40"/>
  <c r="KB42" i="40"/>
  <c r="KC42" i="40"/>
  <c r="KD42" i="40"/>
  <c r="KE42" i="40"/>
  <c r="JU45" i="40"/>
  <c r="JV45" i="40"/>
  <c r="JW45" i="40"/>
  <c r="JX45" i="40"/>
  <c r="JY45" i="40"/>
  <c r="JZ45" i="40"/>
  <c r="KA45" i="40"/>
  <c r="KB45" i="40"/>
  <c r="KC45" i="40"/>
  <c r="KD45" i="40"/>
  <c r="KE45" i="40"/>
  <c r="JU49" i="40"/>
  <c r="JV49" i="40"/>
  <c r="JW49" i="40"/>
  <c r="JX49" i="40"/>
  <c r="JY49" i="40"/>
  <c r="JZ49" i="40"/>
  <c r="KA49" i="40"/>
  <c r="KB49" i="40"/>
  <c r="KC49" i="40"/>
  <c r="KD49" i="40"/>
  <c r="KE49" i="40"/>
  <c r="JZ50" i="40"/>
  <c r="KA50" i="40"/>
  <c r="KB50" i="40"/>
  <c r="KC50" i="40"/>
  <c r="KD50" i="40"/>
  <c r="KE50" i="40"/>
  <c r="JU52" i="40"/>
  <c r="JV52" i="40"/>
  <c r="JW52" i="40"/>
  <c r="JX52" i="40"/>
  <c r="JY52" i="40"/>
  <c r="JZ52" i="40"/>
  <c r="KA52" i="40"/>
  <c r="KB52" i="40"/>
  <c r="KC52" i="40"/>
  <c r="KD52" i="40"/>
  <c r="KE52" i="40"/>
  <c r="JU54" i="40"/>
  <c r="JV54" i="40"/>
  <c r="JW54" i="40"/>
  <c r="JX54" i="40"/>
  <c r="JY54" i="40"/>
  <c r="JZ54" i="40"/>
  <c r="KA54" i="40"/>
  <c r="KB54" i="40"/>
  <c r="KC54" i="40"/>
  <c r="KD54" i="40"/>
  <c r="KE54" i="40"/>
  <c r="JU57" i="40"/>
  <c r="JX57" i="40"/>
  <c r="JY57" i="40"/>
  <c r="JZ57" i="40"/>
  <c r="KA57" i="40"/>
  <c r="KB57" i="40"/>
  <c r="KC57" i="40"/>
  <c r="KD57" i="40"/>
  <c r="KE57" i="40"/>
  <c r="JU58" i="40"/>
  <c r="JV58" i="40"/>
  <c r="JW58" i="40"/>
  <c r="JX58" i="40"/>
  <c r="JY58" i="40"/>
  <c r="KE58" i="40"/>
  <c r="JU59" i="40"/>
  <c r="KE59" i="40"/>
  <c r="JU61" i="40"/>
  <c r="JV61" i="40"/>
  <c r="JW61" i="40"/>
  <c r="KD61" i="40"/>
  <c r="KE61" i="40"/>
  <c r="JU63" i="40"/>
  <c r="JV63" i="40"/>
  <c r="JW63" i="40"/>
  <c r="JX63" i="40"/>
  <c r="JY63" i="40"/>
  <c r="JZ63" i="40"/>
  <c r="KA63" i="40"/>
  <c r="KB63" i="40"/>
  <c r="KC63" i="40"/>
  <c r="KD63" i="40"/>
  <c r="KE63" i="40"/>
  <c r="KE64" i="40"/>
  <c r="JU65" i="40"/>
  <c r="JV65" i="40"/>
  <c r="JW65" i="40"/>
  <c r="KD65" i="40"/>
  <c r="JU67" i="40"/>
  <c r="JV67" i="40"/>
  <c r="JW67" i="40"/>
  <c r="KD67" i="40"/>
  <c r="KE67" i="40"/>
  <c r="JU68" i="40"/>
  <c r="JV68" i="40"/>
  <c r="JW68" i="40"/>
  <c r="JX68" i="40"/>
  <c r="JU69" i="40"/>
  <c r="JV69" i="40"/>
  <c r="JW69" i="40"/>
  <c r="JX69" i="40"/>
  <c r="JU70" i="40"/>
  <c r="JV70" i="40"/>
  <c r="JW70" i="40"/>
  <c r="JX70" i="40"/>
  <c r="KE70" i="40"/>
  <c r="JU71" i="40"/>
  <c r="JV71" i="40"/>
  <c r="JW71" i="40"/>
  <c r="JX71" i="40"/>
  <c r="JY71" i="40"/>
  <c r="JZ71" i="40"/>
  <c r="KA71" i="40"/>
  <c r="KB71" i="40"/>
  <c r="KC71" i="40"/>
  <c r="KE71" i="40"/>
  <c r="JX72" i="40"/>
  <c r="JY72" i="40"/>
  <c r="JZ72" i="40"/>
  <c r="KA72" i="40"/>
  <c r="KB72" i="40"/>
  <c r="KC72" i="40"/>
  <c r="KD72" i="40"/>
  <c r="KE72" i="40"/>
  <c r="JX73" i="40"/>
  <c r="JY73" i="40"/>
  <c r="JZ73" i="40"/>
  <c r="KA73" i="40"/>
  <c r="KB73" i="40"/>
  <c r="KC73" i="40"/>
  <c r="KD73" i="40"/>
  <c r="KE73" i="40"/>
  <c r="KE74" i="40"/>
  <c r="JW75" i="40"/>
  <c r="JU76" i="40"/>
  <c r="JV76" i="40"/>
  <c r="JW76" i="40"/>
  <c r="JX76" i="40"/>
  <c r="JY76" i="40"/>
  <c r="KE80" i="40"/>
  <c r="JU81" i="40"/>
  <c r="JW81" i="40"/>
  <c r="JX81" i="40"/>
  <c r="JY81" i="40"/>
  <c r="JW82" i="40"/>
  <c r="JY82" i="40"/>
  <c r="JZ82" i="40"/>
  <c r="KA82" i="40"/>
  <c r="KB82" i="40"/>
  <c r="KC82" i="40"/>
  <c r="KD82" i="40"/>
  <c r="KE82" i="40"/>
  <c r="JU83" i="40"/>
  <c r="JV83" i="40"/>
  <c r="JW83" i="40"/>
  <c r="JU84" i="40"/>
  <c r="JV84" i="40"/>
  <c r="JW84" i="40"/>
  <c r="JX84" i="40"/>
  <c r="JY84" i="40"/>
  <c r="JZ84" i="40"/>
  <c r="JU85" i="40"/>
  <c r="JV85" i="40"/>
  <c r="JW85" i="40"/>
  <c r="JX85" i="40"/>
  <c r="JY85" i="40"/>
  <c r="JZ85" i="40"/>
  <c r="JU86" i="40"/>
  <c r="JV86" i="40"/>
  <c r="JW86" i="40"/>
  <c r="JX86" i="40"/>
  <c r="JY86" i="40"/>
  <c r="JZ86" i="40"/>
  <c r="JU87" i="40"/>
  <c r="JV87" i="40"/>
  <c r="JW87" i="40"/>
  <c r="JX87" i="40"/>
  <c r="JY87" i="40"/>
  <c r="JZ87" i="40"/>
  <c r="JU88" i="40"/>
  <c r="JV88" i="40"/>
  <c r="JW88" i="40"/>
  <c r="JX88" i="40"/>
  <c r="JY88" i="40"/>
  <c r="JZ88" i="40"/>
  <c r="JU89" i="40"/>
  <c r="JV89" i="40"/>
  <c r="JW89" i="40"/>
  <c r="JX89" i="40"/>
  <c r="JY89" i="40"/>
  <c r="JZ89" i="40"/>
  <c r="KA89" i="40"/>
  <c r="JU90" i="40"/>
  <c r="JV90" i="40"/>
  <c r="JW90" i="40"/>
  <c r="JX90" i="40"/>
  <c r="JU91" i="40"/>
  <c r="JV91" i="40"/>
  <c r="JW91" i="40"/>
  <c r="JX91" i="40"/>
  <c r="JY91" i="40"/>
  <c r="JZ91" i="40"/>
  <c r="KA91" i="40"/>
  <c r="KB91" i="40"/>
  <c r="KC91" i="40"/>
  <c r="JU92" i="40"/>
  <c r="JV92" i="40"/>
  <c r="JU93" i="40"/>
  <c r="JV93" i="40"/>
  <c r="JU94" i="40"/>
  <c r="JV94" i="40"/>
  <c r="JW94" i="40"/>
  <c r="JX94" i="40"/>
  <c r="JY94" i="40"/>
  <c r="JU95" i="40"/>
  <c r="JV95" i="40"/>
  <c r="JW95" i="40"/>
  <c r="JX95" i="40"/>
  <c r="JY95" i="40"/>
  <c r="JZ95" i="40"/>
  <c r="KA95" i="40"/>
  <c r="KB95" i="40"/>
  <c r="KC95" i="40"/>
  <c r="KE95" i="40"/>
  <c r="JU96" i="40"/>
  <c r="JV96" i="40"/>
  <c r="JW96" i="40"/>
  <c r="JX96" i="40"/>
  <c r="JY96" i="40"/>
  <c r="JU97" i="40"/>
  <c r="JV97" i="40"/>
  <c r="JW97" i="40"/>
  <c r="JX97" i="40"/>
  <c r="JY97" i="40"/>
  <c r="JZ97" i="40"/>
  <c r="JU98" i="40"/>
  <c r="JV98" i="40"/>
  <c r="JW98" i="40"/>
  <c r="JX98" i="40"/>
  <c r="JY98" i="40"/>
  <c r="JZ98" i="40"/>
  <c r="KA98" i="40"/>
  <c r="JU99" i="40"/>
  <c r="JV99" i="40"/>
  <c r="JW99" i="40"/>
  <c r="JX99" i="40"/>
  <c r="JY99" i="40"/>
  <c r="JU100" i="40"/>
  <c r="JV100" i="40"/>
  <c r="JW100" i="40"/>
  <c r="JX100" i="40"/>
  <c r="JY100" i="40"/>
  <c r="JZ100" i="40"/>
  <c r="KA100" i="40"/>
  <c r="KB100" i="40"/>
  <c r="KC100" i="40"/>
  <c r="KD100" i="40"/>
  <c r="KE100" i="40"/>
  <c r="JU101" i="40"/>
  <c r="JV101" i="40"/>
  <c r="JW101" i="40"/>
  <c r="JX101" i="40"/>
  <c r="JY101" i="40"/>
  <c r="JZ101" i="40"/>
  <c r="KA101" i="40"/>
  <c r="KB101" i="40"/>
  <c r="KC101" i="40"/>
  <c r="KD101" i="40"/>
  <c r="JU102" i="40"/>
  <c r="JV102" i="40"/>
  <c r="JW102" i="40"/>
  <c r="JU103" i="40"/>
  <c r="JV103" i="40"/>
  <c r="JW103" i="40"/>
  <c r="JX103" i="40"/>
  <c r="JY103" i="40"/>
  <c r="JZ103" i="40"/>
  <c r="KA103" i="40"/>
  <c r="KB103" i="40"/>
  <c r="KC103" i="40"/>
  <c r="KD103" i="40"/>
  <c r="KE103" i="40"/>
  <c r="JV104" i="40"/>
  <c r="JU107" i="40"/>
  <c r="JV107" i="40"/>
  <c r="JW107" i="40"/>
  <c r="JX107" i="40"/>
  <c r="JY107" i="40"/>
  <c r="JZ107" i="40"/>
  <c r="KE108" i="40"/>
  <c r="KB109" i="40"/>
  <c r="KC109" i="40"/>
  <c r="KD109" i="40"/>
  <c r="KE109" i="40"/>
  <c r="JZ110" i="40"/>
  <c r="KA110" i="40"/>
  <c r="KB110" i="40"/>
  <c r="KC110" i="40"/>
  <c r="KD110" i="40"/>
  <c r="KE110" i="40"/>
  <c r="JW112" i="40"/>
  <c r="KE113" i="40"/>
  <c r="JU116" i="40"/>
  <c r="JV116" i="40"/>
  <c r="KE116" i="40"/>
  <c r="JY117" i="40"/>
  <c r="JZ117" i="40"/>
  <c r="KA117" i="40"/>
  <c r="KB117" i="40"/>
  <c r="KC117" i="40"/>
  <c r="KD117" i="40"/>
  <c r="KE117" i="40"/>
  <c r="JU118" i="40"/>
  <c r="JV118" i="40"/>
  <c r="JW118" i="40"/>
  <c r="JX118" i="40"/>
  <c r="JY118" i="40"/>
  <c r="JZ118" i="40"/>
  <c r="KA118" i="40"/>
  <c r="KB118" i="40"/>
  <c r="KC118" i="40"/>
  <c r="KD118" i="40"/>
  <c r="KE118" i="40"/>
  <c r="JU119" i="40"/>
  <c r="JZ120" i="40"/>
  <c r="KA120" i="40"/>
  <c r="KB120" i="40"/>
  <c r="KC120" i="40"/>
  <c r="KD120" i="40"/>
  <c r="KE120" i="40"/>
  <c r="JU121" i="40"/>
  <c r="JY121" i="40"/>
  <c r="JZ121" i="40"/>
  <c r="KA121" i="40"/>
  <c r="KB121" i="40"/>
  <c r="KC121" i="40"/>
  <c r="KD121" i="40"/>
  <c r="KE121" i="40"/>
  <c r="KE122" i="40"/>
  <c r="JU123" i="40"/>
  <c r="KE123" i="40"/>
  <c r="KE125" i="40"/>
  <c r="JX126" i="40"/>
  <c r="JY126" i="40"/>
  <c r="JZ126" i="40"/>
  <c r="KA126" i="40"/>
  <c r="JU127" i="40"/>
  <c r="JW127" i="40"/>
  <c r="JY127" i="40"/>
  <c r="KB127" i="40"/>
  <c r="KC127" i="40"/>
  <c r="KE127" i="40"/>
  <c r="JU128" i="40"/>
  <c r="JV128" i="40"/>
  <c r="JW128" i="40"/>
  <c r="JX128" i="40"/>
  <c r="JY128" i="40"/>
  <c r="JZ128" i="40"/>
  <c r="KA128" i="40"/>
  <c r="KB128" i="40"/>
  <c r="KC128" i="40"/>
  <c r="KD128" i="40"/>
  <c r="KE128" i="40"/>
  <c r="JU129" i="40"/>
  <c r="JV129" i="40"/>
  <c r="JU130" i="40"/>
  <c r="JV130" i="40"/>
  <c r="JW130" i="40"/>
  <c r="JV131" i="40"/>
  <c r="JY131" i="40"/>
  <c r="KE131" i="40"/>
  <c r="JU132" i="40"/>
  <c r="JV132" i="40"/>
  <c r="JW132" i="40"/>
  <c r="JX132" i="40"/>
  <c r="JY132" i="40"/>
  <c r="JZ132" i="40"/>
  <c r="KA132" i="40"/>
  <c r="KB132" i="40"/>
  <c r="KC132" i="40"/>
  <c r="KD132" i="40"/>
  <c r="KE132" i="40"/>
  <c r="JV134" i="40"/>
  <c r="JW134" i="40"/>
  <c r="KE134" i="40"/>
  <c r="JU135" i="40"/>
  <c r="JV135" i="40"/>
  <c r="JW135" i="40"/>
  <c r="JX135" i="40"/>
  <c r="JY135" i="40"/>
  <c r="KB135" i="40"/>
  <c r="KC135" i="40"/>
  <c r="KD135" i="40"/>
  <c r="KE135" i="40"/>
  <c r="JU136" i="40"/>
  <c r="JV136" i="40"/>
  <c r="JW136" i="40"/>
  <c r="JX136" i="40"/>
  <c r="KE136" i="40"/>
  <c r="JU137" i="40"/>
  <c r="JV137" i="40"/>
  <c r="JW137" i="40"/>
  <c r="JX137" i="40"/>
  <c r="JY137" i="40"/>
  <c r="JU138" i="40"/>
  <c r="JV138" i="40"/>
  <c r="JW138" i="40"/>
  <c r="JX138" i="40"/>
  <c r="JY138" i="40"/>
  <c r="KE138" i="40"/>
  <c r="JU139" i="40"/>
  <c r="JV139" i="40"/>
  <c r="JW139" i="40"/>
  <c r="JX139" i="40"/>
  <c r="JY139" i="40"/>
  <c r="JZ139" i="40"/>
  <c r="KA139" i="40"/>
  <c r="JU140" i="40"/>
  <c r="JV140" i="40"/>
  <c r="JW140" i="40"/>
  <c r="JX140" i="40"/>
  <c r="JY140" i="40"/>
  <c r="JZ140" i="40"/>
  <c r="KA140" i="40"/>
  <c r="KC140" i="40"/>
  <c r="KD140" i="40"/>
  <c r="KE140" i="40"/>
  <c r="JU141" i="40"/>
  <c r="JV141" i="40"/>
  <c r="JW141" i="40"/>
  <c r="JX141" i="40"/>
  <c r="JY141" i="40"/>
  <c r="JZ141" i="40"/>
  <c r="KA141" i="40"/>
  <c r="JU142" i="40"/>
  <c r="JV142" i="40"/>
  <c r="JW142" i="40"/>
  <c r="JX142" i="40"/>
  <c r="JY142" i="40"/>
  <c r="JZ142" i="40"/>
  <c r="KA142" i="40"/>
  <c r="KE142" i="40"/>
  <c r="JU143" i="40"/>
  <c r="JV143" i="40"/>
  <c r="JW143" i="40"/>
  <c r="JX143" i="40"/>
  <c r="JY143" i="40"/>
  <c r="JZ143" i="40"/>
  <c r="KA143" i="40"/>
  <c r="KB143" i="40"/>
  <c r="KC143" i="40"/>
  <c r="KD143" i="40"/>
  <c r="KE143" i="40"/>
  <c r="JU144" i="40"/>
  <c r="JV144" i="40"/>
  <c r="JW144" i="40"/>
  <c r="JX144" i="40"/>
  <c r="JY144" i="40"/>
  <c r="JZ144" i="40"/>
  <c r="KA144" i="40"/>
  <c r="KB144" i="40"/>
  <c r="KC144" i="40"/>
  <c r="KD144" i="40"/>
  <c r="KE144" i="40"/>
  <c r="JU145" i="40"/>
  <c r="JV145" i="40"/>
  <c r="JW145" i="40"/>
  <c r="JX145" i="40"/>
  <c r="JY145" i="40"/>
  <c r="JZ145" i="40"/>
  <c r="KA145" i="40"/>
  <c r="KB145" i="40"/>
  <c r="KC145" i="40"/>
  <c r="KD145" i="40"/>
  <c r="KE145" i="40"/>
  <c r="JU146" i="40"/>
  <c r="JX146" i="40"/>
  <c r="JY146" i="40"/>
  <c r="JZ146" i="40"/>
  <c r="KA146" i="40"/>
  <c r="KB146" i="40"/>
  <c r="KC146" i="40"/>
  <c r="KD146" i="40"/>
  <c r="KE146" i="40"/>
  <c r="JX147" i="40"/>
  <c r="JY147" i="40"/>
  <c r="JZ147" i="40"/>
  <c r="KA147" i="40"/>
  <c r="KB147" i="40"/>
  <c r="KC147" i="40"/>
  <c r="KD147" i="40"/>
  <c r="KE147" i="40"/>
  <c r="JV148" i="40"/>
  <c r="JW148" i="40"/>
  <c r="JX148" i="40"/>
  <c r="JY148" i="40"/>
  <c r="JZ148" i="40"/>
  <c r="KA148" i="40"/>
  <c r="KB148" i="40"/>
  <c r="KC148" i="40"/>
  <c r="KD148" i="40"/>
  <c r="KE148" i="40"/>
  <c r="JX149" i="40"/>
  <c r="JY149" i="40"/>
  <c r="JZ149" i="40"/>
  <c r="KA149" i="40"/>
  <c r="KB149" i="40"/>
  <c r="KC149" i="40"/>
  <c r="KD149" i="40"/>
  <c r="KE149" i="40"/>
  <c r="KE151" i="40"/>
  <c r="JU152" i="40"/>
  <c r="JV152" i="40"/>
  <c r="JW152" i="40"/>
  <c r="JX152" i="40"/>
  <c r="KA152" i="40"/>
  <c r="JU153" i="40"/>
  <c r="JV153" i="40"/>
  <c r="JW153" i="40"/>
  <c r="JX153" i="40"/>
  <c r="JY153" i="40"/>
  <c r="KE153" i="40"/>
  <c r="JW154" i="40"/>
  <c r="JZ154" i="40"/>
  <c r="JU155" i="40"/>
  <c r="JV155" i="40"/>
  <c r="JZ155" i="40"/>
  <c r="KE155" i="40"/>
  <c r="KC156" i="40"/>
  <c r="KE156" i="40"/>
  <c r="JV157" i="40"/>
  <c r="KE157" i="40"/>
  <c r="JZ158" i="40"/>
  <c r="JZ160" i="40"/>
  <c r="KA160" i="40"/>
  <c r="KB160" i="40"/>
  <c r="KC160" i="40"/>
  <c r="KD160" i="40"/>
  <c r="KE160" i="40"/>
  <c r="JU161" i="40"/>
  <c r="JV161" i="40"/>
  <c r="KE161" i="40"/>
  <c r="KE162" i="40"/>
  <c r="JU163" i="40"/>
  <c r="JV163" i="40"/>
  <c r="JW163" i="40"/>
  <c r="JX163" i="40"/>
  <c r="JY163" i="40"/>
  <c r="JZ163" i="40"/>
  <c r="KA163" i="40"/>
  <c r="KB163" i="40"/>
  <c r="JU164" i="40"/>
  <c r="JV164" i="40"/>
  <c r="JW164" i="40"/>
  <c r="JX164" i="40"/>
  <c r="JY164" i="40"/>
  <c r="JZ164" i="40"/>
  <c r="KA164" i="40"/>
  <c r="KC164" i="40"/>
  <c r="KD164" i="40"/>
  <c r="KE164" i="40"/>
  <c r="JU165" i="40"/>
  <c r="JV165" i="40"/>
  <c r="JW165" i="40"/>
  <c r="JX165" i="40"/>
  <c r="JY165" i="40"/>
  <c r="JZ165" i="40"/>
  <c r="KA165" i="40"/>
  <c r="KD165" i="40"/>
  <c r="KE165" i="40"/>
  <c r="JU167" i="40"/>
  <c r="JV167" i="40"/>
  <c r="JW167" i="40"/>
  <c r="JX167" i="40"/>
  <c r="JY167" i="40"/>
  <c r="JZ167" i="40"/>
  <c r="KA167" i="40"/>
  <c r="JU168" i="40"/>
  <c r="JV168" i="40"/>
  <c r="JW168" i="40"/>
  <c r="JX168" i="40"/>
  <c r="JY168" i="40"/>
  <c r="JZ168" i="40"/>
  <c r="KA168" i="40"/>
  <c r="KB168" i="40"/>
  <c r="KC168" i="40"/>
  <c r="JU169" i="40"/>
  <c r="JV169" i="40"/>
  <c r="JW169" i="40"/>
  <c r="JX169" i="40"/>
  <c r="JY169" i="40"/>
  <c r="JZ169" i="40"/>
  <c r="KA169" i="40"/>
  <c r="KB169" i="40"/>
  <c r="KC169" i="40"/>
  <c r="KD169" i="40"/>
  <c r="JU172" i="40"/>
  <c r="JV172" i="40"/>
  <c r="JU173" i="40"/>
  <c r="JV173" i="40"/>
  <c r="JW173" i="40"/>
  <c r="JX173" i="40"/>
  <c r="JY173" i="40"/>
  <c r="JZ173" i="40"/>
  <c r="KA173" i="40"/>
  <c r="KB173" i="40"/>
  <c r="JU174" i="40"/>
  <c r="JV174" i="40"/>
  <c r="JW174" i="40"/>
  <c r="JX174" i="40"/>
  <c r="JY174" i="40"/>
  <c r="KE174" i="40"/>
  <c r="JU175" i="40"/>
  <c r="JV175" i="40"/>
  <c r="JW175" i="40"/>
  <c r="JX175" i="40"/>
  <c r="JY175" i="40"/>
  <c r="JZ175" i="40"/>
  <c r="KA175" i="40"/>
  <c r="KB175" i="40"/>
  <c r="KC175" i="40"/>
  <c r="KD175" i="40"/>
  <c r="KE175" i="40"/>
  <c r="JU176" i="40"/>
  <c r="JV176" i="40"/>
  <c r="JW176" i="40"/>
  <c r="JX176" i="40"/>
  <c r="JY176" i="40"/>
  <c r="JZ176" i="40"/>
  <c r="KA176" i="40"/>
  <c r="JV177" i="40"/>
  <c r="JU178" i="40"/>
  <c r="JV178" i="40"/>
  <c r="JU179" i="40"/>
  <c r="JV179" i="40"/>
  <c r="JW179" i="40"/>
  <c r="JX179" i="40"/>
  <c r="JU180" i="40"/>
  <c r="JV180" i="40"/>
  <c r="JW180" i="40"/>
  <c r="JY180" i="40"/>
  <c r="JZ180" i="40"/>
  <c r="KA180" i="40"/>
  <c r="KB180" i="40"/>
  <c r="KC180" i="40"/>
  <c r="KD180" i="40"/>
  <c r="KE180" i="40"/>
  <c r="JU181" i="40"/>
  <c r="JV181" i="40"/>
  <c r="JW181" i="40"/>
  <c r="JX181" i="40"/>
  <c r="JY181" i="40"/>
  <c r="JZ181" i="40"/>
  <c r="KA181" i="40"/>
  <c r="KB181" i="40"/>
  <c r="KC181" i="40"/>
  <c r="KD181" i="40"/>
  <c r="KE181" i="40"/>
  <c r="JV182" i="40"/>
  <c r="JW182" i="40"/>
  <c r="JX182" i="40"/>
  <c r="JY182" i="40"/>
  <c r="JZ182" i="40"/>
  <c r="KA182" i="40"/>
  <c r="KB182" i="40"/>
  <c r="KC182" i="40"/>
  <c r="KD182" i="40"/>
  <c r="KE182" i="40"/>
  <c r="KA183" i="40"/>
  <c r="KB183" i="40"/>
  <c r="KC183" i="40"/>
  <c r="KD183" i="40"/>
  <c r="KE183" i="40"/>
  <c r="JU184" i="40"/>
  <c r="JV184" i="40"/>
  <c r="JW184" i="40"/>
  <c r="JX184" i="40"/>
  <c r="JV3" i="40"/>
  <c r="KE3" i="40"/>
  <c r="IZ4" i="40"/>
  <c r="JB4" i="40"/>
  <c r="JC4" i="40"/>
  <c r="JD4" i="40"/>
  <c r="JG4" i="40"/>
  <c r="JH4" i="40"/>
  <c r="JI4" i="40"/>
  <c r="IY6" i="40"/>
  <c r="JH6" i="40"/>
  <c r="JI6" i="40"/>
  <c r="IY7" i="40"/>
  <c r="IZ7" i="40"/>
  <c r="IY8" i="40"/>
  <c r="IZ8" i="40"/>
  <c r="IY9" i="40"/>
  <c r="IZ9" i="40"/>
  <c r="JA9" i="40"/>
  <c r="JB9" i="40"/>
  <c r="JC9" i="40"/>
  <c r="JD9" i="40"/>
  <c r="JE9" i="40"/>
  <c r="JF9" i="40"/>
  <c r="JG9" i="40"/>
  <c r="JI9" i="40"/>
  <c r="IY10" i="40"/>
  <c r="IZ10" i="40"/>
  <c r="JA10" i="40"/>
  <c r="JB10" i="40"/>
  <c r="JC10" i="40"/>
  <c r="JD10" i="40"/>
  <c r="JE10" i="40"/>
  <c r="JF10" i="40"/>
  <c r="JG10" i="40"/>
  <c r="IY11" i="40"/>
  <c r="IZ11" i="40"/>
  <c r="IY12" i="40"/>
  <c r="IZ12" i="40"/>
  <c r="JG12" i="40"/>
  <c r="JH12" i="40"/>
  <c r="JI12" i="40"/>
  <c r="IY13" i="40"/>
  <c r="IZ13" i="40"/>
  <c r="JC13" i="40"/>
  <c r="JD13" i="40"/>
  <c r="JE13" i="40"/>
  <c r="JF13" i="40"/>
  <c r="JG13" i="40"/>
  <c r="JH13" i="40"/>
  <c r="JI13" i="40"/>
  <c r="IY14" i="40"/>
  <c r="IZ14" i="40"/>
  <c r="JA14" i="40"/>
  <c r="JB14" i="40"/>
  <c r="JC14" i="40"/>
  <c r="IY15" i="40"/>
  <c r="IZ15" i="40"/>
  <c r="JG15" i="40"/>
  <c r="IY16" i="40"/>
  <c r="IZ16" i="40"/>
  <c r="JA16" i="40"/>
  <c r="JB16" i="40"/>
  <c r="IY17" i="40"/>
  <c r="IZ17" i="40"/>
  <c r="JA17" i="40"/>
  <c r="JB17" i="40"/>
  <c r="JC17" i="40"/>
  <c r="IY18" i="40"/>
  <c r="IZ18" i="40"/>
  <c r="JA18" i="40"/>
  <c r="JB18" i="40"/>
  <c r="JC18" i="40"/>
  <c r="IY19" i="40"/>
  <c r="IZ19" i="40"/>
  <c r="JA19" i="40"/>
  <c r="JB19" i="40"/>
  <c r="JC19" i="40"/>
  <c r="JD19" i="40"/>
  <c r="JE19" i="40"/>
  <c r="JF19" i="40"/>
  <c r="JG19" i="40"/>
  <c r="IY20" i="40"/>
  <c r="IZ20" i="40"/>
  <c r="IY21" i="40"/>
  <c r="IZ21" i="40"/>
  <c r="JA21" i="40"/>
  <c r="IY22" i="40"/>
  <c r="IZ22" i="40"/>
  <c r="IY23" i="40"/>
  <c r="IZ23" i="40"/>
  <c r="IY24" i="40"/>
  <c r="IZ24" i="40"/>
  <c r="IY25" i="40"/>
  <c r="IZ25" i="40"/>
  <c r="JA25" i="40"/>
  <c r="JB25" i="40"/>
  <c r="JC25" i="40"/>
  <c r="JD25" i="40"/>
  <c r="JE25" i="40"/>
  <c r="JF25" i="40"/>
  <c r="JG25" i="40"/>
  <c r="JH25" i="40"/>
  <c r="JI25" i="40"/>
  <c r="IY26" i="40"/>
  <c r="IZ26" i="40"/>
  <c r="IY27" i="40"/>
  <c r="IZ27" i="40"/>
  <c r="JB27" i="40"/>
  <c r="JC27" i="40"/>
  <c r="JD27" i="40"/>
  <c r="JE27" i="40"/>
  <c r="JF27" i="40"/>
  <c r="JG27" i="40"/>
  <c r="JH27" i="40"/>
  <c r="JI27" i="40"/>
  <c r="IY28" i="40"/>
  <c r="IZ28" i="40"/>
  <c r="JA28" i="40"/>
  <c r="JB28" i="40"/>
  <c r="JC28" i="40"/>
  <c r="JD28" i="40"/>
  <c r="JE28" i="40"/>
  <c r="JF28" i="40"/>
  <c r="JG28" i="40"/>
  <c r="JH28" i="40"/>
  <c r="JI28" i="40"/>
  <c r="IY29" i="40"/>
  <c r="IZ29" i="40"/>
  <c r="JA29" i="40"/>
  <c r="JC29" i="40"/>
  <c r="JD29" i="40"/>
  <c r="JE29" i="40"/>
  <c r="JF29" i="40"/>
  <c r="JG29" i="40"/>
  <c r="JH29" i="40"/>
  <c r="JI29" i="40"/>
  <c r="IY30" i="40"/>
  <c r="IZ30" i="40"/>
  <c r="JA30" i="40"/>
  <c r="JB30" i="40"/>
  <c r="JC30" i="40"/>
  <c r="JD30" i="40"/>
  <c r="JE30" i="40"/>
  <c r="JF30" i="40"/>
  <c r="JG30" i="40"/>
  <c r="JH30" i="40"/>
  <c r="IY32" i="40"/>
  <c r="IZ32" i="40"/>
  <c r="JA32" i="40"/>
  <c r="JB32" i="40"/>
  <c r="JC32" i="40"/>
  <c r="JD32" i="40"/>
  <c r="IY33" i="40"/>
  <c r="IZ33" i="40"/>
  <c r="JA33" i="40"/>
  <c r="JB33" i="40"/>
  <c r="JC33" i="40"/>
  <c r="JD33" i="40"/>
  <c r="JE33" i="40"/>
  <c r="JF33" i="40"/>
  <c r="IY34" i="40"/>
  <c r="IZ34" i="40"/>
  <c r="JA34" i="40"/>
  <c r="JB34" i="40"/>
  <c r="JC34" i="40"/>
  <c r="JD34" i="40"/>
  <c r="JE34" i="40"/>
  <c r="JF34" i="40"/>
  <c r="IZ35" i="40"/>
  <c r="JA35" i="40"/>
  <c r="JB35" i="40"/>
  <c r="JC35" i="40"/>
  <c r="JD35" i="40"/>
  <c r="JE35" i="40"/>
  <c r="JF35" i="40"/>
  <c r="JG35" i="40"/>
  <c r="JH35" i="40"/>
  <c r="JI35" i="40"/>
  <c r="IY36" i="40"/>
  <c r="IZ36" i="40"/>
  <c r="JB36" i="40"/>
  <c r="JC36" i="40"/>
  <c r="JD36" i="40"/>
  <c r="JE36" i="40"/>
  <c r="JF36" i="40"/>
  <c r="JG36" i="40"/>
  <c r="JH36" i="40"/>
  <c r="JI36" i="40"/>
  <c r="IY37" i="40"/>
  <c r="IZ37" i="40"/>
  <c r="JB37" i="40"/>
  <c r="JC37" i="40"/>
  <c r="JD37" i="40"/>
  <c r="JE37" i="40"/>
  <c r="JF37" i="40"/>
  <c r="JG37" i="40"/>
  <c r="JH37" i="40"/>
  <c r="JI37" i="40"/>
  <c r="JH38" i="40"/>
  <c r="JI38" i="40"/>
  <c r="JA39" i="40"/>
  <c r="JG39" i="40"/>
  <c r="IY40" i="40"/>
  <c r="IZ40" i="40"/>
  <c r="JF40" i="40"/>
  <c r="JG40" i="40"/>
  <c r="JH40" i="40"/>
  <c r="JI40" i="40"/>
  <c r="IY41" i="40"/>
  <c r="IZ41" i="40"/>
  <c r="JA41" i="40"/>
  <c r="IY42" i="40"/>
  <c r="IZ42" i="40"/>
  <c r="JD42" i="40"/>
  <c r="JE42" i="40"/>
  <c r="JF42" i="40"/>
  <c r="JG42" i="40"/>
  <c r="JH42" i="40"/>
  <c r="JI42" i="40"/>
  <c r="IY44" i="40"/>
  <c r="IZ44" i="40"/>
  <c r="IY45" i="40"/>
  <c r="IZ45" i="40"/>
  <c r="JA45" i="40"/>
  <c r="JB45" i="40"/>
  <c r="JC45" i="40"/>
  <c r="JD45" i="40"/>
  <c r="JE45" i="40"/>
  <c r="JF45" i="40"/>
  <c r="JG45" i="40"/>
  <c r="JH45" i="40"/>
  <c r="JI45" i="40"/>
  <c r="IY46" i="40"/>
  <c r="IZ46" i="40"/>
  <c r="IY48" i="40"/>
  <c r="IZ48" i="40"/>
  <c r="IY50" i="40"/>
  <c r="IZ50" i="40"/>
  <c r="JD50" i="40"/>
  <c r="JE50" i="40"/>
  <c r="JF50" i="40"/>
  <c r="JG50" i="40"/>
  <c r="JH50" i="40"/>
  <c r="JI50" i="40"/>
  <c r="IY51" i="40"/>
  <c r="IZ51" i="40"/>
  <c r="JA51" i="40"/>
  <c r="JI52" i="40"/>
  <c r="IY53" i="40"/>
  <c r="IZ53" i="40"/>
  <c r="JA53" i="40"/>
  <c r="JB53" i="40"/>
  <c r="IY54" i="40"/>
  <c r="IZ54" i="40"/>
  <c r="JA54" i="40"/>
  <c r="JB54" i="40"/>
  <c r="JC54" i="40"/>
  <c r="JD54" i="40"/>
  <c r="JE54" i="40"/>
  <c r="JF54" i="40"/>
  <c r="JG54" i="40"/>
  <c r="JH54" i="40"/>
  <c r="JI54" i="40"/>
  <c r="IY57" i="40"/>
  <c r="JB57" i="40"/>
  <c r="JC57" i="40"/>
  <c r="JD57" i="40"/>
  <c r="JE57" i="40"/>
  <c r="JF57" i="40"/>
  <c r="JG57" i="40"/>
  <c r="JH57" i="40"/>
  <c r="JI57" i="40"/>
  <c r="IY59" i="40"/>
  <c r="JI59" i="40"/>
  <c r="IY61" i="40"/>
  <c r="IZ61" i="40"/>
  <c r="JA61" i="40"/>
  <c r="JH61" i="40"/>
  <c r="JI61" i="40"/>
  <c r="IY63" i="40"/>
  <c r="IZ63" i="40"/>
  <c r="JA63" i="40"/>
  <c r="JB63" i="40"/>
  <c r="JC63" i="40"/>
  <c r="JD63" i="40"/>
  <c r="JE63" i="40"/>
  <c r="JF63" i="40"/>
  <c r="JG63" i="40"/>
  <c r="JH63" i="40"/>
  <c r="JI63" i="40"/>
  <c r="IY65" i="40"/>
  <c r="IZ65" i="40"/>
  <c r="JA65" i="40"/>
  <c r="JH65" i="40"/>
  <c r="IY67" i="40"/>
  <c r="IZ67" i="40"/>
  <c r="JA67" i="40"/>
  <c r="JH67" i="40"/>
  <c r="JI67" i="40"/>
  <c r="IY68" i="40"/>
  <c r="IZ68" i="40"/>
  <c r="JA68" i="40"/>
  <c r="JB68" i="40"/>
  <c r="IY69" i="40"/>
  <c r="IZ69" i="40"/>
  <c r="JA69" i="40"/>
  <c r="JB69" i="40"/>
  <c r="IY70" i="40"/>
  <c r="IZ70" i="40"/>
  <c r="JA70" i="40"/>
  <c r="JB70" i="40"/>
  <c r="IY71" i="40"/>
  <c r="IZ71" i="40"/>
  <c r="JA71" i="40"/>
  <c r="JB71" i="40"/>
  <c r="JC71" i="40"/>
  <c r="JD71" i="40"/>
  <c r="JE71" i="40"/>
  <c r="JF71" i="40"/>
  <c r="JG71" i="40"/>
  <c r="JI71" i="40"/>
  <c r="JB72" i="40"/>
  <c r="JC72" i="40"/>
  <c r="JD72" i="40"/>
  <c r="JE72" i="40"/>
  <c r="JF72" i="40"/>
  <c r="JG72" i="40"/>
  <c r="JH72" i="40"/>
  <c r="JI72" i="40"/>
  <c r="IY73" i="40"/>
  <c r="IZ73" i="40"/>
  <c r="JB73" i="40"/>
  <c r="JC73" i="40"/>
  <c r="JD73" i="40"/>
  <c r="JE73" i="40"/>
  <c r="JF73" i="40"/>
  <c r="JG73" i="40"/>
  <c r="JH73" i="40"/>
  <c r="JI73" i="40"/>
  <c r="IY75" i="40"/>
  <c r="IZ75" i="40"/>
  <c r="JA75" i="40"/>
  <c r="IY76" i="40"/>
  <c r="IZ76" i="40"/>
  <c r="JA76" i="40"/>
  <c r="JB76" i="40"/>
  <c r="JC76" i="40"/>
  <c r="IY80" i="40"/>
  <c r="IZ80" i="40"/>
  <c r="IY81" i="40"/>
  <c r="IZ81" i="40"/>
  <c r="JA81" i="40"/>
  <c r="JB81" i="40"/>
  <c r="JC81" i="40"/>
  <c r="IY82" i="40"/>
  <c r="IZ82" i="40"/>
  <c r="JA82" i="40"/>
  <c r="JC82" i="40"/>
  <c r="JD82" i="40"/>
  <c r="JE82" i="40"/>
  <c r="JF82" i="40"/>
  <c r="JG82" i="40"/>
  <c r="JH82" i="40"/>
  <c r="JI82" i="40"/>
  <c r="IY83" i="40"/>
  <c r="IZ83" i="40"/>
  <c r="JA83" i="40"/>
  <c r="IY84" i="40"/>
  <c r="IZ84" i="40"/>
  <c r="JA84" i="40"/>
  <c r="JB84" i="40"/>
  <c r="JC84" i="40"/>
  <c r="JD84" i="40"/>
  <c r="IY85" i="40"/>
  <c r="IZ85" i="40"/>
  <c r="JA85" i="40"/>
  <c r="JB85" i="40"/>
  <c r="JC85" i="40"/>
  <c r="JD85" i="40"/>
  <c r="IY86" i="40"/>
  <c r="IZ86" i="40"/>
  <c r="JA86" i="40"/>
  <c r="JB86" i="40"/>
  <c r="JC86" i="40"/>
  <c r="JD86" i="40"/>
  <c r="IY87" i="40"/>
  <c r="IZ87" i="40"/>
  <c r="JA87" i="40"/>
  <c r="JB87" i="40"/>
  <c r="JC87" i="40"/>
  <c r="JD87" i="40"/>
  <c r="IY88" i="40"/>
  <c r="IZ88" i="40"/>
  <c r="JA88" i="40"/>
  <c r="JB88" i="40"/>
  <c r="JC88" i="40"/>
  <c r="JD88" i="40"/>
  <c r="IY89" i="40"/>
  <c r="IZ89" i="40"/>
  <c r="JA89" i="40"/>
  <c r="JB89" i="40"/>
  <c r="JC89" i="40"/>
  <c r="JD89" i="40"/>
  <c r="JE89" i="40"/>
  <c r="IY90" i="40"/>
  <c r="IZ90" i="40"/>
  <c r="JA90" i="40"/>
  <c r="JB90" i="40"/>
  <c r="IY91" i="40"/>
  <c r="IZ91" i="40"/>
  <c r="JA91" i="40"/>
  <c r="JB91" i="40"/>
  <c r="JC91" i="40"/>
  <c r="JD91" i="40"/>
  <c r="JE91" i="40"/>
  <c r="JF91" i="40"/>
  <c r="JG91" i="40"/>
  <c r="IY92" i="40"/>
  <c r="IZ92" i="40"/>
  <c r="IY93" i="40"/>
  <c r="IZ93" i="40"/>
  <c r="IY94" i="40"/>
  <c r="IZ94" i="40"/>
  <c r="JA94" i="40"/>
  <c r="JB94" i="40"/>
  <c r="JC94" i="40"/>
  <c r="IY95" i="40"/>
  <c r="IZ95" i="40"/>
  <c r="JA95" i="40"/>
  <c r="JB95" i="40"/>
  <c r="JC95" i="40"/>
  <c r="JD95" i="40"/>
  <c r="JE95" i="40"/>
  <c r="JF95" i="40"/>
  <c r="JG95" i="40"/>
  <c r="IY96" i="40"/>
  <c r="IZ96" i="40"/>
  <c r="JA96" i="40"/>
  <c r="JB96" i="40"/>
  <c r="JC96" i="40"/>
  <c r="IY97" i="40"/>
  <c r="IZ97" i="40"/>
  <c r="JA97" i="40"/>
  <c r="JB97" i="40"/>
  <c r="JC97" i="40"/>
  <c r="JD97" i="40"/>
  <c r="IY98" i="40"/>
  <c r="IZ98" i="40"/>
  <c r="JA98" i="40"/>
  <c r="JB98" i="40"/>
  <c r="JC98" i="40"/>
  <c r="JD98" i="40"/>
  <c r="JE98" i="40"/>
  <c r="IY99" i="40"/>
  <c r="IZ99" i="40"/>
  <c r="JA99" i="40"/>
  <c r="JB99" i="40"/>
  <c r="JC99" i="40"/>
  <c r="IY100" i="40"/>
  <c r="IZ100" i="40"/>
  <c r="JA100" i="40"/>
  <c r="JB100" i="40"/>
  <c r="JC100" i="40"/>
  <c r="JD100" i="40"/>
  <c r="JE100" i="40"/>
  <c r="JF100" i="40"/>
  <c r="JG100" i="40"/>
  <c r="JH100" i="40"/>
  <c r="JI100" i="40"/>
  <c r="IY101" i="40"/>
  <c r="IZ101" i="40"/>
  <c r="JA101" i="40"/>
  <c r="JB101" i="40"/>
  <c r="JC101" i="40"/>
  <c r="JD101" i="40"/>
  <c r="JE101" i="40"/>
  <c r="JF101" i="40"/>
  <c r="JG101" i="40"/>
  <c r="JH101" i="40"/>
  <c r="IY102" i="40"/>
  <c r="IZ102" i="40"/>
  <c r="JA102" i="40"/>
  <c r="IY103" i="40"/>
  <c r="IZ103" i="40"/>
  <c r="JA103" i="40"/>
  <c r="JB103" i="40"/>
  <c r="JC103" i="40"/>
  <c r="JD103" i="40"/>
  <c r="JE103" i="40"/>
  <c r="JF103" i="40"/>
  <c r="JG103" i="40"/>
  <c r="JH103" i="40"/>
  <c r="IY104" i="40"/>
  <c r="IZ104" i="40"/>
  <c r="IY106" i="40"/>
  <c r="IZ106" i="40"/>
  <c r="IY107" i="40"/>
  <c r="IZ107" i="40"/>
  <c r="JA107" i="40"/>
  <c r="JB107" i="40"/>
  <c r="JC107" i="40"/>
  <c r="JD107" i="40"/>
  <c r="JI108" i="40"/>
  <c r="IY109" i="40"/>
  <c r="IZ109" i="40"/>
  <c r="JF109" i="40"/>
  <c r="JG109" i="40"/>
  <c r="JH109" i="40"/>
  <c r="JI109" i="40"/>
  <c r="IY110" i="40"/>
  <c r="JD110" i="40"/>
  <c r="JE110" i="40"/>
  <c r="JF110" i="40"/>
  <c r="JG110" i="40"/>
  <c r="JH110" i="40"/>
  <c r="JI110" i="40"/>
  <c r="IY111" i="40"/>
  <c r="IZ111" i="40"/>
  <c r="IY112" i="40"/>
  <c r="IZ112" i="40"/>
  <c r="JA112" i="40"/>
  <c r="IY113" i="40"/>
  <c r="IZ113" i="40"/>
  <c r="IY114" i="40"/>
  <c r="IZ114" i="40"/>
  <c r="IY116" i="40"/>
  <c r="IZ116" i="40"/>
  <c r="IY117" i="40"/>
  <c r="IZ117" i="40"/>
  <c r="JC117" i="40"/>
  <c r="JD117" i="40"/>
  <c r="JE117" i="40"/>
  <c r="JF117" i="40"/>
  <c r="JG117" i="40"/>
  <c r="JH117" i="40"/>
  <c r="JI117" i="40"/>
  <c r="IY118" i="40"/>
  <c r="IZ118" i="40"/>
  <c r="JC118" i="40"/>
  <c r="JD118" i="40"/>
  <c r="JE118" i="40"/>
  <c r="JF118" i="40"/>
  <c r="JG118" i="40"/>
  <c r="JH118" i="40"/>
  <c r="JI118" i="40"/>
  <c r="IY119" i="40"/>
  <c r="IZ119" i="40"/>
  <c r="JD120" i="40"/>
  <c r="JE120" i="40"/>
  <c r="JF120" i="40"/>
  <c r="JG120" i="40"/>
  <c r="JH120" i="40"/>
  <c r="JI120" i="40"/>
  <c r="IY121" i="40"/>
  <c r="JC121" i="40"/>
  <c r="JD121" i="40"/>
  <c r="JE121" i="40"/>
  <c r="JF121" i="40"/>
  <c r="JG121" i="40"/>
  <c r="JH121" i="40"/>
  <c r="JI121" i="40"/>
  <c r="IY122" i="40"/>
  <c r="IY123" i="40"/>
  <c r="IZ123" i="40"/>
  <c r="IY125" i="40"/>
  <c r="IY126" i="40"/>
  <c r="IZ126" i="40"/>
  <c r="JB126" i="40"/>
  <c r="JC126" i="40"/>
  <c r="JD126" i="40"/>
  <c r="JE126" i="40"/>
  <c r="IY127" i="40"/>
  <c r="IZ127" i="40"/>
  <c r="JA127" i="40"/>
  <c r="JC127" i="40"/>
  <c r="JF127" i="40"/>
  <c r="JG127" i="40"/>
  <c r="IY128" i="40"/>
  <c r="IZ128" i="40"/>
  <c r="JA128" i="40"/>
  <c r="JB128" i="40"/>
  <c r="JC128" i="40"/>
  <c r="JD128" i="40"/>
  <c r="JE128" i="40"/>
  <c r="JF128" i="40"/>
  <c r="JG128" i="40"/>
  <c r="JH128" i="40"/>
  <c r="JI128" i="40"/>
  <c r="IY129" i="40"/>
  <c r="IZ129" i="40"/>
  <c r="IY130" i="40"/>
  <c r="IZ130" i="40"/>
  <c r="JA130" i="40"/>
  <c r="IY131" i="40"/>
  <c r="IZ131" i="40"/>
  <c r="JA131" i="40"/>
  <c r="JB131" i="40"/>
  <c r="JC131" i="40"/>
  <c r="IY132" i="40"/>
  <c r="IZ132" i="40"/>
  <c r="JA132" i="40"/>
  <c r="JB132" i="40"/>
  <c r="JC132" i="40"/>
  <c r="JD132" i="40"/>
  <c r="JE132" i="40"/>
  <c r="JF132" i="40"/>
  <c r="JG132" i="40"/>
  <c r="JH132" i="40"/>
  <c r="JI132" i="40"/>
  <c r="IY133" i="40"/>
  <c r="IZ133" i="40"/>
  <c r="IY134" i="40"/>
  <c r="IZ134" i="40"/>
  <c r="JA134" i="40"/>
  <c r="IY135" i="40"/>
  <c r="IZ135" i="40"/>
  <c r="JA135" i="40"/>
  <c r="JB135" i="40"/>
  <c r="JC135" i="40"/>
  <c r="JF135" i="40"/>
  <c r="JG135" i="40"/>
  <c r="JH135" i="40"/>
  <c r="JI135" i="40"/>
  <c r="IY136" i="40"/>
  <c r="IZ136" i="40"/>
  <c r="JA136" i="40"/>
  <c r="JB136" i="40"/>
  <c r="IY137" i="40"/>
  <c r="IZ137" i="40"/>
  <c r="JA137" i="40"/>
  <c r="JB137" i="40"/>
  <c r="JC137" i="40"/>
  <c r="IY138" i="40"/>
  <c r="IZ138" i="40"/>
  <c r="JA138" i="40"/>
  <c r="JB138" i="40"/>
  <c r="JC138" i="40"/>
  <c r="IY139" i="40"/>
  <c r="IZ139" i="40"/>
  <c r="JA139" i="40"/>
  <c r="JB139" i="40"/>
  <c r="JC139" i="40"/>
  <c r="JD139" i="40"/>
  <c r="JE139" i="40"/>
  <c r="IY140" i="40"/>
  <c r="IZ140" i="40"/>
  <c r="JA140" i="40"/>
  <c r="JB140" i="40"/>
  <c r="JC140" i="40"/>
  <c r="JD140" i="40"/>
  <c r="JE140" i="40"/>
  <c r="JG140" i="40"/>
  <c r="JH140" i="40"/>
  <c r="JI140" i="40"/>
  <c r="IY141" i="40"/>
  <c r="IZ141" i="40"/>
  <c r="JA141" i="40"/>
  <c r="JB141" i="40"/>
  <c r="JC141" i="40"/>
  <c r="JD141" i="40"/>
  <c r="JE141" i="40"/>
  <c r="IY142" i="40"/>
  <c r="IZ142" i="40"/>
  <c r="JA142" i="40"/>
  <c r="JB142" i="40"/>
  <c r="JC142" i="40"/>
  <c r="JD142" i="40"/>
  <c r="JE142" i="40"/>
  <c r="IY143" i="40"/>
  <c r="IZ143" i="40"/>
  <c r="JA143" i="40"/>
  <c r="JB143" i="40"/>
  <c r="JC143" i="40"/>
  <c r="JD143" i="40"/>
  <c r="JE143" i="40"/>
  <c r="JF143" i="40"/>
  <c r="JG143" i="40"/>
  <c r="JH143" i="40"/>
  <c r="JI143" i="40"/>
  <c r="IY144" i="40"/>
  <c r="IZ144" i="40"/>
  <c r="JA144" i="40"/>
  <c r="JB144" i="40"/>
  <c r="JC144" i="40"/>
  <c r="JD144" i="40"/>
  <c r="JE144" i="40"/>
  <c r="JF144" i="40"/>
  <c r="JG144" i="40"/>
  <c r="JH144" i="40"/>
  <c r="IY145" i="40"/>
  <c r="IZ145" i="40"/>
  <c r="JA145" i="40"/>
  <c r="JB145" i="40"/>
  <c r="JC145" i="40"/>
  <c r="JD145" i="40"/>
  <c r="JE145" i="40"/>
  <c r="JF145" i="40"/>
  <c r="JG145" i="40"/>
  <c r="JH145" i="40"/>
  <c r="IY146" i="40"/>
  <c r="IZ146" i="40"/>
  <c r="JB146" i="40"/>
  <c r="JC146" i="40"/>
  <c r="JD146" i="40"/>
  <c r="JE146" i="40"/>
  <c r="JF146" i="40"/>
  <c r="JG146" i="40"/>
  <c r="JH146" i="40"/>
  <c r="JI146" i="40"/>
  <c r="IY147" i="40"/>
  <c r="JB147" i="40"/>
  <c r="JC147" i="40"/>
  <c r="JD147" i="40"/>
  <c r="JE147" i="40"/>
  <c r="JF147" i="40"/>
  <c r="JG147" i="40"/>
  <c r="JH147" i="40"/>
  <c r="JI147" i="40"/>
  <c r="IY148" i="40"/>
  <c r="IZ148" i="40"/>
  <c r="JA148" i="40"/>
  <c r="JB148" i="40"/>
  <c r="JC148" i="40"/>
  <c r="JD148" i="40"/>
  <c r="JE148" i="40"/>
  <c r="JF148" i="40"/>
  <c r="JG148" i="40"/>
  <c r="JH148" i="40"/>
  <c r="JI148" i="40"/>
  <c r="JB149" i="40"/>
  <c r="JC149" i="40"/>
  <c r="JD149" i="40"/>
  <c r="JE149" i="40"/>
  <c r="JF149" i="40"/>
  <c r="JG149" i="40"/>
  <c r="JH149" i="40"/>
  <c r="JI149" i="40"/>
  <c r="IY150" i="40"/>
  <c r="IZ150" i="40"/>
  <c r="IY151" i="40"/>
  <c r="IZ151" i="40"/>
  <c r="IY152" i="40"/>
  <c r="IZ152" i="40"/>
  <c r="JA152" i="40"/>
  <c r="JB152" i="40"/>
  <c r="JE152" i="40"/>
  <c r="IY153" i="40"/>
  <c r="IZ153" i="40"/>
  <c r="JA153" i="40"/>
  <c r="JB153" i="40"/>
  <c r="JC153" i="40"/>
  <c r="JH153" i="40"/>
  <c r="IY154" i="40"/>
  <c r="IZ154" i="40"/>
  <c r="JA154" i="40"/>
  <c r="JD154" i="40"/>
  <c r="IY155" i="40"/>
  <c r="IZ155" i="40"/>
  <c r="JD155" i="40"/>
  <c r="IY156" i="40"/>
  <c r="IZ156" i="40"/>
  <c r="JG156" i="40"/>
  <c r="IY157" i="40"/>
  <c r="IZ157" i="40"/>
  <c r="IY158" i="40"/>
  <c r="JD158" i="40"/>
  <c r="IY159" i="40"/>
  <c r="IZ159" i="40"/>
  <c r="JD160" i="40"/>
  <c r="JE160" i="40"/>
  <c r="JF160" i="40"/>
  <c r="JG160" i="40"/>
  <c r="JH160" i="40"/>
  <c r="JI160" i="40"/>
  <c r="IY161" i="40"/>
  <c r="IZ161" i="40"/>
  <c r="IY162" i="40"/>
  <c r="IZ162" i="40"/>
  <c r="IY163" i="40"/>
  <c r="IZ163" i="40"/>
  <c r="JA163" i="40"/>
  <c r="JB163" i="40"/>
  <c r="JC163" i="40"/>
  <c r="JD163" i="40"/>
  <c r="JE163" i="40"/>
  <c r="JF163" i="40"/>
  <c r="IY164" i="40"/>
  <c r="IZ164" i="40"/>
  <c r="JA164" i="40"/>
  <c r="JB164" i="40"/>
  <c r="JC164" i="40"/>
  <c r="JD164" i="40"/>
  <c r="JE164" i="40"/>
  <c r="JG164" i="40"/>
  <c r="JH164" i="40"/>
  <c r="IY165" i="40"/>
  <c r="IZ165" i="40"/>
  <c r="JA165" i="40"/>
  <c r="JB165" i="40"/>
  <c r="JC165" i="40"/>
  <c r="JD165" i="40"/>
  <c r="JE165" i="40"/>
  <c r="JH165" i="40"/>
  <c r="JI165" i="40"/>
  <c r="IY166" i="40"/>
  <c r="IZ166" i="40"/>
  <c r="IY167" i="40"/>
  <c r="IZ167" i="40"/>
  <c r="JA167" i="40"/>
  <c r="JB167" i="40"/>
  <c r="JC167" i="40"/>
  <c r="JD167" i="40"/>
  <c r="JE167" i="40"/>
  <c r="IY168" i="40"/>
  <c r="IZ168" i="40"/>
  <c r="JA168" i="40"/>
  <c r="JB168" i="40"/>
  <c r="JC168" i="40"/>
  <c r="JD168" i="40"/>
  <c r="JE168" i="40"/>
  <c r="JF168" i="40"/>
  <c r="JG168" i="40"/>
  <c r="IY169" i="40"/>
  <c r="IZ169" i="40"/>
  <c r="JA169" i="40"/>
  <c r="JB169" i="40"/>
  <c r="JC169" i="40"/>
  <c r="JD169" i="40"/>
  <c r="JE169" i="40"/>
  <c r="JF169" i="40"/>
  <c r="JG169" i="40"/>
  <c r="JH169" i="40"/>
  <c r="JF170" i="40"/>
  <c r="JG170" i="40"/>
  <c r="JH170" i="40"/>
  <c r="JI170" i="40"/>
  <c r="JF171" i="40"/>
  <c r="JG171" i="40"/>
  <c r="JH171" i="40"/>
  <c r="JI171" i="40"/>
  <c r="IY172" i="40"/>
  <c r="IZ172" i="40"/>
  <c r="JF172" i="40"/>
  <c r="JG172" i="40"/>
  <c r="JH172" i="40"/>
  <c r="JI172" i="40"/>
  <c r="IY173" i="40"/>
  <c r="IZ173" i="40"/>
  <c r="JA173" i="40"/>
  <c r="JB173" i="40"/>
  <c r="JC173" i="40"/>
  <c r="JD173" i="40"/>
  <c r="JE173" i="40"/>
  <c r="JF173" i="40"/>
  <c r="IY174" i="40"/>
  <c r="IZ174" i="40"/>
  <c r="JA174" i="40"/>
  <c r="JB174" i="40"/>
  <c r="JC174" i="40"/>
  <c r="JD174" i="40"/>
  <c r="JE174" i="40"/>
  <c r="IY175" i="40"/>
  <c r="IZ175" i="40"/>
  <c r="JA175" i="40"/>
  <c r="JB175" i="40"/>
  <c r="JC175" i="40"/>
  <c r="JD175" i="40"/>
  <c r="JE175" i="40"/>
  <c r="JF175" i="40"/>
  <c r="JG175" i="40"/>
  <c r="JH175" i="40"/>
  <c r="IY176" i="40"/>
  <c r="IZ176" i="40"/>
  <c r="JA176" i="40"/>
  <c r="JB176" i="40"/>
  <c r="JC176" i="40"/>
  <c r="JD176" i="40"/>
  <c r="JE176" i="40"/>
  <c r="JF176" i="40"/>
  <c r="JG176" i="40"/>
  <c r="JH176" i="40"/>
  <c r="JI176" i="40"/>
  <c r="IY177" i="40"/>
  <c r="IZ177" i="40"/>
  <c r="IY178" i="40"/>
  <c r="IZ178" i="40"/>
  <c r="JF178" i="40"/>
  <c r="JG178" i="40"/>
  <c r="JH178" i="40"/>
  <c r="JI178" i="40"/>
  <c r="IY179" i="40"/>
  <c r="IZ179" i="40"/>
  <c r="JA179" i="40"/>
  <c r="JB179" i="40"/>
  <c r="JF179" i="40"/>
  <c r="JG179" i="40"/>
  <c r="JH179" i="40"/>
  <c r="JI179" i="40"/>
  <c r="IY180" i="40"/>
  <c r="IZ180" i="40"/>
  <c r="JA180" i="40"/>
  <c r="JC180" i="40"/>
  <c r="JD180" i="40"/>
  <c r="JE180" i="40"/>
  <c r="JF180" i="40"/>
  <c r="JG180" i="40"/>
  <c r="JH180" i="40"/>
  <c r="JI180" i="40"/>
  <c r="IY181" i="40"/>
  <c r="IZ181" i="40"/>
  <c r="JA181" i="40"/>
  <c r="JB181" i="40"/>
  <c r="JC181" i="40"/>
  <c r="JD181" i="40"/>
  <c r="JE181" i="40"/>
  <c r="JF181" i="40"/>
  <c r="JG181" i="40"/>
  <c r="JH181" i="40"/>
  <c r="JI181" i="40"/>
  <c r="IY182" i="40"/>
  <c r="IZ182" i="40"/>
  <c r="JA182" i="40"/>
  <c r="JB182" i="40"/>
  <c r="JC182" i="40"/>
  <c r="JD182" i="40"/>
  <c r="JE182" i="40"/>
  <c r="JF182" i="40"/>
  <c r="JG182" i="40"/>
  <c r="JH182" i="40"/>
  <c r="JI182" i="40"/>
  <c r="JE183" i="40"/>
  <c r="JF183" i="40"/>
  <c r="JG183" i="40"/>
  <c r="JH183" i="40"/>
  <c r="JI183" i="40"/>
  <c r="IY184" i="40"/>
  <c r="IZ184" i="40"/>
  <c r="JA184" i="40"/>
  <c r="JB184" i="40"/>
  <c r="IZ3" i="40"/>
  <c r="JI3" i="40"/>
  <c r="IY3" i="40"/>
  <c r="ID4" i="40"/>
  <c r="IF4" i="40"/>
  <c r="IG4" i="40"/>
  <c r="IH4" i="40"/>
  <c r="IK4" i="40"/>
  <c r="IL4" i="40"/>
  <c r="IM4" i="40"/>
  <c r="IC5" i="40"/>
  <c r="ID5" i="40"/>
  <c r="IE5" i="40"/>
  <c r="IF5" i="40"/>
  <c r="IG5" i="40"/>
  <c r="IH5" i="40"/>
  <c r="IL6" i="40"/>
  <c r="IM6" i="40"/>
  <c r="IC7" i="40"/>
  <c r="ID7" i="40"/>
  <c r="IH7" i="40"/>
  <c r="IC8" i="40"/>
  <c r="ID8" i="40"/>
  <c r="IC9" i="40"/>
  <c r="ID9" i="40"/>
  <c r="IE9" i="40"/>
  <c r="IF9" i="40"/>
  <c r="IG9" i="40"/>
  <c r="IH9" i="40"/>
  <c r="II9" i="40"/>
  <c r="IJ9" i="40"/>
  <c r="IK9" i="40"/>
  <c r="IM9" i="40"/>
  <c r="IC10" i="40"/>
  <c r="ID10" i="40"/>
  <c r="IE10" i="40"/>
  <c r="IF10" i="40"/>
  <c r="IG10" i="40"/>
  <c r="IH10" i="40"/>
  <c r="II10" i="40"/>
  <c r="IJ10" i="40"/>
  <c r="IK10" i="40"/>
  <c r="IC11" i="40"/>
  <c r="ID11" i="40"/>
  <c r="IC12" i="40"/>
  <c r="ID12" i="40"/>
  <c r="IE12" i="40"/>
  <c r="IF12" i="40"/>
  <c r="IG12" i="40"/>
  <c r="IH12" i="40"/>
  <c r="II12" i="40"/>
  <c r="IJ12" i="40"/>
  <c r="IK12" i="40"/>
  <c r="IL12" i="40"/>
  <c r="IM12" i="40"/>
  <c r="IC13" i="40"/>
  <c r="ID13" i="40"/>
  <c r="IE13" i="40"/>
  <c r="IF13" i="40"/>
  <c r="IG13" i="40"/>
  <c r="IH13" i="40"/>
  <c r="II13" i="40"/>
  <c r="IJ13" i="40"/>
  <c r="IK13" i="40"/>
  <c r="IL13" i="40"/>
  <c r="IM13" i="40"/>
  <c r="IC14" i="40"/>
  <c r="ID14" i="40"/>
  <c r="IE14" i="40"/>
  <c r="IF14" i="40"/>
  <c r="IG14" i="40"/>
  <c r="IK14" i="40"/>
  <c r="IC15" i="40"/>
  <c r="ID15" i="40"/>
  <c r="IK15" i="40"/>
  <c r="IC16" i="40"/>
  <c r="ID16" i="40"/>
  <c r="IE16" i="40"/>
  <c r="IF16" i="40"/>
  <c r="IK16" i="40"/>
  <c r="IC17" i="40"/>
  <c r="ID17" i="40"/>
  <c r="IE17" i="40"/>
  <c r="IF17" i="40"/>
  <c r="IG17" i="40"/>
  <c r="IC18" i="40"/>
  <c r="ID18" i="40"/>
  <c r="IE18" i="40"/>
  <c r="IF18" i="40"/>
  <c r="IG18" i="40"/>
  <c r="IC19" i="40"/>
  <c r="ID19" i="40"/>
  <c r="IE19" i="40"/>
  <c r="IF19" i="40"/>
  <c r="IG19" i="40"/>
  <c r="IH19" i="40"/>
  <c r="II19" i="40"/>
  <c r="IJ19" i="40"/>
  <c r="IK19" i="40"/>
  <c r="IC20" i="40"/>
  <c r="ID20" i="40"/>
  <c r="IC21" i="40"/>
  <c r="ID21" i="40"/>
  <c r="IE21" i="40"/>
  <c r="IC22" i="40"/>
  <c r="ID22" i="40"/>
  <c r="IC23" i="40"/>
  <c r="ID23" i="40"/>
  <c r="IH23" i="40"/>
  <c r="II23" i="40"/>
  <c r="IJ23" i="40"/>
  <c r="IK23" i="40"/>
  <c r="IC24" i="40"/>
  <c r="ID24" i="40"/>
  <c r="IC25" i="40"/>
  <c r="ID25" i="40"/>
  <c r="IE25" i="40"/>
  <c r="IF25" i="40"/>
  <c r="IG25" i="40"/>
  <c r="IH25" i="40"/>
  <c r="II25" i="40"/>
  <c r="IJ25" i="40"/>
  <c r="IK25" i="40"/>
  <c r="IL25" i="40"/>
  <c r="IM25" i="40"/>
  <c r="IC26" i="40"/>
  <c r="ID26" i="40"/>
  <c r="IC27" i="40"/>
  <c r="ID27" i="40"/>
  <c r="IF27" i="40"/>
  <c r="IG27" i="40"/>
  <c r="IH27" i="40"/>
  <c r="II27" i="40"/>
  <c r="IJ27" i="40"/>
  <c r="IK27" i="40"/>
  <c r="IL27" i="40"/>
  <c r="IM27" i="40"/>
  <c r="IC28" i="40"/>
  <c r="ID28" i="40"/>
  <c r="IE28" i="40"/>
  <c r="IF28" i="40"/>
  <c r="IG28" i="40"/>
  <c r="IH28" i="40"/>
  <c r="II28" i="40"/>
  <c r="IJ28" i="40"/>
  <c r="IK28" i="40"/>
  <c r="IL28" i="40"/>
  <c r="IM28" i="40"/>
  <c r="IC29" i="40"/>
  <c r="ID29" i="40"/>
  <c r="IE29" i="40"/>
  <c r="IF29" i="40"/>
  <c r="IG29" i="40"/>
  <c r="IH29" i="40"/>
  <c r="II29" i="40"/>
  <c r="IJ29" i="40"/>
  <c r="IK29" i="40"/>
  <c r="IL29" i="40"/>
  <c r="IM29" i="40"/>
  <c r="IC30" i="40"/>
  <c r="ID30" i="40"/>
  <c r="IE30" i="40"/>
  <c r="IF30" i="40"/>
  <c r="IG30" i="40"/>
  <c r="IH30" i="40"/>
  <c r="II30" i="40"/>
  <c r="IJ30" i="40"/>
  <c r="IK30" i="40"/>
  <c r="IL30" i="40"/>
  <c r="IM30" i="40"/>
  <c r="IC32" i="40"/>
  <c r="ID32" i="40"/>
  <c r="IE32" i="40"/>
  <c r="IF32" i="40"/>
  <c r="IG32" i="40"/>
  <c r="IH32" i="40"/>
  <c r="IC33" i="40"/>
  <c r="ID33" i="40"/>
  <c r="IE33" i="40"/>
  <c r="IF33" i="40"/>
  <c r="IG33" i="40"/>
  <c r="IH33" i="40"/>
  <c r="II33" i="40"/>
  <c r="IJ33" i="40"/>
  <c r="IC34" i="40"/>
  <c r="ID34" i="40"/>
  <c r="IE34" i="40"/>
  <c r="IF34" i="40"/>
  <c r="IG34" i="40"/>
  <c r="IH34" i="40"/>
  <c r="II34" i="40"/>
  <c r="IJ34" i="40"/>
  <c r="IK34" i="40"/>
  <c r="IL34" i="40"/>
  <c r="ID35" i="40"/>
  <c r="IE35" i="40"/>
  <c r="IF35" i="40"/>
  <c r="IG35" i="40"/>
  <c r="IH35" i="40"/>
  <c r="II35" i="40"/>
  <c r="IJ35" i="40"/>
  <c r="IK35" i="40"/>
  <c r="IL35" i="40"/>
  <c r="IM35" i="40"/>
  <c r="IC36" i="40"/>
  <c r="ID36" i="40"/>
  <c r="IF36" i="40"/>
  <c r="IG36" i="40"/>
  <c r="IH36" i="40"/>
  <c r="II36" i="40"/>
  <c r="IJ36" i="40"/>
  <c r="IK36" i="40"/>
  <c r="IL36" i="40"/>
  <c r="IM36" i="40"/>
  <c r="IC37" i="40"/>
  <c r="ID37" i="40"/>
  <c r="IF37" i="40"/>
  <c r="IG37" i="40"/>
  <c r="IH37" i="40"/>
  <c r="II37" i="40"/>
  <c r="IJ37" i="40"/>
  <c r="IK37" i="40"/>
  <c r="IL37" i="40"/>
  <c r="IM37" i="40"/>
  <c r="IL38" i="40"/>
  <c r="IM38" i="40"/>
  <c r="IE39" i="40"/>
  <c r="IK39" i="40"/>
  <c r="IC40" i="40"/>
  <c r="ID40" i="40"/>
  <c r="IE40" i="40"/>
  <c r="IF40" i="40"/>
  <c r="IG40" i="40"/>
  <c r="IH40" i="40"/>
  <c r="II40" i="40"/>
  <c r="IJ40" i="40"/>
  <c r="IK40" i="40"/>
  <c r="IL40" i="40"/>
  <c r="IM40" i="40"/>
  <c r="IC41" i="40"/>
  <c r="ID41" i="40"/>
  <c r="IE41" i="40"/>
  <c r="IH41" i="40"/>
  <c r="II41" i="40"/>
  <c r="IJ41" i="40"/>
  <c r="IC42" i="40"/>
  <c r="ID42" i="40"/>
  <c r="IH42" i="40"/>
  <c r="II42" i="40"/>
  <c r="IJ42" i="40"/>
  <c r="IK42" i="40"/>
  <c r="IL42" i="40"/>
  <c r="IM42" i="40"/>
  <c r="IC44" i="40"/>
  <c r="ID44" i="40"/>
  <c r="IC45" i="40"/>
  <c r="ID45" i="40"/>
  <c r="IE45" i="40"/>
  <c r="IF45" i="40"/>
  <c r="IG45" i="40"/>
  <c r="IH45" i="40"/>
  <c r="II45" i="40"/>
  <c r="IJ45" i="40"/>
  <c r="IK45" i="40"/>
  <c r="IL45" i="40"/>
  <c r="IM45" i="40"/>
  <c r="IC46" i="40"/>
  <c r="ID46" i="40"/>
  <c r="IC48" i="40"/>
  <c r="ID48" i="40"/>
  <c r="IE48" i="40"/>
  <c r="IF48" i="40"/>
  <c r="IK48" i="40"/>
  <c r="IC50" i="40"/>
  <c r="ID50" i="40"/>
  <c r="IE50" i="40"/>
  <c r="IF50" i="40"/>
  <c r="IG50" i="40"/>
  <c r="IH50" i="40"/>
  <c r="II50" i="40"/>
  <c r="IJ50" i="40"/>
  <c r="IK50" i="40"/>
  <c r="IL50" i="40"/>
  <c r="IM50" i="40"/>
  <c r="IC51" i="40"/>
  <c r="ID51" i="40"/>
  <c r="IE51" i="40"/>
  <c r="IF51" i="40"/>
  <c r="IG51" i="40"/>
  <c r="IH51" i="40"/>
  <c r="II51" i="40"/>
  <c r="IJ51" i="40"/>
  <c r="IK51" i="40"/>
  <c r="IL51" i="40"/>
  <c r="IM51" i="40"/>
  <c r="IM52" i="40"/>
  <c r="IC53" i="40"/>
  <c r="ID53" i="40"/>
  <c r="IE53" i="40"/>
  <c r="IF53" i="40"/>
  <c r="IG53" i="40"/>
  <c r="II53" i="40"/>
  <c r="IJ53" i="40"/>
  <c r="IC54" i="40"/>
  <c r="ID54" i="40"/>
  <c r="IE54" i="40"/>
  <c r="IF54" i="40"/>
  <c r="IG54" i="40"/>
  <c r="IH54" i="40"/>
  <c r="II54" i="40"/>
  <c r="IJ54" i="40"/>
  <c r="IK54" i="40"/>
  <c r="IL54" i="40"/>
  <c r="IM54" i="40"/>
  <c r="IC57" i="40"/>
  <c r="IF57" i="40"/>
  <c r="IG57" i="40"/>
  <c r="IH57" i="40"/>
  <c r="II57" i="40"/>
  <c r="IJ57" i="40"/>
  <c r="IK57" i="40"/>
  <c r="IL57" i="40"/>
  <c r="IM57" i="40"/>
  <c r="IC59" i="40"/>
  <c r="IM59" i="40"/>
  <c r="IC61" i="40"/>
  <c r="ID61" i="40"/>
  <c r="IE61" i="40"/>
  <c r="IF61" i="40"/>
  <c r="IG61" i="40"/>
  <c r="IH61" i="40"/>
  <c r="II61" i="40"/>
  <c r="IJ61" i="40"/>
  <c r="IK61" i="40"/>
  <c r="IL61" i="40"/>
  <c r="IM61" i="40"/>
  <c r="IM62" i="40"/>
  <c r="IC63" i="40"/>
  <c r="ID63" i="40"/>
  <c r="IE63" i="40"/>
  <c r="IF63" i="40"/>
  <c r="IG63" i="40"/>
  <c r="IH63" i="40"/>
  <c r="II63" i="40"/>
  <c r="IJ63" i="40"/>
  <c r="IK63" i="40"/>
  <c r="IL63" i="40"/>
  <c r="IM63" i="40"/>
  <c r="IC65" i="40"/>
  <c r="ID65" i="40"/>
  <c r="IE65" i="40"/>
  <c r="IL65" i="40"/>
  <c r="IC67" i="40"/>
  <c r="ID67" i="40"/>
  <c r="IE67" i="40"/>
  <c r="IL67" i="40"/>
  <c r="IM67" i="40"/>
  <c r="IC68" i="40"/>
  <c r="ID68" i="40"/>
  <c r="IE68" i="40"/>
  <c r="IF68" i="40"/>
  <c r="IC69" i="40"/>
  <c r="ID69" i="40"/>
  <c r="IE69" i="40"/>
  <c r="IF69" i="40"/>
  <c r="IH69" i="40"/>
  <c r="II69" i="40"/>
  <c r="IJ69" i="40"/>
  <c r="IK69" i="40"/>
  <c r="IC70" i="40"/>
  <c r="ID70" i="40"/>
  <c r="IE70" i="40"/>
  <c r="IF70" i="40"/>
  <c r="IG70" i="40"/>
  <c r="IH70" i="40"/>
  <c r="II70" i="40"/>
  <c r="IJ70" i="40"/>
  <c r="IK70" i="40"/>
  <c r="IC71" i="40"/>
  <c r="ID71" i="40"/>
  <c r="IE71" i="40"/>
  <c r="IF71" i="40"/>
  <c r="IG71" i="40"/>
  <c r="IH71" i="40"/>
  <c r="II71" i="40"/>
  <c r="IJ71" i="40"/>
  <c r="IK71" i="40"/>
  <c r="IL71" i="40"/>
  <c r="IC72" i="40"/>
  <c r="ID72" i="40"/>
  <c r="IE72" i="40"/>
  <c r="IF72" i="40"/>
  <c r="IG72" i="40"/>
  <c r="IH72" i="40"/>
  <c r="II72" i="40"/>
  <c r="IJ72" i="40"/>
  <c r="IK72" i="40"/>
  <c r="IL72" i="40"/>
  <c r="IM72" i="40"/>
  <c r="IC73" i="40"/>
  <c r="ID73" i="40"/>
  <c r="IE73" i="40"/>
  <c r="IF73" i="40"/>
  <c r="IG73" i="40"/>
  <c r="IH73" i="40"/>
  <c r="II73" i="40"/>
  <c r="IJ73" i="40"/>
  <c r="IK73" i="40"/>
  <c r="IL73" i="40"/>
  <c r="IM73" i="40"/>
  <c r="IC75" i="40"/>
  <c r="ID75" i="40"/>
  <c r="IE75" i="40"/>
  <c r="IC76" i="40"/>
  <c r="ID76" i="40"/>
  <c r="IE76" i="40"/>
  <c r="IF76" i="40"/>
  <c r="IG76" i="40"/>
  <c r="IH76" i="40"/>
  <c r="II76" i="40"/>
  <c r="IJ76" i="40"/>
  <c r="IK76" i="40"/>
  <c r="IC80" i="40"/>
  <c r="ID80" i="40"/>
  <c r="IE80" i="40"/>
  <c r="IF80" i="40"/>
  <c r="IG80" i="40"/>
  <c r="IH80" i="40"/>
  <c r="II80" i="40"/>
  <c r="IJ80" i="40"/>
  <c r="IK80" i="40"/>
  <c r="IL80" i="40"/>
  <c r="IC81" i="40"/>
  <c r="ID81" i="40"/>
  <c r="IE81" i="40"/>
  <c r="IF81" i="40"/>
  <c r="IG81" i="40"/>
  <c r="IC82" i="40"/>
  <c r="ID82" i="40"/>
  <c r="IE82" i="40"/>
  <c r="IF82" i="40"/>
  <c r="IG82" i="40"/>
  <c r="IH82" i="40"/>
  <c r="II82" i="40"/>
  <c r="IJ82" i="40"/>
  <c r="IK82" i="40"/>
  <c r="IL82" i="40"/>
  <c r="IM82" i="40"/>
  <c r="IC83" i="40"/>
  <c r="ID83" i="40"/>
  <c r="IE83" i="40"/>
  <c r="IF83" i="40"/>
  <c r="IG83" i="40"/>
  <c r="IH83" i="40"/>
  <c r="II83" i="40"/>
  <c r="IJ83" i="40"/>
  <c r="IK83" i="40"/>
  <c r="IC84" i="40"/>
  <c r="ID84" i="40"/>
  <c r="IE84" i="40"/>
  <c r="IF84" i="40"/>
  <c r="IG84" i="40"/>
  <c r="IH84" i="40"/>
  <c r="IC85" i="40"/>
  <c r="ID85" i="40"/>
  <c r="IE85" i="40"/>
  <c r="IF85" i="40"/>
  <c r="IG85" i="40"/>
  <c r="IH85" i="40"/>
  <c r="IC86" i="40"/>
  <c r="ID86" i="40"/>
  <c r="IE86" i="40"/>
  <c r="IF86" i="40"/>
  <c r="IG86" i="40"/>
  <c r="IH86" i="40"/>
  <c r="IC87" i="40"/>
  <c r="ID87" i="40"/>
  <c r="IE87" i="40"/>
  <c r="IF87" i="40"/>
  <c r="IG87" i="40"/>
  <c r="IH87" i="40"/>
  <c r="II87" i="40"/>
  <c r="IJ87" i="40"/>
  <c r="IK87" i="40"/>
  <c r="IL87" i="40"/>
  <c r="IM87" i="40"/>
  <c r="IC88" i="40"/>
  <c r="ID88" i="40"/>
  <c r="IE88" i="40"/>
  <c r="IF88" i="40"/>
  <c r="IG88" i="40"/>
  <c r="IH88" i="40"/>
  <c r="II88" i="40"/>
  <c r="IJ88" i="40"/>
  <c r="IK88" i="40"/>
  <c r="IC89" i="40"/>
  <c r="ID89" i="40"/>
  <c r="IE89" i="40"/>
  <c r="IF89" i="40"/>
  <c r="IG89" i="40"/>
  <c r="IH89" i="40"/>
  <c r="II89" i="40"/>
  <c r="IK89" i="40"/>
  <c r="IC90" i="40"/>
  <c r="ID90" i="40"/>
  <c r="IE90" i="40"/>
  <c r="IF90" i="40"/>
  <c r="IC91" i="40"/>
  <c r="ID91" i="40"/>
  <c r="IE91" i="40"/>
  <c r="IF91" i="40"/>
  <c r="IG91" i="40"/>
  <c r="IH91" i="40"/>
  <c r="II91" i="40"/>
  <c r="IJ91" i="40"/>
  <c r="IK91" i="40"/>
  <c r="IC92" i="40"/>
  <c r="ID92" i="40"/>
  <c r="IE92" i="40"/>
  <c r="IF92" i="40"/>
  <c r="IG92" i="40"/>
  <c r="IC93" i="40"/>
  <c r="ID93" i="40"/>
  <c r="IC94" i="40"/>
  <c r="ID94" i="40"/>
  <c r="IE94" i="40"/>
  <c r="IF94" i="40"/>
  <c r="IG94" i="40"/>
  <c r="IC95" i="40"/>
  <c r="ID95" i="40"/>
  <c r="IE95" i="40"/>
  <c r="IF95" i="40"/>
  <c r="IG95" i="40"/>
  <c r="IH95" i="40"/>
  <c r="II95" i="40"/>
  <c r="IJ95" i="40"/>
  <c r="IK95" i="40"/>
  <c r="IC96" i="40"/>
  <c r="ID96" i="40"/>
  <c r="IE96" i="40"/>
  <c r="IF96" i="40"/>
  <c r="IG96" i="40"/>
  <c r="IL96" i="40"/>
  <c r="IC97" i="40"/>
  <c r="ID97" i="40"/>
  <c r="IE97" i="40"/>
  <c r="IF97" i="40"/>
  <c r="IG97" i="40"/>
  <c r="IH97" i="40"/>
  <c r="II97" i="40"/>
  <c r="IJ97" i="40"/>
  <c r="IK97" i="40"/>
  <c r="IC98" i="40"/>
  <c r="ID98" i="40"/>
  <c r="IE98" i="40"/>
  <c r="IF98" i="40"/>
  <c r="IG98" i="40"/>
  <c r="IH98" i="40"/>
  <c r="II98" i="40"/>
  <c r="IC99" i="40"/>
  <c r="ID99" i="40"/>
  <c r="IE99" i="40"/>
  <c r="IF99" i="40"/>
  <c r="IG99" i="40"/>
  <c r="IC100" i="40"/>
  <c r="ID100" i="40"/>
  <c r="IE100" i="40"/>
  <c r="IF100" i="40"/>
  <c r="IG100" i="40"/>
  <c r="IH100" i="40"/>
  <c r="II100" i="40"/>
  <c r="IJ100" i="40"/>
  <c r="IK100" i="40"/>
  <c r="IL100" i="40"/>
  <c r="IM100" i="40"/>
  <c r="IC101" i="40"/>
  <c r="ID101" i="40"/>
  <c r="IE101" i="40"/>
  <c r="IF101" i="40"/>
  <c r="IG101" i="40"/>
  <c r="IH101" i="40"/>
  <c r="II101" i="40"/>
  <c r="IJ101" i="40"/>
  <c r="IK101" i="40"/>
  <c r="IL101" i="40"/>
  <c r="IC102" i="40"/>
  <c r="ID102" i="40"/>
  <c r="IE102" i="40"/>
  <c r="IF102" i="40"/>
  <c r="IG102" i="40"/>
  <c r="IH102" i="40"/>
  <c r="II102" i="40"/>
  <c r="IJ102" i="40"/>
  <c r="IC103" i="40"/>
  <c r="ID103" i="40"/>
  <c r="IE103" i="40"/>
  <c r="IF103" i="40"/>
  <c r="IG103" i="40"/>
  <c r="IH103" i="40"/>
  <c r="II103" i="40"/>
  <c r="IJ103" i="40"/>
  <c r="IK103" i="40"/>
  <c r="IL103" i="40"/>
  <c r="IC104" i="40"/>
  <c r="ID104" i="40"/>
  <c r="IC106" i="40"/>
  <c r="ID106" i="40"/>
  <c r="IE106" i="40"/>
  <c r="IH106" i="40"/>
  <c r="II106" i="40"/>
  <c r="IJ106" i="40"/>
  <c r="IK106" i="40"/>
  <c r="IC107" i="40"/>
  <c r="ID107" i="40"/>
  <c r="IE107" i="40"/>
  <c r="IF107" i="40"/>
  <c r="IG107" i="40"/>
  <c r="IH107" i="40"/>
  <c r="IM108" i="40"/>
  <c r="IC109" i="40"/>
  <c r="ID109" i="40"/>
  <c r="IE109" i="40"/>
  <c r="IF109" i="40"/>
  <c r="IG109" i="40"/>
  <c r="IJ109" i="40"/>
  <c r="IK109" i="40"/>
  <c r="IL109" i="40"/>
  <c r="IM109" i="40"/>
  <c r="IC110" i="40"/>
  <c r="IE110" i="40"/>
  <c r="IF110" i="40"/>
  <c r="IG110" i="40"/>
  <c r="IH110" i="40"/>
  <c r="II110" i="40"/>
  <c r="IJ110" i="40"/>
  <c r="IK110" i="40"/>
  <c r="IL110" i="40"/>
  <c r="IM110" i="40"/>
  <c r="IC111" i="40"/>
  <c r="ID111" i="40"/>
  <c r="IC112" i="40"/>
  <c r="ID112" i="40"/>
  <c r="IE112" i="40"/>
  <c r="IC113" i="40"/>
  <c r="ID113" i="40"/>
  <c r="IC114" i="40"/>
  <c r="ID114" i="40"/>
  <c r="IF114" i="40"/>
  <c r="IC116" i="40"/>
  <c r="ID116" i="40"/>
  <c r="IC117" i="40"/>
  <c r="ID117" i="40"/>
  <c r="IE117" i="40"/>
  <c r="IF117" i="40"/>
  <c r="IG117" i="40"/>
  <c r="IH117" i="40"/>
  <c r="II117" i="40"/>
  <c r="IJ117" i="40"/>
  <c r="IK117" i="40"/>
  <c r="IL117" i="40"/>
  <c r="IM117" i="40"/>
  <c r="IC118" i="40"/>
  <c r="ID118" i="40"/>
  <c r="IG118" i="40"/>
  <c r="IH118" i="40"/>
  <c r="II118" i="40"/>
  <c r="IJ118" i="40"/>
  <c r="IK118" i="40"/>
  <c r="IL118" i="40"/>
  <c r="IM118" i="40"/>
  <c r="IC119" i="40"/>
  <c r="ID119" i="40"/>
  <c r="IE119" i="40"/>
  <c r="IF119" i="40"/>
  <c r="IF120" i="40"/>
  <c r="IH120" i="40"/>
  <c r="II120" i="40"/>
  <c r="IJ120" i="40"/>
  <c r="IK120" i="40"/>
  <c r="IL120" i="40"/>
  <c r="IM120" i="40"/>
  <c r="IC121" i="40"/>
  <c r="IF121" i="40"/>
  <c r="IG121" i="40"/>
  <c r="IH121" i="40"/>
  <c r="II121" i="40"/>
  <c r="IJ121" i="40"/>
  <c r="IK121" i="40"/>
  <c r="IL121" i="40"/>
  <c r="IM121" i="40"/>
  <c r="IC122" i="40"/>
  <c r="IC123" i="40"/>
  <c r="ID123" i="40"/>
  <c r="IF123" i="40"/>
  <c r="II123" i="40"/>
  <c r="IC125" i="40"/>
  <c r="IC126" i="40"/>
  <c r="ID126" i="40"/>
  <c r="IE126" i="40"/>
  <c r="IF126" i="40"/>
  <c r="IG126" i="40"/>
  <c r="IH126" i="40"/>
  <c r="II126" i="40"/>
  <c r="IC127" i="40"/>
  <c r="ID127" i="40"/>
  <c r="IE127" i="40"/>
  <c r="IG127" i="40"/>
  <c r="IJ127" i="40"/>
  <c r="IK127" i="40"/>
  <c r="IC128" i="40"/>
  <c r="ID128" i="40"/>
  <c r="IE128" i="40"/>
  <c r="IF128" i="40"/>
  <c r="IG128" i="40"/>
  <c r="IH128" i="40"/>
  <c r="II128" i="40"/>
  <c r="IJ128" i="40"/>
  <c r="IK128" i="40"/>
  <c r="IL128" i="40"/>
  <c r="IM128" i="40"/>
  <c r="IC129" i="40"/>
  <c r="ID129" i="40"/>
  <c r="IC130" i="40"/>
  <c r="ID130" i="40"/>
  <c r="IE130" i="40"/>
  <c r="IG130" i="40"/>
  <c r="IH130" i="40"/>
  <c r="II130" i="40"/>
  <c r="IJ130" i="40"/>
  <c r="IC131" i="40"/>
  <c r="ID131" i="40"/>
  <c r="IE131" i="40"/>
  <c r="IF131" i="40"/>
  <c r="IG131" i="40"/>
  <c r="IJ131" i="40"/>
  <c r="IK131" i="40"/>
  <c r="IC132" i="40"/>
  <c r="ID132" i="40"/>
  <c r="IE132" i="40"/>
  <c r="IF132" i="40"/>
  <c r="IG132" i="40"/>
  <c r="IH132" i="40"/>
  <c r="II132" i="40"/>
  <c r="IJ132" i="40"/>
  <c r="IK132" i="40"/>
  <c r="IL132" i="40"/>
  <c r="IM132" i="40"/>
  <c r="IC133" i="40"/>
  <c r="ID133" i="40"/>
  <c r="IC134" i="40"/>
  <c r="ID134" i="40"/>
  <c r="IE134" i="40"/>
  <c r="IC135" i="40"/>
  <c r="ID135" i="40"/>
  <c r="IE135" i="40"/>
  <c r="IF135" i="40"/>
  <c r="IG135" i="40"/>
  <c r="IJ135" i="40"/>
  <c r="IK135" i="40"/>
  <c r="IL135" i="40"/>
  <c r="IM135" i="40"/>
  <c r="IC136" i="40"/>
  <c r="ID136" i="40"/>
  <c r="IE136" i="40"/>
  <c r="IF136" i="40"/>
  <c r="IC137" i="40"/>
  <c r="ID137" i="40"/>
  <c r="IE137" i="40"/>
  <c r="IF137" i="40"/>
  <c r="IG137" i="40"/>
  <c r="IC138" i="40"/>
  <c r="ID138" i="40"/>
  <c r="IE138" i="40"/>
  <c r="IF138" i="40"/>
  <c r="IG138" i="40"/>
  <c r="IC139" i="40"/>
  <c r="ID139" i="40"/>
  <c r="IE139" i="40"/>
  <c r="IF139" i="40"/>
  <c r="IG139" i="40"/>
  <c r="IH139" i="40"/>
  <c r="II139" i="40"/>
  <c r="IC140" i="40"/>
  <c r="ID140" i="40"/>
  <c r="IE140" i="40"/>
  <c r="IF140" i="40"/>
  <c r="IG140" i="40"/>
  <c r="IH140" i="40"/>
  <c r="II140" i="40"/>
  <c r="IK140" i="40"/>
  <c r="IL140" i="40"/>
  <c r="IM140" i="40"/>
  <c r="IC141" i="40"/>
  <c r="ID141" i="40"/>
  <c r="IE141" i="40"/>
  <c r="IF141" i="40"/>
  <c r="IG141" i="40"/>
  <c r="IH141" i="40"/>
  <c r="II141" i="40"/>
  <c r="IC142" i="40"/>
  <c r="ID142" i="40"/>
  <c r="IE142" i="40"/>
  <c r="IF142" i="40"/>
  <c r="IG142" i="40"/>
  <c r="IH142" i="40"/>
  <c r="II142" i="40"/>
  <c r="IC143" i="40"/>
  <c r="ID143" i="40"/>
  <c r="IE143" i="40"/>
  <c r="IF143" i="40"/>
  <c r="IG143" i="40"/>
  <c r="IH143" i="40"/>
  <c r="II143" i="40"/>
  <c r="IJ143" i="40"/>
  <c r="IK143" i="40"/>
  <c r="IL143" i="40"/>
  <c r="IM143" i="40"/>
  <c r="IC144" i="40"/>
  <c r="ID144" i="40"/>
  <c r="IE144" i="40"/>
  <c r="IF144" i="40"/>
  <c r="IG144" i="40"/>
  <c r="IH144" i="40"/>
  <c r="II144" i="40"/>
  <c r="IJ144" i="40"/>
  <c r="IK144" i="40"/>
  <c r="IL144" i="40"/>
  <c r="IC145" i="40"/>
  <c r="ID145" i="40"/>
  <c r="IE145" i="40"/>
  <c r="IF145" i="40"/>
  <c r="IG145" i="40"/>
  <c r="IH145" i="40"/>
  <c r="II145" i="40"/>
  <c r="IJ145" i="40"/>
  <c r="IK145" i="40"/>
  <c r="IL145" i="40"/>
  <c r="IC146" i="40"/>
  <c r="ID146" i="40"/>
  <c r="IF146" i="40"/>
  <c r="IG146" i="40"/>
  <c r="IH146" i="40"/>
  <c r="II146" i="40"/>
  <c r="IJ146" i="40"/>
  <c r="IK146" i="40"/>
  <c r="IL146" i="40"/>
  <c r="IM146" i="40"/>
  <c r="IC147" i="40"/>
  <c r="IF147" i="40"/>
  <c r="IG147" i="40"/>
  <c r="IH147" i="40"/>
  <c r="II147" i="40"/>
  <c r="IJ147" i="40"/>
  <c r="IK147" i="40"/>
  <c r="IL147" i="40"/>
  <c r="IM147" i="40"/>
  <c r="IC148" i="40"/>
  <c r="ID148" i="40"/>
  <c r="IE148" i="40"/>
  <c r="IF148" i="40"/>
  <c r="IG148" i="40"/>
  <c r="IH148" i="40"/>
  <c r="II148" i="40"/>
  <c r="IJ148" i="40"/>
  <c r="IK148" i="40"/>
  <c r="IL148" i="40"/>
  <c r="IM148" i="40"/>
  <c r="IC149" i="40"/>
  <c r="ID149" i="40"/>
  <c r="IE149" i="40"/>
  <c r="IF149" i="40"/>
  <c r="IG149" i="40"/>
  <c r="IH149" i="40"/>
  <c r="II149" i="40"/>
  <c r="IJ149" i="40"/>
  <c r="IK149" i="40"/>
  <c r="IL149" i="40"/>
  <c r="IM149" i="40"/>
  <c r="IC150" i="40"/>
  <c r="ID150" i="40"/>
  <c r="IE150" i="40"/>
  <c r="IF150" i="40"/>
  <c r="IG150" i="40"/>
  <c r="IH150" i="40"/>
  <c r="II150" i="40"/>
  <c r="IJ150" i="40"/>
  <c r="IC151" i="40"/>
  <c r="ID151" i="40"/>
  <c r="IE151" i="40"/>
  <c r="IF151" i="40"/>
  <c r="IH151" i="40"/>
  <c r="II151" i="40"/>
  <c r="IJ151" i="40"/>
  <c r="IC152" i="40"/>
  <c r="ID152" i="40"/>
  <c r="IE152" i="40"/>
  <c r="IF152" i="40"/>
  <c r="IG152" i="40"/>
  <c r="IH152" i="40"/>
  <c r="II152" i="40"/>
  <c r="IC153" i="40"/>
  <c r="ID153" i="40"/>
  <c r="IE153" i="40"/>
  <c r="IF153" i="40"/>
  <c r="IG153" i="40"/>
  <c r="IH153" i="40"/>
  <c r="IC154" i="40"/>
  <c r="ID154" i="40"/>
  <c r="IE154" i="40"/>
  <c r="IH154" i="40"/>
  <c r="IC155" i="40"/>
  <c r="ID155" i="40"/>
  <c r="IE155" i="40"/>
  <c r="IF155" i="40"/>
  <c r="IG155" i="40"/>
  <c r="IH155" i="40"/>
  <c r="II155" i="40"/>
  <c r="IJ155" i="40"/>
  <c r="IC156" i="40"/>
  <c r="ID156" i="40"/>
  <c r="IJ156" i="40"/>
  <c r="IK156" i="40"/>
  <c r="IL156" i="40"/>
  <c r="IC157" i="40"/>
  <c r="ID157" i="40"/>
  <c r="IC158" i="40"/>
  <c r="ID158" i="40"/>
  <c r="IE158" i="40"/>
  <c r="IF158" i="40"/>
  <c r="IG158" i="40"/>
  <c r="IH158" i="40"/>
  <c r="II158" i="40"/>
  <c r="IJ158" i="40"/>
  <c r="IK158" i="40"/>
  <c r="IC159" i="40"/>
  <c r="ID159" i="40"/>
  <c r="IC160" i="40"/>
  <c r="ID160" i="40"/>
  <c r="IE160" i="40"/>
  <c r="IH160" i="40"/>
  <c r="II160" i="40"/>
  <c r="IJ160" i="40"/>
  <c r="IK160" i="40"/>
  <c r="IL160" i="40"/>
  <c r="IM160" i="40"/>
  <c r="IC161" i="40"/>
  <c r="ID161" i="40"/>
  <c r="IC162" i="40"/>
  <c r="ID162" i="40"/>
  <c r="IE162" i="40"/>
  <c r="IF162" i="40"/>
  <c r="IG162" i="40"/>
  <c r="IH162" i="40"/>
  <c r="II162" i="40"/>
  <c r="IJ162" i="40"/>
  <c r="IK162" i="40"/>
  <c r="IL162" i="40"/>
  <c r="IC163" i="40"/>
  <c r="ID163" i="40"/>
  <c r="IE163" i="40"/>
  <c r="IF163" i="40"/>
  <c r="IG163" i="40"/>
  <c r="IH163" i="40"/>
  <c r="II163" i="40"/>
  <c r="IJ163" i="40"/>
  <c r="IC164" i="40"/>
  <c r="ID164" i="40"/>
  <c r="IE164" i="40"/>
  <c r="IF164" i="40"/>
  <c r="IG164" i="40"/>
  <c r="IH164" i="40"/>
  <c r="II164" i="40"/>
  <c r="IK164" i="40"/>
  <c r="IL164" i="40"/>
  <c r="IC165" i="40"/>
  <c r="ID165" i="40"/>
  <c r="IE165" i="40"/>
  <c r="IF165" i="40"/>
  <c r="IG165" i="40"/>
  <c r="IH165" i="40"/>
  <c r="II165" i="40"/>
  <c r="IK165" i="40"/>
  <c r="IL165" i="40"/>
  <c r="IM165" i="40"/>
  <c r="IC166" i="40"/>
  <c r="ID166" i="40"/>
  <c r="IE166" i="40"/>
  <c r="IF166" i="40"/>
  <c r="IG166" i="40"/>
  <c r="IH166" i="40"/>
  <c r="II166" i="40"/>
  <c r="IJ166" i="40"/>
  <c r="IC167" i="40"/>
  <c r="ID167" i="40"/>
  <c r="IE167" i="40"/>
  <c r="IF167" i="40"/>
  <c r="IG167" i="40"/>
  <c r="IH167" i="40"/>
  <c r="II167" i="40"/>
  <c r="IC168" i="40"/>
  <c r="ID168" i="40"/>
  <c r="IE168" i="40"/>
  <c r="IF168" i="40"/>
  <c r="IG168" i="40"/>
  <c r="IH168" i="40"/>
  <c r="II168" i="40"/>
  <c r="IJ168" i="40"/>
  <c r="IK168" i="40"/>
  <c r="IC169" i="40"/>
  <c r="ID169" i="40"/>
  <c r="IE169" i="40"/>
  <c r="IF169" i="40"/>
  <c r="IG169" i="40"/>
  <c r="IH169" i="40"/>
  <c r="II169" i="40"/>
  <c r="IJ169" i="40"/>
  <c r="IK169" i="40"/>
  <c r="IL169" i="40"/>
  <c r="IJ170" i="40"/>
  <c r="IK170" i="40"/>
  <c r="IL170" i="40"/>
  <c r="IM170" i="40"/>
  <c r="IJ171" i="40"/>
  <c r="IK171" i="40"/>
  <c r="IL171" i="40"/>
  <c r="IM171" i="40"/>
  <c r="IC172" i="40"/>
  <c r="ID172" i="40"/>
  <c r="IJ172" i="40"/>
  <c r="IK172" i="40"/>
  <c r="IL172" i="40"/>
  <c r="IM172" i="40"/>
  <c r="IC173" i="40"/>
  <c r="ID173" i="40"/>
  <c r="IE173" i="40"/>
  <c r="IF173" i="40"/>
  <c r="IG173" i="40"/>
  <c r="IH173" i="40"/>
  <c r="II173" i="40"/>
  <c r="IJ173" i="40"/>
  <c r="IC174" i="40"/>
  <c r="ID174" i="40"/>
  <c r="IE174" i="40"/>
  <c r="IF174" i="40"/>
  <c r="IG174" i="40"/>
  <c r="IH174" i="40"/>
  <c r="II174" i="40"/>
  <c r="IJ174" i="40"/>
  <c r="IC175" i="40"/>
  <c r="ID175" i="40"/>
  <c r="IE175" i="40"/>
  <c r="IF175" i="40"/>
  <c r="IG175" i="40"/>
  <c r="IH175" i="40"/>
  <c r="II175" i="40"/>
  <c r="IJ175" i="40"/>
  <c r="IK175" i="40"/>
  <c r="IL175" i="40"/>
  <c r="IC176" i="40"/>
  <c r="ID176" i="40"/>
  <c r="IE176" i="40"/>
  <c r="IF176" i="40"/>
  <c r="IG176" i="40"/>
  <c r="IH176" i="40"/>
  <c r="II176" i="40"/>
  <c r="IC177" i="40"/>
  <c r="ID177" i="40"/>
  <c r="IC178" i="40"/>
  <c r="ID178" i="40"/>
  <c r="IJ178" i="40"/>
  <c r="IK178" i="40"/>
  <c r="IL178" i="40"/>
  <c r="IM178" i="40"/>
  <c r="IC179" i="40"/>
  <c r="ID179" i="40"/>
  <c r="IE179" i="40"/>
  <c r="IF179" i="40"/>
  <c r="IJ179" i="40"/>
  <c r="IK179" i="40"/>
  <c r="IL179" i="40"/>
  <c r="IM179" i="40"/>
  <c r="IC180" i="40"/>
  <c r="ID180" i="40"/>
  <c r="IE180" i="40"/>
  <c r="IG180" i="40"/>
  <c r="IH180" i="40"/>
  <c r="II180" i="40"/>
  <c r="IJ180" i="40"/>
  <c r="IK180" i="40"/>
  <c r="IL180" i="40"/>
  <c r="IM180" i="40"/>
  <c r="IC181" i="40"/>
  <c r="ID181" i="40"/>
  <c r="IE181" i="40"/>
  <c r="IF181" i="40"/>
  <c r="IG181" i="40"/>
  <c r="IH181" i="40"/>
  <c r="II181" i="40"/>
  <c r="IJ181" i="40"/>
  <c r="IK181" i="40"/>
  <c r="IL181" i="40"/>
  <c r="IM181" i="40"/>
  <c r="IC182" i="40"/>
  <c r="ID182" i="40"/>
  <c r="IE182" i="40"/>
  <c r="IF182" i="40"/>
  <c r="IG182" i="40"/>
  <c r="IH182" i="40"/>
  <c r="II182" i="40"/>
  <c r="IJ182" i="40"/>
  <c r="IK182" i="40"/>
  <c r="IL182" i="40"/>
  <c r="IM182" i="40"/>
  <c r="II183" i="40"/>
  <c r="IJ183" i="40"/>
  <c r="IK183" i="40"/>
  <c r="IL183" i="40"/>
  <c r="IM183" i="40"/>
  <c r="IC184" i="40"/>
  <c r="ID184" i="40"/>
  <c r="IE184" i="40"/>
  <c r="IF184" i="40"/>
  <c r="ID3" i="40"/>
  <c r="IE3" i="40"/>
  <c r="IF3" i="40"/>
  <c r="IG3" i="40"/>
  <c r="IH3" i="40"/>
  <c r="II3" i="40"/>
  <c r="IJ3" i="40"/>
  <c r="IK3" i="40"/>
  <c r="IM3" i="40"/>
  <c r="IC3" i="40"/>
  <c r="HH4" i="40"/>
  <c r="HJ4" i="40"/>
  <c r="HK4" i="40"/>
  <c r="HL4" i="40"/>
  <c r="HO4" i="40"/>
  <c r="HP4" i="40"/>
  <c r="HQ4" i="40"/>
  <c r="HP6" i="40"/>
  <c r="HQ6" i="40"/>
  <c r="HG9" i="40"/>
  <c r="HH9" i="40"/>
  <c r="HI9" i="40"/>
  <c r="HJ9" i="40"/>
  <c r="HK9" i="40"/>
  <c r="HL9" i="40"/>
  <c r="HM9" i="40"/>
  <c r="HN9" i="40"/>
  <c r="HO9" i="40"/>
  <c r="HQ9" i="40"/>
  <c r="HG10" i="40"/>
  <c r="HH10" i="40"/>
  <c r="HI10" i="40"/>
  <c r="HJ10" i="40"/>
  <c r="HK10" i="40"/>
  <c r="HL10" i="40"/>
  <c r="HM10" i="40"/>
  <c r="HN10" i="40"/>
  <c r="HO10" i="40"/>
  <c r="HO12" i="40"/>
  <c r="HP12" i="40"/>
  <c r="HQ12" i="40"/>
  <c r="HG13" i="40"/>
  <c r="HH13" i="40"/>
  <c r="HK13" i="40"/>
  <c r="HL13" i="40"/>
  <c r="HM13" i="40"/>
  <c r="HN13" i="40"/>
  <c r="HO13" i="40"/>
  <c r="HP13" i="40"/>
  <c r="HQ13" i="40"/>
  <c r="HG14" i="40"/>
  <c r="HH14" i="40"/>
  <c r="HI14" i="40"/>
  <c r="HJ14" i="40"/>
  <c r="HK14" i="40"/>
  <c r="HO15" i="40"/>
  <c r="HG16" i="40"/>
  <c r="HH16" i="40"/>
  <c r="HI16" i="40"/>
  <c r="HJ16" i="40"/>
  <c r="HG17" i="40"/>
  <c r="HH17" i="40"/>
  <c r="HI17" i="40"/>
  <c r="HJ17" i="40"/>
  <c r="HK17" i="40"/>
  <c r="HG18" i="40"/>
  <c r="HH18" i="40"/>
  <c r="HI18" i="40"/>
  <c r="HJ18" i="40"/>
  <c r="HK18" i="40"/>
  <c r="HG19" i="40"/>
  <c r="HH19" i="40"/>
  <c r="HI19" i="40"/>
  <c r="HJ19" i="40"/>
  <c r="HK19" i="40"/>
  <c r="HL19" i="40"/>
  <c r="HM19" i="40"/>
  <c r="HN19" i="40"/>
  <c r="HO19" i="40"/>
  <c r="HI21" i="40"/>
  <c r="HG25" i="40"/>
  <c r="HH25" i="40"/>
  <c r="HI25" i="40"/>
  <c r="HJ25" i="40"/>
  <c r="HK25" i="40"/>
  <c r="HL25" i="40"/>
  <c r="HM25" i="40"/>
  <c r="HN25" i="40"/>
  <c r="HO25" i="40"/>
  <c r="HP25" i="40"/>
  <c r="HQ25" i="40"/>
  <c r="HG26" i="40"/>
  <c r="HG27" i="40"/>
  <c r="HH27" i="40"/>
  <c r="HJ27" i="40"/>
  <c r="HK27" i="40"/>
  <c r="HL27" i="40"/>
  <c r="HM27" i="40"/>
  <c r="HN27" i="40"/>
  <c r="HO27" i="40"/>
  <c r="HP27" i="40"/>
  <c r="HQ27" i="40"/>
  <c r="HG28" i="40"/>
  <c r="HH28" i="40"/>
  <c r="HI28" i="40"/>
  <c r="HJ28" i="40"/>
  <c r="HK28" i="40"/>
  <c r="HL28" i="40"/>
  <c r="HM28" i="40"/>
  <c r="HN28" i="40"/>
  <c r="HO28" i="40"/>
  <c r="HP28" i="40"/>
  <c r="HQ28" i="40"/>
  <c r="HG29" i="40"/>
  <c r="HH29" i="40"/>
  <c r="HI29" i="40"/>
  <c r="HK29" i="40"/>
  <c r="HL29" i="40"/>
  <c r="HM29" i="40"/>
  <c r="HN29" i="40"/>
  <c r="HO29" i="40"/>
  <c r="HP29" i="40"/>
  <c r="HQ29" i="40"/>
  <c r="HG30" i="40"/>
  <c r="HH30" i="40"/>
  <c r="HI30" i="40"/>
  <c r="HJ30" i="40"/>
  <c r="HK30" i="40"/>
  <c r="HL30" i="40"/>
  <c r="HM30" i="40"/>
  <c r="HN30" i="40"/>
  <c r="HO30" i="40"/>
  <c r="HP30" i="40"/>
  <c r="HG32" i="40"/>
  <c r="HH32" i="40"/>
  <c r="HI32" i="40"/>
  <c r="HJ32" i="40"/>
  <c r="HK32" i="40"/>
  <c r="HL32" i="40"/>
  <c r="HG33" i="40"/>
  <c r="HH33" i="40"/>
  <c r="HI33" i="40"/>
  <c r="HJ33" i="40"/>
  <c r="HK33" i="40"/>
  <c r="HL33" i="40"/>
  <c r="HM33" i="40"/>
  <c r="HN33" i="40"/>
  <c r="HG34" i="40"/>
  <c r="HH34" i="40"/>
  <c r="HI34" i="40"/>
  <c r="HJ34" i="40"/>
  <c r="HK34" i="40"/>
  <c r="HL34" i="40"/>
  <c r="HM34" i="40"/>
  <c r="HN34" i="40"/>
  <c r="HH35" i="40"/>
  <c r="HI35" i="40"/>
  <c r="HJ35" i="40"/>
  <c r="HK35" i="40"/>
  <c r="HL35" i="40"/>
  <c r="HM35" i="40"/>
  <c r="HN35" i="40"/>
  <c r="HO35" i="40"/>
  <c r="HP35" i="40"/>
  <c r="HQ35" i="40"/>
  <c r="HJ36" i="40"/>
  <c r="HK36" i="40"/>
  <c r="HL36" i="40"/>
  <c r="HM36" i="40"/>
  <c r="HN36" i="40"/>
  <c r="HO36" i="40"/>
  <c r="HP36" i="40"/>
  <c r="HQ36" i="40"/>
  <c r="HJ37" i="40"/>
  <c r="HK37" i="40"/>
  <c r="HL37" i="40"/>
  <c r="HM37" i="40"/>
  <c r="HN37" i="40"/>
  <c r="HO37" i="40"/>
  <c r="HP37" i="40"/>
  <c r="HQ37" i="40"/>
  <c r="HP38" i="40"/>
  <c r="HQ38" i="40"/>
  <c r="HG39" i="40"/>
  <c r="HH39" i="40"/>
  <c r="HI39" i="40"/>
  <c r="HO39" i="40"/>
  <c r="HG40" i="40"/>
  <c r="HH40" i="40"/>
  <c r="HI40" i="40"/>
  <c r="HJ40" i="40"/>
  <c r="HK40" i="40"/>
  <c r="HL40" i="40"/>
  <c r="HM40" i="40"/>
  <c r="HN40" i="40"/>
  <c r="HO40" i="40"/>
  <c r="HP40" i="40"/>
  <c r="HQ40" i="40"/>
  <c r="HG41" i="40"/>
  <c r="HH41" i="40"/>
  <c r="HI41" i="40"/>
  <c r="HG42" i="40"/>
  <c r="HH42" i="40"/>
  <c r="HL42" i="40"/>
  <c r="HM42" i="40"/>
  <c r="HN42" i="40"/>
  <c r="HO42" i="40"/>
  <c r="HP42" i="40"/>
  <c r="HQ42" i="40"/>
  <c r="HG44" i="40"/>
  <c r="HH44" i="40"/>
  <c r="HI44" i="40"/>
  <c r="HJ44" i="40"/>
  <c r="HK44" i="40"/>
  <c r="HL44" i="40"/>
  <c r="HM44" i="40"/>
  <c r="HN44" i="40"/>
  <c r="HO44" i="40"/>
  <c r="HP44" i="40"/>
  <c r="HQ44" i="40"/>
  <c r="HG45" i="40"/>
  <c r="HH45" i="40"/>
  <c r="HI45" i="40"/>
  <c r="HJ45" i="40"/>
  <c r="HK45" i="40"/>
  <c r="HL45" i="40"/>
  <c r="HM45" i="40"/>
  <c r="HN45" i="40"/>
  <c r="HO45" i="40"/>
  <c r="HP45" i="40"/>
  <c r="HQ45" i="40"/>
  <c r="HQ46" i="40"/>
  <c r="HL48" i="40"/>
  <c r="HL50" i="40"/>
  <c r="HM50" i="40"/>
  <c r="HN50" i="40"/>
  <c r="HO50" i="40"/>
  <c r="HP50" i="40"/>
  <c r="HQ50" i="40"/>
  <c r="HG51" i="40"/>
  <c r="HH51" i="40"/>
  <c r="HI51" i="40"/>
  <c r="HG52" i="40"/>
  <c r="HH52" i="40"/>
  <c r="HI52" i="40"/>
  <c r="HJ52" i="40"/>
  <c r="HK52" i="40"/>
  <c r="HL52" i="40"/>
  <c r="HM52" i="40"/>
  <c r="HN52" i="40"/>
  <c r="HO52" i="40"/>
  <c r="HP52" i="40"/>
  <c r="HQ52" i="40"/>
  <c r="HG53" i="40"/>
  <c r="HH53" i="40"/>
  <c r="HI53" i="40"/>
  <c r="HG54" i="40"/>
  <c r="HH54" i="40"/>
  <c r="HI54" i="40"/>
  <c r="HJ54" i="40"/>
  <c r="HK54" i="40"/>
  <c r="HL54" i="40"/>
  <c r="HM54" i="40"/>
  <c r="HN54" i="40"/>
  <c r="HO54" i="40"/>
  <c r="HP54" i="40"/>
  <c r="HQ54" i="40"/>
  <c r="HG57" i="40"/>
  <c r="HJ57" i="40"/>
  <c r="HK57" i="40"/>
  <c r="HL57" i="40"/>
  <c r="HM57" i="40"/>
  <c r="HN57" i="40"/>
  <c r="HO57" i="40"/>
  <c r="HP57" i="40"/>
  <c r="HQ57" i="40"/>
  <c r="HG58" i="40"/>
  <c r="HH58" i="40"/>
  <c r="HI58" i="40"/>
  <c r="HJ58" i="40"/>
  <c r="HK58" i="40"/>
  <c r="HL58" i="40"/>
  <c r="HG59" i="40"/>
  <c r="HP59" i="40"/>
  <c r="HQ59" i="40"/>
  <c r="HG61" i="40"/>
  <c r="HH61" i="40"/>
  <c r="HI61" i="40"/>
  <c r="HP61" i="40"/>
  <c r="HQ61" i="40"/>
  <c r="HG63" i="40"/>
  <c r="HH63" i="40"/>
  <c r="HI63" i="40"/>
  <c r="HJ63" i="40"/>
  <c r="HK63" i="40"/>
  <c r="HL63" i="40"/>
  <c r="HM63" i="40"/>
  <c r="HN63" i="40"/>
  <c r="HO63" i="40"/>
  <c r="HP63" i="40"/>
  <c r="HQ63" i="40"/>
  <c r="HG65" i="40"/>
  <c r="HH65" i="40"/>
  <c r="HI65" i="40"/>
  <c r="HP65" i="40"/>
  <c r="HG67" i="40"/>
  <c r="HH67" i="40"/>
  <c r="HI67" i="40"/>
  <c r="HP67" i="40"/>
  <c r="HQ67" i="40"/>
  <c r="HG68" i="40"/>
  <c r="HH68" i="40"/>
  <c r="HI68" i="40"/>
  <c r="HJ68" i="40"/>
  <c r="HG69" i="40"/>
  <c r="HH69" i="40"/>
  <c r="HI69" i="40"/>
  <c r="HJ69" i="40"/>
  <c r="HG70" i="40"/>
  <c r="HH70" i="40"/>
  <c r="HI70" i="40"/>
  <c r="HJ70" i="40"/>
  <c r="HG71" i="40"/>
  <c r="HH71" i="40"/>
  <c r="HI71" i="40"/>
  <c r="HJ71" i="40"/>
  <c r="HK71" i="40"/>
  <c r="HL71" i="40"/>
  <c r="HM71" i="40"/>
  <c r="HN71" i="40"/>
  <c r="HO71" i="40"/>
  <c r="HQ71" i="40"/>
  <c r="HJ72" i="40"/>
  <c r="HK72" i="40"/>
  <c r="HL72" i="40"/>
  <c r="HM72" i="40"/>
  <c r="HN72" i="40"/>
  <c r="HO72" i="40"/>
  <c r="HP72" i="40"/>
  <c r="HQ72" i="40"/>
  <c r="HI73" i="40"/>
  <c r="HJ73" i="40"/>
  <c r="HK73" i="40"/>
  <c r="HL73" i="40"/>
  <c r="HM73" i="40"/>
  <c r="HN73" i="40"/>
  <c r="HO73" i="40"/>
  <c r="HP73" i="40"/>
  <c r="HQ73" i="40"/>
  <c r="HI75" i="40"/>
  <c r="HG76" i="40"/>
  <c r="HH76" i="40"/>
  <c r="HI76" i="40"/>
  <c r="HJ76" i="40"/>
  <c r="HK76" i="40"/>
  <c r="HG81" i="40"/>
  <c r="HI81" i="40"/>
  <c r="HJ81" i="40"/>
  <c r="HK81" i="40"/>
  <c r="HI82" i="40"/>
  <c r="HK82" i="40"/>
  <c r="HL82" i="40"/>
  <c r="HM82" i="40"/>
  <c r="HN82" i="40"/>
  <c r="HO82" i="40"/>
  <c r="HP82" i="40"/>
  <c r="HQ82" i="40"/>
  <c r="HG83" i="40"/>
  <c r="HH83" i="40"/>
  <c r="HI83" i="40"/>
  <c r="HG84" i="40"/>
  <c r="HH84" i="40"/>
  <c r="HI84" i="40"/>
  <c r="HJ84" i="40"/>
  <c r="HK84" i="40"/>
  <c r="HL84" i="40"/>
  <c r="HG85" i="40"/>
  <c r="HH85" i="40"/>
  <c r="HI85" i="40"/>
  <c r="HJ85" i="40"/>
  <c r="HK85" i="40"/>
  <c r="HL85" i="40"/>
  <c r="HG86" i="40"/>
  <c r="HH86" i="40"/>
  <c r="HI86" i="40"/>
  <c r="HJ86" i="40"/>
  <c r="HK86" i="40"/>
  <c r="HL86" i="40"/>
  <c r="HG87" i="40"/>
  <c r="HH87" i="40"/>
  <c r="HI87" i="40"/>
  <c r="HJ87" i="40"/>
  <c r="HK87" i="40"/>
  <c r="HL87" i="40"/>
  <c r="HG88" i="40"/>
  <c r="HH88" i="40"/>
  <c r="HI88" i="40"/>
  <c r="HJ88" i="40"/>
  <c r="HK88" i="40"/>
  <c r="HL88" i="40"/>
  <c r="HG89" i="40"/>
  <c r="HH89" i="40"/>
  <c r="HI89" i="40"/>
  <c r="HJ89" i="40"/>
  <c r="HK89" i="40"/>
  <c r="HL89" i="40"/>
  <c r="HM89" i="40"/>
  <c r="HG90" i="40"/>
  <c r="HH90" i="40"/>
  <c r="HI90" i="40"/>
  <c r="HJ90" i="40"/>
  <c r="HG91" i="40"/>
  <c r="HH91" i="40"/>
  <c r="HI91" i="40"/>
  <c r="HJ91" i="40"/>
  <c r="HK91" i="40"/>
  <c r="HL91" i="40"/>
  <c r="HM91" i="40"/>
  <c r="HN91" i="40"/>
  <c r="HO91" i="40"/>
  <c r="HG92" i="40"/>
  <c r="HH92" i="40"/>
  <c r="HL92" i="40"/>
  <c r="HG93" i="40"/>
  <c r="HH93" i="40"/>
  <c r="HG94" i="40"/>
  <c r="HH94" i="40"/>
  <c r="HI94" i="40"/>
  <c r="HJ94" i="40"/>
  <c r="HK94" i="40"/>
  <c r="HG95" i="40"/>
  <c r="HH95" i="40"/>
  <c r="HI95" i="40"/>
  <c r="HJ95" i="40"/>
  <c r="HK95" i="40"/>
  <c r="HL95" i="40"/>
  <c r="HM95" i="40"/>
  <c r="HN95" i="40"/>
  <c r="HO95" i="40"/>
  <c r="HG96" i="40"/>
  <c r="HH96" i="40"/>
  <c r="HI96" i="40"/>
  <c r="HJ96" i="40"/>
  <c r="HK96" i="40"/>
  <c r="HN96" i="40"/>
  <c r="HG97" i="40"/>
  <c r="HH97" i="40"/>
  <c r="HI97" i="40"/>
  <c r="HJ97" i="40"/>
  <c r="HK97" i="40"/>
  <c r="HL97" i="40"/>
  <c r="HG98" i="40"/>
  <c r="HH98" i="40"/>
  <c r="HI98" i="40"/>
  <c r="HJ98" i="40"/>
  <c r="HK98" i="40"/>
  <c r="HL98" i="40"/>
  <c r="HM98" i="40"/>
  <c r="HP98" i="40"/>
  <c r="HG99" i="40"/>
  <c r="HH99" i="40"/>
  <c r="HI99" i="40"/>
  <c r="HJ99" i="40"/>
  <c r="HK99" i="40"/>
  <c r="HL99" i="40"/>
  <c r="HM99" i="40"/>
  <c r="HN99" i="40"/>
  <c r="HG100" i="40"/>
  <c r="HH100" i="40"/>
  <c r="HI100" i="40"/>
  <c r="HJ100" i="40"/>
  <c r="HK100" i="40"/>
  <c r="HL100" i="40"/>
  <c r="HM100" i="40"/>
  <c r="HN100" i="40"/>
  <c r="HO100" i="40"/>
  <c r="HG101" i="40"/>
  <c r="HH101" i="40"/>
  <c r="HI101" i="40"/>
  <c r="HJ101" i="40"/>
  <c r="HK101" i="40"/>
  <c r="HL101" i="40"/>
  <c r="HM101" i="40"/>
  <c r="HN101" i="40"/>
  <c r="HO101" i="40"/>
  <c r="HP101" i="40"/>
  <c r="HG102" i="40"/>
  <c r="HH102" i="40"/>
  <c r="HI102" i="40"/>
  <c r="HQ102" i="40"/>
  <c r="HG103" i="40"/>
  <c r="HH103" i="40"/>
  <c r="HI103" i="40"/>
  <c r="HJ103" i="40"/>
  <c r="HK103" i="40"/>
  <c r="HL103" i="40"/>
  <c r="HM103" i="40"/>
  <c r="HN103" i="40"/>
  <c r="HO103" i="40"/>
  <c r="HP103" i="40"/>
  <c r="HH104" i="40"/>
  <c r="HG107" i="40"/>
  <c r="HH107" i="40"/>
  <c r="HI107" i="40"/>
  <c r="HJ107" i="40"/>
  <c r="HK107" i="40"/>
  <c r="HL107" i="40"/>
  <c r="HQ108" i="40"/>
  <c r="HN109" i="40"/>
  <c r="HO109" i="40"/>
  <c r="HP109" i="40"/>
  <c r="HQ109" i="40"/>
  <c r="HL110" i="40"/>
  <c r="HM110" i="40"/>
  <c r="HN110" i="40"/>
  <c r="HO110" i="40"/>
  <c r="HP110" i="40"/>
  <c r="HQ110" i="40"/>
  <c r="HG111" i="40"/>
  <c r="HH111" i="40"/>
  <c r="HI111" i="40"/>
  <c r="HJ111" i="40"/>
  <c r="HK111" i="40"/>
  <c r="HL111" i="40"/>
  <c r="HM111" i="40"/>
  <c r="HN111" i="40"/>
  <c r="HO111" i="40"/>
  <c r="HP111" i="40"/>
  <c r="HQ111" i="40"/>
  <c r="HI112" i="40"/>
  <c r="HG116" i="40"/>
  <c r="HH116" i="40"/>
  <c r="HK117" i="40"/>
  <c r="HL117" i="40"/>
  <c r="HM117" i="40"/>
  <c r="HN117" i="40"/>
  <c r="HO117" i="40"/>
  <c r="HP117" i="40"/>
  <c r="HQ117" i="40"/>
  <c r="HG118" i="40"/>
  <c r="HH118" i="40"/>
  <c r="HK118" i="40"/>
  <c r="HL118" i="40"/>
  <c r="HM118" i="40"/>
  <c r="HN118" i="40"/>
  <c r="HO118" i="40"/>
  <c r="HP118" i="40"/>
  <c r="HQ118" i="40"/>
  <c r="HG119" i="40"/>
  <c r="HH119" i="40"/>
  <c r="HI119" i="40"/>
  <c r="HJ119" i="40"/>
  <c r="HL120" i="40"/>
  <c r="HM120" i="40"/>
  <c r="HN120" i="40"/>
  <c r="HO120" i="40"/>
  <c r="HP120" i="40"/>
  <c r="HQ120" i="40"/>
  <c r="HG121" i="40"/>
  <c r="HK121" i="40"/>
  <c r="HL121" i="40"/>
  <c r="HM121" i="40"/>
  <c r="HN121" i="40"/>
  <c r="HO121" i="40"/>
  <c r="HP121" i="40"/>
  <c r="HQ121" i="40"/>
  <c r="HG123" i="40"/>
  <c r="HH123" i="40"/>
  <c r="HI123" i="40"/>
  <c r="HK123" i="40"/>
  <c r="HM123" i="40"/>
  <c r="HJ126" i="40"/>
  <c r="HK126" i="40"/>
  <c r="HL126" i="40"/>
  <c r="HM126" i="40"/>
  <c r="HG127" i="40"/>
  <c r="HI127" i="40"/>
  <c r="HK127" i="40"/>
  <c r="HN127" i="40"/>
  <c r="HO127" i="40"/>
  <c r="HG128" i="40"/>
  <c r="HH128" i="40"/>
  <c r="HI128" i="40"/>
  <c r="HJ128" i="40"/>
  <c r="HK128" i="40"/>
  <c r="HL128" i="40"/>
  <c r="HM128" i="40"/>
  <c r="HN128" i="40"/>
  <c r="HO128" i="40"/>
  <c r="HP128" i="40"/>
  <c r="HQ128" i="40"/>
  <c r="HG129" i="40"/>
  <c r="HH129" i="40"/>
  <c r="HG130" i="40"/>
  <c r="HH130" i="40"/>
  <c r="HI130" i="40"/>
  <c r="HG131" i="40"/>
  <c r="HH131" i="40"/>
  <c r="HI131" i="40"/>
  <c r="HJ131" i="40"/>
  <c r="HK131" i="40"/>
  <c r="HL131" i="40"/>
  <c r="HM131" i="40"/>
  <c r="HP131" i="40"/>
  <c r="HQ131" i="40"/>
  <c r="HG132" i="40"/>
  <c r="HH132" i="40"/>
  <c r="HI132" i="40"/>
  <c r="HJ132" i="40"/>
  <c r="HK132" i="40"/>
  <c r="HL132" i="40"/>
  <c r="HM132" i="40"/>
  <c r="HN132" i="40"/>
  <c r="HO132" i="40"/>
  <c r="HP132" i="40"/>
  <c r="HQ132" i="40"/>
  <c r="HH134" i="40"/>
  <c r="HI134" i="40"/>
  <c r="HG135" i="40"/>
  <c r="HH135" i="40"/>
  <c r="HI135" i="40"/>
  <c r="HJ135" i="40"/>
  <c r="HK135" i="40"/>
  <c r="HN135" i="40"/>
  <c r="HO135" i="40"/>
  <c r="HP135" i="40"/>
  <c r="HQ135" i="40"/>
  <c r="HG136" i="40"/>
  <c r="HH136" i="40"/>
  <c r="HI136" i="40"/>
  <c r="HJ136" i="40"/>
  <c r="HG137" i="40"/>
  <c r="HH137" i="40"/>
  <c r="HI137" i="40"/>
  <c r="HJ137" i="40"/>
  <c r="HK137" i="40"/>
  <c r="HG138" i="40"/>
  <c r="HH138" i="40"/>
  <c r="HI138" i="40"/>
  <c r="HJ138" i="40"/>
  <c r="HK138" i="40"/>
  <c r="HG139" i="40"/>
  <c r="HH139" i="40"/>
  <c r="HI139" i="40"/>
  <c r="HJ139" i="40"/>
  <c r="HK139" i="40"/>
  <c r="HL139" i="40"/>
  <c r="HM139" i="40"/>
  <c r="HG140" i="40"/>
  <c r="HH140" i="40"/>
  <c r="HI140" i="40"/>
  <c r="HJ140" i="40"/>
  <c r="HK140" i="40"/>
  <c r="HL140" i="40"/>
  <c r="HM140" i="40"/>
  <c r="HO140" i="40"/>
  <c r="HP140" i="40"/>
  <c r="HQ140" i="40"/>
  <c r="HG141" i="40"/>
  <c r="HH141" i="40"/>
  <c r="HI141" i="40"/>
  <c r="HJ141" i="40"/>
  <c r="HK141" i="40"/>
  <c r="HL141" i="40"/>
  <c r="HM141" i="40"/>
  <c r="HO141" i="40"/>
  <c r="HG142" i="40"/>
  <c r="HH142" i="40"/>
  <c r="HI142" i="40"/>
  <c r="HJ142" i="40"/>
  <c r="HK142" i="40"/>
  <c r="HL142" i="40"/>
  <c r="HM142" i="40"/>
  <c r="HG143" i="40"/>
  <c r="HH143" i="40"/>
  <c r="HI143" i="40"/>
  <c r="HJ143" i="40"/>
  <c r="HK143" i="40"/>
  <c r="HL143" i="40"/>
  <c r="HM143" i="40"/>
  <c r="HN143" i="40"/>
  <c r="HO143" i="40"/>
  <c r="HP143" i="40"/>
  <c r="HQ143" i="40"/>
  <c r="HG144" i="40"/>
  <c r="HH144" i="40"/>
  <c r="HI144" i="40"/>
  <c r="HJ144" i="40"/>
  <c r="HK144" i="40"/>
  <c r="HL144" i="40"/>
  <c r="HM144" i="40"/>
  <c r="HN144" i="40"/>
  <c r="HO144" i="40"/>
  <c r="HP144" i="40"/>
  <c r="HG145" i="40"/>
  <c r="HH145" i="40"/>
  <c r="HI145" i="40"/>
  <c r="HJ145" i="40"/>
  <c r="HK145" i="40"/>
  <c r="HL145" i="40"/>
  <c r="HM145" i="40"/>
  <c r="HN145" i="40"/>
  <c r="HO145" i="40"/>
  <c r="HP145" i="40"/>
  <c r="HG146" i="40"/>
  <c r="HH146" i="40"/>
  <c r="HI146" i="40"/>
  <c r="HJ146" i="40"/>
  <c r="HK146" i="40"/>
  <c r="HL146" i="40"/>
  <c r="HM146" i="40"/>
  <c r="HN146" i="40"/>
  <c r="HO146" i="40"/>
  <c r="HP146" i="40"/>
  <c r="HQ146" i="40"/>
  <c r="HJ147" i="40"/>
  <c r="HK147" i="40"/>
  <c r="HL147" i="40"/>
  <c r="HM147" i="40"/>
  <c r="HN147" i="40"/>
  <c r="HO147" i="40"/>
  <c r="HP147" i="40"/>
  <c r="HQ147" i="40"/>
  <c r="HH148" i="40"/>
  <c r="HI148" i="40"/>
  <c r="HJ148" i="40"/>
  <c r="HK148" i="40"/>
  <c r="HL148" i="40"/>
  <c r="HM148" i="40"/>
  <c r="HN148" i="40"/>
  <c r="HO148" i="40"/>
  <c r="HP148" i="40"/>
  <c r="HQ148" i="40"/>
  <c r="HJ149" i="40"/>
  <c r="HK149" i="40"/>
  <c r="HL149" i="40"/>
  <c r="HM149" i="40"/>
  <c r="HN149" i="40"/>
  <c r="HO149" i="40"/>
  <c r="HP149" i="40"/>
  <c r="HQ149" i="40"/>
  <c r="HG152" i="40"/>
  <c r="HH152" i="40"/>
  <c r="HI152" i="40"/>
  <c r="HJ152" i="40"/>
  <c r="HM152" i="40"/>
  <c r="HG153" i="40"/>
  <c r="HH153" i="40"/>
  <c r="HI153" i="40"/>
  <c r="HJ153" i="40"/>
  <c r="HK153" i="40"/>
  <c r="HG154" i="40"/>
  <c r="HH154" i="40"/>
  <c r="HI154" i="40"/>
  <c r="HJ154" i="40"/>
  <c r="HL154" i="40"/>
  <c r="HG155" i="40"/>
  <c r="HH155" i="40"/>
  <c r="HL155" i="40"/>
  <c r="HN156" i="40"/>
  <c r="HO156" i="40"/>
  <c r="HH157" i="40"/>
  <c r="HO157" i="40"/>
  <c r="HL158" i="40"/>
  <c r="HL160" i="40"/>
  <c r="HM160" i="40"/>
  <c r="HN160" i="40"/>
  <c r="HO160" i="40"/>
  <c r="HP160" i="40"/>
  <c r="HQ160" i="40"/>
  <c r="HG161" i="40"/>
  <c r="HH161" i="40"/>
  <c r="HG163" i="40"/>
  <c r="HH163" i="40"/>
  <c r="HI163" i="40"/>
  <c r="HJ163" i="40"/>
  <c r="HK163" i="40"/>
  <c r="HL163" i="40"/>
  <c r="HM163" i="40"/>
  <c r="HN163" i="40"/>
  <c r="HO163" i="40"/>
  <c r="HG164" i="40"/>
  <c r="HH164" i="40"/>
  <c r="HI164" i="40"/>
  <c r="HJ164" i="40"/>
  <c r="HK164" i="40"/>
  <c r="HL164" i="40"/>
  <c r="HM164" i="40"/>
  <c r="HO164" i="40"/>
  <c r="HP164" i="40"/>
  <c r="HG165" i="40"/>
  <c r="HH165" i="40"/>
  <c r="HI165" i="40"/>
  <c r="HJ165" i="40"/>
  <c r="HK165" i="40"/>
  <c r="HL165" i="40"/>
  <c r="HM165" i="40"/>
  <c r="HP165" i="40"/>
  <c r="HQ165" i="40"/>
  <c r="HG167" i="40"/>
  <c r="HH167" i="40"/>
  <c r="HI167" i="40"/>
  <c r="HJ167" i="40"/>
  <c r="HK167" i="40"/>
  <c r="HL167" i="40"/>
  <c r="HM167" i="40"/>
  <c r="HG168" i="40"/>
  <c r="HH168" i="40"/>
  <c r="HI168" i="40"/>
  <c r="HJ168" i="40"/>
  <c r="HK168" i="40"/>
  <c r="HL168" i="40"/>
  <c r="HM168" i="40"/>
  <c r="HN168" i="40"/>
  <c r="HO168" i="40"/>
  <c r="HG169" i="40"/>
  <c r="HH169" i="40"/>
  <c r="HI169" i="40"/>
  <c r="HJ169" i="40"/>
  <c r="HK169" i="40"/>
  <c r="HL169" i="40"/>
  <c r="HM169" i="40"/>
  <c r="HN169" i="40"/>
  <c r="HO169" i="40"/>
  <c r="HP169" i="40"/>
  <c r="HN170" i="40"/>
  <c r="HO170" i="40"/>
  <c r="HP170" i="40"/>
  <c r="HQ170" i="40"/>
  <c r="HN171" i="40"/>
  <c r="HO171" i="40"/>
  <c r="HP171" i="40"/>
  <c r="HQ171" i="40"/>
  <c r="HG172" i="40"/>
  <c r="HH172" i="40"/>
  <c r="HN172" i="40"/>
  <c r="HO172" i="40"/>
  <c r="HP172" i="40"/>
  <c r="HQ172" i="40"/>
  <c r="HG173" i="40"/>
  <c r="HH173" i="40"/>
  <c r="HI173" i="40"/>
  <c r="HJ173" i="40"/>
  <c r="HK173" i="40"/>
  <c r="HL173" i="40"/>
  <c r="HM173" i="40"/>
  <c r="HN173" i="40"/>
  <c r="HG174" i="40"/>
  <c r="HH174" i="40"/>
  <c r="HI174" i="40"/>
  <c r="HJ174" i="40"/>
  <c r="HK174" i="40"/>
  <c r="HG175" i="40"/>
  <c r="HH175" i="40"/>
  <c r="HI175" i="40"/>
  <c r="HJ175" i="40"/>
  <c r="HK175" i="40"/>
  <c r="HL175" i="40"/>
  <c r="HM175" i="40"/>
  <c r="HN175" i="40"/>
  <c r="HO175" i="40"/>
  <c r="HP175" i="40"/>
  <c r="HG176" i="40"/>
  <c r="HH176" i="40"/>
  <c r="HI176" i="40"/>
  <c r="HJ176" i="40"/>
  <c r="HK176" i="40"/>
  <c r="HL176" i="40"/>
  <c r="HM176" i="40"/>
  <c r="HN176" i="40"/>
  <c r="HO176" i="40"/>
  <c r="HP176" i="40"/>
  <c r="HQ176" i="40"/>
  <c r="HH177" i="40"/>
  <c r="HG178" i="40"/>
  <c r="HH178" i="40"/>
  <c r="HN178" i="40"/>
  <c r="HO178" i="40"/>
  <c r="HP178" i="40"/>
  <c r="HQ178" i="40"/>
  <c r="HG179" i="40"/>
  <c r="HH179" i="40"/>
  <c r="HI179" i="40"/>
  <c r="HJ179" i="40"/>
  <c r="HN179" i="40"/>
  <c r="HO179" i="40"/>
  <c r="HP179" i="40"/>
  <c r="HQ179" i="40"/>
  <c r="HG180" i="40"/>
  <c r="HH180" i="40"/>
  <c r="HI180" i="40"/>
  <c r="HK180" i="40"/>
  <c r="HL180" i="40"/>
  <c r="HM180" i="40"/>
  <c r="HN180" i="40"/>
  <c r="HO180" i="40"/>
  <c r="HP180" i="40"/>
  <c r="HQ180" i="40"/>
  <c r="HG181" i="40"/>
  <c r="HH181" i="40"/>
  <c r="HI181" i="40"/>
  <c r="HJ181" i="40"/>
  <c r="HK181" i="40"/>
  <c r="HL181" i="40"/>
  <c r="HM181" i="40"/>
  <c r="HN181" i="40"/>
  <c r="HO181" i="40"/>
  <c r="HP181" i="40"/>
  <c r="HQ181" i="40"/>
  <c r="HH182" i="40"/>
  <c r="HI182" i="40"/>
  <c r="HJ182" i="40"/>
  <c r="HK182" i="40"/>
  <c r="HL182" i="40"/>
  <c r="HM182" i="40"/>
  <c r="HN182" i="40"/>
  <c r="HO182" i="40"/>
  <c r="HP182" i="40"/>
  <c r="HQ182" i="40"/>
  <c r="HM183" i="40"/>
  <c r="HN183" i="40"/>
  <c r="HO183" i="40"/>
  <c r="HP183" i="40"/>
  <c r="HQ183" i="40"/>
  <c r="HG184" i="40"/>
  <c r="HH184" i="40"/>
  <c r="HI184" i="40"/>
  <c r="HJ184" i="40"/>
  <c r="HH3" i="40"/>
  <c r="HQ3" i="40"/>
  <c r="FC113" i="40"/>
  <c r="GU113" i="40"/>
  <c r="JU4" i="39"/>
  <c r="JV4" i="39"/>
  <c r="JW4" i="39"/>
  <c r="JX4" i="39"/>
  <c r="JY4" i="39"/>
  <c r="JZ4" i="39"/>
  <c r="KA4" i="39"/>
  <c r="KB4" i="39"/>
  <c r="KC4" i="39"/>
  <c r="KD4" i="39"/>
  <c r="KE4" i="39"/>
  <c r="JU5" i="39"/>
  <c r="JV5" i="39"/>
  <c r="JW5" i="39"/>
  <c r="JX5" i="39"/>
  <c r="JY5" i="39"/>
  <c r="JZ5" i="39"/>
  <c r="KA5" i="39"/>
  <c r="KB5" i="39"/>
  <c r="KC5" i="39"/>
  <c r="KD5" i="39"/>
  <c r="KE5" i="39"/>
  <c r="JU6" i="39"/>
  <c r="JV6" i="39"/>
  <c r="JW6" i="39"/>
  <c r="JX6" i="39"/>
  <c r="JY6" i="39"/>
  <c r="JZ6" i="39"/>
  <c r="KA6" i="39"/>
  <c r="KB6" i="39"/>
  <c r="KC6" i="39"/>
  <c r="KD6" i="39"/>
  <c r="KE6" i="39"/>
  <c r="JU7" i="39"/>
  <c r="JV7" i="39"/>
  <c r="JW7" i="39"/>
  <c r="JX7" i="39"/>
  <c r="JY7" i="39"/>
  <c r="JZ7" i="39"/>
  <c r="KA7" i="39"/>
  <c r="KB7" i="39"/>
  <c r="KC7" i="39"/>
  <c r="KD7" i="39"/>
  <c r="KE7" i="39"/>
  <c r="JU8" i="39"/>
  <c r="JV8" i="39"/>
  <c r="JW8" i="39"/>
  <c r="JX8" i="39"/>
  <c r="JY8" i="39"/>
  <c r="JZ8" i="39"/>
  <c r="KA8" i="39"/>
  <c r="KB8" i="39"/>
  <c r="KC8" i="39"/>
  <c r="KD8" i="39"/>
  <c r="KE8" i="39"/>
  <c r="JU9" i="39"/>
  <c r="JV9" i="39"/>
  <c r="JW9" i="39"/>
  <c r="JX9" i="39"/>
  <c r="JY9" i="39"/>
  <c r="JZ9" i="39"/>
  <c r="KA9" i="39"/>
  <c r="KB9" i="39"/>
  <c r="KC9" i="39"/>
  <c r="KD9" i="39"/>
  <c r="KE9" i="39"/>
  <c r="JU10" i="39"/>
  <c r="JV10" i="39"/>
  <c r="JW10" i="39"/>
  <c r="JX10" i="39"/>
  <c r="JY10" i="39"/>
  <c r="JZ10" i="39"/>
  <c r="KA10" i="39"/>
  <c r="KB10" i="39"/>
  <c r="KC10" i="39"/>
  <c r="KD10" i="39"/>
  <c r="KE10" i="39"/>
  <c r="JU11" i="39"/>
  <c r="JV11" i="39"/>
  <c r="JW11" i="39"/>
  <c r="JX11" i="39"/>
  <c r="JY11" i="39"/>
  <c r="JZ11" i="39"/>
  <c r="KA11" i="39"/>
  <c r="KB11" i="39"/>
  <c r="KC11" i="39"/>
  <c r="KD11" i="39"/>
  <c r="KE11" i="39"/>
  <c r="JU12" i="39"/>
  <c r="JV12" i="39"/>
  <c r="JW12" i="39"/>
  <c r="JX12" i="39"/>
  <c r="JY12" i="39"/>
  <c r="JZ12" i="39"/>
  <c r="KA12" i="39"/>
  <c r="KB12" i="39"/>
  <c r="KC12" i="39"/>
  <c r="KD12" i="39"/>
  <c r="KE12" i="39"/>
  <c r="JU13" i="39"/>
  <c r="JV13" i="39"/>
  <c r="JW13" i="39"/>
  <c r="JX13" i="39"/>
  <c r="JY13" i="39"/>
  <c r="JZ13" i="39"/>
  <c r="KA13" i="39"/>
  <c r="KB13" i="39"/>
  <c r="KC13" i="39"/>
  <c r="KD13" i="39"/>
  <c r="KE13" i="39"/>
  <c r="JU14" i="39"/>
  <c r="JV14" i="39"/>
  <c r="JW14" i="39"/>
  <c r="JX14" i="39"/>
  <c r="JY14" i="39"/>
  <c r="JZ14" i="39"/>
  <c r="KA14" i="39"/>
  <c r="KB14" i="39"/>
  <c r="KC14" i="39"/>
  <c r="KD14" i="39"/>
  <c r="KE14" i="39"/>
  <c r="JU15" i="39"/>
  <c r="JV15" i="39"/>
  <c r="JW15" i="39"/>
  <c r="JX15" i="39"/>
  <c r="JY15" i="39"/>
  <c r="JZ15" i="39"/>
  <c r="KA15" i="39"/>
  <c r="KB15" i="39"/>
  <c r="KC15" i="39"/>
  <c r="KD15" i="39"/>
  <c r="KE15" i="39"/>
  <c r="JU16" i="39"/>
  <c r="JV16" i="39"/>
  <c r="JW16" i="39"/>
  <c r="JX16" i="39"/>
  <c r="JY16" i="39"/>
  <c r="JZ16" i="39"/>
  <c r="KA16" i="39"/>
  <c r="KB16" i="39"/>
  <c r="KC16" i="39"/>
  <c r="KD16" i="39"/>
  <c r="KE16" i="39"/>
  <c r="JU17" i="39"/>
  <c r="JV17" i="39"/>
  <c r="JW17" i="39"/>
  <c r="JX17" i="39"/>
  <c r="JY17" i="39"/>
  <c r="JZ17" i="39"/>
  <c r="KA17" i="39"/>
  <c r="KB17" i="39"/>
  <c r="KC17" i="39"/>
  <c r="KD17" i="39"/>
  <c r="KE17" i="39"/>
  <c r="JU18" i="39"/>
  <c r="JV18" i="39"/>
  <c r="JW18" i="39"/>
  <c r="JX18" i="39"/>
  <c r="JY18" i="39"/>
  <c r="JZ18" i="39"/>
  <c r="KA18" i="39"/>
  <c r="KB18" i="39"/>
  <c r="KC18" i="39"/>
  <c r="KD18" i="39"/>
  <c r="KE18" i="39"/>
  <c r="JU19" i="39"/>
  <c r="JV19" i="39"/>
  <c r="JW19" i="39"/>
  <c r="JX19" i="39"/>
  <c r="JY19" i="39"/>
  <c r="JZ19" i="39"/>
  <c r="KA19" i="39"/>
  <c r="KB19" i="39"/>
  <c r="KC19" i="39"/>
  <c r="KD19" i="39"/>
  <c r="KE19" i="39"/>
  <c r="JU20" i="39"/>
  <c r="JV20" i="39"/>
  <c r="JW20" i="39"/>
  <c r="JX20" i="39"/>
  <c r="JY20" i="39"/>
  <c r="JZ20" i="39"/>
  <c r="KA20" i="39"/>
  <c r="KB20" i="39"/>
  <c r="KC20" i="39"/>
  <c r="KD20" i="39"/>
  <c r="KE20" i="39"/>
  <c r="JU21" i="39"/>
  <c r="JV21" i="39"/>
  <c r="JW21" i="39"/>
  <c r="JX21" i="39"/>
  <c r="JY21" i="39"/>
  <c r="JZ21" i="39"/>
  <c r="KA21" i="39"/>
  <c r="KB21" i="39"/>
  <c r="KC21" i="39"/>
  <c r="KD21" i="39"/>
  <c r="KE21" i="39"/>
  <c r="JU22" i="39"/>
  <c r="JV22" i="39"/>
  <c r="JW22" i="39"/>
  <c r="JX22" i="39"/>
  <c r="JY22" i="39"/>
  <c r="JZ22" i="39"/>
  <c r="KA22" i="39"/>
  <c r="KB22" i="39"/>
  <c r="KC22" i="39"/>
  <c r="KD22" i="39"/>
  <c r="KE22" i="39"/>
  <c r="JU23" i="39"/>
  <c r="JV23" i="39"/>
  <c r="JW23" i="39"/>
  <c r="JX23" i="39"/>
  <c r="JY23" i="39"/>
  <c r="JZ23" i="39"/>
  <c r="KA23" i="39"/>
  <c r="KB23" i="39"/>
  <c r="KC23" i="39"/>
  <c r="KD23" i="39"/>
  <c r="KE23" i="39"/>
  <c r="JU24" i="39"/>
  <c r="JV24" i="39"/>
  <c r="JW24" i="39"/>
  <c r="JX24" i="39"/>
  <c r="JY24" i="39"/>
  <c r="JZ24" i="39"/>
  <c r="KA24" i="39"/>
  <c r="KB24" i="39"/>
  <c r="KC24" i="39"/>
  <c r="KD24" i="39"/>
  <c r="KE24" i="39"/>
  <c r="JU25" i="39"/>
  <c r="JV25" i="39"/>
  <c r="JW25" i="39"/>
  <c r="JX25" i="39"/>
  <c r="JY25" i="39"/>
  <c r="JZ25" i="39"/>
  <c r="KA25" i="39"/>
  <c r="KB25" i="39"/>
  <c r="KC25" i="39"/>
  <c r="KD25" i="39"/>
  <c r="KE25" i="39"/>
  <c r="JU26" i="39"/>
  <c r="JV26" i="39"/>
  <c r="JW26" i="39"/>
  <c r="JX26" i="39"/>
  <c r="JY26" i="39"/>
  <c r="JZ26" i="39"/>
  <c r="KA26" i="39"/>
  <c r="KB26" i="39"/>
  <c r="KC26" i="39"/>
  <c r="KD26" i="39"/>
  <c r="KE26" i="39"/>
  <c r="JU27" i="39"/>
  <c r="JV27" i="39"/>
  <c r="JW27" i="39"/>
  <c r="JX27" i="39"/>
  <c r="JY27" i="39"/>
  <c r="JZ27" i="39"/>
  <c r="KA27" i="39"/>
  <c r="KB27" i="39"/>
  <c r="KC27" i="39"/>
  <c r="KD27" i="39"/>
  <c r="KE27" i="39"/>
  <c r="JU28" i="39"/>
  <c r="JV28" i="39"/>
  <c r="JW28" i="39"/>
  <c r="JX28" i="39"/>
  <c r="JY28" i="39"/>
  <c r="JZ28" i="39"/>
  <c r="KA28" i="39"/>
  <c r="KB28" i="39"/>
  <c r="KC28" i="39"/>
  <c r="KD28" i="39"/>
  <c r="KE28" i="39"/>
  <c r="JU29" i="39"/>
  <c r="JV29" i="39"/>
  <c r="JW29" i="39"/>
  <c r="JX29" i="39"/>
  <c r="JY29" i="39"/>
  <c r="JZ29" i="39"/>
  <c r="KA29" i="39"/>
  <c r="KB29" i="39"/>
  <c r="KC29" i="39"/>
  <c r="KD29" i="39"/>
  <c r="KE29" i="39"/>
  <c r="JU30" i="39"/>
  <c r="JV30" i="39"/>
  <c r="JW30" i="39"/>
  <c r="JX30" i="39"/>
  <c r="JY30" i="39"/>
  <c r="JZ30" i="39"/>
  <c r="KA30" i="39"/>
  <c r="KB30" i="39"/>
  <c r="KC30" i="39"/>
  <c r="KD30" i="39"/>
  <c r="KE30" i="39"/>
  <c r="JU31" i="39"/>
  <c r="JV31" i="39"/>
  <c r="JW31" i="39"/>
  <c r="JX31" i="39"/>
  <c r="JY31" i="39"/>
  <c r="JZ31" i="39"/>
  <c r="KA31" i="39"/>
  <c r="KB31" i="39"/>
  <c r="KC31" i="39"/>
  <c r="KD31" i="39"/>
  <c r="KE31" i="39"/>
  <c r="JU32" i="39"/>
  <c r="JV32" i="39"/>
  <c r="JW32" i="39"/>
  <c r="JX32" i="39"/>
  <c r="JY32" i="39"/>
  <c r="JZ32" i="39"/>
  <c r="KA32" i="39"/>
  <c r="KB32" i="39"/>
  <c r="KC32" i="39"/>
  <c r="KD32" i="39"/>
  <c r="KE32" i="39"/>
  <c r="JU33" i="39"/>
  <c r="JV33" i="39"/>
  <c r="JW33" i="39"/>
  <c r="JX33" i="39"/>
  <c r="JY33" i="39"/>
  <c r="JZ33" i="39"/>
  <c r="KA33" i="39"/>
  <c r="KB33" i="39"/>
  <c r="KC33" i="39"/>
  <c r="KD33" i="39"/>
  <c r="KE33" i="39"/>
  <c r="JU34" i="39"/>
  <c r="JV34" i="39"/>
  <c r="JW34" i="39"/>
  <c r="JX34" i="39"/>
  <c r="JY34" i="39"/>
  <c r="JZ34" i="39"/>
  <c r="KA34" i="39"/>
  <c r="KB34" i="39"/>
  <c r="KC34" i="39"/>
  <c r="KD34" i="39"/>
  <c r="KE34" i="39"/>
  <c r="JU35" i="39"/>
  <c r="JV35" i="39"/>
  <c r="JW35" i="39"/>
  <c r="JX35" i="39"/>
  <c r="JY35" i="39"/>
  <c r="JZ35" i="39"/>
  <c r="KA35" i="39"/>
  <c r="KB35" i="39"/>
  <c r="KC35" i="39"/>
  <c r="KD35" i="39"/>
  <c r="KE35" i="39"/>
  <c r="JU36" i="39"/>
  <c r="JV36" i="39"/>
  <c r="JW36" i="39"/>
  <c r="JX36" i="39"/>
  <c r="JY36" i="39"/>
  <c r="JZ36" i="39"/>
  <c r="KA36" i="39"/>
  <c r="KB36" i="39"/>
  <c r="KC36" i="39"/>
  <c r="KD36" i="39"/>
  <c r="KE36" i="39"/>
  <c r="JU37" i="39"/>
  <c r="JV37" i="39"/>
  <c r="JW37" i="39"/>
  <c r="JX37" i="39"/>
  <c r="JY37" i="39"/>
  <c r="JZ37" i="39"/>
  <c r="KA37" i="39"/>
  <c r="KB37" i="39"/>
  <c r="KC37" i="39"/>
  <c r="KD37" i="39"/>
  <c r="KE37" i="39"/>
  <c r="JU38" i="39"/>
  <c r="JV38" i="39"/>
  <c r="JW38" i="39"/>
  <c r="JX38" i="39"/>
  <c r="JY38" i="39"/>
  <c r="JZ38" i="39"/>
  <c r="KA38" i="39"/>
  <c r="KB38" i="39"/>
  <c r="KC38" i="39"/>
  <c r="KD38" i="39"/>
  <c r="KE38" i="39"/>
  <c r="JU39" i="39"/>
  <c r="JV39" i="39"/>
  <c r="JW39" i="39"/>
  <c r="JX39" i="39"/>
  <c r="JY39" i="39"/>
  <c r="JZ39" i="39"/>
  <c r="KA39" i="39"/>
  <c r="KB39" i="39"/>
  <c r="KC39" i="39"/>
  <c r="KD39" i="39"/>
  <c r="KE39" i="39"/>
  <c r="JU40" i="39"/>
  <c r="JV40" i="39"/>
  <c r="JW40" i="39"/>
  <c r="JX40" i="39"/>
  <c r="JY40" i="39"/>
  <c r="JZ40" i="39"/>
  <c r="KA40" i="39"/>
  <c r="KB40" i="39"/>
  <c r="KC40" i="39"/>
  <c r="KD40" i="39"/>
  <c r="KE40" i="39"/>
  <c r="JU41" i="39"/>
  <c r="JV41" i="39"/>
  <c r="JW41" i="39"/>
  <c r="JX41" i="39"/>
  <c r="JY41" i="39"/>
  <c r="JZ41" i="39"/>
  <c r="KA41" i="39"/>
  <c r="KB41" i="39"/>
  <c r="KC41" i="39"/>
  <c r="KD41" i="39"/>
  <c r="KE41" i="39"/>
  <c r="JU42" i="39"/>
  <c r="JV42" i="39"/>
  <c r="JW42" i="39"/>
  <c r="JX42" i="39"/>
  <c r="JY42" i="39"/>
  <c r="JZ42" i="39"/>
  <c r="KA42" i="39"/>
  <c r="KB42" i="39"/>
  <c r="KC42" i="39"/>
  <c r="KD42" i="39"/>
  <c r="KE42" i="39"/>
  <c r="JU43" i="39"/>
  <c r="JV43" i="39"/>
  <c r="JW43" i="39"/>
  <c r="JX43" i="39"/>
  <c r="JY43" i="39"/>
  <c r="JZ43" i="39"/>
  <c r="KA43" i="39"/>
  <c r="KB43" i="39"/>
  <c r="KC43" i="39"/>
  <c r="KD43" i="39"/>
  <c r="KE43" i="39"/>
  <c r="JU44" i="39"/>
  <c r="JV44" i="39"/>
  <c r="JW44" i="39"/>
  <c r="JX44" i="39"/>
  <c r="JY44" i="39"/>
  <c r="KA44" i="39"/>
  <c r="KB44" i="39"/>
  <c r="KC44" i="39"/>
  <c r="KD44" i="39"/>
  <c r="KE44" i="39"/>
  <c r="JU45" i="39"/>
  <c r="JV45" i="39"/>
  <c r="JW45" i="39"/>
  <c r="JX45" i="39"/>
  <c r="JY45" i="39"/>
  <c r="JZ45" i="39"/>
  <c r="KA45" i="39"/>
  <c r="KB45" i="39"/>
  <c r="KC45" i="39"/>
  <c r="KD45" i="39"/>
  <c r="KE45" i="39"/>
  <c r="JU46" i="39"/>
  <c r="JV46" i="39"/>
  <c r="JW46" i="39"/>
  <c r="JX46" i="39"/>
  <c r="JY46" i="39"/>
  <c r="JZ46" i="39"/>
  <c r="KA46" i="39"/>
  <c r="KB46" i="39"/>
  <c r="KC46" i="39"/>
  <c r="KD46" i="39"/>
  <c r="KE46" i="39"/>
  <c r="JU47" i="39"/>
  <c r="JV47" i="39"/>
  <c r="JW47" i="39"/>
  <c r="JX47" i="39"/>
  <c r="JY47" i="39"/>
  <c r="JZ47" i="39"/>
  <c r="KA47" i="39"/>
  <c r="KB47" i="39"/>
  <c r="KC47" i="39"/>
  <c r="KD47" i="39"/>
  <c r="KE47" i="39"/>
  <c r="JU48" i="39"/>
  <c r="JW48" i="39"/>
  <c r="JX48" i="39"/>
  <c r="JY48" i="39"/>
  <c r="KC48" i="39"/>
  <c r="KE48" i="39"/>
  <c r="JU49" i="39"/>
  <c r="JV49" i="39"/>
  <c r="JW49" i="39"/>
  <c r="JX49" i="39"/>
  <c r="JY49" i="39"/>
  <c r="JZ49" i="39"/>
  <c r="KA49" i="39"/>
  <c r="KB49" i="39"/>
  <c r="KC49" i="39"/>
  <c r="KD49" i="39"/>
  <c r="KE49" i="39"/>
  <c r="JU50" i="39"/>
  <c r="JV50" i="39"/>
  <c r="JW50" i="39"/>
  <c r="JX50" i="39"/>
  <c r="JY50" i="39"/>
  <c r="JZ50" i="39"/>
  <c r="KA50" i="39"/>
  <c r="KB50" i="39"/>
  <c r="KC50" i="39"/>
  <c r="KD50" i="39"/>
  <c r="KE50" i="39"/>
  <c r="JU51" i="39"/>
  <c r="JV51" i="39"/>
  <c r="JW51" i="39"/>
  <c r="JX51" i="39"/>
  <c r="JY51" i="39"/>
  <c r="KB51" i="39"/>
  <c r="JU52" i="39"/>
  <c r="JV52" i="39"/>
  <c r="JW52" i="39"/>
  <c r="JX52" i="39"/>
  <c r="JY52" i="39"/>
  <c r="JZ52" i="39"/>
  <c r="KA52" i="39"/>
  <c r="KB52" i="39"/>
  <c r="KD52" i="39"/>
  <c r="KE52" i="39"/>
  <c r="JU53" i="39"/>
  <c r="JV53" i="39"/>
  <c r="JW53" i="39"/>
  <c r="JX53" i="39"/>
  <c r="KA53" i="39"/>
  <c r="KB53" i="39"/>
  <c r="KC53" i="39"/>
  <c r="KD53" i="39"/>
  <c r="KE53" i="39"/>
  <c r="JU54" i="39"/>
  <c r="JV54" i="39"/>
  <c r="JW54" i="39"/>
  <c r="JX54" i="39"/>
  <c r="JY54" i="39"/>
  <c r="JZ54" i="39"/>
  <c r="KA54" i="39"/>
  <c r="KB54" i="39"/>
  <c r="KC54" i="39"/>
  <c r="KD54" i="39"/>
  <c r="KE54" i="39"/>
  <c r="JU55" i="39"/>
  <c r="JX55" i="39"/>
  <c r="JY55" i="39"/>
  <c r="KC55" i="39"/>
  <c r="JU56" i="39"/>
  <c r="JV56" i="39"/>
  <c r="JW56" i="39"/>
  <c r="JX56" i="39"/>
  <c r="JY56" i="39"/>
  <c r="JZ56" i="39"/>
  <c r="KA56" i="39"/>
  <c r="KB56" i="39"/>
  <c r="KC56" i="39"/>
  <c r="KD56" i="39"/>
  <c r="KE56" i="39"/>
  <c r="JU57" i="39"/>
  <c r="JV57" i="39"/>
  <c r="JW57" i="39"/>
  <c r="JX57" i="39"/>
  <c r="JY57" i="39"/>
  <c r="JZ57" i="39"/>
  <c r="KA57" i="39"/>
  <c r="KB57" i="39"/>
  <c r="KC57" i="39"/>
  <c r="KD57" i="39"/>
  <c r="KE57" i="39"/>
  <c r="JU58" i="39"/>
  <c r="JV58" i="39"/>
  <c r="JW58" i="39"/>
  <c r="JZ58" i="39"/>
  <c r="KA58" i="39"/>
  <c r="KB58" i="39"/>
  <c r="KC58" i="39"/>
  <c r="KD58" i="39"/>
  <c r="KE58" i="39"/>
  <c r="JU59" i="39"/>
  <c r="JV59" i="39"/>
  <c r="JW59" i="39"/>
  <c r="JX59" i="39"/>
  <c r="JY59" i="39"/>
  <c r="JZ59" i="39"/>
  <c r="KA59" i="39"/>
  <c r="KB59" i="39"/>
  <c r="KC59" i="39"/>
  <c r="KD59" i="39"/>
  <c r="KE59" i="39"/>
  <c r="JU60" i="39"/>
  <c r="JV60" i="39"/>
  <c r="JW60" i="39"/>
  <c r="JX60" i="39"/>
  <c r="JY60" i="39"/>
  <c r="JZ60" i="39"/>
  <c r="KA60" i="39"/>
  <c r="KB60" i="39"/>
  <c r="KC60" i="39"/>
  <c r="JU61" i="39"/>
  <c r="JV61" i="39"/>
  <c r="JW61" i="39"/>
  <c r="JX61" i="39"/>
  <c r="JY61" i="39"/>
  <c r="JZ61" i="39"/>
  <c r="KA61" i="39"/>
  <c r="KB61" i="39"/>
  <c r="KC61" i="39"/>
  <c r="KD61" i="39"/>
  <c r="KE61" i="39"/>
  <c r="JU62" i="39"/>
  <c r="JW62" i="39"/>
  <c r="JX62" i="39"/>
  <c r="JY62" i="39"/>
  <c r="KA62" i="39"/>
  <c r="KB62" i="39"/>
  <c r="KC62" i="39"/>
  <c r="KD62" i="39"/>
  <c r="KE62" i="39"/>
  <c r="JU63" i="39"/>
  <c r="JV63" i="39"/>
  <c r="JW63" i="39"/>
  <c r="JX63" i="39"/>
  <c r="JY63" i="39"/>
  <c r="JZ63" i="39"/>
  <c r="KA63" i="39"/>
  <c r="KB63" i="39"/>
  <c r="KC63" i="39"/>
  <c r="KD63" i="39"/>
  <c r="KE63" i="39"/>
  <c r="JU64" i="39"/>
  <c r="JV64" i="39"/>
  <c r="JW64" i="39"/>
  <c r="JX64" i="39"/>
  <c r="JY64" i="39"/>
  <c r="JZ64" i="39"/>
  <c r="KA64" i="39"/>
  <c r="KB64" i="39"/>
  <c r="KC64" i="39"/>
  <c r="KD64" i="39"/>
  <c r="KE64" i="39"/>
  <c r="JU65" i="39"/>
  <c r="JV65" i="39"/>
  <c r="JW65" i="39"/>
  <c r="JX65" i="39"/>
  <c r="JY65" i="39"/>
  <c r="JZ65" i="39"/>
  <c r="KA65" i="39"/>
  <c r="KB65" i="39"/>
  <c r="KC65" i="39"/>
  <c r="KD65" i="39"/>
  <c r="KE65" i="39"/>
  <c r="JU66" i="39"/>
  <c r="JV66" i="39"/>
  <c r="JW66" i="39"/>
  <c r="JX66" i="39"/>
  <c r="JY66" i="39"/>
  <c r="JZ66" i="39"/>
  <c r="KA66" i="39"/>
  <c r="KB66" i="39"/>
  <c r="KC66" i="39"/>
  <c r="KD66" i="39"/>
  <c r="KE66" i="39"/>
  <c r="JU67" i="39"/>
  <c r="JV67" i="39"/>
  <c r="JW67" i="39"/>
  <c r="JX67" i="39"/>
  <c r="JY67" i="39"/>
  <c r="JZ67" i="39"/>
  <c r="KA67" i="39"/>
  <c r="KB67" i="39"/>
  <c r="KC67" i="39"/>
  <c r="KD67" i="39"/>
  <c r="KE67" i="39"/>
  <c r="JU68" i="39"/>
  <c r="JV68" i="39"/>
  <c r="JW68" i="39"/>
  <c r="JX68" i="39"/>
  <c r="JY68" i="39"/>
  <c r="JZ68" i="39"/>
  <c r="KA68" i="39"/>
  <c r="KB68" i="39"/>
  <c r="KC68" i="39"/>
  <c r="KD68" i="39"/>
  <c r="KE68" i="39"/>
  <c r="JU69" i="39"/>
  <c r="JV69" i="39"/>
  <c r="JW69" i="39"/>
  <c r="JX69" i="39"/>
  <c r="JY69" i="39"/>
  <c r="JZ69" i="39"/>
  <c r="KA69" i="39"/>
  <c r="KB69" i="39"/>
  <c r="KC69" i="39"/>
  <c r="KD69" i="39"/>
  <c r="KE69" i="39"/>
  <c r="JU70" i="39"/>
  <c r="JV70" i="39"/>
  <c r="JW70" i="39"/>
  <c r="JX70" i="39"/>
  <c r="JY70" i="39"/>
  <c r="JZ70" i="39"/>
  <c r="KA70" i="39"/>
  <c r="KB70" i="39"/>
  <c r="KC70" i="39"/>
  <c r="KD70" i="39"/>
  <c r="KE70" i="39"/>
  <c r="JU71" i="39"/>
  <c r="JV71" i="39"/>
  <c r="JW71" i="39"/>
  <c r="JX71" i="39"/>
  <c r="JY71" i="39"/>
  <c r="JZ71" i="39"/>
  <c r="KA71" i="39"/>
  <c r="KB71" i="39"/>
  <c r="KC71" i="39"/>
  <c r="KD71" i="39"/>
  <c r="KE71" i="39"/>
  <c r="JU72" i="39"/>
  <c r="JV72" i="39"/>
  <c r="JW72" i="39"/>
  <c r="JX72" i="39"/>
  <c r="JY72" i="39"/>
  <c r="JZ72" i="39"/>
  <c r="KA72" i="39"/>
  <c r="KB72" i="39"/>
  <c r="KC72" i="39"/>
  <c r="KD72" i="39"/>
  <c r="KE72" i="39"/>
  <c r="JU73" i="39"/>
  <c r="JV73" i="39"/>
  <c r="JW73" i="39"/>
  <c r="JX73" i="39"/>
  <c r="JY73" i="39"/>
  <c r="JZ73" i="39"/>
  <c r="KA73" i="39"/>
  <c r="KB73" i="39"/>
  <c r="KC73" i="39"/>
  <c r="KD73" i="39"/>
  <c r="KE73" i="39"/>
  <c r="JU74" i="39"/>
  <c r="JV74" i="39"/>
  <c r="JW74" i="39"/>
  <c r="JX74" i="39"/>
  <c r="JY74" i="39"/>
  <c r="JZ74" i="39"/>
  <c r="KA74" i="39"/>
  <c r="KB74" i="39"/>
  <c r="KC74" i="39"/>
  <c r="KD74" i="39"/>
  <c r="KE74" i="39"/>
  <c r="JU75" i="39"/>
  <c r="JV75" i="39"/>
  <c r="JW75" i="39"/>
  <c r="JX75" i="39"/>
  <c r="JY75" i="39"/>
  <c r="JZ75" i="39"/>
  <c r="KA75" i="39"/>
  <c r="KB75" i="39"/>
  <c r="KC75" i="39"/>
  <c r="KD75" i="39"/>
  <c r="KE75" i="39"/>
  <c r="JU76" i="39"/>
  <c r="JV76" i="39"/>
  <c r="JW76" i="39"/>
  <c r="JX76" i="39"/>
  <c r="JY76" i="39"/>
  <c r="JZ76" i="39"/>
  <c r="KA76" i="39"/>
  <c r="KB76" i="39"/>
  <c r="KC76" i="39"/>
  <c r="KD76" i="39"/>
  <c r="KE76" i="39"/>
  <c r="JU77" i="39"/>
  <c r="JV77" i="39"/>
  <c r="JW77" i="39"/>
  <c r="JX77" i="39"/>
  <c r="JY77" i="39"/>
  <c r="JZ77" i="39"/>
  <c r="KA77" i="39"/>
  <c r="KB77" i="39"/>
  <c r="KC77" i="39"/>
  <c r="KD77" i="39"/>
  <c r="KE77" i="39"/>
  <c r="JU78" i="39"/>
  <c r="JV78" i="39"/>
  <c r="JW78" i="39"/>
  <c r="JX78" i="39"/>
  <c r="JY78" i="39"/>
  <c r="JZ78" i="39"/>
  <c r="KA78" i="39"/>
  <c r="KB78" i="39"/>
  <c r="KC78" i="39"/>
  <c r="KD78" i="39"/>
  <c r="KE78" i="39"/>
  <c r="JU79" i="39"/>
  <c r="JV79" i="39"/>
  <c r="JW79" i="39"/>
  <c r="JX79" i="39"/>
  <c r="JY79" i="39"/>
  <c r="JZ79" i="39"/>
  <c r="KA79" i="39"/>
  <c r="KB79" i="39"/>
  <c r="KC79" i="39"/>
  <c r="KD79" i="39"/>
  <c r="KE79" i="39"/>
  <c r="JU80" i="39"/>
  <c r="JV80" i="39"/>
  <c r="JW80" i="39"/>
  <c r="JX80" i="39"/>
  <c r="JY80" i="39"/>
  <c r="JZ80" i="39"/>
  <c r="KA80" i="39"/>
  <c r="KB80" i="39"/>
  <c r="KC80" i="39"/>
  <c r="KD80" i="39"/>
  <c r="KE80" i="39"/>
  <c r="JU81" i="39"/>
  <c r="JV81" i="39"/>
  <c r="JW81" i="39"/>
  <c r="JX81" i="39"/>
  <c r="JY81" i="39"/>
  <c r="JZ81" i="39"/>
  <c r="KA81" i="39"/>
  <c r="KB81" i="39"/>
  <c r="KC81" i="39"/>
  <c r="KD81" i="39"/>
  <c r="KE81" i="39"/>
  <c r="JU82" i="39"/>
  <c r="JV82" i="39"/>
  <c r="JW82" i="39"/>
  <c r="JX82" i="39"/>
  <c r="JY82" i="39"/>
  <c r="JZ82" i="39"/>
  <c r="KA82" i="39"/>
  <c r="KB82" i="39"/>
  <c r="KC82" i="39"/>
  <c r="KD82" i="39"/>
  <c r="KE82" i="39"/>
  <c r="JU83" i="39"/>
  <c r="JV83" i="39"/>
  <c r="JW83" i="39"/>
  <c r="JX83" i="39"/>
  <c r="JY83" i="39"/>
  <c r="JZ83" i="39"/>
  <c r="KA83" i="39"/>
  <c r="KB83" i="39"/>
  <c r="KC83" i="39"/>
  <c r="KD83" i="39"/>
  <c r="KE83" i="39"/>
  <c r="JU84" i="39"/>
  <c r="JV84" i="39"/>
  <c r="JW84" i="39"/>
  <c r="JX84" i="39"/>
  <c r="JY84" i="39"/>
  <c r="JZ84" i="39"/>
  <c r="KA84" i="39"/>
  <c r="KB84" i="39"/>
  <c r="KC84" i="39"/>
  <c r="KD84" i="39"/>
  <c r="KE84" i="39"/>
  <c r="JU85" i="39"/>
  <c r="JV85" i="39"/>
  <c r="JW85" i="39"/>
  <c r="JX85" i="39"/>
  <c r="JY85" i="39"/>
  <c r="JZ85" i="39"/>
  <c r="KA85" i="39"/>
  <c r="KB85" i="39"/>
  <c r="KC85" i="39"/>
  <c r="KD85" i="39"/>
  <c r="KE85" i="39"/>
  <c r="JU86" i="39"/>
  <c r="JV86" i="39"/>
  <c r="JW86" i="39"/>
  <c r="JX86" i="39"/>
  <c r="JY86" i="39"/>
  <c r="JZ86" i="39"/>
  <c r="KA86" i="39"/>
  <c r="KB86" i="39"/>
  <c r="KC86" i="39"/>
  <c r="KD86" i="39"/>
  <c r="KE86" i="39"/>
  <c r="JU87" i="39"/>
  <c r="JV87" i="39"/>
  <c r="JW87" i="39"/>
  <c r="JX87" i="39"/>
  <c r="JY87" i="39"/>
  <c r="JZ87" i="39"/>
  <c r="KA87" i="39"/>
  <c r="KB87" i="39"/>
  <c r="KC87" i="39"/>
  <c r="KD87" i="39"/>
  <c r="KE87" i="39"/>
  <c r="JU88" i="39"/>
  <c r="JV88" i="39"/>
  <c r="JW88" i="39"/>
  <c r="JX88" i="39"/>
  <c r="JY88" i="39"/>
  <c r="JZ88" i="39"/>
  <c r="KA88" i="39"/>
  <c r="KB88" i="39"/>
  <c r="KC88" i="39"/>
  <c r="KD88" i="39"/>
  <c r="KE88" i="39"/>
  <c r="JU89" i="39"/>
  <c r="JV89" i="39"/>
  <c r="JW89" i="39"/>
  <c r="JX89" i="39"/>
  <c r="JY89" i="39"/>
  <c r="JZ89" i="39"/>
  <c r="KA89" i="39"/>
  <c r="KB89" i="39"/>
  <c r="KC89" i="39"/>
  <c r="KD89" i="39"/>
  <c r="KE89" i="39"/>
  <c r="JU90" i="39"/>
  <c r="JV90" i="39"/>
  <c r="JW90" i="39"/>
  <c r="JX90" i="39"/>
  <c r="JY90" i="39"/>
  <c r="JZ90" i="39"/>
  <c r="KA90" i="39"/>
  <c r="KB90" i="39"/>
  <c r="KC90" i="39"/>
  <c r="KD90" i="39"/>
  <c r="KE90" i="39"/>
  <c r="JU91" i="39"/>
  <c r="JV91" i="39"/>
  <c r="JW91" i="39"/>
  <c r="JX91" i="39"/>
  <c r="JY91" i="39"/>
  <c r="JZ91" i="39"/>
  <c r="KA91" i="39"/>
  <c r="KB91" i="39"/>
  <c r="KC91" i="39"/>
  <c r="KD91" i="39"/>
  <c r="KE91" i="39"/>
  <c r="JU92" i="39"/>
  <c r="JV92" i="39"/>
  <c r="JW92" i="39"/>
  <c r="JX92" i="39"/>
  <c r="JY92" i="39"/>
  <c r="JZ92" i="39"/>
  <c r="KA92" i="39"/>
  <c r="KB92" i="39"/>
  <c r="KC92" i="39"/>
  <c r="KD92" i="39"/>
  <c r="KE92" i="39"/>
  <c r="JU93" i="39"/>
  <c r="JV93" i="39"/>
  <c r="JW93" i="39"/>
  <c r="JX93" i="39"/>
  <c r="JY93" i="39"/>
  <c r="JZ93" i="39"/>
  <c r="KA93" i="39"/>
  <c r="KB93" i="39"/>
  <c r="KC93" i="39"/>
  <c r="KD93" i="39"/>
  <c r="KE93" i="39"/>
  <c r="JU94" i="39"/>
  <c r="JV94" i="39"/>
  <c r="JW94" i="39"/>
  <c r="JX94" i="39"/>
  <c r="JY94" i="39"/>
  <c r="JZ94" i="39"/>
  <c r="KA94" i="39"/>
  <c r="KB94" i="39"/>
  <c r="KD94" i="39"/>
  <c r="KE94" i="39"/>
  <c r="JU95" i="39"/>
  <c r="JV95" i="39"/>
  <c r="JW95" i="39"/>
  <c r="JX95" i="39"/>
  <c r="JY95" i="39"/>
  <c r="JZ95" i="39"/>
  <c r="KA95" i="39"/>
  <c r="KB95" i="39"/>
  <c r="KC95" i="39"/>
  <c r="KD95" i="39"/>
  <c r="KE95" i="39"/>
  <c r="JU96" i="39"/>
  <c r="JV96" i="39"/>
  <c r="JW96" i="39"/>
  <c r="JX96" i="39"/>
  <c r="JY96" i="39"/>
  <c r="JZ96" i="39"/>
  <c r="KA96" i="39"/>
  <c r="KB96" i="39"/>
  <c r="KC96" i="39"/>
  <c r="KD96" i="39"/>
  <c r="KE96" i="39"/>
  <c r="JU97" i="39"/>
  <c r="JV97" i="39"/>
  <c r="JW97" i="39"/>
  <c r="JX97" i="39"/>
  <c r="JY97" i="39"/>
  <c r="JZ97" i="39"/>
  <c r="KA97" i="39"/>
  <c r="KB97" i="39"/>
  <c r="KC97" i="39"/>
  <c r="KD97" i="39"/>
  <c r="KE97" i="39"/>
  <c r="JU98" i="39"/>
  <c r="JV98" i="39"/>
  <c r="JW98" i="39"/>
  <c r="JX98" i="39"/>
  <c r="JY98" i="39"/>
  <c r="JZ98" i="39"/>
  <c r="KA98" i="39"/>
  <c r="KB98" i="39"/>
  <c r="KC98" i="39"/>
  <c r="KD98" i="39"/>
  <c r="KE98" i="39"/>
  <c r="JU99" i="39"/>
  <c r="JV99" i="39"/>
  <c r="JW99" i="39"/>
  <c r="JX99" i="39"/>
  <c r="JY99" i="39"/>
  <c r="KA99" i="39"/>
  <c r="KB99" i="39"/>
  <c r="KC99" i="39"/>
  <c r="KD99" i="39"/>
  <c r="KE99" i="39"/>
  <c r="JU100" i="39"/>
  <c r="JV100" i="39"/>
  <c r="JW100" i="39"/>
  <c r="JX100" i="39"/>
  <c r="JY100" i="39"/>
  <c r="JZ100" i="39"/>
  <c r="KA100" i="39"/>
  <c r="KB100" i="39"/>
  <c r="KC100" i="39"/>
  <c r="KD100" i="39"/>
  <c r="KE100" i="39"/>
  <c r="JU101" i="39"/>
  <c r="JV101" i="39"/>
  <c r="JW101" i="39"/>
  <c r="JX101" i="39"/>
  <c r="JY101" i="39"/>
  <c r="JZ101" i="39"/>
  <c r="KA101" i="39"/>
  <c r="KB101" i="39"/>
  <c r="KC101" i="39"/>
  <c r="KD101" i="39"/>
  <c r="KE101" i="39"/>
  <c r="JU102" i="39"/>
  <c r="JV102" i="39"/>
  <c r="JW102" i="39"/>
  <c r="JX102" i="39"/>
  <c r="JY102" i="39"/>
  <c r="JZ102" i="39"/>
  <c r="KA102" i="39"/>
  <c r="KB102" i="39"/>
  <c r="KC102" i="39"/>
  <c r="KD102" i="39"/>
  <c r="KE102" i="39"/>
  <c r="JU103" i="39"/>
  <c r="JV103" i="39"/>
  <c r="JW103" i="39"/>
  <c r="JX103" i="39"/>
  <c r="JY103" i="39"/>
  <c r="JZ103" i="39"/>
  <c r="KA103" i="39"/>
  <c r="KB103" i="39"/>
  <c r="KC103" i="39"/>
  <c r="KD103" i="39"/>
  <c r="KE103" i="39"/>
  <c r="JU104" i="39"/>
  <c r="JV104" i="39"/>
  <c r="JW104" i="39"/>
  <c r="JX104" i="39"/>
  <c r="JY104" i="39"/>
  <c r="JZ104" i="39"/>
  <c r="KA104" i="39"/>
  <c r="KB104" i="39"/>
  <c r="KC104" i="39"/>
  <c r="KD104" i="39"/>
  <c r="KE104" i="39"/>
  <c r="JU105" i="39"/>
  <c r="JV105" i="39"/>
  <c r="JW105" i="39"/>
  <c r="JX105" i="39"/>
  <c r="JY105" i="39"/>
  <c r="JZ105" i="39"/>
  <c r="KA105" i="39"/>
  <c r="KB105" i="39"/>
  <c r="KC105" i="39"/>
  <c r="KD105" i="39"/>
  <c r="KE105" i="39"/>
  <c r="JU106" i="39"/>
  <c r="JV106" i="39"/>
  <c r="JW106" i="39"/>
  <c r="JX106" i="39"/>
  <c r="JY106" i="39"/>
  <c r="JZ106" i="39"/>
  <c r="KA106" i="39"/>
  <c r="KB106" i="39"/>
  <c r="KC106" i="39"/>
  <c r="KD106" i="39"/>
  <c r="KE106" i="39"/>
  <c r="JU107" i="39"/>
  <c r="JV107" i="39"/>
  <c r="JW107" i="39"/>
  <c r="JX107" i="39"/>
  <c r="JY107" i="39"/>
  <c r="JZ107" i="39"/>
  <c r="KB107" i="39"/>
  <c r="KD107" i="39"/>
  <c r="KE107" i="39"/>
  <c r="JU108" i="39"/>
  <c r="JV108" i="39"/>
  <c r="JW108" i="39"/>
  <c r="JX108" i="39"/>
  <c r="JY108" i="39"/>
  <c r="JZ108" i="39"/>
  <c r="KA108" i="39"/>
  <c r="KB108" i="39"/>
  <c r="KC108" i="39"/>
  <c r="KD108" i="39"/>
  <c r="KE108" i="39"/>
  <c r="JU109" i="39"/>
  <c r="JV109" i="39"/>
  <c r="JW109" i="39"/>
  <c r="JX109" i="39"/>
  <c r="JY109" i="39"/>
  <c r="JZ109" i="39"/>
  <c r="KA109" i="39"/>
  <c r="KB109" i="39"/>
  <c r="KC109" i="39"/>
  <c r="KD109" i="39"/>
  <c r="KE109" i="39"/>
  <c r="JU110" i="39"/>
  <c r="JV110" i="39"/>
  <c r="JW110" i="39"/>
  <c r="JX110" i="39"/>
  <c r="JY110" i="39"/>
  <c r="JZ110" i="39"/>
  <c r="KA110" i="39"/>
  <c r="KB110" i="39"/>
  <c r="KC110" i="39"/>
  <c r="KD110" i="39"/>
  <c r="KE110" i="39"/>
  <c r="JU111" i="39"/>
  <c r="JV111" i="39"/>
  <c r="JW111" i="39"/>
  <c r="JX111" i="39"/>
  <c r="JY111" i="39"/>
  <c r="JZ111" i="39"/>
  <c r="KA111" i="39"/>
  <c r="KB111" i="39"/>
  <c r="KC111" i="39"/>
  <c r="KD111" i="39"/>
  <c r="KE111" i="39"/>
  <c r="JU112" i="39"/>
  <c r="JV112" i="39"/>
  <c r="JW112" i="39"/>
  <c r="JX112" i="39"/>
  <c r="JY112" i="39"/>
  <c r="JZ112" i="39"/>
  <c r="KA112" i="39"/>
  <c r="KB112" i="39"/>
  <c r="KC112" i="39"/>
  <c r="KD112" i="39"/>
  <c r="KE112" i="39"/>
  <c r="JU113" i="39"/>
  <c r="JV113" i="39"/>
  <c r="JW113" i="39"/>
  <c r="JX113" i="39"/>
  <c r="JY113" i="39"/>
  <c r="JZ113" i="39"/>
  <c r="KA113" i="39"/>
  <c r="KB113" i="39"/>
  <c r="KC113" i="39"/>
  <c r="KD113" i="39"/>
  <c r="KE113" i="39"/>
  <c r="JU114" i="39"/>
  <c r="JX114" i="39"/>
  <c r="JY114" i="39"/>
  <c r="JZ114" i="39"/>
  <c r="KA114" i="39"/>
  <c r="KB114" i="39"/>
  <c r="KC114" i="39"/>
  <c r="KD114" i="39"/>
  <c r="KE114" i="39"/>
  <c r="JU115" i="39"/>
  <c r="JV115" i="39"/>
  <c r="JW115" i="39"/>
  <c r="JX115" i="39"/>
  <c r="JY115" i="39"/>
  <c r="JZ115" i="39"/>
  <c r="KA115" i="39"/>
  <c r="KB115" i="39"/>
  <c r="KC115" i="39"/>
  <c r="KD115" i="39"/>
  <c r="KE115" i="39"/>
  <c r="JU116" i="39"/>
  <c r="JV116" i="39"/>
  <c r="JW116" i="39"/>
  <c r="JX116" i="39"/>
  <c r="JY116" i="39"/>
  <c r="JZ116" i="39"/>
  <c r="KA116" i="39"/>
  <c r="KB116" i="39"/>
  <c r="KC116" i="39"/>
  <c r="KD116" i="39"/>
  <c r="KE116" i="39"/>
  <c r="JU117" i="39"/>
  <c r="JV117" i="39"/>
  <c r="JW117" i="39"/>
  <c r="JX117" i="39"/>
  <c r="JY117" i="39"/>
  <c r="JZ117" i="39"/>
  <c r="KA117" i="39"/>
  <c r="KB117" i="39"/>
  <c r="KC117" i="39"/>
  <c r="KD117" i="39"/>
  <c r="KE117" i="39"/>
  <c r="JU118" i="39"/>
  <c r="JV118" i="39"/>
  <c r="JW118" i="39"/>
  <c r="JX118" i="39"/>
  <c r="JY118" i="39"/>
  <c r="JZ118" i="39"/>
  <c r="KA118" i="39"/>
  <c r="KB118" i="39"/>
  <c r="KC118" i="39"/>
  <c r="KD118" i="39"/>
  <c r="KE118" i="39"/>
  <c r="JU119" i="39"/>
  <c r="JV119" i="39"/>
  <c r="JY119" i="39"/>
  <c r="JZ119" i="39"/>
  <c r="KA119" i="39"/>
  <c r="KB119" i="39"/>
  <c r="KC119" i="39"/>
  <c r="KD119" i="39"/>
  <c r="KE119" i="39"/>
  <c r="JU120" i="39"/>
  <c r="JV120" i="39"/>
  <c r="JW120" i="39"/>
  <c r="JX120" i="39"/>
  <c r="JY120" i="39"/>
  <c r="JZ120" i="39"/>
  <c r="KA120" i="39"/>
  <c r="KB120" i="39"/>
  <c r="KC120" i="39"/>
  <c r="KD120" i="39"/>
  <c r="KE120" i="39"/>
  <c r="JU121" i="39"/>
  <c r="JV121" i="39"/>
  <c r="JW121" i="39"/>
  <c r="JX121" i="39"/>
  <c r="JY121" i="39"/>
  <c r="JZ121" i="39"/>
  <c r="KA121" i="39"/>
  <c r="KB121" i="39"/>
  <c r="KC121" i="39"/>
  <c r="KD121" i="39"/>
  <c r="KE121" i="39"/>
  <c r="JU122" i="39"/>
  <c r="JV122" i="39"/>
  <c r="JW122" i="39"/>
  <c r="JX122" i="39"/>
  <c r="JY122" i="39"/>
  <c r="JZ122" i="39"/>
  <c r="KA122" i="39"/>
  <c r="KB122" i="39"/>
  <c r="KC122" i="39"/>
  <c r="KD122" i="39"/>
  <c r="KE122" i="39"/>
  <c r="JX123" i="39"/>
  <c r="JY123" i="39"/>
  <c r="JZ123" i="39"/>
  <c r="KA123" i="39"/>
  <c r="KB123" i="39"/>
  <c r="KC123" i="39"/>
  <c r="KD123" i="39"/>
  <c r="KE123" i="39"/>
  <c r="JU124" i="39"/>
  <c r="JV124" i="39"/>
  <c r="JW124" i="39"/>
  <c r="JX124" i="39"/>
  <c r="JY124" i="39"/>
  <c r="JZ124" i="39"/>
  <c r="KA124" i="39"/>
  <c r="KB124" i="39"/>
  <c r="KC124" i="39"/>
  <c r="KD124" i="39"/>
  <c r="KE124" i="39"/>
  <c r="JU125" i="39"/>
  <c r="JV125" i="39"/>
  <c r="JW125" i="39"/>
  <c r="JX125" i="39"/>
  <c r="KE125" i="39"/>
  <c r="JU126" i="39"/>
  <c r="JV126" i="39"/>
  <c r="JW126" i="39"/>
  <c r="JX126" i="39"/>
  <c r="JY126" i="39"/>
  <c r="JZ126" i="39"/>
  <c r="KA126" i="39"/>
  <c r="KB126" i="39"/>
  <c r="KC126" i="39"/>
  <c r="KD126" i="39"/>
  <c r="KE126" i="39"/>
  <c r="JU127" i="39"/>
  <c r="JV127" i="39"/>
  <c r="JW127" i="39"/>
  <c r="JX127" i="39"/>
  <c r="JY127" i="39"/>
  <c r="JZ127" i="39"/>
  <c r="KE127" i="39"/>
  <c r="JU128" i="39"/>
  <c r="JV128" i="39"/>
  <c r="JW128" i="39"/>
  <c r="JX128" i="39"/>
  <c r="JY128" i="39"/>
  <c r="JZ128" i="39"/>
  <c r="KA128" i="39"/>
  <c r="KB128" i="39"/>
  <c r="KC128" i="39"/>
  <c r="KD128" i="39"/>
  <c r="KE128" i="39"/>
  <c r="JU129" i="39"/>
  <c r="JV129" i="39"/>
  <c r="JW129" i="39"/>
  <c r="JX129" i="39"/>
  <c r="JY129" i="39"/>
  <c r="JZ129" i="39"/>
  <c r="KA129" i="39"/>
  <c r="KB129" i="39"/>
  <c r="KC129" i="39"/>
  <c r="KD129" i="39"/>
  <c r="KE129" i="39"/>
  <c r="JU130" i="39"/>
  <c r="JV130" i="39"/>
  <c r="JW130" i="39"/>
  <c r="JX130" i="39"/>
  <c r="JY130" i="39"/>
  <c r="JZ130" i="39"/>
  <c r="KA130" i="39"/>
  <c r="KB130" i="39"/>
  <c r="KC130" i="39"/>
  <c r="KD130" i="39"/>
  <c r="KE130" i="39"/>
  <c r="JU131" i="39"/>
  <c r="JV131" i="39"/>
  <c r="JW131" i="39"/>
  <c r="JX131" i="39"/>
  <c r="JY131" i="39"/>
  <c r="JZ131" i="39"/>
  <c r="KA131" i="39"/>
  <c r="KB131" i="39"/>
  <c r="KC131" i="39"/>
  <c r="KD131" i="39"/>
  <c r="KE131" i="39"/>
  <c r="JU132" i="39"/>
  <c r="JV132" i="39"/>
  <c r="JW132" i="39"/>
  <c r="JX132" i="39"/>
  <c r="JY132" i="39"/>
  <c r="JZ132" i="39"/>
  <c r="KA132" i="39"/>
  <c r="KB132" i="39"/>
  <c r="KC132" i="39"/>
  <c r="KD132" i="39"/>
  <c r="KE132" i="39"/>
  <c r="JU133" i="39"/>
  <c r="JV133" i="39"/>
  <c r="JW133" i="39"/>
  <c r="JX133" i="39"/>
  <c r="JY133" i="39"/>
  <c r="JZ133" i="39"/>
  <c r="KA133" i="39"/>
  <c r="KB133" i="39"/>
  <c r="KC133" i="39"/>
  <c r="KD133" i="39"/>
  <c r="KE133" i="39"/>
  <c r="JU134" i="39"/>
  <c r="JV134" i="39"/>
  <c r="JW134" i="39"/>
  <c r="JX134" i="39"/>
  <c r="JY134" i="39"/>
  <c r="JZ134" i="39"/>
  <c r="KA134" i="39"/>
  <c r="KB134" i="39"/>
  <c r="KC134" i="39"/>
  <c r="KD134" i="39"/>
  <c r="KE134" i="39"/>
  <c r="JU135" i="39"/>
  <c r="JV135" i="39"/>
  <c r="JW135" i="39"/>
  <c r="JX135" i="39"/>
  <c r="JY135" i="39"/>
  <c r="JZ135" i="39"/>
  <c r="KA135" i="39"/>
  <c r="KB135" i="39"/>
  <c r="KC135" i="39"/>
  <c r="KD135" i="39"/>
  <c r="KE135" i="39"/>
  <c r="JU136" i="39"/>
  <c r="JV136" i="39"/>
  <c r="JW136" i="39"/>
  <c r="JX136" i="39"/>
  <c r="JY136" i="39"/>
  <c r="JZ136" i="39"/>
  <c r="KA136" i="39"/>
  <c r="KB136" i="39"/>
  <c r="KC136" i="39"/>
  <c r="KD136" i="39"/>
  <c r="KE136" i="39"/>
  <c r="JU137" i="39"/>
  <c r="JV137" i="39"/>
  <c r="JW137" i="39"/>
  <c r="JX137" i="39"/>
  <c r="JY137" i="39"/>
  <c r="KA137" i="39"/>
  <c r="KB137" i="39"/>
  <c r="KC137" i="39"/>
  <c r="KE137" i="39"/>
  <c r="JU138" i="39"/>
  <c r="JV138" i="39"/>
  <c r="JW138" i="39"/>
  <c r="JX138" i="39"/>
  <c r="JY138" i="39"/>
  <c r="JZ138" i="39"/>
  <c r="KA138" i="39"/>
  <c r="KB138" i="39"/>
  <c r="KC138" i="39"/>
  <c r="KD138" i="39"/>
  <c r="KE138" i="39"/>
  <c r="JU139" i="39"/>
  <c r="JV139" i="39"/>
  <c r="JW139" i="39"/>
  <c r="JX139" i="39"/>
  <c r="JY139" i="39"/>
  <c r="JZ139" i="39"/>
  <c r="KA139" i="39"/>
  <c r="KB139" i="39"/>
  <c r="KC139" i="39"/>
  <c r="KD139" i="39"/>
  <c r="KE139" i="39"/>
  <c r="JU140" i="39"/>
  <c r="JV140" i="39"/>
  <c r="JW140" i="39"/>
  <c r="JX140" i="39"/>
  <c r="JY140" i="39"/>
  <c r="JZ140" i="39"/>
  <c r="KA140" i="39"/>
  <c r="KB140" i="39"/>
  <c r="KC140" i="39"/>
  <c r="KD140" i="39"/>
  <c r="KE140" i="39"/>
  <c r="JU141" i="39"/>
  <c r="JV141" i="39"/>
  <c r="JW141" i="39"/>
  <c r="JX141" i="39"/>
  <c r="JY141" i="39"/>
  <c r="JZ141" i="39"/>
  <c r="KA141" i="39"/>
  <c r="KB141" i="39"/>
  <c r="KC141" i="39"/>
  <c r="KD141" i="39"/>
  <c r="KE141" i="39"/>
  <c r="JU142" i="39"/>
  <c r="JV142" i="39"/>
  <c r="JW142" i="39"/>
  <c r="JX142" i="39"/>
  <c r="JY142" i="39"/>
  <c r="JZ142" i="39"/>
  <c r="KA142" i="39"/>
  <c r="KB142" i="39"/>
  <c r="KC142" i="39"/>
  <c r="KD142" i="39"/>
  <c r="KE142" i="39"/>
  <c r="JU143" i="39"/>
  <c r="JV143" i="39"/>
  <c r="JW143" i="39"/>
  <c r="JX143" i="39"/>
  <c r="JY143" i="39"/>
  <c r="JZ143" i="39"/>
  <c r="KA143" i="39"/>
  <c r="KB143" i="39"/>
  <c r="KC143" i="39"/>
  <c r="KD143" i="39"/>
  <c r="KE143" i="39"/>
  <c r="JU144" i="39"/>
  <c r="JV144" i="39"/>
  <c r="JW144" i="39"/>
  <c r="JX144" i="39"/>
  <c r="JY144" i="39"/>
  <c r="JZ144" i="39"/>
  <c r="KA144" i="39"/>
  <c r="KB144" i="39"/>
  <c r="KC144" i="39"/>
  <c r="KD144" i="39"/>
  <c r="KE144" i="39"/>
  <c r="JU145" i="39"/>
  <c r="JV145" i="39"/>
  <c r="JW145" i="39"/>
  <c r="JX145" i="39"/>
  <c r="JY145" i="39"/>
  <c r="JZ145" i="39"/>
  <c r="KA145" i="39"/>
  <c r="KB145" i="39"/>
  <c r="KC145" i="39"/>
  <c r="KD145" i="39"/>
  <c r="KE145" i="39"/>
  <c r="JU146" i="39"/>
  <c r="JV146" i="39"/>
  <c r="JW146" i="39"/>
  <c r="JX146" i="39"/>
  <c r="JY146" i="39"/>
  <c r="JZ146" i="39"/>
  <c r="KA146" i="39"/>
  <c r="KB146" i="39"/>
  <c r="KC146" i="39"/>
  <c r="KD146" i="39"/>
  <c r="KE146" i="39"/>
  <c r="JU147" i="39"/>
  <c r="JV147" i="39"/>
  <c r="JW147" i="39"/>
  <c r="JX147" i="39"/>
  <c r="JY147" i="39"/>
  <c r="JZ147" i="39"/>
  <c r="KA147" i="39"/>
  <c r="KB147" i="39"/>
  <c r="KC147" i="39"/>
  <c r="KD147" i="39"/>
  <c r="KE147" i="39"/>
  <c r="JU148" i="39"/>
  <c r="JV148" i="39"/>
  <c r="JW148" i="39"/>
  <c r="JX148" i="39"/>
  <c r="JY148" i="39"/>
  <c r="JZ148" i="39"/>
  <c r="KA148" i="39"/>
  <c r="KB148" i="39"/>
  <c r="KC148" i="39"/>
  <c r="KD148" i="39"/>
  <c r="KE148" i="39"/>
  <c r="JU149" i="39"/>
  <c r="JV149" i="39"/>
  <c r="JW149" i="39"/>
  <c r="JX149" i="39"/>
  <c r="JY149" i="39"/>
  <c r="JZ149" i="39"/>
  <c r="KA149" i="39"/>
  <c r="KB149" i="39"/>
  <c r="KC149" i="39"/>
  <c r="KD149" i="39"/>
  <c r="KE149" i="39"/>
  <c r="JU150" i="39"/>
  <c r="JV150" i="39"/>
  <c r="JW150" i="39"/>
  <c r="JX150" i="39"/>
  <c r="JY150" i="39"/>
  <c r="JZ150" i="39"/>
  <c r="KA150" i="39"/>
  <c r="KB150" i="39"/>
  <c r="KC150" i="39"/>
  <c r="KD150" i="39"/>
  <c r="KE150" i="39"/>
  <c r="JU151" i="39"/>
  <c r="JV151" i="39"/>
  <c r="JW151" i="39"/>
  <c r="JX151" i="39"/>
  <c r="JY151" i="39"/>
  <c r="JZ151" i="39"/>
  <c r="KA151" i="39"/>
  <c r="KB151" i="39"/>
  <c r="KC151" i="39"/>
  <c r="KD151" i="39"/>
  <c r="KE151" i="39"/>
  <c r="JU152" i="39"/>
  <c r="JV152" i="39"/>
  <c r="JW152" i="39"/>
  <c r="JX152" i="39"/>
  <c r="JY152" i="39"/>
  <c r="KA152" i="39"/>
  <c r="KB152" i="39"/>
  <c r="JU153" i="39"/>
  <c r="JV153" i="39"/>
  <c r="JW153" i="39"/>
  <c r="JX153" i="39"/>
  <c r="JY153" i="39"/>
  <c r="JZ153" i="39"/>
  <c r="KA153" i="39"/>
  <c r="KB153" i="39"/>
  <c r="KC153" i="39"/>
  <c r="KD153" i="39"/>
  <c r="KE153" i="39"/>
  <c r="JU154" i="39"/>
  <c r="JW154" i="39"/>
  <c r="JX154" i="39"/>
  <c r="JY154" i="39"/>
  <c r="JZ154" i="39"/>
  <c r="KA154" i="39"/>
  <c r="KB154" i="39"/>
  <c r="KC154" i="39"/>
  <c r="KD154" i="39"/>
  <c r="KE154" i="39"/>
  <c r="JU155" i="39"/>
  <c r="JV155" i="39"/>
  <c r="JW155" i="39"/>
  <c r="JX155" i="39"/>
  <c r="JY155" i="39"/>
  <c r="JZ155" i="39"/>
  <c r="KA155" i="39"/>
  <c r="KB155" i="39"/>
  <c r="KC155" i="39"/>
  <c r="KD155" i="39"/>
  <c r="KE155" i="39"/>
  <c r="JU156" i="39"/>
  <c r="JV156" i="39"/>
  <c r="JW156" i="39"/>
  <c r="JX156" i="39"/>
  <c r="JY156" i="39"/>
  <c r="JZ156" i="39"/>
  <c r="KA156" i="39"/>
  <c r="KB156" i="39"/>
  <c r="KC156" i="39"/>
  <c r="KD156" i="39"/>
  <c r="KE156" i="39"/>
  <c r="JU157" i="39"/>
  <c r="JV157" i="39"/>
  <c r="JW157" i="39"/>
  <c r="JX157" i="39"/>
  <c r="JY157" i="39"/>
  <c r="JZ157" i="39"/>
  <c r="KA157" i="39"/>
  <c r="KB157" i="39"/>
  <c r="KC157" i="39"/>
  <c r="KD157" i="39"/>
  <c r="KE157" i="39"/>
  <c r="JU158" i="39"/>
  <c r="JV158" i="39"/>
  <c r="JW158" i="39"/>
  <c r="JX158" i="39"/>
  <c r="JY158" i="39"/>
  <c r="JZ158" i="39"/>
  <c r="KA158" i="39"/>
  <c r="KB158" i="39"/>
  <c r="KC158" i="39"/>
  <c r="KD158" i="39"/>
  <c r="KE158" i="39"/>
  <c r="JU159" i="39"/>
  <c r="JV159" i="39"/>
  <c r="JW159" i="39"/>
  <c r="JX159" i="39"/>
  <c r="JY159" i="39"/>
  <c r="JZ159" i="39"/>
  <c r="KA159" i="39"/>
  <c r="KB159" i="39"/>
  <c r="KC159" i="39"/>
  <c r="KD159" i="39"/>
  <c r="KE159" i="39"/>
  <c r="JU160" i="39"/>
  <c r="JV160" i="39"/>
  <c r="JW160" i="39"/>
  <c r="JX160" i="39"/>
  <c r="JY160" i="39"/>
  <c r="JZ160" i="39"/>
  <c r="KA160" i="39"/>
  <c r="KB160" i="39"/>
  <c r="KC160" i="39"/>
  <c r="KD160" i="39"/>
  <c r="KE160" i="39"/>
  <c r="JU161" i="39"/>
  <c r="JV161" i="39"/>
  <c r="JW161" i="39"/>
  <c r="JX161" i="39"/>
  <c r="JY161" i="39"/>
  <c r="JZ161" i="39"/>
  <c r="KA161" i="39"/>
  <c r="KB161" i="39"/>
  <c r="KC161" i="39"/>
  <c r="KE161" i="39"/>
  <c r="JU162" i="39"/>
  <c r="JV162" i="39"/>
  <c r="JW162" i="39"/>
  <c r="JX162" i="39"/>
  <c r="JY162" i="39"/>
  <c r="JZ162" i="39"/>
  <c r="KA162" i="39"/>
  <c r="KB162" i="39"/>
  <c r="KC162" i="39"/>
  <c r="KD162" i="39"/>
  <c r="KE162" i="39"/>
  <c r="JU163" i="39"/>
  <c r="JV163" i="39"/>
  <c r="JW163" i="39"/>
  <c r="JX163" i="39"/>
  <c r="JY163" i="39"/>
  <c r="JZ163" i="39"/>
  <c r="KA163" i="39"/>
  <c r="KB163" i="39"/>
  <c r="KC163" i="39"/>
  <c r="KE163" i="39"/>
  <c r="JU164" i="39"/>
  <c r="JV164" i="39"/>
  <c r="JW164" i="39"/>
  <c r="JX164" i="39"/>
  <c r="JY164" i="39"/>
  <c r="JZ164" i="39"/>
  <c r="KA164" i="39"/>
  <c r="KB164" i="39"/>
  <c r="KC164" i="39"/>
  <c r="KD164" i="39"/>
  <c r="KE164" i="39"/>
  <c r="JU165" i="39"/>
  <c r="JV165" i="39"/>
  <c r="JW165" i="39"/>
  <c r="JX165" i="39"/>
  <c r="JY165" i="39"/>
  <c r="JZ165" i="39"/>
  <c r="KA165" i="39"/>
  <c r="KB165" i="39"/>
  <c r="KC165" i="39"/>
  <c r="KD165" i="39"/>
  <c r="KE165" i="39"/>
  <c r="JU166" i="39"/>
  <c r="JV166" i="39"/>
  <c r="JW166" i="39"/>
  <c r="JX166" i="39"/>
  <c r="JY166" i="39"/>
  <c r="JZ166" i="39"/>
  <c r="KA166" i="39"/>
  <c r="KB166" i="39"/>
  <c r="KC166" i="39"/>
  <c r="KD166" i="39"/>
  <c r="KE166" i="39"/>
  <c r="JU167" i="39"/>
  <c r="JV167" i="39"/>
  <c r="JW167" i="39"/>
  <c r="JX167" i="39"/>
  <c r="JY167" i="39"/>
  <c r="JZ167" i="39"/>
  <c r="KA167" i="39"/>
  <c r="KB167" i="39"/>
  <c r="KC167" i="39"/>
  <c r="KD167" i="39"/>
  <c r="KE167" i="39"/>
  <c r="JU168" i="39"/>
  <c r="JV168" i="39"/>
  <c r="JW168" i="39"/>
  <c r="JX168" i="39"/>
  <c r="JY168" i="39"/>
  <c r="JZ168" i="39"/>
  <c r="KA168" i="39"/>
  <c r="KB168" i="39"/>
  <c r="KC168" i="39"/>
  <c r="KD168" i="39"/>
  <c r="KE168" i="39"/>
  <c r="JU169" i="39"/>
  <c r="JV169" i="39"/>
  <c r="JW169" i="39"/>
  <c r="JX169" i="39"/>
  <c r="JY169" i="39"/>
  <c r="JZ169" i="39"/>
  <c r="KA169" i="39"/>
  <c r="KB169" i="39"/>
  <c r="KC169" i="39"/>
  <c r="KD169" i="39"/>
  <c r="KE169" i="39"/>
  <c r="JU170" i="39"/>
  <c r="JV170" i="39"/>
  <c r="JW170" i="39"/>
  <c r="JX170" i="39"/>
  <c r="JY170" i="39"/>
  <c r="JZ170" i="39"/>
  <c r="KA170" i="39"/>
  <c r="KB170" i="39"/>
  <c r="KC170" i="39"/>
  <c r="KD170" i="39"/>
  <c r="KE170" i="39"/>
  <c r="JU171" i="39"/>
  <c r="JV171" i="39"/>
  <c r="JW171" i="39"/>
  <c r="JX171" i="39"/>
  <c r="JY171" i="39"/>
  <c r="JZ171" i="39"/>
  <c r="KA171" i="39"/>
  <c r="KB171" i="39"/>
  <c r="KC171" i="39"/>
  <c r="KD171" i="39"/>
  <c r="KE171" i="39"/>
  <c r="JU172" i="39"/>
  <c r="JV172" i="39"/>
  <c r="JW172" i="39"/>
  <c r="JX172" i="39"/>
  <c r="JY172" i="39"/>
  <c r="JZ172" i="39"/>
  <c r="KA172" i="39"/>
  <c r="KB172" i="39"/>
  <c r="KC172" i="39"/>
  <c r="KD172" i="39"/>
  <c r="KE172" i="39"/>
  <c r="JU173" i="39"/>
  <c r="JV173" i="39"/>
  <c r="JW173" i="39"/>
  <c r="JX173" i="39"/>
  <c r="JY173" i="39"/>
  <c r="JZ173" i="39"/>
  <c r="KA173" i="39"/>
  <c r="KB173" i="39"/>
  <c r="KC173" i="39"/>
  <c r="KD173" i="39"/>
  <c r="KE173" i="39"/>
  <c r="JU174" i="39"/>
  <c r="JV174" i="39"/>
  <c r="JW174" i="39"/>
  <c r="JX174" i="39"/>
  <c r="JY174" i="39"/>
  <c r="JZ174" i="39"/>
  <c r="KA174" i="39"/>
  <c r="KB174" i="39"/>
  <c r="KC174" i="39"/>
  <c r="KD174" i="39"/>
  <c r="KE174" i="39"/>
  <c r="JU175" i="39"/>
  <c r="JV175" i="39"/>
  <c r="JW175" i="39"/>
  <c r="JX175" i="39"/>
  <c r="JY175" i="39"/>
  <c r="JZ175" i="39"/>
  <c r="KA175" i="39"/>
  <c r="KB175" i="39"/>
  <c r="KC175" i="39"/>
  <c r="KD175" i="39"/>
  <c r="KE175" i="39"/>
  <c r="JU176" i="39"/>
  <c r="JV176" i="39"/>
  <c r="JW176" i="39"/>
  <c r="JX176" i="39"/>
  <c r="JY176" i="39"/>
  <c r="JZ176" i="39"/>
  <c r="KA176" i="39"/>
  <c r="KB176" i="39"/>
  <c r="KC176" i="39"/>
  <c r="KD176" i="39"/>
  <c r="KE176" i="39"/>
  <c r="JU177" i="39"/>
  <c r="JV177" i="39"/>
  <c r="JW177" i="39"/>
  <c r="JX177" i="39"/>
  <c r="JY177" i="39"/>
  <c r="JZ177" i="39"/>
  <c r="KA177" i="39"/>
  <c r="KB177" i="39"/>
  <c r="KC177" i="39"/>
  <c r="KD177" i="39"/>
  <c r="KE177" i="39"/>
  <c r="JU178" i="39"/>
  <c r="JV178" i="39"/>
  <c r="JW178" i="39"/>
  <c r="JX178" i="39"/>
  <c r="JY178" i="39"/>
  <c r="JZ178" i="39"/>
  <c r="KA178" i="39"/>
  <c r="KB178" i="39"/>
  <c r="KC178" i="39"/>
  <c r="KD178" i="39"/>
  <c r="KE178" i="39"/>
  <c r="JU179" i="39"/>
  <c r="JV179" i="39"/>
  <c r="JW179" i="39"/>
  <c r="JX179" i="39"/>
  <c r="JY179" i="39"/>
  <c r="JZ179" i="39"/>
  <c r="KA179" i="39"/>
  <c r="KB179" i="39"/>
  <c r="KC179" i="39"/>
  <c r="KD179" i="39"/>
  <c r="KE179" i="39"/>
  <c r="JU180" i="39"/>
  <c r="JV180" i="39"/>
  <c r="JW180" i="39"/>
  <c r="JX180" i="39"/>
  <c r="JY180" i="39"/>
  <c r="JZ180" i="39"/>
  <c r="KA180" i="39"/>
  <c r="KB180" i="39"/>
  <c r="KC180" i="39"/>
  <c r="KD180" i="39"/>
  <c r="KE180" i="39"/>
  <c r="JU181" i="39"/>
  <c r="JV181" i="39"/>
  <c r="JW181" i="39"/>
  <c r="JX181" i="39"/>
  <c r="JY181" i="39"/>
  <c r="JZ181" i="39"/>
  <c r="KA181" i="39"/>
  <c r="KB181" i="39"/>
  <c r="KC181" i="39"/>
  <c r="KD181" i="39"/>
  <c r="KE181" i="39"/>
  <c r="JU182" i="39"/>
  <c r="JV182" i="39"/>
  <c r="JW182" i="39"/>
  <c r="JX182" i="39"/>
  <c r="JY182" i="39"/>
  <c r="JZ182" i="39"/>
  <c r="KA182" i="39"/>
  <c r="KB182" i="39"/>
  <c r="KC182" i="39"/>
  <c r="KD182" i="39"/>
  <c r="KE182" i="39"/>
  <c r="JU183" i="39"/>
  <c r="JV183" i="39"/>
  <c r="JW183" i="39"/>
  <c r="JX183" i="39"/>
  <c r="JY183" i="39"/>
  <c r="JZ183" i="39"/>
  <c r="KA183" i="39"/>
  <c r="KB183" i="39"/>
  <c r="KC183" i="39"/>
  <c r="KD183" i="39"/>
  <c r="KE183" i="39"/>
  <c r="JU184" i="39"/>
  <c r="JV184" i="39"/>
  <c r="JW184" i="39"/>
  <c r="JX184" i="39"/>
  <c r="JY184" i="39"/>
  <c r="JZ184" i="39"/>
  <c r="KA184" i="39"/>
  <c r="KB184" i="39"/>
  <c r="KC184" i="39"/>
  <c r="KD184" i="39"/>
  <c r="KE184" i="39"/>
  <c r="JV3" i="39"/>
  <c r="JW3" i="39"/>
  <c r="JX3" i="39"/>
  <c r="JY3" i="39"/>
  <c r="JZ3" i="39"/>
  <c r="KA3" i="39"/>
  <c r="KB3" i="39"/>
  <c r="KC3" i="39"/>
  <c r="KD3" i="39"/>
  <c r="KE3" i="39"/>
  <c r="JU3" i="39"/>
  <c r="IY3" i="39"/>
  <c r="JJ4" i="39"/>
  <c r="JK4" i="39"/>
  <c r="JL4" i="39"/>
  <c r="JM4" i="39"/>
  <c r="JN4" i="39"/>
  <c r="JO4" i="39"/>
  <c r="JP4" i="39"/>
  <c r="JQ4" i="39"/>
  <c r="JR4" i="39"/>
  <c r="JS4" i="39"/>
  <c r="JT4" i="39"/>
  <c r="JJ5" i="39"/>
  <c r="JK5" i="39"/>
  <c r="JL5" i="39"/>
  <c r="JM5" i="39"/>
  <c r="JN5" i="39"/>
  <c r="JO5" i="39"/>
  <c r="JP5" i="39"/>
  <c r="JQ5" i="39"/>
  <c r="JR5" i="39"/>
  <c r="JS5" i="39"/>
  <c r="JT5" i="39"/>
  <c r="JJ6" i="39"/>
  <c r="JK6" i="39"/>
  <c r="JL6" i="39"/>
  <c r="JM6" i="39"/>
  <c r="JN6" i="39"/>
  <c r="JO6" i="39"/>
  <c r="JP6" i="39"/>
  <c r="JQ6" i="39"/>
  <c r="JR6" i="39"/>
  <c r="JS6" i="39"/>
  <c r="JT6" i="39"/>
  <c r="JJ7" i="39"/>
  <c r="JK7" i="39"/>
  <c r="JL7" i="39"/>
  <c r="JM7" i="39"/>
  <c r="JN7" i="39"/>
  <c r="JO7" i="39"/>
  <c r="JP7" i="39"/>
  <c r="JQ7" i="39"/>
  <c r="JR7" i="39"/>
  <c r="JS7" i="39"/>
  <c r="JT7" i="39"/>
  <c r="JJ8" i="39"/>
  <c r="JK8" i="39"/>
  <c r="JL8" i="39"/>
  <c r="JM8" i="39"/>
  <c r="JN8" i="39"/>
  <c r="JO8" i="39"/>
  <c r="JP8" i="39"/>
  <c r="JQ8" i="39"/>
  <c r="JR8" i="39"/>
  <c r="JS8" i="39"/>
  <c r="JT8" i="39"/>
  <c r="JJ9" i="39"/>
  <c r="JK9" i="39"/>
  <c r="JL9" i="39"/>
  <c r="JM9" i="39"/>
  <c r="JN9" i="39"/>
  <c r="JO9" i="39"/>
  <c r="JP9" i="39"/>
  <c r="JQ9" i="39"/>
  <c r="JR9" i="39"/>
  <c r="JS9" i="39"/>
  <c r="JT9" i="39"/>
  <c r="JJ10" i="39"/>
  <c r="JK10" i="39"/>
  <c r="JL10" i="39"/>
  <c r="JM10" i="39"/>
  <c r="JN10" i="39"/>
  <c r="JO10" i="39"/>
  <c r="JP10" i="39"/>
  <c r="JQ10" i="39"/>
  <c r="JR10" i="39"/>
  <c r="JS10" i="39"/>
  <c r="JT10" i="39"/>
  <c r="JJ11" i="39"/>
  <c r="JK11" i="39"/>
  <c r="JL11" i="39"/>
  <c r="JM11" i="39"/>
  <c r="JN11" i="39"/>
  <c r="JO11" i="39"/>
  <c r="JP11" i="39"/>
  <c r="JQ11" i="39"/>
  <c r="JR11" i="39"/>
  <c r="JS11" i="39"/>
  <c r="JT11" i="39"/>
  <c r="JJ12" i="39"/>
  <c r="JK12" i="39"/>
  <c r="JL12" i="39"/>
  <c r="JM12" i="39"/>
  <c r="JN12" i="39"/>
  <c r="JO12" i="39"/>
  <c r="JP12" i="39"/>
  <c r="JQ12" i="39"/>
  <c r="JR12" i="39"/>
  <c r="JS12" i="39"/>
  <c r="JT12" i="39"/>
  <c r="JJ13" i="39"/>
  <c r="JK13" i="39"/>
  <c r="JL13" i="39"/>
  <c r="JM13" i="39"/>
  <c r="JN13" i="39"/>
  <c r="JO13" i="39"/>
  <c r="JP13" i="39"/>
  <c r="JQ13" i="39"/>
  <c r="JR13" i="39"/>
  <c r="JS13" i="39"/>
  <c r="JT13" i="39"/>
  <c r="JJ14" i="39"/>
  <c r="JK14" i="39"/>
  <c r="JL14" i="39"/>
  <c r="JM14" i="39"/>
  <c r="JN14" i="39"/>
  <c r="JO14" i="39"/>
  <c r="JP14" i="39"/>
  <c r="JQ14" i="39"/>
  <c r="JR14" i="39"/>
  <c r="JS14" i="39"/>
  <c r="JT14" i="39"/>
  <c r="JJ15" i="39"/>
  <c r="JK15" i="39"/>
  <c r="JL15" i="39"/>
  <c r="JM15" i="39"/>
  <c r="JN15" i="39"/>
  <c r="JO15" i="39"/>
  <c r="JP15" i="39"/>
  <c r="JQ15" i="39"/>
  <c r="JR15" i="39"/>
  <c r="JS15" i="39"/>
  <c r="JT15" i="39"/>
  <c r="JJ16" i="39"/>
  <c r="JK16" i="39"/>
  <c r="JL16" i="39"/>
  <c r="JM16" i="39"/>
  <c r="JN16" i="39"/>
  <c r="JO16" i="39"/>
  <c r="JP16" i="39"/>
  <c r="JQ16" i="39"/>
  <c r="JR16" i="39"/>
  <c r="JS16" i="39"/>
  <c r="JT16" i="39"/>
  <c r="JJ17" i="39"/>
  <c r="JK17" i="39"/>
  <c r="JL17" i="39"/>
  <c r="JM17" i="39"/>
  <c r="JN17" i="39"/>
  <c r="JO17" i="39"/>
  <c r="JP17" i="39"/>
  <c r="JQ17" i="39"/>
  <c r="JR17" i="39"/>
  <c r="JS17" i="39"/>
  <c r="JT17" i="39"/>
  <c r="JJ18" i="39"/>
  <c r="JK18" i="39"/>
  <c r="JL18" i="39"/>
  <c r="JM18" i="39"/>
  <c r="JN18" i="39"/>
  <c r="JO18" i="39"/>
  <c r="JP18" i="39"/>
  <c r="JQ18" i="39"/>
  <c r="JR18" i="39"/>
  <c r="JS18" i="39"/>
  <c r="JT18" i="39"/>
  <c r="JJ19" i="39"/>
  <c r="JK19" i="39"/>
  <c r="JL19" i="39"/>
  <c r="JM19" i="39"/>
  <c r="JN19" i="39"/>
  <c r="JO19" i="39"/>
  <c r="JP19" i="39"/>
  <c r="JQ19" i="39"/>
  <c r="JR19" i="39"/>
  <c r="JS19" i="39"/>
  <c r="JT19" i="39"/>
  <c r="JJ20" i="39"/>
  <c r="JK20" i="39"/>
  <c r="JL20" i="39"/>
  <c r="JM20" i="39"/>
  <c r="JN20" i="39"/>
  <c r="JO20" i="39"/>
  <c r="JP20" i="39"/>
  <c r="JQ20" i="39"/>
  <c r="JR20" i="39"/>
  <c r="JS20" i="39"/>
  <c r="JT20" i="39"/>
  <c r="JJ21" i="39"/>
  <c r="JK21" i="39"/>
  <c r="JL21" i="39"/>
  <c r="JM21" i="39"/>
  <c r="JN21" i="39"/>
  <c r="JO21" i="39"/>
  <c r="JP21" i="39"/>
  <c r="JQ21" i="39"/>
  <c r="JR21" i="39"/>
  <c r="JS21" i="39"/>
  <c r="JT21" i="39"/>
  <c r="JJ22" i="39"/>
  <c r="JK22" i="39"/>
  <c r="JL22" i="39"/>
  <c r="JM22" i="39"/>
  <c r="JN22" i="39"/>
  <c r="JO22" i="39"/>
  <c r="JP22" i="39"/>
  <c r="JQ22" i="39"/>
  <c r="JR22" i="39"/>
  <c r="JS22" i="39"/>
  <c r="JT22" i="39"/>
  <c r="JJ23" i="39"/>
  <c r="JK23" i="39"/>
  <c r="JL23" i="39"/>
  <c r="JM23" i="39"/>
  <c r="JN23" i="39"/>
  <c r="JO23" i="39"/>
  <c r="JP23" i="39"/>
  <c r="JQ23" i="39"/>
  <c r="JR23" i="39"/>
  <c r="JS23" i="39"/>
  <c r="JT23" i="39"/>
  <c r="JJ24" i="39"/>
  <c r="JK24" i="39"/>
  <c r="JL24" i="39"/>
  <c r="JM24" i="39"/>
  <c r="JN24" i="39"/>
  <c r="JO24" i="39"/>
  <c r="JP24" i="39"/>
  <c r="JQ24" i="39"/>
  <c r="JR24" i="39"/>
  <c r="JS24" i="39"/>
  <c r="JT24" i="39"/>
  <c r="JJ25" i="39"/>
  <c r="JK25" i="39"/>
  <c r="JL25" i="39"/>
  <c r="JM25" i="39"/>
  <c r="JN25" i="39"/>
  <c r="JO25" i="39"/>
  <c r="JP25" i="39"/>
  <c r="JQ25" i="39"/>
  <c r="JR25" i="39"/>
  <c r="JS25" i="39"/>
  <c r="JT25" i="39"/>
  <c r="JJ26" i="39"/>
  <c r="JK26" i="39"/>
  <c r="JL26" i="39"/>
  <c r="JM26" i="39"/>
  <c r="JN26" i="39"/>
  <c r="JO26" i="39"/>
  <c r="JP26" i="39"/>
  <c r="JQ26" i="39"/>
  <c r="JR26" i="39"/>
  <c r="JS26" i="39"/>
  <c r="JT26" i="39"/>
  <c r="JJ27" i="39"/>
  <c r="JK27" i="39"/>
  <c r="JL27" i="39"/>
  <c r="JM27" i="39"/>
  <c r="JN27" i="39"/>
  <c r="JO27" i="39"/>
  <c r="JP27" i="39"/>
  <c r="JQ27" i="39"/>
  <c r="JR27" i="39"/>
  <c r="JS27" i="39"/>
  <c r="JT27" i="39"/>
  <c r="JJ28" i="39"/>
  <c r="JK28" i="39"/>
  <c r="JL28" i="39"/>
  <c r="JM28" i="39"/>
  <c r="JN28" i="39"/>
  <c r="JO28" i="39"/>
  <c r="JP28" i="39"/>
  <c r="JQ28" i="39"/>
  <c r="JR28" i="39"/>
  <c r="JS28" i="39"/>
  <c r="JT28" i="39"/>
  <c r="JJ29" i="39"/>
  <c r="JK29" i="39"/>
  <c r="JL29" i="39"/>
  <c r="JM29" i="39"/>
  <c r="JN29" i="39"/>
  <c r="JO29" i="39"/>
  <c r="JP29" i="39"/>
  <c r="JQ29" i="39"/>
  <c r="JR29" i="39"/>
  <c r="JS29" i="39"/>
  <c r="JT29" i="39"/>
  <c r="JJ30" i="39"/>
  <c r="JK30" i="39"/>
  <c r="JL30" i="39"/>
  <c r="JM30" i="39"/>
  <c r="JN30" i="39"/>
  <c r="JO30" i="39"/>
  <c r="JP30" i="39"/>
  <c r="JQ30" i="39"/>
  <c r="JR30" i="39"/>
  <c r="JS30" i="39"/>
  <c r="JT30" i="39"/>
  <c r="JJ31" i="39"/>
  <c r="JK31" i="39"/>
  <c r="JL31" i="39"/>
  <c r="JM31" i="39"/>
  <c r="JN31" i="39"/>
  <c r="JO31" i="39"/>
  <c r="JP31" i="39"/>
  <c r="JQ31" i="39"/>
  <c r="JR31" i="39"/>
  <c r="JS31" i="39"/>
  <c r="JT31" i="39"/>
  <c r="JJ32" i="39"/>
  <c r="JK32" i="39"/>
  <c r="JL32" i="39"/>
  <c r="JM32" i="39"/>
  <c r="JN32" i="39"/>
  <c r="JO32" i="39"/>
  <c r="JP32" i="39"/>
  <c r="JQ32" i="39"/>
  <c r="JR32" i="39"/>
  <c r="JS32" i="39"/>
  <c r="JT32" i="39"/>
  <c r="JJ33" i="39"/>
  <c r="JK33" i="39"/>
  <c r="JL33" i="39"/>
  <c r="JM33" i="39"/>
  <c r="JN33" i="39"/>
  <c r="JO33" i="39"/>
  <c r="JP33" i="39"/>
  <c r="JQ33" i="39"/>
  <c r="JR33" i="39"/>
  <c r="JS33" i="39"/>
  <c r="JT33" i="39"/>
  <c r="JJ34" i="39"/>
  <c r="JK34" i="39"/>
  <c r="JL34" i="39"/>
  <c r="JM34" i="39"/>
  <c r="JN34" i="39"/>
  <c r="JO34" i="39"/>
  <c r="JP34" i="39"/>
  <c r="JQ34" i="39"/>
  <c r="JR34" i="39"/>
  <c r="JS34" i="39"/>
  <c r="JT34" i="39"/>
  <c r="JJ35" i="39"/>
  <c r="JK35" i="39"/>
  <c r="JL35" i="39"/>
  <c r="JM35" i="39"/>
  <c r="JN35" i="39"/>
  <c r="JO35" i="39"/>
  <c r="JP35" i="39"/>
  <c r="JQ35" i="39"/>
  <c r="JR35" i="39"/>
  <c r="JS35" i="39"/>
  <c r="JT35" i="39"/>
  <c r="JJ36" i="39"/>
  <c r="JK36" i="39"/>
  <c r="JL36" i="39"/>
  <c r="JM36" i="39"/>
  <c r="JN36" i="39"/>
  <c r="JO36" i="39"/>
  <c r="JP36" i="39"/>
  <c r="JQ36" i="39"/>
  <c r="JR36" i="39"/>
  <c r="JS36" i="39"/>
  <c r="JT36" i="39"/>
  <c r="JJ37" i="39"/>
  <c r="JK37" i="39"/>
  <c r="JL37" i="39"/>
  <c r="JM37" i="39"/>
  <c r="JN37" i="39"/>
  <c r="JO37" i="39"/>
  <c r="JP37" i="39"/>
  <c r="JQ37" i="39"/>
  <c r="JR37" i="39"/>
  <c r="JS37" i="39"/>
  <c r="JT37" i="39"/>
  <c r="JJ38" i="39"/>
  <c r="JK38" i="39"/>
  <c r="JL38" i="39"/>
  <c r="JM38" i="39"/>
  <c r="JN38" i="39"/>
  <c r="JO38" i="39"/>
  <c r="JP38" i="39"/>
  <c r="JQ38" i="39"/>
  <c r="JR38" i="39"/>
  <c r="JS38" i="39"/>
  <c r="JT38" i="39"/>
  <c r="JJ39" i="39"/>
  <c r="JK39" i="39"/>
  <c r="JL39" i="39"/>
  <c r="JM39" i="39"/>
  <c r="JN39" i="39"/>
  <c r="JO39" i="39"/>
  <c r="JP39" i="39"/>
  <c r="JQ39" i="39"/>
  <c r="JR39" i="39"/>
  <c r="JS39" i="39"/>
  <c r="JT39" i="39"/>
  <c r="JJ40" i="39"/>
  <c r="JK40" i="39"/>
  <c r="JL40" i="39"/>
  <c r="JM40" i="39"/>
  <c r="JN40" i="39"/>
  <c r="JO40" i="39"/>
  <c r="JP40" i="39"/>
  <c r="JQ40" i="39"/>
  <c r="JR40" i="39"/>
  <c r="JS40" i="39"/>
  <c r="JT40" i="39"/>
  <c r="JJ41" i="39"/>
  <c r="JK41" i="39"/>
  <c r="JL41" i="39"/>
  <c r="JM41" i="39"/>
  <c r="JN41" i="39"/>
  <c r="JO41" i="39"/>
  <c r="JP41" i="39"/>
  <c r="JQ41" i="39"/>
  <c r="JR41" i="39"/>
  <c r="JS41" i="39"/>
  <c r="JT41" i="39"/>
  <c r="JJ42" i="39"/>
  <c r="JK42" i="39"/>
  <c r="JL42" i="39"/>
  <c r="JM42" i="39"/>
  <c r="JN42" i="39"/>
  <c r="JO42" i="39"/>
  <c r="JP42" i="39"/>
  <c r="JQ42" i="39"/>
  <c r="JR42" i="39"/>
  <c r="JS42" i="39"/>
  <c r="JT42" i="39"/>
  <c r="JJ43" i="39"/>
  <c r="JK43" i="39"/>
  <c r="JL43" i="39"/>
  <c r="JM43" i="39"/>
  <c r="JN43" i="39"/>
  <c r="JO43" i="39"/>
  <c r="JP43" i="39"/>
  <c r="JQ43" i="39"/>
  <c r="JR43" i="39"/>
  <c r="JS43" i="39"/>
  <c r="JT43" i="39"/>
  <c r="JJ44" i="39"/>
  <c r="JK44" i="39"/>
  <c r="JL44" i="39"/>
  <c r="JM44" i="39"/>
  <c r="JN44" i="39"/>
  <c r="JO44" i="39"/>
  <c r="JP44" i="39"/>
  <c r="JQ44" i="39"/>
  <c r="JR44" i="39"/>
  <c r="JS44" i="39"/>
  <c r="JT44" i="39"/>
  <c r="JJ45" i="39"/>
  <c r="JK45" i="39"/>
  <c r="JL45" i="39"/>
  <c r="JM45" i="39"/>
  <c r="JN45" i="39"/>
  <c r="JO45" i="39"/>
  <c r="JP45" i="39"/>
  <c r="JQ45" i="39"/>
  <c r="JR45" i="39"/>
  <c r="JS45" i="39"/>
  <c r="JT45" i="39"/>
  <c r="JJ46" i="39"/>
  <c r="JK46" i="39"/>
  <c r="JL46" i="39"/>
  <c r="JM46" i="39"/>
  <c r="JN46" i="39"/>
  <c r="JO46" i="39"/>
  <c r="JP46" i="39"/>
  <c r="JQ46" i="39"/>
  <c r="JR46" i="39"/>
  <c r="JS46" i="39"/>
  <c r="JT46" i="39"/>
  <c r="JJ47" i="39"/>
  <c r="JK47" i="39"/>
  <c r="JL47" i="39"/>
  <c r="JM47" i="39"/>
  <c r="JN47" i="39"/>
  <c r="JO47" i="39"/>
  <c r="JP47" i="39"/>
  <c r="JQ47" i="39"/>
  <c r="JR47" i="39"/>
  <c r="JS47" i="39"/>
  <c r="JT47" i="39"/>
  <c r="JJ48" i="39"/>
  <c r="JK48" i="39"/>
  <c r="JL48" i="39"/>
  <c r="JM48" i="39"/>
  <c r="JN48" i="39"/>
  <c r="JO48" i="39"/>
  <c r="JP48" i="39"/>
  <c r="JQ48" i="39"/>
  <c r="JR48" i="39"/>
  <c r="JS48" i="39"/>
  <c r="JT48" i="39"/>
  <c r="JJ49" i="39"/>
  <c r="JK49" i="39"/>
  <c r="JL49" i="39"/>
  <c r="JM49" i="39"/>
  <c r="JN49" i="39"/>
  <c r="JO49" i="39"/>
  <c r="JP49" i="39"/>
  <c r="JQ49" i="39"/>
  <c r="JR49" i="39"/>
  <c r="JS49" i="39"/>
  <c r="JT49" i="39"/>
  <c r="JJ50" i="39"/>
  <c r="JK50" i="39"/>
  <c r="JL50" i="39"/>
  <c r="JM50" i="39"/>
  <c r="JN50" i="39"/>
  <c r="JO50" i="39"/>
  <c r="JP50" i="39"/>
  <c r="JQ50" i="39"/>
  <c r="JR50" i="39"/>
  <c r="JS50" i="39"/>
  <c r="JT50" i="39"/>
  <c r="JJ51" i="39"/>
  <c r="JK51" i="39"/>
  <c r="JL51" i="39"/>
  <c r="JM51" i="39"/>
  <c r="JN51" i="39"/>
  <c r="JO51" i="39"/>
  <c r="JP51" i="39"/>
  <c r="JQ51" i="39"/>
  <c r="JR51" i="39"/>
  <c r="JS51" i="39"/>
  <c r="JT51" i="39"/>
  <c r="JJ52" i="39"/>
  <c r="JK52" i="39"/>
  <c r="JL52" i="39"/>
  <c r="JM52" i="39"/>
  <c r="JN52" i="39"/>
  <c r="JO52" i="39"/>
  <c r="JP52" i="39"/>
  <c r="JQ52" i="39"/>
  <c r="JR52" i="39"/>
  <c r="JS52" i="39"/>
  <c r="JT52" i="39"/>
  <c r="JJ53" i="39"/>
  <c r="JK53" i="39"/>
  <c r="JL53" i="39"/>
  <c r="JM53" i="39"/>
  <c r="JN53" i="39"/>
  <c r="JO53" i="39"/>
  <c r="JP53" i="39"/>
  <c r="JQ53" i="39"/>
  <c r="JR53" i="39"/>
  <c r="JS53" i="39"/>
  <c r="JT53" i="39"/>
  <c r="JJ54" i="39"/>
  <c r="JK54" i="39"/>
  <c r="JL54" i="39"/>
  <c r="JM54" i="39"/>
  <c r="JN54" i="39"/>
  <c r="JO54" i="39"/>
  <c r="JP54" i="39"/>
  <c r="JQ54" i="39"/>
  <c r="JR54" i="39"/>
  <c r="JS54" i="39"/>
  <c r="JT54" i="39"/>
  <c r="JJ55" i="39"/>
  <c r="JK55" i="39"/>
  <c r="JL55" i="39"/>
  <c r="JM55" i="39"/>
  <c r="JN55" i="39"/>
  <c r="JO55" i="39"/>
  <c r="JP55" i="39"/>
  <c r="JQ55" i="39"/>
  <c r="JR55" i="39"/>
  <c r="JS55" i="39"/>
  <c r="JT55" i="39"/>
  <c r="JJ56" i="39"/>
  <c r="JK56" i="39"/>
  <c r="JL56" i="39"/>
  <c r="JM56" i="39"/>
  <c r="JN56" i="39"/>
  <c r="JO56" i="39"/>
  <c r="JP56" i="39"/>
  <c r="JQ56" i="39"/>
  <c r="JR56" i="39"/>
  <c r="JS56" i="39"/>
  <c r="JT56" i="39"/>
  <c r="JJ57" i="39"/>
  <c r="JK57" i="39"/>
  <c r="JL57" i="39"/>
  <c r="JM57" i="39"/>
  <c r="JN57" i="39"/>
  <c r="JO57" i="39"/>
  <c r="JP57" i="39"/>
  <c r="JQ57" i="39"/>
  <c r="JR57" i="39"/>
  <c r="JS57" i="39"/>
  <c r="JT57" i="39"/>
  <c r="JJ58" i="39"/>
  <c r="JK58" i="39"/>
  <c r="JL58" i="39"/>
  <c r="JM58" i="39"/>
  <c r="JN58" i="39"/>
  <c r="JO58" i="39"/>
  <c r="JP58" i="39"/>
  <c r="JQ58" i="39"/>
  <c r="JR58" i="39"/>
  <c r="JS58" i="39"/>
  <c r="JT58" i="39"/>
  <c r="JJ59" i="39"/>
  <c r="JK59" i="39"/>
  <c r="JL59" i="39"/>
  <c r="JM59" i="39"/>
  <c r="JN59" i="39"/>
  <c r="JO59" i="39"/>
  <c r="JP59" i="39"/>
  <c r="JQ59" i="39"/>
  <c r="JR59" i="39"/>
  <c r="JS59" i="39"/>
  <c r="JT59" i="39"/>
  <c r="JJ60" i="39"/>
  <c r="JK60" i="39"/>
  <c r="JL60" i="39"/>
  <c r="JM60" i="39"/>
  <c r="JN60" i="39"/>
  <c r="JO60" i="39"/>
  <c r="JP60" i="39"/>
  <c r="JQ60" i="39"/>
  <c r="JR60" i="39"/>
  <c r="JS60" i="39"/>
  <c r="JT60" i="39"/>
  <c r="JJ61" i="39"/>
  <c r="JK61" i="39"/>
  <c r="JL61" i="39"/>
  <c r="JM61" i="39"/>
  <c r="JN61" i="39"/>
  <c r="JO61" i="39"/>
  <c r="JP61" i="39"/>
  <c r="JQ61" i="39"/>
  <c r="JR61" i="39"/>
  <c r="JS61" i="39"/>
  <c r="JT61" i="39"/>
  <c r="JJ62" i="39"/>
  <c r="JK62" i="39"/>
  <c r="JL62" i="39"/>
  <c r="JM62" i="39"/>
  <c r="JN62" i="39"/>
  <c r="JO62" i="39"/>
  <c r="JP62" i="39"/>
  <c r="JQ62" i="39"/>
  <c r="JR62" i="39"/>
  <c r="JS62" i="39"/>
  <c r="JT62" i="39"/>
  <c r="JJ63" i="39"/>
  <c r="JK63" i="39"/>
  <c r="JL63" i="39"/>
  <c r="JM63" i="39"/>
  <c r="JN63" i="39"/>
  <c r="JO63" i="39"/>
  <c r="JP63" i="39"/>
  <c r="JQ63" i="39"/>
  <c r="JR63" i="39"/>
  <c r="JS63" i="39"/>
  <c r="JT63" i="39"/>
  <c r="JJ64" i="39"/>
  <c r="JK64" i="39"/>
  <c r="JL64" i="39"/>
  <c r="JM64" i="39"/>
  <c r="JN64" i="39"/>
  <c r="JO64" i="39"/>
  <c r="JP64" i="39"/>
  <c r="JQ64" i="39"/>
  <c r="JR64" i="39"/>
  <c r="JS64" i="39"/>
  <c r="JT64" i="39"/>
  <c r="JJ65" i="39"/>
  <c r="JK65" i="39"/>
  <c r="JL65" i="39"/>
  <c r="JM65" i="39"/>
  <c r="JN65" i="39"/>
  <c r="JO65" i="39"/>
  <c r="JP65" i="39"/>
  <c r="JQ65" i="39"/>
  <c r="JR65" i="39"/>
  <c r="JS65" i="39"/>
  <c r="JT65" i="39"/>
  <c r="JJ66" i="39"/>
  <c r="JK66" i="39"/>
  <c r="JL66" i="39"/>
  <c r="JM66" i="39"/>
  <c r="JN66" i="39"/>
  <c r="JO66" i="39"/>
  <c r="JP66" i="39"/>
  <c r="JQ66" i="39"/>
  <c r="JR66" i="39"/>
  <c r="JS66" i="39"/>
  <c r="JT66" i="39"/>
  <c r="JJ67" i="39"/>
  <c r="JK67" i="39"/>
  <c r="JL67" i="39"/>
  <c r="JM67" i="39"/>
  <c r="JN67" i="39"/>
  <c r="JO67" i="39"/>
  <c r="JP67" i="39"/>
  <c r="JQ67" i="39"/>
  <c r="JR67" i="39"/>
  <c r="JS67" i="39"/>
  <c r="JT67" i="39"/>
  <c r="JJ68" i="39"/>
  <c r="JK68" i="39"/>
  <c r="JL68" i="39"/>
  <c r="JM68" i="39"/>
  <c r="JN68" i="39"/>
  <c r="JO68" i="39"/>
  <c r="JP68" i="39"/>
  <c r="JQ68" i="39"/>
  <c r="JR68" i="39"/>
  <c r="JS68" i="39"/>
  <c r="JT68" i="39"/>
  <c r="JJ69" i="39"/>
  <c r="JK69" i="39"/>
  <c r="JL69" i="39"/>
  <c r="JM69" i="39"/>
  <c r="JN69" i="39"/>
  <c r="JO69" i="39"/>
  <c r="JP69" i="39"/>
  <c r="JQ69" i="39"/>
  <c r="JR69" i="39"/>
  <c r="JS69" i="39"/>
  <c r="JT69" i="39"/>
  <c r="JJ70" i="39"/>
  <c r="JK70" i="39"/>
  <c r="JL70" i="39"/>
  <c r="JM70" i="39"/>
  <c r="JN70" i="39"/>
  <c r="JO70" i="39"/>
  <c r="JP70" i="39"/>
  <c r="JQ70" i="39"/>
  <c r="JR70" i="39"/>
  <c r="JS70" i="39"/>
  <c r="JT70" i="39"/>
  <c r="JJ71" i="39"/>
  <c r="JK71" i="39"/>
  <c r="JL71" i="39"/>
  <c r="JM71" i="39"/>
  <c r="JN71" i="39"/>
  <c r="JO71" i="39"/>
  <c r="JP71" i="39"/>
  <c r="JQ71" i="39"/>
  <c r="JR71" i="39"/>
  <c r="JS71" i="39"/>
  <c r="JT71" i="39"/>
  <c r="JJ72" i="39"/>
  <c r="JK72" i="39"/>
  <c r="JL72" i="39"/>
  <c r="JM72" i="39"/>
  <c r="JN72" i="39"/>
  <c r="JO72" i="39"/>
  <c r="JP72" i="39"/>
  <c r="JQ72" i="39"/>
  <c r="JR72" i="39"/>
  <c r="JS72" i="39"/>
  <c r="JT72" i="39"/>
  <c r="JJ73" i="39"/>
  <c r="JK73" i="39"/>
  <c r="JL73" i="39"/>
  <c r="JM73" i="39"/>
  <c r="JN73" i="39"/>
  <c r="JO73" i="39"/>
  <c r="JP73" i="39"/>
  <c r="JQ73" i="39"/>
  <c r="JR73" i="39"/>
  <c r="JS73" i="39"/>
  <c r="JT73" i="39"/>
  <c r="JJ74" i="39"/>
  <c r="JK74" i="39"/>
  <c r="JL74" i="39"/>
  <c r="JM74" i="39"/>
  <c r="JN74" i="39"/>
  <c r="JO74" i="39"/>
  <c r="JP74" i="39"/>
  <c r="JQ74" i="39"/>
  <c r="JR74" i="39"/>
  <c r="JS74" i="39"/>
  <c r="JT74" i="39"/>
  <c r="JJ75" i="39"/>
  <c r="JK75" i="39"/>
  <c r="JL75" i="39"/>
  <c r="JM75" i="39"/>
  <c r="JN75" i="39"/>
  <c r="JO75" i="39"/>
  <c r="JP75" i="39"/>
  <c r="JQ75" i="39"/>
  <c r="JR75" i="39"/>
  <c r="JS75" i="39"/>
  <c r="JT75" i="39"/>
  <c r="JJ76" i="39"/>
  <c r="JK76" i="39"/>
  <c r="JL76" i="39"/>
  <c r="JM76" i="39"/>
  <c r="JN76" i="39"/>
  <c r="JO76" i="39"/>
  <c r="JP76" i="39"/>
  <c r="JQ76" i="39"/>
  <c r="JR76" i="39"/>
  <c r="JS76" i="39"/>
  <c r="JT76" i="39"/>
  <c r="JJ77" i="39"/>
  <c r="JK77" i="39"/>
  <c r="JL77" i="39"/>
  <c r="JM77" i="39"/>
  <c r="JN77" i="39"/>
  <c r="JO77" i="39"/>
  <c r="JP77" i="39"/>
  <c r="JQ77" i="39"/>
  <c r="JR77" i="39"/>
  <c r="JS77" i="39"/>
  <c r="JT77" i="39"/>
  <c r="JJ78" i="39"/>
  <c r="JK78" i="39"/>
  <c r="JL78" i="39"/>
  <c r="JM78" i="39"/>
  <c r="JN78" i="39"/>
  <c r="JO78" i="39"/>
  <c r="JP78" i="39"/>
  <c r="JQ78" i="39"/>
  <c r="JR78" i="39"/>
  <c r="JS78" i="39"/>
  <c r="JT78" i="39"/>
  <c r="JJ79" i="39"/>
  <c r="JK79" i="39"/>
  <c r="JL79" i="39"/>
  <c r="JM79" i="39"/>
  <c r="JN79" i="39"/>
  <c r="JO79" i="39"/>
  <c r="JP79" i="39"/>
  <c r="JQ79" i="39"/>
  <c r="JR79" i="39"/>
  <c r="JS79" i="39"/>
  <c r="JT79" i="39"/>
  <c r="JJ80" i="39"/>
  <c r="JK80" i="39"/>
  <c r="JL80" i="39"/>
  <c r="JM80" i="39"/>
  <c r="JN80" i="39"/>
  <c r="JO80" i="39"/>
  <c r="JP80" i="39"/>
  <c r="JQ80" i="39"/>
  <c r="JR80" i="39"/>
  <c r="JS80" i="39"/>
  <c r="JT80" i="39"/>
  <c r="JJ81" i="39"/>
  <c r="JK81" i="39"/>
  <c r="JL81" i="39"/>
  <c r="JM81" i="39"/>
  <c r="JN81" i="39"/>
  <c r="JO81" i="39"/>
  <c r="JP81" i="39"/>
  <c r="JQ81" i="39"/>
  <c r="JR81" i="39"/>
  <c r="JS81" i="39"/>
  <c r="JT81" i="39"/>
  <c r="JJ82" i="39"/>
  <c r="JK82" i="39"/>
  <c r="JL82" i="39"/>
  <c r="JM82" i="39"/>
  <c r="JN82" i="39"/>
  <c r="JO82" i="39"/>
  <c r="JP82" i="39"/>
  <c r="JQ82" i="39"/>
  <c r="JR82" i="39"/>
  <c r="JS82" i="39"/>
  <c r="JT82" i="39"/>
  <c r="JJ83" i="39"/>
  <c r="JK83" i="39"/>
  <c r="JL83" i="39"/>
  <c r="JM83" i="39"/>
  <c r="JN83" i="39"/>
  <c r="JO83" i="39"/>
  <c r="JP83" i="39"/>
  <c r="JQ83" i="39"/>
  <c r="JR83" i="39"/>
  <c r="JS83" i="39"/>
  <c r="JT83" i="39"/>
  <c r="JJ84" i="39"/>
  <c r="JK84" i="39"/>
  <c r="JL84" i="39"/>
  <c r="JM84" i="39"/>
  <c r="JN84" i="39"/>
  <c r="JO84" i="39"/>
  <c r="JP84" i="39"/>
  <c r="JQ84" i="39"/>
  <c r="JR84" i="39"/>
  <c r="JS84" i="39"/>
  <c r="JT84" i="39"/>
  <c r="JJ85" i="39"/>
  <c r="JK85" i="39"/>
  <c r="JL85" i="39"/>
  <c r="JM85" i="39"/>
  <c r="JN85" i="39"/>
  <c r="JO85" i="39"/>
  <c r="JP85" i="39"/>
  <c r="JQ85" i="39"/>
  <c r="JR85" i="39"/>
  <c r="JS85" i="39"/>
  <c r="JT85" i="39"/>
  <c r="JJ86" i="39"/>
  <c r="JK86" i="39"/>
  <c r="JL86" i="39"/>
  <c r="JM86" i="39"/>
  <c r="JN86" i="39"/>
  <c r="JO86" i="39"/>
  <c r="JP86" i="39"/>
  <c r="JQ86" i="39"/>
  <c r="JR86" i="39"/>
  <c r="JS86" i="39"/>
  <c r="JT86" i="39"/>
  <c r="JJ87" i="39"/>
  <c r="JK87" i="39"/>
  <c r="JL87" i="39"/>
  <c r="JM87" i="39"/>
  <c r="JN87" i="39"/>
  <c r="JO87" i="39"/>
  <c r="JP87" i="39"/>
  <c r="JQ87" i="39"/>
  <c r="JR87" i="39"/>
  <c r="JS87" i="39"/>
  <c r="JT87" i="39"/>
  <c r="JJ88" i="39"/>
  <c r="JK88" i="39"/>
  <c r="JL88" i="39"/>
  <c r="JM88" i="39"/>
  <c r="JN88" i="39"/>
  <c r="JO88" i="39"/>
  <c r="JP88" i="39"/>
  <c r="JQ88" i="39"/>
  <c r="JR88" i="39"/>
  <c r="JS88" i="39"/>
  <c r="JT88" i="39"/>
  <c r="JJ89" i="39"/>
  <c r="JK89" i="39"/>
  <c r="JL89" i="39"/>
  <c r="JM89" i="39"/>
  <c r="JN89" i="39"/>
  <c r="JO89" i="39"/>
  <c r="JP89" i="39"/>
  <c r="JQ89" i="39"/>
  <c r="JR89" i="39"/>
  <c r="JS89" i="39"/>
  <c r="JT89" i="39"/>
  <c r="JJ90" i="39"/>
  <c r="JK90" i="39"/>
  <c r="JL90" i="39"/>
  <c r="JM90" i="39"/>
  <c r="JN90" i="39"/>
  <c r="JO90" i="39"/>
  <c r="JP90" i="39"/>
  <c r="JQ90" i="39"/>
  <c r="JR90" i="39"/>
  <c r="JS90" i="39"/>
  <c r="JT90" i="39"/>
  <c r="JJ91" i="39"/>
  <c r="JK91" i="39"/>
  <c r="JL91" i="39"/>
  <c r="JM91" i="39"/>
  <c r="JN91" i="39"/>
  <c r="JO91" i="39"/>
  <c r="JP91" i="39"/>
  <c r="JQ91" i="39"/>
  <c r="JR91" i="39"/>
  <c r="JS91" i="39"/>
  <c r="JT91" i="39"/>
  <c r="JJ92" i="39"/>
  <c r="JK92" i="39"/>
  <c r="JL92" i="39"/>
  <c r="JM92" i="39"/>
  <c r="JN92" i="39"/>
  <c r="JO92" i="39"/>
  <c r="JP92" i="39"/>
  <c r="JQ92" i="39"/>
  <c r="JR92" i="39"/>
  <c r="JS92" i="39"/>
  <c r="JT92" i="39"/>
  <c r="JJ93" i="39"/>
  <c r="JK93" i="39"/>
  <c r="JL93" i="39"/>
  <c r="JM93" i="39"/>
  <c r="JN93" i="39"/>
  <c r="JO93" i="39"/>
  <c r="JP93" i="39"/>
  <c r="JQ93" i="39"/>
  <c r="JR93" i="39"/>
  <c r="JS93" i="39"/>
  <c r="JT93" i="39"/>
  <c r="JJ94" i="39"/>
  <c r="JK94" i="39"/>
  <c r="JL94" i="39"/>
  <c r="JM94" i="39"/>
  <c r="JN94" i="39"/>
  <c r="JO94" i="39"/>
  <c r="JP94" i="39"/>
  <c r="JQ94" i="39"/>
  <c r="JR94" i="39"/>
  <c r="JS94" i="39"/>
  <c r="JT94" i="39"/>
  <c r="JJ95" i="39"/>
  <c r="JK95" i="39"/>
  <c r="JL95" i="39"/>
  <c r="JM95" i="39"/>
  <c r="JN95" i="39"/>
  <c r="JO95" i="39"/>
  <c r="JP95" i="39"/>
  <c r="JQ95" i="39"/>
  <c r="JR95" i="39"/>
  <c r="JS95" i="39"/>
  <c r="JT95" i="39"/>
  <c r="JJ96" i="39"/>
  <c r="JK96" i="39"/>
  <c r="JL96" i="39"/>
  <c r="JM96" i="39"/>
  <c r="JN96" i="39"/>
  <c r="JO96" i="39"/>
  <c r="JP96" i="39"/>
  <c r="JQ96" i="39"/>
  <c r="JR96" i="39"/>
  <c r="JS96" i="39"/>
  <c r="JT96" i="39"/>
  <c r="JJ97" i="39"/>
  <c r="JK97" i="39"/>
  <c r="JL97" i="39"/>
  <c r="JM97" i="39"/>
  <c r="JN97" i="39"/>
  <c r="JO97" i="39"/>
  <c r="JP97" i="39"/>
  <c r="JQ97" i="39"/>
  <c r="JR97" i="39"/>
  <c r="JS97" i="39"/>
  <c r="JT97" i="39"/>
  <c r="JJ98" i="39"/>
  <c r="JK98" i="39"/>
  <c r="JL98" i="39"/>
  <c r="JM98" i="39"/>
  <c r="JN98" i="39"/>
  <c r="JO98" i="39"/>
  <c r="JP98" i="39"/>
  <c r="JQ98" i="39"/>
  <c r="JR98" i="39"/>
  <c r="JS98" i="39"/>
  <c r="JT98" i="39"/>
  <c r="JJ99" i="39"/>
  <c r="JK99" i="39"/>
  <c r="JL99" i="39"/>
  <c r="JM99" i="39"/>
  <c r="JN99" i="39"/>
  <c r="JO99" i="39"/>
  <c r="JP99" i="39"/>
  <c r="JQ99" i="39"/>
  <c r="JR99" i="39"/>
  <c r="JS99" i="39"/>
  <c r="JT99" i="39"/>
  <c r="JJ100" i="39"/>
  <c r="JK100" i="39"/>
  <c r="JL100" i="39"/>
  <c r="JM100" i="39"/>
  <c r="JN100" i="39"/>
  <c r="JO100" i="39"/>
  <c r="JP100" i="39"/>
  <c r="JQ100" i="39"/>
  <c r="JR100" i="39"/>
  <c r="JS100" i="39"/>
  <c r="JT100" i="39"/>
  <c r="JJ101" i="39"/>
  <c r="JK101" i="39"/>
  <c r="JL101" i="39"/>
  <c r="JM101" i="39"/>
  <c r="JN101" i="39"/>
  <c r="JO101" i="39"/>
  <c r="JP101" i="39"/>
  <c r="JQ101" i="39"/>
  <c r="JR101" i="39"/>
  <c r="JS101" i="39"/>
  <c r="JT101" i="39"/>
  <c r="JJ102" i="39"/>
  <c r="JK102" i="39"/>
  <c r="JL102" i="39"/>
  <c r="JM102" i="39"/>
  <c r="JN102" i="39"/>
  <c r="JO102" i="39"/>
  <c r="JP102" i="39"/>
  <c r="JQ102" i="39"/>
  <c r="JR102" i="39"/>
  <c r="JS102" i="39"/>
  <c r="JT102" i="39"/>
  <c r="JJ103" i="39"/>
  <c r="JK103" i="39"/>
  <c r="JL103" i="39"/>
  <c r="JM103" i="39"/>
  <c r="JN103" i="39"/>
  <c r="JO103" i="39"/>
  <c r="JP103" i="39"/>
  <c r="JQ103" i="39"/>
  <c r="JR103" i="39"/>
  <c r="JS103" i="39"/>
  <c r="JT103" i="39"/>
  <c r="JJ104" i="39"/>
  <c r="JK104" i="39"/>
  <c r="JL104" i="39"/>
  <c r="JM104" i="39"/>
  <c r="JN104" i="39"/>
  <c r="JO104" i="39"/>
  <c r="JP104" i="39"/>
  <c r="JQ104" i="39"/>
  <c r="JR104" i="39"/>
  <c r="JS104" i="39"/>
  <c r="JT104" i="39"/>
  <c r="JJ105" i="39"/>
  <c r="JK105" i="39"/>
  <c r="JL105" i="39"/>
  <c r="JM105" i="39"/>
  <c r="JN105" i="39"/>
  <c r="JO105" i="39"/>
  <c r="JP105" i="39"/>
  <c r="JQ105" i="39"/>
  <c r="JR105" i="39"/>
  <c r="JS105" i="39"/>
  <c r="JT105" i="39"/>
  <c r="JJ106" i="39"/>
  <c r="JK106" i="39"/>
  <c r="JL106" i="39"/>
  <c r="JM106" i="39"/>
  <c r="JN106" i="39"/>
  <c r="JO106" i="39"/>
  <c r="JP106" i="39"/>
  <c r="JQ106" i="39"/>
  <c r="JR106" i="39"/>
  <c r="JS106" i="39"/>
  <c r="JT106" i="39"/>
  <c r="JJ107" i="39"/>
  <c r="JK107" i="39"/>
  <c r="JL107" i="39"/>
  <c r="JM107" i="39"/>
  <c r="JN107" i="39"/>
  <c r="JO107" i="39"/>
  <c r="JP107" i="39"/>
  <c r="JQ107" i="39"/>
  <c r="JR107" i="39"/>
  <c r="JS107" i="39"/>
  <c r="JT107" i="39"/>
  <c r="JJ108" i="39"/>
  <c r="JK108" i="39"/>
  <c r="JL108" i="39"/>
  <c r="JM108" i="39"/>
  <c r="JN108" i="39"/>
  <c r="JO108" i="39"/>
  <c r="JP108" i="39"/>
  <c r="JQ108" i="39"/>
  <c r="JR108" i="39"/>
  <c r="JS108" i="39"/>
  <c r="JT108" i="39"/>
  <c r="JJ109" i="39"/>
  <c r="JK109" i="39"/>
  <c r="JL109" i="39"/>
  <c r="JM109" i="39"/>
  <c r="JN109" i="39"/>
  <c r="JO109" i="39"/>
  <c r="JP109" i="39"/>
  <c r="JQ109" i="39"/>
  <c r="JR109" i="39"/>
  <c r="JS109" i="39"/>
  <c r="JT109" i="39"/>
  <c r="JJ110" i="39"/>
  <c r="JK110" i="39"/>
  <c r="JL110" i="39"/>
  <c r="JM110" i="39"/>
  <c r="JN110" i="39"/>
  <c r="JO110" i="39"/>
  <c r="JP110" i="39"/>
  <c r="JQ110" i="39"/>
  <c r="JR110" i="39"/>
  <c r="JS110" i="39"/>
  <c r="JT110" i="39"/>
  <c r="JJ111" i="39"/>
  <c r="JK111" i="39"/>
  <c r="JL111" i="39"/>
  <c r="JM111" i="39"/>
  <c r="JN111" i="39"/>
  <c r="JO111" i="39"/>
  <c r="JP111" i="39"/>
  <c r="JQ111" i="39"/>
  <c r="JR111" i="39"/>
  <c r="JS111" i="39"/>
  <c r="JT111" i="39"/>
  <c r="JJ112" i="39"/>
  <c r="JK112" i="39"/>
  <c r="JL112" i="39"/>
  <c r="JM112" i="39"/>
  <c r="JN112" i="39"/>
  <c r="JO112" i="39"/>
  <c r="JP112" i="39"/>
  <c r="JQ112" i="39"/>
  <c r="JR112" i="39"/>
  <c r="JS112" i="39"/>
  <c r="JT112" i="39"/>
  <c r="JJ113" i="39"/>
  <c r="JK113" i="39"/>
  <c r="JL113" i="39"/>
  <c r="JM113" i="39"/>
  <c r="JN113" i="39"/>
  <c r="JO113" i="39"/>
  <c r="JP113" i="39"/>
  <c r="JQ113" i="39"/>
  <c r="JR113" i="39"/>
  <c r="JS113" i="39"/>
  <c r="JT113" i="39"/>
  <c r="JJ114" i="39"/>
  <c r="JK114" i="39"/>
  <c r="JL114" i="39"/>
  <c r="JM114" i="39"/>
  <c r="JN114" i="39"/>
  <c r="JO114" i="39"/>
  <c r="JP114" i="39"/>
  <c r="JQ114" i="39"/>
  <c r="JR114" i="39"/>
  <c r="JS114" i="39"/>
  <c r="JT114" i="39"/>
  <c r="JJ115" i="39"/>
  <c r="JK115" i="39"/>
  <c r="JL115" i="39"/>
  <c r="JM115" i="39"/>
  <c r="JN115" i="39"/>
  <c r="JO115" i="39"/>
  <c r="JP115" i="39"/>
  <c r="JQ115" i="39"/>
  <c r="JR115" i="39"/>
  <c r="JS115" i="39"/>
  <c r="JT115" i="39"/>
  <c r="JJ116" i="39"/>
  <c r="JK116" i="39"/>
  <c r="JL116" i="39"/>
  <c r="JM116" i="39"/>
  <c r="JN116" i="39"/>
  <c r="JO116" i="39"/>
  <c r="JP116" i="39"/>
  <c r="JQ116" i="39"/>
  <c r="JR116" i="39"/>
  <c r="JS116" i="39"/>
  <c r="JT116" i="39"/>
  <c r="JJ117" i="39"/>
  <c r="JK117" i="39"/>
  <c r="JL117" i="39"/>
  <c r="JM117" i="39"/>
  <c r="JN117" i="39"/>
  <c r="JO117" i="39"/>
  <c r="JP117" i="39"/>
  <c r="JQ117" i="39"/>
  <c r="JR117" i="39"/>
  <c r="JS117" i="39"/>
  <c r="JT117" i="39"/>
  <c r="JJ118" i="39"/>
  <c r="JK118" i="39"/>
  <c r="JL118" i="39"/>
  <c r="JM118" i="39"/>
  <c r="JN118" i="39"/>
  <c r="JO118" i="39"/>
  <c r="JP118" i="39"/>
  <c r="JQ118" i="39"/>
  <c r="JR118" i="39"/>
  <c r="JS118" i="39"/>
  <c r="JT118" i="39"/>
  <c r="JJ119" i="39"/>
  <c r="JK119" i="39"/>
  <c r="JL119" i="39"/>
  <c r="JM119" i="39"/>
  <c r="JN119" i="39"/>
  <c r="JO119" i="39"/>
  <c r="JP119" i="39"/>
  <c r="JQ119" i="39"/>
  <c r="JR119" i="39"/>
  <c r="JS119" i="39"/>
  <c r="JT119" i="39"/>
  <c r="JJ120" i="39"/>
  <c r="JK120" i="39"/>
  <c r="JL120" i="39"/>
  <c r="JM120" i="39"/>
  <c r="JN120" i="39"/>
  <c r="JO120" i="39"/>
  <c r="JP120" i="39"/>
  <c r="JQ120" i="39"/>
  <c r="JR120" i="39"/>
  <c r="JS120" i="39"/>
  <c r="JT120" i="39"/>
  <c r="JJ121" i="39"/>
  <c r="JK121" i="39"/>
  <c r="JL121" i="39"/>
  <c r="JM121" i="39"/>
  <c r="JN121" i="39"/>
  <c r="JO121" i="39"/>
  <c r="JP121" i="39"/>
  <c r="JQ121" i="39"/>
  <c r="JR121" i="39"/>
  <c r="JS121" i="39"/>
  <c r="JT121" i="39"/>
  <c r="JJ122" i="39"/>
  <c r="JK122" i="39"/>
  <c r="JL122" i="39"/>
  <c r="JM122" i="39"/>
  <c r="JN122" i="39"/>
  <c r="JO122" i="39"/>
  <c r="JP122" i="39"/>
  <c r="JQ122" i="39"/>
  <c r="JR122" i="39"/>
  <c r="JS122" i="39"/>
  <c r="JT122" i="39"/>
  <c r="JJ123" i="39"/>
  <c r="JK123" i="39"/>
  <c r="JL123" i="39"/>
  <c r="JM123" i="39"/>
  <c r="JN123" i="39"/>
  <c r="JO123" i="39"/>
  <c r="JP123" i="39"/>
  <c r="JQ123" i="39"/>
  <c r="JR123" i="39"/>
  <c r="JS123" i="39"/>
  <c r="JT123" i="39"/>
  <c r="JJ124" i="39"/>
  <c r="JK124" i="39"/>
  <c r="JL124" i="39"/>
  <c r="JM124" i="39"/>
  <c r="JN124" i="39"/>
  <c r="JO124" i="39"/>
  <c r="JP124" i="39"/>
  <c r="JQ124" i="39"/>
  <c r="JR124" i="39"/>
  <c r="JS124" i="39"/>
  <c r="JT124" i="39"/>
  <c r="JJ125" i="39"/>
  <c r="JK125" i="39"/>
  <c r="JL125" i="39"/>
  <c r="JM125" i="39"/>
  <c r="JN125" i="39"/>
  <c r="JO125" i="39"/>
  <c r="JP125" i="39"/>
  <c r="JQ125" i="39"/>
  <c r="JR125" i="39"/>
  <c r="JS125" i="39"/>
  <c r="JT125" i="39"/>
  <c r="JJ126" i="39"/>
  <c r="JK126" i="39"/>
  <c r="JL126" i="39"/>
  <c r="JM126" i="39"/>
  <c r="JN126" i="39"/>
  <c r="JO126" i="39"/>
  <c r="JP126" i="39"/>
  <c r="JQ126" i="39"/>
  <c r="JR126" i="39"/>
  <c r="JS126" i="39"/>
  <c r="JT126" i="39"/>
  <c r="JJ127" i="39"/>
  <c r="JK127" i="39"/>
  <c r="JL127" i="39"/>
  <c r="JM127" i="39"/>
  <c r="JN127" i="39"/>
  <c r="JO127" i="39"/>
  <c r="JP127" i="39"/>
  <c r="JQ127" i="39"/>
  <c r="JR127" i="39"/>
  <c r="JS127" i="39"/>
  <c r="JT127" i="39"/>
  <c r="JJ128" i="39"/>
  <c r="JK128" i="39"/>
  <c r="JL128" i="39"/>
  <c r="JM128" i="39"/>
  <c r="JN128" i="39"/>
  <c r="JO128" i="39"/>
  <c r="JP128" i="39"/>
  <c r="JQ128" i="39"/>
  <c r="JR128" i="39"/>
  <c r="JS128" i="39"/>
  <c r="JT128" i="39"/>
  <c r="JJ129" i="39"/>
  <c r="JK129" i="39"/>
  <c r="JL129" i="39"/>
  <c r="JM129" i="39"/>
  <c r="JN129" i="39"/>
  <c r="JO129" i="39"/>
  <c r="JP129" i="39"/>
  <c r="JQ129" i="39"/>
  <c r="JR129" i="39"/>
  <c r="JS129" i="39"/>
  <c r="JT129" i="39"/>
  <c r="JJ130" i="39"/>
  <c r="JK130" i="39"/>
  <c r="JL130" i="39"/>
  <c r="JM130" i="39"/>
  <c r="JN130" i="39"/>
  <c r="JO130" i="39"/>
  <c r="JP130" i="39"/>
  <c r="JQ130" i="39"/>
  <c r="JR130" i="39"/>
  <c r="JS130" i="39"/>
  <c r="JT130" i="39"/>
  <c r="JJ131" i="39"/>
  <c r="JK131" i="39"/>
  <c r="JL131" i="39"/>
  <c r="JM131" i="39"/>
  <c r="JN131" i="39"/>
  <c r="JO131" i="39"/>
  <c r="JP131" i="39"/>
  <c r="JQ131" i="39"/>
  <c r="JR131" i="39"/>
  <c r="JS131" i="39"/>
  <c r="JT131" i="39"/>
  <c r="JJ132" i="39"/>
  <c r="JK132" i="39"/>
  <c r="JL132" i="39"/>
  <c r="JM132" i="39"/>
  <c r="JN132" i="39"/>
  <c r="JO132" i="39"/>
  <c r="JP132" i="39"/>
  <c r="JQ132" i="39"/>
  <c r="JR132" i="39"/>
  <c r="JS132" i="39"/>
  <c r="JT132" i="39"/>
  <c r="JJ133" i="39"/>
  <c r="JK133" i="39"/>
  <c r="JL133" i="39"/>
  <c r="JM133" i="39"/>
  <c r="JN133" i="39"/>
  <c r="JO133" i="39"/>
  <c r="JP133" i="39"/>
  <c r="JQ133" i="39"/>
  <c r="JR133" i="39"/>
  <c r="JS133" i="39"/>
  <c r="JT133" i="39"/>
  <c r="JJ134" i="39"/>
  <c r="JK134" i="39"/>
  <c r="JL134" i="39"/>
  <c r="JM134" i="39"/>
  <c r="JN134" i="39"/>
  <c r="JO134" i="39"/>
  <c r="JP134" i="39"/>
  <c r="JQ134" i="39"/>
  <c r="JR134" i="39"/>
  <c r="JS134" i="39"/>
  <c r="JT134" i="39"/>
  <c r="JJ135" i="39"/>
  <c r="JK135" i="39"/>
  <c r="JL135" i="39"/>
  <c r="JM135" i="39"/>
  <c r="JN135" i="39"/>
  <c r="JO135" i="39"/>
  <c r="JP135" i="39"/>
  <c r="JQ135" i="39"/>
  <c r="JR135" i="39"/>
  <c r="JS135" i="39"/>
  <c r="JT135" i="39"/>
  <c r="JJ136" i="39"/>
  <c r="JK136" i="39"/>
  <c r="JL136" i="39"/>
  <c r="JM136" i="39"/>
  <c r="JN136" i="39"/>
  <c r="JO136" i="39"/>
  <c r="JP136" i="39"/>
  <c r="JQ136" i="39"/>
  <c r="JR136" i="39"/>
  <c r="JS136" i="39"/>
  <c r="JT136" i="39"/>
  <c r="JJ137" i="39"/>
  <c r="JK137" i="39"/>
  <c r="JL137" i="39"/>
  <c r="JM137" i="39"/>
  <c r="JN137" i="39"/>
  <c r="JO137" i="39"/>
  <c r="JP137" i="39"/>
  <c r="JQ137" i="39"/>
  <c r="JR137" i="39"/>
  <c r="JS137" i="39"/>
  <c r="JT137" i="39"/>
  <c r="JJ138" i="39"/>
  <c r="JK138" i="39"/>
  <c r="JL138" i="39"/>
  <c r="JM138" i="39"/>
  <c r="JN138" i="39"/>
  <c r="JO138" i="39"/>
  <c r="JP138" i="39"/>
  <c r="JQ138" i="39"/>
  <c r="JR138" i="39"/>
  <c r="JS138" i="39"/>
  <c r="JT138" i="39"/>
  <c r="JJ139" i="39"/>
  <c r="JK139" i="39"/>
  <c r="JL139" i="39"/>
  <c r="JM139" i="39"/>
  <c r="JN139" i="39"/>
  <c r="JO139" i="39"/>
  <c r="JP139" i="39"/>
  <c r="JQ139" i="39"/>
  <c r="JR139" i="39"/>
  <c r="JS139" i="39"/>
  <c r="JT139" i="39"/>
  <c r="JJ140" i="39"/>
  <c r="JK140" i="39"/>
  <c r="JL140" i="39"/>
  <c r="JM140" i="39"/>
  <c r="JN140" i="39"/>
  <c r="JO140" i="39"/>
  <c r="JP140" i="39"/>
  <c r="JQ140" i="39"/>
  <c r="JR140" i="39"/>
  <c r="JS140" i="39"/>
  <c r="JT140" i="39"/>
  <c r="JJ141" i="39"/>
  <c r="JK141" i="39"/>
  <c r="JL141" i="39"/>
  <c r="JM141" i="39"/>
  <c r="JN141" i="39"/>
  <c r="JO141" i="39"/>
  <c r="JP141" i="39"/>
  <c r="JQ141" i="39"/>
  <c r="JR141" i="39"/>
  <c r="JS141" i="39"/>
  <c r="JT141" i="39"/>
  <c r="JJ142" i="39"/>
  <c r="JK142" i="39"/>
  <c r="JL142" i="39"/>
  <c r="JM142" i="39"/>
  <c r="JN142" i="39"/>
  <c r="JO142" i="39"/>
  <c r="JP142" i="39"/>
  <c r="JQ142" i="39"/>
  <c r="JR142" i="39"/>
  <c r="JS142" i="39"/>
  <c r="JT142" i="39"/>
  <c r="JJ143" i="39"/>
  <c r="JK143" i="39"/>
  <c r="JL143" i="39"/>
  <c r="JM143" i="39"/>
  <c r="JN143" i="39"/>
  <c r="JO143" i="39"/>
  <c r="JP143" i="39"/>
  <c r="JQ143" i="39"/>
  <c r="JR143" i="39"/>
  <c r="JS143" i="39"/>
  <c r="JT143" i="39"/>
  <c r="JJ144" i="39"/>
  <c r="JK144" i="39"/>
  <c r="JL144" i="39"/>
  <c r="JM144" i="39"/>
  <c r="JN144" i="39"/>
  <c r="JO144" i="39"/>
  <c r="JP144" i="39"/>
  <c r="JQ144" i="39"/>
  <c r="JR144" i="39"/>
  <c r="JS144" i="39"/>
  <c r="JT144" i="39"/>
  <c r="JJ145" i="39"/>
  <c r="JK145" i="39"/>
  <c r="JL145" i="39"/>
  <c r="JM145" i="39"/>
  <c r="JN145" i="39"/>
  <c r="JO145" i="39"/>
  <c r="JP145" i="39"/>
  <c r="JQ145" i="39"/>
  <c r="JR145" i="39"/>
  <c r="JS145" i="39"/>
  <c r="JT145" i="39"/>
  <c r="JJ146" i="39"/>
  <c r="JK146" i="39"/>
  <c r="JL146" i="39"/>
  <c r="JM146" i="39"/>
  <c r="JN146" i="39"/>
  <c r="JO146" i="39"/>
  <c r="JP146" i="39"/>
  <c r="JQ146" i="39"/>
  <c r="JR146" i="39"/>
  <c r="JS146" i="39"/>
  <c r="JT146" i="39"/>
  <c r="JJ147" i="39"/>
  <c r="JK147" i="39"/>
  <c r="JL147" i="39"/>
  <c r="JM147" i="39"/>
  <c r="JN147" i="39"/>
  <c r="JO147" i="39"/>
  <c r="JP147" i="39"/>
  <c r="JQ147" i="39"/>
  <c r="JR147" i="39"/>
  <c r="JS147" i="39"/>
  <c r="JT147" i="39"/>
  <c r="JJ148" i="39"/>
  <c r="JK148" i="39"/>
  <c r="JL148" i="39"/>
  <c r="JM148" i="39"/>
  <c r="JN148" i="39"/>
  <c r="JO148" i="39"/>
  <c r="JP148" i="39"/>
  <c r="JQ148" i="39"/>
  <c r="JR148" i="39"/>
  <c r="JS148" i="39"/>
  <c r="JT148" i="39"/>
  <c r="JJ149" i="39"/>
  <c r="JK149" i="39"/>
  <c r="JL149" i="39"/>
  <c r="JM149" i="39"/>
  <c r="JN149" i="39"/>
  <c r="JO149" i="39"/>
  <c r="JP149" i="39"/>
  <c r="JQ149" i="39"/>
  <c r="JR149" i="39"/>
  <c r="JS149" i="39"/>
  <c r="JT149" i="39"/>
  <c r="JJ150" i="39"/>
  <c r="JK150" i="39"/>
  <c r="JL150" i="39"/>
  <c r="JM150" i="39"/>
  <c r="JN150" i="39"/>
  <c r="JO150" i="39"/>
  <c r="JP150" i="39"/>
  <c r="JQ150" i="39"/>
  <c r="JR150" i="39"/>
  <c r="JS150" i="39"/>
  <c r="JT150" i="39"/>
  <c r="JJ151" i="39"/>
  <c r="JK151" i="39"/>
  <c r="JL151" i="39"/>
  <c r="JM151" i="39"/>
  <c r="JN151" i="39"/>
  <c r="JO151" i="39"/>
  <c r="JP151" i="39"/>
  <c r="JQ151" i="39"/>
  <c r="JR151" i="39"/>
  <c r="JS151" i="39"/>
  <c r="JT151" i="39"/>
  <c r="JJ152" i="39"/>
  <c r="JK152" i="39"/>
  <c r="JL152" i="39"/>
  <c r="JM152" i="39"/>
  <c r="JN152" i="39"/>
  <c r="JO152" i="39"/>
  <c r="JP152" i="39"/>
  <c r="JQ152" i="39"/>
  <c r="JR152" i="39"/>
  <c r="JS152" i="39"/>
  <c r="JT152" i="39"/>
  <c r="JJ153" i="39"/>
  <c r="JK153" i="39"/>
  <c r="JL153" i="39"/>
  <c r="JM153" i="39"/>
  <c r="JN153" i="39"/>
  <c r="JO153" i="39"/>
  <c r="JP153" i="39"/>
  <c r="JQ153" i="39"/>
  <c r="JR153" i="39"/>
  <c r="JS153" i="39"/>
  <c r="JT153" i="39"/>
  <c r="JJ154" i="39"/>
  <c r="JK154" i="39"/>
  <c r="JL154" i="39"/>
  <c r="JM154" i="39"/>
  <c r="JN154" i="39"/>
  <c r="JO154" i="39"/>
  <c r="JP154" i="39"/>
  <c r="JQ154" i="39"/>
  <c r="JR154" i="39"/>
  <c r="JS154" i="39"/>
  <c r="JT154" i="39"/>
  <c r="JJ155" i="39"/>
  <c r="JK155" i="39"/>
  <c r="JL155" i="39"/>
  <c r="JM155" i="39"/>
  <c r="JN155" i="39"/>
  <c r="JO155" i="39"/>
  <c r="JP155" i="39"/>
  <c r="JQ155" i="39"/>
  <c r="JR155" i="39"/>
  <c r="JS155" i="39"/>
  <c r="JT155" i="39"/>
  <c r="JJ156" i="39"/>
  <c r="JK156" i="39"/>
  <c r="JL156" i="39"/>
  <c r="JM156" i="39"/>
  <c r="JN156" i="39"/>
  <c r="JO156" i="39"/>
  <c r="JP156" i="39"/>
  <c r="JQ156" i="39"/>
  <c r="JR156" i="39"/>
  <c r="JS156" i="39"/>
  <c r="JT156" i="39"/>
  <c r="JJ157" i="39"/>
  <c r="JK157" i="39"/>
  <c r="JL157" i="39"/>
  <c r="JM157" i="39"/>
  <c r="JN157" i="39"/>
  <c r="JO157" i="39"/>
  <c r="JP157" i="39"/>
  <c r="JQ157" i="39"/>
  <c r="JR157" i="39"/>
  <c r="JS157" i="39"/>
  <c r="JT157" i="39"/>
  <c r="JJ158" i="39"/>
  <c r="JK158" i="39"/>
  <c r="JL158" i="39"/>
  <c r="JM158" i="39"/>
  <c r="JN158" i="39"/>
  <c r="JO158" i="39"/>
  <c r="JP158" i="39"/>
  <c r="JQ158" i="39"/>
  <c r="JR158" i="39"/>
  <c r="JS158" i="39"/>
  <c r="JT158" i="39"/>
  <c r="JJ159" i="39"/>
  <c r="JK159" i="39"/>
  <c r="JL159" i="39"/>
  <c r="JM159" i="39"/>
  <c r="JN159" i="39"/>
  <c r="JO159" i="39"/>
  <c r="JP159" i="39"/>
  <c r="JQ159" i="39"/>
  <c r="JR159" i="39"/>
  <c r="JS159" i="39"/>
  <c r="JT159" i="39"/>
  <c r="JJ160" i="39"/>
  <c r="JK160" i="39"/>
  <c r="JL160" i="39"/>
  <c r="JM160" i="39"/>
  <c r="JN160" i="39"/>
  <c r="JO160" i="39"/>
  <c r="JP160" i="39"/>
  <c r="JQ160" i="39"/>
  <c r="JR160" i="39"/>
  <c r="JS160" i="39"/>
  <c r="JT160" i="39"/>
  <c r="JJ161" i="39"/>
  <c r="JK161" i="39"/>
  <c r="JL161" i="39"/>
  <c r="JM161" i="39"/>
  <c r="JN161" i="39"/>
  <c r="JO161" i="39"/>
  <c r="JP161" i="39"/>
  <c r="JQ161" i="39"/>
  <c r="JR161" i="39"/>
  <c r="JS161" i="39"/>
  <c r="JT161" i="39"/>
  <c r="JJ162" i="39"/>
  <c r="JK162" i="39"/>
  <c r="JL162" i="39"/>
  <c r="JM162" i="39"/>
  <c r="JN162" i="39"/>
  <c r="JO162" i="39"/>
  <c r="JP162" i="39"/>
  <c r="JQ162" i="39"/>
  <c r="JR162" i="39"/>
  <c r="JS162" i="39"/>
  <c r="JT162" i="39"/>
  <c r="JJ163" i="39"/>
  <c r="JK163" i="39"/>
  <c r="JL163" i="39"/>
  <c r="JM163" i="39"/>
  <c r="JN163" i="39"/>
  <c r="JO163" i="39"/>
  <c r="JP163" i="39"/>
  <c r="JQ163" i="39"/>
  <c r="JR163" i="39"/>
  <c r="JS163" i="39"/>
  <c r="JT163" i="39"/>
  <c r="JJ164" i="39"/>
  <c r="JK164" i="39"/>
  <c r="JL164" i="39"/>
  <c r="JM164" i="39"/>
  <c r="JN164" i="39"/>
  <c r="JO164" i="39"/>
  <c r="JP164" i="39"/>
  <c r="JQ164" i="39"/>
  <c r="JR164" i="39"/>
  <c r="JS164" i="39"/>
  <c r="JT164" i="39"/>
  <c r="JJ165" i="39"/>
  <c r="JK165" i="39"/>
  <c r="JL165" i="39"/>
  <c r="JM165" i="39"/>
  <c r="JN165" i="39"/>
  <c r="JO165" i="39"/>
  <c r="JP165" i="39"/>
  <c r="JQ165" i="39"/>
  <c r="JR165" i="39"/>
  <c r="JS165" i="39"/>
  <c r="JT165" i="39"/>
  <c r="JJ166" i="39"/>
  <c r="JK166" i="39"/>
  <c r="JL166" i="39"/>
  <c r="JM166" i="39"/>
  <c r="JN166" i="39"/>
  <c r="JO166" i="39"/>
  <c r="JP166" i="39"/>
  <c r="JQ166" i="39"/>
  <c r="JR166" i="39"/>
  <c r="JS166" i="39"/>
  <c r="JT166" i="39"/>
  <c r="JJ167" i="39"/>
  <c r="JK167" i="39"/>
  <c r="JL167" i="39"/>
  <c r="JM167" i="39"/>
  <c r="JN167" i="39"/>
  <c r="JO167" i="39"/>
  <c r="JP167" i="39"/>
  <c r="JQ167" i="39"/>
  <c r="JR167" i="39"/>
  <c r="JS167" i="39"/>
  <c r="JT167" i="39"/>
  <c r="JJ168" i="39"/>
  <c r="JK168" i="39"/>
  <c r="JL168" i="39"/>
  <c r="JM168" i="39"/>
  <c r="JN168" i="39"/>
  <c r="JO168" i="39"/>
  <c r="JP168" i="39"/>
  <c r="JQ168" i="39"/>
  <c r="JR168" i="39"/>
  <c r="JS168" i="39"/>
  <c r="JT168" i="39"/>
  <c r="JJ169" i="39"/>
  <c r="JK169" i="39"/>
  <c r="JL169" i="39"/>
  <c r="JM169" i="39"/>
  <c r="JN169" i="39"/>
  <c r="JO169" i="39"/>
  <c r="JP169" i="39"/>
  <c r="JQ169" i="39"/>
  <c r="JR169" i="39"/>
  <c r="JS169" i="39"/>
  <c r="JT169" i="39"/>
  <c r="JJ170" i="39"/>
  <c r="JK170" i="39"/>
  <c r="JL170" i="39"/>
  <c r="JM170" i="39"/>
  <c r="JN170" i="39"/>
  <c r="JO170" i="39"/>
  <c r="JP170" i="39"/>
  <c r="JQ170" i="39"/>
  <c r="JR170" i="39"/>
  <c r="JS170" i="39"/>
  <c r="JT170" i="39"/>
  <c r="JJ171" i="39"/>
  <c r="JK171" i="39"/>
  <c r="JL171" i="39"/>
  <c r="JM171" i="39"/>
  <c r="JN171" i="39"/>
  <c r="JO171" i="39"/>
  <c r="JP171" i="39"/>
  <c r="JQ171" i="39"/>
  <c r="JR171" i="39"/>
  <c r="JS171" i="39"/>
  <c r="JT171" i="39"/>
  <c r="JJ172" i="39"/>
  <c r="JK172" i="39"/>
  <c r="JL172" i="39"/>
  <c r="JM172" i="39"/>
  <c r="JN172" i="39"/>
  <c r="JO172" i="39"/>
  <c r="JP172" i="39"/>
  <c r="JQ172" i="39"/>
  <c r="JR172" i="39"/>
  <c r="JS172" i="39"/>
  <c r="JT172" i="39"/>
  <c r="JJ173" i="39"/>
  <c r="JK173" i="39"/>
  <c r="JL173" i="39"/>
  <c r="JM173" i="39"/>
  <c r="JN173" i="39"/>
  <c r="JO173" i="39"/>
  <c r="JP173" i="39"/>
  <c r="JQ173" i="39"/>
  <c r="JR173" i="39"/>
  <c r="JS173" i="39"/>
  <c r="JT173" i="39"/>
  <c r="JJ174" i="39"/>
  <c r="JK174" i="39"/>
  <c r="JL174" i="39"/>
  <c r="JM174" i="39"/>
  <c r="JN174" i="39"/>
  <c r="JO174" i="39"/>
  <c r="JP174" i="39"/>
  <c r="JQ174" i="39"/>
  <c r="JR174" i="39"/>
  <c r="JS174" i="39"/>
  <c r="JT174" i="39"/>
  <c r="JJ175" i="39"/>
  <c r="JK175" i="39"/>
  <c r="JL175" i="39"/>
  <c r="JM175" i="39"/>
  <c r="JN175" i="39"/>
  <c r="JO175" i="39"/>
  <c r="JP175" i="39"/>
  <c r="JQ175" i="39"/>
  <c r="JR175" i="39"/>
  <c r="JS175" i="39"/>
  <c r="JT175" i="39"/>
  <c r="JJ176" i="39"/>
  <c r="JK176" i="39"/>
  <c r="JL176" i="39"/>
  <c r="JM176" i="39"/>
  <c r="JN176" i="39"/>
  <c r="JO176" i="39"/>
  <c r="JP176" i="39"/>
  <c r="JQ176" i="39"/>
  <c r="JR176" i="39"/>
  <c r="JS176" i="39"/>
  <c r="JT176" i="39"/>
  <c r="JJ177" i="39"/>
  <c r="JK177" i="39"/>
  <c r="JL177" i="39"/>
  <c r="JM177" i="39"/>
  <c r="JN177" i="39"/>
  <c r="JO177" i="39"/>
  <c r="JP177" i="39"/>
  <c r="JQ177" i="39"/>
  <c r="JR177" i="39"/>
  <c r="JS177" i="39"/>
  <c r="JT177" i="39"/>
  <c r="JJ178" i="39"/>
  <c r="JK178" i="39"/>
  <c r="JL178" i="39"/>
  <c r="JM178" i="39"/>
  <c r="JN178" i="39"/>
  <c r="JO178" i="39"/>
  <c r="JP178" i="39"/>
  <c r="JQ178" i="39"/>
  <c r="JR178" i="39"/>
  <c r="JS178" i="39"/>
  <c r="JT178" i="39"/>
  <c r="JJ179" i="39"/>
  <c r="JK179" i="39"/>
  <c r="JL179" i="39"/>
  <c r="JM179" i="39"/>
  <c r="JN179" i="39"/>
  <c r="JO179" i="39"/>
  <c r="JP179" i="39"/>
  <c r="JQ179" i="39"/>
  <c r="JR179" i="39"/>
  <c r="JS179" i="39"/>
  <c r="JT179" i="39"/>
  <c r="JJ180" i="39"/>
  <c r="JK180" i="39"/>
  <c r="JL180" i="39"/>
  <c r="JM180" i="39"/>
  <c r="JN180" i="39"/>
  <c r="JO180" i="39"/>
  <c r="JP180" i="39"/>
  <c r="JQ180" i="39"/>
  <c r="JR180" i="39"/>
  <c r="JS180" i="39"/>
  <c r="JT180" i="39"/>
  <c r="JJ181" i="39"/>
  <c r="JK181" i="39"/>
  <c r="JL181" i="39"/>
  <c r="JM181" i="39"/>
  <c r="JN181" i="39"/>
  <c r="JO181" i="39"/>
  <c r="JP181" i="39"/>
  <c r="JQ181" i="39"/>
  <c r="JR181" i="39"/>
  <c r="JS181" i="39"/>
  <c r="JT181" i="39"/>
  <c r="JJ182" i="39"/>
  <c r="JK182" i="39"/>
  <c r="JL182" i="39"/>
  <c r="JM182" i="39"/>
  <c r="JN182" i="39"/>
  <c r="JO182" i="39"/>
  <c r="JP182" i="39"/>
  <c r="JQ182" i="39"/>
  <c r="JR182" i="39"/>
  <c r="JS182" i="39"/>
  <c r="JT182" i="39"/>
  <c r="JJ183" i="39"/>
  <c r="JK183" i="39"/>
  <c r="JL183" i="39"/>
  <c r="JM183" i="39"/>
  <c r="JN183" i="39"/>
  <c r="JO183" i="39"/>
  <c r="JP183" i="39"/>
  <c r="JQ183" i="39"/>
  <c r="JR183" i="39"/>
  <c r="JS183" i="39"/>
  <c r="JT183" i="39"/>
  <c r="JJ184" i="39"/>
  <c r="JK184" i="39"/>
  <c r="JL184" i="39"/>
  <c r="JM184" i="39"/>
  <c r="JN184" i="39"/>
  <c r="JO184" i="39"/>
  <c r="JP184" i="39"/>
  <c r="JQ184" i="39"/>
  <c r="JR184" i="39"/>
  <c r="JS184" i="39"/>
  <c r="JT184" i="39"/>
  <c r="JK3" i="39"/>
  <c r="JL3" i="39"/>
  <c r="JM3" i="39"/>
  <c r="JN3" i="39"/>
  <c r="JO3" i="39"/>
  <c r="JP3" i="39"/>
  <c r="JQ3" i="39"/>
  <c r="JR3" i="39"/>
  <c r="JS3" i="39"/>
  <c r="JT3" i="39"/>
  <c r="JJ3" i="39"/>
  <c r="IN3" i="39"/>
  <c r="IN4" i="39"/>
  <c r="IO4" i="39"/>
  <c r="IP4" i="39"/>
  <c r="IQ4" i="39"/>
  <c r="IR4" i="39"/>
  <c r="IS4" i="39"/>
  <c r="IT4" i="39"/>
  <c r="IU4" i="39"/>
  <c r="IV4" i="39"/>
  <c r="IW4" i="39"/>
  <c r="IX4" i="39"/>
  <c r="IN5" i="39"/>
  <c r="IO5" i="39"/>
  <c r="IP5" i="39"/>
  <c r="IQ5" i="39"/>
  <c r="IR5" i="39"/>
  <c r="IS5" i="39"/>
  <c r="IT5" i="39"/>
  <c r="IU5" i="39"/>
  <c r="IV5" i="39"/>
  <c r="IW5" i="39"/>
  <c r="IX5" i="39"/>
  <c r="IN6" i="39"/>
  <c r="IO6" i="39"/>
  <c r="IP6" i="39"/>
  <c r="IQ6" i="39"/>
  <c r="IR6" i="39"/>
  <c r="IS6" i="39"/>
  <c r="IT6" i="39"/>
  <c r="IU6" i="39"/>
  <c r="IV6" i="39"/>
  <c r="IW6" i="39"/>
  <c r="IX6" i="39"/>
  <c r="IN7" i="39"/>
  <c r="IO7" i="39"/>
  <c r="IP7" i="39"/>
  <c r="IQ7" i="39"/>
  <c r="IR7" i="39"/>
  <c r="IS7" i="39"/>
  <c r="IT7" i="39"/>
  <c r="IU7" i="39"/>
  <c r="IV7" i="39"/>
  <c r="IW7" i="39"/>
  <c r="IX7" i="39"/>
  <c r="IN8" i="39"/>
  <c r="IO8" i="39"/>
  <c r="IP8" i="39"/>
  <c r="IQ8" i="39"/>
  <c r="IR8" i="39"/>
  <c r="IS8" i="39"/>
  <c r="IT8" i="39"/>
  <c r="IU8" i="39"/>
  <c r="IV8" i="39"/>
  <c r="IW8" i="39"/>
  <c r="IX8" i="39"/>
  <c r="IN9" i="39"/>
  <c r="IO9" i="39"/>
  <c r="IP9" i="39"/>
  <c r="IQ9" i="39"/>
  <c r="IR9" i="39"/>
  <c r="IS9" i="39"/>
  <c r="IT9" i="39"/>
  <c r="IU9" i="39"/>
  <c r="IV9" i="39"/>
  <c r="IW9" i="39"/>
  <c r="IX9" i="39"/>
  <c r="IN10" i="39"/>
  <c r="IO10" i="39"/>
  <c r="IP10" i="39"/>
  <c r="IQ10" i="39"/>
  <c r="IR10" i="39"/>
  <c r="IS10" i="39"/>
  <c r="IT10" i="39"/>
  <c r="IU10" i="39"/>
  <c r="IV10" i="39"/>
  <c r="IW10" i="39"/>
  <c r="IX10" i="39"/>
  <c r="IN11" i="39"/>
  <c r="IO11" i="39"/>
  <c r="IP11" i="39"/>
  <c r="IQ11" i="39"/>
  <c r="IR11" i="39"/>
  <c r="IS11" i="39"/>
  <c r="IT11" i="39"/>
  <c r="IU11" i="39"/>
  <c r="IV11" i="39"/>
  <c r="IW11" i="39"/>
  <c r="IX11" i="39"/>
  <c r="IN12" i="39"/>
  <c r="IO12" i="39"/>
  <c r="IP12" i="39"/>
  <c r="IQ12" i="39"/>
  <c r="IR12" i="39"/>
  <c r="IS12" i="39"/>
  <c r="IT12" i="39"/>
  <c r="IU12" i="39"/>
  <c r="IV12" i="39"/>
  <c r="IW12" i="39"/>
  <c r="IX12" i="39"/>
  <c r="IN13" i="39"/>
  <c r="IO13" i="39"/>
  <c r="IP13" i="39"/>
  <c r="IQ13" i="39"/>
  <c r="IR13" i="39"/>
  <c r="IS13" i="39"/>
  <c r="IT13" i="39"/>
  <c r="IU13" i="39"/>
  <c r="IV13" i="39"/>
  <c r="IW13" i="39"/>
  <c r="IX13" i="39"/>
  <c r="IN14" i="39"/>
  <c r="IO14" i="39"/>
  <c r="IP14" i="39"/>
  <c r="IQ14" i="39"/>
  <c r="IR14" i="39"/>
  <c r="IS14" i="39"/>
  <c r="IT14" i="39"/>
  <c r="IU14" i="39"/>
  <c r="IV14" i="39"/>
  <c r="IW14" i="39"/>
  <c r="IX14" i="39"/>
  <c r="IN15" i="39"/>
  <c r="IO15" i="39"/>
  <c r="IP15" i="39"/>
  <c r="IQ15" i="39"/>
  <c r="IR15" i="39"/>
  <c r="IS15" i="39"/>
  <c r="IT15" i="39"/>
  <c r="IU15" i="39"/>
  <c r="IV15" i="39"/>
  <c r="IW15" i="39"/>
  <c r="IX15" i="39"/>
  <c r="IN16" i="39"/>
  <c r="IO16" i="39"/>
  <c r="IP16" i="39"/>
  <c r="IQ16" i="39"/>
  <c r="IR16" i="39"/>
  <c r="IS16" i="39"/>
  <c r="IT16" i="39"/>
  <c r="IU16" i="39"/>
  <c r="IV16" i="39"/>
  <c r="IW16" i="39"/>
  <c r="IX16" i="39"/>
  <c r="IN17" i="39"/>
  <c r="IO17" i="39"/>
  <c r="IP17" i="39"/>
  <c r="IQ17" i="39"/>
  <c r="IR17" i="39"/>
  <c r="IS17" i="39"/>
  <c r="IT17" i="39"/>
  <c r="IU17" i="39"/>
  <c r="IV17" i="39"/>
  <c r="IW17" i="39"/>
  <c r="IX17" i="39"/>
  <c r="IN18" i="39"/>
  <c r="IO18" i="39"/>
  <c r="IP18" i="39"/>
  <c r="IQ18" i="39"/>
  <c r="IR18" i="39"/>
  <c r="IS18" i="39"/>
  <c r="IT18" i="39"/>
  <c r="IU18" i="39"/>
  <c r="IV18" i="39"/>
  <c r="IW18" i="39"/>
  <c r="IX18" i="39"/>
  <c r="IN19" i="39"/>
  <c r="IO19" i="39"/>
  <c r="IP19" i="39"/>
  <c r="IQ19" i="39"/>
  <c r="IR19" i="39"/>
  <c r="IS19" i="39"/>
  <c r="IT19" i="39"/>
  <c r="IU19" i="39"/>
  <c r="IV19" i="39"/>
  <c r="IW19" i="39"/>
  <c r="IX19" i="39"/>
  <c r="IN20" i="39"/>
  <c r="IO20" i="39"/>
  <c r="IP20" i="39"/>
  <c r="IQ20" i="39"/>
  <c r="IR20" i="39"/>
  <c r="IS20" i="39"/>
  <c r="IT20" i="39"/>
  <c r="IU20" i="39"/>
  <c r="IV20" i="39"/>
  <c r="IW20" i="39"/>
  <c r="IX20" i="39"/>
  <c r="IN21" i="39"/>
  <c r="IO21" i="39"/>
  <c r="IP21" i="39"/>
  <c r="IQ21" i="39"/>
  <c r="IR21" i="39"/>
  <c r="IS21" i="39"/>
  <c r="IT21" i="39"/>
  <c r="IU21" i="39"/>
  <c r="IV21" i="39"/>
  <c r="IW21" i="39"/>
  <c r="IX21" i="39"/>
  <c r="IN22" i="39"/>
  <c r="IO22" i="39"/>
  <c r="IP22" i="39"/>
  <c r="IQ22" i="39"/>
  <c r="IR22" i="39"/>
  <c r="IS22" i="39"/>
  <c r="IT22" i="39"/>
  <c r="IU22" i="39"/>
  <c r="IV22" i="39"/>
  <c r="IW22" i="39"/>
  <c r="IX22" i="39"/>
  <c r="IN23" i="39"/>
  <c r="IO23" i="39"/>
  <c r="IP23" i="39"/>
  <c r="IQ23" i="39"/>
  <c r="IR23" i="39"/>
  <c r="IS23" i="39"/>
  <c r="IT23" i="39"/>
  <c r="IU23" i="39"/>
  <c r="IV23" i="39"/>
  <c r="IW23" i="39"/>
  <c r="IX23" i="39"/>
  <c r="IN24" i="39"/>
  <c r="IO24" i="39"/>
  <c r="IP24" i="39"/>
  <c r="IQ24" i="39"/>
  <c r="IR24" i="39"/>
  <c r="IS24" i="39"/>
  <c r="IT24" i="39"/>
  <c r="IU24" i="39"/>
  <c r="IV24" i="39"/>
  <c r="IW24" i="39"/>
  <c r="IX24" i="39"/>
  <c r="IN25" i="39"/>
  <c r="IO25" i="39"/>
  <c r="IP25" i="39"/>
  <c r="IQ25" i="39"/>
  <c r="IR25" i="39"/>
  <c r="IS25" i="39"/>
  <c r="IT25" i="39"/>
  <c r="IU25" i="39"/>
  <c r="IV25" i="39"/>
  <c r="IW25" i="39"/>
  <c r="IX25" i="39"/>
  <c r="IN26" i="39"/>
  <c r="IO26" i="39"/>
  <c r="IP26" i="39"/>
  <c r="IQ26" i="39"/>
  <c r="IR26" i="39"/>
  <c r="IS26" i="39"/>
  <c r="IT26" i="39"/>
  <c r="IU26" i="39"/>
  <c r="IV26" i="39"/>
  <c r="IW26" i="39"/>
  <c r="IX26" i="39"/>
  <c r="IN27" i="39"/>
  <c r="IO27" i="39"/>
  <c r="IP27" i="39"/>
  <c r="IQ27" i="39"/>
  <c r="IR27" i="39"/>
  <c r="IS27" i="39"/>
  <c r="IT27" i="39"/>
  <c r="IU27" i="39"/>
  <c r="IV27" i="39"/>
  <c r="IW27" i="39"/>
  <c r="IX27" i="39"/>
  <c r="IN28" i="39"/>
  <c r="IO28" i="39"/>
  <c r="IP28" i="39"/>
  <c r="IQ28" i="39"/>
  <c r="IR28" i="39"/>
  <c r="IS28" i="39"/>
  <c r="IT28" i="39"/>
  <c r="IU28" i="39"/>
  <c r="IV28" i="39"/>
  <c r="IW28" i="39"/>
  <c r="IX28" i="39"/>
  <c r="IN29" i="39"/>
  <c r="IO29" i="39"/>
  <c r="IP29" i="39"/>
  <c r="IQ29" i="39"/>
  <c r="IR29" i="39"/>
  <c r="IS29" i="39"/>
  <c r="IT29" i="39"/>
  <c r="IU29" i="39"/>
  <c r="IV29" i="39"/>
  <c r="IW29" i="39"/>
  <c r="IX29" i="39"/>
  <c r="IN30" i="39"/>
  <c r="IO30" i="39"/>
  <c r="IP30" i="39"/>
  <c r="IQ30" i="39"/>
  <c r="IR30" i="39"/>
  <c r="IS30" i="39"/>
  <c r="IT30" i="39"/>
  <c r="IU30" i="39"/>
  <c r="IV30" i="39"/>
  <c r="IW30" i="39"/>
  <c r="IX30" i="39"/>
  <c r="IN31" i="39"/>
  <c r="IO31" i="39"/>
  <c r="IP31" i="39"/>
  <c r="IQ31" i="39"/>
  <c r="IR31" i="39"/>
  <c r="IS31" i="39"/>
  <c r="IT31" i="39"/>
  <c r="IU31" i="39"/>
  <c r="IV31" i="39"/>
  <c r="IW31" i="39"/>
  <c r="IX31" i="39"/>
  <c r="IN32" i="39"/>
  <c r="IO32" i="39"/>
  <c r="IP32" i="39"/>
  <c r="IQ32" i="39"/>
  <c r="IR32" i="39"/>
  <c r="IS32" i="39"/>
  <c r="IT32" i="39"/>
  <c r="IU32" i="39"/>
  <c r="IV32" i="39"/>
  <c r="IW32" i="39"/>
  <c r="IX32" i="39"/>
  <c r="IN33" i="39"/>
  <c r="IO33" i="39"/>
  <c r="IP33" i="39"/>
  <c r="IQ33" i="39"/>
  <c r="IR33" i="39"/>
  <c r="IS33" i="39"/>
  <c r="IT33" i="39"/>
  <c r="IU33" i="39"/>
  <c r="IV33" i="39"/>
  <c r="IW33" i="39"/>
  <c r="IX33" i="39"/>
  <c r="IN34" i="39"/>
  <c r="IO34" i="39"/>
  <c r="IP34" i="39"/>
  <c r="IQ34" i="39"/>
  <c r="IR34" i="39"/>
  <c r="IS34" i="39"/>
  <c r="IT34" i="39"/>
  <c r="IU34" i="39"/>
  <c r="IV34" i="39"/>
  <c r="IW34" i="39"/>
  <c r="IX34" i="39"/>
  <c r="IN35" i="39"/>
  <c r="IO35" i="39"/>
  <c r="IP35" i="39"/>
  <c r="IQ35" i="39"/>
  <c r="IR35" i="39"/>
  <c r="IS35" i="39"/>
  <c r="IT35" i="39"/>
  <c r="IU35" i="39"/>
  <c r="IV35" i="39"/>
  <c r="IW35" i="39"/>
  <c r="IX35" i="39"/>
  <c r="IN36" i="39"/>
  <c r="IO36" i="39"/>
  <c r="IP36" i="39"/>
  <c r="IQ36" i="39"/>
  <c r="IR36" i="39"/>
  <c r="IS36" i="39"/>
  <c r="IT36" i="39"/>
  <c r="IU36" i="39"/>
  <c r="IV36" i="39"/>
  <c r="IW36" i="39"/>
  <c r="IX36" i="39"/>
  <c r="IN37" i="39"/>
  <c r="IO37" i="39"/>
  <c r="IP37" i="39"/>
  <c r="IQ37" i="39"/>
  <c r="IR37" i="39"/>
  <c r="IS37" i="39"/>
  <c r="IT37" i="39"/>
  <c r="IU37" i="39"/>
  <c r="IV37" i="39"/>
  <c r="IW37" i="39"/>
  <c r="IX37" i="39"/>
  <c r="IN38" i="39"/>
  <c r="IO38" i="39"/>
  <c r="IP38" i="39"/>
  <c r="IQ38" i="39"/>
  <c r="IR38" i="39"/>
  <c r="IS38" i="39"/>
  <c r="IT38" i="39"/>
  <c r="IU38" i="39"/>
  <c r="IV38" i="39"/>
  <c r="IW38" i="39"/>
  <c r="IX38" i="39"/>
  <c r="IN39" i="39"/>
  <c r="IO39" i="39"/>
  <c r="IP39" i="39"/>
  <c r="IQ39" i="39"/>
  <c r="IR39" i="39"/>
  <c r="IS39" i="39"/>
  <c r="IT39" i="39"/>
  <c r="IU39" i="39"/>
  <c r="IV39" i="39"/>
  <c r="IW39" i="39"/>
  <c r="IX39" i="39"/>
  <c r="IN40" i="39"/>
  <c r="IO40" i="39"/>
  <c r="IP40" i="39"/>
  <c r="IQ40" i="39"/>
  <c r="IR40" i="39"/>
  <c r="IS40" i="39"/>
  <c r="IT40" i="39"/>
  <c r="IU40" i="39"/>
  <c r="IV40" i="39"/>
  <c r="IW40" i="39"/>
  <c r="IX40" i="39"/>
  <c r="IN41" i="39"/>
  <c r="IO41" i="39"/>
  <c r="IP41" i="39"/>
  <c r="IQ41" i="39"/>
  <c r="IR41" i="39"/>
  <c r="IS41" i="39"/>
  <c r="IT41" i="39"/>
  <c r="IU41" i="39"/>
  <c r="IV41" i="39"/>
  <c r="IW41" i="39"/>
  <c r="IX41" i="39"/>
  <c r="IN42" i="39"/>
  <c r="IO42" i="39"/>
  <c r="IP42" i="39"/>
  <c r="IQ42" i="39"/>
  <c r="IR42" i="39"/>
  <c r="IS42" i="39"/>
  <c r="IT42" i="39"/>
  <c r="IU42" i="39"/>
  <c r="IV42" i="39"/>
  <c r="IW42" i="39"/>
  <c r="IX42" i="39"/>
  <c r="IN43" i="39"/>
  <c r="IO43" i="39"/>
  <c r="IP43" i="39"/>
  <c r="IQ43" i="39"/>
  <c r="IR43" i="39"/>
  <c r="IS43" i="39"/>
  <c r="IT43" i="39"/>
  <c r="IU43" i="39"/>
  <c r="IV43" i="39"/>
  <c r="IW43" i="39"/>
  <c r="IX43" i="39"/>
  <c r="IN44" i="39"/>
  <c r="IO44" i="39"/>
  <c r="IP44" i="39"/>
  <c r="IQ44" i="39"/>
  <c r="IR44" i="39"/>
  <c r="IS44" i="39"/>
  <c r="IT44" i="39"/>
  <c r="IU44" i="39"/>
  <c r="IV44" i="39"/>
  <c r="IW44" i="39"/>
  <c r="IX44" i="39"/>
  <c r="IN45" i="39"/>
  <c r="IO45" i="39"/>
  <c r="IP45" i="39"/>
  <c r="IQ45" i="39"/>
  <c r="IR45" i="39"/>
  <c r="IS45" i="39"/>
  <c r="IT45" i="39"/>
  <c r="IU45" i="39"/>
  <c r="IV45" i="39"/>
  <c r="IW45" i="39"/>
  <c r="IX45" i="39"/>
  <c r="IN46" i="39"/>
  <c r="IO46" i="39"/>
  <c r="IP46" i="39"/>
  <c r="IQ46" i="39"/>
  <c r="IR46" i="39"/>
  <c r="IS46" i="39"/>
  <c r="IT46" i="39"/>
  <c r="IU46" i="39"/>
  <c r="IV46" i="39"/>
  <c r="IW46" i="39"/>
  <c r="IX46" i="39"/>
  <c r="IN47" i="39"/>
  <c r="IO47" i="39"/>
  <c r="IP47" i="39"/>
  <c r="IQ47" i="39"/>
  <c r="IR47" i="39"/>
  <c r="IS47" i="39"/>
  <c r="IT47" i="39"/>
  <c r="IU47" i="39"/>
  <c r="IV47" i="39"/>
  <c r="IW47" i="39"/>
  <c r="IX47" i="39"/>
  <c r="IN48" i="39"/>
  <c r="IO48" i="39"/>
  <c r="IP48" i="39"/>
  <c r="IQ48" i="39"/>
  <c r="IR48" i="39"/>
  <c r="IS48" i="39"/>
  <c r="IT48" i="39"/>
  <c r="IU48" i="39"/>
  <c r="IV48" i="39"/>
  <c r="IW48" i="39"/>
  <c r="IX48" i="39"/>
  <c r="IN49" i="39"/>
  <c r="IO49" i="39"/>
  <c r="IP49" i="39"/>
  <c r="IQ49" i="39"/>
  <c r="IR49" i="39"/>
  <c r="IS49" i="39"/>
  <c r="IT49" i="39"/>
  <c r="IU49" i="39"/>
  <c r="IV49" i="39"/>
  <c r="IW49" i="39"/>
  <c r="IX49" i="39"/>
  <c r="IN50" i="39"/>
  <c r="IO50" i="39"/>
  <c r="IP50" i="39"/>
  <c r="IQ50" i="39"/>
  <c r="IR50" i="39"/>
  <c r="IS50" i="39"/>
  <c r="IT50" i="39"/>
  <c r="IU50" i="39"/>
  <c r="IV50" i="39"/>
  <c r="IW50" i="39"/>
  <c r="IX50" i="39"/>
  <c r="IN51" i="39"/>
  <c r="IO51" i="39"/>
  <c r="IP51" i="39"/>
  <c r="IQ51" i="39"/>
  <c r="IR51" i="39"/>
  <c r="IS51" i="39"/>
  <c r="IT51" i="39"/>
  <c r="IU51" i="39"/>
  <c r="IV51" i="39"/>
  <c r="IW51" i="39"/>
  <c r="IX51" i="39"/>
  <c r="IN52" i="39"/>
  <c r="IO52" i="39"/>
  <c r="IP52" i="39"/>
  <c r="IQ52" i="39"/>
  <c r="IR52" i="39"/>
  <c r="IS52" i="39"/>
  <c r="IT52" i="39"/>
  <c r="IU52" i="39"/>
  <c r="IV52" i="39"/>
  <c r="IW52" i="39"/>
  <c r="IX52" i="39"/>
  <c r="IN53" i="39"/>
  <c r="IO53" i="39"/>
  <c r="IP53" i="39"/>
  <c r="IQ53" i="39"/>
  <c r="IR53" i="39"/>
  <c r="IS53" i="39"/>
  <c r="IT53" i="39"/>
  <c r="IU53" i="39"/>
  <c r="IV53" i="39"/>
  <c r="IW53" i="39"/>
  <c r="IX53" i="39"/>
  <c r="IN54" i="39"/>
  <c r="IO54" i="39"/>
  <c r="IP54" i="39"/>
  <c r="IQ54" i="39"/>
  <c r="IR54" i="39"/>
  <c r="IS54" i="39"/>
  <c r="IT54" i="39"/>
  <c r="IU54" i="39"/>
  <c r="IV54" i="39"/>
  <c r="IW54" i="39"/>
  <c r="IX54" i="39"/>
  <c r="IN55" i="39"/>
  <c r="IO55" i="39"/>
  <c r="IP55" i="39"/>
  <c r="IQ55" i="39"/>
  <c r="IR55" i="39"/>
  <c r="IS55" i="39"/>
  <c r="IT55" i="39"/>
  <c r="IU55" i="39"/>
  <c r="IV55" i="39"/>
  <c r="IW55" i="39"/>
  <c r="IX55" i="39"/>
  <c r="IN56" i="39"/>
  <c r="IO56" i="39"/>
  <c r="IP56" i="39"/>
  <c r="IQ56" i="39"/>
  <c r="IR56" i="39"/>
  <c r="IS56" i="39"/>
  <c r="IT56" i="39"/>
  <c r="IU56" i="39"/>
  <c r="IV56" i="39"/>
  <c r="IW56" i="39"/>
  <c r="IX56" i="39"/>
  <c r="IN57" i="39"/>
  <c r="IO57" i="39"/>
  <c r="IP57" i="39"/>
  <c r="IQ57" i="39"/>
  <c r="IR57" i="39"/>
  <c r="IS57" i="39"/>
  <c r="IT57" i="39"/>
  <c r="IU57" i="39"/>
  <c r="IV57" i="39"/>
  <c r="IW57" i="39"/>
  <c r="IX57" i="39"/>
  <c r="IN58" i="39"/>
  <c r="IO58" i="39"/>
  <c r="IP58" i="39"/>
  <c r="IQ58" i="39"/>
  <c r="IR58" i="39"/>
  <c r="IS58" i="39"/>
  <c r="IT58" i="39"/>
  <c r="IU58" i="39"/>
  <c r="IV58" i="39"/>
  <c r="IW58" i="39"/>
  <c r="IX58" i="39"/>
  <c r="IN59" i="39"/>
  <c r="IO59" i="39"/>
  <c r="IP59" i="39"/>
  <c r="IQ59" i="39"/>
  <c r="IR59" i="39"/>
  <c r="IS59" i="39"/>
  <c r="IT59" i="39"/>
  <c r="IU59" i="39"/>
  <c r="IV59" i="39"/>
  <c r="IW59" i="39"/>
  <c r="IX59" i="39"/>
  <c r="IN60" i="39"/>
  <c r="IO60" i="39"/>
  <c r="IP60" i="39"/>
  <c r="IQ60" i="39"/>
  <c r="IR60" i="39"/>
  <c r="IS60" i="39"/>
  <c r="IT60" i="39"/>
  <c r="IU60" i="39"/>
  <c r="IV60" i="39"/>
  <c r="IW60" i="39"/>
  <c r="IX60" i="39"/>
  <c r="IN61" i="39"/>
  <c r="IO61" i="39"/>
  <c r="IP61" i="39"/>
  <c r="IQ61" i="39"/>
  <c r="IR61" i="39"/>
  <c r="IS61" i="39"/>
  <c r="IT61" i="39"/>
  <c r="IU61" i="39"/>
  <c r="IV61" i="39"/>
  <c r="IW61" i="39"/>
  <c r="IX61" i="39"/>
  <c r="IN62" i="39"/>
  <c r="IO62" i="39"/>
  <c r="IP62" i="39"/>
  <c r="IQ62" i="39"/>
  <c r="IR62" i="39"/>
  <c r="IS62" i="39"/>
  <c r="IT62" i="39"/>
  <c r="IU62" i="39"/>
  <c r="IV62" i="39"/>
  <c r="IW62" i="39"/>
  <c r="IX62" i="39"/>
  <c r="IN63" i="39"/>
  <c r="IO63" i="39"/>
  <c r="IP63" i="39"/>
  <c r="IQ63" i="39"/>
  <c r="IR63" i="39"/>
  <c r="IS63" i="39"/>
  <c r="IT63" i="39"/>
  <c r="IU63" i="39"/>
  <c r="IV63" i="39"/>
  <c r="IW63" i="39"/>
  <c r="IX63" i="39"/>
  <c r="IN64" i="39"/>
  <c r="IO64" i="39"/>
  <c r="IP64" i="39"/>
  <c r="IQ64" i="39"/>
  <c r="IR64" i="39"/>
  <c r="IS64" i="39"/>
  <c r="IT64" i="39"/>
  <c r="IU64" i="39"/>
  <c r="IV64" i="39"/>
  <c r="IW64" i="39"/>
  <c r="IX64" i="39"/>
  <c r="IN65" i="39"/>
  <c r="IO65" i="39"/>
  <c r="IP65" i="39"/>
  <c r="IQ65" i="39"/>
  <c r="IR65" i="39"/>
  <c r="IS65" i="39"/>
  <c r="IT65" i="39"/>
  <c r="IU65" i="39"/>
  <c r="IV65" i="39"/>
  <c r="IW65" i="39"/>
  <c r="IX65" i="39"/>
  <c r="IN66" i="39"/>
  <c r="IO66" i="39"/>
  <c r="IP66" i="39"/>
  <c r="IQ66" i="39"/>
  <c r="IR66" i="39"/>
  <c r="IS66" i="39"/>
  <c r="IT66" i="39"/>
  <c r="IU66" i="39"/>
  <c r="IV66" i="39"/>
  <c r="IW66" i="39"/>
  <c r="IX66" i="39"/>
  <c r="IN67" i="39"/>
  <c r="IO67" i="39"/>
  <c r="IP67" i="39"/>
  <c r="IQ67" i="39"/>
  <c r="IR67" i="39"/>
  <c r="IS67" i="39"/>
  <c r="IT67" i="39"/>
  <c r="IU67" i="39"/>
  <c r="IV67" i="39"/>
  <c r="IW67" i="39"/>
  <c r="IX67" i="39"/>
  <c r="IN68" i="39"/>
  <c r="IO68" i="39"/>
  <c r="IP68" i="39"/>
  <c r="IQ68" i="39"/>
  <c r="IR68" i="39"/>
  <c r="IS68" i="39"/>
  <c r="IT68" i="39"/>
  <c r="IU68" i="39"/>
  <c r="IV68" i="39"/>
  <c r="IW68" i="39"/>
  <c r="IX68" i="39"/>
  <c r="IN69" i="39"/>
  <c r="IO69" i="39"/>
  <c r="IP69" i="39"/>
  <c r="IQ69" i="39"/>
  <c r="IR69" i="39"/>
  <c r="IS69" i="39"/>
  <c r="IT69" i="39"/>
  <c r="IU69" i="39"/>
  <c r="IV69" i="39"/>
  <c r="IW69" i="39"/>
  <c r="IX69" i="39"/>
  <c r="IN70" i="39"/>
  <c r="IO70" i="39"/>
  <c r="IP70" i="39"/>
  <c r="IQ70" i="39"/>
  <c r="IR70" i="39"/>
  <c r="IS70" i="39"/>
  <c r="IT70" i="39"/>
  <c r="IU70" i="39"/>
  <c r="IV70" i="39"/>
  <c r="IW70" i="39"/>
  <c r="IX70" i="39"/>
  <c r="IN71" i="39"/>
  <c r="IO71" i="39"/>
  <c r="IP71" i="39"/>
  <c r="IQ71" i="39"/>
  <c r="IR71" i="39"/>
  <c r="IS71" i="39"/>
  <c r="IT71" i="39"/>
  <c r="IU71" i="39"/>
  <c r="IV71" i="39"/>
  <c r="IW71" i="39"/>
  <c r="IX71" i="39"/>
  <c r="IN72" i="39"/>
  <c r="IO72" i="39"/>
  <c r="IP72" i="39"/>
  <c r="IQ72" i="39"/>
  <c r="IR72" i="39"/>
  <c r="IS72" i="39"/>
  <c r="IT72" i="39"/>
  <c r="IU72" i="39"/>
  <c r="IV72" i="39"/>
  <c r="IW72" i="39"/>
  <c r="IX72" i="39"/>
  <c r="IN73" i="39"/>
  <c r="IO73" i="39"/>
  <c r="IP73" i="39"/>
  <c r="IQ73" i="39"/>
  <c r="IR73" i="39"/>
  <c r="IS73" i="39"/>
  <c r="IT73" i="39"/>
  <c r="IU73" i="39"/>
  <c r="IV73" i="39"/>
  <c r="IW73" i="39"/>
  <c r="IX73" i="39"/>
  <c r="IN74" i="39"/>
  <c r="IO74" i="39"/>
  <c r="IP74" i="39"/>
  <c r="IQ74" i="39"/>
  <c r="IR74" i="39"/>
  <c r="IS74" i="39"/>
  <c r="IT74" i="39"/>
  <c r="IU74" i="39"/>
  <c r="IV74" i="39"/>
  <c r="IW74" i="39"/>
  <c r="IX74" i="39"/>
  <c r="IN75" i="39"/>
  <c r="IO75" i="39"/>
  <c r="IP75" i="39"/>
  <c r="IQ75" i="39"/>
  <c r="IR75" i="39"/>
  <c r="IS75" i="39"/>
  <c r="IT75" i="39"/>
  <c r="IU75" i="39"/>
  <c r="IV75" i="39"/>
  <c r="IW75" i="39"/>
  <c r="IX75" i="39"/>
  <c r="IN76" i="39"/>
  <c r="IO76" i="39"/>
  <c r="IP76" i="39"/>
  <c r="IQ76" i="39"/>
  <c r="IR76" i="39"/>
  <c r="IS76" i="39"/>
  <c r="IT76" i="39"/>
  <c r="IU76" i="39"/>
  <c r="IV76" i="39"/>
  <c r="IW76" i="39"/>
  <c r="IX76" i="39"/>
  <c r="IN77" i="39"/>
  <c r="IO77" i="39"/>
  <c r="IP77" i="39"/>
  <c r="IQ77" i="39"/>
  <c r="IR77" i="39"/>
  <c r="IS77" i="39"/>
  <c r="IT77" i="39"/>
  <c r="IU77" i="39"/>
  <c r="IV77" i="39"/>
  <c r="IW77" i="39"/>
  <c r="IX77" i="39"/>
  <c r="IN78" i="39"/>
  <c r="IO78" i="39"/>
  <c r="IP78" i="39"/>
  <c r="IQ78" i="39"/>
  <c r="IR78" i="39"/>
  <c r="IS78" i="39"/>
  <c r="IT78" i="39"/>
  <c r="IU78" i="39"/>
  <c r="IV78" i="39"/>
  <c r="IW78" i="39"/>
  <c r="IX78" i="39"/>
  <c r="IN79" i="39"/>
  <c r="IO79" i="39"/>
  <c r="IP79" i="39"/>
  <c r="IQ79" i="39"/>
  <c r="IR79" i="39"/>
  <c r="IS79" i="39"/>
  <c r="IT79" i="39"/>
  <c r="IU79" i="39"/>
  <c r="IV79" i="39"/>
  <c r="IW79" i="39"/>
  <c r="IX79" i="39"/>
  <c r="IN80" i="39"/>
  <c r="IO80" i="39"/>
  <c r="IP80" i="39"/>
  <c r="IQ80" i="39"/>
  <c r="IR80" i="39"/>
  <c r="IS80" i="39"/>
  <c r="IT80" i="39"/>
  <c r="IU80" i="39"/>
  <c r="IV80" i="39"/>
  <c r="IW80" i="39"/>
  <c r="IX80" i="39"/>
  <c r="IN81" i="39"/>
  <c r="IO81" i="39"/>
  <c r="IP81" i="39"/>
  <c r="IQ81" i="39"/>
  <c r="IR81" i="39"/>
  <c r="IS81" i="39"/>
  <c r="IT81" i="39"/>
  <c r="IU81" i="39"/>
  <c r="IV81" i="39"/>
  <c r="IW81" i="39"/>
  <c r="IX81" i="39"/>
  <c r="IN82" i="39"/>
  <c r="IO82" i="39"/>
  <c r="IP82" i="39"/>
  <c r="IQ82" i="39"/>
  <c r="IR82" i="39"/>
  <c r="IS82" i="39"/>
  <c r="IT82" i="39"/>
  <c r="IU82" i="39"/>
  <c r="IV82" i="39"/>
  <c r="IW82" i="39"/>
  <c r="IX82" i="39"/>
  <c r="IN83" i="39"/>
  <c r="IO83" i="39"/>
  <c r="IP83" i="39"/>
  <c r="IQ83" i="39"/>
  <c r="IR83" i="39"/>
  <c r="IS83" i="39"/>
  <c r="IT83" i="39"/>
  <c r="IU83" i="39"/>
  <c r="IV83" i="39"/>
  <c r="IW83" i="39"/>
  <c r="IX83" i="39"/>
  <c r="IN84" i="39"/>
  <c r="IO84" i="39"/>
  <c r="IP84" i="39"/>
  <c r="IQ84" i="39"/>
  <c r="IR84" i="39"/>
  <c r="IS84" i="39"/>
  <c r="IT84" i="39"/>
  <c r="IU84" i="39"/>
  <c r="IV84" i="39"/>
  <c r="IW84" i="39"/>
  <c r="IX84" i="39"/>
  <c r="IN85" i="39"/>
  <c r="IO85" i="39"/>
  <c r="IP85" i="39"/>
  <c r="IQ85" i="39"/>
  <c r="IR85" i="39"/>
  <c r="IS85" i="39"/>
  <c r="IT85" i="39"/>
  <c r="IU85" i="39"/>
  <c r="IV85" i="39"/>
  <c r="IW85" i="39"/>
  <c r="IX85" i="39"/>
  <c r="IN86" i="39"/>
  <c r="IO86" i="39"/>
  <c r="IP86" i="39"/>
  <c r="IQ86" i="39"/>
  <c r="IR86" i="39"/>
  <c r="IS86" i="39"/>
  <c r="IT86" i="39"/>
  <c r="IU86" i="39"/>
  <c r="IV86" i="39"/>
  <c r="IW86" i="39"/>
  <c r="IX86" i="39"/>
  <c r="IN87" i="39"/>
  <c r="IO87" i="39"/>
  <c r="IP87" i="39"/>
  <c r="IQ87" i="39"/>
  <c r="IR87" i="39"/>
  <c r="IS87" i="39"/>
  <c r="IT87" i="39"/>
  <c r="IU87" i="39"/>
  <c r="IV87" i="39"/>
  <c r="IW87" i="39"/>
  <c r="IX87" i="39"/>
  <c r="IN88" i="39"/>
  <c r="IO88" i="39"/>
  <c r="IP88" i="39"/>
  <c r="IQ88" i="39"/>
  <c r="IR88" i="39"/>
  <c r="IS88" i="39"/>
  <c r="IT88" i="39"/>
  <c r="IU88" i="39"/>
  <c r="IV88" i="39"/>
  <c r="IW88" i="39"/>
  <c r="IX88" i="39"/>
  <c r="IN89" i="39"/>
  <c r="IO89" i="39"/>
  <c r="IP89" i="39"/>
  <c r="IQ89" i="39"/>
  <c r="IR89" i="39"/>
  <c r="IS89" i="39"/>
  <c r="IT89" i="39"/>
  <c r="IU89" i="39"/>
  <c r="IV89" i="39"/>
  <c r="IW89" i="39"/>
  <c r="IX89" i="39"/>
  <c r="IN90" i="39"/>
  <c r="IO90" i="39"/>
  <c r="IP90" i="39"/>
  <c r="IQ90" i="39"/>
  <c r="IR90" i="39"/>
  <c r="IS90" i="39"/>
  <c r="IT90" i="39"/>
  <c r="IU90" i="39"/>
  <c r="IV90" i="39"/>
  <c r="IW90" i="39"/>
  <c r="IX90" i="39"/>
  <c r="IN91" i="39"/>
  <c r="IO91" i="39"/>
  <c r="IP91" i="39"/>
  <c r="IQ91" i="39"/>
  <c r="IR91" i="39"/>
  <c r="IS91" i="39"/>
  <c r="IT91" i="39"/>
  <c r="IU91" i="39"/>
  <c r="IV91" i="39"/>
  <c r="IW91" i="39"/>
  <c r="IX91" i="39"/>
  <c r="IN92" i="39"/>
  <c r="IO92" i="39"/>
  <c r="IP92" i="39"/>
  <c r="IQ92" i="39"/>
  <c r="IR92" i="39"/>
  <c r="IS92" i="39"/>
  <c r="IT92" i="39"/>
  <c r="IU92" i="39"/>
  <c r="IV92" i="39"/>
  <c r="IW92" i="39"/>
  <c r="IX92" i="39"/>
  <c r="IN93" i="39"/>
  <c r="IO93" i="39"/>
  <c r="IP93" i="39"/>
  <c r="IQ93" i="39"/>
  <c r="IR93" i="39"/>
  <c r="IS93" i="39"/>
  <c r="IT93" i="39"/>
  <c r="IU93" i="39"/>
  <c r="IV93" i="39"/>
  <c r="IW93" i="39"/>
  <c r="IX93" i="39"/>
  <c r="IN94" i="39"/>
  <c r="IO94" i="39"/>
  <c r="IP94" i="39"/>
  <c r="IQ94" i="39"/>
  <c r="IR94" i="39"/>
  <c r="IS94" i="39"/>
  <c r="IT94" i="39"/>
  <c r="IU94" i="39"/>
  <c r="IV94" i="39"/>
  <c r="IW94" i="39"/>
  <c r="IX94" i="39"/>
  <c r="IN95" i="39"/>
  <c r="IO95" i="39"/>
  <c r="IP95" i="39"/>
  <c r="IQ95" i="39"/>
  <c r="IR95" i="39"/>
  <c r="IS95" i="39"/>
  <c r="IT95" i="39"/>
  <c r="IU95" i="39"/>
  <c r="IV95" i="39"/>
  <c r="IW95" i="39"/>
  <c r="IX95" i="39"/>
  <c r="IN96" i="39"/>
  <c r="IO96" i="39"/>
  <c r="IP96" i="39"/>
  <c r="IQ96" i="39"/>
  <c r="IR96" i="39"/>
  <c r="IS96" i="39"/>
  <c r="IT96" i="39"/>
  <c r="IU96" i="39"/>
  <c r="IV96" i="39"/>
  <c r="IW96" i="39"/>
  <c r="IX96" i="39"/>
  <c r="IN97" i="39"/>
  <c r="IO97" i="39"/>
  <c r="IP97" i="39"/>
  <c r="IQ97" i="39"/>
  <c r="IR97" i="39"/>
  <c r="IS97" i="39"/>
  <c r="IT97" i="39"/>
  <c r="IU97" i="39"/>
  <c r="IV97" i="39"/>
  <c r="IW97" i="39"/>
  <c r="IX97" i="39"/>
  <c r="IN98" i="39"/>
  <c r="IO98" i="39"/>
  <c r="IP98" i="39"/>
  <c r="IQ98" i="39"/>
  <c r="IR98" i="39"/>
  <c r="IS98" i="39"/>
  <c r="IT98" i="39"/>
  <c r="IU98" i="39"/>
  <c r="IV98" i="39"/>
  <c r="IW98" i="39"/>
  <c r="IX98" i="39"/>
  <c r="IN99" i="39"/>
  <c r="IO99" i="39"/>
  <c r="IP99" i="39"/>
  <c r="IQ99" i="39"/>
  <c r="IR99" i="39"/>
  <c r="IS99" i="39"/>
  <c r="IT99" i="39"/>
  <c r="IU99" i="39"/>
  <c r="IV99" i="39"/>
  <c r="IW99" i="39"/>
  <c r="IX99" i="39"/>
  <c r="IN100" i="39"/>
  <c r="IO100" i="39"/>
  <c r="IP100" i="39"/>
  <c r="IQ100" i="39"/>
  <c r="IR100" i="39"/>
  <c r="IS100" i="39"/>
  <c r="IT100" i="39"/>
  <c r="IU100" i="39"/>
  <c r="IV100" i="39"/>
  <c r="IW100" i="39"/>
  <c r="IX100" i="39"/>
  <c r="IN101" i="39"/>
  <c r="IO101" i="39"/>
  <c r="IP101" i="39"/>
  <c r="IQ101" i="39"/>
  <c r="IR101" i="39"/>
  <c r="IS101" i="39"/>
  <c r="IT101" i="39"/>
  <c r="IU101" i="39"/>
  <c r="IV101" i="39"/>
  <c r="IW101" i="39"/>
  <c r="IX101" i="39"/>
  <c r="IN102" i="39"/>
  <c r="IO102" i="39"/>
  <c r="IP102" i="39"/>
  <c r="IQ102" i="39"/>
  <c r="IR102" i="39"/>
  <c r="IS102" i="39"/>
  <c r="IT102" i="39"/>
  <c r="IU102" i="39"/>
  <c r="IV102" i="39"/>
  <c r="IW102" i="39"/>
  <c r="IX102" i="39"/>
  <c r="IN103" i="39"/>
  <c r="IO103" i="39"/>
  <c r="IP103" i="39"/>
  <c r="IQ103" i="39"/>
  <c r="IR103" i="39"/>
  <c r="IS103" i="39"/>
  <c r="IT103" i="39"/>
  <c r="IU103" i="39"/>
  <c r="IV103" i="39"/>
  <c r="IW103" i="39"/>
  <c r="IX103" i="39"/>
  <c r="IN104" i="39"/>
  <c r="IO104" i="39"/>
  <c r="IP104" i="39"/>
  <c r="IQ104" i="39"/>
  <c r="IR104" i="39"/>
  <c r="IS104" i="39"/>
  <c r="IT104" i="39"/>
  <c r="IU104" i="39"/>
  <c r="IV104" i="39"/>
  <c r="IW104" i="39"/>
  <c r="IX104" i="39"/>
  <c r="IN105" i="39"/>
  <c r="IO105" i="39"/>
  <c r="IP105" i="39"/>
  <c r="IQ105" i="39"/>
  <c r="IR105" i="39"/>
  <c r="IS105" i="39"/>
  <c r="IT105" i="39"/>
  <c r="IU105" i="39"/>
  <c r="IV105" i="39"/>
  <c r="IW105" i="39"/>
  <c r="IX105" i="39"/>
  <c r="IN106" i="39"/>
  <c r="IO106" i="39"/>
  <c r="IP106" i="39"/>
  <c r="IQ106" i="39"/>
  <c r="IR106" i="39"/>
  <c r="IS106" i="39"/>
  <c r="IT106" i="39"/>
  <c r="IU106" i="39"/>
  <c r="IV106" i="39"/>
  <c r="IW106" i="39"/>
  <c r="IX106" i="39"/>
  <c r="IN107" i="39"/>
  <c r="IO107" i="39"/>
  <c r="IP107" i="39"/>
  <c r="IQ107" i="39"/>
  <c r="IR107" i="39"/>
  <c r="IS107" i="39"/>
  <c r="IT107" i="39"/>
  <c r="IU107" i="39"/>
  <c r="IV107" i="39"/>
  <c r="IW107" i="39"/>
  <c r="IX107" i="39"/>
  <c r="IN108" i="39"/>
  <c r="IO108" i="39"/>
  <c r="IP108" i="39"/>
  <c r="IQ108" i="39"/>
  <c r="IR108" i="39"/>
  <c r="IS108" i="39"/>
  <c r="IT108" i="39"/>
  <c r="IU108" i="39"/>
  <c r="IV108" i="39"/>
  <c r="IW108" i="39"/>
  <c r="IX108" i="39"/>
  <c r="IN109" i="39"/>
  <c r="IO109" i="39"/>
  <c r="IP109" i="39"/>
  <c r="IQ109" i="39"/>
  <c r="IR109" i="39"/>
  <c r="IS109" i="39"/>
  <c r="IT109" i="39"/>
  <c r="IU109" i="39"/>
  <c r="IV109" i="39"/>
  <c r="IW109" i="39"/>
  <c r="IX109" i="39"/>
  <c r="IN110" i="39"/>
  <c r="IO110" i="39"/>
  <c r="IP110" i="39"/>
  <c r="IQ110" i="39"/>
  <c r="IR110" i="39"/>
  <c r="IS110" i="39"/>
  <c r="IT110" i="39"/>
  <c r="IU110" i="39"/>
  <c r="IV110" i="39"/>
  <c r="IW110" i="39"/>
  <c r="IX110" i="39"/>
  <c r="IN111" i="39"/>
  <c r="IO111" i="39"/>
  <c r="IP111" i="39"/>
  <c r="IQ111" i="39"/>
  <c r="IR111" i="39"/>
  <c r="IS111" i="39"/>
  <c r="IT111" i="39"/>
  <c r="IU111" i="39"/>
  <c r="IV111" i="39"/>
  <c r="IW111" i="39"/>
  <c r="IX111" i="39"/>
  <c r="IN112" i="39"/>
  <c r="IO112" i="39"/>
  <c r="IP112" i="39"/>
  <c r="IQ112" i="39"/>
  <c r="IR112" i="39"/>
  <c r="IS112" i="39"/>
  <c r="IT112" i="39"/>
  <c r="IU112" i="39"/>
  <c r="IV112" i="39"/>
  <c r="IW112" i="39"/>
  <c r="IX112" i="39"/>
  <c r="IN113" i="39"/>
  <c r="IO113" i="39"/>
  <c r="IP113" i="39"/>
  <c r="IQ113" i="39"/>
  <c r="IR113" i="39"/>
  <c r="IS113" i="39"/>
  <c r="IT113" i="39"/>
  <c r="IU113" i="39"/>
  <c r="IV113" i="39"/>
  <c r="IW113" i="39"/>
  <c r="IX113" i="39"/>
  <c r="IN114" i="39"/>
  <c r="IO114" i="39"/>
  <c r="IP114" i="39"/>
  <c r="IQ114" i="39"/>
  <c r="IR114" i="39"/>
  <c r="IS114" i="39"/>
  <c r="IT114" i="39"/>
  <c r="IU114" i="39"/>
  <c r="IV114" i="39"/>
  <c r="IW114" i="39"/>
  <c r="IX114" i="39"/>
  <c r="IN115" i="39"/>
  <c r="IO115" i="39"/>
  <c r="IP115" i="39"/>
  <c r="IQ115" i="39"/>
  <c r="IR115" i="39"/>
  <c r="IS115" i="39"/>
  <c r="IT115" i="39"/>
  <c r="IU115" i="39"/>
  <c r="IV115" i="39"/>
  <c r="IW115" i="39"/>
  <c r="IX115" i="39"/>
  <c r="IN116" i="39"/>
  <c r="IO116" i="39"/>
  <c r="IP116" i="39"/>
  <c r="IQ116" i="39"/>
  <c r="IR116" i="39"/>
  <c r="IS116" i="39"/>
  <c r="IT116" i="39"/>
  <c r="IU116" i="39"/>
  <c r="IV116" i="39"/>
  <c r="IW116" i="39"/>
  <c r="IX116" i="39"/>
  <c r="IN117" i="39"/>
  <c r="IO117" i="39"/>
  <c r="IP117" i="39"/>
  <c r="IQ117" i="39"/>
  <c r="IR117" i="39"/>
  <c r="IS117" i="39"/>
  <c r="IT117" i="39"/>
  <c r="IU117" i="39"/>
  <c r="IV117" i="39"/>
  <c r="IW117" i="39"/>
  <c r="IX117" i="39"/>
  <c r="IN118" i="39"/>
  <c r="IO118" i="39"/>
  <c r="IP118" i="39"/>
  <c r="IQ118" i="39"/>
  <c r="IR118" i="39"/>
  <c r="IS118" i="39"/>
  <c r="IT118" i="39"/>
  <c r="IU118" i="39"/>
  <c r="IV118" i="39"/>
  <c r="IW118" i="39"/>
  <c r="IX118" i="39"/>
  <c r="IN119" i="39"/>
  <c r="IO119" i="39"/>
  <c r="IP119" i="39"/>
  <c r="IQ119" i="39"/>
  <c r="IR119" i="39"/>
  <c r="IS119" i="39"/>
  <c r="IT119" i="39"/>
  <c r="IU119" i="39"/>
  <c r="IV119" i="39"/>
  <c r="IW119" i="39"/>
  <c r="IX119" i="39"/>
  <c r="IN120" i="39"/>
  <c r="IO120" i="39"/>
  <c r="IP120" i="39"/>
  <c r="IQ120" i="39"/>
  <c r="IR120" i="39"/>
  <c r="IS120" i="39"/>
  <c r="IT120" i="39"/>
  <c r="IU120" i="39"/>
  <c r="IV120" i="39"/>
  <c r="IW120" i="39"/>
  <c r="IX120" i="39"/>
  <c r="IN121" i="39"/>
  <c r="IO121" i="39"/>
  <c r="IP121" i="39"/>
  <c r="IQ121" i="39"/>
  <c r="IR121" i="39"/>
  <c r="IS121" i="39"/>
  <c r="IT121" i="39"/>
  <c r="IU121" i="39"/>
  <c r="IV121" i="39"/>
  <c r="IW121" i="39"/>
  <c r="IX121" i="39"/>
  <c r="IN122" i="39"/>
  <c r="IO122" i="39"/>
  <c r="IP122" i="39"/>
  <c r="IQ122" i="39"/>
  <c r="IR122" i="39"/>
  <c r="IS122" i="39"/>
  <c r="IT122" i="39"/>
  <c r="IU122" i="39"/>
  <c r="IV122" i="39"/>
  <c r="IW122" i="39"/>
  <c r="IX122" i="39"/>
  <c r="IN123" i="39"/>
  <c r="IO123" i="39"/>
  <c r="IP123" i="39"/>
  <c r="IQ123" i="39"/>
  <c r="IR123" i="39"/>
  <c r="IS123" i="39"/>
  <c r="IT123" i="39"/>
  <c r="IU123" i="39"/>
  <c r="IV123" i="39"/>
  <c r="IW123" i="39"/>
  <c r="IX123" i="39"/>
  <c r="IN124" i="39"/>
  <c r="IO124" i="39"/>
  <c r="IP124" i="39"/>
  <c r="IQ124" i="39"/>
  <c r="IR124" i="39"/>
  <c r="IS124" i="39"/>
  <c r="IT124" i="39"/>
  <c r="IU124" i="39"/>
  <c r="IV124" i="39"/>
  <c r="IW124" i="39"/>
  <c r="IX124" i="39"/>
  <c r="IN125" i="39"/>
  <c r="IO125" i="39"/>
  <c r="IP125" i="39"/>
  <c r="IQ125" i="39"/>
  <c r="IR125" i="39"/>
  <c r="IS125" i="39"/>
  <c r="IT125" i="39"/>
  <c r="IU125" i="39"/>
  <c r="IV125" i="39"/>
  <c r="IW125" i="39"/>
  <c r="IX125" i="39"/>
  <c r="IN126" i="39"/>
  <c r="IO126" i="39"/>
  <c r="IP126" i="39"/>
  <c r="IQ126" i="39"/>
  <c r="IR126" i="39"/>
  <c r="IS126" i="39"/>
  <c r="IT126" i="39"/>
  <c r="IU126" i="39"/>
  <c r="IV126" i="39"/>
  <c r="IW126" i="39"/>
  <c r="IX126" i="39"/>
  <c r="IN127" i="39"/>
  <c r="IO127" i="39"/>
  <c r="IP127" i="39"/>
  <c r="IQ127" i="39"/>
  <c r="IR127" i="39"/>
  <c r="IS127" i="39"/>
  <c r="IT127" i="39"/>
  <c r="IU127" i="39"/>
  <c r="IV127" i="39"/>
  <c r="IW127" i="39"/>
  <c r="IX127" i="39"/>
  <c r="IN128" i="39"/>
  <c r="IO128" i="39"/>
  <c r="IP128" i="39"/>
  <c r="IQ128" i="39"/>
  <c r="IR128" i="39"/>
  <c r="IS128" i="39"/>
  <c r="IT128" i="39"/>
  <c r="IU128" i="39"/>
  <c r="IV128" i="39"/>
  <c r="IW128" i="39"/>
  <c r="IX128" i="39"/>
  <c r="IN129" i="39"/>
  <c r="IO129" i="39"/>
  <c r="IP129" i="39"/>
  <c r="IQ129" i="39"/>
  <c r="IR129" i="39"/>
  <c r="IS129" i="39"/>
  <c r="IT129" i="39"/>
  <c r="IU129" i="39"/>
  <c r="IV129" i="39"/>
  <c r="IW129" i="39"/>
  <c r="IX129" i="39"/>
  <c r="IN130" i="39"/>
  <c r="IO130" i="39"/>
  <c r="IP130" i="39"/>
  <c r="IQ130" i="39"/>
  <c r="IR130" i="39"/>
  <c r="IS130" i="39"/>
  <c r="IT130" i="39"/>
  <c r="IU130" i="39"/>
  <c r="IV130" i="39"/>
  <c r="IW130" i="39"/>
  <c r="IX130" i="39"/>
  <c r="IN131" i="39"/>
  <c r="IO131" i="39"/>
  <c r="IP131" i="39"/>
  <c r="IQ131" i="39"/>
  <c r="IR131" i="39"/>
  <c r="IS131" i="39"/>
  <c r="IT131" i="39"/>
  <c r="IU131" i="39"/>
  <c r="IV131" i="39"/>
  <c r="IW131" i="39"/>
  <c r="IX131" i="39"/>
  <c r="IN132" i="39"/>
  <c r="IO132" i="39"/>
  <c r="IP132" i="39"/>
  <c r="IQ132" i="39"/>
  <c r="IR132" i="39"/>
  <c r="IS132" i="39"/>
  <c r="IT132" i="39"/>
  <c r="IU132" i="39"/>
  <c r="IV132" i="39"/>
  <c r="IW132" i="39"/>
  <c r="IX132" i="39"/>
  <c r="IN133" i="39"/>
  <c r="IO133" i="39"/>
  <c r="IP133" i="39"/>
  <c r="IQ133" i="39"/>
  <c r="IR133" i="39"/>
  <c r="IS133" i="39"/>
  <c r="IT133" i="39"/>
  <c r="IU133" i="39"/>
  <c r="IV133" i="39"/>
  <c r="IW133" i="39"/>
  <c r="IX133" i="39"/>
  <c r="IN134" i="39"/>
  <c r="IO134" i="39"/>
  <c r="IP134" i="39"/>
  <c r="IQ134" i="39"/>
  <c r="IR134" i="39"/>
  <c r="IS134" i="39"/>
  <c r="IT134" i="39"/>
  <c r="IU134" i="39"/>
  <c r="IV134" i="39"/>
  <c r="IW134" i="39"/>
  <c r="IX134" i="39"/>
  <c r="IN135" i="39"/>
  <c r="IO135" i="39"/>
  <c r="IP135" i="39"/>
  <c r="IQ135" i="39"/>
  <c r="IR135" i="39"/>
  <c r="IS135" i="39"/>
  <c r="IT135" i="39"/>
  <c r="IU135" i="39"/>
  <c r="IV135" i="39"/>
  <c r="IW135" i="39"/>
  <c r="IX135" i="39"/>
  <c r="IN136" i="39"/>
  <c r="IO136" i="39"/>
  <c r="IP136" i="39"/>
  <c r="IQ136" i="39"/>
  <c r="IR136" i="39"/>
  <c r="IS136" i="39"/>
  <c r="IT136" i="39"/>
  <c r="IU136" i="39"/>
  <c r="IV136" i="39"/>
  <c r="IW136" i="39"/>
  <c r="IX136" i="39"/>
  <c r="IN137" i="39"/>
  <c r="IO137" i="39"/>
  <c r="IP137" i="39"/>
  <c r="IQ137" i="39"/>
  <c r="IR137" i="39"/>
  <c r="IS137" i="39"/>
  <c r="IT137" i="39"/>
  <c r="IU137" i="39"/>
  <c r="IV137" i="39"/>
  <c r="IW137" i="39"/>
  <c r="IX137" i="39"/>
  <c r="IN138" i="39"/>
  <c r="IO138" i="39"/>
  <c r="IP138" i="39"/>
  <c r="IQ138" i="39"/>
  <c r="IR138" i="39"/>
  <c r="IS138" i="39"/>
  <c r="IT138" i="39"/>
  <c r="IU138" i="39"/>
  <c r="IV138" i="39"/>
  <c r="IW138" i="39"/>
  <c r="IX138" i="39"/>
  <c r="IN139" i="39"/>
  <c r="IO139" i="39"/>
  <c r="IP139" i="39"/>
  <c r="IQ139" i="39"/>
  <c r="IR139" i="39"/>
  <c r="IS139" i="39"/>
  <c r="IT139" i="39"/>
  <c r="IU139" i="39"/>
  <c r="IV139" i="39"/>
  <c r="IW139" i="39"/>
  <c r="IX139" i="39"/>
  <c r="IN140" i="39"/>
  <c r="IO140" i="39"/>
  <c r="IP140" i="39"/>
  <c r="IQ140" i="39"/>
  <c r="IR140" i="39"/>
  <c r="IS140" i="39"/>
  <c r="IT140" i="39"/>
  <c r="IU140" i="39"/>
  <c r="IV140" i="39"/>
  <c r="IW140" i="39"/>
  <c r="IX140" i="39"/>
  <c r="IN141" i="39"/>
  <c r="IO141" i="39"/>
  <c r="IP141" i="39"/>
  <c r="IQ141" i="39"/>
  <c r="IR141" i="39"/>
  <c r="IS141" i="39"/>
  <c r="IT141" i="39"/>
  <c r="IU141" i="39"/>
  <c r="IV141" i="39"/>
  <c r="IW141" i="39"/>
  <c r="IX141" i="39"/>
  <c r="IN142" i="39"/>
  <c r="IO142" i="39"/>
  <c r="IP142" i="39"/>
  <c r="IQ142" i="39"/>
  <c r="IR142" i="39"/>
  <c r="IS142" i="39"/>
  <c r="IT142" i="39"/>
  <c r="IU142" i="39"/>
  <c r="IV142" i="39"/>
  <c r="IW142" i="39"/>
  <c r="IX142" i="39"/>
  <c r="IN143" i="39"/>
  <c r="IO143" i="39"/>
  <c r="IP143" i="39"/>
  <c r="IQ143" i="39"/>
  <c r="IR143" i="39"/>
  <c r="IS143" i="39"/>
  <c r="IT143" i="39"/>
  <c r="IU143" i="39"/>
  <c r="IV143" i="39"/>
  <c r="IW143" i="39"/>
  <c r="IX143" i="39"/>
  <c r="IN144" i="39"/>
  <c r="IO144" i="39"/>
  <c r="IP144" i="39"/>
  <c r="IQ144" i="39"/>
  <c r="IR144" i="39"/>
  <c r="IS144" i="39"/>
  <c r="IT144" i="39"/>
  <c r="IU144" i="39"/>
  <c r="IV144" i="39"/>
  <c r="IW144" i="39"/>
  <c r="IX144" i="39"/>
  <c r="IN145" i="39"/>
  <c r="IO145" i="39"/>
  <c r="IP145" i="39"/>
  <c r="IQ145" i="39"/>
  <c r="IR145" i="39"/>
  <c r="IS145" i="39"/>
  <c r="IT145" i="39"/>
  <c r="IU145" i="39"/>
  <c r="IV145" i="39"/>
  <c r="IW145" i="39"/>
  <c r="IX145" i="39"/>
  <c r="IN146" i="39"/>
  <c r="IO146" i="39"/>
  <c r="IP146" i="39"/>
  <c r="IQ146" i="39"/>
  <c r="IR146" i="39"/>
  <c r="IS146" i="39"/>
  <c r="IT146" i="39"/>
  <c r="IU146" i="39"/>
  <c r="IV146" i="39"/>
  <c r="IW146" i="39"/>
  <c r="IX146" i="39"/>
  <c r="IN147" i="39"/>
  <c r="IO147" i="39"/>
  <c r="IP147" i="39"/>
  <c r="IQ147" i="39"/>
  <c r="IR147" i="39"/>
  <c r="IS147" i="39"/>
  <c r="IT147" i="39"/>
  <c r="IU147" i="39"/>
  <c r="IV147" i="39"/>
  <c r="IW147" i="39"/>
  <c r="IX147" i="39"/>
  <c r="IN148" i="39"/>
  <c r="IO148" i="39"/>
  <c r="IP148" i="39"/>
  <c r="IQ148" i="39"/>
  <c r="IR148" i="39"/>
  <c r="IS148" i="39"/>
  <c r="IT148" i="39"/>
  <c r="IU148" i="39"/>
  <c r="IV148" i="39"/>
  <c r="IW148" i="39"/>
  <c r="IX148" i="39"/>
  <c r="IN149" i="39"/>
  <c r="IO149" i="39"/>
  <c r="IP149" i="39"/>
  <c r="IQ149" i="39"/>
  <c r="IR149" i="39"/>
  <c r="IS149" i="39"/>
  <c r="IT149" i="39"/>
  <c r="IU149" i="39"/>
  <c r="IV149" i="39"/>
  <c r="IW149" i="39"/>
  <c r="IX149" i="39"/>
  <c r="IN150" i="39"/>
  <c r="IO150" i="39"/>
  <c r="IP150" i="39"/>
  <c r="IQ150" i="39"/>
  <c r="IR150" i="39"/>
  <c r="IS150" i="39"/>
  <c r="IT150" i="39"/>
  <c r="IU150" i="39"/>
  <c r="IV150" i="39"/>
  <c r="IW150" i="39"/>
  <c r="IX150" i="39"/>
  <c r="IN151" i="39"/>
  <c r="IO151" i="39"/>
  <c r="IP151" i="39"/>
  <c r="IQ151" i="39"/>
  <c r="IR151" i="39"/>
  <c r="IS151" i="39"/>
  <c r="IT151" i="39"/>
  <c r="IU151" i="39"/>
  <c r="IV151" i="39"/>
  <c r="IW151" i="39"/>
  <c r="IX151" i="39"/>
  <c r="IN152" i="39"/>
  <c r="IO152" i="39"/>
  <c r="IP152" i="39"/>
  <c r="IQ152" i="39"/>
  <c r="IR152" i="39"/>
  <c r="IS152" i="39"/>
  <c r="IT152" i="39"/>
  <c r="IU152" i="39"/>
  <c r="IV152" i="39"/>
  <c r="IW152" i="39"/>
  <c r="IX152" i="39"/>
  <c r="IN153" i="39"/>
  <c r="IO153" i="39"/>
  <c r="IP153" i="39"/>
  <c r="IQ153" i="39"/>
  <c r="IR153" i="39"/>
  <c r="IS153" i="39"/>
  <c r="IT153" i="39"/>
  <c r="IU153" i="39"/>
  <c r="IV153" i="39"/>
  <c r="IW153" i="39"/>
  <c r="IX153" i="39"/>
  <c r="IN154" i="39"/>
  <c r="IO154" i="39"/>
  <c r="IP154" i="39"/>
  <c r="IQ154" i="39"/>
  <c r="IR154" i="39"/>
  <c r="IS154" i="39"/>
  <c r="IT154" i="39"/>
  <c r="IU154" i="39"/>
  <c r="IV154" i="39"/>
  <c r="IW154" i="39"/>
  <c r="IX154" i="39"/>
  <c r="IN155" i="39"/>
  <c r="IO155" i="39"/>
  <c r="IP155" i="39"/>
  <c r="IQ155" i="39"/>
  <c r="IR155" i="39"/>
  <c r="IS155" i="39"/>
  <c r="IT155" i="39"/>
  <c r="IU155" i="39"/>
  <c r="IV155" i="39"/>
  <c r="IW155" i="39"/>
  <c r="IX155" i="39"/>
  <c r="IN156" i="39"/>
  <c r="IO156" i="39"/>
  <c r="IP156" i="39"/>
  <c r="IQ156" i="39"/>
  <c r="IR156" i="39"/>
  <c r="IS156" i="39"/>
  <c r="IT156" i="39"/>
  <c r="IU156" i="39"/>
  <c r="IV156" i="39"/>
  <c r="IW156" i="39"/>
  <c r="IX156" i="39"/>
  <c r="IN157" i="39"/>
  <c r="IO157" i="39"/>
  <c r="IP157" i="39"/>
  <c r="IQ157" i="39"/>
  <c r="IR157" i="39"/>
  <c r="IS157" i="39"/>
  <c r="IT157" i="39"/>
  <c r="IU157" i="39"/>
  <c r="IV157" i="39"/>
  <c r="IW157" i="39"/>
  <c r="IX157" i="39"/>
  <c r="IN158" i="39"/>
  <c r="IO158" i="39"/>
  <c r="IP158" i="39"/>
  <c r="IQ158" i="39"/>
  <c r="IR158" i="39"/>
  <c r="IS158" i="39"/>
  <c r="IT158" i="39"/>
  <c r="IU158" i="39"/>
  <c r="IV158" i="39"/>
  <c r="IW158" i="39"/>
  <c r="IX158" i="39"/>
  <c r="IN159" i="39"/>
  <c r="IO159" i="39"/>
  <c r="IP159" i="39"/>
  <c r="IQ159" i="39"/>
  <c r="IR159" i="39"/>
  <c r="IS159" i="39"/>
  <c r="IT159" i="39"/>
  <c r="IU159" i="39"/>
  <c r="IV159" i="39"/>
  <c r="IW159" i="39"/>
  <c r="IX159" i="39"/>
  <c r="IN160" i="39"/>
  <c r="IO160" i="39"/>
  <c r="IP160" i="39"/>
  <c r="IQ160" i="39"/>
  <c r="IR160" i="39"/>
  <c r="IS160" i="39"/>
  <c r="IT160" i="39"/>
  <c r="IU160" i="39"/>
  <c r="IV160" i="39"/>
  <c r="IW160" i="39"/>
  <c r="IX160" i="39"/>
  <c r="IN161" i="39"/>
  <c r="IO161" i="39"/>
  <c r="IP161" i="39"/>
  <c r="IQ161" i="39"/>
  <c r="IR161" i="39"/>
  <c r="IS161" i="39"/>
  <c r="IT161" i="39"/>
  <c r="IU161" i="39"/>
  <c r="IV161" i="39"/>
  <c r="IW161" i="39"/>
  <c r="IX161" i="39"/>
  <c r="IN162" i="39"/>
  <c r="IO162" i="39"/>
  <c r="IP162" i="39"/>
  <c r="IQ162" i="39"/>
  <c r="IR162" i="39"/>
  <c r="IS162" i="39"/>
  <c r="IT162" i="39"/>
  <c r="IU162" i="39"/>
  <c r="IV162" i="39"/>
  <c r="IW162" i="39"/>
  <c r="IX162" i="39"/>
  <c r="IN163" i="39"/>
  <c r="IO163" i="39"/>
  <c r="IP163" i="39"/>
  <c r="IQ163" i="39"/>
  <c r="IR163" i="39"/>
  <c r="IS163" i="39"/>
  <c r="IT163" i="39"/>
  <c r="IU163" i="39"/>
  <c r="IV163" i="39"/>
  <c r="IW163" i="39"/>
  <c r="IX163" i="39"/>
  <c r="IN164" i="39"/>
  <c r="IO164" i="39"/>
  <c r="IP164" i="39"/>
  <c r="IQ164" i="39"/>
  <c r="IR164" i="39"/>
  <c r="IS164" i="39"/>
  <c r="IT164" i="39"/>
  <c r="IU164" i="39"/>
  <c r="IV164" i="39"/>
  <c r="IW164" i="39"/>
  <c r="IX164" i="39"/>
  <c r="IN165" i="39"/>
  <c r="IO165" i="39"/>
  <c r="IP165" i="39"/>
  <c r="IQ165" i="39"/>
  <c r="IR165" i="39"/>
  <c r="IS165" i="39"/>
  <c r="IT165" i="39"/>
  <c r="IU165" i="39"/>
  <c r="IV165" i="39"/>
  <c r="IW165" i="39"/>
  <c r="IX165" i="39"/>
  <c r="IN166" i="39"/>
  <c r="IO166" i="39"/>
  <c r="IP166" i="39"/>
  <c r="IQ166" i="39"/>
  <c r="IR166" i="39"/>
  <c r="IS166" i="39"/>
  <c r="IT166" i="39"/>
  <c r="IU166" i="39"/>
  <c r="IV166" i="39"/>
  <c r="IW166" i="39"/>
  <c r="IX166" i="39"/>
  <c r="IN167" i="39"/>
  <c r="IO167" i="39"/>
  <c r="IP167" i="39"/>
  <c r="IQ167" i="39"/>
  <c r="IR167" i="39"/>
  <c r="IS167" i="39"/>
  <c r="IT167" i="39"/>
  <c r="IU167" i="39"/>
  <c r="IV167" i="39"/>
  <c r="IW167" i="39"/>
  <c r="IX167" i="39"/>
  <c r="IN168" i="39"/>
  <c r="IO168" i="39"/>
  <c r="IP168" i="39"/>
  <c r="IQ168" i="39"/>
  <c r="IR168" i="39"/>
  <c r="IS168" i="39"/>
  <c r="IT168" i="39"/>
  <c r="IU168" i="39"/>
  <c r="IV168" i="39"/>
  <c r="IW168" i="39"/>
  <c r="IX168" i="39"/>
  <c r="IN169" i="39"/>
  <c r="IO169" i="39"/>
  <c r="IP169" i="39"/>
  <c r="IQ169" i="39"/>
  <c r="IR169" i="39"/>
  <c r="IS169" i="39"/>
  <c r="IT169" i="39"/>
  <c r="IU169" i="39"/>
  <c r="IV169" i="39"/>
  <c r="IW169" i="39"/>
  <c r="IX169" i="39"/>
  <c r="IN170" i="39"/>
  <c r="IO170" i="39"/>
  <c r="IP170" i="39"/>
  <c r="IQ170" i="39"/>
  <c r="IR170" i="39"/>
  <c r="IS170" i="39"/>
  <c r="IT170" i="39"/>
  <c r="IU170" i="39"/>
  <c r="IV170" i="39"/>
  <c r="IW170" i="39"/>
  <c r="IX170" i="39"/>
  <c r="IN171" i="39"/>
  <c r="IO171" i="39"/>
  <c r="IP171" i="39"/>
  <c r="IQ171" i="39"/>
  <c r="IR171" i="39"/>
  <c r="IS171" i="39"/>
  <c r="IT171" i="39"/>
  <c r="IU171" i="39"/>
  <c r="IV171" i="39"/>
  <c r="IW171" i="39"/>
  <c r="IX171" i="39"/>
  <c r="IN172" i="39"/>
  <c r="IO172" i="39"/>
  <c r="IP172" i="39"/>
  <c r="IQ172" i="39"/>
  <c r="IR172" i="39"/>
  <c r="IS172" i="39"/>
  <c r="IT172" i="39"/>
  <c r="IU172" i="39"/>
  <c r="IV172" i="39"/>
  <c r="IW172" i="39"/>
  <c r="IX172" i="39"/>
  <c r="IN173" i="39"/>
  <c r="IO173" i="39"/>
  <c r="IP173" i="39"/>
  <c r="IQ173" i="39"/>
  <c r="IR173" i="39"/>
  <c r="IS173" i="39"/>
  <c r="IT173" i="39"/>
  <c r="IU173" i="39"/>
  <c r="IV173" i="39"/>
  <c r="IW173" i="39"/>
  <c r="IX173" i="39"/>
  <c r="IN174" i="39"/>
  <c r="IO174" i="39"/>
  <c r="IP174" i="39"/>
  <c r="IQ174" i="39"/>
  <c r="IR174" i="39"/>
  <c r="IS174" i="39"/>
  <c r="IT174" i="39"/>
  <c r="IU174" i="39"/>
  <c r="IV174" i="39"/>
  <c r="IW174" i="39"/>
  <c r="IX174" i="39"/>
  <c r="IN175" i="39"/>
  <c r="IO175" i="39"/>
  <c r="IP175" i="39"/>
  <c r="IQ175" i="39"/>
  <c r="IR175" i="39"/>
  <c r="IS175" i="39"/>
  <c r="IT175" i="39"/>
  <c r="IU175" i="39"/>
  <c r="IV175" i="39"/>
  <c r="IW175" i="39"/>
  <c r="IX175" i="39"/>
  <c r="IN176" i="39"/>
  <c r="IO176" i="39"/>
  <c r="IP176" i="39"/>
  <c r="IQ176" i="39"/>
  <c r="IR176" i="39"/>
  <c r="IS176" i="39"/>
  <c r="IT176" i="39"/>
  <c r="IU176" i="39"/>
  <c r="IV176" i="39"/>
  <c r="IW176" i="39"/>
  <c r="IX176" i="39"/>
  <c r="IN177" i="39"/>
  <c r="IO177" i="39"/>
  <c r="IP177" i="39"/>
  <c r="IQ177" i="39"/>
  <c r="IR177" i="39"/>
  <c r="IS177" i="39"/>
  <c r="IT177" i="39"/>
  <c r="IU177" i="39"/>
  <c r="IV177" i="39"/>
  <c r="IW177" i="39"/>
  <c r="IX177" i="39"/>
  <c r="IN178" i="39"/>
  <c r="IO178" i="39"/>
  <c r="IP178" i="39"/>
  <c r="IQ178" i="39"/>
  <c r="IR178" i="39"/>
  <c r="IS178" i="39"/>
  <c r="IT178" i="39"/>
  <c r="IU178" i="39"/>
  <c r="IV178" i="39"/>
  <c r="IW178" i="39"/>
  <c r="IX178" i="39"/>
  <c r="IN179" i="39"/>
  <c r="IO179" i="39"/>
  <c r="IP179" i="39"/>
  <c r="IQ179" i="39"/>
  <c r="IR179" i="39"/>
  <c r="IS179" i="39"/>
  <c r="IT179" i="39"/>
  <c r="IU179" i="39"/>
  <c r="IV179" i="39"/>
  <c r="IW179" i="39"/>
  <c r="IX179" i="39"/>
  <c r="IN180" i="39"/>
  <c r="IO180" i="39"/>
  <c r="IP180" i="39"/>
  <c r="IQ180" i="39"/>
  <c r="IR180" i="39"/>
  <c r="IS180" i="39"/>
  <c r="IT180" i="39"/>
  <c r="IU180" i="39"/>
  <c r="IV180" i="39"/>
  <c r="IW180" i="39"/>
  <c r="IX180" i="39"/>
  <c r="IN181" i="39"/>
  <c r="IO181" i="39"/>
  <c r="IP181" i="39"/>
  <c r="IQ181" i="39"/>
  <c r="IR181" i="39"/>
  <c r="IS181" i="39"/>
  <c r="IT181" i="39"/>
  <c r="IU181" i="39"/>
  <c r="IV181" i="39"/>
  <c r="IW181" i="39"/>
  <c r="IX181" i="39"/>
  <c r="IN182" i="39"/>
  <c r="IO182" i="39"/>
  <c r="IP182" i="39"/>
  <c r="IQ182" i="39"/>
  <c r="IR182" i="39"/>
  <c r="IS182" i="39"/>
  <c r="IT182" i="39"/>
  <c r="IU182" i="39"/>
  <c r="IV182" i="39"/>
  <c r="IW182" i="39"/>
  <c r="IX182" i="39"/>
  <c r="IN183" i="39"/>
  <c r="IO183" i="39"/>
  <c r="IP183" i="39"/>
  <c r="IQ183" i="39"/>
  <c r="IR183" i="39"/>
  <c r="IS183" i="39"/>
  <c r="IT183" i="39"/>
  <c r="IU183" i="39"/>
  <c r="IV183" i="39"/>
  <c r="IW183" i="39"/>
  <c r="IX183" i="39"/>
  <c r="IN184" i="39"/>
  <c r="IO184" i="39"/>
  <c r="IP184" i="39"/>
  <c r="IQ184" i="39"/>
  <c r="IR184" i="39"/>
  <c r="IS184" i="39"/>
  <c r="IT184" i="39"/>
  <c r="IU184" i="39"/>
  <c r="IV184" i="39"/>
  <c r="IW184" i="39"/>
  <c r="IX184" i="39"/>
  <c r="IO3" i="39"/>
  <c r="IP3" i="39"/>
  <c r="IQ3" i="39"/>
  <c r="IR3" i="39"/>
  <c r="IS3" i="39"/>
  <c r="IT3" i="39"/>
  <c r="IU3" i="39"/>
  <c r="IV3" i="39"/>
  <c r="IW3" i="39"/>
  <c r="IX3" i="39"/>
  <c r="HR4" i="39"/>
  <c r="HS4" i="39"/>
  <c r="HT4" i="39"/>
  <c r="HU4" i="39"/>
  <c r="HV4" i="39"/>
  <c r="HW4" i="39"/>
  <c r="HX4" i="39"/>
  <c r="HY4" i="39"/>
  <c r="HZ4" i="39"/>
  <c r="IA4" i="39"/>
  <c r="IB4" i="39"/>
  <c r="HR5" i="39"/>
  <c r="HS5" i="39"/>
  <c r="HT5" i="39"/>
  <c r="HU5" i="39"/>
  <c r="HV5" i="39"/>
  <c r="HW5" i="39"/>
  <c r="HX5" i="39"/>
  <c r="HY5" i="39"/>
  <c r="HZ5" i="39"/>
  <c r="IA5" i="39"/>
  <c r="IB5" i="39"/>
  <c r="HR6" i="39"/>
  <c r="HS6" i="39"/>
  <c r="HT6" i="39"/>
  <c r="HU6" i="39"/>
  <c r="HV6" i="39"/>
  <c r="HW6" i="39"/>
  <c r="HX6" i="39"/>
  <c r="HY6" i="39"/>
  <c r="HZ6" i="39"/>
  <c r="IA6" i="39"/>
  <c r="IB6" i="39"/>
  <c r="HR7" i="39"/>
  <c r="HS7" i="39"/>
  <c r="HT7" i="39"/>
  <c r="HU7" i="39"/>
  <c r="HV7" i="39"/>
  <c r="HW7" i="39"/>
  <c r="HX7" i="39"/>
  <c r="HY7" i="39"/>
  <c r="HZ7" i="39"/>
  <c r="IA7" i="39"/>
  <c r="IB7" i="39"/>
  <c r="HR8" i="39"/>
  <c r="HS8" i="39"/>
  <c r="HT8" i="39"/>
  <c r="HU8" i="39"/>
  <c r="HV8" i="39"/>
  <c r="HW8" i="39"/>
  <c r="HX8" i="39"/>
  <c r="HY8" i="39"/>
  <c r="HZ8" i="39"/>
  <c r="IA8" i="39"/>
  <c r="IB8" i="39"/>
  <c r="HR9" i="39"/>
  <c r="HS9" i="39"/>
  <c r="HT9" i="39"/>
  <c r="HU9" i="39"/>
  <c r="HV9" i="39"/>
  <c r="HW9" i="39"/>
  <c r="HX9" i="39"/>
  <c r="HY9" i="39"/>
  <c r="HZ9" i="39"/>
  <c r="IA9" i="39"/>
  <c r="IB9" i="39"/>
  <c r="HR10" i="39"/>
  <c r="HS10" i="39"/>
  <c r="HT10" i="39"/>
  <c r="HU10" i="39"/>
  <c r="HV10" i="39"/>
  <c r="HW10" i="39"/>
  <c r="HX10" i="39"/>
  <c r="HY10" i="39"/>
  <c r="HZ10" i="39"/>
  <c r="IA10" i="39"/>
  <c r="IB10" i="39"/>
  <c r="HR11" i="39"/>
  <c r="HS11" i="39"/>
  <c r="HT11" i="39"/>
  <c r="HU11" i="39"/>
  <c r="HV11" i="39"/>
  <c r="HW11" i="39"/>
  <c r="HX11" i="39"/>
  <c r="HY11" i="39"/>
  <c r="HZ11" i="39"/>
  <c r="IA11" i="39"/>
  <c r="IB11" i="39"/>
  <c r="HR12" i="39"/>
  <c r="HS12" i="39"/>
  <c r="HT12" i="39"/>
  <c r="HU12" i="39"/>
  <c r="HV12" i="39"/>
  <c r="HW12" i="39"/>
  <c r="HX12" i="39"/>
  <c r="HY12" i="39"/>
  <c r="HZ12" i="39"/>
  <c r="IA12" i="39"/>
  <c r="IB12" i="39"/>
  <c r="HR13" i="39"/>
  <c r="HS13" i="39"/>
  <c r="HT13" i="39"/>
  <c r="HU13" i="39"/>
  <c r="HV13" i="39"/>
  <c r="HW13" i="39"/>
  <c r="HX13" i="39"/>
  <c r="HY13" i="39"/>
  <c r="HZ13" i="39"/>
  <c r="IA13" i="39"/>
  <c r="IB13" i="39"/>
  <c r="HR14" i="39"/>
  <c r="HS14" i="39"/>
  <c r="HT14" i="39"/>
  <c r="HU14" i="39"/>
  <c r="HV14" i="39"/>
  <c r="HW14" i="39"/>
  <c r="HX14" i="39"/>
  <c r="HY14" i="39"/>
  <c r="HZ14" i="39"/>
  <c r="IA14" i="39"/>
  <c r="IB14" i="39"/>
  <c r="HR15" i="39"/>
  <c r="HS15" i="39"/>
  <c r="HT15" i="39"/>
  <c r="HU15" i="39"/>
  <c r="HV15" i="39"/>
  <c r="HW15" i="39"/>
  <c r="HX15" i="39"/>
  <c r="HY15" i="39"/>
  <c r="HZ15" i="39"/>
  <c r="IA15" i="39"/>
  <c r="IB15" i="39"/>
  <c r="HR16" i="39"/>
  <c r="HS16" i="39"/>
  <c r="HT16" i="39"/>
  <c r="HU16" i="39"/>
  <c r="HV16" i="39"/>
  <c r="HW16" i="39"/>
  <c r="HX16" i="39"/>
  <c r="HY16" i="39"/>
  <c r="HZ16" i="39"/>
  <c r="IA16" i="39"/>
  <c r="IB16" i="39"/>
  <c r="HR17" i="39"/>
  <c r="HS17" i="39"/>
  <c r="HT17" i="39"/>
  <c r="HU17" i="39"/>
  <c r="HV17" i="39"/>
  <c r="HW17" i="39"/>
  <c r="HX17" i="39"/>
  <c r="HY17" i="39"/>
  <c r="HZ17" i="39"/>
  <c r="IA17" i="39"/>
  <c r="IB17" i="39"/>
  <c r="HR18" i="39"/>
  <c r="HS18" i="39"/>
  <c r="HT18" i="39"/>
  <c r="HU18" i="39"/>
  <c r="HV18" i="39"/>
  <c r="HW18" i="39"/>
  <c r="HX18" i="39"/>
  <c r="HY18" i="39"/>
  <c r="HZ18" i="39"/>
  <c r="IA18" i="39"/>
  <c r="IB18" i="39"/>
  <c r="HR19" i="39"/>
  <c r="HS19" i="39"/>
  <c r="HT19" i="39"/>
  <c r="HU19" i="39"/>
  <c r="HV19" i="39"/>
  <c r="HW19" i="39"/>
  <c r="HX19" i="39"/>
  <c r="HY19" i="39"/>
  <c r="HZ19" i="39"/>
  <c r="IA19" i="39"/>
  <c r="IB19" i="39"/>
  <c r="HR20" i="39"/>
  <c r="HS20" i="39"/>
  <c r="HT20" i="39"/>
  <c r="HU20" i="39"/>
  <c r="HV20" i="39"/>
  <c r="HW20" i="39"/>
  <c r="HX20" i="39"/>
  <c r="HY20" i="39"/>
  <c r="HZ20" i="39"/>
  <c r="IA20" i="39"/>
  <c r="IB20" i="39"/>
  <c r="HR21" i="39"/>
  <c r="HS21" i="39"/>
  <c r="HT21" i="39"/>
  <c r="HU21" i="39"/>
  <c r="HV21" i="39"/>
  <c r="HW21" i="39"/>
  <c r="HX21" i="39"/>
  <c r="HY21" i="39"/>
  <c r="HZ21" i="39"/>
  <c r="IA21" i="39"/>
  <c r="IB21" i="39"/>
  <c r="HR22" i="39"/>
  <c r="HS22" i="39"/>
  <c r="HT22" i="39"/>
  <c r="HU22" i="39"/>
  <c r="HV22" i="39"/>
  <c r="HW22" i="39"/>
  <c r="HX22" i="39"/>
  <c r="HY22" i="39"/>
  <c r="HZ22" i="39"/>
  <c r="IA22" i="39"/>
  <c r="IB22" i="39"/>
  <c r="HR23" i="39"/>
  <c r="HS23" i="39"/>
  <c r="HT23" i="39"/>
  <c r="HU23" i="39"/>
  <c r="HV23" i="39"/>
  <c r="HW23" i="39"/>
  <c r="HX23" i="39"/>
  <c r="HY23" i="39"/>
  <c r="HZ23" i="39"/>
  <c r="IA23" i="39"/>
  <c r="IB23" i="39"/>
  <c r="HR24" i="39"/>
  <c r="HS24" i="39"/>
  <c r="HT24" i="39"/>
  <c r="HU24" i="39"/>
  <c r="HV24" i="39"/>
  <c r="HW24" i="39"/>
  <c r="HX24" i="39"/>
  <c r="HY24" i="39"/>
  <c r="HZ24" i="39"/>
  <c r="IA24" i="39"/>
  <c r="IB24" i="39"/>
  <c r="HR25" i="39"/>
  <c r="HS25" i="39"/>
  <c r="HT25" i="39"/>
  <c r="HU25" i="39"/>
  <c r="HV25" i="39"/>
  <c r="HW25" i="39"/>
  <c r="HX25" i="39"/>
  <c r="HY25" i="39"/>
  <c r="HZ25" i="39"/>
  <c r="IA25" i="39"/>
  <c r="IB25" i="39"/>
  <c r="HR26" i="39"/>
  <c r="HS26" i="39"/>
  <c r="HT26" i="39"/>
  <c r="HU26" i="39"/>
  <c r="HV26" i="39"/>
  <c r="HW26" i="39"/>
  <c r="HX26" i="39"/>
  <c r="HY26" i="39"/>
  <c r="HZ26" i="39"/>
  <c r="IA26" i="39"/>
  <c r="IB26" i="39"/>
  <c r="HR27" i="39"/>
  <c r="HS27" i="39"/>
  <c r="HT27" i="39"/>
  <c r="HU27" i="39"/>
  <c r="HV27" i="39"/>
  <c r="HW27" i="39"/>
  <c r="HX27" i="39"/>
  <c r="HY27" i="39"/>
  <c r="HZ27" i="39"/>
  <c r="IA27" i="39"/>
  <c r="IB27" i="39"/>
  <c r="HR28" i="39"/>
  <c r="HS28" i="39"/>
  <c r="HT28" i="39"/>
  <c r="HU28" i="39"/>
  <c r="HV28" i="39"/>
  <c r="HW28" i="39"/>
  <c r="HX28" i="39"/>
  <c r="HY28" i="39"/>
  <c r="HZ28" i="39"/>
  <c r="IA28" i="39"/>
  <c r="IB28" i="39"/>
  <c r="HR29" i="39"/>
  <c r="HS29" i="39"/>
  <c r="HT29" i="39"/>
  <c r="HU29" i="39"/>
  <c r="HV29" i="39"/>
  <c r="HW29" i="39"/>
  <c r="HX29" i="39"/>
  <c r="HY29" i="39"/>
  <c r="HZ29" i="39"/>
  <c r="IA29" i="39"/>
  <c r="IB29" i="39"/>
  <c r="HR30" i="39"/>
  <c r="HS30" i="39"/>
  <c r="HT30" i="39"/>
  <c r="HU30" i="39"/>
  <c r="HV30" i="39"/>
  <c r="HW30" i="39"/>
  <c r="HX30" i="39"/>
  <c r="HY30" i="39"/>
  <c r="HZ30" i="39"/>
  <c r="IA30" i="39"/>
  <c r="IB30" i="39"/>
  <c r="HR31" i="39"/>
  <c r="HS31" i="39"/>
  <c r="HT31" i="39"/>
  <c r="HU31" i="39"/>
  <c r="HV31" i="39"/>
  <c r="HW31" i="39"/>
  <c r="HX31" i="39"/>
  <c r="HY31" i="39"/>
  <c r="HZ31" i="39"/>
  <c r="IA31" i="39"/>
  <c r="IB31" i="39"/>
  <c r="HR32" i="39"/>
  <c r="HS32" i="39"/>
  <c r="HT32" i="39"/>
  <c r="HU32" i="39"/>
  <c r="HV32" i="39"/>
  <c r="HW32" i="39"/>
  <c r="HX32" i="39"/>
  <c r="HY32" i="39"/>
  <c r="HZ32" i="39"/>
  <c r="IA32" i="39"/>
  <c r="IB32" i="39"/>
  <c r="HR33" i="39"/>
  <c r="HS33" i="39"/>
  <c r="HT33" i="39"/>
  <c r="HU33" i="39"/>
  <c r="HV33" i="39"/>
  <c r="HW33" i="39"/>
  <c r="HX33" i="39"/>
  <c r="HY33" i="39"/>
  <c r="HZ33" i="39"/>
  <c r="IA33" i="39"/>
  <c r="IB33" i="39"/>
  <c r="HR34" i="39"/>
  <c r="HS34" i="39"/>
  <c r="HT34" i="39"/>
  <c r="HU34" i="39"/>
  <c r="HV34" i="39"/>
  <c r="HW34" i="39"/>
  <c r="HX34" i="39"/>
  <c r="HY34" i="39"/>
  <c r="HZ34" i="39"/>
  <c r="IA34" i="39"/>
  <c r="IB34" i="39"/>
  <c r="HR35" i="39"/>
  <c r="HS35" i="39"/>
  <c r="HT35" i="39"/>
  <c r="HU35" i="39"/>
  <c r="HV35" i="39"/>
  <c r="HW35" i="39"/>
  <c r="HX35" i="39"/>
  <c r="HY35" i="39"/>
  <c r="HZ35" i="39"/>
  <c r="IA35" i="39"/>
  <c r="IB35" i="39"/>
  <c r="HR36" i="39"/>
  <c r="HS36" i="39"/>
  <c r="HT36" i="39"/>
  <c r="HU36" i="39"/>
  <c r="HV36" i="39"/>
  <c r="HW36" i="39"/>
  <c r="HX36" i="39"/>
  <c r="HY36" i="39"/>
  <c r="HZ36" i="39"/>
  <c r="IA36" i="39"/>
  <c r="IB36" i="39"/>
  <c r="HR37" i="39"/>
  <c r="HS37" i="39"/>
  <c r="HT37" i="39"/>
  <c r="HU37" i="39"/>
  <c r="HV37" i="39"/>
  <c r="HW37" i="39"/>
  <c r="HX37" i="39"/>
  <c r="HY37" i="39"/>
  <c r="HZ37" i="39"/>
  <c r="IA37" i="39"/>
  <c r="IB37" i="39"/>
  <c r="HR38" i="39"/>
  <c r="HS38" i="39"/>
  <c r="HT38" i="39"/>
  <c r="HU38" i="39"/>
  <c r="HV38" i="39"/>
  <c r="HW38" i="39"/>
  <c r="HX38" i="39"/>
  <c r="HY38" i="39"/>
  <c r="HZ38" i="39"/>
  <c r="IA38" i="39"/>
  <c r="IB38" i="39"/>
  <c r="HR39" i="39"/>
  <c r="HS39" i="39"/>
  <c r="HT39" i="39"/>
  <c r="HU39" i="39"/>
  <c r="HV39" i="39"/>
  <c r="HW39" i="39"/>
  <c r="HX39" i="39"/>
  <c r="HY39" i="39"/>
  <c r="HZ39" i="39"/>
  <c r="IA39" i="39"/>
  <c r="IB39" i="39"/>
  <c r="HR40" i="39"/>
  <c r="HS40" i="39"/>
  <c r="HT40" i="39"/>
  <c r="HU40" i="39"/>
  <c r="HV40" i="39"/>
  <c r="HW40" i="39"/>
  <c r="HX40" i="39"/>
  <c r="HY40" i="39"/>
  <c r="HZ40" i="39"/>
  <c r="IA40" i="39"/>
  <c r="IB40" i="39"/>
  <c r="HR41" i="39"/>
  <c r="HS41" i="39"/>
  <c r="HT41" i="39"/>
  <c r="HU41" i="39"/>
  <c r="HV41" i="39"/>
  <c r="HW41" i="39"/>
  <c r="HX41" i="39"/>
  <c r="HY41" i="39"/>
  <c r="HZ41" i="39"/>
  <c r="IA41" i="39"/>
  <c r="IB41" i="39"/>
  <c r="HR42" i="39"/>
  <c r="HS42" i="39"/>
  <c r="HT42" i="39"/>
  <c r="HU42" i="39"/>
  <c r="HV42" i="39"/>
  <c r="HW42" i="39"/>
  <c r="HX42" i="39"/>
  <c r="HY42" i="39"/>
  <c r="HZ42" i="39"/>
  <c r="IA42" i="39"/>
  <c r="IB42" i="39"/>
  <c r="HR43" i="39"/>
  <c r="HS43" i="39"/>
  <c r="HT43" i="39"/>
  <c r="HU43" i="39"/>
  <c r="HV43" i="39"/>
  <c r="HW43" i="39"/>
  <c r="HX43" i="39"/>
  <c r="HY43" i="39"/>
  <c r="HZ43" i="39"/>
  <c r="IA43" i="39"/>
  <c r="IB43" i="39"/>
  <c r="HR44" i="39"/>
  <c r="HS44" i="39"/>
  <c r="HT44" i="39"/>
  <c r="HU44" i="39"/>
  <c r="HV44" i="39"/>
  <c r="HW44" i="39"/>
  <c r="HX44" i="39"/>
  <c r="HY44" i="39"/>
  <c r="HZ44" i="39"/>
  <c r="IA44" i="39"/>
  <c r="IB44" i="39"/>
  <c r="HR45" i="39"/>
  <c r="HS45" i="39"/>
  <c r="HT45" i="39"/>
  <c r="HU45" i="39"/>
  <c r="HV45" i="39"/>
  <c r="HW45" i="39"/>
  <c r="HX45" i="39"/>
  <c r="HY45" i="39"/>
  <c r="HZ45" i="39"/>
  <c r="IA45" i="39"/>
  <c r="IB45" i="39"/>
  <c r="HR46" i="39"/>
  <c r="HS46" i="39"/>
  <c r="HT46" i="39"/>
  <c r="HU46" i="39"/>
  <c r="HV46" i="39"/>
  <c r="HW46" i="39"/>
  <c r="HX46" i="39"/>
  <c r="HY46" i="39"/>
  <c r="HZ46" i="39"/>
  <c r="IA46" i="39"/>
  <c r="IB46" i="39"/>
  <c r="HR47" i="39"/>
  <c r="HS47" i="39"/>
  <c r="HT47" i="39"/>
  <c r="HU47" i="39"/>
  <c r="HV47" i="39"/>
  <c r="HW47" i="39"/>
  <c r="HX47" i="39"/>
  <c r="HY47" i="39"/>
  <c r="HZ47" i="39"/>
  <c r="IA47" i="39"/>
  <c r="IB47" i="39"/>
  <c r="HR48" i="39"/>
  <c r="HS48" i="39"/>
  <c r="HT48" i="39"/>
  <c r="HU48" i="39"/>
  <c r="HV48" i="39"/>
  <c r="HW48" i="39"/>
  <c r="HX48" i="39"/>
  <c r="HY48" i="39"/>
  <c r="HZ48" i="39"/>
  <c r="IA48" i="39"/>
  <c r="IB48" i="39"/>
  <c r="HR49" i="39"/>
  <c r="HS49" i="39"/>
  <c r="HT49" i="39"/>
  <c r="HU49" i="39"/>
  <c r="HV49" i="39"/>
  <c r="HW49" i="39"/>
  <c r="HX49" i="39"/>
  <c r="HY49" i="39"/>
  <c r="HZ49" i="39"/>
  <c r="IA49" i="39"/>
  <c r="IB49" i="39"/>
  <c r="HR50" i="39"/>
  <c r="HS50" i="39"/>
  <c r="HT50" i="39"/>
  <c r="HU50" i="39"/>
  <c r="HV50" i="39"/>
  <c r="HW50" i="39"/>
  <c r="HX50" i="39"/>
  <c r="HY50" i="39"/>
  <c r="HZ50" i="39"/>
  <c r="IA50" i="39"/>
  <c r="IB50" i="39"/>
  <c r="HR51" i="39"/>
  <c r="HS51" i="39"/>
  <c r="HT51" i="39"/>
  <c r="HU51" i="39"/>
  <c r="HV51" i="39"/>
  <c r="HW51" i="39"/>
  <c r="HX51" i="39"/>
  <c r="HY51" i="39"/>
  <c r="HZ51" i="39"/>
  <c r="IA51" i="39"/>
  <c r="IB51" i="39"/>
  <c r="HR52" i="39"/>
  <c r="HS52" i="39"/>
  <c r="HT52" i="39"/>
  <c r="HU52" i="39"/>
  <c r="HV52" i="39"/>
  <c r="HW52" i="39"/>
  <c r="HX52" i="39"/>
  <c r="HY52" i="39"/>
  <c r="HZ52" i="39"/>
  <c r="IA52" i="39"/>
  <c r="IB52" i="39"/>
  <c r="HR53" i="39"/>
  <c r="HS53" i="39"/>
  <c r="HT53" i="39"/>
  <c r="HU53" i="39"/>
  <c r="HV53" i="39"/>
  <c r="HW53" i="39"/>
  <c r="HX53" i="39"/>
  <c r="HY53" i="39"/>
  <c r="HZ53" i="39"/>
  <c r="IA53" i="39"/>
  <c r="IB53" i="39"/>
  <c r="HR54" i="39"/>
  <c r="HS54" i="39"/>
  <c r="HT54" i="39"/>
  <c r="HU54" i="39"/>
  <c r="HV54" i="39"/>
  <c r="HW54" i="39"/>
  <c r="HX54" i="39"/>
  <c r="HY54" i="39"/>
  <c r="HZ54" i="39"/>
  <c r="IA54" i="39"/>
  <c r="IB54" i="39"/>
  <c r="HR55" i="39"/>
  <c r="HS55" i="39"/>
  <c r="HT55" i="39"/>
  <c r="HU55" i="39"/>
  <c r="HV55" i="39"/>
  <c r="HW55" i="39"/>
  <c r="HX55" i="39"/>
  <c r="HY55" i="39"/>
  <c r="HZ55" i="39"/>
  <c r="IA55" i="39"/>
  <c r="IB55" i="39"/>
  <c r="HR56" i="39"/>
  <c r="HS56" i="39"/>
  <c r="HT56" i="39"/>
  <c r="HU56" i="39"/>
  <c r="HV56" i="39"/>
  <c r="HW56" i="39"/>
  <c r="HX56" i="39"/>
  <c r="HY56" i="39"/>
  <c r="HZ56" i="39"/>
  <c r="IA56" i="39"/>
  <c r="IB56" i="39"/>
  <c r="HR57" i="39"/>
  <c r="HS57" i="39"/>
  <c r="HT57" i="39"/>
  <c r="HU57" i="39"/>
  <c r="HV57" i="39"/>
  <c r="HW57" i="39"/>
  <c r="HX57" i="39"/>
  <c r="HY57" i="39"/>
  <c r="HZ57" i="39"/>
  <c r="IA57" i="39"/>
  <c r="IB57" i="39"/>
  <c r="HR58" i="39"/>
  <c r="HS58" i="39"/>
  <c r="HT58" i="39"/>
  <c r="HU58" i="39"/>
  <c r="HV58" i="39"/>
  <c r="HW58" i="39"/>
  <c r="HX58" i="39"/>
  <c r="HY58" i="39"/>
  <c r="HZ58" i="39"/>
  <c r="IA58" i="39"/>
  <c r="IB58" i="39"/>
  <c r="HR59" i="39"/>
  <c r="HS59" i="39"/>
  <c r="HT59" i="39"/>
  <c r="HU59" i="39"/>
  <c r="HV59" i="39"/>
  <c r="HW59" i="39"/>
  <c r="HX59" i="39"/>
  <c r="HY59" i="39"/>
  <c r="HZ59" i="39"/>
  <c r="IA59" i="39"/>
  <c r="IB59" i="39"/>
  <c r="HR60" i="39"/>
  <c r="HS60" i="39"/>
  <c r="HT60" i="39"/>
  <c r="HU60" i="39"/>
  <c r="HV60" i="39"/>
  <c r="HW60" i="39"/>
  <c r="HX60" i="39"/>
  <c r="HY60" i="39"/>
  <c r="HZ60" i="39"/>
  <c r="IA60" i="39"/>
  <c r="IB60" i="39"/>
  <c r="HR61" i="39"/>
  <c r="HS61" i="39"/>
  <c r="HT61" i="39"/>
  <c r="HU61" i="39"/>
  <c r="HV61" i="39"/>
  <c r="HW61" i="39"/>
  <c r="HX61" i="39"/>
  <c r="HY61" i="39"/>
  <c r="HZ61" i="39"/>
  <c r="IA61" i="39"/>
  <c r="IB61" i="39"/>
  <c r="HR62" i="39"/>
  <c r="HS62" i="39"/>
  <c r="HT62" i="39"/>
  <c r="HU62" i="39"/>
  <c r="HV62" i="39"/>
  <c r="HW62" i="39"/>
  <c r="HX62" i="39"/>
  <c r="HY62" i="39"/>
  <c r="HZ62" i="39"/>
  <c r="IA62" i="39"/>
  <c r="IB62" i="39"/>
  <c r="HR63" i="39"/>
  <c r="HS63" i="39"/>
  <c r="HT63" i="39"/>
  <c r="HU63" i="39"/>
  <c r="HV63" i="39"/>
  <c r="HW63" i="39"/>
  <c r="HX63" i="39"/>
  <c r="HY63" i="39"/>
  <c r="HZ63" i="39"/>
  <c r="IA63" i="39"/>
  <c r="IB63" i="39"/>
  <c r="HR64" i="39"/>
  <c r="HS64" i="39"/>
  <c r="HT64" i="39"/>
  <c r="HU64" i="39"/>
  <c r="HV64" i="39"/>
  <c r="HW64" i="39"/>
  <c r="HX64" i="39"/>
  <c r="HY64" i="39"/>
  <c r="HZ64" i="39"/>
  <c r="IA64" i="39"/>
  <c r="IB64" i="39"/>
  <c r="HR65" i="39"/>
  <c r="HS65" i="39"/>
  <c r="HT65" i="39"/>
  <c r="HU65" i="39"/>
  <c r="HV65" i="39"/>
  <c r="HW65" i="39"/>
  <c r="HX65" i="39"/>
  <c r="HY65" i="39"/>
  <c r="HZ65" i="39"/>
  <c r="IA65" i="39"/>
  <c r="IB65" i="39"/>
  <c r="HR66" i="39"/>
  <c r="HS66" i="39"/>
  <c r="HT66" i="39"/>
  <c r="HU66" i="39"/>
  <c r="HV66" i="39"/>
  <c r="HW66" i="39"/>
  <c r="HX66" i="39"/>
  <c r="HY66" i="39"/>
  <c r="HZ66" i="39"/>
  <c r="IA66" i="39"/>
  <c r="IB66" i="39"/>
  <c r="HR67" i="39"/>
  <c r="HS67" i="39"/>
  <c r="HT67" i="39"/>
  <c r="HU67" i="39"/>
  <c r="HV67" i="39"/>
  <c r="HW67" i="39"/>
  <c r="HX67" i="39"/>
  <c r="HY67" i="39"/>
  <c r="HZ67" i="39"/>
  <c r="IA67" i="39"/>
  <c r="IB67" i="39"/>
  <c r="HR68" i="39"/>
  <c r="HS68" i="39"/>
  <c r="HT68" i="39"/>
  <c r="HU68" i="39"/>
  <c r="HV68" i="39"/>
  <c r="HW68" i="39"/>
  <c r="HX68" i="39"/>
  <c r="HY68" i="39"/>
  <c r="HZ68" i="39"/>
  <c r="IA68" i="39"/>
  <c r="IB68" i="39"/>
  <c r="HR69" i="39"/>
  <c r="HS69" i="39"/>
  <c r="HT69" i="39"/>
  <c r="HU69" i="39"/>
  <c r="HV69" i="39"/>
  <c r="HW69" i="39"/>
  <c r="HX69" i="39"/>
  <c r="HY69" i="39"/>
  <c r="HZ69" i="39"/>
  <c r="IA69" i="39"/>
  <c r="IB69" i="39"/>
  <c r="HR70" i="39"/>
  <c r="HS70" i="39"/>
  <c r="HT70" i="39"/>
  <c r="HU70" i="39"/>
  <c r="HV70" i="39"/>
  <c r="HW70" i="39"/>
  <c r="HX70" i="39"/>
  <c r="HY70" i="39"/>
  <c r="HZ70" i="39"/>
  <c r="IA70" i="39"/>
  <c r="IB70" i="39"/>
  <c r="HR71" i="39"/>
  <c r="HS71" i="39"/>
  <c r="HT71" i="39"/>
  <c r="HU71" i="39"/>
  <c r="HV71" i="39"/>
  <c r="HW71" i="39"/>
  <c r="HX71" i="39"/>
  <c r="HY71" i="39"/>
  <c r="HZ71" i="39"/>
  <c r="IA71" i="39"/>
  <c r="IB71" i="39"/>
  <c r="HR72" i="39"/>
  <c r="HS72" i="39"/>
  <c r="HT72" i="39"/>
  <c r="HU72" i="39"/>
  <c r="HV72" i="39"/>
  <c r="HW72" i="39"/>
  <c r="HX72" i="39"/>
  <c r="HY72" i="39"/>
  <c r="HZ72" i="39"/>
  <c r="IA72" i="39"/>
  <c r="IB72" i="39"/>
  <c r="HR73" i="39"/>
  <c r="HS73" i="39"/>
  <c r="HT73" i="39"/>
  <c r="HU73" i="39"/>
  <c r="HV73" i="39"/>
  <c r="HW73" i="39"/>
  <c r="HX73" i="39"/>
  <c r="HY73" i="39"/>
  <c r="HZ73" i="39"/>
  <c r="IA73" i="39"/>
  <c r="IB73" i="39"/>
  <c r="HR74" i="39"/>
  <c r="HS74" i="39"/>
  <c r="HT74" i="39"/>
  <c r="HU74" i="39"/>
  <c r="HV74" i="39"/>
  <c r="HW74" i="39"/>
  <c r="HX74" i="39"/>
  <c r="HY74" i="39"/>
  <c r="HZ74" i="39"/>
  <c r="IA74" i="39"/>
  <c r="IB74" i="39"/>
  <c r="HR75" i="39"/>
  <c r="HS75" i="39"/>
  <c r="HT75" i="39"/>
  <c r="HU75" i="39"/>
  <c r="HV75" i="39"/>
  <c r="HW75" i="39"/>
  <c r="HX75" i="39"/>
  <c r="HY75" i="39"/>
  <c r="HZ75" i="39"/>
  <c r="IA75" i="39"/>
  <c r="IB75" i="39"/>
  <c r="HR76" i="39"/>
  <c r="HS76" i="39"/>
  <c r="HT76" i="39"/>
  <c r="HU76" i="39"/>
  <c r="HV76" i="39"/>
  <c r="HW76" i="39"/>
  <c r="HX76" i="39"/>
  <c r="HY76" i="39"/>
  <c r="HZ76" i="39"/>
  <c r="IA76" i="39"/>
  <c r="IB76" i="39"/>
  <c r="HR77" i="39"/>
  <c r="HS77" i="39"/>
  <c r="HT77" i="39"/>
  <c r="HU77" i="39"/>
  <c r="HV77" i="39"/>
  <c r="HW77" i="39"/>
  <c r="HX77" i="39"/>
  <c r="HY77" i="39"/>
  <c r="HZ77" i="39"/>
  <c r="IA77" i="39"/>
  <c r="IB77" i="39"/>
  <c r="HR78" i="39"/>
  <c r="HS78" i="39"/>
  <c r="HT78" i="39"/>
  <c r="HU78" i="39"/>
  <c r="HV78" i="39"/>
  <c r="HW78" i="39"/>
  <c r="HX78" i="39"/>
  <c r="HY78" i="39"/>
  <c r="HZ78" i="39"/>
  <c r="IA78" i="39"/>
  <c r="IB78" i="39"/>
  <c r="HR79" i="39"/>
  <c r="HS79" i="39"/>
  <c r="HT79" i="39"/>
  <c r="HU79" i="39"/>
  <c r="HV79" i="39"/>
  <c r="HW79" i="39"/>
  <c r="HX79" i="39"/>
  <c r="HY79" i="39"/>
  <c r="HZ79" i="39"/>
  <c r="IA79" i="39"/>
  <c r="IB79" i="39"/>
  <c r="HR80" i="39"/>
  <c r="HS80" i="39"/>
  <c r="HT80" i="39"/>
  <c r="HU80" i="39"/>
  <c r="HV80" i="39"/>
  <c r="HW80" i="39"/>
  <c r="HX80" i="39"/>
  <c r="HY80" i="39"/>
  <c r="HZ80" i="39"/>
  <c r="IA80" i="39"/>
  <c r="IB80" i="39"/>
  <c r="HR81" i="39"/>
  <c r="HS81" i="39"/>
  <c r="HT81" i="39"/>
  <c r="HU81" i="39"/>
  <c r="HV81" i="39"/>
  <c r="HW81" i="39"/>
  <c r="HX81" i="39"/>
  <c r="HY81" i="39"/>
  <c r="HZ81" i="39"/>
  <c r="IA81" i="39"/>
  <c r="IB81" i="39"/>
  <c r="HR82" i="39"/>
  <c r="HS82" i="39"/>
  <c r="HT82" i="39"/>
  <c r="HU82" i="39"/>
  <c r="HV82" i="39"/>
  <c r="HW82" i="39"/>
  <c r="HX82" i="39"/>
  <c r="HY82" i="39"/>
  <c r="HZ82" i="39"/>
  <c r="IA82" i="39"/>
  <c r="IB82" i="39"/>
  <c r="HR83" i="39"/>
  <c r="HS83" i="39"/>
  <c r="HT83" i="39"/>
  <c r="HU83" i="39"/>
  <c r="HV83" i="39"/>
  <c r="HW83" i="39"/>
  <c r="HX83" i="39"/>
  <c r="HY83" i="39"/>
  <c r="HZ83" i="39"/>
  <c r="IA83" i="39"/>
  <c r="IB83" i="39"/>
  <c r="HR84" i="39"/>
  <c r="HS84" i="39"/>
  <c r="HT84" i="39"/>
  <c r="HU84" i="39"/>
  <c r="HV84" i="39"/>
  <c r="HW84" i="39"/>
  <c r="HX84" i="39"/>
  <c r="HY84" i="39"/>
  <c r="HZ84" i="39"/>
  <c r="IA84" i="39"/>
  <c r="IB84" i="39"/>
  <c r="HR85" i="39"/>
  <c r="HS85" i="39"/>
  <c r="HT85" i="39"/>
  <c r="HU85" i="39"/>
  <c r="HV85" i="39"/>
  <c r="HW85" i="39"/>
  <c r="HX85" i="39"/>
  <c r="HY85" i="39"/>
  <c r="HZ85" i="39"/>
  <c r="IA85" i="39"/>
  <c r="IB85" i="39"/>
  <c r="HR86" i="39"/>
  <c r="HS86" i="39"/>
  <c r="HT86" i="39"/>
  <c r="HU86" i="39"/>
  <c r="HV86" i="39"/>
  <c r="HW86" i="39"/>
  <c r="HX86" i="39"/>
  <c r="HY86" i="39"/>
  <c r="HZ86" i="39"/>
  <c r="IA86" i="39"/>
  <c r="IB86" i="39"/>
  <c r="HR87" i="39"/>
  <c r="HS87" i="39"/>
  <c r="HT87" i="39"/>
  <c r="HU87" i="39"/>
  <c r="HV87" i="39"/>
  <c r="HW87" i="39"/>
  <c r="HX87" i="39"/>
  <c r="HY87" i="39"/>
  <c r="HZ87" i="39"/>
  <c r="IA87" i="39"/>
  <c r="IB87" i="39"/>
  <c r="HR88" i="39"/>
  <c r="HS88" i="39"/>
  <c r="HT88" i="39"/>
  <c r="HU88" i="39"/>
  <c r="HV88" i="39"/>
  <c r="HW88" i="39"/>
  <c r="HX88" i="39"/>
  <c r="HY88" i="39"/>
  <c r="HZ88" i="39"/>
  <c r="IA88" i="39"/>
  <c r="IB88" i="39"/>
  <c r="HR89" i="39"/>
  <c r="HS89" i="39"/>
  <c r="HT89" i="39"/>
  <c r="HU89" i="39"/>
  <c r="HV89" i="39"/>
  <c r="HW89" i="39"/>
  <c r="HX89" i="39"/>
  <c r="HY89" i="39"/>
  <c r="HZ89" i="39"/>
  <c r="IA89" i="39"/>
  <c r="IB89" i="39"/>
  <c r="HR90" i="39"/>
  <c r="HS90" i="39"/>
  <c r="HT90" i="39"/>
  <c r="HU90" i="39"/>
  <c r="HV90" i="39"/>
  <c r="HW90" i="39"/>
  <c r="HX90" i="39"/>
  <c r="HY90" i="39"/>
  <c r="HZ90" i="39"/>
  <c r="IA90" i="39"/>
  <c r="IB90" i="39"/>
  <c r="HR91" i="39"/>
  <c r="HS91" i="39"/>
  <c r="HT91" i="39"/>
  <c r="HU91" i="39"/>
  <c r="HV91" i="39"/>
  <c r="HW91" i="39"/>
  <c r="HX91" i="39"/>
  <c r="HY91" i="39"/>
  <c r="HZ91" i="39"/>
  <c r="IA91" i="39"/>
  <c r="IB91" i="39"/>
  <c r="HR92" i="39"/>
  <c r="HS92" i="39"/>
  <c r="HT92" i="39"/>
  <c r="HU92" i="39"/>
  <c r="HV92" i="39"/>
  <c r="HW92" i="39"/>
  <c r="HX92" i="39"/>
  <c r="HY92" i="39"/>
  <c r="HZ92" i="39"/>
  <c r="IA92" i="39"/>
  <c r="IB92" i="39"/>
  <c r="HR93" i="39"/>
  <c r="HS93" i="39"/>
  <c r="HT93" i="39"/>
  <c r="HU93" i="39"/>
  <c r="HV93" i="39"/>
  <c r="HW93" i="39"/>
  <c r="HX93" i="39"/>
  <c r="HY93" i="39"/>
  <c r="HZ93" i="39"/>
  <c r="IA93" i="39"/>
  <c r="IB93" i="39"/>
  <c r="HR94" i="39"/>
  <c r="HS94" i="39"/>
  <c r="HT94" i="39"/>
  <c r="HU94" i="39"/>
  <c r="HV94" i="39"/>
  <c r="HW94" i="39"/>
  <c r="HX94" i="39"/>
  <c r="HY94" i="39"/>
  <c r="HZ94" i="39"/>
  <c r="IA94" i="39"/>
  <c r="IB94" i="39"/>
  <c r="HR95" i="39"/>
  <c r="HS95" i="39"/>
  <c r="HT95" i="39"/>
  <c r="HU95" i="39"/>
  <c r="HV95" i="39"/>
  <c r="HW95" i="39"/>
  <c r="HX95" i="39"/>
  <c r="HY95" i="39"/>
  <c r="HZ95" i="39"/>
  <c r="IA95" i="39"/>
  <c r="IB95" i="39"/>
  <c r="HR96" i="39"/>
  <c r="HS96" i="39"/>
  <c r="HT96" i="39"/>
  <c r="HU96" i="39"/>
  <c r="HV96" i="39"/>
  <c r="HW96" i="39"/>
  <c r="HX96" i="39"/>
  <c r="HY96" i="39"/>
  <c r="HZ96" i="39"/>
  <c r="IA96" i="39"/>
  <c r="IB96" i="39"/>
  <c r="HR97" i="39"/>
  <c r="HS97" i="39"/>
  <c r="HT97" i="39"/>
  <c r="HU97" i="39"/>
  <c r="HV97" i="39"/>
  <c r="HW97" i="39"/>
  <c r="HX97" i="39"/>
  <c r="HY97" i="39"/>
  <c r="HZ97" i="39"/>
  <c r="IA97" i="39"/>
  <c r="IB97" i="39"/>
  <c r="HR98" i="39"/>
  <c r="HS98" i="39"/>
  <c r="HT98" i="39"/>
  <c r="HU98" i="39"/>
  <c r="HV98" i="39"/>
  <c r="HW98" i="39"/>
  <c r="HX98" i="39"/>
  <c r="HY98" i="39"/>
  <c r="HZ98" i="39"/>
  <c r="IA98" i="39"/>
  <c r="IB98" i="39"/>
  <c r="HR99" i="39"/>
  <c r="HS99" i="39"/>
  <c r="HT99" i="39"/>
  <c r="HU99" i="39"/>
  <c r="HV99" i="39"/>
  <c r="HW99" i="39"/>
  <c r="HX99" i="39"/>
  <c r="HY99" i="39"/>
  <c r="HZ99" i="39"/>
  <c r="IA99" i="39"/>
  <c r="IB99" i="39"/>
  <c r="HR100" i="39"/>
  <c r="HS100" i="39"/>
  <c r="HT100" i="39"/>
  <c r="HU100" i="39"/>
  <c r="HV100" i="39"/>
  <c r="HW100" i="39"/>
  <c r="HX100" i="39"/>
  <c r="HY100" i="39"/>
  <c r="HZ100" i="39"/>
  <c r="IA100" i="39"/>
  <c r="IB100" i="39"/>
  <c r="HR101" i="39"/>
  <c r="HS101" i="39"/>
  <c r="HT101" i="39"/>
  <c r="HU101" i="39"/>
  <c r="HV101" i="39"/>
  <c r="HW101" i="39"/>
  <c r="HX101" i="39"/>
  <c r="HY101" i="39"/>
  <c r="HZ101" i="39"/>
  <c r="IA101" i="39"/>
  <c r="IB101" i="39"/>
  <c r="HR102" i="39"/>
  <c r="HS102" i="39"/>
  <c r="HT102" i="39"/>
  <c r="HU102" i="39"/>
  <c r="HV102" i="39"/>
  <c r="HW102" i="39"/>
  <c r="HX102" i="39"/>
  <c r="HY102" i="39"/>
  <c r="HZ102" i="39"/>
  <c r="IA102" i="39"/>
  <c r="IB102" i="39"/>
  <c r="HR103" i="39"/>
  <c r="HS103" i="39"/>
  <c r="HT103" i="39"/>
  <c r="HU103" i="39"/>
  <c r="HV103" i="39"/>
  <c r="HW103" i="39"/>
  <c r="HX103" i="39"/>
  <c r="HY103" i="39"/>
  <c r="HZ103" i="39"/>
  <c r="IA103" i="39"/>
  <c r="IB103" i="39"/>
  <c r="HR104" i="39"/>
  <c r="HS104" i="39"/>
  <c r="HT104" i="39"/>
  <c r="HU104" i="39"/>
  <c r="HV104" i="39"/>
  <c r="HW104" i="39"/>
  <c r="HX104" i="39"/>
  <c r="HY104" i="39"/>
  <c r="HZ104" i="39"/>
  <c r="IA104" i="39"/>
  <c r="IB104" i="39"/>
  <c r="HR105" i="39"/>
  <c r="HS105" i="39"/>
  <c r="HT105" i="39"/>
  <c r="HU105" i="39"/>
  <c r="HV105" i="39"/>
  <c r="HW105" i="39"/>
  <c r="HX105" i="39"/>
  <c r="HY105" i="39"/>
  <c r="HZ105" i="39"/>
  <c r="IA105" i="39"/>
  <c r="IB105" i="39"/>
  <c r="HR106" i="39"/>
  <c r="HS106" i="39"/>
  <c r="HT106" i="39"/>
  <c r="HU106" i="39"/>
  <c r="HV106" i="39"/>
  <c r="HW106" i="39"/>
  <c r="HX106" i="39"/>
  <c r="HY106" i="39"/>
  <c r="HZ106" i="39"/>
  <c r="IA106" i="39"/>
  <c r="IB106" i="39"/>
  <c r="HR107" i="39"/>
  <c r="HS107" i="39"/>
  <c r="HT107" i="39"/>
  <c r="HU107" i="39"/>
  <c r="HV107" i="39"/>
  <c r="HW107" i="39"/>
  <c r="HX107" i="39"/>
  <c r="HY107" i="39"/>
  <c r="HZ107" i="39"/>
  <c r="IA107" i="39"/>
  <c r="IB107" i="39"/>
  <c r="HR108" i="39"/>
  <c r="HS108" i="39"/>
  <c r="HT108" i="39"/>
  <c r="HU108" i="39"/>
  <c r="HV108" i="39"/>
  <c r="HW108" i="39"/>
  <c r="HX108" i="39"/>
  <c r="HY108" i="39"/>
  <c r="HZ108" i="39"/>
  <c r="IA108" i="39"/>
  <c r="IB108" i="39"/>
  <c r="HR109" i="39"/>
  <c r="HS109" i="39"/>
  <c r="HT109" i="39"/>
  <c r="HU109" i="39"/>
  <c r="HV109" i="39"/>
  <c r="HW109" i="39"/>
  <c r="HX109" i="39"/>
  <c r="HY109" i="39"/>
  <c r="HZ109" i="39"/>
  <c r="IA109" i="39"/>
  <c r="IB109" i="39"/>
  <c r="HR110" i="39"/>
  <c r="HS110" i="39"/>
  <c r="HT110" i="39"/>
  <c r="HU110" i="39"/>
  <c r="HV110" i="39"/>
  <c r="HW110" i="39"/>
  <c r="HX110" i="39"/>
  <c r="HY110" i="39"/>
  <c r="HZ110" i="39"/>
  <c r="IA110" i="39"/>
  <c r="IB110" i="39"/>
  <c r="HR111" i="39"/>
  <c r="HS111" i="39"/>
  <c r="HT111" i="39"/>
  <c r="HU111" i="39"/>
  <c r="HV111" i="39"/>
  <c r="HW111" i="39"/>
  <c r="HX111" i="39"/>
  <c r="HY111" i="39"/>
  <c r="HZ111" i="39"/>
  <c r="IA111" i="39"/>
  <c r="IB111" i="39"/>
  <c r="HR112" i="39"/>
  <c r="HS112" i="39"/>
  <c r="HT112" i="39"/>
  <c r="HU112" i="39"/>
  <c r="HV112" i="39"/>
  <c r="HW112" i="39"/>
  <c r="HX112" i="39"/>
  <c r="HY112" i="39"/>
  <c r="HZ112" i="39"/>
  <c r="IA112" i="39"/>
  <c r="IB112" i="39"/>
  <c r="HR113" i="39"/>
  <c r="HS113" i="39"/>
  <c r="HT113" i="39"/>
  <c r="HU113" i="39"/>
  <c r="HV113" i="39"/>
  <c r="HW113" i="39"/>
  <c r="HX113" i="39"/>
  <c r="HY113" i="39"/>
  <c r="HZ113" i="39"/>
  <c r="IA113" i="39"/>
  <c r="IB113" i="39"/>
  <c r="HR114" i="39"/>
  <c r="HS114" i="39"/>
  <c r="HT114" i="39"/>
  <c r="HU114" i="39"/>
  <c r="HV114" i="39"/>
  <c r="HW114" i="39"/>
  <c r="HX114" i="39"/>
  <c r="HY114" i="39"/>
  <c r="HZ114" i="39"/>
  <c r="IA114" i="39"/>
  <c r="IB114" i="39"/>
  <c r="HR115" i="39"/>
  <c r="HS115" i="39"/>
  <c r="HT115" i="39"/>
  <c r="HU115" i="39"/>
  <c r="HV115" i="39"/>
  <c r="HW115" i="39"/>
  <c r="HX115" i="39"/>
  <c r="HY115" i="39"/>
  <c r="HZ115" i="39"/>
  <c r="IA115" i="39"/>
  <c r="IB115" i="39"/>
  <c r="HR116" i="39"/>
  <c r="HS116" i="39"/>
  <c r="HT116" i="39"/>
  <c r="HU116" i="39"/>
  <c r="HV116" i="39"/>
  <c r="HW116" i="39"/>
  <c r="HX116" i="39"/>
  <c r="HY116" i="39"/>
  <c r="HZ116" i="39"/>
  <c r="IA116" i="39"/>
  <c r="IB116" i="39"/>
  <c r="HR117" i="39"/>
  <c r="HS117" i="39"/>
  <c r="HT117" i="39"/>
  <c r="HU117" i="39"/>
  <c r="HV117" i="39"/>
  <c r="HW117" i="39"/>
  <c r="HX117" i="39"/>
  <c r="HY117" i="39"/>
  <c r="HZ117" i="39"/>
  <c r="IA117" i="39"/>
  <c r="IB117" i="39"/>
  <c r="HR118" i="39"/>
  <c r="HS118" i="39"/>
  <c r="HT118" i="39"/>
  <c r="HU118" i="39"/>
  <c r="HV118" i="39"/>
  <c r="HW118" i="39"/>
  <c r="HX118" i="39"/>
  <c r="HY118" i="39"/>
  <c r="HZ118" i="39"/>
  <c r="IA118" i="39"/>
  <c r="IB118" i="39"/>
  <c r="HR119" i="39"/>
  <c r="HS119" i="39"/>
  <c r="HT119" i="39"/>
  <c r="HU119" i="39"/>
  <c r="HV119" i="39"/>
  <c r="HW119" i="39"/>
  <c r="HX119" i="39"/>
  <c r="HY119" i="39"/>
  <c r="HZ119" i="39"/>
  <c r="IA119" i="39"/>
  <c r="IB119" i="39"/>
  <c r="HR120" i="39"/>
  <c r="HS120" i="39"/>
  <c r="HT120" i="39"/>
  <c r="HU120" i="39"/>
  <c r="HV120" i="39"/>
  <c r="HW120" i="39"/>
  <c r="HX120" i="39"/>
  <c r="HY120" i="39"/>
  <c r="HZ120" i="39"/>
  <c r="IA120" i="39"/>
  <c r="IB120" i="39"/>
  <c r="HR121" i="39"/>
  <c r="HS121" i="39"/>
  <c r="HT121" i="39"/>
  <c r="HU121" i="39"/>
  <c r="HV121" i="39"/>
  <c r="HW121" i="39"/>
  <c r="HX121" i="39"/>
  <c r="HY121" i="39"/>
  <c r="HZ121" i="39"/>
  <c r="IA121" i="39"/>
  <c r="IB121" i="39"/>
  <c r="HR122" i="39"/>
  <c r="HS122" i="39"/>
  <c r="HT122" i="39"/>
  <c r="HU122" i="39"/>
  <c r="HV122" i="39"/>
  <c r="HW122" i="39"/>
  <c r="HX122" i="39"/>
  <c r="HY122" i="39"/>
  <c r="HZ122" i="39"/>
  <c r="IA122" i="39"/>
  <c r="IB122" i="39"/>
  <c r="HR123" i="39"/>
  <c r="HS123" i="39"/>
  <c r="HT123" i="39"/>
  <c r="HU123" i="39"/>
  <c r="HV123" i="39"/>
  <c r="HW123" i="39"/>
  <c r="HX123" i="39"/>
  <c r="HY123" i="39"/>
  <c r="HZ123" i="39"/>
  <c r="IA123" i="39"/>
  <c r="IB123" i="39"/>
  <c r="HR124" i="39"/>
  <c r="HS124" i="39"/>
  <c r="HT124" i="39"/>
  <c r="HU124" i="39"/>
  <c r="HV124" i="39"/>
  <c r="HW124" i="39"/>
  <c r="HX124" i="39"/>
  <c r="HY124" i="39"/>
  <c r="HZ124" i="39"/>
  <c r="IA124" i="39"/>
  <c r="IB124" i="39"/>
  <c r="HR125" i="39"/>
  <c r="HS125" i="39"/>
  <c r="HT125" i="39"/>
  <c r="HU125" i="39"/>
  <c r="HV125" i="39"/>
  <c r="HW125" i="39"/>
  <c r="HX125" i="39"/>
  <c r="HY125" i="39"/>
  <c r="HZ125" i="39"/>
  <c r="IA125" i="39"/>
  <c r="IB125" i="39"/>
  <c r="HR126" i="39"/>
  <c r="HS126" i="39"/>
  <c r="HT126" i="39"/>
  <c r="HU126" i="39"/>
  <c r="HV126" i="39"/>
  <c r="HW126" i="39"/>
  <c r="HX126" i="39"/>
  <c r="HY126" i="39"/>
  <c r="HZ126" i="39"/>
  <c r="IA126" i="39"/>
  <c r="IB126" i="39"/>
  <c r="HR127" i="39"/>
  <c r="HS127" i="39"/>
  <c r="HT127" i="39"/>
  <c r="HU127" i="39"/>
  <c r="HV127" i="39"/>
  <c r="HW127" i="39"/>
  <c r="HX127" i="39"/>
  <c r="HY127" i="39"/>
  <c r="HZ127" i="39"/>
  <c r="IA127" i="39"/>
  <c r="IB127" i="39"/>
  <c r="HR128" i="39"/>
  <c r="HS128" i="39"/>
  <c r="HT128" i="39"/>
  <c r="HU128" i="39"/>
  <c r="HV128" i="39"/>
  <c r="HW128" i="39"/>
  <c r="HX128" i="39"/>
  <c r="HY128" i="39"/>
  <c r="HZ128" i="39"/>
  <c r="IA128" i="39"/>
  <c r="IB128" i="39"/>
  <c r="HR129" i="39"/>
  <c r="HS129" i="39"/>
  <c r="HT129" i="39"/>
  <c r="HU129" i="39"/>
  <c r="HV129" i="39"/>
  <c r="HW129" i="39"/>
  <c r="HX129" i="39"/>
  <c r="HY129" i="39"/>
  <c r="HZ129" i="39"/>
  <c r="IA129" i="39"/>
  <c r="IB129" i="39"/>
  <c r="HR130" i="39"/>
  <c r="HS130" i="39"/>
  <c r="HT130" i="39"/>
  <c r="HU130" i="39"/>
  <c r="HV130" i="39"/>
  <c r="HW130" i="39"/>
  <c r="HX130" i="39"/>
  <c r="HY130" i="39"/>
  <c r="HZ130" i="39"/>
  <c r="IA130" i="39"/>
  <c r="IB130" i="39"/>
  <c r="HR131" i="39"/>
  <c r="HS131" i="39"/>
  <c r="HT131" i="39"/>
  <c r="HU131" i="39"/>
  <c r="HV131" i="39"/>
  <c r="HW131" i="39"/>
  <c r="HX131" i="39"/>
  <c r="HY131" i="39"/>
  <c r="HZ131" i="39"/>
  <c r="IA131" i="39"/>
  <c r="IB131" i="39"/>
  <c r="HR132" i="39"/>
  <c r="HS132" i="39"/>
  <c r="HT132" i="39"/>
  <c r="HU132" i="39"/>
  <c r="HV132" i="39"/>
  <c r="HW132" i="39"/>
  <c r="HX132" i="39"/>
  <c r="HY132" i="39"/>
  <c r="HZ132" i="39"/>
  <c r="IA132" i="39"/>
  <c r="IB132" i="39"/>
  <c r="HR133" i="39"/>
  <c r="HS133" i="39"/>
  <c r="HT133" i="39"/>
  <c r="HU133" i="39"/>
  <c r="HV133" i="39"/>
  <c r="HW133" i="39"/>
  <c r="HX133" i="39"/>
  <c r="HY133" i="39"/>
  <c r="HZ133" i="39"/>
  <c r="IA133" i="39"/>
  <c r="IB133" i="39"/>
  <c r="HR134" i="39"/>
  <c r="HS134" i="39"/>
  <c r="HT134" i="39"/>
  <c r="HU134" i="39"/>
  <c r="HV134" i="39"/>
  <c r="HW134" i="39"/>
  <c r="HX134" i="39"/>
  <c r="HY134" i="39"/>
  <c r="HZ134" i="39"/>
  <c r="IA134" i="39"/>
  <c r="IB134" i="39"/>
  <c r="HR135" i="39"/>
  <c r="HS135" i="39"/>
  <c r="HT135" i="39"/>
  <c r="HU135" i="39"/>
  <c r="HV135" i="39"/>
  <c r="HW135" i="39"/>
  <c r="HX135" i="39"/>
  <c r="HY135" i="39"/>
  <c r="HZ135" i="39"/>
  <c r="IA135" i="39"/>
  <c r="IB135" i="39"/>
  <c r="HR136" i="39"/>
  <c r="HS136" i="39"/>
  <c r="HT136" i="39"/>
  <c r="HU136" i="39"/>
  <c r="HV136" i="39"/>
  <c r="HW136" i="39"/>
  <c r="HX136" i="39"/>
  <c r="HY136" i="39"/>
  <c r="HZ136" i="39"/>
  <c r="IA136" i="39"/>
  <c r="IB136" i="39"/>
  <c r="HR137" i="39"/>
  <c r="HS137" i="39"/>
  <c r="HT137" i="39"/>
  <c r="HU137" i="39"/>
  <c r="HV137" i="39"/>
  <c r="HW137" i="39"/>
  <c r="HX137" i="39"/>
  <c r="HY137" i="39"/>
  <c r="HZ137" i="39"/>
  <c r="IA137" i="39"/>
  <c r="IB137" i="39"/>
  <c r="HR138" i="39"/>
  <c r="HS138" i="39"/>
  <c r="HT138" i="39"/>
  <c r="HU138" i="39"/>
  <c r="HV138" i="39"/>
  <c r="HW138" i="39"/>
  <c r="HX138" i="39"/>
  <c r="HY138" i="39"/>
  <c r="HZ138" i="39"/>
  <c r="IA138" i="39"/>
  <c r="IB138" i="39"/>
  <c r="HR139" i="39"/>
  <c r="HS139" i="39"/>
  <c r="HT139" i="39"/>
  <c r="HU139" i="39"/>
  <c r="HV139" i="39"/>
  <c r="HW139" i="39"/>
  <c r="HX139" i="39"/>
  <c r="HY139" i="39"/>
  <c r="HZ139" i="39"/>
  <c r="IA139" i="39"/>
  <c r="IB139" i="39"/>
  <c r="HR140" i="39"/>
  <c r="HS140" i="39"/>
  <c r="HT140" i="39"/>
  <c r="HU140" i="39"/>
  <c r="HV140" i="39"/>
  <c r="HW140" i="39"/>
  <c r="HX140" i="39"/>
  <c r="HY140" i="39"/>
  <c r="HZ140" i="39"/>
  <c r="IA140" i="39"/>
  <c r="IB140" i="39"/>
  <c r="HR141" i="39"/>
  <c r="HS141" i="39"/>
  <c r="HT141" i="39"/>
  <c r="HU141" i="39"/>
  <c r="HV141" i="39"/>
  <c r="HW141" i="39"/>
  <c r="HX141" i="39"/>
  <c r="HY141" i="39"/>
  <c r="HZ141" i="39"/>
  <c r="IA141" i="39"/>
  <c r="IB141" i="39"/>
  <c r="HR142" i="39"/>
  <c r="HS142" i="39"/>
  <c r="HT142" i="39"/>
  <c r="HU142" i="39"/>
  <c r="HV142" i="39"/>
  <c r="HW142" i="39"/>
  <c r="HX142" i="39"/>
  <c r="HY142" i="39"/>
  <c r="HZ142" i="39"/>
  <c r="IA142" i="39"/>
  <c r="IB142" i="39"/>
  <c r="HR143" i="39"/>
  <c r="HS143" i="39"/>
  <c r="HT143" i="39"/>
  <c r="HU143" i="39"/>
  <c r="HV143" i="39"/>
  <c r="HW143" i="39"/>
  <c r="HX143" i="39"/>
  <c r="HY143" i="39"/>
  <c r="HZ143" i="39"/>
  <c r="IA143" i="39"/>
  <c r="IB143" i="39"/>
  <c r="HR144" i="39"/>
  <c r="HS144" i="39"/>
  <c r="HT144" i="39"/>
  <c r="HU144" i="39"/>
  <c r="HV144" i="39"/>
  <c r="HW144" i="39"/>
  <c r="HX144" i="39"/>
  <c r="HY144" i="39"/>
  <c r="HZ144" i="39"/>
  <c r="IA144" i="39"/>
  <c r="IB144" i="39"/>
  <c r="HR145" i="39"/>
  <c r="HS145" i="39"/>
  <c r="HT145" i="39"/>
  <c r="HU145" i="39"/>
  <c r="HV145" i="39"/>
  <c r="HW145" i="39"/>
  <c r="HX145" i="39"/>
  <c r="HY145" i="39"/>
  <c r="HZ145" i="39"/>
  <c r="IA145" i="39"/>
  <c r="IB145" i="39"/>
  <c r="HR146" i="39"/>
  <c r="HS146" i="39"/>
  <c r="HT146" i="39"/>
  <c r="HU146" i="39"/>
  <c r="HV146" i="39"/>
  <c r="HW146" i="39"/>
  <c r="HX146" i="39"/>
  <c r="HY146" i="39"/>
  <c r="HZ146" i="39"/>
  <c r="IA146" i="39"/>
  <c r="IB146" i="39"/>
  <c r="HR147" i="39"/>
  <c r="HS147" i="39"/>
  <c r="HT147" i="39"/>
  <c r="HU147" i="39"/>
  <c r="HV147" i="39"/>
  <c r="HW147" i="39"/>
  <c r="HX147" i="39"/>
  <c r="HY147" i="39"/>
  <c r="HZ147" i="39"/>
  <c r="IA147" i="39"/>
  <c r="IB147" i="39"/>
  <c r="HR148" i="39"/>
  <c r="HS148" i="39"/>
  <c r="HT148" i="39"/>
  <c r="HU148" i="39"/>
  <c r="HV148" i="39"/>
  <c r="HW148" i="39"/>
  <c r="HX148" i="39"/>
  <c r="HY148" i="39"/>
  <c r="HZ148" i="39"/>
  <c r="IA148" i="39"/>
  <c r="IB148" i="39"/>
  <c r="HR149" i="39"/>
  <c r="HS149" i="39"/>
  <c r="HT149" i="39"/>
  <c r="HU149" i="39"/>
  <c r="HV149" i="39"/>
  <c r="HW149" i="39"/>
  <c r="HX149" i="39"/>
  <c r="HY149" i="39"/>
  <c r="HZ149" i="39"/>
  <c r="IA149" i="39"/>
  <c r="IB149" i="39"/>
  <c r="HR150" i="39"/>
  <c r="HS150" i="39"/>
  <c r="HT150" i="39"/>
  <c r="HU150" i="39"/>
  <c r="HV150" i="39"/>
  <c r="HW150" i="39"/>
  <c r="HX150" i="39"/>
  <c r="HY150" i="39"/>
  <c r="HZ150" i="39"/>
  <c r="IA150" i="39"/>
  <c r="IB150" i="39"/>
  <c r="HR151" i="39"/>
  <c r="HS151" i="39"/>
  <c r="HT151" i="39"/>
  <c r="HU151" i="39"/>
  <c r="HV151" i="39"/>
  <c r="HW151" i="39"/>
  <c r="HX151" i="39"/>
  <c r="HY151" i="39"/>
  <c r="HZ151" i="39"/>
  <c r="IA151" i="39"/>
  <c r="IB151" i="39"/>
  <c r="HR152" i="39"/>
  <c r="HS152" i="39"/>
  <c r="HT152" i="39"/>
  <c r="HU152" i="39"/>
  <c r="HV152" i="39"/>
  <c r="HW152" i="39"/>
  <c r="HX152" i="39"/>
  <c r="HY152" i="39"/>
  <c r="HZ152" i="39"/>
  <c r="IA152" i="39"/>
  <c r="IB152" i="39"/>
  <c r="HR153" i="39"/>
  <c r="HS153" i="39"/>
  <c r="HT153" i="39"/>
  <c r="HU153" i="39"/>
  <c r="HV153" i="39"/>
  <c r="HW153" i="39"/>
  <c r="HX153" i="39"/>
  <c r="HY153" i="39"/>
  <c r="HZ153" i="39"/>
  <c r="IA153" i="39"/>
  <c r="IB153" i="39"/>
  <c r="HR154" i="39"/>
  <c r="HS154" i="39"/>
  <c r="HT154" i="39"/>
  <c r="HU154" i="39"/>
  <c r="HV154" i="39"/>
  <c r="HW154" i="39"/>
  <c r="HX154" i="39"/>
  <c r="HY154" i="39"/>
  <c r="HZ154" i="39"/>
  <c r="IA154" i="39"/>
  <c r="IB154" i="39"/>
  <c r="HR155" i="39"/>
  <c r="HS155" i="39"/>
  <c r="HT155" i="39"/>
  <c r="HU155" i="39"/>
  <c r="HV155" i="39"/>
  <c r="HW155" i="39"/>
  <c r="HX155" i="39"/>
  <c r="HY155" i="39"/>
  <c r="HZ155" i="39"/>
  <c r="IA155" i="39"/>
  <c r="IB155" i="39"/>
  <c r="HR156" i="39"/>
  <c r="HS156" i="39"/>
  <c r="HT156" i="39"/>
  <c r="HU156" i="39"/>
  <c r="HV156" i="39"/>
  <c r="HW156" i="39"/>
  <c r="HX156" i="39"/>
  <c r="HY156" i="39"/>
  <c r="HZ156" i="39"/>
  <c r="IA156" i="39"/>
  <c r="IB156" i="39"/>
  <c r="HR157" i="39"/>
  <c r="HS157" i="39"/>
  <c r="HT157" i="39"/>
  <c r="HU157" i="39"/>
  <c r="HV157" i="39"/>
  <c r="HW157" i="39"/>
  <c r="HX157" i="39"/>
  <c r="HY157" i="39"/>
  <c r="HZ157" i="39"/>
  <c r="IA157" i="39"/>
  <c r="IB157" i="39"/>
  <c r="HR158" i="39"/>
  <c r="HS158" i="39"/>
  <c r="HT158" i="39"/>
  <c r="HU158" i="39"/>
  <c r="HV158" i="39"/>
  <c r="HW158" i="39"/>
  <c r="HX158" i="39"/>
  <c r="HY158" i="39"/>
  <c r="HZ158" i="39"/>
  <c r="IA158" i="39"/>
  <c r="IB158" i="39"/>
  <c r="HR159" i="39"/>
  <c r="HS159" i="39"/>
  <c r="HT159" i="39"/>
  <c r="HU159" i="39"/>
  <c r="HV159" i="39"/>
  <c r="HW159" i="39"/>
  <c r="HX159" i="39"/>
  <c r="HY159" i="39"/>
  <c r="HZ159" i="39"/>
  <c r="IA159" i="39"/>
  <c r="IB159" i="39"/>
  <c r="HR160" i="39"/>
  <c r="HS160" i="39"/>
  <c r="HT160" i="39"/>
  <c r="HU160" i="39"/>
  <c r="HV160" i="39"/>
  <c r="HW160" i="39"/>
  <c r="HX160" i="39"/>
  <c r="HY160" i="39"/>
  <c r="HZ160" i="39"/>
  <c r="IA160" i="39"/>
  <c r="IB160" i="39"/>
  <c r="HR161" i="39"/>
  <c r="HS161" i="39"/>
  <c r="HT161" i="39"/>
  <c r="HU161" i="39"/>
  <c r="HV161" i="39"/>
  <c r="HW161" i="39"/>
  <c r="HX161" i="39"/>
  <c r="HY161" i="39"/>
  <c r="HZ161" i="39"/>
  <c r="IA161" i="39"/>
  <c r="IB161" i="39"/>
  <c r="HR162" i="39"/>
  <c r="HS162" i="39"/>
  <c r="HT162" i="39"/>
  <c r="HU162" i="39"/>
  <c r="HV162" i="39"/>
  <c r="HW162" i="39"/>
  <c r="HX162" i="39"/>
  <c r="HY162" i="39"/>
  <c r="HZ162" i="39"/>
  <c r="IA162" i="39"/>
  <c r="IB162" i="39"/>
  <c r="HR163" i="39"/>
  <c r="HS163" i="39"/>
  <c r="HT163" i="39"/>
  <c r="HU163" i="39"/>
  <c r="HV163" i="39"/>
  <c r="HW163" i="39"/>
  <c r="HX163" i="39"/>
  <c r="HY163" i="39"/>
  <c r="HZ163" i="39"/>
  <c r="IA163" i="39"/>
  <c r="IB163" i="39"/>
  <c r="HR164" i="39"/>
  <c r="HS164" i="39"/>
  <c r="HT164" i="39"/>
  <c r="HU164" i="39"/>
  <c r="HV164" i="39"/>
  <c r="HW164" i="39"/>
  <c r="HX164" i="39"/>
  <c r="HY164" i="39"/>
  <c r="HZ164" i="39"/>
  <c r="IA164" i="39"/>
  <c r="IB164" i="39"/>
  <c r="HR165" i="39"/>
  <c r="HS165" i="39"/>
  <c r="HT165" i="39"/>
  <c r="HU165" i="39"/>
  <c r="HV165" i="39"/>
  <c r="HW165" i="39"/>
  <c r="HX165" i="39"/>
  <c r="HY165" i="39"/>
  <c r="HZ165" i="39"/>
  <c r="IA165" i="39"/>
  <c r="IB165" i="39"/>
  <c r="HR166" i="39"/>
  <c r="HS166" i="39"/>
  <c r="HT166" i="39"/>
  <c r="HU166" i="39"/>
  <c r="HV166" i="39"/>
  <c r="HW166" i="39"/>
  <c r="HX166" i="39"/>
  <c r="HY166" i="39"/>
  <c r="HZ166" i="39"/>
  <c r="IA166" i="39"/>
  <c r="IB166" i="39"/>
  <c r="HR167" i="39"/>
  <c r="HS167" i="39"/>
  <c r="HT167" i="39"/>
  <c r="HU167" i="39"/>
  <c r="HV167" i="39"/>
  <c r="HW167" i="39"/>
  <c r="HX167" i="39"/>
  <c r="HY167" i="39"/>
  <c r="HZ167" i="39"/>
  <c r="IA167" i="39"/>
  <c r="IB167" i="39"/>
  <c r="HR168" i="39"/>
  <c r="HS168" i="39"/>
  <c r="HT168" i="39"/>
  <c r="HU168" i="39"/>
  <c r="HV168" i="39"/>
  <c r="HW168" i="39"/>
  <c r="HX168" i="39"/>
  <c r="HY168" i="39"/>
  <c r="HZ168" i="39"/>
  <c r="IA168" i="39"/>
  <c r="IB168" i="39"/>
  <c r="HR169" i="39"/>
  <c r="HS169" i="39"/>
  <c r="HT169" i="39"/>
  <c r="HU169" i="39"/>
  <c r="HV169" i="39"/>
  <c r="HW169" i="39"/>
  <c r="HX169" i="39"/>
  <c r="HY169" i="39"/>
  <c r="HZ169" i="39"/>
  <c r="IA169" i="39"/>
  <c r="IB169" i="39"/>
  <c r="HR170" i="39"/>
  <c r="HS170" i="39"/>
  <c r="HT170" i="39"/>
  <c r="HU170" i="39"/>
  <c r="HV170" i="39"/>
  <c r="HW170" i="39"/>
  <c r="HX170" i="39"/>
  <c r="HY170" i="39"/>
  <c r="HZ170" i="39"/>
  <c r="IA170" i="39"/>
  <c r="IB170" i="39"/>
  <c r="HR171" i="39"/>
  <c r="HS171" i="39"/>
  <c r="HT171" i="39"/>
  <c r="HU171" i="39"/>
  <c r="HV171" i="39"/>
  <c r="HW171" i="39"/>
  <c r="HX171" i="39"/>
  <c r="HY171" i="39"/>
  <c r="HZ171" i="39"/>
  <c r="IA171" i="39"/>
  <c r="IB171" i="39"/>
  <c r="HR172" i="39"/>
  <c r="HS172" i="39"/>
  <c r="HT172" i="39"/>
  <c r="HU172" i="39"/>
  <c r="HV172" i="39"/>
  <c r="HW172" i="39"/>
  <c r="HX172" i="39"/>
  <c r="HY172" i="39"/>
  <c r="HZ172" i="39"/>
  <c r="IA172" i="39"/>
  <c r="IB172" i="39"/>
  <c r="HR173" i="39"/>
  <c r="HS173" i="39"/>
  <c r="HT173" i="39"/>
  <c r="HU173" i="39"/>
  <c r="HV173" i="39"/>
  <c r="HW173" i="39"/>
  <c r="HX173" i="39"/>
  <c r="HY173" i="39"/>
  <c r="HZ173" i="39"/>
  <c r="IA173" i="39"/>
  <c r="IB173" i="39"/>
  <c r="HR174" i="39"/>
  <c r="HS174" i="39"/>
  <c r="HT174" i="39"/>
  <c r="HU174" i="39"/>
  <c r="HV174" i="39"/>
  <c r="HW174" i="39"/>
  <c r="HX174" i="39"/>
  <c r="HY174" i="39"/>
  <c r="HZ174" i="39"/>
  <c r="IA174" i="39"/>
  <c r="IB174" i="39"/>
  <c r="HR175" i="39"/>
  <c r="HS175" i="39"/>
  <c r="HT175" i="39"/>
  <c r="HU175" i="39"/>
  <c r="HV175" i="39"/>
  <c r="HW175" i="39"/>
  <c r="HX175" i="39"/>
  <c r="HY175" i="39"/>
  <c r="HZ175" i="39"/>
  <c r="IA175" i="39"/>
  <c r="IB175" i="39"/>
  <c r="HR176" i="39"/>
  <c r="HS176" i="39"/>
  <c r="HT176" i="39"/>
  <c r="HU176" i="39"/>
  <c r="HV176" i="39"/>
  <c r="HW176" i="39"/>
  <c r="HX176" i="39"/>
  <c r="HY176" i="39"/>
  <c r="HZ176" i="39"/>
  <c r="IA176" i="39"/>
  <c r="IB176" i="39"/>
  <c r="HR177" i="39"/>
  <c r="HS177" i="39"/>
  <c r="HT177" i="39"/>
  <c r="HU177" i="39"/>
  <c r="HV177" i="39"/>
  <c r="HW177" i="39"/>
  <c r="HX177" i="39"/>
  <c r="HY177" i="39"/>
  <c r="HZ177" i="39"/>
  <c r="IA177" i="39"/>
  <c r="IB177" i="39"/>
  <c r="HR178" i="39"/>
  <c r="HS178" i="39"/>
  <c r="HT178" i="39"/>
  <c r="HU178" i="39"/>
  <c r="HV178" i="39"/>
  <c r="HW178" i="39"/>
  <c r="HX178" i="39"/>
  <c r="HY178" i="39"/>
  <c r="HZ178" i="39"/>
  <c r="IA178" i="39"/>
  <c r="IB178" i="39"/>
  <c r="HR179" i="39"/>
  <c r="HS179" i="39"/>
  <c r="HT179" i="39"/>
  <c r="HU179" i="39"/>
  <c r="HV179" i="39"/>
  <c r="HW179" i="39"/>
  <c r="HX179" i="39"/>
  <c r="HY179" i="39"/>
  <c r="HZ179" i="39"/>
  <c r="IA179" i="39"/>
  <c r="IB179" i="39"/>
  <c r="HR180" i="39"/>
  <c r="HS180" i="39"/>
  <c r="HT180" i="39"/>
  <c r="HU180" i="39"/>
  <c r="HV180" i="39"/>
  <c r="HW180" i="39"/>
  <c r="HX180" i="39"/>
  <c r="HY180" i="39"/>
  <c r="HZ180" i="39"/>
  <c r="IA180" i="39"/>
  <c r="IB180" i="39"/>
  <c r="HR181" i="39"/>
  <c r="HS181" i="39"/>
  <c r="HT181" i="39"/>
  <c r="HU181" i="39"/>
  <c r="HV181" i="39"/>
  <c r="HW181" i="39"/>
  <c r="HX181" i="39"/>
  <c r="HY181" i="39"/>
  <c r="HZ181" i="39"/>
  <c r="IA181" i="39"/>
  <c r="IB181" i="39"/>
  <c r="HR182" i="39"/>
  <c r="HS182" i="39"/>
  <c r="HT182" i="39"/>
  <c r="HU182" i="39"/>
  <c r="HV182" i="39"/>
  <c r="HW182" i="39"/>
  <c r="HX182" i="39"/>
  <c r="HY182" i="39"/>
  <c r="HZ182" i="39"/>
  <c r="IA182" i="39"/>
  <c r="IB182" i="39"/>
  <c r="HR183" i="39"/>
  <c r="HS183" i="39"/>
  <c r="HT183" i="39"/>
  <c r="HU183" i="39"/>
  <c r="HV183" i="39"/>
  <c r="HW183" i="39"/>
  <c r="HX183" i="39"/>
  <c r="HY183" i="39"/>
  <c r="HZ183" i="39"/>
  <c r="IA183" i="39"/>
  <c r="IB183" i="39"/>
  <c r="HR184" i="39"/>
  <c r="HS184" i="39"/>
  <c r="HT184" i="39"/>
  <c r="HU184" i="39"/>
  <c r="HV184" i="39"/>
  <c r="HW184" i="39"/>
  <c r="HX184" i="39"/>
  <c r="HY184" i="39"/>
  <c r="HZ184" i="39"/>
  <c r="IA184" i="39"/>
  <c r="IB184" i="39"/>
  <c r="HS3" i="39"/>
  <c r="HT3" i="39"/>
  <c r="HU3" i="39"/>
  <c r="HV3" i="39"/>
  <c r="HW3" i="39"/>
  <c r="HX3" i="39"/>
  <c r="HY3" i="39"/>
  <c r="HZ3" i="39"/>
  <c r="IA3" i="39"/>
  <c r="IB3" i="39"/>
  <c r="HR3" i="39"/>
  <c r="HG188" i="39"/>
  <c r="GV4" i="39"/>
  <c r="GW4" i="39"/>
  <c r="GX4" i="39"/>
  <c r="GY4" i="39"/>
  <c r="GZ4" i="39"/>
  <c r="HA4" i="39"/>
  <c r="HB4" i="39"/>
  <c r="HC4" i="39"/>
  <c r="HD4" i="39"/>
  <c r="HE4" i="39"/>
  <c r="HF4" i="39"/>
  <c r="GV5" i="39"/>
  <c r="GW5" i="39"/>
  <c r="GX5" i="39"/>
  <c r="GY5" i="39"/>
  <c r="GZ5" i="39"/>
  <c r="HA5" i="39"/>
  <c r="HB5" i="39"/>
  <c r="HC5" i="39"/>
  <c r="HD5" i="39"/>
  <c r="HE5" i="39"/>
  <c r="HF5" i="39"/>
  <c r="GV6" i="39"/>
  <c r="GW6" i="39"/>
  <c r="GX6" i="39"/>
  <c r="GY6" i="39"/>
  <c r="GZ6" i="39"/>
  <c r="HA6" i="39"/>
  <c r="HB6" i="39"/>
  <c r="HC6" i="39"/>
  <c r="HD6" i="39"/>
  <c r="HE6" i="39"/>
  <c r="HF6" i="39"/>
  <c r="GV7" i="39"/>
  <c r="GW7" i="39"/>
  <c r="GX7" i="39"/>
  <c r="GY7" i="39"/>
  <c r="GZ7" i="39"/>
  <c r="HA7" i="39"/>
  <c r="HB7" i="39"/>
  <c r="HC7" i="39"/>
  <c r="HD7" i="39"/>
  <c r="HE7" i="39"/>
  <c r="HF7" i="39"/>
  <c r="GV8" i="39"/>
  <c r="GW8" i="39"/>
  <c r="GX8" i="39"/>
  <c r="GY8" i="39"/>
  <c r="GZ8" i="39"/>
  <c r="HA8" i="39"/>
  <c r="HB8" i="39"/>
  <c r="HC8" i="39"/>
  <c r="HD8" i="39"/>
  <c r="HE8" i="39"/>
  <c r="HF8" i="39"/>
  <c r="GV9" i="39"/>
  <c r="GW9" i="39"/>
  <c r="GX9" i="39"/>
  <c r="GY9" i="39"/>
  <c r="GZ9" i="39"/>
  <c r="HA9" i="39"/>
  <c r="HB9" i="39"/>
  <c r="HC9" i="39"/>
  <c r="HD9" i="39"/>
  <c r="HE9" i="39"/>
  <c r="HF9" i="39"/>
  <c r="GV10" i="39"/>
  <c r="GW10" i="39"/>
  <c r="GX10" i="39"/>
  <c r="GY10" i="39"/>
  <c r="GZ10" i="39"/>
  <c r="HA10" i="39"/>
  <c r="HB10" i="39"/>
  <c r="HC10" i="39"/>
  <c r="HD10" i="39"/>
  <c r="HE10" i="39"/>
  <c r="HF10" i="39"/>
  <c r="GV11" i="39"/>
  <c r="GW11" i="39"/>
  <c r="GX11" i="39"/>
  <c r="GY11" i="39"/>
  <c r="GZ11" i="39"/>
  <c r="HA11" i="39"/>
  <c r="HB11" i="39"/>
  <c r="HC11" i="39"/>
  <c r="HD11" i="39"/>
  <c r="HE11" i="39"/>
  <c r="HF11" i="39"/>
  <c r="GV12" i="39"/>
  <c r="GW12" i="39"/>
  <c r="GX12" i="39"/>
  <c r="GY12" i="39"/>
  <c r="GZ12" i="39"/>
  <c r="HA12" i="39"/>
  <c r="HB12" i="39"/>
  <c r="HC12" i="39"/>
  <c r="HD12" i="39"/>
  <c r="HE12" i="39"/>
  <c r="HF12" i="39"/>
  <c r="GV13" i="39"/>
  <c r="GW13" i="39"/>
  <c r="GX13" i="39"/>
  <c r="GY13" i="39"/>
  <c r="GZ13" i="39"/>
  <c r="HA13" i="39"/>
  <c r="HB13" i="39"/>
  <c r="HC13" i="39"/>
  <c r="HD13" i="39"/>
  <c r="HE13" i="39"/>
  <c r="HF13" i="39"/>
  <c r="GV14" i="39"/>
  <c r="GW14" i="39"/>
  <c r="GX14" i="39"/>
  <c r="GY14" i="39"/>
  <c r="GZ14" i="39"/>
  <c r="HA14" i="39"/>
  <c r="HB14" i="39"/>
  <c r="HC14" i="39"/>
  <c r="HD14" i="39"/>
  <c r="HE14" i="39"/>
  <c r="HF14" i="39"/>
  <c r="GV15" i="39"/>
  <c r="GW15" i="39"/>
  <c r="GX15" i="39"/>
  <c r="GY15" i="39"/>
  <c r="GZ15" i="39"/>
  <c r="HA15" i="39"/>
  <c r="HB15" i="39"/>
  <c r="HC15" i="39"/>
  <c r="HD15" i="39"/>
  <c r="HE15" i="39"/>
  <c r="HF15" i="39"/>
  <c r="GV16" i="39"/>
  <c r="GW16" i="39"/>
  <c r="GX16" i="39"/>
  <c r="GY16" i="39"/>
  <c r="GZ16" i="39"/>
  <c r="HA16" i="39"/>
  <c r="HB16" i="39"/>
  <c r="HC16" i="39"/>
  <c r="HD16" i="39"/>
  <c r="HE16" i="39"/>
  <c r="HF16" i="39"/>
  <c r="GV17" i="39"/>
  <c r="GW17" i="39"/>
  <c r="GX17" i="39"/>
  <c r="GY17" i="39"/>
  <c r="GZ17" i="39"/>
  <c r="HA17" i="39"/>
  <c r="HB17" i="39"/>
  <c r="HC17" i="39"/>
  <c r="HD17" i="39"/>
  <c r="HE17" i="39"/>
  <c r="HF17" i="39"/>
  <c r="GV18" i="39"/>
  <c r="GW18" i="39"/>
  <c r="GX18" i="39"/>
  <c r="GY18" i="39"/>
  <c r="GZ18" i="39"/>
  <c r="HA18" i="39"/>
  <c r="HB18" i="39"/>
  <c r="HC18" i="39"/>
  <c r="HD18" i="39"/>
  <c r="HE18" i="39"/>
  <c r="HF18" i="39"/>
  <c r="GV19" i="39"/>
  <c r="GW19" i="39"/>
  <c r="GX19" i="39"/>
  <c r="GY19" i="39"/>
  <c r="GZ19" i="39"/>
  <c r="HA19" i="39"/>
  <c r="HB19" i="39"/>
  <c r="HC19" i="39"/>
  <c r="HD19" i="39"/>
  <c r="HE19" i="39"/>
  <c r="HF19" i="39"/>
  <c r="GV20" i="39"/>
  <c r="GW20" i="39"/>
  <c r="GX20" i="39"/>
  <c r="GY20" i="39"/>
  <c r="GZ20" i="39"/>
  <c r="HA20" i="39"/>
  <c r="HB20" i="39"/>
  <c r="HC20" i="39"/>
  <c r="HD20" i="39"/>
  <c r="HE20" i="39"/>
  <c r="HF20" i="39"/>
  <c r="GV21" i="39"/>
  <c r="GW21" i="39"/>
  <c r="GX21" i="39"/>
  <c r="GY21" i="39"/>
  <c r="GZ21" i="39"/>
  <c r="HA21" i="39"/>
  <c r="HB21" i="39"/>
  <c r="HC21" i="39"/>
  <c r="HD21" i="39"/>
  <c r="HE21" i="39"/>
  <c r="HF21" i="39"/>
  <c r="GV22" i="39"/>
  <c r="GW22" i="39"/>
  <c r="GX22" i="39"/>
  <c r="GY22" i="39"/>
  <c r="GZ22" i="39"/>
  <c r="HA22" i="39"/>
  <c r="HB22" i="39"/>
  <c r="HC22" i="39"/>
  <c r="HD22" i="39"/>
  <c r="HE22" i="39"/>
  <c r="HF22" i="39"/>
  <c r="GV23" i="39"/>
  <c r="GW23" i="39"/>
  <c r="GX23" i="39"/>
  <c r="GY23" i="39"/>
  <c r="GZ23" i="39"/>
  <c r="HA23" i="39"/>
  <c r="HB23" i="39"/>
  <c r="HC23" i="39"/>
  <c r="HD23" i="39"/>
  <c r="HE23" i="39"/>
  <c r="HF23" i="39"/>
  <c r="GV24" i="39"/>
  <c r="GW24" i="39"/>
  <c r="GX24" i="39"/>
  <c r="GY24" i="39"/>
  <c r="GZ24" i="39"/>
  <c r="HA24" i="39"/>
  <c r="HB24" i="39"/>
  <c r="HC24" i="39"/>
  <c r="HD24" i="39"/>
  <c r="HE24" i="39"/>
  <c r="HF24" i="39"/>
  <c r="GV25" i="39"/>
  <c r="GW25" i="39"/>
  <c r="GX25" i="39"/>
  <c r="GY25" i="39"/>
  <c r="GZ25" i="39"/>
  <c r="HA25" i="39"/>
  <c r="HB25" i="39"/>
  <c r="HC25" i="39"/>
  <c r="HD25" i="39"/>
  <c r="HE25" i="39"/>
  <c r="HF25" i="39"/>
  <c r="GV26" i="39"/>
  <c r="GW26" i="39"/>
  <c r="GX26" i="39"/>
  <c r="GY26" i="39"/>
  <c r="GZ26" i="39"/>
  <c r="HA26" i="39"/>
  <c r="HB26" i="39"/>
  <c r="HC26" i="39"/>
  <c r="HD26" i="39"/>
  <c r="HE26" i="39"/>
  <c r="HF26" i="39"/>
  <c r="GV27" i="39"/>
  <c r="GW27" i="39"/>
  <c r="GX27" i="39"/>
  <c r="GY27" i="39"/>
  <c r="GZ27" i="39"/>
  <c r="HA27" i="39"/>
  <c r="HB27" i="39"/>
  <c r="HC27" i="39"/>
  <c r="HD27" i="39"/>
  <c r="HE27" i="39"/>
  <c r="HF27" i="39"/>
  <c r="GV28" i="39"/>
  <c r="GW28" i="39"/>
  <c r="GX28" i="39"/>
  <c r="GY28" i="39"/>
  <c r="GZ28" i="39"/>
  <c r="HA28" i="39"/>
  <c r="HB28" i="39"/>
  <c r="HC28" i="39"/>
  <c r="HD28" i="39"/>
  <c r="HE28" i="39"/>
  <c r="HF28" i="39"/>
  <c r="GV29" i="39"/>
  <c r="GW29" i="39"/>
  <c r="GX29" i="39"/>
  <c r="GY29" i="39"/>
  <c r="GZ29" i="39"/>
  <c r="HA29" i="39"/>
  <c r="HB29" i="39"/>
  <c r="HC29" i="39"/>
  <c r="HD29" i="39"/>
  <c r="HE29" i="39"/>
  <c r="HF29" i="39"/>
  <c r="GV30" i="39"/>
  <c r="GW30" i="39"/>
  <c r="GX30" i="39"/>
  <c r="GY30" i="39"/>
  <c r="GZ30" i="39"/>
  <c r="HA30" i="39"/>
  <c r="HB30" i="39"/>
  <c r="HC30" i="39"/>
  <c r="HD30" i="39"/>
  <c r="HE30" i="39"/>
  <c r="HF30" i="39"/>
  <c r="GV31" i="39"/>
  <c r="GW31" i="39"/>
  <c r="GX31" i="39"/>
  <c r="GY31" i="39"/>
  <c r="GZ31" i="39"/>
  <c r="HA31" i="39"/>
  <c r="HB31" i="39"/>
  <c r="HC31" i="39"/>
  <c r="HD31" i="39"/>
  <c r="HE31" i="39"/>
  <c r="HF31" i="39"/>
  <c r="GV32" i="39"/>
  <c r="GW32" i="39"/>
  <c r="GX32" i="39"/>
  <c r="GY32" i="39"/>
  <c r="GZ32" i="39"/>
  <c r="HA32" i="39"/>
  <c r="HB32" i="39"/>
  <c r="HC32" i="39"/>
  <c r="HD32" i="39"/>
  <c r="HE32" i="39"/>
  <c r="HF32" i="39"/>
  <c r="GV33" i="39"/>
  <c r="GW33" i="39"/>
  <c r="GX33" i="39"/>
  <c r="GY33" i="39"/>
  <c r="GZ33" i="39"/>
  <c r="HA33" i="39"/>
  <c r="HB33" i="39"/>
  <c r="HC33" i="39"/>
  <c r="HD33" i="39"/>
  <c r="HE33" i="39"/>
  <c r="HF33" i="39"/>
  <c r="GV34" i="39"/>
  <c r="GW34" i="39"/>
  <c r="GX34" i="39"/>
  <c r="GY34" i="39"/>
  <c r="GZ34" i="39"/>
  <c r="HA34" i="39"/>
  <c r="HB34" i="39"/>
  <c r="HC34" i="39"/>
  <c r="HD34" i="39"/>
  <c r="HE34" i="39"/>
  <c r="HF34" i="39"/>
  <c r="GV35" i="39"/>
  <c r="GW35" i="39"/>
  <c r="GX35" i="39"/>
  <c r="GY35" i="39"/>
  <c r="GZ35" i="39"/>
  <c r="HA35" i="39"/>
  <c r="HB35" i="39"/>
  <c r="HC35" i="39"/>
  <c r="HD35" i="39"/>
  <c r="HE35" i="39"/>
  <c r="HF35" i="39"/>
  <c r="GV36" i="39"/>
  <c r="GW36" i="39"/>
  <c r="GX36" i="39"/>
  <c r="GY36" i="39"/>
  <c r="GZ36" i="39"/>
  <c r="HA36" i="39"/>
  <c r="HB36" i="39"/>
  <c r="HC36" i="39"/>
  <c r="HD36" i="39"/>
  <c r="HE36" i="39"/>
  <c r="HF36" i="39"/>
  <c r="GV37" i="39"/>
  <c r="GW37" i="39"/>
  <c r="GX37" i="39"/>
  <c r="GY37" i="39"/>
  <c r="GZ37" i="39"/>
  <c r="HA37" i="39"/>
  <c r="HB37" i="39"/>
  <c r="HC37" i="39"/>
  <c r="HD37" i="39"/>
  <c r="HE37" i="39"/>
  <c r="HF37" i="39"/>
  <c r="GV38" i="39"/>
  <c r="GW38" i="39"/>
  <c r="GX38" i="39"/>
  <c r="GY38" i="39"/>
  <c r="GZ38" i="39"/>
  <c r="HA38" i="39"/>
  <c r="HB38" i="39"/>
  <c r="HC38" i="39"/>
  <c r="HD38" i="39"/>
  <c r="HE38" i="39"/>
  <c r="HF38" i="39"/>
  <c r="GV39" i="39"/>
  <c r="GW39" i="39"/>
  <c r="GX39" i="39"/>
  <c r="GY39" i="39"/>
  <c r="GZ39" i="39"/>
  <c r="HA39" i="39"/>
  <c r="HB39" i="39"/>
  <c r="HC39" i="39"/>
  <c r="HD39" i="39"/>
  <c r="HE39" i="39"/>
  <c r="HF39" i="39"/>
  <c r="GV40" i="39"/>
  <c r="GW40" i="39"/>
  <c r="GX40" i="39"/>
  <c r="GY40" i="39"/>
  <c r="GZ40" i="39"/>
  <c r="HA40" i="39"/>
  <c r="HB40" i="39"/>
  <c r="HC40" i="39"/>
  <c r="HD40" i="39"/>
  <c r="HE40" i="39"/>
  <c r="HF40" i="39"/>
  <c r="GV41" i="39"/>
  <c r="GW41" i="39"/>
  <c r="GX41" i="39"/>
  <c r="GY41" i="39"/>
  <c r="GZ41" i="39"/>
  <c r="HA41" i="39"/>
  <c r="HB41" i="39"/>
  <c r="HC41" i="39"/>
  <c r="HD41" i="39"/>
  <c r="HE41" i="39"/>
  <c r="HF41" i="39"/>
  <c r="GV42" i="39"/>
  <c r="GW42" i="39"/>
  <c r="GX42" i="39"/>
  <c r="GY42" i="39"/>
  <c r="GZ42" i="39"/>
  <c r="HA42" i="39"/>
  <c r="HB42" i="39"/>
  <c r="HC42" i="39"/>
  <c r="HD42" i="39"/>
  <c r="HE42" i="39"/>
  <c r="HF42" i="39"/>
  <c r="GV43" i="39"/>
  <c r="GW43" i="39"/>
  <c r="GX43" i="39"/>
  <c r="GY43" i="39"/>
  <c r="GZ43" i="39"/>
  <c r="HA43" i="39"/>
  <c r="HB43" i="39"/>
  <c r="HC43" i="39"/>
  <c r="HD43" i="39"/>
  <c r="HE43" i="39"/>
  <c r="HF43" i="39"/>
  <c r="GV44" i="39"/>
  <c r="GW44" i="39"/>
  <c r="GX44" i="39"/>
  <c r="GY44" i="39"/>
  <c r="GZ44" i="39"/>
  <c r="HA44" i="39"/>
  <c r="HB44" i="39"/>
  <c r="HC44" i="39"/>
  <c r="HD44" i="39"/>
  <c r="HE44" i="39"/>
  <c r="HF44" i="39"/>
  <c r="GV45" i="39"/>
  <c r="GW45" i="39"/>
  <c r="GX45" i="39"/>
  <c r="GY45" i="39"/>
  <c r="GZ45" i="39"/>
  <c r="HA45" i="39"/>
  <c r="HB45" i="39"/>
  <c r="HC45" i="39"/>
  <c r="HD45" i="39"/>
  <c r="HE45" i="39"/>
  <c r="HF45" i="39"/>
  <c r="GV46" i="39"/>
  <c r="GW46" i="39"/>
  <c r="GX46" i="39"/>
  <c r="GY46" i="39"/>
  <c r="GZ46" i="39"/>
  <c r="HA46" i="39"/>
  <c r="HB46" i="39"/>
  <c r="HC46" i="39"/>
  <c r="HD46" i="39"/>
  <c r="HE46" i="39"/>
  <c r="HF46" i="39"/>
  <c r="GV47" i="39"/>
  <c r="GW47" i="39"/>
  <c r="GX47" i="39"/>
  <c r="GY47" i="39"/>
  <c r="GZ47" i="39"/>
  <c r="HA47" i="39"/>
  <c r="HB47" i="39"/>
  <c r="HC47" i="39"/>
  <c r="HD47" i="39"/>
  <c r="HE47" i="39"/>
  <c r="HF47" i="39"/>
  <c r="GV48" i="39"/>
  <c r="GW48" i="39"/>
  <c r="GX48" i="39"/>
  <c r="GY48" i="39"/>
  <c r="GZ48" i="39"/>
  <c r="HA48" i="39"/>
  <c r="HB48" i="39"/>
  <c r="HC48" i="39"/>
  <c r="HD48" i="39"/>
  <c r="HE48" i="39"/>
  <c r="HF48" i="39"/>
  <c r="GV49" i="39"/>
  <c r="GW49" i="39"/>
  <c r="GX49" i="39"/>
  <c r="GY49" i="39"/>
  <c r="GZ49" i="39"/>
  <c r="HA49" i="39"/>
  <c r="HB49" i="39"/>
  <c r="HC49" i="39"/>
  <c r="HD49" i="39"/>
  <c r="HE49" i="39"/>
  <c r="HF49" i="39"/>
  <c r="GV50" i="39"/>
  <c r="GW50" i="39"/>
  <c r="GX50" i="39"/>
  <c r="GY50" i="39"/>
  <c r="GZ50" i="39"/>
  <c r="HA50" i="39"/>
  <c r="HB50" i="39"/>
  <c r="HC50" i="39"/>
  <c r="HD50" i="39"/>
  <c r="HE50" i="39"/>
  <c r="HF50" i="39"/>
  <c r="GV51" i="39"/>
  <c r="GW51" i="39"/>
  <c r="GX51" i="39"/>
  <c r="GY51" i="39"/>
  <c r="GZ51" i="39"/>
  <c r="HA51" i="39"/>
  <c r="HB51" i="39"/>
  <c r="HC51" i="39"/>
  <c r="HD51" i="39"/>
  <c r="HE51" i="39"/>
  <c r="HF51" i="39"/>
  <c r="GV52" i="39"/>
  <c r="GW52" i="39"/>
  <c r="GX52" i="39"/>
  <c r="GY52" i="39"/>
  <c r="GZ52" i="39"/>
  <c r="HA52" i="39"/>
  <c r="HB52" i="39"/>
  <c r="HC52" i="39"/>
  <c r="HD52" i="39"/>
  <c r="HE52" i="39"/>
  <c r="HF52" i="39"/>
  <c r="GV53" i="39"/>
  <c r="GW53" i="39"/>
  <c r="GX53" i="39"/>
  <c r="GY53" i="39"/>
  <c r="GZ53" i="39"/>
  <c r="HA53" i="39"/>
  <c r="HB53" i="39"/>
  <c r="HC53" i="39"/>
  <c r="HD53" i="39"/>
  <c r="HE53" i="39"/>
  <c r="HF53" i="39"/>
  <c r="GV54" i="39"/>
  <c r="GW54" i="39"/>
  <c r="GX54" i="39"/>
  <c r="GY54" i="39"/>
  <c r="GZ54" i="39"/>
  <c r="HA54" i="39"/>
  <c r="HB54" i="39"/>
  <c r="HC54" i="39"/>
  <c r="HD54" i="39"/>
  <c r="HE54" i="39"/>
  <c r="HF54" i="39"/>
  <c r="GV55" i="39"/>
  <c r="GW55" i="39"/>
  <c r="GX55" i="39"/>
  <c r="GY55" i="39"/>
  <c r="GZ55" i="39"/>
  <c r="HA55" i="39"/>
  <c r="HB55" i="39"/>
  <c r="HC55" i="39"/>
  <c r="HD55" i="39"/>
  <c r="HE55" i="39"/>
  <c r="HF55" i="39"/>
  <c r="GV56" i="39"/>
  <c r="GW56" i="39"/>
  <c r="GX56" i="39"/>
  <c r="GY56" i="39"/>
  <c r="GZ56" i="39"/>
  <c r="HA56" i="39"/>
  <c r="HB56" i="39"/>
  <c r="HC56" i="39"/>
  <c r="HD56" i="39"/>
  <c r="HE56" i="39"/>
  <c r="HF56" i="39"/>
  <c r="GV57" i="39"/>
  <c r="GW57" i="39"/>
  <c r="GX57" i="39"/>
  <c r="GY57" i="39"/>
  <c r="GZ57" i="39"/>
  <c r="HA57" i="39"/>
  <c r="HB57" i="39"/>
  <c r="HC57" i="39"/>
  <c r="HD57" i="39"/>
  <c r="HE57" i="39"/>
  <c r="HF57" i="39"/>
  <c r="GV58" i="39"/>
  <c r="GW58" i="39"/>
  <c r="GX58" i="39"/>
  <c r="GY58" i="39"/>
  <c r="GZ58" i="39"/>
  <c r="HA58" i="39"/>
  <c r="HB58" i="39"/>
  <c r="HC58" i="39"/>
  <c r="HD58" i="39"/>
  <c r="HE58" i="39"/>
  <c r="HF58" i="39"/>
  <c r="GV59" i="39"/>
  <c r="GW59" i="39"/>
  <c r="GX59" i="39"/>
  <c r="GY59" i="39"/>
  <c r="GZ59" i="39"/>
  <c r="HA59" i="39"/>
  <c r="HB59" i="39"/>
  <c r="HC59" i="39"/>
  <c r="HD59" i="39"/>
  <c r="HE59" i="39"/>
  <c r="HF59" i="39"/>
  <c r="GV60" i="39"/>
  <c r="GW60" i="39"/>
  <c r="GX60" i="39"/>
  <c r="GY60" i="39"/>
  <c r="GZ60" i="39"/>
  <c r="HA60" i="39"/>
  <c r="HB60" i="39"/>
  <c r="HC60" i="39"/>
  <c r="HD60" i="39"/>
  <c r="HE60" i="39"/>
  <c r="HF60" i="39"/>
  <c r="GV61" i="39"/>
  <c r="GW61" i="39"/>
  <c r="GX61" i="39"/>
  <c r="GY61" i="39"/>
  <c r="GZ61" i="39"/>
  <c r="HA61" i="39"/>
  <c r="HB61" i="39"/>
  <c r="HC61" i="39"/>
  <c r="HD61" i="39"/>
  <c r="HE61" i="39"/>
  <c r="HF61" i="39"/>
  <c r="GV62" i="39"/>
  <c r="GW62" i="39"/>
  <c r="GX62" i="39"/>
  <c r="GY62" i="39"/>
  <c r="GZ62" i="39"/>
  <c r="HA62" i="39"/>
  <c r="HB62" i="39"/>
  <c r="HC62" i="39"/>
  <c r="HD62" i="39"/>
  <c r="HE62" i="39"/>
  <c r="HF62" i="39"/>
  <c r="GV63" i="39"/>
  <c r="GW63" i="39"/>
  <c r="GX63" i="39"/>
  <c r="GY63" i="39"/>
  <c r="GZ63" i="39"/>
  <c r="HA63" i="39"/>
  <c r="HB63" i="39"/>
  <c r="HC63" i="39"/>
  <c r="HD63" i="39"/>
  <c r="HE63" i="39"/>
  <c r="HF63" i="39"/>
  <c r="GV64" i="39"/>
  <c r="GW64" i="39"/>
  <c r="GX64" i="39"/>
  <c r="GY64" i="39"/>
  <c r="GZ64" i="39"/>
  <c r="HA64" i="39"/>
  <c r="HB64" i="39"/>
  <c r="HC64" i="39"/>
  <c r="HD64" i="39"/>
  <c r="HE64" i="39"/>
  <c r="HF64" i="39"/>
  <c r="GV65" i="39"/>
  <c r="GW65" i="39"/>
  <c r="GX65" i="39"/>
  <c r="GY65" i="39"/>
  <c r="GZ65" i="39"/>
  <c r="HA65" i="39"/>
  <c r="HB65" i="39"/>
  <c r="HC65" i="39"/>
  <c r="HD65" i="39"/>
  <c r="HE65" i="39"/>
  <c r="HF65" i="39"/>
  <c r="GV66" i="39"/>
  <c r="GW66" i="39"/>
  <c r="GX66" i="39"/>
  <c r="GY66" i="39"/>
  <c r="GZ66" i="39"/>
  <c r="HA66" i="39"/>
  <c r="HB66" i="39"/>
  <c r="HC66" i="39"/>
  <c r="HD66" i="39"/>
  <c r="HE66" i="39"/>
  <c r="HF66" i="39"/>
  <c r="GV67" i="39"/>
  <c r="GW67" i="39"/>
  <c r="GX67" i="39"/>
  <c r="GY67" i="39"/>
  <c r="GZ67" i="39"/>
  <c r="HA67" i="39"/>
  <c r="HB67" i="39"/>
  <c r="HC67" i="39"/>
  <c r="HD67" i="39"/>
  <c r="HE67" i="39"/>
  <c r="HF67" i="39"/>
  <c r="GV68" i="39"/>
  <c r="GW68" i="39"/>
  <c r="GX68" i="39"/>
  <c r="GY68" i="39"/>
  <c r="GZ68" i="39"/>
  <c r="HA68" i="39"/>
  <c r="HB68" i="39"/>
  <c r="HC68" i="39"/>
  <c r="HD68" i="39"/>
  <c r="HE68" i="39"/>
  <c r="HF68" i="39"/>
  <c r="GV69" i="39"/>
  <c r="GW69" i="39"/>
  <c r="GX69" i="39"/>
  <c r="GY69" i="39"/>
  <c r="GZ69" i="39"/>
  <c r="HA69" i="39"/>
  <c r="HB69" i="39"/>
  <c r="HC69" i="39"/>
  <c r="HD69" i="39"/>
  <c r="HE69" i="39"/>
  <c r="HF69" i="39"/>
  <c r="GV70" i="39"/>
  <c r="GW70" i="39"/>
  <c r="GX70" i="39"/>
  <c r="GY70" i="39"/>
  <c r="GZ70" i="39"/>
  <c r="HA70" i="39"/>
  <c r="HB70" i="39"/>
  <c r="HC70" i="39"/>
  <c r="HD70" i="39"/>
  <c r="HE70" i="39"/>
  <c r="HF70" i="39"/>
  <c r="GV71" i="39"/>
  <c r="GW71" i="39"/>
  <c r="GX71" i="39"/>
  <c r="GY71" i="39"/>
  <c r="GZ71" i="39"/>
  <c r="HA71" i="39"/>
  <c r="HB71" i="39"/>
  <c r="HC71" i="39"/>
  <c r="HD71" i="39"/>
  <c r="HE71" i="39"/>
  <c r="HF71" i="39"/>
  <c r="GV72" i="39"/>
  <c r="GW72" i="39"/>
  <c r="GX72" i="39"/>
  <c r="GY72" i="39"/>
  <c r="GZ72" i="39"/>
  <c r="HA72" i="39"/>
  <c r="HB72" i="39"/>
  <c r="HC72" i="39"/>
  <c r="HD72" i="39"/>
  <c r="HE72" i="39"/>
  <c r="HF72" i="39"/>
  <c r="GV73" i="39"/>
  <c r="GW73" i="39"/>
  <c r="GX73" i="39"/>
  <c r="GY73" i="39"/>
  <c r="GZ73" i="39"/>
  <c r="HA73" i="39"/>
  <c r="HB73" i="39"/>
  <c r="HC73" i="39"/>
  <c r="HD73" i="39"/>
  <c r="HE73" i="39"/>
  <c r="HF73" i="39"/>
  <c r="GV74" i="39"/>
  <c r="GW74" i="39"/>
  <c r="GX74" i="39"/>
  <c r="GY74" i="39"/>
  <c r="GZ74" i="39"/>
  <c r="HA74" i="39"/>
  <c r="HB74" i="39"/>
  <c r="HC74" i="39"/>
  <c r="HD74" i="39"/>
  <c r="HE74" i="39"/>
  <c r="HF74" i="39"/>
  <c r="GV75" i="39"/>
  <c r="GW75" i="39"/>
  <c r="GX75" i="39"/>
  <c r="GY75" i="39"/>
  <c r="GZ75" i="39"/>
  <c r="HA75" i="39"/>
  <c r="HB75" i="39"/>
  <c r="HC75" i="39"/>
  <c r="HD75" i="39"/>
  <c r="HE75" i="39"/>
  <c r="HF75" i="39"/>
  <c r="GV76" i="39"/>
  <c r="GW76" i="39"/>
  <c r="GX76" i="39"/>
  <c r="GY76" i="39"/>
  <c r="GZ76" i="39"/>
  <c r="HA76" i="39"/>
  <c r="HB76" i="39"/>
  <c r="HC76" i="39"/>
  <c r="HD76" i="39"/>
  <c r="HE76" i="39"/>
  <c r="HF76" i="39"/>
  <c r="GV77" i="39"/>
  <c r="GW77" i="39"/>
  <c r="GX77" i="39"/>
  <c r="GY77" i="39"/>
  <c r="GZ77" i="39"/>
  <c r="HA77" i="39"/>
  <c r="HB77" i="39"/>
  <c r="HC77" i="39"/>
  <c r="HD77" i="39"/>
  <c r="HE77" i="39"/>
  <c r="HF77" i="39"/>
  <c r="GV78" i="39"/>
  <c r="GW78" i="39"/>
  <c r="GX78" i="39"/>
  <c r="GY78" i="39"/>
  <c r="GZ78" i="39"/>
  <c r="HA78" i="39"/>
  <c r="HB78" i="39"/>
  <c r="HC78" i="39"/>
  <c r="HD78" i="39"/>
  <c r="HE78" i="39"/>
  <c r="HF78" i="39"/>
  <c r="GV79" i="39"/>
  <c r="GW79" i="39"/>
  <c r="GX79" i="39"/>
  <c r="GY79" i="39"/>
  <c r="GZ79" i="39"/>
  <c r="HA79" i="39"/>
  <c r="HB79" i="39"/>
  <c r="HC79" i="39"/>
  <c r="HD79" i="39"/>
  <c r="HE79" i="39"/>
  <c r="HF79" i="39"/>
  <c r="GV80" i="39"/>
  <c r="GW80" i="39"/>
  <c r="GX80" i="39"/>
  <c r="GY80" i="39"/>
  <c r="GZ80" i="39"/>
  <c r="HA80" i="39"/>
  <c r="HB80" i="39"/>
  <c r="HC80" i="39"/>
  <c r="HD80" i="39"/>
  <c r="HE80" i="39"/>
  <c r="HF80" i="39"/>
  <c r="GV81" i="39"/>
  <c r="GW81" i="39"/>
  <c r="GX81" i="39"/>
  <c r="GY81" i="39"/>
  <c r="GZ81" i="39"/>
  <c r="HA81" i="39"/>
  <c r="HB81" i="39"/>
  <c r="HC81" i="39"/>
  <c r="HD81" i="39"/>
  <c r="HE81" i="39"/>
  <c r="HF81" i="39"/>
  <c r="GV82" i="39"/>
  <c r="GW82" i="39"/>
  <c r="GX82" i="39"/>
  <c r="GY82" i="39"/>
  <c r="GZ82" i="39"/>
  <c r="HA82" i="39"/>
  <c r="HB82" i="39"/>
  <c r="HC82" i="39"/>
  <c r="HD82" i="39"/>
  <c r="HE82" i="39"/>
  <c r="HF82" i="39"/>
  <c r="GV83" i="39"/>
  <c r="GW83" i="39"/>
  <c r="GX83" i="39"/>
  <c r="GY83" i="39"/>
  <c r="GZ83" i="39"/>
  <c r="HA83" i="39"/>
  <c r="HB83" i="39"/>
  <c r="HC83" i="39"/>
  <c r="HD83" i="39"/>
  <c r="HE83" i="39"/>
  <c r="HF83" i="39"/>
  <c r="GV84" i="39"/>
  <c r="GW84" i="39"/>
  <c r="GX84" i="39"/>
  <c r="GY84" i="39"/>
  <c r="GZ84" i="39"/>
  <c r="HA84" i="39"/>
  <c r="HB84" i="39"/>
  <c r="HC84" i="39"/>
  <c r="HD84" i="39"/>
  <c r="HE84" i="39"/>
  <c r="HF84" i="39"/>
  <c r="GV85" i="39"/>
  <c r="GW85" i="39"/>
  <c r="GX85" i="39"/>
  <c r="GY85" i="39"/>
  <c r="GZ85" i="39"/>
  <c r="HA85" i="39"/>
  <c r="HB85" i="39"/>
  <c r="HC85" i="39"/>
  <c r="HD85" i="39"/>
  <c r="HE85" i="39"/>
  <c r="HF85" i="39"/>
  <c r="GV86" i="39"/>
  <c r="GW86" i="39"/>
  <c r="GX86" i="39"/>
  <c r="GY86" i="39"/>
  <c r="GZ86" i="39"/>
  <c r="HA86" i="39"/>
  <c r="HB86" i="39"/>
  <c r="HC86" i="39"/>
  <c r="HD86" i="39"/>
  <c r="HE86" i="39"/>
  <c r="HF86" i="39"/>
  <c r="GV87" i="39"/>
  <c r="GW87" i="39"/>
  <c r="GX87" i="39"/>
  <c r="GY87" i="39"/>
  <c r="GZ87" i="39"/>
  <c r="HA87" i="39"/>
  <c r="HB87" i="39"/>
  <c r="HC87" i="39"/>
  <c r="HD87" i="39"/>
  <c r="HE87" i="39"/>
  <c r="HF87" i="39"/>
  <c r="GV88" i="39"/>
  <c r="GW88" i="39"/>
  <c r="GX88" i="39"/>
  <c r="GY88" i="39"/>
  <c r="GZ88" i="39"/>
  <c r="HA88" i="39"/>
  <c r="HB88" i="39"/>
  <c r="HC88" i="39"/>
  <c r="HD88" i="39"/>
  <c r="HE88" i="39"/>
  <c r="HF88" i="39"/>
  <c r="GV89" i="39"/>
  <c r="GW89" i="39"/>
  <c r="GX89" i="39"/>
  <c r="GY89" i="39"/>
  <c r="GZ89" i="39"/>
  <c r="HA89" i="39"/>
  <c r="HB89" i="39"/>
  <c r="HC89" i="39"/>
  <c r="HD89" i="39"/>
  <c r="HE89" i="39"/>
  <c r="HF89" i="39"/>
  <c r="GV90" i="39"/>
  <c r="GW90" i="39"/>
  <c r="GX90" i="39"/>
  <c r="GY90" i="39"/>
  <c r="GZ90" i="39"/>
  <c r="HA90" i="39"/>
  <c r="HB90" i="39"/>
  <c r="HC90" i="39"/>
  <c r="HD90" i="39"/>
  <c r="HE90" i="39"/>
  <c r="HF90" i="39"/>
  <c r="GV91" i="39"/>
  <c r="GW91" i="39"/>
  <c r="GX91" i="39"/>
  <c r="GY91" i="39"/>
  <c r="GZ91" i="39"/>
  <c r="HA91" i="39"/>
  <c r="HB91" i="39"/>
  <c r="HC91" i="39"/>
  <c r="HD91" i="39"/>
  <c r="HE91" i="39"/>
  <c r="HF91" i="39"/>
  <c r="GV92" i="39"/>
  <c r="GW92" i="39"/>
  <c r="GX92" i="39"/>
  <c r="GY92" i="39"/>
  <c r="GZ92" i="39"/>
  <c r="HA92" i="39"/>
  <c r="HB92" i="39"/>
  <c r="HC92" i="39"/>
  <c r="HD92" i="39"/>
  <c r="HE92" i="39"/>
  <c r="HF92" i="39"/>
  <c r="GV93" i="39"/>
  <c r="GW93" i="39"/>
  <c r="GX93" i="39"/>
  <c r="GY93" i="39"/>
  <c r="GZ93" i="39"/>
  <c r="HA93" i="39"/>
  <c r="HB93" i="39"/>
  <c r="HC93" i="39"/>
  <c r="HD93" i="39"/>
  <c r="HE93" i="39"/>
  <c r="HF93" i="39"/>
  <c r="GV94" i="39"/>
  <c r="GW94" i="39"/>
  <c r="GX94" i="39"/>
  <c r="GY94" i="39"/>
  <c r="GZ94" i="39"/>
  <c r="HA94" i="39"/>
  <c r="HB94" i="39"/>
  <c r="HC94" i="39"/>
  <c r="HD94" i="39"/>
  <c r="HE94" i="39"/>
  <c r="HF94" i="39"/>
  <c r="GV95" i="39"/>
  <c r="GW95" i="39"/>
  <c r="GX95" i="39"/>
  <c r="GY95" i="39"/>
  <c r="GZ95" i="39"/>
  <c r="HA95" i="39"/>
  <c r="HB95" i="39"/>
  <c r="HC95" i="39"/>
  <c r="HD95" i="39"/>
  <c r="HE95" i="39"/>
  <c r="HF95" i="39"/>
  <c r="GV96" i="39"/>
  <c r="GW96" i="39"/>
  <c r="GX96" i="39"/>
  <c r="GY96" i="39"/>
  <c r="GZ96" i="39"/>
  <c r="HA96" i="39"/>
  <c r="HB96" i="39"/>
  <c r="HC96" i="39"/>
  <c r="HD96" i="39"/>
  <c r="HE96" i="39"/>
  <c r="HF96" i="39"/>
  <c r="GV97" i="39"/>
  <c r="GW97" i="39"/>
  <c r="GX97" i="39"/>
  <c r="GY97" i="39"/>
  <c r="GZ97" i="39"/>
  <c r="HA97" i="39"/>
  <c r="HB97" i="39"/>
  <c r="HC97" i="39"/>
  <c r="HD97" i="39"/>
  <c r="HE97" i="39"/>
  <c r="HF97" i="39"/>
  <c r="GV98" i="39"/>
  <c r="GW98" i="39"/>
  <c r="GX98" i="39"/>
  <c r="GY98" i="39"/>
  <c r="GZ98" i="39"/>
  <c r="HA98" i="39"/>
  <c r="HB98" i="39"/>
  <c r="HC98" i="39"/>
  <c r="HD98" i="39"/>
  <c r="HE98" i="39"/>
  <c r="HF98" i="39"/>
  <c r="GV99" i="39"/>
  <c r="GW99" i="39"/>
  <c r="GX99" i="39"/>
  <c r="GY99" i="39"/>
  <c r="GZ99" i="39"/>
  <c r="HA99" i="39"/>
  <c r="HB99" i="39"/>
  <c r="HC99" i="39"/>
  <c r="HD99" i="39"/>
  <c r="HE99" i="39"/>
  <c r="HF99" i="39"/>
  <c r="GV100" i="39"/>
  <c r="GW100" i="39"/>
  <c r="GX100" i="39"/>
  <c r="GY100" i="39"/>
  <c r="GZ100" i="39"/>
  <c r="HA100" i="39"/>
  <c r="HB100" i="39"/>
  <c r="HC100" i="39"/>
  <c r="HD100" i="39"/>
  <c r="HE100" i="39"/>
  <c r="HF100" i="39"/>
  <c r="GV101" i="39"/>
  <c r="GW101" i="39"/>
  <c r="GX101" i="39"/>
  <c r="GY101" i="39"/>
  <c r="GZ101" i="39"/>
  <c r="HA101" i="39"/>
  <c r="HB101" i="39"/>
  <c r="HC101" i="39"/>
  <c r="HD101" i="39"/>
  <c r="HE101" i="39"/>
  <c r="HF101" i="39"/>
  <c r="GV102" i="39"/>
  <c r="GW102" i="39"/>
  <c r="GX102" i="39"/>
  <c r="GY102" i="39"/>
  <c r="GZ102" i="39"/>
  <c r="HA102" i="39"/>
  <c r="HB102" i="39"/>
  <c r="HC102" i="39"/>
  <c r="HD102" i="39"/>
  <c r="HE102" i="39"/>
  <c r="HF102" i="39"/>
  <c r="GV103" i="39"/>
  <c r="GW103" i="39"/>
  <c r="GX103" i="39"/>
  <c r="GY103" i="39"/>
  <c r="GZ103" i="39"/>
  <c r="HA103" i="39"/>
  <c r="HB103" i="39"/>
  <c r="HC103" i="39"/>
  <c r="HD103" i="39"/>
  <c r="HE103" i="39"/>
  <c r="HF103" i="39"/>
  <c r="GV104" i="39"/>
  <c r="GW104" i="39"/>
  <c r="GX104" i="39"/>
  <c r="GY104" i="39"/>
  <c r="GZ104" i="39"/>
  <c r="HA104" i="39"/>
  <c r="HB104" i="39"/>
  <c r="HC104" i="39"/>
  <c r="HD104" i="39"/>
  <c r="HE104" i="39"/>
  <c r="HF104" i="39"/>
  <c r="GV105" i="39"/>
  <c r="GW105" i="39"/>
  <c r="GX105" i="39"/>
  <c r="GY105" i="39"/>
  <c r="GZ105" i="39"/>
  <c r="HA105" i="39"/>
  <c r="HB105" i="39"/>
  <c r="HC105" i="39"/>
  <c r="HD105" i="39"/>
  <c r="HE105" i="39"/>
  <c r="HF105" i="39"/>
  <c r="GV106" i="39"/>
  <c r="GW106" i="39"/>
  <c r="GX106" i="39"/>
  <c r="GY106" i="39"/>
  <c r="GZ106" i="39"/>
  <c r="HA106" i="39"/>
  <c r="HB106" i="39"/>
  <c r="HC106" i="39"/>
  <c r="HD106" i="39"/>
  <c r="HE106" i="39"/>
  <c r="HF106" i="39"/>
  <c r="GV107" i="39"/>
  <c r="GW107" i="39"/>
  <c r="GX107" i="39"/>
  <c r="GY107" i="39"/>
  <c r="GZ107" i="39"/>
  <c r="HA107" i="39"/>
  <c r="HB107" i="39"/>
  <c r="HC107" i="39"/>
  <c r="HD107" i="39"/>
  <c r="HE107" i="39"/>
  <c r="HF107" i="39"/>
  <c r="GV108" i="39"/>
  <c r="GW108" i="39"/>
  <c r="GX108" i="39"/>
  <c r="GY108" i="39"/>
  <c r="GZ108" i="39"/>
  <c r="HA108" i="39"/>
  <c r="HB108" i="39"/>
  <c r="HC108" i="39"/>
  <c r="HD108" i="39"/>
  <c r="HE108" i="39"/>
  <c r="HF108" i="39"/>
  <c r="GV109" i="39"/>
  <c r="GW109" i="39"/>
  <c r="GX109" i="39"/>
  <c r="GY109" i="39"/>
  <c r="GZ109" i="39"/>
  <c r="HA109" i="39"/>
  <c r="HB109" i="39"/>
  <c r="HC109" i="39"/>
  <c r="HD109" i="39"/>
  <c r="HE109" i="39"/>
  <c r="HF109" i="39"/>
  <c r="GV110" i="39"/>
  <c r="GW110" i="39"/>
  <c r="GX110" i="39"/>
  <c r="GY110" i="39"/>
  <c r="GZ110" i="39"/>
  <c r="HA110" i="39"/>
  <c r="HB110" i="39"/>
  <c r="HC110" i="39"/>
  <c r="HD110" i="39"/>
  <c r="HE110" i="39"/>
  <c r="HF110" i="39"/>
  <c r="GV111" i="39"/>
  <c r="GW111" i="39"/>
  <c r="GX111" i="39"/>
  <c r="GY111" i="39"/>
  <c r="GZ111" i="39"/>
  <c r="HA111" i="39"/>
  <c r="HB111" i="39"/>
  <c r="HC111" i="39"/>
  <c r="HD111" i="39"/>
  <c r="HE111" i="39"/>
  <c r="HF111" i="39"/>
  <c r="GV112" i="39"/>
  <c r="GW112" i="39"/>
  <c r="GX112" i="39"/>
  <c r="GY112" i="39"/>
  <c r="GZ112" i="39"/>
  <c r="HA112" i="39"/>
  <c r="HB112" i="39"/>
  <c r="HC112" i="39"/>
  <c r="HD112" i="39"/>
  <c r="HE112" i="39"/>
  <c r="HF112" i="39"/>
  <c r="GV113" i="39"/>
  <c r="GW113" i="39"/>
  <c r="GX113" i="39"/>
  <c r="GY113" i="39"/>
  <c r="GZ113" i="39"/>
  <c r="HA113" i="39"/>
  <c r="HB113" i="39"/>
  <c r="HC113" i="39"/>
  <c r="HD113" i="39"/>
  <c r="HE113" i="39"/>
  <c r="HF113" i="39"/>
  <c r="GV114" i="39"/>
  <c r="GW114" i="39"/>
  <c r="GX114" i="39"/>
  <c r="GY114" i="39"/>
  <c r="GZ114" i="39"/>
  <c r="HA114" i="39"/>
  <c r="HB114" i="39"/>
  <c r="HC114" i="39"/>
  <c r="HD114" i="39"/>
  <c r="HE114" i="39"/>
  <c r="HF114" i="39"/>
  <c r="GV115" i="39"/>
  <c r="GW115" i="39"/>
  <c r="GX115" i="39"/>
  <c r="GY115" i="39"/>
  <c r="GZ115" i="39"/>
  <c r="HA115" i="39"/>
  <c r="HB115" i="39"/>
  <c r="HC115" i="39"/>
  <c r="HD115" i="39"/>
  <c r="HE115" i="39"/>
  <c r="HF115" i="39"/>
  <c r="GV116" i="39"/>
  <c r="GW116" i="39"/>
  <c r="GX116" i="39"/>
  <c r="GY116" i="39"/>
  <c r="GZ116" i="39"/>
  <c r="HA116" i="39"/>
  <c r="HB116" i="39"/>
  <c r="HC116" i="39"/>
  <c r="HD116" i="39"/>
  <c r="HE116" i="39"/>
  <c r="HF116" i="39"/>
  <c r="GV117" i="39"/>
  <c r="GW117" i="39"/>
  <c r="GX117" i="39"/>
  <c r="GY117" i="39"/>
  <c r="GZ117" i="39"/>
  <c r="HA117" i="39"/>
  <c r="HB117" i="39"/>
  <c r="HC117" i="39"/>
  <c r="HD117" i="39"/>
  <c r="HE117" i="39"/>
  <c r="HF117" i="39"/>
  <c r="GV118" i="39"/>
  <c r="GW118" i="39"/>
  <c r="GX118" i="39"/>
  <c r="GY118" i="39"/>
  <c r="GZ118" i="39"/>
  <c r="HA118" i="39"/>
  <c r="HB118" i="39"/>
  <c r="HC118" i="39"/>
  <c r="HD118" i="39"/>
  <c r="HE118" i="39"/>
  <c r="HF118" i="39"/>
  <c r="GV119" i="39"/>
  <c r="GW119" i="39"/>
  <c r="GX119" i="39"/>
  <c r="GY119" i="39"/>
  <c r="GZ119" i="39"/>
  <c r="HA119" i="39"/>
  <c r="HB119" i="39"/>
  <c r="HC119" i="39"/>
  <c r="HD119" i="39"/>
  <c r="HE119" i="39"/>
  <c r="HF119" i="39"/>
  <c r="GV120" i="39"/>
  <c r="GW120" i="39"/>
  <c r="GX120" i="39"/>
  <c r="GY120" i="39"/>
  <c r="GZ120" i="39"/>
  <c r="HA120" i="39"/>
  <c r="HB120" i="39"/>
  <c r="HC120" i="39"/>
  <c r="HD120" i="39"/>
  <c r="HE120" i="39"/>
  <c r="HF120" i="39"/>
  <c r="GV121" i="39"/>
  <c r="GW121" i="39"/>
  <c r="GX121" i="39"/>
  <c r="GY121" i="39"/>
  <c r="GZ121" i="39"/>
  <c r="HA121" i="39"/>
  <c r="HB121" i="39"/>
  <c r="HC121" i="39"/>
  <c r="HD121" i="39"/>
  <c r="HE121" i="39"/>
  <c r="HF121" i="39"/>
  <c r="GV122" i="39"/>
  <c r="GW122" i="39"/>
  <c r="GX122" i="39"/>
  <c r="GY122" i="39"/>
  <c r="GZ122" i="39"/>
  <c r="HA122" i="39"/>
  <c r="HB122" i="39"/>
  <c r="HC122" i="39"/>
  <c r="HD122" i="39"/>
  <c r="HE122" i="39"/>
  <c r="HF122" i="39"/>
  <c r="GV123" i="39"/>
  <c r="GW123" i="39"/>
  <c r="GX123" i="39"/>
  <c r="GY123" i="39"/>
  <c r="GZ123" i="39"/>
  <c r="HA123" i="39"/>
  <c r="HB123" i="39"/>
  <c r="HC123" i="39"/>
  <c r="HD123" i="39"/>
  <c r="HE123" i="39"/>
  <c r="HF123" i="39"/>
  <c r="GV124" i="39"/>
  <c r="GW124" i="39"/>
  <c r="GX124" i="39"/>
  <c r="GY124" i="39"/>
  <c r="GZ124" i="39"/>
  <c r="HA124" i="39"/>
  <c r="HB124" i="39"/>
  <c r="HC124" i="39"/>
  <c r="HD124" i="39"/>
  <c r="HE124" i="39"/>
  <c r="HF124" i="39"/>
  <c r="GV125" i="39"/>
  <c r="GW125" i="39"/>
  <c r="GX125" i="39"/>
  <c r="GY125" i="39"/>
  <c r="GZ125" i="39"/>
  <c r="HA125" i="39"/>
  <c r="HB125" i="39"/>
  <c r="HC125" i="39"/>
  <c r="HD125" i="39"/>
  <c r="HE125" i="39"/>
  <c r="HF125" i="39"/>
  <c r="GV126" i="39"/>
  <c r="GW126" i="39"/>
  <c r="GX126" i="39"/>
  <c r="GY126" i="39"/>
  <c r="GZ126" i="39"/>
  <c r="HA126" i="39"/>
  <c r="HB126" i="39"/>
  <c r="HC126" i="39"/>
  <c r="HD126" i="39"/>
  <c r="HE126" i="39"/>
  <c r="HF126" i="39"/>
  <c r="GV127" i="39"/>
  <c r="GW127" i="39"/>
  <c r="GX127" i="39"/>
  <c r="GY127" i="39"/>
  <c r="GZ127" i="39"/>
  <c r="HA127" i="39"/>
  <c r="HB127" i="39"/>
  <c r="HC127" i="39"/>
  <c r="HD127" i="39"/>
  <c r="HE127" i="39"/>
  <c r="HF127" i="39"/>
  <c r="GV128" i="39"/>
  <c r="GW128" i="39"/>
  <c r="GX128" i="39"/>
  <c r="GY128" i="39"/>
  <c r="GZ128" i="39"/>
  <c r="HA128" i="39"/>
  <c r="HB128" i="39"/>
  <c r="HC128" i="39"/>
  <c r="HD128" i="39"/>
  <c r="HE128" i="39"/>
  <c r="HF128" i="39"/>
  <c r="GV129" i="39"/>
  <c r="GW129" i="39"/>
  <c r="GX129" i="39"/>
  <c r="GY129" i="39"/>
  <c r="GZ129" i="39"/>
  <c r="HA129" i="39"/>
  <c r="HB129" i="39"/>
  <c r="HC129" i="39"/>
  <c r="HD129" i="39"/>
  <c r="HE129" i="39"/>
  <c r="HF129" i="39"/>
  <c r="GV130" i="39"/>
  <c r="GW130" i="39"/>
  <c r="GX130" i="39"/>
  <c r="GY130" i="39"/>
  <c r="GZ130" i="39"/>
  <c r="HA130" i="39"/>
  <c r="HB130" i="39"/>
  <c r="HC130" i="39"/>
  <c r="HD130" i="39"/>
  <c r="HE130" i="39"/>
  <c r="HF130" i="39"/>
  <c r="GV131" i="39"/>
  <c r="GW131" i="39"/>
  <c r="GX131" i="39"/>
  <c r="GY131" i="39"/>
  <c r="GZ131" i="39"/>
  <c r="HA131" i="39"/>
  <c r="HB131" i="39"/>
  <c r="HC131" i="39"/>
  <c r="HD131" i="39"/>
  <c r="HE131" i="39"/>
  <c r="HF131" i="39"/>
  <c r="GV132" i="39"/>
  <c r="GW132" i="39"/>
  <c r="GX132" i="39"/>
  <c r="GY132" i="39"/>
  <c r="GZ132" i="39"/>
  <c r="HA132" i="39"/>
  <c r="HB132" i="39"/>
  <c r="HC132" i="39"/>
  <c r="HD132" i="39"/>
  <c r="HE132" i="39"/>
  <c r="HF132" i="39"/>
  <c r="GV133" i="39"/>
  <c r="GW133" i="39"/>
  <c r="GX133" i="39"/>
  <c r="GY133" i="39"/>
  <c r="GZ133" i="39"/>
  <c r="HA133" i="39"/>
  <c r="HB133" i="39"/>
  <c r="HC133" i="39"/>
  <c r="HD133" i="39"/>
  <c r="HE133" i="39"/>
  <c r="HF133" i="39"/>
  <c r="GV134" i="39"/>
  <c r="GW134" i="39"/>
  <c r="GX134" i="39"/>
  <c r="GY134" i="39"/>
  <c r="GZ134" i="39"/>
  <c r="HA134" i="39"/>
  <c r="HB134" i="39"/>
  <c r="HC134" i="39"/>
  <c r="HD134" i="39"/>
  <c r="HE134" i="39"/>
  <c r="HF134" i="39"/>
  <c r="GV135" i="39"/>
  <c r="GW135" i="39"/>
  <c r="GX135" i="39"/>
  <c r="GY135" i="39"/>
  <c r="GZ135" i="39"/>
  <c r="HA135" i="39"/>
  <c r="HB135" i="39"/>
  <c r="HC135" i="39"/>
  <c r="HD135" i="39"/>
  <c r="HE135" i="39"/>
  <c r="HF135" i="39"/>
  <c r="GV136" i="39"/>
  <c r="GW136" i="39"/>
  <c r="GX136" i="39"/>
  <c r="GY136" i="39"/>
  <c r="GZ136" i="39"/>
  <c r="HA136" i="39"/>
  <c r="HB136" i="39"/>
  <c r="HC136" i="39"/>
  <c r="HD136" i="39"/>
  <c r="HE136" i="39"/>
  <c r="HF136" i="39"/>
  <c r="GV137" i="39"/>
  <c r="GW137" i="39"/>
  <c r="GX137" i="39"/>
  <c r="GY137" i="39"/>
  <c r="GZ137" i="39"/>
  <c r="HA137" i="39"/>
  <c r="HB137" i="39"/>
  <c r="HC137" i="39"/>
  <c r="HD137" i="39"/>
  <c r="HE137" i="39"/>
  <c r="HF137" i="39"/>
  <c r="GV138" i="39"/>
  <c r="GW138" i="39"/>
  <c r="GX138" i="39"/>
  <c r="GY138" i="39"/>
  <c r="GZ138" i="39"/>
  <c r="HA138" i="39"/>
  <c r="HB138" i="39"/>
  <c r="HC138" i="39"/>
  <c r="HD138" i="39"/>
  <c r="HE138" i="39"/>
  <c r="HF138" i="39"/>
  <c r="GV139" i="39"/>
  <c r="GW139" i="39"/>
  <c r="GX139" i="39"/>
  <c r="GY139" i="39"/>
  <c r="GZ139" i="39"/>
  <c r="HA139" i="39"/>
  <c r="HB139" i="39"/>
  <c r="HC139" i="39"/>
  <c r="HD139" i="39"/>
  <c r="HE139" i="39"/>
  <c r="HF139" i="39"/>
  <c r="GV140" i="39"/>
  <c r="GW140" i="39"/>
  <c r="GX140" i="39"/>
  <c r="GY140" i="39"/>
  <c r="GZ140" i="39"/>
  <c r="HA140" i="39"/>
  <c r="HB140" i="39"/>
  <c r="HC140" i="39"/>
  <c r="HD140" i="39"/>
  <c r="HE140" i="39"/>
  <c r="HF140" i="39"/>
  <c r="GV141" i="39"/>
  <c r="GW141" i="39"/>
  <c r="GX141" i="39"/>
  <c r="GY141" i="39"/>
  <c r="GZ141" i="39"/>
  <c r="HA141" i="39"/>
  <c r="HB141" i="39"/>
  <c r="HC141" i="39"/>
  <c r="HD141" i="39"/>
  <c r="HE141" i="39"/>
  <c r="HF141" i="39"/>
  <c r="GV142" i="39"/>
  <c r="GW142" i="39"/>
  <c r="GX142" i="39"/>
  <c r="GY142" i="39"/>
  <c r="GZ142" i="39"/>
  <c r="HA142" i="39"/>
  <c r="HB142" i="39"/>
  <c r="HC142" i="39"/>
  <c r="HD142" i="39"/>
  <c r="HE142" i="39"/>
  <c r="HF142" i="39"/>
  <c r="GV143" i="39"/>
  <c r="GW143" i="39"/>
  <c r="GX143" i="39"/>
  <c r="GY143" i="39"/>
  <c r="GZ143" i="39"/>
  <c r="HA143" i="39"/>
  <c r="HB143" i="39"/>
  <c r="HC143" i="39"/>
  <c r="HD143" i="39"/>
  <c r="HE143" i="39"/>
  <c r="HF143" i="39"/>
  <c r="GV144" i="39"/>
  <c r="GW144" i="39"/>
  <c r="GX144" i="39"/>
  <c r="GY144" i="39"/>
  <c r="GZ144" i="39"/>
  <c r="HA144" i="39"/>
  <c r="HB144" i="39"/>
  <c r="HC144" i="39"/>
  <c r="HD144" i="39"/>
  <c r="HE144" i="39"/>
  <c r="HF144" i="39"/>
  <c r="GV145" i="39"/>
  <c r="GW145" i="39"/>
  <c r="GX145" i="39"/>
  <c r="GY145" i="39"/>
  <c r="GZ145" i="39"/>
  <c r="HA145" i="39"/>
  <c r="HB145" i="39"/>
  <c r="HC145" i="39"/>
  <c r="HD145" i="39"/>
  <c r="HE145" i="39"/>
  <c r="HF145" i="39"/>
  <c r="GV146" i="39"/>
  <c r="GW146" i="39"/>
  <c r="GX146" i="39"/>
  <c r="GY146" i="39"/>
  <c r="GZ146" i="39"/>
  <c r="HA146" i="39"/>
  <c r="HB146" i="39"/>
  <c r="HC146" i="39"/>
  <c r="HD146" i="39"/>
  <c r="HE146" i="39"/>
  <c r="HF146" i="39"/>
  <c r="GV147" i="39"/>
  <c r="GW147" i="39"/>
  <c r="GX147" i="39"/>
  <c r="GY147" i="39"/>
  <c r="GZ147" i="39"/>
  <c r="HA147" i="39"/>
  <c r="HB147" i="39"/>
  <c r="HC147" i="39"/>
  <c r="HD147" i="39"/>
  <c r="HE147" i="39"/>
  <c r="HF147" i="39"/>
  <c r="GV148" i="39"/>
  <c r="GW148" i="39"/>
  <c r="GX148" i="39"/>
  <c r="GY148" i="39"/>
  <c r="GZ148" i="39"/>
  <c r="HA148" i="39"/>
  <c r="HB148" i="39"/>
  <c r="HC148" i="39"/>
  <c r="HD148" i="39"/>
  <c r="HE148" i="39"/>
  <c r="HF148" i="39"/>
  <c r="GV149" i="39"/>
  <c r="GW149" i="39"/>
  <c r="GX149" i="39"/>
  <c r="GY149" i="39"/>
  <c r="GZ149" i="39"/>
  <c r="HA149" i="39"/>
  <c r="HB149" i="39"/>
  <c r="HC149" i="39"/>
  <c r="HD149" i="39"/>
  <c r="HE149" i="39"/>
  <c r="HF149" i="39"/>
  <c r="GV150" i="39"/>
  <c r="GW150" i="39"/>
  <c r="GX150" i="39"/>
  <c r="GY150" i="39"/>
  <c r="GZ150" i="39"/>
  <c r="HA150" i="39"/>
  <c r="HB150" i="39"/>
  <c r="HC150" i="39"/>
  <c r="HD150" i="39"/>
  <c r="HE150" i="39"/>
  <c r="HF150" i="39"/>
  <c r="GV151" i="39"/>
  <c r="GW151" i="39"/>
  <c r="GX151" i="39"/>
  <c r="GY151" i="39"/>
  <c r="GZ151" i="39"/>
  <c r="HA151" i="39"/>
  <c r="HB151" i="39"/>
  <c r="HC151" i="39"/>
  <c r="HD151" i="39"/>
  <c r="HE151" i="39"/>
  <c r="HF151" i="39"/>
  <c r="GV152" i="39"/>
  <c r="GW152" i="39"/>
  <c r="GX152" i="39"/>
  <c r="GY152" i="39"/>
  <c r="GZ152" i="39"/>
  <c r="HA152" i="39"/>
  <c r="HB152" i="39"/>
  <c r="HC152" i="39"/>
  <c r="HD152" i="39"/>
  <c r="HE152" i="39"/>
  <c r="HF152" i="39"/>
  <c r="GV153" i="39"/>
  <c r="GW153" i="39"/>
  <c r="GX153" i="39"/>
  <c r="GY153" i="39"/>
  <c r="GZ153" i="39"/>
  <c r="HA153" i="39"/>
  <c r="HB153" i="39"/>
  <c r="HC153" i="39"/>
  <c r="HD153" i="39"/>
  <c r="HE153" i="39"/>
  <c r="HF153" i="39"/>
  <c r="GV154" i="39"/>
  <c r="GW154" i="39"/>
  <c r="GX154" i="39"/>
  <c r="GY154" i="39"/>
  <c r="GZ154" i="39"/>
  <c r="HA154" i="39"/>
  <c r="HB154" i="39"/>
  <c r="HC154" i="39"/>
  <c r="HD154" i="39"/>
  <c r="HE154" i="39"/>
  <c r="HF154" i="39"/>
  <c r="GV155" i="39"/>
  <c r="GW155" i="39"/>
  <c r="GX155" i="39"/>
  <c r="GY155" i="39"/>
  <c r="GZ155" i="39"/>
  <c r="HA155" i="39"/>
  <c r="HB155" i="39"/>
  <c r="HC155" i="39"/>
  <c r="HD155" i="39"/>
  <c r="HE155" i="39"/>
  <c r="HF155" i="39"/>
  <c r="GV156" i="39"/>
  <c r="GW156" i="39"/>
  <c r="GX156" i="39"/>
  <c r="GY156" i="39"/>
  <c r="GZ156" i="39"/>
  <c r="HA156" i="39"/>
  <c r="HB156" i="39"/>
  <c r="HC156" i="39"/>
  <c r="HD156" i="39"/>
  <c r="HE156" i="39"/>
  <c r="HF156" i="39"/>
  <c r="GV157" i="39"/>
  <c r="GW157" i="39"/>
  <c r="GX157" i="39"/>
  <c r="GY157" i="39"/>
  <c r="GZ157" i="39"/>
  <c r="HA157" i="39"/>
  <c r="HB157" i="39"/>
  <c r="HC157" i="39"/>
  <c r="HD157" i="39"/>
  <c r="HE157" i="39"/>
  <c r="HF157" i="39"/>
  <c r="GV158" i="39"/>
  <c r="GW158" i="39"/>
  <c r="GX158" i="39"/>
  <c r="GY158" i="39"/>
  <c r="GZ158" i="39"/>
  <c r="HA158" i="39"/>
  <c r="HB158" i="39"/>
  <c r="HC158" i="39"/>
  <c r="HD158" i="39"/>
  <c r="HE158" i="39"/>
  <c r="HF158" i="39"/>
  <c r="GV159" i="39"/>
  <c r="GW159" i="39"/>
  <c r="GX159" i="39"/>
  <c r="GY159" i="39"/>
  <c r="GZ159" i="39"/>
  <c r="HA159" i="39"/>
  <c r="HB159" i="39"/>
  <c r="HC159" i="39"/>
  <c r="HD159" i="39"/>
  <c r="HE159" i="39"/>
  <c r="HF159" i="39"/>
  <c r="GV160" i="39"/>
  <c r="GW160" i="39"/>
  <c r="GX160" i="39"/>
  <c r="GY160" i="39"/>
  <c r="GZ160" i="39"/>
  <c r="HA160" i="39"/>
  <c r="HB160" i="39"/>
  <c r="HC160" i="39"/>
  <c r="HD160" i="39"/>
  <c r="HE160" i="39"/>
  <c r="HF160" i="39"/>
  <c r="GV161" i="39"/>
  <c r="GW161" i="39"/>
  <c r="GX161" i="39"/>
  <c r="GY161" i="39"/>
  <c r="GZ161" i="39"/>
  <c r="HA161" i="39"/>
  <c r="HB161" i="39"/>
  <c r="HC161" i="39"/>
  <c r="HD161" i="39"/>
  <c r="HE161" i="39"/>
  <c r="HF161" i="39"/>
  <c r="GV162" i="39"/>
  <c r="GW162" i="39"/>
  <c r="GX162" i="39"/>
  <c r="GY162" i="39"/>
  <c r="GZ162" i="39"/>
  <c r="HA162" i="39"/>
  <c r="HB162" i="39"/>
  <c r="HC162" i="39"/>
  <c r="HD162" i="39"/>
  <c r="HE162" i="39"/>
  <c r="HF162" i="39"/>
  <c r="GV163" i="39"/>
  <c r="GW163" i="39"/>
  <c r="GX163" i="39"/>
  <c r="GY163" i="39"/>
  <c r="GZ163" i="39"/>
  <c r="HA163" i="39"/>
  <c r="HB163" i="39"/>
  <c r="HC163" i="39"/>
  <c r="HD163" i="39"/>
  <c r="HE163" i="39"/>
  <c r="HF163" i="39"/>
  <c r="GV164" i="39"/>
  <c r="GW164" i="39"/>
  <c r="GX164" i="39"/>
  <c r="GY164" i="39"/>
  <c r="GZ164" i="39"/>
  <c r="HA164" i="39"/>
  <c r="HB164" i="39"/>
  <c r="HC164" i="39"/>
  <c r="HD164" i="39"/>
  <c r="HE164" i="39"/>
  <c r="HF164" i="39"/>
  <c r="GV165" i="39"/>
  <c r="GW165" i="39"/>
  <c r="GX165" i="39"/>
  <c r="GY165" i="39"/>
  <c r="GZ165" i="39"/>
  <c r="HA165" i="39"/>
  <c r="HB165" i="39"/>
  <c r="HC165" i="39"/>
  <c r="HD165" i="39"/>
  <c r="HE165" i="39"/>
  <c r="HF165" i="39"/>
  <c r="GV166" i="39"/>
  <c r="GW166" i="39"/>
  <c r="GX166" i="39"/>
  <c r="GY166" i="39"/>
  <c r="GZ166" i="39"/>
  <c r="HA166" i="39"/>
  <c r="HB166" i="39"/>
  <c r="HC166" i="39"/>
  <c r="HD166" i="39"/>
  <c r="HE166" i="39"/>
  <c r="HF166" i="39"/>
  <c r="GV167" i="39"/>
  <c r="GW167" i="39"/>
  <c r="GX167" i="39"/>
  <c r="GY167" i="39"/>
  <c r="GZ167" i="39"/>
  <c r="HA167" i="39"/>
  <c r="HB167" i="39"/>
  <c r="HC167" i="39"/>
  <c r="HD167" i="39"/>
  <c r="HE167" i="39"/>
  <c r="HF167" i="39"/>
  <c r="GV168" i="39"/>
  <c r="GW168" i="39"/>
  <c r="GX168" i="39"/>
  <c r="GY168" i="39"/>
  <c r="GZ168" i="39"/>
  <c r="HA168" i="39"/>
  <c r="HB168" i="39"/>
  <c r="HC168" i="39"/>
  <c r="HD168" i="39"/>
  <c r="HE168" i="39"/>
  <c r="HF168" i="39"/>
  <c r="GV169" i="39"/>
  <c r="GW169" i="39"/>
  <c r="GX169" i="39"/>
  <c r="GY169" i="39"/>
  <c r="GZ169" i="39"/>
  <c r="HA169" i="39"/>
  <c r="HB169" i="39"/>
  <c r="HC169" i="39"/>
  <c r="HD169" i="39"/>
  <c r="HE169" i="39"/>
  <c r="HF169" i="39"/>
  <c r="GV170" i="39"/>
  <c r="GW170" i="39"/>
  <c r="GX170" i="39"/>
  <c r="GY170" i="39"/>
  <c r="GZ170" i="39"/>
  <c r="HA170" i="39"/>
  <c r="HB170" i="39"/>
  <c r="HC170" i="39"/>
  <c r="HD170" i="39"/>
  <c r="HE170" i="39"/>
  <c r="HF170" i="39"/>
  <c r="GV171" i="39"/>
  <c r="GW171" i="39"/>
  <c r="GX171" i="39"/>
  <c r="GY171" i="39"/>
  <c r="GZ171" i="39"/>
  <c r="HA171" i="39"/>
  <c r="HB171" i="39"/>
  <c r="HC171" i="39"/>
  <c r="HD171" i="39"/>
  <c r="HE171" i="39"/>
  <c r="HF171" i="39"/>
  <c r="GV172" i="39"/>
  <c r="GW172" i="39"/>
  <c r="GX172" i="39"/>
  <c r="GY172" i="39"/>
  <c r="GZ172" i="39"/>
  <c r="HA172" i="39"/>
  <c r="HB172" i="39"/>
  <c r="HC172" i="39"/>
  <c r="HD172" i="39"/>
  <c r="HE172" i="39"/>
  <c r="HF172" i="39"/>
  <c r="GV173" i="39"/>
  <c r="GW173" i="39"/>
  <c r="GX173" i="39"/>
  <c r="GY173" i="39"/>
  <c r="GZ173" i="39"/>
  <c r="HA173" i="39"/>
  <c r="HB173" i="39"/>
  <c r="HC173" i="39"/>
  <c r="HD173" i="39"/>
  <c r="HE173" i="39"/>
  <c r="HF173" i="39"/>
  <c r="GV174" i="39"/>
  <c r="GW174" i="39"/>
  <c r="GX174" i="39"/>
  <c r="GY174" i="39"/>
  <c r="GZ174" i="39"/>
  <c r="HA174" i="39"/>
  <c r="HB174" i="39"/>
  <c r="HC174" i="39"/>
  <c r="HD174" i="39"/>
  <c r="HE174" i="39"/>
  <c r="HF174" i="39"/>
  <c r="GV175" i="39"/>
  <c r="GW175" i="39"/>
  <c r="GX175" i="39"/>
  <c r="GY175" i="39"/>
  <c r="GZ175" i="39"/>
  <c r="HA175" i="39"/>
  <c r="HB175" i="39"/>
  <c r="HC175" i="39"/>
  <c r="HD175" i="39"/>
  <c r="HE175" i="39"/>
  <c r="HF175" i="39"/>
  <c r="GV176" i="39"/>
  <c r="GW176" i="39"/>
  <c r="GX176" i="39"/>
  <c r="GY176" i="39"/>
  <c r="GZ176" i="39"/>
  <c r="HA176" i="39"/>
  <c r="HB176" i="39"/>
  <c r="HC176" i="39"/>
  <c r="HD176" i="39"/>
  <c r="HE176" i="39"/>
  <c r="HF176" i="39"/>
  <c r="GV177" i="39"/>
  <c r="GW177" i="39"/>
  <c r="GX177" i="39"/>
  <c r="GY177" i="39"/>
  <c r="GZ177" i="39"/>
  <c r="HA177" i="39"/>
  <c r="HB177" i="39"/>
  <c r="HC177" i="39"/>
  <c r="HD177" i="39"/>
  <c r="HE177" i="39"/>
  <c r="HF177" i="39"/>
  <c r="GV178" i="39"/>
  <c r="GW178" i="39"/>
  <c r="GX178" i="39"/>
  <c r="GY178" i="39"/>
  <c r="GZ178" i="39"/>
  <c r="HA178" i="39"/>
  <c r="HB178" i="39"/>
  <c r="HC178" i="39"/>
  <c r="HD178" i="39"/>
  <c r="HE178" i="39"/>
  <c r="HF178" i="39"/>
  <c r="GV179" i="39"/>
  <c r="GW179" i="39"/>
  <c r="GX179" i="39"/>
  <c r="GY179" i="39"/>
  <c r="GZ179" i="39"/>
  <c r="HA179" i="39"/>
  <c r="HB179" i="39"/>
  <c r="HC179" i="39"/>
  <c r="HD179" i="39"/>
  <c r="HE179" i="39"/>
  <c r="HF179" i="39"/>
  <c r="GV180" i="39"/>
  <c r="GW180" i="39"/>
  <c r="GX180" i="39"/>
  <c r="GY180" i="39"/>
  <c r="GZ180" i="39"/>
  <c r="HA180" i="39"/>
  <c r="HB180" i="39"/>
  <c r="HC180" i="39"/>
  <c r="HD180" i="39"/>
  <c r="HE180" i="39"/>
  <c r="HF180" i="39"/>
  <c r="GV181" i="39"/>
  <c r="GW181" i="39"/>
  <c r="GX181" i="39"/>
  <c r="GY181" i="39"/>
  <c r="GZ181" i="39"/>
  <c r="HA181" i="39"/>
  <c r="HB181" i="39"/>
  <c r="HC181" i="39"/>
  <c r="HD181" i="39"/>
  <c r="HE181" i="39"/>
  <c r="HF181" i="39"/>
  <c r="GV182" i="39"/>
  <c r="GW182" i="39"/>
  <c r="GX182" i="39"/>
  <c r="GY182" i="39"/>
  <c r="GZ182" i="39"/>
  <c r="HA182" i="39"/>
  <c r="HB182" i="39"/>
  <c r="HC182" i="39"/>
  <c r="HD182" i="39"/>
  <c r="HE182" i="39"/>
  <c r="HF182" i="39"/>
  <c r="GV183" i="39"/>
  <c r="GW183" i="39"/>
  <c r="GX183" i="39"/>
  <c r="GY183" i="39"/>
  <c r="GZ183" i="39"/>
  <c r="HA183" i="39"/>
  <c r="HB183" i="39"/>
  <c r="HC183" i="39"/>
  <c r="HD183" i="39"/>
  <c r="HE183" i="39"/>
  <c r="HF183" i="39"/>
  <c r="GV184" i="39"/>
  <c r="GW184" i="39"/>
  <c r="GX184" i="39"/>
  <c r="GY184" i="39"/>
  <c r="GZ184" i="39"/>
  <c r="HA184" i="39"/>
  <c r="HB184" i="39"/>
  <c r="HC184" i="39"/>
  <c r="HD184" i="39"/>
  <c r="HE184" i="39"/>
  <c r="HF184" i="39"/>
  <c r="GW3" i="39"/>
  <c r="GX3" i="39"/>
  <c r="GY3" i="39"/>
  <c r="GZ3" i="39"/>
  <c r="HA3" i="39"/>
  <c r="HB3" i="39"/>
  <c r="HC3" i="39"/>
  <c r="HD3" i="39"/>
  <c r="HE3" i="39"/>
  <c r="HF3" i="39"/>
  <c r="GV3" i="39"/>
  <c r="IY4" i="39"/>
  <c r="IZ4" i="39"/>
  <c r="JB4" i="39"/>
  <c r="JC4" i="39"/>
  <c r="JD4" i="39"/>
  <c r="JG4" i="39"/>
  <c r="JH4" i="39"/>
  <c r="JI4" i="39"/>
  <c r="IY5" i="39"/>
  <c r="IZ5" i="39"/>
  <c r="JA5" i="39"/>
  <c r="IY9" i="39"/>
  <c r="IZ9" i="39"/>
  <c r="JA9" i="39"/>
  <c r="JB9" i="39"/>
  <c r="JC9" i="39"/>
  <c r="JD9" i="39"/>
  <c r="JE9" i="39"/>
  <c r="JF9" i="39"/>
  <c r="JG9" i="39"/>
  <c r="IY10" i="39"/>
  <c r="IZ10" i="39"/>
  <c r="JA10" i="39"/>
  <c r="JB10" i="39"/>
  <c r="JC10" i="39"/>
  <c r="JD10" i="39"/>
  <c r="JE10" i="39"/>
  <c r="JF10" i="39"/>
  <c r="JG10" i="39"/>
  <c r="IY11" i="39"/>
  <c r="JA11" i="39"/>
  <c r="JB11" i="39"/>
  <c r="JG11" i="39"/>
  <c r="JI11" i="39"/>
  <c r="JG12" i="39"/>
  <c r="JH12" i="39"/>
  <c r="JI12" i="39"/>
  <c r="IY13" i="39"/>
  <c r="IZ13" i="39"/>
  <c r="JA13" i="39"/>
  <c r="JB13" i="39"/>
  <c r="JC13" i="39"/>
  <c r="JD13" i="39"/>
  <c r="JE13" i="39"/>
  <c r="JF13" i="39"/>
  <c r="JG13" i="39"/>
  <c r="JH13" i="39"/>
  <c r="JI13" i="39"/>
  <c r="IY14" i="39"/>
  <c r="IZ14" i="39"/>
  <c r="JA14" i="39"/>
  <c r="JB14" i="39"/>
  <c r="JC14" i="39"/>
  <c r="IY16" i="39"/>
  <c r="IZ16" i="39"/>
  <c r="JA16" i="39"/>
  <c r="JB16" i="39"/>
  <c r="IY17" i="39"/>
  <c r="IZ17" i="39"/>
  <c r="JA17" i="39"/>
  <c r="JB17" i="39"/>
  <c r="JC17" i="39"/>
  <c r="IY18" i="39"/>
  <c r="IZ18" i="39"/>
  <c r="JA18" i="39"/>
  <c r="JB18" i="39"/>
  <c r="JC18" i="39"/>
  <c r="IY19" i="39"/>
  <c r="IZ19" i="39"/>
  <c r="JA19" i="39"/>
  <c r="JB19" i="39"/>
  <c r="JC19" i="39"/>
  <c r="JD19" i="39"/>
  <c r="JE19" i="39"/>
  <c r="JF19" i="39"/>
  <c r="JG19" i="39"/>
  <c r="IY25" i="39"/>
  <c r="IZ25" i="39"/>
  <c r="JA25" i="39"/>
  <c r="JB25" i="39"/>
  <c r="JC25" i="39"/>
  <c r="JD25" i="39"/>
  <c r="JE25" i="39"/>
  <c r="JF25" i="39"/>
  <c r="JG25" i="39"/>
  <c r="JH25" i="39"/>
  <c r="JI25" i="39"/>
  <c r="IY27" i="39"/>
  <c r="IZ27" i="39"/>
  <c r="JA27" i="39"/>
  <c r="JB27" i="39"/>
  <c r="JC27" i="39"/>
  <c r="JD27" i="39"/>
  <c r="JE27" i="39"/>
  <c r="JF27" i="39"/>
  <c r="JG27" i="39"/>
  <c r="JH27" i="39"/>
  <c r="JI27" i="39"/>
  <c r="IY28" i="39"/>
  <c r="IZ28" i="39"/>
  <c r="JA28" i="39"/>
  <c r="JB28" i="39"/>
  <c r="JC28" i="39"/>
  <c r="JD28" i="39"/>
  <c r="JE28" i="39"/>
  <c r="JF28" i="39"/>
  <c r="JG28" i="39"/>
  <c r="JH28" i="39"/>
  <c r="JI28" i="39"/>
  <c r="IY29" i="39"/>
  <c r="IZ29" i="39"/>
  <c r="JA29" i="39"/>
  <c r="JC29" i="39"/>
  <c r="JD29" i="39"/>
  <c r="JE29" i="39"/>
  <c r="JF29" i="39"/>
  <c r="JG29" i="39"/>
  <c r="JH29" i="39"/>
  <c r="JI29" i="39"/>
  <c r="IY30" i="39"/>
  <c r="IZ30" i="39"/>
  <c r="JA30" i="39"/>
  <c r="JB30" i="39"/>
  <c r="JC30" i="39"/>
  <c r="JD30" i="39"/>
  <c r="JE30" i="39"/>
  <c r="JF30" i="39"/>
  <c r="JG30" i="39"/>
  <c r="JH30" i="39"/>
  <c r="JI30" i="39"/>
  <c r="IY32" i="39"/>
  <c r="IZ32" i="39"/>
  <c r="JA32" i="39"/>
  <c r="JB32" i="39"/>
  <c r="JC32" i="39"/>
  <c r="JD32" i="39"/>
  <c r="IY33" i="39"/>
  <c r="IZ33" i="39"/>
  <c r="JA33" i="39"/>
  <c r="JB33" i="39"/>
  <c r="JC33" i="39"/>
  <c r="JD33" i="39"/>
  <c r="JE33" i="39"/>
  <c r="JF33" i="39"/>
  <c r="IY34" i="39"/>
  <c r="IZ34" i="39"/>
  <c r="JA34" i="39"/>
  <c r="JB34" i="39"/>
  <c r="JC34" i="39"/>
  <c r="JD34" i="39"/>
  <c r="JE34" i="39"/>
  <c r="JF34" i="39"/>
  <c r="JG34" i="39"/>
  <c r="JH34" i="39"/>
  <c r="JI34" i="39"/>
  <c r="IY35" i="39"/>
  <c r="IZ35" i="39"/>
  <c r="JA35" i="39"/>
  <c r="JB35" i="39"/>
  <c r="JC35" i="39"/>
  <c r="JD35" i="39"/>
  <c r="JE35" i="39"/>
  <c r="JF35" i="39"/>
  <c r="JG35" i="39"/>
  <c r="JH35" i="39"/>
  <c r="JI35" i="39"/>
  <c r="IY36" i="39"/>
  <c r="IZ36" i="39"/>
  <c r="JA36" i="39"/>
  <c r="JB36" i="39"/>
  <c r="JC36" i="39"/>
  <c r="JD36" i="39"/>
  <c r="JE36" i="39"/>
  <c r="JF36" i="39"/>
  <c r="JG36" i="39"/>
  <c r="JH36" i="39"/>
  <c r="JI36" i="39"/>
  <c r="JB37" i="39"/>
  <c r="JC37" i="39"/>
  <c r="JD37" i="39"/>
  <c r="JE37" i="39"/>
  <c r="JF37" i="39"/>
  <c r="JG37" i="39"/>
  <c r="JH37" i="39"/>
  <c r="JI37" i="39"/>
  <c r="IY38" i="39"/>
  <c r="IZ38" i="39"/>
  <c r="JA38" i="39"/>
  <c r="JB38" i="39"/>
  <c r="JC38" i="39"/>
  <c r="JD38" i="39"/>
  <c r="JE38" i="39"/>
  <c r="JF38" i="39"/>
  <c r="JG38" i="39"/>
  <c r="JH38" i="39"/>
  <c r="JI38" i="39"/>
  <c r="JG39" i="39"/>
  <c r="IY40" i="39"/>
  <c r="IZ40" i="39"/>
  <c r="JA40" i="39"/>
  <c r="JB40" i="39"/>
  <c r="JC40" i="39"/>
  <c r="JD40" i="39"/>
  <c r="JE40" i="39"/>
  <c r="JF40" i="39"/>
  <c r="JG40" i="39"/>
  <c r="JH40" i="39"/>
  <c r="JI40" i="39"/>
  <c r="IY41" i="39"/>
  <c r="IZ41" i="39"/>
  <c r="JA41" i="39"/>
  <c r="IY42" i="39"/>
  <c r="IZ42" i="39"/>
  <c r="JA42" i="39"/>
  <c r="JB42" i="39"/>
  <c r="JC42" i="39"/>
  <c r="JD42" i="39"/>
  <c r="JE42" i="39"/>
  <c r="JF42" i="39"/>
  <c r="JG42" i="39"/>
  <c r="JH42" i="39"/>
  <c r="JI42" i="39"/>
  <c r="IY44" i="39"/>
  <c r="JA45" i="39"/>
  <c r="IY48" i="39"/>
  <c r="IZ48" i="39"/>
  <c r="JA48" i="39"/>
  <c r="JB48" i="39"/>
  <c r="JC48" i="39"/>
  <c r="JD48" i="39"/>
  <c r="JE48" i="39"/>
  <c r="JF48" i="39"/>
  <c r="JG48" i="39"/>
  <c r="JH48" i="39"/>
  <c r="JI48" i="39"/>
  <c r="IY50" i="39"/>
  <c r="IZ50" i="39"/>
  <c r="JA50" i="39"/>
  <c r="JB50" i="39"/>
  <c r="JC50" i="39"/>
  <c r="JD50" i="39"/>
  <c r="JE50" i="39"/>
  <c r="JF50" i="39"/>
  <c r="JG50" i="39"/>
  <c r="JH50" i="39"/>
  <c r="JI50" i="39"/>
  <c r="JA51" i="39"/>
  <c r="JC51" i="39"/>
  <c r="IY54" i="39"/>
  <c r="IZ54" i="39"/>
  <c r="JA54" i="39"/>
  <c r="JB54" i="39"/>
  <c r="JC54" i="39"/>
  <c r="JD54" i="39"/>
  <c r="JE54" i="39"/>
  <c r="JF54" i="39"/>
  <c r="JG54" i="39"/>
  <c r="JH54" i="39"/>
  <c r="JI54" i="39"/>
  <c r="IY57" i="39"/>
  <c r="IZ57" i="39"/>
  <c r="JA57" i="39"/>
  <c r="JB57" i="39"/>
  <c r="JC57" i="39"/>
  <c r="JD57" i="39"/>
  <c r="JE57" i="39"/>
  <c r="JF57" i="39"/>
  <c r="JG57" i="39"/>
  <c r="JH57" i="39"/>
  <c r="JI57" i="39"/>
  <c r="IY58" i="39"/>
  <c r="IY59" i="39"/>
  <c r="JI59" i="39"/>
  <c r="IY61" i="39"/>
  <c r="IZ61" i="39"/>
  <c r="JA61" i="39"/>
  <c r="JH61" i="39"/>
  <c r="JI61" i="39"/>
  <c r="IY63" i="39"/>
  <c r="IZ63" i="39"/>
  <c r="JA63" i="39"/>
  <c r="JB63" i="39"/>
  <c r="JC63" i="39"/>
  <c r="JD63" i="39"/>
  <c r="JE63" i="39"/>
  <c r="JF63" i="39"/>
  <c r="JG63" i="39"/>
  <c r="JH63" i="39"/>
  <c r="JI63" i="39"/>
  <c r="IY64" i="39"/>
  <c r="IZ64" i="39"/>
  <c r="JA64" i="39"/>
  <c r="JB64" i="39"/>
  <c r="JI64" i="39"/>
  <c r="IY65" i="39"/>
  <c r="IZ65" i="39"/>
  <c r="JA65" i="39"/>
  <c r="IY67" i="39"/>
  <c r="IZ67" i="39"/>
  <c r="JA67" i="39"/>
  <c r="IY68" i="39"/>
  <c r="IZ68" i="39"/>
  <c r="JA68" i="39"/>
  <c r="JB68" i="39"/>
  <c r="IY69" i="39"/>
  <c r="IZ69" i="39"/>
  <c r="JA69" i="39"/>
  <c r="JB69" i="39"/>
  <c r="JC69" i="39"/>
  <c r="JI69" i="39"/>
  <c r="IY70" i="39"/>
  <c r="IZ70" i="39"/>
  <c r="JA70" i="39"/>
  <c r="JB70" i="39"/>
  <c r="JC70" i="39"/>
  <c r="IY71" i="39"/>
  <c r="IZ71" i="39"/>
  <c r="JA71" i="39"/>
  <c r="JB71" i="39"/>
  <c r="JC71" i="39"/>
  <c r="JD71" i="39"/>
  <c r="JE71" i="39"/>
  <c r="JF71" i="39"/>
  <c r="JG71" i="39"/>
  <c r="JH71" i="39"/>
  <c r="JI71" i="39"/>
  <c r="IY72" i="39"/>
  <c r="IZ72" i="39"/>
  <c r="JA72" i="39"/>
  <c r="JB72" i="39"/>
  <c r="JC72" i="39"/>
  <c r="JD72" i="39"/>
  <c r="JE72" i="39"/>
  <c r="JF72" i="39"/>
  <c r="JG72" i="39"/>
  <c r="JH72" i="39"/>
  <c r="JI72" i="39"/>
  <c r="IY73" i="39"/>
  <c r="IZ73" i="39"/>
  <c r="JA73" i="39"/>
  <c r="JB73" i="39"/>
  <c r="JC73" i="39"/>
  <c r="JD73" i="39"/>
  <c r="JE73" i="39"/>
  <c r="JF73" i="39"/>
  <c r="JG73" i="39"/>
  <c r="JH73" i="39"/>
  <c r="JI73" i="39"/>
  <c r="JH75" i="39"/>
  <c r="IY76" i="39"/>
  <c r="IZ76" i="39"/>
  <c r="JA76" i="39"/>
  <c r="JB76" i="39"/>
  <c r="JC76" i="39"/>
  <c r="IY81" i="39"/>
  <c r="JA81" i="39"/>
  <c r="JB81" i="39"/>
  <c r="JC81" i="39"/>
  <c r="IY82" i="39"/>
  <c r="IZ82" i="39"/>
  <c r="JA82" i="39"/>
  <c r="JB82" i="39"/>
  <c r="JC82" i="39"/>
  <c r="JD82" i="39"/>
  <c r="JE82" i="39"/>
  <c r="JF82" i="39"/>
  <c r="JG82" i="39"/>
  <c r="JH82" i="39"/>
  <c r="JI82" i="39"/>
  <c r="IY83" i="39"/>
  <c r="IZ83" i="39"/>
  <c r="JA83" i="39"/>
  <c r="IY84" i="39"/>
  <c r="IZ84" i="39"/>
  <c r="JA84" i="39"/>
  <c r="JB84" i="39"/>
  <c r="JC84" i="39"/>
  <c r="JD84" i="39"/>
  <c r="IY85" i="39"/>
  <c r="IZ85" i="39"/>
  <c r="JA85" i="39"/>
  <c r="JB85" i="39"/>
  <c r="JC85" i="39"/>
  <c r="JD85" i="39"/>
  <c r="JE85" i="39"/>
  <c r="JF85" i="39"/>
  <c r="JG85" i="39"/>
  <c r="JH85" i="39"/>
  <c r="JI85" i="39"/>
  <c r="JA86" i="39"/>
  <c r="IY87" i="39"/>
  <c r="IZ87" i="39"/>
  <c r="JA87" i="39"/>
  <c r="JB87" i="39"/>
  <c r="JC87" i="39"/>
  <c r="JD87" i="39"/>
  <c r="IY88" i="39"/>
  <c r="IZ88" i="39"/>
  <c r="JA88" i="39"/>
  <c r="JB88" i="39"/>
  <c r="JC88" i="39"/>
  <c r="JD88" i="39"/>
  <c r="JE88" i="39"/>
  <c r="JF88" i="39"/>
  <c r="JG88" i="39"/>
  <c r="JH88" i="39"/>
  <c r="JI88" i="39"/>
  <c r="IY89" i="39"/>
  <c r="IZ89" i="39"/>
  <c r="JA89" i="39"/>
  <c r="JB89" i="39"/>
  <c r="JC89" i="39"/>
  <c r="JD89" i="39"/>
  <c r="JE89" i="39"/>
  <c r="JF89" i="39"/>
  <c r="JG89" i="39"/>
  <c r="JH89" i="39"/>
  <c r="JI89" i="39"/>
  <c r="IY90" i="39"/>
  <c r="IZ90" i="39"/>
  <c r="JA90" i="39"/>
  <c r="JB90" i="39"/>
  <c r="JC90" i="39"/>
  <c r="JD90" i="39"/>
  <c r="JE90" i="39"/>
  <c r="JF90" i="39"/>
  <c r="JG90" i="39"/>
  <c r="JH90" i="39"/>
  <c r="JI90" i="39"/>
  <c r="IY91" i="39"/>
  <c r="IZ91" i="39"/>
  <c r="JA91" i="39"/>
  <c r="JB91" i="39"/>
  <c r="JC91" i="39"/>
  <c r="JD91" i="39"/>
  <c r="JE91" i="39"/>
  <c r="JF91" i="39"/>
  <c r="JG91" i="39"/>
  <c r="IY92" i="39"/>
  <c r="IZ92" i="39"/>
  <c r="IY93" i="39"/>
  <c r="IZ93" i="39"/>
  <c r="IY94" i="39"/>
  <c r="IZ94" i="39"/>
  <c r="JA94" i="39"/>
  <c r="JB94" i="39"/>
  <c r="JC94" i="39"/>
  <c r="IY95" i="39"/>
  <c r="IZ95" i="39"/>
  <c r="JA95" i="39"/>
  <c r="JB95" i="39"/>
  <c r="JC95" i="39"/>
  <c r="JD95" i="39"/>
  <c r="JE95" i="39"/>
  <c r="JF95" i="39"/>
  <c r="JG95" i="39"/>
  <c r="IY96" i="39"/>
  <c r="IZ96" i="39"/>
  <c r="JA96" i="39"/>
  <c r="JB96" i="39"/>
  <c r="JC96" i="39"/>
  <c r="IY97" i="39"/>
  <c r="IZ97" i="39"/>
  <c r="JA97" i="39"/>
  <c r="JB97" i="39"/>
  <c r="JC97" i="39"/>
  <c r="JD97" i="39"/>
  <c r="JE97" i="39"/>
  <c r="JF97" i="39"/>
  <c r="JG97" i="39"/>
  <c r="JH97" i="39"/>
  <c r="JI97" i="39"/>
  <c r="IY98" i="39"/>
  <c r="IZ98" i="39"/>
  <c r="JA98" i="39"/>
  <c r="JB98" i="39"/>
  <c r="JC98" i="39"/>
  <c r="JD98" i="39"/>
  <c r="JE98" i="39"/>
  <c r="JF98" i="39"/>
  <c r="JG98" i="39"/>
  <c r="JH98" i="39"/>
  <c r="JI98" i="39"/>
  <c r="IY99" i="39"/>
  <c r="IZ99" i="39"/>
  <c r="JA99" i="39"/>
  <c r="JB99" i="39"/>
  <c r="JC99" i="39"/>
  <c r="IY100" i="39"/>
  <c r="IZ100" i="39"/>
  <c r="JA100" i="39"/>
  <c r="JB100" i="39"/>
  <c r="JC100" i="39"/>
  <c r="JD100" i="39"/>
  <c r="JE100" i="39"/>
  <c r="JF100" i="39"/>
  <c r="JG100" i="39"/>
  <c r="JH100" i="39"/>
  <c r="JI100" i="39"/>
  <c r="IY101" i="39"/>
  <c r="IZ101" i="39"/>
  <c r="JA101" i="39"/>
  <c r="JB101" i="39"/>
  <c r="JC101" i="39"/>
  <c r="JD101" i="39"/>
  <c r="JE101" i="39"/>
  <c r="JF101" i="39"/>
  <c r="JG101" i="39"/>
  <c r="JH101" i="39"/>
  <c r="JI101" i="39"/>
  <c r="IY102" i="39"/>
  <c r="IZ102" i="39"/>
  <c r="JA102" i="39"/>
  <c r="JB102" i="39"/>
  <c r="JC102" i="39"/>
  <c r="JA103" i="39"/>
  <c r="JB103" i="39"/>
  <c r="JC103" i="39"/>
  <c r="JD103" i="39"/>
  <c r="JE103" i="39"/>
  <c r="JF103" i="39"/>
  <c r="JG103" i="39"/>
  <c r="JH103" i="39"/>
  <c r="JI103" i="39"/>
  <c r="IY107" i="39"/>
  <c r="IZ107" i="39"/>
  <c r="JA107" i="39"/>
  <c r="JB107" i="39"/>
  <c r="JC107" i="39"/>
  <c r="JD107" i="39"/>
  <c r="IY109" i="39"/>
  <c r="IZ109" i="39"/>
  <c r="JA109" i="39"/>
  <c r="JB109" i="39"/>
  <c r="JC109" i="39"/>
  <c r="JD109" i="39"/>
  <c r="JE109" i="39"/>
  <c r="JF109" i="39"/>
  <c r="JG109" i="39"/>
  <c r="JH109" i="39"/>
  <c r="JI109" i="39"/>
  <c r="IY110" i="39"/>
  <c r="IZ110" i="39"/>
  <c r="JA110" i="39"/>
  <c r="JB110" i="39"/>
  <c r="JC110" i="39"/>
  <c r="JD110" i="39"/>
  <c r="JE110" i="39"/>
  <c r="JF110" i="39"/>
  <c r="JG110" i="39"/>
  <c r="JH110" i="39"/>
  <c r="JI110" i="39"/>
  <c r="IY112" i="39"/>
  <c r="IZ112" i="39"/>
  <c r="JA112" i="39"/>
  <c r="JB112" i="39"/>
  <c r="JD112" i="39"/>
  <c r="IY116" i="39"/>
  <c r="IZ116" i="39"/>
  <c r="JB116" i="39"/>
  <c r="JC117" i="39"/>
  <c r="JD117" i="39"/>
  <c r="JE117" i="39"/>
  <c r="JF117" i="39"/>
  <c r="JG117" i="39"/>
  <c r="JH117" i="39"/>
  <c r="JI117" i="39"/>
  <c r="IY118" i="39"/>
  <c r="IZ118" i="39"/>
  <c r="JA118" i="39"/>
  <c r="JB118" i="39"/>
  <c r="JC118" i="39"/>
  <c r="JD118" i="39"/>
  <c r="JE118" i="39"/>
  <c r="JF118" i="39"/>
  <c r="JG118" i="39"/>
  <c r="JH118" i="39"/>
  <c r="JI118" i="39"/>
  <c r="JA120" i="39"/>
  <c r="JC120" i="39"/>
  <c r="JC121" i="39"/>
  <c r="JD121" i="39"/>
  <c r="JE121" i="39"/>
  <c r="JF121" i="39"/>
  <c r="JG121" i="39"/>
  <c r="JH121" i="39"/>
  <c r="JI121" i="39"/>
  <c r="JG123" i="39"/>
  <c r="JI124" i="39"/>
  <c r="JB126" i="39"/>
  <c r="JC126" i="39"/>
  <c r="JD126" i="39"/>
  <c r="JE126" i="39"/>
  <c r="JF126" i="39"/>
  <c r="IY127" i="39"/>
  <c r="JA127" i="39"/>
  <c r="JB127" i="39"/>
  <c r="JD127" i="39"/>
  <c r="JG127" i="39"/>
  <c r="IY128" i="39"/>
  <c r="IZ128" i="39"/>
  <c r="JA128" i="39"/>
  <c r="JB128" i="39"/>
  <c r="JC128" i="39"/>
  <c r="JD128" i="39"/>
  <c r="JE128" i="39"/>
  <c r="JF128" i="39"/>
  <c r="JG128" i="39"/>
  <c r="JH128" i="39"/>
  <c r="JI128" i="39"/>
  <c r="IY129" i="39"/>
  <c r="IZ129" i="39"/>
  <c r="IY130" i="39"/>
  <c r="IZ130" i="39"/>
  <c r="JA130" i="39"/>
  <c r="IZ131" i="39"/>
  <c r="JC131" i="39"/>
  <c r="IZ134" i="39"/>
  <c r="JA134" i="39"/>
  <c r="IY135" i="39"/>
  <c r="IZ135" i="39"/>
  <c r="JA135" i="39"/>
  <c r="JB135" i="39"/>
  <c r="JC135" i="39"/>
  <c r="JD135" i="39"/>
  <c r="JE135" i="39"/>
  <c r="JF135" i="39"/>
  <c r="JG135" i="39"/>
  <c r="JH135" i="39"/>
  <c r="JI135" i="39"/>
  <c r="IY136" i="39"/>
  <c r="IZ136" i="39"/>
  <c r="JA136" i="39"/>
  <c r="JB136" i="39"/>
  <c r="IY137" i="39"/>
  <c r="IZ137" i="39"/>
  <c r="JA137" i="39"/>
  <c r="JB137" i="39"/>
  <c r="JC137" i="39"/>
  <c r="IY138" i="39"/>
  <c r="IZ138" i="39"/>
  <c r="JA138" i="39"/>
  <c r="JB138" i="39"/>
  <c r="JC138" i="39"/>
  <c r="IY139" i="39"/>
  <c r="IZ139" i="39"/>
  <c r="JA139" i="39"/>
  <c r="JB139" i="39"/>
  <c r="JC139" i="39"/>
  <c r="JD139" i="39"/>
  <c r="JE139" i="39"/>
  <c r="JF139" i="39"/>
  <c r="JG139" i="39"/>
  <c r="JH139" i="39"/>
  <c r="JI139" i="39"/>
  <c r="IY140" i="39"/>
  <c r="IZ140" i="39"/>
  <c r="JA140" i="39"/>
  <c r="JB140" i="39"/>
  <c r="JC140" i="39"/>
  <c r="JD140" i="39"/>
  <c r="JE140" i="39"/>
  <c r="JF140" i="39"/>
  <c r="JG140" i="39"/>
  <c r="JH140" i="39"/>
  <c r="JI140" i="39"/>
  <c r="IY141" i="39"/>
  <c r="IZ141" i="39"/>
  <c r="JA141" i="39"/>
  <c r="JB141" i="39"/>
  <c r="JC141" i="39"/>
  <c r="JD141" i="39"/>
  <c r="JE141" i="39"/>
  <c r="JF141" i="39"/>
  <c r="JG141" i="39"/>
  <c r="JH141" i="39"/>
  <c r="JI141" i="39"/>
  <c r="IY142" i="39"/>
  <c r="IZ142" i="39"/>
  <c r="JA142" i="39"/>
  <c r="JB142" i="39"/>
  <c r="JC142" i="39"/>
  <c r="JD142" i="39"/>
  <c r="JE142" i="39"/>
  <c r="IY143" i="39"/>
  <c r="IZ143" i="39"/>
  <c r="JA143" i="39"/>
  <c r="JB143" i="39"/>
  <c r="JC143" i="39"/>
  <c r="JD143" i="39"/>
  <c r="JE143" i="39"/>
  <c r="JF143" i="39"/>
  <c r="JG143" i="39"/>
  <c r="JH143" i="39"/>
  <c r="JI143" i="39"/>
  <c r="IY144" i="39"/>
  <c r="IZ144" i="39"/>
  <c r="JA144" i="39"/>
  <c r="JB144" i="39"/>
  <c r="JC144" i="39"/>
  <c r="JD144" i="39"/>
  <c r="JE144" i="39"/>
  <c r="JF144" i="39"/>
  <c r="JG144" i="39"/>
  <c r="JH144" i="39"/>
  <c r="IY145" i="39"/>
  <c r="IZ145" i="39"/>
  <c r="JA145" i="39"/>
  <c r="JB145" i="39"/>
  <c r="JC145" i="39"/>
  <c r="JD145" i="39"/>
  <c r="JE145" i="39"/>
  <c r="JF145" i="39"/>
  <c r="JG145" i="39"/>
  <c r="JH145" i="39"/>
  <c r="JI145" i="39"/>
  <c r="IY146" i="39"/>
  <c r="IZ146" i="39"/>
  <c r="JA146" i="39"/>
  <c r="JB146" i="39"/>
  <c r="JC146" i="39"/>
  <c r="JD146" i="39"/>
  <c r="JE146" i="39"/>
  <c r="JF146" i="39"/>
  <c r="JG146" i="39"/>
  <c r="JH146" i="39"/>
  <c r="JI146" i="39"/>
  <c r="IY147" i="39"/>
  <c r="IZ147" i="39"/>
  <c r="JA147" i="39"/>
  <c r="JB147" i="39"/>
  <c r="JC147" i="39"/>
  <c r="JD147" i="39"/>
  <c r="JE147" i="39"/>
  <c r="JF147" i="39"/>
  <c r="JG147" i="39"/>
  <c r="JH147" i="39"/>
  <c r="JI147" i="39"/>
  <c r="IY148" i="39"/>
  <c r="IZ148" i="39"/>
  <c r="JA148" i="39"/>
  <c r="JB148" i="39"/>
  <c r="JC148" i="39"/>
  <c r="JD148" i="39"/>
  <c r="JE148" i="39"/>
  <c r="JF148" i="39"/>
  <c r="JG148" i="39"/>
  <c r="JH148" i="39"/>
  <c r="JI148" i="39"/>
  <c r="IY149" i="39"/>
  <c r="IZ149" i="39"/>
  <c r="JA149" i="39"/>
  <c r="JB149" i="39"/>
  <c r="JC149" i="39"/>
  <c r="JD149" i="39"/>
  <c r="JE149" i="39"/>
  <c r="JF149" i="39"/>
  <c r="JG149" i="39"/>
  <c r="JH149" i="39"/>
  <c r="JI149" i="39"/>
  <c r="IY152" i="39"/>
  <c r="IZ152" i="39"/>
  <c r="JA152" i="39"/>
  <c r="JB152" i="39"/>
  <c r="JE152" i="39"/>
  <c r="IY153" i="39"/>
  <c r="IZ153" i="39"/>
  <c r="JA153" i="39"/>
  <c r="JB153" i="39"/>
  <c r="JC153" i="39"/>
  <c r="JA154" i="39"/>
  <c r="JD154" i="39"/>
  <c r="IY155" i="39"/>
  <c r="IZ155" i="39"/>
  <c r="JD155" i="39"/>
  <c r="IY160" i="39"/>
  <c r="JD160" i="39"/>
  <c r="JE160" i="39"/>
  <c r="JF160" i="39"/>
  <c r="JG160" i="39"/>
  <c r="JH160" i="39"/>
  <c r="JI160" i="39"/>
  <c r="IY161" i="39"/>
  <c r="IZ161" i="39"/>
  <c r="IY163" i="39"/>
  <c r="IZ163" i="39"/>
  <c r="JA163" i="39"/>
  <c r="JB163" i="39"/>
  <c r="JC163" i="39"/>
  <c r="JD163" i="39"/>
  <c r="JE163" i="39"/>
  <c r="JF163" i="39"/>
  <c r="IY164" i="39"/>
  <c r="IZ164" i="39"/>
  <c r="JA164" i="39"/>
  <c r="JB164" i="39"/>
  <c r="JC164" i="39"/>
  <c r="JD164" i="39"/>
  <c r="JE164" i="39"/>
  <c r="JF164" i="39"/>
  <c r="JG164" i="39"/>
  <c r="JH164" i="39"/>
  <c r="JI164" i="39"/>
  <c r="IY165" i="39"/>
  <c r="IZ165" i="39"/>
  <c r="JA165" i="39"/>
  <c r="JB165" i="39"/>
  <c r="JC165" i="39"/>
  <c r="JD165" i="39"/>
  <c r="JE165" i="39"/>
  <c r="JH165" i="39"/>
  <c r="JI165" i="39"/>
  <c r="IY166" i="39"/>
  <c r="IZ166" i="39"/>
  <c r="JA166" i="39"/>
  <c r="JB166" i="39"/>
  <c r="JC166" i="39"/>
  <c r="JD166" i="39"/>
  <c r="JE166" i="39"/>
  <c r="JF166" i="39"/>
  <c r="JG166" i="39"/>
  <c r="JH166" i="39"/>
  <c r="JI166" i="39"/>
  <c r="IY167" i="39"/>
  <c r="IZ167" i="39"/>
  <c r="JA167" i="39"/>
  <c r="JB167" i="39"/>
  <c r="JC167" i="39"/>
  <c r="JD167" i="39"/>
  <c r="JE167" i="39"/>
  <c r="JF167" i="39"/>
  <c r="JG167" i="39"/>
  <c r="JH167" i="39"/>
  <c r="JI167" i="39"/>
  <c r="IY168" i="39"/>
  <c r="IZ168" i="39"/>
  <c r="JA168" i="39"/>
  <c r="JB168" i="39"/>
  <c r="JC168" i="39"/>
  <c r="JD168" i="39"/>
  <c r="JE168" i="39"/>
  <c r="JF168" i="39"/>
  <c r="JG168" i="39"/>
  <c r="JH168" i="39"/>
  <c r="JI168" i="39"/>
  <c r="IY169" i="39"/>
  <c r="IZ169" i="39"/>
  <c r="JA169" i="39"/>
  <c r="JB169" i="39"/>
  <c r="JC169" i="39"/>
  <c r="JD169" i="39"/>
  <c r="JE169" i="39"/>
  <c r="JF169" i="39"/>
  <c r="JG169" i="39"/>
  <c r="JH169" i="39"/>
  <c r="JI169" i="39"/>
  <c r="IY172" i="39"/>
  <c r="IZ172" i="39"/>
  <c r="IY173" i="39"/>
  <c r="IZ173" i="39"/>
  <c r="JA173" i="39"/>
  <c r="JB173" i="39"/>
  <c r="JC173" i="39"/>
  <c r="JD173" i="39"/>
  <c r="JE173" i="39"/>
  <c r="JF173" i="39"/>
  <c r="JG173" i="39"/>
  <c r="JH173" i="39"/>
  <c r="JI173" i="39"/>
  <c r="IY174" i="39"/>
  <c r="IZ174" i="39"/>
  <c r="JA174" i="39"/>
  <c r="JB174" i="39"/>
  <c r="JC174" i="39"/>
  <c r="JD174" i="39"/>
  <c r="JE174" i="39"/>
  <c r="JF174" i="39"/>
  <c r="JG174" i="39"/>
  <c r="JH174" i="39"/>
  <c r="JI174" i="39"/>
  <c r="IY175" i="39"/>
  <c r="IZ175" i="39"/>
  <c r="JA175" i="39"/>
  <c r="JB175" i="39"/>
  <c r="JC175" i="39"/>
  <c r="JD175" i="39"/>
  <c r="JE175" i="39"/>
  <c r="JF175" i="39"/>
  <c r="JG175" i="39"/>
  <c r="JH175" i="39"/>
  <c r="JI175" i="39"/>
  <c r="IY176" i="39"/>
  <c r="IZ176" i="39"/>
  <c r="JA176" i="39"/>
  <c r="JB176" i="39"/>
  <c r="JC176" i="39"/>
  <c r="JD176" i="39"/>
  <c r="JE176" i="39"/>
  <c r="IZ177" i="39"/>
  <c r="IY178" i="39"/>
  <c r="IZ178" i="39"/>
  <c r="IY179" i="39"/>
  <c r="IZ179" i="39"/>
  <c r="JA179" i="39"/>
  <c r="JB179" i="39"/>
  <c r="JC180" i="39"/>
  <c r="JD180" i="39"/>
  <c r="JE180" i="39"/>
  <c r="JF180" i="39"/>
  <c r="JG180" i="39"/>
  <c r="JH180" i="39"/>
  <c r="JI180" i="39"/>
  <c r="IY181" i="39"/>
  <c r="IZ181" i="39"/>
  <c r="JA181" i="39"/>
  <c r="JC181" i="39"/>
  <c r="JD181" i="39"/>
  <c r="JE181" i="39"/>
  <c r="JF181" i="39"/>
  <c r="JG181" i="39"/>
  <c r="JH181" i="39"/>
  <c r="JI181" i="39"/>
  <c r="IY182" i="39"/>
  <c r="IZ182" i="39"/>
  <c r="JA182" i="39"/>
  <c r="JB182" i="39"/>
  <c r="JC182" i="39"/>
  <c r="JD182" i="39"/>
  <c r="JE182" i="39"/>
  <c r="JF182" i="39"/>
  <c r="JG182" i="39"/>
  <c r="JH182" i="39"/>
  <c r="JI182" i="39"/>
  <c r="JE183" i="39"/>
  <c r="JF183" i="39"/>
  <c r="JG183" i="39"/>
  <c r="JH183" i="39"/>
  <c r="JI183" i="39"/>
  <c r="IY184" i="39"/>
  <c r="IZ184" i="39"/>
  <c r="JA184" i="39"/>
  <c r="JB184" i="39"/>
  <c r="JE184" i="39"/>
  <c r="IZ3" i="39"/>
  <c r="JI3" i="39"/>
  <c r="JD17" i="39"/>
  <c r="JE17" i="39"/>
  <c r="JF17" i="39"/>
  <c r="JG17" i="39"/>
  <c r="JH17" i="39"/>
  <c r="JI17" i="39"/>
  <c r="JD18" i="39"/>
  <c r="JE18" i="39"/>
  <c r="JF18" i="39"/>
  <c r="JG18" i="39"/>
  <c r="JH18" i="39"/>
  <c r="JI18" i="39"/>
  <c r="JH19" i="39"/>
  <c r="JI19" i="39"/>
  <c r="IY20" i="39"/>
  <c r="IZ20" i="39"/>
  <c r="JA20" i="39"/>
  <c r="JB20" i="39"/>
  <c r="JC20" i="39"/>
  <c r="JD20" i="39"/>
  <c r="JE20" i="39"/>
  <c r="JF20" i="39"/>
  <c r="JG20" i="39"/>
  <c r="JH20" i="39"/>
  <c r="JI20" i="39"/>
  <c r="IY21" i="39"/>
  <c r="IZ21" i="39"/>
  <c r="JA21" i="39"/>
  <c r="JB21" i="39"/>
  <c r="JC21" i="39"/>
  <c r="JD21" i="39"/>
  <c r="JE21" i="39"/>
  <c r="JF21" i="39"/>
  <c r="JG21" i="39"/>
  <c r="JH21" i="39"/>
  <c r="JI21" i="39"/>
  <c r="IY22" i="39"/>
  <c r="IZ22" i="39"/>
  <c r="JA22" i="39"/>
  <c r="JB22" i="39"/>
  <c r="JC22" i="39"/>
  <c r="JD22" i="39"/>
  <c r="JE22" i="39"/>
  <c r="JF22" i="39"/>
  <c r="JG22" i="39"/>
  <c r="JH22" i="39"/>
  <c r="JI22" i="39"/>
  <c r="IY23" i="39"/>
  <c r="IZ23" i="39"/>
  <c r="JA23" i="39"/>
  <c r="JB23" i="39"/>
  <c r="JC23" i="39"/>
  <c r="JD23" i="39"/>
  <c r="JE23" i="39"/>
  <c r="JF23" i="39"/>
  <c r="JG23" i="39"/>
  <c r="JH23" i="39"/>
  <c r="JI23" i="39"/>
  <c r="IY24" i="39"/>
  <c r="IZ24" i="39"/>
  <c r="JA24" i="39"/>
  <c r="JB24" i="39"/>
  <c r="JC24" i="39"/>
  <c r="JD24" i="39"/>
  <c r="JE24" i="39"/>
  <c r="JF24" i="39"/>
  <c r="JG24" i="39"/>
  <c r="JH24" i="39"/>
  <c r="JI24" i="39"/>
  <c r="IY26" i="39"/>
  <c r="IZ26" i="39"/>
  <c r="JA26" i="39"/>
  <c r="JB26" i="39"/>
  <c r="JC26" i="39"/>
  <c r="JD26" i="39"/>
  <c r="JE26" i="39"/>
  <c r="JF26" i="39"/>
  <c r="JG26" i="39"/>
  <c r="JH26" i="39"/>
  <c r="JI26" i="39"/>
  <c r="JB29" i="39"/>
  <c r="IY31" i="39"/>
  <c r="IZ31" i="39"/>
  <c r="JA31" i="39"/>
  <c r="JB31" i="39"/>
  <c r="JC31" i="39"/>
  <c r="JD31" i="39"/>
  <c r="JE31" i="39"/>
  <c r="JF31" i="39"/>
  <c r="JG31" i="39"/>
  <c r="JH31" i="39"/>
  <c r="JI31" i="39"/>
  <c r="JE32" i="39"/>
  <c r="JF32" i="39"/>
  <c r="JG32" i="39"/>
  <c r="JH32" i="39"/>
  <c r="JI32" i="39"/>
  <c r="JG33" i="39"/>
  <c r="JH33" i="39"/>
  <c r="JI33" i="39"/>
  <c r="IY37" i="39"/>
  <c r="IZ37" i="39"/>
  <c r="JA37" i="39"/>
  <c r="IY39" i="39"/>
  <c r="IZ39" i="39"/>
  <c r="JA39" i="39"/>
  <c r="JB39" i="39"/>
  <c r="JC39" i="39"/>
  <c r="JD39" i="39"/>
  <c r="JE39" i="39"/>
  <c r="JF39" i="39"/>
  <c r="JH39" i="39"/>
  <c r="JI39" i="39"/>
  <c r="JB41" i="39"/>
  <c r="JC41" i="39"/>
  <c r="JD41" i="39"/>
  <c r="JE41" i="39"/>
  <c r="JF41" i="39"/>
  <c r="JG41" i="39"/>
  <c r="JH41" i="39"/>
  <c r="JI41" i="39"/>
  <c r="IY43" i="39"/>
  <c r="IZ43" i="39"/>
  <c r="JA43" i="39"/>
  <c r="JB43" i="39"/>
  <c r="JC43" i="39"/>
  <c r="JD43" i="39"/>
  <c r="JE43" i="39"/>
  <c r="JF43" i="39"/>
  <c r="JG43" i="39"/>
  <c r="JH43" i="39"/>
  <c r="JI43" i="39"/>
  <c r="IZ44" i="39"/>
  <c r="JA44" i="39"/>
  <c r="JB44" i="39"/>
  <c r="JC44" i="39"/>
  <c r="JD44" i="39"/>
  <c r="JE44" i="39"/>
  <c r="JF44" i="39"/>
  <c r="JG44" i="39"/>
  <c r="JH44" i="39"/>
  <c r="JI44" i="39"/>
  <c r="IY45" i="39"/>
  <c r="IZ45" i="39"/>
  <c r="JB45" i="39"/>
  <c r="JC45" i="39"/>
  <c r="JD45" i="39"/>
  <c r="JE45" i="39"/>
  <c r="JF45" i="39"/>
  <c r="JG45" i="39"/>
  <c r="JH45" i="39"/>
  <c r="JI45" i="39"/>
  <c r="IY46" i="39"/>
  <c r="IZ46" i="39"/>
  <c r="JA46" i="39"/>
  <c r="JB46" i="39"/>
  <c r="JC46" i="39"/>
  <c r="JD46" i="39"/>
  <c r="JE46" i="39"/>
  <c r="JF46" i="39"/>
  <c r="JG46" i="39"/>
  <c r="JH46" i="39"/>
  <c r="JI46" i="39"/>
  <c r="IY47" i="39"/>
  <c r="IZ47" i="39"/>
  <c r="JA47" i="39"/>
  <c r="JB47" i="39"/>
  <c r="JC47" i="39"/>
  <c r="JD47" i="39"/>
  <c r="JE47" i="39"/>
  <c r="JF47" i="39"/>
  <c r="JG47" i="39"/>
  <c r="JH47" i="39"/>
  <c r="JI47" i="39"/>
  <c r="IY49" i="39"/>
  <c r="IZ49" i="39"/>
  <c r="JA49" i="39"/>
  <c r="JB49" i="39"/>
  <c r="JC49" i="39"/>
  <c r="JD49" i="39"/>
  <c r="JE49" i="39"/>
  <c r="JF49" i="39"/>
  <c r="JG49" i="39"/>
  <c r="JH49" i="39"/>
  <c r="JI49" i="39"/>
  <c r="IY51" i="39"/>
  <c r="IZ51" i="39"/>
  <c r="JB51" i="39"/>
  <c r="JD51" i="39"/>
  <c r="JE51" i="39"/>
  <c r="JF51" i="39"/>
  <c r="JG51" i="39"/>
  <c r="JH51" i="39"/>
  <c r="JI51" i="39"/>
  <c r="IY52" i="39"/>
  <c r="IZ52" i="39"/>
  <c r="JA52" i="39"/>
  <c r="JB52" i="39"/>
  <c r="JC52" i="39"/>
  <c r="JD52" i="39"/>
  <c r="JE52" i="39"/>
  <c r="JF52" i="39"/>
  <c r="JG52" i="39"/>
  <c r="JH52" i="39"/>
  <c r="JI52" i="39"/>
  <c r="IY53" i="39"/>
  <c r="IZ53" i="39"/>
  <c r="JA53" i="39"/>
  <c r="JB53" i="39"/>
  <c r="JC53" i="39"/>
  <c r="JD53" i="39"/>
  <c r="JE53" i="39"/>
  <c r="JF53" i="39"/>
  <c r="JG53" i="39"/>
  <c r="JH53" i="39"/>
  <c r="JI53" i="39"/>
  <c r="IY55" i="39"/>
  <c r="IZ55" i="39"/>
  <c r="JA55" i="39"/>
  <c r="JB55" i="39"/>
  <c r="JC55" i="39"/>
  <c r="JD55" i="39"/>
  <c r="JE55" i="39"/>
  <c r="JF55" i="39"/>
  <c r="JG55" i="39"/>
  <c r="JH55" i="39"/>
  <c r="JI55" i="39"/>
  <c r="IY56" i="39"/>
  <c r="IZ56" i="39"/>
  <c r="JA56" i="39"/>
  <c r="JB56" i="39"/>
  <c r="JC56" i="39"/>
  <c r="JD56" i="39"/>
  <c r="JE56" i="39"/>
  <c r="JF56" i="39"/>
  <c r="JG56" i="39"/>
  <c r="JH56" i="39"/>
  <c r="JI56" i="39"/>
  <c r="IZ58" i="39"/>
  <c r="JA58" i="39"/>
  <c r="JB58" i="39"/>
  <c r="JC58" i="39"/>
  <c r="JD58" i="39"/>
  <c r="JE58" i="39"/>
  <c r="JF58" i="39"/>
  <c r="JG58" i="39"/>
  <c r="JH58" i="39"/>
  <c r="JI58" i="39"/>
  <c r="IZ59" i="39"/>
  <c r="JA59" i="39"/>
  <c r="JB59" i="39"/>
  <c r="JC59" i="39"/>
  <c r="JD59" i="39"/>
  <c r="JE59" i="39"/>
  <c r="JF59" i="39"/>
  <c r="JG59" i="39"/>
  <c r="JH59" i="39"/>
  <c r="IY60" i="39"/>
  <c r="IZ60" i="39"/>
  <c r="JA60" i="39"/>
  <c r="JB60" i="39"/>
  <c r="JC60" i="39"/>
  <c r="JD60" i="39"/>
  <c r="JE60" i="39"/>
  <c r="JF60" i="39"/>
  <c r="JG60" i="39"/>
  <c r="JH60" i="39"/>
  <c r="JI60" i="39"/>
  <c r="JB61" i="39"/>
  <c r="JC61" i="39"/>
  <c r="JD61" i="39"/>
  <c r="JE61" i="39"/>
  <c r="JF61" i="39"/>
  <c r="JG61" i="39"/>
  <c r="IY62" i="39"/>
  <c r="IZ62" i="39"/>
  <c r="JA62" i="39"/>
  <c r="JB62" i="39"/>
  <c r="JC62" i="39"/>
  <c r="JD62" i="39"/>
  <c r="JE62" i="39"/>
  <c r="JF62" i="39"/>
  <c r="JG62" i="39"/>
  <c r="JH62" i="39"/>
  <c r="JI62" i="39"/>
  <c r="JC64" i="39"/>
  <c r="JD64" i="39"/>
  <c r="JE64" i="39"/>
  <c r="JF64" i="39"/>
  <c r="JG64" i="39"/>
  <c r="JH64" i="39"/>
  <c r="JB65" i="39"/>
  <c r="JC65" i="39"/>
  <c r="JD65" i="39"/>
  <c r="JE65" i="39"/>
  <c r="JF65" i="39"/>
  <c r="JG65" i="39"/>
  <c r="JH65" i="39"/>
  <c r="JI65" i="39"/>
  <c r="IY66" i="39"/>
  <c r="IZ66" i="39"/>
  <c r="JA66" i="39"/>
  <c r="JB66" i="39"/>
  <c r="JC66" i="39"/>
  <c r="JD66" i="39"/>
  <c r="JE66" i="39"/>
  <c r="JF66" i="39"/>
  <c r="JG66" i="39"/>
  <c r="JH66" i="39"/>
  <c r="JI66" i="39"/>
  <c r="JB67" i="39"/>
  <c r="JC67" i="39"/>
  <c r="JD67" i="39"/>
  <c r="JE67" i="39"/>
  <c r="JF67" i="39"/>
  <c r="JG67" i="39"/>
  <c r="JH67" i="39"/>
  <c r="JI67" i="39"/>
  <c r="JC68" i="39"/>
  <c r="JD68" i="39"/>
  <c r="JE68" i="39"/>
  <c r="JF68" i="39"/>
  <c r="JG68" i="39"/>
  <c r="JH68" i="39"/>
  <c r="JI68" i="39"/>
  <c r="JD69" i="39"/>
  <c r="JE69" i="39"/>
  <c r="JF69" i="39"/>
  <c r="JG69" i="39"/>
  <c r="JH69" i="39"/>
  <c r="JD70" i="39"/>
  <c r="JE70" i="39"/>
  <c r="JF70" i="39"/>
  <c r="JG70" i="39"/>
  <c r="JH70" i="39"/>
  <c r="JI70" i="39"/>
  <c r="IY74" i="39"/>
  <c r="IZ74" i="39"/>
  <c r="JA74" i="39"/>
  <c r="JB74" i="39"/>
  <c r="JC74" i="39"/>
  <c r="JD74" i="39"/>
  <c r="JE74" i="39"/>
  <c r="JF74" i="39"/>
  <c r="JG74" i="39"/>
  <c r="JH74" i="39"/>
  <c r="JI74" i="39"/>
  <c r="IY75" i="39"/>
  <c r="IZ75" i="39"/>
  <c r="JA75" i="39"/>
  <c r="JB75" i="39"/>
  <c r="JC75" i="39"/>
  <c r="JD75" i="39"/>
  <c r="JE75" i="39"/>
  <c r="JF75" i="39"/>
  <c r="JG75" i="39"/>
  <c r="JI75" i="39"/>
  <c r="JD76" i="39"/>
  <c r="JE76" i="39"/>
  <c r="JF76" i="39"/>
  <c r="JG76" i="39"/>
  <c r="JH76" i="39"/>
  <c r="JI76" i="39"/>
  <c r="IY77" i="39"/>
  <c r="IZ77" i="39"/>
  <c r="JA77" i="39"/>
  <c r="JB77" i="39"/>
  <c r="JC77" i="39"/>
  <c r="JD77" i="39"/>
  <c r="JE77" i="39"/>
  <c r="JF77" i="39"/>
  <c r="JG77" i="39"/>
  <c r="JH77" i="39"/>
  <c r="JI77" i="39"/>
  <c r="IY78" i="39"/>
  <c r="IZ78" i="39"/>
  <c r="JA78" i="39"/>
  <c r="JB78" i="39"/>
  <c r="JC78" i="39"/>
  <c r="JD78" i="39"/>
  <c r="JE78" i="39"/>
  <c r="JF78" i="39"/>
  <c r="JG78" i="39"/>
  <c r="JH78" i="39"/>
  <c r="JI78" i="39"/>
  <c r="IY79" i="39"/>
  <c r="IZ79" i="39"/>
  <c r="JA79" i="39"/>
  <c r="JB79" i="39"/>
  <c r="JC79" i="39"/>
  <c r="JD79" i="39"/>
  <c r="JE79" i="39"/>
  <c r="JF79" i="39"/>
  <c r="JG79" i="39"/>
  <c r="JH79" i="39"/>
  <c r="JI79" i="39"/>
  <c r="IY80" i="39"/>
  <c r="IZ80" i="39"/>
  <c r="JA80" i="39"/>
  <c r="JB80" i="39"/>
  <c r="JC80" i="39"/>
  <c r="JD80" i="39"/>
  <c r="JE80" i="39"/>
  <c r="JF80" i="39"/>
  <c r="JG80" i="39"/>
  <c r="JH80" i="39"/>
  <c r="JI80" i="39"/>
  <c r="IZ81" i="39"/>
  <c r="JD81" i="39"/>
  <c r="JE81" i="39"/>
  <c r="JF81" i="39"/>
  <c r="JG81" i="39"/>
  <c r="JH81" i="39"/>
  <c r="JI81" i="39"/>
  <c r="JB83" i="39"/>
  <c r="JC83" i="39"/>
  <c r="JD83" i="39"/>
  <c r="JE83" i="39"/>
  <c r="JF83" i="39"/>
  <c r="JG83" i="39"/>
  <c r="JH83" i="39"/>
  <c r="JI83" i="39"/>
  <c r="JE84" i="39"/>
  <c r="JF84" i="39"/>
  <c r="JG84" i="39"/>
  <c r="JH84" i="39"/>
  <c r="JI84" i="39"/>
  <c r="IY86" i="39"/>
  <c r="IZ86" i="39"/>
  <c r="JB86" i="39"/>
  <c r="JC86" i="39"/>
  <c r="JD86" i="39"/>
  <c r="JE86" i="39"/>
  <c r="JF86" i="39"/>
  <c r="JG86" i="39"/>
  <c r="JH86" i="39"/>
  <c r="JI86" i="39"/>
  <c r="JE87" i="39"/>
  <c r="JF87" i="39"/>
  <c r="JG87" i="39"/>
  <c r="JH87" i="39"/>
  <c r="JI87" i="39"/>
  <c r="JH91" i="39"/>
  <c r="JI91" i="39"/>
  <c r="JA92" i="39"/>
  <c r="JB92" i="39"/>
  <c r="JC92" i="39"/>
  <c r="JD92" i="39"/>
  <c r="JE92" i="39"/>
  <c r="JF92" i="39"/>
  <c r="JG92" i="39"/>
  <c r="JH92" i="39"/>
  <c r="JI92" i="39"/>
  <c r="JA93" i="39"/>
  <c r="JB93" i="39"/>
  <c r="JC93" i="39"/>
  <c r="JD93" i="39"/>
  <c r="JE93" i="39"/>
  <c r="JF93" i="39"/>
  <c r="JG93" i="39"/>
  <c r="JH93" i="39"/>
  <c r="JI93" i="39"/>
  <c r="JD94" i="39"/>
  <c r="JE94" i="39"/>
  <c r="JF94" i="39"/>
  <c r="JG94" i="39"/>
  <c r="JH94" i="39"/>
  <c r="JI94" i="39"/>
  <c r="JH95" i="39"/>
  <c r="JI95" i="39"/>
  <c r="JD96" i="39"/>
  <c r="JE96" i="39"/>
  <c r="JF96" i="39"/>
  <c r="JG96" i="39"/>
  <c r="JH96" i="39"/>
  <c r="JI96" i="39"/>
  <c r="JD99" i="39"/>
  <c r="JE99" i="39"/>
  <c r="JF99" i="39"/>
  <c r="JG99" i="39"/>
  <c r="JH99" i="39"/>
  <c r="JI99" i="39"/>
  <c r="JD102" i="39"/>
  <c r="JE102" i="39"/>
  <c r="JF102" i="39"/>
  <c r="JG102" i="39"/>
  <c r="JH102" i="39"/>
  <c r="JI102" i="39"/>
  <c r="IY103" i="39"/>
  <c r="IZ103" i="39"/>
  <c r="IY104" i="39"/>
  <c r="IZ104" i="39"/>
  <c r="JA104" i="39"/>
  <c r="JB104" i="39"/>
  <c r="JC104" i="39"/>
  <c r="JD104" i="39"/>
  <c r="JE104" i="39"/>
  <c r="JF104" i="39"/>
  <c r="JG104" i="39"/>
  <c r="JH104" i="39"/>
  <c r="JI104" i="39"/>
  <c r="IY105" i="39"/>
  <c r="IZ105" i="39"/>
  <c r="JA105" i="39"/>
  <c r="JB105" i="39"/>
  <c r="JC105" i="39"/>
  <c r="JD105" i="39"/>
  <c r="JE105" i="39"/>
  <c r="JF105" i="39"/>
  <c r="JG105" i="39"/>
  <c r="JH105" i="39"/>
  <c r="JI105" i="39"/>
  <c r="IY106" i="39"/>
  <c r="IZ106" i="39"/>
  <c r="JA106" i="39"/>
  <c r="JB106" i="39"/>
  <c r="JC106" i="39"/>
  <c r="JD106" i="39"/>
  <c r="JE106" i="39"/>
  <c r="JF106" i="39"/>
  <c r="JG106" i="39"/>
  <c r="JH106" i="39"/>
  <c r="JI106" i="39"/>
  <c r="JE107" i="39"/>
  <c r="JF107" i="39"/>
  <c r="JG107" i="39"/>
  <c r="JH107" i="39"/>
  <c r="JI107" i="39"/>
  <c r="IY108" i="39"/>
  <c r="IZ108" i="39"/>
  <c r="JA108" i="39"/>
  <c r="JB108" i="39"/>
  <c r="JC108" i="39"/>
  <c r="JD108" i="39"/>
  <c r="JE108" i="39"/>
  <c r="JF108" i="39"/>
  <c r="JG108" i="39"/>
  <c r="JH108" i="39"/>
  <c r="JI108" i="39"/>
  <c r="IY111" i="39"/>
  <c r="IZ111" i="39"/>
  <c r="JA111" i="39"/>
  <c r="JB111" i="39"/>
  <c r="JC111" i="39"/>
  <c r="JD111" i="39"/>
  <c r="JE111" i="39"/>
  <c r="JF111" i="39"/>
  <c r="JG111" i="39"/>
  <c r="JH111" i="39"/>
  <c r="JI111" i="39"/>
  <c r="JC112" i="39"/>
  <c r="JE112" i="39"/>
  <c r="JF112" i="39"/>
  <c r="JG112" i="39"/>
  <c r="JH112" i="39"/>
  <c r="JI112" i="39"/>
  <c r="IY113" i="39"/>
  <c r="IZ113" i="39"/>
  <c r="JA113" i="39"/>
  <c r="JB113" i="39"/>
  <c r="JC113" i="39"/>
  <c r="JD113" i="39"/>
  <c r="JE113" i="39"/>
  <c r="JF113" i="39"/>
  <c r="JG113" i="39"/>
  <c r="JH113" i="39"/>
  <c r="JI113" i="39"/>
  <c r="IY114" i="39"/>
  <c r="IZ114" i="39"/>
  <c r="JA114" i="39"/>
  <c r="JB114" i="39"/>
  <c r="JC114" i="39"/>
  <c r="JD114" i="39"/>
  <c r="JE114" i="39"/>
  <c r="JF114" i="39"/>
  <c r="JG114" i="39"/>
  <c r="JH114" i="39"/>
  <c r="JI114" i="39"/>
  <c r="IY115" i="39"/>
  <c r="IZ115" i="39"/>
  <c r="JA115" i="39"/>
  <c r="JB115" i="39"/>
  <c r="JC115" i="39"/>
  <c r="JD115" i="39"/>
  <c r="JE115" i="39"/>
  <c r="JF115" i="39"/>
  <c r="JG115" i="39"/>
  <c r="JH115" i="39"/>
  <c r="JI115" i="39"/>
  <c r="JA116" i="39"/>
  <c r="JC116" i="39"/>
  <c r="JD116" i="39"/>
  <c r="JE116" i="39"/>
  <c r="JF116" i="39"/>
  <c r="JG116" i="39"/>
  <c r="JH116" i="39"/>
  <c r="JI116" i="39"/>
  <c r="IY117" i="39"/>
  <c r="IZ117" i="39"/>
  <c r="JA117" i="39"/>
  <c r="JB117" i="39"/>
  <c r="IY119" i="39"/>
  <c r="IZ119" i="39"/>
  <c r="JA119" i="39"/>
  <c r="JB119" i="39"/>
  <c r="JC119" i="39"/>
  <c r="JD119" i="39"/>
  <c r="JE119" i="39"/>
  <c r="JF119" i="39"/>
  <c r="JG119" i="39"/>
  <c r="JH119" i="39"/>
  <c r="JI119" i="39"/>
  <c r="IY120" i="39"/>
  <c r="IZ120" i="39"/>
  <c r="JB120" i="39"/>
  <c r="JD120" i="39"/>
  <c r="JE120" i="39"/>
  <c r="JF120" i="39"/>
  <c r="JG120" i="39"/>
  <c r="JH120" i="39"/>
  <c r="JI120" i="39"/>
  <c r="IY121" i="39"/>
  <c r="IZ121" i="39"/>
  <c r="JA121" i="39"/>
  <c r="JB121" i="39"/>
  <c r="IY122" i="39"/>
  <c r="IZ122" i="39"/>
  <c r="JA122" i="39"/>
  <c r="JB122" i="39"/>
  <c r="JC122" i="39"/>
  <c r="JD122" i="39"/>
  <c r="JE122" i="39"/>
  <c r="JF122" i="39"/>
  <c r="JG122" i="39"/>
  <c r="JH122" i="39"/>
  <c r="JI122" i="39"/>
  <c r="IY123" i="39"/>
  <c r="IZ123" i="39"/>
  <c r="JA123" i="39"/>
  <c r="JB123" i="39"/>
  <c r="JC123" i="39"/>
  <c r="JD123" i="39"/>
  <c r="JE123" i="39"/>
  <c r="JF123" i="39"/>
  <c r="JH123" i="39"/>
  <c r="JI123" i="39"/>
  <c r="IY124" i="39"/>
  <c r="IZ124" i="39"/>
  <c r="JA124" i="39"/>
  <c r="JB124" i="39"/>
  <c r="JC124" i="39"/>
  <c r="JD124" i="39"/>
  <c r="JE124" i="39"/>
  <c r="JF124" i="39"/>
  <c r="JG124" i="39"/>
  <c r="JH124" i="39"/>
  <c r="IY125" i="39"/>
  <c r="IZ125" i="39"/>
  <c r="JA125" i="39"/>
  <c r="JB125" i="39"/>
  <c r="JC125" i="39"/>
  <c r="JD125" i="39"/>
  <c r="JE125" i="39"/>
  <c r="JF125" i="39"/>
  <c r="JG125" i="39"/>
  <c r="JH125" i="39"/>
  <c r="JI125" i="39"/>
  <c r="IY126" i="39"/>
  <c r="IZ126" i="39"/>
  <c r="JA126" i="39"/>
  <c r="JG126" i="39"/>
  <c r="JH126" i="39"/>
  <c r="JI126" i="39"/>
  <c r="IZ127" i="39"/>
  <c r="JC127" i="39"/>
  <c r="JE127" i="39"/>
  <c r="JF127" i="39"/>
  <c r="JH127" i="39"/>
  <c r="JI127" i="39"/>
  <c r="JA129" i="39"/>
  <c r="JB129" i="39"/>
  <c r="JC129" i="39"/>
  <c r="JD129" i="39"/>
  <c r="JE129" i="39"/>
  <c r="JF129" i="39"/>
  <c r="JG129" i="39"/>
  <c r="JH129" i="39"/>
  <c r="JI129" i="39"/>
  <c r="JB130" i="39"/>
  <c r="JC130" i="39"/>
  <c r="JD130" i="39"/>
  <c r="JE130" i="39"/>
  <c r="JF130" i="39"/>
  <c r="JG130" i="39"/>
  <c r="JH130" i="39"/>
  <c r="JI130" i="39"/>
  <c r="IY131" i="39"/>
  <c r="JA131" i="39"/>
  <c r="JB131" i="39"/>
  <c r="JD131" i="39"/>
  <c r="JE131" i="39"/>
  <c r="JF131" i="39"/>
  <c r="JG131" i="39"/>
  <c r="JH131" i="39"/>
  <c r="JI131" i="39"/>
  <c r="IY132" i="39"/>
  <c r="IZ132" i="39"/>
  <c r="JA132" i="39"/>
  <c r="JB132" i="39"/>
  <c r="JC132" i="39"/>
  <c r="JD132" i="39"/>
  <c r="JE132" i="39"/>
  <c r="JF132" i="39"/>
  <c r="JG132" i="39"/>
  <c r="JH132" i="39"/>
  <c r="JI132" i="39"/>
  <c r="IY133" i="39"/>
  <c r="IZ133" i="39"/>
  <c r="JA133" i="39"/>
  <c r="JB133" i="39"/>
  <c r="JC133" i="39"/>
  <c r="JD133" i="39"/>
  <c r="JE133" i="39"/>
  <c r="JF133" i="39"/>
  <c r="JG133" i="39"/>
  <c r="JH133" i="39"/>
  <c r="JI133" i="39"/>
  <c r="IY134" i="39"/>
  <c r="JB134" i="39"/>
  <c r="JC134" i="39"/>
  <c r="JD134" i="39"/>
  <c r="JE134" i="39"/>
  <c r="JF134" i="39"/>
  <c r="JG134" i="39"/>
  <c r="JH134" i="39"/>
  <c r="JI134" i="39"/>
  <c r="JC136" i="39"/>
  <c r="JD136" i="39"/>
  <c r="JE136" i="39"/>
  <c r="JF136" i="39"/>
  <c r="JG136" i="39"/>
  <c r="JH136" i="39"/>
  <c r="JI136" i="39"/>
  <c r="JD137" i="39"/>
  <c r="JE137" i="39"/>
  <c r="JF137" i="39"/>
  <c r="JG137" i="39"/>
  <c r="JH137" i="39"/>
  <c r="JI137" i="39"/>
  <c r="JD138" i="39"/>
  <c r="JE138" i="39"/>
  <c r="JF138" i="39"/>
  <c r="JG138" i="39"/>
  <c r="JH138" i="39"/>
  <c r="JI138" i="39"/>
  <c r="JF142" i="39"/>
  <c r="JG142" i="39"/>
  <c r="JH142" i="39"/>
  <c r="JI142" i="39"/>
  <c r="JI144" i="39"/>
  <c r="IY150" i="39"/>
  <c r="IZ150" i="39"/>
  <c r="JA150" i="39"/>
  <c r="JB150" i="39"/>
  <c r="JC150" i="39"/>
  <c r="JD150" i="39"/>
  <c r="JE150" i="39"/>
  <c r="JF150" i="39"/>
  <c r="JG150" i="39"/>
  <c r="JH150" i="39"/>
  <c r="JI150" i="39"/>
  <c r="IY151" i="39"/>
  <c r="IZ151" i="39"/>
  <c r="JA151" i="39"/>
  <c r="JB151" i="39"/>
  <c r="JC151" i="39"/>
  <c r="JD151" i="39"/>
  <c r="JE151" i="39"/>
  <c r="JF151" i="39"/>
  <c r="JG151" i="39"/>
  <c r="JH151" i="39"/>
  <c r="JI151" i="39"/>
  <c r="JC152" i="39"/>
  <c r="JD152" i="39"/>
  <c r="JF152" i="39"/>
  <c r="JG152" i="39"/>
  <c r="JH152" i="39"/>
  <c r="JI152" i="39"/>
  <c r="JD153" i="39"/>
  <c r="JE153" i="39"/>
  <c r="JF153" i="39"/>
  <c r="JG153" i="39"/>
  <c r="JH153" i="39"/>
  <c r="JI153" i="39"/>
  <c r="IY154" i="39"/>
  <c r="IZ154" i="39"/>
  <c r="JB154" i="39"/>
  <c r="JC154" i="39"/>
  <c r="JE154" i="39"/>
  <c r="JF154" i="39"/>
  <c r="JG154" i="39"/>
  <c r="JH154" i="39"/>
  <c r="JI154" i="39"/>
  <c r="JA155" i="39"/>
  <c r="JB155" i="39"/>
  <c r="JC155" i="39"/>
  <c r="JE155" i="39"/>
  <c r="JF155" i="39"/>
  <c r="JG155" i="39"/>
  <c r="JH155" i="39"/>
  <c r="JI155" i="39"/>
  <c r="IY156" i="39"/>
  <c r="IZ156" i="39"/>
  <c r="JA156" i="39"/>
  <c r="JB156" i="39"/>
  <c r="JC156" i="39"/>
  <c r="JD156" i="39"/>
  <c r="JE156" i="39"/>
  <c r="JF156" i="39"/>
  <c r="JG156" i="39"/>
  <c r="JH156" i="39"/>
  <c r="JI156" i="39"/>
  <c r="IY157" i="39"/>
  <c r="IZ157" i="39"/>
  <c r="JA157" i="39"/>
  <c r="JB157" i="39"/>
  <c r="JC157" i="39"/>
  <c r="JD157" i="39"/>
  <c r="JE157" i="39"/>
  <c r="JF157" i="39"/>
  <c r="JG157" i="39"/>
  <c r="JH157" i="39"/>
  <c r="JI157" i="39"/>
  <c r="IY158" i="39"/>
  <c r="IZ158" i="39"/>
  <c r="JA158" i="39"/>
  <c r="JB158" i="39"/>
  <c r="JC158" i="39"/>
  <c r="JD158" i="39"/>
  <c r="JE158" i="39"/>
  <c r="JF158" i="39"/>
  <c r="JG158" i="39"/>
  <c r="JH158" i="39"/>
  <c r="JI158" i="39"/>
  <c r="IY159" i="39"/>
  <c r="IZ159" i="39"/>
  <c r="JA159" i="39"/>
  <c r="JB159" i="39"/>
  <c r="JC159" i="39"/>
  <c r="JD159" i="39"/>
  <c r="JE159" i="39"/>
  <c r="JF159" i="39"/>
  <c r="JG159" i="39"/>
  <c r="JH159" i="39"/>
  <c r="JI159" i="39"/>
  <c r="IZ160" i="39"/>
  <c r="JA160" i="39"/>
  <c r="JB160" i="39"/>
  <c r="JC160" i="39"/>
  <c r="JA161" i="39"/>
  <c r="JB161" i="39"/>
  <c r="JC161" i="39"/>
  <c r="JD161" i="39"/>
  <c r="JE161" i="39"/>
  <c r="JF161" i="39"/>
  <c r="JG161" i="39"/>
  <c r="JH161" i="39"/>
  <c r="JI161" i="39"/>
  <c r="IY162" i="39"/>
  <c r="IZ162" i="39"/>
  <c r="JA162" i="39"/>
  <c r="JB162" i="39"/>
  <c r="JC162" i="39"/>
  <c r="JD162" i="39"/>
  <c r="JE162" i="39"/>
  <c r="JF162" i="39"/>
  <c r="JG162" i="39"/>
  <c r="JH162" i="39"/>
  <c r="JI162" i="39"/>
  <c r="JG163" i="39"/>
  <c r="JH163" i="39"/>
  <c r="JI163" i="39"/>
  <c r="JF165" i="39"/>
  <c r="JG165" i="39"/>
  <c r="IY170" i="39"/>
  <c r="IZ170" i="39"/>
  <c r="JA170" i="39"/>
  <c r="JB170" i="39"/>
  <c r="JC170" i="39"/>
  <c r="JD170" i="39"/>
  <c r="JE170" i="39"/>
  <c r="JF170" i="39"/>
  <c r="JG170" i="39"/>
  <c r="JH170" i="39"/>
  <c r="JI170" i="39"/>
  <c r="IY171" i="39"/>
  <c r="IZ171" i="39"/>
  <c r="JA171" i="39"/>
  <c r="JB171" i="39"/>
  <c r="JC171" i="39"/>
  <c r="JD171" i="39"/>
  <c r="JE171" i="39"/>
  <c r="JF171" i="39"/>
  <c r="JG171" i="39"/>
  <c r="JH171" i="39"/>
  <c r="JI171" i="39"/>
  <c r="JA172" i="39"/>
  <c r="JB172" i="39"/>
  <c r="JC172" i="39"/>
  <c r="JD172" i="39"/>
  <c r="JE172" i="39"/>
  <c r="JF172" i="39"/>
  <c r="JG172" i="39"/>
  <c r="JH172" i="39"/>
  <c r="JI172" i="39"/>
  <c r="JF176" i="39"/>
  <c r="JG176" i="39"/>
  <c r="JH176" i="39"/>
  <c r="JI176" i="39"/>
  <c r="IY177" i="39"/>
  <c r="JA177" i="39"/>
  <c r="JB177" i="39"/>
  <c r="JC177" i="39"/>
  <c r="JD177" i="39"/>
  <c r="JE177" i="39"/>
  <c r="JF177" i="39"/>
  <c r="JG177" i="39"/>
  <c r="JH177" i="39"/>
  <c r="JI177" i="39"/>
  <c r="JA178" i="39"/>
  <c r="JB178" i="39"/>
  <c r="JC178" i="39"/>
  <c r="JD178" i="39"/>
  <c r="JE178" i="39"/>
  <c r="JF178" i="39"/>
  <c r="JG178" i="39"/>
  <c r="JH178" i="39"/>
  <c r="JI178" i="39"/>
  <c r="JC179" i="39"/>
  <c r="JD179" i="39"/>
  <c r="JE179" i="39"/>
  <c r="JF179" i="39"/>
  <c r="JG179" i="39"/>
  <c r="JH179" i="39"/>
  <c r="JI179" i="39"/>
  <c r="IY180" i="39"/>
  <c r="IZ180" i="39"/>
  <c r="JA180" i="39"/>
  <c r="JB180" i="39"/>
  <c r="JB181" i="39"/>
  <c r="IY183" i="39"/>
  <c r="IZ183" i="39"/>
  <c r="JA183" i="39"/>
  <c r="JB183" i="39"/>
  <c r="JC183" i="39"/>
  <c r="JD183" i="39"/>
  <c r="JC184" i="39"/>
  <c r="JD184" i="39"/>
  <c r="JF184" i="39"/>
  <c r="JG184" i="39"/>
  <c r="JH184" i="39"/>
  <c r="JI184" i="39"/>
  <c r="JA4" i="39"/>
  <c r="JE4" i="39"/>
  <c r="JF4" i="39"/>
  <c r="JB5" i="39"/>
  <c r="JC5" i="39"/>
  <c r="JD5" i="39"/>
  <c r="JE5" i="39"/>
  <c r="JF5" i="39"/>
  <c r="JG5" i="39"/>
  <c r="JH5" i="39"/>
  <c r="JI5" i="39"/>
  <c r="IY6" i="39"/>
  <c r="IZ6" i="39"/>
  <c r="JA6" i="39"/>
  <c r="JB6" i="39"/>
  <c r="JC6" i="39"/>
  <c r="JD6" i="39"/>
  <c r="JE6" i="39"/>
  <c r="JF6" i="39"/>
  <c r="JG6" i="39"/>
  <c r="JH6" i="39"/>
  <c r="JI6" i="39"/>
  <c r="IY7" i="39"/>
  <c r="IZ7" i="39"/>
  <c r="JA7" i="39"/>
  <c r="JB7" i="39"/>
  <c r="JC7" i="39"/>
  <c r="JD7" i="39"/>
  <c r="JE7" i="39"/>
  <c r="JF7" i="39"/>
  <c r="JG7" i="39"/>
  <c r="JH7" i="39"/>
  <c r="JI7" i="39"/>
  <c r="IY8" i="39"/>
  <c r="IZ8" i="39"/>
  <c r="JA8" i="39"/>
  <c r="JB8" i="39"/>
  <c r="JC8" i="39"/>
  <c r="JD8" i="39"/>
  <c r="JE8" i="39"/>
  <c r="JF8" i="39"/>
  <c r="JG8" i="39"/>
  <c r="JH8" i="39"/>
  <c r="JI8" i="39"/>
  <c r="JH9" i="39"/>
  <c r="JI9" i="39"/>
  <c r="JH10" i="39"/>
  <c r="JI10" i="39"/>
  <c r="IZ11" i="39"/>
  <c r="JC11" i="39"/>
  <c r="JD11" i="39"/>
  <c r="JE11" i="39"/>
  <c r="JF11" i="39"/>
  <c r="JH11" i="39"/>
  <c r="IY12" i="39"/>
  <c r="IZ12" i="39"/>
  <c r="JA12" i="39"/>
  <c r="JB12" i="39"/>
  <c r="JC12" i="39"/>
  <c r="JD12" i="39"/>
  <c r="JE12" i="39"/>
  <c r="JF12" i="39"/>
  <c r="JD14" i="39"/>
  <c r="JE14" i="39"/>
  <c r="JF14" i="39"/>
  <c r="JG14" i="39"/>
  <c r="JH14" i="39"/>
  <c r="JI14" i="39"/>
  <c r="IY15" i="39"/>
  <c r="IZ15" i="39"/>
  <c r="JA15" i="39"/>
  <c r="JB15" i="39"/>
  <c r="JC15" i="39"/>
  <c r="JD15" i="39"/>
  <c r="JE15" i="39"/>
  <c r="JF15" i="39"/>
  <c r="JG15" i="39"/>
  <c r="JH15" i="39"/>
  <c r="JI15" i="39"/>
  <c r="JC16" i="39"/>
  <c r="JD16" i="39"/>
  <c r="JE16" i="39"/>
  <c r="JF16" i="39"/>
  <c r="JG16" i="39"/>
  <c r="JH16" i="39"/>
  <c r="JI16" i="39"/>
  <c r="JA3" i="39"/>
  <c r="JB3" i="39"/>
  <c r="JC3" i="39"/>
  <c r="JD3" i="39"/>
  <c r="JE3" i="39"/>
  <c r="JF3" i="39"/>
  <c r="JG3" i="39"/>
  <c r="JH3" i="39"/>
  <c r="JB189" i="39"/>
  <c r="IC4" i="39"/>
  <c r="ID4" i="39"/>
  <c r="IE4" i="39"/>
  <c r="IF4" i="39"/>
  <c r="IG4" i="39"/>
  <c r="IH4" i="39"/>
  <c r="II4" i="39"/>
  <c r="IJ4" i="39"/>
  <c r="IK4" i="39"/>
  <c r="IL4" i="39"/>
  <c r="IM4" i="39"/>
  <c r="IC5" i="39"/>
  <c r="ID5" i="39"/>
  <c r="IE5" i="39"/>
  <c r="IF5" i="39"/>
  <c r="IG5" i="39"/>
  <c r="IH5" i="39"/>
  <c r="II5" i="39"/>
  <c r="IJ5" i="39"/>
  <c r="IK5" i="39"/>
  <c r="IL5" i="39"/>
  <c r="IM5" i="39"/>
  <c r="IC6" i="39"/>
  <c r="ID6" i="39"/>
  <c r="IE6" i="39"/>
  <c r="IF6" i="39"/>
  <c r="IG6" i="39"/>
  <c r="IH6" i="39"/>
  <c r="II6" i="39"/>
  <c r="IJ6" i="39"/>
  <c r="IK6" i="39"/>
  <c r="IL6" i="39"/>
  <c r="IM6" i="39"/>
  <c r="IC7" i="39"/>
  <c r="ID7" i="39"/>
  <c r="IE7" i="39"/>
  <c r="IF7" i="39"/>
  <c r="IG7" i="39"/>
  <c r="IH7" i="39"/>
  <c r="II7" i="39"/>
  <c r="IJ7" i="39"/>
  <c r="IK7" i="39"/>
  <c r="IL7" i="39"/>
  <c r="IM7" i="39"/>
  <c r="IC8" i="39"/>
  <c r="ID8" i="39"/>
  <c r="IE8" i="39"/>
  <c r="IF8" i="39"/>
  <c r="IG8" i="39"/>
  <c r="IH8" i="39"/>
  <c r="II8" i="39"/>
  <c r="IJ8" i="39"/>
  <c r="IK8" i="39"/>
  <c r="IL8" i="39"/>
  <c r="IM8" i="39"/>
  <c r="IC9" i="39"/>
  <c r="ID9" i="39"/>
  <c r="IE9" i="39"/>
  <c r="IF9" i="39"/>
  <c r="IG9" i="39"/>
  <c r="IH9" i="39"/>
  <c r="II9" i="39"/>
  <c r="IJ9" i="39"/>
  <c r="IK9" i="39"/>
  <c r="IL9" i="39"/>
  <c r="IM9" i="39"/>
  <c r="IC10" i="39"/>
  <c r="ID10" i="39"/>
  <c r="IE10" i="39"/>
  <c r="IF10" i="39"/>
  <c r="IG10" i="39"/>
  <c r="IH10" i="39"/>
  <c r="II10" i="39"/>
  <c r="IJ10" i="39"/>
  <c r="IK10" i="39"/>
  <c r="IL10" i="39"/>
  <c r="IM10" i="39"/>
  <c r="IC11" i="39"/>
  <c r="ID11" i="39"/>
  <c r="IE11" i="39"/>
  <c r="IF11" i="39"/>
  <c r="IG11" i="39"/>
  <c r="IH11" i="39"/>
  <c r="II11" i="39"/>
  <c r="IJ11" i="39"/>
  <c r="IK11" i="39"/>
  <c r="IL11" i="39"/>
  <c r="IM11" i="39"/>
  <c r="IC12" i="39"/>
  <c r="ID12" i="39"/>
  <c r="IE12" i="39"/>
  <c r="IF12" i="39"/>
  <c r="IG12" i="39"/>
  <c r="IH12" i="39"/>
  <c r="II12" i="39"/>
  <c r="IJ12" i="39"/>
  <c r="IK12" i="39"/>
  <c r="IL12" i="39"/>
  <c r="IM12" i="39"/>
  <c r="IC13" i="39"/>
  <c r="ID13" i="39"/>
  <c r="IE13" i="39"/>
  <c r="IF13" i="39"/>
  <c r="IG13" i="39"/>
  <c r="IH13" i="39"/>
  <c r="II13" i="39"/>
  <c r="IJ13" i="39"/>
  <c r="IK13" i="39"/>
  <c r="IL13" i="39"/>
  <c r="IM13" i="39"/>
  <c r="IC14" i="39"/>
  <c r="ID14" i="39"/>
  <c r="IE14" i="39"/>
  <c r="IF14" i="39"/>
  <c r="IG14" i="39"/>
  <c r="IH14" i="39"/>
  <c r="II14" i="39"/>
  <c r="IJ14" i="39"/>
  <c r="IK14" i="39"/>
  <c r="IL14" i="39"/>
  <c r="IM14" i="39"/>
  <c r="IC15" i="39"/>
  <c r="ID15" i="39"/>
  <c r="IE15" i="39"/>
  <c r="IF15" i="39"/>
  <c r="IG15" i="39"/>
  <c r="IH15" i="39"/>
  <c r="II15" i="39"/>
  <c r="IJ15" i="39"/>
  <c r="IK15" i="39"/>
  <c r="IL15" i="39"/>
  <c r="IM15" i="39"/>
  <c r="IC16" i="39"/>
  <c r="ID16" i="39"/>
  <c r="IE16" i="39"/>
  <c r="IF16" i="39"/>
  <c r="IG16" i="39"/>
  <c r="IH16" i="39"/>
  <c r="II16" i="39"/>
  <c r="IJ16" i="39"/>
  <c r="IK16" i="39"/>
  <c r="IL16" i="39"/>
  <c r="IM16" i="39"/>
  <c r="IC17" i="39"/>
  <c r="ID17" i="39"/>
  <c r="IE17" i="39"/>
  <c r="IF17" i="39"/>
  <c r="IG17" i="39"/>
  <c r="IH17" i="39"/>
  <c r="II17" i="39"/>
  <c r="IJ17" i="39"/>
  <c r="IK17" i="39"/>
  <c r="IL17" i="39"/>
  <c r="IM17" i="39"/>
  <c r="IC18" i="39"/>
  <c r="ID18" i="39"/>
  <c r="IE18" i="39"/>
  <c r="IF18" i="39"/>
  <c r="IG18" i="39"/>
  <c r="IH18" i="39"/>
  <c r="II18" i="39"/>
  <c r="IJ18" i="39"/>
  <c r="IK18" i="39"/>
  <c r="IL18" i="39"/>
  <c r="IM18" i="39"/>
  <c r="IC19" i="39"/>
  <c r="ID19" i="39"/>
  <c r="IE19" i="39"/>
  <c r="IF19" i="39"/>
  <c r="IG19" i="39"/>
  <c r="IH19" i="39"/>
  <c r="II19" i="39"/>
  <c r="IJ19" i="39"/>
  <c r="IK19" i="39"/>
  <c r="IL19" i="39"/>
  <c r="IM19" i="39"/>
  <c r="IC20" i="39"/>
  <c r="ID20" i="39"/>
  <c r="IE20" i="39"/>
  <c r="IF20" i="39"/>
  <c r="IG20" i="39"/>
  <c r="IH20" i="39"/>
  <c r="II20" i="39"/>
  <c r="IJ20" i="39"/>
  <c r="IK20" i="39"/>
  <c r="IL20" i="39"/>
  <c r="IM20" i="39"/>
  <c r="IC21" i="39"/>
  <c r="ID21" i="39"/>
  <c r="IE21" i="39"/>
  <c r="IF21" i="39"/>
  <c r="IG21" i="39"/>
  <c r="IH21" i="39"/>
  <c r="II21" i="39"/>
  <c r="IJ21" i="39"/>
  <c r="IK21" i="39"/>
  <c r="IL21" i="39"/>
  <c r="IM21" i="39"/>
  <c r="IC22" i="39"/>
  <c r="ID22" i="39"/>
  <c r="IE22" i="39"/>
  <c r="IF22" i="39"/>
  <c r="IG22" i="39"/>
  <c r="IH22" i="39"/>
  <c r="II22" i="39"/>
  <c r="IJ22" i="39"/>
  <c r="IK22" i="39"/>
  <c r="IL22" i="39"/>
  <c r="IM22" i="39"/>
  <c r="IC23" i="39"/>
  <c r="ID23" i="39"/>
  <c r="IE23" i="39"/>
  <c r="IF23" i="39"/>
  <c r="IG23" i="39"/>
  <c r="IH23" i="39"/>
  <c r="II23" i="39"/>
  <c r="IJ23" i="39"/>
  <c r="IK23" i="39"/>
  <c r="IL23" i="39"/>
  <c r="IM23" i="39"/>
  <c r="IC24" i="39"/>
  <c r="ID24" i="39"/>
  <c r="IE24" i="39"/>
  <c r="IF24" i="39"/>
  <c r="IG24" i="39"/>
  <c r="IH24" i="39"/>
  <c r="II24" i="39"/>
  <c r="IJ24" i="39"/>
  <c r="IK24" i="39"/>
  <c r="IL24" i="39"/>
  <c r="IM24" i="39"/>
  <c r="IC25" i="39"/>
  <c r="ID25" i="39"/>
  <c r="IE25" i="39"/>
  <c r="IF25" i="39"/>
  <c r="IG25" i="39"/>
  <c r="IH25" i="39"/>
  <c r="II25" i="39"/>
  <c r="IJ25" i="39"/>
  <c r="IK25" i="39"/>
  <c r="IL25" i="39"/>
  <c r="IM25" i="39"/>
  <c r="IC26" i="39"/>
  <c r="ID26" i="39"/>
  <c r="IE26" i="39"/>
  <c r="IF26" i="39"/>
  <c r="IG26" i="39"/>
  <c r="IH26" i="39"/>
  <c r="II26" i="39"/>
  <c r="IJ26" i="39"/>
  <c r="IK26" i="39"/>
  <c r="IL26" i="39"/>
  <c r="IM26" i="39"/>
  <c r="IC27" i="39"/>
  <c r="ID27" i="39"/>
  <c r="IE27" i="39"/>
  <c r="IF27" i="39"/>
  <c r="IG27" i="39"/>
  <c r="IH27" i="39"/>
  <c r="II27" i="39"/>
  <c r="IJ27" i="39"/>
  <c r="IK27" i="39"/>
  <c r="IL27" i="39"/>
  <c r="IM27" i="39"/>
  <c r="IC28" i="39"/>
  <c r="ID28" i="39"/>
  <c r="IE28" i="39"/>
  <c r="IF28" i="39"/>
  <c r="IG28" i="39"/>
  <c r="IH28" i="39"/>
  <c r="II28" i="39"/>
  <c r="IJ28" i="39"/>
  <c r="IK28" i="39"/>
  <c r="IL28" i="39"/>
  <c r="IM28" i="39"/>
  <c r="IC29" i="39"/>
  <c r="ID29" i="39"/>
  <c r="IE29" i="39"/>
  <c r="IF29" i="39"/>
  <c r="IG29" i="39"/>
  <c r="IH29" i="39"/>
  <c r="II29" i="39"/>
  <c r="IJ29" i="39"/>
  <c r="IK29" i="39"/>
  <c r="IL29" i="39"/>
  <c r="IM29" i="39"/>
  <c r="IC30" i="39"/>
  <c r="ID30" i="39"/>
  <c r="IE30" i="39"/>
  <c r="IF30" i="39"/>
  <c r="IG30" i="39"/>
  <c r="IH30" i="39"/>
  <c r="II30" i="39"/>
  <c r="IJ30" i="39"/>
  <c r="IK30" i="39"/>
  <c r="IL30" i="39"/>
  <c r="IM30" i="39"/>
  <c r="IC31" i="39"/>
  <c r="ID31" i="39"/>
  <c r="IE31" i="39"/>
  <c r="IF31" i="39"/>
  <c r="IG31" i="39"/>
  <c r="IH31" i="39"/>
  <c r="II31" i="39"/>
  <c r="IJ31" i="39"/>
  <c r="IK31" i="39"/>
  <c r="IL31" i="39"/>
  <c r="IM31" i="39"/>
  <c r="IC32" i="39"/>
  <c r="ID32" i="39"/>
  <c r="IE32" i="39"/>
  <c r="IF32" i="39"/>
  <c r="IG32" i="39"/>
  <c r="IH32" i="39"/>
  <c r="II32" i="39"/>
  <c r="IJ32" i="39"/>
  <c r="IK32" i="39"/>
  <c r="IL32" i="39"/>
  <c r="IM32" i="39"/>
  <c r="IC33" i="39"/>
  <c r="ID33" i="39"/>
  <c r="IE33" i="39"/>
  <c r="IF33" i="39"/>
  <c r="IG33" i="39"/>
  <c r="IH33" i="39"/>
  <c r="II33" i="39"/>
  <c r="IJ33" i="39"/>
  <c r="IK33" i="39"/>
  <c r="IL33" i="39"/>
  <c r="IM33" i="39"/>
  <c r="IC34" i="39"/>
  <c r="ID34" i="39"/>
  <c r="IE34" i="39"/>
  <c r="IF34" i="39"/>
  <c r="IG34" i="39"/>
  <c r="IH34" i="39"/>
  <c r="II34" i="39"/>
  <c r="IJ34" i="39"/>
  <c r="IK34" i="39"/>
  <c r="IL34" i="39"/>
  <c r="IM34" i="39"/>
  <c r="IC35" i="39"/>
  <c r="ID35" i="39"/>
  <c r="IE35" i="39"/>
  <c r="IF35" i="39"/>
  <c r="IG35" i="39"/>
  <c r="IH35" i="39"/>
  <c r="II35" i="39"/>
  <c r="IJ35" i="39"/>
  <c r="IK35" i="39"/>
  <c r="IL35" i="39"/>
  <c r="IM35" i="39"/>
  <c r="IC36" i="39"/>
  <c r="ID36" i="39"/>
  <c r="IE36" i="39"/>
  <c r="IF36" i="39"/>
  <c r="IG36" i="39"/>
  <c r="IH36" i="39"/>
  <c r="II36" i="39"/>
  <c r="IJ36" i="39"/>
  <c r="IK36" i="39"/>
  <c r="IL36" i="39"/>
  <c r="IM36" i="39"/>
  <c r="IC37" i="39"/>
  <c r="ID37" i="39"/>
  <c r="IE37" i="39"/>
  <c r="IF37" i="39"/>
  <c r="IG37" i="39"/>
  <c r="IH37" i="39"/>
  <c r="II37" i="39"/>
  <c r="IJ37" i="39"/>
  <c r="IK37" i="39"/>
  <c r="IL37" i="39"/>
  <c r="IM37" i="39"/>
  <c r="IC38" i="39"/>
  <c r="ID38" i="39"/>
  <c r="IE38" i="39"/>
  <c r="IF38" i="39"/>
  <c r="IG38" i="39"/>
  <c r="IH38" i="39"/>
  <c r="II38" i="39"/>
  <c r="IJ38" i="39"/>
  <c r="IK38" i="39"/>
  <c r="IL38" i="39"/>
  <c r="IM38" i="39"/>
  <c r="IC39" i="39"/>
  <c r="ID39" i="39"/>
  <c r="IE39" i="39"/>
  <c r="IF39" i="39"/>
  <c r="IG39" i="39"/>
  <c r="IH39" i="39"/>
  <c r="II39" i="39"/>
  <c r="IJ39" i="39"/>
  <c r="IK39" i="39"/>
  <c r="IL39" i="39"/>
  <c r="IM39" i="39"/>
  <c r="IC40" i="39"/>
  <c r="ID40" i="39"/>
  <c r="IE40" i="39"/>
  <c r="IF40" i="39"/>
  <c r="IG40" i="39"/>
  <c r="IH40" i="39"/>
  <c r="II40" i="39"/>
  <c r="IJ40" i="39"/>
  <c r="IK40" i="39"/>
  <c r="IL40" i="39"/>
  <c r="IM40" i="39"/>
  <c r="IC41" i="39"/>
  <c r="ID41" i="39"/>
  <c r="IE41" i="39"/>
  <c r="IF41" i="39"/>
  <c r="IG41" i="39"/>
  <c r="IH41" i="39"/>
  <c r="II41" i="39"/>
  <c r="IJ41" i="39"/>
  <c r="IK41" i="39"/>
  <c r="IL41" i="39"/>
  <c r="IM41" i="39"/>
  <c r="IC42" i="39"/>
  <c r="ID42" i="39"/>
  <c r="IE42" i="39"/>
  <c r="IF42" i="39"/>
  <c r="IG42" i="39"/>
  <c r="IH42" i="39"/>
  <c r="II42" i="39"/>
  <c r="IJ42" i="39"/>
  <c r="IK42" i="39"/>
  <c r="IL42" i="39"/>
  <c r="IM42" i="39"/>
  <c r="IC43" i="39"/>
  <c r="ID43" i="39"/>
  <c r="IE43" i="39"/>
  <c r="IF43" i="39"/>
  <c r="IG43" i="39"/>
  <c r="IH43" i="39"/>
  <c r="II43" i="39"/>
  <c r="IJ43" i="39"/>
  <c r="IK43" i="39"/>
  <c r="IL43" i="39"/>
  <c r="IM43" i="39"/>
  <c r="IC44" i="39"/>
  <c r="ID44" i="39"/>
  <c r="IE44" i="39"/>
  <c r="IF44" i="39"/>
  <c r="IG44" i="39"/>
  <c r="IH44" i="39"/>
  <c r="II44" i="39"/>
  <c r="IJ44" i="39"/>
  <c r="IK44" i="39"/>
  <c r="IL44" i="39"/>
  <c r="IM44" i="39"/>
  <c r="IC45" i="39"/>
  <c r="ID45" i="39"/>
  <c r="IE45" i="39"/>
  <c r="IF45" i="39"/>
  <c r="IG45" i="39"/>
  <c r="IH45" i="39"/>
  <c r="II45" i="39"/>
  <c r="IJ45" i="39"/>
  <c r="IK45" i="39"/>
  <c r="IL45" i="39"/>
  <c r="IM45" i="39"/>
  <c r="IC46" i="39"/>
  <c r="ID46" i="39"/>
  <c r="IE46" i="39"/>
  <c r="IF46" i="39"/>
  <c r="IG46" i="39"/>
  <c r="IH46" i="39"/>
  <c r="II46" i="39"/>
  <c r="IJ46" i="39"/>
  <c r="IK46" i="39"/>
  <c r="IL46" i="39"/>
  <c r="IM46" i="39"/>
  <c r="IC47" i="39"/>
  <c r="ID47" i="39"/>
  <c r="IE47" i="39"/>
  <c r="IF47" i="39"/>
  <c r="IG47" i="39"/>
  <c r="IH47" i="39"/>
  <c r="II47" i="39"/>
  <c r="IJ47" i="39"/>
  <c r="IK47" i="39"/>
  <c r="IL47" i="39"/>
  <c r="IM47" i="39"/>
  <c r="IC48" i="39"/>
  <c r="ID48" i="39"/>
  <c r="IE48" i="39"/>
  <c r="IF48" i="39"/>
  <c r="IG48" i="39"/>
  <c r="IH48" i="39"/>
  <c r="II48" i="39"/>
  <c r="IJ48" i="39"/>
  <c r="IK48" i="39"/>
  <c r="IL48" i="39"/>
  <c r="IM48" i="39"/>
  <c r="IC49" i="39"/>
  <c r="ID49" i="39"/>
  <c r="IE49" i="39"/>
  <c r="IF49" i="39"/>
  <c r="IG49" i="39"/>
  <c r="IH49" i="39"/>
  <c r="II49" i="39"/>
  <c r="IJ49" i="39"/>
  <c r="IK49" i="39"/>
  <c r="IL49" i="39"/>
  <c r="IM49" i="39"/>
  <c r="IC50" i="39"/>
  <c r="ID50" i="39"/>
  <c r="IE50" i="39"/>
  <c r="IF50" i="39"/>
  <c r="IG50" i="39"/>
  <c r="IH50" i="39"/>
  <c r="II50" i="39"/>
  <c r="IJ50" i="39"/>
  <c r="IK50" i="39"/>
  <c r="IL50" i="39"/>
  <c r="IM50" i="39"/>
  <c r="IC51" i="39"/>
  <c r="ID51" i="39"/>
  <c r="IE51" i="39"/>
  <c r="IF51" i="39"/>
  <c r="IG51" i="39"/>
  <c r="IH51" i="39"/>
  <c r="II51" i="39"/>
  <c r="IJ51" i="39"/>
  <c r="IK51" i="39"/>
  <c r="IL51" i="39"/>
  <c r="IM51" i="39"/>
  <c r="IC52" i="39"/>
  <c r="ID52" i="39"/>
  <c r="IE52" i="39"/>
  <c r="IF52" i="39"/>
  <c r="IG52" i="39"/>
  <c r="IH52" i="39"/>
  <c r="II52" i="39"/>
  <c r="IJ52" i="39"/>
  <c r="IK52" i="39"/>
  <c r="IL52" i="39"/>
  <c r="IM52" i="39"/>
  <c r="IC53" i="39"/>
  <c r="ID53" i="39"/>
  <c r="IE53" i="39"/>
  <c r="IF53" i="39"/>
  <c r="IG53" i="39"/>
  <c r="IH53" i="39"/>
  <c r="II53" i="39"/>
  <c r="IJ53" i="39"/>
  <c r="IK53" i="39"/>
  <c r="IL53" i="39"/>
  <c r="IM53" i="39"/>
  <c r="IC54" i="39"/>
  <c r="ID54" i="39"/>
  <c r="IE54" i="39"/>
  <c r="IF54" i="39"/>
  <c r="IG54" i="39"/>
  <c r="IH54" i="39"/>
  <c r="II54" i="39"/>
  <c r="IJ54" i="39"/>
  <c r="IK54" i="39"/>
  <c r="IL54" i="39"/>
  <c r="IM54" i="39"/>
  <c r="IC55" i="39"/>
  <c r="ID55" i="39"/>
  <c r="IE55" i="39"/>
  <c r="IF55" i="39"/>
  <c r="IG55" i="39"/>
  <c r="IH55" i="39"/>
  <c r="II55" i="39"/>
  <c r="IJ55" i="39"/>
  <c r="IK55" i="39"/>
  <c r="IL55" i="39"/>
  <c r="IM55" i="39"/>
  <c r="IC56" i="39"/>
  <c r="ID56" i="39"/>
  <c r="IE56" i="39"/>
  <c r="IF56" i="39"/>
  <c r="IG56" i="39"/>
  <c r="IH56" i="39"/>
  <c r="II56" i="39"/>
  <c r="IJ56" i="39"/>
  <c r="IK56" i="39"/>
  <c r="IL56" i="39"/>
  <c r="IM56" i="39"/>
  <c r="IC57" i="39"/>
  <c r="ID57" i="39"/>
  <c r="IE57" i="39"/>
  <c r="IF57" i="39"/>
  <c r="IG57" i="39"/>
  <c r="IH57" i="39"/>
  <c r="II57" i="39"/>
  <c r="IJ57" i="39"/>
  <c r="IK57" i="39"/>
  <c r="IL57" i="39"/>
  <c r="IM57" i="39"/>
  <c r="IC58" i="39"/>
  <c r="ID58" i="39"/>
  <c r="IE58" i="39"/>
  <c r="IF58" i="39"/>
  <c r="IG58" i="39"/>
  <c r="IH58" i="39"/>
  <c r="II58" i="39"/>
  <c r="IJ58" i="39"/>
  <c r="IK58" i="39"/>
  <c r="IL58" i="39"/>
  <c r="IM58" i="39"/>
  <c r="IC59" i="39"/>
  <c r="ID59" i="39"/>
  <c r="IE59" i="39"/>
  <c r="IF59" i="39"/>
  <c r="IG59" i="39"/>
  <c r="IH59" i="39"/>
  <c r="II59" i="39"/>
  <c r="IJ59" i="39"/>
  <c r="IK59" i="39"/>
  <c r="IL59" i="39"/>
  <c r="IM59" i="39"/>
  <c r="IC60" i="39"/>
  <c r="ID60" i="39"/>
  <c r="IE60" i="39"/>
  <c r="IF60" i="39"/>
  <c r="IG60" i="39"/>
  <c r="IH60" i="39"/>
  <c r="II60" i="39"/>
  <c r="IJ60" i="39"/>
  <c r="IK60" i="39"/>
  <c r="IL60" i="39"/>
  <c r="IM60" i="39"/>
  <c r="IC61" i="39"/>
  <c r="ID61" i="39"/>
  <c r="IE61" i="39"/>
  <c r="IF61" i="39"/>
  <c r="IG61" i="39"/>
  <c r="IH61" i="39"/>
  <c r="II61" i="39"/>
  <c r="IJ61" i="39"/>
  <c r="IK61" i="39"/>
  <c r="IL61" i="39"/>
  <c r="IM61" i="39"/>
  <c r="IC62" i="39"/>
  <c r="ID62" i="39"/>
  <c r="IE62" i="39"/>
  <c r="IF62" i="39"/>
  <c r="IG62" i="39"/>
  <c r="IH62" i="39"/>
  <c r="II62" i="39"/>
  <c r="IJ62" i="39"/>
  <c r="IK62" i="39"/>
  <c r="IL62" i="39"/>
  <c r="IM62" i="39"/>
  <c r="IC63" i="39"/>
  <c r="ID63" i="39"/>
  <c r="IE63" i="39"/>
  <c r="IF63" i="39"/>
  <c r="IG63" i="39"/>
  <c r="IH63" i="39"/>
  <c r="II63" i="39"/>
  <c r="IJ63" i="39"/>
  <c r="IK63" i="39"/>
  <c r="IL63" i="39"/>
  <c r="IM63" i="39"/>
  <c r="IC64" i="39"/>
  <c r="ID64" i="39"/>
  <c r="IE64" i="39"/>
  <c r="IF64" i="39"/>
  <c r="IG64" i="39"/>
  <c r="IH64" i="39"/>
  <c r="II64" i="39"/>
  <c r="IJ64" i="39"/>
  <c r="IK64" i="39"/>
  <c r="IL64" i="39"/>
  <c r="IM64" i="39"/>
  <c r="IC65" i="39"/>
  <c r="ID65" i="39"/>
  <c r="IE65" i="39"/>
  <c r="IF65" i="39"/>
  <c r="IG65" i="39"/>
  <c r="IH65" i="39"/>
  <c r="II65" i="39"/>
  <c r="IJ65" i="39"/>
  <c r="IK65" i="39"/>
  <c r="IL65" i="39"/>
  <c r="IM65" i="39"/>
  <c r="IC66" i="39"/>
  <c r="ID66" i="39"/>
  <c r="IE66" i="39"/>
  <c r="IF66" i="39"/>
  <c r="IG66" i="39"/>
  <c r="IH66" i="39"/>
  <c r="II66" i="39"/>
  <c r="IJ66" i="39"/>
  <c r="IK66" i="39"/>
  <c r="IL66" i="39"/>
  <c r="IM66" i="39"/>
  <c r="IC67" i="39"/>
  <c r="ID67" i="39"/>
  <c r="IE67" i="39"/>
  <c r="IF67" i="39"/>
  <c r="IG67" i="39"/>
  <c r="IH67" i="39"/>
  <c r="II67" i="39"/>
  <c r="IJ67" i="39"/>
  <c r="IK67" i="39"/>
  <c r="IL67" i="39"/>
  <c r="IM67" i="39"/>
  <c r="IC68" i="39"/>
  <c r="ID68" i="39"/>
  <c r="IE68" i="39"/>
  <c r="IF68" i="39"/>
  <c r="IG68" i="39"/>
  <c r="IH68" i="39"/>
  <c r="II68" i="39"/>
  <c r="IJ68" i="39"/>
  <c r="IK68" i="39"/>
  <c r="IL68" i="39"/>
  <c r="IM68" i="39"/>
  <c r="IC69" i="39"/>
  <c r="ID69" i="39"/>
  <c r="IE69" i="39"/>
  <c r="IF69" i="39"/>
  <c r="IG69" i="39"/>
  <c r="IH69" i="39"/>
  <c r="II69" i="39"/>
  <c r="IJ69" i="39"/>
  <c r="IK69" i="39"/>
  <c r="IL69" i="39"/>
  <c r="IM69" i="39"/>
  <c r="IC70" i="39"/>
  <c r="ID70" i="39"/>
  <c r="IE70" i="39"/>
  <c r="IF70" i="39"/>
  <c r="IG70" i="39"/>
  <c r="IH70" i="39"/>
  <c r="II70" i="39"/>
  <c r="IJ70" i="39"/>
  <c r="IK70" i="39"/>
  <c r="IL70" i="39"/>
  <c r="IM70" i="39"/>
  <c r="IC71" i="39"/>
  <c r="ID71" i="39"/>
  <c r="IE71" i="39"/>
  <c r="IF71" i="39"/>
  <c r="IG71" i="39"/>
  <c r="IH71" i="39"/>
  <c r="II71" i="39"/>
  <c r="IJ71" i="39"/>
  <c r="IK71" i="39"/>
  <c r="IL71" i="39"/>
  <c r="IM71" i="39"/>
  <c r="IC72" i="39"/>
  <c r="ID72" i="39"/>
  <c r="IE72" i="39"/>
  <c r="IF72" i="39"/>
  <c r="IG72" i="39"/>
  <c r="IH72" i="39"/>
  <c r="II72" i="39"/>
  <c r="IJ72" i="39"/>
  <c r="IK72" i="39"/>
  <c r="IL72" i="39"/>
  <c r="IM72" i="39"/>
  <c r="IC73" i="39"/>
  <c r="ID73" i="39"/>
  <c r="IE73" i="39"/>
  <c r="IF73" i="39"/>
  <c r="IG73" i="39"/>
  <c r="IH73" i="39"/>
  <c r="II73" i="39"/>
  <c r="IJ73" i="39"/>
  <c r="IK73" i="39"/>
  <c r="IL73" i="39"/>
  <c r="IM73" i="39"/>
  <c r="IC74" i="39"/>
  <c r="ID74" i="39"/>
  <c r="IE74" i="39"/>
  <c r="IF74" i="39"/>
  <c r="IG74" i="39"/>
  <c r="IH74" i="39"/>
  <c r="II74" i="39"/>
  <c r="IJ74" i="39"/>
  <c r="IK74" i="39"/>
  <c r="IL74" i="39"/>
  <c r="IM74" i="39"/>
  <c r="IC75" i="39"/>
  <c r="ID75" i="39"/>
  <c r="IE75" i="39"/>
  <c r="IF75" i="39"/>
  <c r="IG75" i="39"/>
  <c r="IH75" i="39"/>
  <c r="II75" i="39"/>
  <c r="IJ75" i="39"/>
  <c r="IK75" i="39"/>
  <c r="IL75" i="39"/>
  <c r="IM75" i="39"/>
  <c r="IC76" i="39"/>
  <c r="ID76" i="39"/>
  <c r="IE76" i="39"/>
  <c r="IF76" i="39"/>
  <c r="IG76" i="39"/>
  <c r="IH76" i="39"/>
  <c r="II76" i="39"/>
  <c r="IJ76" i="39"/>
  <c r="IK76" i="39"/>
  <c r="IL76" i="39"/>
  <c r="IM76" i="39"/>
  <c r="IC77" i="39"/>
  <c r="ID77" i="39"/>
  <c r="IE77" i="39"/>
  <c r="IF77" i="39"/>
  <c r="IG77" i="39"/>
  <c r="IH77" i="39"/>
  <c r="II77" i="39"/>
  <c r="IJ77" i="39"/>
  <c r="IK77" i="39"/>
  <c r="IL77" i="39"/>
  <c r="IM77" i="39"/>
  <c r="IC78" i="39"/>
  <c r="ID78" i="39"/>
  <c r="IE78" i="39"/>
  <c r="IF78" i="39"/>
  <c r="IG78" i="39"/>
  <c r="IH78" i="39"/>
  <c r="II78" i="39"/>
  <c r="IJ78" i="39"/>
  <c r="IK78" i="39"/>
  <c r="IL78" i="39"/>
  <c r="IM78" i="39"/>
  <c r="IC79" i="39"/>
  <c r="ID79" i="39"/>
  <c r="IE79" i="39"/>
  <c r="IF79" i="39"/>
  <c r="IG79" i="39"/>
  <c r="IH79" i="39"/>
  <c r="II79" i="39"/>
  <c r="IJ79" i="39"/>
  <c r="IK79" i="39"/>
  <c r="IL79" i="39"/>
  <c r="IM79" i="39"/>
  <c r="IC80" i="39"/>
  <c r="ID80" i="39"/>
  <c r="IE80" i="39"/>
  <c r="IF80" i="39"/>
  <c r="IG80" i="39"/>
  <c r="IH80" i="39"/>
  <c r="II80" i="39"/>
  <c r="IJ80" i="39"/>
  <c r="IK80" i="39"/>
  <c r="IL80" i="39"/>
  <c r="IM80" i="39"/>
  <c r="IC81" i="39"/>
  <c r="ID81" i="39"/>
  <c r="IE81" i="39"/>
  <c r="IF81" i="39"/>
  <c r="IG81" i="39"/>
  <c r="IH81" i="39"/>
  <c r="II81" i="39"/>
  <c r="IJ81" i="39"/>
  <c r="IK81" i="39"/>
  <c r="IL81" i="39"/>
  <c r="IM81" i="39"/>
  <c r="IC82" i="39"/>
  <c r="ID82" i="39"/>
  <c r="IE82" i="39"/>
  <c r="IF82" i="39"/>
  <c r="IG82" i="39"/>
  <c r="IH82" i="39"/>
  <c r="II82" i="39"/>
  <c r="IJ82" i="39"/>
  <c r="IK82" i="39"/>
  <c r="IL82" i="39"/>
  <c r="IM82" i="39"/>
  <c r="IC83" i="39"/>
  <c r="ID83" i="39"/>
  <c r="IE83" i="39"/>
  <c r="IF83" i="39"/>
  <c r="IG83" i="39"/>
  <c r="IH83" i="39"/>
  <c r="II83" i="39"/>
  <c r="IJ83" i="39"/>
  <c r="IK83" i="39"/>
  <c r="IL83" i="39"/>
  <c r="IM83" i="39"/>
  <c r="IC84" i="39"/>
  <c r="ID84" i="39"/>
  <c r="IE84" i="39"/>
  <c r="IF84" i="39"/>
  <c r="IG84" i="39"/>
  <c r="IH84" i="39"/>
  <c r="II84" i="39"/>
  <c r="IJ84" i="39"/>
  <c r="IK84" i="39"/>
  <c r="IL84" i="39"/>
  <c r="IM84" i="39"/>
  <c r="IC85" i="39"/>
  <c r="ID85" i="39"/>
  <c r="IE85" i="39"/>
  <c r="IF85" i="39"/>
  <c r="IG85" i="39"/>
  <c r="IH85" i="39"/>
  <c r="II85" i="39"/>
  <c r="IJ85" i="39"/>
  <c r="IK85" i="39"/>
  <c r="IL85" i="39"/>
  <c r="IM85" i="39"/>
  <c r="IC86" i="39"/>
  <c r="ID86" i="39"/>
  <c r="IE86" i="39"/>
  <c r="IF86" i="39"/>
  <c r="IG86" i="39"/>
  <c r="IH86" i="39"/>
  <c r="II86" i="39"/>
  <c r="IJ86" i="39"/>
  <c r="IK86" i="39"/>
  <c r="IL86" i="39"/>
  <c r="IM86" i="39"/>
  <c r="IC87" i="39"/>
  <c r="ID87" i="39"/>
  <c r="IE87" i="39"/>
  <c r="IF87" i="39"/>
  <c r="IG87" i="39"/>
  <c r="IH87" i="39"/>
  <c r="II87" i="39"/>
  <c r="IJ87" i="39"/>
  <c r="IK87" i="39"/>
  <c r="IL87" i="39"/>
  <c r="IM87" i="39"/>
  <c r="IC88" i="39"/>
  <c r="ID88" i="39"/>
  <c r="IE88" i="39"/>
  <c r="IF88" i="39"/>
  <c r="IG88" i="39"/>
  <c r="IH88" i="39"/>
  <c r="II88" i="39"/>
  <c r="IJ88" i="39"/>
  <c r="IK88" i="39"/>
  <c r="IL88" i="39"/>
  <c r="IM88" i="39"/>
  <c r="IC89" i="39"/>
  <c r="ID89" i="39"/>
  <c r="IE89" i="39"/>
  <c r="IF89" i="39"/>
  <c r="IG89" i="39"/>
  <c r="IH89" i="39"/>
  <c r="II89" i="39"/>
  <c r="IJ89" i="39"/>
  <c r="IK89" i="39"/>
  <c r="IL89" i="39"/>
  <c r="IM89" i="39"/>
  <c r="IC90" i="39"/>
  <c r="ID90" i="39"/>
  <c r="IE90" i="39"/>
  <c r="IF90" i="39"/>
  <c r="IG90" i="39"/>
  <c r="IH90" i="39"/>
  <c r="II90" i="39"/>
  <c r="IJ90" i="39"/>
  <c r="IK90" i="39"/>
  <c r="IL90" i="39"/>
  <c r="IM90" i="39"/>
  <c r="IC91" i="39"/>
  <c r="ID91" i="39"/>
  <c r="IE91" i="39"/>
  <c r="IF91" i="39"/>
  <c r="IG91" i="39"/>
  <c r="IH91" i="39"/>
  <c r="II91" i="39"/>
  <c r="IJ91" i="39"/>
  <c r="IK91" i="39"/>
  <c r="IL91" i="39"/>
  <c r="IM91" i="39"/>
  <c r="IC92" i="39"/>
  <c r="ID92" i="39"/>
  <c r="IE92" i="39"/>
  <c r="IF92" i="39"/>
  <c r="IG92" i="39"/>
  <c r="IH92" i="39"/>
  <c r="II92" i="39"/>
  <c r="IJ92" i="39"/>
  <c r="IK92" i="39"/>
  <c r="IL92" i="39"/>
  <c r="IM92" i="39"/>
  <c r="IC93" i="39"/>
  <c r="ID93" i="39"/>
  <c r="IE93" i="39"/>
  <c r="IF93" i="39"/>
  <c r="IG93" i="39"/>
  <c r="IH93" i="39"/>
  <c r="II93" i="39"/>
  <c r="IJ93" i="39"/>
  <c r="IK93" i="39"/>
  <c r="IL93" i="39"/>
  <c r="IM93" i="39"/>
  <c r="IC94" i="39"/>
  <c r="ID94" i="39"/>
  <c r="IE94" i="39"/>
  <c r="IF94" i="39"/>
  <c r="IG94" i="39"/>
  <c r="IH94" i="39"/>
  <c r="II94" i="39"/>
  <c r="IJ94" i="39"/>
  <c r="IK94" i="39"/>
  <c r="IL94" i="39"/>
  <c r="IM94" i="39"/>
  <c r="IC95" i="39"/>
  <c r="ID95" i="39"/>
  <c r="IE95" i="39"/>
  <c r="IF95" i="39"/>
  <c r="IG95" i="39"/>
  <c r="IH95" i="39"/>
  <c r="II95" i="39"/>
  <c r="IJ95" i="39"/>
  <c r="IK95" i="39"/>
  <c r="IL95" i="39"/>
  <c r="IM95" i="39"/>
  <c r="IC96" i="39"/>
  <c r="ID96" i="39"/>
  <c r="IE96" i="39"/>
  <c r="IF96" i="39"/>
  <c r="IG96" i="39"/>
  <c r="IH96" i="39"/>
  <c r="II96" i="39"/>
  <c r="IJ96" i="39"/>
  <c r="IK96" i="39"/>
  <c r="IL96" i="39"/>
  <c r="IM96" i="39"/>
  <c r="IC97" i="39"/>
  <c r="ID97" i="39"/>
  <c r="IE97" i="39"/>
  <c r="IF97" i="39"/>
  <c r="IG97" i="39"/>
  <c r="IH97" i="39"/>
  <c r="II97" i="39"/>
  <c r="IJ97" i="39"/>
  <c r="IK97" i="39"/>
  <c r="IL97" i="39"/>
  <c r="IM97" i="39"/>
  <c r="IC98" i="39"/>
  <c r="ID98" i="39"/>
  <c r="IE98" i="39"/>
  <c r="IF98" i="39"/>
  <c r="IG98" i="39"/>
  <c r="IH98" i="39"/>
  <c r="II98" i="39"/>
  <c r="IJ98" i="39"/>
  <c r="IK98" i="39"/>
  <c r="IL98" i="39"/>
  <c r="IM98" i="39"/>
  <c r="IC99" i="39"/>
  <c r="ID99" i="39"/>
  <c r="IE99" i="39"/>
  <c r="IF99" i="39"/>
  <c r="IG99" i="39"/>
  <c r="IH99" i="39"/>
  <c r="II99" i="39"/>
  <c r="IJ99" i="39"/>
  <c r="IK99" i="39"/>
  <c r="IL99" i="39"/>
  <c r="IM99" i="39"/>
  <c r="IC100" i="39"/>
  <c r="ID100" i="39"/>
  <c r="IE100" i="39"/>
  <c r="IF100" i="39"/>
  <c r="IG100" i="39"/>
  <c r="IH100" i="39"/>
  <c r="II100" i="39"/>
  <c r="IJ100" i="39"/>
  <c r="IK100" i="39"/>
  <c r="IL100" i="39"/>
  <c r="IM100" i="39"/>
  <c r="IC101" i="39"/>
  <c r="ID101" i="39"/>
  <c r="IE101" i="39"/>
  <c r="IF101" i="39"/>
  <c r="IG101" i="39"/>
  <c r="IH101" i="39"/>
  <c r="II101" i="39"/>
  <c r="IJ101" i="39"/>
  <c r="IK101" i="39"/>
  <c r="IL101" i="39"/>
  <c r="IM101" i="39"/>
  <c r="IC102" i="39"/>
  <c r="ID102" i="39"/>
  <c r="IE102" i="39"/>
  <c r="IF102" i="39"/>
  <c r="IG102" i="39"/>
  <c r="IH102" i="39"/>
  <c r="II102" i="39"/>
  <c r="IJ102" i="39"/>
  <c r="IK102" i="39"/>
  <c r="IL102" i="39"/>
  <c r="IM102" i="39"/>
  <c r="IC103" i="39"/>
  <c r="ID103" i="39"/>
  <c r="IE103" i="39"/>
  <c r="IF103" i="39"/>
  <c r="IG103" i="39"/>
  <c r="IH103" i="39"/>
  <c r="II103" i="39"/>
  <c r="IJ103" i="39"/>
  <c r="IK103" i="39"/>
  <c r="IL103" i="39"/>
  <c r="IM103" i="39"/>
  <c r="IC104" i="39"/>
  <c r="ID104" i="39"/>
  <c r="IE104" i="39"/>
  <c r="IF104" i="39"/>
  <c r="IG104" i="39"/>
  <c r="IH104" i="39"/>
  <c r="II104" i="39"/>
  <c r="IJ104" i="39"/>
  <c r="IK104" i="39"/>
  <c r="IL104" i="39"/>
  <c r="IM104" i="39"/>
  <c r="IC105" i="39"/>
  <c r="ID105" i="39"/>
  <c r="IE105" i="39"/>
  <c r="IF105" i="39"/>
  <c r="IG105" i="39"/>
  <c r="IH105" i="39"/>
  <c r="II105" i="39"/>
  <c r="IJ105" i="39"/>
  <c r="IK105" i="39"/>
  <c r="IL105" i="39"/>
  <c r="IM105" i="39"/>
  <c r="IC106" i="39"/>
  <c r="ID106" i="39"/>
  <c r="IE106" i="39"/>
  <c r="IF106" i="39"/>
  <c r="IG106" i="39"/>
  <c r="IH106" i="39"/>
  <c r="II106" i="39"/>
  <c r="IJ106" i="39"/>
  <c r="IK106" i="39"/>
  <c r="IL106" i="39"/>
  <c r="IM106" i="39"/>
  <c r="IC107" i="39"/>
  <c r="ID107" i="39"/>
  <c r="IE107" i="39"/>
  <c r="IF107" i="39"/>
  <c r="IG107" i="39"/>
  <c r="IH107" i="39"/>
  <c r="II107" i="39"/>
  <c r="IJ107" i="39"/>
  <c r="IK107" i="39"/>
  <c r="IL107" i="39"/>
  <c r="IM107" i="39"/>
  <c r="IC108" i="39"/>
  <c r="ID108" i="39"/>
  <c r="IE108" i="39"/>
  <c r="IF108" i="39"/>
  <c r="IG108" i="39"/>
  <c r="IH108" i="39"/>
  <c r="II108" i="39"/>
  <c r="IJ108" i="39"/>
  <c r="IK108" i="39"/>
  <c r="IL108" i="39"/>
  <c r="IM108" i="39"/>
  <c r="IC109" i="39"/>
  <c r="ID109" i="39"/>
  <c r="IE109" i="39"/>
  <c r="IF109" i="39"/>
  <c r="IG109" i="39"/>
  <c r="IH109" i="39"/>
  <c r="II109" i="39"/>
  <c r="IJ109" i="39"/>
  <c r="IK109" i="39"/>
  <c r="IL109" i="39"/>
  <c r="IM109" i="39"/>
  <c r="IC110" i="39"/>
  <c r="ID110" i="39"/>
  <c r="IE110" i="39"/>
  <c r="IF110" i="39"/>
  <c r="IG110" i="39"/>
  <c r="IH110" i="39"/>
  <c r="II110" i="39"/>
  <c r="IJ110" i="39"/>
  <c r="IK110" i="39"/>
  <c r="IL110" i="39"/>
  <c r="IM110" i="39"/>
  <c r="IC111" i="39"/>
  <c r="ID111" i="39"/>
  <c r="IE111" i="39"/>
  <c r="IF111" i="39"/>
  <c r="IG111" i="39"/>
  <c r="IH111" i="39"/>
  <c r="II111" i="39"/>
  <c r="IJ111" i="39"/>
  <c r="IK111" i="39"/>
  <c r="IL111" i="39"/>
  <c r="IM111" i="39"/>
  <c r="IC112" i="39"/>
  <c r="ID112" i="39"/>
  <c r="IE112" i="39"/>
  <c r="IF112" i="39"/>
  <c r="IG112" i="39"/>
  <c r="IH112" i="39"/>
  <c r="II112" i="39"/>
  <c r="IJ112" i="39"/>
  <c r="IK112" i="39"/>
  <c r="IL112" i="39"/>
  <c r="IM112" i="39"/>
  <c r="IC113" i="39"/>
  <c r="ID113" i="39"/>
  <c r="IE113" i="39"/>
  <c r="IF113" i="39"/>
  <c r="IG113" i="39"/>
  <c r="IH113" i="39"/>
  <c r="II113" i="39"/>
  <c r="IJ113" i="39"/>
  <c r="IK113" i="39"/>
  <c r="IL113" i="39"/>
  <c r="IM113" i="39"/>
  <c r="IC114" i="39"/>
  <c r="ID114" i="39"/>
  <c r="IE114" i="39"/>
  <c r="IF114" i="39"/>
  <c r="IG114" i="39"/>
  <c r="IH114" i="39"/>
  <c r="II114" i="39"/>
  <c r="IJ114" i="39"/>
  <c r="IK114" i="39"/>
  <c r="IL114" i="39"/>
  <c r="IM114" i="39"/>
  <c r="IC115" i="39"/>
  <c r="ID115" i="39"/>
  <c r="IE115" i="39"/>
  <c r="IF115" i="39"/>
  <c r="IG115" i="39"/>
  <c r="IH115" i="39"/>
  <c r="II115" i="39"/>
  <c r="IJ115" i="39"/>
  <c r="IK115" i="39"/>
  <c r="IL115" i="39"/>
  <c r="IM115" i="39"/>
  <c r="IC116" i="39"/>
  <c r="ID116" i="39"/>
  <c r="IE116" i="39"/>
  <c r="IF116" i="39"/>
  <c r="IG116" i="39"/>
  <c r="IH116" i="39"/>
  <c r="II116" i="39"/>
  <c r="IJ116" i="39"/>
  <c r="IK116" i="39"/>
  <c r="IL116" i="39"/>
  <c r="IM116" i="39"/>
  <c r="IC117" i="39"/>
  <c r="ID117" i="39"/>
  <c r="IE117" i="39"/>
  <c r="IF117" i="39"/>
  <c r="IG117" i="39"/>
  <c r="IH117" i="39"/>
  <c r="II117" i="39"/>
  <c r="IJ117" i="39"/>
  <c r="IK117" i="39"/>
  <c r="IL117" i="39"/>
  <c r="IM117" i="39"/>
  <c r="IC118" i="39"/>
  <c r="ID118" i="39"/>
  <c r="IE118" i="39"/>
  <c r="IF118" i="39"/>
  <c r="IG118" i="39"/>
  <c r="IH118" i="39"/>
  <c r="II118" i="39"/>
  <c r="IJ118" i="39"/>
  <c r="IK118" i="39"/>
  <c r="IL118" i="39"/>
  <c r="IM118" i="39"/>
  <c r="IC119" i="39"/>
  <c r="ID119" i="39"/>
  <c r="IE119" i="39"/>
  <c r="IF119" i="39"/>
  <c r="IG119" i="39"/>
  <c r="IH119" i="39"/>
  <c r="II119" i="39"/>
  <c r="IJ119" i="39"/>
  <c r="IK119" i="39"/>
  <c r="IL119" i="39"/>
  <c r="IM119" i="39"/>
  <c r="IC120" i="39"/>
  <c r="ID120" i="39"/>
  <c r="IE120" i="39"/>
  <c r="IF120" i="39"/>
  <c r="IG120" i="39"/>
  <c r="IH120" i="39"/>
  <c r="II120" i="39"/>
  <c r="IJ120" i="39"/>
  <c r="IK120" i="39"/>
  <c r="IL120" i="39"/>
  <c r="IM120" i="39"/>
  <c r="IC121" i="39"/>
  <c r="ID121" i="39"/>
  <c r="IE121" i="39"/>
  <c r="IF121" i="39"/>
  <c r="IG121" i="39"/>
  <c r="IH121" i="39"/>
  <c r="II121" i="39"/>
  <c r="IJ121" i="39"/>
  <c r="IK121" i="39"/>
  <c r="IL121" i="39"/>
  <c r="IM121" i="39"/>
  <c r="IC122" i="39"/>
  <c r="ID122" i="39"/>
  <c r="IE122" i="39"/>
  <c r="IF122" i="39"/>
  <c r="IG122" i="39"/>
  <c r="IH122" i="39"/>
  <c r="II122" i="39"/>
  <c r="IJ122" i="39"/>
  <c r="IK122" i="39"/>
  <c r="IL122" i="39"/>
  <c r="IM122" i="39"/>
  <c r="IC123" i="39"/>
  <c r="ID123" i="39"/>
  <c r="IE123" i="39"/>
  <c r="IF123" i="39"/>
  <c r="IG123" i="39"/>
  <c r="IH123" i="39"/>
  <c r="II123" i="39"/>
  <c r="IJ123" i="39"/>
  <c r="IK123" i="39"/>
  <c r="IL123" i="39"/>
  <c r="IM123" i="39"/>
  <c r="IC124" i="39"/>
  <c r="ID124" i="39"/>
  <c r="IE124" i="39"/>
  <c r="IF124" i="39"/>
  <c r="IG124" i="39"/>
  <c r="IH124" i="39"/>
  <c r="II124" i="39"/>
  <c r="IJ124" i="39"/>
  <c r="IK124" i="39"/>
  <c r="IL124" i="39"/>
  <c r="IM124" i="39"/>
  <c r="IC125" i="39"/>
  <c r="ID125" i="39"/>
  <c r="IE125" i="39"/>
  <c r="IF125" i="39"/>
  <c r="IG125" i="39"/>
  <c r="IH125" i="39"/>
  <c r="II125" i="39"/>
  <c r="IJ125" i="39"/>
  <c r="IK125" i="39"/>
  <c r="IL125" i="39"/>
  <c r="IM125" i="39"/>
  <c r="IC126" i="39"/>
  <c r="ID126" i="39"/>
  <c r="IE126" i="39"/>
  <c r="IF126" i="39"/>
  <c r="IG126" i="39"/>
  <c r="IH126" i="39"/>
  <c r="II126" i="39"/>
  <c r="IJ126" i="39"/>
  <c r="IK126" i="39"/>
  <c r="IL126" i="39"/>
  <c r="IM126" i="39"/>
  <c r="IC127" i="39"/>
  <c r="ID127" i="39"/>
  <c r="IE127" i="39"/>
  <c r="IF127" i="39"/>
  <c r="IG127" i="39"/>
  <c r="IH127" i="39"/>
  <c r="II127" i="39"/>
  <c r="IJ127" i="39"/>
  <c r="IK127" i="39"/>
  <c r="IL127" i="39"/>
  <c r="IM127" i="39"/>
  <c r="IC128" i="39"/>
  <c r="ID128" i="39"/>
  <c r="IE128" i="39"/>
  <c r="IF128" i="39"/>
  <c r="IG128" i="39"/>
  <c r="IH128" i="39"/>
  <c r="II128" i="39"/>
  <c r="IJ128" i="39"/>
  <c r="IK128" i="39"/>
  <c r="IL128" i="39"/>
  <c r="IM128" i="39"/>
  <c r="IC129" i="39"/>
  <c r="ID129" i="39"/>
  <c r="IE129" i="39"/>
  <c r="IF129" i="39"/>
  <c r="IG129" i="39"/>
  <c r="IH129" i="39"/>
  <c r="II129" i="39"/>
  <c r="IJ129" i="39"/>
  <c r="IK129" i="39"/>
  <c r="IL129" i="39"/>
  <c r="IM129" i="39"/>
  <c r="IC130" i="39"/>
  <c r="ID130" i="39"/>
  <c r="IE130" i="39"/>
  <c r="IF130" i="39"/>
  <c r="IG130" i="39"/>
  <c r="IH130" i="39"/>
  <c r="II130" i="39"/>
  <c r="IJ130" i="39"/>
  <c r="IK130" i="39"/>
  <c r="IL130" i="39"/>
  <c r="IM130" i="39"/>
  <c r="IC131" i="39"/>
  <c r="ID131" i="39"/>
  <c r="IE131" i="39"/>
  <c r="IF131" i="39"/>
  <c r="IG131" i="39"/>
  <c r="IH131" i="39"/>
  <c r="II131" i="39"/>
  <c r="IJ131" i="39"/>
  <c r="IK131" i="39"/>
  <c r="IL131" i="39"/>
  <c r="IM131" i="39"/>
  <c r="IC132" i="39"/>
  <c r="ID132" i="39"/>
  <c r="IE132" i="39"/>
  <c r="IF132" i="39"/>
  <c r="IG132" i="39"/>
  <c r="IH132" i="39"/>
  <c r="II132" i="39"/>
  <c r="IJ132" i="39"/>
  <c r="IK132" i="39"/>
  <c r="IL132" i="39"/>
  <c r="IM132" i="39"/>
  <c r="IC133" i="39"/>
  <c r="ID133" i="39"/>
  <c r="IE133" i="39"/>
  <c r="IF133" i="39"/>
  <c r="IG133" i="39"/>
  <c r="IH133" i="39"/>
  <c r="II133" i="39"/>
  <c r="IJ133" i="39"/>
  <c r="IK133" i="39"/>
  <c r="IL133" i="39"/>
  <c r="IM133" i="39"/>
  <c r="IC134" i="39"/>
  <c r="ID134" i="39"/>
  <c r="IE134" i="39"/>
  <c r="IF134" i="39"/>
  <c r="IG134" i="39"/>
  <c r="IH134" i="39"/>
  <c r="II134" i="39"/>
  <c r="IJ134" i="39"/>
  <c r="IK134" i="39"/>
  <c r="IL134" i="39"/>
  <c r="IM134" i="39"/>
  <c r="IC135" i="39"/>
  <c r="ID135" i="39"/>
  <c r="IE135" i="39"/>
  <c r="IF135" i="39"/>
  <c r="IG135" i="39"/>
  <c r="IH135" i="39"/>
  <c r="II135" i="39"/>
  <c r="IJ135" i="39"/>
  <c r="IK135" i="39"/>
  <c r="IL135" i="39"/>
  <c r="IM135" i="39"/>
  <c r="IC136" i="39"/>
  <c r="ID136" i="39"/>
  <c r="IE136" i="39"/>
  <c r="IF136" i="39"/>
  <c r="IG136" i="39"/>
  <c r="IH136" i="39"/>
  <c r="II136" i="39"/>
  <c r="IJ136" i="39"/>
  <c r="IK136" i="39"/>
  <c r="IL136" i="39"/>
  <c r="IM136" i="39"/>
  <c r="IC137" i="39"/>
  <c r="ID137" i="39"/>
  <c r="IE137" i="39"/>
  <c r="IF137" i="39"/>
  <c r="IG137" i="39"/>
  <c r="IH137" i="39"/>
  <c r="II137" i="39"/>
  <c r="IJ137" i="39"/>
  <c r="IK137" i="39"/>
  <c r="IL137" i="39"/>
  <c r="IM137" i="39"/>
  <c r="IC138" i="39"/>
  <c r="ID138" i="39"/>
  <c r="IE138" i="39"/>
  <c r="IF138" i="39"/>
  <c r="IG138" i="39"/>
  <c r="IH138" i="39"/>
  <c r="II138" i="39"/>
  <c r="IJ138" i="39"/>
  <c r="IK138" i="39"/>
  <c r="IL138" i="39"/>
  <c r="IM138" i="39"/>
  <c r="IC139" i="39"/>
  <c r="ID139" i="39"/>
  <c r="IE139" i="39"/>
  <c r="IF139" i="39"/>
  <c r="IG139" i="39"/>
  <c r="IH139" i="39"/>
  <c r="II139" i="39"/>
  <c r="IJ139" i="39"/>
  <c r="IK139" i="39"/>
  <c r="IL139" i="39"/>
  <c r="IM139" i="39"/>
  <c r="IC140" i="39"/>
  <c r="ID140" i="39"/>
  <c r="IE140" i="39"/>
  <c r="IF140" i="39"/>
  <c r="IG140" i="39"/>
  <c r="IH140" i="39"/>
  <c r="II140" i="39"/>
  <c r="IJ140" i="39"/>
  <c r="IK140" i="39"/>
  <c r="IL140" i="39"/>
  <c r="IM140" i="39"/>
  <c r="IC141" i="39"/>
  <c r="ID141" i="39"/>
  <c r="IE141" i="39"/>
  <c r="IF141" i="39"/>
  <c r="IG141" i="39"/>
  <c r="IH141" i="39"/>
  <c r="II141" i="39"/>
  <c r="IJ141" i="39"/>
  <c r="IK141" i="39"/>
  <c r="IL141" i="39"/>
  <c r="IM141" i="39"/>
  <c r="IC142" i="39"/>
  <c r="ID142" i="39"/>
  <c r="IE142" i="39"/>
  <c r="IF142" i="39"/>
  <c r="IG142" i="39"/>
  <c r="IH142" i="39"/>
  <c r="II142" i="39"/>
  <c r="IJ142" i="39"/>
  <c r="IK142" i="39"/>
  <c r="IL142" i="39"/>
  <c r="IM142" i="39"/>
  <c r="IC143" i="39"/>
  <c r="ID143" i="39"/>
  <c r="IE143" i="39"/>
  <c r="IF143" i="39"/>
  <c r="IG143" i="39"/>
  <c r="IH143" i="39"/>
  <c r="II143" i="39"/>
  <c r="IJ143" i="39"/>
  <c r="IK143" i="39"/>
  <c r="IL143" i="39"/>
  <c r="IM143" i="39"/>
  <c r="IC144" i="39"/>
  <c r="ID144" i="39"/>
  <c r="IE144" i="39"/>
  <c r="IF144" i="39"/>
  <c r="IG144" i="39"/>
  <c r="IH144" i="39"/>
  <c r="II144" i="39"/>
  <c r="IJ144" i="39"/>
  <c r="IK144" i="39"/>
  <c r="IL144" i="39"/>
  <c r="IM144" i="39"/>
  <c r="IC145" i="39"/>
  <c r="ID145" i="39"/>
  <c r="IE145" i="39"/>
  <c r="IF145" i="39"/>
  <c r="IG145" i="39"/>
  <c r="IH145" i="39"/>
  <c r="II145" i="39"/>
  <c r="IJ145" i="39"/>
  <c r="IK145" i="39"/>
  <c r="IL145" i="39"/>
  <c r="IM145" i="39"/>
  <c r="IC146" i="39"/>
  <c r="ID146" i="39"/>
  <c r="IE146" i="39"/>
  <c r="IF146" i="39"/>
  <c r="IG146" i="39"/>
  <c r="IH146" i="39"/>
  <c r="II146" i="39"/>
  <c r="IJ146" i="39"/>
  <c r="IK146" i="39"/>
  <c r="IL146" i="39"/>
  <c r="IM146" i="39"/>
  <c r="IC147" i="39"/>
  <c r="ID147" i="39"/>
  <c r="IE147" i="39"/>
  <c r="IF147" i="39"/>
  <c r="IG147" i="39"/>
  <c r="IH147" i="39"/>
  <c r="II147" i="39"/>
  <c r="IJ147" i="39"/>
  <c r="IK147" i="39"/>
  <c r="IL147" i="39"/>
  <c r="IM147" i="39"/>
  <c r="IC148" i="39"/>
  <c r="ID148" i="39"/>
  <c r="IE148" i="39"/>
  <c r="IF148" i="39"/>
  <c r="IG148" i="39"/>
  <c r="IH148" i="39"/>
  <c r="II148" i="39"/>
  <c r="IJ148" i="39"/>
  <c r="IK148" i="39"/>
  <c r="IL148" i="39"/>
  <c r="IM148" i="39"/>
  <c r="IC149" i="39"/>
  <c r="ID149" i="39"/>
  <c r="IE149" i="39"/>
  <c r="IF149" i="39"/>
  <c r="IG149" i="39"/>
  <c r="IH149" i="39"/>
  <c r="II149" i="39"/>
  <c r="IJ149" i="39"/>
  <c r="IK149" i="39"/>
  <c r="IL149" i="39"/>
  <c r="IM149" i="39"/>
  <c r="IC150" i="39"/>
  <c r="ID150" i="39"/>
  <c r="IE150" i="39"/>
  <c r="IF150" i="39"/>
  <c r="IG150" i="39"/>
  <c r="IH150" i="39"/>
  <c r="II150" i="39"/>
  <c r="IJ150" i="39"/>
  <c r="IK150" i="39"/>
  <c r="IL150" i="39"/>
  <c r="IM150" i="39"/>
  <c r="IC151" i="39"/>
  <c r="ID151" i="39"/>
  <c r="IE151" i="39"/>
  <c r="IF151" i="39"/>
  <c r="IG151" i="39"/>
  <c r="IH151" i="39"/>
  <c r="II151" i="39"/>
  <c r="IJ151" i="39"/>
  <c r="IK151" i="39"/>
  <c r="IL151" i="39"/>
  <c r="IM151" i="39"/>
  <c r="IC152" i="39"/>
  <c r="ID152" i="39"/>
  <c r="IE152" i="39"/>
  <c r="IF152" i="39"/>
  <c r="IG152" i="39"/>
  <c r="IH152" i="39"/>
  <c r="II152" i="39"/>
  <c r="IJ152" i="39"/>
  <c r="IK152" i="39"/>
  <c r="IL152" i="39"/>
  <c r="IM152" i="39"/>
  <c r="IC153" i="39"/>
  <c r="ID153" i="39"/>
  <c r="IE153" i="39"/>
  <c r="IF153" i="39"/>
  <c r="IG153" i="39"/>
  <c r="IH153" i="39"/>
  <c r="II153" i="39"/>
  <c r="IJ153" i="39"/>
  <c r="IK153" i="39"/>
  <c r="IL153" i="39"/>
  <c r="IM153" i="39"/>
  <c r="IC154" i="39"/>
  <c r="ID154" i="39"/>
  <c r="IE154" i="39"/>
  <c r="IF154" i="39"/>
  <c r="IG154" i="39"/>
  <c r="IH154" i="39"/>
  <c r="II154" i="39"/>
  <c r="IJ154" i="39"/>
  <c r="IK154" i="39"/>
  <c r="IL154" i="39"/>
  <c r="IM154" i="39"/>
  <c r="IC155" i="39"/>
  <c r="ID155" i="39"/>
  <c r="IE155" i="39"/>
  <c r="IF155" i="39"/>
  <c r="IG155" i="39"/>
  <c r="IH155" i="39"/>
  <c r="II155" i="39"/>
  <c r="IJ155" i="39"/>
  <c r="IK155" i="39"/>
  <c r="IL155" i="39"/>
  <c r="IM155" i="39"/>
  <c r="IC156" i="39"/>
  <c r="ID156" i="39"/>
  <c r="IE156" i="39"/>
  <c r="IF156" i="39"/>
  <c r="IG156" i="39"/>
  <c r="IH156" i="39"/>
  <c r="II156" i="39"/>
  <c r="IJ156" i="39"/>
  <c r="IK156" i="39"/>
  <c r="IL156" i="39"/>
  <c r="IM156" i="39"/>
  <c r="IC157" i="39"/>
  <c r="ID157" i="39"/>
  <c r="IE157" i="39"/>
  <c r="IF157" i="39"/>
  <c r="IG157" i="39"/>
  <c r="IH157" i="39"/>
  <c r="II157" i="39"/>
  <c r="IJ157" i="39"/>
  <c r="IK157" i="39"/>
  <c r="IL157" i="39"/>
  <c r="IM157" i="39"/>
  <c r="IC158" i="39"/>
  <c r="ID158" i="39"/>
  <c r="IE158" i="39"/>
  <c r="IF158" i="39"/>
  <c r="IG158" i="39"/>
  <c r="IH158" i="39"/>
  <c r="II158" i="39"/>
  <c r="IJ158" i="39"/>
  <c r="IK158" i="39"/>
  <c r="IL158" i="39"/>
  <c r="IM158" i="39"/>
  <c r="IC159" i="39"/>
  <c r="ID159" i="39"/>
  <c r="IE159" i="39"/>
  <c r="IF159" i="39"/>
  <c r="IG159" i="39"/>
  <c r="IH159" i="39"/>
  <c r="II159" i="39"/>
  <c r="IJ159" i="39"/>
  <c r="IK159" i="39"/>
  <c r="IL159" i="39"/>
  <c r="IM159" i="39"/>
  <c r="IC160" i="39"/>
  <c r="ID160" i="39"/>
  <c r="IE160" i="39"/>
  <c r="IF160" i="39"/>
  <c r="IG160" i="39"/>
  <c r="IH160" i="39"/>
  <c r="II160" i="39"/>
  <c r="IJ160" i="39"/>
  <c r="IK160" i="39"/>
  <c r="IL160" i="39"/>
  <c r="IM160" i="39"/>
  <c r="IC161" i="39"/>
  <c r="ID161" i="39"/>
  <c r="IE161" i="39"/>
  <c r="IF161" i="39"/>
  <c r="IG161" i="39"/>
  <c r="IH161" i="39"/>
  <c r="II161" i="39"/>
  <c r="IJ161" i="39"/>
  <c r="IK161" i="39"/>
  <c r="IL161" i="39"/>
  <c r="IM161" i="39"/>
  <c r="IC162" i="39"/>
  <c r="ID162" i="39"/>
  <c r="IE162" i="39"/>
  <c r="IF162" i="39"/>
  <c r="IG162" i="39"/>
  <c r="IH162" i="39"/>
  <c r="II162" i="39"/>
  <c r="IJ162" i="39"/>
  <c r="IK162" i="39"/>
  <c r="IL162" i="39"/>
  <c r="IM162" i="39"/>
  <c r="IC163" i="39"/>
  <c r="ID163" i="39"/>
  <c r="IE163" i="39"/>
  <c r="IF163" i="39"/>
  <c r="IG163" i="39"/>
  <c r="IH163" i="39"/>
  <c r="II163" i="39"/>
  <c r="IJ163" i="39"/>
  <c r="IK163" i="39"/>
  <c r="IL163" i="39"/>
  <c r="IM163" i="39"/>
  <c r="IC164" i="39"/>
  <c r="ID164" i="39"/>
  <c r="IE164" i="39"/>
  <c r="IF164" i="39"/>
  <c r="IG164" i="39"/>
  <c r="IH164" i="39"/>
  <c r="II164" i="39"/>
  <c r="IJ164" i="39"/>
  <c r="IK164" i="39"/>
  <c r="IL164" i="39"/>
  <c r="IM164" i="39"/>
  <c r="IC165" i="39"/>
  <c r="ID165" i="39"/>
  <c r="IE165" i="39"/>
  <c r="IF165" i="39"/>
  <c r="IG165" i="39"/>
  <c r="IH165" i="39"/>
  <c r="II165" i="39"/>
  <c r="IJ165" i="39"/>
  <c r="IK165" i="39"/>
  <c r="IL165" i="39"/>
  <c r="IM165" i="39"/>
  <c r="IC166" i="39"/>
  <c r="ID166" i="39"/>
  <c r="IE166" i="39"/>
  <c r="IF166" i="39"/>
  <c r="IG166" i="39"/>
  <c r="IH166" i="39"/>
  <c r="II166" i="39"/>
  <c r="IJ166" i="39"/>
  <c r="IK166" i="39"/>
  <c r="IL166" i="39"/>
  <c r="IM166" i="39"/>
  <c r="IC167" i="39"/>
  <c r="ID167" i="39"/>
  <c r="IE167" i="39"/>
  <c r="IF167" i="39"/>
  <c r="IG167" i="39"/>
  <c r="IH167" i="39"/>
  <c r="II167" i="39"/>
  <c r="IJ167" i="39"/>
  <c r="IK167" i="39"/>
  <c r="IL167" i="39"/>
  <c r="IM167" i="39"/>
  <c r="IC168" i="39"/>
  <c r="ID168" i="39"/>
  <c r="IE168" i="39"/>
  <c r="IF168" i="39"/>
  <c r="IG168" i="39"/>
  <c r="IH168" i="39"/>
  <c r="II168" i="39"/>
  <c r="IJ168" i="39"/>
  <c r="IK168" i="39"/>
  <c r="IL168" i="39"/>
  <c r="IM168" i="39"/>
  <c r="IC169" i="39"/>
  <c r="ID169" i="39"/>
  <c r="IE169" i="39"/>
  <c r="IF169" i="39"/>
  <c r="IG169" i="39"/>
  <c r="IH169" i="39"/>
  <c r="II169" i="39"/>
  <c r="IJ169" i="39"/>
  <c r="IK169" i="39"/>
  <c r="IL169" i="39"/>
  <c r="IM169" i="39"/>
  <c r="IC170" i="39"/>
  <c r="ID170" i="39"/>
  <c r="IE170" i="39"/>
  <c r="IF170" i="39"/>
  <c r="IG170" i="39"/>
  <c r="IH170" i="39"/>
  <c r="II170" i="39"/>
  <c r="IJ170" i="39"/>
  <c r="IK170" i="39"/>
  <c r="IL170" i="39"/>
  <c r="IM170" i="39"/>
  <c r="IC171" i="39"/>
  <c r="ID171" i="39"/>
  <c r="IE171" i="39"/>
  <c r="IF171" i="39"/>
  <c r="IG171" i="39"/>
  <c r="IH171" i="39"/>
  <c r="II171" i="39"/>
  <c r="IJ171" i="39"/>
  <c r="IK171" i="39"/>
  <c r="IL171" i="39"/>
  <c r="IM171" i="39"/>
  <c r="IC172" i="39"/>
  <c r="ID172" i="39"/>
  <c r="IE172" i="39"/>
  <c r="IF172" i="39"/>
  <c r="IG172" i="39"/>
  <c r="IH172" i="39"/>
  <c r="II172" i="39"/>
  <c r="IJ172" i="39"/>
  <c r="IK172" i="39"/>
  <c r="IL172" i="39"/>
  <c r="IM172" i="39"/>
  <c r="IC173" i="39"/>
  <c r="ID173" i="39"/>
  <c r="IE173" i="39"/>
  <c r="IF173" i="39"/>
  <c r="IG173" i="39"/>
  <c r="IH173" i="39"/>
  <c r="II173" i="39"/>
  <c r="IJ173" i="39"/>
  <c r="IK173" i="39"/>
  <c r="IL173" i="39"/>
  <c r="IM173" i="39"/>
  <c r="IC174" i="39"/>
  <c r="ID174" i="39"/>
  <c r="IE174" i="39"/>
  <c r="IF174" i="39"/>
  <c r="IG174" i="39"/>
  <c r="IH174" i="39"/>
  <c r="II174" i="39"/>
  <c r="IJ174" i="39"/>
  <c r="IK174" i="39"/>
  <c r="IL174" i="39"/>
  <c r="IM174" i="39"/>
  <c r="IC175" i="39"/>
  <c r="ID175" i="39"/>
  <c r="IE175" i="39"/>
  <c r="IF175" i="39"/>
  <c r="IG175" i="39"/>
  <c r="IH175" i="39"/>
  <c r="II175" i="39"/>
  <c r="IJ175" i="39"/>
  <c r="IK175" i="39"/>
  <c r="IL175" i="39"/>
  <c r="IM175" i="39"/>
  <c r="IC176" i="39"/>
  <c r="ID176" i="39"/>
  <c r="IE176" i="39"/>
  <c r="IF176" i="39"/>
  <c r="IG176" i="39"/>
  <c r="IH176" i="39"/>
  <c r="II176" i="39"/>
  <c r="IJ176" i="39"/>
  <c r="IK176" i="39"/>
  <c r="IL176" i="39"/>
  <c r="IM176" i="39"/>
  <c r="IC177" i="39"/>
  <c r="ID177" i="39"/>
  <c r="IE177" i="39"/>
  <c r="IF177" i="39"/>
  <c r="IG177" i="39"/>
  <c r="IH177" i="39"/>
  <c r="II177" i="39"/>
  <c r="IJ177" i="39"/>
  <c r="IK177" i="39"/>
  <c r="IL177" i="39"/>
  <c r="IM177" i="39"/>
  <c r="IC178" i="39"/>
  <c r="ID178" i="39"/>
  <c r="IE178" i="39"/>
  <c r="IF178" i="39"/>
  <c r="IG178" i="39"/>
  <c r="IH178" i="39"/>
  <c r="II178" i="39"/>
  <c r="IJ178" i="39"/>
  <c r="IK178" i="39"/>
  <c r="IL178" i="39"/>
  <c r="IM178" i="39"/>
  <c r="IC179" i="39"/>
  <c r="ID179" i="39"/>
  <c r="IE179" i="39"/>
  <c r="IF179" i="39"/>
  <c r="IG179" i="39"/>
  <c r="IH179" i="39"/>
  <c r="II179" i="39"/>
  <c r="IJ179" i="39"/>
  <c r="IK179" i="39"/>
  <c r="IL179" i="39"/>
  <c r="IM179" i="39"/>
  <c r="IC180" i="39"/>
  <c r="ID180" i="39"/>
  <c r="IE180" i="39"/>
  <c r="IF180" i="39"/>
  <c r="IG180" i="39"/>
  <c r="IH180" i="39"/>
  <c r="II180" i="39"/>
  <c r="IJ180" i="39"/>
  <c r="IK180" i="39"/>
  <c r="IL180" i="39"/>
  <c r="IM180" i="39"/>
  <c r="IC181" i="39"/>
  <c r="ID181" i="39"/>
  <c r="IE181" i="39"/>
  <c r="IF181" i="39"/>
  <c r="IG181" i="39"/>
  <c r="IH181" i="39"/>
  <c r="II181" i="39"/>
  <c r="IJ181" i="39"/>
  <c r="IK181" i="39"/>
  <c r="IL181" i="39"/>
  <c r="IM181" i="39"/>
  <c r="IC182" i="39"/>
  <c r="ID182" i="39"/>
  <c r="IE182" i="39"/>
  <c r="IF182" i="39"/>
  <c r="IG182" i="39"/>
  <c r="IH182" i="39"/>
  <c r="II182" i="39"/>
  <c r="IJ182" i="39"/>
  <c r="IK182" i="39"/>
  <c r="IL182" i="39"/>
  <c r="IM182" i="39"/>
  <c r="IC183" i="39"/>
  <c r="ID183" i="39"/>
  <c r="IE183" i="39"/>
  <c r="IF183" i="39"/>
  <c r="IG183" i="39"/>
  <c r="IH183" i="39"/>
  <c r="II183" i="39"/>
  <c r="IJ183" i="39"/>
  <c r="IK183" i="39"/>
  <c r="IL183" i="39"/>
  <c r="IM183" i="39"/>
  <c r="IC184" i="39"/>
  <c r="ID184" i="39"/>
  <c r="IE184" i="39"/>
  <c r="IF184" i="39"/>
  <c r="IG184" i="39"/>
  <c r="IH184" i="39"/>
  <c r="II184" i="39"/>
  <c r="IJ184" i="39"/>
  <c r="IK184" i="39"/>
  <c r="IL184" i="39"/>
  <c r="IM184" i="39"/>
  <c r="ID3" i="39"/>
  <c r="IE3" i="39"/>
  <c r="IF3" i="39"/>
  <c r="IG3" i="39"/>
  <c r="IH3" i="39"/>
  <c r="II3" i="39"/>
  <c r="IJ3" i="39"/>
  <c r="IK3" i="39"/>
  <c r="IL3" i="39"/>
  <c r="IM3" i="39"/>
  <c r="IC3" i="39"/>
  <c r="HG3" i="39"/>
  <c r="GK4" i="40"/>
  <c r="GL4" i="40"/>
  <c r="GM4" i="40"/>
  <c r="GN4" i="40"/>
  <c r="GO4" i="40"/>
  <c r="GP4" i="40"/>
  <c r="GQ4" i="40"/>
  <c r="GR4" i="40"/>
  <c r="GS4" i="40"/>
  <c r="GT4" i="40"/>
  <c r="GU4" i="40"/>
  <c r="GK5" i="40"/>
  <c r="GL5" i="40"/>
  <c r="GM5" i="40"/>
  <c r="GN5" i="40"/>
  <c r="GO5" i="40"/>
  <c r="GP5" i="40"/>
  <c r="GQ5" i="40"/>
  <c r="GR5" i="40"/>
  <c r="GS5" i="40"/>
  <c r="GT5" i="40"/>
  <c r="GU5" i="40"/>
  <c r="GK6" i="40"/>
  <c r="GL6" i="40"/>
  <c r="GM6" i="40"/>
  <c r="GN6" i="40"/>
  <c r="GO6" i="40"/>
  <c r="GP6" i="40"/>
  <c r="GQ6" i="40"/>
  <c r="GR6" i="40"/>
  <c r="GS6" i="40"/>
  <c r="GT6" i="40"/>
  <c r="GU6" i="40"/>
  <c r="GK7" i="40"/>
  <c r="GL7" i="40"/>
  <c r="GM7" i="40"/>
  <c r="GN7" i="40"/>
  <c r="GO7" i="40"/>
  <c r="GP7" i="40"/>
  <c r="GQ7" i="40"/>
  <c r="GR7" i="40"/>
  <c r="GS7" i="40"/>
  <c r="GT7" i="40"/>
  <c r="GU7" i="40"/>
  <c r="GK8" i="40"/>
  <c r="GL8" i="40"/>
  <c r="GM8" i="40"/>
  <c r="GN8" i="40"/>
  <c r="GO8" i="40"/>
  <c r="GP8" i="40"/>
  <c r="GQ8" i="40"/>
  <c r="GR8" i="40"/>
  <c r="GS8" i="40"/>
  <c r="GT8" i="40"/>
  <c r="GU8" i="40"/>
  <c r="GK9" i="40"/>
  <c r="GL9" i="40"/>
  <c r="GM9" i="40"/>
  <c r="GN9" i="40"/>
  <c r="GO9" i="40"/>
  <c r="GP9" i="40"/>
  <c r="GQ9" i="40"/>
  <c r="GR9" i="40"/>
  <c r="GS9" i="40"/>
  <c r="GT9" i="40"/>
  <c r="GU9" i="40"/>
  <c r="GK10" i="40"/>
  <c r="GL10" i="40"/>
  <c r="GM10" i="40"/>
  <c r="GN10" i="40"/>
  <c r="GO10" i="40"/>
  <c r="GP10" i="40"/>
  <c r="GQ10" i="40"/>
  <c r="GR10" i="40"/>
  <c r="GS10" i="40"/>
  <c r="GT10" i="40"/>
  <c r="GU10" i="40"/>
  <c r="GK11" i="40"/>
  <c r="GL11" i="40"/>
  <c r="GM11" i="40"/>
  <c r="GN11" i="40"/>
  <c r="GO11" i="40"/>
  <c r="GP11" i="40"/>
  <c r="GQ11" i="40"/>
  <c r="GR11" i="40"/>
  <c r="GS11" i="40"/>
  <c r="GT11" i="40"/>
  <c r="GU11" i="40"/>
  <c r="GK12" i="40"/>
  <c r="GL12" i="40"/>
  <c r="GM12" i="40"/>
  <c r="GN12" i="40"/>
  <c r="GO12" i="40"/>
  <c r="GP12" i="40"/>
  <c r="GQ12" i="40"/>
  <c r="GR12" i="40"/>
  <c r="GS12" i="40"/>
  <c r="GT12" i="40"/>
  <c r="GU12" i="40"/>
  <c r="GK13" i="40"/>
  <c r="GL13" i="40"/>
  <c r="GM13" i="40"/>
  <c r="GN13" i="40"/>
  <c r="GO13" i="40"/>
  <c r="GP13" i="40"/>
  <c r="GQ13" i="40"/>
  <c r="GR13" i="40"/>
  <c r="GS13" i="40"/>
  <c r="GT13" i="40"/>
  <c r="GU13" i="40"/>
  <c r="GK14" i="40"/>
  <c r="GL14" i="40"/>
  <c r="GM14" i="40"/>
  <c r="GN14" i="40"/>
  <c r="GO14" i="40"/>
  <c r="GP14" i="40"/>
  <c r="GQ14" i="40"/>
  <c r="GR14" i="40"/>
  <c r="GS14" i="40"/>
  <c r="GT14" i="40"/>
  <c r="GU14" i="40"/>
  <c r="GK15" i="40"/>
  <c r="GL15" i="40"/>
  <c r="GM15" i="40"/>
  <c r="GN15" i="40"/>
  <c r="GO15" i="40"/>
  <c r="GP15" i="40"/>
  <c r="GQ15" i="40"/>
  <c r="GR15" i="40"/>
  <c r="GS15" i="40"/>
  <c r="GT15" i="40"/>
  <c r="GU15" i="40"/>
  <c r="GK16" i="40"/>
  <c r="GL16" i="40"/>
  <c r="GM16" i="40"/>
  <c r="GN16" i="40"/>
  <c r="GO16" i="40"/>
  <c r="GP16" i="40"/>
  <c r="GQ16" i="40"/>
  <c r="GR16" i="40"/>
  <c r="GS16" i="40"/>
  <c r="GT16" i="40"/>
  <c r="GU16" i="40"/>
  <c r="GK17" i="40"/>
  <c r="GL17" i="40"/>
  <c r="GM17" i="40"/>
  <c r="GN17" i="40"/>
  <c r="GO17" i="40"/>
  <c r="GP17" i="40"/>
  <c r="GQ17" i="40"/>
  <c r="GR17" i="40"/>
  <c r="GS17" i="40"/>
  <c r="GT17" i="40"/>
  <c r="GU17" i="40"/>
  <c r="GK18" i="40"/>
  <c r="GL18" i="40"/>
  <c r="GM18" i="40"/>
  <c r="GN18" i="40"/>
  <c r="GO18" i="40"/>
  <c r="GP18" i="40"/>
  <c r="GQ18" i="40"/>
  <c r="GR18" i="40"/>
  <c r="GS18" i="40"/>
  <c r="GT18" i="40"/>
  <c r="GU18" i="40"/>
  <c r="GK19" i="40"/>
  <c r="GL19" i="40"/>
  <c r="GM19" i="40"/>
  <c r="GN19" i="40"/>
  <c r="GO19" i="40"/>
  <c r="GP19" i="40"/>
  <c r="GQ19" i="40"/>
  <c r="GR19" i="40"/>
  <c r="GS19" i="40"/>
  <c r="GT19" i="40"/>
  <c r="GU19" i="40"/>
  <c r="GK20" i="40"/>
  <c r="GL20" i="40"/>
  <c r="GM20" i="40"/>
  <c r="GN20" i="40"/>
  <c r="GO20" i="40"/>
  <c r="GP20" i="40"/>
  <c r="GQ20" i="40"/>
  <c r="GR20" i="40"/>
  <c r="GS20" i="40"/>
  <c r="GT20" i="40"/>
  <c r="GU20" i="40"/>
  <c r="GK21" i="40"/>
  <c r="GL21" i="40"/>
  <c r="GM21" i="40"/>
  <c r="GN21" i="40"/>
  <c r="GO21" i="40"/>
  <c r="GP21" i="40"/>
  <c r="GQ21" i="40"/>
  <c r="GR21" i="40"/>
  <c r="GS21" i="40"/>
  <c r="GT21" i="40"/>
  <c r="GU21" i="40"/>
  <c r="GK22" i="40"/>
  <c r="GL22" i="40"/>
  <c r="GM22" i="40"/>
  <c r="GN22" i="40"/>
  <c r="GO22" i="40"/>
  <c r="GP22" i="40"/>
  <c r="GQ22" i="40"/>
  <c r="GR22" i="40"/>
  <c r="GS22" i="40"/>
  <c r="GT22" i="40"/>
  <c r="GU22" i="40"/>
  <c r="GK23" i="40"/>
  <c r="GL23" i="40"/>
  <c r="GM23" i="40"/>
  <c r="GN23" i="40"/>
  <c r="GO23" i="40"/>
  <c r="GP23" i="40"/>
  <c r="GQ23" i="40"/>
  <c r="GR23" i="40"/>
  <c r="GS23" i="40"/>
  <c r="GT23" i="40"/>
  <c r="GU23" i="40"/>
  <c r="GK24" i="40"/>
  <c r="GL24" i="40"/>
  <c r="GM24" i="40"/>
  <c r="GN24" i="40"/>
  <c r="GO24" i="40"/>
  <c r="GP24" i="40"/>
  <c r="GQ24" i="40"/>
  <c r="GR24" i="40"/>
  <c r="GS24" i="40"/>
  <c r="GT24" i="40"/>
  <c r="GU24" i="40"/>
  <c r="GK25" i="40"/>
  <c r="GL25" i="40"/>
  <c r="GM25" i="40"/>
  <c r="GN25" i="40"/>
  <c r="GO25" i="40"/>
  <c r="GP25" i="40"/>
  <c r="GQ25" i="40"/>
  <c r="GR25" i="40"/>
  <c r="GS25" i="40"/>
  <c r="GT25" i="40"/>
  <c r="GU25" i="40"/>
  <c r="GK26" i="40"/>
  <c r="GL26" i="40"/>
  <c r="GM26" i="40"/>
  <c r="GN26" i="40"/>
  <c r="GO26" i="40"/>
  <c r="GP26" i="40"/>
  <c r="GQ26" i="40"/>
  <c r="GR26" i="40"/>
  <c r="GS26" i="40"/>
  <c r="GT26" i="40"/>
  <c r="GU26" i="40"/>
  <c r="GK27" i="40"/>
  <c r="GL27" i="40"/>
  <c r="GM27" i="40"/>
  <c r="GN27" i="40"/>
  <c r="GO27" i="40"/>
  <c r="GP27" i="40"/>
  <c r="GQ27" i="40"/>
  <c r="GR27" i="40"/>
  <c r="GS27" i="40"/>
  <c r="GT27" i="40"/>
  <c r="GU27" i="40"/>
  <c r="GK28" i="40"/>
  <c r="GL28" i="40"/>
  <c r="GM28" i="40"/>
  <c r="GN28" i="40"/>
  <c r="GO28" i="40"/>
  <c r="GP28" i="40"/>
  <c r="GQ28" i="40"/>
  <c r="GR28" i="40"/>
  <c r="GS28" i="40"/>
  <c r="GT28" i="40"/>
  <c r="GU28" i="40"/>
  <c r="GK29" i="40"/>
  <c r="GL29" i="40"/>
  <c r="GM29" i="40"/>
  <c r="GN29" i="40"/>
  <c r="GO29" i="40"/>
  <c r="GP29" i="40"/>
  <c r="GQ29" i="40"/>
  <c r="GR29" i="40"/>
  <c r="GS29" i="40"/>
  <c r="GT29" i="40"/>
  <c r="GU29" i="40"/>
  <c r="GK30" i="40"/>
  <c r="GL30" i="40"/>
  <c r="GM30" i="40"/>
  <c r="GN30" i="40"/>
  <c r="GO30" i="40"/>
  <c r="GP30" i="40"/>
  <c r="GQ30" i="40"/>
  <c r="GR30" i="40"/>
  <c r="GS30" i="40"/>
  <c r="GT30" i="40"/>
  <c r="GU30" i="40"/>
  <c r="GK31" i="40"/>
  <c r="GL31" i="40"/>
  <c r="GM31" i="40"/>
  <c r="GN31" i="40"/>
  <c r="GO31" i="40"/>
  <c r="GP31" i="40"/>
  <c r="GQ31" i="40"/>
  <c r="GR31" i="40"/>
  <c r="GS31" i="40"/>
  <c r="GT31" i="40"/>
  <c r="GU31" i="40"/>
  <c r="GK32" i="40"/>
  <c r="GL32" i="40"/>
  <c r="GM32" i="40"/>
  <c r="GN32" i="40"/>
  <c r="GO32" i="40"/>
  <c r="GP32" i="40"/>
  <c r="GQ32" i="40"/>
  <c r="GR32" i="40"/>
  <c r="GS32" i="40"/>
  <c r="GT32" i="40"/>
  <c r="GU32" i="40"/>
  <c r="GK33" i="40"/>
  <c r="GL33" i="40"/>
  <c r="GM33" i="40"/>
  <c r="GN33" i="40"/>
  <c r="GO33" i="40"/>
  <c r="GP33" i="40"/>
  <c r="GQ33" i="40"/>
  <c r="GR33" i="40"/>
  <c r="GS33" i="40"/>
  <c r="GT33" i="40"/>
  <c r="GU33" i="40"/>
  <c r="GK34" i="40"/>
  <c r="GL34" i="40"/>
  <c r="GM34" i="40"/>
  <c r="GN34" i="40"/>
  <c r="GO34" i="40"/>
  <c r="GP34" i="40"/>
  <c r="GQ34" i="40"/>
  <c r="GR34" i="40"/>
  <c r="GS34" i="40"/>
  <c r="GT34" i="40"/>
  <c r="GU34" i="40"/>
  <c r="GK35" i="40"/>
  <c r="GL35" i="40"/>
  <c r="GM35" i="40"/>
  <c r="GN35" i="40"/>
  <c r="GO35" i="40"/>
  <c r="GP35" i="40"/>
  <c r="GQ35" i="40"/>
  <c r="GR35" i="40"/>
  <c r="GS35" i="40"/>
  <c r="GT35" i="40"/>
  <c r="GU35" i="40"/>
  <c r="GK36" i="40"/>
  <c r="GL36" i="40"/>
  <c r="GM36" i="40"/>
  <c r="GN36" i="40"/>
  <c r="GO36" i="40"/>
  <c r="GP36" i="40"/>
  <c r="GQ36" i="40"/>
  <c r="GR36" i="40"/>
  <c r="GS36" i="40"/>
  <c r="GT36" i="40"/>
  <c r="GU36" i="40"/>
  <c r="GK37" i="40"/>
  <c r="GL37" i="40"/>
  <c r="GM37" i="40"/>
  <c r="GN37" i="40"/>
  <c r="GO37" i="40"/>
  <c r="GP37" i="40"/>
  <c r="GQ37" i="40"/>
  <c r="GR37" i="40"/>
  <c r="GS37" i="40"/>
  <c r="GT37" i="40"/>
  <c r="GU37" i="40"/>
  <c r="GK38" i="40"/>
  <c r="GL38" i="40"/>
  <c r="GM38" i="40"/>
  <c r="GN38" i="40"/>
  <c r="GO38" i="40"/>
  <c r="GP38" i="40"/>
  <c r="GQ38" i="40"/>
  <c r="GR38" i="40"/>
  <c r="GS38" i="40"/>
  <c r="GT38" i="40"/>
  <c r="GU38" i="40"/>
  <c r="GK39" i="40"/>
  <c r="GL39" i="40"/>
  <c r="GM39" i="40"/>
  <c r="GN39" i="40"/>
  <c r="GO39" i="40"/>
  <c r="GP39" i="40"/>
  <c r="GQ39" i="40"/>
  <c r="GR39" i="40"/>
  <c r="GS39" i="40"/>
  <c r="GT39" i="40"/>
  <c r="GU39" i="40"/>
  <c r="GK40" i="40"/>
  <c r="GL40" i="40"/>
  <c r="GM40" i="40"/>
  <c r="GN40" i="40"/>
  <c r="GO40" i="40"/>
  <c r="GP40" i="40"/>
  <c r="GQ40" i="40"/>
  <c r="GR40" i="40"/>
  <c r="GS40" i="40"/>
  <c r="GT40" i="40"/>
  <c r="GU40" i="40"/>
  <c r="GK41" i="40"/>
  <c r="GL41" i="40"/>
  <c r="GM41" i="40"/>
  <c r="GN41" i="40"/>
  <c r="GO41" i="40"/>
  <c r="GP41" i="40"/>
  <c r="GQ41" i="40"/>
  <c r="GR41" i="40"/>
  <c r="GS41" i="40"/>
  <c r="GT41" i="40"/>
  <c r="GU41" i="40"/>
  <c r="GK42" i="40"/>
  <c r="GL42" i="40"/>
  <c r="GM42" i="40"/>
  <c r="GN42" i="40"/>
  <c r="GO42" i="40"/>
  <c r="GP42" i="40"/>
  <c r="GQ42" i="40"/>
  <c r="GR42" i="40"/>
  <c r="GS42" i="40"/>
  <c r="GT42" i="40"/>
  <c r="GU42" i="40"/>
  <c r="GK43" i="40"/>
  <c r="GL43" i="40"/>
  <c r="GM43" i="40"/>
  <c r="GN43" i="40"/>
  <c r="GO43" i="40"/>
  <c r="GP43" i="40"/>
  <c r="GQ43" i="40"/>
  <c r="GR43" i="40"/>
  <c r="GS43" i="40"/>
  <c r="GT43" i="40"/>
  <c r="GU43" i="40"/>
  <c r="GK44" i="40"/>
  <c r="GL44" i="40"/>
  <c r="GM44" i="40"/>
  <c r="GN44" i="40"/>
  <c r="GO44" i="40"/>
  <c r="GP44" i="40"/>
  <c r="GQ44" i="40"/>
  <c r="GR44" i="40"/>
  <c r="GS44" i="40"/>
  <c r="GT44" i="40"/>
  <c r="GU44" i="40"/>
  <c r="GK45" i="40"/>
  <c r="GL45" i="40"/>
  <c r="GM45" i="40"/>
  <c r="GN45" i="40"/>
  <c r="GO45" i="40"/>
  <c r="GP45" i="40"/>
  <c r="GQ45" i="40"/>
  <c r="GR45" i="40"/>
  <c r="GS45" i="40"/>
  <c r="GT45" i="40"/>
  <c r="GU45" i="40"/>
  <c r="GK46" i="40"/>
  <c r="GL46" i="40"/>
  <c r="GM46" i="40"/>
  <c r="GN46" i="40"/>
  <c r="GO46" i="40"/>
  <c r="GP46" i="40"/>
  <c r="GQ46" i="40"/>
  <c r="GR46" i="40"/>
  <c r="GS46" i="40"/>
  <c r="GT46" i="40"/>
  <c r="GU46" i="40"/>
  <c r="GK47" i="40"/>
  <c r="GL47" i="40"/>
  <c r="GM47" i="40"/>
  <c r="GN47" i="40"/>
  <c r="GO47" i="40"/>
  <c r="GP47" i="40"/>
  <c r="GQ47" i="40"/>
  <c r="GR47" i="40"/>
  <c r="GS47" i="40"/>
  <c r="GT47" i="40"/>
  <c r="GU47" i="40"/>
  <c r="GK48" i="40"/>
  <c r="GL48" i="40"/>
  <c r="GM48" i="40"/>
  <c r="GN48" i="40"/>
  <c r="GO48" i="40"/>
  <c r="GP48" i="40"/>
  <c r="GQ48" i="40"/>
  <c r="GR48" i="40"/>
  <c r="GS48" i="40"/>
  <c r="GT48" i="40"/>
  <c r="GU48" i="40"/>
  <c r="GK49" i="40"/>
  <c r="GL49" i="40"/>
  <c r="GM49" i="40"/>
  <c r="GN49" i="40"/>
  <c r="GO49" i="40"/>
  <c r="GP49" i="40"/>
  <c r="GQ49" i="40"/>
  <c r="GR49" i="40"/>
  <c r="GS49" i="40"/>
  <c r="GT49" i="40"/>
  <c r="GU49" i="40"/>
  <c r="GK50" i="40"/>
  <c r="GL50" i="40"/>
  <c r="GM50" i="40"/>
  <c r="GN50" i="40"/>
  <c r="GO50" i="40"/>
  <c r="GP50" i="40"/>
  <c r="GQ50" i="40"/>
  <c r="GR50" i="40"/>
  <c r="GS50" i="40"/>
  <c r="GT50" i="40"/>
  <c r="GU50" i="40"/>
  <c r="GK51" i="40"/>
  <c r="GL51" i="40"/>
  <c r="GM51" i="40"/>
  <c r="GN51" i="40"/>
  <c r="GO51" i="40"/>
  <c r="GP51" i="40"/>
  <c r="GQ51" i="40"/>
  <c r="GR51" i="40"/>
  <c r="GS51" i="40"/>
  <c r="GT51" i="40"/>
  <c r="GU51" i="40"/>
  <c r="GK52" i="40"/>
  <c r="GL52" i="40"/>
  <c r="GM52" i="40"/>
  <c r="GN52" i="40"/>
  <c r="GO52" i="40"/>
  <c r="GP52" i="40"/>
  <c r="GQ52" i="40"/>
  <c r="GR52" i="40"/>
  <c r="GS52" i="40"/>
  <c r="GT52" i="40"/>
  <c r="GU52" i="40"/>
  <c r="GK53" i="40"/>
  <c r="GL53" i="40"/>
  <c r="GM53" i="40"/>
  <c r="GN53" i="40"/>
  <c r="GO53" i="40"/>
  <c r="GP53" i="40"/>
  <c r="GQ53" i="40"/>
  <c r="GR53" i="40"/>
  <c r="GS53" i="40"/>
  <c r="GT53" i="40"/>
  <c r="GU53" i="40"/>
  <c r="GK54" i="40"/>
  <c r="GL54" i="40"/>
  <c r="GM54" i="40"/>
  <c r="GN54" i="40"/>
  <c r="GO54" i="40"/>
  <c r="GP54" i="40"/>
  <c r="GQ54" i="40"/>
  <c r="GR54" i="40"/>
  <c r="GS54" i="40"/>
  <c r="GT54" i="40"/>
  <c r="GU54" i="40"/>
  <c r="GK55" i="40"/>
  <c r="GL55" i="40"/>
  <c r="GM55" i="40"/>
  <c r="GN55" i="40"/>
  <c r="GO55" i="40"/>
  <c r="GP55" i="40"/>
  <c r="GQ55" i="40"/>
  <c r="GR55" i="40"/>
  <c r="GS55" i="40"/>
  <c r="GT55" i="40"/>
  <c r="GU55" i="40"/>
  <c r="GK56" i="40"/>
  <c r="GL56" i="40"/>
  <c r="GM56" i="40"/>
  <c r="GN56" i="40"/>
  <c r="GO56" i="40"/>
  <c r="GP56" i="40"/>
  <c r="GQ56" i="40"/>
  <c r="GR56" i="40"/>
  <c r="GS56" i="40"/>
  <c r="GT56" i="40"/>
  <c r="GU56" i="40"/>
  <c r="GK57" i="40"/>
  <c r="GL57" i="40"/>
  <c r="GM57" i="40"/>
  <c r="GN57" i="40"/>
  <c r="GO57" i="40"/>
  <c r="GP57" i="40"/>
  <c r="GQ57" i="40"/>
  <c r="GR57" i="40"/>
  <c r="GS57" i="40"/>
  <c r="GT57" i="40"/>
  <c r="GU57" i="40"/>
  <c r="GK58" i="40"/>
  <c r="GL58" i="40"/>
  <c r="GM58" i="40"/>
  <c r="GN58" i="40"/>
  <c r="GO58" i="40"/>
  <c r="GP58" i="40"/>
  <c r="GQ58" i="40"/>
  <c r="GR58" i="40"/>
  <c r="GS58" i="40"/>
  <c r="GT58" i="40"/>
  <c r="GU58" i="40"/>
  <c r="GK59" i="40"/>
  <c r="GL59" i="40"/>
  <c r="GM59" i="40"/>
  <c r="GN59" i="40"/>
  <c r="GO59" i="40"/>
  <c r="GP59" i="40"/>
  <c r="GQ59" i="40"/>
  <c r="GR59" i="40"/>
  <c r="GS59" i="40"/>
  <c r="GT59" i="40"/>
  <c r="GU59" i="40"/>
  <c r="GK60" i="40"/>
  <c r="GL60" i="40"/>
  <c r="GM60" i="40"/>
  <c r="GN60" i="40"/>
  <c r="GO60" i="40"/>
  <c r="GP60" i="40"/>
  <c r="GQ60" i="40"/>
  <c r="GR60" i="40"/>
  <c r="GS60" i="40"/>
  <c r="GT60" i="40"/>
  <c r="GU60" i="40"/>
  <c r="GK61" i="40"/>
  <c r="GL61" i="40"/>
  <c r="GM61" i="40"/>
  <c r="GN61" i="40"/>
  <c r="GO61" i="40"/>
  <c r="GP61" i="40"/>
  <c r="GQ61" i="40"/>
  <c r="GR61" i="40"/>
  <c r="GS61" i="40"/>
  <c r="GT61" i="40"/>
  <c r="GU61" i="40"/>
  <c r="GK62" i="40"/>
  <c r="GL62" i="40"/>
  <c r="GM62" i="40"/>
  <c r="GN62" i="40"/>
  <c r="GO62" i="40"/>
  <c r="GP62" i="40"/>
  <c r="GQ62" i="40"/>
  <c r="GR62" i="40"/>
  <c r="GS62" i="40"/>
  <c r="GT62" i="40"/>
  <c r="GU62" i="40"/>
  <c r="GK63" i="40"/>
  <c r="GL63" i="40"/>
  <c r="GM63" i="40"/>
  <c r="GN63" i="40"/>
  <c r="GO63" i="40"/>
  <c r="GP63" i="40"/>
  <c r="GQ63" i="40"/>
  <c r="GR63" i="40"/>
  <c r="GS63" i="40"/>
  <c r="GT63" i="40"/>
  <c r="GU63" i="40"/>
  <c r="GK64" i="40"/>
  <c r="GL64" i="40"/>
  <c r="GM64" i="40"/>
  <c r="GN64" i="40"/>
  <c r="GO64" i="40"/>
  <c r="GP64" i="40"/>
  <c r="GQ64" i="40"/>
  <c r="GR64" i="40"/>
  <c r="GS64" i="40"/>
  <c r="GT64" i="40"/>
  <c r="GU64" i="40"/>
  <c r="GK65" i="40"/>
  <c r="GL65" i="40"/>
  <c r="GM65" i="40"/>
  <c r="GN65" i="40"/>
  <c r="GO65" i="40"/>
  <c r="GP65" i="40"/>
  <c r="GQ65" i="40"/>
  <c r="GR65" i="40"/>
  <c r="GS65" i="40"/>
  <c r="GT65" i="40"/>
  <c r="GU65" i="40"/>
  <c r="GK66" i="40"/>
  <c r="GL66" i="40"/>
  <c r="GM66" i="40"/>
  <c r="GN66" i="40"/>
  <c r="GO66" i="40"/>
  <c r="GP66" i="40"/>
  <c r="GQ66" i="40"/>
  <c r="GR66" i="40"/>
  <c r="GS66" i="40"/>
  <c r="GT66" i="40"/>
  <c r="GU66" i="40"/>
  <c r="GK67" i="40"/>
  <c r="GL67" i="40"/>
  <c r="GM67" i="40"/>
  <c r="GN67" i="40"/>
  <c r="GO67" i="40"/>
  <c r="GP67" i="40"/>
  <c r="GQ67" i="40"/>
  <c r="GR67" i="40"/>
  <c r="GS67" i="40"/>
  <c r="GT67" i="40"/>
  <c r="GU67" i="40"/>
  <c r="GK68" i="40"/>
  <c r="GL68" i="40"/>
  <c r="GM68" i="40"/>
  <c r="GN68" i="40"/>
  <c r="GO68" i="40"/>
  <c r="GP68" i="40"/>
  <c r="GQ68" i="40"/>
  <c r="GR68" i="40"/>
  <c r="GS68" i="40"/>
  <c r="GT68" i="40"/>
  <c r="GU68" i="40"/>
  <c r="GK69" i="40"/>
  <c r="GL69" i="40"/>
  <c r="GM69" i="40"/>
  <c r="GN69" i="40"/>
  <c r="GO69" i="40"/>
  <c r="GP69" i="40"/>
  <c r="GQ69" i="40"/>
  <c r="GR69" i="40"/>
  <c r="GS69" i="40"/>
  <c r="GT69" i="40"/>
  <c r="GU69" i="40"/>
  <c r="GK70" i="40"/>
  <c r="GL70" i="40"/>
  <c r="GM70" i="40"/>
  <c r="GN70" i="40"/>
  <c r="GO70" i="40"/>
  <c r="GP70" i="40"/>
  <c r="GQ70" i="40"/>
  <c r="GR70" i="40"/>
  <c r="GS70" i="40"/>
  <c r="GT70" i="40"/>
  <c r="GU70" i="40"/>
  <c r="GK71" i="40"/>
  <c r="GL71" i="40"/>
  <c r="GM71" i="40"/>
  <c r="GN71" i="40"/>
  <c r="GO71" i="40"/>
  <c r="GP71" i="40"/>
  <c r="GQ71" i="40"/>
  <c r="GR71" i="40"/>
  <c r="GS71" i="40"/>
  <c r="GT71" i="40"/>
  <c r="GU71" i="40"/>
  <c r="GK72" i="40"/>
  <c r="GL72" i="40"/>
  <c r="GM72" i="40"/>
  <c r="GN72" i="40"/>
  <c r="GO72" i="40"/>
  <c r="GP72" i="40"/>
  <c r="GQ72" i="40"/>
  <c r="GR72" i="40"/>
  <c r="GS72" i="40"/>
  <c r="GT72" i="40"/>
  <c r="GU72" i="40"/>
  <c r="GK73" i="40"/>
  <c r="GL73" i="40"/>
  <c r="GM73" i="40"/>
  <c r="GN73" i="40"/>
  <c r="GO73" i="40"/>
  <c r="GP73" i="40"/>
  <c r="GQ73" i="40"/>
  <c r="GR73" i="40"/>
  <c r="GS73" i="40"/>
  <c r="GT73" i="40"/>
  <c r="GU73" i="40"/>
  <c r="GK74" i="40"/>
  <c r="GL74" i="40"/>
  <c r="GM74" i="40"/>
  <c r="GN74" i="40"/>
  <c r="GO74" i="40"/>
  <c r="GP74" i="40"/>
  <c r="GQ74" i="40"/>
  <c r="GR74" i="40"/>
  <c r="GS74" i="40"/>
  <c r="GT74" i="40"/>
  <c r="GU74" i="40"/>
  <c r="GK75" i="40"/>
  <c r="GL75" i="40"/>
  <c r="GM75" i="40"/>
  <c r="GN75" i="40"/>
  <c r="GO75" i="40"/>
  <c r="GP75" i="40"/>
  <c r="GQ75" i="40"/>
  <c r="GR75" i="40"/>
  <c r="GS75" i="40"/>
  <c r="GT75" i="40"/>
  <c r="GU75" i="40"/>
  <c r="GK76" i="40"/>
  <c r="GL76" i="40"/>
  <c r="GM76" i="40"/>
  <c r="GN76" i="40"/>
  <c r="GO76" i="40"/>
  <c r="GP76" i="40"/>
  <c r="GQ76" i="40"/>
  <c r="GR76" i="40"/>
  <c r="GS76" i="40"/>
  <c r="GT76" i="40"/>
  <c r="GU76" i="40"/>
  <c r="GK77" i="40"/>
  <c r="GL77" i="40"/>
  <c r="GM77" i="40"/>
  <c r="GN77" i="40"/>
  <c r="GO77" i="40"/>
  <c r="GP77" i="40"/>
  <c r="GQ77" i="40"/>
  <c r="GR77" i="40"/>
  <c r="GS77" i="40"/>
  <c r="GT77" i="40"/>
  <c r="GU77" i="40"/>
  <c r="GK78" i="40"/>
  <c r="GL78" i="40"/>
  <c r="GM78" i="40"/>
  <c r="GN78" i="40"/>
  <c r="GO78" i="40"/>
  <c r="GP78" i="40"/>
  <c r="GQ78" i="40"/>
  <c r="GR78" i="40"/>
  <c r="GS78" i="40"/>
  <c r="GT78" i="40"/>
  <c r="GU78" i="40"/>
  <c r="GK79" i="40"/>
  <c r="GL79" i="40"/>
  <c r="GM79" i="40"/>
  <c r="GN79" i="40"/>
  <c r="GO79" i="40"/>
  <c r="GP79" i="40"/>
  <c r="GQ79" i="40"/>
  <c r="GR79" i="40"/>
  <c r="GS79" i="40"/>
  <c r="GT79" i="40"/>
  <c r="GU79" i="40"/>
  <c r="GK80" i="40"/>
  <c r="GL80" i="40"/>
  <c r="GM80" i="40"/>
  <c r="GN80" i="40"/>
  <c r="GO80" i="40"/>
  <c r="GP80" i="40"/>
  <c r="GQ80" i="40"/>
  <c r="GR80" i="40"/>
  <c r="GS80" i="40"/>
  <c r="GT80" i="40"/>
  <c r="GU80" i="40"/>
  <c r="GK81" i="40"/>
  <c r="GL81" i="40"/>
  <c r="GM81" i="40"/>
  <c r="GN81" i="40"/>
  <c r="GO81" i="40"/>
  <c r="GP81" i="40"/>
  <c r="GQ81" i="40"/>
  <c r="GR81" i="40"/>
  <c r="GS81" i="40"/>
  <c r="GT81" i="40"/>
  <c r="GU81" i="40"/>
  <c r="GK82" i="40"/>
  <c r="GL82" i="40"/>
  <c r="GM82" i="40"/>
  <c r="GN82" i="40"/>
  <c r="GO82" i="40"/>
  <c r="GP82" i="40"/>
  <c r="GQ82" i="40"/>
  <c r="GR82" i="40"/>
  <c r="GS82" i="40"/>
  <c r="GT82" i="40"/>
  <c r="GU82" i="40"/>
  <c r="GK83" i="40"/>
  <c r="GL83" i="40"/>
  <c r="GM83" i="40"/>
  <c r="GN83" i="40"/>
  <c r="GO83" i="40"/>
  <c r="GP83" i="40"/>
  <c r="GQ83" i="40"/>
  <c r="GR83" i="40"/>
  <c r="GS83" i="40"/>
  <c r="GT83" i="40"/>
  <c r="GU83" i="40"/>
  <c r="GK84" i="40"/>
  <c r="GL84" i="40"/>
  <c r="GM84" i="40"/>
  <c r="GN84" i="40"/>
  <c r="GO84" i="40"/>
  <c r="GP84" i="40"/>
  <c r="GQ84" i="40"/>
  <c r="GR84" i="40"/>
  <c r="GS84" i="40"/>
  <c r="GT84" i="40"/>
  <c r="GU84" i="40"/>
  <c r="GK85" i="40"/>
  <c r="GL85" i="40"/>
  <c r="GM85" i="40"/>
  <c r="GN85" i="40"/>
  <c r="GO85" i="40"/>
  <c r="GP85" i="40"/>
  <c r="GQ85" i="40"/>
  <c r="GR85" i="40"/>
  <c r="GS85" i="40"/>
  <c r="GT85" i="40"/>
  <c r="GU85" i="40"/>
  <c r="GK86" i="40"/>
  <c r="GL86" i="40"/>
  <c r="GM86" i="40"/>
  <c r="GN86" i="40"/>
  <c r="GO86" i="40"/>
  <c r="GP86" i="40"/>
  <c r="GQ86" i="40"/>
  <c r="GR86" i="40"/>
  <c r="GS86" i="40"/>
  <c r="GT86" i="40"/>
  <c r="GU86" i="40"/>
  <c r="GK87" i="40"/>
  <c r="GL87" i="40"/>
  <c r="GM87" i="40"/>
  <c r="GN87" i="40"/>
  <c r="GO87" i="40"/>
  <c r="GP87" i="40"/>
  <c r="GQ87" i="40"/>
  <c r="GR87" i="40"/>
  <c r="GS87" i="40"/>
  <c r="GT87" i="40"/>
  <c r="GU87" i="40"/>
  <c r="GK88" i="40"/>
  <c r="GL88" i="40"/>
  <c r="GM88" i="40"/>
  <c r="GN88" i="40"/>
  <c r="GO88" i="40"/>
  <c r="GP88" i="40"/>
  <c r="GQ88" i="40"/>
  <c r="GR88" i="40"/>
  <c r="GS88" i="40"/>
  <c r="GT88" i="40"/>
  <c r="GU88" i="40"/>
  <c r="GK89" i="40"/>
  <c r="GL89" i="40"/>
  <c r="GM89" i="40"/>
  <c r="GN89" i="40"/>
  <c r="GO89" i="40"/>
  <c r="GP89" i="40"/>
  <c r="GQ89" i="40"/>
  <c r="GR89" i="40"/>
  <c r="GS89" i="40"/>
  <c r="GT89" i="40"/>
  <c r="GU89" i="40"/>
  <c r="GK90" i="40"/>
  <c r="GL90" i="40"/>
  <c r="GM90" i="40"/>
  <c r="GN90" i="40"/>
  <c r="GO90" i="40"/>
  <c r="GP90" i="40"/>
  <c r="GQ90" i="40"/>
  <c r="GR90" i="40"/>
  <c r="GS90" i="40"/>
  <c r="GT90" i="40"/>
  <c r="GU90" i="40"/>
  <c r="GK91" i="40"/>
  <c r="GL91" i="40"/>
  <c r="GM91" i="40"/>
  <c r="GN91" i="40"/>
  <c r="GO91" i="40"/>
  <c r="GP91" i="40"/>
  <c r="GQ91" i="40"/>
  <c r="GR91" i="40"/>
  <c r="GS91" i="40"/>
  <c r="GT91" i="40"/>
  <c r="GU91" i="40"/>
  <c r="GK92" i="40"/>
  <c r="GL92" i="40"/>
  <c r="GM92" i="40"/>
  <c r="GN92" i="40"/>
  <c r="GO92" i="40"/>
  <c r="GP92" i="40"/>
  <c r="GQ92" i="40"/>
  <c r="GR92" i="40"/>
  <c r="GS92" i="40"/>
  <c r="GT92" i="40"/>
  <c r="GU92" i="40"/>
  <c r="GK93" i="40"/>
  <c r="GL93" i="40"/>
  <c r="GM93" i="40"/>
  <c r="GN93" i="40"/>
  <c r="GO93" i="40"/>
  <c r="GP93" i="40"/>
  <c r="GQ93" i="40"/>
  <c r="GR93" i="40"/>
  <c r="GS93" i="40"/>
  <c r="GT93" i="40"/>
  <c r="GU93" i="40"/>
  <c r="GK94" i="40"/>
  <c r="GL94" i="40"/>
  <c r="GM94" i="40"/>
  <c r="GN94" i="40"/>
  <c r="GO94" i="40"/>
  <c r="GP94" i="40"/>
  <c r="GQ94" i="40"/>
  <c r="GR94" i="40"/>
  <c r="GS94" i="40"/>
  <c r="GT94" i="40"/>
  <c r="GU94" i="40"/>
  <c r="GK95" i="40"/>
  <c r="GL95" i="40"/>
  <c r="GM95" i="40"/>
  <c r="GN95" i="40"/>
  <c r="GO95" i="40"/>
  <c r="GP95" i="40"/>
  <c r="GQ95" i="40"/>
  <c r="GR95" i="40"/>
  <c r="GS95" i="40"/>
  <c r="GT95" i="40"/>
  <c r="GU95" i="40"/>
  <c r="GK96" i="40"/>
  <c r="GL96" i="40"/>
  <c r="GM96" i="40"/>
  <c r="GN96" i="40"/>
  <c r="GO96" i="40"/>
  <c r="GP96" i="40"/>
  <c r="GQ96" i="40"/>
  <c r="GR96" i="40"/>
  <c r="GS96" i="40"/>
  <c r="GT96" i="40"/>
  <c r="GU96" i="40"/>
  <c r="GK97" i="40"/>
  <c r="GL97" i="40"/>
  <c r="GM97" i="40"/>
  <c r="GN97" i="40"/>
  <c r="GO97" i="40"/>
  <c r="GP97" i="40"/>
  <c r="GQ97" i="40"/>
  <c r="GR97" i="40"/>
  <c r="GS97" i="40"/>
  <c r="GT97" i="40"/>
  <c r="GU97" i="40"/>
  <c r="GK98" i="40"/>
  <c r="GL98" i="40"/>
  <c r="GM98" i="40"/>
  <c r="GN98" i="40"/>
  <c r="GO98" i="40"/>
  <c r="GP98" i="40"/>
  <c r="GQ98" i="40"/>
  <c r="GR98" i="40"/>
  <c r="GS98" i="40"/>
  <c r="GT98" i="40"/>
  <c r="GU98" i="40"/>
  <c r="GK99" i="40"/>
  <c r="GL99" i="40"/>
  <c r="GM99" i="40"/>
  <c r="GN99" i="40"/>
  <c r="GO99" i="40"/>
  <c r="GP99" i="40"/>
  <c r="GQ99" i="40"/>
  <c r="GR99" i="40"/>
  <c r="GS99" i="40"/>
  <c r="GT99" i="40"/>
  <c r="GU99" i="40"/>
  <c r="GK100" i="40"/>
  <c r="GL100" i="40"/>
  <c r="GM100" i="40"/>
  <c r="GN100" i="40"/>
  <c r="GO100" i="40"/>
  <c r="GP100" i="40"/>
  <c r="GQ100" i="40"/>
  <c r="GR100" i="40"/>
  <c r="GS100" i="40"/>
  <c r="GT100" i="40"/>
  <c r="GU100" i="40"/>
  <c r="GK101" i="40"/>
  <c r="GL101" i="40"/>
  <c r="GM101" i="40"/>
  <c r="GN101" i="40"/>
  <c r="GO101" i="40"/>
  <c r="GP101" i="40"/>
  <c r="GQ101" i="40"/>
  <c r="GR101" i="40"/>
  <c r="GS101" i="40"/>
  <c r="GT101" i="40"/>
  <c r="GU101" i="40"/>
  <c r="GK102" i="40"/>
  <c r="GL102" i="40"/>
  <c r="GM102" i="40"/>
  <c r="GN102" i="40"/>
  <c r="GO102" i="40"/>
  <c r="GP102" i="40"/>
  <c r="GQ102" i="40"/>
  <c r="GR102" i="40"/>
  <c r="GS102" i="40"/>
  <c r="GT102" i="40"/>
  <c r="GU102" i="40"/>
  <c r="GK103" i="40"/>
  <c r="GL103" i="40"/>
  <c r="GM103" i="40"/>
  <c r="GN103" i="40"/>
  <c r="GO103" i="40"/>
  <c r="GP103" i="40"/>
  <c r="GQ103" i="40"/>
  <c r="GR103" i="40"/>
  <c r="GS103" i="40"/>
  <c r="GT103" i="40"/>
  <c r="GU103" i="40"/>
  <c r="GK104" i="40"/>
  <c r="GL104" i="40"/>
  <c r="GM104" i="40"/>
  <c r="GN104" i="40"/>
  <c r="GO104" i="40"/>
  <c r="GP104" i="40"/>
  <c r="GQ104" i="40"/>
  <c r="GR104" i="40"/>
  <c r="GS104" i="40"/>
  <c r="GT104" i="40"/>
  <c r="GU104" i="40"/>
  <c r="GK105" i="40"/>
  <c r="GL105" i="40"/>
  <c r="GM105" i="40"/>
  <c r="GN105" i="40"/>
  <c r="GO105" i="40"/>
  <c r="GP105" i="40"/>
  <c r="GQ105" i="40"/>
  <c r="GR105" i="40"/>
  <c r="GS105" i="40"/>
  <c r="GT105" i="40"/>
  <c r="GU105" i="40"/>
  <c r="GK106" i="40"/>
  <c r="GL106" i="40"/>
  <c r="GM106" i="40"/>
  <c r="GN106" i="40"/>
  <c r="GO106" i="40"/>
  <c r="GP106" i="40"/>
  <c r="GQ106" i="40"/>
  <c r="GR106" i="40"/>
  <c r="GS106" i="40"/>
  <c r="GT106" i="40"/>
  <c r="GU106" i="40"/>
  <c r="GK107" i="40"/>
  <c r="GL107" i="40"/>
  <c r="GM107" i="40"/>
  <c r="GN107" i="40"/>
  <c r="GO107" i="40"/>
  <c r="GP107" i="40"/>
  <c r="GQ107" i="40"/>
  <c r="GR107" i="40"/>
  <c r="GS107" i="40"/>
  <c r="GT107" i="40"/>
  <c r="GU107" i="40"/>
  <c r="GK108" i="40"/>
  <c r="GL108" i="40"/>
  <c r="GM108" i="40"/>
  <c r="GN108" i="40"/>
  <c r="GO108" i="40"/>
  <c r="GP108" i="40"/>
  <c r="GQ108" i="40"/>
  <c r="GR108" i="40"/>
  <c r="GS108" i="40"/>
  <c r="GT108" i="40"/>
  <c r="GU108" i="40"/>
  <c r="GK109" i="40"/>
  <c r="GL109" i="40"/>
  <c r="GM109" i="40"/>
  <c r="GN109" i="40"/>
  <c r="GO109" i="40"/>
  <c r="GP109" i="40"/>
  <c r="GQ109" i="40"/>
  <c r="GR109" i="40"/>
  <c r="GS109" i="40"/>
  <c r="GT109" i="40"/>
  <c r="GU109" i="40"/>
  <c r="GK110" i="40"/>
  <c r="GL110" i="40"/>
  <c r="GM110" i="40"/>
  <c r="GN110" i="40"/>
  <c r="GO110" i="40"/>
  <c r="GP110" i="40"/>
  <c r="GQ110" i="40"/>
  <c r="GR110" i="40"/>
  <c r="GS110" i="40"/>
  <c r="GT110" i="40"/>
  <c r="GU110" i="40"/>
  <c r="GK111" i="40"/>
  <c r="GL111" i="40"/>
  <c r="GM111" i="40"/>
  <c r="GN111" i="40"/>
  <c r="GO111" i="40"/>
  <c r="GP111" i="40"/>
  <c r="GQ111" i="40"/>
  <c r="GR111" i="40"/>
  <c r="GS111" i="40"/>
  <c r="GT111" i="40"/>
  <c r="GU111" i="40"/>
  <c r="GK112" i="40"/>
  <c r="GL112" i="40"/>
  <c r="GM112" i="40"/>
  <c r="GN112" i="40"/>
  <c r="GO112" i="40"/>
  <c r="GP112" i="40"/>
  <c r="GQ112" i="40"/>
  <c r="GR112" i="40"/>
  <c r="GS112" i="40"/>
  <c r="GT112" i="40"/>
  <c r="GU112" i="40"/>
  <c r="GK113" i="40"/>
  <c r="GL113" i="40"/>
  <c r="GM113" i="40"/>
  <c r="GN113" i="40"/>
  <c r="GO113" i="40"/>
  <c r="GP113" i="40"/>
  <c r="GQ113" i="40"/>
  <c r="GR113" i="40"/>
  <c r="GS113" i="40"/>
  <c r="GT113" i="40"/>
  <c r="GK114" i="40"/>
  <c r="GL114" i="40"/>
  <c r="GM114" i="40"/>
  <c r="GN114" i="40"/>
  <c r="GO114" i="40"/>
  <c r="GP114" i="40"/>
  <c r="GQ114" i="40"/>
  <c r="GR114" i="40"/>
  <c r="GS114" i="40"/>
  <c r="GT114" i="40"/>
  <c r="GU114" i="40"/>
  <c r="GK115" i="40"/>
  <c r="GL115" i="40"/>
  <c r="GM115" i="40"/>
  <c r="GN115" i="40"/>
  <c r="GO115" i="40"/>
  <c r="GP115" i="40"/>
  <c r="GQ115" i="40"/>
  <c r="GR115" i="40"/>
  <c r="GS115" i="40"/>
  <c r="GT115" i="40"/>
  <c r="GU115" i="40"/>
  <c r="GK116" i="40"/>
  <c r="GL116" i="40"/>
  <c r="GM116" i="40"/>
  <c r="GN116" i="40"/>
  <c r="GO116" i="40"/>
  <c r="GP116" i="40"/>
  <c r="GQ116" i="40"/>
  <c r="GR116" i="40"/>
  <c r="GS116" i="40"/>
  <c r="GT116" i="40"/>
  <c r="GU116" i="40"/>
  <c r="GK117" i="40"/>
  <c r="GL117" i="40"/>
  <c r="GM117" i="40"/>
  <c r="GN117" i="40"/>
  <c r="GO117" i="40"/>
  <c r="GP117" i="40"/>
  <c r="GQ117" i="40"/>
  <c r="GR117" i="40"/>
  <c r="GS117" i="40"/>
  <c r="GT117" i="40"/>
  <c r="GU117" i="40"/>
  <c r="GK118" i="40"/>
  <c r="GL118" i="40"/>
  <c r="GM118" i="40"/>
  <c r="GN118" i="40"/>
  <c r="GO118" i="40"/>
  <c r="GP118" i="40"/>
  <c r="GQ118" i="40"/>
  <c r="GR118" i="40"/>
  <c r="GS118" i="40"/>
  <c r="GT118" i="40"/>
  <c r="GU118" i="40"/>
  <c r="GK119" i="40"/>
  <c r="GL119" i="40"/>
  <c r="GM119" i="40"/>
  <c r="GN119" i="40"/>
  <c r="GO119" i="40"/>
  <c r="GP119" i="40"/>
  <c r="GQ119" i="40"/>
  <c r="GR119" i="40"/>
  <c r="GS119" i="40"/>
  <c r="GT119" i="40"/>
  <c r="GU119" i="40"/>
  <c r="GK120" i="40"/>
  <c r="GL120" i="40"/>
  <c r="GM120" i="40"/>
  <c r="GN120" i="40"/>
  <c r="GO120" i="40"/>
  <c r="GP120" i="40"/>
  <c r="GQ120" i="40"/>
  <c r="GR120" i="40"/>
  <c r="GS120" i="40"/>
  <c r="GT120" i="40"/>
  <c r="GU120" i="40"/>
  <c r="GK121" i="40"/>
  <c r="GL121" i="40"/>
  <c r="GM121" i="40"/>
  <c r="GN121" i="40"/>
  <c r="GO121" i="40"/>
  <c r="GP121" i="40"/>
  <c r="GQ121" i="40"/>
  <c r="GR121" i="40"/>
  <c r="GS121" i="40"/>
  <c r="GT121" i="40"/>
  <c r="GU121" i="40"/>
  <c r="GK122" i="40"/>
  <c r="GL122" i="40"/>
  <c r="GM122" i="40"/>
  <c r="GN122" i="40"/>
  <c r="GO122" i="40"/>
  <c r="GP122" i="40"/>
  <c r="GQ122" i="40"/>
  <c r="GR122" i="40"/>
  <c r="GS122" i="40"/>
  <c r="GT122" i="40"/>
  <c r="GU122" i="40"/>
  <c r="GK123" i="40"/>
  <c r="GL123" i="40"/>
  <c r="GM123" i="40"/>
  <c r="GN123" i="40"/>
  <c r="GO123" i="40"/>
  <c r="GP123" i="40"/>
  <c r="GQ123" i="40"/>
  <c r="GR123" i="40"/>
  <c r="GS123" i="40"/>
  <c r="GT123" i="40"/>
  <c r="GU123" i="40"/>
  <c r="GK124" i="40"/>
  <c r="GL124" i="40"/>
  <c r="GM124" i="40"/>
  <c r="GN124" i="40"/>
  <c r="GO124" i="40"/>
  <c r="GP124" i="40"/>
  <c r="GQ124" i="40"/>
  <c r="GR124" i="40"/>
  <c r="GS124" i="40"/>
  <c r="GT124" i="40"/>
  <c r="GU124" i="40"/>
  <c r="GK125" i="40"/>
  <c r="GL125" i="40"/>
  <c r="GM125" i="40"/>
  <c r="GN125" i="40"/>
  <c r="GO125" i="40"/>
  <c r="GP125" i="40"/>
  <c r="GQ125" i="40"/>
  <c r="GR125" i="40"/>
  <c r="GS125" i="40"/>
  <c r="GT125" i="40"/>
  <c r="GU125" i="40"/>
  <c r="GK126" i="40"/>
  <c r="GL126" i="40"/>
  <c r="GM126" i="40"/>
  <c r="GN126" i="40"/>
  <c r="GO126" i="40"/>
  <c r="GP126" i="40"/>
  <c r="GQ126" i="40"/>
  <c r="GR126" i="40"/>
  <c r="GS126" i="40"/>
  <c r="GT126" i="40"/>
  <c r="GU126" i="40"/>
  <c r="GK127" i="40"/>
  <c r="GL127" i="40"/>
  <c r="GM127" i="40"/>
  <c r="GN127" i="40"/>
  <c r="GO127" i="40"/>
  <c r="GP127" i="40"/>
  <c r="GQ127" i="40"/>
  <c r="GR127" i="40"/>
  <c r="GS127" i="40"/>
  <c r="GT127" i="40"/>
  <c r="GU127" i="40"/>
  <c r="GK128" i="40"/>
  <c r="GL128" i="40"/>
  <c r="GM128" i="40"/>
  <c r="GN128" i="40"/>
  <c r="GO128" i="40"/>
  <c r="GP128" i="40"/>
  <c r="GQ128" i="40"/>
  <c r="GR128" i="40"/>
  <c r="GS128" i="40"/>
  <c r="GT128" i="40"/>
  <c r="GU128" i="40"/>
  <c r="GK129" i="40"/>
  <c r="GL129" i="40"/>
  <c r="GM129" i="40"/>
  <c r="GN129" i="40"/>
  <c r="GO129" i="40"/>
  <c r="GP129" i="40"/>
  <c r="GQ129" i="40"/>
  <c r="GR129" i="40"/>
  <c r="GS129" i="40"/>
  <c r="GT129" i="40"/>
  <c r="GU129" i="40"/>
  <c r="GK130" i="40"/>
  <c r="GL130" i="40"/>
  <c r="GM130" i="40"/>
  <c r="GN130" i="40"/>
  <c r="GO130" i="40"/>
  <c r="GP130" i="40"/>
  <c r="GQ130" i="40"/>
  <c r="GR130" i="40"/>
  <c r="GS130" i="40"/>
  <c r="GT130" i="40"/>
  <c r="GU130" i="40"/>
  <c r="GK131" i="40"/>
  <c r="GL131" i="40"/>
  <c r="GM131" i="40"/>
  <c r="GN131" i="40"/>
  <c r="GO131" i="40"/>
  <c r="GP131" i="40"/>
  <c r="GQ131" i="40"/>
  <c r="GR131" i="40"/>
  <c r="GS131" i="40"/>
  <c r="GT131" i="40"/>
  <c r="GU131" i="40"/>
  <c r="GK132" i="40"/>
  <c r="GL132" i="40"/>
  <c r="GM132" i="40"/>
  <c r="GN132" i="40"/>
  <c r="GO132" i="40"/>
  <c r="GP132" i="40"/>
  <c r="GQ132" i="40"/>
  <c r="GR132" i="40"/>
  <c r="GS132" i="40"/>
  <c r="GT132" i="40"/>
  <c r="GU132" i="40"/>
  <c r="GK133" i="40"/>
  <c r="GL133" i="40"/>
  <c r="GM133" i="40"/>
  <c r="GN133" i="40"/>
  <c r="GO133" i="40"/>
  <c r="GP133" i="40"/>
  <c r="GQ133" i="40"/>
  <c r="GR133" i="40"/>
  <c r="GS133" i="40"/>
  <c r="GT133" i="40"/>
  <c r="GU133" i="40"/>
  <c r="GK134" i="40"/>
  <c r="GL134" i="40"/>
  <c r="GM134" i="40"/>
  <c r="GN134" i="40"/>
  <c r="GO134" i="40"/>
  <c r="GP134" i="40"/>
  <c r="GQ134" i="40"/>
  <c r="GR134" i="40"/>
  <c r="GS134" i="40"/>
  <c r="GT134" i="40"/>
  <c r="GU134" i="40"/>
  <c r="GK135" i="40"/>
  <c r="GL135" i="40"/>
  <c r="GM135" i="40"/>
  <c r="GN135" i="40"/>
  <c r="GO135" i="40"/>
  <c r="GP135" i="40"/>
  <c r="GQ135" i="40"/>
  <c r="GR135" i="40"/>
  <c r="GS135" i="40"/>
  <c r="GT135" i="40"/>
  <c r="GU135" i="40"/>
  <c r="GK136" i="40"/>
  <c r="GL136" i="40"/>
  <c r="GM136" i="40"/>
  <c r="GN136" i="40"/>
  <c r="GO136" i="40"/>
  <c r="GP136" i="40"/>
  <c r="GQ136" i="40"/>
  <c r="GR136" i="40"/>
  <c r="GS136" i="40"/>
  <c r="GT136" i="40"/>
  <c r="GU136" i="40"/>
  <c r="GK137" i="40"/>
  <c r="GL137" i="40"/>
  <c r="GM137" i="40"/>
  <c r="GN137" i="40"/>
  <c r="GO137" i="40"/>
  <c r="GP137" i="40"/>
  <c r="GQ137" i="40"/>
  <c r="GR137" i="40"/>
  <c r="GS137" i="40"/>
  <c r="GT137" i="40"/>
  <c r="GU137" i="40"/>
  <c r="GK138" i="40"/>
  <c r="GL138" i="40"/>
  <c r="GM138" i="40"/>
  <c r="GN138" i="40"/>
  <c r="GO138" i="40"/>
  <c r="GP138" i="40"/>
  <c r="GQ138" i="40"/>
  <c r="GR138" i="40"/>
  <c r="GS138" i="40"/>
  <c r="GT138" i="40"/>
  <c r="GU138" i="40"/>
  <c r="GK139" i="40"/>
  <c r="GL139" i="40"/>
  <c r="GM139" i="40"/>
  <c r="GN139" i="40"/>
  <c r="GO139" i="40"/>
  <c r="GP139" i="40"/>
  <c r="GQ139" i="40"/>
  <c r="GR139" i="40"/>
  <c r="GS139" i="40"/>
  <c r="GT139" i="40"/>
  <c r="GU139" i="40"/>
  <c r="GK140" i="40"/>
  <c r="GL140" i="40"/>
  <c r="GM140" i="40"/>
  <c r="GN140" i="40"/>
  <c r="GO140" i="40"/>
  <c r="GP140" i="40"/>
  <c r="GQ140" i="40"/>
  <c r="GR140" i="40"/>
  <c r="GS140" i="40"/>
  <c r="GT140" i="40"/>
  <c r="GU140" i="40"/>
  <c r="GK141" i="40"/>
  <c r="GL141" i="40"/>
  <c r="GM141" i="40"/>
  <c r="GN141" i="40"/>
  <c r="GO141" i="40"/>
  <c r="GP141" i="40"/>
  <c r="GQ141" i="40"/>
  <c r="GR141" i="40"/>
  <c r="GS141" i="40"/>
  <c r="GT141" i="40"/>
  <c r="GU141" i="40"/>
  <c r="GK142" i="40"/>
  <c r="GL142" i="40"/>
  <c r="GM142" i="40"/>
  <c r="GN142" i="40"/>
  <c r="GO142" i="40"/>
  <c r="GP142" i="40"/>
  <c r="GQ142" i="40"/>
  <c r="GR142" i="40"/>
  <c r="GS142" i="40"/>
  <c r="GT142" i="40"/>
  <c r="GU142" i="40"/>
  <c r="GK143" i="40"/>
  <c r="GL143" i="40"/>
  <c r="GM143" i="40"/>
  <c r="GN143" i="40"/>
  <c r="GO143" i="40"/>
  <c r="GP143" i="40"/>
  <c r="GQ143" i="40"/>
  <c r="GR143" i="40"/>
  <c r="GS143" i="40"/>
  <c r="GT143" i="40"/>
  <c r="GU143" i="40"/>
  <c r="GK144" i="40"/>
  <c r="GL144" i="40"/>
  <c r="GM144" i="40"/>
  <c r="GN144" i="40"/>
  <c r="GO144" i="40"/>
  <c r="GP144" i="40"/>
  <c r="GQ144" i="40"/>
  <c r="GR144" i="40"/>
  <c r="GS144" i="40"/>
  <c r="GT144" i="40"/>
  <c r="GU144" i="40"/>
  <c r="GK145" i="40"/>
  <c r="GL145" i="40"/>
  <c r="GM145" i="40"/>
  <c r="GN145" i="40"/>
  <c r="GO145" i="40"/>
  <c r="GP145" i="40"/>
  <c r="GQ145" i="40"/>
  <c r="GR145" i="40"/>
  <c r="GS145" i="40"/>
  <c r="GT145" i="40"/>
  <c r="GU145" i="40"/>
  <c r="GK146" i="40"/>
  <c r="GL146" i="40"/>
  <c r="GM146" i="40"/>
  <c r="GN146" i="40"/>
  <c r="GO146" i="40"/>
  <c r="GP146" i="40"/>
  <c r="GQ146" i="40"/>
  <c r="GR146" i="40"/>
  <c r="GS146" i="40"/>
  <c r="GT146" i="40"/>
  <c r="GU146" i="40"/>
  <c r="GK147" i="40"/>
  <c r="GL147" i="40"/>
  <c r="GM147" i="40"/>
  <c r="GN147" i="40"/>
  <c r="GO147" i="40"/>
  <c r="GP147" i="40"/>
  <c r="GQ147" i="40"/>
  <c r="GR147" i="40"/>
  <c r="GS147" i="40"/>
  <c r="GT147" i="40"/>
  <c r="GU147" i="40"/>
  <c r="GK148" i="40"/>
  <c r="GL148" i="40"/>
  <c r="GM148" i="40"/>
  <c r="GN148" i="40"/>
  <c r="GO148" i="40"/>
  <c r="GP148" i="40"/>
  <c r="GQ148" i="40"/>
  <c r="GR148" i="40"/>
  <c r="GS148" i="40"/>
  <c r="GT148" i="40"/>
  <c r="GU148" i="40"/>
  <c r="GK149" i="40"/>
  <c r="GL149" i="40"/>
  <c r="GM149" i="40"/>
  <c r="GN149" i="40"/>
  <c r="GO149" i="40"/>
  <c r="GP149" i="40"/>
  <c r="GQ149" i="40"/>
  <c r="GR149" i="40"/>
  <c r="GS149" i="40"/>
  <c r="GT149" i="40"/>
  <c r="GU149" i="40"/>
  <c r="GK150" i="40"/>
  <c r="GL150" i="40"/>
  <c r="GM150" i="40"/>
  <c r="GN150" i="40"/>
  <c r="GO150" i="40"/>
  <c r="GP150" i="40"/>
  <c r="GQ150" i="40"/>
  <c r="GR150" i="40"/>
  <c r="GS150" i="40"/>
  <c r="GT150" i="40"/>
  <c r="GU150" i="40"/>
  <c r="GK151" i="40"/>
  <c r="GL151" i="40"/>
  <c r="GM151" i="40"/>
  <c r="GN151" i="40"/>
  <c r="GO151" i="40"/>
  <c r="GP151" i="40"/>
  <c r="GQ151" i="40"/>
  <c r="GR151" i="40"/>
  <c r="GS151" i="40"/>
  <c r="GT151" i="40"/>
  <c r="GU151" i="40"/>
  <c r="GK152" i="40"/>
  <c r="GL152" i="40"/>
  <c r="GM152" i="40"/>
  <c r="GN152" i="40"/>
  <c r="GO152" i="40"/>
  <c r="GP152" i="40"/>
  <c r="GQ152" i="40"/>
  <c r="GR152" i="40"/>
  <c r="GS152" i="40"/>
  <c r="GT152" i="40"/>
  <c r="GU152" i="40"/>
  <c r="GK153" i="40"/>
  <c r="GL153" i="40"/>
  <c r="GM153" i="40"/>
  <c r="GN153" i="40"/>
  <c r="GO153" i="40"/>
  <c r="GP153" i="40"/>
  <c r="GQ153" i="40"/>
  <c r="GR153" i="40"/>
  <c r="GS153" i="40"/>
  <c r="GT153" i="40"/>
  <c r="GU153" i="40"/>
  <c r="GK154" i="40"/>
  <c r="GL154" i="40"/>
  <c r="GM154" i="40"/>
  <c r="GN154" i="40"/>
  <c r="GO154" i="40"/>
  <c r="GP154" i="40"/>
  <c r="GQ154" i="40"/>
  <c r="GR154" i="40"/>
  <c r="GS154" i="40"/>
  <c r="GT154" i="40"/>
  <c r="GU154" i="40"/>
  <c r="GK155" i="40"/>
  <c r="GL155" i="40"/>
  <c r="GM155" i="40"/>
  <c r="GN155" i="40"/>
  <c r="GO155" i="40"/>
  <c r="GP155" i="40"/>
  <c r="GQ155" i="40"/>
  <c r="GR155" i="40"/>
  <c r="GS155" i="40"/>
  <c r="GT155" i="40"/>
  <c r="GU155" i="40"/>
  <c r="GK156" i="40"/>
  <c r="GL156" i="40"/>
  <c r="GM156" i="40"/>
  <c r="GN156" i="40"/>
  <c r="GO156" i="40"/>
  <c r="GP156" i="40"/>
  <c r="GQ156" i="40"/>
  <c r="GR156" i="40"/>
  <c r="GS156" i="40"/>
  <c r="GT156" i="40"/>
  <c r="GU156" i="40"/>
  <c r="GK157" i="40"/>
  <c r="GL157" i="40"/>
  <c r="GM157" i="40"/>
  <c r="GN157" i="40"/>
  <c r="GO157" i="40"/>
  <c r="GP157" i="40"/>
  <c r="GQ157" i="40"/>
  <c r="GR157" i="40"/>
  <c r="GS157" i="40"/>
  <c r="GT157" i="40"/>
  <c r="GU157" i="40"/>
  <c r="GK158" i="40"/>
  <c r="GL158" i="40"/>
  <c r="GM158" i="40"/>
  <c r="GN158" i="40"/>
  <c r="GO158" i="40"/>
  <c r="GP158" i="40"/>
  <c r="GQ158" i="40"/>
  <c r="GR158" i="40"/>
  <c r="GS158" i="40"/>
  <c r="GT158" i="40"/>
  <c r="GU158" i="40"/>
  <c r="GK159" i="40"/>
  <c r="GL159" i="40"/>
  <c r="GM159" i="40"/>
  <c r="GN159" i="40"/>
  <c r="GO159" i="40"/>
  <c r="GP159" i="40"/>
  <c r="GQ159" i="40"/>
  <c r="GR159" i="40"/>
  <c r="GS159" i="40"/>
  <c r="GT159" i="40"/>
  <c r="GU159" i="40"/>
  <c r="GK160" i="40"/>
  <c r="GL160" i="40"/>
  <c r="GM160" i="40"/>
  <c r="GN160" i="40"/>
  <c r="GO160" i="40"/>
  <c r="GP160" i="40"/>
  <c r="GQ160" i="40"/>
  <c r="GR160" i="40"/>
  <c r="GS160" i="40"/>
  <c r="GT160" i="40"/>
  <c r="GU160" i="40"/>
  <c r="GK161" i="40"/>
  <c r="GL161" i="40"/>
  <c r="GM161" i="40"/>
  <c r="GN161" i="40"/>
  <c r="GO161" i="40"/>
  <c r="GP161" i="40"/>
  <c r="GQ161" i="40"/>
  <c r="GR161" i="40"/>
  <c r="GS161" i="40"/>
  <c r="GT161" i="40"/>
  <c r="GU161" i="40"/>
  <c r="GK162" i="40"/>
  <c r="GL162" i="40"/>
  <c r="GM162" i="40"/>
  <c r="GN162" i="40"/>
  <c r="GO162" i="40"/>
  <c r="GP162" i="40"/>
  <c r="GQ162" i="40"/>
  <c r="GR162" i="40"/>
  <c r="GS162" i="40"/>
  <c r="GT162" i="40"/>
  <c r="GU162" i="40"/>
  <c r="GK163" i="40"/>
  <c r="GL163" i="40"/>
  <c r="GM163" i="40"/>
  <c r="GN163" i="40"/>
  <c r="GO163" i="40"/>
  <c r="GP163" i="40"/>
  <c r="GQ163" i="40"/>
  <c r="GR163" i="40"/>
  <c r="GS163" i="40"/>
  <c r="GT163" i="40"/>
  <c r="GU163" i="40"/>
  <c r="GK164" i="40"/>
  <c r="GL164" i="40"/>
  <c r="GM164" i="40"/>
  <c r="GN164" i="40"/>
  <c r="GO164" i="40"/>
  <c r="GP164" i="40"/>
  <c r="GQ164" i="40"/>
  <c r="GR164" i="40"/>
  <c r="GS164" i="40"/>
  <c r="GT164" i="40"/>
  <c r="GU164" i="40"/>
  <c r="GK165" i="40"/>
  <c r="GL165" i="40"/>
  <c r="GM165" i="40"/>
  <c r="GN165" i="40"/>
  <c r="GO165" i="40"/>
  <c r="GP165" i="40"/>
  <c r="GQ165" i="40"/>
  <c r="GR165" i="40"/>
  <c r="GS165" i="40"/>
  <c r="GT165" i="40"/>
  <c r="GU165" i="40"/>
  <c r="GK166" i="40"/>
  <c r="GL166" i="40"/>
  <c r="GM166" i="40"/>
  <c r="GN166" i="40"/>
  <c r="GO166" i="40"/>
  <c r="GP166" i="40"/>
  <c r="GQ166" i="40"/>
  <c r="GR166" i="40"/>
  <c r="GS166" i="40"/>
  <c r="GT166" i="40"/>
  <c r="GU166" i="40"/>
  <c r="GK167" i="40"/>
  <c r="GL167" i="40"/>
  <c r="GM167" i="40"/>
  <c r="GN167" i="40"/>
  <c r="GO167" i="40"/>
  <c r="GP167" i="40"/>
  <c r="GQ167" i="40"/>
  <c r="GR167" i="40"/>
  <c r="GS167" i="40"/>
  <c r="GT167" i="40"/>
  <c r="GU167" i="40"/>
  <c r="GK168" i="40"/>
  <c r="GL168" i="40"/>
  <c r="GM168" i="40"/>
  <c r="GN168" i="40"/>
  <c r="GO168" i="40"/>
  <c r="GP168" i="40"/>
  <c r="GQ168" i="40"/>
  <c r="GR168" i="40"/>
  <c r="GS168" i="40"/>
  <c r="GT168" i="40"/>
  <c r="GU168" i="40"/>
  <c r="GK169" i="40"/>
  <c r="GL169" i="40"/>
  <c r="GM169" i="40"/>
  <c r="GN169" i="40"/>
  <c r="GO169" i="40"/>
  <c r="GP169" i="40"/>
  <c r="GQ169" i="40"/>
  <c r="GR169" i="40"/>
  <c r="GS169" i="40"/>
  <c r="GT169" i="40"/>
  <c r="GU169" i="40"/>
  <c r="GK170" i="40"/>
  <c r="GL170" i="40"/>
  <c r="GM170" i="40"/>
  <c r="GN170" i="40"/>
  <c r="GO170" i="40"/>
  <c r="GP170" i="40"/>
  <c r="GQ170" i="40"/>
  <c r="GR170" i="40"/>
  <c r="GS170" i="40"/>
  <c r="GT170" i="40"/>
  <c r="GU170" i="40"/>
  <c r="GK171" i="40"/>
  <c r="GL171" i="40"/>
  <c r="GM171" i="40"/>
  <c r="GN171" i="40"/>
  <c r="GO171" i="40"/>
  <c r="GP171" i="40"/>
  <c r="GQ171" i="40"/>
  <c r="GR171" i="40"/>
  <c r="GS171" i="40"/>
  <c r="GT171" i="40"/>
  <c r="GU171" i="40"/>
  <c r="GK172" i="40"/>
  <c r="GL172" i="40"/>
  <c r="GM172" i="40"/>
  <c r="GN172" i="40"/>
  <c r="GO172" i="40"/>
  <c r="GP172" i="40"/>
  <c r="GQ172" i="40"/>
  <c r="GR172" i="40"/>
  <c r="GS172" i="40"/>
  <c r="GT172" i="40"/>
  <c r="GU172" i="40"/>
  <c r="GK173" i="40"/>
  <c r="GL173" i="40"/>
  <c r="GM173" i="40"/>
  <c r="GN173" i="40"/>
  <c r="GO173" i="40"/>
  <c r="GP173" i="40"/>
  <c r="GQ173" i="40"/>
  <c r="GR173" i="40"/>
  <c r="GS173" i="40"/>
  <c r="GT173" i="40"/>
  <c r="GU173" i="40"/>
  <c r="GK174" i="40"/>
  <c r="GL174" i="40"/>
  <c r="GM174" i="40"/>
  <c r="GN174" i="40"/>
  <c r="GO174" i="40"/>
  <c r="GP174" i="40"/>
  <c r="GQ174" i="40"/>
  <c r="GR174" i="40"/>
  <c r="GS174" i="40"/>
  <c r="GT174" i="40"/>
  <c r="GU174" i="40"/>
  <c r="GK175" i="40"/>
  <c r="GL175" i="40"/>
  <c r="GM175" i="40"/>
  <c r="GN175" i="40"/>
  <c r="GO175" i="40"/>
  <c r="GP175" i="40"/>
  <c r="GQ175" i="40"/>
  <c r="GR175" i="40"/>
  <c r="GS175" i="40"/>
  <c r="GT175" i="40"/>
  <c r="GU175" i="40"/>
  <c r="GK176" i="40"/>
  <c r="GL176" i="40"/>
  <c r="GM176" i="40"/>
  <c r="GN176" i="40"/>
  <c r="GO176" i="40"/>
  <c r="GP176" i="40"/>
  <c r="GQ176" i="40"/>
  <c r="GR176" i="40"/>
  <c r="GS176" i="40"/>
  <c r="GT176" i="40"/>
  <c r="GU176" i="40"/>
  <c r="GK177" i="40"/>
  <c r="GL177" i="40"/>
  <c r="GM177" i="40"/>
  <c r="GN177" i="40"/>
  <c r="GO177" i="40"/>
  <c r="GP177" i="40"/>
  <c r="GQ177" i="40"/>
  <c r="GR177" i="40"/>
  <c r="GS177" i="40"/>
  <c r="GT177" i="40"/>
  <c r="GU177" i="40"/>
  <c r="GK178" i="40"/>
  <c r="GL178" i="40"/>
  <c r="GM178" i="40"/>
  <c r="GN178" i="40"/>
  <c r="GO178" i="40"/>
  <c r="GP178" i="40"/>
  <c r="GQ178" i="40"/>
  <c r="GR178" i="40"/>
  <c r="GS178" i="40"/>
  <c r="GT178" i="40"/>
  <c r="GU178" i="40"/>
  <c r="GK179" i="40"/>
  <c r="GL179" i="40"/>
  <c r="GM179" i="40"/>
  <c r="GN179" i="40"/>
  <c r="GO179" i="40"/>
  <c r="GP179" i="40"/>
  <c r="GQ179" i="40"/>
  <c r="GR179" i="40"/>
  <c r="GS179" i="40"/>
  <c r="GT179" i="40"/>
  <c r="GU179" i="40"/>
  <c r="GK180" i="40"/>
  <c r="GL180" i="40"/>
  <c r="GM180" i="40"/>
  <c r="GN180" i="40"/>
  <c r="GO180" i="40"/>
  <c r="GP180" i="40"/>
  <c r="GQ180" i="40"/>
  <c r="GR180" i="40"/>
  <c r="GS180" i="40"/>
  <c r="GT180" i="40"/>
  <c r="GU180" i="40"/>
  <c r="GK181" i="40"/>
  <c r="GL181" i="40"/>
  <c r="GM181" i="40"/>
  <c r="GN181" i="40"/>
  <c r="GO181" i="40"/>
  <c r="GP181" i="40"/>
  <c r="GQ181" i="40"/>
  <c r="GR181" i="40"/>
  <c r="GS181" i="40"/>
  <c r="GT181" i="40"/>
  <c r="GU181" i="40"/>
  <c r="GK182" i="40"/>
  <c r="GL182" i="40"/>
  <c r="GM182" i="40"/>
  <c r="GN182" i="40"/>
  <c r="GO182" i="40"/>
  <c r="GP182" i="40"/>
  <c r="GQ182" i="40"/>
  <c r="GR182" i="40"/>
  <c r="GS182" i="40"/>
  <c r="GT182" i="40"/>
  <c r="GU182" i="40"/>
  <c r="GK183" i="40"/>
  <c r="GL183" i="40"/>
  <c r="GM183" i="40"/>
  <c r="GN183" i="40"/>
  <c r="GO183" i="40"/>
  <c r="GP183" i="40"/>
  <c r="GQ183" i="40"/>
  <c r="GR183" i="40"/>
  <c r="GS183" i="40"/>
  <c r="GT183" i="40"/>
  <c r="GU183" i="40"/>
  <c r="GK184" i="40"/>
  <c r="GL184" i="40"/>
  <c r="GM184" i="40"/>
  <c r="GN184" i="40"/>
  <c r="GO184" i="40"/>
  <c r="GP184" i="40"/>
  <c r="GQ184" i="40"/>
  <c r="GR184" i="40"/>
  <c r="GS184" i="40"/>
  <c r="GT184" i="40"/>
  <c r="GU184" i="40"/>
  <c r="GL3" i="40"/>
  <c r="GM3" i="40"/>
  <c r="GN3" i="40"/>
  <c r="GO3" i="40"/>
  <c r="GP3" i="40"/>
  <c r="GQ3" i="40"/>
  <c r="GR3" i="40"/>
  <c r="GS3" i="40"/>
  <c r="GT3" i="40"/>
  <c r="GU3" i="40"/>
  <c r="GK3" i="40"/>
  <c r="HG18" i="39"/>
  <c r="HH18" i="39"/>
  <c r="HI18" i="39"/>
  <c r="HJ18" i="39"/>
  <c r="HK18" i="39"/>
  <c r="HL18" i="39"/>
  <c r="HM18" i="39"/>
  <c r="HN18" i="39"/>
  <c r="HO18" i="39"/>
  <c r="HP18" i="39"/>
  <c r="HQ18" i="39"/>
  <c r="HG19" i="39"/>
  <c r="HH19" i="39"/>
  <c r="HI19" i="39"/>
  <c r="HJ19" i="39"/>
  <c r="HK19" i="39"/>
  <c r="HL19" i="39"/>
  <c r="HM19" i="39"/>
  <c r="HN19" i="39"/>
  <c r="HO19" i="39"/>
  <c r="HP19" i="39"/>
  <c r="HQ19" i="39"/>
  <c r="HG20" i="39"/>
  <c r="HH20" i="39"/>
  <c r="HI20" i="39"/>
  <c r="HJ20" i="39"/>
  <c r="HK20" i="39"/>
  <c r="HL20" i="39"/>
  <c r="HM20" i="39"/>
  <c r="HN20" i="39"/>
  <c r="HO20" i="39"/>
  <c r="HP20" i="39"/>
  <c r="HQ20" i="39"/>
  <c r="HG21" i="39"/>
  <c r="HH21" i="39"/>
  <c r="HI21" i="39"/>
  <c r="HJ21" i="39"/>
  <c r="HK21" i="39"/>
  <c r="HL21" i="39"/>
  <c r="HM21" i="39"/>
  <c r="HN21" i="39"/>
  <c r="HO21" i="39"/>
  <c r="HP21" i="39"/>
  <c r="HQ21" i="39"/>
  <c r="HG22" i="39"/>
  <c r="HH22" i="39"/>
  <c r="HI22" i="39"/>
  <c r="HJ22" i="39"/>
  <c r="HK22" i="39"/>
  <c r="HL22" i="39"/>
  <c r="HM22" i="39"/>
  <c r="HN22" i="39"/>
  <c r="HO22" i="39"/>
  <c r="HP22" i="39"/>
  <c r="HQ22" i="39"/>
  <c r="HG23" i="39"/>
  <c r="HH23" i="39"/>
  <c r="HI23" i="39"/>
  <c r="HJ23" i="39"/>
  <c r="HK23" i="39"/>
  <c r="HL23" i="39"/>
  <c r="HM23" i="39"/>
  <c r="HN23" i="39"/>
  <c r="HO23" i="39"/>
  <c r="HP23" i="39"/>
  <c r="HQ23" i="39"/>
  <c r="HG24" i="39"/>
  <c r="HH24" i="39"/>
  <c r="HI24" i="39"/>
  <c r="HJ24" i="39"/>
  <c r="HK24" i="39"/>
  <c r="HL24" i="39"/>
  <c r="HM24" i="39"/>
  <c r="HN24" i="39"/>
  <c r="HO24" i="39"/>
  <c r="HP24" i="39"/>
  <c r="HQ24" i="39"/>
  <c r="HG25" i="39"/>
  <c r="HH25" i="39"/>
  <c r="HI25" i="39"/>
  <c r="HJ25" i="39"/>
  <c r="HK25" i="39"/>
  <c r="HL25" i="39"/>
  <c r="HM25" i="39"/>
  <c r="HN25" i="39"/>
  <c r="HO25" i="39"/>
  <c r="HP25" i="39"/>
  <c r="HQ25" i="39"/>
  <c r="HG26" i="39"/>
  <c r="HH26" i="39"/>
  <c r="HI26" i="39"/>
  <c r="HJ26" i="39"/>
  <c r="HK26" i="39"/>
  <c r="HL26" i="39"/>
  <c r="HM26" i="39"/>
  <c r="HN26" i="39"/>
  <c r="HO26" i="39"/>
  <c r="HP26" i="39"/>
  <c r="HQ26" i="39"/>
  <c r="HG27" i="39"/>
  <c r="HH27" i="39"/>
  <c r="HI27" i="39"/>
  <c r="HJ27" i="39"/>
  <c r="HK27" i="39"/>
  <c r="HL27" i="39"/>
  <c r="HM27" i="39"/>
  <c r="HN27" i="39"/>
  <c r="HO27" i="39"/>
  <c r="HP27" i="39"/>
  <c r="HQ27" i="39"/>
  <c r="HG28" i="39"/>
  <c r="HH28" i="39"/>
  <c r="HI28" i="39"/>
  <c r="HJ28" i="39"/>
  <c r="HK28" i="39"/>
  <c r="HL28" i="39"/>
  <c r="HM28" i="39"/>
  <c r="HN28" i="39"/>
  <c r="HO28" i="39"/>
  <c r="HP28" i="39"/>
  <c r="HQ28" i="39"/>
  <c r="HG29" i="39"/>
  <c r="HH29" i="39"/>
  <c r="HI29" i="39"/>
  <c r="HJ29" i="39"/>
  <c r="HK29" i="39"/>
  <c r="HL29" i="39"/>
  <c r="HM29" i="39"/>
  <c r="HN29" i="39"/>
  <c r="HO29" i="39"/>
  <c r="HP29" i="39"/>
  <c r="HQ29" i="39"/>
  <c r="HG30" i="39"/>
  <c r="HH30" i="39"/>
  <c r="HI30" i="39"/>
  <c r="HJ30" i="39"/>
  <c r="HK30" i="39"/>
  <c r="HL30" i="39"/>
  <c r="HM30" i="39"/>
  <c r="HN30" i="39"/>
  <c r="HO30" i="39"/>
  <c r="HP30" i="39"/>
  <c r="HQ30" i="39"/>
  <c r="HG31" i="39"/>
  <c r="HH31" i="39"/>
  <c r="HI31" i="39"/>
  <c r="HJ31" i="39"/>
  <c r="HK31" i="39"/>
  <c r="HL31" i="39"/>
  <c r="HM31" i="39"/>
  <c r="HN31" i="39"/>
  <c r="HO31" i="39"/>
  <c r="HP31" i="39"/>
  <c r="HQ31" i="39"/>
  <c r="HG32" i="39"/>
  <c r="HH32" i="39"/>
  <c r="HI32" i="39"/>
  <c r="HJ32" i="39"/>
  <c r="HK32" i="39"/>
  <c r="HL32" i="39"/>
  <c r="HM32" i="39"/>
  <c r="HN32" i="39"/>
  <c r="HO32" i="39"/>
  <c r="HP32" i="39"/>
  <c r="HQ32" i="39"/>
  <c r="HG33" i="39"/>
  <c r="HH33" i="39"/>
  <c r="HI33" i="39"/>
  <c r="HJ33" i="39"/>
  <c r="HK33" i="39"/>
  <c r="HL33" i="39"/>
  <c r="HM33" i="39"/>
  <c r="HN33" i="39"/>
  <c r="HO33" i="39"/>
  <c r="HP33" i="39"/>
  <c r="HQ33" i="39"/>
  <c r="HG34" i="39"/>
  <c r="HH34" i="39"/>
  <c r="HI34" i="39"/>
  <c r="HJ34" i="39"/>
  <c r="HK34" i="39"/>
  <c r="HL34" i="39"/>
  <c r="HM34" i="39"/>
  <c r="HN34" i="39"/>
  <c r="HO34" i="39"/>
  <c r="HP34" i="39"/>
  <c r="HQ34" i="39"/>
  <c r="HG35" i="39"/>
  <c r="HH35" i="39"/>
  <c r="HI35" i="39"/>
  <c r="HJ35" i="39"/>
  <c r="HK35" i="39"/>
  <c r="HL35" i="39"/>
  <c r="HM35" i="39"/>
  <c r="HN35" i="39"/>
  <c r="HO35" i="39"/>
  <c r="HP35" i="39"/>
  <c r="HQ35" i="39"/>
  <c r="HG36" i="39"/>
  <c r="HH36" i="39"/>
  <c r="HI36" i="39"/>
  <c r="HJ36" i="39"/>
  <c r="HK36" i="39"/>
  <c r="HL36" i="39"/>
  <c r="HM36" i="39"/>
  <c r="HN36" i="39"/>
  <c r="HO36" i="39"/>
  <c r="HP36" i="39"/>
  <c r="HQ36" i="39"/>
  <c r="HG37" i="39"/>
  <c r="HH37" i="39"/>
  <c r="HI37" i="39"/>
  <c r="HJ37" i="39"/>
  <c r="HK37" i="39"/>
  <c r="HL37" i="39"/>
  <c r="HM37" i="39"/>
  <c r="HN37" i="39"/>
  <c r="HO37" i="39"/>
  <c r="HP37" i="39"/>
  <c r="HQ37" i="39"/>
  <c r="HG38" i="39"/>
  <c r="HH38" i="39"/>
  <c r="HI38" i="39"/>
  <c r="HJ38" i="39"/>
  <c r="HK38" i="39"/>
  <c r="HL38" i="39"/>
  <c r="HM38" i="39"/>
  <c r="HN38" i="39"/>
  <c r="HO38" i="39"/>
  <c r="HP38" i="39"/>
  <c r="HQ38" i="39"/>
  <c r="HG39" i="39"/>
  <c r="HH39" i="39"/>
  <c r="HI39" i="39"/>
  <c r="HJ39" i="39"/>
  <c r="HK39" i="39"/>
  <c r="HL39" i="39"/>
  <c r="HM39" i="39"/>
  <c r="HN39" i="39"/>
  <c r="HO39" i="39"/>
  <c r="HP39" i="39"/>
  <c r="HQ39" i="39"/>
  <c r="HG40" i="39"/>
  <c r="HH40" i="39"/>
  <c r="HI40" i="39"/>
  <c r="HJ40" i="39"/>
  <c r="HK40" i="39"/>
  <c r="HL40" i="39"/>
  <c r="HM40" i="39"/>
  <c r="HN40" i="39"/>
  <c r="HO40" i="39"/>
  <c r="HP40" i="39"/>
  <c r="HQ40" i="39"/>
  <c r="HG41" i="39"/>
  <c r="HH41" i="39"/>
  <c r="HI41" i="39"/>
  <c r="HJ41" i="39"/>
  <c r="HK41" i="39"/>
  <c r="HL41" i="39"/>
  <c r="HM41" i="39"/>
  <c r="HN41" i="39"/>
  <c r="HO41" i="39"/>
  <c r="HP41" i="39"/>
  <c r="HQ41" i="39"/>
  <c r="HG42" i="39"/>
  <c r="HH42" i="39"/>
  <c r="HI42" i="39"/>
  <c r="HJ42" i="39"/>
  <c r="HK42" i="39"/>
  <c r="HL42" i="39"/>
  <c r="HM42" i="39"/>
  <c r="HN42" i="39"/>
  <c r="HO42" i="39"/>
  <c r="HP42" i="39"/>
  <c r="HQ42" i="39"/>
  <c r="HG43" i="39"/>
  <c r="HH43" i="39"/>
  <c r="HI43" i="39"/>
  <c r="HJ43" i="39"/>
  <c r="HK43" i="39"/>
  <c r="HL43" i="39"/>
  <c r="HM43" i="39"/>
  <c r="HN43" i="39"/>
  <c r="HO43" i="39"/>
  <c r="HP43" i="39"/>
  <c r="HQ43" i="39"/>
  <c r="HG44" i="39"/>
  <c r="HH44" i="39"/>
  <c r="HI44" i="39"/>
  <c r="HJ44" i="39"/>
  <c r="HK44" i="39"/>
  <c r="HL44" i="39"/>
  <c r="HM44" i="39"/>
  <c r="HN44" i="39"/>
  <c r="HO44" i="39"/>
  <c r="HP44" i="39"/>
  <c r="HQ44" i="39"/>
  <c r="HG45" i="39"/>
  <c r="HH45" i="39"/>
  <c r="HI45" i="39"/>
  <c r="HJ45" i="39"/>
  <c r="HK45" i="39"/>
  <c r="HL45" i="39"/>
  <c r="HM45" i="39"/>
  <c r="HN45" i="39"/>
  <c r="HO45" i="39"/>
  <c r="HP45" i="39"/>
  <c r="HQ45" i="39"/>
  <c r="HG46" i="39"/>
  <c r="HH46" i="39"/>
  <c r="HI46" i="39"/>
  <c r="HJ46" i="39"/>
  <c r="HK46" i="39"/>
  <c r="HL46" i="39"/>
  <c r="HM46" i="39"/>
  <c r="HN46" i="39"/>
  <c r="HO46" i="39"/>
  <c r="HP46" i="39"/>
  <c r="HQ46" i="39"/>
  <c r="HG47" i="39"/>
  <c r="HH47" i="39"/>
  <c r="HI47" i="39"/>
  <c r="HJ47" i="39"/>
  <c r="HK47" i="39"/>
  <c r="HL47" i="39"/>
  <c r="HM47" i="39"/>
  <c r="HN47" i="39"/>
  <c r="HO47" i="39"/>
  <c r="HP47" i="39"/>
  <c r="HQ47" i="39"/>
  <c r="HG48" i="39"/>
  <c r="HH48" i="39"/>
  <c r="HI48" i="39"/>
  <c r="HJ48" i="39"/>
  <c r="HK48" i="39"/>
  <c r="HL48" i="39"/>
  <c r="HM48" i="39"/>
  <c r="HN48" i="39"/>
  <c r="HO48" i="39"/>
  <c r="HP48" i="39"/>
  <c r="HQ48" i="39"/>
  <c r="HG49" i="39"/>
  <c r="HH49" i="39"/>
  <c r="HI49" i="39"/>
  <c r="HJ49" i="39"/>
  <c r="HK49" i="39"/>
  <c r="HL49" i="39"/>
  <c r="HM49" i="39"/>
  <c r="HN49" i="39"/>
  <c r="HO49" i="39"/>
  <c r="HP49" i="39"/>
  <c r="HQ49" i="39"/>
  <c r="HG50" i="39"/>
  <c r="HH50" i="39"/>
  <c r="HI50" i="39"/>
  <c r="HJ50" i="39"/>
  <c r="HK50" i="39"/>
  <c r="HL50" i="39"/>
  <c r="HM50" i="39"/>
  <c r="HN50" i="39"/>
  <c r="HO50" i="39"/>
  <c r="HP50" i="39"/>
  <c r="HQ50" i="39"/>
  <c r="HG51" i="39"/>
  <c r="HH51" i="39"/>
  <c r="HI51" i="39"/>
  <c r="HJ51" i="39"/>
  <c r="HK51" i="39"/>
  <c r="HL51" i="39"/>
  <c r="HM51" i="39"/>
  <c r="HN51" i="39"/>
  <c r="HO51" i="39"/>
  <c r="HP51" i="39"/>
  <c r="HQ51" i="39"/>
  <c r="HG52" i="39"/>
  <c r="HH52" i="39"/>
  <c r="HI52" i="39"/>
  <c r="HJ52" i="39"/>
  <c r="HK52" i="39"/>
  <c r="HL52" i="39"/>
  <c r="HM52" i="39"/>
  <c r="HN52" i="39"/>
  <c r="HO52" i="39"/>
  <c r="HP52" i="39"/>
  <c r="HQ52" i="39"/>
  <c r="HG53" i="39"/>
  <c r="HH53" i="39"/>
  <c r="HI53" i="39"/>
  <c r="HJ53" i="39"/>
  <c r="HK53" i="39"/>
  <c r="HL53" i="39"/>
  <c r="HM53" i="39"/>
  <c r="HN53" i="39"/>
  <c r="HO53" i="39"/>
  <c r="HP53" i="39"/>
  <c r="HQ53" i="39"/>
  <c r="HG54" i="39"/>
  <c r="HH54" i="39"/>
  <c r="HI54" i="39"/>
  <c r="HJ54" i="39"/>
  <c r="HK54" i="39"/>
  <c r="HL54" i="39"/>
  <c r="HM54" i="39"/>
  <c r="HN54" i="39"/>
  <c r="HO54" i="39"/>
  <c r="HP54" i="39"/>
  <c r="HQ54" i="39"/>
  <c r="HG55" i="39"/>
  <c r="HH55" i="39"/>
  <c r="HI55" i="39"/>
  <c r="HJ55" i="39"/>
  <c r="HK55" i="39"/>
  <c r="HL55" i="39"/>
  <c r="HM55" i="39"/>
  <c r="HN55" i="39"/>
  <c r="HO55" i="39"/>
  <c r="HP55" i="39"/>
  <c r="HQ55" i="39"/>
  <c r="HG56" i="39"/>
  <c r="HH56" i="39"/>
  <c r="HI56" i="39"/>
  <c r="HJ56" i="39"/>
  <c r="HK56" i="39"/>
  <c r="HL56" i="39"/>
  <c r="HM56" i="39"/>
  <c r="HN56" i="39"/>
  <c r="HO56" i="39"/>
  <c r="HP56" i="39"/>
  <c r="HQ56" i="39"/>
  <c r="HG57" i="39"/>
  <c r="HH57" i="39"/>
  <c r="HI57" i="39"/>
  <c r="HJ57" i="39"/>
  <c r="HK57" i="39"/>
  <c r="HL57" i="39"/>
  <c r="HM57" i="39"/>
  <c r="HN57" i="39"/>
  <c r="HO57" i="39"/>
  <c r="HP57" i="39"/>
  <c r="HQ57" i="39"/>
  <c r="HG58" i="39"/>
  <c r="HH58" i="39"/>
  <c r="HI58" i="39"/>
  <c r="HJ58" i="39"/>
  <c r="HK58" i="39"/>
  <c r="HL58" i="39"/>
  <c r="HM58" i="39"/>
  <c r="HN58" i="39"/>
  <c r="HO58" i="39"/>
  <c r="HP58" i="39"/>
  <c r="HQ58" i="39"/>
  <c r="HG59" i="39"/>
  <c r="HH59" i="39"/>
  <c r="HI59" i="39"/>
  <c r="HJ59" i="39"/>
  <c r="HK59" i="39"/>
  <c r="HL59" i="39"/>
  <c r="HM59" i="39"/>
  <c r="HN59" i="39"/>
  <c r="HO59" i="39"/>
  <c r="HP59" i="39"/>
  <c r="HQ59" i="39"/>
  <c r="HG60" i="39"/>
  <c r="HH60" i="39"/>
  <c r="HI60" i="39"/>
  <c r="HJ60" i="39"/>
  <c r="HK60" i="39"/>
  <c r="HL60" i="39"/>
  <c r="HM60" i="39"/>
  <c r="HN60" i="39"/>
  <c r="HO60" i="39"/>
  <c r="HP60" i="39"/>
  <c r="HQ60" i="39"/>
  <c r="HG61" i="39"/>
  <c r="HH61" i="39"/>
  <c r="HI61" i="39"/>
  <c r="HJ61" i="39"/>
  <c r="HK61" i="39"/>
  <c r="HL61" i="39"/>
  <c r="HM61" i="39"/>
  <c r="HN61" i="39"/>
  <c r="HO61" i="39"/>
  <c r="HP61" i="39"/>
  <c r="HQ61" i="39"/>
  <c r="HG62" i="39"/>
  <c r="HH62" i="39"/>
  <c r="HI62" i="39"/>
  <c r="HJ62" i="39"/>
  <c r="HK62" i="39"/>
  <c r="HL62" i="39"/>
  <c r="HM62" i="39"/>
  <c r="HN62" i="39"/>
  <c r="HO62" i="39"/>
  <c r="HP62" i="39"/>
  <c r="HQ62" i="39"/>
  <c r="HG63" i="39"/>
  <c r="HH63" i="39"/>
  <c r="HI63" i="39"/>
  <c r="HJ63" i="39"/>
  <c r="HK63" i="39"/>
  <c r="HL63" i="39"/>
  <c r="HM63" i="39"/>
  <c r="HN63" i="39"/>
  <c r="HO63" i="39"/>
  <c r="HP63" i="39"/>
  <c r="HQ63" i="39"/>
  <c r="HG64" i="39"/>
  <c r="HH64" i="39"/>
  <c r="HI64" i="39"/>
  <c r="HJ64" i="39"/>
  <c r="HK64" i="39"/>
  <c r="HL64" i="39"/>
  <c r="HM64" i="39"/>
  <c r="HN64" i="39"/>
  <c r="HO64" i="39"/>
  <c r="HP64" i="39"/>
  <c r="HQ64" i="39"/>
  <c r="HG65" i="39"/>
  <c r="HH65" i="39"/>
  <c r="HI65" i="39"/>
  <c r="HJ65" i="39"/>
  <c r="HK65" i="39"/>
  <c r="HL65" i="39"/>
  <c r="HM65" i="39"/>
  <c r="HN65" i="39"/>
  <c r="HO65" i="39"/>
  <c r="HP65" i="39"/>
  <c r="HQ65" i="39"/>
  <c r="HG66" i="39"/>
  <c r="HH66" i="39"/>
  <c r="HI66" i="39"/>
  <c r="HJ66" i="39"/>
  <c r="HK66" i="39"/>
  <c r="HL66" i="39"/>
  <c r="HM66" i="39"/>
  <c r="HN66" i="39"/>
  <c r="HO66" i="39"/>
  <c r="HP66" i="39"/>
  <c r="HQ66" i="39"/>
  <c r="HG67" i="39"/>
  <c r="HH67" i="39"/>
  <c r="HI67" i="39"/>
  <c r="HJ67" i="39"/>
  <c r="HK67" i="39"/>
  <c r="HL67" i="39"/>
  <c r="HM67" i="39"/>
  <c r="HN67" i="39"/>
  <c r="HO67" i="39"/>
  <c r="HP67" i="39"/>
  <c r="HQ67" i="39"/>
  <c r="HG68" i="39"/>
  <c r="HH68" i="39"/>
  <c r="HI68" i="39"/>
  <c r="HJ68" i="39"/>
  <c r="HK68" i="39"/>
  <c r="HL68" i="39"/>
  <c r="HM68" i="39"/>
  <c r="HN68" i="39"/>
  <c r="HO68" i="39"/>
  <c r="HP68" i="39"/>
  <c r="HQ68" i="39"/>
  <c r="HG69" i="39"/>
  <c r="HH69" i="39"/>
  <c r="HI69" i="39"/>
  <c r="HJ69" i="39"/>
  <c r="HK69" i="39"/>
  <c r="HL69" i="39"/>
  <c r="HM69" i="39"/>
  <c r="HN69" i="39"/>
  <c r="HO69" i="39"/>
  <c r="HP69" i="39"/>
  <c r="HQ69" i="39"/>
  <c r="HG70" i="39"/>
  <c r="HH70" i="39"/>
  <c r="HI70" i="39"/>
  <c r="HJ70" i="39"/>
  <c r="HK70" i="39"/>
  <c r="HL70" i="39"/>
  <c r="HM70" i="39"/>
  <c r="HN70" i="39"/>
  <c r="HO70" i="39"/>
  <c r="HP70" i="39"/>
  <c r="HQ70" i="39"/>
  <c r="HG71" i="39"/>
  <c r="HH71" i="39"/>
  <c r="HI71" i="39"/>
  <c r="HJ71" i="39"/>
  <c r="HK71" i="39"/>
  <c r="HL71" i="39"/>
  <c r="HM71" i="39"/>
  <c r="HN71" i="39"/>
  <c r="HO71" i="39"/>
  <c r="HP71" i="39"/>
  <c r="HQ71" i="39"/>
  <c r="HG72" i="39"/>
  <c r="HH72" i="39"/>
  <c r="HI72" i="39"/>
  <c r="HJ72" i="39"/>
  <c r="HK72" i="39"/>
  <c r="HL72" i="39"/>
  <c r="HM72" i="39"/>
  <c r="HN72" i="39"/>
  <c r="HO72" i="39"/>
  <c r="HP72" i="39"/>
  <c r="HQ72" i="39"/>
  <c r="HG73" i="39"/>
  <c r="HH73" i="39"/>
  <c r="HI73" i="39"/>
  <c r="HJ73" i="39"/>
  <c r="HK73" i="39"/>
  <c r="HL73" i="39"/>
  <c r="HM73" i="39"/>
  <c r="HN73" i="39"/>
  <c r="HO73" i="39"/>
  <c r="HP73" i="39"/>
  <c r="HQ73" i="39"/>
  <c r="HG74" i="39"/>
  <c r="HH74" i="39"/>
  <c r="HI74" i="39"/>
  <c r="HJ74" i="39"/>
  <c r="HK74" i="39"/>
  <c r="HL74" i="39"/>
  <c r="HM74" i="39"/>
  <c r="HN74" i="39"/>
  <c r="HO74" i="39"/>
  <c r="HP74" i="39"/>
  <c r="HQ74" i="39"/>
  <c r="HG75" i="39"/>
  <c r="HH75" i="39"/>
  <c r="HI75" i="39"/>
  <c r="HJ75" i="39"/>
  <c r="HK75" i="39"/>
  <c r="HL75" i="39"/>
  <c r="HM75" i="39"/>
  <c r="HN75" i="39"/>
  <c r="HO75" i="39"/>
  <c r="HP75" i="39"/>
  <c r="HQ75" i="39"/>
  <c r="HG76" i="39"/>
  <c r="HH76" i="39"/>
  <c r="HI76" i="39"/>
  <c r="HJ76" i="39"/>
  <c r="HK76" i="39"/>
  <c r="HL76" i="39"/>
  <c r="HM76" i="39"/>
  <c r="HN76" i="39"/>
  <c r="HO76" i="39"/>
  <c r="HP76" i="39"/>
  <c r="HQ76" i="39"/>
  <c r="HG77" i="39"/>
  <c r="HH77" i="39"/>
  <c r="HI77" i="39"/>
  <c r="HJ77" i="39"/>
  <c r="HK77" i="39"/>
  <c r="HL77" i="39"/>
  <c r="HM77" i="39"/>
  <c r="HN77" i="39"/>
  <c r="HO77" i="39"/>
  <c r="HP77" i="39"/>
  <c r="HQ77" i="39"/>
  <c r="HG78" i="39"/>
  <c r="HH78" i="39"/>
  <c r="HI78" i="39"/>
  <c r="HJ78" i="39"/>
  <c r="HK78" i="39"/>
  <c r="HL78" i="39"/>
  <c r="HM78" i="39"/>
  <c r="HN78" i="39"/>
  <c r="HO78" i="39"/>
  <c r="HP78" i="39"/>
  <c r="HQ78" i="39"/>
  <c r="HG79" i="39"/>
  <c r="HH79" i="39"/>
  <c r="HI79" i="39"/>
  <c r="HJ79" i="39"/>
  <c r="HK79" i="39"/>
  <c r="HL79" i="39"/>
  <c r="HM79" i="39"/>
  <c r="HN79" i="39"/>
  <c r="HO79" i="39"/>
  <c r="HP79" i="39"/>
  <c r="HQ79" i="39"/>
  <c r="HG80" i="39"/>
  <c r="HH80" i="39"/>
  <c r="HI80" i="39"/>
  <c r="HJ80" i="39"/>
  <c r="HK80" i="39"/>
  <c r="HL80" i="39"/>
  <c r="HM80" i="39"/>
  <c r="HN80" i="39"/>
  <c r="HO80" i="39"/>
  <c r="HP80" i="39"/>
  <c r="HQ80" i="39"/>
  <c r="HG81" i="39"/>
  <c r="HH81" i="39"/>
  <c r="HI81" i="39"/>
  <c r="HJ81" i="39"/>
  <c r="HK81" i="39"/>
  <c r="HL81" i="39"/>
  <c r="HM81" i="39"/>
  <c r="HN81" i="39"/>
  <c r="HO81" i="39"/>
  <c r="HP81" i="39"/>
  <c r="HQ81" i="39"/>
  <c r="HG82" i="39"/>
  <c r="HH82" i="39"/>
  <c r="HI82" i="39"/>
  <c r="HJ82" i="39"/>
  <c r="HK82" i="39"/>
  <c r="HL82" i="39"/>
  <c r="HM82" i="39"/>
  <c r="HN82" i="39"/>
  <c r="HO82" i="39"/>
  <c r="HP82" i="39"/>
  <c r="HQ82" i="39"/>
  <c r="HG83" i="39"/>
  <c r="HH83" i="39"/>
  <c r="HI83" i="39"/>
  <c r="HJ83" i="39"/>
  <c r="HK83" i="39"/>
  <c r="HL83" i="39"/>
  <c r="HM83" i="39"/>
  <c r="HN83" i="39"/>
  <c r="HO83" i="39"/>
  <c r="HP83" i="39"/>
  <c r="HQ83" i="39"/>
  <c r="HG84" i="39"/>
  <c r="HH84" i="39"/>
  <c r="HI84" i="39"/>
  <c r="HJ84" i="39"/>
  <c r="HK84" i="39"/>
  <c r="HL84" i="39"/>
  <c r="HM84" i="39"/>
  <c r="HN84" i="39"/>
  <c r="HO84" i="39"/>
  <c r="HP84" i="39"/>
  <c r="HQ84" i="39"/>
  <c r="HG85" i="39"/>
  <c r="HH85" i="39"/>
  <c r="HI85" i="39"/>
  <c r="HJ85" i="39"/>
  <c r="HK85" i="39"/>
  <c r="HL85" i="39"/>
  <c r="HM85" i="39"/>
  <c r="HN85" i="39"/>
  <c r="HO85" i="39"/>
  <c r="HP85" i="39"/>
  <c r="HQ85" i="39"/>
  <c r="HG86" i="39"/>
  <c r="HH86" i="39"/>
  <c r="HI86" i="39"/>
  <c r="HJ86" i="39"/>
  <c r="HK86" i="39"/>
  <c r="HL86" i="39"/>
  <c r="HM86" i="39"/>
  <c r="HN86" i="39"/>
  <c r="HO86" i="39"/>
  <c r="HP86" i="39"/>
  <c r="HQ86" i="39"/>
  <c r="HG87" i="39"/>
  <c r="HH87" i="39"/>
  <c r="HI87" i="39"/>
  <c r="HJ87" i="39"/>
  <c r="HK87" i="39"/>
  <c r="HL87" i="39"/>
  <c r="HM87" i="39"/>
  <c r="HN87" i="39"/>
  <c r="HO87" i="39"/>
  <c r="HP87" i="39"/>
  <c r="HQ87" i="39"/>
  <c r="HG88" i="39"/>
  <c r="HH88" i="39"/>
  <c r="HI88" i="39"/>
  <c r="HJ88" i="39"/>
  <c r="HK88" i="39"/>
  <c r="HL88" i="39"/>
  <c r="HM88" i="39"/>
  <c r="HN88" i="39"/>
  <c r="HO88" i="39"/>
  <c r="HP88" i="39"/>
  <c r="HQ88" i="39"/>
  <c r="HG89" i="39"/>
  <c r="HH89" i="39"/>
  <c r="HI89" i="39"/>
  <c r="HJ89" i="39"/>
  <c r="HK89" i="39"/>
  <c r="HL89" i="39"/>
  <c r="HM89" i="39"/>
  <c r="HN89" i="39"/>
  <c r="HO89" i="39"/>
  <c r="HP89" i="39"/>
  <c r="HQ89" i="39"/>
  <c r="HG90" i="39"/>
  <c r="HH90" i="39"/>
  <c r="HI90" i="39"/>
  <c r="HJ90" i="39"/>
  <c r="HK90" i="39"/>
  <c r="HL90" i="39"/>
  <c r="HM90" i="39"/>
  <c r="HN90" i="39"/>
  <c r="HO90" i="39"/>
  <c r="HP90" i="39"/>
  <c r="HQ90" i="39"/>
  <c r="HG91" i="39"/>
  <c r="HH91" i="39"/>
  <c r="HI91" i="39"/>
  <c r="HJ91" i="39"/>
  <c r="HK91" i="39"/>
  <c r="HL91" i="39"/>
  <c r="HM91" i="39"/>
  <c r="HN91" i="39"/>
  <c r="HO91" i="39"/>
  <c r="HP91" i="39"/>
  <c r="HQ91" i="39"/>
  <c r="HG92" i="39"/>
  <c r="HH92" i="39"/>
  <c r="HI92" i="39"/>
  <c r="HJ92" i="39"/>
  <c r="HK92" i="39"/>
  <c r="HL92" i="39"/>
  <c r="HM92" i="39"/>
  <c r="HN92" i="39"/>
  <c r="HO92" i="39"/>
  <c r="HP92" i="39"/>
  <c r="HQ92" i="39"/>
  <c r="HG93" i="39"/>
  <c r="HH93" i="39"/>
  <c r="HI93" i="39"/>
  <c r="HJ93" i="39"/>
  <c r="HK93" i="39"/>
  <c r="HL93" i="39"/>
  <c r="HM93" i="39"/>
  <c r="HN93" i="39"/>
  <c r="HO93" i="39"/>
  <c r="HP93" i="39"/>
  <c r="HQ93" i="39"/>
  <c r="HG94" i="39"/>
  <c r="HH94" i="39"/>
  <c r="HI94" i="39"/>
  <c r="HJ94" i="39"/>
  <c r="HK94" i="39"/>
  <c r="HL94" i="39"/>
  <c r="HM94" i="39"/>
  <c r="HN94" i="39"/>
  <c r="HO94" i="39"/>
  <c r="HP94" i="39"/>
  <c r="HQ94" i="39"/>
  <c r="HG95" i="39"/>
  <c r="HH95" i="39"/>
  <c r="HI95" i="39"/>
  <c r="HJ95" i="39"/>
  <c r="HK95" i="39"/>
  <c r="HL95" i="39"/>
  <c r="HM95" i="39"/>
  <c r="HN95" i="39"/>
  <c r="HO95" i="39"/>
  <c r="HP95" i="39"/>
  <c r="HQ95" i="39"/>
  <c r="HG96" i="39"/>
  <c r="HH96" i="39"/>
  <c r="HI96" i="39"/>
  <c r="HJ96" i="39"/>
  <c r="HK96" i="39"/>
  <c r="HL96" i="39"/>
  <c r="HM96" i="39"/>
  <c r="HN96" i="39"/>
  <c r="HO96" i="39"/>
  <c r="HP96" i="39"/>
  <c r="HQ96" i="39"/>
  <c r="HG97" i="39"/>
  <c r="HH97" i="39"/>
  <c r="HI97" i="39"/>
  <c r="HJ97" i="39"/>
  <c r="HK97" i="39"/>
  <c r="HL97" i="39"/>
  <c r="HM97" i="39"/>
  <c r="HN97" i="39"/>
  <c r="HO97" i="39"/>
  <c r="HP97" i="39"/>
  <c r="HQ97" i="39"/>
  <c r="HG98" i="39"/>
  <c r="HH98" i="39"/>
  <c r="HI98" i="39"/>
  <c r="HJ98" i="39"/>
  <c r="HK98" i="39"/>
  <c r="HL98" i="39"/>
  <c r="HM98" i="39"/>
  <c r="HN98" i="39"/>
  <c r="HO98" i="39"/>
  <c r="HP98" i="39"/>
  <c r="HQ98" i="39"/>
  <c r="HG99" i="39"/>
  <c r="HH99" i="39"/>
  <c r="HI99" i="39"/>
  <c r="HJ99" i="39"/>
  <c r="HK99" i="39"/>
  <c r="HL99" i="39"/>
  <c r="HM99" i="39"/>
  <c r="HN99" i="39"/>
  <c r="HO99" i="39"/>
  <c r="HP99" i="39"/>
  <c r="HQ99" i="39"/>
  <c r="HG100" i="39"/>
  <c r="HH100" i="39"/>
  <c r="HI100" i="39"/>
  <c r="HJ100" i="39"/>
  <c r="HK100" i="39"/>
  <c r="HL100" i="39"/>
  <c r="HM100" i="39"/>
  <c r="HN100" i="39"/>
  <c r="HO100" i="39"/>
  <c r="HP100" i="39"/>
  <c r="HQ100" i="39"/>
  <c r="HG101" i="39"/>
  <c r="HH101" i="39"/>
  <c r="HI101" i="39"/>
  <c r="HJ101" i="39"/>
  <c r="HK101" i="39"/>
  <c r="HL101" i="39"/>
  <c r="HM101" i="39"/>
  <c r="HN101" i="39"/>
  <c r="HO101" i="39"/>
  <c r="HP101" i="39"/>
  <c r="HQ101" i="39"/>
  <c r="HG102" i="39"/>
  <c r="HH102" i="39"/>
  <c r="HI102" i="39"/>
  <c r="HJ102" i="39"/>
  <c r="HK102" i="39"/>
  <c r="HL102" i="39"/>
  <c r="HM102" i="39"/>
  <c r="HN102" i="39"/>
  <c r="HO102" i="39"/>
  <c r="HP102" i="39"/>
  <c r="HQ102" i="39"/>
  <c r="HG103" i="39"/>
  <c r="HH103" i="39"/>
  <c r="HI103" i="39"/>
  <c r="HJ103" i="39"/>
  <c r="HK103" i="39"/>
  <c r="HL103" i="39"/>
  <c r="HM103" i="39"/>
  <c r="HN103" i="39"/>
  <c r="HO103" i="39"/>
  <c r="HP103" i="39"/>
  <c r="HQ103" i="39"/>
  <c r="HG104" i="39"/>
  <c r="HH104" i="39"/>
  <c r="HI104" i="39"/>
  <c r="HJ104" i="39"/>
  <c r="HK104" i="39"/>
  <c r="HL104" i="39"/>
  <c r="HM104" i="39"/>
  <c r="HN104" i="39"/>
  <c r="HO104" i="39"/>
  <c r="HP104" i="39"/>
  <c r="HQ104" i="39"/>
  <c r="HG105" i="39"/>
  <c r="HH105" i="39"/>
  <c r="HI105" i="39"/>
  <c r="HJ105" i="39"/>
  <c r="HK105" i="39"/>
  <c r="HL105" i="39"/>
  <c r="HM105" i="39"/>
  <c r="HN105" i="39"/>
  <c r="HO105" i="39"/>
  <c r="HP105" i="39"/>
  <c r="HQ105" i="39"/>
  <c r="HG106" i="39"/>
  <c r="HH106" i="39"/>
  <c r="HI106" i="39"/>
  <c r="HJ106" i="39"/>
  <c r="HK106" i="39"/>
  <c r="HL106" i="39"/>
  <c r="HM106" i="39"/>
  <c r="HN106" i="39"/>
  <c r="HO106" i="39"/>
  <c r="HP106" i="39"/>
  <c r="HQ106" i="39"/>
  <c r="HG107" i="39"/>
  <c r="HH107" i="39"/>
  <c r="HI107" i="39"/>
  <c r="HJ107" i="39"/>
  <c r="HK107" i="39"/>
  <c r="HL107" i="39"/>
  <c r="HM107" i="39"/>
  <c r="HN107" i="39"/>
  <c r="HO107" i="39"/>
  <c r="HP107" i="39"/>
  <c r="HQ107" i="39"/>
  <c r="HG108" i="39"/>
  <c r="HH108" i="39"/>
  <c r="HI108" i="39"/>
  <c r="HJ108" i="39"/>
  <c r="HK108" i="39"/>
  <c r="HL108" i="39"/>
  <c r="HM108" i="39"/>
  <c r="HN108" i="39"/>
  <c r="HO108" i="39"/>
  <c r="HP108" i="39"/>
  <c r="HQ108" i="39"/>
  <c r="HG109" i="39"/>
  <c r="HH109" i="39"/>
  <c r="HI109" i="39"/>
  <c r="HJ109" i="39"/>
  <c r="HK109" i="39"/>
  <c r="HL109" i="39"/>
  <c r="HM109" i="39"/>
  <c r="HN109" i="39"/>
  <c r="HO109" i="39"/>
  <c r="HP109" i="39"/>
  <c r="HQ109" i="39"/>
  <c r="HG110" i="39"/>
  <c r="HH110" i="39"/>
  <c r="HI110" i="39"/>
  <c r="HJ110" i="39"/>
  <c r="HK110" i="39"/>
  <c r="HL110" i="39"/>
  <c r="HM110" i="39"/>
  <c r="HN110" i="39"/>
  <c r="HO110" i="39"/>
  <c r="HP110" i="39"/>
  <c r="HQ110" i="39"/>
  <c r="HG111" i="39"/>
  <c r="HH111" i="39"/>
  <c r="HI111" i="39"/>
  <c r="HJ111" i="39"/>
  <c r="HK111" i="39"/>
  <c r="HL111" i="39"/>
  <c r="HM111" i="39"/>
  <c r="HN111" i="39"/>
  <c r="HO111" i="39"/>
  <c r="HP111" i="39"/>
  <c r="HQ111" i="39"/>
  <c r="HG112" i="39"/>
  <c r="HH112" i="39"/>
  <c r="HI112" i="39"/>
  <c r="HJ112" i="39"/>
  <c r="HK112" i="39"/>
  <c r="HL112" i="39"/>
  <c r="HM112" i="39"/>
  <c r="HN112" i="39"/>
  <c r="HO112" i="39"/>
  <c r="HP112" i="39"/>
  <c r="HQ112" i="39"/>
  <c r="HG113" i="39"/>
  <c r="HH113" i="39"/>
  <c r="HI113" i="39"/>
  <c r="HJ113" i="39"/>
  <c r="HK113" i="39"/>
  <c r="HL113" i="39"/>
  <c r="HM113" i="39"/>
  <c r="HN113" i="39"/>
  <c r="HO113" i="39"/>
  <c r="HP113" i="39"/>
  <c r="HQ113" i="39"/>
  <c r="HG114" i="39"/>
  <c r="HH114" i="39"/>
  <c r="HI114" i="39"/>
  <c r="HJ114" i="39"/>
  <c r="HK114" i="39"/>
  <c r="HL114" i="39"/>
  <c r="HM114" i="39"/>
  <c r="HN114" i="39"/>
  <c r="HO114" i="39"/>
  <c r="HP114" i="39"/>
  <c r="HQ114" i="39"/>
  <c r="HG115" i="39"/>
  <c r="HH115" i="39"/>
  <c r="HI115" i="39"/>
  <c r="HJ115" i="39"/>
  <c r="HK115" i="39"/>
  <c r="HL115" i="39"/>
  <c r="HM115" i="39"/>
  <c r="HN115" i="39"/>
  <c r="HO115" i="39"/>
  <c r="HP115" i="39"/>
  <c r="HQ115" i="39"/>
  <c r="HG116" i="39"/>
  <c r="HH116" i="39"/>
  <c r="HI116" i="39"/>
  <c r="HJ116" i="39"/>
  <c r="HK116" i="39"/>
  <c r="HL116" i="39"/>
  <c r="HM116" i="39"/>
  <c r="HN116" i="39"/>
  <c r="HO116" i="39"/>
  <c r="HP116" i="39"/>
  <c r="HQ116" i="39"/>
  <c r="HG117" i="39"/>
  <c r="HH117" i="39"/>
  <c r="HI117" i="39"/>
  <c r="HJ117" i="39"/>
  <c r="HK117" i="39"/>
  <c r="HL117" i="39"/>
  <c r="HM117" i="39"/>
  <c r="HN117" i="39"/>
  <c r="HO117" i="39"/>
  <c r="HP117" i="39"/>
  <c r="HQ117" i="39"/>
  <c r="HG118" i="39"/>
  <c r="HH118" i="39"/>
  <c r="HI118" i="39"/>
  <c r="HJ118" i="39"/>
  <c r="HK118" i="39"/>
  <c r="HL118" i="39"/>
  <c r="HM118" i="39"/>
  <c r="HN118" i="39"/>
  <c r="HO118" i="39"/>
  <c r="HP118" i="39"/>
  <c r="HQ118" i="39"/>
  <c r="HG119" i="39"/>
  <c r="HH119" i="39"/>
  <c r="HI119" i="39"/>
  <c r="HJ119" i="39"/>
  <c r="HK119" i="39"/>
  <c r="HL119" i="39"/>
  <c r="HM119" i="39"/>
  <c r="HN119" i="39"/>
  <c r="HO119" i="39"/>
  <c r="HP119" i="39"/>
  <c r="HQ119" i="39"/>
  <c r="HG120" i="39"/>
  <c r="HH120" i="39"/>
  <c r="HI120" i="39"/>
  <c r="HJ120" i="39"/>
  <c r="HK120" i="39"/>
  <c r="HL120" i="39"/>
  <c r="HM120" i="39"/>
  <c r="HN120" i="39"/>
  <c r="HO120" i="39"/>
  <c r="HP120" i="39"/>
  <c r="HQ120" i="39"/>
  <c r="HG121" i="39"/>
  <c r="HH121" i="39"/>
  <c r="HI121" i="39"/>
  <c r="HJ121" i="39"/>
  <c r="HK121" i="39"/>
  <c r="HL121" i="39"/>
  <c r="HM121" i="39"/>
  <c r="HN121" i="39"/>
  <c r="HO121" i="39"/>
  <c r="HP121" i="39"/>
  <c r="HQ121" i="39"/>
  <c r="HG122" i="39"/>
  <c r="HH122" i="39"/>
  <c r="HI122" i="39"/>
  <c r="HJ122" i="39"/>
  <c r="HK122" i="39"/>
  <c r="HL122" i="39"/>
  <c r="HM122" i="39"/>
  <c r="HN122" i="39"/>
  <c r="HO122" i="39"/>
  <c r="HP122" i="39"/>
  <c r="HQ122" i="39"/>
  <c r="HG123" i="39"/>
  <c r="HH123" i="39"/>
  <c r="HI123" i="39"/>
  <c r="HJ123" i="39"/>
  <c r="HK123" i="39"/>
  <c r="HL123" i="39"/>
  <c r="HM123" i="39"/>
  <c r="HN123" i="39"/>
  <c r="HO123" i="39"/>
  <c r="HP123" i="39"/>
  <c r="HQ123" i="39"/>
  <c r="HG124" i="39"/>
  <c r="HH124" i="39"/>
  <c r="HI124" i="39"/>
  <c r="HJ124" i="39"/>
  <c r="HK124" i="39"/>
  <c r="HL124" i="39"/>
  <c r="HM124" i="39"/>
  <c r="HN124" i="39"/>
  <c r="HO124" i="39"/>
  <c r="HP124" i="39"/>
  <c r="HQ124" i="39"/>
  <c r="HG125" i="39"/>
  <c r="HH125" i="39"/>
  <c r="HI125" i="39"/>
  <c r="HJ125" i="39"/>
  <c r="HK125" i="39"/>
  <c r="HL125" i="39"/>
  <c r="HM125" i="39"/>
  <c r="HN125" i="39"/>
  <c r="HO125" i="39"/>
  <c r="HP125" i="39"/>
  <c r="HQ125" i="39"/>
  <c r="HG126" i="39"/>
  <c r="HH126" i="39"/>
  <c r="HI126" i="39"/>
  <c r="HJ126" i="39"/>
  <c r="HK126" i="39"/>
  <c r="HL126" i="39"/>
  <c r="HM126" i="39"/>
  <c r="HN126" i="39"/>
  <c r="HO126" i="39"/>
  <c r="HP126" i="39"/>
  <c r="HQ126" i="39"/>
  <c r="HG127" i="39"/>
  <c r="HH127" i="39"/>
  <c r="HI127" i="39"/>
  <c r="HJ127" i="39"/>
  <c r="HK127" i="39"/>
  <c r="HL127" i="39"/>
  <c r="HM127" i="39"/>
  <c r="HN127" i="39"/>
  <c r="HO127" i="39"/>
  <c r="HP127" i="39"/>
  <c r="HQ127" i="39"/>
  <c r="HG128" i="39"/>
  <c r="HH128" i="39"/>
  <c r="HI128" i="39"/>
  <c r="HJ128" i="39"/>
  <c r="HK128" i="39"/>
  <c r="HL128" i="39"/>
  <c r="HM128" i="39"/>
  <c r="HN128" i="39"/>
  <c r="HO128" i="39"/>
  <c r="HP128" i="39"/>
  <c r="HQ128" i="39"/>
  <c r="HG129" i="39"/>
  <c r="HH129" i="39"/>
  <c r="HI129" i="39"/>
  <c r="HJ129" i="39"/>
  <c r="HK129" i="39"/>
  <c r="HL129" i="39"/>
  <c r="HM129" i="39"/>
  <c r="HN129" i="39"/>
  <c r="HO129" i="39"/>
  <c r="HP129" i="39"/>
  <c r="HQ129" i="39"/>
  <c r="HG130" i="39"/>
  <c r="HH130" i="39"/>
  <c r="HI130" i="39"/>
  <c r="HJ130" i="39"/>
  <c r="HK130" i="39"/>
  <c r="HL130" i="39"/>
  <c r="HM130" i="39"/>
  <c r="HN130" i="39"/>
  <c r="HO130" i="39"/>
  <c r="HP130" i="39"/>
  <c r="HQ130" i="39"/>
  <c r="HG131" i="39"/>
  <c r="HH131" i="39"/>
  <c r="HI131" i="39"/>
  <c r="HJ131" i="39"/>
  <c r="HK131" i="39"/>
  <c r="HL131" i="39"/>
  <c r="HM131" i="39"/>
  <c r="HN131" i="39"/>
  <c r="HO131" i="39"/>
  <c r="HP131" i="39"/>
  <c r="HQ131" i="39"/>
  <c r="HG132" i="39"/>
  <c r="HH132" i="39"/>
  <c r="HI132" i="39"/>
  <c r="HJ132" i="39"/>
  <c r="HK132" i="39"/>
  <c r="HL132" i="39"/>
  <c r="HM132" i="39"/>
  <c r="HN132" i="39"/>
  <c r="HO132" i="39"/>
  <c r="HP132" i="39"/>
  <c r="HQ132" i="39"/>
  <c r="HG133" i="39"/>
  <c r="HH133" i="39"/>
  <c r="HI133" i="39"/>
  <c r="HJ133" i="39"/>
  <c r="HK133" i="39"/>
  <c r="HL133" i="39"/>
  <c r="HM133" i="39"/>
  <c r="HN133" i="39"/>
  <c r="HO133" i="39"/>
  <c r="HP133" i="39"/>
  <c r="HQ133" i="39"/>
  <c r="HG134" i="39"/>
  <c r="HH134" i="39"/>
  <c r="HI134" i="39"/>
  <c r="HJ134" i="39"/>
  <c r="HK134" i="39"/>
  <c r="HL134" i="39"/>
  <c r="HM134" i="39"/>
  <c r="HN134" i="39"/>
  <c r="HO134" i="39"/>
  <c r="HP134" i="39"/>
  <c r="HQ134" i="39"/>
  <c r="HG135" i="39"/>
  <c r="HH135" i="39"/>
  <c r="HI135" i="39"/>
  <c r="HJ135" i="39"/>
  <c r="HK135" i="39"/>
  <c r="HL135" i="39"/>
  <c r="HM135" i="39"/>
  <c r="HN135" i="39"/>
  <c r="HO135" i="39"/>
  <c r="HP135" i="39"/>
  <c r="HQ135" i="39"/>
  <c r="HG136" i="39"/>
  <c r="HH136" i="39"/>
  <c r="HI136" i="39"/>
  <c r="HJ136" i="39"/>
  <c r="HK136" i="39"/>
  <c r="HL136" i="39"/>
  <c r="HM136" i="39"/>
  <c r="HN136" i="39"/>
  <c r="HO136" i="39"/>
  <c r="HP136" i="39"/>
  <c r="HQ136" i="39"/>
  <c r="HG137" i="39"/>
  <c r="HH137" i="39"/>
  <c r="HI137" i="39"/>
  <c r="HJ137" i="39"/>
  <c r="HK137" i="39"/>
  <c r="HL137" i="39"/>
  <c r="HM137" i="39"/>
  <c r="HN137" i="39"/>
  <c r="HO137" i="39"/>
  <c r="HP137" i="39"/>
  <c r="HQ137" i="39"/>
  <c r="HG138" i="39"/>
  <c r="HH138" i="39"/>
  <c r="HI138" i="39"/>
  <c r="HJ138" i="39"/>
  <c r="HK138" i="39"/>
  <c r="HL138" i="39"/>
  <c r="HM138" i="39"/>
  <c r="HN138" i="39"/>
  <c r="HO138" i="39"/>
  <c r="HP138" i="39"/>
  <c r="HQ138" i="39"/>
  <c r="HG139" i="39"/>
  <c r="HH139" i="39"/>
  <c r="HI139" i="39"/>
  <c r="HJ139" i="39"/>
  <c r="HK139" i="39"/>
  <c r="HL139" i="39"/>
  <c r="HM139" i="39"/>
  <c r="HN139" i="39"/>
  <c r="HO139" i="39"/>
  <c r="HP139" i="39"/>
  <c r="HQ139" i="39"/>
  <c r="HG140" i="39"/>
  <c r="HH140" i="39"/>
  <c r="HI140" i="39"/>
  <c r="HJ140" i="39"/>
  <c r="HK140" i="39"/>
  <c r="HL140" i="39"/>
  <c r="HM140" i="39"/>
  <c r="HN140" i="39"/>
  <c r="HO140" i="39"/>
  <c r="HP140" i="39"/>
  <c r="HQ140" i="39"/>
  <c r="HG141" i="39"/>
  <c r="HH141" i="39"/>
  <c r="HI141" i="39"/>
  <c r="HJ141" i="39"/>
  <c r="HK141" i="39"/>
  <c r="HL141" i="39"/>
  <c r="HM141" i="39"/>
  <c r="HN141" i="39"/>
  <c r="HO141" i="39"/>
  <c r="HP141" i="39"/>
  <c r="HQ141" i="39"/>
  <c r="HG142" i="39"/>
  <c r="HH142" i="39"/>
  <c r="HI142" i="39"/>
  <c r="HJ142" i="39"/>
  <c r="HK142" i="39"/>
  <c r="HL142" i="39"/>
  <c r="HM142" i="39"/>
  <c r="HN142" i="39"/>
  <c r="HO142" i="39"/>
  <c r="HP142" i="39"/>
  <c r="HQ142" i="39"/>
  <c r="HG143" i="39"/>
  <c r="HH143" i="39"/>
  <c r="HI143" i="39"/>
  <c r="HJ143" i="39"/>
  <c r="HK143" i="39"/>
  <c r="HL143" i="39"/>
  <c r="HM143" i="39"/>
  <c r="HN143" i="39"/>
  <c r="HO143" i="39"/>
  <c r="HP143" i="39"/>
  <c r="HQ143" i="39"/>
  <c r="HG144" i="39"/>
  <c r="HH144" i="39"/>
  <c r="HI144" i="39"/>
  <c r="HJ144" i="39"/>
  <c r="HK144" i="39"/>
  <c r="HL144" i="39"/>
  <c r="HM144" i="39"/>
  <c r="HN144" i="39"/>
  <c r="HO144" i="39"/>
  <c r="HP144" i="39"/>
  <c r="HQ144" i="39"/>
  <c r="HG145" i="39"/>
  <c r="HH145" i="39"/>
  <c r="HI145" i="39"/>
  <c r="HJ145" i="39"/>
  <c r="HK145" i="39"/>
  <c r="HL145" i="39"/>
  <c r="HM145" i="39"/>
  <c r="HN145" i="39"/>
  <c r="HO145" i="39"/>
  <c r="HP145" i="39"/>
  <c r="HQ145" i="39"/>
  <c r="HG146" i="39"/>
  <c r="HH146" i="39"/>
  <c r="HI146" i="39"/>
  <c r="HJ146" i="39"/>
  <c r="HK146" i="39"/>
  <c r="HL146" i="39"/>
  <c r="HM146" i="39"/>
  <c r="HN146" i="39"/>
  <c r="HO146" i="39"/>
  <c r="HP146" i="39"/>
  <c r="HQ146" i="39"/>
  <c r="HG147" i="39"/>
  <c r="HH147" i="39"/>
  <c r="HI147" i="39"/>
  <c r="HJ147" i="39"/>
  <c r="HK147" i="39"/>
  <c r="HL147" i="39"/>
  <c r="HM147" i="39"/>
  <c r="HN147" i="39"/>
  <c r="HO147" i="39"/>
  <c r="HP147" i="39"/>
  <c r="HQ147" i="39"/>
  <c r="HG148" i="39"/>
  <c r="HH148" i="39"/>
  <c r="HI148" i="39"/>
  <c r="HJ148" i="39"/>
  <c r="HK148" i="39"/>
  <c r="HL148" i="39"/>
  <c r="HM148" i="39"/>
  <c r="HN148" i="39"/>
  <c r="HO148" i="39"/>
  <c r="HP148" i="39"/>
  <c r="HQ148" i="39"/>
  <c r="HG149" i="39"/>
  <c r="HH149" i="39"/>
  <c r="HI149" i="39"/>
  <c r="HJ149" i="39"/>
  <c r="HK149" i="39"/>
  <c r="HL149" i="39"/>
  <c r="HM149" i="39"/>
  <c r="HN149" i="39"/>
  <c r="HO149" i="39"/>
  <c r="HP149" i="39"/>
  <c r="HQ149" i="39"/>
  <c r="HG150" i="39"/>
  <c r="HH150" i="39"/>
  <c r="HI150" i="39"/>
  <c r="HJ150" i="39"/>
  <c r="HK150" i="39"/>
  <c r="HL150" i="39"/>
  <c r="HM150" i="39"/>
  <c r="HN150" i="39"/>
  <c r="HO150" i="39"/>
  <c r="HP150" i="39"/>
  <c r="HQ150" i="39"/>
  <c r="HG151" i="39"/>
  <c r="HH151" i="39"/>
  <c r="HI151" i="39"/>
  <c r="HJ151" i="39"/>
  <c r="HK151" i="39"/>
  <c r="HL151" i="39"/>
  <c r="HM151" i="39"/>
  <c r="HN151" i="39"/>
  <c r="HO151" i="39"/>
  <c r="HP151" i="39"/>
  <c r="HQ151" i="39"/>
  <c r="HG152" i="39"/>
  <c r="HH152" i="39"/>
  <c r="HI152" i="39"/>
  <c r="HJ152" i="39"/>
  <c r="HK152" i="39"/>
  <c r="HL152" i="39"/>
  <c r="HM152" i="39"/>
  <c r="HN152" i="39"/>
  <c r="HO152" i="39"/>
  <c r="HP152" i="39"/>
  <c r="HQ152" i="39"/>
  <c r="HG153" i="39"/>
  <c r="HH153" i="39"/>
  <c r="HI153" i="39"/>
  <c r="HJ153" i="39"/>
  <c r="HK153" i="39"/>
  <c r="HL153" i="39"/>
  <c r="HM153" i="39"/>
  <c r="HN153" i="39"/>
  <c r="HO153" i="39"/>
  <c r="HP153" i="39"/>
  <c r="HQ153" i="39"/>
  <c r="HG154" i="39"/>
  <c r="HH154" i="39"/>
  <c r="HI154" i="39"/>
  <c r="HJ154" i="39"/>
  <c r="HK154" i="39"/>
  <c r="HL154" i="39"/>
  <c r="HM154" i="39"/>
  <c r="HN154" i="39"/>
  <c r="HO154" i="39"/>
  <c r="HP154" i="39"/>
  <c r="HQ154" i="39"/>
  <c r="HG155" i="39"/>
  <c r="HH155" i="39"/>
  <c r="HI155" i="39"/>
  <c r="HJ155" i="39"/>
  <c r="HK155" i="39"/>
  <c r="HL155" i="39"/>
  <c r="HM155" i="39"/>
  <c r="HN155" i="39"/>
  <c r="HO155" i="39"/>
  <c r="HP155" i="39"/>
  <c r="HQ155" i="39"/>
  <c r="HG156" i="39"/>
  <c r="HH156" i="39"/>
  <c r="HI156" i="39"/>
  <c r="HJ156" i="39"/>
  <c r="HK156" i="39"/>
  <c r="HL156" i="39"/>
  <c r="HM156" i="39"/>
  <c r="HN156" i="39"/>
  <c r="HO156" i="39"/>
  <c r="HP156" i="39"/>
  <c r="HQ156" i="39"/>
  <c r="HG157" i="39"/>
  <c r="HH157" i="39"/>
  <c r="HI157" i="39"/>
  <c r="HJ157" i="39"/>
  <c r="HK157" i="39"/>
  <c r="HL157" i="39"/>
  <c r="HM157" i="39"/>
  <c r="HN157" i="39"/>
  <c r="HO157" i="39"/>
  <c r="HP157" i="39"/>
  <c r="HQ157" i="39"/>
  <c r="HG158" i="39"/>
  <c r="HH158" i="39"/>
  <c r="HI158" i="39"/>
  <c r="HJ158" i="39"/>
  <c r="HK158" i="39"/>
  <c r="HL158" i="39"/>
  <c r="HM158" i="39"/>
  <c r="HN158" i="39"/>
  <c r="HO158" i="39"/>
  <c r="HP158" i="39"/>
  <c r="HQ158" i="39"/>
  <c r="HG159" i="39"/>
  <c r="HH159" i="39"/>
  <c r="HI159" i="39"/>
  <c r="HJ159" i="39"/>
  <c r="HK159" i="39"/>
  <c r="HL159" i="39"/>
  <c r="HM159" i="39"/>
  <c r="HN159" i="39"/>
  <c r="HO159" i="39"/>
  <c r="HP159" i="39"/>
  <c r="HQ159" i="39"/>
  <c r="HG160" i="39"/>
  <c r="HH160" i="39"/>
  <c r="HI160" i="39"/>
  <c r="HJ160" i="39"/>
  <c r="HK160" i="39"/>
  <c r="HL160" i="39"/>
  <c r="HM160" i="39"/>
  <c r="HN160" i="39"/>
  <c r="HO160" i="39"/>
  <c r="HP160" i="39"/>
  <c r="HQ160" i="39"/>
  <c r="HG161" i="39"/>
  <c r="HH161" i="39"/>
  <c r="HI161" i="39"/>
  <c r="HJ161" i="39"/>
  <c r="HK161" i="39"/>
  <c r="HL161" i="39"/>
  <c r="HM161" i="39"/>
  <c r="HN161" i="39"/>
  <c r="HO161" i="39"/>
  <c r="HP161" i="39"/>
  <c r="HQ161" i="39"/>
  <c r="HG162" i="39"/>
  <c r="HH162" i="39"/>
  <c r="HI162" i="39"/>
  <c r="HJ162" i="39"/>
  <c r="HK162" i="39"/>
  <c r="HL162" i="39"/>
  <c r="HM162" i="39"/>
  <c r="HN162" i="39"/>
  <c r="HO162" i="39"/>
  <c r="HP162" i="39"/>
  <c r="HQ162" i="39"/>
  <c r="HG163" i="39"/>
  <c r="HH163" i="39"/>
  <c r="HI163" i="39"/>
  <c r="HJ163" i="39"/>
  <c r="HK163" i="39"/>
  <c r="HL163" i="39"/>
  <c r="HM163" i="39"/>
  <c r="HN163" i="39"/>
  <c r="HO163" i="39"/>
  <c r="HP163" i="39"/>
  <c r="HQ163" i="39"/>
  <c r="HG164" i="39"/>
  <c r="HH164" i="39"/>
  <c r="HI164" i="39"/>
  <c r="HJ164" i="39"/>
  <c r="HK164" i="39"/>
  <c r="HL164" i="39"/>
  <c r="HM164" i="39"/>
  <c r="HN164" i="39"/>
  <c r="HO164" i="39"/>
  <c r="HP164" i="39"/>
  <c r="HQ164" i="39"/>
  <c r="HG165" i="39"/>
  <c r="HH165" i="39"/>
  <c r="HI165" i="39"/>
  <c r="HJ165" i="39"/>
  <c r="HK165" i="39"/>
  <c r="HL165" i="39"/>
  <c r="HM165" i="39"/>
  <c r="HN165" i="39"/>
  <c r="HO165" i="39"/>
  <c r="HP165" i="39"/>
  <c r="HQ165" i="39"/>
  <c r="HG166" i="39"/>
  <c r="HH166" i="39"/>
  <c r="HI166" i="39"/>
  <c r="HJ166" i="39"/>
  <c r="HK166" i="39"/>
  <c r="HL166" i="39"/>
  <c r="HM166" i="39"/>
  <c r="HN166" i="39"/>
  <c r="HO166" i="39"/>
  <c r="HP166" i="39"/>
  <c r="HQ166" i="39"/>
  <c r="HG167" i="39"/>
  <c r="HH167" i="39"/>
  <c r="HI167" i="39"/>
  <c r="HJ167" i="39"/>
  <c r="HK167" i="39"/>
  <c r="HL167" i="39"/>
  <c r="HM167" i="39"/>
  <c r="HN167" i="39"/>
  <c r="HO167" i="39"/>
  <c r="HP167" i="39"/>
  <c r="HQ167" i="39"/>
  <c r="HG168" i="39"/>
  <c r="HH168" i="39"/>
  <c r="HI168" i="39"/>
  <c r="HJ168" i="39"/>
  <c r="HK168" i="39"/>
  <c r="HL168" i="39"/>
  <c r="HM168" i="39"/>
  <c r="HN168" i="39"/>
  <c r="HO168" i="39"/>
  <c r="HP168" i="39"/>
  <c r="HQ168" i="39"/>
  <c r="HG169" i="39"/>
  <c r="HH169" i="39"/>
  <c r="HI169" i="39"/>
  <c r="HJ169" i="39"/>
  <c r="HK169" i="39"/>
  <c r="HL169" i="39"/>
  <c r="HM169" i="39"/>
  <c r="HN169" i="39"/>
  <c r="HO169" i="39"/>
  <c r="HP169" i="39"/>
  <c r="HQ169" i="39"/>
  <c r="HG170" i="39"/>
  <c r="HH170" i="39"/>
  <c r="HI170" i="39"/>
  <c r="HJ170" i="39"/>
  <c r="HK170" i="39"/>
  <c r="HL170" i="39"/>
  <c r="HM170" i="39"/>
  <c r="HN170" i="39"/>
  <c r="HO170" i="39"/>
  <c r="HP170" i="39"/>
  <c r="HQ170" i="39"/>
  <c r="HG171" i="39"/>
  <c r="HH171" i="39"/>
  <c r="HI171" i="39"/>
  <c r="HJ171" i="39"/>
  <c r="HK171" i="39"/>
  <c r="HL171" i="39"/>
  <c r="HM171" i="39"/>
  <c r="HN171" i="39"/>
  <c r="HO171" i="39"/>
  <c r="HP171" i="39"/>
  <c r="HQ171" i="39"/>
  <c r="HG172" i="39"/>
  <c r="HH172" i="39"/>
  <c r="HI172" i="39"/>
  <c r="HJ172" i="39"/>
  <c r="HK172" i="39"/>
  <c r="HL172" i="39"/>
  <c r="HM172" i="39"/>
  <c r="HN172" i="39"/>
  <c r="HO172" i="39"/>
  <c r="HP172" i="39"/>
  <c r="HQ172" i="39"/>
  <c r="HG173" i="39"/>
  <c r="HH173" i="39"/>
  <c r="HI173" i="39"/>
  <c r="HJ173" i="39"/>
  <c r="HK173" i="39"/>
  <c r="HL173" i="39"/>
  <c r="HM173" i="39"/>
  <c r="HN173" i="39"/>
  <c r="HO173" i="39"/>
  <c r="HP173" i="39"/>
  <c r="HQ173" i="39"/>
  <c r="HG174" i="39"/>
  <c r="HH174" i="39"/>
  <c r="HI174" i="39"/>
  <c r="HJ174" i="39"/>
  <c r="HK174" i="39"/>
  <c r="HL174" i="39"/>
  <c r="HM174" i="39"/>
  <c r="HN174" i="39"/>
  <c r="HO174" i="39"/>
  <c r="HP174" i="39"/>
  <c r="HQ174" i="39"/>
  <c r="HG175" i="39"/>
  <c r="HH175" i="39"/>
  <c r="HI175" i="39"/>
  <c r="HJ175" i="39"/>
  <c r="HK175" i="39"/>
  <c r="HL175" i="39"/>
  <c r="HM175" i="39"/>
  <c r="HN175" i="39"/>
  <c r="HO175" i="39"/>
  <c r="HP175" i="39"/>
  <c r="HQ175" i="39"/>
  <c r="HG176" i="39"/>
  <c r="HH176" i="39"/>
  <c r="HI176" i="39"/>
  <c r="HJ176" i="39"/>
  <c r="HK176" i="39"/>
  <c r="HL176" i="39"/>
  <c r="HM176" i="39"/>
  <c r="HN176" i="39"/>
  <c r="HO176" i="39"/>
  <c r="HP176" i="39"/>
  <c r="HQ176" i="39"/>
  <c r="HG177" i="39"/>
  <c r="HH177" i="39"/>
  <c r="HI177" i="39"/>
  <c r="HJ177" i="39"/>
  <c r="HK177" i="39"/>
  <c r="HL177" i="39"/>
  <c r="HM177" i="39"/>
  <c r="HN177" i="39"/>
  <c r="HO177" i="39"/>
  <c r="HP177" i="39"/>
  <c r="HQ177" i="39"/>
  <c r="HG178" i="39"/>
  <c r="HH178" i="39"/>
  <c r="HI178" i="39"/>
  <c r="HJ178" i="39"/>
  <c r="HK178" i="39"/>
  <c r="HL178" i="39"/>
  <c r="HM178" i="39"/>
  <c r="HN178" i="39"/>
  <c r="HO178" i="39"/>
  <c r="HP178" i="39"/>
  <c r="HQ178" i="39"/>
  <c r="HG179" i="39"/>
  <c r="HH179" i="39"/>
  <c r="HI179" i="39"/>
  <c r="HJ179" i="39"/>
  <c r="HK179" i="39"/>
  <c r="HL179" i="39"/>
  <c r="HM179" i="39"/>
  <c r="HN179" i="39"/>
  <c r="HO179" i="39"/>
  <c r="HP179" i="39"/>
  <c r="HQ179" i="39"/>
  <c r="HG180" i="39"/>
  <c r="HH180" i="39"/>
  <c r="HI180" i="39"/>
  <c r="HJ180" i="39"/>
  <c r="HK180" i="39"/>
  <c r="HL180" i="39"/>
  <c r="HM180" i="39"/>
  <c r="HN180" i="39"/>
  <c r="HO180" i="39"/>
  <c r="HP180" i="39"/>
  <c r="HQ180" i="39"/>
  <c r="HG181" i="39"/>
  <c r="HH181" i="39"/>
  <c r="HI181" i="39"/>
  <c r="HJ181" i="39"/>
  <c r="HK181" i="39"/>
  <c r="HL181" i="39"/>
  <c r="HM181" i="39"/>
  <c r="HN181" i="39"/>
  <c r="HO181" i="39"/>
  <c r="HP181" i="39"/>
  <c r="HQ181" i="39"/>
  <c r="HG182" i="39"/>
  <c r="HH182" i="39"/>
  <c r="HI182" i="39"/>
  <c r="HJ182" i="39"/>
  <c r="HK182" i="39"/>
  <c r="HL182" i="39"/>
  <c r="HM182" i="39"/>
  <c r="HN182" i="39"/>
  <c r="HO182" i="39"/>
  <c r="HP182" i="39"/>
  <c r="HQ182" i="39"/>
  <c r="HG183" i="39"/>
  <c r="HH183" i="39"/>
  <c r="HI183" i="39"/>
  <c r="HJ183" i="39"/>
  <c r="HK183" i="39"/>
  <c r="HL183" i="39"/>
  <c r="HM183" i="39"/>
  <c r="HN183" i="39"/>
  <c r="HO183" i="39"/>
  <c r="HP183" i="39"/>
  <c r="HQ183" i="39"/>
  <c r="HG184" i="39"/>
  <c r="HH184" i="39"/>
  <c r="HI184" i="39"/>
  <c r="HJ184" i="39"/>
  <c r="HK184" i="39"/>
  <c r="HL184" i="39"/>
  <c r="HM184" i="39"/>
  <c r="HN184" i="39"/>
  <c r="HO184" i="39"/>
  <c r="HP184" i="39"/>
  <c r="HQ184" i="39"/>
  <c r="HG4" i="39"/>
  <c r="HH4" i="39"/>
  <c r="HI4" i="39"/>
  <c r="HJ4" i="39"/>
  <c r="HK4" i="39"/>
  <c r="HL4" i="39"/>
  <c r="HM4" i="39"/>
  <c r="HN4" i="39"/>
  <c r="HO4" i="39"/>
  <c r="HP4" i="39"/>
  <c r="HQ4" i="39"/>
  <c r="HG5" i="39"/>
  <c r="HH5" i="39"/>
  <c r="HI5" i="39"/>
  <c r="HJ5" i="39"/>
  <c r="HK5" i="39"/>
  <c r="HL5" i="39"/>
  <c r="HM5" i="39"/>
  <c r="HN5" i="39"/>
  <c r="HO5" i="39"/>
  <c r="HP5" i="39"/>
  <c r="HQ5" i="39"/>
  <c r="HG6" i="39"/>
  <c r="HH6" i="39"/>
  <c r="HI6" i="39"/>
  <c r="HJ6" i="39"/>
  <c r="HK6" i="39"/>
  <c r="HL6" i="39"/>
  <c r="HM6" i="39"/>
  <c r="HN6" i="39"/>
  <c r="HO6" i="39"/>
  <c r="HP6" i="39"/>
  <c r="HQ6" i="39"/>
  <c r="HG7" i="39"/>
  <c r="HH7" i="39"/>
  <c r="HI7" i="39"/>
  <c r="HJ7" i="39"/>
  <c r="HK7" i="39"/>
  <c r="HL7" i="39"/>
  <c r="HM7" i="39"/>
  <c r="HN7" i="39"/>
  <c r="HO7" i="39"/>
  <c r="HP7" i="39"/>
  <c r="HQ7" i="39"/>
  <c r="HG8" i="39"/>
  <c r="HH8" i="39"/>
  <c r="HI8" i="39"/>
  <c r="HJ8" i="39"/>
  <c r="HK8" i="39"/>
  <c r="HL8" i="39"/>
  <c r="HM8" i="39"/>
  <c r="HN8" i="39"/>
  <c r="HO8" i="39"/>
  <c r="HP8" i="39"/>
  <c r="HQ8" i="39"/>
  <c r="HG9" i="39"/>
  <c r="HH9" i="39"/>
  <c r="HI9" i="39"/>
  <c r="HJ9" i="39"/>
  <c r="HK9" i="39"/>
  <c r="HL9" i="39"/>
  <c r="HM9" i="39"/>
  <c r="HN9" i="39"/>
  <c r="HO9" i="39"/>
  <c r="HP9" i="39"/>
  <c r="HQ9" i="39"/>
  <c r="HG10" i="39"/>
  <c r="HH10" i="39"/>
  <c r="HI10" i="39"/>
  <c r="HJ10" i="39"/>
  <c r="HK10" i="39"/>
  <c r="HL10" i="39"/>
  <c r="HM10" i="39"/>
  <c r="HN10" i="39"/>
  <c r="HO10" i="39"/>
  <c r="HP10" i="39"/>
  <c r="HQ10" i="39"/>
  <c r="HG11" i="39"/>
  <c r="HH11" i="39"/>
  <c r="HI11" i="39"/>
  <c r="HJ11" i="39"/>
  <c r="HK11" i="39"/>
  <c r="HL11" i="39"/>
  <c r="HM11" i="39"/>
  <c r="HN11" i="39"/>
  <c r="HO11" i="39"/>
  <c r="HP11" i="39"/>
  <c r="HQ11" i="39"/>
  <c r="HG12" i="39"/>
  <c r="HH12" i="39"/>
  <c r="HI12" i="39"/>
  <c r="HJ12" i="39"/>
  <c r="HK12" i="39"/>
  <c r="HL12" i="39"/>
  <c r="HM12" i="39"/>
  <c r="HN12" i="39"/>
  <c r="HO12" i="39"/>
  <c r="HP12" i="39"/>
  <c r="HQ12" i="39"/>
  <c r="HG13" i="39"/>
  <c r="HH13" i="39"/>
  <c r="HI13" i="39"/>
  <c r="HJ13" i="39"/>
  <c r="HK13" i="39"/>
  <c r="HL13" i="39"/>
  <c r="HM13" i="39"/>
  <c r="HN13" i="39"/>
  <c r="HO13" i="39"/>
  <c r="HP13" i="39"/>
  <c r="HQ13" i="39"/>
  <c r="HG14" i="39"/>
  <c r="HH14" i="39"/>
  <c r="HI14" i="39"/>
  <c r="HJ14" i="39"/>
  <c r="HK14" i="39"/>
  <c r="HL14" i="39"/>
  <c r="HM14" i="39"/>
  <c r="HN14" i="39"/>
  <c r="HO14" i="39"/>
  <c r="HP14" i="39"/>
  <c r="HQ14" i="39"/>
  <c r="HG15" i="39"/>
  <c r="HH15" i="39"/>
  <c r="HI15" i="39"/>
  <c r="HJ15" i="39"/>
  <c r="HK15" i="39"/>
  <c r="HL15" i="39"/>
  <c r="HM15" i="39"/>
  <c r="HN15" i="39"/>
  <c r="HO15" i="39"/>
  <c r="HP15" i="39"/>
  <c r="HQ15" i="39"/>
  <c r="HG16" i="39"/>
  <c r="HH16" i="39"/>
  <c r="HI16" i="39"/>
  <c r="HJ16" i="39"/>
  <c r="HK16" i="39"/>
  <c r="HL16" i="39"/>
  <c r="HM16" i="39"/>
  <c r="HN16" i="39"/>
  <c r="HO16" i="39"/>
  <c r="HP16" i="39"/>
  <c r="HQ16" i="39"/>
  <c r="HG17" i="39"/>
  <c r="HH17" i="39"/>
  <c r="HI17" i="39"/>
  <c r="HJ17" i="39"/>
  <c r="HK17" i="39"/>
  <c r="HL17" i="39"/>
  <c r="HM17" i="39"/>
  <c r="HN17" i="39"/>
  <c r="HO17" i="39"/>
  <c r="HP17" i="39"/>
  <c r="HQ17" i="39"/>
  <c r="HH3" i="39"/>
  <c r="HI3" i="39"/>
  <c r="HJ3" i="39"/>
  <c r="HK3" i="39"/>
  <c r="HL3" i="39"/>
  <c r="HM3" i="39"/>
  <c r="HN3" i="39"/>
  <c r="HO3" i="39"/>
  <c r="HP3" i="39"/>
  <c r="HQ3" i="39"/>
  <c r="FZ4" i="40"/>
  <c r="GA4" i="40"/>
  <c r="GB4" i="40"/>
  <c r="GC4" i="40"/>
  <c r="GD4" i="40"/>
  <c r="GE4" i="40"/>
  <c r="GF4" i="40"/>
  <c r="GG4" i="40"/>
  <c r="GH4" i="40"/>
  <c r="GI4" i="40"/>
  <c r="GJ4" i="40"/>
  <c r="FZ5" i="40"/>
  <c r="GA5" i="40"/>
  <c r="GB5" i="40"/>
  <c r="GC5" i="40"/>
  <c r="GD5" i="40"/>
  <c r="GE5" i="40"/>
  <c r="GF5" i="40"/>
  <c r="GG5" i="40"/>
  <c r="GH5" i="40"/>
  <c r="GI5" i="40"/>
  <c r="GJ5" i="40"/>
  <c r="GA6" i="40"/>
  <c r="GB6" i="40"/>
  <c r="GC6" i="40"/>
  <c r="GD6" i="40"/>
  <c r="GE6" i="40"/>
  <c r="GF6" i="40"/>
  <c r="GG6" i="40"/>
  <c r="GH6" i="40"/>
  <c r="GB7" i="40"/>
  <c r="GC7" i="40"/>
  <c r="GD7" i="40"/>
  <c r="GE7" i="40"/>
  <c r="GF7" i="40"/>
  <c r="GG7" i="40"/>
  <c r="GH7" i="40"/>
  <c r="GI7" i="40"/>
  <c r="GJ7" i="40"/>
  <c r="GB8" i="40"/>
  <c r="GC8" i="40"/>
  <c r="GD8" i="40"/>
  <c r="GE8" i="40"/>
  <c r="GF8" i="40"/>
  <c r="GG8" i="40"/>
  <c r="GH8" i="40"/>
  <c r="GI8" i="40"/>
  <c r="GJ8" i="40"/>
  <c r="GB9" i="40"/>
  <c r="GC9" i="40"/>
  <c r="GD9" i="40"/>
  <c r="GE9" i="40"/>
  <c r="GF9" i="40"/>
  <c r="GG9" i="40"/>
  <c r="GH9" i="40"/>
  <c r="GI9" i="40"/>
  <c r="GB10" i="40"/>
  <c r="GC10" i="40"/>
  <c r="GD10" i="40"/>
  <c r="GE10" i="40"/>
  <c r="GF10" i="40"/>
  <c r="GG10" i="40"/>
  <c r="GH10" i="40"/>
  <c r="GI10" i="40"/>
  <c r="GJ10" i="40"/>
  <c r="GB11" i="40"/>
  <c r="GC11" i="40"/>
  <c r="GD11" i="40"/>
  <c r="GE11" i="40"/>
  <c r="GF11" i="40"/>
  <c r="GG11" i="40"/>
  <c r="GH11" i="40"/>
  <c r="GI11" i="40"/>
  <c r="GJ11" i="40"/>
  <c r="GB12" i="40"/>
  <c r="GC12" i="40"/>
  <c r="GD12" i="40"/>
  <c r="GE12" i="40"/>
  <c r="GF12" i="40"/>
  <c r="GG12" i="40"/>
  <c r="GH12" i="40"/>
  <c r="GI12" i="40"/>
  <c r="GJ12" i="40"/>
  <c r="GB13" i="40"/>
  <c r="GC13" i="40"/>
  <c r="GD13" i="40"/>
  <c r="GE13" i="40"/>
  <c r="GF13" i="40"/>
  <c r="GG13" i="40"/>
  <c r="GH13" i="40"/>
  <c r="GI13" i="40"/>
  <c r="GJ13" i="40"/>
  <c r="GB14" i="40"/>
  <c r="GC14" i="40"/>
  <c r="GD14" i="40"/>
  <c r="GE14" i="40"/>
  <c r="GF14" i="40"/>
  <c r="GG14" i="40"/>
  <c r="GH14" i="40"/>
  <c r="GI14" i="40"/>
  <c r="GJ14" i="40"/>
  <c r="GB15" i="40"/>
  <c r="GC15" i="40"/>
  <c r="GD15" i="40"/>
  <c r="GE15" i="40"/>
  <c r="GF15" i="40"/>
  <c r="GG15" i="40"/>
  <c r="GH15" i="40"/>
  <c r="GI15" i="40"/>
  <c r="GJ15" i="40"/>
  <c r="GB16" i="40"/>
  <c r="GC16" i="40"/>
  <c r="GD16" i="40"/>
  <c r="GE16" i="40"/>
  <c r="GF16" i="40"/>
  <c r="GG16" i="40"/>
  <c r="GH16" i="40"/>
  <c r="GI16" i="40"/>
  <c r="GJ16" i="40"/>
  <c r="FZ17" i="40"/>
  <c r="GA17" i="40"/>
  <c r="GB17" i="40"/>
  <c r="GC17" i="40"/>
  <c r="GD17" i="40"/>
  <c r="GE17" i="40"/>
  <c r="GF17" i="40"/>
  <c r="GG17" i="40"/>
  <c r="GH17" i="40"/>
  <c r="GI17" i="40"/>
  <c r="GJ17" i="40"/>
  <c r="FZ18" i="40"/>
  <c r="GA18" i="40"/>
  <c r="GB18" i="40"/>
  <c r="GC18" i="40"/>
  <c r="GD18" i="40"/>
  <c r="GE18" i="40"/>
  <c r="GF18" i="40"/>
  <c r="GG18" i="40"/>
  <c r="GH18" i="40"/>
  <c r="GI18" i="40"/>
  <c r="GJ18" i="40"/>
  <c r="FZ19" i="40"/>
  <c r="GA19" i="40"/>
  <c r="GB19" i="40"/>
  <c r="GC19" i="40"/>
  <c r="GD19" i="40"/>
  <c r="GE19" i="40"/>
  <c r="GF19" i="40"/>
  <c r="GG19" i="40"/>
  <c r="GH19" i="40"/>
  <c r="GI19" i="40"/>
  <c r="GJ19" i="40"/>
  <c r="GB20" i="40"/>
  <c r="GC20" i="40"/>
  <c r="GD20" i="40"/>
  <c r="GE20" i="40"/>
  <c r="GF20" i="40"/>
  <c r="GG20" i="40"/>
  <c r="GH20" i="40"/>
  <c r="GI20" i="40"/>
  <c r="GJ20" i="40"/>
  <c r="GB21" i="40"/>
  <c r="GC21" i="40"/>
  <c r="GD21" i="40"/>
  <c r="GE21" i="40"/>
  <c r="GF21" i="40"/>
  <c r="GG21" i="40"/>
  <c r="GH21" i="40"/>
  <c r="GI21" i="40"/>
  <c r="GJ21" i="40"/>
  <c r="GB22" i="40"/>
  <c r="GC22" i="40"/>
  <c r="GD22" i="40"/>
  <c r="GE22" i="40"/>
  <c r="GF22" i="40"/>
  <c r="GG22" i="40"/>
  <c r="GH22" i="40"/>
  <c r="GI22" i="40"/>
  <c r="GJ22" i="40"/>
  <c r="GB23" i="40"/>
  <c r="GC23" i="40"/>
  <c r="GD23" i="40"/>
  <c r="GE23" i="40"/>
  <c r="GF23" i="40"/>
  <c r="GG23" i="40"/>
  <c r="GH23" i="40"/>
  <c r="GI23" i="40"/>
  <c r="GJ23" i="40"/>
  <c r="GB24" i="40"/>
  <c r="GC24" i="40"/>
  <c r="GD24" i="40"/>
  <c r="GE24" i="40"/>
  <c r="GF24" i="40"/>
  <c r="GG24" i="40"/>
  <c r="GH24" i="40"/>
  <c r="GI24" i="40"/>
  <c r="GJ24" i="40"/>
  <c r="GB26" i="40"/>
  <c r="GC26" i="40"/>
  <c r="GD26" i="40"/>
  <c r="GE26" i="40"/>
  <c r="GF26" i="40"/>
  <c r="GG26" i="40"/>
  <c r="GH26" i="40"/>
  <c r="GI26" i="40"/>
  <c r="GJ26" i="40"/>
  <c r="FZ27" i="40"/>
  <c r="GA27" i="40"/>
  <c r="GB27" i="40"/>
  <c r="GC27" i="40"/>
  <c r="GD27" i="40"/>
  <c r="GE27" i="40"/>
  <c r="GF27" i="40"/>
  <c r="GG27" i="40"/>
  <c r="GH27" i="40"/>
  <c r="GI27" i="40"/>
  <c r="GJ27" i="40"/>
  <c r="GD28" i="40"/>
  <c r="GE28" i="40"/>
  <c r="GF28" i="40"/>
  <c r="GG28" i="40"/>
  <c r="GH28" i="40"/>
  <c r="GI28" i="40"/>
  <c r="GJ28" i="40"/>
  <c r="FZ29" i="40"/>
  <c r="GA29" i="40"/>
  <c r="GB29" i="40"/>
  <c r="GC29" i="40"/>
  <c r="GD29" i="40"/>
  <c r="GE29" i="40"/>
  <c r="GF29" i="40"/>
  <c r="GG29" i="40"/>
  <c r="GH29" i="40"/>
  <c r="GI29" i="40"/>
  <c r="GJ29" i="40"/>
  <c r="FZ30" i="40"/>
  <c r="GA30" i="40"/>
  <c r="GB30" i="40"/>
  <c r="GC30" i="40"/>
  <c r="GD30" i="40"/>
  <c r="GE30" i="40"/>
  <c r="GF30" i="40"/>
  <c r="GG30" i="40"/>
  <c r="GH30" i="40"/>
  <c r="GI30" i="40"/>
  <c r="GJ30" i="40"/>
  <c r="FZ31" i="40"/>
  <c r="GA31" i="40"/>
  <c r="GB31" i="40"/>
  <c r="GC31" i="40"/>
  <c r="GD31" i="40"/>
  <c r="GE31" i="40"/>
  <c r="GF31" i="40"/>
  <c r="GG31" i="40"/>
  <c r="GH31" i="40"/>
  <c r="GI31" i="40"/>
  <c r="GJ31" i="40"/>
  <c r="FZ32" i="40"/>
  <c r="GA32" i="40"/>
  <c r="GB32" i="40"/>
  <c r="GC32" i="40"/>
  <c r="GD32" i="40"/>
  <c r="GE32" i="40"/>
  <c r="GF32" i="40"/>
  <c r="GG32" i="40"/>
  <c r="GH32" i="40"/>
  <c r="GI32" i="40"/>
  <c r="GJ32" i="40"/>
  <c r="FZ33" i="40"/>
  <c r="GA33" i="40"/>
  <c r="GB33" i="40"/>
  <c r="GC33" i="40"/>
  <c r="GD33" i="40"/>
  <c r="GE33" i="40"/>
  <c r="GF33" i="40"/>
  <c r="GG33" i="40"/>
  <c r="GH33" i="40"/>
  <c r="GI33" i="40"/>
  <c r="GJ33" i="40"/>
  <c r="FZ34" i="40"/>
  <c r="GA34" i="40"/>
  <c r="GB34" i="40"/>
  <c r="GC34" i="40"/>
  <c r="GD34" i="40"/>
  <c r="GE34" i="40"/>
  <c r="GF34" i="40"/>
  <c r="GG34" i="40"/>
  <c r="GH34" i="40"/>
  <c r="GI34" i="40"/>
  <c r="GJ34" i="40"/>
  <c r="FZ35" i="40"/>
  <c r="GA35" i="40"/>
  <c r="GB35" i="40"/>
  <c r="GC35" i="40"/>
  <c r="GD35" i="40"/>
  <c r="GE35" i="40"/>
  <c r="GF35" i="40"/>
  <c r="GG35" i="40"/>
  <c r="GH35" i="40"/>
  <c r="GI35" i="40"/>
  <c r="GJ35" i="40"/>
  <c r="GB36" i="40"/>
  <c r="GC36" i="40"/>
  <c r="GD36" i="40"/>
  <c r="GE36" i="40"/>
  <c r="GF36" i="40"/>
  <c r="GG36" i="40"/>
  <c r="GH36" i="40"/>
  <c r="GI36" i="40"/>
  <c r="GJ36" i="40"/>
  <c r="GB37" i="40"/>
  <c r="GC37" i="40"/>
  <c r="GD37" i="40"/>
  <c r="GE37" i="40"/>
  <c r="GF37" i="40"/>
  <c r="GG37" i="40"/>
  <c r="GH37" i="40"/>
  <c r="GI37" i="40"/>
  <c r="GJ37" i="40"/>
  <c r="FZ38" i="40"/>
  <c r="GA38" i="40"/>
  <c r="GB38" i="40"/>
  <c r="GC38" i="40"/>
  <c r="GD38" i="40"/>
  <c r="GE38" i="40"/>
  <c r="GF38" i="40"/>
  <c r="GG38" i="40"/>
  <c r="GH38" i="40"/>
  <c r="GI38" i="40"/>
  <c r="GJ38" i="40"/>
  <c r="FZ39" i="40"/>
  <c r="GA39" i="40"/>
  <c r="GB39" i="40"/>
  <c r="GC39" i="40"/>
  <c r="GD39" i="40"/>
  <c r="GE39" i="40"/>
  <c r="GF39" i="40"/>
  <c r="GG39" i="40"/>
  <c r="GH39" i="40"/>
  <c r="GI39" i="40"/>
  <c r="GJ39" i="40"/>
  <c r="FZ40" i="40"/>
  <c r="GA40" i="40"/>
  <c r="GB40" i="40"/>
  <c r="GC40" i="40"/>
  <c r="GD40" i="40"/>
  <c r="GE40" i="40"/>
  <c r="GF40" i="40"/>
  <c r="GG40" i="40"/>
  <c r="GH40" i="40"/>
  <c r="GI40" i="40"/>
  <c r="GJ40" i="40"/>
  <c r="FZ41" i="40"/>
  <c r="GA41" i="40"/>
  <c r="GB41" i="40"/>
  <c r="GC41" i="40"/>
  <c r="GD41" i="40"/>
  <c r="GE41" i="40"/>
  <c r="GF41" i="40"/>
  <c r="GG41" i="40"/>
  <c r="GH41" i="40"/>
  <c r="GI41" i="40"/>
  <c r="GJ41" i="40"/>
  <c r="FZ42" i="40"/>
  <c r="GA42" i="40"/>
  <c r="GB42" i="40"/>
  <c r="GC42" i="40"/>
  <c r="GD42" i="40"/>
  <c r="GE42" i="40"/>
  <c r="GF42" i="40"/>
  <c r="GG42" i="40"/>
  <c r="GH42" i="40"/>
  <c r="GI42" i="40"/>
  <c r="GJ42" i="40"/>
  <c r="FZ43" i="40"/>
  <c r="GA43" i="40"/>
  <c r="GB43" i="40"/>
  <c r="GC43" i="40"/>
  <c r="GD43" i="40"/>
  <c r="GE43" i="40"/>
  <c r="GF43" i="40"/>
  <c r="GG43" i="40"/>
  <c r="GH43" i="40"/>
  <c r="GI43" i="40"/>
  <c r="GJ43" i="40"/>
  <c r="GB44" i="40"/>
  <c r="GC44" i="40"/>
  <c r="GD44" i="40"/>
  <c r="GE44" i="40"/>
  <c r="GF44" i="40"/>
  <c r="GG44" i="40"/>
  <c r="GH44" i="40"/>
  <c r="GI44" i="40"/>
  <c r="GJ44" i="40"/>
  <c r="GB46" i="40"/>
  <c r="GC46" i="40"/>
  <c r="GD46" i="40"/>
  <c r="GE46" i="40"/>
  <c r="GF46" i="40"/>
  <c r="GG46" i="40"/>
  <c r="GH46" i="40"/>
  <c r="GI46" i="40"/>
  <c r="GJ46" i="40"/>
  <c r="FZ47" i="40"/>
  <c r="GA47" i="40"/>
  <c r="GB47" i="40"/>
  <c r="GC47" i="40"/>
  <c r="GD47" i="40"/>
  <c r="GE47" i="40"/>
  <c r="GF47" i="40"/>
  <c r="GG47" i="40"/>
  <c r="GH47" i="40"/>
  <c r="GI47" i="40"/>
  <c r="GJ47" i="40"/>
  <c r="GB48" i="40"/>
  <c r="GC48" i="40"/>
  <c r="GD48" i="40"/>
  <c r="GE48" i="40"/>
  <c r="GF48" i="40"/>
  <c r="GG48" i="40"/>
  <c r="GH48" i="40"/>
  <c r="GI48" i="40"/>
  <c r="GJ48" i="40"/>
  <c r="FZ49" i="40"/>
  <c r="GA49" i="40"/>
  <c r="GB49" i="40"/>
  <c r="GC49" i="40"/>
  <c r="GD49" i="40"/>
  <c r="GE49" i="40"/>
  <c r="GF49" i="40"/>
  <c r="GG49" i="40"/>
  <c r="GH49" i="40"/>
  <c r="GI49" i="40"/>
  <c r="GJ49" i="40"/>
  <c r="GB50" i="40"/>
  <c r="GC50" i="40"/>
  <c r="GD50" i="40"/>
  <c r="GE50" i="40"/>
  <c r="GF50" i="40"/>
  <c r="GG50" i="40"/>
  <c r="GH50" i="40"/>
  <c r="GI50" i="40"/>
  <c r="GJ50" i="40"/>
  <c r="GC51" i="40"/>
  <c r="GD51" i="40"/>
  <c r="GE51" i="40"/>
  <c r="GF51" i="40"/>
  <c r="GG51" i="40"/>
  <c r="GH51" i="40"/>
  <c r="GI51" i="40"/>
  <c r="GJ51" i="40"/>
  <c r="FZ52" i="40"/>
  <c r="GA52" i="40"/>
  <c r="GB52" i="40"/>
  <c r="GC52" i="40"/>
  <c r="GD52" i="40"/>
  <c r="GE52" i="40"/>
  <c r="GF52" i="40"/>
  <c r="GG52" i="40"/>
  <c r="GH52" i="40"/>
  <c r="GI52" i="40"/>
  <c r="GJ52" i="40"/>
  <c r="GD53" i="40"/>
  <c r="GE53" i="40"/>
  <c r="GF53" i="40"/>
  <c r="GG53" i="40"/>
  <c r="GH53" i="40"/>
  <c r="GI53" i="40"/>
  <c r="GJ53" i="40"/>
  <c r="FZ54" i="40"/>
  <c r="GE54" i="40"/>
  <c r="GF54" i="40"/>
  <c r="GG54" i="40"/>
  <c r="GH54" i="40"/>
  <c r="GI54" i="40"/>
  <c r="GJ54" i="40"/>
  <c r="FZ55" i="40"/>
  <c r="GA55" i="40"/>
  <c r="GB55" i="40"/>
  <c r="GC55" i="40"/>
  <c r="GD55" i="40"/>
  <c r="GE55" i="40"/>
  <c r="GF55" i="40"/>
  <c r="GG55" i="40"/>
  <c r="GH55" i="40"/>
  <c r="GI55" i="40"/>
  <c r="GJ55" i="40"/>
  <c r="FZ56" i="40"/>
  <c r="GA56" i="40"/>
  <c r="GB56" i="40"/>
  <c r="GC56" i="40"/>
  <c r="GD56" i="40"/>
  <c r="GE56" i="40"/>
  <c r="GF56" i="40"/>
  <c r="GG56" i="40"/>
  <c r="GH56" i="40"/>
  <c r="GI56" i="40"/>
  <c r="GJ56" i="40"/>
  <c r="FZ57" i="40"/>
  <c r="GA57" i="40"/>
  <c r="GB57" i="40"/>
  <c r="GC57" i="40"/>
  <c r="GD57" i="40"/>
  <c r="GE57" i="40"/>
  <c r="GF57" i="40"/>
  <c r="GG57" i="40"/>
  <c r="GH57" i="40"/>
  <c r="GI57" i="40"/>
  <c r="GJ57" i="40"/>
  <c r="FZ58" i="40"/>
  <c r="GA58" i="40"/>
  <c r="GB58" i="40"/>
  <c r="GC58" i="40"/>
  <c r="GD58" i="40"/>
  <c r="GE58" i="40"/>
  <c r="GF58" i="40"/>
  <c r="GG58" i="40"/>
  <c r="GH58" i="40"/>
  <c r="GI58" i="40"/>
  <c r="GJ58" i="40"/>
  <c r="FZ59" i="40"/>
  <c r="GA59" i="40"/>
  <c r="GB59" i="40"/>
  <c r="GC59" i="40"/>
  <c r="GD59" i="40"/>
  <c r="GE59" i="40"/>
  <c r="GF59" i="40"/>
  <c r="GG59" i="40"/>
  <c r="GH59" i="40"/>
  <c r="GI59" i="40"/>
  <c r="GJ59" i="40"/>
  <c r="FZ60" i="40"/>
  <c r="GA60" i="40"/>
  <c r="GB60" i="40"/>
  <c r="GC60" i="40"/>
  <c r="GD60" i="40"/>
  <c r="GE60" i="40"/>
  <c r="GF60" i="40"/>
  <c r="GG60" i="40"/>
  <c r="GH60" i="40"/>
  <c r="GI60" i="40"/>
  <c r="GJ60" i="40"/>
  <c r="FZ61" i="40"/>
  <c r="GA61" i="40"/>
  <c r="GB61" i="40"/>
  <c r="GC61" i="40"/>
  <c r="GD61" i="40"/>
  <c r="GE61" i="40"/>
  <c r="GF61" i="40"/>
  <c r="GG61" i="40"/>
  <c r="GH61" i="40"/>
  <c r="GI61" i="40"/>
  <c r="GJ61" i="40"/>
  <c r="FZ62" i="40"/>
  <c r="GA62" i="40"/>
  <c r="GB62" i="40"/>
  <c r="GC62" i="40"/>
  <c r="GD62" i="40"/>
  <c r="GE62" i="40"/>
  <c r="GF62" i="40"/>
  <c r="GG62" i="40"/>
  <c r="GH62" i="40"/>
  <c r="GI62" i="40"/>
  <c r="GJ62" i="40"/>
  <c r="GE63" i="40"/>
  <c r="GF63" i="40"/>
  <c r="GG63" i="40"/>
  <c r="GH63" i="40"/>
  <c r="GI63" i="40"/>
  <c r="GJ63" i="40"/>
  <c r="FZ64" i="40"/>
  <c r="GA64" i="40"/>
  <c r="GB64" i="40"/>
  <c r="GC64" i="40"/>
  <c r="GD64" i="40"/>
  <c r="GE64" i="40"/>
  <c r="GF64" i="40"/>
  <c r="GG64" i="40"/>
  <c r="GH64" i="40"/>
  <c r="GI64" i="40"/>
  <c r="GJ64" i="40"/>
  <c r="FZ65" i="40"/>
  <c r="GA65" i="40"/>
  <c r="GB65" i="40"/>
  <c r="GC65" i="40"/>
  <c r="GD65" i="40"/>
  <c r="GE65" i="40"/>
  <c r="GF65" i="40"/>
  <c r="GG65" i="40"/>
  <c r="GH65" i="40"/>
  <c r="GI65" i="40"/>
  <c r="GJ65" i="40"/>
  <c r="FZ66" i="40"/>
  <c r="GA66" i="40"/>
  <c r="GB66" i="40"/>
  <c r="GC66" i="40"/>
  <c r="GD66" i="40"/>
  <c r="GE66" i="40"/>
  <c r="GF66" i="40"/>
  <c r="GG66" i="40"/>
  <c r="GH66" i="40"/>
  <c r="GI66" i="40"/>
  <c r="GJ66" i="40"/>
  <c r="FZ67" i="40"/>
  <c r="GA67" i="40"/>
  <c r="GB67" i="40"/>
  <c r="GC67" i="40"/>
  <c r="GD67" i="40"/>
  <c r="GE67" i="40"/>
  <c r="GF67" i="40"/>
  <c r="GG67" i="40"/>
  <c r="GH67" i="40"/>
  <c r="GJ67" i="40"/>
  <c r="FZ68" i="40"/>
  <c r="GA68" i="40"/>
  <c r="GB68" i="40"/>
  <c r="GC68" i="40"/>
  <c r="GD68" i="40"/>
  <c r="GE68" i="40"/>
  <c r="GF68" i="40"/>
  <c r="GG68" i="40"/>
  <c r="GH68" i="40"/>
  <c r="GI68" i="40"/>
  <c r="GJ68" i="40"/>
  <c r="FZ69" i="40"/>
  <c r="GA69" i="40"/>
  <c r="GB69" i="40"/>
  <c r="GC69" i="40"/>
  <c r="GD69" i="40"/>
  <c r="GE69" i="40"/>
  <c r="GF69" i="40"/>
  <c r="GG69" i="40"/>
  <c r="GH69" i="40"/>
  <c r="GI69" i="40"/>
  <c r="GJ69" i="40"/>
  <c r="FZ70" i="40"/>
  <c r="GA70" i="40"/>
  <c r="GB70" i="40"/>
  <c r="GC70" i="40"/>
  <c r="GD70" i="40"/>
  <c r="GE70" i="40"/>
  <c r="GF70" i="40"/>
  <c r="GG70" i="40"/>
  <c r="GH70" i="40"/>
  <c r="GI70" i="40"/>
  <c r="GJ70" i="40"/>
  <c r="FZ71" i="40"/>
  <c r="GA71" i="40"/>
  <c r="GB71" i="40"/>
  <c r="GC71" i="40"/>
  <c r="GD71" i="40"/>
  <c r="GE71" i="40"/>
  <c r="GF71" i="40"/>
  <c r="GG71" i="40"/>
  <c r="GH71" i="40"/>
  <c r="GI71" i="40"/>
  <c r="FZ72" i="40"/>
  <c r="GA72" i="40"/>
  <c r="GB72" i="40"/>
  <c r="GC72" i="40"/>
  <c r="GD72" i="40"/>
  <c r="GE72" i="40"/>
  <c r="GF72" i="40"/>
  <c r="GG72" i="40"/>
  <c r="GH72" i="40"/>
  <c r="GI72" i="40"/>
  <c r="GJ72" i="40"/>
  <c r="GB73" i="40"/>
  <c r="GC73" i="40"/>
  <c r="GD73" i="40"/>
  <c r="GE73" i="40"/>
  <c r="GF73" i="40"/>
  <c r="GG73" i="40"/>
  <c r="GH73" i="40"/>
  <c r="GI73" i="40"/>
  <c r="GJ73" i="40"/>
  <c r="FZ74" i="40"/>
  <c r="GA74" i="40"/>
  <c r="GB74" i="40"/>
  <c r="GC74" i="40"/>
  <c r="GD74" i="40"/>
  <c r="GE74" i="40"/>
  <c r="GF74" i="40"/>
  <c r="GG74" i="40"/>
  <c r="GH74" i="40"/>
  <c r="GI74" i="40"/>
  <c r="GJ74" i="40"/>
  <c r="GB75" i="40"/>
  <c r="GC75" i="40"/>
  <c r="GD75" i="40"/>
  <c r="GE75" i="40"/>
  <c r="GF75" i="40"/>
  <c r="GG75" i="40"/>
  <c r="GH75" i="40"/>
  <c r="GI75" i="40"/>
  <c r="GJ75" i="40"/>
  <c r="FZ76" i="40"/>
  <c r="GA76" i="40"/>
  <c r="GB76" i="40"/>
  <c r="GC76" i="40"/>
  <c r="GD76" i="40"/>
  <c r="GE76" i="40"/>
  <c r="GF76" i="40"/>
  <c r="GG76" i="40"/>
  <c r="GH76" i="40"/>
  <c r="GI76" i="40"/>
  <c r="GJ76" i="40"/>
  <c r="FZ77" i="40"/>
  <c r="GA77" i="40"/>
  <c r="GB77" i="40"/>
  <c r="GC77" i="40"/>
  <c r="GD77" i="40"/>
  <c r="GE77" i="40"/>
  <c r="GF77" i="40"/>
  <c r="GG77" i="40"/>
  <c r="GH77" i="40"/>
  <c r="GI77" i="40"/>
  <c r="GJ77" i="40"/>
  <c r="FZ78" i="40"/>
  <c r="GA78" i="40"/>
  <c r="GB78" i="40"/>
  <c r="GC78" i="40"/>
  <c r="GD78" i="40"/>
  <c r="GE78" i="40"/>
  <c r="GF78" i="40"/>
  <c r="GG78" i="40"/>
  <c r="GH78" i="40"/>
  <c r="GI78" i="40"/>
  <c r="GJ78" i="40"/>
  <c r="FZ79" i="40"/>
  <c r="GA79" i="40"/>
  <c r="GB79" i="40"/>
  <c r="GC79" i="40"/>
  <c r="GD79" i="40"/>
  <c r="GE79" i="40"/>
  <c r="GF79" i="40"/>
  <c r="GG79" i="40"/>
  <c r="GH79" i="40"/>
  <c r="GI79" i="40"/>
  <c r="GJ79" i="40"/>
  <c r="GB80" i="40"/>
  <c r="GC80" i="40"/>
  <c r="GD80" i="40"/>
  <c r="GE80" i="40"/>
  <c r="GF80" i="40"/>
  <c r="GG80" i="40"/>
  <c r="GH80" i="40"/>
  <c r="GI80" i="40"/>
  <c r="GJ80" i="40"/>
  <c r="GB81" i="40"/>
  <c r="GC81" i="40"/>
  <c r="GD81" i="40"/>
  <c r="GE81" i="40"/>
  <c r="GF81" i="40"/>
  <c r="GG81" i="40"/>
  <c r="GH81" i="40"/>
  <c r="GI81" i="40"/>
  <c r="GJ81" i="40"/>
  <c r="GB82" i="40"/>
  <c r="GC82" i="40"/>
  <c r="GD82" i="40"/>
  <c r="GE82" i="40"/>
  <c r="GF82" i="40"/>
  <c r="GG82" i="40"/>
  <c r="GH82" i="40"/>
  <c r="GI82" i="40"/>
  <c r="GJ82" i="40"/>
  <c r="FZ83" i="40"/>
  <c r="GA83" i="40"/>
  <c r="GB83" i="40"/>
  <c r="GC83" i="40"/>
  <c r="GD83" i="40"/>
  <c r="GE83" i="40"/>
  <c r="GF83" i="40"/>
  <c r="GG83" i="40"/>
  <c r="GH83" i="40"/>
  <c r="GI83" i="40"/>
  <c r="GJ83" i="40"/>
  <c r="FZ84" i="40"/>
  <c r="GA84" i="40"/>
  <c r="GB84" i="40"/>
  <c r="GC84" i="40"/>
  <c r="GD84" i="40"/>
  <c r="GE84" i="40"/>
  <c r="GF84" i="40"/>
  <c r="GG84" i="40"/>
  <c r="GH84" i="40"/>
  <c r="GI84" i="40"/>
  <c r="GJ84" i="40"/>
  <c r="FZ85" i="40"/>
  <c r="GA85" i="40"/>
  <c r="GB85" i="40"/>
  <c r="GC85" i="40"/>
  <c r="GD85" i="40"/>
  <c r="GE85" i="40"/>
  <c r="GF85" i="40"/>
  <c r="GG85" i="40"/>
  <c r="GH85" i="40"/>
  <c r="GI85" i="40"/>
  <c r="GJ85" i="40"/>
  <c r="FZ86" i="40"/>
  <c r="GA86" i="40"/>
  <c r="GB86" i="40"/>
  <c r="GC86" i="40"/>
  <c r="GD86" i="40"/>
  <c r="GE86" i="40"/>
  <c r="GF86" i="40"/>
  <c r="GG86" i="40"/>
  <c r="GH86" i="40"/>
  <c r="GI86" i="40"/>
  <c r="GJ86" i="40"/>
  <c r="FZ87" i="40"/>
  <c r="GA87" i="40"/>
  <c r="GB87" i="40"/>
  <c r="GC87" i="40"/>
  <c r="GD87" i="40"/>
  <c r="GE87" i="40"/>
  <c r="GF87" i="40"/>
  <c r="GG87" i="40"/>
  <c r="GH87" i="40"/>
  <c r="GI87" i="40"/>
  <c r="GJ87" i="40"/>
  <c r="FZ88" i="40"/>
  <c r="GA88" i="40"/>
  <c r="GB88" i="40"/>
  <c r="GC88" i="40"/>
  <c r="GD88" i="40"/>
  <c r="GE88" i="40"/>
  <c r="GF88" i="40"/>
  <c r="GG88" i="40"/>
  <c r="GH88" i="40"/>
  <c r="GI88" i="40"/>
  <c r="GJ88" i="40"/>
  <c r="FZ89" i="40"/>
  <c r="GA89" i="40"/>
  <c r="GB89" i="40"/>
  <c r="GC89" i="40"/>
  <c r="GD89" i="40"/>
  <c r="GE89" i="40"/>
  <c r="GF89" i="40"/>
  <c r="GG89" i="40"/>
  <c r="GH89" i="40"/>
  <c r="GI89" i="40"/>
  <c r="GJ89" i="40"/>
  <c r="FZ90" i="40"/>
  <c r="GA90" i="40"/>
  <c r="GB90" i="40"/>
  <c r="GC90" i="40"/>
  <c r="GD90" i="40"/>
  <c r="GE90" i="40"/>
  <c r="GF90" i="40"/>
  <c r="GG90" i="40"/>
  <c r="GH90" i="40"/>
  <c r="GI90" i="40"/>
  <c r="GJ90" i="40"/>
  <c r="FZ91" i="40"/>
  <c r="GA91" i="40"/>
  <c r="GB91" i="40"/>
  <c r="GC91" i="40"/>
  <c r="GD91" i="40"/>
  <c r="GE91" i="40"/>
  <c r="GF91" i="40"/>
  <c r="GG91" i="40"/>
  <c r="GH91" i="40"/>
  <c r="GI91" i="40"/>
  <c r="GJ91" i="40"/>
  <c r="FZ92" i="40"/>
  <c r="GA92" i="40"/>
  <c r="GB92" i="40"/>
  <c r="GC92" i="40"/>
  <c r="GD92" i="40"/>
  <c r="GE92" i="40"/>
  <c r="GF92" i="40"/>
  <c r="GG92" i="40"/>
  <c r="GH92" i="40"/>
  <c r="GI92" i="40"/>
  <c r="GJ92" i="40"/>
  <c r="FZ93" i="40"/>
  <c r="GA93" i="40"/>
  <c r="GB93" i="40"/>
  <c r="GC93" i="40"/>
  <c r="GD93" i="40"/>
  <c r="GE93" i="40"/>
  <c r="GF93" i="40"/>
  <c r="GG93" i="40"/>
  <c r="GH93" i="40"/>
  <c r="GI93" i="40"/>
  <c r="GJ93" i="40"/>
  <c r="FZ94" i="40"/>
  <c r="GA94" i="40"/>
  <c r="GB94" i="40"/>
  <c r="GC94" i="40"/>
  <c r="GD94" i="40"/>
  <c r="GE94" i="40"/>
  <c r="GF94" i="40"/>
  <c r="GG94" i="40"/>
  <c r="GH94" i="40"/>
  <c r="GI94" i="40"/>
  <c r="GJ94" i="40"/>
  <c r="FZ95" i="40"/>
  <c r="GA95" i="40"/>
  <c r="GB95" i="40"/>
  <c r="GC95" i="40"/>
  <c r="GD95" i="40"/>
  <c r="GE95" i="40"/>
  <c r="GF95" i="40"/>
  <c r="GG95" i="40"/>
  <c r="GH95" i="40"/>
  <c r="GI95" i="40"/>
  <c r="GJ95" i="40"/>
  <c r="FZ96" i="40"/>
  <c r="GA96" i="40"/>
  <c r="GB96" i="40"/>
  <c r="GC96" i="40"/>
  <c r="GD96" i="40"/>
  <c r="GE96" i="40"/>
  <c r="GF96" i="40"/>
  <c r="GG96" i="40"/>
  <c r="GH96" i="40"/>
  <c r="GI96" i="40"/>
  <c r="GJ96" i="40"/>
  <c r="FZ97" i="40"/>
  <c r="GA97" i="40"/>
  <c r="GB97" i="40"/>
  <c r="GC97" i="40"/>
  <c r="GD97" i="40"/>
  <c r="GE97" i="40"/>
  <c r="GF97" i="40"/>
  <c r="GG97" i="40"/>
  <c r="GH97" i="40"/>
  <c r="GI97" i="40"/>
  <c r="GJ97" i="40"/>
  <c r="FZ98" i="40"/>
  <c r="GA98" i="40"/>
  <c r="GB98" i="40"/>
  <c r="GC98" i="40"/>
  <c r="GD98" i="40"/>
  <c r="GE98" i="40"/>
  <c r="GF98" i="40"/>
  <c r="GG98" i="40"/>
  <c r="GH98" i="40"/>
  <c r="GI98" i="40"/>
  <c r="GJ98" i="40"/>
  <c r="FZ99" i="40"/>
  <c r="GA99" i="40"/>
  <c r="GB99" i="40"/>
  <c r="GC99" i="40"/>
  <c r="GD99" i="40"/>
  <c r="GE99" i="40"/>
  <c r="GF99" i="40"/>
  <c r="GG99" i="40"/>
  <c r="GH99" i="40"/>
  <c r="GI99" i="40"/>
  <c r="GJ99" i="40"/>
  <c r="FZ100" i="40"/>
  <c r="GA100" i="40"/>
  <c r="GB100" i="40"/>
  <c r="GC100" i="40"/>
  <c r="GD100" i="40"/>
  <c r="GE100" i="40"/>
  <c r="GF100" i="40"/>
  <c r="GG100" i="40"/>
  <c r="GH100" i="40"/>
  <c r="FZ101" i="40"/>
  <c r="GA101" i="40"/>
  <c r="GB101" i="40"/>
  <c r="GC101" i="40"/>
  <c r="GD101" i="40"/>
  <c r="GE101" i="40"/>
  <c r="GF101" i="40"/>
  <c r="GG101" i="40"/>
  <c r="GH101" i="40"/>
  <c r="GI101" i="40"/>
  <c r="GJ101" i="40"/>
  <c r="FZ102" i="40"/>
  <c r="GB102" i="40"/>
  <c r="GC102" i="40"/>
  <c r="GD102" i="40"/>
  <c r="GE102" i="40"/>
  <c r="GF102" i="40"/>
  <c r="GG102" i="40"/>
  <c r="GH102" i="40"/>
  <c r="GI102" i="40"/>
  <c r="GJ102" i="40"/>
  <c r="FZ103" i="40"/>
  <c r="GA103" i="40"/>
  <c r="GB103" i="40"/>
  <c r="GC103" i="40"/>
  <c r="GD103" i="40"/>
  <c r="GE103" i="40"/>
  <c r="GF103" i="40"/>
  <c r="GG103" i="40"/>
  <c r="GH103" i="40"/>
  <c r="GI103" i="40"/>
  <c r="GJ103" i="40"/>
  <c r="GA104" i="40"/>
  <c r="GB104" i="40"/>
  <c r="GC104" i="40"/>
  <c r="GD104" i="40"/>
  <c r="GE104" i="40"/>
  <c r="GF104" i="40"/>
  <c r="GG104" i="40"/>
  <c r="GH104" i="40"/>
  <c r="GI104" i="40"/>
  <c r="GJ104" i="40"/>
  <c r="FZ105" i="40"/>
  <c r="GA105" i="40"/>
  <c r="GB105" i="40"/>
  <c r="GC105" i="40"/>
  <c r="GD105" i="40"/>
  <c r="GE105" i="40"/>
  <c r="GF105" i="40"/>
  <c r="GG105" i="40"/>
  <c r="GH105" i="40"/>
  <c r="GI105" i="40"/>
  <c r="GJ105" i="40"/>
  <c r="GB106" i="40"/>
  <c r="GC106" i="40"/>
  <c r="GD106" i="40"/>
  <c r="GE106" i="40"/>
  <c r="GF106" i="40"/>
  <c r="GG106" i="40"/>
  <c r="GH106" i="40"/>
  <c r="GI106" i="40"/>
  <c r="GJ106" i="40"/>
  <c r="FZ107" i="40"/>
  <c r="GA107" i="40"/>
  <c r="GB107" i="40"/>
  <c r="GC107" i="40"/>
  <c r="GD107" i="40"/>
  <c r="GE107" i="40"/>
  <c r="GF107" i="40"/>
  <c r="GG107" i="40"/>
  <c r="GH107" i="40"/>
  <c r="GI107" i="40"/>
  <c r="GJ107" i="40"/>
  <c r="FZ108" i="40"/>
  <c r="GA108" i="40"/>
  <c r="GB108" i="40"/>
  <c r="GC108" i="40"/>
  <c r="GD108" i="40"/>
  <c r="GE108" i="40"/>
  <c r="GF108" i="40"/>
  <c r="GG108" i="40"/>
  <c r="GH108" i="40"/>
  <c r="GI108" i="40"/>
  <c r="GB109" i="40"/>
  <c r="GC109" i="40"/>
  <c r="GD109" i="40"/>
  <c r="GE109" i="40"/>
  <c r="GF109" i="40"/>
  <c r="GG109" i="40"/>
  <c r="GH109" i="40"/>
  <c r="GI109" i="40"/>
  <c r="GJ109" i="40"/>
  <c r="GA110" i="40"/>
  <c r="GB110" i="40"/>
  <c r="GC110" i="40"/>
  <c r="GD110" i="40"/>
  <c r="GE110" i="40"/>
  <c r="GF110" i="40"/>
  <c r="GG110" i="40"/>
  <c r="GH110" i="40"/>
  <c r="GI110" i="40"/>
  <c r="GJ110" i="40"/>
  <c r="GB111" i="40"/>
  <c r="GC111" i="40"/>
  <c r="GD111" i="40"/>
  <c r="GE111" i="40"/>
  <c r="GF111" i="40"/>
  <c r="GG111" i="40"/>
  <c r="GH111" i="40"/>
  <c r="GI111" i="40"/>
  <c r="GJ111" i="40"/>
  <c r="GB112" i="40"/>
  <c r="GC112" i="40"/>
  <c r="GD112" i="40"/>
  <c r="GE112" i="40"/>
  <c r="GF112" i="40"/>
  <c r="GG112" i="40"/>
  <c r="GH112" i="40"/>
  <c r="GI112" i="40"/>
  <c r="GJ112" i="40"/>
  <c r="GB113" i="40"/>
  <c r="GC113" i="40"/>
  <c r="GD113" i="40"/>
  <c r="GE113" i="40"/>
  <c r="GF113" i="40"/>
  <c r="GG113" i="40"/>
  <c r="GH113" i="40"/>
  <c r="GI113" i="40"/>
  <c r="GJ113" i="40"/>
  <c r="GB114" i="40"/>
  <c r="GC114" i="40"/>
  <c r="GD114" i="40"/>
  <c r="GE114" i="40"/>
  <c r="GF114" i="40"/>
  <c r="GG114" i="40"/>
  <c r="GH114" i="40"/>
  <c r="GI114" i="40"/>
  <c r="GJ114" i="40"/>
  <c r="FZ115" i="40"/>
  <c r="GA115" i="40"/>
  <c r="GB115" i="40"/>
  <c r="GC115" i="40"/>
  <c r="GD115" i="40"/>
  <c r="GE115" i="40"/>
  <c r="GF115" i="40"/>
  <c r="GG115" i="40"/>
  <c r="GH115" i="40"/>
  <c r="GI115" i="40"/>
  <c r="GJ115" i="40"/>
  <c r="GB116" i="40"/>
  <c r="GC116" i="40"/>
  <c r="GD116" i="40"/>
  <c r="GE116" i="40"/>
  <c r="GF116" i="40"/>
  <c r="GG116" i="40"/>
  <c r="GH116" i="40"/>
  <c r="GI116" i="40"/>
  <c r="GJ116" i="40"/>
  <c r="GB117" i="40"/>
  <c r="GC117" i="40"/>
  <c r="GD117" i="40"/>
  <c r="GE117" i="40"/>
  <c r="GF117" i="40"/>
  <c r="GG117" i="40"/>
  <c r="GH117" i="40"/>
  <c r="GI117" i="40"/>
  <c r="GJ117" i="40"/>
  <c r="GB118" i="40"/>
  <c r="GC118" i="40"/>
  <c r="GD118" i="40"/>
  <c r="GE118" i="40"/>
  <c r="GF118" i="40"/>
  <c r="GG118" i="40"/>
  <c r="GH118" i="40"/>
  <c r="GI118" i="40"/>
  <c r="GJ118" i="40"/>
  <c r="GB119" i="40"/>
  <c r="GC119" i="40"/>
  <c r="GD119" i="40"/>
  <c r="GE119" i="40"/>
  <c r="GF119" i="40"/>
  <c r="GG119" i="40"/>
  <c r="GH119" i="40"/>
  <c r="GI119" i="40"/>
  <c r="GJ119" i="40"/>
  <c r="FZ120" i="40"/>
  <c r="GA120" i="40"/>
  <c r="GB120" i="40"/>
  <c r="GC120" i="40"/>
  <c r="GD120" i="40"/>
  <c r="GE120" i="40"/>
  <c r="GF120" i="40"/>
  <c r="GG120" i="40"/>
  <c r="GH120" i="40"/>
  <c r="GI120" i="40"/>
  <c r="GJ120" i="40"/>
  <c r="FZ121" i="40"/>
  <c r="GA121" i="40"/>
  <c r="GB121" i="40"/>
  <c r="GC121" i="40"/>
  <c r="GD121" i="40"/>
  <c r="GE121" i="40"/>
  <c r="GF121" i="40"/>
  <c r="GG121" i="40"/>
  <c r="GH121" i="40"/>
  <c r="GI121" i="40"/>
  <c r="GJ121" i="40"/>
  <c r="GA122" i="40"/>
  <c r="GB122" i="40"/>
  <c r="GC122" i="40"/>
  <c r="GD122" i="40"/>
  <c r="GE122" i="40"/>
  <c r="GF122" i="40"/>
  <c r="GG122" i="40"/>
  <c r="GH122" i="40"/>
  <c r="GI122" i="40"/>
  <c r="GJ122" i="40"/>
  <c r="FZ123" i="40"/>
  <c r="GB123" i="40"/>
  <c r="GC123" i="40"/>
  <c r="GD123" i="40"/>
  <c r="GE123" i="40"/>
  <c r="GF123" i="40"/>
  <c r="GG123" i="40"/>
  <c r="GH123" i="40"/>
  <c r="GI123" i="40"/>
  <c r="GJ123" i="40"/>
  <c r="FZ124" i="40"/>
  <c r="GA124" i="40"/>
  <c r="GB124" i="40"/>
  <c r="GC124" i="40"/>
  <c r="GD124" i="40"/>
  <c r="GE124" i="40"/>
  <c r="GF124" i="40"/>
  <c r="GG124" i="40"/>
  <c r="GH124" i="40"/>
  <c r="GI124" i="40"/>
  <c r="GJ124" i="40"/>
  <c r="GA125" i="40"/>
  <c r="GB125" i="40"/>
  <c r="GC125" i="40"/>
  <c r="GD125" i="40"/>
  <c r="GE125" i="40"/>
  <c r="GF125" i="40"/>
  <c r="GG125" i="40"/>
  <c r="GH125" i="40"/>
  <c r="GI125" i="40"/>
  <c r="GJ125" i="40"/>
  <c r="GB126" i="40"/>
  <c r="GC126" i="40"/>
  <c r="GD126" i="40"/>
  <c r="GE126" i="40"/>
  <c r="GF126" i="40"/>
  <c r="GG126" i="40"/>
  <c r="GH126" i="40"/>
  <c r="GI126" i="40"/>
  <c r="GJ126" i="40"/>
  <c r="GB127" i="40"/>
  <c r="GC127" i="40"/>
  <c r="GD127" i="40"/>
  <c r="GE127" i="40"/>
  <c r="GF127" i="40"/>
  <c r="GG127" i="40"/>
  <c r="GH127" i="40"/>
  <c r="GI127" i="40"/>
  <c r="GJ127" i="40"/>
  <c r="FZ128" i="40"/>
  <c r="FZ129" i="40"/>
  <c r="GA129" i="40"/>
  <c r="GB129" i="40"/>
  <c r="GC129" i="40"/>
  <c r="GD129" i="40"/>
  <c r="GE129" i="40"/>
  <c r="GF129" i="40"/>
  <c r="GG129" i="40"/>
  <c r="GH129" i="40"/>
  <c r="GI129" i="40"/>
  <c r="GJ129" i="40"/>
  <c r="FZ130" i="40"/>
  <c r="GA130" i="40"/>
  <c r="GB130" i="40"/>
  <c r="GC130" i="40"/>
  <c r="GD130" i="40"/>
  <c r="GE130" i="40"/>
  <c r="GF130" i="40"/>
  <c r="GG130" i="40"/>
  <c r="GH130" i="40"/>
  <c r="GI130" i="40"/>
  <c r="GJ130" i="40"/>
  <c r="GE131" i="40"/>
  <c r="GF131" i="40"/>
  <c r="GG131" i="40"/>
  <c r="GH131" i="40"/>
  <c r="GI131" i="40"/>
  <c r="GJ131" i="40"/>
  <c r="GB133" i="40"/>
  <c r="GC133" i="40"/>
  <c r="GD133" i="40"/>
  <c r="GE133" i="40"/>
  <c r="GF133" i="40"/>
  <c r="GG133" i="40"/>
  <c r="GH133" i="40"/>
  <c r="GI133" i="40"/>
  <c r="GJ133" i="40"/>
  <c r="GB134" i="40"/>
  <c r="GC134" i="40"/>
  <c r="GD134" i="40"/>
  <c r="GE134" i="40"/>
  <c r="GF134" i="40"/>
  <c r="GG134" i="40"/>
  <c r="GH134" i="40"/>
  <c r="GI134" i="40"/>
  <c r="GJ134" i="40"/>
  <c r="FZ135" i="40"/>
  <c r="GA135" i="40"/>
  <c r="GB135" i="40"/>
  <c r="GC135" i="40"/>
  <c r="GD135" i="40"/>
  <c r="GE135" i="40"/>
  <c r="GF135" i="40"/>
  <c r="GG135" i="40"/>
  <c r="GH135" i="40"/>
  <c r="GI135" i="40"/>
  <c r="GJ135" i="40"/>
  <c r="FZ136" i="40"/>
  <c r="GA136" i="40"/>
  <c r="GB136" i="40"/>
  <c r="GC136" i="40"/>
  <c r="GD136" i="40"/>
  <c r="GE136" i="40"/>
  <c r="GF136" i="40"/>
  <c r="GG136" i="40"/>
  <c r="GH136" i="40"/>
  <c r="GI136" i="40"/>
  <c r="GJ136" i="40"/>
  <c r="FZ137" i="40"/>
  <c r="GA137" i="40"/>
  <c r="GB137" i="40"/>
  <c r="GC137" i="40"/>
  <c r="GD137" i="40"/>
  <c r="GE137" i="40"/>
  <c r="GF137" i="40"/>
  <c r="GG137" i="40"/>
  <c r="GH137" i="40"/>
  <c r="GI137" i="40"/>
  <c r="GJ137" i="40"/>
  <c r="FZ138" i="40"/>
  <c r="GA138" i="40"/>
  <c r="GB138" i="40"/>
  <c r="GC138" i="40"/>
  <c r="GD138" i="40"/>
  <c r="GE138" i="40"/>
  <c r="GF138" i="40"/>
  <c r="GG138" i="40"/>
  <c r="GH138" i="40"/>
  <c r="GI138" i="40"/>
  <c r="GJ138" i="40"/>
  <c r="FZ139" i="40"/>
  <c r="GA139" i="40"/>
  <c r="GB139" i="40"/>
  <c r="GC139" i="40"/>
  <c r="GD139" i="40"/>
  <c r="GE139" i="40"/>
  <c r="GF139" i="40"/>
  <c r="GG139" i="40"/>
  <c r="GH139" i="40"/>
  <c r="GI139" i="40"/>
  <c r="GJ139" i="40"/>
  <c r="FZ140" i="40"/>
  <c r="GA140" i="40"/>
  <c r="GB140" i="40"/>
  <c r="GC140" i="40"/>
  <c r="GD140" i="40"/>
  <c r="GE140" i="40"/>
  <c r="GF140" i="40"/>
  <c r="GG140" i="40"/>
  <c r="GH140" i="40"/>
  <c r="GI140" i="40"/>
  <c r="GJ140" i="40"/>
  <c r="FZ141" i="40"/>
  <c r="GA141" i="40"/>
  <c r="GB141" i="40"/>
  <c r="GC141" i="40"/>
  <c r="GD141" i="40"/>
  <c r="GE141" i="40"/>
  <c r="GF141" i="40"/>
  <c r="GG141" i="40"/>
  <c r="GH141" i="40"/>
  <c r="GI141" i="40"/>
  <c r="GJ141" i="40"/>
  <c r="FZ142" i="40"/>
  <c r="GA142" i="40"/>
  <c r="GB142" i="40"/>
  <c r="GC142" i="40"/>
  <c r="GD142" i="40"/>
  <c r="GE142" i="40"/>
  <c r="GF142" i="40"/>
  <c r="GG142" i="40"/>
  <c r="GH142" i="40"/>
  <c r="GI142" i="40"/>
  <c r="GJ142" i="40"/>
  <c r="FZ143" i="40"/>
  <c r="GA143" i="40"/>
  <c r="GB143" i="40"/>
  <c r="GC143" i="40"/>
  <c r="GD143" i="40"/>
  <c r="GE143" i="40"/>
  <c r="GF143" i="40"/>
  <c r="GG143" i="40"/>
  <c r="FZ144" i="40"/>
  <c r="GA144" i="40"/>
  <c r="GB144" i="40"/>
  <c r="GC144" i="40"/>
  <c r="GD144" i="40"/>
  <c r="GE144" i="40"/>
  <c r="GF144" i="40"/>
  <c r="GG144" i="40"/>
  <c r="GH144" i="40"/>
  <c r="GI144" i="40"/>
  <c r="GJ144" i="40"/>
  <c r="FZ145" i="40"/>
  <c r="GA145" i="40"/>
  <c r="GB145" i="40"/>
  <c r="GC145" i="40"/>
  <c r="GD145" i="40"/>
  <c r="GE145" i="40"/>
  <c r="GF145" i="40"/>
  <c r="GG145" i="40"/>
  <c r="GH145" i="40"/>
  <c r="GI145" i="40"/>
  <c r="GJ145" i="40"/>
  <c r="FZ146" i="40"/>
  <c r="GB146" i="40"/>
  <c r="GC146" i="40"/>
  <c r="GD146" i="40"/>
  <c r="GE146" i="40"/>
  <c r="GF146" i="40"/>
  <c r="GG146" i="40"/>
  <c r="GH146" i="40"/>
  <c r="GI146" i="40"/>
  <c r="GJ146" i="40"/>
  <c r="GA147" i="40"/>
  <c r="GB147" i="40"/>
  <c r="GC147" i="40"/>
  <c r="GD147" i="40"/>
  <c r="GE147" i="40"/>
  <c r="GF147" i="40"/>
  <c r="GG147" i="40"/>
  <c r="GH147" i="40"/>
  <c r="GI147" i="40"/>
  <c r="GJ147" i="40"/>
  <c r="GA148" i="40"/>
  <c r="GB148" i="40"/>
  <c r="GC148" i="40"/>
  <c r="GD148" i="40"/>
  <c r="GE148" i="40"/>
  <c r="GF148" i="40"/>
  <c r="GG148" i="40"/>
  <c r="GH148" i="40"/>
  <c r="GI148" i="40"/>
  <c r="GJ148" i="40"/>
  <c r="FZ149" i="40"/>
  <c r="GA149" i="40"/>
  <c r="GB149" i="40"/>
  <c r="GC149" i="40"/>
  <c r="GD149" i="40"/>
  <c r="GE149" i="40"/>
  <c r="GF149" i="40"/>
  <c r="GG149" i="40"/>
  <c r="GH149" i="40"/>
  <c r="GI149" i="40"/>
  <c r="GJ149" i="40"/>
  <c r="GB150" i="40"/>
  <c r="GC150" i="40"/>
  <c r="GD150" i="40"/>
  <c r="GE150" i="40"/>
  <c r="GF150" i="40"/>
  <c r="GG150" i="40"/>
  <c r="GH150" i="40"/>
  <c r="GI150" i="40"/>
  <c r="GJ150" i="40"/>
  <c r="GB151" i="40"/>
  <c r="GC151" i="40"/>
  <c r="GD151" i="40"/>
  <c r="GE151" i="40"/>
  <c r="GF151" i="40"/>
  <c r="GG151" i="40"/>
  <c r="GH151" i="40"/>
  <c r="GI151" i="40"/>
  <c r="GJ151" i="40"/>
  <c r="GB152" i="40"/>
  <c r="GC152" i="40"/>
  <c r="GD152" i="40"/>
  <c r="GE152" i="40"/>
  <c r="GF152" i="40"/>
  <c r="GG152" i="40"/>
  <c r="GH152" i="40"/>
  <c r="GI152" i="40"/>
  <c r="GJ152" i="40"/>
  <c r="GB153" i="40"/>
  <c r="GC153" i="40"/>
  <c r="GD153" i="40"/>
  <c r="GE153" i="40"/>
  <c r="GF153" i="40"/>
  <c r="GG153" i="40"/>
  <c r="GH153" i="40"/>
  <c r="GI153" i="40"/>
  <c r="GJ153" i="40"/>
  <c r="GB154" i="40"/>
  <c r="GC154" i="40"/>
  <c r="GD154" i="40"/>
  <c r="GE154" i="40"/>
  <c r="GF154" i="40"/>
  <c r="GG154" i="40"/>
  <c r="GH154" i="40"/>
  <c r="GI154" i="40"/>
  <c r="GJ154" i="40"/>
  <c r="GB155" i="40"/>
  <c r="GC155" i="40"/>
  <c r="GD155" i="40"/>
  <c r="GE155" i="40"/>
  <c r="GF155" i="40"/>
  <c r="GG155" i="40"/>
  <c r="GH155" i="40"/>
  <c r="GI155" i="40"/>
  <c r="GJ155" i="40"/>
  <c r="GB156" i="40"/>
  <c r="GC156" i="40"/>
  <c r="GD156" i="40"/>
  <c r="GE156" i="40"/>
  <c r="GF156" i="40"/>
  <c r="GG156" i="40"/>
  <c r="GH156" i="40"/>
  <c r="GI156" i="40"/>
  <c r="GJ156" i="40"/>
  <c r="GB157" i="40"/>
  <c r="GC157" i="40"/>
  <c r="GD157" i="40"/>
  <c r="GE157" i="40"/>
  <c r="GF157" i="40"/>
  <c r="GG157" i="40"/>
  <c r="GH157" i="40"/>
  <c r="GI157" i="40"/>
  <c r="GJ157" i="40"/>
  <c r="FZ158" i="40"/>
  <c r="GA158" i="40"/>
  <c r="GB158" i="40"/>
  <c r="GC158" i="40"/>
  <c r="GD158" i="40"/>
  <c r="GE158" i="40"/>
  <c r="GF158" i="40"/>
  <c r="GG158" i="40"/>
  <c r="GH158" i="40"/>
  <c r="GI158" i="40"/>
  <c r="GJ158" i="40"/>
  <c r="GB159" i="40"/>
  <c r="GC159" i="40"/>
  <c r="GD159" i="40"/>
  <c r="GE159" i="40"/>
  <c r="GF159" i="40"/>
  <c r="GG159" i="40"/>
  <c r="GH159" i="40"/>
  <c r="GI159" i="40"/>
  <c r="GJ159" i="40"/>
  <c r="FZ160" i="40"/>
  <c r="GA160" i="40"/>
  <c r="GB160" i="40"/>
  <c r="GC160" i="40"/>
  <c r="GD160" i="40"/>
  <c r="GE160" i="40"/>
  <c r="GF160" i="40"/>
  <c r="GG160" i="40"/>
  <c r="GH160" i="40"/>
  <c r="GI160" i="40"/>
  <c r="GJ160" i="40"/>
  <c r="FZ161" i="40"/>
  <c r="GA161" i="40"/>
  <c r="GB161" i="40"/>
  <c r="GC161" i="40"/>
  <c r="GD161" i="40"/>
  <c r="GE161" i="40"/>
  <c r="GF161" i="40"/>
  <c r="GG161" i="40"/>
  <c r="GH161" i="40"/>
  <c r="GI161" i="40"/>
  <c r="GJ161" i="40"/>
  <c r="GB162" i="40"/>
  <c r="GC162" i="40"/>
  <c r="GD162" i="40"/>
  <c r="GE162" i="40"/>
  <c r="GF162" i="40"/>
  <c r="GG162" i="40"/>
  <c r="GH162" i="40"/>
  <c r="GI162" i="40"/>
  <c r="GJ162" i="40"/>
  <c r="GB163" i="40"/>
  <c r="GC163" i="40"/>
  <c r="GD163" i="40"/>
  <c r="GE163" i="40"/>
  <c r="GF163" i="40"/>
  <c r="GG163" i="40"/>
  <c r="GH163" i="40"/>
  <c r="GI163" i="40"/>
  <c r="GJ163" i="40"/>
  <c r="GB164" i="40"/>
  <c r="GC164" i="40"/>
  <c r="GD164" i="40"/>
  <c r="GE164" i="40"/>
  <c r="GF164" i="40"/>
  <c r="GG164" i="40"/>
  <c r="GH164" i="40"/>
  <c r="GI164" i="40"/>
  <c r="GJ164" i="40"/>
  <c r="GB165" i="40"/>
  <c r="GC165" i="40"/>
  <c r="GD165" i="40"/>
  <c r="GE165" i="40"/>
  <c r="GF165" i="40"/>
  <c r="GG165" i="40"/>
  <c r="GH165" i="40"/>
  <c r="GI165" i="40"/>
  <c r="GJ165" i="40"/>
  <c r="GB166" i="40"/>
  <c r="GC166" i="40"/>
  <c r="GD166" i="40"/>
  <c r="GE166" i="40"/>
  <c r="GF166" i="40"/>
  <c r="GG166" i="40"/>
  <c r="GH166" i="40"/>
  <c r="GI166" i="40"/>
  <c r="GJ166" i="40"/>
  <c r="FZ167" i="40"/>
  <c r="GA167" i="40"/>
  <c r="GB167" i="40"/>
  <c r="GC167" i="40"/>
  <c r="GD167" i="40"/>
  <c r="GE167" i="40"/>
  <c r="GF167" i="40"/>
  <c r="GG167" i="40"/>
  <c r="GH167" i="40"/>
  <c r="GI167" i="40"/>
  <c r="GJ167" i="40"/>
  <c r="FZ168" i="40"/>
  <c r="GA168" i="40"/>
  <c r="GB168" i="40"/>
  <c r="GC168" i="40"/>
  <c r="GD168" i="40"/>
  <c r="GE168" i="40"/>
  <c r="GF168" i="40"/>
  <c r="GG168" i="40"/>
  <c r="GH168" i="40"/>
  <c r="GI168" i="40"/>
  <c r="GJ168" i="40"/>
  <c r="FZ169" i="40"/>
  <c r="GA169" i="40"/>
  <c r="GB169" i="40"/>
  <c r="GC169" i="40"/>
  <c r="GD169" i="40"/>
  <c r="GE169" i="40"/>
  <c r="GF169" i="40"/>
  <c r="GG169" i="40"/>
  <c r="GH169" i="40"/>
  <c r="GI169" i="40"/>
  <c r="GJ169" i="40"/>
  <c r="FZ170" i="40"/>
  <c r="GA170" i="40"/>
  <c r="GB170" i="40"/>
  <c r="GC170" i="40"/>
  <c r="GD170" i="40"/>
  <c r="GE170" i="40"/>
  <c r="GF170" i="40"/>
  <c r="FZ171" i="40"/>
  <c r="GA171" i="40"/>
  <c r="GB171" i="40"/>
  <c r="GC171" i="40"/>
  <c r="GD171" i="40"/>
  <c r="GE171" i="40"/>
  <c r="GF171" i="40"/>
  <c r="FZ172" i="40"/>
  <c r="GA172" i="40"/>
  <c r="GB172" i="40"/>
  <c r="GC172" i="40"/>
  <c r="GD172" i="40"/>
  <c r="GE172" i="40"/>
  <c r="GF172" i="40"/>
  <c r="FZ173" i="40"/>
  <c r="GA173" i="40"/>
  <c r="GB173" i="40"/>
  <c r="GC173" i="40"/>
  <c r="GD173" i="40"/>
  <c r="GE173" i="40"/>
  <c r="GF173" i="40"/>
  <c r="GG173" i="40"/>
  <c r="GH173" i="40"/>
  <c r="GI173" i="40"/>
  <c r="GJ173" i="40"/>
  <c r="FZ174" i="40"/>
  <c r="GA174" i="40"/>
  <c r="GB174" i="40"/>
  <c r="GG174" i="40"/>
  <c r="GH174" i="40"/>
  <c r="GI174" i="40"/>
  <c r="GJ174" i="40"/>
  <c r="FZ175" i="40"/>
  <c r="GA175" i="40"/>
  <c r="GB175" i="40"/>
  <c r="GC175" i="40"/>
  <c r="GD175" i="40"/>
  <c r="GE175" i="40"/>
  <c r="GF175" i="40"/>
  <c r="GG175" i="40"/>
  <c r="GH175" i="40"/>
  <c r="GI175" i="40"/>
  <c r="GJ175" i="40"/>
  <c r="FZ176" i="40"/>
  <c r="GA176" i="40"/>
  <c r="GB176" i="40"/>
  <c r="GC176" i="40"/>
  <c r="GD176" i="40"/>
  <c r="GE176" i="40"/>
  <c r="GF176" i="40"/>
  <c r="GA177" i="40"/>
  <c r="GB177" i="40"/>
  <c r="GC177" i="40"/>
  <c r="GD177" i="40"/>
  <c r="GE177" i="40"/>
  <c r="GF177" i="40"/>
  <c r="GG177" i="40"/>
  <c r="GH177" i="40"/>
  <c r="GI177" i="40"/>
  <c r="GJ177" i="40"/>
  <c r="GA178" i="40"/>
  <c r="GB178" i="40"/>
  <c r="GC178" i="40"/>
  <c r="GD178" i="40"/>
  <c r="GE178" i="40"/>
  <c r="GF178" i="40"/>
  <c r="GA179" i="40"/>
  <c r="GB179" i="40"/>
  <c r="GC179" i="40"/>
  <c r="GD179" i="40"/>
  <c r="GE179" i="40"/>
  <c r="GF179" i="40"/>
  <c r="GA180" i="40"/>
  <c r="GB180" i="40"/>
  <c r="GC180" i="40"/>
  <c r="GD180" i="40"/>
  <c r="GE180" i="40"/>
  <c r="GF180" i="40"/>
  <c r="GG180" i="40"/>
  <c r="GH180" i="40"/>
  <c r="GI180" i="40"/>
  <c r="GJ180" i="40"/>
  <c r="GA181" i="40"/>
  <c r="GB181" i="40"/>
  <c r="GC181" i="40"/>
  <c r="GD181" i="40"/>
  <c r="GE181" i="40"/>
  <c r="GF181" i="40"/>
  <c r="GG181" i="40"/>
  <c r="GH181" i="40"/>
  <c r="GI181" i="40"/>
  <c r="GJ181" i="40"/>
  <c r="GA182" i="40"/>
  <c r="GB182" i="40"/>
  <c r="GC182" i="40"/>
  <c r="GD182" i="40"/>
  <c r="GE182" i="40"/>
  <c r="GF182" i="40"/>
  <c r="GG182" i="40"/>
  <c r="GH182" i="40"/>
  <c r="GI182" i="40"/>
  <c r="GJ182" i="40"/>
  <c r="FZ183" i="40"/>
  <c r="GA183" i="40"/>
  <c r="GB183" i="40"/>
  <c r="GC183" i="40"/>
  <c r="GD183" i="40"/>
  <c r="GE183" i="40"/>
  <c r="GF183" i="40"/>
  <c r="GG183" i="40"/>
  <c r="GH183" i="40"/>
  <c r="GI183" i="40"/>
  <c r="GJ183" i="40"/>
  <c r="FZ184" i="40"/>
  <c r="GA184" i="40"/>
  <c r="GB184" i="40"/>
  <c r="GC184" i="40"/>
  <c r="GD184" i="40"/>
  <c r="GE184" i="40"/>
  <c r="GF184" i="40"/>
  <c r="GG184" i="40"/>
  <c r="GH184" i="40"/>
  <c r="GI184" i="40"/>
  <c r="GJ184" i="40"/>
  <c r="GA3" i="40"/>
  <c r="GB3" i="40"/>
  <c r="GC3" i="40"/>
  <c r="GD3" i="40"/>
  <c r="GE3" i="40"/>
  <c r="GF3" i="40"/>
  <c r="GG3" i="40"/>
  <c r="GH3" i="40"/>
  <c r="GI3" i="40"/>
  <c r="GJ3" i="40"/>
  <c r="FO4" i="40"/>
  <c r="FP4" i="40"/>
  <c r="FQ4" i="40"/>
  <c r="FR4" i="40"/>
  <c r="FS4" i="40"/>
  <c r="FT4" i="40"/>
  <c r="FU4" i="40"/>
  <c r="FV4" i="40"/>
  <c r="FW4" i="40"/>
  <c r="FX4" i="40"/>
  <c r="FY4" i="40"/>
  <c r="FU5" i="40"/>
  <c r="FV5" i="40"/>
  <c r="FW5" i="40"/>
  <c r="FX5" i="40"/>
  <c r="FY5" i="40"/>
  <c r="FO6" i="40"/>
  <c r="FP6" i="40"/>
  <c r="FQ6" i="40"/>
  <c r="FR6" i="40"/>
  <c r="FS6" i="40"/>
  <c r="FT6" i="40"/>
  <c r="FU6" i="40"/>
  <c r="FV6" i="40"/>
  <c r="FW6" i="40"/>
  <c r="FQ7" i="40"/>
  <c r="FR7" i="40"/>
  <c r="FS7" i="40"/>
  <c r="FU7" i="40"/>
  <c r="FV7" i="40"/>
  <c r="FW7" i="40"/>
  <c r="FX7" i="40"/>
  <c r="FY7" i="40"/>
  <c r="FQ8" i="40"/>
  <c r="FR8" i="40"/>
  <c r="FS8" i="40"/>
  <c r="FT8" i="40"/>
  <c r="FU8" i="40"/>
  <c r="FV8" i="40"/>
  <c r="FW8" i="40"/>
  <c r="FX8" i="40"/>
  <c r="FY8" i="40"/>
  <c r="FO9" i="40"/>
  <c r="FP9" i="40"/>
  <c r="FQ9" i="40"/>
  <c r="FR9" i="40"/>
  <c r="FS9" i="40"/>
  <c r="FT9" i="40"/>
  <c r="FU9" i="40"/>
  <c r="FV9" i="40"/>
  <c r="FW9" i="40"/>
  <c r="FX9" i="40"/>
  <c r="FO10" i="40"/>
  <c r="FP10" i="40"/>
  <c r="FQ10" i="40"/>
  <c r="FR10" i="40"/>
  <c r="FS10" i="40"/>
  <c r="FT10" i="40"/>
  <c r="FU10" i="40"/>
  <c r="FV10" i="40"/>
  <c r="FW10" i="40"/>
  <c r="FX10" i="40"/>
  <c r="FY10" i="40"/>
  <c r="FQ11" i="40"/>
  <c r="FR11" i="40"/>
  <c r="FS11" i="40"/>
  <c r="FT11" i="40"/>
  <c r="FU11" i="40"/>
  <c r="FV11" i="40"/>
  <c r="FW11" i="40"/>
  <c r="FX11" i="40"/>
  <c r="FY11" i="40"/>
  <c r="FW12" i="40"/>
  <c r="FX12" i="40"/>
  <c r="FY12" i="40"/>
  <c r="FO13" i="40"/>
  <c r="FP13" i="40"/>
  <c r="FS13" i="40"/>
  <c r="FT13" i="40"/>
  <c r="FU13" i="40"/>
  <c r="FV13" i="40"/>
  <c r="FW13" i="40"/>
  <c r="FX13" i="40"/>
  <c r="FY13" i="40"/>
  <c r="FO14" i="40"/>
  <c r="FP14" i="40"/>
  <c r="FQ14" i="40"/>
  <c r="FR14" i="40"/>
  <c r="FS14" i="40"/>
  <c r="FT14" i="40"/>
  <c r="FU14" i="40"/>
  <c r="FV14" i="40"/>
  <c r="FX14" i="40"/>
  <c r="FY14" i="40"/>
  <c r="FQ15" i="40"/>
  <c r="FR15" i="40"/>
  <c r="FS15" i="40"/>
  <c r="FT15" i="40"/>
  <c r="FU15" i="40"/>
  <c r="FV15" i="40"/>
  <c r="FX15" i="40"/>
  <c r="FY15" i="40"/>
  <c r="FO16" i="40"/>
  <c r="FP16" i="40"/>
  <c r="FQ16" i="40"/>
  <c r="FR16" i="40"/>
  <c r="FS16" i="40"/>
  <c r="FT16" i="40"/>
  <c r="FU16" i="40"/>
  <c r="FV16" i="40"/>
  <c r="FX16" i="40"/>
  <c r="FY16" i="40"/>
  <c r="FO17" i="40"/>
  <c r="FP17" i="40"/>
  <c r="FQ17" i="40"/>
  <c r="FR17" i="40"/>
  <c r="FS17" i="40"/>
  <c r="FT17" i="40"/>
  <c r="FU17" i="40"/>
  <c r="FV17" i="40"/>
  <c r="FW17" i="40"/>
  <c r="FX17" i="40"/>
  <c r="FY17" i="40"/>
  <c r="FO18" i="40"/>
  <c r="FP18" i="40"/>
  <c r="FQ18" i="40"/>
  <c r="FR18" i="40"/>
  <c r="FS18" i="40"/>
  <c r="FT18" i="40"/>
  <c r="FU18" i="40"/>
  <c r="FV18" i="40"/>
  <c r="FW18" i="40"/>
  <c r="FX18" i="40"/>
  <c r="FY18" i="40"/>
  <c r="FO19" i="40"/>
  <c r="FP19" i="40"/>
  <c r="FQ19" i="40"/>
  <c r="FR19" i="40"/>
  <c r="FS19" i="40"/>
  <c r="FT19" i="40"/>
  <c r="FU19" i="40"/>
  <c r="FV19" i="40"/>
  <c r="FW19" i="40"/>
  <c r="FX19" i="40"/>
  <c r="FY19" i="40"/>
  <c r="FQ20" i="40"/>
  <c r="FR20" i="40"/>
  <c r="FS20" i="40"/>
  <c r="FT20" i="40"/>
  <c r="FU20" i="40"/>
  <c r="FV20" i="40"/>
  <c r="FW20" i="40"/>
  <c r="FX20" i="40"/>
  <c r="FY20" i="40"/>
  <c r="FQ21" i="40"/>
  <c r="FR21" i="40"/>
  <c r="FS21" i="40"/>
  <c r="FT21" i="40"/>
  <c r="FU21" i="40"/>
  <c r="FV21" i="40"/>
  <c r="FW21" i="40"/>
  <c r="FX21" i="40"/>
  <c r="FY21" i="40"/>
  <c r="FQ22" i="40"/>
  <c r="FR22" i="40"/>
  <c r="FS22" i="40"/>
  <c r="FT22" i="40"/>
  <c r="FU22" i="40"/>
  <c r="FV22" i="40"/>
  <c r="FW22" i="40"/>
  <c r="FX22" i="40"/>
  <c r="FY22" i="40"/>
  <c r="FQ23" i="40"/>
  <c r="FR23" i="40"/>
  <c r="FS23" i="40"/>
  <c r="FX23" i="40"/>
  <c r="FY23" i="40"/>
  <c r="FQ24" i="40"/>
  <c r="FR24" i="40"/>
  <c r="FS24" i="40"/>
  <c r="FT24" i="40"/>
  <c r="FU24" i="40"/>
  <c r="FV24" i="40"/>
  <c r="FW24" i="40"/>
  <c r="FX24" i="40"/>
  <c r="FY24" i="40"/>
  <c r="FQ26" i="40"/>
  <c r="FR26" i="40"/>
  <c r="FS26" i="40"/>
  <c r="FT26" i="40"/>
  <c r="FU26" i="40"/>
  <c r="FV26" i="40"/>
  <c r="FW26" i="40"/>
  <c r="FX26" i="40"/>
  <c r="FY26" i="40"/>
  <c r="FO27" i="40"/>
  <c r="FP27" i="40"/>
  <c r="FQ27" i="40"/>
  <c r="FR27" i="40"/>
  <c r="FS27" i="40"/>
  <c r="FT27" i="40"/>
  <c r="FU27" i="40"/>
  <c r="FV27" i="40"/>
  <c r="FW27" i="40"/>
  <c r="FX27" i="40"/>
  <c r="FY27" i="40"/>
  <c r="FS28" i="40"/>
  <c r="FT28" i="40"/>
  <c r="FU28" i="40"/>
  <c r="FV28" i="40"/>
  <c r="FW28" i="40"/>
  <c r="FX28" i="40"/>
  <c r="FY28" i="40"/>
  <c r="FS29" i="40"/>
  <c r="FT29" i="40"/>
  <c r="FU29" i="40"/>
  <c r="FV29" i="40"/>
  <c r="FW29" i="40"/>
  <c r="FX29" i="40"/>
  <c r="FY29" i="40"/>
  <c r="FS30" i="40"/>
  <c r="FT30" i="40"/>
  <c r="FU30" i="40"/>
  <c r="FV30" i="40"/>
  <c r="FW30" i="40"/>
  <c r="FX30" i="40"/>
  <c r="FO31" i="40"/>
  <c r="FP31" i="40"/>
  <c r="FQ31" i="40"/>
  <c r="FR31" i="40"/>
  <c r="FS31" i="40"/>
  <c r="FT31" i="40"/>
  <c r="FU31" i="40"/>
  <c r="FV31" i="40"/>
  <c r="FW31" i="40"/>
  <c r="FX31" i="40"/>
  <c r="FY31" i="40"/>
  <c r="FO32" i="40"/>
  <c r="FP32" i="40"/>
  <c r="FQ32" i="40"/>
  <c r="FR32" i="40"/>
  <c r="FS32" i="40"/>
  <c r="FT32" i="40"/>
  <c r="FU32" i="40"/>
  <c r="FV32" i="40"/>
  <c r="FW32" i="40"/>
  <c r="FX32" i="40"/>
  <c r="FY32" i="40"/>
  <c r="FO33" i="40"/>
  <c r="FP33" i="40"/>
  <c r="FQ33" i="40"/>
  <c r="FR33" i="40"/>
  <c r="FS33" i="40"/>
  <c r="FT33" i="40"/>
  <c r="FU33" i="40"/>
  <c r="FV33" i="40"/>
  <c r="FW33" i="40"/>
  <c r="FX33" i="40"/>
  <c r="FY33" i="40"/>
  <c r="FO34" i="40"/>
  <c r="FP34" i="40"/>
  <c r="FQ34" i="40"/>
  <c r="FR34" i="40"/>
  <c r="FS34" i="40"/>
  <c r="FT34" i="40"/>
  <c r="FU34" i="40"/>
  <c r="FV34" i="40"/>
  <c r="FY34" i="40"/>
  <c r="FO35" i="40"/>
  <c r="FP35" i="40"/>
  <c r="FQ35" i="40"/>
  <c r="FR35" i="40"/>
  <c r="FS35" i="40"/>
  <c r="FT35" i="40"/>
  <c r="FU35" i="40"/>
  <c r="FV35" i="40"/>
  <c r="FW35" i="40"/>
  <c r="FX35" i="40"/>
  <c r="FY35" i="40"/>
  <c r="FQ36" i="40"/>
  <c r="FR36" i="40"/>
  <c r="FS36" i="40"/>
  <c r="FT36" i="40"/>
  <c r="FU36" i="40"/>
  <c r="FV36" i="40"/>
  <c r="FW36" i="40"/>
  <c r="FX36" i="40"/>
  <c r="FY36" i="40"/>
  <c r="FQ37" i="40"/>
  <c r="FR37" i="40"/>
  <c r="FS37" i="40"/>
  <c r="FT37" i="40"/>
  <c r="FU37" i="40"/>
  <c r="FV37" i="40"/>
  <c r="FW37" i="40"/>
  <c r="FX37" i="40"/>
  <c r="FY37" i="40"/>
  <c r="FO38" i="40"/>
  <c r="FP38" i="40"/>
  <c r="FQ38" i="40"/>
  <c r="FR38" i="40"/>
  <c r="FS38" i="40"/>
  <c r="FT38" i="40"/>
  <c r="FU38" i="40"/>
  <c r="FV38" i="40"/>
  <c r="FW38" i="40"/>
  <c r="FX38" i="40"/>
  <c r="FY38" i="40"/>
  <c r="FO39" i="40"/>
  <c r="FP39" i="40"/>
  <c r="FQ39" i="40"/>
  <c r="FR39" i="40"/>
  <c r="FS39" i="40"/>
  <c r="FT39" i="40"/>
  <c r="FU39" i="40"/>
  <c r="FV39" i="40"/>
  <c r="FW39" i="40"/>
  <c r="FX39" i="40"/>
  <c r="FY39" i="40"/>
  <c r="FO40" i="40"/>
  <c r="FP40" i="40"/>
  <c r="FV40" i="40"/>
  <c r="FW40" i="40"/>
  <c r="FX40" i="40"/>
  <c r="FY40" i="40"/>
  <c r="FO41" i="40"/>
  <c r="FP41" i="40"/>
  <c r="FQ41" i="40"/>
  <c r="FR41" i="40"/>
  <c r="FS41" i="40"/>
  <c r="FW41" i="40"/>
  <c r="FX41" i="40"/>
  <c r="FY41" i="40"/>
  <c r="FO42" i="40"/>
  <c r="FP42" i="40"/>
  <c r="FQ42" i="40"/>
  <c r="FR42" i="40"/>
  <c r="FS42" i="40"/>
  <c r="FT42" i="40"/>
  <c r="FU42" i="40"/>
  <c r="FV42" i="40"/>
  <c r="FW42" i="40"/>
  <c r="FX42" i="40"/>
  <c r="FY42" i="40"/>
  <c r="FO43" i="40"/>
  <c r="FP43" i="40"/>
  <c r="FQ43" i="40"/>
  <c r="FR43" i="40"/>
  <c r="FS43" i="40"/>
  <c r="FT43" i="40"/>
  <c r="FU43" i="40"/>
  <c r="FV43" i="40"/>
  <c r="FW43" i="40"/>
  <c r="FX43" i="40"/>
  <c r="FY43" i="40"/>
  <c r="FQ44" i="40"/>
  <c r="FR44" i="40"/>
  <c r="FS44" i="40"/>
  <c r="FT44" i="40"/>
  <c r="FU44" i="40"/>
  <c r="FV44" i="40"/>
  <c r="FW44" i="40"/>
  <c r="FX44" i="40"/>
  <c r="FY44" i="40"/>
  <c r="FQ46" i="40"/>
  <c r="FR46" i="40"/>
  <c r="FS46" i="40"/>
  <c r="FT46" i="40"/>
  <c r="FU46" i="40"/>
  <c r="FV46" i="40"/>
  <c r="FW46" i="40"/>
  <c r="FX46" i="40"/>
  <c r="FY46" i="40"/>
  <c r="FO47" i="40"/>
  <c r="FP47" i="40"/>
  <c r="FQ47" i="40"/>
  <c r="FR47" i="40"/>
  <c r="FS47" i="40"/>
  <c r="FT47" i="40"/>
  <c r="FU47" i="40"/>
  <c r="FV47" i="40"/>
  <c r="FW47" i="40"/>
  <c r="FX47" i="40"/>
  <c r="FY47" i="40"/>
  <c r="FS48" i="40"/>
  <c r="FT48" i="40"/>
  <c r="FU48" i="40"/>
  <c r="FV48" i="40"/>
  <c r="FX48" i="40"/>
  <c r="FY48" i="40"/>
  <c r="FO49" i="40"/>
  <c r="FP49" i="40"/>
  <c r="FQ49" i="40"/>
  <c r="FR49" i="40"/>
  <c r="FS49" i="40"/>
  <c r="FT49" i="40"/>
  <c r="FU49" i="40"/>
  <c r="FV49" i="40"/>
  <c r="FW49" i="40"/>
  <c r="FX49" i="40"/>
  <c r="FY49" i="40"/>
  <c r="FO52" i="40"/>
  <c r="FP52" i="40"/>
  <c r="FQ52" i="40"/>
  <c r="FR52" i="40"/>
  <c r="FS52" i="40"/>
  <c r="FT52" i="40"/>
  <c r="FU52" i="40"/>
  <c r="FV52" i="40"/>
  <c r="FW52" i="40"/>
  <c r="FX52" i="40"/>
  <c r="FY52" i="40"/>
  <c r="FT53" i="40"/>
  <c r="FW53" i="40"/>
  <c r="FX53" i="40"/>
  <c r="FY53" i="40"/>
  <c r="FT54" i="40"/>
  <c r="FU54" i="40"/>
  <c r="FV54" i="40"/>
  <c r="FW54" i="40"/>
  <c r="FX54" i="40"/>
  <c r="FY54" i="40"/>
  <c r="FO55" i="40"/>
  <c r="FP55" i="40"/>
  <c r="FQ55" i="40"/>
  <c r="FR55" i="40"/>
  <c r="FS55" i="40"/>
  <c r="FT55" i="40"/>
  <c r="FU55" i="40"/>
  <c r="FV55" i="40"/>
  <c r="FW55" i="40"/>
  <c r="FX55" i="40"/>
  <c r="FY55" i="40"/>
  <c r="FO56" i="40"/>
  <c r="FP56" i="40"/>
  <c r="FQ56" i="40"/>
  <c r="FR56" i="40"/>
  <c r="FS56" i="40"/>
  <c r="FT56" i="40"/>
  <c r="FU56" i="40"/>
  <c r="FV56" i="40"/>
  <c r="FW56" i="40"/>
  <c r="FX56" i="40"/>
  <c r="FY56" i="40"/>
  <c r="FO57" i="40"/>
  <c r="FP57" i="40"/>
  <c r="FQ57" i="40"/>
  <c r="FR57" i="40"/>
  <c r="FS57" i="40"/>
  <c r="FT57" i="40"/>
  <c r="FU57" i="40"/>
  <c r="FV57" i="40"/>
  <c r="FW57" i="40"/>
  <c r="FX57" i="40"/>
  <c r="FY57" i="40"/>
  <c r="FO58" i="40"/>
  <c r="FP58" i="40"/>
  <c r="FQ58" i="40"/>
  <c r="FR58" i="40"/>
  <c r="FS58" i="40"/>
  <c r="FT58" i="40"/>
  <c r="FU58" i="40"/>
  <c r="FV58" i="40"/>
  <c r="FW58" i="40"/>
  <c r="FX58" i="40"/>
  <c r="FY58" i="40"/>
  <c r="FO59" i="40"/>
  <c r="FP59" i="40"/>
  <c r="FQ59" i="40"/>
  <c r="FR59" i="40"/>
  <c r="FS59" i="40"/>
  <c r="FT59" i="40"/>
  <c r="FU59" i="40"/>
  <c r="FV59" i="40"/>
  <c r="FW59" i="40"/>
  <c r="FX59" i="40"/>
  <c r="FY59" i="40"/>
  <c r="FO60" i="40"/>
  <c r="FP60" i="40"/>
  <c r="FQ60" i="40"/>
  <c r="FR60" i="40"/>
  <c r="FS60" i="40"/>
  <c r="FT60" i="40"/>
  <c r="FU60" i="40"/>
  <c r="FV60" i="40"/>
  <c r="FW60" i="40"/>
  <c r="FX60" i="40"/>
  <c r="FY60" i="40"/>
  <c r="FO61" i="40"/>
  <c r="FP61" i="40"/>
  <c r="FQ61" i="40"/>
  <c r="FY61" i="40"/>
  <c r="FO62" i="40"/>
  <c r="FP62" i="40"/>
  <c r="FQ62" i="40"/>
  <c r="FR62" i="40"/>
  <c r="FS62" i="40"/>
  <c r="FT62" i="40"/>
  <c r="FU62" i="40"/>
  <c r="FV62" i="40"/>
  <c r="FW62" i="40"/>
  <c r="FX62" i="40"/>
  <c r="FS63" i="40"/>
  <c r="FT63" i="40"/>
  <c r="FU63" i="40"/>
  <c r="FV63" i="40"/>
  <c r="FW63" i="40"/>
  <c r="FX63" i="40"/>
  <c r="FY63" i="40"/>
  <c r="FO64" i="40"/>
  <c r="FP64" i="40"/>
  <c r="FQ64" i="40"/>
  <c r="FR64" i="40"/>
  <c r="FS64" i="40"/>
  <c r="FT64" i="40"/>
  <c r="FU64" i="40"/>
  <c r="FV64" i="40"/>
  <c r="FW64" i="40"/>
  <c r="FX64" i="40"/>
  <c r="FY64" i="40"/>
  <c r="FO65" i="40"/>
  <c r="FP65" i="40"/>
  <c r="FQ65" i="40"/>
  <c r="FR65" i="40"/>
  <c r="FS65" i="40"/>
  <c r="FT65" i="40"/>
  <c r="FU65" i="40"/>
  <c r="FV65" i="40"/>
  <c r="FW65" i="40"/>
  <c r="FX65" i="40"/>
  <c r="FY65" i="40"/>
  <c r="FO66" i="40"/>
  <c r="FP66" i="40"/>
  <c r="FQ66" i="40"/>
  <c r="FR66" i="40"/>
  <c r="FS66" i="40"/>
  <c r="FT66" i="40"/>
  <c r="FU66" i="40"/>
  <c r="FV66" i="40"/>
  <c r="FW66" i="40"/>
  <c r="FX66" i="40"/>
  <c r="FY66" i="40"/>
  <c r="FO67" i="40"/>
  <c r="FP67" i="40"/>
  <c r="FQ67" i="40"/>
  <c r="FR67" i="40"/>
  <c r="FS67" i="40"/>
  <c r="FT67" i="40"/>
  <c r="FU67" i="40"/>
  <c r="FV67" i="40"/>
  <c r="FW67" i="40"/>
  <c r="FY67" i="40"/>
  <c r="FO68" i="40"/>
  <c r="FP68" i="40"/>
  <c r="FQ68" i="40"/>
  <c r="FR68" i="40"/>
  <c r="FS68" i="40"/>
  <c r="FT68" i="40"/>
  <c r="FU68" i="40"/>
  <c r="FV68" i="40"/>
  <c r="FW68" i="40"/>
  <c r="FX68" i="40"/>
  <c r="FY68" i="40"/>
  <c r="FO69" i="40"/>
  <c r="FP69" i="40"/>
  <c r="FQ69" i="40"/>
  <c r="FR69" i="40"/>
  <c r="FS69" i="40"/>
  <c r="FX69" i="40"/>
  <c r="FY69" i="40"/>
  <c r="FO70" i="40"/>
  <c r="FP70" i="40"/>
  <c r="FX70" i="40"/>
  <c r="FY70" i="40"/>
  <c r="FO71" i="40"/>
  <c r="FP71" i="40"/>
  <c r="FQ71" i="40"/>
  <c r="FR71" i="40"/>
  <c r="FS71" i="40"/>
  <c r="FT71" i="40"/>
  <c r="FU71" i="40"/>
  <c r="FV71" i="40"/>
  <c r="FW71" i="40"/>
  <c r="FY71" i="40"/>
  <c r="FR72" i="40"/>
  <c r="FS72" i="40"/>
  <c r="FT72" i="40"/>
  <c r="FU72" i="40"/>
  <c r="FV72" i="40"/>
  <c r="FW72" i="40"/>
  <c r="FX72" i="40"/>
  <c r="FY72" i="40"/>
  <c r="FR73" i="40"/>
  <c r="FS73" i="40"/>
  <c r="FT73" i="40"/>
  <c r="FU73" i="40"/>
  <c r="FV73" i="40"/>
  <c r="FW73" i="40"/>
  <c r="FX73" i="40"/>
  <c r="FY73" i="40"/>
  <c r="FO74" i="40"/>
  <c r="FP74" i="40"/>
  <c r="FQ74" i="40"/>
  <c r="FR74" i="40"/>
  <c r="FS74" i="40"/>
  <c r="FT74" i="40"/>
  <c r="FU74" i="40"/>
  <c r="FV74" i="40"/>
  <c r="FW74" i="40"/>
  <c r="FX74" i="40"/>
  <c r="FY74" i="40"/>
  <c r="FQ75" i="40"/>
  <c r="FR75" i="40"/>
  <c r="FS75" i="40"/>
  <c r="FT75" i="40"/>
  <c r="FU75" i="40"/>
  <c r="FV75" i="40"/>
  <c r="FW75" i="40"/>
  <c r="FX75" i="40"/>
  <c r="FY75" i="40"/>
  <c r="FO76" i="40"/>
  <c r="FP76" i="40"/>
  <c r="FQ76" i="40"/>
  <c r="FR76" i="40"/>
  <c r="FS76" i="40"/>
  <c r="FX76" i="40"/>
  <c r="FY76" i="40"/>
  <c r="FO77" i="40"/>
  <c r="FP77" i="40"/>
  <c r="FQ77" i="40"/>
  <c r="FR77" i="40"/>
  <c r="FS77" i="40"/>
  <c r="FT77" i="40"/>
  <c r="FU77" i="40"/>
  <c r="FV77" i="40"/>
  <c r="FW77" i="40"/>
  <c r="FX77" i="40"/>
  <c r="FY77" i="40"/>
  <c r="FO78" i="40"/>
  <c r="FP78" i="40"/>
  <c r="FQ78" i="40"/>
  <c r="FR78" i="40"/>
  <c r="FS78" i="40"/>
  <c r="FT78" i="40"/>
  <c r="FU78" i="40"/>
  <c r="FV78" i="40"/>
  <c r="FW78" i="40"/>
  <c r="FX78" i="40"/>
  <c r="FY78" i="40"/>
  <c r="FO79" i="40"/>
  <c r="FP79" i="40"/>
  <c r="FQ79" i="40"/>
  <c r="FR79" i="40"/>
  <c r="FS79" i="40"/>
  <c r="FT79" i="40"/>
  <c r="FU79" i="40"/>
  <c r="FV79" i="40"/>
  <c r="FW79" i="40"/>
  <c r="FX79" i="40"/>
  <c r="FY79" i="40"/>
  <c r="FY80" i="40"/>
  <c r="FS81" i="40"/>
  <c r="FT81" i="40"/>
  <c r="FU81" i="40"/>
  <c r="FV81" i="40"/>
  <c r="FW81" i="40"/>
  <c r="FX81" i="40"/>
  <c r="FY81" i="40"/>
  <c r="FS82" i="40"/>
  <c r="FT82" i="40"/>
  <c r="FU82" i="40"/>
  <c r="FV82" i="40"/>
  <c r="FW82" i="40"/>
  <c r="FX82" i="40"/>
  <c r="FY82" i="40"/>
  <c r="FO83" i="40"/>
  <c r="FP83" i="40"/>
  <c r="FQ83" i="40"/>
  <c r="FX83" i="40"/>
  <c r="FY83" i="40"/>
  <c r="FO84" i="40"/>
  <c r="FP84" i="40"/>
  <c r="FQ84" i="40"/>
  <c r="FR84" i="40"/>
  <c r="FS84" i="40"/>
  <c r="FT84" i="40"/>
  <c r="FU84" i="40"/>
  <c r="FV84" i="40"/>
  <c r="FW84" i="40"/>
  <c r="FX84" i="40"/>
  <c r="FY84" i="40"/>
  <c r="FO85" i="40"/>
  <c r="FP85" i="40"/>
  <c r="FQ85" i="40"/>
  <c r="FR85" i="40"/>
  <c r="FS85" i="40"/>
  <c r="FT85" i="40"/>
  <c r="FU85" i="40"/>
  <c r="FV85" i="40"/>
  <c r="FW85" i="40"/>
  <c r="FX85" i="40"/>
  <c r="FY85" i="40"/>
  <c r="FO86" i="40"/>
  <c r="FP86" i="40"/>
  <c r="FQ86" i="40"/>
  <c r="FR86" i="40"/>
  <c r="FS86" i="40"/>
  <c r="FT86" i="40"/>
  <c r="FU86" i="40"/>
  <c r="FV86" i="40"/>
  <c r="FW86" i="40"/>
  <c r="FX86" i="40"/>
  <c r="FY86" i="40"/>
  <c r="FO87" i="40"/>
  <c r="FP87" i="40"/>
  <c r="FQ87" i="40"/>
  <c r="FR87" i="40"/>
  <c r="FS87" i="40"/>
  <c r="FT87" i="40"/>
  <c r="FO88" i="40"/>
  <c r="FP88" i="40"/>
  <c r="FQ88" i="40"/>
  <c r="FR88" i="40"/>
  <c r="FS88" i="40"/>
  <c r="FT88" i="40"/>
  <c r="FW88" i="40"/>
  <c r="FX88" i="40"/>
  <c r="FY88" i="40"/>
  <c r="FO89" i="40"/>
  <c r="FP89" i="40"/>
  <c r="FQ89" i="40"/>
  <c r="FR89" i="40"/>
  <c r="FS89" i="40"/>
  <c r="FT89" i="40"/>
  <c r="FU89" i="40"/>
  <c r="FV89" i="40"/>
  <c r="FX89" i="40"/>
  <c r="FY89" i="40"/>
  <c r="FO90" i="40"/>
  <c r="FP90" i="40"/>
  <c r="FQ90" i="40"/>
  <c r="FR90" i="40"/>
  <c r="FS90" i="40"/>
  <c r="FT90" i="40"/>
  <c r="FU90" i="40"/>
  <c r="FV90" i="40"/>
  <c r="FW90" i="40"/>
  <c r="FX90" i="40"/>
  <c r="FY90" i="40"/>
  <c r="FO91" i="40"/>
  <c r="FP91" i="40"/>
  <c r="FQ91" i="40"/>
  <c r="FR91" i="40"/>
  <c r="FS91" i="40"/>
  <c r="FT91" i="40"/>
  <c r="FU91" i="40"/>
  <c r="FV91" i="40"/>
  <c r="FW91" i="40"/>
  <c r="FX91" i="40"/>
  <c r="FY91" i="40"/>
  <c r="FO92" i="40"/>
  <c r="FP92" i="40"/>
  <c r="FT92" i="40"/>
  <c r="FU92" i="40"/>
  <c r="FV92" i="40"/>
  <c r="FW92" i="40"/>
  <c r="FX92" i="40"/>
  <c r="FY92" i="40"/>
  <c r="FO93" i="40"/>
  <c r="FP93" i="40"/>
  <c r="FQ93" i="40"/>
  <c r="FR93" i="40"/>
  <c r="FS93" i="40"/>
  <c r="FT93" i="40"/>
  <c r="FU93" i="40"/>
  <c r="FV93" i="40"/>
  <c r="FW93" i="40"/>
  <c r="FX93" i="40"/>
  <c r="FY93" i="40"/>
  <c r="FO94" i="40"/>
  <c r="FP94" i="40"/>
  <c r="FQ94" i="40"/>
  <c r="FR94" i="40"/>
  <c r="FS94" i="40"/>
  <c r="FT94" i="40"/>
  <c r="FU94" i="40"/>
  <c r="FV94" i="40"/>
  <c r="FW94" i="40"/>
  <c r="FX94" i="40"/>
  <c r="FY94" i="40"/>
  <c r="FO95" i="40"/>
  <c r="FP95" i="40"/>
  <c r="FQ95" i="40"/>
  <c r="FR95" i="40"/>
  <c r="FS95" i="40"/>
  <c r="FT95" i="40"/>
  <c r="FU95" i="40"/>
  <c r="FV95" i="40"/>
  <c r="FW95" i="40"/>
  <c r="FX95" i="40"/>
  <c r="FY95" i="40"/>
  <c r="FO96" i="40"/>
  <c r="FP96" i="40"/>
  <c r="FQ96" i="40"/>
  <c r="FR96" i="40"/>
  <c r="FS96" i="40"/>
  <c r="FT96" i="40"/>
  <c r="FU96" i="40"/>
  <c r="FV96" i="40"/>
  <c r="FW96" i="40"/>
  <c r="FY96" i="40"/>
  <c r="FO97" i="40"/>
  <c r="FP97" i="40"/>
  <c r="FQ97" i="40"/>
  <c r="FR97" i="40"/>
  <c r="FS97" i="40"/>
  <c r="FT97" i="40"/>
  <c r="FX97" i="40"/>
  <c r="FY97" i="40"/>
  <c r="FO98" i="40"/>
  <c r="FP98" i="40"/>
  <c r="FQ98" i="40"/>
  <c r="FR98" i="40"/>
  <c r="FS98" i="40"/>
  <c r="FT98" i="40"/>
  <c r="FU98" i="40"/>
  <c r="FV98" i="40"/>
  <c r="FW98" i="40"/>
  <c r="FX98" i="40"/>
  <c r="FY98" i="40"/>
  <c r="FO99" i="40"/>
  <c r="FP99" i="40"/>
  <c r="FQ99" i="40"/>
  <c r="FR99" i="40"/>
  <c r="FS99" i="40"/>
  <c r="FT99" i="40"/>
  <c r="FU99" i="40"/>
  <c r="FV99" i="40"/>
  <c r="FW99" i="40"/>
  <c r="FX99" i="40"/>
  <c r="FY99" i="40"/>
  <c r="FO100" i="40"/>
  <c r="FP100" i="40"/>
  <c r="FQ100" i="40"/>
  <c r="FR100" i="40"/>
  <c r="FS100" i="40"/>
  <c r="FT100" i="40"/>
  <c r="FU100" i="40"/>
  <c r="FV100" i="40"/>
  <c r="FW100" i="40"/>
  <c r="FO101" i="40"/>
  <c r="FP101" i="40"/>
  <c r="FQ101" i="40"/>
  <c r="FR101" i="40"/>
  <c r="FS101" i="40"/>
  <c r="FT101" i="40"/>
  <c r="FU101" i="40"/>
  <c r="FV101" i="40"/>
  <c r="FW101" i="40"/>
  <c r="FX101" i="40"/>
  <c r="FY101" i="40"/>
  <c r="FO102" i="40"/>
  <c r="FW102" i="40"/>
  <c r="FX102" i="40"/>
  <c r="FY102" i="40"/>
  <c r="FO103" i="40"/>
  <c r="FP103" i="40"/>
  <c r="FQ103" i="40"/>
  <c r="FR103" i="40"/>
  <c r="FS103" i="40"/>
  <c r="FT103" i="40"/>
  <c r="FU103" i="40"/>
  <c r="FV103" i="40"/>
  <c r="FW103" i="40"/>
  <c r="FX103" i="40"/>
  <c r="FY103" i="40"/>
  <c r="FP104" i="40"/>
  <c r="FQ104" i="40"/>
  <c r="FR104" i="40"/>
  <c r="FS104" i="40"/>
  <c r="FT104" i="40"/>
  <c r="FU104" i="40"/>
  <c r="FV104" i="40"/>
  <c r="FW104" i="40"/>
  <c r="FX104" i="40"/>
  <c r="FY104" i="40"/>
  <c r="FO105" i="40"/>
  <c r="FP105" i="40"/>
  <c r="FQ105" i="40"/>
  <c r="FR105" i="40"/>
  <c r="FS105" i="40"/>
  <c r="FT105" i="40"/>
  <c r="FU105" i="40"/>
  <c r="FV105" i="40"/>
  <c r="FW105" i="40"/>
  <c r="FX105" i="40"/>
  <c r="FY105" i="40"/>
  <c r="FR106" i="40"/>
  <c r="FS106" i="40"/>
  <c r="FX106" i="40"/>
  <c r="FY106" i="40"/>
  <c r="FO107" i="40"/>
  <c r="FP107" i="40"/>
  <c r="FQ107" i="40"/>
  <c r="FR107" i="40"/>
  <c r="FS107" i="40"/>
  <c r="FT107" i="40"/>
  <c r="FU107" i="40"/>
  <c r="FV107" i="40"/>
  <c r="FW107" i="40"/>
  <c r="FX107" i="40"/>
  <c r="FY107" i="40"/>
  <c r="FO108" i="40"/>
  <c r="FP108" i="40"/>
  <c r="FQ108" i="40"/>
  <c r="FR108" i="40"/>
  <c r="FS108" i="40"/>
  <c r="FT108" i="40"/>
  <c r="FU108" i="40"/>
  <c r="FV108" i="40"/>
  <c r="FW108" i="40"/>
  <c r="FX108" i="40"/>
  <c r="FT109" i="40"/>
  <c r="FU109" i="40"/>
  <c r="FV109" i="40"/>
  <c r="FW109" i="40"/>
  <c r="FX109" i="40"/>
  <c r="FY109" i="40"/>
  <c r="FP110" i="40"/>
  <c r="FT110" i="40"/>
  <c r="FU110" i="40"/>
  <c r="FV110" i="40"/>
  <c r="FW110" i="40"/>
  <c r="FX110" i="40"/>
  <c r="FY110" i="40"/>
  <c r="FQ111" i="40"/>
  <c r="FR111" i="40"/>
  <c r="FS111" i="40"/>
  <c r="FT111" i="40"/>
  <c r="FU111" i="40"/>
  <c r="FV111" i="40"/>
  <c r="FW111" i="40"/>
  <c r="FX111" i="40"/>
  <c r="FY111" i="40"/>
  <c r="FQ112" i="40"/>
  <c r="FR112" i="40"/>
  <c r="FS112" i="40"/>
  <c r="FT112" i="40"/>
  <c r="FU112" i="40"/>
  <c r="FV112" i="40"/>
  <c r="FW112" i="40"/>
  <c r="FX112" i="40"/>
  <c r="FY112" i="40"/>
  <c r="FQ113" i="40"/>
  <c r="FR113" i="40"/>
  <c r="FS113" i="40"/>
  <c r="FT113" i="40"/>
  <c r="FU113" i="40"/>
  <c r="FV113" i="40"/>
  <c r="FW113" i="40"/>
  <c r="FX113" i="40"/>
  <c r="FY113" i="40"/>
  <c r="FQ114" i="40"/>
  <c r="FS114" i="40"/>
  <c r="FT114" i="40"/>
  <c r="FU114" i="40"/>
  <c r="FV114" i="40"/>
  <c r="FW114" i="40"/>
  <c r="FX114" i="40"/>
  <c r="FY114" i="40"/>
  <c r="FO115" i="40"/>
  <c r="FP115" i="40"/>
  <c r="FQ115" i="40"/>
  <c r="FR115" i="40"/>
  <c r="FS115" i="40"/>
  <c r="FT115" i="40"/>
  <c r="FU115" i="40"/>
  <c r="FV115" i="40"/>
  <c r="FW115" i="40"/>
  <c r="FX115" i="40"/>
  <c r="FY115" i="40"/>
  <c r="FO116" i="40"/>
  <c r="FP116" i="40"/>
  <c r="FQ116" i="40"/>
  <c r="FR116" i="40"/>
  <c r="FS116" i="40"/>
  <c r="FT116" i="40"/>
  <c r="FU116" i="40"/>
  <c r="FV116" i="40"/>
  <c r="FW116" i="40"/>
  <c r="FX116" i="40"/>
  <c r="FY116" i="40"/>
  <c r="FS117" i="40"/>
  <c r="FT117" i="40"/>
  <c r="FU117" i="40"/>
  <c r="FV117" i="40"/>
  <c r="FW117" i="40"/>
  <c r="FX117" i="40"/>
  <c r="FY117" i="40"/>
  <c r="FO118" i="40"/>
  <c r="FP118" i="40"/>
  <c r="FQ118" i="40"/>
  <c r="FR118" i="40"/>
  <c r="FS118" i="40"/>
  <c r="FT118" i="40"/>
  <c r="FU118" i="40"/>
  <c r="FV118" i="40"/>
  <c r="FW118" i="40"/>
  <c r="FX118" i="40"/>
  <c r="FY118" i="40"/>
  <c r="FO119" i="40"/>
  <c r="FS119" i="40"/>
  <c r="FT119" i="40"/>
  <c r="FU119" i="40"/>
  <c r="FV119" i="40"/>
  <c r="FW119" i="40"/>
  <c r="FX119" i="40"/>
  <c r="FY119" i="40"/>
  <c r="FO120" i="40"/>
  <c r="FP120" i="40"/>
  <c r="FQ120" i="40"/>
  <c r="FS120" i="40"/>
  <c r="FT120" i="40"/>
  <c r="FU120" i="40"/>
  <c r="FV120" i="40"/>
  <c r="FW120" i="40"/>
  <c r="FX120" i="40"/>
  <c r="FY120" i="40"/>
  <c r="FO121" i="40"/>
  <c r="FP121" i="40"/>
  <c r="FQ121" i="40"/>
  <c r="FS121" i="40"/>
  <c r="FT121" i="40"/>
  <c r="FU121" i="40"/>
  <c r="FV121" i="40"/>
  <c r="FW121" i="40"/>
  <c r="FX121" i="40"/>
  <c r="FY121" i="40"/>
  <c r="FP122" i="40"/>
  <c r="FQ122" i="40"/>
  <c r="FR122" i="40"/>
  <c r="FS122" i="40"/>
  <c r="FT122" i="40"/>
  <c r="FU122" i="40"/>
  <c r="FV122" i="40"/>
  <c r="FW122" i="40"/>
  <c r="FX122" i="40"/>
  <c r="FY122" i="40"/>
  <c r="FO123" i="40"/>
  <c r="FQ123" i="40"/>
  <c r="FS123" i="40"/>
  <c r="FT123" i="40"/>
  <c r="FV123" i="40"/>
  <c r="FW123" i="40"/>
  <c r="FX123" i="40"/>
  <c r="FY123" i="40"/>
  <c r="FO124" i="40"/>
  <c r="FP124" i="40"/>
  <c r="FQ124" i="40"/>
  <c r="FR124" i="40"/>
  <c r="FS124" i="40"/>
  <c r="FT124" i="40"/>
  <c r="FU124" i="40"/>
  <c r="FV124" i="40"/>
  <c r="FW124" i="40"/>
  <c r="FX124" i="40"/>
  <c r="FY124" i="40"/>
  <c r="FP125" i="40"/>
  <c r="FQ125" i="40"/>
  <c r="FR125" i="40"/>
  <c r="FS125" i="40"/>
  <c r="FT125" i="40"/>
  <c r="FU125" i="40"/>
  <c r="FV125" i="40"/>
  <c r="FW125" i="40"/>
  <c r="FX125" i="40"/>
  <c r="FY125" i="40"/>
  <c r="FR126" i="40"/>
  <c r="FS126" i="40"/>
  <c r="FT126" i="40"/>
  <c r="FU126" i="40"/>
  <c r="FV126" i="40"/>
  <c r="FW126" i="40"/>
  <c r="FX126" i="40"/>
  <c r="FY126" i="40"/>
  <c r="FR127" i="40"/>
  <c r="FS127" i="40"/>
  <c r="FT127" i="40"/>
  <c r="FU127" i="40"/>
  <c r="FV127" i="40"/>
  <c r="FW127" i="40"/>
  <c r="FX127" i="40"/>
  <c r="FY127" i="40"/>
  <c r="FO128" i="40"/>
  <c r="FO129" i="40"/>
  <c r="FP129" i="40"/>
  <c r="FQ129" i="40"/>
  <c r="FR129" i="40"/>
  <c r="FS129" i="40"/>
  <c r="FT129" i="40"/>
  <c r="FU129" i="40"/>
  <c r="FV129" i="40"/>
  <c r="FW129" i="40"/>
  <c r="FX129" i="40"/>
  <c r="FY129" i="40"/>
  <c r="FO130" i="40"/>
  <c r="FP130" i="40"/>
  <c r="FQ130" i="40"/>
  <c r="FR130" i="40"/>
  <c r="FW130" i="40"/>
  <c r="FX130" i="40"/>
  <c r="FY130" i="40"/>
  <c r="FP131" i="40"/>
  <c r="FT131" i="40"/>
  <c r="FU131" i="40"/>
  <c r="FX131" i="40"/>
  <c r="FY131" i="40"/>
  <c r="FQ133" i="40"/>
  <c r="FR133" i="40"/>
  <c r="FS133" i="40"/>
  <c r="FT133" i="40"/>
  <c r="FU133" i="40"/>
  <c r="FV133" i="40"/>
  <c r="FW133" i="40"/>
  <c r="FX133" i="40"/>
  <c r="FY133" i="40"/>
  <c r="FP134" i="40"/>
  <c r="FQ134" i="40"/>
  <c r="FR134" i="40"/>
  <c r="FS134" i="40"/>
  <c r="FT134" i="40"/>
  <c r="FU134" i="40"/>
  <c r="FV134" i="40"/>
  <c r="FW134" i="40"/>
  <c r="FX134" i="40"/>
  <c r="FY134" i="40"/>
  <c r="FO135" i="40"/>
  <c r="FP135" i="40"/>
  <c r="FQ135" i="40"/>
  <c r="FR135" i="40"/>
  <c r="FS135" i="40"/>
  <c r="FT135" i="40"/>
  <c r="FU135" i="40"/>
  <c r="FV135" i="40"/>
  <c r="FW135" i="40"/>
  <c r="FX135" i="40"/>
  <c r="FY135" i="40"/>
  <c r="FO136" i="40"/>
  <c r="FP136" i="40"/>
  <c r="FQ136" i="40"/>
  <c r="FR136" i="40"/>
  <c r="FS136" i="40"/>
  <c r="FT136" i="40"/>
  <c r="FU136" i="40"/>
  <c r="FV136" i="40"/>
  <c r="FW136" i="40"/>
  <c r="FX136" i="40"/>
  <c r="FY136" i="40"/>
  <c r="FO137" i="40"/>
  <c r="FP137" i="40"/>
  <c r="FQ137" i="40"/>
  <c r="FR137" i="40"/>
  <c r="FS137" i="40"/>
  <c r="FT137" i="40"/>
  <c r="FU137" i="40"/>
  <c r="FV137" i="40"/>
  <c r="FW137" i="40"/>
  <c r="FX137" i="40"/>
  <c r="FY137" i="40"/>
  <c r="FO138" i="40"/>
  <c r="FP138" i="40"/>
  <c r="FQ138" i="40"/>
  <c r="FR138" i="40"/>
  <c r="FS138" i="40"/>
  <c r="FT138" i="40"/>
  <c r="FU138" i="40"/>
  <c r="FV138" i="40"/>
  <c r="FW138" i="40"/>
  <c r="FX138" i="40"/>
  <c r="FY138" i="40"/>
  <c r="FO139" i="40"/>
  <c r="FP139" i="40"/>
  <c r="FQ139" i="40"/>
  <c r="FR139" i="40"/>
  <c r="FS139" i="40"/>
  <c r="FT139" i="40"/>
  <c r="FU139" i="40"/>
  <c r="FV139" i="40"/>
  <c r="FW139" i="40"/>
  <c r="FX139" i="40"/>
  <c r="FY139" i="40"/>
  <c r="FO140" i="40"/>
  <c r="FP140" i="40"/>
  <c r="FQ140" i="40"/>
  <c r="FR140" i="40"/>
  <c r="FS140" i="40"/>
  <c r="FT140" i="40"/>
  <c r="FU140" i="40"/>
  <c r="FV140" i="40"/>
  <c r="FW140" i="40"/>
  <c r="FX140" i="40"/>
  <c r="FY140" i="40"/>
  <c r="FO141" i="40"/>
  <c r="FP141" i="40"/>
  <c r="FQ141" i="40"/>
  <c r="FR141" i="40"/>
  <c r="FS141" i="40"/>
  <c r="FT141" i="40"/>
  <c r="FU141" i="40"/>
  <c r="FV141" i="40"/>
  <c r="FW141" i="40"/>
  <c r="FX141" i="40"/>
  <c r="FY141" i="40"/>
  <c r="FO142" i="40"/>
  <c r="FP142" i="40"/>
  <c r="FQ142" i="40"/>
  <c r="FR142" i="40"/>
  <c r="FS142" i="40"/>
  <c r="FT142" i="40"/>
  <c r="FU142" i="40"/>
  <c r="FV142" i="40"/>
  <c r="FW142" i="40"/>
  <c r="FX142" i="40"/>
  <c r="FY142" i="40"/>
  <c r="FO143" i="40"/>
  <c r="FP143" i="40"/>
  <c r="FQ143" i="40"/>
  <c r="FR143" i="40"/>
  <c r="FS143" i="40"/>
  <c r="FT143" i="40"/>
  <c r="FU143" i="40"/>
  <c r="FV143" i="40"/>
  <c r="FO144" i="40"/>
  <c r="FP144" i="40"/>
  <c r="FQ144" i="40"/>
  <c r="FR144" i="40"/>
  <c r="FS144" i="40"/>
  <c r="FT144" i="40"/>
  <c r="FU144" i="40"/>
  <c r="FV144" i="40"/>
  <c r="FW144" i="40"/>
  <c r="FX144" i="40"/>
  <c r="FY144" i="40"/>
  <c r="FO145" i="40"/>
  <c r="FP145" i="40"/>
  <c r="FQ145" i="40"/>
  <c r="FR145" i="40"/>
  <c r="FS145" i="40"/>
  <c r="FT145" i="40"/>
  <c r="FU145" i="40"/>
  <c r="FV145" i="40"/>
  <c r="FW145" i="40"/>
  <c r="FX145" i="40"/>
  <c r="FY145" i="40"/>
  <c r="FO146" i="40"/>
  <c r="FQ146" i="40"/>
  <c r="FR146" i="40"/>
  <c r="FS146" i="40"/>
  <c r="FT146" i="40"/>
  <c r="FU146" i="40"/>
  <c r="FV146" i="40"/>
  <c r="FW146" i="40"/>
  <c r="FX146" i="40"/>
  <c r="FY146" i="40"/>
  <c r="FP147" i="40"/>
  <c r="FQ147" i="40"/>
  <c r="FR147" i="40"/>
  <c r="FS147" i="40"/>
  <c r="FT147" i="40"/>
  <c r="FU147" i="40"/>
  <c r="FV147" i="40"/>
  <c r="FW147" i="40"/>
  <c r="FX147" i="40"/>
  <c r="FY147" i="40"/>
  <c r="FP148" i="40"/>
  <c r="FQ148" i="40"/>
  <c r="FR148" i="40"/>
  <c r="FS148" i="40"/>
  <c r="FT148" i="40"/>
  <c r="FU148" i="40"/>
  <c r="FV148" i="40"/>
  <c r="FW148" i="40"/>
  <c r="FX148" i="40"/>
  <c r="FY148" i="40"/>
  <c r="FR149" i="40"/>
  <c r="FS149" i="40"/>
  <c r="FT149" i="40"/>
  <c r="FU149" i="40"/>
  <c r="FV149" i="40"/>
  <c r="FW149" i="40"/>
  <c r="FX149" i="40"/>
  <c r="FY149" i="40"/>
  <c r="FW150" i="40"/>
  <c r="FX150" i="40"/>
  <c r="FY150" i="40"/>
  <c r="FS151" i="40"/>
  <c r="FW151" i="40"/>
  <c r="FX151" i="40"/>
  <c r="FY151" i="40"/>
  <c r="FO152" i="40"/>
  <c r="FP152" i="40"/>
  <c r="FQ152" i="40"/>
  <c r="FR152" i="40"/>
  <c r="FU152" i="40"/>
  <c r="FV152" i="40"/>
  <c r="FW152" i="40"/>
  <c r="FX152" i="40"/>
  <c r="FY152" i="40"/>
  <c r="FO153" i="40"/>
  <c r="FP153" i="40"/>
  <c r="FQ153" i="40"/>
  <c r="FR153" i="40"/>
  <c r="FS153" i="40"/>
  <c r="FT153" i="40"/>
  <c r="FU153" i="40"/>
  <c r="FV153" i="40"/>
  <c r="FW153" i="40"/>
  <c r="FX153" i="40"/>
  <c r="FY153" i="40"/>
  <c r="FQ154" i="40"/>
  <c r="FR154" i="40"/>
  <c r="FS154" i="40"/>
  <c r="FT154" i="40"/>
  <c r="FU154" i="40"/>
  <c r="FV154" i="40"/>
  <c r="FW154" i="40"/>
  <c r="FX154" i="40"/>
  <c r="FY154" i="40"/>
  <c r="FP155" i="40"/>
  <c r="FT155" i="40"/>
  <c r="FW155" i="40"/>
  <c r="FX155" i="40"/>
  <c r="FY155" i="40"/>
  <c r="FQ156" i="40"/>
  <c r="FR156" i="40"/>
  <c r="FS156" i="40"/>
  <c r="FT156" i="40"/>
  <c r="FU156" i="40"/>
  <c r="FW156" i="40"/>
  <c r="FY156" i="40"/>
  <c r="FP157" i="40"/>
  <c r="FQ157" i="40"/>
  <c r="FR157" i="40"/>
  <c r="FS157" i="40"/>
  <c r="FT157" i="40"/>
  <c r="FU157" i="40"/>
  <c r="FV157" i="40"/>
  <c r="FW157" i="40"/>
  <c r="FX157" i="40"/>
  <c r="FY157" i="40"/>
  <c r="FO158" i="40"/>
  <c r="FT158" i="40"/>
  <c r="FX158" i="40"/>
  <c r="FY158" i="40"/>
  <c r="FQ159" i="40"/>
  <c r="FR159" i="40"/>
  <c r="FS159" i="40"/>
  <c r="FT159" i="40"/>
  <c r="FU159" i="40"/>
  <c r="FV159" i="40"/>
  <c r="FW159" i="40"/>
  <c r="FX159" i="40"/>
  <c r="FY159" i="40"/>
  <c r="FR160" i="40"/>
  <c r="FS160" i="40"/>
  <c r="FT160" i="40"/>
  <c r="FU160" i="40"/>
  <c r="FV160" i="40"/>
  <c r="FW160" i="40"/>
  <c r="FX160" i="40"/>
  <c r="FY160" i="40"/>
  <c r="FO161" i="40"/>
  <c r="FP161" i="40"/>
  <c r="FQ161" i="40"/>
  <c r="FR161" i="40"/>
  <c r="FS161" i="40"/>
  <c r="FT161" i="40"/>
  <c r="FU161" i="40"/>
  <c r="FV161" i="40"/>
  <c r="FW161" i="40"/>
  <c r="FX161" i="40"/>
  <c r="FY161" i="40"/>
  <c r="FY162" i="40"/>
  <c r="FO163" i="40"/>
  <c r="FP163" i="40"/>
  <c r="FQ163" i="40"/>
  <c r="FR163" i="40"/>
  <c r="FS163" i="40"/>
  <c r="FT163" i="40"/>
  <c r="FU163" i="40"/>
  <c r="FV163" i="40"/>
  <c r="FW163" i="40"/>
  <c r="FX163" i="40"/>
  <c r="FY163" i="40"/>
  <c r="FO164" i="40"/>
  <c r="FP164" i="40"/>
  <c r="FQ164" i="40"/>
  <c r="FR164" i="40"/>
  <c r="FS164" i="40"/>
  <c r="FT164" i="40"/>
  <c r="FU164" i="40"/>
  <c r="FV164" i="40"/>
  <c r="FW164" i="40"/>
  <c r="FX164" i="40"/>
  <c r="FY164" i="40"/>
  <c r="FO165" i="40"/>
  <c r="FP165" i="40"/>
  <c r="FQ165" i="40"/>
  <c r="FR165" i="40"/>
  <c r="FS165" i="40"/>
  <c r="FT165" i="40"/>
  <c r="FU165" i="40"/>
  <c r="FV165" i="40"/>
  <c r="FX165" i="40"/>
  <c r="FY165" i="40"/>
  <c r="FW166" i="40"/>
  <c r="FX166" i="40"/>
  <c r="FY166" i="40"/>
  <c r="FO167" i="40"/>
  <c r="FP167" i="40"/>
  <c r="FQ167" i="40"/>
  <c r="FR167" i="40"/>
  <c r="FS167" i="40"/>
  <c r="FT167" i="40"/>
  <c r="FU167" i="40"/>
  <c r="FV167" i="40"/>
  <c r="FW167" i="40"/>
  <c r="FX167" i="40"/>
  <c r="FY167" i="40"/>
  <c r="FO168" i="40"/>
  <c r="FP168" i="40"/>
  <c r="FQ168" i="40"/>
  <c r="FR168" i="40"/>
  <c r="FS168" i="40"/>
  <c r="FT168" i="40"/>
  <c r="FU168" i="40"/>
  <c r="FV168" i="40"/>
  <c r="FW168" i="40"/>
  <c r="FX168" i="40"/>
  <c r="FY168" i="40"/>
  <c r="FO169" i="40"/>
  <c r="FP169" i="40"/>
  <c r="FQ169" i="40"/>
  <c r="FR169" i="40"/>
  <c r="FS169" i="40"/>
  <c r="FT169" i="40"/>
  <c r="FU169" i="40"/>
  <c r="FV169" i="40"/>
  <c r="FW169" i="40"/>
  <c r="FX169" i="40"/>
  <c r="FY169" i="40"/>
  <c r="FO170" i="40"/>
  <c r="FP170" i="40"/>
  <c r="FQ170" i="40"/>
  <c r="FR170" i="40"/>
  <c r="FS170" i="40"/>
  <c r="FT170" i="40"/>
  <c r="FU170" i="40"/>
  <c r="FO171" i="40"/>
  <c r="FP171" i="40"/>
  <c r="FQ171" i="40"/>
  <c r="FR171" i="40"/>
  <c r="FS171" i="40"/>
  <c r="FT171" i="40"/>
  <c r="FU171" i="40"/>
  <c r="FO172" i="40"/>
  <c r="FP172" i="40"/>
  <c r="FQ172" i="40"/>
  <c r="FR172" i="40"/>
  <c r="FS172" i="40"/>
  <c r="FT172" i="40"/>
  <c r="FU172" i="40"/>
  <c r="FO173" i="40"/>
  <c r="FP173" i="40"/>
  <c r="FQ173" i="40"/>
  <c r="FR173" i="40"/>
  <c r="FS173" i="40"/>
  <c r="FT173" i="40"/>
  <c r="FU173" i="40"/>
  <c r="FV173" i="40"/>
  <c r="FW173" i="40"/>
  <c r="FX173" i="40"/>
  <c r="FY173" i="40"/>
  <c r="FO174" i="40"/>
  <c r="FP174" i="40"/>
  <c r="FQ174" i="40"/>
  <c r="FW174" i="40"/>
  <c r="FX174" i="40"/>
  <c r="FY174" i="40"/>
  <c r="FO175" i="40"/>
  <c r="FP175" i="40"/>
  <c r="FQ175" i="40"/>
  <c r="FR175" i="40"/>
  <c r="FS175" i="40"/>
  <c r="FT175" i="40"/>
  <c r="FU175" i="40"/>
  <c r="FV175" i="40"/>
  <c r="FW175" i="40"/>
  <c r="FX175" i="40"/>
  <c r="FY175" i="40"/>
  <c r="FO176" i="40"/>
  <c r="FP176" i="40"/>
  <c r="FQ176" i="40"/>
  <c r="FR176" i="40"/>
  <c r="FS176" i="40"/>
  <c r="FT176" i="40"/>
  <c r="FU176" i="40"/>
  <c r="FV176" i="40"/>
  <c r="FW176" i="40"/>
  <c r="FX176" i="40"/>
  <c r="FY176" i="40"/>
  <c r="FP177" i="40"/>
  <c r="FQ177" i="40"/>
  <c r="FR177" i="40"/>
  <c r="FS177" i="40"/>
  <c r="FT177" i="40"/>
  <c r="FU177" i="40"/>
  <c r="FV177" i="40"/>
  <c r="FW177" i="40"/>
  <c r="FX177" i="40"/>
  <c r="FY177" i="40"/>
  <c r="FO178" i="40"/>
  <c r="FP178" i="40"/>
  <c r="FQ178" i="40"/>
  <c r="FR178" i="40"/>
  <c r="FS178" i="40"/>
  <c r="FT178" i="40"/>
  <c r="FU178" i="40"/>
  <c r="FO179" i="40"/>
  <c r="FP179" i="40"/>
  <c r="FQ179" i="40"/>
  <c r="FR179" i="40"/>
  <c r="FS179" i="40"/>
  <c r="FT179" i="40"/>
  <c r="FU179" i="40"/>
  <c r="FO180" i="40"/>
  <c r="FP180" i="40"/>
  <c r="FQ180" i="40"/>
  <c r="FR180" i="40"/>
  <c r="FS180" i="40"/>
  <c r="FT180" i="40"/>
  <c r="FU180" i="40"/>
  <c r="FV180" i="40"/>
  <c r="FW180" i="40"/>
  <c r="FX180" i="40"/>
  <c r="FY180" i="40"/>
  <c r="FO181" i="40"/>
  <c r="FP181" i="40"/>
  <c r="FQ181" i="40"/>
  <c r="FR181" i="40"/>
  <c r="FS181" i="40"/>
  <c r="FT181" i="40"/>
  <c r="FU181" i="40"/>
  <c r="FV181" i="40"/>
  <c r="FW181" i="40"/>
  <c r="FX181" i="40"/>
  <c r="FY181" i="40"/>
  <c r="FP182" i="40"/>
  <c r="FQ182" i="40"/>
  <c r="FR182" i="40"/>
  <c r="FS182" i="40"/>
  <c r="FT182" i="40"/>
  <c r="FU182" i="40"/>
  <c r="FV182" i="40"/>
  <c r="FW182" i="40"/>
  <c r="FX182" i="40"/>
  <c r="FY182" i="40"/>
  <c r="FO183" i="40"/>
  <c r="FP183" i="40"/>
  <c r="FQ183" i="40"/>
  <c r="FR183" i="40"/>
  <c r="FS183" i="40"/>
  <c r="FT183" i="40"/>
  <c r="FU183" i="40"/>
  <c r="FV183" i="40"/>
  <c r="FW183" i="40"/>
  <c r="FX183" i="40"/>
  <c r="FY183" i="40"/>
  <c r="FO184" i="40"/>
  <c r="FP184" i="40"/>
  <c r="FQ184" i="40"/>
  <c r="FR184" i="40"/>
  <c r="FS184" i="40"/>
  <c r="FT184" i="40"/>
  <c r="FU184" i="40"/>
  <c r="FV184" i="40"/>
  <c r="FW184" i="40"/>
  <c r="FX184" i="40"/>
  <c r="FY184" i="40"/>
  <c r="GK190" i="39"/>
  <c r="FX3" i="40"/>
  <c r="FY3" i="40"/>
  <c r="GK189" i="39"/>
  <c r="FZ189" i="39"/>
  <c r="FO190" i="39"/>
  <c r="FO189" i="39"/>
  <c r="FD190" i="39"/>
  <c r="FD189" i="39"/>
  <c r="FD4" i="40"/>
  <c r="FE4" i="40"/>
  <c r="FF4" i="40"/>
  <c r="FG4" i="40"/>
  <c r="FH4" i="40"/>
  <c r="FI4" i="40"/>
  <c r="FJ4" i="40"/>
  <c r="FK4" i="40"/>
  <c r="FL4" i="40"/>
  <c r="FM4" i="40"/>
  <c r="FN4" i="40"/>
  <c r="FD5" i="40"/>
  <c r="FE5" i="40"/>
  <c r="FF5" i="40"/>
  <c r="FG5" i="40"/>
  <c r="FH5" i="40"/>
  <c r="FI5" i="40"/>
  <c r="FJ5" i="40"/>
  <c r="FK5" i="40"/>
  <c r="FL5" i="40"/>
  <c r="FM5" i="40"/>
  <c r="FN5" i="40"/>
  <c r="FD6" i="40"/>
  <c r="FE6" i="40"/>
  <c r="FF6" i="40"/>
  <c r="FG6" i="40"/>
  <c r="FH6" i="40"/>
  <c r="FI6" i="40"/>
  <c r="FJ6" i="40"/>
  <c r="FK6" i="40"/>
  <c r="FL6" i="40"/>
  <c r="FD7" i="40"/>
  <c r="FE7" i="40"/>
  <c r="FF7" i="40"/>
  <c r="FG7" i="40"/>
  <c r="FH7" i="40"/>
  <c r="FI7" i="40"/>
  <c r="FJ7" i="40"/>
  <c r="FK7" i="40"/>
  <c r="FL7" i="40"/>
  <c r="FM7" i="40"/>
  <c r="FN7" i="40"/>
  <c r="FD8" i="40"/>
  <c r="FE8" i="40"/>
  <c r="FF8" i="40"/>
  <c r="FG8" i="40"/>
  <c r="FH8" i="40"/>
  <c r="FI8" i="40"/>
  <c r="FJ8" i="40"/>
  <c r="FK8" i="40"/>
  <c r="FL8" i="40"/>
  <c r="FM8" i="40"/>
  <c r="FN8" i="40"/>
  <c r="FD9" i="40"/>
  <c r="FE9" i="40"/>
  <c r="FF9" i="40"/>
  <c r="FG9" i="40"/>
  <c r="FH9" i="40"/>
  <c r="FI9" i="40"/>
  <c r="FJ9" i="40"/>
  <c r="FK9" i="40"/>
  <c r="FL9" i="40"/>
  <c r="FM9" i="40"/>
  <c r="FD10" i="40"/>
  <c r="FE10" i="40"/>
  <c r="FF10" i="40"/>
  <c r="FG10" i="40"/>
  <c r="FH10" i="40"/>
  <c r="FI10" i="40"/>
  <c r="FJ10" i="40"/>
  <c r="FK10" i="40"/>
  <c r="FL10" i="40"/>
  <c r="FM10" i="40"/>
  <c r="FN10" i="40"/>
  <c r="FD11" i="40"/>
  <c r="FE11" i="40"/>
  <c r="FF11" i="40"/>
  <c r="FG11" i="40"/>
  <c r="FH11" i="40"/>
  <c r="FI11" i="40"/>
  <c r="FJ11" i="40"/>
  <c r="FK11" i="40"/>
  <c r="FL11" i="40"/>
  <c r="FM11" i="40"/>
  <c r="FN11" i="40"/>
  <c r="FD12" i="40"/>
  <c r="FE12" i="40"/>
  <c r="FF12" i="40"/>
  <c r="FG12" i="40"/>
  <c r="FH12" i="40"/>
  <c r="FI12" i="40"/>
  <c r="FJ12" i="40"/>
  <c r="FK12" i="40"/>
  <c r="FL12" i="40"/>
  <c r="FM12" i="40"/>
  <c r="FN12" i="40"/>
  <c r="FD13" i="40"/>
  <c r="FE13" i="40"/>
  <c r="FF13" i="40"/>
  <c r="FG13" i="40"/>
  <c r="FH13" i="40"/>
  <c r="FI13" i="40"/>
  <c r="FJ13" i="40"/>
  <c r="FK13" i="40"/>
  <c r="FL13" i="40"/>
  <c r="FM13" i="40"/>
  <c r="FN13" i="40"/>
  <c r="FD14" i="40"/>
  <c r="FE14" i="40"/>
  <c r="FF14" i="40"/>
  <c r="FG14" i="40"/>
  <c r="FH14" i="40"/>
  <c r="FI14" i="40"/>
  <c r="FJ14" i="40"/>
  <c r="FK14" i="40"/>
  <c r="FL14" i="40"/>
  <c r="FM14" i="40"/>
  <c r="FN14" i="40"/>
  <c r="FD15" i="40"/>
  <c r="FE15" i="40"/>
  <c r="FF15" i="40"/>
  <c r="FG15" i="40"/>
  <c r="FH15" i="40"/>
  <c r="FI15" i="40"/>
  <c r="FJ15" i="40"/>
  <c r="FK15" i="40"/>
  <c r="FL15" i="40"/>
  <c r="FM15" i="40"/>
  <c r="FN15" i="40"/>
  <c r="FD16" i="40"/>
  <c r="FE16" i="40"/>
  <c r="FF16" i="40"/>
  <c r="FG16" i="40"/>
  <c r="FH16" i="40"/>
  <c r="FI16" i="40"/>
  <c r="FJ16" i="40"/>
  <c r="FK16" i="40"/>
  <c r="FL16" i="40"/>
  <c r="FM16" i="40"/>
  <c r="FN16" i="40"/>
  <c r="FD17" i="40"/>
  <c r="FE17" i="40"/>
  <c r="FF17" i="40"/>
  <c r="FG17" i="40"/>
  <c r="FH17" i="40"/>
  <c r="FI17" i="40"/>
  <c r="FJ17" i="40"/>
  <c r="FK17" i="40"/>
  <c r="FL17" i="40"/>
  <c r="FM17" i="40"/>
  <c r="FN17" i="40"/>
  <c r="FD18" i="40"/>
  <c r="FE18" i="40"/>
  <c r="FF18" i="40"/>
  <c r="FG18" i="40"/>
  <c r="FH18" i="40"/>
  <c r="FI18" i="40"/>
  <c r="FJ18" i="40"/>
  <c r="FK18" i="40"/>
  <c r="FL18" i="40"/>
  <c r="FM18" i="40"/>
  <c r="FN18" i="40"/>
  <c r="FD19" i="40"/>
  <c r="FE19" i="40"/>
  <c r="FF19" i="40"/>
  <c r="FG19" i="40"/>
  <c r="FH19" i="40"/>
  <c r="FI19" i="40"/>
  <c r="FJ19" i="40"/>
  <c r="FK19" i="40"/>
  <c r="FL19" i="40"/>
  <c r="FM19" i="40"/>
  <c r="FN19" i="40"/>
  <c r="FD20" i="40"/>
  <c r="FE20" i="40"/>
  <c r="FF20" i="40"/>
  <c r="FG20" i="40"/>
  <c r="FH20" i="40"/>
  <c r="FI20" i="40"/>
  <c r="FJ20" i="40"/>
  <c r="FK20" i="40"/>
  <c r="FL20" i="40"/>
  <c r="FM20" i="40"/>
  <c r="FN20" i="40"/>
  <c r="FD21" i="40"/>
  <c r="FE21" i="40"/>
  <c r="FF21" i="40"/>
  <c r="FG21" i="40"/>
  <c r="FH21" i="40"/>
  <c r="FI21" i="40"/>
  <c r="FJ21" i="40"/>
  <c r="FK21" i="40"/>
  <c r="FL21" i="40"/>
  <c r="FM21" i="40"/>
  <c r="FN21" i="40"/>
  <c r="FD22" i="40"/>
  <c r="FE22" i="40"/>
  <c r="FF22" i="40"/>
  <c r="FG22" i="40"/>
  <c r="FH22" i="40"/>
  <c r="FI22" i="40"/>
  <c r="FJ22" i="40"/>
  <c r="FK22" i="40"/>
  <c r="FL22" i="40"/>
  <c r="FM22" i="40"/>
  <c r="FN22" i="40"/>
  <c r="FD23" i="40"/>
  <c r="FE23" i="40"/>
  <c r="FF23" i="40"/>
  <c r="FG23" i="40"/>
  <c r="FH23" i="40"/>
  <c r="FI23" i="40"/>
  <c r="FJ23" i="40"/>
  <c r="FK23" i="40"/>
  <c r="FL23" i="40"/>
  <c r="FM23" i="40"/>
  <c r="FN23" i="40"/>
  <c r="FD24" i="40"/>
  <c r="FE24" i="40"/>
  <c r="FF24" i="40"/>
  <c r="FG24" i="40"/>
  <c r="FH24" i="40"/>
  <c r="FI24" i="40"/>
  <c r="FJ24" i="40"/>
  <c r="FK24" i="40"/>
  <c r="FL24" i="40"/>
  <c r="FM24" i="40"/>
  <c r="FN24" i="40"/>
  <c r="FD26" i="40"/>
  <c r="FE26" i="40"/>
  <c r="FF26" i="40"/>
  <c r="FG26" i="40"/>
  <c r="FH26" i="40"/>
  <c r="FI26" i="40"/>
  <c r="FJ26" i="40"/>
  <c r="FK26" i="40"/>
  <c r="FL26" i="40"/>
  <c r="FM26" i="40"/>
  <c r="FN26" i="40"/>
  <c r="FD27" i="40"/>
  <c r="FE27" i="40"/>
  <c r="FF27" i="40"/>
  <c r="FG27" i="40"/>
  <c r="FH27" i="40"/>
  <c r="FI27" i="40"/>
  <c r="FJ27" i="40"/>
  <c r="FK27" i="40"/>
  <c r="FL27" i="40"/>
  <c r="FM27" i="40"/>
  <c r="FN27" i="40"/>
  <c r="FI28" i="40"/>
  <c r="FJ28" i="40"/>
  <c r="FK28" i="40"/>
  <c r="FL28" i="40"/>
  <c r="FM28" i="40"/>
  <c r="FN28" i="40"/>
  <c r="FD29" i="40"/>
  <c r="FE29" i="40"/>
  <c r="FF29" i="40"/>
  <c r="FG29" i="40"/>
  <c r="FH29" i="40"/>
  <c r="FI29" i="40"/>
  <c r="FJ29" i="40"/>
  <c r="FK29" i="40"/>
  <c r="FL29" i="40"/>
  <c r="FM29" i="40"/>
  <c r="FN29" i="40"/>
  <c r="FD30" i="40"/>
  <c r="FE30" i="40"/>
  <c r="FF30" i="40"/>
  <c r="FG30" i="40"/>
  <c r="FH30" i="40"/>
  <c r="FI30" i="40"/>
  <c r="FJ30" i="40"/>
  <c r="FK30" i="40"/>
  <c r="FL30" i="40"/>
  <c r="FM30" i="40"/>
  <c r="FN30" i="40"/>
  <c r="FD31" i="40"/>
  <c r="FE31" i="40"/>
  <c r="FF31" i="40"/>
  <c r="FG31" i="40"/>
  <c r="FH31" i="40"/>
  <c r="FI31" i="40"/>
  <c r="FJ31" i="40"/>
  <c r="FK31" i="40"/>
  <c r="FL31" i="40"/>
  <c r="FM31" i="40"/>
  <c r="FN31" i="40"/>
  <c r="FD32" i="40"/>
  <c r="FE32" i="40"/>
  <c r="FF32" i="40"/>
  <c r="FG32" i="40"/>
  <c r="FH32" i="40"/>
  <c r="FI32" i="40"/>
  <c r="FJ32" i="40"/>
  <c r="FK32" i="40"/>
  <c r="FL32" i="40"/>
  <c r="FM32" i="40"/>
  <c r="FN32" i="40"/>
  <c r="FD33" i="40"/>
  <c r="FE33" i="40"/>
  <c r="FF33" i="40"/>
  <c r="FG33" i="40"/>
  <c r="FH33" i="40"/>
  <c r="FI33" i="40"/>
  <c r="FJ33" i="40"/>
  <c r="FK33" i="40"/>
  <c r="FL33" i="40"/>
  <c r="FM33" i="40"/>
  <c r="FN33" i="40"/>
  <c r="FD34" i="40"/>
  <c r="FE34" i="40"/>
  <c r="FF34" i="40"/>
  <c r="FG34" i="40"/>
  <c r="FH34" i="40"/>
  <c r="FI34" i="40"/>
  <c r="FJ34" i="40"/>
  <c r="FK34" i="40"/>
  <c r="FL34" i="40"/>
  <c r="FM34" i="40"/>
  <c r="FN34" i="40"/>
  <c r="FD35" i="40"/>
  <c r="FE35" i="40"/>
  <c r="FF35" i="40"/>
  <c r="FG35" i="40"/>
  <c r="FH35" i="40"/>
  <c r="FI35" i="40"/>
  <c r="FJ35" i="40"/>
  <c r="FK35" i="40"/>
  <c r="FL35" i="40"/>
  <c r="FM35" i="40"/>
  <c r="FN35" i="40"/>
  <c r="FD36" i="40"/>
  <c r="FE36" i="40"/>
  <c r="FF36" i="40"/>
  <c r="FG36" i="40"/>
  <c r="FH36" i="40"/>
  <c r="FI36" i="40"/>
  <c r="FJ36" i="40"/>
  <c r="FK36" i="40"/>
  <c r="FL36" i="40"/>
  <c r="FM36" i="40"/>
  <c r="FN36" i="40"/>
  <c r="FD37" i="40"/>
  <c r="FE37" i="40"/>
  <c r="FF37" i="40"/>
  <c r="FG37" i="40"/>
  <c r="FH37" i="40"/>
  <c r="FI37" i="40"/>
  <c r="FJ37" i="40"/>
  <c r="FK37" i="40"/>
  <c r="FL37" i="40"/>
  <c r="FM37" i="40"/>
  <c r="FN37" i="40"/>
  <c r="FD38" i="40"/>
  <c r="FE38" i="40"/>
  <c r="FF38" i="40"/>
  <c r="FG38" i="40"/>
  <c r="FH38" i="40"/>
  <c r="FI38" i="40"/>
  <c r="FJ38" i="40"/>
  <c r="FK38" i="40"/>
  <c r="FL38" i="40"/>
  <c r="FM38" i="40"/>
  <c r="FN38" i="40"/>
  <c r="FG39" i="40"/>
  <c r="FH39" i="40"/>
  <c r="FI39" i="40"/>
  <c r="FJ39" i="40"/>
  <c r="FK39" i="40"/>
  <c r="FL39" i="40"/>
  <c r="FM39" i="40"/>
  <c r="FN39" i="40"/>
  <c r="FD40" i="40"/>
  <c r="FE40" i="40"/>
  <c r="FL40" i="40"/>
  <c r="FM40" i="40"/>
  <c r="FN40" i="40"/>
  <c r="FD41" i="40"/>
  <c r="FE41" i="40"/>
  <c r="FF41" i="40"/>
  <c r="FG41" i="40"/>
  <c r="FH41" i="40"/>
  <c r="FI41" i="40"/>
  <c r="FJ41" i="40"/>
  <c r="FK41" i="40"/>
  <c r="FL41" i="40"/>
  <c r="FM41" i="40"/>
  <c r="FN41" i="40"/>
  <c r="FD42" i="40"/>
  <c r="FE42" i="40"/>
  <c r="FF42" i="40"/>
  <c r="FG42" i="40"/>
  <c r="FH42" i="40"/>
  <c r="FI42" i="40"/>
  <c r="FJ42" i="40"/>
  <c r="FK42" i="40"/>
  <c r="FL42" i="40"/>
  <c r="FM42" i="40"/>
  <c r="FN42" i="40"/>
  <c r="FD43" i="40"/>
  <c r="FE43" i="40"/>
  <c r="FF43" i="40"/>
  <c r="FG43" i="40"/>
  <c r="FH43" i="40"/>
  <c r="FI43" i="40"/>
  <c r="FJ43" i="40"/>
  <c r="FK43" i="40"/>
  <c r="FL43" i="40"/>
  <c r="FM43" i="40"/>
  <c r="FN43" i="40"/>
  <c r="FD46" i="40"/>
  <c r="FE46" i="40"/>
  <c r="FF46" i="40"/>
  <c r="FG46" i="40"/>
  <c r="FH46" i="40"/>
  <c r="FI46" i="40"/>
  <c r="FJ46" i="40"/>
  <c r="FK46" i="40"/>
  <c r="FL46" i="40"/>
  <c r="FM46" i="40"/>
  <c r="FN46" i="40"/>
  <c r="FD47" i="40"/>
  <c r="FE47" i="40"/>
  <c r="FF47" i="40"/>
  <c r="FG47" i="40"/>
  <c r="FH47" i="40"/>
  <c r="FI47" i="40"/>
  <c r="FJ47" i="40"/>
  <c r="FK47" i="40"/>
  <c r="FL47" i="40"/>
  <c r="FM47" i="40"/>
  <c r="FN47" i="40"/>
  <c r="FD48" i="40"/>
  <c r="FE48" i="40"/>
  <c r="FF48" i="40"/>
  <c r="FG48" i="40"/>
  <c r="FH48" i="40"/>
  <c r="FI48" i="40"/>
  <c r="FJ48" i="40"/>
  <c r="FK48" i="40"/>
  <c r="FL48" i="40"/>
  <c r="FM48" i="40"/>
  <c r="FN48" i="40"/>
  <c r="FD49" i="40"/>
  <c r="FE49" i="40"/>
  <c r="FF49" i="40"/>
  <c r="FG49" i="40"/>
  <c r="FH49" i="40"/>
  <c r="FI49" i="40"/>
  <c r="FJ49" i="40"/>
  <c r="FK49" i="40"/>
  <c r="FL49" i="40"/>
  <c r="FM49" i="40"/>
  <c r="FN49" i="40"/>
  <c r="FD50" i="40"/>
  <c r="FE50" i="40"/>
  <c r="FF50" i="40"/>
  <c r="FG50" i="40"/>
  <c r="FH50" i="40"/>
  <c r="FI50" i="40"/>
  <c r="FJ50" i="40"/>
  <c r="FK50" i="40"/>
  <c r="FL50" i="40"/>
  <c r="FM50" i="40"/>
  <c r="FN50" i="40"/>
  <c r="FG51" i="40"/>
  <c r="FH51" i="40"/>
  <c r="FI51" i="40"/>
  <c r="FJ51" i="40"/>
  <c r="FK51" i="40"/>
  <c r="FL51" i="40"/>
  <c r="FM51" i="40"/>
  <c r="FN51" i="40"/>
  <c r="FN52" i="40"/>
  <c r="FG53" i="40"/>
  <c r="FH53" i="40"/>
  <c r="FI53" i="40"/>
  <c r="FJ53" i="40"/>
  <c r="FK53" i="40"/>
  <c r="FL53" i="40"/>
  <c r="FM53" i="40"/>
  <c r="FN53" i="40"/>
  <c r="FD54" i="40"/>
  <c r="FF54" i="40"/>
  <c r="FG54" i="40"/>
  <c r="FI54" i="40"/>
  <c r="FJ54" i="40"/>
  <c r="FK54" i="40"/>
  <c r="FL54" i="40"/>
  <c r="FM54" i="40"/>
  <c r="FN54" i="40"/>
  <c r="FD55" i="40"/>
  <c r="FE55" i="40"/>
  <c r="FF55" i="40"/>
  <c r="FG55" i="40"/>
  <c r="FH55" i="40"/>
  <c r="FI55" i="40"/>
  <c r="FJ55" i="40"/>
  <c r="FK55" i="40"/>
  <c r="FL55" i="40"/>
  <c r="FM55" i="40"/>
  <c r="FN55" i="40"/>
  <c r="FD56" i="40"/>
  <c r="FE56" i="40"/>
  <c r="FF56" i="40"/>
  <c r="FG56" i="40"/>
  <c r="FH56" i="40"/>
  <c r="FI56" i="40"/>
  <c r="FJ56" i="40"/>
  <c r="FK56" i="40"/>
  <c r="FL56" i="40"/>
  <c r="FM56" i="40"/>
  <c r="FN56" i="40"/>
  <c r="FD57" i="40"/>
  <c r="FE57" i="40"/>
  <c r="FF57" i="40"/>
  <c r="FG57" i="40"/>
  <c r="FH57" i="40"/>
  <c r="FI57" i="40"/>
  <c r="FJ57" i="40"/>
  <c r="FK57" i="40"/>
  <c r="FL57" i="40"/>
  <c r="FM57" i="40"/>
  <c r="FN57" i="40"/>
  <c r="FJ58" i="40"/>
  <c r="FK58" i="40"/>
  <c r="FL58" i="40"/>
  <c r="FM58" i="40"/>
  <c r="FN58" i="40"/>
  <c r="FD59" i="40"/>
  <c r="FE59" i="40"/>
  <c r="FF59" i="40"/>
  <c r="FG59" i="40"/>
  <c r="FH59" i="40"/>
  <c r="FI59" i="40"/>
  <c r="FJ59" i="40"/>
  <c r="FK59" i="40"/>
  <c r="FL59" i="40"/>
  <c r="FM59" i="40"/>
  <c r="FN59" i="40"/>
  <c r="FD60" i="40"/>
  <c r="FE60" i="40"/>
  <c r="FF60" i="40"/>
  <c r="FG60" i="40"/>
  <c r="FH60" i="40"/>
  <c r="FI60" i="40"/>
  <c r="FJ60" i="40"/>
  <c r="FK60" i="40"/>
  <c r="FL60" i="40"/>
  <c r="FM60" i="40"/>
  <c r="FN60" i="40"/>
  <c r="FD61" i="40"/>
  <c r="FE61" i="40"/>
  <c r="FF61" i="40"/>
  <c r="FG61" i="40"/>
  <c r="FH61" i="40"/>
  <c r="FI61" i="40"/>
  <c r="FJ61" i="40"/>
  <c r="FK61" i="40"/>
  <c r="FL61" i="40"/>
  <c r="FM61" i="40"/>
  <c r="FN61" i="40"/>
  <c r="FD62" i="40"/>
  <c r="FE62" i="40"/>
  <c r="FF62" i="40"/>
  <c r="FG62" i="40"/>
  <c r="FH62" i="40"/>
  <c r="FI62" i="40"/>
  <c r="FJ62" i="40"/>
  <c r="FK62" i="40"/>
  <c r="FL62" i="40"/>
  <c r="FM62" i="40"/>
  <c r="FN62" i="40"/>
  <c r="FH63" i="40"/>
  <c r="FI63" i="40"/>
  <c r="FJ63" i="40"/>
  <c r="FK63" i="40"/>
  <c r="FL63" i="40"/>
  <c r="FM63" i="40"/>
  <c r="FN63" i="40"/>
  <c r="FD64" i="40"/>
  <c r="FE64" i="40"/>
  <c r="FF64" i="40"/>
  <c r="FG64" i="40"/>
  <c r="FH64" i="40"/>
  <c r="FI64" i="40"/>
  <c r="FJ64" i="40"/>
  <c r="FK64" i="40"/>
  <c r="FL64" i="40"/>
  <c r="FM64" i="40"/>
  <c r="FN64" i="40"/>
  <c r="FD65" i="40"/>
  <c r="FE65" i="40"/>
  <c r="FF65" i="40"/>
  <c r="FG65" i="40"/>
  <c r="FH65" i="40"/>
  <c r="FI65" i="40"/>
  <c r="FJ65" i="40"/>
  <c r="FK65" i="40"/>
  <c r="FL65" i="40"/>
  <c r="FM65" i="40"/>
  <c r="FN65" i="40"/>
  <c r="FD66" i="40"/>
  <c r="FE66" i="40"/>
  <c r="FF66" i="40"/>
  <c r="FG66" i="40"/>
  <c r="FH66" i="40"/>
  <c r="FI66" i="40"/>
  <c r="FJ66" i="40"/>
  <c r="FK66" i="40"/>
  <c r="FL66" i="40"/>
  <c r="FM66" i="40"/>
  <c r="FN66" i="40"/>
  <c r="FD67" i="40"/>
  <c r="FE67" i="40"/>
  <c r="FF67" i="40"/>
  <c r="FG67" i="40"/>
  <c r="FH67" i="40"/>
  <c r="FI67" i="40"/>
  <c r="FJ67" i="40"/>
  <c r="FK67" i="40"/>
  <c r="FL67" i="40"/>
  <c r="FN67" i="40"/>
  <c r="FD68" i="40"/>
  <c r="FE68" i="40"/>
  <c r="FF68" i="40"/>
  <c r="FG68" i="40"/>
  <c r="FH68" i="40"/>
  <c r="FI68" i="40"/>
  <c r="FJ68" i="40"/>
  <c r="FK68" i="40"/>
  <c r="FL68" i="40"/>
  <c r="FM68" i="40"/>
  <c r="FN68" i="40"/>
  <c r="FD69" i="40"/>
  <c r="FE69" i="40"/>
  <c r="FF69" i="40"/>
  <c r="FG69" i="40"/>
  <c r="FH69" i="40"/>
  <c r="FI69" i="40"/>
  <c r="FJ69" i="40"/>
  <c r="FK69" i="40"/>
  <c r="FL69" i="40"/>
  <c r="FM69" i="40"/>
  <c r="FN69" i="40"/>
  <c r="FD70" i="40"/>
  <c r="FE70" i="40"/>
  <c r="FF70" i="40"/>
  <c r="FG70" i="40"/>
  <c r="FH70" i="40"/>
  <c r="FI70" i="40"/>
  <c r="FJ70" i="40"/>
  <c r="FK70" i="40"/>
  <c r="FL70" i="40"/>
  <c r="FM70" i="40"/>
  <c r="FN70" i="40"/>
  <c r="FD71" i="40"/>
  <c r="FE71" i="40"/>
  <c r="FF71" i="40"/>
  <c r="FG71" i="40"/>
  <c r="FH71" i="40"/>
  <c r="FI71" i="40"/>
  <c r="FJ71" i="40"/>
  <c r="FK71" i="40"/>
  <c r="FL71" i="40"/>
  <c r="FM71" i="40"/>
  <c r="FD72" i="40"/>
  <c r="FE72" i="40"/>
  <c r="FF72" i="40"/>
  <c r="FG72" i="40"/>
  <c r="FH72" i="40"/>
  <c r="FI72" i="40"/>
  <c r="FJ72" i="40"/>
  <c r="FK72" i="40"/>
  <c r="FL72" i="40"/>
  <c r="FM72" i="40"/>
  <c r="FN72" i="40"/>
  <c r="FD73" i="40"/>
  <c r="FE73" i="40"/>
  <c r="FG73" i="40"/>
  <c r="FH73" i="40"/>
  <c r="FI73" i="40"/>
  <c r="FJ73" i="40"/>
  <c r="FK73" i="40"/>
  <c r="FL73" i="40"/>
  <c r="FM73" i="40"/>
  <c r="FN73" i="40"/>
  <c r="FD74" i="40"/>
  <c r="FE74" i="40"/>
  <c r="FF74" i="40"/>
  <c r="FG74" i="40"/>
  <c r="FH74" i="40"/>
  <c r="FI74" i="40"/>
  <c r="FJ74" i="40"/>
  <c r="FK74" i="40"/>
  <c r="FL74" i="40"/>
  <c r="FM74" i="40"/>
  <c r="FN74" i="40"/>
  <c r="FD75" i="40"/>
  <c r="FE75" i="40"/>
  <c r="FF75" i="40"/>
  <c r="FG75" i="40"/>
  <c r="FH75" i="40"/>
  <c r="FI75" i="40"/>
  <c r="FJ75" i="40"/>
  <c r="FK75" i="40"/>
  <c r="FL75" i="40"/>
  <c r="FM75" i="40"/>
  <c r="FN75" i="40"/>
  <c r="FD76" i="40"/>
  <c r="FE76" i="40"/>
  <c r="FF76" i="40"/>
  <c r="FG76" i="40"/>
  <c r="FH76" i="40"/>
  <c r="FI76" i="40"/>
  <c r="FJ76" i="40"/>
  <c r="FK76" i="40"/>
  <c r="FL76" i="40"/>
  <c r="FM76" i="40"/>
  <c r="FN76" i="40"/>
  <c r="FD77" i="40"/>
  <c r="FE77" i="40"/>
  <c r="FF77" i="40"/>
  <c r="FG77" i="40"/>
  <c r="FH77" i="40"/>
  <c r="FI77" i="40"/>
  <c r="FJ77" i="40"/>
  <c r="FK77" i="40"/>
  <c r="FL77" i="40"/>
  <c r="FM77" i="40"/>
  <c r="FN77" i="40"/>
  <c r="FD78" i="40"/>
  <c r="FE78" i="40"/>
  <c r="FF78" i="40"/>
  <c r="FG78" i="40"/>
  <c r="FH78" i="40"/>
  <c r="FI78" i="40"/>
  <c r="FJ78" i="40"/>
  <c r="FK78" i="40"/>
  <c r="FL78" i="40"/>
  <c r="FM78" i="40"/>
  <c r="FN78" i="40"/>
  <c r="FD79" i="40"/>
  <c r="FE79" i="40"/>
  <c r="FF79" i="40"/>
  <c r="FG79" i="40"/>
  <c r="FH79" i="40"/>
  <c r="FI79" i="40"/>
  <c r="FJ79" i="40"/>
  <c r="FK79" i="40"/>
  <c r="FL79" i="40"/>
  <c r="FM79" i="40"/>
  <c r="FN79" i="40"/>
  <c r="FD80" i="40"/>
  <c r="FE80" i="40"/>
  <c r="FF80" i="40"/>
  <c r="FG80" i="40"/>
  <c r="FH80" i="40"/>
  <c r="FI80" i="40"/>
  <c r="FJ80" i="40"/>
  <c r="FK80" i="40"/>
  <c r="FL80" i="40"/>
  <c r="FM80" i="40"/>
  <c r="FN80" i="40"/>
  <c r="FD81" i="40"/>
  <c r="FE81" i="40"/>
  <c r="FF81" i="40"/>
  <c r="FG81" i="40"/>
  <c r="FH81" i="40"/>
  <c r="FI81" i="40"/>
  <c r="FJ81" i="40"/>
  <c r="FK81" i="40"/>
  <c r="FL81" i="40"/>
  <c r="FM81" i="40"/>
  <c r="FN81" i="40"/>
  <c r="FD82" i="40"/>
  <c r="FE82" i="40"/>
  <c r="FF82" i="40"/>
  <c r="FG82" i="40"/>
  <c r="FH82" i="40"/>
  <c r="FI82" i="40"/>
  <c r="FJ82" i="40"/>
  <c r="FK82" i="40"/>
  <c r="FL82" i="40"/>
  <c r="FM82" i="40"/>
  <c r="FN82" i="40"/>
  <c r="FD83" i="40"/>
  <c r="FE83" i="40"/>
  <c r="FF83" i="40"/>
  <c r="FG83" i="40"/>
  <c r="FH83" i="40"/>
  <c r="FI83" i="40"/>
  <c r="FJ83" i="40"/>
  <c r="FK83" i="40"/>
  <c r="FL83" i="40"/>
  <c r="FM83" i="40"/>
  <c r="FN83" i="40"/>
  <c r="FD84" i="40"/>
  <c r="FE84" i="40"/>
  <c r="FF84" i="40"/>
  <c r="FG84" i="40"/>
  <c r="FH84" i="40"/>
  <c r="FI84" i="40"/>
  <c r="FJ84" i="40"/>
  <c r="FK84" i="40"/>
  <c r="FL84" i="40"/>
  <c r="FM84" i="40"/>
  <c r="FN84" i="40"/>
  <c r="FD85" i="40"/>
  <c r="FE85" i="40"/>
  <c r="FF85" i="40"/>
  <c r="FG85" i="40"/>
  <c r="FH85" i="40"/>
  <c r="FI85" i="40"/>
  <c r="FJ85" i="40"/>
  <c r="FK85" i="40"/>
  <c r="FL85" i="40"/>
  <c r="FM85" i="40"/>
  <c r="FN85" i="40"/>
  <c r="FD86" i="40"/>
  <c r="FE86" i="40"/>
  <c r="FF86" i="40"/>
  <c r="FG86" i="40"/>
  <c r="FH86" i="40"/>
  <c r="FI86" i="40"/>
  <c r="FJ86" i="40"/>
  <c r="FK86" i="40"/>
  <c r="FL86" i="40"/>
  <c r="FM86" i="40"/>
  <c r="FN86" i="40"/>
  <c r="FD87" i="40"/>
  <c r="FE87" i="40"/>
  <c r="FF87" i="40"/>
  <c r="FG87" i="40"/>
  <c r="FH87" i="40"/>
  <c r="FI87" i="40"/>
  <c r="FJ87" i="40"/>
  <c r="FK87" i="40"/>
  <c r="FL87" i="40"/>
  <c r="FM87" i="40"/>
  <c r="FN87" i="40"/>
  <c r="FD88" i="40"/>
  <c r="FE88" i="40"/>
  <c r="FF88" i="40"/>
  <c r="FG88" i="40"/>
  <c r="FH88" i="40"/>
  <c r="FI88" i="40"/>
  <c r="FJ88" i="40"/>
  <c r="FK88" i="40"/>
  <c r="FL88" i="40"/>
  <c r="FM88" i="40"/>
  <c r="FN88" i="40"/>
  <c r="FD89" i="40"/>
  <c r="FE89" i="40"/>
  <c r="FF89" i="40"/>
  <c r="FG89" i="40"/>
  <c r="FH89" i="40"/>
  <c r="FI89" i="40"/>
  <c r="FJ89" i="40"/>
  <c r="FK89" i="40"/>
  <c r="FL89" i="40"/>
  <c r="FM89" i="40"/>
  <c r="FN89" i="40"/>
  <c r="FD90" i="40"/>
  <c r="FE90" i="40"/>
  <c r="FF90" i="40"/>
  <c r="FG90" i="40"/>
  <c r="FH90" i="40"/>
  <c r="FI90" i="40"/>
  <c r="FJ90" i="40"/>
  <c r="FK90" i="40"/>
  <c r="FL90" i="40"/>
  <c r="FM90" i="40"/>
  <c r="FN90" i="40"/>
  <c r="FD91" i="40"/>
  <c r="FE91" i="40"/>
  <c r="FF91" i="40"/>
  <c r="FG91" i="40"/>
  <c r="FH91" i="40"/>
  <c r="FI91" i="40"/>
  <c r="FJ91" i="40"/>
  <c r="FK91" i="40"/>
  <c r="FL91" i="40"/>
  <c r="FM91" i="40"/>
  <c r="FN91" i="40"/>
  <c r="FD92" i="40"/>
  <c r="FE92" i="40"/>
  <c r="FF92" i="40"/>
  <c r="FG92" i="40"/>
  <c r="FH92" i="40"/>
  <c r="FI92" i="40"/>
  <c r="FJ92" i="40"/>
  <c r="FK92" i="40"/>
  <c r="FL92" i="40"/>
  <c r="FM92" i="40"/>
  <c r="FN92" i="40"/>
  <c r="FD93" i="40"/>
  <c r="FE93" i="40"/>
  <c r="FF93" i="40"/>
  <c r="FG93" i="40"/>
  <c r="FH93" i="40"/>
  <c r="FI93" i="40"/>
  <c r="FJ93" i="40"/>
  <c r="FK93" i="40"/>
  <c r="FL93" i="40"/>
  <c r="FM93" i="40"/>
  <c r="FN93" i="40"/>
  <c r="FD94" i="40"/>
  <c r="FE94" i="40"/>
  <c r="FF94" i="40"/>
  <c r="FG94" i="40"/>
  <c r="FH94" i="40"/>
  <c r="FI94" i="40"/>
  <c r="FJ94" i="40"/>
  <c r="FK94" i="40"/>
  <c r="FL94" i="40"/>
  <c r="FM94" i="40"/>
  <c r="FN94" i="40"/>
  <c r="FD95" i="40"/>
  <c r="FE95" i="40"/>
  <c r="FF95" i="40"/>
  <c r="FG95" i="40"/>
  <c r="FH95" i="40"/>
  <c r="FI95" i="40"/>
  <c r="FJ95" i="40"/>
  <c r="FK95" i="40"/>
  <c r="FL95" i="40"/>
  <c r="FM95" i="40"/>
  <c r="FN95" i="40"/>
  <c r="FD96" i="40"/>
  <c r="FE96" i="40"/>
  <c r="FF96" i="40"/>
  <c r="FG96" i="40"/>
  <c r="FH96" i="40"/>
  <c r="FI96" i="40"/>
  <c r="FJ96" i="40"/>
  <c r="FL96" i="40"/>
  <c r="FM96" i="40"/>
  <c r="FN96" i="40"/>
  <c r="FD97" i="40"/>
  <c r="FE97" i="40"/>
  <c r="FF97" i="40"/>
  <c r="FG97" i="40"/>
  <c r="FH97" i="40"/>
  <c r="FI97" i="40"/>
  <c r="FJ97" i="40"/>
  <c r="FK97" i="40"/>
  <c r="FL97" i="40"/>
  <c r="FM97" i="40"/>
  <c r="FN97" i="40"/>
  <c r="FD98" i="40"/>
  <c r="FE98" i="40"/>
  <c r="FF98" i="40"/>
  <c r="FG98" i="40"/>
  <c r="FH98" i="40"/>
  <c r="FI98" i="40"/>
  <c r="FJ98" i="40"/>
  <c r="FK98" i="40"/>
  <c r="FL98" i="40"/>
  <c r="FN98" i="40"/>
  <c r="FD99" i="40"/>
  <c r="FE99" i="40"/>
  <c r="FF99" i="40"/>
  <c r="FG99" i="40"/>
  <c r="FH99" i="40"/>
  <c r="FL99" i="40"/>
  <c r="FM99" i="40"/>
  <c r="FN99" i="40"/>
  <c r="FD100" i="40"/>
  <c r="FE100" i="40"/>
  <c r="FF100" i="40"/>
  <c r="FG100" i="40"/>
  <c r="FH100" i="40"/>
  <c r="FI100" i="40"/>
  <c r="FJ100" i="40"/>
  <c r="FK100" i="40"/>
  <c r="FL100" i="40"/>
  <c r="FM100" i="40"/>
  <c r="FN100" i="40"/>
  <c r="FD101" i="40"/>
  <c r="FE101" i="40"/>
  <c r="FF101" i="40"/>
  <c r="FG101" i="40"/>
  <c r="FH101" i="40"/>
  <c r="FI101" i="40"/>
  <c r="FJ101" i="40"/>
  <c r="FK101" i="40"/>
  <c r="FL101" i="40"/>
  <c r="FM101" i="40"/>
  <c r="FN101" i="40"/>
  <c r="FD102" i="40"/>
  <c r="FF102" i="40"/>
  <c r="FG102" i="40"/>
  <c r="FH102" i="40"/>
  <c r="FI102" i="40"/>
  <c r="FJ102" i="40"/>
  <c r="FK102" i="40"/>
  <c r="FL102" i="40"/>
  <c r="FM102" i="40"/>
  <c r="FN102" i="40"/>
  <c r="FD103" i="40"/>
  <c r="FE103" i="40"/>
  <c r="FF103" i="40"/>
  <c r="FG103" i="40"/>
  <c r="FH103" i="40"/>
  <c r="FI103" i="40"/>
  <c r="FJ103" i="40"/>
  <c r="FK103" i="40"/>
  <c r="FL103" i="40"/>
  <c r="FM103" i="40"/>
  <c r="FN103" i="40"/>
  <c r="FD104" i="40"/>
  <c r="FE104" i="40"/>
  <c r="FF104" i="40"/>
  <c r="FG104" i="40"/>
  <c r="FH104" i="40"/>
  <c r="FI104" i="40"/>
  <c r="FJ104" i="40"/>
  <c r="FK104" i="40"/>
  <c r="FL104" i="40"/>
  <c r="FM104" i="40"/>
  <c r="FN104" i="40"/>
  <c r="FD105" i="40"/>
  <c r="FE105" i="40"/>
  <c r="FF105" i="40"/>
  <c r="FG105" i="40"/>
  <c r="FH105" i="40"/>
  <c r="FI105" i="40"/>
  <c r="FJ105" i="40"/>
  <c r="FK105" i="40"/>
  <c r="FL105" i="40"/>
  <c r="FM105" i="40"/>
  <c r="FN105" i="40"/>
  <c r="FD106" i="40"/>
  <c r="FE106" i="40"/>
  <c r="FF106" i="40"/>
  <c r="FG106" i="40"/>
  <c r="FH106" i="40"/>
  <c r="FI106" i="40"/>
  <c r="FJ106" i="40"/>
  <c r="FK106" i="40"/>
  <c r="FL106" i="40"/>
  <c r="FM106" i="40"/>
  <c r="FN106" i="40"/>
  <c r="FD107" i="40"/>
  <c r="FE107" i="40"/>
  <c r="FF107" i="40"/>
  <c r="FG107" i="40"/>
  <c r="FH107" i="40"/>
  <c r="FI107" i="40"/>
  <c r="FJ107" i="40"/>
  <c r="FK107" i="40"/>
  <c r="FL107" i="40"/>
  <c r="FM107" i="40"/>
  <c r="FN107" i="40"/>
  <c r="FD108" i="40"/>
  <c r="FE108" i="40"/>
  <c r="FF108" i="40"/>
  <c r="FG108" i="40"/>
  <c r="FH108" i="40"/>
  <c r="FI108" i="40"/>
  <c r="FJ108" i="40"/>
  <c r="FK108" i="40"/>
  <c r="FL108" i="40"/>
  <c r="FM108" i="40"/>
  <c r="FD109" i="40"/>
  <c r="FE109" i="40"/>
  <c r="FF109" i="40"/>
  <c r="FG109" i="40"/>
  <c r="FH109" i="40"/>
  <c r="FI109" i="40"/>
  <c r="FJ109" i="40"/>
  <c r="FK109" i="40"/>
  <c r="FL109" i="40"/>
  <c r="FM109" i="40"/>
  <c r="FN109" i="40"/>
  <c r="FD110" i="40"/>
  <c r="FE110" i="40"/>
  <c r="FF110" i="40"/>
  <c r="FG110" i="40"/>
  <c r="FH110" i="40"/>
  <c r="FI110" i="40"/>
  <c r="FJ110" i="40"/>
  <c r="FK110" i="40"/>
  <c r="FL110" i="40"/>
  <c r="FM110" i="40"/>
  <c r="FN110" i="40"/>
  <c r="FD112" i="40"/>
  <c r="FE112" i="40"/>
  <c r="FF112" i="40"/>
  <c r="FG112" i="40"/>
  <c r="FH112" i="40"/>
  <c r="FI112" i="40"/>
  <c r="FJ112" i="40"/>
  <c r="FK112" i="40"/>
  <c r="FL112" i="40"/>
  <c r="FM112" i="40"/>
  <c r="FN112" i="40"/>
  <c r="FD113" i="40"/>
  <c r="FE113" i="40"/>
  <c r="FF113" i="40"/>
  <c r="FG113" i="40"/>
  <c r="FH113" i="40"/>
  <c r="FI113" i="40"/>
  <c r="FJ113" i="40"/>
  <c r="FK113" i="40"/>
  <c r="FL113" i="40"/>
  <c r="FM113" i="40"/>
  <c r="FN113" i="40"/>
  <c r="FD114" i="40"/>
  <c r="FE114" i="40"/>
  <c r="FF114" i="40"/>
  <c r="FG114" i="40"/>
  <c r="FH114" i="40"/>
  <c r="FI114" i="40"/>
  <c r="FJ114" i="40"/>
  <c r="FK114" i="40"/>
  <c r="FL114" i="40"/>
  <c r="FM114" i="40"/>
  <c r="FN114" i="40"/>
  <c r="FD115" i="40"/>
  <c r="FE115" i="40"/>
  <c r="FF115" i="40"/>
  <c r="FG115" i="40"/>
  <c r="FH115" i="40"/>
  <c r="FI115" i="40"/>
  <c r="FJ115" i="40"/>
  <c r="FK115" i="40"/>
  <c r="FL115" i="40"/>
  <c r="FM115" i="40"/>
  <c r="FN115" i="40"/>
  <c r="FD116" i="40"/>
  <c r="FE116" i="40"/>
  <c r="FF116" i="40"/>
  <c r="FG116" i="40"/>
  <c r="FH116" i="40"/>
  <c r="FI116" i="40"/>
  <c r="FJ116" i="40"/>
  <c r="FK116" i="40"/>
  <c r="FL116" i="40"/>
  <c r="FM116" i="40"/>
  <c r="FN116" i="40"/>
  <c r="FD117" i="40"/>
  <c r="FE117" i="40"/>
  <c r="FF117" i="40"/>
  <c r="FG117" i="40"/>
  <c r="FH117" i="40"/>
  <c r="FI117" i="40"/>
  <c r="FJ117" i="40"/>
  <c r="FK117" i="40"/>
  <c r="FL117" i="40"/>
  <c r="FM117" i="40"/>
  <c r="FN117" i="40"/>
  <c r="FD118" i="40"/>
  <c r="FE118" i="40"/>
  <c r="FF118" i="40"/>
  <c r="FG118" i="40"/>
  <c r="FH118" i="40"/>
  <c r="FI118" i="40"/>
  <c r="FJ118" i="40"/>
  <c r="FK118" i="40"/>
  <c r="FL118" i="40"/>
  <c r="FM118" i="40"/>
  <c r="FN118" i="40"/>
  <c r="FD119" i="40"/>
  <c r="FH119" i="40"/>
  <c r="FI119" i="40"/>
  <c r="FJ119" i="40"/>
  <c r="FK119" i="40"/>
  <c r="FL119" i="40"/>
  <c r="FM119" i="40"/>
  <c r="FN119" i="40"/>
  <c r="FD120" i="40"/>
  <c r="FE120" i="40"/>
  <c r="FF120" i="40"/>
  <c r="FG120" i="40"/>
  <c r="FH120" i="40"/>
  <c r="FI120" i="40"/>
  <c r="FJ120" i="40"/>
  <c r="FK120" i="40"/>
  <c r="FL120" i="40"/>
  <c r="FM120" i="40"/>
  <c r="FN120" i="40"/>
  <c r="FD121" i="40"/>
  <c r="FE121" i="40"/>
  <c r="FF121" i="40"/>
  <c r="FG121" i="40"/>
  <c r="FH121" i="40"/>
  <c r="FI121" i="40"/>
  <c r="FJ121" i="40"/>
  <c r="FK121" i="40"/>
  <c r="FL121" i="40"/>
  <c r="FM121" i="40"/>
  <c r="FN121" i="40"/>
  <c r="FD122" i="40"/>
  <c r="FE122" i="40"/>
  <c r="FF122" i="40"/>
  <c r="FG122" i="40"/>
  <c r="FH122" i="40"/>
  <c r="FI122" i="40"/>
  <c r="FJ122" i="40"/>
  <c r="FK122" i="40"/>
  <c r="FL122" i="40"/>
  <c r="FM122" i="40"/>
  <c r="FN122" i="40"/>
  <c r="FD123" i="40"/>
  <c r="FG123" i="40"/>
  <c r="FI123" i="40"/>
  <c r="FK123" i="40"/>
  <c r="FL123" i="40"/>
  <c r="FM123" i="40"/>
  <c r="FN123" i="40"/>
  <c r="FD124" i="40"/>
  <c r="FE124" i="40"/>
  <c r="FF124" i="40"/>
  <c r="FG124" i="40"/>
  <c r="FH124" i="40"/>
  <c r="FI124" i="40"/>
  <c r="FJ124" i="40"/>
  <c r="FK124" i="40"/>
  <c r="FL124" i="40"/>
  <c r="FM124" i="40"/>
  <c r="FN124" i="40"/>
  <c r="FD125" i="40"/>
  <c r="FE125" i="40"/>
  <c r="FF125" i="40"/>
  <c r="FG125" i="40"/>
  <c r="FH125" i="40"/>
  <c r="FI125" i="40"/>
  <c r="FJ125" i="40"/>
  <c r="FK125" i="40"/>
  <c r="FL125" i="40"/>
  <c r="FM125" i="40"/>
  <c r="FN125" i="40"/>
  <c r="FD126" i="40"/>
  <c r="FE126" i="40"/>
  <c r="FF126" i="40"/>
  <c r="FG126" i="40"/>
  <c r="FH126" i="40"/>
  <c r="FI126" i="40"/>
  <c r="FJ126" i="40"/>
  <c r="FK126" i="40"/>
  <c r="FL126" i="40"/>
  <c r="FM126" i="40"/>
  <c r="FN126" i="40"/>
  <c r="FD127" i="40"/>
  <c r="FE127" i="40"/>
  <c r="FF127" i="40"/>
  <c r="FG127" i="40"/>
  <c r="FH127" i="40"/>
  <c r="FI127" i="40"/>
  <c r="FJ127" i="40"/>
  <c r="FK127" i="40"/>
  <c r="FL127" i="40"/>
  <c r="FM127" i="40"/>
  <c r="FN127" i="40"/>
  <c r="FD128" i="40"/>
  <c r="FD129" i="40"/>
  <c r="FE129" i="40"/>
  <c r="FF129" i="40"/>
  <c r="FG129" i="40"/>
  <c r="FH129" i="40"/>
  <c r="FI129" i="40"/>
  <c r="FJ129" i="40"/>
  <c r="FK129" i="40"/>
  <c r="FL129" i="40"/>
  <c r="FM129" i="40"/>
  <c r="FN129" i="40"/>
  <c r="FD130" i="40"/>
  <c r="FE130" i="40"/>
  <c r="FF130" i="40"/>
  <c r="FG130" i="40"/>
  <c r="FH130" i="40"/>
  <c r="FI130" i="40"/>
  <c r="FJ130" i="40"/>
  <c r="FK130" i="40"/>
  <c r="FL130" i="40"/>
  <c r="FM130" i="40"/>
  <c r="FN130" i="40"/>
  <c r="FK131" i="40"/>
  <c r="FL131" i="40"/>
  <c r="FD133" i="40"/>
  <c r="FE133" i="40"/>
  <c r="FF133" i="40"/>
  <c r="FG133" i="40"/>
  <c r="FH133" i="40"/>
  <c r="FI133" i="40"/>
  <c r="FJ133" i="40"/>
  <c r="FK133" i="40"/>
  <c r="FL133" i="40"/>
  <c r="FM133" i="40"/>
  <c r="FN133" i="40"/>
  <c r="FD134" i="40"/>
  <c r="FE134" i="40"/>
  <c r="FF134" i="40"/>
  <c r="FG134" i="40"/>
  <c r="FH134" i="40"/>
  <c r="FI134" i="40"/>
  <c r="FJ134" i="40"/>
  <c r="FK134" i="40"/>
  <c r="FL134" i="40"/>
  <c r="FM134" i="40"/>
  <c r="FN134" i="40"/>
  <c r="FD135" i="40"/>
  <c r="FE135" i="40"/>
  <c r="FF135" i="40"/>
  <c r="FG135" i="40"/>
  <c r="FH135" i="40"/>
  <c r="FI135" i="40"/>
  <c r="FJ135" i="40"/>
  <c r="FK135" i="40"/>
  <c r="FL135" i="40"/>
  <c r="FM135" i="40"/>
  <c r="FN135" i="40"/>
  <c r="FD136" i="40"/>
  <c r="FE136" i="40"/>
  <c r="FF136" i="40"/>
  <c r="FG136" i="40"/>
  <c r="FH136" i="40"/>
  <c r="FI136" i="40"/>
  <c r="FJ136" i="40"/>
  <c r="FK136" i="40"/>
  <c r="FL136" i="40"/>
  <c r="FM136" i="40"/>
  <c r="FN136" i="40"/>
  <c r="FD137" i="40"/>
  <c r="FE137" i="40"/>
  <c r="FF137" i="40"/>
  <c r="FG137" i="40"/>
  <c r="FH137" i="40"/>
  <c r="FI137" i="40"/>
  <c r="FJ137" i="40"/>
  <c r="FK137" i="40"/>
  <c r="FL137" i="40"/>
  <c r="FM137" i="40"/>
  <c r="FN137" i="40"/>
  <c r="FD138" i="40"/>
  <c r="FE138" i="40"/>
  <c r="FF138" i="40"/>
  <c r="FG138" i="40"/>
  <c r="FH138" i="40"/>
  <c r="FI138" i="40"/>
  <c r="FJ138" i="40"/>
  <c r="FK138" i="40"/>
  <c r="FL138" i="40"/>
  <c r="FM138" i="40"/>
  <c r="FN138" i="40"/>
  <c r="FD139" i="40"/>
  <c r="FE139" i="40"/>
  <c r="FF139" i="40"/>
  <c r="FG139" i="40"/>
  <c r="FH139" i="40"/>
  <c r="FI139" i="40"/>
  <c r="FJ139" i="40"/>
  <c r="FK139" i="40"/>
  <c r="FL139" i="40"/>
  <c r="FM139" i="40"/>
  <c r="FN139" i="40"/>
  <c r="FD140" i="40"/>
  <c r="FE140" i="40"/>
  <c r="FF140" i="40"/>
  <c r="FG140" i="40"/>
  <c r="FH140" i="40"/>
  <c r="FI140" i="40"/>
  <c r="FJ140" i="40"/>
  <c r="FK140" i="40"/>
  <c r="FL140" i="40"/>
  <c r="FM140" i="40"/>
  <c r="FN140" i="40"/>
  <c r="FD141" i="40"/>
  <c r="FE141" i="40"/>
  <c r="FF141" i="40"/>
  <c r="FG141" i="40"/>
  <c r="FH141" i="40"/>
  <c r="FI141" i="40"/>
  <c r="FJ141" i="40"/>
  <c r="FK141" i="40"/>
  <c r="FM141" i="40"/>
  <c r="FN141" i="40"/>
  <c r="FD142" i="40"/>
  <c r="FE142" i="40"/>
  <c r="FF142" i="40"/>
  <c r="FG142" i="40"/>
  <c r="FH142" i="40"/>
  <c r="FI142" i="40"/>
  <c r="FJ142" i="40"/>
  <c r="FK142" i="40"/>
  <c r="FL142" i="40"/>
  <c r="FM142" i="40"/>
  <c r="FN142" i="40"/>
  <c r="FD143" i="40"/>
  <c r="FE143" i="40"/>
  <c r="FF143" i="40"/>
  <c r="FG143" i="40"/>
  <c r="FH143" i="40"/>
  <c r="FI143" i="40"/>
  <c r="FJ143" i="40"/>
  <c r="FK143" i="40"/>
  <c r="FD144" i="40"/>
  <c r="FE144" i="40"/>
  <c r="FF144" i="40"/>
  <c r="FG144" i="40"/>
  <c r="FH144" i="40"/>
  <c r="FI144" i="40"/>
  <c r="FJ144" i="40"/>
  <c r="FK144" i="40"/>
  <c r="FL144" i="40"/>
  <c r="FM144" i="40"/>
  <c r="FN144" i="40"/>
  <c r="FD145" i="40"/>
  <c r="FE145" i="40"/>
  <c r="FF145" i="40"/>
  <c r="FG145" i="40"/>
  <c r="FH145" i="40"/>
  <c r="FI145" i="40"/>
  <c r="FJ145" i="40"/>
  <c r="FK145" i="40"/>
  <c r="FL145" i="40"/>
  <c r="FM145" i="40"/>
  <c r="FN145" i="40"/>
  <c r="FD146" i="40"/>
  <c r="FG146" i="40"/>
  <c r="FH146" i="40"/>
  <c r="FI146" i="40"/>
  <c r="FJ146" i="40"/>
  <c r="FK146" i="40"/>
  <c r="FL146" i="40"/>
  <c r="FM146" i="40"/>
  <c r="FN146" i="40"/>
  <c r="FD147" i="40"/>
  <c r="FE147" i="40"/>
  <c r="FF147" i="40"/>
  <c r="FG147" i="40"/>
  <c r="FH147" i="40"/>
  <c r="FI147" i="40"/>
  <c r="FJ147" i="40"/>
  <c r="FK147" i="40"/>
  <c r="FL147" i="40"/>
  <c r="FM147" i="40"/>
  <c r="FN147" i="40"/>
  <c r="FD148" i="40"/>
  <c r="FE148" i="40"/>
  <c r="FF148" i="40"/>
  <c r="FG148" i="40"/>
  <c r="FH148" i="40"/>
  <c r="FI148" i="40"/>
  <c r="FJ148" i="40"/>
  <c r="FK148" i="40"/>
  <c r="FL148" i="40"/>
  <c r="FM148" i="40"/>
  <c r="FN148" i="40"/>
  <c r="FD149" i="40"/>
  <c r="FE149" i="40"/>
  <c r="FF149" i="40"/>
  <c r="FG149" i="40"/>
  <c r="FH149" i="40"/>
  <c r="FI149" i="40"/>
  <c r="FJ149" i="40"/>
  <c r="FK149" i="40"/>
  <c r="FL149" i="40"/>
  <c r="FM149" i="40"/>
  <c r="FN149" i="40"/>
  <c r="FD150" i="40"/>
  <c r="FE150" i="40"/>
  <c r="FF150" i="40"/>
  <c r="FG150" i="40"/>
  <c r="FH150" i="40"/>
  <c r="FI150" i="40"/>
  <c r="FJ150" i="40"/>
  <c r="FK150" i="40"/>
  <c r="FL150" i="40"/>
  <c r="FM150" i="40"/>
  <c r="FN150" i="40"/>
  <c r="FD151" i="40"/>
  <c r="FE151" i="40"/>
  <c r="FF151" i="40"/>
  <c r="FG151" i="40"/>
  <c r="FH151" i="40"/>
  <c r="FI151" i="40"/>
  <c r="FJ151" i="40"/>
  <c r="FK151" i="40"/>
  <c r="FL151" i="40"/>
  <c r="FM151" i="40"/>
  <c r="FN151" i="40"/>
  <c r="FD152" i="40"/>
  <c r="FE152" i="40"/>
  <c r="FF152" i="40"/>
  <c r="FG152" i="40"/>
  <c r="FH152" i="40"/>
  <c r="FI152" i="40"/>
  <c r="FJ152" i="40"/>
  <c r="FK152" i="40"/>
  <c r="FL152" i="40"/>
  <c r="FM152" i="40"/>
  <c r="FN152" i="40"/>
  <c r="FD153" i="40"/>
  <c r="FE153" i="40"/>
  <c r="FF153" i="40"/>
  <c r="FG153" i="40"/>
  <c r="FH153" i="40"/>
  <c r="FI153" i="40"/>
  <c r="FJ153" i="40"/>
  <c r="FK153" i="40"/>
  <c r="FL153" i="40"/>
  <c r="FM153" i="40"/>
  <c r="FN153" i="40"/>
  <c r="FH154" i="40"/>
  <c r="FI154" i="40"/>
  <c r="FJ154" i="40"/>
  <c r="FK154" i="40"/>
  <c r="FL154" i="40"/>
  <c r="FM154" i="40"/>
  <c r="FN154" i="40"/>
  <c r="FD155" i="40"/>
  <c r="FE155" i="40"/>
  <c r="FF155" i="40"/>
  <c r="FG155" i="40"/>
  <c r="FH155" i="40"/>
  <c r="FI155" i="40"/>
  <c r="FJ155" i="40"/>
  <c r="FK155" i="40"/>
  <c r="FL155" i="40"/>
  <c r="FM155" i="40"/>
  <c r="FN155" i="40"/>
  <c r="FD156" i="40"/>
  <c r="FE156" i="40"/>
  <c r="FF156" i="40"/>
  <c r="FG156" i="40"/>
  <c r="FH156" i="40"/>
  <c r="FI156" i="40"/>
  <c r="FJ156" i="40"/>
  <c r="FL156" i="40"/>
  <c r="FM156" i="40"/>
  <c r="FN156" i="40"/>
  <c r="FD157" i="40"/>
  <c r="FE157" i="40"/>
  <c r="FF157" i="40"/>
  <c r="FG157" i="40"/>
  <c r="FH157" i="40"/>
  <c r="FI157" i="40"/>
  <c r="FJ157" i="40"/>
  <c r="FK157" i="40"/>
  <c r="FM157" i="40"/>
  <c r="FN157" i="40"/>
  <c r="FD158" i="40"/>
  <c r="FE158" i="40"/>
  <c r="FF158" i="40"/>
  <c r="FG158" i="40"/>
  <c r="FH158" i="40"/>
  <c r="FI158" i="40"/>
  <c r="FJ158" i="40"/>
  <c r="FK158" i="40"/>
  <c r="FL158" i="40"/>
  <c r="FM158" i="40"/>
  <c r="FN158" i="40"/>
  <c r="FD159" i="40"/>
  <c r="FE159" i="40"/>
  <c r="FF159" i="40"/>
  <c r="FG159" i="40"/>
  <c r="FH159" i="40"/>
  <c r="FI159" i="40"/>
  <c r="FJ159" i="40"/>
  <c r="FK159" i="40"/>
  <c r="FL159" i="40"/>
  <c r="FM159" i="40"/>
  <c r="FN159" i="40"/>
  <c r="FD160" i="40"/>
  <c r="FE160" i="40"/>
  <c r="FF160" i="40"/>
  <c r="FG160" i="40"/>
  <c r="FH160" i="40"/>
  <c r="FI160" i="40"/>
  <c r="FJ160" i="40"/>
  <c r="FK160" i="40"/>
  <c r="FL160" i="40"/>
  <c r="FM160" i="40"/>
  <c r="FN160" i="40"/>
  <c r="FD161" i="40"/>
  <c r="FE161" i="40"/>
  <c r="FF161" i="40"/>
  <c r="FG161" i="40"/>
  <c r="FH161" i="40"/>
  <c r="FI161" i="40"/>
  <c r="FJ161" i="40"/>
  <c r="FK161" i="40"/>
  <c r="FL161" i="40"/>
  <c r="FM161" i="40"/>
  <c r="FN161" i="40"/>
  <c r="FD162" i="40"/>
  <c r="FE162" i="40"/>
  <c r="FF162" i="40"/>
  <c r="FG162" i="40"/>
  <c r="FH162" i="40"/>
  <c r="FI162" i="40"/>
  <c r="FJ162" i="40"/>
  <c r="FK162" i="40"/>
  <c r="FL162" i="40"/>
  <c r="FM162" i="40"/>
  <c r="FN162" i="40"/>
  <c r="FD163" i="40"/>
  <c r="FE163" i="40"/>
  <c r="FF163" i="40"/>
  <c r="FG163" i="40"/>
  <c r="FH163" i="40"/>
  <c r="FI163" i="40"/>
  <c r="FJ163" i="40"/>
  <c r="FK163" i="40"/>
  <c r="FM163" i="40"/>
  <c r="FN163" i="40"/>
  <c r="FD164" i="40"/>
  <c r="FE164" i="40"/>
  <c r="FF164" i="40"/>
  <c r="FG164" i="40"/>
  <c r="FH164" i="40"/>
  <c r="FI164" i="40"/>
  <c r="FJ164" i="40"/>
  <c r="FK164" i="40"/>
  <c r="FL164" i="40"/>
  <c r="FM164" i="40"/>
  <c r="FN164" i="40"/>
  <c r="FD165" i="40"/>
  <c r="FE165" i="40"/>
  <c r="FF165" i="40"/>
  <c r="FG165" i="40"/>
  <c r="FH165" i="40"/>
  <c r="FI165" i="40"/>
  <c r="FJ165" i="40"/>
  <c r="FK165" i="40"/>
  <c r="FL165" i="40"/>
  <c r="FM165" i="40"/>
  <c r="FN165" i="40"/>
  <c r="FD166" i="40"/>
  <c r="FE166" i="40"/>
  <c r="FF166" i="40"/>
  <c r="FG166" i="40"/>
  <c r="FH166" i="40"/>
  <c r="FI166" i="40"/>
  <c r="FJ166" i="40"/>
  <c r="FK166" i="40"/>
  <c r="FL166" i="40"/>
  <c r="FM166" i="40"/>
  <c r="FN166" i="40"/>
  <c r="FD167" i="40"/>
  <c r="FE167" i="40"/>
  <c r="FF167" i="40"/>
  <c r="FG167" i="40"/>
  <c r="FH167" i="40"/>
  <c r="FI167" i="40"/>
  <c r="FJ167" i="40"/>
  <c r="FK167" i="40"/>
  <c r="FL167" i="40"/>
  <c r="FM167" i="40"/>
  <c r="FN167" i="40"/>
  <c r="FD168" i="40"/>
  <c r="FE168" i="40"/>
  <c r="FF168" i="40"/>
  <c r="FG168" i="40"/>
  <c r="FH168" i="40"/>
  <c r="FI168" i="40"/>
  <c r="FJ168" i="40"/>
  <c r="FK168" i="40"/>
  <c r="FL168" i="40"/>
  <c r="FM168" i="40"/>
  <c r="FN168" i="40"/>
  <c r="FD169" i="40"/>
  <c r="FE169" i="40"/>
  <c r="FF169" i="40"/>
  <c r="FG169" i="40"/>
  <c r="FH169" i="40"/>
  <c r="FI169" i="40"/>
  <c r="FJ169" i="40"/>
  <c r="FK169" i="40"/>
  <c r="FL169" i="40"/>
  <c r="FM169" i="40"/>
  <c r="FN169" i="40"/>
  <c r="FD170" i="40"/>
  <c r="FE170" i="40"/>
  <c r="FF170" i="40"/>
  <c r="FG170" i="40"/>
  <c r="FH170" i="40"/>
  <c r="FI170" i="40"/>
  <c r="FJ170" i="40"/>
  <c r="FD171" i="40"/>
  <c r="FE171" i="40"/>
  <c r="FF171" i="40"/>
  <c r="FG171" i="40"/>
  <c r="FH171" i="40"/>
  <c r="FI171" i="40"/>
  <c r="FJ171" i="40"/>
  <c r="FD172" i="40"/>
  <c r="FE172" i="40"/>
  <c r="FF172" i="40"/>
  <c r="FG172" i="40"/>
  <c r="FH172" i="40"/>
  <c r="FI172" i="40"/>
  <c r="FJ172" i="40"/>
  <c r="FD173" i="40"/>
  <c r="FE173" i="40"/>
  <c r="FF173" i="40"/>
  <c r="FG173" i="40"/>
  <c r="FH173" i="40"/>
  <c r="FI173" i="40"/>
  <c r="FJ173" i="40"/>
  <c r="FK173" i="40"/>
  <c r="FL173" i="40"/>
  <c r="FM173" i="40"/>
  <c r="FN173" i="40"/>
  <c r="FD174" i="40"/>
  <c r="FE174" i="40"/>
  <c r="FF174" i="40"/>
  <c r="FI174" i="40"/>
  <c r="FJ174" i="40"/>
  <c r="FK174" i="40"/>
  <c r="FL174" i="40"/>
  <c r="FM174" i="40"/>
  <c r="FN174" i="40"/>
  <c r="FD175" i="40"/>
  <c r="FE175" i="40"/>
  <c r="FF175" i="40"/>
  <c r="FG175" i="40"/>
  <c r="FH175" i="40"/>
  <c r="FI175" i="40"/>
  <c r="FJ175" i="40"/>
  <c r="FK175" i="40"/>
  <c r="FL175" i="40"/>
  <c r="FM175" i="40"/>
  <c r="FN175" i="40"/>
  <c r="FD176" i="40"/>
  <c r="FE176" i="40"/>
  <c r="FF176" i="40"/>
  <c r="FG176" i="40"/>
  <c r="FH176" i="40"/>
  <c r="FI176" i="40"/>
  <c r="FJ176" i="40"/>
  <c r="FD177" i="40"/>
  <c r="FE177" i="40"/>
  <c r="FF177" i="40"/>
  <c r="FG177" i="40"/>
  <c r="FH177" i="40"/>
  <c r="FI177" i="40"/>
  <c r="FJ177" i="40"/>
  <c r="FK177" i="40"/>
  <c r="FL177" i="40"/>
  <c r="FM177" i="40"/>
  <c r="FN177" i="40"/>
  <c r="FD178" i="40"/>
  <c r="FE178" i="40"/>
  <c r="FF178" i="40"/>
  <c r="FG178" i="40"/>
  <c r="FH178" i="40"/>
  <c r="FI178" i="40"/>
  <c r="FJ178" i="40"/>
  <c r="FD179" i="40"/>
  <c r="FE179" i="40"/>
  <c r="FF179" i="40"/>
  <c r="FG179" i="40"/>
  <c r="FH179" i="40"/>
  <c r="FI179" i="40"/>
  <c r="FJ179" i="40"/>
  <c r="FD180" i="40"/>
  <c r="FE180" i="40"/>
  <c r="FF180" i="40"/>
  <c r="FG180" i="40"/>
  <c r="FH180" i="40"/>
  <c r="FI180" i="40"/>
  <c r="FJ180" i="40"/>
  <c r="FK180" i="40"/>
  <c r="FL180" i="40"/>
  <c r="FM180" i="40"/>
  <c r="FN180" i="40"/>
  <c r="FD181" i="40"/>
  <c r="FE181" i="40"/>
  <c r="FF181" i="40"/>
  <c r="FG181" i="40"/>
  <c r="FH181" i="40"/>
  <c r="FI181" i="40"/>
  <c r="FJ181" i="40"/>
  <c r="FK181" i="40"/>
  <c r="FL181" i="40"/>
  <c r="FM181" i="40"/>
  <c r="FN181" i="40"/>
  <c r="FD182" i="40"/>
  <c r="FE182" i="40"/>
  <c r="FF182" i="40"/>
  <c r="FG182" i="40"/>
  <c r="FH182" i="40"/>
  <c r="FI182" i="40"/>
  <c r="FJ182" i="40"/>
  <c r="FK182" i="40"/>
  <c r="FL182" i="40"/>
  <c r="FM182" i="40"/>
  <c r="FN182" i="40"/>
  <c r="FD183" i="40"/>
  <c r="FE183" i="40"/>
  <c r="FF183" i="40"/>
  <c r="FG183" i="40"/>
  <c r="FH183" i="40"/>
  <c r="FI183" i="40"/>
  <c r="FJ183" i="40"/>
  <c r="FK183" i="40"/>
  <c r="FL183" i="40"/>
  <c r="FM183" i="40"/>
  <c r="FN183" i="40"/>
  <c r="FD184" i="40"/>
  <c r="FE184" i="40"/>
  <c r="FF184" i="40"/>
  <c r="FG184" i="40"/>
  <c r="FH184" i="40"/>
  <c r="FI184" i="40"/>
  <c r="FJ184" i="40"/>
  <c r="FK184" i="40"/>
  <c r="FL184" i="40"/>
  <c r="FM184" i="40"/>
  <c r="FN184" i="40"/>
  <c r="FE3" i="40"/>
  <c r="FF3" i="40"/>
  <c r="FG3" i="40"/>
  <c r="FH3" i="40"/>
  <c r="FI3" i="40"/>
  <c r="FJ3" i="40"/>
  <c r="FK3" i="40"/>
  <c r="FL3" i="40"/>
  <c r="FM3" i="40"/>
  <c r="FN3" i="40"/>
  <c r="FD3" i="40"/>
  <c r="GK4" i="39"/>
  <c r="GL4" i="39"/>
  <c r="GN4" i="39"/>
  <c r="GO4" i="39"/>
  <c r="GP4" i="39"/>
  <c r="GS4" i="39"/>
  <c r="GT4" i="39"/>
  <c r="GU4" i="39"/>
  <c r="GK5" i="39"/>
  <c r="GL5" i="39"/>
  <c r="GM5" i="39"/>
  <c r="GK9" i="39"/>
  <c r="GL9" i="39"/>
  <c r="GM9" i="39"/>
  <c r="GN9" i="39"/>
  <c r="GO9" i="39"/>
  <c r="GP9" i="39"/>
  <c r="GQ9" i="39"/>
  <c r="GR9" i="39"/>
  <c r="GS9" i="39"/>
  <c r="GK10" i="39"/>
  <c r="GL10" i="39"/>
  <c r="GM10" i="39"/>
  <c r="GN10" i="39"/>
  <c r="GO10" i="39"/>
  <c r="GP10" i="39"/>
  <c r="GQ10" i="39"/>
  <c r="GR10" i="39"/>
  <c r="GS10" i="39"/>
  <c r="GK11" i="39"/>
  <c r="GM11" i="39"/>
  <c r="GN11" i="39"/>
  <c r="GS11" i="39"/>
  <c r="GU11" i="39"/>
  <c r="GS12" i="39"/>
  <c r="GT12" i="39"/>
  <c r="GU12" i="39"/>
  <c r="GK13" i="39"/>
  <c r="GL13" i="39"/>
  <c r="GO13" i="39"/>
  <c r="GP13" i="39"/>
  <c r="GQ13" i="39"/>
  <c r="GR13" i="39"/>
  <c r="GS13" i="39"/>
  <c r="GT13" i="39"/>
  <c r="GU13" i="39"/>
  <c r="GK14" i="39"/>
  <c r="GL14" i="39"/>
  <c r="GM14" i="39"/>
  <c r="GN14" i="39"/>
  <c r="GO14" i="39"/>
  <c r="GK16" i="39"/>
  <c r="GL16" i="39"/>
  <c r="GM16" i="39"/>
  <c r="GN16" i="39"/>
  <c r="GK17" i="39"/>
  <c r="GL17" i="39"/>
  <c r="GM17" i="39"/>
  <c r="GN17" i="39"/>
  <c r="GO17" i="39"/>
  <c r="GK18" i="39"/>
  <c r="GL18" i="39"/>
  <c r="GM18" i="39"/>
  <c r="GN18" i="39"/>
  <c r="GO18" i="39"/>
  <c r="GK19" i="39"/>
  <c r="GL19" i="39"/>
  <c r="GM19" i="39"/>
  <c r="GN19" i="39"/>
  <c r="GO19" i="39"/>
  <c r="GP19" i="39"/>
  <c r="GQ19" i="39"/>
  <c r="GR19" i="39"/>
  <c r="GS19" i="39"/>
  <c r="GK27" i="39"/>
  <c r="GL27" i="39"/>
  <c r="GN27" i="39"/>
  <c r="GO27" i="39"/>
  <c r="GP27" i="39"/>
  <c r="GQ27" i="39"/>
  <c r="GR27" i="39"/>
  <c r="GS27" i="39"/>
  <c r="GT27" i="39"/>
  <c r="GU27" i="39"/>
  <c r="GO28" i="39"/>
  <c r="GP28" i="39"/>
  <c r="GQ28" i="39"/>
  <c r="GR28" i="39"/>
  <c r="GS28" i="39"/>
  <c r="GT28" i="39"/>
  <c r="GU28" i="39"/>
  <c r="GK29" i="39"/>
  <c r="GL29" i="39"/>
  <c r="GM29" i="39"/>
  <c r="GO29" i="39"/>
  <c r="GP29" i="39"/>
  <c r="GQ29" i="39"/>
  <c r="GR29" i="39"/>
  <c r="GS29" i="39"/>
  <c r="GT29" i="39"/>
  <c r="GU29" i="39"/>
  <c r="GK30" i="39"/>
  <c r="GL30" i="39"/>
  <c r="GM30" i="39"/>
  <c r="GN30" i="39"/>
  <c r="GO30" i="39"/>
  <c r="GP30" i="39"/>
  <c r="GQ30" i="39"/>
  <c r="GR30" i="39"/>
  <c r="GS30" i="39"/>
  <c r="GT30" i="39"/>
  <c r="GK32" i="39"/>
  <c r="GL32" i="39"/>
  <c r="GM32" i="39"/>
  <c r="GN32" i="39"/>
  <c r="GO32" i="39"/>
  <c r="GP32" i="39"/>
  <c r="GK33" i="39"/>
  <c r="GL33" i="39"/>
  <c r="GM33" i="39"/>
  <c r="GN33" i="39"/>
  <c r="GO33" i="39"/>
  <c r="GP33" i="39"/>
  <c r="GQ33" i="39"/>
  <c r="GR33" i="39"/>
  <c r="GK34" i="39"/>
  <c r="GL34" i="39"/>
  <c r="GM34" i="39"/>
  <c r="GN34" i="39"/>
  <c r="GO34" i="39"/>
  <c r="GP34" i="39"/>
  <c r="GQ34" i="39"/>
  <c r="GR34" i="39"/>
  <c r="GL35" i="39"/>
  <c r="GM35" i="39"/>
  <c r="GN35" i="39"/>
  <c r="GO35" i="39"/>
  <c r="GP35" i="39"/>
  <c r="GQ35" i="39"/>
  <c r="GR35" i="39"/>
  <c r="GS35" i="39"/>
  <c r="GT35" i="39"/>
  <c r="GU35" i="39"/>
  <c r="GN36" i="39"/>
  <c r="GO36" i="39"/>
  <c r="GP36" i="39"/>
  <c r="GQ36" i="39"/>
  <c r="GR36" i="39"/>
  <c r="GS36" i="39"/>
  <c r="GT36" i="39"/>
  <c r="GU36" i="39"/>
  <c r="GN37" i="39"/>
  <c r="GO37" i="39"/>
  <c r="GP37" i="39"/>
  <c r="GQ37" i="39"/>
  <c r="GR37" i="39"/>
  <c r="GS37" i="39"/>
  <c r="GT37" i="39"/>
  <c r="GU37" i="39"/>
  <c r="GT38" i="39"/>
  <c r="GU38" i="39"/>
  <c r="GS39" i="39"/>
  <c r="GK40" i="39"/>
  <c r="GL40" i="39"/>
  <c r="GR40" i="39"/>
  <c r="GS40" i="39"/>
  <c r="GT40" i="39"/>
  <c r="GU40" i="39"/>
  <c r="GK41" i="39"/>
  <c r="GL41" i="39"/>
  <c r="GM41" i="39"/>
  <c r="GK42" i="39"/>
  <c r="GL42" i="39"/>
  <c r="GO42" i="39"/>
  <c r="GP42" i="39"/>
  <c r="GQ42" i="39"/>
  <c r="GR42" i="39"/>
  <c r="GS42" i="39"/>
  <c r="GT42" i="39"/>
  <c r="GU42" i="39"/>
  <c r="GP50" i="39"/>
  <c r="GQ50" i="39"/>
  <c r="GR50" i="39"/>
  <c r="GS50" i="39"/>
  <c r="GT50" i="39"/>
  <c r="GU50" i="39"/>
  <c r="GK54" i="39"/>
  <c r="GM54" i="39"/>
  <c r="GN54" i="39"/>
  <c r="GP54" i="39"/>
  <c r="GQ54" i="39"/>
  <c r="GR54" i="39"/>
  <c r="GS54" i="39"/>
  <c r="GT54" i="39"/>
  <c r="GU54" i="39"/>
  <c r="GK57" i="39"/>
  <c r="GN57" i="39"/>
  <c r="GO57" i="39"/>
  <c r="GP57" i="39"/>
  <c r="GQ57" i="39"/>
  <c r="GR57" i="39"/>
  <c r="GS57" i="39"/>
  <c r="GT57" i="39"/>
  <c r="GU57" i="39"/>
  <c r="GK59" i="39"/>
  <c r="GU59" i="39"/>
  <c r="GK61" i="39"/>
  <c r="GL61" i="39"/>
  <c r="GM61" i="39"/>
  <c r="GT61" i="39"/>
  <c r="GU61" i="39"/>
  <c r="GO63" i="39"/>
  <c r="GP63" i="39"/>
  <c r="GQ63" i="39"/>
  <c r="GR63" i="39"/>
  <c r="GS63" i="39"/>
  <c r="GT63" i="39"/>
  <c r="GU63" i="39"/>
  <c r="GK64" i="39"/>
  <c r="GL64" i="39"/>
  <c r="GM64" i="39"/>
  <c r="GN64" i="39"/>
  <c r="GU64" i="39"/>
  <c r="GK65" i="39"/>
  <c r="GL65" i="39"/>
  <c r="GM65" i="39"/>
  <c r="GK67" i="39"/>
  <c r="GL67" i="39"/>
  <c r="GM67" i="39"/>
  <c r="GK68" i="39"/>
  <c r="GL68" i="39"/>
  <c r="GM68" i="39"/>
  <c r="GN68" i="39"/>
  <c r="GK69" i="39"/>
  <c r="GL69" i="39"/>
  <c r="GM69" i="39"/>
  <c r="GN69" i="39"/>
  <c r="GK70" i="39"/>
  <c r="GL70" i="39"/>
  <c r="GM70" i="39"/>
  <c r="GN70" i="39"/>
  <c r="GK71" i="39"/>
  <c r="GL71" i="39"/>
  <c r="GM71" i="39"/>
  <c r="GN71" i="39"/>
  <c r="GO71" i="39"/>
  <c r="GP71" i="39"/>
  <c r="GQ71" i="39"/>
  <c r="GR71" i="39"/>
  <c r="GS71" i="39"/>
  <c r="GN72" i="39"/>
  <c r="GO72" i="39"/>
  <c r="GP72" i="39"/>
  <c r="GQ72" i="39"/>
  <c r="GR72" i="39"/>
  <c r="GS72" i="39"/>
  <c r="GT72" i="39"/>
  <c r="GU72" i="39"/>
  <c r="GN73" i="39"/>
  <c r="GO73" i="39"/>
  <c r="GP73" i="39"/>
  <c r="GQ73" i="39"/>
  <c r="GR73" i="39"/>
  <c r="GS73" i="39"/>
  <c r="GT73" i="39"/>
  <c r="GU73" i="39"/>
  <c r="GK76" i="39"/>
  <c r="GL76" i="39"/>
  <c r="GM76" i="39"/>
  <c r="GN76" i="39"/>
  <c r="GO76" i="39"/>
  <c r="GK81" i="39"/>
  <c r="GM81" i="39"/>
  <c r="GN81" i="39"/>
  <c r="GO81" i="39"/>
  <c r="GM82" i="39"/>
  <c r="GO82" i="39"/>
  <c r="GP82" i="39"/>
  <c r="GQ82" i="39"/>
  <c r="GR82" i="39"/>
  <c r="GS82" i="39"/>
  <c r="GT82" i="39"/>
  <c r="GU82" i="39"/>
  <c r="GK83" i="39"/>
  <c r="GL83" i="39"/>
  <c r="GM83" i="39"/>
  <c r="GK84" i="39"/>
  <c r="GL84" i="39"/>
  <c r="GM84" i="39"/>
  <c r="GN84" i="39"/>
  <c r="GO84" i="39"/>
  <c r="GP84" i="39"/>
  <c r="GK85" i="39"/>
  <c r="GL85" i="39"/>
  <c r="GM85" i="39"/>
  <c r="GN85" i="39"/>
  <c r="GO85" i="39"/>
  <c r="GP85" i="39"/>
  <c r="GM86" i="39"/>
  <c r="GK87" i="39"/>
  <c r="GL87" i="39"/>
  <c r="GM87" i="39"/>
  <c r="GN87" i="39"/>
  <c r="GO87" i="39"/>
  <c r="GP87" i="39"/>
  <c r="GK88" i="39"/>
  <c r="GL88" i="39"/>
  <c r="GM88" i="39"/>
  <c r="GN88" i="39"/>
  <c r="GO88" i="39"/>
  <c r="GP88" i="39"/>
  <c r="GK89" i="39"/>
  <c r="GL89" i="39"/>
  <c r="GM89" i="39"/>
  <c r="GN89" i="39"/>
  <c r="GO89" i="39"/>
  <c r="GP89" i="39"/>
  <c r="GQ89" i="39"/>
  <c r="GK90" i="39"/>
  <c r="GL90" i="39"/>
  <c r="GM90" i="39"/>
  <c r="GN90" i="39"/>
  <c r="GK91" i="39"/>
  <c r="GL91" i="39"/>
  <c r="GM91" i="39"/>
  <c r="GN91" i="39"/>
  <c r="GO91" i="39"/>
  <c r="GP91" i="39"/>
  <c r="GQ91" i="39"/>
  <c r="GR91" i="39"/>
  <c r="GS91" i="39"/>
  <c r="GK92" i="39"/>
  <c r="GL92" i="39"/>
  <c r="GK93" i="39"/>
  <c r="GL93" i="39"/>
  <c r="GK94" i="39"/>
  <c r="GL94" i="39"/>
  <c r="GM94" i="39"/>
  <c r="GN94" i="39"/>
  <c r="GO94" i="39"/>
  <c r="GK95" i="39"/>
  <c r="GL95" i="39"/>
  <c r="GM95" i="39"/>
  <c r="GN95" i="39"/>
  <c r="GO95" i="39"/>
  <c r="GP95" i="39"/>
  <c r="GQ95" i="39"/>
  <c r="GR95" i="39"/>
  <c r="GS95" i="39"/>
  <c r="GK96" i="39"/>
  <c r="GL96" i="39"/>
  <c r="GM96" i="39"/>
  <c r="GN96" i="39"/>
  <c r="GO96" i="39"/>
  <c r="GK97" i="39"/>
  <c r="GL97" i="39"/>
  <c r="GM97" i="39"/>
  <c r="GN97" i="39"/>
  <c r="GO97" i="39"/>
  <c r="GP97" i="39"/>
  <c r="GK98" i="39"/>
  <c r="GL98" i="39"/>
  <c r="GM98" i="39"/>
  <c r="GN98" i="39"/>
  <c r="GO98" i="39"/>
  <c r="GP98" i="39"/>
  <c r="GQ98" i="39"/>
  <c r="GK99" i="39"/>
  <c r="GL99" i="39"/>
  <c r="GM99" i="39"/>
  <c r="GN99" i="39"/>
  <c r="GO99" i="39"/>
  <c r="GK100" i="39"/>
  <c r="GL100" i="39"/>
  <c r="GM100" i="39"/>
  <c r="GN100" i="39"/>
  <c r="GO100" i="39"/>
  <c r="GP100" i="39"/>
  <c r="GQ100" i="39"/>
  <c r="GR100" i="39"/>
  <c r="GS100" i="39"/>
  <c r="GK101" i="39"/>
  <c r="GL101" i="39"/>
  <c r="GM101" i="39"/>
  <c r="GN101" i="39"/>
  <c r="GO101" i="39"/>
  <c r="GP101" i="39"/>
  <c r="GQ101" i="39"/>
  <c r="GR101" i="39"/>
  <c r="GS101" i="39"/>
  <c r="GT101" i="39"/>
  <c r="GK102" i="39"/>
  <c r="GM102" i="39"/>
  <c r="GM103" i="39"/>
  <c r="GN103" i="39"/>
  <c r="GO103" i="39"/>
  <c r="GP103" i="39"/>
  <c r="GQ103" i="39"/>
  <c r="GR103" i="39"/>
  <c r="GS103" i="39"/>
  <c r="GT103" i="39"/>
  <c r="GU103" i="39"/>
  <c r="GK107" i="39"/>
  <c r="GL107" i="39"/>
  <c r="GM107" i="39"/>
  <c r="GN107" i="39"/>
  <c r="GO107" i="39"/>
  <c r="GP107" i="39"/>
  <c r="GR109" i="39"/>
  <c r="GS109" i="39"/>
  <c r="GT109" i="39"/>
  <c r="GU109" i="39"/>
  <c r="GP110" i="39"/>
  <c r="GQ110" i="39"/>
  <c r="GR110" i="39"/>
  <c r="GS110" i="39"/>
  <c r="GT110" i="39"/>
  <c r="GU110" i="39"/>
  <c r="GK112" i="39"/>
  <c r="GL112" i="39"/>
  <c r="GM112" i="39"/>
  <c r="GN112" i="39"/>
  <c r="GP112" i="39"/>
  <c r="GK116" i="39"/>
  <c r="GL116" i="39"/>
  <c r="GN116" i="39"/>
  <c r="GO117" i="39"/>
  <c r="GP117" i="39"/>
  <c r="GQ117" i="39"/>
  <c r="GR117" i="39"/>
  <c r="GS117" i="39"/>
  <c r="GT117" i="39"/>
  <c r="GU117" i="39"/>
  <c r="GK118" i="39"/>
  <c r="GL118" i="39"/>
  <c r="GO118" i="39"/>
  <c r="GP118" i="39"/>
  <c r="GQ118" i="39"/>
  <c r="GR118" i="39"/>
  <c r="GS118" i="39"/>
  <c r="GT118" i="39"/>
  <c r="GU118" i="39"/>
  <c r="GO121" i="39"/>
  <c r="GP121" i="39"/>
  <c r="GQ121" i="39"/>
  <c r="GR121" i="39"/>
  <c r="GS121" i="39"/>
  <c r="GT121" i="39"/>
  <c r="GU121" i="39"/>
  <c r="GU124" i="39"/>
  <c r="GN126" i="39"/>
  <c r="GO126" i="39"/>
  <c r="GP126" i="39"/>
  <c r="GQ126" i="39"/>
  <c r="GR126" i="39"/>
  <c r="GK127" i="39"/>
  <c r="GM127" i="39"/>
  <c r="GN127" i="39"/>
  <c r="GP127" i="39"/>
  <c r="GS127" i="39"/>
  <c r="GK128" i="39"/>
  <c r="GK129" i="39"/>
  <c r="GL129" i="39"/>
  <c r="GK130" i="39"/>
  <c r="GL130" i="39"/>
  <c r="GM130" i="39"/>
  <c r="GL131" i="39"/>
  <c r="GO131" i="39"/>
  <c r="GL134" i="39"/>
  <c r="GM134" i="39"/>
  <c r="GK135" i="39"/>
  <c r="GL135" i="39"/>
  <c r="GM135" i="39"/>
  <c r="GN135" i="39"/>
  <c r="GO135" i="39"/>
  <c r="GR135" i="39"/>
  <c r="GS135" i="39"/>
  <c r="GT135" i="39"/>
  <c r="GU135" i="39"/>
  <c r="GK136" i="39"/>
  <c r="GL136" i="39"/>
  <c r="GM136" i="39"/>
  <c r="GN136" i="39"/>
  <c r="GK137" i="39"/>
  <c r="GL137" i="39"/>
  <c r="GM137" i="39"/>
  <c r="GN137" i="39"/>
  <c r="GO137" i="39"/>
  <c r="GK138" i="39"/>
  <c r="GL138" i="39"/>
  <c r="GM138" i="39"/>
  <c r="GN138" i="39"/>
  <c r="GO138" i="39"/>
  <c r="GK139" i="39"/>
  <c r="GL139" i="39"/>
  <c r="GM139" i="39"/>
  <c r="GN139" i="39"/>
  <c r="GO139" i="39"/>
  <c r="GP139" i="39"/>
  <c r="GQ139" i="39"/>
  <c r="GK140" i="39"/>
  <c r="GL140" i="39"/>
  <c r="GM140" i="39"/>
  <c r="GN140" i="39"/>
  <c r="GO140" i="39"/>
  <c r="GP140" i="39"/>
  <c r="GQ140" i="39"/>
  <c r="GS140" i="39"/>
  <c r="GT140" i="39"/>
  <c r="GU140" i="39"/>
  <c r="GK141" i="39"/>
  <c r="GL141" i="39"/>
  <c r="GM141" i="39"/>
  <c r="GN141" i="39"/>
  <c r="GO141" i="39"/>
  <c r="GP141" i="39"/>
  <c r="GQ141" i="39"/>
  <c r="GK142" i="39"/>
  <c r="GL142" i="39"/>
  <c r="GM142" i="39"/>
  <c r="GN142" i="39"/>
  <c r="GO142" i="39"/>
  <c r="GP142" i="39"/>
  <c r="GQ142" i="39"/>
  <c r="GK143" i="39"/>
  <c r="GL143" i="39"/>
  <c r="GM143" i="39"/>
  <c r="GN143" i="39"/>
  <c r="GO143" i="39"/>
  <c r="GP143" i="39"/>
  <c r="GQ143" i="39"/>
  <c r="GR143" i="39"/>
  <c r="GK144" i="39"/>
  <c r="GL144" i="39"/>
  <c r="GM144" i="39"/>
  <c r="GN144" i="39"/>
  <c r="GO144" i="39"/>
  <c r="GP144" i="39"/>
  <c r="GQ144" i="39"/>
  <c r="GR144" i="39"/>
  <c r="GS144" i="39"/>
  <c r="GT144" i="39"/>
  <c r="GK145" i="39"/>
  <c r="GL145" i="39"/>
  <c r="GM145" i="39"/>
  <c r="GN145" i="39"/>
  <c r="GO145" i="39"/>
  <c r="GP145" i="39"/>
  <c r="GQ145" i="39"/>
  <c r="GR145" i="39"/>
  <c r="GS145" i="39"/>
  <c r="GT145" i="39"/>
  <c r="GK146" i="39"/>
  <c r="GN146" i="39"/>
  <c r="GO146" i="39"/>
  <c r="GP146" i="39"/>
  <c r="GQ146" i="39"/>
  <c r="GR146" i="39"/>
  <c r="GS146" i="39"/>
  <c r="GT146" i="39"/>
  <c r="GU146" i="39"/>
  <c r="GN147" i="39"/>
  <c r="GO147" i="39"/>
  <c r="GP147" i="39"/>
  <c r="GQ147" i="39"/>
  <c r="GR147" i="39"/>
  <c r="GS147" i="39"/>
  <c r="GT147" i="39"/>
  <c r="GU147" i="39"/>
  <c r="GL148" i="39"/>
  <c r="GM148" i="39"/>
  <c r="GN148" i="39"/>
  <c r="GO148" i="39"/>
  <c r="GP148" i="39"/>
  <c r="GQ148" i="39"/>
  <c r="GR148" i="39"/>
  <c r="GS148" i="39"/>
  <c r="GT148" i="39"/>
  <c r="GU148" i="39"/>
  <c r="GN149" i="39"/>
  <c r="GO149" i="39"/>
  <c r="GP149" i="39"/>
  <c r="GQ149" i="39"/>
  <c r="GR149" i="39"/>
  <c r="GS149" i="39"/>
  <c r="GT149" i="39"/>
  <c r="GU149" i="39"/>
  <c r="GK152" i="39"/>
  <c r="GL152" i="39"/>
  <c r="GM152" i="39"/>
  <c r="GN152" i="39"/>
  <c r="GQ152" i="39"/>
  <c r="GK153" i="39"/>
  <c r="GL153" i="39"/>
  <c r="GM153" i="39"/>
  <c r="GN153" i="39"/>
  <c r="GO153" i="39"/>
  <c r="GM154" i="39"/>
  <c r="GP154" i="39"/>
  <c r="GK155" i="39"/>
  <c r="GL155" i="39"/>
  <c r="GP155" i="39"/>
  <c r="GP160" i="39"/>
  <c r="GQ160" i="39"/>
  <c r="GR160" i="39"/>
  <c r="GS160" i="39"/>
  <c r="GT160" i="39"/>
  <c r="GU160" i="39"/>
  <c r="GK161" i="39"/>
  <c r="GL161" i="39"/>
  <c r="GK163" i="39"/>
  <c r="GL163" i="39"/>
  <c r="GM163" i="39"/>
  <c r="GN163" i="39"/>
  <c r="GO163" i="39"/>
  <c r="GP163" i="39"/>
  <c r="GQ163" i="39"/>
  <c r="GR163" i="39"/>
  <c r="GK164" i="39"/>
  <c r="GL164" i="39"/>
  <c r="GM164" i="39"/>
  <c r="GN164" i="39"/>
  <c r="GO164" i="39"/>
  <c r="GP164" i="39"/>
  <c r="GQ164" i="39"/>
  <c r="GS164" i="39"/>
  <c r="GT164" i="39"/>
  <c r="GK165" i="39"/>
  <c r="GL165" i="39"/>
  <c r="GM165" i="39"/>
  <c r="GN165" i="39"/>
  <c r="GO165" i="39"/>
  <c r="GP165" i="39"/>
  <c r="GQ165" i="39"/>
  <c r="GT165" i="39"/>
  <c r="GU165" i="39"/>
  <c r="GK166" i="39"/>
  <c r="GL166" i="39"/>
  <c r="GM166" i="39"/>
  <c r="GN166" i="39"/>
  <c r="GO166" i="39"/>
  <c r="GP166" i="39"/>
  <c r="GQ166" i="39"/>
  <c r="GK167" i="39"/>
  <c r="GL167" i="39"/>
  <c r="GM167" i="39"/>
  <c r="GN167" i="39"/>
  <c r="GO167" i="39"/>
  <c r="GP167" i="39"/>
  <c r="GQ167" i="39"/>
  <c r="GK168" i="39"/>
  <c r="GL168" i="39"/>
  <c r="GM168" i="39"/>
  <c r="GN168" i="39"/>
  <c r="GO168" i="39"/>
  <c r="GP168" i="39"/>
  <c r="GQ168" i="39"/>
  <c r="GR168" i="39"/>
  <c r="GS168" i="39"/>
  <c r="GK169" i="39"/>
  <c r="GL169" i="39"/>
  <c r="GM169" i="39"/>
  <c r="GN169" i="39"/>
  <c r="GO169" i="39"/>
  <c r="GP169" i="39"/>
  <c r="GQ169" i="39"/>
  <c r="GR169" i="39"/>
  <c r="GS169" i="39"/>
  <c r="GT169" i="39"/>
  <c r="GK172" i="39"/>
  <c r="GL172" i="39"/>
  <c r="GK173" i="39"/>
  <c r="GL173" i="39"/>
  <c r="GM173" i="39"/>
  <c r="GN173" i="39"/>
  <c r="GO173" i="39"/>
  <c r="GP173" i="39"/>
  <c r="GQ173" i="39"/>
  <c r="GR173" i="39"/>
  <c r="GK175" i="39"/>
  <c r="GL175" i="39"/>
  <c r="GM175" i="39"/>
  <c r="GN175" i="39"/>
  <c r="GO175" i="39"/>
  <c r="GP175" i="39"/>
  <c r="GQ175" i="39"/>
  <c r="GR175" i="39"/>
  <c r="GS175" i="39"/>
  <c r="GT175" i="39"/>
  <c r="GK176" i="39"/>
  <c r="GL176" i="39"/>
  <c r="GM176" i="39"/>
  <c r="GN176" i="39"/>
  <c r="GO176" i="39"/>
  <c r="GP176" i="39"/>
  <c r="GQ176" i="39"/>
  <c r="GL177" i="39"/>
  <c r="GK178" i="39"/>
  <c r="GL178" i="39"/>
  <c r="GK179" i="39"/>
  <c r="GL179" i="39"/>
  <c r="GM179" i="39"/>
  <c r="GN179" i="39"/>
  <c r="GO180" i="39"/>
  <c r="GP180" i="39"/>
  <c r="GQ180" i="39"/>
  <c r="GR180" i="39"/>
  <c r="GS180" i="39"/>
  <c r="GT180" i="39"/>
  <c r="GU180" i="39"/>
  <c r="GL181" i="39"/>
  <c r="GM181" i="39"/>
  <c r="GO181" i="39"/>
  <c r="GP181" i="39"/>
  <c r="GQ181" i="39"/>
  <c r="GR181" i="39"/>
  <c r="GS181" i="39"/>
  <c r="GT181" i="39"/>
  <c r="GU181" i="39"/>
  <c r="GL182" i="39"/>
  <c r="GM182" i="39"/>
  <c r="GN182" i="39"/>
  <c r="GO182" i="39"/>
  <c r="GP182" i="39"/>
  <c r="GQ182" i="39"/>
  <c r="GR182" i="39"/>
  <c r="GS182" i="39"/>
  <c r="GT182" i="39"/>
  <c r="GU182" i="39"/>
  <c r="GQ183" i="39"/>
  <c r="GR183" i="39"/>
  <c r="GS183" i="39"/>
  <c r="GT183" i="39"/>
  <c r="GU183" i="39"/>
  <c r="GK184" i="39"/>
  <c r="GL184" i="39"/>
  <c r="GM184" i="39"/>
  <c r="GN184" i="39"/>
  <c r="GL3" i="39"/>
  <c r="GU3" i="39"/>
  <c r="FZ4" i="39"/>
  <c r="GA4" i="39"/>
  <c r="GB4" i="39"/>
  <c r="GC4" i="39"/>
  <c r="GD4" i="39"/>
  <c r="GE4" i="39"/>
  <c r="GF4" i="39"/>
  <c r="GG4" i="39"/>
  <c r="GH4" i="39"/>
  <c r="GI4" i="39"/>
  <c r="GJ4" i="39"/>
  <c r="FZ5" i="39"/>
  <c r="GA5" i="39"/>
  <c r="GB5" i="39"/>
  <c r="GC5" i="39"/>
  <c r="GD5" i="39"/>
  <c r="GE5" i="39"/>
  <c r="GF5" i="39"/>
  <c r="GG5" i="39"/>
  <c r="GH5" i="39"/>
  <c r="GI5" i="39"/>
  <c r="GJ5" i="39"/>
  <c r="FZ6" i="39"/>
  <c r="GA6" i="39"/>
  <c r="GB6" i="39"/>
  <c r="GC6" i="39"/>
  <c r="GD6" i="39"/>
  <c r="GE6" i="39"/>
  <c r="GF6" i="39"/>
  <c r="GG6" i="39"/>
  <c r="GH6" i="39"/>
  <c r="GI6" i="39"/>
  <c r="GJ6" i="39"/>
  <c r="FZ7" i="39"/>
  <c r="GA7" i="39"/>
  <c r="GB7" i="39"/>
  <c r="GC7" i="39"/>
  <c r="GD7" i="39"/>
  <c r="GE7" i="39"/>
  <c r="GF7" i="39"/>
  <c r="GG7" i="39"/>
  <c r="GH7" i="39"/>
  <c r="GI7" i="39"/>
  <c r="GJ7" i="39"/>
  <c r="FZ8" i="39"/>
  <c r="GA8" i="39"/>
  <c r="GB8" i="39"/>
  <c r="GC8" i="39"/>
  <c r="GD8" i="39"/>
  <c r="GE8" i="39"/>
  <c r="GF8" i="39"/>
  <c r="GG8" i="39"/>
  <c r="GH8" i="39"/>
  <c r="GI8" i="39"/>
  <c r="GJ8" i="39"/>
  <c r="FZ9" i="39"/>
  <c r="GA9" i="39"/>
  <c r="GB9" i="39"/>
  <c r="GC9" i="39"/>
  <c r="GD9" i="39"/>
  <c r="GE9" i="39"/>
  <c r="GF9" i="39"/>
  <c r="GG9" i="39"/>
  <c r="GH9" i="39"/>
  <c r="GI9" i="39"/>
  <c r="GJ9" i="39"/>
  <c r="FZ10" i="39"/>
  <c r="GA10" i="39"/>
  <c r="GB10" i="39"/>
  <c r="GC10" i="39"/>
  <c r="GD10" i="39"/>
  <c r="GE10" i="39"/>
  <c r="GF10" i="39"/>
  <c r="GG10" i="39"/>
  <c r="GH10" i="39"/>
  <c r="GI10" i="39"/>
  <c r="GJ10" i="39"/>
  <c r="FZ11" i="39"/>
  <c r="GA11" i="39"/>
  <c r="GB11" i="39"/>
  <c r="GC11" i="39"/>
  <c r="GD11" i="39"/>
  <c r="GE11" i="39"/>
  <c r="GF11" i="39"/>
  <c r="GG11" i="39"/>
  <c r="GH11" i="39"/>
  <c r="GI11" i="39"/>
  <c r="GJ11" i="39"/>
  <c r="FZ12" i="39"/>
  <c r="GA12" i="39"/>
  <c r="GB12" i="39"/>
  <c r="GC12" i="39"/>
  <c r="GD12" i="39"/>
  <c r="GE12" i="39"/>
  <c r="GF12" i="39"/>
  <c r="GG12" i="39"/>
  <c r="GH12" i="39"/>
  <c r="GI12" i="39"/>
  <c r="GJ12" i="39"/>
  <c r="FZ13" i="39"/>
  <c r="GA13" i="39"/>
  <c r="GD13" i="39"/>
  <c r="GE13" i="39"/>
  <c r="GF13" i="39"/>
  <c r="GG13" i="39"/>
  <c r="GH13" i="39"/>
  <c r="GI13" i="39"/>
  <c r="GJ13" i="39"/>
  <c r="FZ14" i="39"/>
  <c r="GA14" i="39"/>
  <c r="GB14" i="39"/>
  <c r="GC14" i="39"/>
  <c r="GD14" i="39"/>
  <c r="GE14" i="39"/>
  <c r="GF14" i="39"/>
  <c r="GG14" i="39"/>
  <c r="GH14" i="39"/>
  <c r="GI14" i="39"/>
  <c r="GJ14" i="39"/>
  <c r="FZ15" i="39"/>
  <c r="GA15" i="39"/>
  <c r="GB15" i="39"/>
  <c r="GC15" i="39"/>
  <c r="GD15" i="39"/>
  <c r="GE15" i="39"/>
  <c r="GF15" i="39"/>
  <c r="GG15" i="39"/>
  <c r="GH15" i="39"/>
  <c r="GI15" i="39"/>
  <c r="GJ15" i="39"/>
  <c r="FZ16" i="39"/>
  <c r="GA16" i="39"/>
  <c r="GB16" i="39"/>
  <c r="GC16" i="39"/>
  <c r="GD16" i="39"/>
  <c r="GE16" i="39"/>
  <c r="GF16" i="39"/>
  <c r="GG16" i="39"/>
  <c r="GH16" i="39"/>
  <c r="GI16" i="39"/>
  <c r="GJ16" i="39"/>
  <c r="FZ17" i="39"/>
  <c r="GA17" i="39"/>
  <c r="GB17" i="39"/>
  <c r="GC17" i="39"/>
  <c r="GD17" i="39"/>
  <c r="GE17" i="39"/>
  <c r="GF17" i="39"/>
  <c r="GG17" i="39"/>
  <c r="GH17" i="39"/>
  <c r="GI17" i="39"/>
  <c r="GJ17" i="39"/>
  <c r="FZ18" i="39"/>
  <c r="GA18" i="39"/>
  <c r="GB18" i="39"/>
  <c r="GC18" i="39"/>
  <c r="GD18" i="39"/>
  <c r="GE18" i="39"/>
  <c r="GF18" i="39"/>
  <c r="GG18" i="39"/>
  <c r="GH18" i="39"/>
  <c r="GI18" i="39"/>
  <c r="GJ18" i="39"/>
  <c r="FZ19" i="39"/>
  <c r="GA19" i="39"/>
  <c r="GB19" i="39"/>
  <c r="GC19" i="39"/>
  <c r="GD19" i="39"/>
  <c r="GE19" i="39"/>
  <c r="GF19" i="39"/>
  <c r="GG19" i="39"/>
  <c r="GH19" i="39"/>
  <c r="GI19" i="39"/>
  <c r="GJ19" i="39"/>
  <c r="FZ20" i="39"/>
  <c r="GA20" i="39"/>
  <c r="GB20" i="39"/>
  <c r="GC20" i="39"/>
  <c r="GD20" i="39"/>
  <c r="GE20" i="39"/>
  <c r="GF20" i="39"/>
  <c r="GG20" i="39"/>
  <c r="GH20" i="39"/>
  <c r="GI20" i="39"/>
  <c r="GJ20" i="39"/>
  <c r="FZ21" i="39"/>
  <c r="GA21" i="39"/>
  <c r="GB21" i="39"/>
  <c r="GC21" i="39"/>
  <c r="GD21" i="39"/>
  <c r="GE21" i="39"/>
  <c r="GF21" i="39"/>
  <c r="GG21" i="39"/>
  <c r="GH21" i="39"/>
  <c r="GI21" i="39"/>
  <c r="GJ21" i="39"/>
  <c r="FZ22" i="39"/>
  <c r="GA22" i="39"/>
  <c r="GB22" i="39"/>
  <c r="GC22" i="39"/>
  <c r="GD22" i="39"/>
  <c r="GE22" i="39"/>
  <c r="GF22" i="39"/>
  <c r="GG22" i="39"/>
  <c r="GH22" i="39"/>
  <c r="GI22" i="39"/>
  <c r="GJ22" i="39"/>
  <c r="FZ23" i="39"/>
  <c r="GA23" i="39"/>
  <c r="GB23" i="39"/>
  <c r="GC23" i="39"/>
  <c r="GD23" i="39"/>
  <c r="GE23" i="39"/>
  <c r="GF23" i="39"/>
  <c r="GG23" i="39"/>
  <c r="GH23" i="39"/>
  <c r="GI23" i="39"/>
  <c r="GJ23" i="39"/>
  <c r="FZ24" i="39"/>
  <c r="GA24" i="39"/>
  <c r="GB24" i="39"/>
  <c r="GC24" i="39"/>
  <c r="GD24" i="39"/>
  <c r="GE24" i="39"/>
  <c r="GF24" i="39"/>
  <c r="GG24" i="39"/>
  <c r="GH24" i="39"/>
  <c r="GI24" i="39"/>
  <c r="GJ24" i="39"/>
  <c r="FZ26" i="39"/>
  <c r="GA26" i="39"/>
  <c r="GB26" i="39"/>
  <c r="GC26" i="39"/>
  <c r="GD26" i="39"/>
  <c r="GE26" i="39"/>
  <c r="GF26" i="39"/>
  <c r="GG26" i="39"/>
  <c r="GH26" i="39"/>
  <c r="GI26" i="39"/>
  <c r="GJ26" i="39"/>
  <c r="GD27" i="39"/>
  <c r="GE27" i="39"/>
  <c r="GF27" i="39"/>
  <c r="GG27" i="39"/>
  <c r="GH27" i="39"/>
  <c r="GI27" i="39"/>
  <c r="GJ27" i="39"/>
  <c r="GD28" i="39"/>
  <c r="GE28" i="39"/>
  <c r="GF28" i="39"/>
  <c r="GG28" i="39"/>
  <c r="GH28" i="39"/>
  <c r="GI28" i="39"/>
  <c r="GJ28" i="39"/>
  <c r="FZ29" i="39"/>
  <c r="GA29" i="39"/>
  <c r="GB29" i="39"/>
  <c r="GC29" i="39"/>
  <c r="GD29" i="39"/>
  <c r="GE29" i="39"/>
  <c r="GF29" i="39"/>
  <c r="GG29" i="39"/>
  <c r="GH29" i="39"/>
  <c r="GI29" i="39"/>
  <c r="GJ29" i="39"/>
  <c r="FZ30" i="39"/>
  <c r="GA30" i="39"/>
  <c r="GB30" i="39"/>
  <c r="GC30" i="39"/>
  <c r="GD30" i="39"/>
  <c r="GE30" i="39"/>
  <c r="GF30" i="39"/>
  <c r="GG30" i="39"/>
  <c r="GH30" i="39"/>
  <c r="GI30" i="39"/>
  <c r="FZ31" i="39"/>
  <c r="GA31" i="39"/>
  <c r="GB31" i="39"/>
  <c r="GC31" i="39"/>
  <c r="GD31" i="39"/>
  <c r="GE31" i="39"/>
  <c r="GF31" i="39"/>
  <c r="GG31" i="39"/>
  <c r="GH31" i="39"/>
  <c r="GI31" i="39"/>
  <c r="GJ31" i="39"/>
  <c r="FZ32" i="39"/>
  <c r="GA32" i="39"/>
  <c r="GB32" i="39"/>
  <c r="GC32" i="39"/>
  <c r="GD32" i="39"/>
  <c r="GE32" i="39"/>
  <c r="GF32" i="39"/>
  <c r="GG32" i="39"/>
  <c r="GH32" i="39"/>
  <c r="GI32" i="39"/>
  <c r="GJ32" i="39"/>
  <c r="FZ33" i="39"/>
  <c r="GA33" i="39"/>
  <c r="GB33" i="39"/>
  <c r="GC33" i="39"/>
  <c r="GD33" i="39"/>
  <c r="GE33" i="39"/>
  <c r="GF33" i="39"/>
  <c r="GG33" i="39"/>
  <c r="GH33" i="39"/>
  <c r="GI33" i="39"/>
  <c r="GJ33" i="39"/>
  <c r="FZ34" i="39"/>
  <c r="GA34" i="39"/>
  <c r="GB34" i="39"/>
  <c r="GC34" i="39"/>
  <c r="GD34" i="39"/>
  <c r="GE34" i="39"/>
  <c r="GF34" i="39"/>
  <c r="GG34" i="39"/>
  <c r="GD35" i="39"/>
  <c r="GE35" i="39"/>
  <c r="GF35" i="39"/>
  <c r="GG35" i="39"/>
  <c r="GH35" i="39"/>
  <c r="GI35" i="39"/>
  <c r="GJ35" i="39"/>
  <c r="GD36" i="39"/>
  <c r="GE36" i="39"/>
  <c r="GF36" i="39"/>
  <c r="GG36" i="39"/>
  <c r="GH36" i="39"/>
  <c r="GI36" i="39"/>
  <c r="GJ36" i="39"/>
  <c r="FZ37" i="39"/>
  <c r="GA37" i="39"/>
  <c r="GB37" i="39"/>
  <c r="GC37" i="39"/>
  <c r="GD37" i="39"/>
  <c r="GE37" i="39"/>
  <c r="GF37" i="39"/>
  <c r="GG37" i="39"/>
  <c r="GH37" i="39"/>
  <c r="GI37" i="39"/>
  <c r="GJ37" i="39"/>
  <c r="GJ38" i="39"/>
  <c r="FZ39" i="39"/>
  <c r="GA39" i="39"/>
  <c r="GB39" i="39"/>
  <c r="GC39" i="39"/>
  <c r="GD39" i="39"/>
  <c r="GE39" i="39"/>
  <c r="GF39" i="39"/>
  <c r="GG39" i="39"/>
  <c r="GH39" i="39"/>
  <c r="GI39" i="39"/>
  <c r="GJ39" i="39"/>
  <c r="FZ40" i="39"/>
  <c r="GA40" i="39"/>
  <c r="GG40" i="39"/>
  <c r="GH40" i="39"/>
  <c r="GI40" i="39"/>
  <c r="GJ40" i="39"/>
  <c r="FZ41" i="39"/>
  <c r="GA41" i="39"/>
  <c r="GB41" i="39"/>
  <c r="GC41" i="39"/>
  <c r="GD41" i="39"/>
  <c r="GE41" i="39"/>
  <c r="GF41" i="39"/>
  <c r="GG41" i="39"/>
  <c r="GH41" i="39"/>
  <c r="GI41" i="39"/>
  <c r="GJ41" i="39"/>
  <c r="FZ42" i="39"/>
  <c r="GA42" i="39"/>
  <c r="GE42" i="39"/>
  <c r="GF42" i="39"/>
  <c r="GG42" i="39"/>
  <c r="GH42" i="39"/>
  <c r="GI42" i="39"/>
  <c r="GJ42" i="39"/>
  <c r="FZ43" i="39"/>
  <c r="GA43" i="39"/>
  <c r="GB43" i="39"/>
  <c r="GC43" i="39"/>
  <c r="GD43" i="39"/>
  <c r="GE43" i="39"/>
  <c r="GF43" i="39"/>
  <c r="GG43" i="39"/>
  <c r="GH43" i="39"/>
  <c r="GI43" i="39"/>
  <c r="GJ43" i="39"/>
  <c r="GA44" i="39"/>
  <c r="GB44" i="39"/>
  <c r="GC44" i="39"/>
  <c r="GD44" i="39"/>
  <c r="GE44" i="39"/>
  <c r="GF44" i="39"/>
  <c r="GG44" i="39"/>
  <c r="GH44" i="39"/>
  <c r="GI44" i="39"/>
  <c r="GJ44" i="39"/>
  <c r="FZ45" i="39"/>
  <c r="GA45" i="39"/>
  <c r="GC45" i="39"/>
  <c r="GD45" i="39"/>
  <c r="GE45" i="39"/>
  <c r="GF45" i="39"/>
  <c r="GG45" i="39"/>
  <c r="GH45" i="39"/>
  <c r="GI45" i="39"/>
  <c r="GJ45" i="39"/>
  <c r="FZ46" i="39"/>
  <c r="GA46" i="39"/>
  <c r="GB46" i="39"/>
  <c r="GC46" i="39"/>
  <c r="GD46" i="39"/>
  <c r="GE46" i="39"/>
  <c r="GF46" i="39"/>
  <c r="GG46" i="39"/>
  <c r="GH46" i="39"/>
  <c r="GI46" i="39"/>
  <c r="GJ46" i="39"/>
  <c r="FZ47" i="39"/>
  <c r="GA47" i="39"/>
  <c r="GB47" i="39"/>
  <c r="GC47" i="39"/>
  <c r="GD47" i="39"/>
  <c r="GE47" i="39"/>
  <c r="GF47" i="39"/>
  <c r="GG47" i="39"/>
  <c r="GH47" i="39"/>
  <c r="GI47" i="39"/>
  <c r="GJ47" i="39"/>
  <c r="FZ49" i="39"/>
  <c r="GA49" i="39"/>
  <c r="GB49" i="39"/>
  <c r="GC49" i="39"/>
  <c r="GD49" i="39"/>
  <c r="GE49" i="39"/>
  <c r="GF49" i="39"/>
  <c r="GG49" i="39"/>
  <c r="GH49" i="39"/>
  <c r="GI49" i="39"/>
  <c r="GJ49" i="39"/>
  <c r="GE50" i="39"/>
  <c r="GF50" i="39"/>
  <c r="GG50" i="39"/>
  <c r="GH50" i="39"/>
  <c r="GI50" i="39"/>
  <c r="GJ50" i="39"/>
  <c r="FZ51" i="39"/>
  <c r="GA51" i="39"/>
  <c r="GC51" i="39"/>
  <c r="GE51" i="39"/>
  <c r="GF51" i="39"/>
  <c r="GG51" i="39"/>
  <c r="GH51" i="39"/>
  <c r="GI51" i="39"/>
  <c r="GJ51" i="39"/>
  <c r="FZ52" i="39"/>
  <c r="GA52" i="39"/>
  <c r="GB52" i="39"/>
  <c r="GC52" i="39"/>
  <c r="GD52" i="39"/>
  <c r="GE52" i="39"/>
  <c r="GF52" i="39"/>
  <c r="GG52" i="39"/>
  <c r="GH52" i="39"/>
  <c r="GI52" i="39"/>
  <c r="GJ52" i="39"/>
  <c r="FZ53" i="39"/>
  <c r="GA53" i="39"/>
  <c r="GB53" i="39"/>
  <c r="GC53" i="39"/>
  <c r="GD53" i="39"/>
  <c r="GE53" i="39"/>
  <c r="GF53" i="39"/>
  <c r="GG53" i="39"/>
  <c r="GH53" i="39"/>
  <c r="GI53" i="39"/>
  <c r="GJ53" i="39"/>
  <c r="GE54" i="39"/>
  <c r="GF54" i="39"/>
  <c r="GG54" i="39"/>
  <c r="GH54" i="39"/>
  <c r="GI54" i="39"/>
  <c r="GJ54" i="39"/>
  <c r="FZ55" i="39"/>
  <c r="GA55" i="39"/>
  <c r="GB55" i="39"/>
  <c r="GC55" i="39"/>
  <c r="GD55" i="39"/>
  <c r="GE55" i="39"/>
  <c r="GF55" i="39"/>
  <c r="GG55" i="39"/>
  <c r="GH55" i="39"/>
  <c r="GI55" i="39"/>
  <c r="GJ55" i="39"/>
  <c r="FZ56" i="39"/>
  <c r="GA56" i="39"/>
  <c r="GB56" i="39"/>
  <c r="GC56" i="39"/>
  <c r="GD56" i="39"/>
  <c r="GE56" i="39"/>
  <c r="GF56" i="39"/>
  <c r="GG56" i="39"/>
  <c r="GH56" i="39"/>
  <c r="GI56" i="39"/>
  <c r="GJ56" i="39"/>
  <c r="FZ57" i="39"/>
  <c r="GC57" i="39"/>
  <c r="GD57" i="39"/>
  <c r="GE57" i="39"/>
  <c r="GF57" i="39"/>
  <c r="GG57" i="39"/>
  <c r="GH57" i="39"/>
  <c r="GI57" i="39"/>
  <c r="GJ57" i="39"/>
  <c r="GA58" i="39"/>
  <c r="GB58" i="39"/>
  <c r="GC58" i="39"/>
  <c r="GD58" i="39"/>
  <c r="GE58" i="39"/>
  <c r="GF58" i="39"/>
  <c r="GG58" i="39"/>
  <c r="GH58" i="39"/>
  <c r="GI58" i="39"/>
  <c r="GJ58" i="39"/>
  <c r="FZ59" i="39"/>
  <c r="GA59" i="39"/>
  <c r="GB59" i="39"/>
  <c r="GC59" i="39"/>
  <c r="GD59" i="39"/>
  <c r="GE59" i="39"/>
  <c r="GF59" i="39"/>
  <c r="GG59" i="39"/>
  <c r="GH59" i="39"/>
  <c r="GI59" i="39"/>
  <c r="GJ59" i="39"/>
  <c r="FZ60" i="39"/>
  <c r="GA60" i="39"/>
  <c r="GB60" i="39"/>
  <c r="GC60" i="39"/>
  <c r="GD60" i="39"/>
  <c r="GE60" i="39"/>
  <c r="GF60" i="39"/>
  <c r="GG60" i="39"/>
  <c r="GH60" i="39"/>
  <c r="GI60" i="39"/>
  <c r="GJ60" i="39"/>
  <c r="FZ61" i="39"/>
  <c r="GA61" i="39"/>
  <c r="GB61" i="39"/>
  <c r="GC61" i="39"/>
  <c r="GD61" i="39"/>
  <c r="GE61" i="39"/>
  <c r="GF61" i="39"/>
  <c r="GG61" i="39"/>
  <c r="GH61" i="39"/>
  <c r="GI61" i="39"/>
  <c r="GJ61" i="39"/>
  <c r="FZ62" i="39"/>
  <c r="GA62" i="39"/>
  <c r="GB62" i="39"/>
  <c r="GC62" i="39"/>
  <c r="GD62" i="39"/>
  <c r="GE62" i="39"/>
  <c r="GF62" i="39"/>
  <c r="GG62" i="39"/>
  <c r="GH62" i="39"/>
  <c r="GI62" i="39"/>
  <c r="GJ62" i="39"/>
  <c r="GD63" i="39"/>
  <c r="GE63" i="39"/>
  <c r="GF63" i="39"/>
  <c r="GG63" i="39"/>
  <c r="GH63" i="39"/>
  <c r="GI63" i="39"/>
  <c r="GJ63" i="39"/>
  <c r="FZ64" i="39"/>
  <c r="GA64" i="39"/>
  <c r="GB64" i="39"/>
  <c r="GC64" i="39"/>
  <c r="GD64" i="39"/>
  <c r="GE64" i="39"/>
  <c r="GF64" i="39"/>
  <c r="GG64" i="39"/>
  <c r="GH64" i="39"/>
  <c r="GI64" i="39"/>
  <c r="GJ64" i="39"/>
  <c r="FZ65" i="39"/>
  <c r="GA65" i="39"/>
  <c r="GB65" i="39"/>
  <c r="GC65" i="39"/>
  <c r="GD65" i="39"/>
  <c r="GE65" i="39"/>
  <c r="GF65" i="39"/>
  <c r="GG65" i="39"/>
  <c r="GH65" i="39"/>
  <c r="GI65" i="39"/>
  <c r="GJ65" i="39"/>
  <c r="FZ66" i="39"/>
  <c r="GA66" i="39"/>
  <c r="GB66" i="39"/>
  <c r="GC66" i="39"/>
  <c r="GD66" i="39"/>
  <c r="GE66" i="39"/>
  <c r="GF66" i="39"/>
  <c r="GG66" i="39"/>
  <c r="GH66" i="39"/>
  <c r="GI66" i="39"/>
  <c r="GJ66" i="39"/>
  <c r="FZ67" i="39"/>
  <c r="GA67" i="39"/>
  <c r="GB67" i="39"/>
  <c r="GC67" i="39"/>
  <c r="GD67" i="39"/>
  <c r="GE67" i="39"/>
  <c r="GF67" i="39"/>
  <c r="GG67" i="39"/>
  <c r="GH67" i="39"/>
  <c r="GI67" i="39"/>
  <c r="GJ67" i="39"/>
  <c r="FZ68" i="39"/>
  <c r="GA68" i="39"/>
  <c r="GB68" i="39"/>
  <c r="GC68" i="39"/>
  <c r="GD68" i="39"/>
  <c r="GE68" i="39"/>
  <c r="GF68" i="39"/>
  <c r="GG68" i="39"/>
  <c r="GH68" i="39"/>
  <c r="GI68" i="39"/>
  <c r="GJ68" i="39"/>
  <c r="FZ69" i="39"/>
  <c r="GA69" i="39"/>
  <c r="GB69" i="39"/>
  <c r="GC69" i="39"/>
  <c r="GE69" i="39"/>
  <c r="GF69" i="39"/>
  <c r="GG69" i="39"/>
  <c r="GH69" i="39"/>
  <c r="GI69" i="39"/>
  <c r="FZ70" i="39"/>
  <c r="GA70" i="39"/>
  <c r="GB70" i="39"/>
  <c r="GC70" i="39"/>
  <c r="GE70" i="39"/>
  <c r="GF70" i="39"/>
  <c r="GG70" i="39"/>
  <c r="GH70" i="39"/>
  <c r="GI70" i="39"/>
  <c r="GJ70" i="39"/>
  <c r="FZ71" i="39"/>
  <c r="GA71" i="39"/>
  <c r="GB71" i="39"/>
  <c r="GC71" i="39"/>
  <c r="GD71" i="39"/>
  <c r="GE71" i="39"/>
  <c r="GF71" i="39"/>
  <c r="GG71" i="39"/>
  <c r="GH71" i="39"/>
  <c r="GC72" i="39"/>
  <c r="GD72" i="39"/>
  <c r="GE72" i="39"/>
  <c r="GF72" i="39"/>
  <c r="GG72" i="39"/>
  <c r="GH72" i="39"/>
  <c r="GI72" i="39"/>
  <c r="GJ72" i="39"/>
  <c r="GC73" i="39"/>
  <c r="GD73" i="39"/>
  <c r="GE73" i="39"/>
  <c r="GF73" i="39"/>
  <c r="GG73" i="39"/>
  <c r="GH73" i="39"/>
  <c r="GI73" i="39"/>
  <c r="GJ73" i="39"/>
  <c r="FZ74" i="39"/>
  <c r="GA74" i="39"/>
  <c r="GB74" i="39"/>
  <c r="GC74" i="39"/>
  <c r="GD74" i="39"/>
  <c r="GE74" i="39"/>
  <c r="GF74" i="39"/>
  <c r="GG74" i="39"/>
  <c r="GH74" i="39"/>
  <c r="GI74" i="39"/>
  <c r="GJ74" i="39"/>
  <c r="FZ75" i="39"/>
  <c r="GA75" i="39"/>
  <c r="GB75" i="39"/>
  <c r="GC75" i="39"/>
  <c r="GD75" i="39"/>
  <c r="GE75" i="39"/>
  <c r="GF75" i="39"/>
  <c r="GG75" i="39"/>
  <c r="GH75" i="39"/>
  <c r="GJ75" i="39"/>
  <c r="FZ76" i="39"/>
  <c r="GA76" i="39"/>
  <c r="GB76" i="39"/>
  <c r="GC76" i="39"/>
  <c r="GD76" i="39"/>
  <c r="GE76" i="39"/>
  <c r="GF76" i="39"/>
  <c r="GG76" i="39"/>
  <c r="GH76" i="39"/>
  <c r="GI76" i="39"/>
  <c r="GJ76" i="39"/>
  <c r="FZ77" i="39"/>
  <c r="GA77" i="39"/>
  <c r="GB77" i="39"/>
  <c r="GC77" i="39"/>
  <c r="GD77" i="39"/>
  <c r="GE77" i="39"/>
  <c r="GF77" i="39"/>
  <c r="GG77" i="39"/>
  <c r="GH77" i="39"/>
  <c r="GI77" i="39"/>
  <c r="GJ77" i="39"/>
  <c r="FZ78" i="39"/>
  <c r="GA78" i="39"/>
  <c r="GB78" i="39"/>
  <c r="GC78" i="39"/>
  <c r="GD78" i="39"/>
  <c r="GE78" i="39"/>
  <c r="GF78" i="39"/>
  <c r="GG78" i="39"/>
  <c r="GH78" i="39"/>
  <c r="GI78" i="39"/>
  <c r="GJ78" i="39"/>
  <c r="FZ79" i="39"/>
  <c r="GA79" i="39"/>
  <c r="GB79" i="39"/>
  <c r="GC79" i="39"/>
  <c r="GD79" i="39"/>
  <c r="GE79" i="39"/>
  <c r="GF79" i="39"/>
  <c r="GG79" i="39"/>
  <c r="GH79" i="39"/>
  <c r="GI79" i="39"/>
  <c r="GJ79" i="39"/>
  <c r="FZ80" i="39"/>
  <c r="GA80" i="39"/>
  <c r="GB80" i="39"/>
  <c r="GC80" i="39"/>
  <c r="GD80" i="39"/>
  <c r="GE80" i="39"/>
  <c r="GF80" i="39"/>
  <c r="GG80" i="39"/>
  <c r="GH80" i="39"/>
  <c r="GI80" i="39"/>
  <c r="GJ80" i="39"/>
  <c r="FZ81" i="39"/>
  <c r="GA81" i="39"/>
  <c r="GB81" i="39"/>
  <c r="GC81" i="39"/>
  <c r="GD81" i="39"/>
  <c r="GE81" i="39"/>
  <c r="GF81" i="39"/>
  <c r="GG81" i="39"/>
  <c r="GH81" i="39"/>
  <c r="GI81" i="39"/>
  <c r="GJ81" i="39"/>
  <c r="GD82" i="39"/>
  <c r="GE82" i="39"/>
  <c r="GF82" i="39"/>
  <c r="GG82" i="39"/>
  <c r="GH82" i="39"/>
  <c r="GI82" i="39"/>
  <c r="GJ82" i="39"/>
  <c r="FZ83" i="39"/>
  <c r="GA83" i="39"/>
  <c r="GB83" i="39"/>
  <c r="GC83" i="39"/>
  <c r="GD83" i="39"/>
  <c r="GE83" i="39"/>
  <c r="GF83" i="39"/>
  <c r="GG83" i="39"/>
  <c r="GH83" i="39"/>
  <c r="GI83" i="39"/>
  <c r="GJ83" i="39"/>
  <c r="FZ84" i="39"/>
  <c r="GA84" i="39"/>
  <c r="GB84" i="39"/>
  <c r="GC84" i="39"/>
  <c r="GD84" i="39"/>
  <c r="GE84" i="39"/>
  <c r="GF84" i="39"/>
  <c r="GG84" i="39"/>
  <c r="GH84" i="39"/>
  <c r="GI84" i="39"/>
  <c r="GJ84" i="39"/>
  <c r="FZ85" i="39"/>
  <c r="GA85" i="39"/>
  <c r="GB85" i="39"/>
  <c r="GC85" i="39"/>
  <c r="GD85" i="39"/>
  <c r="GE85" i="39"/>
  <c r="FZ86" i="39"/>
  <c r="GA86" i="39"/>
  <c r="GB86" i="39"/>
  <c r="GC86" i="39"/>
  <c r="GD86" i="39"/>
  <c r="GE86" i="39"/>
  <c r="GF86" i="39"/>
  <c r="GG86" i="39"/>
  <c r="GH86" i="39"/>
  <c r="GI86" i="39"/>
  <c r="GJ86" i="39"/>
  <c r="FZ87" i="39"/>
  <c r="GA87" i="39"/>
  <c r="GB87" i="39"/>
  <c r="GC87" i="39"/>
  <c r="GD87" i="39"/>
  <c r="GE87" i="39"/>
  <c r="GF87" i="39"/>
  <c r="GG87" i="39"/>
  <c r="GH87" i="39"/>
  <c r="GI87" i="39"/>
  <c r="GJ87" i="39"/>
  <c r="FZ88" i="39"/>
  <c r="GA88" i="39"/>
  <c r="GB88" i="39"/>
  <c r="GC88" i="39"/>
  <c r="GD88" i="39"/>
  <c r="FZ89" i="39"/>
  <c r="GA89" i="39"/>
  <c r="GB89" i="39"/>
  <c r="GC89" i="39"/>
  <c r="GD89" i="39"/>
  <c r="FZ90" i="39"/>
  <c r="GA90" i="39"/>
  <c r="GB90" i="39"/>
  <c r="GC90" i="39"/>
  <c r="FZ91" i="39"/>
  <c r="GA91" i="39"/>
  <c r="GB91" i="39"/>
  <c r="GC91" i="39"/>
  <c r="GD91" i="39"/>
  <c r="GE91" i="39"/>
  <c r="GF91" i="39"/>
  <c r="GG91" i="39"/>
  <c r="GH91" i="39"/>
  <c r="GI91" i="39"/>
  <c r="GJ91" i="39"/>
  <c r="FZ92" i="39"/>
  <c r="GA92" i="39"/>
  <c r="GB92" i="39"/>
  <c r="GC92" i="39"/>
  <c r="GD92" i="39"/>
  <c r="GE92" i="39"/>
  <c r="GF92" i="39"/>
  <c r="GG92" i="39"/>
  <c r="GH92" i="39"/>
  <c r="GI92" i="39"/>
  <c r="GJ92" i="39"/>
  <c r="FZ93" i="39"/>
  <c r="GA93" i="39"/>
  <c r="GB93" i="39"/>
  <c r="GC93" i="39"/>
  <c r="GD93" i="39"/>
  <c r="GE93" i="39"/>
  <c r="GF93" i="39"/>
  <c r="GG93" i="39"/>
  <c r="GH93" i="39"/>
  <c r="GI93" i="39"/>
  <c r="GJ93" i="39"/>
  <c r="FZ94" i="39"/>
  <c r="GA94" i="39"/>
  <c r="GB94" i="39"/>
  <c r="GC94" i="39"/>
  <c r="GD94" i="39"/>
  <c r="GE94" i="39"/>
  <c r="GF94" i="39"/>
  <c r="GG94" i="39"/>
  <c r="GH94" i="39"/>
  <c r="GI94" i="39"/>
  <c r="GJ94" i="39"/>
  <c r="FZ95" i="39"/>
  <c r="GA95" i="39"/>
  <c r="GB95" i="39"/>
  <c r="GC95" i="39"/>
  <c r="GD95" i="39"/>
  <c r="GE95" i="39"/>
  <c r="GF95" i="39"/>
  <c r="GG95" i="39"/>
  <c r="GH95" i="39"/>
  <c r="GI95" i="39"/>
  <c r="GJ95" i="39"/>
  <c r="FZ96" i="39"/>
  <c r="GA96" i="39"/>
  <c r="GB96" i="39"/>
  <c r="GC96" i="39"/>
  <c r="GD96" i="39"/>
  <c r="GE96" i="39"/>
  <c r="GF96" i="39"/>
  <c r="GG96" i="39"/>
  <c r="GH96" i="39"/>
  <c r="GI96" i="39"/>
  <c r="GJ96" i="39"/>
  <c r="FZ97" i="39"/>
  <c r="GA97" i="39"/>
  <c r="GB97" i="39"/>
  <c r="GC97" i="39"/>
  <c r="GD97" i="39"/>
  <c r="GE97" i="39"/>
  <c r="FZ98" i="39"/>
  <c r="GA98" i="39"/>
  <c r="GB98" i="39"/>
  <c r="GC98" i="39"/>
  <c r="GD98" i="39"/>
  <c r="GE98" i="39"/>
  <c r="FZ99" i="39"/>
  <c r="GA99" i="39"/>
  <c r="GB99" i="39"/>
  <c r="GC99" i="39"/>
  <c r="GD99" i="39"/>
  <c r="GE99" i="39"/>
  <c r="GF99" i="39"/>
  <c r="GG99" i="39"/>
  <c r="GH99" i="39"/>
  <c r="GI99" i="39"/>
  <c r="GJ99" i="39"/>
  <c r="FZ100" i="39"/>
  <c r="GA100" i="39"/>
  <c r="GB100" i="39"/>
  <c r="GC100" i="39"/>
  <c r="GD100" i="39"/>
  <c r="GE100" i="39"/>
  <c r="GF100" i="39"/>
  <c r="GG100" i="39"/>
  <c r="FZ101" i="39"/>
  <c r="GA101" i="39"/>
  <c r="GB101" i="39"/>
  <c r="GC101" i="39"/>
  <c r="GD101" i="39"/>
  <c r="GE101" i="39"/>
  <c r="GF101" i="39"/>
  <c r="GG101" i="39"/>
  <c r="FZ102" i="39"/>
  <c r="GE102" i="39"/>
  <c r="GF102" i="39"/>
  <c r="GG102" i="39"/>
  <c r="GH102" i="39"/>
  <c r="GI102" i="39"/>
  <c r="GJ102" i="39"/>
  <c r="FZ103" i="39"/>
  <c r="GA103" i="39"/>
  <c r="GB103" i="39"/>
  <c r="GC103" i="39"/>
  <c r="GD103" i="39"/>
  <c r="GE103" i="39"/>
  <c r="GF103" i="39"/>
  <c r="GG103" i="39"/>
  <c r="GH103" i="39"/>
  <c r="GI103" i="39"/>
  <c r="GJ103" i="39"/>
  <c r="FZ104" i="39"/>
  <c r="GA104" i="39"/>
  <c r="GB104" i="39"/>
  <c r="GC104" i="39"/>
  <c r="GD104" i="39"/>
  <c r="GE104" i="39"/>
  <c r="GF104" i="39"/>
  <c r="GG104" i="39"/>
  <c r="GH104" i="39"/>
  <c r="GI104" i="39"/>
  <c r="GJ104" i="39"/>
  <c r="FZ105" i="39"/>
  <c r="GA105" i="39"/>
  <c r="GB105" i="39"/>
  <c r="GC105" i="39"/>
  <c r="GD105" i="39"/>
  <c r="GE105" i="39"/>
  <c r="GF105" i="39"/>
  <c r="GG105" i="39"/>
  <c r="GH105" i="39"/>
  <c r="GI105" i="39"/>
  <c r="GJ105" i="39"/>
  <c r="FZ106" i="39"/>
  <c r="GA106" i="39"/>
  <c r="GB106" i="39"/>
  <c r="GC106" i="39"/>
  <c r="GD106" i="39"/>
  <c r="GE106" i="39"/>
  <c r="GF106" i="39"/>
  <c r="GG106" i="39"/>
  <c r="GH106" i="39"/>
  <c r="GI106" i="39"/>
  <c r="GJ106" i="39"/>
  <c r="FZ107" i="39"/>
  <c r="GA107" i="39"/>
  <c r="GB107" i="39"/>
  <c r="GC107" i="39"/>
  <c r="GD107" i="39"/>
  <c r="GE107" i="39"/>
  <c r="GF107" i="39"/>
  <c r="GG107" i="39"/>
  <c r="GH107" i="39"/>
  <c r="GI107" i="39"/>
  <c r="GJ107" i="39"/>
  <c r="FZ108" i="39"/>
  <c r="GA108" i="39"/>
  <c r="GB108" i="39"/>
  <c r="GC108" i="39"/>
  <c r="GD108" i="39"/>
  <c r="GE108" i="39"/>
  <c r="GF108" i="39"/>
  <c r="GG108" i="39"/>
  <c r="GH108" i="39"/>
  <c r="GI108" i="39"/>
  <c r="GJ108" i="39"/>
  <c r="GG109" i="39"/>
  <c r="GH109" i="39"/>
  <c r="GI109" i="39"/>
  <c r="GJ109" i="39"/>
  <c r="GG110" i="39"/>
  <c r="GH110" i="39"/>
  <c r="GI110" i="39"/>
  <c r="GJ110" i="39"/>
  <c r="FZ111" i="39"/>
  <c r="GA111" i="39"/>
  <c r="GB111" i="39"/>
  <c r="GC111" i="39"/>
  <c r="GD111" i="39"/>
  <c r="GE111" i="39"/>
  <c r="GF111" i="39"/>
  <c r="GG111" i="39"/>
  <c r="GH111" i="39"/>
  <c r="GI111" i="39"/>
  <c r="GJ111" i="39"/>
  <c r="FZ112" i="39"/>
  <c r="GA112" i="39"/>
  <c r="GB112" i="39"/>
  <c r="GC112" i="39"/>
  <c r="GD112" i="39"/>
  <c r="GE112" i="39"/>
  <c r="GF112" i="39"/>
  <c r="GG112" i="39"/>
  <c r="GH112" i="39"/>
  <c r="GI112" i="39"/>
  <c r="GJ112" i="39"/>
  <c r="FZ113" i="39"/>
  <c r="GA113" i="39"/>
  <c r="GB113" i="39"/>
  <c r="GC113" i="39"/>
  <c r="GD113" i="39"/>
  <c r="GE113" i="39"/>
  <c r="GF113" i="39"/>
  <c r="GG113" i="39"/>
  <c r="GH113" i="39"/>
  <c r="GI113" i="39"/>
  <c r="GJ113" i="39"/>
  <c r="FZ114" i="39"/>
  <c r="GA114" i="39"/>
  <c r="GB114" i="39"/>
  <c r="GC114" i="39"/>
  <c r="GD114" i="39"/>
  <c r="GE114" i="39"/>
  <c r="GF114" i="39"/>
  <c r="GG114" i="39"/>
  <c r="GH114" i="39"/>
  <c r="GI114" i="39"/>
  <c r="GJ114" i="39"/>
  <c r="FZ115" i="39"/>
  <c r="GA115" i="39"/>
  <c r="GB115" i="39"/>
  <c r="GC115" i="39"/>
  <c r="GD115" i="39"/>
  <c r="GE115" i="39"/>
  <c r="GF115" i="39"/>
  <c r="GG115" i="39"/>
  <c r="GH115" i="39"/>
  <c r="GI115" i="39"/>
  <c r="GJ115" i="39"/>
  <c r="FZ116" i="39"/>
  <c r="GA116" i="39"/>
  <c r="GB116" i="39"/>
  <c r="GC116" i="39"/>
  <c r="GD116" i="39"/>
  <c r="GE116" i="39"/>
  <c r="GF116" i="39"/>
  <c r="GG116" i="39"/>
  <c r="GH116" i="39"/>
  <c r="GI116" i="39"/>
  <c r="GJ116" i="39"/>
  <c r="FZ117" i="39"/>
  <c r="GA117" i="39"/>
  <c r="GB117" i="39"/>
  <c r="GC117" i="39"/>
  <c r="GD117" i="39"/>
  <c r="GE117" i="39"/>
  <c r="GF117" i="39"/>
  <c r="GG117" i="39"/>
  <c r="GH117" i="39"/>
  <c r="GI117" i="39"/>
  <c r="GJ117" i="39"/>
  <c r="FZ118" i="39"/>
  <c r="GA118" i="39"/>
  <c r="GD118" i="39"/>
  <c r="GE118" i="39"/>
  <c r="GF118" i="39"/>
  <c r="GG118" i="39"/>
  <c r="GH118" i="39"/>
  <c r="GI118" i="39"/>
  <c r="GJ118" i="39"/>
  <c r="FZ119" i="39"/>
  <c r="GA119" i="39"/>
  <c r="GB119" i="39"/>
  <c r="GC119" i="39"/>
  <c r="GD119" i="39"/>
  <c r="GE119" i="39"/>
  <c r="GF119" i="39"/>
  <c r="GG119" i="39"/>
  <c r="GH119" i="39"/>
  <c r="GI119" i="39"/>
  <c r="GJ119" i="39"/>
  <c r="FZ120" i="39"/>
  <c r="GA120" i="39"/>
  <c r="GC120" i="39"/>
  <c r="GE120" i="39"/>
  <c r="GF120" i="39"/>
  <c r="GG120" i="39"/>
  <c r="GH120" i="39"/>
  <c r="GI120" i="39"/>
  <c r="GJ120" i="39"/>
  <c r="FZ121" i="39"/>
  <c r="GA121" i="39"/>
  <c r="GB121" i="39"/>
  <c r="GC121" i="39"/>
  <c r="GD121" i="39"/>
  <c r="GE121" i="39"/>
  <c r="GF121" i="39"/>
  <c r="GG121" i="39"/>
  <c r="GH121" i="39"/>
  <c r="GI121" i="39"/>
  <c r="GJ121" i="39"/>
  <c r="FZ122" i="39"/>
  <c r="GA122" i="39"/>
  <c r="GB122" i="39"/>
  <c r="GC122" i="39"/>
  <c r="GD122" i="39"/>
  <c r="GE122" i="39"/>
  <c r="GF122" i="39"/>
  <c r="GG122" i="39"/>
  <c r="GH122" i="39"/>
  <c r="GI122" i="39"/>
  <c r="GJ122" i="39"/>
  <c r="FZ123" i="39"/>
  <c r="GA123" i="39"/>
  <c r="GB123" i="39"/>
  <c r="GC123" i="39"/>
  <c r="GD123" i="39"/>
  <c r="GE123" i="39"/>
  <c r="GF123" i="39"/>
  <c r="GG123" i="39"/>
  <c r="GI123" i="39"/>
  <c r="GJ123" i="39"/>
  <c r="FZ124" i="39"/>
  <c r="GA124" i="39"/>
  <c r="GB124" i="39"/>
  <c r="GC124" i="39"/>
  <c r="GD124" i="39"/>
  <c r="GE124" i="39"/>
  <c r="GF124" i="39"/>
  <c r="GG124" i="39"/>
  <c r="GH124" i="39"/>
  <c r="GI124" i="39"/>
  <c r="GJ124" i="39"/>
  <c r="FZ125" i="39"/>
  <c r="GA125" i="39"/>
  <c r="GB125" i="39"/>
  <c r="GC125" i="39"/>
  <c r="GD125" i="39"/>
  <c r="GE125" i="39"/>
  <c r="GF125" i="39"/>
  <c r="GG125" i="39"/>
  <c r="GH125" i="39"/>
  <c r="GI125" i="39"/>
  <c r="GJ125" i="39"/>
  <c r="FZ126" i="39"/>
  <c r="GA126" i="39"/>
  <c r="GB126" i="39"/>
  <c r="GC126" i="39"/>
  <c r="GD126" i="39"/>
  <c r="GE126" i="39"/>
  <c r="GF126" i="39"/>
  <c r="GG126" i="39"/>
  <c r="GH126" i="39"/>
  <c r="GI126" i="39"/>
  <c r="GJ126" i="39"/>
  <c r="FZ127" i="39"/>
  <c r="GA127" i="39"/>
  <c r="GB127" i="39"/>
  <c r="GC127" i="39"/>
  <c r="GD127" i="39"/>
  <c r="GE127" i="39"/>
  <c r="GF127" i="39"/>
  <c r="GG127" i="39"/>
  <c r="GH127" i="39"/>
  <c r="GI127" i="39"/>
  <c r="GJ127" i="39"/>
  <c r="FZ128" i="39"/>
  <c r="FZ129" i="39"/>
  <c r="GA129" i="39"/>
  <c r="GB129" i="39"/>
  <c r="GC129" i="39"/>
  <c r="GD129" i="39"/>
  <c r="GE129" i="39"/>
  <c r="GF129" i="39"/>
  <c r="GG129" i="39"/>
  <c r="GH129" i="39"/>
  <c r="GI129" i="39"/>
  <c r="GJ129" i="39"/>
  <c r="FZ130" i="39"/>
  <c r="GA130" i="39"/>
  <c r="GB130" i="39"/>
  <c r="GC130" i="39"/>
  <c r="GD130" i="39"/>
  <c r="GE130" i="39"/>
  <c r="GF130" i="39"/>
  <c r="GG130" i="39"/>
  <c r="GH130" i="39"/>
  <c r="GI130" i="39"/>
  <c r="GJ130" i="39"/>
  <c r="FZ131" i="39"/>
  <c r="GA131" i="39"/>
  <c r="GB131" i="39"/>
  <c r="GC131" i="39"/>
  <c r="GD131" i="39"/>
  <c r="GE131" i="39"/>
  <c r="GF131" i="39"/>
  <c r="GG131" i="39"/>
  <c r="GH131" i="39"/>
  <c r="GI131" i="39"/>
  <c r="GJ131" i="39"/>
  <c r="FZ132" i="39"/>
  <c r="GA132" i="39"/>
  <c r="GB132" i="39"/>
  <c r="GC132" i="39"/>
  <c r="GD132" i="39"/>
  <c r="GE132" i="39"/>
  <c r="GF132" i="39"/>
  <c r="GG132" i="39"/>
  <c r="GH132" i="39"/>
  <c r="GI132" i="39"/>
  <c r="GJ132" i="39"/>
  <c r="FZ133" i="39"/>
  <c r="GA133" i="39"/>
  <c r="GB133" i="39"/>
  <c r="GC133" i="39"/>
  <c r="GD133" i="39"/>
  <c r="GE133" i="39"/>
  <c r="GF133" i="39"/>
  <c r="GG133" i="39"/>
  <c r="GH133" i="39"/>
  <c r="GI133" i="39"/>
  <c r="GJ133" i="39"/>
  <c r="FZ134" i="39"/>
  <c r="GA134" i="39"/>
  <c r="GB134" i="39"/>
  <c r="GC134" i="39"/>
  <c r="GD134" i="39"/>
  <c r="GE134" i="39"/>
  <c r="GF134" i="39"/>
  <c r="GG134" i="39"/>
  <c r="GH134" i="39"/>
  <c r="GI134" i="39"/>
  <c r="GJ134" i="39"/>
  <c r="FZ135" i="39"/>
  <c r="GA135" i="39"/>
  <c r="GB135" i="39"/>
  <c r="GC135" i="39"/>
  <c r="GD135" i="39"/>
  <c r="GG135" i="39"/>
  <c r="GH135" i="39"/>
  <c r="GI135" i="39"/>
  <c r="GJ135" i="39"/>
  <c r="FZ136" i="39"/>
  <c r="GA136" i="39"/>
  <c r="GB136" i="39"/>
  <c r="GC136" i="39"/>
  <c r="GD136" i="39"/>
  <c r="GE136" i="39"/>
  <c r="GF136" i="39"/>
  <c r="GG136" i="39"/>
  <c r="GH136" i="39"/>
  <c r="GI136" i="39"/>
  <c r="GJ136" i="39"/>
  <c r="FZ137" i="39"/>
  <c r="GA137" i="39"/>
  <c r="GB137" i="39"/>
  <c r="GC137" i="39"/>
  <c r="GD137" i="39"/>
  <c r="GE137" i="39"/>
  <c r="GF137" i="39"/>
  <c r="GG137" i="39"/>
  <c r="GH137" i="39"/>
  <c r="GI137" i="39"/>
  <c r="GJ137" i="39"/>
  <c r="FZ138" i="39"/>
  <c r="GA138" i="39"/>
  <c r="GB138" i="39"/>
  <c r="GC138" i="39"/>
  <c r="GD138" i="39"/>
  <c r="GE138" i="39"/>
  <c r="GF138" i="39"/>
  <c r="GG138" i="39"/>
  <c r="GH138" i="39"/>
  <c r="GI138" i="39"/>
  <c r="GJ138" i="39"/>
  <c r="FZ139" i="39"/>
  <c r="GA139" i="39"/>
  <c r="GB139" i="39"/>
  <c r="GC139" i="39"/>
  <c r="GD139" i="39"/>
  <c r="GE139" i="39"/>
  <c r="GF139" i="39"/>
  <c r="FZ140" i="39"/>
  <c r="GA140" i="39"/>
  <c r="GB140" i="39"/>
  <c r="GC140" i="39"/>
  <c r="GD140" i="39"/>
  <c r="GE140" i="39"/>
  <c r="GF140" i="39"/>
  <c r="FZ141" i="39"/>
  <c r="GA141" i="39"/>
  <c r="GB141" i="39"/>
  <c r="GC141" i="39"/>
  <c r="GD141" i="39"/>
  <c r="GE141" i="39"/>
  <c r="GF141" i="39"/>
  <c r="FZ142" i="39"/>
  <c r="GA142" i="39"/>
  <c r="GB142" i="39"/>
  <c r="GC142" i="39"/>
  <c r="GD142" i="39"/>
  <c r="GE142" i="39"/>
  <c r="GF142" i="39"/>
  <c r="GG142" i="39"/>
  <c r="GH142" i="39"/>
  <c r="GI142" i="39"/>
  <c r="GJ142" i="39"/>
  <c r="FZ143" i="39"/>
  <c r="GA143" i="39"/>
  <c r="GB143" i="39"/>
  <c r="GC143" i="39"/>
  <c r="GD143" i="39"/>
  <c r="GE143" i="39"/>
  <c r="GF143" i="39"/>
  <c r="GG143" i="39"/>
  <c r="FZ144" i="39"/>
  <c r="GA144" i="39"/>
  <c r="GB144" i="39"/>
  <c r="GC144" i="39"/>
  <c r="GD144" i="39"/>
  <c r="GE144" i="39"/>
  <c r="GF144" i="39"/>
  <c r="GG144" i="39"/>
  <c r="GH144" i="39"/>
  <c r="GI144" i="39"/>
  <c r="GJ144" i="39"/>
  <c r="FZ145" i="39"/>
  <c r="GA145" i="39"/>
  <c r="GB145" i="39"/>
  <c r="GC145" i="39"/>
  <c r="GD145" i="39"/>
  <c r="GE145" i="39"/>
  <c r="GF145" i="39"/>
  <c r="GG145" i="39"/>
  <c r="GH145" i="39"/>
  <c r="GI145" i="39"/>
  <c r="GC146" i="39"/>
  <c r="GD146" i="39"/>
  <c r="GE146" i="39"/>
  <c r="GF146" i="39"/>
  <c r="GG146" i="39"/>
  <c r="GH146" i="39"/>
  <c r="GI146" i="39"/>
  <c r="GJ146" i="39"/>
  <c r="GC147" i="39"/>
  <c r="GD147" i="39"/>
  <c r="GE147" i="39"/>
  <c r="GF147" i="39"/>
  <c r="GG147" i="39"/>
  <c r="GH147" i="39"/>
  <c r="GI147" i="39"/>
  <c r="GJ147" i="39"/>
  <c r="GC148" i="39"/>
  <c r="GD148" i="39"/>
  <c r="GE148" i="39"/>
  <c r="GF148" i="39"/>
  <c r="GG148" i="39"/>
  <c r="GH148" i="39"/>
  <c r="GI148" i="39"/>
  <c r="GJ148" i="39"/>
  <c r="GC149" i="39"/>
  <c r="GD149" i="39"/>
  <c r="GE149" i="39"/>
  <c r="GF149" i="39"/>
  <c r="GG149" i="39"/>
  <c r="GH149" i="39"/>
  <c r="GI149" i="39"/>
  <c r="GJ149" i="39"/>
  <c r="FZ150" i="39"/>
  <c r="GA150" i="39"/>
  <c r="GB150" i="39"/>
  <c r="GC150" i="39"/>
  <c r="GD150" i="39"/>
  <c r="GE150" i="39"/>
  <c r="GF150" i="39"/>
  <c r="GG150" i="39"/>
  <c r="GH150" i="39"/>
  <c r="GI150" i="39"/>
  <c r="GJ150" i="39"/>
  <c r="FZ151" i="39"/>
  <c r="GA151" i="39"/>
  <c r="GB151" i="39"/>
  <c r="GC151" i="39"/>
  <c r="GD151" i="39"/>
  <c r="GE151" i="39"/>
  <c r="GF151" i="39"/>
  <c r="GG151" i="39"/>
  <c r="GH151" i="39"/>
  <c r="GI151" i="39"/>
  <c r="GJ151" i="39"/>
  <c r="FZ152" i="39"/>
  <c r="GA152" i="39"/>
  <c r="GB152" i="39"/>
  <c r="GC152" i="39"/>
  <c r="GD152" i="39"/>
  <c r="GE152" i="39"/>
  <c r="GF152" i="39"/>
  <c r="GG152" i="39"/>
  <c r="GH152" i="39"/>
  <c r="GI152" i="39"/>
  <c r="GJ152" i="39"/>
  <c r="FZ153" i="39"/>
  <c r="GA153" i="39"/>
  <c r="GB153" i="39"/>
  <c r="GC153" i="39"/>
  <c r="GD153" i="39"/>
  <c r="GE153" i="39"/>
  <c r="GF153" i="39"/>
  <c r="GG153" i="39"/>
  <c r="GH153" i="39"/>
  <c r="GI153" i="39"/>
  <c r="GJ153" i="39"/>
  <c r="FZ154" i="39"/>
  <c r="GA154" i="39"/>
  <c r="GB154" i="39"/>
  <c r="GC154" i="39"/>
  <c r="GD154" i="39"/>
  <c r="GE154" i="39"/>
  <c r="GF154" i="39"/>
  <c r="GG154" i="39"/>
  <c r="GH154" i="39"/>
  <c r="GI154" i="39"/>
  <c r="GJ154" i="39"/>
  <c r="FZ155" i="39"/>
  <c r="GA155" i="39"/>
  <c r="GB155" i="39"/>
  <c r="GC155" i="39"/>
  <c r="GD155" i="39"/>
  <c r="GE155" i="39"/>
  <c r="GF155" i="39"/>
  <c r="GG155" i="39"/>
  <c r="GH155" i="39"/>
  <c r="GI155" i="39"/>
  <c r="GJ155" i="39"/>
  <c r="FZ156" i="39"/>
  <c r="GA156" i="39"/>
  <c r="GB156" i="39"/>
  <c r="GC156" i="39"/>
  <c r="GD156" i="39"/>
  <c r="GE156" i="39"/>
  <c r="GF156" i="39"/>
  <c r="GG156" i="39"/>
  <c r="GH156" i="39"/>
  <c r="GI156" i="39"/>
  <c r="GJ156" i="39"/>
  <c r="FZ157" i="39"/>
  <c r="GA157" i="39"/>
  <c r="GB157" i="39"/>
  <c r="GC157" i="39"/>
  <c r="GD157" i="39"/>
  <c r="GE157" i="39"/>
  <c r="GF157" i="39"/>
  <c r="GG157" i="39"/>
  <c r="GH157" i="39"/>
  <c r="GI157" i="39"/>
  <c r="GJ157" i="39"/>
  <c r="FZ158" i="39"/>
  <c r="GA158" i="39"/>
  <c r="GB158" i="39"/>
  <c r="GC158" i="39"/>
  <c r="GD158" i="39"/>
  <c r="GE158" i="39"/>
  <c r="GF158" i="39"/>
  <c r="GG158" i="39"/>
  <c r="GH158" i="39"/>
  <c r="GI158" i="39"/>
  <c r="GJ158" i="39"/>
  <c r="FZ159" i="39"/>
  <c r="GA159" i="39"/>
  <c r="GB159" i="39"/>
  <c r="GC159" i="39"/>
  <c r="GD159" i="39"/>
  <c r="GE159" i="39"/>
  <c r="GF159" i="39"/>
  <c r="GG159" i="39"/>
  <c r="GH159" i="39"/>
  <c r="GI159" i="39"/>
  <c r="GJ159" i="39"/>
  <c r="GA160" i="39"/>
  <c r="GB160" i="39"/>
  <c r="GC160" i="39"/>
  <c r="GD160" i="39"/>
  <c r="GE160" i="39"/>
  <c r="GF160" i="39"/>
  <c r="GG160" i="39"/>
  <c r="GH160" i="39"/>
  <c r="GI160" i="39"/>
  <c r="GJ160" i="39"/>
  <c r="FZ161" i="39"/>
  <c r="GA161" i="39"/>
  <c r="GB161" i="39"/>
  <c r="GC161" i="39"/>
  <c r="GD161" i="39"/>
  <c r="GE161" i="39"/>
  <c r="GF161" i="39"/>
  <c r="GG161" i="39"/>
  <c r="GH161" i="39"/>
  <c r="GI161" i="39"/>
  <c r="GJ161" i="39"/>
  <c r="FZ162" i="39"/>
  <c r="GA162" i="39"/>
  <c r="GB162" i="39"/>
  <c r="GC162" i="39"/>
  <c r="GD162" i="39"/>
  <c r="GE162" i="39"/>
  <c r="GF162" i="39"/>
  <c r="GG162" i="39"/>
  <c r="GH162" i="39"/>
  <c r="GI162" i="39"/>
  <c r="GJ162" i="39"/>
  <c r="FZ163" i="39"/>
  <c r="GA163" i="39"/>
  <c r="GB163" i="39"/>
  <c r="GC163" i="39"/>
  <c r="GD163" i="39"/>
  <c r="GE163" i="39"/>
  <c r="GF163" i="39"/>
  <c r="GG163" i="39"/>
  <c r="GH163" i="39"/>
  <c r="GI163" i="39"/>
  <c r="GJ163" i="39"/>
  <c r="FZ164" i="39"/>
  <c r="GA164" i="39"/>
  <c r="GB164" i="39"/>
  <c r="GC164" i="39"/>
  <c r="GD164" i="39"/>
  <c r="GE164" i="39"/>
  <c r="GF164" i="39"/>
  <c r="FZ165" i="39"/>
  <c r="GA165" i="39"/>
  <c r="GB165" i="39"/>
  <c r="GC165" i="39"/>
  <c r="GD165" i="39"/>
  <c r="GE165" i="39"/>
  <c r="GF165" i="39"/>
  <c r="GG165" i="39"/>
  <c r="GH165" i="39"/>
  <c r="GI165" i="39"/>
  <c r="GJ165" i="39"/>
  <c r="FZ166" i="39"/>
  <c r="GA166" i="39"/>
  <c r="GB166" i="39"/>
  <c r="GC166" i="39"/>
  <c r="GD166" i="39"/>
  <c r="GE166" i="39"/>
  <c r="GF166" i="39"/>
  <c r="FZ167" i="39"/>
  <c r="GA167" i="39"/>
  <c r="GB167" i="39"/>
  <c r="GC167" i="39"/>
  <c r="GD167" i="39"/>
  <c r="GE167" i="39"/>
  <c r="GF167" i="39"/>
  <c r="FZ168" i="39"/>
  <c r="GA168" i="39"/>
  <c r="GB168" i="39"/>
  <c r="GC168" i="39"/>
  <c r="GD168" i="39"/>
  <c r="GE168" i="39"/>
  <c r="GF168" i="39"/>
  <c r="FZ169" i="39"/>
  <c r="GA169" i="39"/>
  <c r="GB169" i="39"/>
  <c r="GC169" i="39"/>
  <c r="GD169" i="39"/>
  <c r="GE169" i="39"/>
  <c r="GF169" i="39"/>
  <c r="FZ170" i="39"/>
  <c r="GA170" i="39"/>
  <c r="GB170" i="39"/>
  <c r="GC170" i="39"/>
  <c r="GD170" i="39"/>
  <c r="GE170" i="39"/>
  <c r="GF170" i="39"/>
  <c r="GG170" i="39"/>
  <c r="GH170" i="39"/>
  <c r="GI170" i="39"/>
  <c r="GJ170" i="39"/>
  <c r="FZ171" i="39"/>
  <c r="GA171" i="39"/>
  <c r="GB171" i="39"/>
  <c r="GC171" i="39"/>
  <c r="GD171" i="39"/>
  <c r="GE171" i="39"/>
  <c r="GF171" i="39"/>
  <c r="GG171" i="39"/>
  <c r="GH171" i="39"/>
  <c r="GI171" i="39"/>
  <c r="GJ171" i="39"/>
  <c r="FZ172" i="39"/>
  <c r="GA172" i="39"/>
  <c r="GB172" i="39"/>
  <c r="GC172" i="39"/>
  <c r="GD172" i="39"/>
  <c r="GE172" i="39"/>
  <c r="GF172" i="39"/>
  <c r="GG172" i="39"/>
  <c r="GH172" i="39"/>
  <c r="GI172" i="39"/>
  <c r="GJ172" i="39"/>
  <c r="FZ176" i="39"/>
  <c r="GA176" i="39"/>
  <c r="GB176" i="39"/>
  <c r="GC176" i="39"/>
  <c r="GD176" i="39"/>
  <c r="GE176" i="39"/>
  <c r="GF176" i="39"/>
  <c r="GG176" i="39"/>
  <c r="GH176" i="39"/>
  <c r="GI176" i="39"/>
  <c r="GJ176" i="39"/>
  <c r="FZ177" i="39"/>
  <c r="GA177" i="39"/>
  <c r="GB177" i="39"/>
  <c r="GC177" i="39"/>
  <c r="GD177" i="39"/>
  <c r="GE177" i="39"/>
  <c r="GF177" i="39"/>
  <c r="GG177" i="39"/>
  <c r="GH177" i="39"/>
  <c r="GI177" i="39"/>
  <c r="GJ177" i="39"/>
  <c r="FZ178" i="39"/>
  <c r="GA178" i="39"/>
  <c r="GB178" i="39"/>
  <c r="GC178" i="39"/>
  <c r="GD178" i="39"/>
  <c r="GE178" i="39"/>
  <c r="GF178" i="39"/>
  <c r="GG178" i="39"/>
  <c r="GH178" i="39"/>
  <c r="GI178" i="39"/>
  <c r="GJ178" i="39"/>
  <c r="FZ179" i="39"/>
  <c r="GA179" i="39"/>
  <c r="GB179" i="39"/>
  <c r="GC179" i="39"/>
  <c r="GD179" i="39"/>
  <c r="GE179" i="39"/>
  <c r="GF179" i="39"/>
  <c r="GG179" i="39"/>
  <c r="GH179" i="39"/>
  <c r="GI179" i="39"/>
  <c r="GJ179" i="39"/>
  <c r="FZ180" i="39"/>
  <c r="GA180" i="39"/>
  <c r="GB180" i="39"/>
  <c r="GC180" i="39"/>
  <c r="GD180" i="39"/>
  <c r="GE180" i="39"/>
  <c r="GF180" i="39"/>
  <c r="GG180" i="39"/>
  <c r="GH180" i="39"/>
  <c r="GI180" i="39"/>
  <c r="GJ180" i="39"/>
  <c r="GA181" i="39"/>
  <c r="GB181" i="39"/>
  <c r="GC181" i="39"/>
  <c r="GD181" i="39"/>
  <c r="GE181" i="39"/>
  <c r="GF181" i="39"/>
  <c r="GG181" i="39"/>
  <c r="GH181" i="39"/>
  <c r="GI181" i="39"/>
  <c r="GJ181" i="39"/>
  <c r="GA182" i="39"/>
  <c r="GB182" i="39"/>
  <c r="GC182" i="39"/>
  <c r="GD182" i="39"/>
  <c r="GE182" i="39"/>
  <c r="GF182" i="39"/>
  <c r="GG182" i="39"/>
  <c r="GH182" i="39"/>
  <c r="GI182" i="39"/>
  <c r="GJ182" i="39"/>
  <c r="FZ183" i="39"/>
  <c r="GA183" i="39"/>
  <c r="GB183" i="39"/>
  <c r="GC183" i="39"/>
  <c r="GD183" i="39"/>
  <c r="GE183" i="39"/>
  <c r="GF183" i="39"/>
  <c r="GG183" i="39"/>
  <c r="GH183" i="39"/>
  <c r="GI183" i="39"/>
  <c r="GJ183" i="39"/>
  <c r="FZ184" i="39"/>
  <c r="GA184" i="39"/>
  <c r="GB184" i="39"/>
  <c r="GC184" i="39"/>
  <c r="GD184" i="39"/>
  <c r="GE184" i="39"/>
  <c r="GG184" i="39"/>
  <c r="GH184" i="39"/>
  <c r="GI184" i="39"/>
  <c r="GJ184" i="39"/>
  <c r="GA3" i="39"/>
  <c r="GB3" i="39"/>
  <c r="GC3" i="39"/>
  <c r="GD3" i="39"/>
  <c r="GE3" i="39"/>
  <c r="GF3" i="39"/>
  <c r="GG3" i="39"/>
  <c r="GH3" i="39"/>
  <c r="GI3" i="39"/>
  <c r="GJ3" i="39"/>
  <c r="ES4" i="40"/>
  <c r="ET4" i="40"/>
  <c r="EU4" i="40"/>
  <c r="EV4" i="40"/>
  <c r="EW4" i="40"/>
  <c r="EX4" i="40"/>
  <c r="EY4" i="40"/>
  <c r="EZ4" i="40"/>
  <c r="FA4" i="40"/>
  <c r="FB4" i="40"/>
  <c r="FC4" i="40"/>
  <c r="ES5" i="40"/>
  <c r="ET5" i="40"/>
  <c r="EU5" i="40"/>
  <c r="EV5" i="40"/>
  <c r="EW5" i="40"/>
  <c r="EX5" i="40"/>
  <c r="EY5" i="40"/>
  <c r="EZ5" i="40"/>
  <c r="FA5" i="40"/>
  <c r="FB5" i="40"/>
  <c r="FC5" i="40"/>
  <c r="ES6" i="40"/>
  <c r="ET6" i="40"/>
  <c r="EU6" i="40"/>
  <c r="EV6" i="40"/>
  <c r="EW6" i="40"/>
  <c r="EX6" i="40"/>
  <c r="EY6" i="40"/>
  <c r="EZ6" i="40"/>
  <c r="FA6" i="40"/>
  <c r="FB6" i="40"/>
  <c r="FC6" i="40"/>
  <c r="ES7" i="40"/>
  <c r="ET7" i="40"/>
  <c r="EU7" i="40"/>
  <c r="EV7" i="40"/>
  <c r="EW7" i="40"/>
  <c r="EX7" i="40"/>
  <c r="EY7" i="40"/>
  <c r="EZ7" i="40"/>
  <c r="FA7" i="40"/>
  <c r="FB7" i="40"/>
  <c r="FC7" i="40"/>
  <c r="ES8" i="40"/>
  <c r="ET8" i="40"/>
  <c r="EU8" i="40"/>
  <c r="EV8" i="40"/>
  <c r="EW8" i="40"/>
  <c r="EX8" i="40"/>
  <c r="EY8" i="40"/>
  <c r="EZ8" i="40"/>
  <c r="FA8" i="40"/>
  <c r="FB8" i="40"/>
  <c r="FC8" i="40"/>
  <c r="ES9" i="40"/>
  <c r="ET9" i="40"/>
  <c r="EU9" i="40"/>
  <c r="EV9" i="40"/>
  <c r="EW9" i="40"/>
  <c r="EX9" i="40"/>
  <c r="EY9" i="40"/>
  <c r="EZ9" i="40"/>
  <c r="FA9" i="40"/>
  <c r="FB9" i="40"/>
  <c r="FC9" i="40"/>
  <c r="ES10" i="40"/>
  <c r="ET10" i="40"/>
  <c r="EU10" i="40"/>
  <c r="EV10" i="40"/>
  <c r="EW10" i="40"/>
  <c r="EX10" i="40"/>
  <c r="EY10" i="40"/>
  <c r="EZ10" i="40"/>
  <c r="FA10" i="40"/>
  <c r="FB10" i="40"/>
  <c r="FC10" i="40"/>
  <c r="ES11" i="40"/>
  <c r="ET11" i="40"/>
  <c r="EU11" i="40"/>
  <c r="EV11" i="40"/>
  <c r="EW11" i="40"/>
  <c r="EX11" i="40"/>
  <c r="EY11" i="40"/>
  <c r="EZ11" i="40"/>
  <c r="FA11" i="40"/>
  <c r="FB11" i="40"/>
  <c r="FC11" i="40"/>
  <c r="ES12" i="40"/>
  <c r="ET12" i="40"/>
  <c r="EU12" i="40"/>
  <c r="EV12" i="40"/>
  <c r="EW12" i="40"/>
  <c r="EX12" i="40"/>
  <c r="EY12" i="40"/>
  <c r="EZ12" i="40"/>
  <c r="FA12" i="40"/>
  <c r="FB12" i="40"/>
  <c r="FC12" i="40"/>
  <c r="ES13" i="40"/>
  <c r="ET13" i="40"/>
  <c r="EU13" i="40"/>
  <c r="EV13" i="40"/>
  <c r="EW13" i="40"/>
  <c r="EX13" i="40"/>
  <c r="EY13" i="40"/>
  <c r="EZ13" i="40"/>
  <c r="FA13" i="40"/>
  <c r="FB13" i="40"/>
  <c r="FC13" i="40"/>
  <c r="ES14" i="40"/>
  <c r="ET14" i="40"/>
  <c r="EU14" i="40"/>
  <c r="EV14" i="40"/>
  <c r="EW14" i="40"/>
  <c r="EX14" i="40"/>
  <c r="EY14" i="40"/>
  <c r="EZ14" i="40"/>
  <c r="FA14" i="40"/>
  <c r="FB14" i="40"/>
  <c r="FC14" i="40"/>
  <c r="ES15" i="40"/>
  <c r="ET15" i="40"/>
  <c r="EU15" i="40"/>
  <c r="EV15" i="40"/>
  <c r="EW15" i="40"/>
  <c r="EX15" i="40"/>
  <c r="EY15" i="40"/>
  <c r="EZ15" i="40"/>
  <c r="FA15" i="40"/>
  <c r="FB15" i="40"/>
  <c r="FC15" i="40"/>
  <c r="ES16" i="40"/>
  <c r="ET16" i="40"/>
  <c r="EU16" i="40"/>
  <c r="EV16" i="40"/>
  <c r="EW16" i="40"/>
  <c r="EX16" i="40"/>
  <c r="EY16" i="40"/>
  <c r="EZ16" i="40"/>
  <c r="FA16" i="40"/>
  <c r="FB16" i="40"/>
  <c r="FC16" i="40"/>
  <c r="ES17" i="40"/>
  <c r="ET17" i="40"/>
  <c r="EU17" i="40"/>
  <c r="EV17" i="40"/>
  <c r="EW17" i="40"/>
  <c r="EX17" i="40"/>
  <c r="EY17" i="40"/>
  <c r="EZ17" i="40"/>
  <c r="FA17" i="40"/>
  <c r="FB17" i="40"/>
  <c r="FC17" i="40"/>
  <c r="ES18" i="40"/>
  <c r="ET18" i="40"/>
  <c r="EU18" i="40"/>
  <c r="EV18" i="40"/>
  <c r="EW18" i="40"/>
  <c r="EX18" i="40"/>
  <c r="EY18" i="40"/>
  <c r="EZ18" i="40"/>
  <c r="FA18" i="40"/>
  <c r="FB18" i="40"/>
  <c r="FC18" i="40"/>
  <c r="ES19" i="40"/>
  <c r="ET19" i="40"/>
  <c r="EU19" i="40"/>
  <c r="EV19" i="40"/>
  <c r="EW19" i="40"/>
  <c r="EX19" i="40"/>
  <c r="EY19" i="40"/>
  <c r="EZ19" i="40"/>
  <c r="FA19" i="40"/>
  <c r="FB19" i="40"/>
  <c r="FC19" i="40"/>
  <c r="ES20" i="40"/>
  <c r="ET20" i="40"/>
  <c r="EU20" i="40"/>
  <c r="EV20" i="40"/>
  <c r="EW20" i="40"/>
  <c r="EX20" i="40"/>
  <c r="EY20" i="40"/>
  <c r="EZ20" i="40"/>
  <c r="FA20" i="40"/>
  <c r="FB20" i="40"/>
  <c r="FC20" i="40"/>
  <c r="ES21" i="40"/>
  <c r="ET21" i="40"/>
  <c r="EU21" i="40"/>
  <c r="EV21" i="40"/>
  <c r="EW21" i="40"/>
  <c r="EX21" i="40"/>
  <c r="EY21" i="40"/>
  <c r="EZ21" i="40"/>
  <c r="FA21" i="40"/>
  <c r="FB21" i="40"/>
  <c r="FC21" i="40"/>
  <c r="ES22" i="40"/>
  <c r="ET22" i="40"/>
  <c r="EU22" i="40"/>
  <c r="EV22" i="40"/>
  <c r="EW22" i="40"/>
  <c r="EX22" i="40"/>
  <c r="EY22" i="40"/>
  <c r="EZ22" i="40"/>
  <c r="FA22" i="40"/>
  <c r="FB22" i="40"/>
  <c r="FC22" i="40"/>
  <c r="ES23" i="40"/>
  <c r="ET23" i="40"/>
  <c r="EU23" i="40"/>
  <c r="EV23" i="40"/>
  <c r="EW23" i="40"/>
  <c r="EX23" i="40"/>
  <c r="EY23" i="40"/>
  <c r="EZ23" i="40"/>
  <c r="FA23" i="40"/>
  <c r="FB23" i="40"/>
  <c r="FC23" i="40"/>
  <c r="ES24" i="40"/>
  <c r="ET24" i="40"/>
  <c r="EU24" i="40"/>
  <c r="EV24" i="40"/>
  <c r="EW24" i="40"/>
  <c r="EX24" i="40"/>
  <c r="EY24" i="40"/>
  <c r="EZ24" i="40"/>
  <c r="FA24" i="40"/>
  <c r="FB24" i="40"/>
  <c r="FC24" i="40"/>
  <c r="ES25" i="40"/>
  <c r="ET25" i="40"/>
  <c r="EU25" i="40"/>
  <c r="EV25" i="40"/>
  <c r="EW25" i="40"/>
  <c r="EX25" i="40"/>
  <c r="EY25" i="40"/>
  <c r="EZ25" i="40"/>
  <c r="FA25" i="40"/>
  <c r="FB25" i="40"/>
  <c r="FC25" i="40"/>
  <c r="ES26" i="40"/>
  <c r="ET26" i="40"/>
  <c r="EU26" i="40"/>
  <c r="EV26" i="40"/>
  <c r="EW26" i="40"/>
  <c r="EX26" i="40"/>
  <c r="EY26" i="40"/>
  <c r="EZ26" i="40"/>
  <c r="FA26" i="40"/>
  <c r="FB26" i="40"/>
  <c r="FC26" i="40"/>
  <c r="ES27" i="40"/>
  <c r="ET27" i="40"/>
  <c r="EU27" i="40"/>
  <c r="EV27" i="40"/>
  <c r="EW27" i="40"/>
  <c r="EX27" i="40"/>
  <c r="EY27" i="40"/>
  <c r="EZ27" i="40"/>
  <c r="FA27" i="40"/>
  <c r="FB27" i="40"/>
  <c r="FC27" i="40"/>
  <c r="ES28" i="40"/>
  <c r="ET28" i="40"/>
  <c r="EU28" i="40"/>
  <c r="EV28" i="40"/>
  <c r="EW28" i="40"/>
  <c r="EX28" i="40"/>
  <c r="EY28" i="40"/>
  <c r="EZ28" i="40"/>
  <c r="FA28" i="40"/>
  <c r="FB28" i="40"/>
  <c r="FC28" i="40"/>
  <c r="ES29" i="40"/>
  <c r="ET29" i="40"/>
  <c r="EU29" i="40"/>
  <c r="EV29" i="40"/>
  <c r="EW29" i="40"/>
  <c r="EX29" i="40"/>
  <c r="EY29" i="40"/>
  <c r="EZ29" i="40"/>
  <c r="FA29" i="40"/>
  <c r="FB29" i="40"/>
  <c r="FC29" i="40"/>
  <c r="ES30" i="40"/>
  <c r="ET30" i="40"/>
  <c r="EU30" i="40"/>
  <c r="EV30" i="40"/>
  <c r="EW30" i="40"/>
  <c r="EX30" i="40"/>
  <c r="EY30" i="40"/>
  <c r="EZ30" i="40"/>
  <c r="FA30" i="40"/>
  <c r="FB30" i="40"/>
  <c r="FC30" i="40"/>
  <c r="ES31" i="40"/>
  <c r="ET31" i="40"/>
  <c r="EU31" i="40"/>
  <c r="EV31" i="40"/>
  <c r="EW31" i="40"/>
  <c r="EX31" i="40"/>
  <c r="EY31" i="40"/>
  <c r="EZ31" i="40"/>
  <c r="FA31" i="40"/>
  <c r="FB31" i="40"/>
  <c r="FC31" i="40"/>
  <c r="ES32" i="40"/>
  <c r="ET32" i="40"/>
  <c r="EU32" i="40"/>
  <c r="EV32" i="40"/>
  <c r="EW32" i="40"/>
  <c r="EX32" i="40"/>
  <c r="EY32" i="40"/>
  <c r="EZ32" i="40"/>
  <c r="FA32" i="40"/>
  <c r="FB32" i="40"/>
  <c r="FC32" i="40"/>
  <c r="ES33" i="40"/>
  <c r="ET33" i="40"/>
  <c r="EU33" i="40"/>
  <c r="EV33" i="40"/>
  <c r="EW33" i="40"/>
  <c r="EX33" i="40"/>
  <c r="EY33" i="40"/>
  <c r="EZ33" i="40"/>
  <c r="FA33" i="40"/>
  <c r="FB33" i="40"/>
  <c r="FC33" i="40"/>
  <c r="ES34" i="40"/>
  <c r="ET34" i="40"/>
  <c r="EU34" i="40"/>
  <c r="EV34" i="40"/>
  <c r="EW34" i="40"/>
  <c r="EX34" i="40"/>
  <c r="EY34" i="40"/>
  <c r="EZ34" i="40"/>
  <c r="FA34" i="40"/>
  <c r="FB34" i="40"/>
  <c r="FC34" i="40"/>
  <c r="ES35" i="40"/>
  <c r="ET35" i="40"/>
  <c r="EU35" i="40"/>
  <c r="EV35" i="40"/>
  <c r="EW35" i="40"/>
  <c r="EX35" i="40"/>
  <c r="EY35" i="40"/>
  <c r="EZ35" i="40"/>
  <c r="FA35" i="40"/>
  <c r="FB35" i="40"/>
  <c r="FC35" i="40"/>
  <c r="ES36" i="40"/>
  <c r="ET36" i="40"/>
  <c r="EU36" i="40"/>
  <c r="EV36" i="40"/>
  <c r="EW36" i="40"/>
  <c r="EX36" i="40"/>
  <c r="EY36" i="40"/>
  <c r="EZ36" i="40"/>
  <c r="FA36" i="40"/>
  <c r="FB36" i="40"/>
  <c r="FC36" i="40"/>
  <c r="ES37" i="40"/>
  <c r="ET37" i="40"/>
  <c r="EU37" i="40"/>
  <c r="EV37" i="40"/>
  <c r="EW37" i="40"/>
  <c r="EX37" i="40"/>
  <c r="EY37" i="40"/>
  <c r="EZ37" i="40"/>
  <c r="FA37" i="40"/>
  <c r="FB37" i="40"/>
  <c r="FC37" i="40"/>
  <c r="ES38" i="40"/>
  <c r="ET38" i="40"/>
  <c r="EU38" i="40"/>
  <c r="EV38" i="40"/>
  <c r="EW38" i="40"/>
  <c r="EX38" i="40"/>
  <c r="EY38" i="40"/>
  <c r="EZ38" i="40"/>
  <c r="FA38" i="40"/>
  <c r="FB38" i="40"/>
  <c r="FC38" i="40"/>
  <c r="ES39" i="40"/>
  <c r="ET39" i="40"/>
  <c r="EU39" i="40"/>
  <c r="EV39" i="40"/>
  <c r="EW39" i="40"/>
  <c r="EX39" i="40"/>
  <c r="EY39" i="40"/>
  <c r="EZ39" i="40"/>
  <c r="FA39" i="40"/>
  <c r="FB39" i="40"/>
  <c r="FC39" i="40"/>
  <c r="ES40" i="40"/>
  <c r="ET40" i="40"/>
  <c r="EU40" i="40"/>
  <c r="EV40" i="40"/>
  <c r="EW40" i="40"/>
  <c r="EX40" i="40"/>
  <c r="EY40" i="40"/>
  <c r="EZ40" i="40"/>
  <c r="FA40" i="40"/>
  <c r="FB40" i="40"/>
  <c r="FC40" i="40"/>
  <c r="ES41" i="40"/>
  <c r="ET41" i="40"/>
  <c r="EU41" i="40"/>
  <c r="EV41" i="40"/>
  <c r="EW41" i="40"/>
  <c r="EX41" i="40"/>
  <c r="EY41" i="40"/>
  <c r="EZ41" i="40"/>
  <c r="FA41" i="40"/>
  <c r="FB41" i="40"/>
  <c r="FC41" i="40"/>
  <c r="ES42" i="40"/>
  <c r="ET42" i="40"/>
  <c r="EU42" i="40"/>
  <c r="EV42" i="40"/>
  <c r="EW42" i="40"/>
  <c r="EX42" i="40"/>
  <c r="EY42" i="40"/>
  <c r="EZ42" i="40"/>
  <c r="FA42" i="40"/>
  <c r="FB42" i="40"/>
  <c r="FC42" i="40"/>
  <c r="ES43" i="40"/>
  <c r="ET43" i="40"/>
  <c r="EU43" i="40"/>
  <c r="EV43" i="40"/>
  <c r="EW43" i="40"/>
  <c r="EX43" i="40"/>
  <c r="EY43" i="40"/>
  <c r="EZ43" i="40"/>
  <c r="FA43" i="40"/>
  <c r="FB43" i="40"/>
  <c r="FC43" i="40"/>
  <c r="ES44" i="40"/>
  <c r="ET44" i="40"/>
  <c r="EU44" i="40"/>
  <c r="EV44" i="40"/>
  <c r="EW44" i="40"/>
  <c r="EX44" i="40"/>
  <c r="EY44" i="40"/>
  <c r="EZ44" i="40"/>
  <c r="FA44" i="40"/>
  <c r="FB44" i="40"/>
  <c r="FC44" i="40"/>
  <c r="ES45" i="40"/>
  <c r="ET45" i="40"/>
  <c r="EU45" i="40"/>
  <c r="EV45" i="40"/>
  <c r="EW45" i="40"/>
  <c r="EX45" i="40"/>
  <c r="EY45" i="40"/>
  <c r="EZ45" i="40"/>
  <c r="FA45" i="40"/>
  <c r="FB45" i="40"/>
  <c r="FC45" i="40"/>
  <c r="ES46" i="40"/>
  <c r="ET46" i="40"/>
  <c r="EU46" i="40"/>
  <c r="EV46" i="40"/>
  <c r="EW46" i="40"/>
  <c r="EX46" i="40"/>
  <c r="EY46" i="40"/>
  <c r="EZ46" i="40"/>
  <c r="FA46" i="40"/>
  <c r="FB46" i="40"/>
  <c r="FC46" i="40"/>
  <c r="ES47" i="40"/>
  <c r="ET47" i="40"/>
  <c r="EU47" i="40"/>
  <c r="EV47" i="40"/>
  <c r="EW47" i="40"/>
  <c r="EX47" i="40"/>
  <c r="EY47" i="40"/>
  <c r="EZ47" i="40"/>
  <c r="FA47" i="40"/>
  <c r="FB47" i="40"/>
  <c r="FC47" i="40"/>
  <c r="ES48" i="40"/>
  <c r="ET48" i="40"/>
  <c r="EU48" i="40"/>
  <c r="EV48" i="40"/>
  <c r="EW48" i="40"/>
  <c r="EX48" i="40"/>
  <c r="EY48" i="40"/>
  <c r="EZ48" i="40"/>
  <c r="FA48" i="40"/>
  <c r="FB48" i="40"/>
  <c r="FC48" i="40"/>
  <c r="ES49" i="40"/>
  <c r="ET49" i="40"/>
  <c r="EU49" i="40"/>
  <c r="EV49" i="40"/>
  <c r="EW49" i="40"/>
  <c r="EX49" i="40"/>
  <c r="EY49" i="40"/>
  <c r="EZ49" i="40"/>
  <c r="FA49" i="40"/>
  <c r="FB49" i="40"/>
  <c r="FC49" i="40"/>
  <c r="ES50" i="40"/>
  <c r="ET50" i="40"/>
  <c r="EU50" i="40"/>
  <c r="EV50" i="40"/>
  <c r="EW50" i="40"/>
  <c r="EX50" i="40"/>
  <c r="EY50" i="40"/>
  <c r="EZ50" i="40"/>
  <c r="FA50" i="40"/>
  <c r="FB50" i="40"/>
  <c r="FC50" i="40"/>
  <c r="ES51" i="40"/>
  <c r="ET51" i="40"/>
  <c r="EU51" i="40"/>
  <c r="EV51" i="40"/>
  <c r="EW51" i="40"/>
  <c r="EX51" i="40"/>
  <c r="EY51" i="40"/>
  <c r="EZ51" i="40"/>
  <c r="FA51" i="40"/>
  <c r="FB51" i="40"/>
  <c r="FC51" i="40"/>
  <c r="ES52" i="40"/>
  <c r="ET52" i="40"/>
  <c r="EU52" i="40"/>
  <c r="EV52" i="40"/>
  <c r="EW52" i="40"/>
  <c r="EX52" i="40"/>
  <c r="EY52" i="40"/>
  <c r="EZ52" i="40"/>
  <c r="FA52" i="40"/>
  <c r="FB52" i="40"/>
  <c r="FC52" i="40"/>
  <c r="ES53" i="40"/>
  <c r="ET53" i="40"/>
  <c r="EU53" i="40"/>
  <c r="EV53" i="40"/>
  <c r="EW53" i="40"/>
  <c r="EX53" i="40"/>
  <c r="EY53" i="40"/>
  <c r="EZ53" i="40"/>
  <c r="FA53" i="40"/>
  <c r="FB53" i="40"/>
  <c r="FC53" i="40"/>
  <c r="ES54" i="40"/>
  <c r="ET54" i="40"/>
  <c r="EU54" i="40"/>
  <c r="EV54" i="40"/>
  <c r="EW54" i="40"/>
  <c r="EX54" i="40"/>
  <c r="EY54" i="40"/>
  <c r="EZ54" i="40"/>
  <c r="FA54" i="40"/>
  <c r="FB54" i="40"/>
  <c r="FC54" i="40"/>
  <c r="ES55" i="40"/>
  <c r="ET55" i="40"/>
  <c r="EU55" i="40"/>
  <c r="EV55" i="40"/>
  <c r="EW55" i="40"/>
  <c r="EX55" i="40"/>
  <c r="EY55" i="40"/>
  <c r="EZ55" i="40"/>
  <c r="FA55" i="40"/>
  <c r="FB55" i="40"/>
  <c r="FC55" i="40"/>
  <c r="ES56" i="40"/>
  <c r="ET56" i="40"/>
  <c r="EU56" i="40"/>
  <c r="EV56" i="40"/>
  <c r="EW56" i="40"/>
  <c r="EX56" i="40"/>
  <c r="EY56" i="40"/>
  <c r="EZ56" i="40"/>
  <c r="FA56" i="40"/>
  <c r="FB56" i="40"/>
  <c r="FC56" i="40"/>
  <c r="ES57" i="40"/>
  <c r="ET57" i="40"/>
  <c r="EU57" i="40"/>
  <c r="EV57" i="40"/>
  <c r="EW57" i="40"/>
  <c r="EX57" i="40"/>
  <c r="EY57" i="40"/>
  <c r="EZ57" i="40"/>
  <c r="FA57" i="40"/>
  <c r="FB57" i="40"/>
  <c r="FC57" i="40"/>
  <c r="ES58" i="40"/>
  <c r="ET58" i="40"/>
  <c r="EU58" i="40"/>
  <c r="EV58" i="40"/>
  <c r="EW58" i="40"/>
  <c r="EX58" i="40"/>
  <c r="EY58" i="40"/>
  <c r="EZ58" i="40"/>
  <c r="FA58" i="40"/>
  <c r="FB58" i="40"/>
  <c r="FC58" i="40"/>
  <c r="ES59" i="40"/>
  <c r="ET59" i="40"/>
  <c r="EU59" i="40"/>
  <c r="EV59" i="40"/>
  <c r="EW59" i="40"/>
  <c r="EX59" i="40"/>
  <c r="EY59" i="40"/>
  <c r="EZ59" i="40"/>
  <c r="FA59" i="40"/>
  <c r="FB59" i="40"/>
  <c r="FC59" i="40"/>
  <c r="ES60" i="40"/>
  <c r="ET60" i="40"/>
  <c r="EU60" i="40"/>
  <c r="EV60" i="40"/>
  <c r="EW60" i="40"/>
  <c r="EX60" i="40"/>
  <c r="EY60" i="40"/>
  <c r="EZ60" i="40"/>
  <c r="FA60" i="40"/>
  <c r="FB60" i="40"/>
  <c r="FC60" i="40"/>
  <c r="ES61" i="40"/>
  <c r="ET61" i="40"/>
  <c r="EU61" i="40"/>
  <c r="EV61" i="40"/>
  <c r="EW61" i="40"/>
  <c r="EX61" i="40"/>
  <c r="EY61" i="40"/>
  <c r="EZ61" i="40"/>
  <c r="FA61" i="40"/>
  <c r="FB61" i="40"/>
  <c r="FC61" i="40"/>
  <c r="ES62" i="40"/>
  <c r="ET62" i="40"/>
  <c r="EU62" i="40"/>
  <c r="EV62" i="40"/>
  <c r="EW62" i="40"/>
  <c r="EX62" i="40"/>
  <c r="EY62" i="40"/>
  <c r="EZ62" i="40"/>
  <c r="FA62" i="40"/>
  <c r="FB62" i="40"/>
  <c r="FC62" i="40"/>
  <c r="ES63" i="40"/>
  <c r="ET63" i="40"/>
  <c r="EU63" i="40"/>
  <c r="EV63" i="40"/>
  <c r="EW63" i="40"/>
  <c r="EX63" i="40"/>
  <c r="EY63" i="40"/>
  <c r="EZ63" i="40"/>
  <c r="FA63" i="40"/>
  <c r="FB63" i="40"/>
  <c r="FC63" i="40"/>
  <c r="ES64" i="40"/>
  <c r="ET64" i="40"/>
  <c r="EU64" i="40"/>
  <c r="EV64" i="40"/>
  <c r="EW64" i="40"/>
  <c r="EX64" i="40"/>
  <c r="EY64" i="40"/>
  <c r="EZ64" i="40"/>
  <c r="FA64" i="40"/>
  <c r="FB64" i="40"/>
  <c r="FC64" i="40"/>
  <c r="ES65" i="40"/>
  <c r="ET65" i="40"/>
  <c r="EU65" i="40"/>
  <c r="EV65" i="40"/>
  <c r="EW65" i="40"/>
  <c r="EX65" i="40"/>
  <c r="EY65" i="40"/>
  <c r="EZ65" i="40"/>
  <c r="FA65" i="40"/>
  <c r="FB65" i="40"/>
  <c r="FC65" i="40"/>
  <c r="ES66" i="40"/>
  <c r="ET66" i="40"/>
  <c r="EU66" i="40"/>
  <c r="EV66" i="40"/>
  <c r="EW66" i="40"/>
  <c r="EX66" i="40"/>
  <c r="EY66" i="40"/>
  <c r="EZ66" i="40"/>
  <c r="FA66" i="40"/>
  <c r="FB66" i="40"/>
  <c r="FC66" i="40"/>
  <c r="ES67" i="40"/>
  <c r="ET67" i="40"/>
  <c r="EU67" i="40"/>
  <c r="EV67" i="40"/>
  <c r="EW67" i="40"/>
  <c r="EX67" i="40"/>
  <c r="EY67" i="40"/>
  <c r="EZ67" i="40"/>
  <c r="FA67" i="40"/>
  <c r="FB67" i="40"/>
  <c r="FC67" i="40"/>
  <c r="ES68" i="40"/>
  <c r="ET68" i="40"/>
  <c r="EU68" i="40"/>
  <c r="EV68" i="40"/>
  <c r="EW68" i="40"/>
  <c r="EX68" i="40"/>
  <c r="EY68" i="40"/>
  <c r="EZ68" i="40"/>
  <c r="FA68" i="40"/>
  <c r="FB68" i="40"/>
  <c r="FC68" i="40"/>
  <c r="ES69" i="40"/>
  <c r="ET69" i="40"/>
  <c r="EU69" i="40"/>
  <c r="EV69" i="40"/>
  <c r="EW69" i="40"/>
  <c r="EX69" i="40"/>
  <c r="EY69" i="40"/>
  <c r="EZ69" i="40"/>
  <c r="FA69" i="40"/>
  <c r="FB69" i="40"/>
  <c r="FC69" i="40"/>
  <c r="ES70" i="40"/>
  <c r="ET70" i="40"/>
  <c r="EU70" i="40"/>
  <c r="EV70" i="40"/>
  <c r="EW70" i="40"/>
  <c r="EX70" i="40"/>
  <c r="EY70" i="40"/>
  <c r="EZ70" i="40"/>
  <c r="FA70" i="40"/>
  <c r="FB70" i="40"/>
  <c r="FC70" i="40"/>
  <c r="ES71" i="40"/>
  <c r="ET71" i="40"/>
  <c r="EU71" i="40"/>
  <c r="EV71" i="40"/>
  <c r="EW71" i="40"/>
  <c r="EX71" i="40"/>
  <c r="EY71" i="40"/>
  <c r="EZ71" i="40"/>
  <c r="FA71" i="40"/>
  <c r="FB71" i="40"/>
  <c r="FC71" i="40"/>
  <c r="ES72" i="40"/>
  <c r="ET72" i="40"/>
  <c r="EU72" i="40"/>
  <c r="EV72" i="40"/>
  <c r="EW72" i="40"/>
  <c r="EX72" i="40"/>
  <c r="EY72" i="40"/>
  <c r="EZ72" i="40"/>
  <c r="FA72" i="40"/>
  <c r="FB72" i="40"/>
  <c r="FC72" i="40"/>
  <c r="ES73" i="40"/>
  <c r="ET73" i="40"/>
  <c r="EU73" i="40"/>
  <c r="EV73" i="40"/>
  <c r="EW73" i="40"/>
  <c r="EX73" i="40"/>
  <c r="EY73" i="40"/>
  <c r="EZ73" i="40"/>
  <c r="FA73" i="40"/>
  <c r="FB73" i="40"/>
  <c r="FC73" i="40"/>
  <c r="ES74" i="40"/>
  <c r="ET74" i="40"/>
  <c r="EU74" i="40"/>
  <c r="EV74" i="40"/>
  <c r="EW74" i="40"/>
  <c r="EX74" i="40"/>
  <c r="EY74" i="40"/>
  <c r="EZ74" i="40"/>
  <c r="FA74" i="40"/>
  <c r="FB74" i="40"/>
  <c r="FC74" i="40"/>
  <c r="ES75" i="40"/>
  <c r="ET75" i="40"/>
  <c r="EU75" i="40"/>
  <c r="EV75" i="40"/>
  <c r="EW75" i="40"/>
  <c r="EX75" i="40"/>
  <c r="EY75" i="40"/>
  <c r="EZ75" i="40"/>
  <c r="FA75" i="40"/>
  <c r="FB75" i="40"/>
  <c r="FC75" i="40"/>
  <c r="ES76" i="40"/>
  <c r="ET76" i="40"/>
  <c r="EU76" i="40"/>
  <c r="EV76" i="40"/>
  <c r="EW76" i="40"/>
  <c r="EX76" i="40"/>
  <c r="EY76" i="40"/>
  <c r="EZ76" i="40"/>
  <c r="FA76" i="40"/>
  <c r="FB76" i="40"/>
  <c r="FC76" i="40"/>
  <c r="ES77" i="40"/>
  <c r="ET77" i="40"/>
  <c r="EU77" i="40"/>
  <c r="EV77" i="40"/>
  <c r="EW77" i="40"/>
  <c r="EX77" i="40"/>
  <c r="EY77" i="40"/>
  <c r="EZ77" i="40"/>
  <c r="FA77" i="40"/>
  <c r="FB77" i="40"/>
  <c r="FC77" i="40"/>
  <c r="ES78" i="40"/>
  <c r="ET78" i="40"/>
  <c r="EU78" i="40"/>
  <c r="EV78" i="40"/>
  <c r="EW78" i="40"/>
  <c r="EX78" i="40"/>
  <c r="EY78" i="40"/>
  <c r="EZ78" i="40"/>
  <c r="FA78" i="40"/>
  <c r="FB78" i="40"/>
  <c r="FC78" i="40"/>
  <c r="ES79" i="40"/>
  <c r="ET79" i="40"/>
  <c r="EU79" i="40"/>
  <c r="EV79" i="40"/>
  <c r="EW79" i="40"/>
  <c r="EX79" i="40"/>
  <c r="EY79" i="40"/>
  <c r="EZ79" i="40"/>
  <c r="FA79" i="40"/>
  <c r="FB79" i="40"/>
  <c r="FC79" i="40"/>
  <c r="ES80" i="40"/>
  <c r="ET80" i="40"/>
  <c r="EU80" i="40"/>
  <c r="EV80" i="40"/>
  <c r="EW80" i="40"/>
  <c r="EX80" i="40"/>
  <c r="EY80" i="40"/>
  <c r="EZ80" i="40"/>
  <c r="FA80" i="40"/>
  <c r="FB80" i="40"/>
  <c r="FC80" i="40"/>
  <c r="ES81" i="40"/>
  <c r="ET81" i="40"/>
  <c r="EU81" i="40"/>
  <c r="EV81" i="40"/>
  <c r="EW81" i="40"/>
  <c r="EX81" i="40"/>
  <c r="EY81" i="40"/>
  <c r="EZ81" i="40"/>
  <c r="FA81" i="40"/>
  <c r="FB81" i="40"/>
  <c r="FC81" i="40"/>
  <c r="ES82" i="40"/>
  <c r="ET82" i="40"/>
  <c r="EU82" i="40"/>
  <c r="EV82" i="40"/>
  <c r="EW82" i="40"/>
  <c r="EX82" i="40"/>
  <c r="EY82" i="40"/>
  <c r="EZ82" i="40"/>
  <c r="FA82" i="40"/>
  <c r="FB82" i="40"/>
  <c r="FC82" i="40"/>
  <c r="ES83" i="40"/>
  <c r="ET83" i="40"/>
  <c r="EU83" i="40"/>
  <c r="EV83" i="40"/>
  <c r="EW83" i="40"/>
  <c r="EX83" i="40"/>
  <c r="EY83" i="40"/>
  <c r="EZ83" i="40"/>
  <c r="FA83" i="40"/>
  <c r="FB83" i="40"/>
  <c r="FC83" i="40"/>
  <c r="ES84" i="40"/>
  <c r="ET84" i="40"/>
  <c r="EU84" i="40"/>
  <c r="EV84" i="40"/>
  <c r="EW84" i="40"/>
  <c r="EX84" i="40"/>
  <c r="EY84" i="40"/>
  <c r="EZ84" i="40"/>
  <c r="FA84" i="40"/>
  <c r="FB84" i="40"/>
  <c r="FC84" i="40"/>
  <c r="ES85" i="40"/>
  <c r="ET85" i="40"/>
  <c r="EU85" i="40"/>
  <c r="EV85" i="40"/>
  <c r="EW85" i="40"/>
  <c r="EX85" i="40"/>
  <c r="EY85" i="40"/>
  <c r="EZ85" i="40"/>
  <c r="FA85" i="40"/>
  <c r="FB85" i="40"/>
  <c r="FC85" i="40"/>
  <c r="ES86" i="40"/>
  <c r="ET86" i="40"/>
  <c r="EU86" i="40"/>
  <c r="EV86" i="40"/>
  <c r="EW86" i="40"/>
  <c r="EX86" i="40"/>
  <c r="EY86" i="40"/>
  <c r="EZ86" i="40"/>
  <c r="FA86" i="40"/>
  <c r="FB86" i="40"/>
  <c r="FC86" i="40"/>
  <c r="ES87" i="40"/>
  <c r="ET87" i="40"/>
  <c r="EU87" i="40"/>
  <c r="EV87" i="40"/>
  <c r="EW87" i="40"/>
  <c r="EX87" i="40"/>
  <c r="EY87" i="40"/>
  <c r="EZ87" i="40"/>
  <c r="FA87" i="40"/>
  <c r="FB87" i="40"/>
  <c r="FC87" i="40"/>
  <c r="ES88" i="40"/>
  <c r="ET88" i="40"/>
  <c r="EU88" i="40"/>
  <c r="EV88" i="40"/>
  <c r="EW88" i="40"/>
  <c r="EX88" i="40"/>
  <c r="EY88" i="40"/>
  <c r="EZ88" i="40"/>
  <c r="FA88" i="40"/>
  <c r="FB88" i="40"/>
  <c r="FC88" i="40"/>
  <c r="ES89" i="40"/>
  <c r="ET89" i="40"/>
  <c r="EU89" i="40"/>
  <c r="EV89" i="40"/>
  <c r="EW89" i="40"/>
  <c r="EX89" i="40"/>
  <c r="EY89" i="40"/>
  <c r="EZ89" i="40"/>
  <c r="FA89" i="40"/>
  <c r="FB89" i="40"/>
  <c r="FC89" i="40"/>
  <c r="ES90" i="40"/>
  <c r="ET90" i="40"/>
  <c r="EU90" i="40"/>
  <c r="EV90" i="40"/>
  <c r="EW90" i="40"/>
  <c r="EX90" i="40"/>
  <c r="EY90" i="40"/>
  <c r="EZ90" i="40"/>
  <c r="FA90" i="40"/>
  <c r="FB90" i="40"/>
  <c r="FC90" i="40"/>
  <c r="ES91" i="40"/>
  <c r="ET91" i="40"/>
  <c r="EU91" i="40"/>
  <c r="EV91" i="40"/>
  <c r="EW91" i="40"/>
  <c r="EX91" i="40"/>
  <c r="EY91" i="40"/>
  <c r="EZ91" i="40"/>
  <c r="FA91" i="40"/>
  <c r="FB91" i="40"/>
  <c r="FC91" i="40"/>
  <c r="ES92" i="40"/>
  <c r="ET92" i="40"/>
  <c r="EU92" i="40"/>
  <c r="EV92" i="40"/>
  <c r="EW92" i="40"/>
  <c r="EX92" i="40"/>
  <c r="EY92" i="40"/>
  <c r="EZ92" i="40"/>
  <c r="FA92" i="40"/>
  <c r="FB92" i="40"/>
  <c r="FC92" i="40"/>
  <c r="ES93" i="40"/>
  <c r="ET93" i="40"/>
  <c r="EU93" i="40"/>
  <c r="EV93" i="40"/>
  <c r="EW93" i="40"/>
  <c r="EX93" i="40"/>
  <c r="EY93" i="40"/>
  <c r="EZ93" i="40"/>
  <c r="FA93" i="40"/>
  <c r="FB93" i="40"/>
  <c r="FC93" i="40"/>
  <c r="ES94" i="40"/>
  <c r="ET94" i="40"/>
  <c r="EU94" i="40"/>
  <c r="EV94" i="40"/>
  <c r="EW94" i="40"/>
  <c r="EX94" i="40"/>
  <c r="EY94" i="40"/>
  <c r="EZ94" i="40"/>
  <c r="FA94" i="40"/>
  <c r="FB94" i="40"/>
  <c r="FC94" i="40"/>
  <c r="ES95" i="40"/>
  <c r="ET95" i="40"/>
  <c r="EU95" i="40"/>
  <c r="EV95" i="40"/>
  <c r="EW95" i="40"/>
  <c r="EX95" i="40"/>
  <c r="EY95" i="40"/>
  <c r="EZ95" i="40"/>
  <c r="FA95" i="40"/>
  <c r="FB95" i="40"/>
  <c r="FC95" i="40"/>
  <c r="ES96" i="40"/>
  <c r="ET96" i="40"/>
  <c r="EU96" i="40"/>
  <c r="EV96" i="40"/>
  <c r="EW96" i="40"/>
  <c r="EX96" i="40"/>
  <c r="EY96" i="40"/>
  <c r="EZ96" i="40"/>
  <c r="FA96" i="40"/>
  <c r="FB96" i="40"/>
  <c r="FC96" i="40"/>
  <c r="ES97" i="40"/>
  <c r="ET97" i="40"/>
  <c r="EU97" i="40"/>
  <c r="EV97" i="40"/>
  <c r="EW97" i="40"/>
  <c r="EX97" i="40"/>
  <c r="EY97" i="40"/>
  <c r="EZ97" i="40"/>
  <c r="FA97" i="40"/>
  <c r="FB97" i="40"/>
  <c r="FC97" i="40"/>
  <c r="ES98" i="40"/>
  <c r="ET98" i="40"/>
  <c r="EU98" i="40"/>
  <c r="EV98" i="40"/>
  <c r="EW98" i="40"/>
  <c r="EX98" i="40"/>
  <c r="EY98" i="40"/>
  <c r="EZ98" i="40"/>
  <c r="FA98" i="40"/>
  <c r="FB98" i="40"/>
  <c r="FC98" i="40"/>
  <c r="ES99" i="40"/>
  <c r="ET99" i="40"/>
  <c r="EU99" i="40"/>
  <c r="EV99" i="40"/>
  <c r="EW99" i="40"/>
  <c r="EX99" i="40"/>
  <c r="EY99" i="40"/>
  <c r="EZ99" i="40"/>
  <c r="FA99" i="40"/>
  <c r="FB99" i="40"/>
  <c r="FC99" i="40"/>
  <c r="ES100" i="40"/>
  <c r="ET100" i="40"/>
  <c r="EU100" i="40"/>
  <c r="EV100" i="40"/>
  <c r="EW100" i="40"/>
  <c r="EX100" i="40"/>
  <c r="EY100" i="40"/>
  <c r="EZ100" i="40"/>
  <c r="FA100" i="40"/>
  <c r="FB100" i="40"/>
  <c r="FC100" i="40"/>
  <c r="ES101" i="40"/>
  <c r="ET101" i="40"/>
  <c r="EU101" i="40"/>
  <c r="EV101" i="40"/>
  <c r="EW101" i="40"/>
  <c r="EX101" i="40"/>
  <c r="EY101" i="40"/>
  <c r="EZ101" i="40"/>
  <c r="FA101" i="40"/>
  <c r="FB101" i="40"/>
  <c r="FC101" i="40"/>
  <c r="ES102" i="40"/>
  <c r="ET102" i="40"/>
  <c r="EU102" i="40"/>
  <c r="EV102" i="40"/>
  <c r="EW102" i="40"/>
  <c r="EX102" i="40"/>
  <c r="EY102" i="40"/>
  <c r="EZ102" i="40"/>
  <c r="FA102" i="40"/>
  <c r="FB102" i="40"/>
  <c r="FC102" i="40"/>
  <c r="ES103" i="40"/>
  <c r="ET103" i="40"/>
  <c r="EU103" i="40"/>
  <c r="EV103" i="40"/>
  <c r="EW103" i="40"/>
  <c r="EX103" i="40"/>
  <c r="EY103" i="40"/>
  <c r="EZ103" i="40"/>
  <c r="FA103" i="40"/>
  <c r="FB103" i="40"/>
  <c r="FC103" i="40"/>
  <c r="ES104" i="40"/>
  <c r="ET104" i="40"/>
  <c r="EU104" i="40"/>
  <c r="EV104" i="40"/>
  <c r="EW104" i="40"/>
  <c r="EX104" i="40"/>
  <c r="EY104" i="40"/>
  <c r="EZ104" i="40"/>
  <c r="FA104" i="40"/>
  <c r="FB104" i="40"/>
  <c r="FC104" i="40"/>
  <c r="ES105" i="40"/>
  <c r="ET105" i="40"/>
  <c r="EU105" i="40"/>
  <c r="EV105" i="40"/>
  <c r="EW105" i="40"/>
  <c r="EX105" i="40"/>
  <c r="EY105" i="40"/>
  <c r="EZ105" i="40"/>
  <c r="FA105" i="40"/>
  <c r="FB105" i="40"/>
  <c r="FC105" i="40"/>
  <c r="ES106" i="40"/>
  <c r="ET106" i="40"/>
  <c r="EU106" i="40"/>
  <c r="EV106" i="40"/>
  <c r="EW106" i="40"/>
  <c r="EX106" i="40"/>
  <c r="EY106" i="40"/>
  <c r="EZ106" i="40"/>
  <c r="FA106" i="40"/>
  <c r="FB106" i="40"/>
  <c r="FC106" i="40"/>
  <c r="ES107" i="40"/>
  <c r="ET107" i="40"/>
  <c r="EU107" i="40"/>
  <c r="EV107" i="40"/>
  <c r="EW107" i="40"/>
  <c r="EX107" i="40"/>
  <c r="EY107" i="40"/>
  <c r="EZ107" i="40"/>
  <c r="FA107" i="40"/>
  <c r="FB107" i="40"/>
  <c r="FC107" i="40"/>
  <c r="ES108" i="40"/>
  <c r="ET108" i="40"/>
  <c r="EU108" i="40"/>
  <c r="EV108" i="40"/>
  <c r="EW108" i="40"/>
  <c r="EX108" i="40"/>
  <c r="EY108" i="40"/>
  <c r="EZ108" i="40"/>
  <c r="FA108" i="40"/>
  <c r="FB108" i="40"/>
  <c r="FC108" i="40"/>
  <c r="ES109" i="40"/>
  <c r="ET109" i="40"/>
  <c r="EU109" i="40"/>
  <c r="EV109" i="40"/>
  <c r="EW109" i="40"/>
  <c r="EX109" i="40"/>
  <c r="EY109" i="40"/>
  <c r="EZ109" i="40"/>
  <c r="FA109" i="40"/>
  <c r="FB109" i="40"/>
  <c r="FC109" i="40"/>
  <c r="ES110" i="40"/>
  <c r="ET110" i="40"/>
  <c r="EU110" i="40"/>
  <c r="EV110" i="40"/>
  <c r="EW110" i="40"/>
  <c r="EX110" i="40"/>
  <c r="EY110" i="40"/>
  <c r="EZ110" i="40"/>
  <c r="FA110" i="40"/>
  <c r="FB110" i="40"/>
  <c r="FC110" i="40"/>
  <c r="ES111" i="40"/>
  <c r="ET111" i="40"/>
  <c r="EU111" i="40"/>
  <c r="EV111" i="40"/>
  <c r="EW111" i="40"/>
  <c r="EX111" i="40"/>
  <c r="EY111" i="40"/>
  <c r="EZ111" i="40"/>
  <c r="FA111" i="40"/>
  <c r="FB111" i="40"/>
  <c r="FC111" i="40"/>
  <c r="ES112" i="40"/>
  <c r="ET112" i="40"/>
  <c r="EU112" i="40"/>
  <c r="EV112" i="40"/>
  <c r="EW112" i="40"/>
  <c r="EX112" i="40"/>
  <c r="EY112" i="40"/>
  <c r="EZ112" i="40"/>
  <c r="FA112" i="40"/>
  <c r="FB112" i="40"/>
  <c r="FC112" i="40"/>
  <c r="ES113" i="40"/>
  <c r="ET113" i="40"/>
  <c r="EU113" i="40"/>
  <c r="EV113" i="40"/>
  <c r="EW113" i="40"/>
  <c r="EX113" i="40"/>
  <c r="EY113" i="40"/>
  <c r="EZ113" i="40"/>
  <c r="FA113" i="40"/>
  <c r="FB113" i="40"/>
  <c r="ES114" i="40"/>
  <c r="ET114" i="40"/>
  <c r="EU114" i="40"/>
  <c r="EV114" i="40"/>
  <c r="EW114" i="40"/>
  <c r="EX114" i="40"/>
  <c r="EY114" i="40"/>
  <c r="EZ114" i="40"/>
  <c r="FA114" i="40"/>
  <c r="FB114" i="40"/>
  <c r="FC114" i="40"/>
  <c r="ES115" i="40"/>
  <c r="ET115" i="40"/>
  <c r="EU115" i="40"/>
  <c r="EV115" i="40"/>
  <c r="EW115" i="40"/>
  <c r="EX115" i="40"/>
  <c r="EY115" i="40"/>
  <c r="EZ115" i="40"/>
  <c r="FA115" i="40"/>
  <c r="FB115" i="40"/>
  <c r="FC115" i="40"/>
  <c r="ES116" i="40"/>
  <c r="ET116" i="40"/>
  <c r="EU116" i="40"/>
  <c r="EV116" i="40"/>
  <c r="EW116" i="40"/>
  <c r="EX116" i="40"/>
  <c r="EY116" i="40"/>
  <c r="EZ116" i="40"/>
  <c r="FA116" i="40"/>
  <c r="FB116" i="40"/>
  <c r="FC116" i="40"/>
  <c r="ES117" i="40"/>
  <c r="ET117" i="40"/>
  <c r="EU117" i="40"/>
  <c r="EV117" i="40"/>
  <c r="EW117" i="40"/>
  <c r="EX117" i="40"/>
  <c r="EY117" i="40"/>
  <c r="EZ117" i="40"/>
  <c r="FA117" i="40"/>
  <c r="FB117" i="40"/>
  <c r="FC117" i="40"/>
  <c r="ES118" i="40"/>
  <c r="ET118" i="40"/>
  <c r="EU118" i="40"/>
  <c r="EV118" i="40"/>
  <c r="EW118" i="40"/>
  <c r="EX118" i="40"/>
  <c r="EY118" i="40"/>
  <c r="EZ118" i="40"/>
  <c r="FA118" i="40"/>
  <c r="FB118" i="40"/>
  <c r="FC118" i="40"/>
  <c r="ES119" i="40"/>
  <c r="ET119" i="40"/>
  <c r="EU119" i="40"/>
  <c r="EV119" i="40"/>
  <c r="EW119" i="40"/>
  <c r="EX119" i="40"/>
  <c r="EY119" i="40"/>
  <c r="EZ119" i="40"/>
  <c r="FA119" i="40"/>
  <c r="FB119" i="40"/>
  <c r="FC119" i="40"/>
  <c r="ES120" i="40"/>
  <c r="ET120" i="40"/>
  <c r="EU120" i="40"/>
  <c r="EV120" i="40"/>
  <c r="EW120" i="40"/>
  <c r="EX120" i="40"/>
  <c r="EY120" i="40"/>
  <c r="EZ120" i="40"/>
  <c r="FA120" i="40"/>
  <c r="FB120" i="40"/>
  <c r="FC120" i="40"/>
  <c r="ES121" i="40"/>
  <c r="ET121" i="40"/>
  <c r="EU121" i="40"/>
  <c r="EV121" i="40"/>
  <c r="EW121" i="40"/>
  <c r="EX121" i="40"/>
  <c r="EY121" i="40"/>
  <c r="EZ121" i="40"/>
  <c r="FA121" i="40"/>
  <c r="FB121" i="40"/>
  <c r="FC121" i="40"/>
  <c r="ES122" i="40"/>
  <c r="ET122" i="40"/>
  <c r="EU122" i="40"/>
  <c r="EV122" i="40"/>
  <c r="EW122" i="40"/>
  <c r="EX122" i="40"/>
  <c r="EY122" i="40"/>
  <c r="EZ122" i="40"/>
  <c r="FA122" i="40"/>
  <c r="FB122" i="40"/>
  <c r="FC122" i="40"/>
  <c r="ES123" i="40"/>
  <c r="ET123" i="40"/>
  <c r="EU123" i="40"/>
  <c r="EV123" i="40"/>
  <c r="EW123" i="40"/>
  <c r="EX123" i="40"/>
  <c r="EY123" i="40"/>
  <c r="EZ123" i="40"/>
  <c r="FA123" i="40"/>
  <c r="FB123" i="40"/>
  <c r="FC123" i="40"/>
  <c r="ES124" i="40"/>
  <c r="ET124" i="40"/>
  <c r="EU124" i="40"/>
  <c r="EV124" i="40"/>
  <c r="EW124" i="40"/>
  <c r="EX124" i="40"/>
  <c r="EY124" i="40"/>
  <c r="EZ124" i="40"/>
  <c r="FA124" i="40"/>
  <c r="FB124" i="40"/>
  <c r="FC124" i="40"/>
  <c r="ES125" i="40"/>
  <c r="ET125" i="40"/>
  <c r="EU125" i="40"/>
  <c r="EV125" i="40"/>
  <c r="EW125" i="40"/>
  <c r="EX125" i="40"/>
  <c r="EY125" i="40"/>
  <c r="EZ125" i="40"/>
  <c r="FA125" i="40"/>
  <c r="FB125" i="40"/>
  <c r="FC125" i="40"/>
  <c r="ES126" i="40"/>
  <c r="ET126" i="40"/>
  <c r="EU126" i="40"/>
  <c r="EV126" i="40"/>
  <c r="EW126" i="40"/>
  <c r="EX126" i="40"/>
  <c r="EY126" i="40"/>
  <c r="EZ126" i="40"/>
  <c r="FA126" i="40"/>
  <c r="FB126" i="40"/>
  <c r="FC126" i="40"/>
  <c r="ES127" i="40"/>
  <c r="ET127" i="40"/>
  <c r="EU127" i="40"/>
  <c r="EV127" i="40"/>
  <c r="EW127" i="40"/>
  <c r="EX127" i="40"/>
  <c r="EY127" i="40"/>
  <c r="EZ127" i="40"/>
  <c r="FA127" i="40"/>
  <c r="FB127" i="40"/>
  <c r="FC127" i="40"/>
  <c r="ES128" i="40"/>
  <c r="ET128" i="40"/>
  <c r="EU128" i="40"/>
  <c r="EV128" i="40"/>
  <c r="EW128" i="40"/>
  <c r="EX128" i="40"/>
  <c r="EY128" i="40"/>
  <c r="EZ128" i="40"/>
  <c r="FA128" i="40"/>
  <c r="FB128" i="40"/>
  <c r="FC128" i="40"/>
  <c r="ES129" i="40"/>
  <c r="ET129" i="40"/>
  <c r="EU129" i="40"/>
  <c r="EV129" i="40"/>
  <c r="EW129" i="40"/>
  <c r="EX129" i="40"/>
  <c r="EY129" i="40"/>
  <c r="EZ129" i="40"/>
  <c r="FA129" i="40"/>
  <c r="FB129" i="40"/>
  <c r="FC129" i="40"/>
  <c r="ES130" i="40"/>
  <c r="ET130" i="40"/>
  <c r="EU130" i="40"/>
  <c r="EV130" i="40"/>
  <c r="EW130" i="40"/>
  <c r="EX130" i="40"/>
  <c r="EY130" i="40"/>
  <c r="EZ130" i="40"/>
  <c r="FA130" i="40"/>
  <c r="FB130" i="40"/>
  <c r="FC130" i="40"/>
  <c r="ES131" i="40"/>
  <c r="ET131" i="40"/>
  <c r="EU131" i="40"/>
  <c r="EV131" i="40"/>
  <c r="EW131" i="40"/>
  <c r="EX131" i="40"/>
  <c r="EY131" i="40"/>
  <c r="EZ131" i="40"/>
  <c r="FA131" i="40"/>
  <c r="FB131" i="40"/>
  <c r="FC131" i="40"/>
  <c r="ES132" i="40"/>
  <c r="ET132" i="40"/>
  <c r="EU132" i="40"/>
  <c r="EV132" i="40"/>
  <c r="EW132" i="40"/>
  <c r="EX132" i="40"/>
  <c r="EY132" i="40"/>
  <c r="EZ132" i="40"/>
  <c r="FA132" i="40"/>
  <c r="FB132" i="40"/>
  <c r="FC132" i="40"/>
  <c r="ES133" i="40"/>
  <c r="ET133" i="40"/>
  <c r="EU133" i="40"/>
  <c r="EV133" i="40"/>
  <c r="EW133" i="40"/>
  <c r="EX133" i="40"/>
  <c r="EY133" i="40"/>
  <c r="EZ133" i="40"/>
  <c r="FA133" i="40"/>
  <c r="FB133" i="40"/>
  <c r="FC133" i="40"/>
  <c r="ES134" i="40"/>
  <c r="ET134" i="40"/>
  <c r="EU134" i="40"/>
  <c r="EV134" i="40"/>
  <c r="EW134" i="40"/>
  <c r="EX134" i="40"/>
  <c r="EY134" i="40"/>
  <c r="EZ134" i="40"/>
  <c r="FA134" i="40"/>
  <c r="FB134" i="40"/>
  <c r="FC134" i="40"/>
  <c r="ES135" i="40"/>
  <c r="ET135" i="40"/>
  <c r="EU135" i="40"/>
  <c r="EV135" i="40"/>
  <c r="EW135" i="40"/>
  <c r="EX135" i="40"/>
  <c r="EY135" i="40"/>
  <c r="EZ135" i="40"/>
  <c r="FA135" i="40"/>
  <c r="FB135" i="40"/>
  <c r="FC135" i="40"/>
  <c r="ES136" i="40"/>
  <c r="ET136" i="40"/>
  <c r="EU136" i="40"/>
  <c r="EV136" i="40"/>
  <c r="EW136" i="40"/>
  <c r="EX136" i="40"/>
  <c r="EY136" i="40"/>
  <c r="EZ136" i="40"/>
  <c r="FA136" i="40"/>
  <c r="FB136" i="40"/>
  <c r="FC136" i="40"/>
  <c r="ES137" i="40"/>
  <c r="ET137" i="40"/>
  <c r="EU137" i="40"/>
  <c r="EV137" i="40"/>
  <c r="EW137" i="40"/>
  <c r="EX137" i="40"/>
  <c r="EY137" i="40"/>
  <c r="EZ137" i="40"/>
  <c r="FA137" i="40"/>
  <c r="FB137" i="40"/>
  <c r="FC137" i="40"/>
  <c r="ES138" i="40"/>
  <c r="ET138" i="40"/>
  <c r="EU138" i="40"/>
  <c r="EV138" i="40"/>
  <c r="EW138" i="40"/>
  <c r="EX138" i="40"/>
  <c r="EY138" i="40"/>
  <c r="EZ138" i="40"/>
  <c r="FA138" i="40"/>
  <c r="FB138" i="40"/>
  <c r="FC138" i="40"/>
  <c r="ES139" i="40"/>
  <c r="ET139" i="40"/>
  <c r="EU139" i="40"/>
  <c r="EV139" i="40"/>
  <c r="EW139" i="40"/>
  <c r="EX139" i="40"/>
  <c r="EY139" i="40"/>
  <c r="EZ139" i="40"/>
  <c r="FA139" i="40"/>
  <c r="FB139" i="40"/>
  <c r="FC139" i="40"/>
  <c r="ES140" i="40"/>
  <c r="ET140" i="40"/>
  <c r="EU140" i="40"/>
  <c r="EV140" i="40"/>
  <c r="EW140" i="40"/>
  <c r="EX140" i="40"/>
  <c r="EY140" i="40"/>
  <c r="EZ140" i="40"/>
  <c r="FA140" i="40"/>
  <c r="FB140" i="40"/>
  <c r="FC140" i="40"/>
  <c r="ES141" i="40"/>
  <c r="ET141" i="40"/>
  <c r="EU141" i="40"/>
  <c r="EV141" i="40"/>
  <c r="EW141" i="40"/>
  <c r="EX141" i="40"/>
  <c r="EY141" i="40"/>
  <c r="EZ141" i="40"/>
  <c r="FA141" i="40"/>
  <c r="FB141" i="40"/>
  <c r="FC141" i="40"/>
  <c r="ES142" i="40"/>
  <c r="ET142" i="40"/>
  <c r="EU142" i="40"/>
  <c r="EV142" i="40"/>
  <c r="EW142" i="40"/>
  <c r="EX142" i="40"/>
  <c r="EY142" i="40"/>
  <c r="EZ142" i="40"/>
  <c r="FA142" i="40"/>
  <c r="FB142" i="40"/>
  <c r="FC142" i="40"/>
  <c r="ES143" i="40"/>
  <c r="ET143" i="40"/>
  <c r="EU143" i="40"/>
  <c r="EV143" i="40"/>
  <c r="EW143" i="40"/>
  <c r="EX143" i="40"/>
  <c r="EY143" i="40"/>
  <c r="EZ143" i="40"/>
  <c r="FA143" i="40"/>
  <c r="FB143" i="40"/>
  <c r="FC143" i="40"/>
  <c r="ES144" i="40"/>
  <c r="ET144" i="40"/>
  <c r="EU144" i="40"/>
  <c r="EV144" i="40"/>
  <c r="EW144" i="40"/>
  <c r="EX144" i="40"/>
  <c r="EY144" i="40"/>
  <c r="EZ144" i="40"/>
  <c r="FA144" i="40"/>
  <c r="FB144" i="40"/>
  <c r="FC144" i="40"/>
  <c r="ES145" i="40"/>
  <c r="ET145" i="40"/>
  <c r="EU145" i="40"/>
  <c r="EV145" i="40"/>
  <c r="EW145" i="40"/>
  <c r="EX145" i="40"/>
  <c r="EY145" i="40"/>
  <c r="EZ145" i="40"/>
  <c r="FA145" i="40"/>
  <c r="FB145" i="40"/>
  <c r="FC145" i="40"/>
  <c r="ES146" i="40"/>
  <c r="ET146" i="40"/>
  <c r="EU146" i="40"/>
  <c r="EV146" i="40"/>
  <c r="EW146" i="40"/>
  <c r="EX146" i="40"/>
  <c r="EY146" i="40"/>
  <c r="EZ146" i="40"/>
  <c r="FA146" i="40"/>
  <c r="FB146" i="40"/>
  <c r="FC146" i="40"/>
  <c r="ES147" i="40"/>
  <c r="ET147" i="40"/>
  <c r="EU147" i="40"/>
  <c r="EV147" i="40"/>
  <c r="EW147" i="40"/>
  <c r="EX147" i="40"/>
  <c r="EY147" i="40"/>
  <c r="EZ147" i="40"/>
  <c r="FA147" i="40"/>
  <c r="FB147" i="40"/>
  <c r="FC147" i="40"/>
  <c r="ES148" i="40"/>
  <c r="ET148" i="40"/>
  <c r="EU148" i="40"/>
  <c r="EV148" i="40"/>
  <c r="EW148" i="40"/>
  <c r="EX148" i="40"/>
  <c r="EY148" i="40"/>
  <c r="EZ148" i="40"/>
  <c r="FA148" i="40"/>
  <c r="FB148" i="40"/>
  <c r="FC148" i="40"/>
  <c r="ES149" i="40"/>
  <c r="ET149" i="40"/>
  <c r="EU149" i="40"/>
  <c r="EV149" i="40"/>
  <c r="EW149" i="40"/>
  <c r="EX149" i="40"/>
  <c r="EY149" i="40"/>
  <c r="EZ149" i="40"/>
  <c r="FA149" i="40"/>
  <c r="FB149" i="40"/>
  <c r="FC149" i="40"/>
  <c r="ES150" i="40"/>
  <c r="ET150" i="40"/>
  <c r="EU150" i="40"/>
  <c r="EV150" i="40"/>
  <c r="EW150" i="40"/>
  <c r="EX150" i="40"/>
  <c r="EY150" i="40"/>
  <c r="EZ150" i="40"/>
  <c r="FA150" i="40"/>
  <c r="FB150" i="40"/>
  <c r="FC150" i="40"/>
  <c r="ES151" i="40"/>
  <c r="ET151" i="40"/>
  <c r="EU151" i="40"/>
  <c r="EV151" i="40"/>
  <c r="EW151" i="40"/>
  <c r="EX151" i="40"/>
  <c r="EY151" i="40"/>
  <c r="EZ151" i="40"/>
  <c r="FA151" i="40"/>
  <c r="FB151" i="40"/>
  <c r="FC151" i="40"/>
  <c r="ES152" i="40"/>
  <c r="ET152" i="40"/>
  <c r="EU152" i="40"/>
  <c r="EV152" i="40"/>
  <c r="EW152" i="40"/>
  <c r="EX152" i="40"/>
  <c r="EY152" i="40"/>
  <c r="EZ152" i="40"/>
  <c r="FA152" i="40"/>
  <c r="FB152" i="40"/>
  <c r="FC152" i="40"/>
  <c r="ES153" i="40"/>
  <c r="ET153" i="40"/>
  <c r="EU153" i="40"/>
  <c r="EV153" i="40"/>
  <c r="EW153" i="40"/>
  <c r="EX153" i="40"/>
  <c r="EY153" i="40"/>
  <c r="EZ153" i="40"/>
  <c r="FA153" i="40"/>
  <c r="FB153" i="40"/>
  <c r="FC153" i="40"/>
  <c r="ES154" i="40"/>
  <c r="ET154" i="40"/>
  <c r="EU154" i="40"/>
  <c r="EV154" i="40"/>
  <c r="EW154" i="40"/>
  <c r="EX154" i="40"/>
  <c r="EY154" i="40"/>
  <c r="EZ154" i="40"/>
  <c r="FA154" i="40"/>
  <c r="FB154" i="40"/>
  <c r="FC154" i="40"/>
  <c r="ES155" i="40"/>
  <c r="ET155" i="40"/>
  <c r="EU155" i="40"/>
  <c r="EV155" i="40"/>
  <c r="EW155" i="40"/>
  <c r="EX155" i="40"/>
  <c r="EY155" i="40"/>
  <c r="EZ155" i="40"/>
  <c r="FA155" i="40"/>
  <c r="FB155" i="40"/>
  <c r="FC155" i="40"/>
  <c r="ES156" i="40"/>
  <c r="ET156" i="40"/>
  <c r="EU156" i="40"/>
  <c r="EV156" i="40"/>
  <c r="EW156" i="40"/>
  <c r="EX156" i="40"/>
  <c r="EY156" i="40"/>
  <c r="EZ156" i="40"/>
  <c r="FA156" i="40"/>
  <c r="FB156" i="40"/>
  <c r="FC156" i="40"/>
  <c r="ES157" i="40"/>
  <c r="ET157" i="40"/>
  <c r="EU157" i="40"/>
  <c r="EV157" i="40"/>
  <c r="EW157" i="40"/>
  <c r="EX157" i="40"/>
  <c r="EY157" i="40"/>
  <c r="EZ157" i="40"/>
  <c r="FA157" i="40"/>
  <c r="FB157" i="40"/>
  <c r="FC157" i="40"/>
  <c r="ES158" i="40"/>
  <c r="ET158" i="40"/>
  <c r="EU158" i="40"/>
  <c r="EV158" i="40"/>
  <c r="EW158" i="40"/>
  <c r="EX158" i="40"/>
  <c r="EY158" i="40"/>
  <c r="EZ158" i="40"/>
  <c r="FA158" i="40"/>
  <c r="FB158" i="40"/>
  <c r="FC158" i="40"/>
  <c r="ES159" i="40"/>
  <c r="ET159" i="40"/>
  <c r="EU159" i="40"/>
  <c r="EV159" i="40"/>
  <c r="EW159" i="40"/>
  <c r="EX159" i="40"/>
  <c r="EY159" i="40"/>
  <c r="EZ159" i="40"/>
  <c r="FA159" i="40"/>
  <c r="FB159" i="40"/>
  <c r="FC159" i="40"/>
  <c r="ES160" i="40"/>
  <c r="ET160" i="40"/>
  <c r="EU160" i="40"/>
  <c r="EV160" i="40"/>
  <c r="EW160" i="40"/>
  <c r="EX160" i="40"/>
  <c r="EY160" i="40"/>
  <c r="EZ160" i="40"/>
  <c r="FA160" i="40"/>
  <c r="FB160" i="40"/>
  <c r="FC160" i="40"/>
  <c r="ES161" i="40"/>
  <c r="ET161" i="40"/>
  <c r="EU161" i="40"/>
  <c r="EV161" i="40"/>
  <c r="EW161" i="40"/>
  <c r="EX161" i="40"/>
  <c r="EY161" i="40"/>
  <c r="EZ161" i="40"/>
  <c r="FA161" i="40"/>
  <c r="FB161" i="40"/>
  <c r="FC161" i="40"/>
  <c r="ES162" i="40"/>
  <c r="ET162" i="40"/>
  <c r="EU162" i="40"/>
  <c r="EV162" i="40"/>
  <c r="EW162" i="40"/>
  <c r="EX162" i="40"/>
  <c r="EY162" i="40"/>
  <c r="EZ162" i="40"/>
  <c r="FA162" i="40"/>
  <c r="FB162" i="40"/>
  <c r="FC162" i="40"/>
  <c r="ES163" i="40"/>
  <c r="ET163" i="40"/>
  <c r="EU163" i="40"/>
  <c r="EV163" i="40"/>
  <c r="EW163" i="40"/>
  <c r="EX163" i="40"/>
  <c r="EY163" i="40"/>
  <c r="EZ163" i="40"/>
  <c r="FA163" i="40"/>
  <c r="FB163" i="40"/>
  <c r="FC163" i="40"/>
  <c r="ES164" i="40"/>
  <c r="ET164" i="40"/>
  <c r="EU164" i="40"/>
  <c r="EV164" i="40"/>
  <c r="EW164" i="40"/>
  <c r="EX164" i="40"/>
  <c r="EY164" i="40"/>
  <c r="EZ164" i="40"/>
  <c r="FA164" i="40"/>
  <c r="FB164" i="40"/>
  <c r="FC164" i="40"/>
  <c r="ES165" i="40"/>
  <c r="ET165" i="40"/>
  <c r="EU165" i="40"/>
  <c r="EV165" i="40"/>
  <c r="EW165" i="40"/>
  <c r="EX165" i="40"/>
  <c r="EY165" i="40"/>
  <c r="EZ165" i="40"/>
  <c r="FA165" i="40"/>
  <c r="FB165" i="40"/>
  <c r="FC165" i="40"/>
  <c r="ES166" i="40"/>
  <c r="ET166" i="40"/>
  <c r="EU166" i="40"/>
  <c r="EV166" i="40"/>
  <c r="EW166" i="40"/>
  <c r="EX166" i="40"/>
  <c r="EY166" i="40"/>
  <c r="EZ166" i="40"/>
  <c r="FA166" i="40"/>
  <c r="FB166" i="40"/>
  <c r="FC166" i="40"/>
  <c r="ES167" i="40"/>
  <c r="ET167" i="40"/>
  <c r="EU167" i="40"/>
  <c r="EV167" i="40"/>
  <c r="EW167" i="40"/>
  <c r="EX167" i="40"/>
  <c r="EY167" i="40"/>
  <c r="EZ167" i="40"/>
  <c r="FA167" i="40"/>
  <c r="FB167" i="40"/>
  <c r="FC167" i="40"/>
  <c r="ES168" i="40"/>
  <c r="ET168" i="40"/>
  <c r="EU168" i="40"/>
  <c r="EV168" i="40"/>
  <c r="EW168" i="40"/>
  <c r="EX168" i="40"/>
  <c r="EY168" i="40"/>
  <c r="EZ168" i="40"/>
  <c r="FA168" i="40"/>
  <c r="FB168" i="40"/>
  <c r="FC168" i="40"/>
  <c r="ES169" i="40"/>
  <c r="ET169" i="40"/>
  <c r="EU169" i="40"/>
  <c r="EV169" i="40"/>
  <c r="EW169" i="40"/>
  <c r="EX169" i="40"/>
  <c r="EY169" i="40"/>
  <c r="EZ169" i="40"/>
  <c r="FA169" i="40"/>
  <c r="FB169" i="40"/>
  <c r="FC169" i="40"/>
  <c r="ES170" i="40"/>
  <c r="ET170" i="40"/>
  <c r="EU170" i="40"/>
  <c r="EV170" i="40"/>
  <c r="EW170" i="40"/>
  <c r="EX170" i="40"/>
  <c r="EY170" i="40"/>
  <c r="EZ170" i="40"/>
  <c r="FA170" i="40"/>
  <c r="FB170" i="40"/>
  <c r="FC170" i="40"/>
  <c r="ES171" i="40"/>
  <c r="ET171" i="40"/>
  <c r="EU171" i="40"/>
  <c r="EV171" i="40"/>
  <c r="EW171" i="40"/>
  <c r="EX171" i="40"/>
  <c r="EY171" i="40"/>
  <c r="EZ171" i="40"/>
  <c r="FA171" i="40"/>
  <c r="FB171" i="40"/>
  <c r="FC171" i="40"/>
  <c r="ES172" i="40"/>
  <c r="ET172" i="40"/>
  <c r="EU172" i="40"/>
  <c r="EV172" i="40"/>
  <c r="EW172" i="40"/>
  <c r="EX172" i="40"/>
  <c r="EY172" i="40"/>
  <c r="EZ172" i="40"/>
  <c r="FA172" i="40"/>
  <c r="FB172" i="40"/>
  <c r="FC172" i="40"/>
  <c r="ES173" i="40"/>
  <c r="ET173" i="40"/>
  <c r="EU173" i="40"/>
  <c r="EV173" i="40"/>
  <c r="EW173" i="40"/>
  <c r="EX173" i="40"/>
  <c r="EY173" i="40"/>
  <c r="EZ173" i="40"/>
  <c r="FA173" i="40"/>
  <c r="FB173" i="40"/>
  <c r="FC173" i="40"/>
  <c r="ES174" i="40"/>
  <c r="ET174" i="40"/>
  <c r="EU174" i="40"/>
  <c r="EV174" i="40"/>
  <c r="EW174" i="40"/>
  <c r="EX174" i="40"/>
  <c r="EY174" i="40"/>
  <c r="EZ174" i="40"/>
  <c r="FA174" i="40"/>
  <c r="FB174" i="40"/>
  <c r="FC174" i="40"/>
  <c r="ES175" i="40"/>
  <c r="ET175" i="40"/>
  <c r="EU175" i="40"/>
  <c r="EV175" i="40"/>
  <c r="EW175" i="40"/>
  <c r="EX175" i="40"/>
  <c r="EY175" i="40"/>
  <c r="EZ175" i="40"/>
  <c r="FA175" i="40"/>
  <c r="FB175" i="40"/>
  <c r="FC175" i="40"/>
  <c r="ES176" i="40"/>
  <c r="ET176" i="40"/>
  <c r="EU176" i="40"/>
  <c r="EV176" i="40"/>
  <c r="EW176" i="40"/>
  <c r="EX176" i="40"/>
  <c r="EY176" i="40"/>
  <c r="EZ176" i="40"/>
  <c r="FA176" i="40"/>
  <c r="FB176" i="40"/>
  <c r="FC176" i="40"/>
  <c r="ES177" i="40"/>
  <c r="ET177" i="40"/>
  <c r="EU177" i="40"/>
  <c r="EV177" i="40"/>
  <c r="EW177" i="40"/>
  <c r="EX177" i="40"/>
  <c r="EY177" i="40"/>
  <c r="EZ177" i="40"/>
  <c r="FA177" i="40"/>
  <c r="FB177" i="40"/>
  <c r="FC177" i="40"/>
  <c r="ES178" i="40"/>
  <c r="ET178" i="40"/>
  <c r="EU178" i="40"/>
  <c r="EV178" i="40"/>
  <c r="EW178" i="40"/>
  <c r="EX178" i="40"/>
  <c r="EY178" i="40"/>
  <c r="EZ178" i="40"/>
  <c r="FA178" i="40"/>
  <c r="FB178" i="40"/>
  <c r="FC178" i="40"/>
  <c r="ES179" i="40"/>
  <c r="ET179" i="40"/>
  <c r="EU179" i="40"/>
  <c r="EV179" i="40"/>
  <c r="EW179" i="40"/>
  <c r="EX179" i="40"/>
  <c r="EY179" i="40"/>
  <c r="EZ179" i="40"/>
  <c r="FA179" i="40"/>
  <c r="FB179" i="40"/>
  <c r="FC179" i="40"/>
  <c r="ES180" i="40"/>
  <c r="ET180" i="40"/>
  <c r="EU180" i="40"/>
  <c r="EV180" i="40"/>
  <c r="EW180" i="40"/>
  <c r="EX180" i="40"/>
  <c r="EY180" i="40"/>
  <c r="EZ180" i="40"/>
  <c r="FA180" i="40"/>
  <c r="FB180" i="40"/>
  <c r="FC180" i="40"/>
  <c r="ES181" i="40"/>
  <c r="ET181" i="40"/>
  <c r="EU181" i="40"/>
  <c r="EV181" i="40"/>
  <c r="EW181" i="40"/>
  <c r="EX181" i="40"/>
  <c r="EY181" i="40"/>
  <c r="EZ181" i="40"/>
  <c r="FA181" i="40"/>
  <c r="FB181" i="40"/>
  <c r="FC181" i="40"/>
  <c r="ES182" i="40"/>
  <c r="ET182" i="40"/>
  <c r="EU182" i="40"/>
  <c r="EV182" i="40"/>
  <c r="EW182" i="40"/>
  <c r="EX182" i="40"/>
  <c r="EY182" i="40"/>
  <c r="EZ182" i="40"/>
  <c r="FA182" i="40"/>
  <c r="FB182" i="40"/>
  <c r="FC182" i="40"/>
  <c r="ES183" i="40"/>
  <c r="ET183" i="40"/>
  <c r="EU183" i="40"/>
  <c r="EV183" i="40"/>
  <c r="EW183" i="40"/>
  <c r="EX183" i="40"/>
  <c r="EY183" i="40"/>
  <c r="EZ183" i="40"/>
  <c r="FA183" i="40"/>
  <c r="FB183" i="40"/>
  <c r="FC183" i="40"/>
  <c r="ES184" i="40"/>
  <c r="ET184" i="40"/>
  <c r="EU184" i="40"/>
  <c r="EV184" i="40"/>
  <c r="EW184" i="40"/>
  <c r="EX184" i="40"/>
  <c r="EY184" i="40"/>
  <c r="EZ184" i="40"/>
  <c r="FA184" i="40"/>
  <c r="FB184" i="40"/>
  <c r="FC184" i="40"/>
  <c r="FZ3" i="39"/>
  <c r="EZ3" i="40"/>
  <c r="FA3" i="40"/>
  <c r="FB3" i="40"/>
  <c r="FC3" i="40"/>
  <c r="ET3" i="40"/>
  <c r="EU3" i="40"/>
  <c r="EV3" i="40"/>
  <c r="EW3" i="40"/>
  <c r="EX3" i="40"/>
  <c r="EY3" i="40"/>
  <c r="ES3" i="40"/>
  <c r="FO4" i="39"/>
  <c r="FP4" i="39"/>
  <c r="FQ4" i="39"/>
  <c r="FR4" i="39"/>
  <c r="FS4" i="39"/>
  <c r="FT4" i="39"/>
  <c r="FU4" i="39"/>
  <c r="FV4" i="39"/>
  <c r="FW4" i="39"/>
  <c r="FX4" i="39"/>
  <c r="FY4" i="39"/>
  <c r="FO5" i="39"/>
  <c r="FP5" i="39"/>
  <c r="FQ5" i="39"/>
  <c r="FR5" i="39"/>
  <c r="FS5" i="39"/>
  <c r="FT5" i="39"/>
  <c r="FU5" i="39"/>
  <c r="FV5" i="39"/>
  <c r="FW5" i="39"/>
  <c r="FX5" i="39"/>
  <c r="FY5" i="39"/>
  <c r="FO6" i="39"/>
  <c r="FP6" i="39"/>
  <c r="FQ6" i="39"/>
  <c r="FR6" i="39"/>
  <c r="FS6" i="39"/>
  <c r="FT6" i="39"/>
  <c r="FU6" i="39"/>
  <c r="FV6" i="39"/>
  <c r="FW6" i="39"/>
  <c r="FX6" i="39"/>
  <c r="FY6" i="39"/>
  <c r="FO7" i="39"/>
  <c r="FP7" i="39"/>
  <c r="FQ7" i="39"/>
  <c r="FR7" i="39"/>
  <c r="FS7" i="39"/>
  <c r="FT7" i="39"/>
  <c r="FU7" i="39"/>
  <c r="FV7" i="39"/>
  <c r="FW7" i="39"/>
  <c r="FX7" i="39"/>
  <c r="FY7" i="39"/>
  <c r="FR8" i="39"/>
  <c r="FS8" i="39"/>
  <c r="FT8" i="39"/>
  <c r="FU8" i="39"/>
  <c r="FV8" i="39"/>
  <c r="FX8" i="39"/>
  <c r="FY8" i="39"/>
  <c r="FO9" i="39"/>
  <c r="FP9" i="39"/>
  <c r="FQ9" i="39"/>
  <c r="FR9" i="39"/>
  <c r="FS9" i="39"/>
  <c r="FT9" i="39"/>
  <c r="FU9" i="39"/>
  <c r="FV9" i="39"/>
  <c r="FW9" i="39"/>
  <c r="FY9" i="39"/>
  <c r="FO10" i="39"/>
  <c r="FP10" i="39"/>
  <c r="FQ10" i="39"/>
  <c r="FR10" i="39"/>
  <c r="FS10" i="39"/>
  <c r="FT10" i="39"/>
  <c r="FU10" i="39"/>
  <c r="FV10" i="39"/>
  <c r="FW10" i="39"/>
  <c r="FX10" i="39"/>
  <c r="FY10" i="39"/>
  <c r="FO11" i="39"/>
  <c r="FP11" i="39"/>
  <c r="FQ11" i="39"/>
  <c r="FR11" i="39"/>
  <c r="FS11" i="39"/>
  <c r="FT11" i="39"/>
  <c r="FU11" i="39"/>
  <c r="FV11" i="39"/>
  <c r="FW11" i="39"/>
  <c r="FX11" i="39"/>
  <c r="FY11" i="39"/>
  <c r="FV12" i="39"/>
  <c r="FW12" i="39"/>
  <c r="FX12" i="39"/>
  <c r="FY12" i="39"/>
  <c r="FV13" i="39"/>
  <c r="FW13" i="39"/>
  <c r="FX13" i="39"/>
  <c r="FY13" i="39"/>
  <c r="FO14" i="39"/>
  <c r="FP14" i="39"/>
  <c r="FQ14" i="39"/>
  <c r="FR14" i="39"/>
  <c r="FS14" i="39"/>
  <c r="FT14" i="39"/>
  <c r="FU14" i="39"/>
  <c r="FV14" i="39"/>
  <c r="FW14" i="39"/>
  <c r="FX14" i="39"/>
  <c r="FY14" i="39"/>
  <c r="FO15" i="39"/>
  <c r="FP15" i="39"/>
  <c r="FQ15" i="39"/>
  <c r="FR15" i="39"/>
  <c r="FS15" i="39"/>
  <c r="FT15" i="39"/>
  <c r="FU15" i="39"/>
  <c r="FV15" i="39"/>
  <c r="FW15" i="39"/>
  <c r="FX15" i="39"/>
  <c r="FY15" i="39"/>
  <c r="FO16" i="39"/>
  <c r="FP16" i="39"/>
  <c r="FQ16" i="39"/>
  <c r="FR16" i="39"/>
  <c r="FS16" i="39"/>
  <c r="FT16" i="39"/>
  <c r="FU16" i="39"/>
  <c r="FV16" i="39"/>
  <c r="FW16" i="39"/>
  <c r="FX16" i="39"/>
  <c r="FY16" i="39"/>
  <c r="FO17" i="39"/>
  <c r="FP17" i="39"/>
  <c r="FQ17" i="39"/>
  <c r="FR17" i="39"/>
  <c r="FS17" i="39"/>
  <c r="FT17" i="39"/>
  <c r="FU17" i="39"/>
  <c r="FV17" i="39"/>
  <c r="FW17" i="39"/>
  <c r="FX17" i="39"/>
  <c r="FY17" i="39"/>
  <c r="FO18" i="39"/>
  <c r="FP18" i="39"/>
  <c r="FQ18" i="39"/>
  <c r="FR18" i="39"/>
  <c r="FS18" i="39"/>
  <c r="FT18" i="39"/>
  <c r="FU18" i="39"/>
  <c r="FV18" i="39"/>
  <c r="FW18" i="39"/>
  <c r="FX18" i="39"/>
  <c r="FY18" i="39"/>
  <c r="FO19" i="39"/>
  <c r="FP19" i="39"/>
  <c r="FQ19" i="39"/>
  <c r="FR19" i="39"/>
  <c r="FS19" i="39"/>
  <c r="FT19" i="39"/>
  <c r="FU19" i="39"/>
  <c r="FV19" i="39"/>
  <c r="FW19" i="39"/>
  <c r="FX19" i="39"/>
  <c r="FY19" i="39"/>
  <c r="FO20" i="39"/>
  <c r="FP20" i="39"/>
  <c r="FQ20" i="39"/>
  <c r="FR20" i="39"/>
  <c r="FS20" i="39"/>
  <c r="FT20" i="39"/>
  <c r="FU20" i="39"/>
  <c r="FV20" i="39"/>
  <c r="FW20" i="39"/>
  <c r="FX20" i="39"/>
  <c r="FY20" i="39"/>
  <c r="FO21" i="39"/>
  <c r="FP21" i="39"/>
  <c r="FQ21" i="39"/>
  <c r="FR21" i="39"/>
  <c r="FS21" i="39"/>
  <c r="FT21" i="39"/>
  <c r="FU21" i="39"/>
  <c r="FV21" i="39"/>
  <c r="FW21" i="39"/>
  <c r="FX21" i="39"/>
  <c r="FY21" i="39"/>
  <c r="FO22" i="39"/>
  <c r="FP22" i="39"/>
  <c r="FQ22" i="39"/>
  <c r="FR22" i="39"/>
  <c r="FS22" i="39"/>
  <c r="FT22" i="39"/>
  <c r="FU22" i="39"/>
  <c r="FV22" i="39"/>
  <c r="FW22" i="39"/>
  <c r="FX22" i="39"/>
  <c r="FY22" i="39"/>
  <c r="FO23" i="39"/>
  <c r="FP23" i="39"/>
  <c r="FQ23" i="39"/>
  <c r="FR23" i="39"/>
  <c r="FS23" i="39"/>
  <c r="FT23" i="39"/>
  <c r="FU23" i="39"/>
  <c r="FV23" i="39"/>
  <c r="FW23" i="39"/>
  <c r="FX23" i="39"/>
  <c r="FY23" i="39"/>
  <c r="FO24" i="39"/>
  <c r="FP24" i="39"/>
  <c r="FQ24" i="39"/>
  <c r="FR24" i="39"/>
  <c r="FS24" i="39"/>
  <c r="FT24" i="39"/>
  <c r="FU24" i="39"/>
  <c r="FV24" i="39"/>
  <c r="FW24" i="39"/>
  <c r="FX24" i="39"/>
  <c r="FY24" i="39"/>
  <c r="FO26" i="39"/>
  <c r="FP26" i="39"/>
  <c r="FQ26" i="39"/>
  <c r="FR26" i="39"/>
  <c r="FS26" i="39"/>
  <c r="FT26" i="39"/>
  <c r="FU26" i="39"/>
  <c r="FV26" i="39"/>
  <c r="FW26" i="39"/>
  <c r="FX26" i="39"/>
  <c r="FY26" i="39"/>
  <c r="FS27" i="39"/>
  <c r="FT27" i="39"/>
  <c r="FU27" i="39"/>
  <c r="FV27" i="39"/>
  <c r="FW27" i="39"/>
  <c r="FX27" i="39"/>
  <c r="FY27" i="39"/>
  <c r="FS28" i="39"/>
  <c r="FT28" i="39"/>
  <c r="FU28" i="39"/>
  <c r="FV28" i="39"/>
  <c r="FW28" i="39"/>
  <c r="FX28" i="39"/>
  <c r="FY28" i="39"/>
  <c r="FO29" i="39"/>
  <c r="FP29" i="39"/>
  <c r="FQ29" i="39"/>
  <c r="FR29" i="39"/>
  <c r="FS29" i="39"/>
  <c r="FT29" i="39"/>
  <c r="FU29" i="39"/>
  <c r="FV29" i="39"/>
  <c r="FW29" i="39"/>
  <c r="FX29" i="39"/>
  <c r="FY29" i="39"/>
  <c r="FO30" i="39"/>
  <c r="FP30" i="39"/>
  <c r="FQ30" i="39"/>
  <c r="FR30" i="39"/>
  <c r="FS30" i="39"/>
  <c r="FT30" i="39"/>
  <c r="FU30" i="39"/>
  <c r="FV30" i="39"/>
  <c r="FW30" i="39"/>
  <c r="FX30" i="39"/>
  <c r="FO31" i="39"/>
  <c r="FP31" i="39"/>
  <c r="FQ31" i="39"/>
  <c r="FR31" i="39"/>
  <c r="FS31" i="39"/>
  <c r="FT31" i="39"/>
  <c r="FU31" i="39"/>
  <c r="FV31" i="39"/>
  <c r="FW31" i="39"/>
  <c r="FX31" i="39"/>
  <c r="FY31" i="39"/>
  <c r="FO32" i="39"/>
  <c r="FP32" i="39"/>
  <c r="FQ32" i="39"/>
  <c r="FR32" i="39"/>
  <c r="FS32" i="39"/>
  <c r="FT32" i="39"/>
  <c r="FU32" i="39"/>
  <c r="FV32" i="39"/>
  <c r="FW32" i="39"/>
  <c r="FX32" i="39"/>
  <c r="FY32" i="39"/>
  <c r="FO33" i="39"/>
  <c r="FP33" i="39"/>
  <c r="FQ33" i="39"/>
  <c r="FR33" i="39"/>
  <c r="FS33" i="39"/>
  <c r="FT33" i="39"/>
  <c r="FU33" i="39"/>
  <c r="FV33" i="39"/>
  <c r="FW33" i="39"/>
  <c r="FX33" i="39"/>
  <c r="FY33" i="39"/>
  <c r="FO37" i="39"/>
  <c r="FP37" i="39"/>
  <c r="FQ37" i="39"/>
  <c r="FR37" i="39"/>
  <c r="FS37" i="39"/>
  <c r="FT37" i="39"/>
  <c r="FU37" i="39"/>
  <c r="FV37" i="39"/>
  <c r="FW37" i="39"/>
  <c r="FX37" i="39"/>
  <c r="FY37" i="39"/>
  <c r="FY38" i="39"/>
  <c r="FO39" i="39"/>
  <c r="FP39" i="39"/>
  <c r="FT39" i="39"/>
  <c r="FO40" i="39"/>
  <c r="FP40" i="39"/>
  <c r="FO41" i="39"/>
  <c r="FP41" i="39"/>
  <c r="FQ41" i="39"/>
  <c r="FR41" i="39"/>
  <c r="FS41" i="39"/>
  <c r="FT41" i="39"/>
  <c r="FU41" i="39"/>
  <c r="FV41" i="39"/>
  <c r="FW41" i="39"/>
  <c r="FX41" i="39"/>
  <c r="FY41" i="39"/>
  <c r="FO42" i="39"/>
  <c r="FP42" i="39"/>
  <c r="FS42" i="39"/>
  <c r="FT42" i="39"/>
  <c r="FU42" i="39"/>
  <c r="FV42" i="39"/>
  <c r="FW42" i="39"/>
  <c r="FX42" i="39"/>
  <c r="FY42" i="39"/>
  <c r="FO43" i="39"/>
  <c r="FP43" i="39"/>
  <c r="FQ43" i="39"/>
  <c r="FR43" i="39"/>
  <c r="FS43" i="39"/>
  <c r="FT43" i="39"/>
  <c r="FU43" i="39"/>
  <c r="FV43" i="39"/>
  <c r="FW43" i="39"/>
  <c r="FX43" i="39"/>
  <c r="FY43" i="39"/>
  <c r="FO44" i="39"/>
  <c r="FP44" i="39"/>
  <c r="FQ44" i="39"/>
  <c r="FR44" i="39"/>
  <c r="FW44" i="39"/>
  <c r="FX44" i="39"/>
  <c r="FY44" i="39"/>
  <c r="FO45" i="39"/>
  <c r="FP45" i="39"/>
  <c r="FQ45" i="39"/>
  <c r="FR45" i="39"/>
  <c r="FS45" i="39"/>
  <c r="FT45" i="39"/>
  <c r="FU45" i="39"/>
  <c r="FV45" i="39"/>
  <c r="FW45" i="39"/>
  <c r="FX45" i="39"/>
  <c r="FY45" i="39"/>
  <c r="FO46" i="39"/>
  <c r="FP46" i="39"/>
  <c r="FQ46" i="39"/>
  <c r="FR46" i="39"/>
  <c r="FS46" i="39"/>
  <c r="FT46" i="39"/>
  <c r="FU46" i="39"/>
  <c r="FV46" i="39"/>
  <c r="FW46" i="39"/>
  <c r="FX46" i="39"/>
  <c r="FY46" i="39"/>
  <c r="FO47" i="39"/>
  <c r="FP47" i="39"/>
  <c r="FQ47" i="39"/>
  <c r="FR47" i="39"/>
  <c r="FS47" i="39"/>
  <c r="FT47" i="39"/>
  <c r="FU47" i="39"/>
  <c r="FV47" i="39"/>
  <c r="FW47" i="39"/>
  <c r="FX47" i="39"/>
  <c r="FY47" i="39"/>
  <c r="FO49" i="39"/>
  <c r="FP49" i="39"/>
  <c r="FQ49" i="39"/>
  <c r="FR49" i="39"/>
  <c r="FS49" i="39"/>
  <c r="FT49" i="39"/>
  <c r="FU49" i="39"/>
  <c r="FV49" i="39"/>
  <c r="FW49" i="39"/>
  <c r="FX49" i="39"/>
  <c r="FY49" i="39"/>
  <c r="FT50" i="39"/>
  <c r="FU50" i="39"/>
  <c r="FV50" i="39"/>
  <c r="FW50" i="39"/>
  <c r="FX50" i="39"/>
  <c r="FY50" i="39"/>
  <c r="FO51" i="39"/>
  <c r="FP51" i="39"/>
  <c r="FQ51" i="39"/>
  <c r="FR51" i="39"/>
  <c r="FS51" i="39"/>
  <c r="FT51" i="39"/>
  <c r="FU51" i="39"/>
  <c r="FV51" i="39"/>
  <c r="FW51" i="39"/>
  <c r="FX51" i="39"/>
  <c r="FY51" i="39"/>
  <c r="FO52" i="39"/>
  <c r="FP52" i="39"/>
  <c r="FQ52" i="39"/>
  <c r="FR52" i="39"/>
  <c r="FS52" i="39"/>
  <c r="FT52" i="39"/>
  <c r="FU52" i="39"/>
  <c r="FV52" i="39"/>
  <c r="FW52" i="39"/>
  <c r="FX52" i="39"/>
  <c r="FY52" i="39"/>
  <c r="FO53" i="39"/>
  <c r="FP53" i="39"/>
  <c r="FQ53" i="39"/>
  <c r="FR53" i="39"/>
  <c r="FS53" i="39"/>
  <c r="FT53" i="39"/>
  <c r="FU53" i="39"/>
  <c r="FV53" i="39"/>
  <c r="FW53" i="39"/>
  <c r="FX53" i="39"/>
  <c r="FY53" i="39"/>
  <c r="FO54" i="39"/>
  <c r="FT54" i="39"/>
  <c r="FU54" i="39"/>
  <c r="FV54" i="39"/>
  <c r="FW54" i="39"/>
  <c r="FX54" i="39"/>
  <c r="FY54" i="39"/>
  <c r="FO55" i="39"/>
  <c r="FP55" i="39"/>
  <c r="FQ55" i="39"/>
  <c r="FR55" i="39"/>
  <c r="FS55" i="39"/>
  <c r="FT55" i="39"/>
  <c r="FU55" i="39"/>
  <c r="FV55" i="39"/>
  <c r="FW55" i="39"/>
  <c r="FX55" i="39"/>
  <c r="FY55" i="39"/>
  <c r="FO56" i="39"/>
  <c r="FP56" i="39"/>
  <c r="FQ56" i="39"/>
  <c r="FR56" i="39"/>
  <c r="FS56" i="39"/>
  <c r="FT56" i="39"/>
  <c r="FU56" i="39"/>
  <c r="FV56" i="39"/>
  <c r="FW56" i="39"/>
  <c r="FX56" i="39"/>
  <c r="FY56" i="39"/>
  <c r="FO57" i="39"/>
  <c r="FR57" i="39"/>
  <c r="FS57" i="39"/>
  <c r="FT57" i="39"/>
  <c r="FU57" i="39"/>
  <c r="FV57" i="39"/>
  <c r="FW57" i="39"/>
  <c r="FX57" i="39"/>
  <c r="FY57" i="39"/>
  <c r="FO58" i="39"/>
  <c r="FP58" i="39"/>
  <c r="FQ58" i="39"/>
  <c r="FR58" i="39"/>
  <c r="FS58" i="39"/>
  <c r="FT58" i="39"/>
  <c r="FU58" i="39"/>
  <c r="FV58" i="39"/>
  <c r="FW58" i="39"/>
  <c r="FX58" i="39"/>
  <c r="FY58" i="39"/>
  <c r="FO59" i="39"/>
  <c r="FP59" i="39"/>
  <c r="FQ59" i="39"/>
  <c r="FR59" i="39"/>
  <c r="FS59" i="39"/>
  <c r="FX59" i="39"/>
  <c r="FY59" i="39"/>
  <c r="FO60" i="39"/>
  <c r="FP60" i="39"/>
  <c r="FQ60" i="39"/>
  <c r="FR60" i="39"/>
  <c r="FS60" i="39"/>
  <c r="FT60" i="39"/>
  <c r="FU60" i="39"/>
  <c r="FV60" i="39"/>
  <c r="FW60" i="39"/>
  <c r="FX60" i="39"/>
  <c r="FY60" i="39"/>
  <c r="FO61" i="39"/>
  <c r="FP61" i="39"/>
  <c r="FQ61" i="39"/>
  <c r="FR61" i="39"/>
  <c r="FS61" i="39"/>
  <c r="FT61" i="39"/>
  <c r="FU61" i="39"/>
  <c r="FV61" i="39"/>
  <c r="FW61" i="39"/>
  <c r="FX61" i="39"/>
  <c r="FY61" i="39"/>
  <c r="FO62" i="39"/>
  <c r="FP62" i="39"/>
  <c r="FR62" i="39"/>
  <c r="FS62" i="39"/>
  <c r="FT62" i="39"/>
  <c r="FU62" i="39"/>
  <c r="FV62" i="39"/>
  <c r="FW62" i="39"/>
  <c r="FX62" i="39"/>
  <c r="FY62" i="39"/>
  <c r="FT63" i="39"/>
  <c r="FU63" i="39"/>
  <c r="FV63" i="39"/>
  <c r="FW63" i="39"/>
  <c r="FX63" i="39"/>
  <c r="FY63" i="39"/>
  <c r="FO64" i="39"/>
  <c r="FP64" i="39"/>
  <c r="FQ64" i="39"/>
  <c r="FR64" i="39"/>
  <c r="FS64" i="39"/>
  <c r="FT64" i="39"/>
  <c r="FU64" i="39"/>
  <c r="FV64" i="39"/>
  <c r="FW64" i="39"/>
  <c r="FX64" i="39"/>
  <c r="FY64" i="39"/>
  <c r="FO65" i="39"/>
  <c r="FP65" i="39"/>
  <c r="FQ65" i="39"/>
  <c r="FR65" i="39"/>
  <c r="FS65" i="39"/>
  <c r="FT65" i="39"/>
  <c r="FU65" i="39"/>
  <c r="FV65" i="39"/>
  <c r="FW65" i="39"/>
  <c r="FX65" i="39"/>
  <c r="FY65" i="39"/>
  <c r="FO66" i="39"/>
  <c r="FP66" i="39"/>
  <c r="FQ66" i="39"/>
  <c r="FR66" i="39"/>
  <c r="FS66" i="39"/>
  <c r="FT66" i="39"/>
  <c r="FU66" i="39"/>
  <c r="FV66" i="39"/>
  <c r="FW66" i="39"/>
  <c r="FX66" i="39"/>
  <c r="FY66" i="39"/>
  <c r="FO67" i="39"/>
  <c r="FP67" i="39"/>
  <c r="FQ67" i="39"/>
  <c r="FR67" i="39"/>
  <c r="FS67" i="39"/>
  <c r="FT67" i="39"/>
  <c r="FU67" i="39"/>
  <c r="FV67" i="39"/>
  <c r="FW67" i="39"/>
  <c r="FX67" i="39"/>
  <c r="FY67" i="39"/>
  <c r="FO68" i="39"/>
  <c r="FP68" i="39"/>
  <c r="FQ68" i="39"/>
  <c r="FR68" i="39"/>
  <c r="FS68" i="39"/>
  <c r="FT68" i="39"/>
  <c r="FU68" i="39"/>
  <c r="FV68" i="39"/>
  <c r="FW68" i="39"/>
  <c r="FX68" i="39"/>
  <c r="FY68" i="39"/>
  <c r="FO69" i="39"/>
  <c r="FP69" i="39"/>
  <c r="FQ69" i="39"/>
  <c r="FR69" i="39"/>
  <c r="FX69" i="39"/>
  <c r="FY69" i="39"/>
  <c r="FO70" i="39"/>
  <c r="FP70" i="39"/>
  <c r="FQ70" i="39"/>
  <c r="FR70" i="39"/>
  <c r="FS70" i="39"/>
  <c r="FT70" i="39"/>
  <c r="FU70" i="39"/>
  <c r="FV70" i="39"/>
  <c r="FW70" i="39"/>
  <c r="FX70" i="39"/>
  <c r="FY70" i="39"/>
  <c r="FO71" i="39"/>
  <c r="FP71" i="39"/>
  <c r="FQ71" i="39"/>
  <c r="FR71" i="39"/>
  <c r="FS71" i="39"/>
  <c r="FT71" i="39"/>
  <c r="FU71" i="39"/>
  <c r="FV71" i="39"/>
  <c r="FR72" i="39"/>
  <c r="FS72" i="39"/>
  <c r="FT72" i="39"/>
  <c r="FU72" i="39"/>
  <c r="FV72" i="39"/>
  <c r="FW72" i="39"/>
  <c r="FX72" i="39"/>
  <c r="FY72" i="39"/>
  <c r="FR73" i="39"/>
  <c r="FS73" i="39"/>
  <c r="FT73" i="39"/>
  <c r="FU73" i="39"/>
  <c r="FV73" i="39"/>
  <c r="FW73" i="39"/>
  <c r="FX73" i="39"/>
  <c r="FY73" i="39"/>
  <c r="FO74" i="39"/>
  <c r="FP74" i="39"/>
  <c r="FQ74" i="39"/>
  <c r="FR74" i="39"/>
  <c r="FS74" i="39"/>
  <c r="FT74" i="39"/>
  <c r="FU74" i="39"/>
  <c r="FV74" i="39"/>
  <c r="FW74" i="39"/>
  <c r="FX74" i="39"/>
  <c r="FY74" i="39"/>
  <c r="FQ75" i="39"/>
  <c r="FR75" i="39"/>
  <c r="FS75" i="39"/>
  <c r="FT75" i="39"/>
  <c r="FU75" i="39"/>
  <c r="FV75" i="39"/>
  <c r="FW75" i="39"/>
  <c r="FX75" i="39"/>
  <c r="FY75" i="39"/>
  <c r="FO76" i="39"/>
  <c r="FP76" i="39"/>
  <c r="FQ76" i="39"/>
  <c r="FR76" i="39"/>
  <c r="FS76" i="39"/>
  <c r="FT76" i="39"/>
  <c r="FU76" i="39"/>
  <c r="FV76" i="39"/>
  <c r="FW76" i="39"/>
  <c r="FX76" i="39"/>
  <c r="FY76" i="39"/>
  <c r="FO77" i="39"/>
  <c r="FP77" i="39"/>
  <c r="FQ77" i="39"/>
  <c r="FR77" i="39"/>
  <c r="FS77" i="39"/>
  <c r="FT77" i="39"/>
  <c r="FU77" i="39"/>
  <c r="FV77" i="39"/>
  <c r="FW77" i="39"/>
  <c r="FX77" i="39"/>
  <c r="FY77" i="39"/>
  <c r="FO78" i="39"/>
  <c r="FP78" i="39"/>
  <c r="FQ78" i="39"/>
  <c r="FR78" i="39"/>
  <c r="FS78" i="39"/>
  <c r="FT78" i="39"/>
  <c r="FU78" i="39"/>
  <c r="FV78" i="39"/>
  <c r="FW78" i="39"/>
  <c r="FX78" i="39"/>
  <c r="FY78" i="39"/>
  <c r="FO79" i="39"/>
  <c r="FP79" i="39"/>
  <c r="FQ79" i="39"/>
  <c r="FR79" i="39"/>
  <c r="FS79" i="39"/>
  <c r="FT79" i="39"/>
  <c r="FU79" i="39"/>
  <c r="FV79" i="39"/>
  <c r="FW79" i="39"/>
  <c r="FX79" i="39"/>
  <c r="FY79" i="39"/>
  <c r="FO80" i="39"/>
  <c r="FP80" i="39"/>
  <c r="FQ80" i="39"/>
  <c r="FR80" i="39"/>
  <c r="FX80" i="39"/>
  <c r="FO81" i="39"/>
  <c r="FP81" i="39"/>
  <c r="FQ81" i="39"/>
  <c r="FR81" i="39"/>
  <c r="FS81" i="39"/>
  <c r="FT81" i="39"/>
  <c r="FU81" i="39"/>
  <c r="FV81" i="39"/>
  <c r="FW81" i="39"/>
  <c r="FX81" i="39"/>
  <c r="FY81" i="39"/>
  <c r="FT82" i="39"/>
  <c r="FU82" i="39"/>
  <c r="FV82" i="39"/>
  <c r="FW82" i="39"/>
  <c r="FX82" i="39"/>
  <c r="FY82" i="39"/>
  <c r="FT83" i="39"/>
  <c r="FU83" i="39"/>
  <c r="FV83" i="39"/>
  <c r="FW83" i="39"/>
  <c r="FX83" i="39"/>
  <c r="FY83" i="39"/>
  <c r="FO84" i="39"/>
  <c r="FP84" i="39"/>
  <c r="FQ84" i="39"/>
  <c r="FR84" i="39"/>
  <c r="FS84" i="39"/>
  <c r="FT84" i="39"/>
  <c r="FU84" i="39"/>
  <c r="FV84" i="39"/>
  <c r="FW84" i="39"/>
  <c r="FX84" i="39"/>
  <c r="FY84" i="39"/>
  <c r="FO85" i="39"/>
  <c r="FP85" i="39"/>
  <c r="FQ85" i="39"/>
  <c r="FR85" i="39"/>
  <c r="FS85" i="39"/>
  <c r="FO86" i="39"/>
  <c r="FP86" i="39"/>
  <c r="FQ86" i="39"/>
  <c r="FR86" i="39"/>
  <c r="FS86" i="39"/>
  <c r="FT86" i="39"/>
  <c r="FU86" i="39"/>
  <c r="FV86" i="39"/>
  <c r="FW86" i="39"/>
  <c r="FX86" i="39"/>
  <c r="FY86" i="39"/>
  <c r="FO87" i="39"/>
  <c r="FP87" i="39"/>
  <c r="FQ87" i="39"/>
  <c r="FR87" i="39"/>
  <c r="FS87" i="39"/>
  <c r="FT87" i="39"/>
  <c r="FU87" i="39"/>
  <c r="FV87" i="39"/>
  <c r="FW87" i="39"/>
  <c r="FX87" i="39"/>
  <c r="FO88" i="39"/>
  <c r="FP88" i="39"/>
  <c r="FQ88" i="39"/>
  <c r="FR88" i="39"/>
  <c r="FO89" i="39"/>
  <c r="FP89" i="39"/>
  <c r="FQ89" i="39"/>
  <c r="FR89" i="39"/>
  <c r="FO90" i="39"/>
  <c r="FP90" i="39"/>
  <c r="FQ90" i="39"/>
  <c r="FR90" i="39"/>
  <c r="FO91" i="39"/>
  <c r="FP91" i="39"/>
  <c r="FQ91" i="39"/>
  <c r="FR91" i="39"/>
  <c r="FS91" i="39"/>
  <c r="FT91" i="39"/>
  <c r="FU91" i="39"/>
  <c r="FV91" i="39"/>
  <c r="FW91" i="39"/>
  <c r="FX91" i="39"/>
  <c r="FY91" i="39"/>
  <c r="FO92" i="39"/>
  <c r="FP92" i="39"/>
  <c r="FR92" i="39"/>
  <c r="FS92" i="39"/>
  <c r="FT92" i="39"/>
  <c r="FU92" i="39"/>
  <c r="FV92" i="39"/>
  <c r="FW92" i="39"/>
  <c r="FX92" i="39"/>
  <c r="FY92" i="39"/>
  <c r="FO93" i="39"/>
  <c r="FP93" i="39"/>
  <c r="FX93" i="39"/>
  <c r="FY93" i="39"/>
  <c r="FO94" i="39"/>
  <c r="FP94" i="39"/>
  <c r="FQ94" i="39"/>
  <c r="FW94" i="39"/>
  <c r="FX94" i="39"/>
  <c r="FY94" i="39"/>
  <c r="FO95" i="39"/>
  <c r="FP95" i="39"/>
  <c r="FQ95" i="39"/>
  <c r="FW95" i="39"/>
  <c r="FX95" i="39"/>
  <c r="FY95" i="39"/>
  <c r="FO96" i="39"/>
  <c r="FP96" i="39"/>
  <c r="FQ96" i="39"/>
  <c r="FX96" i="39"/>
  <c r="FY96" i="39"/>
  <c r="FO97" i="39"/>
  <c r="FP97" i="39"/>
  <c r="FQ97" i="39"/>
  <c r="FO98" i="39"/>
  <c r="FP98" i="39"/>
  <c r="FQ98" i="39"/>
  <c r="FO99" i="39"/>
  <c r="FP99" i="39"/>
  <c r="FQ99" i="39"/>
  <c r="FX99" i="39"/>
  <c r="FY99" i="39"/>
  <c r="FO100" i="39"/>
  <c r="FP100" i="39"/>
  <c r="FQ100" i="39"/>
  <c r="FR100" i="39"/>
  <c r="FS100" i="39"/>
  <c r="FT100" i="39"/>
  <c r="FU100" i="39"/>
  <c r="FV100" i="39"/>
  <c r="FW100" i="39"/>
  <c r="FO101" i="39"/>
  <c r="FP101" i="39"/>
  <c r="FQ101" i="39"/>
  <c r="FR101" i="39"/>
  <c r="FS101" i="39"/>
  <c r="FT101" i="39"/>
  <c r="FU101" i="39"/>
  <c r="FV101" i="39"/>
  <c r="FW101" i="39"/>
  <c r="FO102" i="39"/>
  <c r="FS102" i="39"/>
  <c r="FT102" i="39"/>
  <c r="FU102" i="39"/>
  <c r="FV102" i="39"/>
  <c r="FW102" i="39"/>
  <c r="FX102" i="39"/>
  <c r="FY102" i="39"/>
  <c r="FS103" i="39"/>
  <c r="FT103" i="39"/>
  <c r="FU103" i="39"/>
  <c r="FV103" i="39"/>
  <c r="FW103" i="39"/>
  <c r="FX103" i="39"/>
  <c r="FY103" i="39"/>
  <c r="FO104" i="39"/>
  <c r="FP104" i="39"/>
  <c r="FQ104" i="39"/>
  <c r="FR104" i="39"/>
  <c r="FS104" i="39"/>
  <c r="FT104" i="39"/>
  <c r="FU104" i="39"/>
  <c r="FV104" i="39"/>
  <c r="FW104" i="39"/>
  <c r="FX104" i="39"/>
  <c r="FY104" i="39"/>
  <c r="FO105" i="39"/>
  <c r="FP105" i="39"/>
  <c r="FQ105" i="39"/>
  <c r="FR105" i="39"/>
  <c r="FS105" i="39"/>
  <c r="FT105" i="39"/>
  <c r="FU105" i="39"/>
  <c r="FV105" i="39"/>
  <c r="FW105" i="39"/>
  <c r="FX105" i="39"/>
  <c r="FY105" i="39"/>
  <c r="FO106" i="39"/>
  <c r="FP106" i="39"/>
  <c r="FQ106" i="39"/>
  <c r="FR106" i="39"/>
  <c r="FS106" i="39"/>
  <c r="FT106" i="39"/>
  <c r="FU106" i="39"/>
  <c r="FV106" i="39"/>
  <c r="FW106" i="39"/>
  <c r="FX106" i="39"/>
  <c r="FY106" i="39"/>
  <c r="FO107" i="39"/>
  <c r="FP107" i="39"/>
  <c r="FQ107" i="39"/>
  <c r="FR107" i="39"/>
  <c r="FS107" i="39"/>
  <c r="FT107" i="39"/>
  <c r="FU107" i="39"/>
  <c r="FV107" i="39"/>
  <c r="FW107" i="39"/>
  <c r="FX107" i="39"/>
  <c r="FY107" i="39"/>
  <c r="FO108" i="39"/>
  <c r="FP108" i="39"/>
  <c r="FQ108" i="39"/>
  <c r="FR108" i="39"/>
  <c r="FS108" i="39"/>
  <c r="FT108" i="39"/>
  <c r="FU108" i="39"/>
  <c r="FV108" i="39"/>
  <c r="FW108" i="39"/>
  <c r="FX108" i="39"/>
  <c r="FY108" i="39"/>
  <c r="FV109" i="39"/>
  <c r="FW109" i="39"/>
  <c r="FX109" i="39"/>
  <c r="FY109" i="39"/>
  <c r="FV110" i="39"/>
  <c r="FW110" i="39"/>
  <c r="FX110" i="39"/>
  <c r="FY110" i="39"/>
  <c r="FO111" i="39"/>
  <c r="FP111" i="39"/>
  <c r="FQ111" i="39"/>
  <c r="FR111" i="39"/>
  <c r="FS111" i="39"/>
  <c r="FT111" i="39"/>
  <c r="FU111" i="39"/>
  <c r="FV111" i="39"/>
  <c r="FW111" i="39"/>
  <c r="FX111" i="39"/>
  <c r="FY111" i="39"/>
  <c r="FO112" i="39"/>
  <c r="FP112" i="39"/>
  <c r="FQ112" i="39"/>
  <c r="FR112" i="39"/>
  <c r="FS112" i="39"/>
  <c r="FT112" i="39"/>
  <c r="FU112" i="39"/>
  <c r="FV112" i="39"/>
  <c r="FW112" i="39"/>
  <c r="FX112" i="39"/>
  <c r="FY112" i="39"/>
  <c r="FO113" i="39"/>
  <c r="FP113" i="39"/>
  <c r="FQ113" i="39"/>
  <c r="FR113" i="39"/>
  <c r="FS113" i="39"/>
  <c r="FT113" i="39"/>
  <c r="FU113" i="39"/>
  <c r="FV113" i="39"/>
  <c r="FW113" i="39"/>
  <c r="FX113" i="39"/>
  <c r="FY113" i="39"/>
  <c r="FO114" i="39"/>
  <c r="FP114" i="39"/>
  <c r="FQ114" i="39"/>
  <c r="FR114" i="39"/>
  <c r="FS114" i="39"/>
  <c r="FT114" i="39"/>
  <c r="FU114" i="39"/>
  <c r="FV114" i="39"/>
  <c r="FW114" i="39"/>
  <c r="FX114" i="39"/>
  <c r="FY114" i="39"/>
  <c r="FO115" i="39"/>
  <c r="FP115" i="39"/>
  <c r="FQ115" i="39"/>
  <c r="FR115" i="39"/>
  <c r="FS115" i="39"/>
  <c r="FT115" i="39"/>
  <c r="FU115" i="39"/>
  <c r="FV115" i="39"/>
  <c r="FW115" i="39"/>
  <c r="FX115" i="39"/>
  <c r="FY115" i="39"/>
  <c r="FO116" i="39"/>
  <c r="FP116" i="39"/>
  <c r="FQ116" i="39"/>
  <c r="FR116" i="39"/>
  <c r="FS116" i="39"/>
  <c r="FT116" i="39"/>
  <c r="FU116" i="39"/>
  <c r="FV116" i="39"/>
  <c r="FW116" i="39"/>
  <c r="FX116" i="39"/>
  <c r="FY116" i="39"/>
  <c r="FO117" i="39"/>
  <c r="FP117" i="39"/>
  <c r="FQ117" i="39"/>
  <c r="FR117" i="39"/>
  <c r="FS117" i="39"/>
  <c r="FT117" i="39"/>
  <c r="FU117" i="39"/>
  <c r="FV117" i="39"/>
  <c r="FW117" i="39"/>
  <c r="FX117" i="39"/>
  <c r="FY117" i="39"/>
  <c r="FO118" i="39"/>
  <c r="FP118" i="39"/>
  <c r="FS118" i="39"/>
  <c r="FT118" i="39"/>
  <c r="FU118" i="39"/>
  <c r="FV118" i="39"/>
  <c r="FW118" i="39"/>
  <c r="FX118" i="39"/>
  <c r="FY118" i="39"/>
  <c r="FO119" i="39"/>
  <c r="FP119" i="39"/>
  <c r="FS119" i="39"/>
  <c r="FT119" i="39"/>
  <c r="FU119" i="39"/>
  <c r="FV119" i="39"/>
  <c r="FW119" i="39"/>
  <c r="FX119" i="39"/>
  <c r="FY119" i="39"/>
  <c r="FO120" i="39"/>
  <c r="FP120" i="39"/>
  <c r="FQ120" i="39"/>
  <c r="FR120" i="39"/>
  <c r="FS120" i="39"/>
  <c r="FT120" i="39"/>
  <c r="FU120" i="39"/>
  <c r="FV120" i="39"/>
  <c r="FW120" i="39"/>
  <c r="FX120" i="39"/>
  <c r="FY120" i="39"/>
  <c r="FO121" i="39"/>
  <c r="FP121" i="39"/>
  <c r="FQ121" i="39"/>
  <c r="FR121" i="39"/>
  <c r="FS121" i="39"/>
  <c r="FT121" i="39"/>
  <c r="FU121" i="39"/>
  <c r="FV121" i="39"/>
  <c r="FW121" i="39"/>
  <c r="FX121" i="39"/>
  <c r="FY121" i="39"/>
  <c r="FO122" i="39"/>
  <c r="FP122" i="39"/>
  <c r="FQ122" i="39"/>
  <c r="FR122" i="39"/>
  <c r="FS122" i="39"/>
  <c r="FT122" i="39"/>
  <c r="FU122" i="39"/>
  <c r="FV122" i="39"/>
  <c r="FW122" i="39"/>
  <c r="FX122" i="39"/>
  <c r="FY122" i="39"/>
  <c r="FO123" i="39"/>
  <c r="FP123" i="39"/>
  <c r="FQ123" i="39"/>
  <c r="FR123" i="39"/>
  <c r="FS123" i="39"/>
  <c r="FT123" i="39"/>
  <c r="FU123" i="39"/>
  <c r="FV123" i="39"/>
  <c r="FW123" i="39"/>
  <c r="FX123" i="39"/>
  <c r="FY123" i="39"/>
  <c r="FO124" i="39"/>
  <c r="FP124" i="39"/>
  <c r="FQ124" i="39"/>
  <c r="FR124" i="39"/>
  <c r="FS124" i="39"/>
  <c r="FT124" i="39"/>
  <c r="FU124" i="39"/>
  <c r="FV124" i="39"/>
  <c r="FW124" i="39"/>
  <c r="FX124" i="39"/>
  <c r="FY124" i="39"/>
  <c r="FO125" i="39"/>
  <c r="FP125" i="39"/>
  <c r="FQ125" i="39"/>
  <c r="FR125" i="39"/>
  <c r="FS125" i="39"/>
  <c r="FT125" i="39"/>
  <c r="FU125" i="39"/>
  <c r="FV125" i="39"/>
  <c r="FW125" i="39"/>
  <c r="FX125" i="39"/>
  <c r="FY125" i="39"/>
  <c r="FO126" i="39"/>
  <c r="FP126" i="39"/>
  <c r="FQ126" i="39"/>
  <c r="FR126" i="39"/>
  <c r="FS126" i="39"/>
  <c r="FT126" i="39"/>
  <c r="FU126" i="39"/>
  <c r="FV126" i="39"/>
  <c r="FW126" i="39"/>
  <c r="FX126" i="39"/>
  <c r="FY126" i="39"/>
  <c r="FO127" i="39"/>
  <c r="FP127" i="39"/>
  <c r="FQ127" i="39"/>
  <c r="FR127" i="39"/>
  <c r="FS127" i="39"/>
  <c r="FT127" i="39"/>
  <c r="FU127" i="39"/>
  <c r="FV127" i="39"/>
  <c r="FW127" i="39"/>
  <c r="FX127" i="39"/>
  <c r="FY127" i="39"/>
  <c r="FO128" i="39"/>
  <c r="FO129" i="39"/>
  <c r="FP129" i="39"/>
  <c r="FQ129" i="39"/>
  <c r="FR129" i="39"/>
  <c r="FS129" i="39"/>
  <c r="FT129" i="39"/>
  <c r="FU129" i="39"/>
  <c r="FV129" i="39"/>
  <c r="FW129" i="39"/>
  <c r="FY129" i="39"/>
  <c r="FO130" i="39"/>
  <c r="FP130" i="39"/>
  <c r="FQ130" i="39"/>
  <c r="FR130" i="39"/>
  <c r="FS130" i="39"/>
  <c r="FT130" i="39"/>
  <c r="FU130" i="39"/>
  <c r="FV130" i="39"/>
  <c r="FW130" i="39"/>
  <c r="FX130" i="39"/>
  <c r="FY130" i="39"/>
  <c r="FO131" i="39"/>
  <c r="FP131" i="39"/>
  <c r="FQ131" i="39"/>
  <c r="FR131" i="39"/>
  <c r="FS131" i="39"/>
  <c r="FT131" i="39"/>
  <c r="FU131" i="39"/>
  <c r="FV131" i="39"/>
  <c r="FW131" i="39"/>
  <c r="FX131" i="39"/>
  <c r="FY131" i="39"/>
  <c r="FO132" i="39"/>
  <c r="FP132" i="39"/>
  <c r="FQ132" i="39"/>
  <c r="FR132" i="39"/>
  <c r="FS132" i="39"/>
  <c r="FT132" i="39"/>
  <c r="FU132" i="39"/>
  <c r="FV132" i="39"/>
  <c r="FW132" i="39"/>
  <c r="FX132" i="39"/>
  <c r="FY132" i="39"/>
  <c r="FO133" i="39"/>
  <c r="FP133" i="39"/>
  <c r="FQ133" i="39"/>
  <c r="FR133" i="39"/>
  <c r="FS133" i="39"/>
  <c r="FT133" i="39"/>
  <c r="FU133" i="39"/>
  <c r="FV133" i="39"/>
  <c r="FW133" i="39"/>
  <c r="FX133" i="39"/>
  <c r="FY133" i="39"/>
  <c r="FO134" i="39"/>
  <c r="FP134" i="39"/>
  <c r="FQ134" i="39"/>
  <c r="FR134" i="39"/>
  <c r="FS134" i="39"/>
  <c r="FT134" i="39"/>
  <c r="FU134" i="39"/>
  <c r="FV134" i="39"/>
  <c r="FW134" i="39"/>
  <c r="FX134" i="39"/>
  <c r="FY134" i="39"/>
  <c r="FO135" i="39"/>
  <c r="FP135" i="39"/>
  <c r="FQ135" i="39"/>
  <c r="FR135" i="39"/>
  <c r="FS135" i="39"/>
  <c r="FV135" i="39"/>
  <c r="FW135" i="39"/>
  <c r="FX135" i="39"/>
  <c r="FY135" i="39"/>
  <c r="FO136" i="39"/>
  <c r="FP136" i="39"/>
  <c r="FQ136" i="39"/>
  <c r="FR136" i="39"/>
  <c r="FS136" i="39"/>
  <c r="FT136" i="39"/>
  <c r="FU136" i="39"/>
  <c r="FV136" i="39"/>
  <c r="FW136" i="39"/>
  <c r="FX136" i="39"/>
  <c r="FY136" i="39"/>
  <c r="FO137" i="39"/>
  <c r="FP137" i="39"/>
  <c r="FQ137" i="39"/>
  <c r="FR137" i="39"/>
  <c r="FS137" i="39"/>
  <c r="FT137" i="39"/>
  <c r="FU137" i="39"/>
  <c r="FV137" i="39"/>
  <c r="FW137" i="39"/>
  <c r="FX137" i="39"/>
  <c r="FY137" i="39"/>
  <c r="FO138" i="39"/>
  <c r="FP138" i="39"/>
  <c r="FQ138" i="39"/>
  <c r="FR138" i="39"/>
  <c r="FS138" i="39"/>
  <c r="FT138" i="39"/>
  <c r="FU138" i="39"/>
  <c r="FV138" i="39"/>
  <c r="FW138" i="39"/>
  <c r="FX138" i="39"/>
  <c r="FY138" i="39"/>
  <c r="FO139" i="39"/>
  <c r="FP139" i="39"/>
  <c r="FQ139" i="39"/>
  <c r="FR139" i="39"/>
  <c r="FS139" i="39"/>
  <c r="FT139" i="39"/>
  <c r="FU139" i="39"/>
  <c r="FO140" i="39"/>
  <c r="FP140" i="39"/>
  <c r="FQ140" i="39"/>
  <c r="FR140" i="39"/>
  <c r="FS140" i="39"/>
  <c r="FT140" i="39"/>
  <c r="FU140" i="39"/>
  <c r="FO141" i="39"/>
  <c r="FP141" i="39"/>
  <c r="FQ141" i="39"/>
  <c r="FR141" i="39"/>
  <c r="FS141" i="39"/>
  <c r="FT141" i="39"/>
  <c r="FU141" i="39"/>
  <c r="FO142" i="39"/>
  <c r="FP142" i="39"/>
  <c r="FQ142" i="39"/>
  <c r="FR142" i="39"/>
  <c r="FS142" i="39"/>
  <c r="FT142" i="39"/>
  <c r="FU142" i="39"/>
  <c r="FV142" i="39"/>
  <c r="FW142" i="39"/>
  <c r="FX142" i="39"/>
  <c r="FY142" i="39"/>
  <c r="FO143" i="39"/>
  <c r="FP143" i="39"/>
  <c r="FQ143" i="39"/>
  <c r="FR143" i="39"/>
  <c r="FS143" i="39"/>
  <c r="FT143" i="39"/>
  <c r="FU143" i="39"/>
  <c r="FV143" i="39"/>
  <c r="FO144" i="39"/>
  <c r="FP144" i="39"/>
  <c r="FQ144" i="39"/>
  <c r="FR144" i="39"/>
  <c r="FS144" i="39"/>
  <c r="FT144" i="39"/>
  <c r="FU144" i="39"/>
  <c r="FV144" i="39"/>
  <c r="FW144" i="39"/>
  <c r="FX144" i="39"/>
  <c r="FY144" i="39"/>
  <c r="FO145" i="39"/>
  <c r="FP145" i="39"/>
  <c r="FQ145" i="39"/>
  <c r="FR145" i="39"/>
  <c r="FS145" i="39"/>
  <c r="FT145" i="39"/>
  <c r="FU145" i="39"/>
  <c r="FV145" i="39"/>
  <c r="FW145" i="39"/>
  <c r="FX145" i="39"/>
  <c r="FR146" i="39"/>
  <c r="FS146" i="39"/>
  <c r="FT146" i="39"/>
  <c r="FU146" i="39"/>
  <c r="FV146" i="39"/>
  <c r="FW146" i="39"/>
  <c r="FX146" i="39"/>
  <c r="FY146" i="39"/>
  <c r="FR147" i="39"/>
  <c r="FS147" i="39"/>
  <c r="FT147" i="39"/>
  <c r="FU147" i="39"/>
  <c r="FV147" i="39"/>
  <c r="FW147" i="39"/>
  <c r="FX147" i="39"/>
  <c r="FY147" i="39"/>
  <c r="FR148" i="39"/>
  <c r="FS148" i="39"/>
  <c r="FT148" i="39"/>
  <c r="FU148" i="39"/>
  <c r="FV148" i="39"/>
  <c r="FW148" i="39"/>
  <c r="FX148" i="39"/>
  <c r="FY148" i="39"/>
  <c r="FR149" i="39"/>
  <c r="FS149" i="39"/>
  <c r="FT149" i="39"/>
  <c r="FU149" i="39"/>
  <c r="FV149" i="39"/>
  <c r="FW149" i="39"/>
  <c r="FX149" i="39"/>
  <c r="FY149" i="39"/>
  <c r="FO150" i="39"/>
  <c r="FP150" i="39"/>
  <c r="FQ150" i="39"/>
  <c r="FR150" i="39"/>
  <c r="FS150" i="39"/>
  <c r="FT150" i="39"/>
  <c r="FU150" i="39"/>
  <c r="FV150" i="39"/>
  <c r="FW150" i="39"/>
  <c r="FX150" i="39"/>
  <c r="FY150" i="39"/>
  <c r="FO151" i="39"/>
  <c r="FP151" i="39"/>
  <c r="FQ151" i="39"/>
  <c r="FR151" i="39"/>
  <c r="FS151" i="39"/>
  <c r="FT151" i="39"/>
  <c r="FU151" i="39"/>
  <c r="FV151" i="39"/>
  <c r="FW151" i="39"/>
  <c r="FX151" i="39"/>
  <c r="FY151" i="39"/>
  <c r="FO152" i="39"/>
  <c r="FP152" i="39"/>
  <c r="FQ152" i="39"/>
  <c r="FR152" i="39"/>
  <c r="FO153" i="39"/>
  <c r="FP153" i="39"/>
  <c r="FQ153" i="39"/>
  <c r="FR153" i="39"/>
  <c r="FS153" i="39"/>
  <c r="FT153" i="39"/>
  <c r="FU153" i="39"/>
  <c r="FV153" i="39"/>
  <c r="FW153" i="39"/>
  <c r="FX153" i="39"/>
  <c r="FY153" i="39"/>
  <c r="FT154" i="39"/>
  <c r="FU154" i="39"/>
  <c r="FV154" i="39"/>
  <c r="FW154" i="39"/>
  <c r="FX154" i="39"/>
  <c r="FY154" i="39"/>
  <c r="FO155" i="39"/>
  <c r="FP155" i="39"/>
  <c r="FQ155" i="39"/>
  <c r="FR155" i="39"/>
  <c r="FS155" i="39"/>
  <c r="FT155" i="39"/>
  <c r="FU155" i="39"/>
  <c r="FV155" i="39"/>
  <c r="FW155" i="39"/>
  <c r="FX155" i="39"/>
  <c r="FY155" i="39"/>
  <c r="FP156" i="39"/>
  <c r="FQ156" i="39"/>
  <c r="FR156" i="39"/>
  <c r="FT156" i="39"/>
  <c r="FX156" i="39"/>
  <c r="FY156" i="39"/>
  <c r="FX157" i="39"/>
  <c r="FY157" i="39"/>
  <c r="FO158" i="39"/>
  <c r="FP158" i="39"/>
  <c r="FQ158" i="39"/>
  <c r="FR158" i="39"/>
  <c r="FS158" i="39"/>
  <c r="FT158" i="39"/>
  <c r="FU158" i="39"/>
  <c r="FV158" i="39"/>
  <c r="FW158" i="39"/>
  <c r="FX158" i="39"/>
  <c r="FY158" i="39"/>
  <c r="FO159" i="39"/>
  <c r="FP159" i="39"/>
  <c r="FQ159" i="39"/>
  <c r="FR159" i="39"/>
  <c r="FS159" i="39"/>
  <c r="FT159" i="39"/>
  <c r="FU159" i="39"/>
  <c r="FV159" i="39"/>
  <c r="FW159" i="39"/>
  <c r="FX159" i="39"/>
  <c r="FY159" i="39"/>
  <c r="FO160" i="39"/>
  <c r="FP160" i="39"/>
  <c r="FT160" i="39"/>
  <c r="FU160" i="39"/>
  <c r="FV160" i="39"/>
  <c r="FW160" i="39"/>
  <c r="FX160" i="39"/>
  <c r="FY160" i="39"/>
  <c r="FO161" i="39"/>
  <c r="FP161" i="39"/>
  <c r="FU161" i="39"/>
  <c r="FV161" i="39"/>
  <c r="FW161" i="39"/>
  <c r="FX161" i="39"/>
  <c r="FY161" i="39"/>
  <c r="FX162" i="39"/>
  <c r="FY162" i="39"/>
  <c r="FX163" i="39"/>
  <c r="FY163" i="39"/>
  <c r="FO164" i="39"/>
  <c r="FP164" i="39"/>
  <c r="FQ164" i="39"/>
  <c r="FR164" i="39"/>
  <c r="FS164" i="39"/>
  <c r="FT164" i="39"/>
  <c r="FU164" i="39"/>
  <c r="FO165" i="39"/>
  <c r="FP165" i="39"/>
  <c r="FQ165" i="39"/>
  <c r="FR165" i="39"/>
  <c r="FS165" i="39"/>
  <c r="FT165" i="39"/>
  <c r="FU165" i="39"/>
  <c r="FW165" i="39"/>
  <c r="FX165" i="39"/>
  <c r="FY165" i="39"/>
  <c r="FO166" i="39"/>
  <c r="FP166" i="39"/>
  <c r="FQ166" i="39"/>
  <c r="FR166" i="39"/>
  <c r="FS166" i="39"/>
  <c r="FT166" i="39"/>
  <c r="FU166" i="39"/>
  <c r="FO167" i="39"/>
  <c r="FP167" i="39"/>
  <c r="FQ167" i="39"/>
  <c r="FR167" i="39"/>
  <c r="FS167" i="39"/>
  <c r="FT167" i="39"/>
  <c r="FU167" i="39"/>
  <c r="FO168" i="39"/>
  <c r="FP168" i="39"/>
  <c r="FQ168" i="39"/>
  <c r="FR168" i="39"/>
  <c r="FS168" i="39"/>
  <c r="FT168" i="39"/>
  <c r="FU168" i="39"/>
  <c r="FV168" i="39"/>
  <c r="FO169" i="39"/>
  <c r="FP169" i="39"/>
  <c r="FQ169" i="39"/>
  <c r="FR169" i="39"/>
  <c r="FS169" i="39"/>
  <c r="FT169" i="39"/>
  <c r="FU169" i="39"/>
  <c r="FV169" i="39"/>
  <c r="FO170" i="39"/>
  <c r="FP170" i="39"/>
  <c r="FQ170" i="39"/>
  <c r="FR170" i="39"/>
  <c r="FS170" i="39"/>
  <c r="FT170" i="39"/>
  <c r="FU170" i="39"/>
  <c r="FV170" i="39"/>
  <c r="FW170" i="39"/>
  <c r="FX170" i="39"/>
  <c r="FY170" i="39"/>
  <c r="FO171" i="39"/>
  <c r="FP171" i="39"/>
  <c r="FQ171" i="39"/>
  <c r="FR171" i="39"/>
  <c r="FS171" i="39"/>
  <c r="FT171" i="39"/>
  <c r="FU171" i="39"/>
  <c r="FV171" i="39"/>
  <c r="FW171" i="39"/>
  <c r="FX171" i="39"/>
  <c r="FY171" i="39"/>
  <c r="FO172" i="39"/>
  <c r="FP172" i="39"/>
  <c r="FQ172" i="39"/>
  <c r="FR172" i="39"/>
  <c r="FS172" i="39"/>
  <c r="FT172" i="39"/>
  <c r="FU172" i="39"/>
  <c r="FV172" i="39"/>
  <c r="FW172" i="39"/>
  <c r="FX172" i="39"/>
  <c r="FY172" i="39"/>
  <c r="FO176" i="39"/>
  <c r="FP176" i="39"/>
  <c r="FQ176" i="39"/>
  <c r="FR176" i="39"/>
  <c r="FS176" i="39"/>
  <c r="FT176" i="39"/>
  <c r="FU176" i="39"/>
  <c r="FV176" i="39"/>
  <c r="FW176" i="39"/>
  <c r="FX176" i="39"/>
  <c r="FY176" i="39"/>
  <c r="FO177" i="39"/>
  <c r="FP177" i="39"/>
  <c r="FQ177" i="39"/>
  <c r="FR177" i="39"/>
  <c r="FS177" i="39"/>
  <c r="FT177" i="39"/>
  <c r="FU177" i="39"/>
  <c r="FV177" i="39"/>
  <c r="FW177" i="39"/>
  <c r="FX177" i="39"/>
  <c r="FY177" i="39"/>
  <c r="FO178" i="39"/>
  <c r="FP178" i="39"/>
  <c r="FQ178" i="39"/>
  <c r="FR178" i="39"/>
  <c r="FS178" i="39"/>
  <c r="FT178" i="39"/>
  <c r="FU178" i="39"/>
  <c r="FV178" i="39"/>
  <c r="FW178" i="39"/>
  <c r="FX178" i="39"/>
  <c r="FY178" i="39"/>
  <c r="FO179" i="39"/>
  <c r="FP179" i="39"/>
  <c r="FQ179" i="39"/>
  <c r="FR179" i="39"/>
  <c r="FS179" i="39"/>
  <c r="FT179" i="39"/>
  <c r="FU179" i="39"/>
  <c r="FV179" i="39"/>
  <c r="FW179" i="39"/>
  <c r="FX179" i="39"/>
  <c r="FY179" i="39"/>
  <c r="FO180" i="39"/>
  <c r="FP180" i="39"/>
  <c r="FQ180" i="39"/>
  <c r="FR180" i="39"/>
  <c r="FS180" i="39"/>
  <c r="FT180" i="39"/>
  <c r="FU180" i="39"/>
  <c r="FV180" i="39"/>
  <c r="FW180" i="39"/>
  <c r="FX180" i="39"/>
  <c r="FY180" i="39"/>
  <c r="FO181" i="39"/>
  <c r="FP181" i="39"/>
  <c r="FQ181" i="39"/>
  <c r="FR181" i="39"/>
  <c r="FS181" i="39"/>
  <c r="FT181" i="39"/>
  <c r="FU181" i="39"/>
  <c r="FV181" i="39"/>
  <c r="FW181" i="39"/>
  <c r="FX181" i="39"/>
  <c r="FY181" i="39"/>
  <c r="FP182" i="39"/>
  <c r="FQ182" i="39"/>
  <c r="FR182" i="39"/>
  <c r="FS182" i="39"/>
  <c r="FT182" i="39"/>
  <c r="FU182" i="39"/>
  <c r="FV182" i="39"/>
  <c r="FW182" i="39"/>
  <c r="FX182" i="39"/>
  <c r="FY182" i="39"/>
  <c r="FO183" i="39"/>
  <c r="FP183" i="39"/>
  <c r="FQ183" i="39"/>
  <c r="FR183" i="39"/>
  <c r="FS183" i="39"/>
  <c r="FT183" i="39"/>
  <c r="FU183" i="39"/>
  <c r="FV183" i="39"/>
  <c r="FW183" i="39"/>
  <c r="FX183" i="39"/>
  <c r="FY183" i="39"/>
  <c r="FO184" i="39"/>
  <c r="FP184" i="39"/>
  <c r="FQ184" i="39"/>
  <c r="FR184" i="39"/>
  <c r="FS184" i="39"/>
  <c r="FT184" i="39"/>
  <c r="FU184" i="39"/>
  <c r="FV184" i="39"/>
  <c r="FW184" i="39"/>
  <c r="FX184" i="39"/>
  <c r="FY184" i="39"/>
  <c r="FP3" i="39"/>
  <c r="FQ3" i="39"/>
  <c r="FR3" i="39"/>
  <c r="FS3" i="39"/>
  <c r="FT3" i="39"/>
  <c r="FU3" i="39"/>
  <c r="FV3" i="39"/>
  <c r="FX3" i="39"/>
  <c r="FY3" i="39"/>
  <c r="FO3" i="39"/>
  <c r="FD4" i="39"/>
  <c r="FE4" i="39"/>
  <c r="FF4" i="39"/>
  <c r="FG4" i="39"/>
  <c r="FH4" i="39"/>
  <c r="FI4" i="39"/>
  <c r="FJ4" i="39"/>
  <c r="FK4" i="39"/>
  <c r="FL4" i="39"/>
  <c r="FM4" i="39"/>
  <c r="FN4" i="39"/>
  <c r="FD5" i="39"/>
  <c r="FE5" i="39"/>
  <c r="FF5" i="39"/>
  <c r="FG5" i="39"/>
  <c r="FH5" i="39"/>
  <c r="FI5" i="39"/>
  <c r="FJ5" i="39"/>
  <c r="FK5" i="39"/>
  <c r="FL5" i="39"/>
  <c r="FM5" i="39"/>
  <c r="FN5" i="39"/>
  <c r="FD6" i="39"/>
  <c r="FE6" i="39"/>
  <c r="FF6" i="39"/>
  <c r="FG6" i="39"/>
  <c r="FH6" i="39"/>
  <c r="FI6" i="39"/>
  <c r="FJ6" i="39"/>
  <c r="FK6" i="39"/>
  <c r="FL6" i="39"/>
  <c r="FM6" i="39"/>
  <c r="FN6" i="39"/>
  <c r="FD7" i="39"/>
  <c r="FE7" i="39"/>
  <c r="FF7" i="39"/>
  <c r="FG7" i="39"/>
  <c r="FH7" i="39"/>
  <c r="FI7" i="39"/>
  <c r="FJ7" i="39"/>
  <c r="FK7" i="39"/>
  <c r="FL7" i="39"/>
  <c r="FM7" i="39"/>
  <c r="FN7" i="39"/>
  <c r="FD8" i="39"/>
  <c r="FE8" i="39"/>
  <c r="FF8" i="39"/>
  <c r="FG8" i="39"/>
  <c r="FH8" i="39"/>
  <c r="FI8" i="39"/>
  <c r="FJ8" i="39"/>
  <c r="FK8" i="39"/>
  <c r="FL8" i="39"/>
  <c r="FM8" i="39"/>
  <c r="FN8" i="39"/>
  <c r="FD9" i="39"/>
  <c r="FE9" i="39"/>
  <c r="FF9" i="39"/>
  <c r="FG9" i="39"/>
  <c r="FH9" i="39"/>
  <c r="FI9" i="39"/>
  <c r="FJ9" i="39"/>
  <c r="FK9" i="39"/>
  <c r="FL9" i="39"/>
  <c r="FM9" i="39"/>
  <c r="FN9" i="39"/>
  <c r="FD10" i="39"/>
  <c r="FE10" i="39"/>
  <c r="FF10" i="39"/>
  <c r="FG10" i="39"/>
  <c r="FH10" i="39"/>
  <c r="FI10" i="39"/>
  <c r="FJ10" i="39"/>
  <c r="FK10" i="39"/>
  <c r="FL10" i="39"/>
  <c r="FM10" i="39"/>
  <c r="FN10" i="39"/>
  <c r="FD11" i="39"/>
  <c r="FE11" i="39"/>
  <c r="FF11" i="39"/>
  <c r="FG11" i="39"/>
  <c r="FH11" i="39"/>
  <c r="FI11" i="39"/>
  <c r="FJ11" i="39"/>
  <c r="FK11" i="39"/>
  <c r="FL11" i="39"/>
  <c r="FM11" i="39"/>
  <c r="FN11" i="39"/>
  <c r="FL12" i="39"/>
  <c r="FM12" i="39"/>
  <c r="FN12" i="39"/>
  <c r="FL13" i="39"/>
  <c r="FM13" i="39"/>
  <c r="FN13" i="39"/>
  <c r="FD14" i="39"/>
  <c r="FE14" i="39"/>
  <c r="FF14" i="39"/>
  <c r="FG14" i="39"/>
  <c r="FH14" i="39"/>
  <c r="FI14" i="39"/>
  <c r="FJ14" i="39"/>
  <c r="FK14" i="39"/>
  <c r="FL14" i="39"/>
  <c r="FM14" i="39"/>
  <c r="FN14" i="39"/>
  <c r="FD15" i="39"/>
  <c r="FE15" i="39"/>
  <c r="FF15" i="39"/>
  <c r="FG15" i="39"/>
  <c r="FH15" i="39"/>
  <c r="FI15" i="39"/>
  <c r="FJ15" i="39"/>
  <c r="FK15" i="39"/>
  <c r="FL15" i="39"/>
  <c r="FM15" i="39"/>
  <c r="FN15" i="39"/>
  <c r="FD16" i="39"/>
  <c r="FE16" i="39"/>
  <c r="FF16" i="39"/>
  <c r="FG16" i="39"/>
  <c r="FH16" i="39"/>
  <c r="FI16" i="39"/>
  <c r="FJ16" i="39"/>
  <c r="FK16" i="39"/>
  <c r="FL16" i="39"/>
  <c r="FM16" i="39"/>
  <c r="FN16" i="39"/>
  <c r="FD17" i="39"/>
  <c r="FE17" i="39"/>
  <c r="FF17" i="39"/>
  <c r="FG17" i="39"/>
  <c r="FH17" i="39"/>
  <c r="FI17" i="39"/>
  <c r="FJ17" i="39"/>
  <c r="FK17" i="39"/>
  <c r="FL17" i="39"/>
  <c r="FM17" i="39"/>
  <c r="FN17" i="39"/>
  <c r="FD18" i="39"/>
  <c r="FE18" i="39"/>
  <c r="FF18" i="39"/>
  <c r="FG18" i="39"/>
  <c r="FH18" i="39"/>
  <c r="FI18" i="39"/>
  <c r="FJ18" i="39"/>
  <c r="FK18" i="39"/>
  <c r="FL18" i="39"/>
  <c r="FM18" i="39"/>
  <c r="FN18" i="39"/>
  <c r="FD19" i="39"/>
  <c r="FE19" i="39"/>
  <c r="FF19" i="39"/>
  <c r="FG19" i="39"/>
  <c r="FH19" i="39"/>
  <c r="FI19" i="39"/>
  <c r="FJ19" i="39"/>
  <c r="FK19" i="39"/>
  <c r="FL19" i="39"/>
  <c r="FM19" i="39"/>
  <c r="FN19" i="39"/>
  <c r="FD20" i="39"/>
  <c r="FE20" i="39"/>
  <c r="FF20" i="39"/>
  <c r="FG20" i="39"/>
  <c r="FH20" i="39"/>
  <c r="FI20" i="39"/>
  <c r="FJ20" i="39"/>
  <c r="FK20" i="39"/>
  <c r="FL20" i="39"/>
  <c r="FM20" i="39"/>
  <c r="FN20" i="39"/>
  <c r="FD21" i="39"/>
  <c r="FE21" i="39"/>
  <c r="FF21" i="39"/>
  <c r="FG21" i="39"/>
  <c r="FH21" i="39"/>
  <c r="FI21" i="39"/>
  <c r="FJ21" i="39"/>
  <c r="FK21" i="39"/>
  <c r="FL21" i="39"/>
  <c r="FM21" i="39"/>
  <c r="FN21" i="39"/>
  <c r="FD22" i="39"/>
  <c r="FE22" i="39"/>
  <c r="FF22" i="39"/>
  <c r="FG22" i="39"/>
  <c r="FH22" i="39"/>
  <c r="FI22" i="39"/>
  <c r="FJ22" i="39"/>
  <c r="FK22" i="39"/>
  <c r="FL22" i="39"/>
  <c r="FM22" i="39"/>
  <c r="FN22" i="39"/>
  <c r="FD23" i="39"/>
  <c r="FE23" i="39"/>
  <c r="FF23" i="39"/>
  <c r="FG23" i="39"/>
  <c r="FH23" i="39"/>
  <c r="FI23" i="39"/>
  <c r="FJ23" i="39"/>
  <c r="FK23" i="39"/>
  <c r="FL23" i="39"/>
  <c r="FM23" i="39"/>
  <c r="FN23" i="39"/>
  <c r="FD24" i="39"/>
  <c r="FE24" i="39"/>
  <c r="FF24" i="39"/>
  <c r="FG24" i="39"/>
  <c r="FH24" i="39"/>
  <c r="FI24" i="39"/>
  <c r="FJ24" i="39"/>
  <c r="FK24" i="39"/>
  <c r="FL24" i="39"/>
  <c r="FM24" i="39"/>
  <c r="FN24" i="39"/>
  <c r="FD25" i="39"/>
  <c r="FE25" i="39"/>
  <c r="FF25" i="39"/>
  <c r="FG25" i="39"/>
  <c r="FH25" i="39"/>
  <c r="FI25" i="39"/>
  <c r="FJ25" i="39"/>
  <c r="FK25" i="39"/>
  <c r="FL25" i="39"/>
  <c r="FM25" i="39"/>
  <c r="FN25" i="39"/>
  <c r="FD26" i="39"/>
  <c r="FE26" i="39"/>
  <c r="FF26" i="39"/>
  <c r="FG26" i="39"/>
  <c r="FH26" i="39"/>
  <c r="FI26" i="39"/>
  <c r="FJ26" i="39"/>
  <c r="FK26" i="39"/>
  <c r="FL26" i="39"/>
  <c r="FM26" i="39"/>
  <c r="FN26" i="39"/>
  <c r="FH27" i="39"/>
  <c r="FI27" i="39"/>
  <c r="FJ27" i="39"/>
  <c r="FK27" i="39"/>
  <c r="FL27" i="39"/>
  <c r="FM27" i="39"/>
  <c r="FN27" i="39"/>
  <c r="FH28" i="39"/>
  <c r="FI28" i="39"/>
  <c r="FJ28" i="39"/>
  <c r="FK28" i="39"/>
  <c r="FL28" i="39"/>
  <c r="FM28" i="39"/>
  <c r="FN28" i="39"/>
  <c r="FD29" i="39"/>
  <c r="FE29" i="39"/>
  <c r="FF29" i="39"/>
  <c r="FG29" i="39"/>
  <c r="FH29" i="39"/>
  <c r="FI29" i="39"/>
  <c r="FJ29" i="39"/>
  <c r="FK29" i="39"/>
  <c r="FL29" i="39"/>
  <c r="FM29" i="39"/>
  <c r="FN29" i="39"/>
  <c r="FD30" i="39"/>
  <c r="FE30" i="39"/>
  <c r="FF30" i="39"/>
  <c r="FG30" i="39"/>
  <c r="FH30" i="39"/>
  <c r="FI30" i="39"/>
  <c r="FJ30" i="39"/>
  <c r="FK30" i="39"/>
  <c r="FL30" i="39"/>
  <c r="FM30" i="39"/>
  <c r="FD31" i="39"/>
  <c r="FE31" i="39"/>
  <c r="FF31" i="39"/>
  <c r="FG31" i="39"/>
  <c r="FH31" i="39"/>
  <c r="FI31" i="39"/>
  <c r="FJ31" i="39"/>
  <c r="FK31" i="39"/>
  <c r="FL31" i="39"/>
  <c r="FM31" i="39"/>
  <c r="FN31" i="39"/>
  <c r="FD32" i="39"/>
  <c r="FE32" i="39"/>
  <c r="FF32" i="39"/>
  <c r="FG32" i="39"/>
  <c r="FH32" i="39"/>
  <c r="FI32" i="39"/>
  <c r="FJ32" i="39"/>
  <c r="FK32" i="39"/>
  <c r="FL32" i="39"/>
  <c r="FM32" i="39"/>
  <c r="FN32" i="39"/>
  <c r="FD33" i="39"/>
  <c r="FE33" i="39"/>
  <c r="FF33" i="39"/>
  <c r="FG33" i="39"/>
  <c r="FH33" i="39"/>
  <c r="FI33" i="39"/>
  <c r="FJ33" i="39"/>
  <c r="FK33" i="39"/>
  <c r="FL33" i="39"/>
  <c r="FM33" i="39"/>
  <c r="FN33" i="39"/>
  <c r="FD34" i="39"/>
  <c r="FE34" i="39"/>
  <c r="FF34" i="39"/>
  <c r="FG34" i="39"/>
  <c r="FH34" i="39"/>
  <c r="FI34" i="39"/>
  <c r="FJ34" i="39"/>
  <c r="FK34" i="39"/>
  <c r="FG35" i="39"/>
  <c r="FH35" i="39"/>
  <c r="FI35" i="39"/>
  <c r="FJ35" i="39"/>
  <c r="FK35" i="39"/>
  <c r="FL35" i="39"/>
  <c r="FM35" i="39"/>
  <c r="FN35" i="39"/>
  <c r="FG36" i="39"/>
  <c r="FH36" i="39"/>
  <c r="FI36" i="39"/>
  <c r="FJ36" i="39"/>
  <c r="FK36" i="39"/>
  <c r="FL36" i="39"/>
  <c r="FM36" i="39"/>
  <c r="FN36" i="39"/>
  <c r="FD37" i="39"/>
  <c r="FE37" i="39"/>
  <c r="FF37" i="39"/>
  <c r="FG37" i="39"/>
  <c r="FH37" i="39"/>
  <c r="FI37" i="39"/>
  <c r="FJ37" i="39"/>
  <c r="FK37" i="39"/>
  <c r="FL37" i="39"/>
  <c r="FM37" i="39"/>
  <c r="FN37" i="39"/>
  <c r="FM38" i="39"/>
  <c r="FN38" i="39"/>
  <c r="FD39" i="39"/>
  <c r="FE39" i="39"/>
  <c r="FF39" i="39"/>
  <c r="FG39" i="39"/>
  <c r="FH39" i="39"/>
  <c r="FI39" i="39"/>
  <c r="FJ39" i="39"/>
  <c r="FK39" i="39"/>
  <c r="FL39" i="39"/>
  <c r="FM39" i="39"/>
  <c r="FN39" i="39"/>
  <c r="FD40" i="39"/>
  <c r="FE40" i="39"/>
  <c r="FK40" i="39"/>
  <c r="FL40" i="39"/>
  <c r="FM40" i="39"/>
  <c r="FN40" i="39"/>
  <c r="FD41" i="39"/>
  <c r="FE41" i="39"/>
  <c r="FF41" i="39"/>
  <c r="FG41" i="39"/>
  <c r="FH41" i="39"/>
  <c r="FI41" i="39"/>
  <c r="FJ41" i="39"/>
  <c r="FK41" i="39"/>
  <c r="FL41" i="39"/>
  <c r="FM41" i="39"/>
  <c r="FN41" i="39"/>
  <c r="FD42" i="39"/>
  <c r="FE42" i="39"/>
  <c r="FI42" i="39"/>
  <c r="FJ42" i="39"/>
  <c r="FK42" i="39"/>
  <c r="FL42" i="39"/>
  <c r="FM42" i="39"/>
  <c r="FN42" i="39"/>
  <c r="FD43" i="39"/>
  <c r="FE43" i="39"/>
  <c r="FF43" i="39"/>
  <c r="FG43" i="39"/>
  <c r="FH43" i="39"/>
  <c r="FI43" i="39"/>
  <c r="FJ43" i="39"/>
  <c r="FK43" i="39"/>
  <c r="FL43" i="39"/>
  <c r="FM43" i="39"/>
  <c r="FN43" i="39"/>
  <c r="FD44" i="39"/>
  <c r="FE44" i="39"/>
  <c r="FF44" i="39"/>
  <c r="FG44" i="39"/>
  <c r="FH44" i="39"/>
  <c r="FI44" i="39"/>
  <c r="FJ44" i="39"/>
  <c r="FK44" i="39"/>
  <c r="FL44" i="39"/>
  <c r="FM44" i="39"/>
  <c r="FN44" i="39"/>
  <c r="FD45" i="39"/>
  <c r="FE45" i="39"/>
  <c r="FF45" i="39"/>
  <c r="FG45" i="39"/>
  <c r="FH45" i="39"/>
  <c r="FI45" i="39"/>
  <c r="FJ45" i="39"/>
  <c r="FK45" i="39"/>
  <c r="FL45" i="39"/>
  <c r="FM45" i="39"/>
  <c r="FN45" i="39"/>
  <c r="FD46" i="39"/>
  <c r="FE46" i="39"/>
  <c r="FF46" i="39"/>
  <c r="FG46" i="39"/>
  <c r="FH46" i="39"/>
  <c r="FI46" i="39"/>
  <c r="FJ46" i="39"/>
  <c r="FK46" i="39"/>
  <c r="FL46" i="39"/>
  <c r="FM46" i="39"/>
  <c r="FN46" i="39"/>
  <c r="FD47" i="39"/>
  <c r="FE47" i="39"/>
  <c r="FF47" i="39"/>
  <c r="FG47" i="39"/>
  <c r="FH47" i="39"/>
  <c r="FI47" i="39"/>
  <c r="FJ47" i="39"/>
  <c r="FK47" i="39"/>
  <c r="FL47" i="39"/>
  <c r="FM47" i="39"/>
  <c r="FN47" i="39"/>
  <c r="FD49" i="39"/>
  <c r="FE49" i="39"/>
  <c r="FF49" i="39"/>
  <c r="FG49" i="39"/>
  <c r="FH49" i="39"/>
  <c r="FI49" i="39"/>
  <c r="FJ49" i="39"/>
  <c r="FK49" i="39"/>
  <c r="FL49" i="39"/>
  <c r="FM49" i="39"/>
  <c r="FN49" i="39"/>
  <c r="FI50" i="39"/>
  <c r="FJ50" i="39"/>
  <c r="FK50" i="39"/>
  <c r="FL50" i="39"/>
  <c r="FM50" i="39"/>
  <c r="FN50" i="39"/>
  <c r="FD51" i="39"/>
  <c r="FE51" i="39"/>
  <c r="FF51" i="39"/>
  <c r="FG51" i="39"/>
  <c r="FH51" i="39"/>
  <c r="FI51" i="39"/>
  <c r="FJ51" i="39"/>
  <c r="FK51" i="39"/>
  <c r="FL51" i="39"/>
  <c r="FM51" i="39"/>
  <c r="FN51" i="39"/>
  <c r="FD52" i="39"/>
  <c r="FE52" i="39"/>
  <c r="FF52" i="39"/>
  <c r="FG52" i="39"/>
  <c r="FH52" i="39"/>
  <c r="FI52" i="39"/>
  <c r="FJ52" i="39"/>
  <c r="FK52" i="39"/>
  <c r="FL52" i="39"/>
  <c r="FM52" i="39"/>
  <c r="FN52" i="39"/>
  <c r="FD53" i="39"/>
  <c r="FE53" i="39"/>
  <c r="FF53" i="39"/>
  <c r="FG53" i="39"/>
  <c r="FH53" i="39"/>
  <c r="FI53" i="39"/>
  <c r="FJ53" i="39"/>
  <c r="FK53" i="39"/>
  <c r="FL53" i="39"/>
  <c r="FM53" i="39"/>
  <c r="FN53" i="39"/>
  <c r="FI54" i="39"/>
  <c r="FJ54" i="39"/>
  <c r="FK54" i="39"/>
  <c r="FL54" i="39"/>
  <c r="FM54" i="39"/>
  <c r="FN54" i="39"/>
  <c r="FD55" i="39"/>
  <c r="FE55" i="39"/>
  <c r="FF55" i="39"/>
  <c r="FG55" i="39"/>
  <c r="FH55" i="39"/>
  <c r="FI55" i="39"/>
  <c r="FJ55" i="39"/>
  <c r="FK55" i="39"/>
  <c r="FL55" i="39"/>
  <c r="FM55" i="39"/>
  <c r="FN55" i="39"/>
  <c r="FD56" i="39"/>
  <c r="FE56" i="39"/>
  <c r="FF56" i="39"/>
  <c r="FG56" i="39"/>
  <c r="FH56" i="39"/>
  <c r="FI56" i="39"/>
  <c r="FJ56" i="39"/>
  <c r="FK56" i="39"/>
  <c r="FL56" i="39"/>
  <c r="FM56" i="39"/>
  <c r="FN56" i="39"/>
  <c r="FG57" i="39"/>
  <c r="FH57" i="39"/>
  <c r="FI57" i="39"/>
  <c r="FJ57" i="39"/>
  <c r="FK57" i="39"/>
  <c r="FL57" i="39"/>
  <c r="FM57" i="39"/>
  <c r="FN57" i="39"/>
  <c r="FD58" i="39"/>
  <c r="FE58" i="39"/>
  <c r="FF58" i="39"/>
  <c r="FG58" i="39"/>
  <c r="FH58" i="39"/>
  <c r="FI58" i="39"/>
  <c r="FJ58" i="39"/>
  <c r="FK58" i="39"/>
  <c r="FL58" i="39"/>
  <c r="FM58" i="39"/>
  <c r="FN58" i="39"/>
  <c r="FD59" i="39"/>
  <c r="FE59" i="39"/>
  <c r="FF59" i="39"/>
  <c r="FG59" i="39"/>
  <c r="FH59" i="39"/>
  <c r="FI59" i="39"/>
  <c r="FJ59" i="39"/>
  <c r="FK59" i="39"/>
  <c r="FL59" i="39"/>
  <c r="FM59" i="39"/>
  <c r="FN59" i="39"/>
  <c r="FD60" i="39"/>
  <c r="FE60" i="39"/>
  <c r="FF60" i="39"/>
  <c r="FG60" i="39"/>
  <c r="FH60" i="39"/>
  <c r="FI60" i="39"/>
  <c r="FJ60" i="39"/>
  <c r="FK60" i="39"/>
  <c r="FL60" i="39"/>
  <c r="FM60" i="39"/>
  <c r="FN60" i="39"/>
  <c r="FD61" i="39"/>
  <c r="FE61" i="39"/>
  <c r="FF61" i="39"/>
  <c r="FG61" i="39"/>
  <c r="FH61" i="39"/>
  <c r="FI61" i="39"/>
  <c r="FJ61" i="39"/>
  <c r="FK61" i="39"/>
  <c r="FL61" i="39"/>
  <c r="FM61" i="39"/>
  <c r="FN61" i="39"/>
  <c r="FD62" i="39"/>
  <c r="FE62" i="39"/>
  <c r="FF62" i="39"/>
  <c r="FG62" i="39"/>
  <c r="FH62" i="39"/>
  <c r="FI62" i="39"/>
  <c r="FJ62" i="39"/>
  <c r="FK62" i="39"/>
  <c r="FL62" i="39"/>
  <c r="FM62" i="39"/>
  <c r="FN62" i="39"/>
  <c r="FH63" i="39"/>
  <c r="FI63" i="39"/>
  <c r="FJ63" i="39"/>
  <c r="FK63" i="39"/>
  <c r="FL63" i="39"/>
  <c r="FM63" i="39"/>
  <c r="FN63" i="39"/>
  <c r="FD64" i="39"/>
  <c r="FE64" i="39"/>
  <c r="FF64" i="39"/>
  <c r="FG64" i="39"/>
  <c r="FH64" i="39"/>
  <c r="FI64" i="39"/>
  <c r="FJ64" i="39"/>
  <c r="FK64" i="39"/>
  <c r="FL64" i="39"/>
  <c r="FM64" i="39"/>
  <c r="FN64" i="39"/>
  <c r="FD65" i="39"/>
  <c r="FE65" i="39"/>
  <c r="FF65" i="39"/>
  <c r="FG65" i="39"/>
  <c r="FH65" i="39"/>
  <c r="FI65" i="39"/>
  <c r="FJ65" i="39"/>
  <c r="FK65" i="39"/>
  <c r="FL65" i="39"/>
  <c r="FM65" i="39"/>
  <c r="FN65" i="39"/>
  <c r="FD66" i="39"/>
  <c r="FE66" i="39"/>
  <c r="FF66" i="39"/>
  <c r="FG66" i="39"/>
  <c r="FH66" i="39"/>
  <c r="FI66" i="39"/>
  <c r="FJ66" i="39"/>
  <c r="FK66" i="39"/>
  <c r="FL66" i="39"/>
  <c r="FM66" i="39"/>
  <c r="FN66" i="39"/>
  <c r="FD67" i="39"/>
  <c r="FE67" i="39"/>
  <c r="FF67" i="39"/>
  <c r="FG67" i="39"/>
  <c r="FH67" i="39"/>
  <c r="FI67" i="39"/>
  <c r="FJ67" i="39"/>
  <c r="FK67" i="39"/>
  <c r="FL67" i="39"/>
  <c r="FM67" i="39"/>
  <c r="FN67" i="39"/>
  <c r="FD68" i="39"/>
  <c r="FE68" i="39"/>
  <c r="FF68" i="39"/>
  <c r="FG68" i="39"/>
  <c r="FH68" i="39"/>
  <c r="FI68" i="39"/>
  <c r="FJ68" i="39"/>
  <c r="FK68" i="39"/>
  <c r="FL68" i="39"/>
  <c r="FM68" i="39"/>
  <c r="FN68" i="39"/>
  <c r="FD69" i="39"/>
  <c r="FE69" i="39"/>
  <c r="FF69" i="39"/>
  <c r="FG69" i="39"/>
  <c r="FH69" i="39"/>
  <c r="FI69" i="39"/>
  <c r="FJ69" i="39"/>
  <c r="FK69" i="39"/>
  <c r="FL69" i="39"/>
  <c r="FM69" i="39"/>
  <c r="FN69" i="39"/>
  <c r="FD70" i="39"/>
  <c r="FE70" i="39"/>
  <c r="FF70" i="39"/>
  <c r="FG70" i="39"/>
  <c r="FH70" i="39"/>
  <c r="FI70" i="39"/>
  <c r="FJ70" i="39"/>
  <c r="FK70" i="39"/>
  <c r="FL70" i="39"/>
  <c r="FM70" i="39"/>
  <c r="FN70" i="39"/>
  <c r="FD74" i="39"/>
  <c r="FE74" i="39"/>
  <c r="FF74" i="39"/>
  <c r="FG74" i="39"/>
  <c r="FH74" i="39"/>
  <c r="FI74" i="39"/>
  <c r="FJ74" i="39"/>
  <c r="FK74" i="39"/>
  <c r="FL74" i="39"/>
  <c r="FM74" i="39"/>
  <c r="FN74" i="39"/>
  <c r="FD75" i="39"/>
  <c r="FE75" i="39"/>
  <c r="FF75" i="39"/>
  <c r="FG75" i="39"/>
  <c r="FH75" i="39"/>
  <c r="FI75" i="39"/>
  <c r="FJ75" i="39"/>
  <c r="FK75" i="39"/>
  <c r="FL75" i="39"/>
  <c r="FM75" i="39"/>
  <c r="FN75" i="39"/>
  <c r="FD76" i="39"/>
  <c r="FE76" i="39"/>
  <c r="FF76" i="39"/>
  <c r="FG76" i="39"/>
  <c r="FH76" i="39"/>
  <c r="FI76" i="39"/>
  <c r="FJ76" i="39"/>
  <c r="FK76" i="39"/>
  <c r="FL76" i="39"/>
  <c r="FM76" i="39"/>
  <c r="FN76" i="39"/>
  <c r="FD77" i="39"/>
  <c r="FE77" i="39"/>
  <c r="FF77" i="39"/>
  <c r="FG77" i="39"/>
  <c r="FH77" i="39"/>
  <c r="FI77" i="39"/>
  <c r="FJ77" i="39"/>
  <c r="FK77" i="39"/>
  <c r="FL77" i="39"/>
  <c r="FM77" i="39"/>
  <c r="FN77" i="39"/>
  <c r="FD78" i="39"/>
  <c r="FE78" i="39"/>
  <c r="FF78" i="39"/>
  <c r="FG78" i="39"/>
  <c r="FH78" i="39"/>
  <c r="FI78" i="39"/>
  <c r="FJ78" i="39"/>
  <c r="FK78" i="39"/>
  <c r="FL78" i="39"/>
  <c r="FM78" i="39"/>
  <c r="FN78" i="39"/>
  <c r="FD79" i="39"/>
  <c r="FE79" i="39"/>
  <c r="FF79" i="39"/>
  <c r="FG79" i="39"/>
  <c r="FH79" i="39"/>
  <c r="FI79" i="39"/>
  <c r="FJ79" i="39"/>
  <c r="FK79" i="39"/>
  <c r="FL79" i="39"/>
  <c r="FM79" i="39"/>
  <c r="FN79" i="39"/>
  <c r="FD80" i="39"/>
  <c r="FE80" i="39"/>
  <c r="FF80" i="39"/>
  <c r="FG80" i="39"/>
  <c r="FH80" i="39"/>
  <c r="FI80" i="39"/>
  <c r="FJ80" i="39"/>
  <c r="FK80" i="39"/>
  <c r="FL80" i="39"/>
  <c r="FM80" i="39"/>
  <c r="FN80" i="39"/>
  <c r="FD81" i="39"/>
  <c r="FE81" i="39"/>
  <c r="FF81" i="39"/>
  <c r="FG81" i="39"/>
  <c r="FH81" i="39"/>
  <c r="FI81" i="39"/>
  <c r="FJ81" i="39"/>
  <c r="FK81" i="39"/>
  <c r="FL81" i="39"/>
  <c r="FM81" i="39"/>
  <c r="FN81" i="39"/>
  <c r="FH82" i="39"/>
  <c r="FI82" i="39"/>
  <c r="FJ82" i="39"/>
  <c r="FK82" i="39"/>
  <c r="FL82" i="39"/>
  <c r="FM82" i="39"/>
  <c r="FN82" i="39"/>
  <c r="FD83" i="39"/>
  <c r="FE83" i="39"/>
  <c r="FF83" i="39"/>
  <c r="FG83" i="39"/>
  <c r="FH83" i="39"/>
  <c r="FI83" i="39"/>
  <c r="FJ83" i="39"/>
  <c r="FK83" i="39"/>
  <c r="FL83" i="39"/>
  <c r="FM83" i="39"/>
  <c r="FN83" i="39"/>
  <c r="FD84" i="39"/>
  <c r="FE84" i="39"/>
  <c r="FF84" i="39"/>
  <c r="FG84" i="39"/>
  <c r="FH84" i="39"/>
  <c r="FI84" i="39"/>
  <c r="FJ84" i="39"/>
  <c r="FK84" i="39"/>
  <c r="FL84" i="39"/>
  <c r="FM84" i="39"/>
  <c r="FN84" i="39"/>
  <c r="FD85" i="39"/>
  <c r="FE85" i="39"/>
  <c r="FF85" i="39"/>
  <c r="FG85" i="39"/>
  <c r="FH85" i="39"/>
  <c r="FI85" i="39"/>
  <c r="FF86" i="39"/>
  <c r="FG86" i="39"/>
  <c r="FH86" i="39"/>
  <c r="FI86" i="39"/>
  <c r="FJ86" i="39"/>
  <c r="FK86" i="39"/>
  <c r="FL86" i="39"/>
  <c r="FM86" i="39"/>
  <c r="FN86" i="39"/>
  <c r="FD87" i="39"/>
  <c r="FE87" i="39"/>
  <c r="FF87" i="39"/>
  <c r="FG87" i="39"/>
  <c r="FH87" i="39"/>
  <c r="FI87" i="39"/>
  <c r="FJ87" i="39"/>
  <c r="FK87" i="39"/>
  <c r="FL87" i="39"/>
  <c r="FM87" i="39"/>
  <c r="FN87" i="39"/>
  <c r="FD88" i="39"/>
  <c r="FE88" i="39"/>
  <c r="FF88" i="39"/>
  <c r="FG88" i="39"/>
  <c r="FD89" i="39"/>
  <c r="FE89" i="39"/>
  <c r="FF89" i="39"/>
  <c r="FG89" i="39"/>
  <c r="FD90" i="39"/>
  <c r="FE90" i="39"/>
  <c r="FF90" i="39"/>
  <c r="FG90" i="39"/>
  <c r="FD91" i="39"/>
  <c r="FE91" i="39"/>
  <c r="FF91" i="39"/>
  <c r="FG91" i="39"/>
  <c r="FH91" i="39"/>
  <c r="FI91" i="39"/>
  <c r="FJ91" i="39"/>
  <c r="FK91" i="39"/>
  <c r="FL91" i="39"/>
  <c r="FM91" i="39"/>
  <c r="FN91" i="39"/>
  <c r="FD92" i="39"/>
  <c r="FE92" i="39"/>
  <c r="FF92" i="39"/>
  <c r="FG92" i="39"/>
  <c r="FH92" i="39"/>
  <c r="FI92" i="39"/>
  <c r="FJ92" i="39"/>
  <c r="FK92" i="39"/>
  <c r="FL92" i="39"/>
  <c r="FM92" i="39"/>
  <c r="FN92" i="39"/>
  <c r="FD93" i="39"/>
  <c r="FE93" i="39"/>
  <c r="FF93" i="39"/>
  <c r="FG93" i="39"/>
  <c r="FH93" i="39"/>
  <c r="FI93" i="39"/>
  <c r="FJ93" i="39"/>
  <c r="FK93" i="39"/>
  <c r="FL93" i="39"/>
  <c r="FM93" i="39"/>
  <c r="FN93" i="39"/>
  <c r="FD94" i="39"/>
  <c r="FE94" i="39"/>
  <c r="FF94" i="39"/>
  <c r="FG94" i="39"/>
  <c r="FH94" i="39"/>
  <c r="FI94" i="39"/>
  <c r="FJ94" i="39"/>
  <c r="FK94" i="39"/>
  <c r="FL94" i="39"/>
  <c r="FM94" i="39"/>
  <c r="FN94" i="39"/>
  <c r="FD95" i="39"/>
  <c r="FE95" i="39"/>
  <c r="FF95" i="39"/>
  <c r="FG95" i="39"/>
  <c r="FH95" i="39"/>
  <c r="FI95" i="39"/>
  <c r="FJ95" i="39"/>
  <c r="FK95" i="39"/>
  <c r="FL95" i="39"/>
  <c r="FM95" i="39"/>
  <c r="FN95" i="39"/>
  <c r="FD96" i="39"/>
  <c r="FE96" i="39"/>
  <c r="FF96" i="39"/>
  <c r="FG96" i="39"/>
  <c r="FH96" i="39"/>
  <c r="FI96" i="39"/>
  <c r="FJ96" i="39"/>
  <c r="FK96" i="39"/>
  <c r="FL96" i="39"/>
  <c r="FM96" i="39"/>
  <c r="FN96" i="39"/>
  <c r="FD97" i="39"/>
  <c r="FE97" i="39"/>
  <c r="FF97" i="39"/>
  <c r="FG97" i="39"/>
  <c r="FH97" i="39"/>
  <c r="FI97" i="39"/>
  <c r="FD98" i="39"/>
  <c r="FE98" i="39"/>
  <c r="FF98" i="39"/>
  <c r="FG98" i="39"/>
  <c r="FH98" i="39"/>
  <c r="FI98" i="39"/>
  <c r="FD99" i="39"/>
  <c r="FE99" i="39"/>
  <c r="FF99" i="39"/>
  <c r="FG99" i="39"/>
  <c r="FH99" i="39"/>
  <c r="FI99" i="39"/>
  <c r="FJ99" i="39"/>
  <c r="FK99" i="39"/>
  <c r="FL99" i="39"/>
  <c r="FM99" i="39"/>
  <c r="FN99" i="39"/>
  <c r="FD100" i="39"/>
  <c r="FE100" i="39"/>
  <c r="FF100" i="39"/>
  <c r="FG100" i="39"/>
  <c r="FH100" i="39"/>
  <c r="FI100" i="39"/>
  <c r="FJ100" i="39"/>
  <c r="FK100" i="39"/>
  <c r="FL100" i="39"/>
  <c r="FD101" i="39"/>
  <c r="FE101" i="39"/>
  <c r="FF101" i="39"/>
  <c r="FG101" i="39"/>
  <c r="FH101" i="39"/>
  <c r="FI101" i="39"/>
  <c r="FJ101" i="39"/>
  <c r="FK101" i="39"/>
  <c r="FL101" i="39"/>
  <c r="FD102" i="39"/>
  <c r="FE102" i="39"/>
  <c r="FF102" i="39"/>
  <c r="FG102" i="39"/>
  <c r="FH102" i="39"/>
  <c r="FI102" i="39"/>
  <c r="FJ102" i="39"/>
  <c r="FK102" i="39"/>
  <c r="FL102" i="39"/>
  <c r="FM102" i="39"/>
  <c r="FN102" i="39"/>
  <c r="FD103" i="39"/>
  <c r="FE103" i="39"/>
  <c r="FF103" i="39"/>
  <c r="FG103" i="39"/>
  <c r="FH103" i="39"/>
  <c r="FI103" i="39"/>
  <c r="FJ103" i="39"/>
  <c r="FK103" i="39"/>
  <c r="FL103" i="39"/>
  <c r="FM103" i="39"/>
  <c r="FN103" i="39"/>
  <c r="FD104" i="39"/>
  <c r="FE104" i="39"/>
  <c r="FF104" i="39"/>
  <c r="FG104" i="39"/>
  <c r="FH104" i="39"/>
  <c r="FI104" i="39"/>
  <c r="FJ104" i="39"/>
  <c r="FK104" i="39"/>
  <c r="FL104" i="39"/>
  <c r="FM104" i="39"/>
  <c r="FN104" i="39"/>
  <c r="FD105" i="39"/>
  <c r="FE105" i="39"/>
  <c r="FF105" i="39"/>
  <c r="FG105" i="39"/>
  <c r="FH105" i="39"/>
  <c r="FI105" i="39"/>
  <c r="FJ105" i="39"/>
  <c r="FK105" i="39"/>
  <c r="FL105" i="39"/>
  <c r="FM105" i="39"/>
  <c r="FN105" i="39"/>
  <c r="FD106" i="39"/>
  <c r="FE106" i="39"/>
  <c r="FF106" i="39"/>
  <c r="FG106" i="39"/>
  <c r="FH106" i="39"/>
  <c r="FI106" i="39"/>
  <c r="FJ106" i="39"/>
  <c r="FK106" i="39"/>
  <c r="FL106" i="39"/>
  <c r="FM106" i="39"/>
  <c r="FN106" i="39"/>
  <c r="FD107" i="39"/>
  <c r="FE107" i="39"/>
  <c r="FF107" i="39"/>
  <c r="FG107" i="39"/>
  <c r="FH107" i="39"/>
  <c r="FI107" i="39"/>
  <c r="FJ107" i="39"/>
  <c r="FK107" i="39"/>
  <c r="FL107" i="39"/>
  <c r="FM107" i="39"/>
  <c r="FN107" i="39"/>
  <c r="FD108" i="39"/>
  <c r="FE108" i="39"/>
  <c r="FF108" i="39"/>
  <c r="FG108" i="39"/>
  <c r="FH108" i="39"/>
  <c r="FI108" i="39"/>
  <c r="FJ108" i="39"/>
  <c r="FK108" i="39"/>
  <c r="FL108" i="39"/>
  <c r="FM108" i="39"/>
  <c r="FN108" i="39"/>
  <c r="FK109" i="39"/>
  <c r="FL109" i="39"/>
  <c r="FM109" i="39"/>
  <c r="FN109" i="39"/>
  <c r="FK110" i="39"/>
  <c r="FL110" i="39"/>
  <c r="FM110" i="39"/>
  <c r="FN110" i="39"/>
  <c r="FD111" i="39"/>
  <c r="FE111" i="39"/>
  <c r="FF111" i="39"/>
  <c r="FG111" i="39"/>
  <c r="FH111" i="39"/>
  <c r="FI111" i="39"/>
  <c r="FJ111" i="39"/>
  <c r="FK111" i="39"/>
  <c r="FL111" i="39"/>
  <c r="FM111" i="39"/>
  <c r="FN111" i="39"/>
  <c r="FD112" i="39"/>
  <c r="FE112" i="39"/>
  <c r="FF112" i="39"/>
  <c r="FG112" i="39"/>
  <c r="FH112" i="39"/>
  <c r="FI112" i="39"/>
  <c r="FJ112" i="39"/>
  <c r="FK112" i="39"/>
  <c r="FL112" i="39"/>
  <c r="FM112" i="39"/>
  <c r="FN112" i="39"/>
  <c r="FD113" i="39"/>
  <c r="FE113" i="39"/>
  <c r="FF113" i="39"/>
  <c r="FG113" i="39"/>
  <c r="FH113" i="39"/>
  <c r="FI113" i="39"/>
  <c r="FJ113" i="39"/>
  <c r="FK113" i="39"/>
  <c r="FL113" i="39"/>
  <c r="FM113" i="39"/>
  <c r="FN113" i="39"/>
  <c r="FD114" i="39"/>
  <c r="FE114" i="39"/>
  <c r="FF114" i="39"/>
  <c r="FG114" i="39"/>
  <c r="FH114" i="39"/>
  <c r="FI114" i="39"/>
  <c r="FJ114" i="39"/>
  <c r="FK114" i="39"/>
  <c r="FL114" i="39"/>
  <c r="FM114" i="39"/>
  <c r="FN114" i="39"/>
  <c r="FD115" i="39"/>
  <c r="FE115" i="39"/>
  <c r="FF115" i="39"/>
  <c r="FG115" i="39"/>
  <c r="FH115" i="39"/>
  <c r="FI115" i="39"/>
  <c r="FJ115" i="39"/>
  <c r="FK115" i="39"/>
  <c r="FL115" i="39"/>
  <c r="FM115" i="39"/>
  <c r="FN115" i="39"/>
  <c r="FD116" i="39"/>
  <c r="FE116" i="39"/>
  <c r="FF116" i="39"/>
  <c r="FG116" i="39"/>
  <c r="FH116" i="39"/>
  <c r="FI116" i="39"/>
  <c r="FJ116" i="39"/>
  <c r="FK116" i="39"/>
  <c r="FL116" i="39"/>
  <c r="FM116" i="39"/>
  <c r="FN116" i="39"/>
  <c r="FD117" i="39"/>
  <c r="FE117" i="39"/>
  <c r="FF117" i="39"/>
  <c r="FG117" i="39"/>
  <c r="FH117" i="39"/>
  <c r="FI117" i="39"/>
  <c r="FJ117" i="39"/>
  <c r="FK117" i="39"/>
  <c r="FL117" i="39"/>
  <c r="FM117" i="39"/>
  <c r="FN117" i="39"/>
  <c r="FD118" i="39"/>
  <c r="FE118" i="39"/>
  <c r="FH118" i="39"/>
  <c r="FI118" i="39"/>
  <c r="FJ118" i="39"/>
  <c r="FK118" i="39"/>
  <c r="FL118" i="39"/>
  <c r="FM118" i="39"/>
  <c r="FN118" i="39"/>
  <c r="FD119" i="39"/>
  <c r="FE119" i="39"/>
  <c r="FF119" i="39"/>
  <c r="FG119" i="39"/>
  <c r="FH119" i="39"/>
  <c r="FI119" i="39"/>
  <c r="FJ119" i="39"/>
  <c r="FK119" i="39"/>
  <c r="FL119" i="39"/>
  <c r="FM119" i="39"/>
  <c r="FN119" i="39"/>
  <c r="FD120" i="39"/>
  <c r="FE120" i="39"/>
  <c r="FF120" i="39"/>
  <c r="FG120" i="39"/>
  <c r="FH120" i="39"/>
  <c r="FI120" i="39"/>
  <c r="FJ120" i="39"/>
  <c r="FK120" i="39"/>
  <c r="FL120" i="39"/>
  <c r="FM120" i="39"/>
  <c r="FN120" i="39"/>
  <c r="FD121" i="39"/>
  <c r="FE121" i="39"/>
  <c r="FF121" i="39"/>
  <c r="FG121" i="39"/>
  <c r="FH121" i="39"/>
  <c r="FI121" i="39"/>
  <c r="FJ121" i="39"/>
  <c r="FK121" i="39"/>
  <c r="FL121" i="39"/>
  <c r="FM121" i="39"/>
  <c r="FN121" i="39"/>
  <c r="FD122" i="39"/>
  <c r="FE122" i="39"/>
  <c r="FF122" i="39"/>
  <c r="FG122" i="39"/>
  <c r="FH122" i="39"/>
  <c r="FI122" i="39"/>
  <c r="FJ122" i="39"/>
  <c r="FK122" i="39"/>
  <c r="FL122" i="39"/>
  <c r="FM122" i="39"/>
  <c r="FN122" i="39"/>
  <c r="FD123" i="39"/>
  <c r="FE123" i="39"/>
  <c r="FF123" i="39"/>
  <c r="FG123" i="39"/>
  <c r="FH123" i="39"/>
  <c r="FI123" i="39"/>
  <c r="FJ123" i="39"/>
  <c r="FK123" i="39"/>
  <c r="FL123" i="39"/>
  <c r="FM123" i="39"/>
  <c r="FN123" i="39"/>
  <c r="FD124" i="39"/>
  <c r="FE124" i="39"/>
  <c r="FF124" i="39"/>
  <c r="FG124" i="39"/>
  <c r="FH124" i="39"/>
  <c r="FI124" i="39"/>
  <c r="FJ124" i="39"/>
  <c r="FK124" i="39"/>
  <c r="FL124" i="39"/>
  <c r="FM124" i="39"/>
  <c r="FN124" i="39"/>
  <c r="FD125" i="39"/>
  <c r="FE125" i="39"/>
  <c r="FF125" i="39"/>
  <c r="FG125" i="39"/>
  <c r="FH125" i="39"/>
  <c r="FI125" i="39"/>
  <c r="FJ125" i="39"/>
  <c r="FK125" i="39"/>
  <c r="FL125" i="39"/>
  <c r="FM125" i="39"/>
  <c r="FN125" i="39"/>
  <c r="FD126" i="39"/>
  <c r="FE126" i="39"/>
  <c r="FF126" i="39"/>
  <c r="FG126" i="39"/>
  <c r="FH126" i="39"/>
  <c r="FI126" i="39"/>
  <c r="FJ126" i="39"/>
  <c r="FK126" i="39"/>
  <c r="FL126" i="39"/>
  <c r="FM126" i="39"/>
  <c r="FN126" i="39"/>
  <c r="FD127" i="39"/>
  <c r="FE127" i="39"/>
  <c r="FF127" i="39"/>
  <c r="FG127" i="39"/>
  <c r="FH127" i="39"/>
  <c r="FI127" i="39"/>
  <c r="FJ127" i="39"/>
  <c r="FK127" i="39"/>
  <c r="FL127" i="39"/>
  <c r="FM127" i="39"/>
  <c r="FN127" i="39"/>
  <c r="FD128" i="39"/>
  <c r="FD129" i="39"/>
  <c r="FE129" i="39"/>
  <c r="FF129" i="39"/>
  <c r="FG129" i="39"/>
  <c r="FH129" i="39"/>
  <c r="FI129" i="39"/>
  <c r="FJ129" i="39"/>
  <c r="FK129" i="39"/>
  <c r="FL129" i="39"/>
  <c r="FM129" i="39"/>
  <c r="FN129" i="39"/>
  <c r="FD130" i="39"/>
  <c r="FE130" i="39"/>
  <c r="FF130" i="39"/>
  <c r="FG130" i="39"/>
  <c r="FH130" i="39"/>
  <c r="FI130" i="39"/>
  <c r="FJ130" i="39"/>
  <c r="FK130" i="39"/>
  <c r="FL130" i="39"/>
  <c r="FM130" i="39"/>
  <c r="FN130" i="39"/>
  <c r="FD131" i="39"/>
  <c r="FE131" i="39"/>
  <c r="FF131" i="39"/>
  <c r="FG131" i="39"/>
  <c r="FH131" i="39"/>
  <c r="FI131" i="39"/>
  <c r="FJ131" i="39"/>
  <c r="FK131" i="39"/>
  <c r="FL131" i="39"/>
  <c r="FM131" i="39"/>
  <c r="FN131" i="39"/>
  <c r="FD132" i="39"/>
  <c r="FE132" i="39"/>
  <c r="FF132" i="39"/>
  <c r="FG132" i="39"/>
  <c r="FH132" i="39"/>
  <c r="FI132" i="39"/>
  <c r="FJ132" i="39"/>
  <c r="FK132" i="39"/>
  <c r="FL132" i="39"/>
  <c r="FM132" i="39"/>
  <c r="FN132" i="39"/>
  <c r="FD133" i="39"/>
  <c r="FE133" i="39"/>
  <c r="FF133" i="39"/>
  <c r="FG133" i="39"/>
  <c r="FH133" i="39"/>
  <c r="FI133" i="39"/>
  <c r="FJ133" i="39"/>
  <c r="FK133" i="39"/>
  <c r="FL133" i="39"/>
  <c r="FM133" i="39"/>
  <c r="FN133" i="39"/>
  <c r="FD134" i="39"/>
  <c r="FE134" i="39"/>
  <c r="FF134" i="39"/>
  <c r="FG134" i="39"/>
  <c r="FH134" i="39"/>
  <c r="FI134" i="39"/>
  <c r="FJ134" i="39"/>
  <c r="FK134" i="39"/>
  <c r="FL134" i="39"/>
  <c r="FM134" i="39"/>
  <c r="FN134" i="39"/>
  <c r="FD135" i="39"/>
  <c r="FE135" i="39"/>
  <c r="FF135" i="39"/>
  <c r="FG135" i="39"/>
  <c r="FH135" i="39"/>
  <c r="FK135" i="39"/>
  <c r="FL135" i="39"/>
  <c r="FM135" i="39"/>
  <c r="FN135" i="39"/>
  <c r="FD136" i="39"/>
  <c r="FE136" i="39"/>
  <c r="FF136" i="39"/>
  <c r="FG136" i="39"/>
  <c r="FH136" i="39"/>
  <c r="FI136" i="39"/>
  <c r="FJ136" i="39"/>
  <c r="FK136" i="39"/>
  <c r="FL136" i="39"/>
  <c r="FM136" i="39"/>
  <c r="FN136" i="39"/>
  <c r="FD137" i="39"/>
  <c r="FE137" i="39"/>
  <c r="FF137" i="39"/>
  <c r="FG137" i="39"/>
  <c r="FH137" i="39"/>
  <c r="FI137" i="39"/>
  <c r="FJ137" i="39"/>
  <c r="FK137" i="39"/>
  <c r="FL137" i="39"/>
  <c r="FM137" i="39"/>
  <c r="FN137" i="39"/>
  <c r="FD138" i="39"/>
  <c r="FE138" i="39"/>
  <c r="FF138" i="39"/>
  <c r="FG138" i="39"/>
  <c r="FH138" i="39"/>
  <c r="FI138" i="39"/>
  <c r="FJ138" i="39"/>
  <c r="FK138" i="39"/>
  <c r="FL138" i="39"/>
  <c r="FM138" i="39"/>
  <c r="FN138" i="39"/>
  <c r="FD139" i="39"/>
  <c r="FE139" i="39"/>
  <c r="FF139" i="39"/>
  <c r="FG139" i="39"/>
  <c r="FH139" i="39"/>
  <c r="FI139" i="39"/>
  <c r="FJ139" i="39"/>
  <c r="FD140" i="39"/>
  <c r="FE140" i="39"/>
  <c r="FF140" i="39"/>
  <c r="FG140" i="39"/>
  <c r="FH140" i="39"/>
  <c r="FI140" i="39"/>
  <c r="FJ140" i="39"/>
  <c r="FD141" i="39"/>
  <c r="FE141" i="39"/>
  <c r="FF141" i="39"/>
  <c r="FG141" i="39"/>
  <c r="FH141" i="39"/>
  <c r="FI141" i="39"/>
  <c r="FJ141" i="39"/>
  <c r="FD142" i="39"/>
  <c r="FE142" i="39"/>
  <c r="FF142" i="39"/>
  <c r="FG142" i="39"/>
  <c r="FH142" i="39"/>
  <c r="FI142" i="39"/>
  <c r="FJ142" i="39"/>
  <c r="FK142" i="39"/>
  <c r="FL142" i="39"/>
  <c r="FM142" i="39"/>
  <c r="FN142" i="39"/>
  <c r="FD143" i="39"/>
  <c r="FE143" i="39"/>
  <c r="FF143" i="39"/>
  <c r="FG143" i="39"/>
  <c r="FH143" i="39"/>
  <c r="FI143" i="39"/>
  <c r="FJ143" i="39"/>
  <c r="FK143" i="39"/>
  <c r="FD144" i="39"/>
  <c r="FE144" i="39"/>
  <c r="FF144" i="39"/>
  <c r="FG144" i="39"/>
  <c r="FH144" i="39"/>
  <c r="FI144" i="39"/>
  <c r="FJ144" i="39"/>
  <c r="FK144" i="39"/>
  <c r="FL144" i="39"/>
  <c r="FM144" i="39"/>
  <c r="FN144" i="39"/>
  <c r="FD145" i="39"/>
  <c r="FE145" i="39"/>
  <c r="FF145" i="39"/>
  <c r="FG145" i="39"/>
  <c r="FH145" i="39"/>
  <c r="FI145" i="39"/>
  <c r="FJ145" i="39"/>
  <c r="FK145" i="39"/>
  <c r="FL145" i="39"/>
  <c r="FM145" i="39"/>
  <c r="FG146" i="39"/>
  <c r="FH146" i="39"/>
  <c r="FI146" i="39"/>
  <c r="FJ146" i="39"/>
  <c r="FK146" i="39"/>
  <c r="FL146" i="39"/>
  <c r="FM146" i="39"/>
  <c r="FN146" i="39"/>
  <c r="FG147" i="39"/>
  <c r="FH147" i="39"/>
  <c r="FI147" i="39"/>
  <c r="FJ147" i="39"/>
  <c r="FK147" i="39"/>
  <c r="FL147" i="39"/>
  <c r="FM147" i="39"/>
  <c r="FN147" i="39"/>
  <c r="FG148" i="39"/>
  <c r="FH148" i="39"/>
  <c r="FI148" i="39"/>
  <c r="FJ148" i="39"/>
  <c r="FK148" i="39"/>
  <c r="FL148" i="39"/>
  <c r="FM148" i="39"/>
  <c r="FN148" i="39"/>
  <c r="FG149" i="39"/>
  <c r="FH149" i="39"/>
  <c r="FI149" i="39"/>
  <c r="FJ149" i="39"/>
  <c r="FK149" i="39"/>
  <c r="FL149" i="39"/>
  <c r="FM149" i="39"/>
  <c r="FN149" i="39"/>
  <c r="FD150" i="39"/>
  <c r="FE150" i="39"/>
  <c r="FF150" i="39"/>
  <c r="FG150" i="39"/>
  <c r="FH150" i="39"/>
  <c r="FI150" i="39"/>
  <c r="FJ150" i="39"/>
  <c r="FK150" i="39"/>
  <c r="FL150" i="39"/>
  <c r="FM150" i="39"/>
  <c r="FN150" i="39"/>
  <c r="FD151" i="39"/>
  <c r="FE151" i="39"/>
  <c r="FF151" i="39"/>
  <c r="FG151" i="39"/>
  <c r="FH151" i="39"/>
  <c r="FI151" i="39"/>
  <c r="FJ151" i="39"/>
  <c r="FK151" i="39"/>
  <c r="FL151" i="39"/>
  <c r="FM151" i="39"/>
  <c r="FN151" i="39"/>
  <c r="FD152" i="39"/>
  <c r="FE152" i="39"/>
  <c r="FF152" i="39"/>
  <c r="FG152" i="39"/>
  <c r="FH152" i="39"/>
  <c r="FI152" i="39"/>
  <c r="FJ152" i="39"/>
  <c r="FK152" i="39"/>
  <c r="FL152" i="39"/>
  <c r="FM152" i="39"/>
  <c r="FN152" i="39"/>
  <c r="FD153" i="39"/>
  <c r="FE153" i="39"/>
  <c r="FF153" i="39"/>
  <c r="FG153" i="39"/>
  <c r="FH153" i="39"/>
  <c r="FI153" i="39"/>
  <c r="FJ153" i="39"/>
  <c r="FK153" i="39"/>
  <c r="FL153" i="39"/>
  <c r="FM153" i="39"/>
  <c r="FN153" i="39"/>
  <c r="FD154" i="39"/>
  <c r="FE154" i="39"/>
  <c r="FF154" i="39"/>
  <c r="FG154" i="39"/>
  <c r="FH154" i="39"/>
  <c r="FI154" i="39"/>
  <c r="FJ154" i="39"/>
  <c r="FK154" i="39"/>
  <c r="FL154" i="39"/>
  <c r="FM154" i="39"/>
  <c r="FN154" i="39"/>
  <c r="FD155" i="39"/>
  <c r="FE155" i="39"/>
  <c r="FF155" i="39"/>
  <c r="FG155" i="39"/>
  <c r="FH155" i="39"/>
  <c r="FI155" i="39"/>
  <c r="FJ155" i="39"/>
  <c r="FK155" i="39"/>
  <c r="FL155" i="39"/>
  <c r="FM155" i="39"/>
  <c r="FN155" i="39"/>
  <c r="FD156" i="39"/>
  <c r="FE156" i="39"/>
  <c r="FF156" i="39"/>
  <c r="FG156" i="39"/>
  <c r="FH156" i="39"/>
  <c r="FI156" i="39"/>
  <c r="FJ156" i="39"/>
  <c r="FK156" i="39"/>
  <c r="FL156" i="39"/>
  <c r="FM156" i="39"/>
  <c r="FN156" i="39"/>
  <c r="FD157" i="39"/>
  <c r="FE157" i="39"/>
  <c r="FF157" i="39"/>
  <c r="FG157" i="39"/>
  <c r="FH157" i="39"/>
  <c r="FI157" i="39"/>
  <c r="FJ157" i="39"/>
  <c r="FK157" i="39"/>
  <c r="FL157" i="39"/>
  <c r="FM157" i="39"/>
  <c r="FN157" i="39"/>
  <c r="FD158" i="39"/>
  <c r="FE158" i="39"/>
  <c r="FF158" i="39"/>
  <c r="FG158" i="39"/>
  <c r="FH158" i="39"/>
  <c r="FI158" i="39"/>
  <c r="FJ158" i="39"/>
  <c r="FK158" i="39"/>
  <c r="FL158" i="39"/>
  <c r="FM158" i="39"/>
  <c r="FN158" i="39"/>
  <c r="FD159" i="39"/>
  <c r="FE159" i="39"/>
  <c r="FF159" i="39"/>
  <c r="FG159" i="39"/>
  <c r="FH159" i="39"/>
  <c r="FI159" i="39"/>
  <c r="FJ159" i="39"/>
  <c r="FK159" i="39"/>
  <c r="FL159" i="39"/>
  <c r="FM159" i="39"/>
  <c r="FN159" i="39"/>
  <c r="FG160" i="39"/>
  <c r="FH160" i="39"/>
  <c r="FI160" i="39"/>
  <c r="FJ160" i="39"/>
  <c r="FK160" i="39"/>
  <c r="FL160" i="39"/>
  <c r="FM160" i="39"/>
  <c r="FN160" i="39"/>
  <c r="FD161" i="39"/>
  <c r="FE161" i="39"/>
  <c r="FF161" i="39"/>
  <c r="FG161" i="39"/>
  <c r="FH161" i="39"/>
  <c r="FI161" i="39"/>
  <c r="FJ161" i="39"/>
  <c r="FK161" i="39"/>
  <c r="FL161" i="39"/>
  <c r="FM161" i="39"/>
  <c r="FN161" i="39"/>
  <c r="FD162" i="39"/>
  <c r="FE162" i="39"/>
  <c r="FF162" i="39"/>
  <c r="FG162" i="39"/>
  <c r="FH162" i="39"/>
  <c r="FI162" i="39"/>
  <c r="FJ162" i="39"/>
  <c r="FK162" i="39"/>
  <c r="FL162" i="39"/>
  <c r="FM162" i="39"/>
  <c r="FN162" i="39"/>
  <c r="FD163" i="39"/>
  <c r="FE163" i="39"/>
  <c r="FF163" i="39"/>
  <c r="FG163" i="39"/>
  <c r="FH163" i="39"/>
  <c r="FI163" i="39"/>
  <c r="FJ163" i="39"/>
  <c r="FK163" i="39"/>
  <c r="FL163" i="39"/>
  <c r="FM163" i="39"/>
  <c r="FN163" i="39"/>
  <c r="FD164" i="39"/>
  <c r="FE164" i="39"/>
  <c r="FF164" i="39"/>
  <c r="FG164" i="39"/>
  <c r="FH164" i="39"/>
  <c r="FD165" i="39"/>
  <c r="FE165" i="39"/>
  <c r="FF165" i="39"/>
  <c r="FG165" i="39"/>
  <c r="FH165" i="39"/>
  <c r="FD166" i="39"/>
  <c r="FE166" i="39"/>
  <c r="FF166" i="39"/>
  <c r="FG166" i="39"/>
  <c r="FH166" i="39"/>
  <c r="FD167" i="39"/>
  <c r="FE167" i="39"/>
  <c r="FF167" i="39"/>
  <c r="FG167" i="39"/>
  <c r="FH167" i="39"/>
  <c r="FD168" i="39"/>
  <c r="FE168" i="39"/>
  <c r="FF168" i="39"/>
  <c r="FG168" i="39"/>
  <c r="FH168" i="39"/>
  <c r="FD169" i="39"/>
  <c r="FE169" i="39"/>
  <c r="FF169" i="39"/>
  <c r="FG169" i="39"/>
  <c r="FH169" i="39"/>
  <c r="FD170" i="39"/>
  <c r="FE170" i="39"/>
  <c r="FF170" i="39"/>
  <c r="FG170" i="39"/>
  <c r="FH170" i="39"/>
  <c r="FI170" i="39"/>
  <c r="FJ170" i="39"/>
  <c r="FK170" i="39"/>
  <c r="FL170" i="39"/>
  <c r="FM170" i="39"/>
  <c r="FN170" i="39"/>
  <c r="FD171" i="39"/>
  <c r="FE171" i="39"/>
  <c r="FF171" i="39"/>
  <c r="FG171" i="39"/>
  <c r="FH171" i="39"/>
  <c r="FI171" i="39"/>
  <c r="FJ171" i="39"/>
  <c r="FK171" i="39"/>
  <c r="FL171" i="39"/>
  <c r="FM171" i="39"/>
  <c r="FN171" i="39"/>
  <c r="FD172" i="39"/>
  <c r="FE172" i="39"/>
  <c r="FF172" i="39"/>
  <c r="FG172" i="39"/>
  <c r="FH172" i="39"/>
  <c r="FI172" i="39"/>
  <c r="FJ172" i="39"/>
  <c r="FK172" i="39"/>
  <c r="FL172" i="39"/>
  <c r="FM172" i="39"/>
  <c r="FN172" i="39"/>
  <c r="FD173" i="39"/>
  <c r="FD175" i="39"/>
  <c r="FD176" i="39"/>
  <c r="FE176" i="39"/>
  <c r="FF176" i="39"/>
  <c r="FG176" i="39"/>
  <c r="FH176" i="39"/>
  <c r="FI176" i="39"/>
  <c r="FJ176" i="39"/>
  <c r="FK176" i="39"/>
  <c r="FL176" i="39"/>
  <c r="FM176" i="39"/>
  <c r="FN176" i="39"/>
  <c r="FD177" i="39"/>
  <c r="FE177" i="39"/>
  <c r="FF177" i="39"/>
  <c r="FG177" i="39"/>
  <c r="FH177" i="39"/>
  <c r="FI177" i="39"/>
  <c r="FJ177" i="39"/>
  <c r="FK177" i="39"/>
  <c r="FL177" i="39"/>
  <c r="FM177" i="39"/>
  <c r="FN177" i="39"/>
  <c r="FD178" i="39"/>
  <c r="FE178" i="39"/>
  <c r="FF178" i="39"/>
  <c r="FG178" i="39"/>
  <c r="FH178" i="39"/>
  <c r="FI178" i="39"/>
  <c r="FJ178" i="39"/>
  <c r="FK178" i="39"/>
  <c r="FL178" i="39"/>
  <c r="FM178" i="39"/>
  <c r="FN178" i="39"/>
  <c r="FD179" i="39"/>
  <c r="FE179" i="39"/>
  <c r="FF179" i="39"/>
  <c r="FG179" i="39"/>
  <c r="FH179" i="39"/>
  <c r="FI179" i="39"/>
  <c r="FJ179" i="39"/>
  <c r="FK179" i="39"/>
  <c r="FL179" i="39"/>
  <c r="FM179" i="39"/>
  <c r="FN179" i="39"/>
  <c r="FD180" i="39"/>
  <c r="FE180" i="39"/>
  <c r="FF180" i="39"/>
  <c r="FG180" i="39"/>
  <c r="FH180" i="39"/>
  <c r="FI180" i="39"/>
  <c r="FJ180" i="39"/>
  <c r="FK180" i="39"/>
  <c r="FL180" i="39"/>
  <c r="FM180" i="39"/>
  <c r="FN180" i="39"/>
  <c r="FD181" i="39"/>
  <c r="FE181" i="39"/>
  <c r="FF181" i="39"/>
  <c r="FG181" i="39"/>
  <c r="FH181" i="39"/>
  <c r="FI181" i="39"/>
  <c r="FJ181" i="39"/>
  <c r="FK181" i="39"/>
  <c r="FL181" i="39"/>
  <c r="FM181" i="39"/>
  <c r="FN181" i="39"/>
  <c r="FE182" i="39"/>
  <c r="FF182" i="39"/>
  <c r="FG182" i="39"/>
  <c r="FH182" i="39"/>
  <c r="FI182" i="39"/>
  <c r="FJ182" i="39"/>
  <c r="FK182" i="39"/>
  <c r="FL182" i="39"/>
  <c r="FM182" i="39"/>
  <c r="FN182" i="39"/>
  <c r="FD183" i="39"/>
  <c r="FE183" i="39"/>
  <c r="FF183" i="39"/>
  <c r="FG183" i="39"/>
  <c r="FH183" i="39"/>
  <c r="FI183" i="39"/>
  <c r="FJ183" i="39"/>
  <c r="FK183" i="39"/>
  <c r="FL183" i="39"/>
  <c r="FM183" i="39"/>
  <c r="FN183" i="39"/>
  <c r="FD184" i="39"/>
  <c r="FE184" i="39"/>
  <c r="FF184" i="39"/>
  <c r="FG184" i="39"/>
  <c r="FH184" i="39"/>
  <c r="FI184" i="39"/>
  <c r="FJ184" i="39"/>
  <c r="FK184" i="39"/>
  <c r="FL184" i="39"/>
  <c r="FM184" i="39"/>
  <c r="FN184" i="39"/>
  <c r="FE3" i="39"/>
  <c r="FF3" i="39"/>
  <c r="FG3" i="39"/>
  <c r="FH3" i="39"/>
  <c r="FI3" i="39"/>
  <c r="FJ3" i="39"/>
  <c r="FK3" i="39"/>
  <c r="FL3" i="39"/>
  <c r="FM3" i="39"/>
  <c r="FN3" i="39"/>
  <c r="FD3" i="39"/>
  <c r="BI3" i="40"/>
  <c r="BK3" i="40"/>
  <c r="BL3" i="40"/>
  <c r="BM3" i="40"/>
  <c r="BN3" i="40"/>
  <c r="BO3" i="40"/>
  <c r="BP3" i="40"/>
  <c r="BQ3" i="40"/>
  <c r="BR3" i="40"/>
  <c r="CP3" i="40"/>
  <c r="CQ3" i="40"/>
  <c r="CR3" i="40"/>
  <c r="CS3" i="40"/>
  <c r="CT3" i="40"/>
  <c r="CU3" i="40"/>
  <c r="CV3" i="40"/>
  <c r="CW3" i="40"/>
  <c r="CX3" i="40"/>
  <c r="CY3" i="40"/>
  <c r="CZ3" i="40"/>
  <c r="BK4" i="40"/>
  <c r="BO4" i="40"/>
  <c r="BP4" i="40"/>
  <c r="CP4" i="40"/>
  <c r="CQ4" i="40"/>
  <c r="CR4" i="40"/>
  <c r="CS4" i="40"/>
  <c r="CT4" i="40"/>
  <c r="CU4" i="40"/>
  <c r="CV4" i="40"/>
  <c r="CW4" i="40"/>
  <c r="CX4" i="40"/>
  <c r="CY4" i="40"/>
  <c r="CZ4" i="40"/>
  <c r="BI5" i="40"/>
  <c r="BJ5" i="40"/>
  <c r="BK5" i="40"/>
  <c r="BL5" i="40"/>
  <c r="BM5" i="40"/>
  <c r="BN5" i="40"/>
  <c r="BO5" i="40"/>
  <c r="BP5" i="40"/>
  <c r="BQ5" i="40"/>
  <c r="BR5" i="40"/>
  <c r="BS5" i="40"/>
  <c r="CP5" i="40"/>
  <c r="CQ5" i="40"/>
  <c r="CR5" i="40"/>
  <c r="CS5" i="40"/>
  <c r="CT5" i="40"/>
  <c r="CU5" i="40"/>
  <c r="CV5" i="40"/>
  <c r="CW5" i="40"/>
  <c r="CX5" i="40"/>
  <c r="CY5" i="40"/>
  <c r="CZ5" i="40"/>
  <c r="BI6" i="40"/>
  <c r="BJ6" i="40"/>
  <c r="BK6" i="40"/>
  <c r="BL6" i="40"/>
  <c r="BM6" i="40"/>
  <c r="BN6" i="40"/>
  <c r="BO6" i="40"/>
  <c r="BP6" i="40"/>
  <c r="BQ6" i="40"/>
  <c r="BR6" i="40"/>
  <c r="BS6" i="40"/>
  <c r="CP6" i="40"/>
  <c r="CQ6" i="40"/>
  <c r="CR6" i="40"/>
  <c r="CS6" i="40"/>
  <c r="CT6" i="40"/>
  <c r="CU6" i="40"/>
  <c r="CV6" i="40"/>
  <c r="CW6" i="40"/>
  <c r="CX6" i="40"/>
  <c r="CY6" i="40"/>
  <c r="CZ6" i="40"/>
  <c r="BI7" i="40"/>
  <c r="BJ7" i="40"/>
  <c r="BK7" i="40"/>
  <c r="BL7" i="40"/>
  <c r="BM7" i="40"/>
  <c r="BN7" i="40"/>
  <c r="BO7" i="40"/>
  <c r="BP7" i="40"/>
  <c r="BQ7" i="40"/>
  <c r="BR7" i="40"/>
  <c r="BS7" i="40"/>
  <c r="CP7" i="40"/>
  <c r="CQ7" i="40"/>
  <c r="CR7" i="40"/>
  <c r="CS7" i="40"/>
  <c r="CT7" i="40"/>
  <c r="CU7" i="40"/>
  <c r="CV7" i="40"/>
  <c r="CW7" i="40"/>
  <c r="CX7" i="40"/>
  <c r="CY7" i="40"/>
  <c r="CZ7" i="40"/>
  <c r="BI8" i="40"/>
  <c r="BJ8" i="40"/>
  <c r="BK8" i="40"/>
  <c r="BL8" i="40"/>
  <c r="BM8" i="40"/>
  <c r="BN8" i="40"/>
  <c r="BO8" i="40"/>
  <c r="BP8" i="40"/>
  <c r="BQ8" i="40"/>
  <c r="BR8" i="40"/>
  <c r="BS8" i="40"/>
  <c r="CP8" i="40"/>
  <c r="CQ8" i="40"/>
  <c r="CR8" i="40"/>
  <c r="CS8" i="40"/>
  <c r="CT8" i="40"/>
  <c r="CU8" i="40"/>
  <c r="CV8" i="40"/>
  <c r="CW8" i="40"/>
  <c r="CX8" i="40"/>
  <c r="CY8" i="40"/>
  <c r="CZ8" i="40"/>
  <c r="BR9" i="40"/>
  <c r="BS9" i="40"/>
  <c r="CP9" i="40"/>
  <c r="CQ9" i="40"/>
  <c r="CR9" i="40"/>
  <c r="CS9" i="40"/>
  <c r="CT9" i="40"/>
  <c r="CU9" i="40"/>
  <c r="CV9" i="40"/>
  <c r="CW9" i="40"/>
  <c r="CX9" i="40"/>
  <c r="CY9" i="40"/>
  <c r="CZ9" i="40"/>
  <c r="BR10" i="40"/>
  <c r="BS10" i="40"/>
  <c r="CP10" i="40"/>
  <c r="CQ10" i="40"/>
  <c r="CR10" i="40"/>
  <c r="CS10" i="40"/>
  <c r="CT10" i="40"/>
  <c r="CU10" i="40"/>
  <c r="CV10" i="40"/>
  <c r="CW10" i="40"/>
  <c r="CX10" i="40"/>
  <c r="CY10" i="40"/>
  <c r="CZ10" i="40"/>
  <c r="BI11" i="40"/>
  <c r="BJ11" i="40"/>
  <c r="BK11" i="40"/>
  <c r="BL11" i="40"/>
  <c r="BM11" i="40"/>
  <c r="BN11" i="40"/>
  <c r="BO11" i="40"/>
  <c r="BP11" i="40"/>
  <c r="BQ11" i="40"/>
  <c r="BR11" i="40"/>
  <c r="BS11" i="40"/>
  <c r="CP11" i="40"/>
  <c r="CQ11" i="40"/>
  <c r="CR11" i="40"/>
  <c r="CS11" i="40"/>
  <c r="CT11" i="40"/>
  <c r="CU11" i="40"/>
  <c r="CV11" i="40"/>
  <c r="CW11" i="40"/>
  <c r="CX11" i="40"/>
  <c r="CY11" i="40"/>
  <c r="CZ11" i="40"/>
  <c r="BI12" i="40"/>
  <c r="BJ12" i="40"/>
  <c r="BK12" i="40"/>
  <c r="BL12" i="40"/>
  <c r="BM12" i="40"/>
  <c r="BN12" i="40"/>
  <c r="BO12" i="40"/>
  <c r="BP12" i="40"/>
  <c r="CP12" i="40"/>
  <c r="CQ12" i="40"/>
  <c r="CR12" i="40"/>
  <c r="CS12" i="40"/>
  <c r="CT12" i="40"/>
  <c r="CU12" i="40"/>
  <c r="CV12" i="40"/>
  <c r="CW12" i="40"/>
  <c r="CX12" i="40"/>
  <c r="CY12" i="40"/>
  <c r="CZ12" i="40"/>
  <c r="BK13" i="40"/>
  <c r="BL13" i="40"/>
  <c r="CP13" i="40"/>
  <c r="CQ13" i="40"/>
  <c r="CR13" i="40"/>
  <c r="CS13" i="40"/>
  <c r="CT13" i="40"/>
  <c r="CU13" i="40"/>
  <c r="CV13" i="40"/>
  <c r="CW13" i="40"/>
  <c r="CX13" i="40"/>
  <c r="CY13" i="40"/>
  <c r="CZ13" i="40"/>
  <c r="BN14" i="40"/>
  <c r="BO14" i="40"/>
  <c r="BP14" i="40"/>
  <c r="BQ14" i="40"/>
  <c r="BR14" i="40"/>
  <c r="BS14" i="40"/>
  <c r="CP14" i="40"/>
  <c r="CQ14" i="40"/>
  <c r="CR14" i="40"/>
  <c r="CS14" i="40"/>
  <c r="CT14" i="40"/>
  <c r="CU14" i="40"/>
  <c r="CV14" i="40"/>
  <c r="CW14" i="40"/>
  <c r="CX14" i="40"/>
  <c r="CY14" i="40"/>
  <c r="CZ14" i="40"/>
  <c r="BI15" i="40"/>
  <c r="BJ15" i="40"/>
  <c r="BK15" i="40"/>
  <c r="BL15" i="40"/>
  <c r="BM15" i="40"/>
  <c r="BN15" i="40"/>
  <c r="BO15" i="40"/>
  <c r="BP15" i="40"/>
  <c r="BQ15" i="40"/>
  <c r="BR15" i="40"/>
  <c r="BS15" i="40"/>
  <c r="CP15" i="40"/>
  <c r="CQ15" i="40"/>
  <c r="CR15" i="40"/>
  <c r="CS15" i="40"/>
  <c r="CT15" i="40"/>
  <c r="CU15" i="40"/>
  <c r="CV15" i="40"/>
  <c r="CW15" i="40"/>
  <c r="CX15" i="40"/>
  <c r="CY15" i="40"/>
  <c r="CZ15" i="40"/>
  <c r="BM16" i="40"/>
  <c r="BN16" i="40"/>
  <c r="BO16" i="40"/>
  <c r="BP16" i="40"/>
  <c r="BQ16" i="40"/>
  <c r="BR16" i="40"/>
  <c r="BS16" i="40"/>
  <c r="CP16" i="40"/>
  <c r="CQ16" i="40"/>
  <c r="CR16" i="40"/>
  <c r="CS16" i="40"/>
  <c r="CT16" i="40"/>
  <c r="CU16" i="40"/>
  <c r="CV16" i="40"/>
  <c r="CW16" i="40"/>
  <c r="CX16" i="40"/>
  <c r="CY16" i="40"/>
  <c r="CZ16" i="40"/>
  <c r="BN17" i="40"/>
  <c r="BO17" i="40"/>
  <c r="BP17" i="40"/>
  <c r="BQ17" i="40"/>
  <c r="BR17" i="40"/>
  <c r="BS17" i="40"/>
  <c r="CP17" i="40"/>
  <c r="CQ17" i="40"/>
  <c r="CR17" i="40"/>
  <c r="CS17" i="40"/>
  <c r="CT17" i="40"/>
  <c r="CU17" i="40"/>
  <c r="CV17" i="40"/>
  <c r="CW17" i="40"/>
  <c r="CX17" i="40"/>
  <c r="CY17" i="40"/>
  <c r="CZ17" i="40"/>
  <c r="BN18" i="40"/>
  <c r="BO18" i="40"/>
  <c r="BP18" i="40"/>
  <c r="BQ18" i="40"/>
  <c r="BR18" i="40"/>
  <c r="BS18" i="40"/>
  <c r="CP18" i="40"/>
  <c r="CQ18" i="40"/>
  <c r="CR18" i="40"/>
  <c r="CS18" i="40"/>
  <c r="CT18" i="40"/>
  <c r="CU18" i="40"/>
  <c r="CV18" i="40"/>
  <c r="CW18" i="40"/>
  <c r="CX18" i="40"/>
  <c r="CY18" i="40"/>
  <c r="CZ18" i="40"/>
  <c r="BR19" i="40"/>
  <c r="BS19" i="40"/>
  <c r="CP19" i="40"/>
  <c r="CQ19" i="40"/>
  <c r="CR19" i="40"/>
  <c r="CS19" i="40"/>
  <c r="CT19" i="40"/>
  <c r="CU19" i="40"/>
  <c r="CV19" i="40"/>
  <c r="CW19" i="40"/>
  <c r="CX19" i="40"/>
  <c r="CY19" i="40"/>
  <c r="CZ19" i="40"/>
  <c r="BI20" i="40"/>
  <c r="BJ20" i="40"/>
  <c r="BK20" i="40"/>
  <c r="BL20" i="40"/>
  <c r="BM20" i="40"/>
  <c r="BN20" i="40"/>
  <c r="BO20" i="40"/>
  <c r="BP20" i="40"/>
  <c r="BQ20" i="40"/>
  <c r="BR20" i="40"/>
  <c r="BS20" i="40"/>
  <c r="CP20" i="40"/>
  <c r="CQ20" i="40"/>
  <c r="CR20" i="40"/>
  <c r="CS20" i="40"/>
  <c r="CT20" i="40"/>
  <c r="CU20" i="40"/>
  <c r="CV20" i="40"/>
  <c r="CW20" i="40"/>
  <c r="CX20" i="40"/>
  <c r="CY20" i="40"/>
  <c r="CZ20" i="40"/>
  <c r="BI21" i="40"/>
  <c r="BJ21" i="40"/>
  <c r="BL21" i="40"/>
  <c r="BM21" i="40"/>
  <c r="BN21" i="40"/>
  <c r="BO21" i="40"/>
  <c r="BP21" i="40"/>
  <c r="BQ21" i="40"/>
  <c r="BR21" i="40"/>
  <c r="BS21" i="40"/>
  <c r="CP21" i="40"/>
  <c r="CQ21" i="40"/>
  <c r="CR21" i="40"/>
  <c r="CS21" i="40"/>
  <c r="CT21" i="40"/>
  <c r="CU21" i="40"/>
  <c r="CV21" i="40"/>
  <c r="CW21" i="40"/>
  <c r="CX21" i="40"/>
  <c r="CY21" i="40"/>
  <c r="CZ21" i="40"/>
  <c r="BI22" i="40"/>
  <c r="BJ22" i="40"/>
  <c r="BK22" i="40"/>
  <c r="BL22" i="40"/>
  <c r="BM22" i="40"/>
  <c r="BN22" i="40"/>
  <c r="BO22" i="40"/>
  <c r="BP22" i="40"/>
  <c r="BQ22" i="40"/>
  <c r="BR22" i="40"/>
  <c r="BS22" i="40"/>
  <c r="CP22" i="40"/>
  <c r="CQ22" i="40"/>
  <c r="CR22" i="40"/>
  <c r="CS22" i="40"/>
  <c r="CT22" i="40"/>
  <c r="CU22" i="40"/>
  <c r="CV22" i="40"/>
  <c r="CW22" i="40"/>
  <c r="CX22" i="40"/>
  <c r="CY22" i="40"/>
  <c r="CZ22" i="40"/>
  <c r="BI23" i="40"/>
  <c r="BJ23" i="40"/>
  <c r="BK23" i="40"/>
  <c r="BL23" i="40"/>
  <c r="BM23" i="40"/>
  <c r="BN23" i="40"/>
  <c r="BO23" i="40"/>
  <c r="BP23" i="40"/>
  <c r="BQ23" i="40"/>
  <c r="BR23" i="40"/>
  <c r="BS23" i="40"/>
  <c r="CP23" i="40"/>
  <c r="CQ23" i="40"/>
  <c r="CR23" i="40"/>
  <c r="CS23" i="40"/>
  <c r="CT23" i="40"/>
  <c r="CU23" i="40"/>
  <c r="CV23" i="40"/>
  <c r="CW23" i="40"/>
  <c r="CX23" i="40"/>
  <c r="CY23" i="40"/>
  <c r="CZ23" i="40"/>
  <c r="BI24" i="40"/>
  <c r="BJ24" i="40"/>
  <c r="BK24" i="40"/>
  <c r="BL24" i="40"/>
  <c r="BM24" i="40"/>
  <c r="BN24" i="40"/>
  <c r="BO24" i="40"/>
  <c r="BP24" i="40"/>
  <c r="BQ24" i="40"/>
  <c r="BR24" i="40"/>
  <c r="BS24" i="40"/>
  <c r="CP24" i="40"/>
  <c r="CQ24" i="40"/>
  <c r="CR24" i="40"/>
  <c r="CS24" i="40"/>
  <c r="CT24" i="40"/>
  <c r="CU24" i="40"/>
  <c r="CV24" i="40"/>
  <c r="CW24" i="40"/>
  <c r="CX24" i="40"/>
  <c r="CY24" i="40"/>
  <c r="CZ24" i="40"/>
  <c r="BI25" i="40"/>
  <c r="BJ25" i="40"/>
  <c r="BK25" i="40"/>
  <c r="BL25" i="40"/>
  <c r="BM25" i="40"/>
  <c r="BN25" i="40"/>
  <c r="BO25" i="40"/>
  <c r="BP25" i="40"/>
  <c r="BQ25" i="40"/>
  <c r="BR25" i="40"/>
  <c r="BS25" i="40"/>
  <c r="CP25" i="40"/>
  <c r="CQ25" i="40"/>
  <c r="CR25" i="40"/>
  <c r="CS25" i="40"/>
  <c r="CT25" i="40"/>
  <c r="CU25" i="40"/>
  <c r="CV25" i="40"/>
  <c r="CW25" i="40"/>
  <c r="CX25" i="40"/>
  <c r="CY25" i="40"/>
  <c r="CZ25" i="40"/>
  <c r="BI26" i="40"/>
  <c r="BJ26" i="40"/>
  <c r="BK26" i="40"/>
  <c r="BL26" i="40"/>
  <c r="BM26" i="40"/>
  <c r="BN26" i="40"/>
  <c r="BO26" i="40"/>
  <c r="BP26" i="40"/>
  <c r="BQ26" i="40"/>
  <c r="BR26" i="40"/>
  <c r="BS26" i="40"/>
  <c r="CP26" i="40"/>
  <c r="CQ26" i="40"/>
  <c r="CR26" i="40"/>
  <c r="CS26" i="40"/>
  <c r="CT26" i="40"/>
  <c r="CU26" i="40"/>
  <c r="CV26" i="40"/>
  <c r="CW26" i="40"/>
  <c r="CX26" i="40"/>
  <c r="CY26" i="40"/>
  <c r="CZ26" i="40"/>
  <c r="BK27" i="40"/>
  <c r="CP27" i="40"/>
  <c r="CQ27" i="40"/>
  <c r="CR27" i="40"/>
  <c r="CS27" i="40"/>
  <c r="CT27" i="40"/>
  <c r="CU27" i="40"/>
  <c r="CV27" i="40"/>
  <c r="CW27" i="40"/>
  <c r="CX27" i="40"/>
  <c r="CY27" i="40"/>
  <c r="CZ27" i="40"/>
  <c r="BI28" i="40"/>
  <c r="BJ28" i="40"/>
  <c r="BK28" i="40"/>
  <c r="BL28" i="40"/>
  <c r="CP28" i="40"/>
  <c r="CQ28" i="40"/>
  <c r="CR28" i="40"/>
  <c r="CS28" i="40"/>
  <c r="CT28" i="40"/>
  <c r="CU28" i="40"/>
  <c r="CV28" i="40"/>
  <c r="CW28" i="40"/>
  <c r="CX28" i="40"/>
  <c r="CY28" i="40"/>
  <c r="CZ28" i="40"/>
  <c r="BL29" i="40"/>
  <c r="CP29" i="40"/>
  <c r="CQ29" i="40"/>
  <c r="CR29" i="40"/>
  <c r="CS29" i="40"/>
  <c r="CT29" i="40"/>
  <c r="CU29" i="40"/>
  <c r="CV29" i="40"/>
  <c r="CW29" i="40"/>
  <c r="CX29" i="40"/>
  <c r="CY29" i="40"/>
  <c r="CZ29" i="40"/>
  <c r="BS30" i="40"/>
  <c r="CP30" i="40"/>
  <c r="CQ30" i="40"/>
  <c r="CR30" i="40"/>
  <c r="CS30" i="40"/>
  <c r="CT30" i="40"/>
  <c r="CU30" i="40"/>
  <c r="CV30" i="40"/>
  <c r="CW30" i="40"/>
  <c r="CX30" i="40"/>
  <c r="CY30" i="40"/>
  <c r="CZ30" i="40"/>
  <c r="BI31" i="40"/>
  <c r="BJ31" i="40"/>
  <c r="BK31" i="40"/>
  <c r="BL31" i="40"/>
  <c r="BM31" i="40"/>
  <c r="BN31" i="40"/>
  <c r="BO31" i="40"/>
  <c r="BP31" i="40"/>
  <c r="BQ31" i="40"/>
  <c r="BR31" i="40"/>
  <c r="BS31" i="40"/>
  <c r="CP31" i="40"/>
  <c r="CQ31" i="40"/>
  <c r="CR31" i="40"/>
  <c r="CS31" i="40"/>
  <c r="CT31" i="40"/>
  <c r="CU31" i="40"/>
  <c r="CV31" i="40"/>
  <c r="CW31" i="40"/>
  <c r="CX31" i="40"/>
  <c r="CY31" i="40"/>
  <c r="CZ31" i="40"/>
  <c r="BO32" i="40"/>
  <c r="BP32" i="40"/>
  <c r="BQ32" i="40"/>
  <c r="BR32" i="40"/>
  <c r="BS32" i="40"/>
  <c r="CP32" i="40"/>
  <c r="CQ32" i="40"/>
  <c r="CR32" i="40"/>
  <c r="CS32" i="40"/>
  <c r="CT32" i="40"/>
  <c r="CU32" i="40"/>
  <c r="CV32" i="40"/>
  <c r="CW32" i="40"/>
  <c r="CX32" i="40"/>
  <c r="CY32" i="40"/>
  <c r="CZ32" i="40"/>
  <c r="BQ33" i="40"/>
  <c r="BR33" i="40"/>
  <c r="BS33" i="40"/>
  <c r="CP33" i="40"/>
  <c r="CQ33" i="40"/>
  <c r="CR33" i="40"/>
  <c r="CS33" i="40"/>
  <c r="CT33" i="40"/>
  <c r="CU33" i="40"/>
  <c r="CV33" i="40"/>
  <c r="CW33" i="40"/>
  <c r="CX33" i="40"/>
  <c r="CY33" i="40"/>
  <c r="CZ33" i="40"/>
  <c r="BQ34" i="40"/>
  <c r="BR34" i="40"/>
  <c r="BS34" i="40"/>
  <c r="CP34" i="40"/>
  <c r="CQ34" i="40"/>
  <c r="CR34" i="40"/>
  <c r="CS34" i="40"/>
  <c r="CT34" i="40"/>
  <c r="CU34" i="40"/>
  <c r="CV34" i="40"/>
  <c r="CW34" i="40"/>
  <c r="CX34" i="40"/>
  <c r="CY34" i="40"/>
  <c r="CZ34" i="40"/>
  <c r="BI35" i="40"/>
  <c r="CP35" i="40"/>
  <c r="CQ35" i="40"/>
  <c r="CR35" i="40"/>
  <c r="CS35" i="40"/>
  <c r="CT35" i="40"/>
  <c r="CU35" i="40"/>
  <c r="CV35" i="40"/>
  <c r="CW35" i="40"/>
  <c r="CX35" i="40"/>
  <c r="CY35" i="40"/>
  <c r="CZ35" i="40"/>
  <c r="BI36" i="40"/>
  <c r="BJ36" i="40"/>
  <c r="BK36" i="40"/>
  <c r="CP36" i="40"/>
  <c r="CQ36" i="40"/>
  <c r="CR36" i="40"/>
  <c r="CS36" i="40"/>
  <c r="CT36" i="40"/>
  <c r="CU36" i="40"/>
  <c r="CV36" i="40"/>
  <c r="CW36" i="40"/>
  <c r="CX36" i="40"/>
  <c r="CY36" i="40"/>
  <c r="CZ36" i="40"/>
  <c r="BI37" i="40"/>
  <c r="BJ37" i="40"/>
  <c r="BK37" i="40"/>
  <c r="CP37" i="40"/>
  <c r="CQ37" i="40"/>
  <c r="CR37" i="40"/>
  <c r="CS37" i="40"/>
  <c r="CT37" i="40"/>
  <c r="CU37" i="40"/>
  <c r="CV37" i="40"/>
  <c r="CW37" i="40"/>
  <c r="CX37" i="40"/>
  <c r="CY37" i="40"/>
  <c r="CZ37" i="40"/>
  <c r="BI38" i="40"/>
  <c r="BJ38" i="40"/>
  <c r="BK38" i="40"/>
  <c r="BL38" i="40"/>
  <c r="BM38" i="40"/>
  <c r="BN38" i="40"/>
  <c r="BO38" i="40"/>
  <c r="BP38" i="40"/>
  <c r="BQ38" i="40"/>
  <c r="CP38" i="40"/>
  <c r="CQ38" i="40"/>
  <c r="CR38" i="40"/>
  <c r="CS38" i="40"/>
  <c r="CT38" i="40"/>
  <c r="CU38" i="40"/>
  <c r="CV38" i="40"/>
  <c r="CW38" i="40"/>
  <c r="CX38" i="40"/>
  <c r="CY38" i="40"/>
  <c r="CZ38" i="40"/>
  <c r="BI39" i="40"/>
  <c r="BJ39" i="40"/>
  <c r="BL39" i="40"/>
  <c r="BM39" i="40"/>
  <c r="BN39" i="40"/>
  <c r="BO39" i="40"/>
  <c r="BP39" i="40"/>
  <c r="BR39" i="40"/>
  <c r="BS39" i="40"/>
  <c r="CP39" i="40"/>
  <c r="CQ39" i="40"/>
  <c r="CR39" i="40"/>
  <c r="CS39" i="40"/>
  <c r="CT39" i="40"/>
  <c r="CU39" i="40"/>
  <c r="CV39" i="40"/>
  <c r="CW39" i="40"/>
  <c r="CX39" i="40"/>
  <c r="CY39" i="40"/>
  <c r="CZ39" i="40"/>
  <c r="BK40" i="40"/>
  <c r="BL40" i="40"/>
  <c r="BN40" i="40"/>
  <c r="BO40" i="40"/>
  <c r="CP40" i="40"/>
  <c r="CQ40" i="40"/>
  <c r="CR40" i="40"/>
  <c r="CS40" i="40"/>
  <c r="CT40" i="40"/>
  <c r="CU40" i="40"/>
  <c r="CV40" i="40"/>
  <c r="CW40" i="40"/>
  <c r="CX40" i="40"/>
  <c r="CY40" i="40"/>
  <c r="CZ40" i="40"/>
  <c r="BL41" i="40"/>
  <c r="BM41" i="40"/>
  <c r="BN41" i="40"/>
  <c r="BO41" i="40"/>
  <c r="BP41" i="40"/>
  <c r="BQ41" i="40"/>
  <c r="BR41" i="40"/>
  <c r="BS41" i="40"/>
  <c r="CP41" i="40"/>
  <c r="CQ41" i="40"/>
  <c r="CR41" i="40"/>
  <c r="CS41" i="40"/>
  <c r="CT41" i="40"/>
  <c r="CU41" i="40"/>
  <c r="CV41" i="40"/>
  <c r="CW41" i="40"/>
  <c r="CX41" i="40"/>
  <c r="CY41" i="40"/>
  <c r="CZ41" i="40"/>
  <c r="BK42" i="40"/>
  <c r="BL42" i="40"/>
  <c r="BM42" i="40"/>
  <c r="CP42" i="40"/>
  <c r="CQ42" i="40"/>
  <c r="CR42" i="40"/>
  <c r="CS42" i="40"/>
  <c r="CT42" i="40"/>
  <c r="CU42" i="40"/>
  <c r="CV42" i="40"/>
  <c r="CW42" i="40"/>
  <c r="CX42" i="40"/>
  <c r="CY42" i="40"/>
  <c r="CZ42" i="40"/>
  <c r="BI43" i="40"/>
  <c r="BJ43" i="40"/>
  <c r="BK43" i="40"/>
  <c r="BL43" i="40"/>
  <c r="BM43" i="40"/>
  <c r="BN43" i="40"/>
  <c r="BO43" i="40"/>
  <c r="BP43" i="40"/>
  <c r="BQ43" i="40"/>
  <c r="BR43" i="40"/>
  <c r="BS43" i="40"/>
  <c r="CP43" i="40"/>
  <c r="CQ43" i="40"/>
  <c r="CR43" i="40"/>
  <c r="CS43" i="40"/>
  <c r="CT43" i="40"/>
  <c r="CU43" i="40"/>
  <c r="CV43" i="40"/>
  <c r="CW43" i="40"/>
  <c r="CX43" i="40"/>
  <c r="CY43" i="40"/>
  <c r="CZ43" i="40"/>
  <c r="BI44" i="40"/>
  <c r="BJ44" i="40"/>
  <c r="BK44" i="40"/>
  <c r="BL44" i="40"/>
  <c r="BM44" i="40"/>
  <c r="BN44" i="40"/>
  <c r="BO44" i="40"/>
  <c r="BP44" i="40"/>
  <c r="BQ44" i="40"/>
  <c r="BR44" i="40"/>
  <c r="BS44" i="40"/>
  <c r="CP44" i="40"/>
  <c r="CQ44" i="40"/>
  <c r="CR44" i="40"/>
  <c r="CS44" i="40"/>
  <c r="CT44" i="40"/>
  <c r="CU44" i="40"/>
  <c r="CV44" i="40"/>
  <c r="CW44" i="40"/>
  <c r="CX44" i="40"/>
  <c r="CY44" i="40"/>
  <c r="CZ44" i="40"/>
  <c r="BI45" i="40"/>
  <c r="BJ45" i="40"/>
  <c r="BK45" i="40"/>
  <c r="BL45" i="40"/>
  <c r="BM45" i="40"/>
  <c r="BN45" i="40"/>
  <c r="BO45" i="40"/>
  <c r="BP45" i="40"/>
  <c r="BQ45" i="40"/>
  <c r="BR45" i="40"/>
  <c r="BS45" i="40"/>
  <c r="CP45" i="40"/>
  <c r="CQ45" i="40"/>
  <c r="CR45" i="40"/>
  <c r="CS45" i="40"/>
  <c r="CT45" i="40"/>
  <c r="CU45" i="40"/>
  <c r="CV45" i="40"/>
  <c r="CW45" i="40"/>
  <c r="CX45" i="40"/>
  <c r="CY45" i="40"/>
  <c r="CZ45" i="40"/>
  <c r="BI46" i="40"/>
  <c r="BJ46" i="40"/>
  <c r="BK46" i="40"/>
  <c r="BL46" i="40"/>
  <c r="BM46" i="40"/>
  <c r="BN46" i="40"/>
  <c r="BO46" i="40"/>
  <c r="BP46" i="40"/>
  <c r="BQ46" i="40"/>
  <c r="BR46" i="40"/>
  <c r="BS46" i="40"/>
  <c r="CP46" i="40"/>
  <c r="CQ46" i="40"/>
  <c r="CR46" i="40"/>
  <c r="CS46" i="40"/>
  <c r="CT46" i="40"/>
  <c r="CU46" i="40"/>
  <c r="CV46" i="40"/>
  <c r="CW46" i="40"/>
  <c r="CX46" i="40"/>
  <c r="CY46" i="40"/>
  <c r="CZ46" i="40"/>
  <c r="BI47" i="40"/>
  <c r="BJ47" i="40"/>
  <c r="BK47" i="40"/>
  <c r="BL47" i="40"/>
  <c r="BM47" i="40"/>
  <c r="BN47" i="40"/>
  <c r="BO47" i="40"/>
  <c r="BP47" i="40"/>
  <c r="BQ47" i="40"/>
  <c r="BR47" i="40"/>
  <c r="BS47" i="40"/>
  <c r="CP47" i="40"/>
  <c r="CQ47" i="40"/>
  <c r="CR47" i="40"/>
  <c r="CS47" i="40"/>
  <c r="CT47" i="40"/>
  <c r="CU47" i="40"/>
  <c r="CV47" i="40"/>
  <c r="CW47" i="40"/>
  <c r="CX47" i="40"/>
  <c r="CY47" i="40"/>
  <c r="CZ47" i="40"/>
  <c r="BI48" i="40"/>
  <c r="BJ48" i="40"/>
  <c r="BK48" i="40"/>
  <c r="BL48" i="40"/>
  <c r="BM48" i="40"/>
  <c r="BN48" i="40"/>
  <c r="BO48" i="40"/>
  <c r="BP48" i="40"/>
  <c r="BQ48" i="40"/>
  <c r="BR48" i="40"/>
  <c r="BS48" i="40"/>
  <c r="CP48" i="40"/>
  <c r="CQ48" i="40"/>
  <c r="CR48" i="40"/>
  <c r="CS48" i="40"/>
  <c r="CT48" i="40"/>
  <c r="CU48" i="40"/>
  <c r="CV48" i="40"/>
  <c r="CW48" i="40"/>
  <c r="CX48" i="40"/>
  <c r="CY48" i="40"/>
  <c r="CZ48" i="40"/>
  <c r="BI49" i="40"/>
  <c r="BJ49" i="40"/>
  <c r="BK49" i="40"/>
  <c r="BL49" i="40"/>
  <c r="BM49" i="40"/>
  <c r="BN49" i="40"/>
  <c r="BO49" i="40"/>
  <c r="BP49" i="40"/>
  <c r="BQ49" i="40"/>
  <c r="BR49" i="40"/>
  <c r="BS49" i="40"/>
  <c r="CP49" i="40"/>
  <c r="CQ49" i="40"/>
  <c r="CR49" i="40"/>
  <c r="CS49" i="40"/>
  <c r="CT49" i="40"/>
  <c r="CU49" i="40"/>
  <c r="CV49" i="40"/>
  <c r="CW49" i="40"/>
  <c r="CX49" i="40"/>
  <c r="CY49" i="40"/>
  <c r="CZ49" i="40"/>
  <c r="BI50" i="40"/>
  <c r="BJ50" i="40"/>
  <c r="BK50" i="40"/>
  <c r="BL50" i="40"/>
  <c r="BM50" i="40"/>
  <c r="CP50" i="40"/>
  <c r="CQ50" i="40"/>
  <c r="CR50" i="40"/>
  <c r="CS50" i="40"/>
  <c r="CT50" i="40"/>
  <c r="CU50" i="40"/>
  <c r="CV50" i="40"/>
  <c r="CW50" i="40"/>
  <c r="CX50" i="40"/>
  <c r="CY50" i="40"/>
  <c r="CZ50" i="40"/>
  <c r="BI51" i="40"/>
  <c r="BJ51" i="40"/>
  <c r="BK51" i="40"/>
  <c r="BL51" i="40"/>
  <c r="BM51" i="40"/>
  <c r="BN51" i="40"/>
  <c r="BO51" i="40"/>
  <c r="BP51" i="40"/>
  <c r="BQ51" i="40"/>
  <c r="BR51" i="40"/>
  <c r="BS51" i="40"/>
  <c r="CP51" i="40"/>
  <c r="CQ51" i="40"/>
  <c r="CR51" i="40"/>
  <c r="CS51" i="40"/>
  <c r="CT51" i="40"/>
  <c r="CU51" i="40"/>
  <c r="CV51" i="40"/>
  <c r="CW51" i="40"/>
  <c r="CX51" i="40"/>
  <c r="CY51" i="40"/>
  <c r="CZ51" i="40"/>
  <c r="BI52" i="40"/>
  <c r="BJ52" i="40"/>
  <c r="BK52" i="40"/>
  <c r="BL52" i="40"/>
  <c r="BM52" i="40"/>
  <c r="BN52" i="40"/>
  <c r="BO52" i="40"/>
  <c r="BP52" i="40"/>
  <c r="BQ52" i="40"/>
  <c r="BR52" i="40"/>
  <c r="CP52" i="40"/>
  <c r="CQ52" i="40"/>
  <c r="CR52" i="40"/>
  <c r="CS52" i="40"/>
  <c r="CT52" i="40"/>
  <c r="CU52" i="40"/>
  <c r="CV52" i="40"/>
  <c r="CW52" i="40"/>
  <c r="CX52" i="40"/>
  <c r="CY52" i="40"/>
  <c r="CZ52" i="40"/>
  <c r="BI53" i="40"/>
  <c r="BJ53" i="40"/>
  <c r="BK53" i="40"/>
  <c r="BL53" i="40"/>
  <c r="BM53" i="40"/>
  <c r="BN53" i="40"/>
  <c r="BO53" i="40"/>
  <c r="BP53" i="40"/>
  <c r="BQ53" i="40"/>
  <c r="BR53" i="40"/>
  <c r="BS53" i="40"/>
  <c r="CP53" i="40"/>
  <c r="CQ53" i="40"/>
  <c r="CR53" i="40"/>
  <c r="CS53" i="40"/>
  <c r="CT53" i="40"/>
  <c r="CU53" i="40"/>
  <c r="CV53" i="40"/>
  <c r="CW53" i="40"/>
  <c r="CX53" i="40"/>
  <c r="CY53" i="40"/>
  <c r="CZ53" i="40"/>
  <c r="BJ54" i="40"/>
  <c r="BM54" i="40"/>
  <c r="CP54" i="40"/>
  <c r="CQ54" i="40"/>
  <c r="CR54" i="40"/>
  <c r="CS54" i="40"/>
  <c r="CT54" i="40"/>
  <c r="CU54" i="40"/>
  <c r="CV54" i="40"/>
  <c r="CW54" i="40"/>
  <c r="CX54" i="40"/>
  <c r="CY54" i="40"/>
  <c r="CZ54" i="40"/>
  <c r="BI55" i="40"/>
  <c r="BJ55" i="40"/>
  <c r="BK55" i="40"/>
  <c r="BL55" i="40"/>
  <c r="BM55" i="40"/>
  <c r="BN55" i="40"/>
  <c r="BO55" i="40"/>
  <c r="BP55" i="40"/>
  <c r="BQ55" i="40"/>
  <c r="BR55" i="40"/>
  <c r="BS55" i="40"/>
  <c r="CP55" i="40"/>
  <c r="CQ55" i="40"/>
  <c r="CR55" i="40"/>
  <c r="CS55" i="40"/>
  <c r="CT55" i="40"/>
  <c r="CU55" i="40"/>
  <c r="CV55" i="40"/>
  <c r="CW55" i="40"/>
  <c r="CX55" i="40"/>
  <c r="CY55" i="40"/>
  <c r="CZ55" i="40"/>
  <c r="BI56" i="40"/>
  <c r="BJ56" i="40"/>
  <c r="BK56" i="40"/>
  <c r="BL56" i="40"/>
  <c r="BM56" i="40"/>
  <c r="BN56" i="40"/>
  <c r="BO56" i="40"/>
  <c r="BP56" i="40"/>
  <c r="BQ56" i="40"/>
  <c r="BR56" i="40"/>
  <c r="BS56" i="40"/>
  <c r="CP56" i="40"/>
  <c r="CQ56" i="40"/>
  <c r="CR56" i="40"/>
  <c r="CS56" i="40"/>
  <c r="CT56" i="40"/>
  <c r="CU56" i="40"/>
  <c r="CV56" i="40"/>
  <c r="CW56" i="40"/>
  <c r="CX56" i="40"/>
  <c r="CY56" i="40"/>
  <c r="CZ56" i="40"/>
  <c r="BJ57" i="40"/>
  <c r="BK57" i="40"/>
  <c r="CP57" i="40"/>
  <c r="CQ57" i="40"/>
  <c r="CR57" i="40"/>
  <c r="CS57" i="40"/>
  <c r="CT57" i="40"/>
  <c r="CU57" i="40"/>
  <c r="CV57" i="40"/>
  <c r="CW57" i="40"/>
  <c r="CX57" i="40"/>
  <c r="CY57" i="40"/>
  <c r="CZ57" i="40"/>
  <c r="BI58" i="40"/>
  <c r="BJ58" i="40"/>
  <c r="BK58" i="40"/>
  <c r="BL58" i="40"/>
  <c r="BM58" i="40"/>
  <c r="BN58" i="40"/>
  <c r="BO58" i="40"/>
  <c r="BP58" i="40"/>
  <c r="BQ58" i="40"/>
  <c r="BR58" i="40"/>
  <c r="BS58" i="40"/>
  <c r="CP58" i="40"/>
  <c r="CQ58" i="40"/>
  <c r="CR58" i="40"/>
  <c r="CS58" i="40"/>
  <c r="CT58" i="40"/>
  <c r="CU58" i="40"/>
  <c r="CV58" i="40"/>
  <c r="CW58" i="40"/>
  <c r="CX58" i="40"/>
  <c r="CY58" i="40"/>
  <c r="CZ58" i="40"/>
  <c r="BI59" i="40"/>
  <c r="BJ59" i="40"/>
  <c r="BK59" i="40"/>
  <c r="BL59" i="40"/>
  <c r="BM59" i="40"/>
  <c r="BN59" i="40"/>
  <c r="BO59" i="40"/>
  <c r="BP59" i="40"/>
  <c r="BQ59" i="40"/>
  <c r="BR59" i="40"/>
  <c r="BS59" i="40"/>
  <c r="CP59" i="40"/>
  <c r="CQ59" i="40"/>
  <c r="CR59" i="40"/>
  <c r="CS59" i="40"/>
  <c r="CT59" i="40"/>
  <c r="CU59" i="40"/>
  <c r="CV59" i="40"/>
  <c r="CW59" i="40"/>
  <c r="CX59" i="40"/>
  <c r="CY59" i="40"/>
  <c r="CZ59" i="40"/>
  <c r="BI60" i="40"/>
  <c r="BJ60" i="40"/>
  <c r="BK60" i="40"/>
  <c r="BL60" i="40"/>
  <c r="BM60" i="40"/>
  <c r="BN60" i="40"/>
  <c r="BO60" i="40"/>
  <c r="BP60" i="40"/>
  <c r="BQ60" i="40"/>
  <c r="BR60" i="40"/>
  <c r="BS60" i="40"/>
  <c r="CP60" i="40"/>
  <c r="CQ60" i="40"/>
  <c r="CR60" i="40"/>
  <c r="CS60" i="40"/>
  <c r="CT60" i="40"/>
  <c r="CU60" i="40"/>
  <c r="CV60" i="40"/>
  <c r="CW60" i="40"/>
  <c r="CX60" i="40"/>
  <c r="CY60" i="40"/>
  <c r="CZ60" i="40"/>
  <c r="BL61" i="40"/>
  <c r="BM61" i="40"/>
  <c r="BN61" i="40"/>
  <c r="BO61" i="40"/>
  <c r="BP61" i="40"/>
  <c r="BQ61" i="40"/>
  <c r="CP61" i="40"/>
  <c r="CQ61" i="40"/>
  <c r="CR61" i="40"/>
  <c r="CS61" i="40"/>
  <c r="CT61" i="40"/>
  <c r="CU61" i="40"/>
  <c r="CV61" i="40"/>
  <c r="CW61" i="40"/>
  <c r="CX61" i="40"/>
  <c r="CY61" i="40"/>
  <c r="CZ61" i="40"/>
  <c r="BI62" i="40"/>
  <c r="BJ62" i="40"/>
  <c r="BK62" i="40"/>
  <c r="BL62" i="40"/>
  <c r="BM62" i="40"/>
  <c r="BN62" i="40"/>
  <c r="BO62" i="40"/>
  <c r="BP62" i="40"/>
  <c r="BQ62" i="40"/>
  <c r="BR62" i="40"/>
  <c r="BS62" i="40"/>
  <c r="CP62" i="40"/>
  <c r="CQ62" i="40"/>
  <c r="CR62" i="40"/>
  <c r="CS62" i="40"/>
  <c r="CT62" i="40"/>
  <c r="CU62" i="40"/>
  <c r="CV62" i="40"/>
  <c r="CW62" i="40"/>
  <c r="CX62" i="40"/>
  <c r="CY62" i="40"/>
  <c r="CZ62" i="40"/>
  <c r="BI63" i="40"/>
  <c r="BJ63" i="40"/>
  <c r="BK63" i="40"/>
  <c r="BL63" i="40"/>
  <c r="CP63" i="40"/>
  <c r="CQ63" i="40"/>
  <c r="CR63" i="40"/>
  <c r="CS63" i="40"/>
  <c r="CT63" i="40"/>
  <c r="CU63" i="40"/>
  <c r="CV63" i="40"/>
  <c r="CW63" i="40"/>
  <c r="CX63" i="40"/>
  <c r="CY63" i="40"/>
  <c r="CZ63" i="40"/>
  <c r="BI64" i="40"/>
  <c r="BJ64" i="40"/>
  <c r="BK64" i="40"/>
  <c r="BL64" i="40"/>
  <c r="BM64" i="40"/>
  <c r="BN64" i="40"/>
  <c r="BO64" i="40"/>
  <c r="BP64" i="40"/>
  <c r="BQ64" i="40"/>
  <c r="BR64" i="40"/>
  <c r="BS64" i="40"/>
  <c r="CP64" i="40"/>
  <c r="CQ64" i="40"/>
  <c r="CR64" i="40"/>
  <c r="CS64" i="40"/>
  <c r="CT64" i="40"/>
  <c r="CU64" i="40"/>
  <c r="CV64" i="40"/>
  <c r="CW64" i="40"/>
  <c r="CX64" i="40"/>
  <c r="CY64" i="40"/>
  <c r="CZ64" i="40"/>
  <c r="BL65" i="40"/>
  <c r="BM65" i="40"/>
  <c r="BN65" i="40"/>
  <c r="BO65" i="40"/>
  <c r="BP65" i="40"/>
  <c r="BQ65" i="40"/>
  <c r="BS65" i="40"/>
  <c r="CP65" i="40"/>
  <c r="CQ65" i="40"/>
  <c r="CR65" i="40"/>
  <c r="CS65" i="40"/>
  <c r="CT65" i="40"/>
  <c r="CU65" i="40"/>
  <c r="CV65" i="40"/>
  <c r="CW65" i="40"/>
  <c r="CX65" i="40"/>
  <c r="CY65" i="40"/>
  <c r="CZ65" i="40"/>
  <c r="BI66" i="40"/>
  <c r="BJ66" i="40"/>
  <c r="BK66" i="40"/>
  <c r="BL66" i="40"/>
  <c r="BM66" i="40"/>
  <c r="BN66" i="40"/>
  <c r="BO66" i="40"/>
  <c r="BP66" i="40"/>
  <c r="BQ66" i="40"/>
  <c r="BR66" i="40"/>
  <c r="BS66" i="40"/>
  <c r="CP66" i="40"/>
  <c r="CQ66" i="40"/>
  <c r="CR66" i="40"/>
  <c r="CS66" i="40"/>
  <c r="CT66" i="40"/>
  <c r="CU66" i="40"/>
  <c r="CV66" i="40"/>
  <c r="CW66" i="40"/>
  <c r="CX66" i="40"/>
  <c r="CY66" i="40"/>
  <c r="CZ66" i="40"/>
  <c r="BL67" i="40"/>
  <c r="BM67" i="40"/>
  <c r="BN67" i="40"/>
  <c r="BO67" i="40"/>
  <c r="BP67" i="40"/>
  <c r="BQ67" i="40"/>
  <c r="BR67" i="40"/>
  <c r="CP67" i="40"/>
  <c r="CQ67" i="40"/>
  <c r="CR67" i="40"/>
  <c r="CS67" i="40"/>
  <c r="CT67" i="40"/>
  <c r="CU67" i="40"/>
  <c r="CV67" i="40"/>
  <c r="CW67" i="40"/>
  <c r="CX67" i="40"/>
  <c r="CY67" i="40"/>
  <c r="CZ67" i="40"/>
  <c r="BM68" i="40"/>
  <c r="BN68" i="40"/>
  <c r="BO68" i="40"/>
  <c r="BP68" i="40"/>
  <c r="BQ68" i="40"/>
  <c r="BR68" i="40"/>
  <c r="BS68" i="40"/>
  <c r="CP68" i="40"/>
  <c r="CQ68" i="40"/>
  <c r="CR68" i="40"/>
  <c r="CS68" i="40"/>
  <c r="CT68" i="40"/>
  <c r="CU68" i="40"/>
  <c r="CV68" i="40"/>
  <c r="CW68" i="40"/>
  <c r="CX68" i="40"/>
  <c r="CY68" i="40"/>
  <c r="CZ68" i="40"/>
  <c r="BM69" i="40"/>
  <c r="BN69" i="40"/>
  <c r="BO69" i="40"/>
  <c r="BP69" i="40"/>
  <c r="BQ69" i="40"/>
  <c r="BR69" i="40"/>
  <c r="BS69" i="40"/>
  <c r="CP69" i="40"/>
  <c r="CQ69" i="40"/>
  <c r="CR69" i="40"/>
  <c r="CS69" i="40"/>
  <c r="CT69" i="40"/>
  <c r="CU69" i="40"/>
  <c r="CV69" i="40"/>
  <c r="CW69" i="40"/>
  <c r="CX69" i="40"/>
  <c r="CY69" i="40"/>
  <c r="CZ69" i="40"/>
  <c r="BR70" i="40"/>
  <c r="BS70" i="40"/>
  <c r="CP70" i="40"/>
  <c r="CQ70" i="40"/>
  <c r="CR70" i="40"/>
  <c r="CS70" i="40"/>
  <c r="CT70" i="40"/>
  <c r="CU70" i="40"/>
  <c r="CV70" i="40"/>
  <c r="CW70" i="40"/>
  <c r="CX70" i="40"/>
  <c r="CY70" i="40"/>
  <c r="CZ70" i="40"/>
  <c r="BR71" i="40"/>
  <c r="BS71" i="40"/>
  <c r="CP71" i="40"/>
  <c r="CQ71" i="40"/>
  <c r="CR71" i="40"/>
  <c r="CS71" i="40"/>
  <c r="CT71" i="40"/>
  <c r="CU71" i="40"/>
  <c r="CV71" i="40"/>
  <c r="CW71" i="40"/>
  <c r="CX71" i="40"/>
  <c r="CY71" i="40"/>
  <c r="CZ71" i="40"/>
  <c r="BI72" i="40"/>
  <c r="BJ72" i="40"/>
  <c r="BK72" i="40"/>
  <c r="CP72" i="40"/>
  <c r="CQ72" i="40"/>
  <c r="CR72" i="40"/>
  <c r="CS72" i="40"/>
  <c r="CT72" i="40"/>
  <c r="CU72" i="40"/>
  <c r="CV72" i="40"/>
  <c r="CW72" i="40"/>
  <c r="CX72" i="40"/>
  <c r="CY72" i="40"/>
  <c r="CZ72" i="40"/>
  <c r="BI73" i="40"/>
  <c r="BJ73" i="40"/>
  <c r="BK73" i="40"/>
  <c r="CP73" i="40"/>
  <c r="CQ73" i="40"/>
  <c r="CR73" i="40"/>
  <c r="CS73" i="40"/>
  <c r="CT73" i="40"/>
  <c r="CU73" i="40"/>
  <c r="CV73" i="40"/>
  <c r="CW73" i="40"/>
  <c r="CX73" i="40"/>
  <c r="CY73" i="40"/>
  <c r="CZ73" i="40"/>
  <c r="BI74" i="40"/>
  <c r="BJ74" i="40"/>
  <c r="BK74" i="40"/>
  <c r="BL74" i="40"/>
  <c r="BM74" i="40"/>
  <c r="BN74" i="40"/>
  <c r="BO74" i="40"/>
  <c r="BP74" i="40"/>
  <c r="BQ74" i="40"/>
  <c r="BR74" i="40"/>
  <c r="BS74" i="40"/>
  <c r="CP74" i="40"/>
  <c r="CQ74" i="40"/>
  <c r="CR74" i="40"/>
  <c r="CS74" i="40"/>
  <c r="CT74" i="40"/>
  <c r="CU74" i="40"/>
  <c r="CV74" i="40"/>
  <c r="CW74" i="40"/>
  <c r="CX74" i="40"/>
  <c r="CY74" i="40"/>
  <c r="CZ74" i="40"/>
  <c r="BI75" i="40"/>
  <c r="BJ75" i="40"/>
  <c r="BL75" i="40"/>
  <c r="BM75" i="40"/>
  <c r="BN75" i="40"/>
  <c r="BO75" i="40"/>
  <c r="BP75" i="40"/>
  <c r="BQ75" i="40"/>
  <c r="BR75" i="40"/>
  <c r="BS75" i="40"/>
  <c r="CP75" i="40"/>
  <c r="CQ75" i="40"/>
  <c r="CR75" i="40"/>
  <c r="CS75" i="40"/>
  <c r="CT75" i="40"/>
  <c r="CU75" i="40"/>
  <c r="CV75" i="40"/>
  <c r="CW75" i="40"/>
  <c r="CX75" i="40"/>
  <c r="CY75" i="40"/>
  <c r="CZ75" i="40"/>
  <c r="BN76" i="40"/>
  <c r="BO76" i="40"/>
  <c r="BP76" i="40"/>
  <c r="BQ76" i="40"/>
  <c r="BR76" i="40"/>
  <c r="BS76" i="40"/>
  <c r="CP76" i="40"/>
  <c r="CQ76" i="40"/>
  <c r="CR76" i="40"/>
  <c r="CS76" i="40"/>
  <c r="CT76" i="40"/>
  <c r="CU76" i="40"/>
  <c r="CV76" i="40"/>
  <c r="CW76" i="40"/>
  <c r="CX76" i="40"/>
  <c r="CY76" i="40"/>
  <c r="CZ76" i="40"/>
  <c r="BI77" i="40"/>
  <c r="BJ77" i="40"/>
  <c r="BK77" i="40"/>
  <c r="BL77" i="40"/>
  <c r="BM77" i="40"/>
  <c r="BN77" i="40"/>
  <c r="BO77" i="40"/>
  <c r="BP77" i="40"/>
  <c r="BQ77" i="40"/>
  <c r="BR77" i="40"/>
  <c r="BS77" i="40"/>
  <c r="CP77" i="40"/>
  <c r="CQ77" i="40"/>
  <c r="CR77" i="40"/>
  <c r="CS77" i="40"/>
  <c r="CT77" i="40"/>
  <c r="CU77" i="40"/>
  <c r="CV77" i="40"/>
  <c r="CW77" i="40"/>
  <c r="CX77" i="40"/>
  <c r="CY77" i="40"/>
  <c r="CZ77" i="40"/>
  <c r="BI78" i="40"/>
  <c r="BJ78" i="40"/>
  <c r="BK78" i="40"/>
  <c r="BL78" i="40"/>
  <c r="BM78" i="40"/>
  <c r="BN78" i="40"/>
  <c r="BO78" i="40"/>
  <c r="BP78" i="40"/>
  <c r="BQ78" i="40"/>
  <c r="BR78" i="40"/>
  <c r="BS78" i="40"/>
  <c r="CP78" i="40"/>
  <c r="CQ78" i="40"/>
  <c r="CR78" i="40"/>
  <c r="CS78" i="40"/>
  <c r="CT78" i="40"/>
  <c r="CU78" i="40"/>
  <c r="CV78" i="40"/>
  <c r="CW78" i="40"/>
  <c r="CX78" i="40"/>
  <c r="CY78" i="40"/>
  <c r="CZ78" i="40"/>
  <c r="BI79" i="40"/>
  <c r="BJ79" i="40"/>
  <c r="BK79" i="40"/>
  <c r="BL79" i="40"/>
  <c r="BM79" i="40"/>
  <c r="BN79" i="40"/>
  <c r="BO79" i="40"/>
  <c r="BP79" i="40"/>
  <c r="BQ79" i="40"/>
  <c r="BR79" i="40"/>
  <c r="BS79" i="40"/>
  <c r="CP79" i="40"/>
  <c r="CQ79" i="40"/>
  <c r="CR79" i="40"/>
  <c r="CS79" i="40"/>
  <c r="CT79" i="40"/>
  <c r="CU79" i="40"/>
  <c r="CV79" i="40"/>
  <c r="CW79" i="40"/>
  <c r="CX79" i="40"/>
  <c r="CY79" i="40"/>
  <c r="CZ79" i="40"/>
  <c r="BI80" i="40"/>
  <c r="BJ80" i="40"/>
  <c r="BK80" i="40"/>
  <c r="BL80" i="40"/>
  <c r="BM80" i="40"/>
  <c r="BN80" i="40"/>
  <c r="BO80" i="40"/>
  <c r="BP80" i="40"/>
  <c r="BQ80" i="40"/>
  <c r="BR80" i="40"/>
  <c r="BS80" i="40"/>
  <c r="CP80" i="40"/>
  <c r="CQ80" i="40"/>
  <c r="CR80" i="40"/>
  <c r="CS80" i="40"/>
  <c r="CT80" i="40"/>
  <c r="CU80" i="40"/>
  <c r="CV80" i="40"/>
  <c r="CW80" i="40"/>
  <c r="CX80" i="40"/>
  <c r="CY80" i="40"/>
  <c r="CZ80" i="40"/>
  <c r="BI81" i="40"/>
  <c r="BJ81" i="40"/>
  <c r="BK81" i="40"/>
  <c r="BL81" i="40"/>
  <c r="BM81" i="40"/>
  <c r="BN81" i="40"/>
  <c r="BO81" i="40"/>
  <c r="BP81" i="40"/>
  <c r="BQ81" i="40"/>
  <c r="BR81" i="40"/>
  <c r="BS81" i="40"/>
  <c r="CP81" i="40"/>
  <c r="CQ81" i="40"/>
  <c r="CR81" i="40"/>
  <c r="CS81" i="40"/>
  <c r="CT81" i="40"/>
  <c r="CU81" i="40"/>
  <c r="CV81" i="40"/>
  <c r="CW81" i="40"/>
  <c r="CX81" i="40"/>
  <c r="CY81" i="40"/>
  <c r="CZ81" i="40"/>
  <c r="BI82" i="40"/>
  <c r="BJ82" i="40"/>
  <c r="BL82" i="40"/>
  <c r="CP82" i="40"/>
  <c r="CQ82" i="40"/>
  <c r="CR82" i="40"/>
  <c r="CS82" i="40"/>
  <c r="CT82" i="40"/>
  <c r="CU82" i="40"/>
  <c r="CV82" i="40"/>
  <c r="CW82" i="40"/>
  <c r="CX82" i="40"/>
  <c r="CY82" i="40"/>
  <c r="CZ82" i="40"/>
  <c r="BL83" i="40"/>
  <c r="BM83" i="40"/>
  <c r="BN83" i="40"/>
  <c r="BO83" i="40"/>
  <c r="BP83" i="40"/>
  <c r="BQ83" i="40"/>
  <c r="BR83" i="40"/>
  <c r="BS83" i="40"/>
  <c r="CP83" i="40"/>
  <c r="CQ83" i="40"/>
  <c r="CR83" i="40"/>
  <c r="CS83" i="40"/>
  <c r="CT83" i="40"/>
  <c r="CU83" i="40"/>
  <c r="CV83" i="40"/>
  <c r="CW83" i="40"/>
  <c r="CX83" i="40"/>
  <c r="CY83" i="40"/>
  <c r="CZ83" i="40"/>
  <c r="BO84" i="40"/>
  <c r="BP84" i="40"/>
  <c r="BQ84" i="40"/>
  <c r="BR84" i="40"/>
  <c r="BS84" i="40"/>
  <c r="CP84" i="40"/>
  <c r="CQ84" i="40"/>
  <c r="CR84" i="40"/>
  <c r="CS84" i="40"/>
  <c r="CT84" i="40"/>
  <c r="CU84" i="40"/>
  <c r="CV84" i="40"/>
  <c r="CW84" i="40"/>
  <c r="CX84" i="40"/>
  <c r="CY84" i="40"/>
  <c r="CZ84" i="40"/>
  <c r="BO85" i="40"/>
  <c r="BP85" i="40"/>
  <c r="BQ85" i="40"/>
  <c r="BR85" i="40"/>
  <c r="BS85" i="40"/>
  <c r="CP85" i="40"/>
  <c r="CQ85" i="40"/>
  <c r="CR85" i="40"/>
  <c r="CS85" i="40"/>
  <c r="CT85" i="40"/>
  <c r="CU85" i="40"/>
  <c r="CV85" i="40"/>
  <c r="CW85" i="40"/>
  <c r="CX85" i="40"/>
  <c r="CY85" i="40"/>
  <c r="CZ85" i="40"/>
  <c r="BO86" i="40"/>
  <c r="BP86" i="40"/>
  <c r="BQ86" i="40"/>
  <c r="BR86" i="40"/>
  <c r="BS86" i="40"/>
  <c r="CP86" i="40"/>
  <c r="CQ86" i="40"/>
  <c r="CR86" i="40"/>
  <c r="CS86" i="40"/>
  <c r="CT86" i="40"/>
  <c r="CU86" i="40"/>
  <c r="CV86" i="40"/>
  <c r="CW86" i="40"/>
  <c r="CX86" i="40"/>
  <c r="CY86" i="40"/>
  <c r="CZ86" i="40"/>
  <c r="BO87" i="40"/>
  <c r="BP87" i="40"/>
  <c r="BQ87" i="40"/>
  <c r="BR87" i="40"/>
  <c r="BS87" i="40"/>
  <c r="CP87" i="40"/>
  <c r="CQ87" i="40"/>
  <c r="CR87" i="40"/>
  <c r="CS87" i="40"/>
  <c r="CT87" i="40"/>
  <c r="CU87" i="40"/>
  <c r="CV87" i="40"/>
  <c r="CW87" i="40"/>
  <c r="CX87" i="40"/>
  <c r="CY87" i="40"/>
  <c r="CZ87" i="40"/>
  <c r="BO88" i="40"/>
  <c r="BP88" i="40"/>
  <c r="BQ88" i="40"/>
  <c r="BR88" i="40"/>
  <c r="BS88" i="40"/>
  <c r="CP88" i="40"/>
  <c r="CQ88" i="40"/>
  <c r="CR88" i="40"/>
  <c r="CS88" i="40"/>
  <c r="CT88" i="40"/>
  <c r="CU88" i="40"/>
  <c r="CV88" i="40"/>
  <c r="CW88" i="40"/>
  <c r="CX88" i="40"/>
  <c r="CY88" i="40"/>
  <c r="CZ88" i="40"/>
  <c r="CP89" i="40"/>
  <c r="CQ89" i="40"/>
  <c r="CR89" i="40"/>
  <c r="CS89" i="40"/>
  <c r="CT89" i="40"/>
  <c r="CU89" i="40"/>
  <c r="CV89" i="40"/>
  <c r="CW89" i="40"/>
  <c r="CX89" i="40"/>
  <c r="CY89" i="40"/>
  <c r="CZ89" i="40"/>
  <c r="BM90" i="40"/>
  <c r="BN90" i="40"/>
  <c r="BO90" i="40"/>
  <c r="BP90" i="40"/>
  <c r="BQ90" i="40"/>
  <c r="BR90" i="40"/>
  <c r="BS90" i="40"/>
  <c r="CP90" i="40"/>
  <c r="CQ90" i="40"/>
  <c r="CR90" i="40"/>
  <c r="CS90" i="40"/>
  <c r="CT90" i="40"/>
  <c r="CU90" i="40"/>
  <c r="CV90" i="40"/>
  <c r="CW90" i="40"/>
  <c r="CX90" i="40"/>
  <c r="CY90" i="40"/>
  <c r="CZ90" i="40"/>
  <c r="BR91" i="40"/>
  <c r="BS91" i="40"/>
  <c r="CP91" i="40"/>
  <c r="CQ91" i="40"/>
  <c r="CR91" i="40"/>
  <c r="CS91" i="40"/>
  <c r="CT91" i="40"/>
  <c r="CU91" i="40"/>
  <c r="CV91" i="40"/>
  <c r="CW91" i="40"/>
  <c r="CX91" i="40"/>
  <c r="CY91" i="40"/>
  <c r="CZ91" i="40"/>
  <c r="BK92" i="40"/>
  <c r="BL92" i="40"/>
  <c r="BM92" i="40"/>
  <c r="BN92" i="40"/>
  <c r="BO92" i="40"/>
  <c r="BP92" i="40"/>
  <c r="BQ92" i="40"/>
  <c r="BR92" i="40"/>
  <c r="BS92" i="40"/>
  <c r="CP92" i="40"/>
  <c r="CQ92" i="40"/>
  <c r="CR92" i="40"/>
  <c r="CS92" i="40"/>
  <c r="CT92" i="40"/>
  <c r="CU92" i="40"/>
  <c r="CV92" i="40"/>
  <c r="CW92" i="40"/>
  <c r="CX92" i="40"/>
  <c r="CY92" i="40"/>
  <c r="CZ92" i="40"/>
  <c r="BK93" i="40"/>
  <c r="BL93" i="40"/>
  <c r="BM93" i="40"/>
  <c r="BN93" i="40"/>
  <c r="BO93" i="40"/>
  <c r="BP93" i="40"/>
  <c r="BQ93" i="40"/>
  <c r="BR93" i="40"/>
  <c r="BS93" i="40"/>
  <c r="CP93" i="40"/>
  <c r="CQ93" i="40"/>
  <c r="CR93" i="40"/>
  <c r="CS93" i="40"/>
  <c r="CT93" i="40"/>
  <c r="CU93" i="40"/>
  <c r="CV93" i="40"/>
  <c r="CW93" i="40"/>
  <c r="CX93" i="40"/>
  <c r="CY93" i="40"/>
  <c r="CZ93" i="40"/>
  <c r="BN94" i="40"/>
  <c r="BO94" i="40"/>
  <c r="BP94" i="40"/>
  <c r="BQ94" i="40"/>
  <c r="BR94" i="40"/>
  <c r="BS94" i="40"/>
  <c r="CP94" i="40"/>
  <c r="CQ94" i="40"/>
  <c r="CR94" i="40"/>
  <c r="CS94" i="40"/>
  <c r="CT94" i="40"/>
  <c r="CU94" i="40"/>
  <c r="CV94" i="40"/>
  <c r="CW94" i="40"/>
  <c r="CX94" i="40"/>
  <c r="CY94" i="40"/>
  <c r="CZ94" i="40"/>
  <c r="BR95" i="40"/>
  <c r="BS95" i="40"/>
  <c r="CP95" i="40"/>
  <c r="CQ95" i="40"/>
  <c r="CR95" i="40"/>
  <c r="CS95" i="40"/>
  <c r="CT95" i="40"/>
  <c r="CU95" i="40"/>
  <c r="CV95" i="40"/>
  <c r="CW95" i="40"/>
  <c r="CX95" i="40"/>
  <c r="CY95" i="40"/>
  <c r="CZ95" i="40"/>
  <c r="BN96" i="40"/>
  <c r="BO96" i="40"/>
  <c r="BP96" i="40"/>
  <c r="BQ96" i="40"/>
  <c r="BR96" i="40"/>
  <c r="BS96" i="40"/>
  <c r="CP96" i="40"/>
  <c r="CQ96" i="40"/>
  <c r="CR96" i="40"/>
  <c r="CS96" i="40"/>
  <c r="CT96" i="40"/>
  <c r="CU96" i="40"/>
  <c r="CV96" i="40"/>
  <c r="CW96" i="40"/>
  <c r="CX96" i="40"/>
  <c r="CY96" i="40"/>
  <c r="CZ96" i="40"/>
  <c r="BO97" i="40"/>
  <c r="BP97" i="40"/>
  <c r="BQ97" i="40"/>
  <c r="BR97" i="40"/>
  <c r="BS97" i="40"/>
  <c r="CP97" i="40"/>
  <c r="CQ97" i="40"/>
  <c r="CR97" i="40"/>
  <c r="CS97" i="40"/>
  <c r="CT97" i="40"/>
  <c r="CU97" i="40"/>
  <c r="CV97" i="40"/>
  <c r="CW97" i="40"/>
  <c r="CX97" i="40"/>
  <c r="CY97" i="40"/>
  <c r="CZ97" i="40"/>
  <c r="BP98" i="40"/>
  <c r="BQ98" i="40"/>
  <c r="BR98" i="40"/>
  <c r="BS98" i="40"/>
  <c r="CP98" i="40"/>
  <c r="CQ98" i="40"/>
  <c r="CR98" i="40"/>
  <c r="CS98" i="40"/>
  <c r="CT98" i="40"/>
  <c r="CU98" i="40"/>
  <c r="CV98" i="40"/>
  <c r="CW98" i="40"/>
  <c r="CX98" i="40"/>
  <c r="CY98" i="40"/>
  <c r="CZ98" i="40"/>
  <c r="BN99" i="40"/>
  <c r="BO99" i="40"/>
  <c r="BP99" i="40"/>
  <c r="BQ99" i="40"/>
  <c r="BR99" i="40"/>
  <c r="BS99" i="40"/>
  <c r="CP99" i="40"/>
  <c r="CQ99" i="40"/>
  <c r="CR99" i="40"/>
  <c r="CS99" i="40"/>
  <c r="CT99" i="40"/>
  <c r="CU99" i="40"/>
  <c r="CV99" i="40"/>
  <c r="CW99" i="40"/>
  <c r="CX99" i="40"/>
  <c r="CY99" i="40"/>
  <c r="CZ99" i="40"/>
  <c r="BR100" i="40"/>
  <c r="BS100" i="40"/>
  <c r="CP100" i="40"/>
  <c r="CQ100" i="40"/>
  <c r="CR100" i="40"/>
  <c r="CS100" i="40"/>
  <c r="CT100" i="40"/>
  <c r="CU100" i="40"/>
  <c r="CV100" i="40"/>
  <c r="CW100" i="40"/>
  <c r="CX100" i="40"/>
  <c r="CY100" i="40"/>
  <c r="CZ100" i="40"/>
  <c r="BS101" i="40"/>
  <c r="CP101" i="40"/>
  <c r="CQ101" i="40"/>
  <c r="CR101" i="40"/>
  <c r="CS101" i="40"/>
  <c r="CT101" i="40"/>
  <c r="CU101" i="40"/>
  <c r="CV101" i="40"/>
  <c r="CW101" i="40"/>
  <c r="CX101" i="40"/>
  <c r="CY101" i="40"/>
  <c r="CZ101" i="40"/>
  <c r="BJ102" i="40"/>
  <c r="BL102" i="40"/>
  <c r="BM102" i="40"/>
  <c r="BN102" i="40"/>
  <c r="BO102" i="40"/>
  <c r="BP102" i="40"/>
  <c r="BQ102" i="40"/>
  <c r="BR102" i="40"/>
  <c r="BS102" i="40"/>
  <c r="CP102" i="40"/>
  <c r="CQ102" i="40"/>
  <c r="CR102" i="40"/>
  <c r="CS102" i="40"/>
  <c r="CT102" i="40"/>
  <c r="CU102" i="40"/>
  <c r="CV102" i="40"/>
  <c r="CW102" i="40"/>
  <c r="CX102" i="40"/>
  <c r="CY102" i="40"/>
  <c r="CZ102" i="40"/>
  <c r="BS103" i="40"/>
  <c r="CP103" i="40"/>
  <c r="CQ103" i="40"/>
  <c r="CR103" i="40"/>
  <c r="CS103" i="40"/>
  <c r="CT103" i="40"/>
  <c r="CU103" i="40"/>
  <c r="CV103" i="40"/>
  <c r="CW103" i="40"/>
  <c r="CX103" i="40"/>
  <c r="CY103" i="40"/>
  <c r="CZ103" i="40"/>
  <c r="BI104" i="40"/>
  <c r="BK104" i="40"/>
  <c r="BL104" i="40"/>
  <c r="BM104" i="40"/>
  <c r="BN104" i="40"/>
  <c r="BO104" i="40"/>
  <c r="BP104" i="40"/>
  <c r="BQ104" i="40"/>
  <c r="BR104" i="40"/>
  <c r="BS104" i="40"/>
  <c r="CP104" i="40"/>
  <c r="CQ104" i="40"/>
  <c r="CR104" i="40"/>
  <c r="CS104" i="40"/>
  <c r="CT104" i="40"/>
  <c r="CU104" i="40"/>
  <c r="CV104" i="40"/>
  <c r="CW104" i="40"/>
  <c r="CX104" i="40"/>
  <c r="CY104" i="40"/>
  <c r="CZ104" i="40"/>
  <c r="BI105" i="40"/>
  <c r="BJ105" i="40"/>
  <c r="BK105" i="40"/>
  <c r="BL105" i="40"/>
  <c r="BM105" i="40"/>
  <c r="BN105" i="40"/>
  <c r="BO105" i="40"/>
  <c r="BP105" i="40"/>
  <c r="BQ105" i="40"/>
  <c r="BR105" i="40"/>
  <c r="BS105" i="40"/>
  <c r="CP105" i="40"/>
  <c r="CQ105" i="40"/>
  <c r="CR105" i="40"/>
  <c r="CS105" i="40"/>
  <c r="CT105" i="40"/>
  <c r="CU105" i="40"/>
  <c r="CV105" i="40"/>
  <c r="CW105" i="40"/>
  <c r="CX105" i="40"/>
  <c r="CY105" i="40"/>
  <c r="CZ105" i="40"/>
  <c r="BI106" i="40"/>
  <c r="BJ106" i="40"/>
  <c r="BK106" i="40"/>
  <c r="BL106" i="40"/>
  <c r="BM106" i="40"/>
  <c r="BN106" i="40"/>
  <c r="BO106" i="40"/>
  <c r="BP106" i="40"/>
  <c r="BQ106" i="40"/>
  <c r="BR106" i="40"/>
  <c r="BS106" i="40"/>
  <c r="CP106" i="40"/>
  <c r="CQ106" i="40"/>
  <c r="CR106" i="40"/>
  <c r="CS106" i="40"/>
  <c r="CT106" i="40"/>
  <c r="CU106" i="40"/>
  <c r="CV106" i="40"/>
  <c r="CW106" i="40"/>
  <c r="CX106" i="40"/>
  <c r="CY106" i="40"/>
  <c r="CZ106" i="40"/>
  <c r="BO107" i="40"/>
  <c r="BP107" i="40"/>
  <c r="BQ107" i="40"/>
  <c r="BR107" i="40"/>
  <c r="BS107" i="40"/>
  <c r="CP107" i="40"/>
  <c r="CQ107" i="40"/>
  <c r="CR107" i="40"/>
  <c r="CS107" i="40"/>
  <c r="CT107" i="40"/>
  <c r="CU107" i="40"/>
  <c r="CV107" i="40"/>
  <c r="CW107" i="40"/>
  <c r="CX107" i="40"/>
  <c r="CY107" i="40"/>
  <c r="CZ107" i="40"/>
  <c r="BI108" i="40"/>
  <c r="BJ108" i="40"/>
  <c r="BK108" i="40"/>
  <c r="BL108" i="40"/>
  <c r="BM108" i="40"/>
  <c r="BN108" i="40"/>
  <c r="BO108" i="40"/>
  <c r="BP108" i="40"/>
  <c r="BQ108" i="40"/>
  <c r="BR108" i="40"/>
  <c r="BS108" i="40"/>
  <c r="CP108" i="40"/>
  <c r="CQ108" i="40"/>
  <c r="CR108" i="40"/>
  <c r="CS108" i="40"/>
  <c r="CT108" i="40"/>
  <c r="CU108" i="40"/>
  <c r="CV108" i="40"/>
  <c r="CW108" i="40"/>
  <c r="CX108" i="40"/>
  <c r="CY108" i="40"/>
  <c r="CZ108" i="40"/>
  <c r="BI109" i="40"/>
  <c r="BJ109" i="40"/>
  <c r="BK109" i="40"/>
  <c r="BL109" i="40"/>
  <c r="BM109" i="40"/>
  <c r="BN109" i="40"/>
  <c r="BO109" i="40"/>
  <c r="CP109" i="40"/>
  <c r="CQ109" i="40"/>
  <c r="CR109" i="40"/>
  <c r="CS109" i="40"/>
  <c r="CT109" i="40"/>
  <c r="CU109" i="40"/>
  <c r="CV109" i="40"/>
  <c r="CW109" i="40"/>
  <c r="CX109" i="40"/>
  <c r="CY109" i="40"/>
  <c r="CZ109" i="40"/>
  <c r="BI110" i="40"/>
  <c r="BJ110" i="40"/>
  <c r="BK110" i="40"/>
  <c r="BL110" i="40"/>
  <c r="BM110" i="40"/>
  <c r="CP110" i="40"/>
  <c r="CQ110" i="40"/>
  <c r="CR110" i="40"/>
  <c r="CS110" i="40"/>
  <c r="CT110" i="40"/>
  <c r="CU110" i="40"/>
  <c r="CV110" i="40"/>
  <c r="CW110" i="40"/>
  <c r="CX110" i="40"/>
  <c r="CY110" i="40"/>
  <c r="CZ110" i="40"/>
  <c r="BI111" i="40"/>
  <c r="BJ111" i="40"/>
  <c r="BK111" i="40"/>
  <c r="BL111" i="40"/>
  <c r="BM111" i="40"/>
  <c r="BN111" i="40"/>
  <c r="BO111" i="40"/>
  <c r="BP111" i="40"/>
  <c r="BQ111" i="40"/>
  <c r="BR111" i="40"/>
  <c r="BS111" i="40"/>
  <c r="CP111" i="40"/>
  <c r="CQ111" i="40"/>
  <c r="CR111" i="40"/>
  <c r="CS111" i="40"/>
  <c r="CT111" i="40"/>
  <c r="CU111" i="40"/>
  <c r="CV111" i="40"/>
  <c r="CW111" i="40"/>
  <c r="CX111" i="40"/>
  <c r="CY111" i="40"/>
  <c r="CZ111" i="40"/>
  <c r="BI112" i="40"/>
  <c r="BJ112" i="40"/>
  <c r="BL112" i="40"/>
  <c r="BM112" i="40"/>
  <c r="BN112" i="40"/>
  <c r="BO112" i="40"/>
  <c r="BP112" i="40"/>
  <c r="BQ112" i="40"/>
  <c r="BR112" i="40"/>
  <c r="BS112" i="40"/>
  <c r="CP112" i="40"/>
  <c r="CQ112" i="40"/>
  <c r="CR112" i="40"/>
  <c r="CS112" i="40"/>
  <c r="CT112" i="40"/>
  <c r="CU112" i="40"/>
  <c r="CV112" i="40"/>
  <c r="CW112" i="40"/>
  <c r="CX112" i="40"/>
  <c r="CY112" i="40"/>
  <c r="CZ112" i="40"/>
  <c r="BI113" i="40"/>
  <c r="BJ113" i="40"/>
  <c r="BK113" i="40"/>
  <c r="BL113" i="40"/>
  <c r="BM113" i="40"/>
  <c r="BN113" i="40"/>
  <c r="BO113" i="40"/>
  <c r="BP113" i="40"/>
  <c r="BQ113" i="40"/>
  <c r="BR113" i="40"/>
  <c r="BS113" i="40"/>
  <c r="CP113" i="40"/>
  <c r="CQ113" i="40"/>
  <c r="CR113" i="40"/>
  <c r="CS113" i="40"/>
  <c r="CT113" i="40"/>
  <c r="CU113" i="40"/>
  <c r="CV113" i="40"/>
  <c r="CW113" i="40"/>
  <c r="CX113" i="40"/>
  <c r="CY113" i="40"/>
  <c r="CZ113" i="40"/>
  <c r="BI114" i="40"/>
  <c r="BJ114" i="40"/>
  <c r="BK114" i="40"/>
  <c r="BL114" i="40"/>
  <c r="BM114" i="40"/>
  <c r="BN114" i="40"/>
  <c r="BO114" i="40"/>
  <c r="BP114" i="40"/>
  <c r="BQ114" i="40"/>
  <c r="BR114" i="40"/>
  <c r="BS114" i="40"/>
  <c r="BI115" i="40"/>
  <c r="BJ115" i="40"/>
  <c r="BK115" i="40"/>
  <c r="BL115" i="40"/>
  <c r="BM115" i="40"/>
  <c r="BN115" i="40"/>
  <c r="BO115" i="40"/>
  <c r="BP115" i="40"/>
  <c r="BQ115" i="40"/>
  <c r="BR115" i="40"/>
  <c r="BS115" i="40"/>
  <c r="CP115" i="40"/>
  <c r="CQ115" i="40"/>
  <c r="CR115" i="40"/>
  <c r="CS115" i="40"/>
  <c r="CT115" i="40"/>
  <c r="CU115" i="40"/>
  <c r="CV115" i="40"/>
  <c r="CW115" i="40"/>
  <c r="CX115" i="40"/>
  <c r="CY115" i="40"/>
  <c r="CZ115" i="40"/>
  <c r="BK116" i="40"/>
  <c r="BL116" i="40"/>
  <c r="BM116" i="40"/>
  <c r="BN116" i="40"/>
  <c r="BO116" i="40"/>
  <c r="BP116" i="40"/>
  <c r="BQ116" i="40"/>
  <c r="BR116" i="40"/>
  <c r="BS116" i="40"/>
  <c r="CP116" i="40"/>
  <c r="CQ116" i="40"/>
  <c r="CR116" i="40"/>
  <c r="CS116" i="40"/>
  <c r="CT116" i="40"/>
  <c r="CU116" i="40"/>
  <c r="CV116" i="40"/>
  <c r="CW116" i="40"/>
  <c r="CX116" i="40"/>
  <c r="CY116" i="40"/>
  <c r="CZ116" i="40"/>
  <c r="BI117" i="40"/>
  <c r="BJ117" i="40"/>
  <c r="BK117" i="40"/>
  <c r="BL117" i="40"/>
  <c r="CP117" i="40"/>
  <c r="CQ117" i="40"/>
  <c r="CR117" i="40"/>
  <c r="CS117" i="40"/>
  <c r="CT117" i="40"/>
  <c r="CU117" i="40"/>
  <c r="CV117" i="40"/>
  <c r="CW117" i="40"/>
  <c r="CX117" i="40"/>
  <c r="CY117" i="40"/>
  <c r="CZ117" i="40"/>
  <c r="BJ118" i="40"/>
  <c r="BK118" i="40"/>
  <c r="CP118" i="40"/>
  <c r="CQ118" i="40"/>
  <c r="CR118" i="40"/>
  <c r="CS118" i="40"/>
  <c r="CT118" i="40"/>
  <c r="CU118" i="40"/>
  <c r="CV118" i="40"/>
  <c r="CW118" i="40"/>
  <c r="CX118" i="40"/>
  <c r="CY118" i="40"/>
  <c r="CZ118" i="40"/>
  <c r="BJ119" i="40"/>
  <c r="BK119" i="40"/>
  <c r="BL119" i="40"/>
  <c r="BM119" i="40"/>
  <c r="BN119" i="40"/>
  <c r="BO119" i="40"/>
  <c r="BP119" i="40"/>
  <c r="BQ119" i="40"/>
  <c r="BR119" i="40"/>
  <c r="BS119" i="40"/>
  <c r="CP119" i="40"/>
  <c r="CQ119" i="40"/>
  <c r="CR119" i="40"/>
  <c r="CS119" i="40"/>
  <c r="CT119" i="40"/>
  <c r="CU119" i="40"/>
  <c r="CV119" i="40"/>
  <c r="CW119" i="40"/>
  <c r="CX119" i="40"/>
  <c r="CY119" i="40"/>
  <c r="CZ119" i="40"/>
  <c r="BI120" i="40"/>
  <c r="BJ120" i="40"/>
  <c r="BK120" i="40"/>
  <c r="BL120" i="40"/>
  <c r="BM120" i="40"/>
  <c r="CP120" i="40"/>
  <c r="CQ120" i="40"/>
  <c r="CR120" i="40"/>
  <c r="CS120" i="40"/>
  <c r="CT120" i="40"/>
  <c r="CU120" i="40"/>
  <c r="CV120" i="40"/>
  <c r="CW120" i="40"/>
  <c r="CX120" i="40"/>
  <c r="CY120" i="40"/>
  <c r="CZ120" i="40"/>
  <c r="BJ121" i="40"/>
  <c r="BK121" i="40"/>
  <c r="BL121" i="40"/>
  <c r="CP121" i="40"/>
  <c r="CQ121" i="40"/>
  <c r="CR121" i="40"/>
  <c r="CS121" i="40"/>
  <c r="CT121" i="40"/>
  <c r="CU121" i="40"/>
  <c r="CV121" i="40"/>
  <c r="CW121" i="40"/>
  <c r="CX121" i="40"/>
  <c r="CY121" i="40"/>
  <c r="CZ121" i="40"/>
  <c r="BI122" i="40"/>
  <c r="BJ122" i="40"/>
  <c r="BK122" i="40"/>
  <c r="BL122" i="40"/>
  <c r="BM122" i="40"/>
  <c r="BN122" i="40"/>
  <c r="BO122" i="40"/>
  <c r="BP122" i="40"/>
  <c r="BQ122" i="40"/>
  <c r="BR122" i="40"/>
  <c r="BS122" i="40"/>
  <c r="CP122" i="40"/>
  <c r="CQ122" i="40"/>
  <c r="CR122" i="40"/>
  <c r="CS122" i="40"/>
  <c r="CT122" i="40"/>
  <c r="CU122" i="40"/>
  <c r="CV122" i="40"/>
  <c r="CW122" i="40"/>
  <c r="CX122" i="40"/>
  <c r="CY122" i="40"/>
  <c r="CZ122" i="40"/>
  <c r="BJ123" i="40"/>
  <c r="BK123" i="40"/>
  <c r="BL123" i="40"/>
  <c r="BM123" i="40"/>
  <c r="BN123" i="40"/>
  <c r="BO123" i="40"/>
  <c r="BP123" i="40"/>
  <c r="BQ123" i="40"/>
  <c r="BR123" i="40"/>
  <c r="BS123" i="40"/>
  <c r="CP123" i="40"/>
  <c r="CQ123" i="40"/>
  <c r="CR123" i="40"/>
  <c r="CS123" i="40"/>
  <c r="CT123" i="40"/>
  <c r="CU123" i="40"/>
  <c r="CV123" i="40"/>
  <c r="CW123" i="40"/>
  <c r="CX123" i="40"/>
  <c r="CY123" i="40"/>
  <c r="CZ123" i="40"/>
  <c r="BI124" i="40"/>
  <c r="BJ124" i="40"/>
  <c r="BK124" i="40"/>
  <c r="BL124" i="40"/>
  <c r="BM124" i="40"/>
  <c r="BN124" i="40"/>
  <c r="BO124" i="40"/>
  <c r="BP124" i="40"/>
  <c r="BQ124" i="40"/>
  <c r="BR124" i="40"/>
  <c r="BS124" i="40"/>
  <c r="CP124" i="40"/>
  <c r="CQ124" i="40"/>
  <c r="CR124" i="40"/>
  <c r="CS124" i="40"/>
  <c r="CT124" i="40"/>
  <c r="CU124" i="40"/>
  <c r="CV124" i="40"/>
  <c r="CW124" i="40"/>
  <c r="CX124" i="40"/>
  <c r="CY124" i="40"/>
  <c r="CZ124" i="40"/>
  <c r="BI125" i="40"/>
  <c r="BJ125" i="40"/>
  <c r="BK125" i="40"/>
  <c r="BL125" i="40"/>
  <c r="BM125" i="40"/>
  <c r="BN125" i="40"/>
  <c r="BO125" i="40"/>
  <c r="BP125" i="40"/>
  <c r="BQ125" i="40"/>
  <c r="BR125" i="40"/>
  <c r="BS125" i="40"/>
  <c r="CP125" i="40"/>
  <c r="CQ125" i="40"/>
  <c r="CR125" i="40"/>
  <c r="CS125" i="40"/>
  <c r="CT125" i="40"/>
  <c r="CU125" i="40"/>
  <c r="CV125" i="40"/>
  <c r="CW125" i="40"/>
  <c r="CX125" i="40"/>
  <c r="CY125" i="40"/>
  <c r="CZ125" i="40"/>
  <c r="BI126" i="40"/>
  <c r="BJ126" i="40"/>
  <c r="BQ126" i="40"/>
  <c r="BR126" i="40"/>
  <c r="BS126" i="40"/>
  <c r="CP126" i="40"/>
  <c r="CQ126" i="40"/>
  <c r="CR126" i="40"/>
  <c r="CS126" i="40"/>
  <c r="CT126" i="40"/>
  <c r="CU126" i="40"/>
  <c r="CV126" i="40"/>
  <c r="CW126" i="40"/>
  <c r="CX126" i="40"/>
  <c r="CY126" i="40"/>
  <c r="CZ126" i="40"/>
  <c r="BJ127" i="40"/>
  <c r="BL127" i="40"/>
  <c r="BN127" i="40"/>
  <c r="BO127" i="40"/>
  <c r="BR127" i="40"/>
  <c r="BS127" i="40"/>
  <c r="CP127" i="40"/>
  <c r="CQ127" i="40"/>
  <c r="CR127" i="40"/>
  <c r="CS127" i="40"/>
  <c r="CT127" i="40"/>
  <c r="CU127" i="40"/>
  <c r="CV127" i="40"/>
  <c r="CW127" i="40"/>
  <c r="CX127" i="40"/>
  <c r="CY127" i="40"/>
  <c r="CZ127" i="40"/>
  <c r="BJ128" i="40"/>
  <c r="BK128" i="40"/>
  <c r="BL128" i="40"/>
  <c r="BM128" i="40"/>
  <c r="BN128" i="40"/>
  <c r="BO128" i="40"/>
  <c r="BP128" i="40"/>
  <c r="BQ128" i="40"/>
  <c r="BR128" i="40"/>
  <c r="BS128" i="40"/>
  <c r="CP128" i="40"/>
  <c r="CQ128" i="40"/>
  <c r="CR128" i="40"/>
  <c r="CS128" i="40"/>
  <c r="CT128" i="40"/>
  <c r="CU128" i="40"/>
  <c r="CV128" i="40"/>
  <c r="CW128" i="40"/>
  <c r="CX128" i="40"/>
  <c r="CY128" i="40"/>
  <c r="CZ128" i="40"/>
  <c r="BK129" i="40"/>
  <c r="BL129" i="40"/>
  <c r="BM129" i="40"/>
  <c r="BN129" i="40"/>
  <c r="BO129" i="40"/>
  <c r="BP129" i="40"/>
  <c r="BQ129" i="40"/>
  <c r="BR129" i="40"/>
  <c r="BS129" i="40"/>
  <c r="CP129" i="40"/>
  <c r="CQ129" i="40"/>
  <c r="CR129" i="40"/>
  <c r="CS129" i="40"/>
  <c r="CT129" i="40"/>
  <c r="CU129" i="40"/>
  <c r="CV129" i="40"/>
  <c r="CW129" i="40"/>
  <c r="CX129" i="40"/>
  <c r="CY129" i="40"/>
  <c r="CZ129" i="40"/>
  <c r="BL130" i="40"/>
  <c r="BM130" i="40"/>
  <c r="BN130" i="40"/>
  <c r="BO130" i="40"/>
  <c r="BP130" i="40"/>
  <c r="BQ130" i="40"/>
  <c r="BR130" i="40"/>
  <c r="BS130" i="40"/>
  <c r="CP130" i="40"/>
  <c r="CQ130" i="40"/>
  <c r="CR130" i="40"/>
  <c r="CS130" i="40"/>
  <c r="CT130" i="40"/>
  <c r="CU130" i="40"/>
  <c r="CV130" i="40"/>
  <c r="CW130" i="40"/>
  <c r="CX130" i="40"/>
  <c r="CY130" i="40"/>
  <c r="CZ130" i="40"/>
  <c r="BI131" i="40"/>
  <c r="BK131" i="40"/>
  <c r="BL131" i="40"/>
  <c r="BN131" i="40"/>
  <c r="BO131" i="40"/>
  <c r="BP131" i="40"/>
  <c r="BQ131" i="40"/>
  <c r="BR131" i="40"/>
  <c r="BS131" i="40"/>
  <c r="CP131" i="40"/>
  <c r="CQ131" i="40"/>
  <c r="CR131" i="40"/>
  <c r="CS131" i="40"/>
  <c r="CT131" i="40"/>
  <c r="CU131" i="40"/>
  <c r="CV131" i="40"/>
  <c r="CW131" i="40"/>
  <c r="CX131" i="40"/>
  <c r="CY131" i="40"/>
  <c r="CZ131" i="40"/>
  <c r="BI132" i="40"/>
  <c r="BJ132" i="40"/>
  <c r="BK132" i="40"/>
  <c r="BL132" i="40"/>
  <c r="BM132" i="40"/>
  <c r="BN132" i="40"/>
  <c r="BO132" i="40"/>
  <c r="BP132" i="40"/>
  <c r="BQ132" i="40"/>
  <c r="BR132" i="40"/>
  <c r="BS132" i="40"/>
  <c r="CP132" i="40"/>
  <c r="CQ132" i="40"/>
  <c r="CR132" i="40"/>
  <c r="CS132" i="40"/>
  <c r="CT132" i="40"/>
  <c r="CU132" i="40"/>
  <c r="CV132" i="40"/>
  <c r="CW132" i="40"/>
  <c r="CX132" i="40"/>
  <c r="CY132" i="40"/>
  <c r="CZ132" i="40"/>
  <c r="BI133" i="40"/>
  <c r="BJ133" i="40"/>
  <c r="BK133" i="40"/>
  <c r="BL133" i="40"/>
  <c r="BM133" i="40"/>
  <c r="BN133" i="40"/>
  <c r="BO133" i="40"/>
  <c r="BP133" i="40"/>
  <c r="BQ133" i="40"/>
  <c r="BR133" i="40"/>
  <c r="BS133" i="40"/>
  <c r="CP133" i="40"/>
  <c r="CQ133" i="40"/>
  <c r="CR133" i="40"/>
  <c r="CS133" i="40"/>
  <c r="CT133" i="40"/>
  <c r="CU133" i="40"/>
  <c r="CV133" i="40"/>
  <c r="CW133" i="40"/>
  <c r="CX133" i="40"/>
  <c r="CY133" i="40"/>
  <c r="CZ133" i="40"/>
  <c r="BI134" i="40"/>
  <c r="BL134" i="40"/>
  <c r="BM134" i="40"/>
  <c r="BN134" i="40"/>
  <c r="BO134" i="40"/>
  <c r="BP134" i="40"/>
  <c r="BQ134" i="40"/>
  <c r="BR134" i="40"/>
  <c r="BS134" i="40"/>
  <c r="CP134" i="40"/>
  <c r="CQ134" i="40"/>
  <c r="CR134" i="40"/>
  <c r="CS134" i="40"/>
  <c r="CT134" i="40"/>
  <c r="CU134" i="40"/>
  <c r="CV134" i="40"/>
  <c r="CW134" i="40"/>
  <c r="CX134" i="40"/>
  <c r="CY134" i="40"/>
  <c r="CZ134" i="40"/>
  <c r="BN135" i="40"/>
  <c r="BO135" i="40"/>
  <c r="CP135" i="40"/>
  <c r="CQ135" i="40"/>
  <c r="CR135" i="40"/>
  <c r="CS135" i="40"/>
  <c r="CT135" i="40"/>
  <c r="CU135" i="40"/>
  <c r="CV135" i="40"/>
  <c r="CW135" i="40"/>
  <c r="CX135" i="40"/>
  <c r="CY135" i="40"/>
  <c r="CZ135" i="40"/>
  <c r="BM136" i="40"/>
  <c r="BN136" i="40"/>
  <c r="BO136" i="40"/>
  <c r="BP136" i="40"/>
  <c r="BQ136" i="40"/>
  <c r="BR136" i="40"/>
  <c r="BS136" i="40"/>
  <c r="CP136" i="40"/>
  <c r="CQ136" i="40"/>
  <c r="CR136" i="40"/>
  <c r="CS136" i="40"/>
  <c r="CT136" i="40"/>
  <c r="CU136" i="40"/>
  <c r="CV136" i="40"/>
  <c r="CW136" i="40"/>
  <c r="CX136" i="40"/>
  <c r="CY136" i="40"/>
  <c r="CZ136" i="40"/>
  <c r="BN137" i="40"/>
  <c r="BO137" i="40"/>
  <c r="BP137" i="40"/>
  <c r="BQ137" i="40"/>
  <c r="BR137" i="40"/>
  <c r="BS137" i="40"/>
  <c r="CP137" i="40"/>
  <c r="CQ137" i="40"/>
  <c r="CR137" i="40"/>
  <c r="CS137" i="40"/>
  <c r="CT137" i="40"/>
  <c r="CU137" i="40"/>
  <c r="CV137" i="40"/>
  <c r="CW137" i="40"/>
  <c r="CX137" i="40"/>
  <c r="CY137" i="40"/>
  <c r="CZ137" i="40"/>
  <c r="BN138" i="40"/>
  <c r="BO138" i="40"/>
  <c r="BP138" i="40"/>
  <c r="BQ138" i="40"/>
  <c r="BR138" i="40"/>
  <c r="BS138" i="40"/>
  <c r="CP138" i="40"/>
  <c r="CQ138" i="40"/>
  <c r="CR138" i="40"/>
  <c r="CS138" i="40"/>
  <c r="CT138" i="40"/>
  <c r="CU138" i="40"/>
  <c r="CV138" i="40"/>
  <c r="CW138" i="40"/>
  <c r="CX138" i="40"/>
  <c r="CY138" i="40"/>
  <c r="CZ138" i="40"/>
  <c r="BP139" i="40"/>
  <c r="BQ139" i="40"/>
  <c r="BR139" i="40"/>
  <c r="BS139" i="40"/>
  <c r="CP139" i="40"/>
  <c r="CQ139" i="40"/>
  <c r="CR139" i="40"/>
  <c r="CS139" i="40"/>
  <c r="CT139" i="40"/>
  <c r="CU139" i="40"/>
  <c r="CV139" i="40"/>
  <c r="CW139" i="40"/>
  <c r="CX139" i="40"/>
  <c r="CY139" i="40"/>
  <c r="CZ139" i="40"/>
  <c r="BP140" i="40"/>
  <c r="CP140" i="40"/>
  <c r="CQ140" i="40"/>
  <c r="CR140" i="40"/>
  <c r="CS140" i="40"/>
  <c r="CT140" i="40"/>
  <c r="CU140" i="40"/>
  <c r="CV140" i="40"/>
  <c r="CW140" i="40"/>
  <c r="CX140" i="40"/>
  <c r="CY140" i="40"/>
  <c r="CZ140" i="40"/>
  <c r="BP141" i="40"/>
  <c r="BQ141" i="40"/>
  <c r="BR141" i="40"/>
  <c r="BS141" i="40"/>
  <c r="CP141" i="40"/>
  <c r="CQ141" i="40"/>
  <c r="CR141" i="40"/>
  <c r="CS141" i="40"/>
  <c r="CT141" i="40"/>
  <c r="CU141" i="40"/>
  <c r="CV141" i="40"/>
  <c r="CW141" i="40"/>
  <c r="CX141" i="40"/>
  <c r="CY141" i="40"/>
  <c r="CZ141" i="40"/>
  <c r="BP142" i="40"/>
  <c r="BQ142" i="40"/>
  <c r="BR142" i="40"/>
  <c r="BS142" i="40"/>
  <c r="CP142" i="40"/>
  <c r="CQ142" i="40"/>
  <c r="CR142" i="40"/>
  <c r="CS142" i="40"/>
  <c r="CT142" i="40"/>
  <c r="CU142" i="40"/>
  <c r="CV142" i="40"/>
  <c r="CW142" i="40"/>
  <c r="CX142" i="40"/>
  <c r="CY142" i="40"/>
  <c r="CZ142" i="40"/>
  <c r="BQ143" i="40"/>
  <c r="BR143" i="40"/>
  <c r="BS143" i="40"/>
  <c r="CP143" i="40"/>
  <c r="CQ143" i="40"/>
  <c r="CR143" i="40"/>
  <c r="CS143" i="40"/>
  <c r="CT143" i="40"/>
  <c r="CU143" i="40"/>
  <c r="CV143" i="40"/>
  <c r="CW143" i="40"/>
  <c r="CX143" i="40"/>
  <c r="CY143" i="40"/>
  <c r="CZ143" i="40"/>
  <c r="BS144" i="40"/>
  <c r="CP144" i="40"/>
  <c r="CQ144" i="40"/>
  <c r="CR144" i="40"/>
  <c r="CS144" i="40"/>
  <c r="CT144" i="40"/>
  <c r="CU144" i="40"/>
  <c r="CV144" i="40"/>
  <c r="CW144" i="40"/>
  <c r="CX144" i="40"/>
  <c r="CY144" i="40"/>
  <c r="CZ144" i="40"/>
  <c r="BS145" i="40"/>
  <c r="CP145" i="40"/>
  <c r="CQ145" i="40"/>
  <c r="CR145" i="40"/>
  <c r="CS145" i="40"/>
  <c r="CT145" i="40"/>
  <c r="CU145" i="40"/>
  <c r="CV145" i="40"/>
  <c r="CW145" i="40"/>
  <c r="CX145" i="40"/>
  <c r="CY145" i="40"/>
  <c r="CZ145" i="40"/>
  <c r="BJ146" i="40"/>
  <c r="BK146" i="40"/>
  <c r="CP146" i="40"/>
  <c r="CQ146" i="40"/>
  <c r="CR146" i="40"/>
  <c r="CS146" i="40"/>
  <c r="CT146" i="40"/>
  <c r="CU146" i="40"/>
  <c r="CV146" i="40"/>
  <c r="CW146" i="40"/>
  <c r="CX146" i="40"/>
  <c r="CY146" i="40"/>
  <c r="CZ146" i="40"/>
  <c r="BI147" i="40"/>
  <c r="BJ147" i="40"/>
  <c r="BK147" i="40"/>
  <c r="CP147" i="40"/>
  <c r="CQ147" i="40"/>
  <c r="CR147" i="40"/>
  <c r="CS147" i="40"/>
  <c r="CT147" i="40"/>
  <c r="CU147" i="40"/>
  <c r="CV147" i="40"/>
  <c r="CW147" i="40"/>
  <c r="CX147" i="40"/>
  <c r="CY147" i="40"/>
  <c r="CZ147" i="40"/>
  <c r="BI148" i="40"/>
  <c r="CP148" i="40"/>
  <c r="CQ148" i="40"/>
  <c r="CR148" i="40"/>
  <c r="CS148" i="40"/>
  <c r="CT148" i="40"/>
  <c r="CU148" i="40"/>
  <c r="CV148" i="40"/>
  <c r="CW148" i="40"/>
  <c r="CX148" i="40"/>
  <c r="CY148" i="40"/>
  <c r="CZ148" i="40"/>
  <c r="BI149" i="40"/>
  <c r="BJ149" i="40"/>
  <c r="BK149" i="40"/>
  <c r="CP149" i="40"/>
  <c r="CQ149" i="40"/>
  <c r="CR149" i="40"/>
  <c r="CS149" i="40"/>
  <c r="CT149" i="40"/>
  <c r="CU149" i="40"/>
  <c r="CV149" i="40"/>
  <c r="CW149" i="40"/>
  <c r="CX149" i="40"/>
  <c r="CY149" i="40"/>
  <c r="CZ149" i="40"/>
  <c r="BI150" i="40"/>
  <c r="BJ150" i="40"/>
  <c r="BK150" i="40"/>
  <c r="BL150" i="40"/>
  <c r="BM150" i="40"/>
  <c r="BN150" i="40"/>
  <c r="BO150" i="40"/>
  <c r="BP150" i="40"/>
  <c r="BQ150" i="40"/>
  <c r="BR150" i="40"/>
  <c r="BS150" i="40"/>
  <c r="CP150" i="40"/>
  <c r="CQ150" i="40"/>
  <c r="CR150" i="40"/>
  <c r="CS150" i="40"/>
  <c r="CT150" i="40"/>
  <c r="CU150" i="40"/>
  <c r="CV150" i="40"/>
  <c r="CW150" i="40"/>
  <c r="CX150" i="40"/>
  <c r="CY150" i="40"/>
  <c r="CZ150" i="40"/>
  <c r="BI151" i="40"/>
  <c r="BJ151" i="40"/>
  <c r="BK151" i="40"/>
  <c r="BL151" i="40"/>
  <c r="BM151" i="40"/>
  <c r="BN151" i="40"/>
  <c r="BO151" i="40"/>
  <c r="BP151" i="40"/>
  <c r="BQ151" i="40"/>
  <c r="BR151" i="40"/>
  <c r="BS151" i="40"/>
  <c r="BM152" i="40"/>
  <c r="BN152" i="40"/>
  <c r="BP152" i="40"/>
  <c r="BQ152" i="40"/>
  <c r="BR152" i="40"/>
  <c r="BS152" i="40"/>
  <c r="CP152" i="40"/>
  <c r="CQ152" i="40"/>
  <c r="CR152" i="40"/>
  <c r="CS152" i="40"/>
  <c r="CT152" i="40"/>
  <c r="CU152" i="40"/>
  <c r="CV152" i="40"/>
  <c r="CW152" i="40"/>
  <c r="CX152" i="40"/>
  <c r="CY152" i="40"/>
  <c r="CZ152" i="40"/>
  <c r="BN153" i="40"/>
  <c r="BO153" i="40"/>
  <c r="BP153" i="40"/>
  <c r="BQ153" i="40"/>
  <c r="BR153" i="40"/>
  <c r="BS153" i="40"/>
  <c r="CP153" i="40"/>
  <c r="CQ153" i="40"/>
  <c r="CR153" i="40"/>
  <c r="CS153" i="40"/>
  <c r="CT153" i="40"/>
  <c r="CU153" i="40"/>
  <c r="CV153" i="40"/>
  <c r="CW153" i="40"/>
  <c r="CX153" i="40"/>
  <c r="CY153" i="40"/>
  <c r="CZ153" i="40"/>
  <c r="BI154" i="40"/>
  <c r="BJ154" i="40"/>
  <c r="BL154" i="40"/>
  <c r="BM154" i="40"/>
  <c r="BO154" i="40"/>
  <c r="BP154" i="40"/>
  <c r="BQ154" i="40"/>
  <c r="BR154" i="40"/>
  <c r="BS154" i="40"/>
  <c r="CP154" i="40"/>
  <c r="CQ154" i="40"/>
  <c r="CR154" i="40"/>
  <c r="CS154" i="40"/>
  <c r="CT154" i="40"/>
  <c r="CU154" i="40"/>
  <c r="CV154" i="40"/>
  <c r="CW154" i="40"/>
  <c r="CX154" i="40"/>
  <c r="CY154" i="40"/>
  <c r="CZ154" i="40"/>
  <c r="BK155" i="40"/>
  <c r="BL155" i="40"/>
  <c r="BM155" i="40"/>
  <c r="BO155" i="40"/>
  <c r="BP155" i="40"/>
  <c r="BQ155" i="40"/>
  <c r="BR155" i="40"/>
  <c r="BS155" i="40"/>
  <c r="CP155" i="40"/>
  <c r="CQ155" i="40"/>
  <c r="CR155" i="40"/>
  <c r="CS155" i="40"/>
  <c r="CT155" i="40"/>
  <c r="CU155" i="40"/>
  <c r="CV155" i="40"/>
  <c r="CW155" i="40"/>
  <c r="CX155" i="40"/>
  <c r="CY155" i="40"/>
  <c r="CZ155" i="40"/>
  <c r="BI156" i="40"/>
  <c r="BJ156" i="40"/>
  <c r="BK156" i="40"/>
  <c r="BL156" i="40"/>
  <c r="BM156" i="40"/>
  <c r="BN156" i="40"/>
  <c r="BO156" i="40"/>
  <c r="BP156" i="40"/>
  <c r="BR156" i="40"/>
  <c r="BS156" i="40"/>
  <c r="CP156" i="40"/>
  <c r="CQ156" i="40"/>
  <c r="CR156" i="40"/>
  <c r="CS156" i="40"/>
  <c r="CT156" i="40"/>
  <c r="CU156" i="40"/>
  <c r="CV156" i="40"/>
  <c r="CW156" i="40"/>
  <c r="CX156" i="40"/>
  <c r="CY156" i="40"/>
  <c r="CZ156" i="40"/>
  <c r="BI157" i="40"/>
  <c r="BK157" i="40"/>
  <c r="BL157" i="40"/>
  <c r="BM157" i="40"/>
  <c r="BN157" i="40"/>
  <c r="BO157" i="40"/>
  <c r="BP157" i="40"/>
  <c r="BQ157" i="40"/>
  <c r="BR157" i="40"/>
  <c r="BS157" i="40"/>
  <c r="CP157" i="40"/>
  <c r="CQ157" i="40"/>
  <c r="CR157" i="40"/>
  <c r="CS157" i="40"/>
  <c r="CT157" i="40"/>
  <c r="CU157" i="40"/>
  <c r="CV157" i="40"/>
  <c r="CW157" i="40"/>
  <c r="CX157" i="40"/>
  <c r="CY157" i="40"/>
  <c r="CZ157" i="40"/>
  <c r="BI158" i="40"/>
  <c r="BJ158" i="40"/>
  <c r="BK158" i="40"/>
  <c r="BL158" i="40"/>
  <c r="BM158" i="40"/>
  <c r="BO158" i="40"/>
  <c r="BP158" i="40"/>
  <c r="BQ158" i="40"/>
  <c r="BR158" i="40"/>
  <c r="BS158" i="40"/>
  <c r="CP158" i="40"/>
  <c r="CQ158" i="40"/>
  <c r="CR158" i="40"/>
  <c r="CS158" i="40"/>
  <c r="CT158" i="40"/>
  <c r="CU158" i="40"/>
  <c r="CV158" i="40"/>
  <c r="CW158" i="40"/>
  <c r="CX158" i="40"/>
  <c r="CY158" i="40"/>
  <c r="CZ158" i="40"/>
  <c r="BI159" i="40"/>
  <c r="BJ159" i="40"/>
  <c r="BK159" i="40"/>
  <c r="BL159" i="40"/>
  <c r="BM159" i="40"/>
  <c r="BN159" i="40"/>
  <c r="BO159" i="40"/>
  <c r="BP159" i="40"/>
  <c r="BQ159" i="40"/>
  <c r="BR159" i="40"/>
  <c r="BS159" i="40"/>
  <c r="CP159" i="40"/>
  <c r="CQ159" i="40"/>
  <c r="CR159" i="40"/>
  <c r="CS159" i="40"/>
  <c r="CT159" i="40"/>
  <c r="CU159" i="40"/>
  <c r="CV159" i="40"/>
  <c r="CW159" i="40"/>
  <c r="CX159" i="40"/>
  <c r="CY159" i="40"/>
  <c r="CZ159" i="40"/>
  <c r="BI160" i="40"/>
  <c r="BJ160" i="40"/>
  <c r="BK160" i="40"/>
  <c r="BL160" i="40"/>
  <c r="BM160" i="40"/>
  <c r="CP160" i="40"/>
  <c r="CQ160" i="40"/>
  <c r="CR160" i="40"/>
  <c r="CS160" i="40"/>
  <c r="CT160" i="40"/>
  <c r="CU160" i="40"/>
  <c r="CV160" i="40"/>
  <c r="CW160" i="40"/>
  <c r="CX160" i="40"/>
  <c r="CY160" i="40"/>
  <c r="CZ160" i="40"/>
  <c r="BK161" i="40"/>
  <c r="BL161" i="40"/>
  <c r="BM161" i="40"/>
  <c r="BN161" i="40"/>
  <c r="BO161" i="40"/>
  <c r="BP161" i="40"/>
  <c r="BQ161" i="40"/>
  <c r="BR161" i="40"/>
  <c r="BS161" i="40"/>
  <c r="CP161" i="40"/>
  <c r="CQ161" i="40"/>
  <c r="CR161" i="40"/>
  <c r="CS161" i="40"/>
  <c r="CT161" i="40"/>
  <c r="CU161" i="40"/>
  <c r="CV161" i="40"/>
  <c r="CW161" i="40"/>
  <c r="CX161" i="40"/>
  <c r="CY161" i="40"/>
  <c r="CZ161" i="40"/>
  <c r="BI162" i="40"/>
  <c r="BJ162" i="40"/>
  <c r="BK162" i="40"/>
  <c r="BL162" i="40"/>
  <c r="BM162" i="40"/>
  <c r="BN162" i="40"/>
  <c r="BO162" i="40"/>
  <c r="BP162" i="40"/>
  <c r="BQ162" i="40"/>
  <c r="BR162" i="40"/>
  <c r="BS162" i="40"/>
  <c r="CP162" i="40"/>
  <c r="CQ162" i="40"/>
  <c r="CR162" i="40"/>
  <c r="CS162" i="40"/>
  <c r="CT162" i="40"/>
  <c r="CU162" i="40"/>
  <c r="CV162" i="40"/>
  <c r="CW162" i="40"/>
  <c r="CX162" i="40"/>
  <c r="CY162" i="40"/>
  <c r="CZ162" i="40"/>
  <c r="BQ163" i="40"/>
  <c r="BR163" i="40"/>
  <c r="BS163" i="40"/>
  <c r="CP163" i="40"/>
  <c r="CQ163" i="40"/>
  <c r="CR163" i="40"/>
  <c r="CS163" i="40"/>
  <c r="CT163" i="40"/>
  <c r="CU163" i="40"/>
  <c r="CV163" i="40"/>
  <c r="CW163" i="40"/>
  <c r="CX163" i="40"/>
  <c r="CY163" i="40"/>
  <c r="CZ163" i="40"/>
  <c r="BP164" i="40"/>
  <c r="BS164" i="40"/>
  <c r="CP164" i="40"/>
  <c r="CQ164" i="40"/>
  <c r="CR164" i="40"/>
  <c r="CS164" i="40"/>
  <c r="CT164" i="40"/>
  <c r="CU164" i="40"/>
  <c r="CV164" i="40"/>
  <c r="CW164" i="40"/>
  <c r="CX164" i="40"/>
  <c r="CY164" i="40"/>
  <c r="CZ164" i="40"/>
  <c r="BP165" i="40"/>
  <c r="BQ165" i="40"/>
  <c r="CP165" i="40"/>
  <c r="CQ165" i="40"/>
  <c r="CR165" i="40"/>
  <c r="CS165" i="40"/>
  <c r="CT165" i="40"/>
  <c r="CU165" i="40"/>
  <c r="CV165" i="40"/>
  <c r="CW165" i="40"/>
  <c r="CX165" i="40"/>
  <c r="CY165" i="40"/>
  <c r="CZ165" i="40"/>
  <c r="BI166" i="40"/>
  <c r="BJ166" i="40"/>
  <c r="BK166" i="40"/>
  <c r="BL166" i="40"/>
  <c r="BM166" i="40"/>
  <c r="BN166" i="40"/>
  <c r="BO166" i="40"/>
  <c r="BP166" i="40"/>
  <c r="BQ166" i="40"/>
  <c r="BR166" i="40"/>
  <c r="BS166" i="40"/>
  <c r="CP166" i="40"/>
  <c r="CQ166" i="40"/>
  <c r="CR166" i="40"/>
  <c r="CS166" i="40"/>
  <c r="CT166" i="40"/>
  <c r="CU166" i="40"/>
  <c r="CV166" i="40"/>
  <c r="CW166" i="40"/>
  <c r="CX166" i="40"/>
  <c r="CY166" i="40"/>
  <c r="CZ166" i="40"/>
  <c r="BP167" i="40"/>
  <c r="BQ167" i="40"/>
  <c r="BR167" i="40"/>
  <c r="BS167" i="40"/>
  <c r="CP167" i="40"/>
  <c r="CQ167" i="40"/>
  <c r="CR167" i="40"/>
  <c r="CS167" i="40"/>
  <c r="CT167" i="40"/>
  <c r="CU167" i="40"/>
  <c r="CV167" i="40"/>
  <c r="CW167" i="40"/>
  <c r="CX167" i="40"/>
  <c r="CY167" i="40"/>
  <c r="CZ167" i="40"/>
  <c r="BR168" i="40"/>
  <c r="BS168" i="40"/>
  <c r="CP168" i="40"/>
  <c r="CQ168" i="40"/>
  <c r="CR168" i="40"/>
  <c r="CS168" i="40"/>
  <c r="CT168" i="40"/>
  <c r="CU168" i="40"/>
  <c r="CV168" i="40"/>
  <c r="CW168" i="40"/>
  <c r="CX168" i="40"/>
  <c r="CY168" i="40"/>
  <c r="CZ168" i="40"/>
  <c r="BS169" i="40"/>
  <c r="CP169" i="40"/>
  <c r="CQ169" i="40"/>
  <c r="CR169" i="40"/>
  <c r="CS169" i="40"/>
  <c r="CT169" i="40"/>
  <c r="CU169" i="40"/>
  <c r="CV169" i="40"/>
  <c r="CW169" i="40"/>
  <c r="CX169" i="40"/>
  <c r="CY169" i="40"/>
  <c r="CZ169" i="40"/>
  <c r="BI170" i="40"/>
  <c r="BJ170" i="40"/>
  <c r="BK170" i="40"/>
  <c r="BL170" i="40"/>
  <c r="BM170" i="40"/>
  <c r="BN170" i="40"/>
  <c r="BO170" i="40"/>
  <c r="BP170" i="40"/>
  <c r="BQ170" i="40"/>
  <c r="BR170" i="40"/>
  <c r="BS170" i="40"/>
  <c r="CP170" i="40"/>
  <c r="CQ170" i="40"/>
  <c r="CR170" i="40"/>
  <c r="CS170" i="40"/>
  <c r="CT170" i="40"/>
  <c r="CU170" i="40"/>
  <c r="CV170" i="40"/>
  <c r="CW170" i="40"/>
  <c r="CX170" i="40"/>
  <c r="CY170" i="40"/>
  <c r="CZ170" i="40"/>
  <c r="BI171" i="40"/>
  <c r="BJ171" i="40"/>
  <c r="BK171" i="40"/>
  <c r="BL171" i="40"/>
  <c r="BM171" i="40"/>
  <c r="BN171" i="40"/>
  <c r="BO171" i="40"/>
  <c r="BP171" i="40"/>
  <c r="BQ171" i="40"/>
  <c r="BR171" i="40"/>
  <c r="BS171" i="40"/>
  <c r="CP171" i="40"/>
  <c r="CQ171" i="40"/>
  <c r="CR171" i="40"/>
  <c r="CS171" i="40"/>
  <c r="CT171" i="40"/>
  <c r="CU171" i="40"/>
  <c r="CV171" i="40"/>
  <c r="CW171" i="40"/>
  <c r="CX171" i="40"/>
  <c r="CY171" i="40"/>
  <c r="CZ171" i="40"/>
  <c r="BI172" i="40"/>
  <c r="BJ172" i="40"/>
  <c r="BK172" i="40"/>
  <c r="BL172" i="40"/>
  <c r="BM172" i="40"/>
  <c r="BN172" i="40"/>
  <c r="BO172" i="40"/>
  <c r="BP172" i="40"/>
  <c r="BQ172" i="40"/>
  <c r="BR172" i="40"/>
  <c r="BS172" i="40"/>
  <c r="CP172" i="40"/>
  <c r="CQ172" i="40"/>
  <c r="CR172" i="40"/>
  <c r="CS172" i="40"/>
  <c r="CT172" i="40"/>
  <c r="CU172" i="40"/>
  <c r="CV172" i="40"/>
  <c r="CW172" i="40"/>
  <c r="CX172" i="40"/>
  <c r="CY172" i="40"/>
  <c r="CZ172" i="40"/>
  <c r="BQ173" i="40"/>
  <c r="BR173" i="40"/>
  <c r="BS173" i="40"/>
  <c r="CP173" i="40"/>
  <c r="CQ173" i="40"/>
  <c r="CR173" i="40"/>
  <c r="CS173" i="40"/>
  <c r="CT173" i="40"/>
  <c r="CU173" i="40"/>
  <c r="CV173" i="40"/>
  <c r="CW173" i="40"/>
  <c r="CX173" i="40"/>
  <c r="CY173" i="40"/>
  <c r="CZ173" i="40"/>
  <c r="BL174" i="40"/>
  <c r="BM174" i="40"/>
  <c r="BN174" i="40"/>
  <c r="BO174" i="40"/>
  <c r="BP174" i="40"/>
  <c r="BQ174" i="40"/>
  <c r="BR174" i="40"/>
  <c r="BS174" i="40"/>
  <c r="CP174" i="40"/>
  <c r="CQ174" i="40"/>
  <c r="CR174" i="40"/>
  <c r="CS174" i="40"/>
  <c r="CT174" i="40"/>
  <c r="CU174" i="40"/>
  <c r="CV174" i="40"/>
  <c r="CW174" i="40"/>
  <c r="CX174" i="40"/>
  <c r="CY174" i="40"/>
  <c r="CZ174" i="40"/>
  <c r="BS175" i="40"/>
  <c r="CP175" i="40"/>
  <c r="CQ175" i="40"/>
  <c r="CR175" i="40"/>
  <c r="CS175" i="40"/>
  <c r="CT175" i="40"/>
  <c r="CU175" i="40"/>
  <c r="CV175" i="40"/>
  <c r="CW175" i="40"/>
  <c r="CX175" i="40"/>
  <c r="CY175" i="40"/>
  <c r="CZ175" i="40"/>
  <c r="BP176" i="40"/>
  <c r="BQ176" i="40"/>
  <c r="BR176" i="40"/>
  <c r="BS176" i="40"/>
  <c r="CP176" i="40"/>
  <c r="CQ176" i="40"/>
  <c r="CR176" i="40"/>
  <c r="CS176" i="40"/>
  <c r="CT176" i="40"/>
  <c r="CU176" i="40"/>
  <c r="CV176" i="40"/>
  <c r="CW176" i="40"/>
  <c r="CX176" i="40"/>
  <c r="CY176" i="40"/>
  <c r="CZ176" i="40"/>
  <c r="BI177" i="40"/>
  <c r="BK177" i="40"/>
  <c r="BL177" i="40"/>
  <c r="BM177" i="40"/>
  <c r="BN177" i="40"/>
  <c r="BO177" i="40"/>
  <c r="BP177" i="40"/>
  <c r="BQ177" i="40"/>
  <c r="BR177" i="40"/>
  <c r="BS177" i="40"/>
  <c r="CP177" i="40"/>
  <c r="CQ177" i="40"/>
  <c r="CR177" i="40"/>
  <c r="CS177" i="40"/>
  <c r="CT177" i="40"/>
  <c r="CU177" i="40"/>
  <c r="CV177" i="40"/>
  <c r="CW177" i="40"/>
  <c r="CX177" i="40"/>
  <c r="CY177" i="40"/>
  <c r="CZ177" i="40"/>
  <c r="BK178" i="40"/>
  <c r="BL178" i="40"/>
  <c r="BM178" i="40"/>
  <c r="BN178" i="40"/>
  <c r="BO178" i="40"/>
  <c r="BP178" i="40"/>
  <c r="BQ178" i="40"/>
  <c r="BR178" i="40"/>
  <c r="BS178" i="40"/>
  <c r="CP178" i="40"/>
  <c r="CQ178" i="40"/>
  <c r="CR178" i="40"/>
  <c r="CS178" i="40"/>
  <c r="CT178" i="40"/>
  <c r="CU178" i="40"/>
  <c r="CV178" i="40"/>
  <c r="CW178" i="40"/>
  <c r="CX178" i="40"/>
  <c r="CY178" i="40"/>
  <c r="CZ178" i="40"/>
  <c r="BM179" i="40"/>
  <c r="BN179" i="40"/>
  <c r="BO179" i="40"/>
  <c r="BP179" i="40"/>
  <c r="BQ179" i="40"/>
  <c r="BR179" i="40"/>
  <c r="BS179" i="40"/>
  <c r="CP179" i="40"/>
  <c r="CQ179" i="40"/>
  <c r="CR179" i="40"/>
  <c r="CS179" i="40"/>
  <c r="CT179" i="40"/>
  <c r="CU179" i="40"/>
  <c r="CV179" i="40"/>
  <c r="CW179" i="40"/>
  <c r="CX179" i="40"/>
  <c r="CY179" i="40"/>
  <c r="CZ179" i="40"/>
  <c r="BL180" i="40"/>
  <c r="CP180" i="40"/>
  <c r="CQ180" i="40"/>
  <c r="CR180" i="40"/>
  <c r="CS180" i="40"/>
  <c r="CT180" i="40"/>
  <c r="CU180" i="40"/>
  <c r="CV180" i="40"/>
  <c r="CW180" i="40"/>
  <c r="CX180" i="40"/>
  <c r="CY180" i="40"/>
  <c r="CZ180" i="40"/>
  <c r="CP181" i="40"/>
  <c r="CQ181" i="40"/>
  <c r="CR181" i="40"/>
  <c r="CS181" i="40"/>
  <c r="CT181" i="40"/>
  <c r="CU181" i="40"/>
  <c r="CV181" i="40"/>
  <c r="CW181" i="40"/>
  <c r="CX181" i="40"/>
  <c r="CY181" i="40"/>
  <c r="CZ181" i="40"/>
  <c r="BI182" i="40"/>
  <c r="CP182" i="40"/>
  <c r="CQ182" i="40"/>
  <c r="CR182" i="40"/>
  <c r="CS182" i="40"/>
  <c r="CT182" i="40"/>
  <c r="CU182" i="40"/>
  <c r="CV182" i="40"/>
  <c r="CW182" i="40"/>
  <c r="CX182" i="40"/>
  <c r="CY182" i="40"/>
  <c r="CZ182" i="40"/>
  <c r="BI183" i="40"/>
  <c r="BJ183" i="40"/>
  <c r="BK183" i="40"/>
  <c r="BL183" i="40"/>
  <c r="BM183" i="40"/>
  <c r="BN183" i="40"/>
  <c r="CP183" i="40"/>
  <c r="CQ183" i="40"/>
  <c r="CR183" i="40"/>
  <c r="CS183" i="40"/>
  <c r="CT183" i="40"/>
  <c r="CU183" i="40"/>
  <c r="CV183" i="40"/>
  <c r="CW183" i="40"/>
  <c r="CX183" i="40"/>
  <c r="CY183" i="40"/>
  <c r="CZ183" i="40"/>
  <c r="BK184" i="40"/>
  <c r="BM184" i="40"/>
  <c r="BN184" i="40"/>
  <c r="BO184" i="40"/>
  <c r="BP184" i="40"/>
  <c r="BQ184" i="40"/>
  <c r="BR184" i="40"/>
  <c r="BS184" i="40"/>
  <c r="CP184" i="40"/>
  <c r="CQ184" i="40"/>
  <c r="CR184" i="40"/>
  <c r="CS184" i="40"/>
  <c r="CT184" i="40"/>
  <c r="CU184" i="40"/>
  <c r="CV184" i="40"/>
  <c r="CW184" i="40"/>
  <c r="CX184" i="40"/>
  <c r="CY184" i="40"/>
  <c r="CZ184" i="40"/>
  <c r="ES4" i="39"/>
  <c r="ET4" i="39"/>
  <c r="EU4" i="39"/>
  <c r="GM4" i="39" s="1"/>
  <c r="EV4" i="39"/>
  <c r="EW4" i="39"/>
  <c r="EX4" i="39"/>
  <c r="EY4" i="39"/>
  <c r="GQ4" i="39" s="1"/>
  <c r="EZ4" i="39"/>
  <c r="GR4" i="39" s="1"/>
  <c r="FA4" i="39"/>
  <c r="FB4" i="39"/>
  <c r="FC4" i="39"/>
  <c r="ES5" i="39"/>
  <c r="ET5" i="39"/>
  <c r="EU5" i="39"/>
  <c r="EV5" i="39"/>
  <c r="GN5" i="39" s="1"/>
  <c r="EW5" i="39"/>
  <c r="GO5" i="39" s="1"/>
  <c r="EX5" i="39"/>
  <c r="GP5" i="39" s="1"/>
  <c r="EY5" i="39"/>
  <c r="GQ5" i="39" s="1"/>
  <c r="EZ5" i="39"/>
  <c r="GR5" i="39" s="1"/>
  <c r="FA5" i="39"/>
  <c r="GS5" i="39" s="1"/>
  <c r="FB5" i="39"/>
  <c r="GT5" i="39" s="1"/>
  <c r="FC5" i="39"/>
  <c r="GU5" i="39" s="1"/>
  <c r="ES6" i="39"/>
  <c r="GK6" i="39" s="1"/>
  <c r="ET6" i="39"/>
  <c r="GL6" i="39" s="1"/>
  <c r="EU6" i="39"/>
  <c r="GM6" i="39" s="1"/>
  <c r="EV6" i="39"/>
  <c r="GN6" i="39" s="1"/>
  <c r="EW6" i="39"/>
  <c r="GO6" i="39" s="1"/>
  <c r="EX6" i="39"/>
  <c r="GP6" i="39" s="1"/>
  <c r="EY6" i="39"/>
  <c r="GQ6" i="39" s="1"/>
  <c r="EZ6" i="39"/>
  <c r="GR6" i="39" s="1"/>
  <c r="FA6" i="39"/>
  <c r="GS6" i="39" s="1"/>
  <c r="FB6" i="39"/>
  <c r="GT6" i="39" s="1"/>
  <c r="FC6" i="39"/>
  <c r="GU6" i="39" s="1"/>
  <c r="ES7" i="39"/>
  <c r="GK7" i="39" s="1"/>
  <c r="ET7" i="39"/>
  <c r="GL7" i="39" s="1"/>
  <c r="EU7" i="39"/>
  <c r="GM7" i="39" s="1"/>
  <c r="EV7" i="39"/>
  <c r="GN7" i="39" s="1"/>
  <c r="EW7" i="39"/>
  <c r="GO7" i="39" s="1"/>
  <c r="EX7" i="39"/>
  <c r="GP7" i="39" s="1"/>
  <c r="EY7" i="39"/>
  <c r="GQ7" i="39" s="1"/>
  <c r="EZ7" i="39"/>
  <c r="GR7" i="39" s="1"/>
  <c r="FA7" i="39"/>
  <c r="GS7" i="39" s="1"/>
  <c r="FB7" i="39"/>
  <c r="GT7" i="39" s="1"/>
  <c r="FC7" i="39"/>
  <c r="GU7" i="39" s="1"/>
  <c r="ES8" i="39"/>
  <c r="GK8" i="39" s="1"/>
  <c r="ET8" i="39"/>
  <c r="GL8" i="39" s="1"/>
  <c r="EU8" i="39"/>
  <c r="GM8" i="39" s="1"/>
  <c r="EV8" i="39"/>
  <c r="GN8" i="39" s="1"/>
  <c r="EW8" i="39"/>
  <c r="GO8" i="39" s="1"/>
  <c r="EX8" i="39"/>
  <c r="GP8" i="39" s="1"/>
  <c r="EY8" i="39"/>
  <c r="GQ8" i="39" s="1"/>
  <c r="EZ8" i="39"/>
  <c r="GR8" i="39" s="1"/>
  <c r="FA8" i="39"/>
  <c r="GS8" i="39" s="1"/>
  <c r="FB8" i="39"/>
  <c r="GT8" i="39" s="1"/>
  <c r="FC8" i="39"/>
  <c r="GU8" i="39" s="1"/>
  <c r="ES9" i="39"/>
  <c r="ET9" i="39"/>
  <c r="EU9" i="39"/>
  <c r="EV9" i="39"/>
  <c r="EW9" i="39"/>
  <c r="EX9" i="39"/>
  <c r="EY9" i="39"/>
  <c r="EZ9" i="39"/>
  <c r="FA9" i="39"/>
  <c r="FB9" i="39"/>
  <c r="GT9" i="39" s="1"/>
  <c r="FC9" i="39"/>
  <c r="GU9" i="39" s="1"/>
  <c r="ES10" i="39"/>
  <c r="ET10" i="39"/>
  <c r="EU10" i="39"/>
  <c r="EV10" i="39"/>
  <c r="EW10" i="39"/>
  <c r="EX10" i="39"/>
  <c r="EY10" i="39"/>
  <c r="EZ10" i="39"/>
  <c r="FA10" i="39"/>
  <c r="FB10" i="39"/>
  <c r="GT10" i="39" s="1"/>
  <c r="FC10" i="39"/>
  <c r="GU10" i="39" s="1"/>
  <c r="ES11" i="39"/>
  <c r="ET11" i="39"/>
  <c r="GL11" i="39" s="1"/>
  <c r="EU11" i="39"/>
  <c r="EV11" i="39"/>
  <c r="EW11" i="39"/>
  <c r="GO11" i="39" s="1"/>
  <c r="EX11" i="39"/>
  <c r="GP11" i="39" s="1"/>
  <c r="EY11" i="39"/>
  <c r="GQ11" i="39" s="1"/>
  <c r="EZ11" i="39"/>
  <c r="GR11" i="39" s="1"/>
  <c r="FA11" i="39"/>
  <c r="FB11" i="39"/>
  <c r="GT11" i="39" s="1"/>
  <c r="FC11" i="39"/>
  <c r="ES12" i="39"/>
  <c r="GK12" i="39" s="1"/>
  <c r="ET12" i="39"/>
  <c r="GL12" i="39" s="1"/>
  <c r="EU12" i="39"/>
  <c r="GM12" i="39" s="1"/>
  <c r="EV12" i="39"/>
  <c r="GN12" i="39" s="1"/>
  <c r="EW12" i="39"/>
  <c r="GO12" i="39" s="1"/>
  <c r="EX12" i="39"/>
  <c r="GP12" i="39" s="1"/>
  <c r="EY12" i="39"/>
  <c r="GQ12" i="39" s="1"/>
  <c r="EZ12" i="39"/>
  <c r="GR12" i="39" s="1"/>
  <c r="FA12" i="39"/>
  <c r="FB12" i="39"/>
  <c r="FC12" i="39"/>
  <c r="ES13" i="39"/>
  <c r="ET13" i="39"/>
  <c r="EU13" i="39"/>
  <c r="GM13" i="39" s="1"/>
  <c r="EV13" i="39"/>
  <c r="GN13" i="39" s="1"/>
  <c r="EW13" i="39"/>
  <c r="EX13" i="39"/>
  <c r="EY13" i="39"/>
  <c r="EZ13" i="39"/>
  <c r="FA13" i="39"/>
  <c r="FB13" i="39"/>
  <c r="FC13" i="39"/>
  <c r="ES14" i="39"/>
  <c r="ET14" i="39"/>
  <c r="EU14" i="39"/>
  <c r="EV14" i="39"/>
  <c r="EW14" i="39"/>
  <c r="EX14" i="39"/>
  <c r="GP14" i="39" s="1"/>
  <c r="EY14" i="39"/>
  <c r="GQ14" i="39" s="1"/>
  <c r="EZ14" i="39"/>
  <c r="GR14" i="39" s="1"/>
  <c r="FA14" i="39"/>
  <c r="GS14" i="39" s="1"/>
  <c r="FB14" i="39"/>
  <c r="GT14" i="39" s="1"/>
  <c r="FC14" i="39"/>
  <c r="GU14" i="39" s="1"/>
  <c r="ES15" i="39"/>
  <c r="GK15" i="39" s="1"/>
  <c r="ET15" i="39"/>
  <c r="GL15" i="39" s="1"/>
  <c r="EU15" i="39"/>
  <c r="GM15" i="39" s="1"/>
  <c r="EV15" i="39"/>
  <c r="GN15" i="39" s="1"/>
  <c r="EW15" i="39"/>
  <c r="GO15" i="39" s="1"/>
  <c r="EX15" i="39"/>
  <c r="GP15" i="39" s="1"/>
  <c r="EY15" i="39"/>
  <c r="GQ15" i="39" s="1"/>
  <c r="EZ15" i="39"/>
  <c r="GR15" i="39" s="1"/>
  <c r="FA15" i="39"/>
  <c r="GS15" i="39" s="1"/>
  <c r="FB15" i="39"/>
  <c r="GT15" i="39" s="1"/>
  <c r="FC15" i="39"/>
  <c r="GU15" i="39" s="1"/>
  <c r="ES16" i="39"/>
  <c r="ET16" i="39"/>
  <c r="EU16" i="39"/>
  <c r="EV16" i="39"/>
  <c r="EW16" i="39"/>
  <c r="GO16" i="39" s="1"/>
  <c r="EX16" i="39"/>
  <c r="GP16" i="39" s="1"/>
  <c r="EY16" i="39"/>
  <c r="GQ16" i="39" s="1"/>
  <c r="EZ16" i="39"/>
  <c r="GR16" i="39" s="1"/>
  <c r="FA16" i="39"/>
  <c r="GS16" i="39" s="1"/>
  <c r="FB16" i="39"/>
  <c r="GT16" i="39" s="1"/>
  <c r="FC16" i="39"/>
  <c r="GU16" i="39" s="1"/>
  <c r="ES17" i="39"/>
  <c r="ET17" i="39"/>
  <c r="EU17" i="39"/>
  <c r="EV17" i="39"/>
  <c r="EW17" i="39"/>
  <c r="EX17" i="39"/>
  <c r="GP17" i="39" s="1"/>
  <c r="EY17" i="39"/>
  <c r="GQ17" i="39" s="1"/>
  <c r="EZ17" i="39"/>
  <c r="GR17" i="39" s="1"/>
  <c r="FA17" i="39"/>
  <c r="GS17" i="39" s="1"/>
  <c r="FB17" i="39"/>
  <c r="GT17" i="39" s="1"/>
  <c r="FC17" i="39"/>
  <c r="GU17" i="39" s="1"/>
  <c r="ES18" i="39"/>
  <c r="ET18" i="39"/>
  <c r="EU18" i="39"/>
  <c r="EV18" i="39"/>
  <c r="EW18" i="39"/>
  <c r="EX18" i="39"/>
  <c r="GP18" i="39" s="1"/>
  <c r="EY18" i="39"/>
  <c r="GQ18" i="39" s="1"/>
  <c r="EZ18" i="39"/>
  <c r="GR18" i="39" s="1"/>
  <c r="FA18" i="39"/>
  <c r="GS18" i="39" s="1"/>
  <c r="FB18" i="39"/>
  <c r="GT18" i="39" s="1"/>
  <c r="FC18" i="39"/>
  <c r="GU18" i="39" s="1"/>
  <c r="ES19" i="39"/>
  <c r="ET19" i="39"/>
  <c r="EU19" i="39"/>
  <c r="EV19" i="39"/>
  <c r="EW19" i="39"/>
  <c r="EX19" i="39"/>
  <c r="EY19" i="39"/>
  <c r="EZ19" i="39"/>
  <c r="FA19" i="39"/>
  <c r="FB19" i="39"/>
  <c r="GT19" i="39" s="1"/>
  <c r="FC19" i="39"/>
  <c r="GU19" i="39" s="1"/>
  <c r="ES20" i="39"/>
  <c r="GK20" i="39" s="1"/>
  <c r="ET20" i="39"/>
  <c r="GL20" i="39" s="1"/>
  <c r="EU20" i="39"/>
  <c r="GM20" i="39" s="1"/>
  <c r="EV20" i="39"/>
  <c r="GN20" i="39" s="1"/>
  <c r="EW20" i="39"/>
  <c r="GO20" i="39" s="1"/>
  <c r="EX20" i="39"/>
  <c r="GP20" i="39" s="1"/>
  <c r="EY20" i="39"/>
  <c r="GQ20" i="39" s="1"/>
  <c r="EZ20" i="39"/>
  <c r="GR20" i="39" s="1"/>
  <c r="FA20" i="39"/>
  <c r="GS20" i="39" s="1"/>
  <c r="FB20" i="39"/>
  <c r="GT20" i="39" s="1"/>
  <c r="FC20" i="39"/>
  <c r="GU20" i="39" s="1"/>
  <c r="ES21" i="39"/>
  <c r="GK21" i="39" s="1"/>
  <c r="ET21" i="39"/>
  <c r="GL21" i="39" s="1"/>
  <c r="EU21" i="39"/>
  <c r="GM21" i="39" s="1"/>
  <c r="EV21" i="39"/>
  <c r="GN21" i="39" s="1"/>
  <c r="EW21" i="39"/>
  <c r="GO21" i="39" s="1"/>
  <c r="EX21" i="39"/>
  <c r="GP21" i="39" s="1"/>
  <c r="EY21" i="39"/>
  <c r="GQ21" i="39" s="1"/>
  <c r="EZ21" i="39"/>
  <c r="GR21" i="39" s="1"/>
  <c r="FA21" i="39"/>
  <c r="GS21" i="39" s="1"/>
  <c r="FB21" i="39"/>
  <c r="GT21" i="39" s="1"/>
  <c r="FC21" i="39"/>
  <c r="GU21" i="39" s="1"/>
  <c r="ES22" i="39"/>
  <c r="GK22" i="39" s="1"/>
  <c r="ET22" i="39"/>
  <c r="GL22" i="39" s="1"/>
  <c r="EU22" i="39"/>
  <c r="GM22" i="39" s="1"/>
  <c r="EV22" i="39"/>
  <c r="GN22" i="39" s="1"/>
  <c r="EW22" i="39"/>
  <c r="GO22" i="39" s="1"/>
  <c r="EX22" i="39"/>
  <c r="GP22" i="39" s="1"/>
  <c r="EY22" i="39"/>
  <c r="GQ22" i="39" s="1"/>
  <c r="EZ22" i="39"/>
  <c r="GR22" i="39" s="1"/>
  <c r="FA22" i="39"/>
  <c r="GS22" i="39" s="1"/>
  <c r="FB22" i="39"/>
  <c r="GT22" i="39" s="1"/>
  <c r="FC22" i="39"/>
  <c r="GU22" i="39" s="1"/>
  <c r="ES23" i="39"/>
  <c r="GK23" i="39" s="1"/>
  <c r="ET23" i="39"/>
  <c r="GL23" i="39" s="1"/>
  <c r="EU23" i="39"/>
  <c r="GM23" i="39" s="1"/>
  <c r="EV23" i="39"/>
  <c r="GN23" i="39" s="1"/>
  <c r="EW23" i="39"/>
  <c r="GO23" i="39" s="1"/>
  <c r="EX23" i="39"/>
  <c r="GP23" i="39" s="1"/>
  <c r="EY23" i="39"/>
  <c r="GQ23" i="39" s="1"/>
  <c r="EZ23" i="39"/>
  <c r="GR23" i="39" s="1"/>
  <c r="FA23" i="39"/>
  <c r="GS23" i="39" s="1"/>
  <c r="FB23" i="39"/>
  <c r="GT23" i="39" s="1"/>
  <c r="FC23" i="39"/>
  <c r="GU23" i="39" s="1"/>
  <c r="ES24" i="39"/>
  <c r="GK24" i="39" s="1"/>
  <c r="ET24" i="39"/>
  <c r="GL24" i="39" s="1"/>
  <c r="EU24" i="39"/>
  <c r="GM24" i="39" s="1"/>
  <c r="EV24" i="39"/>
  <c r="GN24" i="39" s="1"/>
  <c r="EW24" i="39"/>
  <c r="GO24" i="39" s="1"/>
  <c r="EX24" i="39"/>
  <c r="GP24" i="39" s="1"/>
  <c r="EY24" i="39"/>
  <c r="GQ24" i="39" s="1"/>
  <c r="EZ24" i="39"/>
  <c r="GR24" i="39" s="1"/>
  <c r="FA24" i="39"/>
  <c r="GS24" i="39" s="1"/>
  <c r="FB24" i="39"/>
  <c r="GT24" i="39" s="1"/>
  <c r="FC24" i="39"/>
  <c r="GU24" i="39" s="1"/>
  <c r="ES25" i="39"/>
  <c r="GK25" i="39" s="1"/>
  <c r="ET25" i="39"/>
  <c r="GL25" i="39" s="1"/>
  <c r="EU25" i="39"/>
  <c r="GM25" i="39" s="1"/>
  <c r="EV25" i="39"/>
  <c r="GN25" i="39" s="1"/>
  <c r="EW25" i="39"/>
  <c r="GO25" i="39" s="1"/>
  <c r="EX25" i="39"/>
  <c r="GP25" i="39" s="1"/>
  <c r="EY25" i="39"/>
  <c r="GQ25" i="39" s="1"/>
  <c r="EZ25" i="39"/>
  <c r="GR25" i="39" s="1"/>
  <c r="FA25" i="39"/>
  <c r="GS25" i="39" s="1"/>
  <c r="FB25" i="39"/>
  <c r="GT25" i="39" s="1"/>
  <c r="FC25" i="39"/>
  <c r="GU25" i="39" s="1"/>
  <c r="ES26" i="39"/>
  <c r="GK26" i="39" s="1"/>
  <c r="ET26" i="39"/>
  <c r="GL26" i="39" s="1"/>
  <c r="EU26" i="39"/>
  <c r="GM26" i="39" s="1"/>
  <c r="EV26" i="39"/>
  <c r="GN26" i="39" s="1"/>
  <c r="EW26" i="39"/>
  <c r="GO26" i="39" s="1"/>
  <c r="EX26" i="39"/>
  <c r="GP26" i="39" s="1"/>
  <c r="EY26" i="39"/>
  <c r="GQ26" i="39" s="1"/>
  <c r="EZ26" i="39"/>
  <c r="GR26" i="39" s="1"/>
  <c r="FA26" i="39"/>
  <c r="GS26" i="39" s="1"/>
  <c r="FB26" i="39"/>
  <c r="GT26" i="39" s="1"/>
  <c r="FC26" i="39"/>
  <c r="GU26" i="39" s="1"/>
  <c r="ES27" i="39"/>
  <c r="ET27" i="39"/>
  <c r="EU27" i="39"/>
  <c r="GM27" i="39" s="1"/>
  <c r="EV27" i="39"/>
  <c r="EW27" i="39"/>
  <c r="EX27" i="39"/>
  <c r="EY27" i="39"/>
  <c r="EZ27" i="39"/>
  <c r="FA27" i="39"/>
  <c r="FB27" i="39"/>
  <c r="FC27" i="39"/>
  <c r="ES28" i="39"/>
  <c r="GK28" i="39" s="1"/>
  <c r="ET28" i="39"/>
  <c r="GL28" i="39" s="1"/>
  <c r="EU28" i="39"/>
  <c r="GM28" i="39" s="1"/>
  <c r="EV28" i="39"/>
  <c r="GN28" i="39" s="1"/>
  <c r="EW28" i="39"/>
  <c r="EX28" i="39"/>
  <c r="EY28" i="39"/>
  <c r="EZ28" i="39"/>
  <c r="FA28" i="39"/>
  <c r="FB28" i="39"/>
  <c r="FC28" i="39"/>
  <c r="ES29" i="39"/>
  <c r="ET29" i="39"/>
  <c r="EU29" i="39"/>
  <c r="EV29" i="39"/>
  <c r="GN29" i="39" s="1"/>
  <c r="EW29" i="39"/>
  <c r="EX29" i="39"/>
  <c r="EY29" i="39"/>
  <c r="EZ29" i="39"/>
  <c r="FA29" i="39"/>
  <c r="FB29" i="39"/>
  <c r="FC29" i="39"/>
  <c r="ES30" i="39"/>
  <c r="ET30" i="39"/>
  <c r="EU30" i="39"/>
  <c r="EV30" i="39"/>
  <c r="EW30" i="39"/>
  <c r="EX30" i="39"/>
  <c r="EY30" i="39"/>
  <c r="EZ30" i="39"/>
  <c r="FA30" i="39"/>
  <c r="FB30" i="39"/>
  <c r="FC30" i="39"/>
  <c r="GU30" i="39" s="1"/>
  <c r="ES31" i="39"/>
  <c r="GK31" i="39" s="1"/>
  <c r="ET31" i="39"/>
  <c r="GL31" i="39" s="1"/>
  <c r="EU31" i="39"/>
  <c r="GM31" i="39" s="1"/>
  <c r="EV31" i="39"/>
  <c r="GN31" i="39" s="1"/>
  <c r="EW31" i="39"/>
  <c r="GO31" i="39" s="1"/>
  <c r="EX31" i="39"/>
  <c r="GP31" i="39" s="1"/>
  <c r="EY31" i="39"/>
  <c r="GQ31" i="39" s="1"/>
  <c r="EZ31" i="39"/>
  <c r="GR31" i="39" s="1"/>
  <c r="FA31" i="39"/>
  <c r="GS31" i="39" s="1"/>
  <c r="FB31" i="39"/>
  <c r="GT31" i="39" s="1"/>
  <c r="FC31" i="39"/>
  <c r="GU31" i="39" s="1"/>
  <c r="ES32" i="39"/>
  <c r="ET32" i="39"/>
  <c r="EU32" i="39"/>
  <c r="EV32" i="39"/>
  <c r="EW32" i="39"/>
  <c r="EX32" i="39"/>
  <c r="EY32" i="39"/>
  <c r="GQ32" i="39" s="1"/>
  <c r="EZ32" i="39"/>
  <c r="GR32" i="39" s="1"/>
  <c r="FA32" i="39"/>
  <c r="GS32" i="39" s="1"/>
  <c r="FB32" i="39"/>
  <c r="GT32" i="39" s="1"/>
  <c r="FC32" i="39"/>
  <c r="GU32" i="39" s="1"/>
  <c r="ES33" i="39"/>
  <c r="ET33" i="39"/>
  <c r="EU33" i="39"/>
  <c r="EV33" i="39"/>
  <c r="EW33" i="39"/>
  <c r="EX33" i="39"/>
  <c r="EY33" i="39"/>
  <c r="EZ33" i="39"/>
  <c r="FA33" i="39"/>
  <c r="GS33" i="39" s="1"/>
  <c r="FB33" i="39"/>
  <c r="GT33" i="39" s="1"/>
  <c r="FC33" i="39"/>
  <c r="GU33" i="39" s="1"/>
  <c r="ES34" i="39"/>
  <c r="ET34" i="39"/>
  <c r="EU34" i="39"/>
  <c r="EV34" i="39"/>
  <c r="EW34" i="39"/>
  <c r="EX34" i="39"/>
  <c r="EY34" i="39"/>
  <c r="EZ34" i="39"/>
  <c r="FA34" i="39"/>
  <c r="GS34" i="39" s="1"/>
  <c r="FB34" i="39"/>
  <c r="GT34" i="39" s="1"/>
  <c r="FC34" i="39"/>
  <c r="GU34" i="39" s="1"/>
  <c r="ES35" i="39"/>
  <c r="GK35" i="39" s="1"/>
  <c r="ET35" i="39"/>
  <c r="EU35" i="39"/>
  <c r="EV35" i="39"/>
  <c r="EW35" i="39"/>
  <c r="EX35" i="39"/>
  <c r="EY35" i="39"/>
  <c r="EZ35" i="39"/>
  <c r="FA35" i="39"/>
  <c r="FB35" i="39"/>
  <c r="FC35" i="39"/>
  <c r="ES36" i="39"/>
  <c r="GK36" i="39" s="1"/>
  <c r="ET36" i="39"/>
  <c r="GL36" i="39" s="1"/>
  <c r="EU36" i="39"/>
  <c r="GM36" i="39" s="1"/>
  <c r="EV36" i="39"/>
  <c r="EW36" i="39"/>
  <c r="EX36" i="39"/>
  <c r="EY36" i="39"/>
  <c r="EZ36" i="39"/>
  <c r="FA36" i="39"/>
  <c r="FB36" i="39"/>
  <c r="FC36" i="39"/>
  <c r="ES37" i="39"/>
  <c r="GK37" i="39" s="1"/>
  <c r="ET37" i="39"/>
  <c r="GL37" i="39" s="1"/>
  <c r="EU37" i="39"/>
  <c r="GM37" i="39" s="1"/>
  <c r="EV37" i="39"/>
  <c r="EW37" i="39"/>
  <c r="EX37" i="39"/>
  <c r="EY37" i="39"/>
  <c r="EZ37" i="39"/>
  <c r="FA37" i="39"/>
  <c r="FB37" i="39"/>
  <c r="FC37" i="39"/>
  <c r="ES38" i="39"/>
  <c r="GK38" i="39" s="1"/>
  <c r="ET38" i="39"/>
  <c r="GL38" i="39" s="1"/>
  <c r="EU38" i="39"/>
  <c r="GM38" i="39" s="1"/>
  <c r="EV38" i="39"/>
  <c r="GN38" i="39" s="1"/>
  <c r="EW38" i="39"/>
  <c r="GO38" i="39" s="1"/>
  <c r="EX38" i="39"/>
  <c r="GP38" i="39" s="1"/>
  <c r="EY38" i="39"/>
  <c r="GQ38" i="39" s="1"/>
  <c r="EZ38" i="39"/>
  <c r="GR38" i="39" s="1"/>
  <c r="FA38" i="39"/>
  <c r="GS38" i="39" s="1"/>
  <c r="FB38" i="39"/>
  <c r="FC38" i="39"/>
  <c r="ES39" i="39"/>
  <c r="GK39" i="39" s="1"/>
  <c r="ET39" i="39"/>
  <c r="GL39" i="39" s="1"/>
  <c r="EU39" i="39"/>
  <c r="GM39" i="39" s="1"/>
  <c r="EV39" i="39"/>
  <c r="GN39" i="39" s="1"/>
  <c r="EW39" i="39"/>
  <c r="GO39" i="39" s="1"/>
  <c r="EX39" i="39"/>
  <c r="GP39" i="39" s="1"/>
  <c r="EY39" i="39"/>
  <c r="GQ39" i="39" s="1"/>
  <c r="EZ39" i="39"/>
  <c r="GR39" i="39" s="1"/>
  <c r="FA39" i="39"/>
  <c r="FB39" i="39"/>
  <c r="GT39" i="39" s="1"/>
  <c r="FC39" i="39"/>
  <c r="GU39" i="39" s="1"/>
  <c r="ES40" i="39"/>
  <c r="ET40" i="39"/>
  <c r="EU40" i="39"/>
  <c r="GM40" i="39" s="1"/>
  <c r="EV40" i="39"/>
  <c r="GN40" i="39" s="1"/>
  <c r="EW40" i="39"/>
  <c r="GO40" i="39" s="1"/>
  <c r="EX40" i="39"/>
  <c r="GP40" i="39" s="1"/>
  <c r="EY40" i="39"/>
  <c r="GQ40" i="39" s="1"/>
  <c r="EZ40" i="39"/>
  <c r="FA40" i="39"/>
  <c r="FB40" i="39"/>
  <c r="FC40" i="39"/>
  <c r="ES41" i="39"/>
  <c r="ET41" i="39"/>
  <c r="EU41" i="39"/>
  <c r="EV41" i="39"/>
  <c r="GN41" i="39" s="1"/>
  <c r="EW41" i="39"/>
  <c r="GO41" i="39" s="1"/>
  <c r="EX41" i="39"/>
  <c r="GP41" i="39" s="1"/>
  <c r="EY41" i="39"/>
  <c r="GQ41" i="39" s="1"/>
  <c r="EZ41" i="39"/>
  <c r="GR41" i="39" s="1"/>
  <c r="FA41" i="39"/>
  <c r="GS41" i="39" s="1"/>
  <c r="FB41" i="39"/>
  <c r="GT41" i="39" s="1"/>
  <c r="FC41" i="39"/>
  <c r="GU41" i="39" s="1"/>
  <c r="ES42" i="39"/>
  <c r="ET42" i="39"/>
  <c r="EU42" i="39"/>
  <c r="GM42" i="39" s="1"/>
  <c r="EV42" i="39"/>
  <c r="GN42" i="39" s="1"/>
  <c r="EW42" i="39"/>
  <c r="EX42" i="39"/>
  <c r="EY42" i="39"/>
  <c r="EZ42" i="39"/>
  <c r="FA42" i="39"/>
  <c r="FB42" i="39"/>
  <c r="FC42" i="39"/>
  <c r="ES43" i="39"/>
  <c r="GK43" i="39" s="1"/>
  <c r="ET43" i="39"/>
  <c r="GL43" i="39" s="1"/>
  <c r="EU43" i="39"/>
  <c r="GM43" i="39" s="1"/>
  <c r="EV43" i="39"/>
  <c r="GN43" i="39" s="1"/>
  <c r="EW43" i="39"/>
  <c r="GO43" i="39" s="1"/>
  <c r="EX43" i="39"/>
  <c r="GP43" i="39" s="1"/>
  <c r="EY43" i="39"/>
  <c r="GQ43" i="39" s="1"/>
  <c r="EZ43" i="39"/>
  <c r="GR43" i="39" s="1"/>
  <c r="FA43" i="39"/>
  <c r="GS43" i="39" s="1"/>
  <c r="FB43" i="39"/>
  <c r="GT43" i="39" s="1"/>
  <c r="FC43" i="39"/>
  <c r="GU43" i="39" s="1"/>
  <c r="ES44" i="39"/>
  <c r="GK44" i="39" s="1"/>
  <c r="ET44" i="39"/>
  <c r="GL44" i="39" s="1"/>
  <c r="EU44" i="39"/>
  <c r="GM44" i="39" s="1"/>
  <c r="EV44" i="39"/>
  <c r="GN44" i="39" s="1"/>
  <c r="EW44" i="39"/>
  <c r="GO44" i="39" s="1"/>
  <c r="EX44" i="39"/>
  <c r="GP44" i="39" s="1"/>
  <c r="EY44" i="39"/>
  <c r="GQ44" i="39" s="1"/>
  <c r="EZ44" i="39"/>
  <c r="GR44" i="39" s="1"/>
  <c r="FA44" i="39"/>
  <c r="GS44" i="39" s="1"/>
  <c r="FB44" i="39"/>
  <c r="GT44" i="39" s="1"/>
  <c r="FC44" i="39"/>
  <c r="GU44" i="39" s="1"/>
  <c r="ES45" i="39"/>
  <c r="GK45" i="39" s="1"/>
  <c r="ET45" i="39"/>
  <c r="GL45" i="39" s="1"/>
  <c r="EU45" i="39"/>
  <c r="GM45" i="39" s="1"/>
  <c r="EV45" i="39"/>
  <c r="GN45" i="39" s="1"/>
  <c r="EW45" i="39"/>
  <c r="GO45" i="39" s="1"/>
  <c r="EX45" i="39"/>
  <c r="GP45" i="39" s="1"/>
  <c r="EY45" i="39"/>
  <c r="GQ45" i="39" s="1"/>
  <c r="EZ45" i="39"/>
  <c r="GR45" i="39" s="1"/>
  <c r="FA45" i="39"/>
  <c r="GS45" i="39" s="1"/>
  <c r="FB45" i="39"/>
  <c r="GT45" i="39" s="1"/>
  <c r="FC45" i="39"/>
  <c r="GU45" i="39" s="1"/>
  <c r="ES46" i="39"/>
  <c r="GK46" i="39" s="1"/>
  <c r="ET46" i="39"/>
  <c r="GL46" i="39" s="1"/>
  <c r="EU46" i="39"/>
  <c r="GM46" i="39" s="1"/>
  <c r="EV46" i="39"/>
  <c r="GN46" i="39" s="1"/>
  <c r="EW46" i="39"/>
  <c r="GO46" i="39" s="1"/>
  <c r="EX46" i="39"/>
  <c r="GP46" i="39" s="1"/>
  <c r="EY46" i="39"/>
  <c r="GQ46" i="39" s="1"/>
  <c r="EZ46" i="39"/>
  <c r="GR46" i="39" s="1"/>
  <c r="FA46" i="39"/>
  <c r="GS46" i="39" s="1"/>
  <c r="FB46" i="39"/>
  <c r="GT46" i="39" s="1"/>
  <c r="FC46" i="39"/>
  <c r="GU46" i="39" s="1"/>
  <c r="ES47" i="39"/>
  <c r="GK47" i="39" s="1"/>
  <c r="ET47" i="39"/>
  <c r="GL47" i="39" s="1"/>
  <c r="EU47" i="39"/>
  <c r="GM47" i="39" s="1"/>
  <c r="EV47" i="39"/>
  <c r="GN47" i="39" s="1"/>
  <c r="EW47" i="39"/>
  <c r="GO47" i="39" s="1"/>
  <c r="EX47" i="39"/>
  <c r="GP47" i="39" s="1"/>
  <c r="EY47" i="39"/>
  <c r="GQ47" i="39" s="1"/>
  <c r="EZ47" i="39"/>
  <c r="GR47" i="39" s="1"/>
  <c r="FA47" i="39"/>
  <c r="GS47" i="39" s="1"/>
  <c r="FB47" i="39"/>
  <c r="GT47" i="39" s="1"/>
  <c r="FC47" i="39"/>
  <c r="GU47" i="39" s="1"/>
  <c r="ES48" i="39"/>
  <c r="GK48" i="39" s="1"/>
  <c r="ET48" i="39"/>
  <c r="GL48" i="39" s="1"/>
  <c r="EU48" i="39"/>
  <c r="GM48" i="39" s="1"/>
  <c r="EV48" i="39"/>
  <c r="GN48" i="39" s="1"/>
  <c r="EW48" i="39"/>
  <c r="GO48" i="39" s="1"/>
  <c r="EX48" i="39"/>
  <c r="GP48" i="39" s="1"/>
  <c r="EY48" i="39"/>
  <c r="GQ48" i="39" s="1"/>
  <c r="EZ48" i="39"/>
  <c r="GR48" i="39" s="1"/>
  <c r="FA48" i="39"/>
  <c r="GS48" i="39" s="1"/>
  <c r="FB48" i="39"/>
  <c r="GT48" i="39" s="1"/>
  <c r="FC48" i="39"/>
  <c r="GU48" i="39" s="1"/>
  <c r="ES49" i="39"/>
  <c r="GK49" i="39" s="1"/>
  <c r="ET49" i="39"/>
  <c r="GL49" i="39" s="1"/>
  <c r="EU49" i="39"/>
  <c r="GM49" i="39" s="1"/>
  <c r="EV49" i="39"/>
  <c r="GN49" i="39" s="1"/>
  <c r="EW49" i="39"/>
  <c r="GO49" i="39" s="1"/>
  <c r="EX49" i="39"/>
  <c r="GP49" i="39" s="1"/>
  <c r="EY49" i="39"/>
  <c r="GQ49" i="39" s="1"/>
  <c r="EZ49" i="39"/>
  <c r="GR49" i="39" s="1"/>
  <c r="FA49" i="39"/>
  <c r="GS49" i="39" s="1"/>
  <c r="FB49" i="39"/>
  <c r="GT49" i="39" s="1"/>
  <c r="FC49" i="39"/>
  <c r="GU49" i="39" s="1"/>
  <c r="ES50" i="39"/>
  <c r="GK50" i="39" s="1"/>
  <c r="ET50" i="39"/>
  <c r="GL50" i="39" s="1"/>
  <c r="EU50" i="39"/>
  <c r="GM50" i="39" s="1"/>
  <c r="EV50" i="39"/>
  <c r="GN50" i="39" s="1"/>
  <c r="EW50" i="39"/>
  <c r="GO50" i="39" s="1"/>
  <c r="EX50" i="39"/>
  <c r="EY50" i="39"/>
  <c r="EZ50" i="39"/>
  <c r="FA50" i="39"/>
  <c r="FB50" i="39"/>
  <c r="FC50" i="39"/>
  <c r="ES51" i="39"/>
  <c r="GK51" i="39" s="1"/>
  <c r="ET51" i="39"/>
  <c r="GL51" i="39" s="1"/>
  <c r="EU51" i="39"/>
  <c r="GM51" i="39" s="1"/>
  <c r="EV51" i="39"/>
  <c r="GN51" i="39" s="1"/>
  <c r="EW51" i="39"/>
  <c r="GO51" i="39" s="1"/>
  <c r="EX51" i="39"/>
  <c r="GP51" i="39" s="1"/>
  <c r="EY51" i="39"/>
  <c r="GQ51" i="39" s="1"/>
  <c r="EZ51" i="39"/>
  <c r="GR51" i="39" s="1"/>
  <c r="FA51" i="39"/>
  <c r="GS51" i="39" s="1"/>
  <c r="FB51" i="39"/>
  <c r="GT51" i="39" s="1"/>
  <c r="FC51" i="39"/>
  <c r="GU51" i="39" s="1"/>
  <c r="ES52" i="39"/>
  <c r="GK52" i="39" s="1"/>
  <c r="ET52" i="39"/>
  <c r="GL52" i="39" s="1"/>
  <c r="EU52" i="39"/>
  <c r="GM52" i="39" s="1"/>
  <c r="EV52" i="39"/>
  <c r="GN52" i="39" s="1"/>
  <c r="EW52" i="39"/>
  <c r="GO52" i="39" s="1"/>
  <c r="EX52" i="39"/>
  <c r="GP52" i="39" s="1"/>
  <c r="EY52" i="39"/>
  <c r="GQ52" i="39" s="1"/>
  <c r="EZ52" i="39"/>
  <c r="GR52" i="39" s="1"/>
  <c r="FA52" i="39"/>
  <c r="GS52" i="39" s="1"/>
  <c r="FB52" i="39"/>
  <c r="GT52" i="39" s="1"/>
  <c r="FC52" i="39"/>
  <c r="GU52" i="39" s="1"/>
  <c r="ES53" i="39"/>
  <c r="GK53" i="39" s="1"/>
  <c r="ET53" i="39"/>
  <c r="GL53" i="39" s="1"/>
  <c r="EU53" i="39"/>
  <c r="GM53" i="39" s="1"/>
  <c r="EV53" i="39"/>
  <c r="GN53" i="39" s="1"/>
  <c r="EW53" i="39"/>
  <c r="GO53" i="39" s="1"/>
  <c r="EX53" i="39"/>
  <c r="GP53" i="39" s="1"/>
  <c r="EY53" i="39"/>
  <c r="GQ53" i="39" s="1"/>
  <c r="EZ53" i="39"/>
  <c r="GR53" i="39" s="1"/>
  <c r="FA53" i="39"/>
  <c r="GS53" i="39" s="1"/>
  <c r="FB53" i="39"/>
  <c r="GT53" i="39" s="1"/>
  <c r="FC53" i="39"/>
  <c r="GU53" i="39" s="1"/>
  <c r="ES54" i="39"/>
  <c r="ET54" i="39"/>
  <c r="GL54" i="39" s="1"/>
  <c r="EU54" i="39"/>
  <c r="EV54" i="39"/>
  <c r="EW54" i="39"/>
  <c r="GO54" i="39" s="1"/>
  <c r="EX54" i="39"/>
  <c r="EY54" i="39"/>
  <c r="EZ54" i="39"/>
  <c r="FA54" i="39"/>
  <c r="FB54" i="39"/>
  <c r="FC54" i="39"/>
  <c r="ES55" i="39"/>
  <c r="GK55" i="39" s="1"/>
  <c r="ET55" i="39"/>
  <c r="GL55" i="39" s="1"/>
  <c r="EU55" i="39"/>
  <c r="GM55" i="39" s="1"/>
  <c r="EV55" i="39"/>
  <c r="GN55" i="39" s="1"/>
  <c r="EW55" i="39"/>
  <c r="GO55" i="39" s="1"/>
  <c r="EX55" i="39"/>
  <c r="GP55" i="39" s="1"/>
  <c r="EY55" i="39"/>
  <c r="GQ55" i="39" s="1"/>
  <c r="EZ55" i="39"/>
  <c r="GR55" i="39" s="1"/>
  <c r="FA55" i="39"/>
  <c r="GS55" i="39" s="1"/>
  <c r="FB55" i="39"/>
  <c r="GT55" i="39" s="1"/>
  <c r="FC55" i="39"/>
  <c r="GU55" i="39" s="1"/>
  <c r="ES56" i="39"/>
  <c r="GK56" i="39" s="1"/>
  <c r="ET56" i="39"/>
  <c r="GL56" i="39" s="1"/>
  <c r="EU56" i="39"/>
  <c r="GM56" i="39" s="1"/>
  <c r="EV56" i="39"/>
  <c r="GN56" i="39" s="1"/>
  <c r="EW56" i="39"/>
  <c r="GO56" i="39" s="1"/>
  <c r="EX56" i="39"/>
  <c r="GP56" i="39" s="1"/>
  <c r="EY56" i="39"/>
  <c r="GQ56" i="39" s="1"/>
  <c r="EZ56" i="39"/>
  <c r="GR56" i="39" s="1"/>
  <c r="FA56" i="39"/>
  <c r="GS56" i="39" s="1"/>
  <c r="FB56" i="39"/>
  <c r="GT56" i="39" s="1"/>
  <c r="FC56" i="39"/>
  <c r="GU56" i="39" s="1"/>
  <c r="ES57" i="39"/>
  <c r="ET57" i="39"/>
  <c r="GL57" i="39" s="1"/>
  <c r="EU57" i="39"/>
  <c r="GM57" i="39" s="1"/>
  <c r="EV57" i="39"/>
  <c r="EW57" i="39"/>
  <c r="EX57" i="39"/>
  <c r="EY57" i="39"/>
  <c r="EZ57" i="39"/>
  <c r="FA57" i="39"/>
  <c r="FB57" i="39"/>
  <c r="FC57" i="39"/>
  <c r="ES58" i="39"/>
  <c r="GK58" i="39" s="1"/>
  <c r="ET58" i="39"/>
  <c r="GL58" i="39" s="1"/>
  <c r="EU58" i="39"/>
  <c r="GM58" i="39" s="1"/>
  <c r="EV58" i="39"/>
  <c r="GN58" i="39" s="1"/>
  <c r="EW58" i="39"/>
  <c r="GO58" i="39" s="1"/>
  <c r="EX58" i="39"/>
  <c r="GP58" i="39" s="1"/>
  <c r="EY58" i="39"/>
  <c r="GQ58" i="39" s="1"/>
  <c r="EZ58" i="39"/>
  <c r="GR58" i="39" s="1"/>
  <c r="FA58" i="39"/>
  <c r="GS58" i="39" s="1"/>
  <c r="FB58" i="39"/>
  <c r="GT58" i="39" s="1"/>
  <c r="FC58" i="39"/>
  <c r="GU58" i="39" s="1"/>
  <c r="ES59" i="39"/>
  <c r="ET59" i="39"/>
  <c r="GL59" i="39" s="1"/>
  <c r="EU59" i="39"/>
  <c r="GM59" i="39" s="1"/>
  <c r="EV59" i="39"/>
  <c r="GN59" i="39" s="1"/>
  <c r="EW59" i="39"/>
  <c r="GO59" i="39" s="1"/>
  <c r="EX59" i="39"/>
  <c r="GP59" i="39" s="1"/>
  <c r="EY59" i="39"/>
  <c r="GQ59" i="39" s="1"/>
  <c r="EZ59" i="39"/>
  <c r="GR59" i="39" s="1"/>
  <c r="FA59" i="39"/>
  <c r="GS59" i="39" s="1"/>
  <c r="FB59" i="39"/>
  <c r="GT59" i="39" s="1"/>
  <c r="FC59" i="39"/>
  <c r="ES60" i="39"/>
  <c r="GK60" i="39" s="1"/>
  <c r="ET60" i="39"/>
  <c r="GL60" i="39" s="1"/>
  <c r="EU60" i="39"/>
  <c r="GM60" i="39" s="1"/>
  <c r="EV60" i="39"/>
  <c r="GN60" i="39" s="1"/>
  <c r="EW60" i="39"/>
  <c r="GO60" i="39" s="1"/>
  <c r="EX60" i="39"/>
  <c r="GP60" i="39" s="1"/>
  <c r="EY60" i="39"/>
  <c r="GQ60" i="39" s="1"/>
  <c r="EZ60" i="39"/>
  <c r="GR60" i="39" s="1"/>
  <c r="FA60" i="39"/>
  <c r="GS60" i="39" s="1"/>
  <c r="FB60" i="39"/>
  <c r="GT60" i="39" s="1"/>
  <c r="FC60" i="39"/>
  <c r="GU60" i="39" s="1"/>
  <c r="ES61" i="39"/>
  <c r="ET61" i="39"/>
  <c r="EU61" i="39"/>
  <c r="EV61" i="39"/>
  <c r="GN61" i="39" s="1"/>
  <c r="EW61" i="39"/>
  <c r="GO61" i="39" s="1"/>
  <c r="EX61" i="39"/>
  <c r="GP61" i="39" s="1"/>
  <c r="EY61" i="39"/>
  <c r="GQ61" i="39" s="1"/>
  <c r="EZ61" i="39"/>
  <c r="GR61" i="39" s="1"/>
  <c r="FA61" i="39"/>
  <c r="GS61" i="39" s="1"/>
  <c r="FB61" i="39"/>
  <c r="FC61" i="39"/>
  <c r="ES62" i="39"/>
  <c r="GK62" i="39" s="1"/>
  <c r="ET62" i="39"/>
  <c r="GL62" i="39" s="1"/>
  <c r="EU62" i="39"/>
  <c r="GM62" i="39" s="1"/>
  <c r="EV62" i="39"/>
  <c r="GN62" i="39" s="1"/>
  <c r="EW62" i="39"/>
  <c r="GO62" i="39" s="1"/>
  <c r="EX62" i="39"/>
  <c r="GP62" i="39" s="1"/>
  <c r="EY62" i="39"/>
  <c r="GQ62" i="39" s="1"/>
  <c r="EZ62" i="39"/>
  <c r="GR62" i="39" s="1"/>
  <c r="FA62" i="39"/>
  <c r="GS62" i="39" s="1"/>
  <c r="FB62" i="39"/>
  <c r="GT62" i="39" s="1"/>
  <c r="FC62" i="39"/>
  <c r="GU62" i="39" s="1"/>
  <c r="ES63" i="39"/>
  <c r="GK63" i="39" s="1"/>
  <c r="ET63" i="39"/>
  <c r="GL63" i="39" s="1"/>
  <c r="EU63" i="39"/>
  <c r="GM63" i="39" s="1"/>
  <c r="EV63" i="39"/>
  <c r="GN63" i="39" s="1"/>
  <c r="EW63" i="39"/>
  <c r="EX63" i="39"/>
  <c r="EY63" i="39"/>
  <c r="EZ63" i="39"/>
  <c r="FA63" i="39"/>
  <c r="FB63" i="39"/>
  <c r="FC63" i="39"/>
  <c r="ES64" i="39"/>
  <c r="ET64" i="39"/>
  <c r="EU64" i="39"/>
  <c r="EV64" i="39"/>
  <c r="EW64" i="39"/>
  <c r="GO64" i="39" s="1"/>
  <c r="EX64" i="39"/>
  <c r="GP64" i="39" s="1"/>
  <c r="EY64" i="39"/>
  <c r="GQ64" i="39" s="1"/>
  <c r="EZ64" i="39"/>
  <c r="GR64" i="39" s="1"/>
  <c r="FA64" i="39"/>
  <c r="GS64" i="39" s="1"/>
  <c r="FB64" i="39"/>
  <c r="GT64" i="39" s="1"/>
  <c r="FC64" i="39"/>
  <c r="ES65" i="39"/>
  <c r="ET65" i="39"/>
  <c r="EU65" i="39"/>
  <c r="EV65" i="39"/>
  <c r="GN65" i="39" s="1"/>
  <c r="EW65" i="39"/>
  <c r="GO65" i="39" s="1"/>
  <c r="EX65" i="39"/>
  <c r="GP65" i="39" s="1"/>
  <c r="EY65" i="39"/>
  <c r="GQ65" i="39" s="1"/>
  <c r="EZ65" i="39"/>
  <c r="GR65" i="39" s="1"/>
  <c r="FA65" i="39"/>
  <c r="GS65" i="39" s="1"/>
  <c r="FB65" i="39"/>
  <c r="GT65" i="39" s="1"/>
  <c r="FC65" i="39"/>
  <c r="GU65" i="39" s="1"/>
  <c r="ES66" i="39"/>
  <c r="GK66" i="39" s="1"/>
  <c r="ET66" i="39"/>
  <c r="GL66" i="39" s="1"/>
  <c r="EU66" i="39"/>
  <c r="GM66" i="39" s="1"/>
  <c r="EV66" i="39"/>
  <c r="GN66" i="39" s="1"/>
  <c r="EW66" i="39"/>
  <c r="GO66" i="39" s="1"/>
  <c r="EX66" i="39"/>
  <c r="GP66" i="39" s="1"/>
  <c r="EY66" i="39"/>
  <c r="GQ66" i="39" s="1"/>
  <c r="EZ66" i="39"/>
  <c r="GR66" i="39" s="1"/>
  <c r="FA66" i="39"/>
  <c r="GS66" i="39" s="1"/>
  <c r="FB66" i="39"/>
  <c r="GT66" i="39" s="1"/>
  <c r="FC66" i="39"/>
  <c r="GU66" i="39" s="1"/>
  <c r="ES67" i="39"/>
  <c r="ET67" i="39"/>
  <c r="EU67" i="39"/>
  <c r="EV67" i="39"/>
  <c r="GN67" i="39" s="1"/>
  <c r="EW67" i="39"/>
  <c r="GO67" i="39" s="1"/>
  <c r="EX67" i="39"/>
  <c r="GP67" i="39" s="1"/>
  <c r="EY67" i="39"/>
  <c r="GQ67" i="39" s="1"/>
  <c r="EZ67" i="39"/>
  <c r="GR67" i="39" s="1"/>
  <c r="FA67" i="39"/>
  <c r="GS67" i="39" s="1"/>
  <c r="FB67" i="39"/>
  <c r="GT67" i="39" s="1"/>
  <c r="FC67" i="39"/>
  <c r="GU67" i="39" s="1"/>
  <c r="ES68" i="39"/>
  <c r="ET68" i="39"/>
  <c r="EU68" i="39"/>
  <c r="EV68" i="39"/>
  <c r="EW68" i="39"/>
  <c r="GO68" i="39" s="1"/>
  <c r="EX68" i="39"/>
  <c r="GP68" i="39" s="1"/>
  <c r="EY68" i="39"/>
  <c r="GQ68" i="39" s="1"/>
  <c r="EZ68" i="39"/>
  <c r="GR68" i="39" s="1"/>
  <c r="FA68" i="39"/>
  <c r="GS68" i="39" s="1"/>
  <c r="FB68" i="39"/>
  <c r="GT68" i="39" s="1"/>
  <c r="FC68" i="39"/>
  <c r="GU68" i="39" s="1"/>
  <c r="ES69" i="39"/>
  <c r="ET69" i="39"/>
  <c r="EU69" i="39"/>
  <c r="EV69" i="39"/>
  <c r="EW69" i="39"/>
  <c r="GO69" i="39" s="1"/>
  <c r="EX69" i="39"/>
  <c r="GP69" i="39" s="1"/>
  <c r="EY69" i="39"/>
  <c r="GQ69" i="39" s="1"/>
  <c r="EZ69" i="39"/>
  <c r="GR69" i="39" s="1"/>
  <c r="FA69" i="39"/>
  <c r="GS69" i="39" s="1"/>
  <c r="FB69" i="39"/>
  <c r="GT69" i="39" s="1"/>
  <c r="FC69" i="39"/>
  <c r="GU69" i="39" s="1"/>
  <c r="ES70" i="39"/>
  <c r="ET70" i="39"/>
  <c r="EU70" i="39"/>
  <c r="EV70" i="39"/>
  <c r="EW70" i="39"/>
  <c r="GO70" i="39" s="1"/>
  <c r="EX70" i="39"/>
  <c r="GP70" i="39" s="1"/>
  <c r="EY70" i="39"/>
  <c r="GQ70" i="39" s="1"/>
  <c r="EZ70" i="39"/>
  <c r="GR70" i="39" s="1"/>
  <c r="FA70" i="39"/>
  <c r="GS70" i="39" s="1"/>
  <c r="FB70" i="39"/>
  <c r="GT70" i="39" s="1"/>
  <c r="FC70" i="39"/>
  <c r="GU70" i="39" s="1"/>
  <c r="ES71" i="39"/>
  <c r="ET71" i="39"/>
  <c r="EU71" i="39"/>
  <c r="EV71" i="39"/>
  <c r="EW71" i="39"/>
  <c r="EX71" i="39"/>
  <c r="EY71" i="39"/>
  <c r="EZ71" i="39"/>
  <c r="FA71" i="39"/>
  <c r="FB71" i="39"/>
  <c r="GT71" i="39" s="1"/>
  <c r="FC71" i="39"/>
  <c r="GU71" i="39" s="1"/>
  <c r="ES72" i="39"/>
  <c r="GK72" i="39" s="1"/>
  <c r="ET72" i="39"/>
  <c r="GL72" i="39" s="1"/>
  <c r="EU72" i="39"/>
  <c r="GM72" i="39" s="1"/>
  <c r="EV72" i="39"/>
  <c r="EW72" i="39"/>
  <c r="EX72" i="39"/>
  <c r="EY72" i="39"/>
  <c r="EZ72" i="39"/>
  <c r="FA72" i="39"/>
  <c r="FB72" i="39"/>
  <c r="FC72" i="39"/>
  <c r="ES73" i="39"/>
  <c r="GK73" i="39" s="1"/>
  <c r="ET73" i="39"/>
  <c r="GL73" i="39" s="1"/>
  <c r="EU73" i="39"/>
  <c r="GM73" i="39" s="1"/>
  <c r="EV73" i="39"/>
  <c r="EW73" i="39"/>
  <c r="EX73" i="39"/>
  <c r="EY73" i="39"/>
  <c r="EZ73" i="39"/>
  <c r="FA73" i="39"/>
  <c r="FB73" i="39"/>
  <c r="FC73" i="39"/>
  <c r="ES74" i="39"/>
  <c r="GK74" i="39" s="1"/>
  <c r="ET74" i="39"/>
  <c r="GL74" i="39" s="1"/>
  <c r="EU74" i="39"/>
  <c r="GM74" i="39" s="1"/>
  <c r="EV74" i="39"/>
  <c r="GN74" i="39" s="1"/>
  <c r="EW74" i="39"/>
  <c r="GO74" i="39" s="1"/>
  <c r="EX74" i="39"/>
  <c r="GP74" i="39" s="1"/>
  <c r="EY74" i="39"/>
  <c r="GQ74" i="39" s="1"/>
  <c r="EZ74" i="39"/>
  <c r="GR74" i="39" s="1"/>
  <c r="FA74" i="39"/>
  <c r="GS74" i="39" s="1"/>
  <c r="FB74" i="39"/>
  <c r="GT74" i="39" s="1"/>
  <c r="FC74" i="39"/>
  <c r="GU74" i="39" s="1"/>
  <c r="ES75" i="39"/>
  <c r="GK75" i="39" s="1"/>
  <c r="ET75" i="39"/>
  <c r="GL75" i="39" s="1"/>
  <c r="EU75" i="39"/>
  <c r="GM75" i="39" s="1"/>
  <c r="EV75" i="39"/>
  <c r="GN75" i="39" s="1"/>
  <c r="EW75" i="39"/>
  <c r="GO75" i="39" s="1"/>
  <c r="EX75" i="39"/>
  <c r="GP75" i="39" s="1"/>
  <c r="EY75" i="39"/>
  <c r="GQ75" i="39" s="1"/>
  <c r="EZ75" i="39"/>
  <c r="GR75" i="39" s="1"/>
  <c r="FA75" i="39"/>
  <c r="GS75" i="39" s="1"/>
  <c r="FB75" i="39"/>
  <c r="GT75" i="39" s="1"/>
  <c r="FC75" i="39"/>
  <c r="GU75" i="39" s="1"/>
  <c r="ES76" i="39"/>
  <c r="ET76" i="39"/>
  <c r="EU76" i="39"/>
  <c r="EV76" i="39"/>
  <c r="EW76" i="39"/>
  <c r="EX76" i="39"/>
  <c r="GP76" i="39" s="1"/>
  <c r="EY76" i="39"/>
  <c r="GQ76" i="39" s="1"/>
  <c r="EZ76" i="39"/>
  <c r="GR76" i="39" s="1"/>
  <c r="FA76" i="39"/>
  <c r="GS76" i="39" s="1"/>
  <c r="FB76" i="39"/>
  <c r="GT76" i="39" s="1"/>
  <c r="FC76" i="39"/>
  <c r="GU76" i="39" s="1"/>
  <c r="ES77" i="39"/>
  <c r="GK77" i="39" s="1"/>
  <c r="ET77" i="39"/>
  <c r="GL77" i="39" s="1"/>
  <c r="EU77" i="39"/>
  <c r="GM77" i="39" s="1"/>
  <c r="EV77" i="39"/>
  <c r="GN77" i="39" s="1"/>
  <c r="EW77" i="39"/>
  <c r="GO77" i="39" s="1"/>
  <c r="EX77" i="39"/>
  <c r="GP77" i="39" s="1"/>
  <c r="EY77" i="39"/>
  <c r="GQ77" i="39" s="1"/>
  <c r="EZ77" i="39"/>
  <c r="GR77" i="39" s="1"/>
  <c r="FA77" i="39"/>
  <c r="GS77" i="39" s="1"/>
  <c r="FB77" i="39"/>
  <c r="GT77" i="39" s="1"/>
  <c r="FC77" i="39"/>
  <c r="GU77" i="39" s="1"/>
  <c r="ES78" i="39"/>
  <c r="GK78" i="39" s="1"/>
  <c r="ET78" i="39"/>
  <c r="GL78" i="39" s="1"/>
  <c r="EU78" i="39"/>
  <c r="GM78" i="39" s="1"/>
  <c r="EV78" i="39"/>
  <c r="GN78" i="39" s="1"/>
  <c r="EW78" i="39"/>
  <c r="GO78" i="39" s="1"/>
  <c r="EX78" i="39"/>
  <c r="GP78" i="39" s="1"/>
  <c r="EY78" i="39"/>
  <c r="GQ78" i="39" s="1"/>
  <c r="EZ78" i="39"/>
  <c r="GR78" i="39" s="1"/>
  <c r="FA78" i="39"/>
  <c r="GS78" i="39" s="1"/>
  <c r="FB78" i="39"/>
  <c r="GT78" i="39" s="1"/>
  <c r="FC78" i="39"/>
  <c r="GU78" i="39" s="1"/>
  <c r="ES79" i="39"/>
  <c r="GK79" i="39" s="1"/>
  <c r="ET79" i="39"/>
  <c r="GL79" i="39" s="1"/>
  <c r="EU79" i="39"/>
  <c r="GM79" i="39" s="1"/>
  <c r="EV79" i="39"/>
  <c r="GN79" i="39" s="1"/>
  <c r="EW79" i="39"/>
  <c r="GO79" i="39" s="1"/>
  <c r="EX79" i="39"/>
  <c r="GP79" i="39" s="1"/>
  <c r="EY79" i="39"/>
  <c r="GQ79" i="39" s="1"/>
  <c r="EZ79" i="39"/>
  <c r="GR79" i="39" s="1"/>
  <c r="FA79" i="39"/>
  <c r="GS79" i="39" s="1"/>
  <c r="FB79" i="39"/>
  <c r="GT79" i="39" s="1"/>
  <c r="FC79" i="39"/>
  <c r="GU79" i="39" s="1"/>
  <c r="ES80" i="39"/>
  <c r="GK80" i="39" s="1"/>
  <c r="ET80" i="39"/>
  <c r="GL80" i="39" s="1"/>
  <c r="EU80" i="39"/>
  <c r="GM80" i="39" s="1"/>
  <c r="EV80" i="39"/>
  <c r="GN80" i="39" s="1"/>
  <c r="EW80" i="39"/>
  <c r="GO80" i="39" s="1"/>
  <c r="EX80" i="39"/>
  <c r="GP80" i="39" s="1"/>
  <c r="EY80" i="39"/>
  <c r="GQ80" i="39" s="1"/>
  <c r="EZ80" i="39"/>
  <c r="GR80" i="39" s="1"/>
  <c r="FA80" i="39"/>
  <c r="GS80" i="39" s="1"/>
  <c r="FB80" i="39"/>
  <c r="GT80" i="39" s="1"/>
  <c r="FC80" i="39"/>
  <c r="GU80" i="39" s="1"/>
  <c r="ES81" i="39"/>
  <c r="ET81" i="39"/>
  <c r="GL81" i="39" s="1"/>
  <c r="EU81" i="39"/>
  <c r="EV81" i="39"/>
  <c r="EW81" i="39"/>
  <c r="EX81" i="39"/>
  <c r="GP81" i="39" s="1"/>
  <c r="EY81" i="39"/>
  <c r="GQ81" i="39" s="1"/>
  <c r="EZ81" i="39"/>
  <c r="GR81" i="39" s="1"/>
  <c r="FA81" i="39"/>
  <c r="GS81" i="39" s="1"/>
  <c r="FB81" i="39"/>
  <c r="GT81" i="39" s="1"/>
  <c r="FC81" i="39"/>
  <c r="GU81" i="39" s="1"/>
  <c r="ES82" i="39"/>
  <c r="GK82" i="39" s="1"/>
  <c r="ET82" i="39"/>
  <c r="GL82" i="39" s="1"/>
  <c r="EU82" i="39"/>
  <c r="EV82" i="39"/>
  <c r="GN82" i="39" s="1"/>
  <c r="EW82" i="39"/>
  <c r="EX82" i="39"/>
  <c r="EY82" i="39"/>
  <c r="EZ82" i="39"/>
  <c r="FA82" i="39"/>
  <c r="FB82" i="39"/>
  <c r="FC82" i="39"/>
  <c r="ES83" i="39"/>
  <c r="ET83" i="39"/>
  <c r="EU83" i="39"/>
  <c r="EV83" i="39"/>
  <c r="GN83" i="39" s="1"/>
  <c r="EW83" i="39"/>
  <c r="GO83" i="39" s="1"/>
  <c r="EX83" i="39"/>
  <c r="GP83" i="39" s="1"/>
  <c r="EY83" i="39"/>
  <c r="GQ83" i="39" s="1"/>
  <c r="EZ83" i="39"/>
  <c r="GR83" i="39" s="1"/>
  <c r="FA83" i="39"/>
  <c r="GS83" i="39" s="1"/>
  <c r="FB83" i="39"/>
  <c r="GT83" i="39" s="1"/>
  <c r="FC83" i="39"/>
  <c r="GU83" i="39" s="1"/>
  <c r="ES84" i="39"/>
  <c r="ET84" i="39"/>
  <c r="EU84" i="39"/>
  <c r="EV84" i="39"/>
  <c r="EW84" i="39"/>
  <c r="EX84" i="39"/>
  <c r="EY84" i="39"/>
  <c r="GQ84" i="39" s="1"/>
  <c r="EZ84" i="39"/>
  <c r="GR84" i="39" s="1"/>
  <c r="FA84" i="39"/>
  <c r="GS84" i="39" s="1"/>
  <c r="FB84" i="39"/>
  <c r="GT84" i="39" s="1"/>
  <c r="FC84" i="39"/>
  <c r="GU84" i="39" s="1"/>
  <c r="ES85" i="39"/>
  <c r="ET85" i="39"/>
  <c r="EU85" i="39"/>
  <c r="EV85" i="39"/>
  <c r="EW85" i="39"/>
  <c r="EX85" i="39"/>
  <c r="EY85" i="39"/>
  <c r="GQ85" i="39" s="1"/>
  <c r="EZ85" i="39"/>
  <c r="GR85" i="39" s="1"/>
  <c r="FA85" i="39"/>
  <c r="GS85" i="39" s="1"/>
  <c r="FB85" i="39"/>
  <c r="GT85" i="39" s="1"/>
  <c r="FC85" i="39"/>
  <c r="GU85" i="39" s="1"/>
  <c r="ES86" i="39"/>
  <c r="GK86" i="39" s="1"/>
  <c r="ET86" i="39"/>
  <c r="GL86" i="39" s="1"/>
  <c r="EU86" i="39"/>
  <c r="EV86" i="39"/>
  <c r="GN86" i="39" s="1"/>
  <c r="EW86" i="39"/>
  <c r="GO86" i="39" s="1"/>
  <c r="EX86" i="39"/>
  <c r="GP86" i="39" s="1"/>
  <c r="EY86" i="39"/>
  <c r="GQ86" i="39" s="1"/>
  <c r="EZ86" i="39"/>
  <c r="GR86" i="39" s="1"/>
  <c r="FA86" i="39"/>
  <c r="GS86" i="39" s="1"/>
  <c r="FB86" i="39"/>
  <c r="GT86" i="39" s="1"/>
  <c r="FC86" i="39"/>
  <c r="GU86" i="39" s="1"/>
  <c r="ES87" i="39"/>
  <c r="ET87" i="39"/>
  <c r="EU87" i="39"/>
  <c r="EV87" i="39"/>
  <c r="EW87" i="39"/>
  <c r="EX87" i="39"/>
  <c r="EY87" i="39"/>
  <c r="GQ87" i="39" s="1"/>
  <c r="EZ87" i="39"/>
  <c r="GR87" i="39" s="1"/>
  <c r="FA87" i="39"/>
  <c r="GS87" i="39" s="1"/>
  <c r="FB87" i="39"/>
  <c r="GT87" i="39" s="1"/>
  <c r="FC87" i="39"/>
  <c r="GU87" i="39" s="1"/>
  <c r="ES88" i="39"/>
  <c r="ET88" i="39"/>
  <c r="EU88" i="39"/>
  <c r="EV88" i="39"/>
  <c r="EW88" i="39"/>
  <c r="EX88" i="39"/>
  <c r="EY88" i="39"/>
  <c r="GQ88" i="39" s="1"/>
  <c r="EZ88" i="39"/>
  <c r="GR88" i="39" s="1"/>
  <c r="FA88" i="39"/>
  <c r="GS88" i="39" s="1"/>
  <c r="FB88" i="39"/>
  <c r="GT88" i="39" s="1"/>
  <c r="FC88" i="39"/>
  <c r="GU88" i="39" s="1"/>
  <c r="ES89" i="39"/>
  <c r="ET89" i="39"/>
  <c r="EU89" i="39"/>
  <c r="EV89" i="39"/>
  <c r="EW89" i="39"/>
  <c r="EX89" i="39"/>
  <c r="EY89" i="39"/>
  <c r="EZ89" i="39"/>
  <c r="GR89" i="39" s="1"/>
  <c r="FA89" i="39"/>
  <c r="GS89" i="39" s="1"/>
  <c r="FB89" i="39"/>
  <c r="GT89" i="39" s="1"/>
  <c r="FC89" i="39"/>
  <c r="GU89" i="39" s="1"/>
  <c r="ES90" i="39"/>
  <c r="ET90" i="39"/>
  <c r="EU90" i="39"/>
  <c r="EV90" i="39"/>
  <c r="EW90" i="39"/>
  <c r="GO90" i="39" s="1"/>
  <c r="EX90" i="39"/>
  <c r="GP90" i="39" s="1"/>
  <c r="EY90" i="39"/>
  <c r="GQ90" i="39" s="1"/>
  <c r="EZ90" i="39"/>
  <c r="GR90" i="39" s="1"/>
  <c r="FA90" i="39"/>
  <c r="GS90" i="39" s="1"/>
  <c r="FB90" i="39"/>
  <c r="GT90" i="39" s="1"/>
  <c r="FC90" i="39"/>
  <c r="GU90" i="39" s="1"/>
  <c r="ES91" i="39"/>
  <c r="ET91" i="39"/>
  <c r="EU91" i="39"/>
  <c r="EV91" i="39"/>
  <c r="EW91" i="39"/>
  <c r="EX91" i="39"/>
  <c r="EY91" i="39"/>
  <c r="EZ91" i="39"/>
  <c r="FA91" i="39"/>
  <c r="FB91" i="39"/>
  <c r="GT91" i="39" s="1"/>
  <c r="FC91" i="39"/>
  <c r="GU91" i="39" s="1"/>
  <c r="ES92" i="39"/>
  <c r="ET92" i="39"/>
  <c r="EU92" i="39"/>
  <c r="GM92" i="39" s="1"/>
  <c r="EV92" i="39"/>
  <c r="GN92" i="39" s="1"/>
  <c r="EW92" i="39"/>
  <c r="GO92" i="39" s="1"/>
  <c r="EX92" i="39"/>
  <c r="GP92" i="39" s="1"/>
  <c r="EY92" i="39"/>
  <c r="GQ92" i="39" s="1"/>
  <c r="EZ92" i="39"/>
  <c r="GR92" i="39" s="1"/>
  <c r="FA92" i="39"/>
  <c r="GS92" i="39" s="1"/>
  <c r="FB92" i="39"/>
  <c r="GT92" i="39" s="1"/>
  <c r="FC92" i="39"/>
  <c r="GU92" i="39" s="1"/>
  <c r="ES93" i="39"/>
  <c r="ET93" i="39"/>
  <c r="EU93" i="39"/>
  <c r="GM93" i="39" s="1"/>
  <c r="EV93" i="39"/>
  <c r="GN93" i="39" s="1"/>
  <c r="EW93" i="39"/>
  <c r="GO93" i="39" s="1"/>
  <c r="EX93" i="39"/>
  <c r="GP93" i="39" s="1"/>
  <c r="EY93" i="39"/>
  <c r="GQ93" i="39" s="1"/>
  <c r="EZ93" i="39"/>
  <c r="GR93" i="39" s="1"/>
  <c r="FA93" i="39"/>
  <c r="GS93" i="39" s="1"/>
  <c r="FB93" i="39"/>
  <c r="GT93" i="39" s="1"/>
  <c r="FC93" i="39"/>
  <c r="GU93" i="39" s="1"/>
  <c r="ES94" i="39"/>
  <c r="ET94" i="39"/>
  <c r="EU94" i="39"/>
  <c r="EV94" i="39"/>
  <c r="EW94" i="39"/>
  <c r="EX94" i="39"/>
  <c r="GP94" i="39" s="1"/>
  <c r="EY94" i="39"/>
  <c r="GQ94" i="39" s="1"/>
  <c r="EZ94" i="39"/>
  <c r="GR94" i="39" s="1"/>
  <c r="FA94" i="39"/>
  <c r="GS94" i="39" s="1"/>
  <c r="FB94" i="39"/>
  <c r="GT94" i="39" s="1"/>
  <c r="FC94" i="39"/>
  <c r="GU94" i="39" s="1"/>
  <c r="ES95" i="39"/>
  <c r="ET95" i="39"/>
  <c r="EU95" i="39"/>
  <c r="EV95" i="39"/>
  <c r="EW95" i="39"/>
  <c r="EX95" i="39"/>
  <c r="EY95" i="39"/>
  <c r="EZ95" i="39"/>
  <c r="FA95" i="39"/>
  <c r="FB95" i="39"/>
  <c r="GT95" i="39" s="1"/>
  <c r="FC95" i="39"/>
  <c r="GU95" i="39" s="1"/>
  <c r="ES96" i="39"/>
  <c r="ET96" i="39"/>
  <c r="EU96" i="39"/>
  <c r="EV96" i="39"/>
  <c r="EW96" i="39"/>
  <c r="EX96" i="39"/>
  <c r="GP96" i="39" s="1"/>
  <c r="EY96" i="39"/>
  <c r="GQ96" i="39" s="1"/>
  <c r="EZ96" i="39"/>
  <c r="GR96" i="39" s="1"/>
  <c r="FA96" i="39"/>
  <c r="GS96" i="39" s="1"/>
  <c r="FB96" i="39"/>
  <c r="GT96" i="39" s="1"/>
  <c r="FC96" i="39"/>
  <c r="GU96" i="39" s="1"/>
  <c r="ES97" i="39"/>
  <c r="ET97" i="39"/>
  <c r="EU97" i="39"/>
  <c r="EV97" i="39"/>
  <c r="EW97" i="39"/>
  <c r="EX97" i="39"/>
  <c r="EY97" i="39"/>
  <c r="GQ97" i="39" s="1"/>
  <c r="EZ97" i="39"/>
  <c r="GR97" i="39" s="1"/>
  <c r="FA97" i="39"/>
  <c r="GS97" i="39" s="1"/>
  <c r="FB97" i="39"/>
  <c r="GT97" i="39" s="1"/>
  <c r="FC97" i="39"/>
  <c r="GU97" i="39" s="1"/>
  <c r="ES98" i="39"/>
  <c r="ET98" i="39"/>
  <c r="EU98" i="39"/>
  <c r="EV98" i="39"/>
  <c r="EW98" i="39"/>
  <c r="EX98" i="39"/>
  <c r="EY98" i="39"/>
  <c r="EZ98" i="39"/>
  <c r="GR98" i="39" s="1"/>
  <c r="FA98" i="39"/>
  <c r="GS98" i="39" s="1"/>
  <c r="FB98" i="39"/>
  <c r="GT98" i="39" s="1"/>
  <c r="FC98" i="39"/>
  <c r="GU98" i="39" s="1"/>
  <c r="ES99" i="39"/>
  <c r="ET99" i="39"/>
  <c r="EU99" i="39"/>
  <c r="EV99" i="39"/>
  <c r="EW99" i="39"/>
  <c r="EX99" i="39"/>
  <c r="GP99" i="39" s="1"/>
  <c r="EY99" i="39"/>
  <c r="GQ99" i="39" s="1"/>
  <c r="EZ99" i="39"/>
  <c r="GR99" i="39" s="1"/>
  <c r="FA99" i="39"/>
  <c r="GS99" i="39" s="1"/>
  <c r="FB99" i="39"/>
  <c r="GT99" i="39" s="1"/>
  <c r="FC99" i="39"/>
  <c r="GU99" i="39" s="1"/>
  <c r="ES100" i="39"/>
  <c r="ET100" i="39"/>
  <c r="EU100" i="39"/>
  <c r="EV100" i="39"/>
  <c r="EW100" i="39"/>
  <c r="EX100" i="39"/>
  <c r="EY100" i="39"/>
  <c r="EZ100" i="39"/>
  <c r="FA100" i="39"/>
  <c r="FB100" i="39"/>
  <c r="GT100" i="39" s="1"/>
  <c r="FC100" i="39"/>
  <c r="GU100" i="39" s="1"/>
  <c r="ES101" i="39"/>
  <c r="ET101" i="39"/>
  <c r="EU101" i="39"/>
  <c r="EV101" i="39"/>
  <c r="EW101" i="39"/>
  <c r="EX101" i="39"/>
  <c r="EY101" i="39"/>
  <c r="EZ101" i="39"/>
  <c r="FA101" i="39"/>
  <c r="FB101" i="39"/>
  <c r="FC101" i="39"/>
  <c r="GU101" i="39" s="1"/>
  <c r="ES102" i="39"/>
  <c r="ET102" i="39"/>
  <c r="GL102" i="39" s="1"/>
  <c r="EU102" i="39"/>
  <c r="EV102" i="39"/>
  <c r="GN102" i="39" s="1"/>
  <c r="EW102" i="39"/>
  <c r="GO102" i="39" s="1"/>
  <c r="EX102" i="39"/>
  <c r="GP102" i="39" s="1"/>
  <c r="EY102" i="39"/>
  <c r="GQ102" i="39" s="1"/>
  <c r="EZ102" i="39"/>
  <c r="GR102" i="39" s="1"/>
  <c r="FA102" i="39"/>
  <c r="GS102" i="39" s="1"/>
  <c r="FB102" i="39"/>
  <c r="GT102" i="39" s="1"/>
  <c r="FC102" i="39"/>
  <c r="GU102" i="39" s="1"/>
  <c r="ES103" i="39"/>
  <c r="GK103" i="39" s="1"/>
  <c r="ET103" i="39"/>
  <c r="GL103" i="39" s="1"/>
  <c r="EU103" i="39"/>
  <c r="EV103" i="39"/>
  <c r="EW103" i="39"/>
  <c r="EX103" i="39"/>
  <c r="EY103" i="39"/>
  <c r="EZ103" i="39"/>
  <c r="FA103" i="39"/>
  <c r="FB103" i="39"/>
  <c r="FC103" i="39"/>
  <c r="ES104" i="39"/>
  <c r="GK104" i="39" s="1"/>
  <c r="ET104" i="39"/>
  <c r="GL104" i="39" s="1"/>
  <c r="EU104" i="39"/>
  <c r="GM104" i="39" s="1"/>
  <c r="EV104" i="39"/>
  <c r="GN104" i="39" s="1"/>
  <c r="EW104" i="39"/>
  <c r="GO104" i="39" s="1"/>
  <c r="EX104" i="39"/>
  <c r="GP104" i="39" s="1"/>
  <c r="EY104" i="39"/>
  <c r="GQ104" i="39" s="1"/>
  <c r="EZ104" i="39"/>
  <c r="GR104" i="39" s="1"/>
  <c r="FA104" i="39"/>
  <c r="GS104" i="39" s="1"/>
  <c r="FB104" i="39"/>
  <c r="GT104" i="39" s="1"/>
  <c r="FC104" i="39"/>
  <c r="GU104" i="39" s="1"/>
  <c r="ES105" i="39"/>
  <c r="GK105" i="39" s="1"/>
  <c r="ET105" i="39"/>
  <c r="GL105" i="39" s="1"/>
  <c r="EU105" i="39"/>
  <c r="GM105" i="39" s="1"/>
  <c r="EV105" i="39"/>
  <c r="GN105" i="39" s="1"/>
  <c r="EW105" i="39"/>
  <c r="GO105" i="39" s="1"/>
  <c r="EX105" i="39"/>
  <c r="GP105" i="39" s="1"/>
  <c r="EY105" i="39"/>
  <c r="GQ105" i="39" s="1"/>
  <c r="EZ105" i="39"/>
  <c r="GR105" i="39" s="1"/>
  <c r="FA105" i="39"/>
  <c r="GS105" i="39" s="1"/>
  <c r="FB105" i="39"/>
  <c r="GT105" i="39" s="1"/>
  <c r="FC105" i="39"/>
  <c r="GU105" i="39" s="1"/>
  <c r="ES106" i="39"/>
  <c r="GK106" i="39" s="1"/>
  <c r="ET106" i="39"/>
  <c r="GL106" i="39" s="1"/>
  <c r="EU106" i="39"/>
  <c r="GM106" i="39" s="1"/>
  <c r="EV106" i="39"/>
  <c r="GN106" i="39" s="1"/>
  <c r="EW106" i="39"/>
  <c r="GO106" i="39" s="1"/>
  <c r="EX106" i="39"/>
  <c r="GP106" i="39" s="1"/>
  <c r="EY106" i="39"/>
  <c r="GQ106" i="39" s="1"/>
  <c r="EZ106" i="39"/>
  <c r="GR106" i="39" s="1"/>
  <c r="FA106" i="39"/>
  <c r="GS106" i="39" s="1"/>
  <c r="FB106" i="39"/>
  <c r="GT106" i="39" s="1"/>
  <c r="FC106" i="39"/>
  <c r="GU106" i="39" s="1"/>
  <c r="ES107" i="39"/>
  <c r="ET107" i="39"/>
  <c r="EU107" i="39"/>
  <c r="EV107" i="39"/>
  <c r="EW107" i="39"/>
  <c r="EX107" i="39"/>
  <c r="EY107" i="39"/>
  <c r="GQ107" i="39" s="1"/>
  <c r="EZ107" i="39"/>
  <c r="GR107" i="39" s="1"/>
  <c r="FA107" i="39"/>
  <c r="GS107" i="39" s="1"/>
  <c r="FB107" i="39"/>
  <c r="GT107" i="39" s="1"/>
  <c r="FC107" i="39"/>
  <c r="GU107" i="39" s="1"/>
  <c r="ES108" i="39"/>
  <c r="GK108" i="39" s="1"/>
  <c r="ET108" i="39"/>
  <c r="GL108" i="39" s="1"/>
  <c r="EU108" i="39"/>
  <c r="GM108" i="39" s="1"/>
  <c r="EV108" i="39"/>
  <c r="GN108" i="39" s="1"/>
  <c r="EW108" i="39"/>
  <c r="GO108" i="39" s="1"/>
  <c r="EX108" i="39"/>
  <c r="GP108" i="39" s="1"/>
  <c r="EY108" i="39"/>
  <c r="GQ108" i="39" s="1"/>
  <c r="EZ108" i="39"/>
  <c r="GR108" i="39" s="1"/>
  <c r="FA108" i="39"/>
  <c r="GS108" i="39" s="1"/>
  <c r="FB108" i="39"/>
  <c r="GT108" i="39" s="1"/>
  <c r="FC108" i="39"/>
  <c r="GU108" i="39" s="1"/>
  <c r="ES109" i="39"/>
  <c r="GK109" i="39" s="1"/>
  <c r="ET109" i="39"/>
  <c r="GL109" i="39" s="1"/>
  <c r="EU109" i="39"/>
  <c r="GM109" i="39" s="1"/>
  <c r="EV109" i="39"/>
  <c r="GN109" i="39" s="1"/>
  <c r="EW109" i="39"/>
  <c r="GO109" i="39" s="1"/>
  <c r="EX109" i="39"/>
  <c r="GP109" i="39" s="1"/>
  <c r="EY109" i="39"/>
  <c r="GQ109" i="39" s="1"/>
  <c r="EZ109" i="39"/>
  <c r="FA109" i="39"/>
  <c r="FB109" i="39"/>
  <c r="FC109" i="39"/>
  <c r="ES110" i="39"/>
  <c r="GK110" i="39" s="1"/>
  <c r="ET110" i="39"/>
  <c r="GL110" i="39" s="1"/>
  <c r="EU110" i="39"/>
  <c r="GM110" i="39" s="1"/>
  <c r="EV110" i="39"/>
  <c r="GN110" i="39" s="1"/>
  <c r="EW110" i="39"/>
  <c r="GO110" i="39" s="1"/>
  <c r="EX110" i="39"/>
  <c r="EY110" i="39"/>
  <c r="EZ110" i="39"/>
  <c r="FA110" i="39"/>
  <c r="FB110" i="39"/>
  <c r="FC110" i="39"/>
  <c r="ES111" i="39"/>
  <c r="GK111" i="39" s="1"/>
  <c r="ET111" i="39"/>
  <c r="GL111" i="39" s="1"/>
  <c r="EU111" i="39"/>
  <c r="GM111" i="39" s="1"/>
  <c r="EV111" i="39"/>
  <c r="GN111" i="39" s="1"/>
  <c r="EW111" i="39"/>
  <c r="GO111" i="39" s="1"/>
  <c r="EX111" i="39"/>
  <c r="GP111" i="39" s="1"/>
  <c r="EY111" i="39"/>
  <c r="GQ111" i="39" s="1"/>
  <c r="EZ111" i="39"/>
  <c r="GR111" i="39" s="1"/>
  <c r="FA111" i="39"/>
  <c r="GS111" i="39" s="1"/>
  <c r="FB111" i="39"/>
  <c r="GT111" i="39" s="1"/>
  <c r="FC111" i="39"/>
  <c r="GU111" i="39" s="1"/>
  <c r="ES112" i="39"/>
  <c r="ET112" i="39"/>
  <c r="EU112" i="39"/>
  <c r="EV112" i="39"/>
  <c r="EW112" i="39"/>
  <c r="GO112" i="39" s="1"/>
  <c r="EX112" i="39"/>
  <c r="EY112" i="39"/>
  <c r="GQ112" i="39" s="1"/>
  <c r="EZ112" i="39"/>
  <c r="GR112" i="39" s="1"/>
  <c r="FA112" i="39"/>
  <c r="GS112" i="39" s="1"/>
  <c r="FB112" i="39"/>
  <c r="GT112" i="39" s="1"/>
  <c r="FC112" i="39"/>
  <c r="GU112" i="39" s="1"/>
  <c r="ES113" i="39"/>
  <c r="GK113" i="39" s="1"/>
  <c r="ET113" i="39"/>
  <c r="GL113" i="39" s="1"/>
  <c r="EU113" i="39"/>
  <c r="GM113" i="39" s="1"/>
  <c r="EV113" i="39"/>
  <c r="GN113" i="39" s="1"/>
  <c r="EW113" i="39"/>
  <c r="GO113" i="39" s="1"/>
  <c r="EX113" i="39"/>
  <c r="GP113" i="39" s="1"/>
  <c r="EY113" i="39"/>
  <c r="GQ113" i="39" s="1"/>
  <c r="EZ113" i="39"/>
  <c r="GR113" i="39" s="1"/>
  <c r="FA113" i="39"/>
  <c r="GS113" i="39" s="1"/>
  <c r="FB113" i="39"/>
  <c r="GT113" i="39" s="1"/>
  <c r="FC113" i="39"/>
  <c r="GU113" i="39" s="1"/>
  <c r="ES114" i="39"/>
  <c r="GK114" i="39" s="1"/>
  <c r="ET114" i="39"/>
  <c r="GL114" i="39" s="1"/>
  <c r="EU114" i="39"/>
  <c r="GM114" i="39" s="1"/>
  <c r="EV114" i="39"/>
  <c r="GN114" i="39" s="1"/>
  <c r="EW114" i="39"/>
  <c r="GO114" i="39" s="1"/>
  <c r="EX114" i="39"/>
  <c r="GP114" i="39" s="1"/>
  <c r="EY114" i="39"/>
  <c r="GQ114" i="39" s="1"/>
  <c r="EZ114" i="39"/>
  <c r="GR114" i="39" s="1"/>
  <c r="FA114" i="39"/>
  <c r="GS114" i="39" s="1"/>
  <c r="FB114" i="39"/>
  <c r="GT114" i="39" s="1"/>
  <c r="FC114" i="39"/>
  <c r="GU114" i="39" s="1"/>
  <c r="ES115" i="39"/>
  <c r="GK115" i="39" s="1"/>
  <c r="ET115" i="39"/>
  <c r="GL115" i="39" s="1"/>
  <c r="EU115" i="39"/>
  <c r="GM115" i="39" s="1"/>
  <c r="EV115" i="39"/>
  <c r="GN115" i="39" s="1"/>
  <c r="EW115" i="39"/>
  <c r="GO115" i="39" s="1"/>
  <c r="EX115" i="39"/>
  <c r="GP115" i="39" s="1"/>
  <c r="EY115" i="39"/>
  <c r="GQ115" i="39" s="1"/>
  <c r="EZ115" i="39"/>
  <c r="GR115" i="39" s="1"/>
  <c r="FA115" i="39"/>
  <c r="GS115" i="39" s="1"/>
  <c r="FB115" i="39"/>
  <c r="GT115" i="39" s="1"/>
  <c r="FC115" i="39"/>
  <c r="GU115" i="39" s="1"/>
  <c r="ES116" i="39"/>
  <c r="ET116" i="39"/>
  <c r="EU116" i="39"/>
  <c r="GM116" i="39" s="1"/>
  <c r="EV116" i="39"/>
  <c r="EW116" i="39"/>
  <c r="GO116" i="39" s="1"/>
  <c r="EX116" i="39"/>
  <c r="GP116" i="39" s="1"/>
  <c r="EY116" i="39"/>
  <c r="GQ116" i="39" s="1"/>
  <c r="EZ116" i="39"/>
  <c r="GR116" i="39" s="1"/>
  <c r="FA116" i="39"/>
  <c r="GS116" i="39" s="1"/>
  <c r="FB116" i="39"/>
  <c r="GT116" i="39" s="1"/>
  <c r="FC116" i="39"/>
  <c r="GU116" i="39" s="1"/>
  <c r="ES117" i="39"/>
  <c r="GK117" i="39" s="1"/>
  <c r="ET117" i="39"/>
  <c r="GL117" i="39" s="1"/>
  <c r="EU117" i="39"/>
  <c r="GM117" i="39" s="1"/>
  <c r="EV117" i="39"/>
  <c r="GN117" i="39" s="1"/>
  <c r="EW117" i="39"/>
  <c r="EX117" i="39"/>
  <c r="EY117" i="39"/>
  <c r="EZ117" i="39"/>
  <c r="FA117" i="39"/>
  <c r="FB117" i="39"/>
  <c r="FC117" i="39"/>
  <c r="ES118" i="39"/>
  <c r="ET118" i="39"/>
  <c r="EU118" i="39"/>
  <c r="GM118" i="39" s="1"/>
  <c r="EV118" i="39"/>
  <c r="GN118" i="39" s="1"/>
  <c r="EW118" i="39"/>
  <c r="EX118" i="39"/>
  <c r="EY118" i="39"/>
  <c r="EZ118" i="39"/>
  <c r="FA118" i="39"/>
  <c r="FB118" i="39"/>
  <c r="FC118" i="39"/>
  <c r="ES119" i="39"/>
  <c r="GK119" i="39" s="1"/>
  <c r="ET119" i="39"/>
  <c r="GL119" i="39" s="1"/>
  <c r="EU119" i="39"/>
  <c r="GM119" i="39" s="1"/>
  <c r="EV119" i="39"/>
  <c r="GN119" i="39" s="1"/>
  <c r="EW119" i="39"/>
  <c r="GO119" i="39" s="1"/>
  <c r="EX119" i="39"/>
  <c r="GP119" i="39" s="1"/>
  <c r="EY119" i="39"/>
  <c r="GQ119" i="39" s="1"/>
  <c r="EZ119" i="39"/>
  <c r="GR119" i="39" s="1"/>
  <c r="FA119" i="39"/>
  <c r="GS119" i="39" s="1"/>
  <c r="FB119" i="39"/>
  <c r="GT119" i="39" s="1"/>
  <c r="FC119" i="39"/>
  <c r="GU119" i="39" s="1"/>
  <c r="ES120" i="39"/>
  <c r="GK120" i="39" s="1"/>
  <c r="ET120" i="39"/>
  <c r="GL120" i="39" s="1"/>
  <c r="EU120" i="39"/>
  <c r="GM120" i="39" s="1"/>
  <c r="EV120" i="39"/>
  <c r="GN120" i="39" s="1"/>
  <c r="EW120" i="39"/>
  <c r="GO120" i="39" s="1"/>
  <c r="EX120" i="39"/>
  <c r="GP120" i="39" s="1"/>
  <c r="EY120" i="39"/>
  <c r="GQ120" i="39" s="1"/>
  <c r="EZ120" i="39"/>
  <c r="GR120" i="39" s="1"/>
  <c r="FA120" i="39"/>
  <c r="GS120" i="39" s="1"/>
  <c r="FB120" i="39"/>
  <c r="GT120" i="39" s="1"/>
  <c r="FC120" i="39"/>
  <c r="GU120" i="39" s="1"/>
  <c r="ES121" i="39"/>
  <c r="GK121" i="39" s="1"/>
  <c r="ET121" i="39"/>
  <c r="GL121" i="39" s="1"/>
  <c r="EU121" i="39"/>
  <c r="GM121" i="39" s="1"/>
  <c r="EV121" i="39"/>
  <c r="GN121" i="39" s="1"/>
  <c r="EW121" i="39"/>
  <c r="EX121" i="39"/>
  <c r="EY121" i="39"/>
  <c r="EZ121" i="39"/>
  <c r="FA121" i="39"/>
  <c r="FB121" i="39"/>
  <c r="FC121" i="39"/>
  <c r="ES122" i="39"/>
  <c r="GK122" i="39" s="1"/>
  <c r="ET122" i="39"/>
  <c r="GL122" i="39" s="1"/>
  <c r="EU122" i="39"/>
  <c r="GM122" i="39" s="1"/>
  <c r="EV122" i="39"/>
  <c r="GN122" i="39" s="1"/>
  <c r="EW122" i="39"/>
  <c r="GO122" i="39" s="1"/>
  <c r="EX122" i="39"/>
  <c r="GP122" i="39" s="1"/>
  <c r="EY122" i="39"/>
  <c r="GQ122" i="39" s="1"/>
  <c r="EZ122" i="39"/>
  <c r="GR122" i="39" s="1"/>
  <c r="FA122" i="39"/>
  <c r="GS122" i="39" s="1"/>
  <c r="FB122" i="39"/>
  <c r="GT122" i="39" s="1"/>
  <c r="FC122" i="39"/>
  <c r="GU122" i="39" s="1"/>
  <c r="ES123" i="39"/>
  <c r="GK123" i="39" s="1"/>
  <c r="ET123" i="39"/>
  <c r="GL123" i="39" s="1"/>
  <c r="EU123" i="39"/>
  <c r="GM123" i="39" s="1"/>
  <c r="EV123" i="39"/>
  <c r="GN123" i="39" s="1"/>
  <c r="EW123" i="39"/>
  <c r="GO123" i="39" s="1"/>
  <c r="EX123" i="39"/>
  <c r="GP123" i="39" s="1"/>
  <c r="EY123" i="39"/>
  <c r="GQ123" i="39" s="1"/>
  <c r="EZ123" i="39"/>
  <c r="GR123" i="39" s="1"/>
  <c r="FA123" i="39"/>
  <c r="GS123" i="39" s="1"/>
  <c r="FB123" i="39"/>
  <c r="GT123" i="39" s="1"/>
  <c r="FC123" i="39"/>
  <c r="GU123" i="39" s="1"/>
  <c r="ES124" i="39"/>
  <c r="GK124" i="39" s="1"/>
  <c r="ET124" i="39"/>
  <c r="GL124" i="39" s="1"/>
  <c r="EU124" i="39"/>
  <c r="GM124" i="39" s="1"/>
  <c r="EV124" i="39"/>
  <c r="GN124" i="39" s="1"/>
  <c r="EW124" i="39"/>
  <c r="GO124" i="39" s="1"/>
  <c r="EX124" i="39"/>
  <c r="GP124" i="39" s="1"/>
  <c r="EY124" i="39"/>
  <c r="GQ124" i="39" s="1"/>
  <c r="EZ124" i="39"/>
  <c r="GR124" i="39" s="1"/>
  <c r="FA124" i="39"/>
  <c r="GS124" i="39" s="1"/>
  <c r="FB124" i="39"/>
  <c r="GT124" i="39" s="1"/>
  <c r="FC124" i="39"/>
  <c r="ES125" i="39"/>
  <c r="GK125" i="39" s="1"/>
  <c r="ET125" i="39"/>
  <c r="GL125" i="39" s="1"/>
  <c r="EU125" i="39"/>
  <c r="GM125" i="39" s="1"/>
  <c r="EV125" i="39"/>
  <c r="GN125" i="39" s="1"/>
  <c r="EW125" i="39"/>
  <c r="GO125" i="39" s="1"/>
  <c r="EX125" i="39"/>
  <c r="GP125" i="39" s="1"/>
  <c r="EY125" i="39"/>
  <c r="GQ125" i="39" s="1"/>
  <c r="EZ125" i="39"/>
  <c r="GR125" i="39" s="1"/>
  <c r="FA125" i="39"/>
  <c r="GS125" i="39" s="1"/>
  <c r="FB125" i="39"/>
  <c r="GT125" i="39" s="1"/>
  <c r="FC125" i="39"/>
  <c r="GU125" i="39" s="1"/>
  <c r="ES126" i="39"/>
  <c r="GK126" i="39" s="1"/>
  <c r="ET126" i="39"/>
  <c r="GL126" i="39" s="1"/>
  <c r="EU126" i="39"/>
  <c r="GM126" i="39" s="1"/>
  <c r="EV126" i="39"/>
  <c r="EW126" i="39"/>
  <c r="EX126" i="39"/>
  <c r="EY126" i="39"/>
  <c r="EZ126" i="39"/>
  <c r="FA126" i="39"/>
  <c r="GS126" i="39" s="1"/>
  <c r="FB126" i="39"/>
  <c r="GT126" i="39" s="1"/>
  <c r="FC126" i="39"/>
  <c r="GU126" i="39" s="1"/>
  <c r="ES127" i="39"/>
  <c r="ET127" i="39"/>
  <c r="GL127" i="39" s="1"/>
  <c r="EU127" i="39"/>
  <c r="EV127" i="39"/>
  <c r="EW127" i="39"/>
  <c r="GO127" i="39" s="1"/>
  <c r="EX127" i="39"/>
  <c r="EY127" i="39"/>
  <c r="GQ127" i="39" s="1"/>
  <c r="EZ127" i="39"/>
  <c r="GR127" i="39" s="1"/>
  <c r="FA127" i="39"/>
  <c r="FB127" i="39"/>
  <c r="GT127" i="39" s="1"/>
  <c r="FC127" i="39"/>
  <c r="GU127" i="39" s="1"/>
  <c r="ES128" i="39"/>
  <c r="ET128" i="39"/>
  <c r="GL128" i="39" s="1"/>
  <c r="EU128" i="39"/>
  <c r="GM128" i="39" s="1"/>
  <c r="EV128" i="39"/>
  <c r="GN128" i="39" s="1"/>
  <c r="EW128" i="39"/>
  <c r="GO128" i="39" s="1"/>
  <c r="EX128" i="39"/>
  <c r="GP128" i="39" s="1"/>
  <c r="EY128" i="39"/>
  <c r="GQ128" i="39" s="1"/>
  <c r="EZ128" i="39"/>
  <c r="GR128" i="39" s="1"/>
  <c r="FA128" i="39"/>
  <c r="GS128" i="39" s="1"/>
  <c r="FB128" i="39"/>
  <c r="GT128" i="39" s="1"/>
  <c r="FC128" i="39"/>
  <c r="GU128" i="39" s="1"/>
  <c r="ES129" i="39"/>
  <c r="ET129" i="39"/>
  <c r="EU129" i="39"/>
  <c r="GM129" i="39" s="1"/>
  <c r="EV129" i="39"/>
  <c r="GN129" i="39" s="1"/>
  <c r="EW129" i="39"/>
  <c r="GO129" i="39" s="1"/>
  <c r="EX129" i="39"/>
  <c r="GP129" i="39" s="1"/>
  <c r="EY129" i="39"/>
  <c r="GQ129" i="39" s="1"/>
  <c r="EZ129" i="39"/>
  <c r="GR129" i="39" s="1"/>
  <c r="FA129" i="39"/>
  <c r="GS129" i="39" s="1"/>
  <c r="FB129" i="39"/>
  <c r="GT129" i="39" s="1"/>
  <c r="FC129" i="39"/>
  <c r="GU129" i="39" s="1"/>
  <c r="ES130" i="39"/>
  <c r="ET130" i="39"/>
  <c r="EU130" i="39"/>
  <c r="EV130" i="39"/>
  <c r="GN130" i="39" s="1"/>
  <c r="EW130" i="39"/>
  <c r="GO130" i="39" s="1"/>
  <c r="EX130" i="39"/>
  <c r="GP130" i="39" s="1"/>
  <c r="EY130" i="39"/>
  <c r="GQ130" i="39" s="1"/>
  <c r="EZ130" i="39"/>
  <c r="GR130" i="39" s="1"/>
  <c r="FA130" i="39"/>
  <c r="GS130" i="39" s="1"/>
  <c r="FB130" i="39"/>
  <c r="GT130" i="39" s="1"/>
  <c r="FC130" i="39"/>
  <c r="GU130" i="39" s="1"/>
  <c r="ES131" i="39"/>
  <c r="GK131" i="39" s="1"/>
  <c r="ET131" i="39"/>
  <c r="EU131" i="39"/>
  <c r="GM131" i="39" s="1"/>
  <c r="EV131" i="39"/>
  <c r="GN131" i="39" s="1"/>
  <c r="EW131" i="39"/>
  <c r="EX131" i="39"/>
  <c r="GP131" i="39" s="1"/>
  <c r="EY131" i="39"/>
  <c r="GQ131" i="39" s="1"/>
  <c r="EZ131" i="39"/>
  <c r="GR131" i="39" s="1"/>
  <c r="FA131" i="39"/>
  <c r="GS131" i="39" s="1"/>
  <c r="FB131" i="39"/>
  <c r="GT131" i="39" s="1"/>
  <c r="FC131" i="39"/>
  <c r="GU131" i="39" s="1"/>
  <c r="ES132" i="39"/>
  <c r="GK132" i="39" s="1"/>
  <c r="ET132" i="39"/>
  <c r="GL132" i="39" s="1"/>
  <c r="EU132" i="39"/>
  <c r="GM132" i="39" s="1"/>
  <c r="EV132" i="39"/>
  <c r="GN132" i="39" s="1"/>
  <c r="EW132" i="39"/>
  <c r="GO132" i="39" s="1"/>
  <c r="EX132" i="39"/>
  <c r="GP132" i="39" s="1"/>
  <c r="EY132" i="39"/>
  <c r="GQ132" i="39" s="1"/>
  <c r="EZ132" i="39"/>
  <c r="GR132" i="39" s="1"/>
  <c r="FA132" i="39"/>
  <c r="GS132" i="39" s="1"/>
  <c r="FB132" i="39"/>
  <c r="GT132" i="39" s="1"/>
  <c r="FC132" i="39"/>
  <c r="GU132" i="39" s="1"/>
  <c r="ES133" i="39"/>
  <c r="GK133" i="39" s="1"/>
  <c r="ET133" i="39"/>
  <c r="GL133" i="39" s="1"/>
  <c r="EU133" i="39"/>
  <c r="GM133" i="39" s="1"/>
  <c r="EV133" i="39"/>
  <c r="GN133" i="39" s="1"/>
  <c r="EW133" i="39"/>
  <c r="GO133" i="39" s="1"/>
  <c r="EX133" i="39"/>
  <c r="GP133" i="39" s="1"/>
  <c r="EY133" i="39"/>
  <c r="GQ133" i="39" s="1"/>
  <c r="EZ133" i="39"/>
  <c r="GR133" i="39" s="1"/>
  <c r="FA133" i="39"/>
  <c r="GS133" i="39" s="1"/>
  <c r="FB133" i="39"/>
  <c r="GT133" i="39" s="1"/>
  <c r="FC133" i="39"/>
  <c r="GU133" i="39" s="1"/>
  <c r="ES134" i="39"/>
  <c r="GK134" i="39" s="1"/>
  <c r="ET134" i="39"/>
  <c r="EU134" i="39"/>
  <c r="EV134" i="39"/>
  <c r="GN134" i="39" s="1"/>
  <c r="EW134" i="39"/>
  <c r="GO134" i="39" s="1"/>
  <c r="EX134" i="39"/>
  <c r="GP134" i="39" s="1"/>
  <c r="EY134" i="39"/>
  <c r="GQ134" i="39" s="1"/>
  <c r="EZ134" i="39"/>
  <c r="GR134" i="39" s="1"/>
  <c r="FA134" i="39"/>
  <c r="GS134" i="39" s="1"/>
  <c r="FB134" i="39"/>
  <c r="GT134" i="39" s="1"/>
  <c r="FC134" i="39"/>
  <c r="GU134" i="39" s="1"/>
  <c r="ES135" i="39"/>
  <c r="ET135" i="39"/>
  <c r="EU135" i="39"/>
  <c r="EV135" i="39"/>
  <c r="EW135" i="39"/>
  <c r="EX135" i="39"/>
  <c r="GP135" i="39" s="1"/>
  <c r="EY135" i="39"/>
  <c r="GQ135" i="39" s="1"/>
  <c r="EZ135" i="39"/>
  <c r="FA135" i="39"/>
  <c r="FB135" i="39"/>
  <c r="FC135" i="39"/>
  <c r="ES136" i="39"/>
  <c r="ET136" i="39"/>
  <c r="EU136" i="39"/>
  <c r="EV136" i="39"/>
  <c r="EW136" i="39"/>
  <c r="GO136" i="39" s="1"/>
  <c r="EX136" i="39"/>
  <c r="GP136" i="39" s="1"/>
  <c r="EY136" i="39"/>
  <c r="GQ136" i="39" s="1"/>
  <c r="EZ136" i="39"/>
  <c r="GR136" i="39" s="1"/>
  <c r="FA136" i="39"/>
  <c r="GS136" i="39" s="1"/>
  <c r="FB136" i="39"/>
  <c r="GT136" i="39" s="1"/>
  <c r="FC136" i="39"/>
  <c r="GU136" i="39" s="1"/>
  <c r="ES137" i="39"/>
  <c r="ET137" i="39"/>
  <c r="EU137" i="39"/>
  <c r="EV137" i="39"/>
  <c r="EW137" i="39"/>
  <c r="EX137" i="39"/>
  <c r="GP137" i="39" s="1"/>
  <c r="EY137" i="39"/>
  <c r="GQ137" i="39" s="1"/>
  <c r="EZ137" i="39"/>
  <c r="GR137" i="39" s="1"/>
  <c r="FA137" i="39"/>
  <c r="GS137" i="39" s="1"/>
  <c r="FB137" i="39"/>
  <c r="GT137" i="39" s="1"/>
  <c r="FC137" i="39"/>
  <c r="GU137" i="39" s="1"/>
  <c r="ES138" i="39"/>
  <c r="ET138" i="39"/>
  <c r="EU138" i="39"/>
  <c r="EV138" i="39"/>
  <c r="EW138" i="39"/>
  <c r="EX138" i="39"/>
  <c r="GP138" i="39" s="1"/>
  <c r="EY138" i="39"/>
  <c r="GQ138" i="39" s="1"/>
  <c r="EZ138" i="39"/>
  <c r="GR138" i="39" s="1"/>
  <c r="FA138" i="39"/>
  <c r="GS138" i="39" s="1"/>
  <c r="FB138" i="39"/>
  <c r="GT138" i="39" s="1"/>
  <c r="FC138" i="39"/>
  <c r="GU138" i="39" s="1"/>
  <c r="ES139" i="39"/>
  <c r="ET139" i="39"/>
  <c r="EU139" i="39"/>
  <c r="EV139" i="39"/>
  <c r="EW139" i="39"/>
  <c r="EX139" i="39"/>
  <c r="EY139" i="39"/>
  <c r="EZ139" i="39"/>
  <c r="GR139" i="39" s="1"/>
  <c r="FA139" i="39"/>
  <c r="GS139" i="39" s="1"/>
  <c r="FB139" i="39"/>
  <c r="GT139" i="39" s="1"/>
  <c r="FC139" i="39"/>
  <c r="GU139" i="39" s="1"/>
  <c r="ES140" i="39"/>
  <c r="ET140" i="39"/>
  <c r="EU140" i="39"/>
  <c r="EV140" i="39"/>
  <c r="EW140" i="39"/>
  <c r="EX140" i="39"/>
  <c r="EY140" i="39"/>
  <c r="EZ140" i="39"/>
  <c r="GR140" i="39" s="1"/>
  <c r="FA140" i="39"/>
  <c r="FB140" i="39"/>
  <c r="FC140" i="39"/>
  <c r="ES141" i="39"/>
  <c r="ET141" i="39"/>
  <c r="EU141" i="39"/>
  <c r="EV141" i="39"/>
  <c r="EW141" i="39"/>
  <c r="EX141" i="39"/>
  <c r="EY141" i="39"/>
  <c r="EZ141" i="39"/>
  <c r="GR141" i="39" s="1"/>
  <c r="FA141" i="39"/>
  <c r="GS141" i="39" s="1"/>
  <c r="FB141" i="39"/>
  <c r="GT141" i="39" s="1"/>
  <c r="FC141" i="39"/>
  <c r="GU141" i="39" s="1"/>
  <c r="ES142" i="39"/>
  <c r="ET142" i="39"/>
  <c r="EU142" i="39"/>
  <c r="EV142" i="39"/>
  <c r="EW142" i="39"/>
  <c r="EX142" i="39"/>
  <c r="EY142" i="39"/>
  <c r="EZ142" i="39"/>
  <c r="GR142" i="39" s="1"/>
  <c r="FA142" i="39"/>
  <c r="GS142" i="39" s="1"/>
  <c r="FB142" i="39"/>
  <c r="GT142" i="39" s="1"/>
  <c r="FC142" i="39"/>
  <c r="GU142" i="39" s="1"/>
  <c r="ES143" i="39"/>
  <c r="ET143" i="39"/>
  <c r="EU143" i="39"/>
  <c r="EV143" i="39"/>
  <c r="EW143" i="39"/>
  <c r="EX143" i="39"/>
  <c r="EY143" i="39"/>
  <c r="EZ143" i="39"/>
  <c r="FA143" i="39"/>
  <c r="GS143" i="39" s="1"/>
  <c r="FB143" i="39"/>
  <c r="GT143" i="39" s="1"/>
  <c r="FC143" i="39"/>
  <c r="GU143" i="39" s="1"/>
  <c r="ES144" i="39"/>
  <c r="ET144" i="39"/>
  <c r="EU144" i="39"/>
  <c r="EV144" i="39"/>
  <c r="EW144" i="39"/>
  <c r="EX144" i="39"/>
  <c r="EY144" i="39"/>
  <c r="EZ144" i="39"/>
  <c r="FA144" i="39"/>
  <c r="FB144" i="39"/>
  <c r="FC144" i="39"/>
  <c r="GU144" i="39" s="1"/>
  <c r="ES145" i="39"/>
  <c r="ET145" i="39"/>
  <c r="EU145" i="39"/>
  <c r="EV145" i="39"/>
  <c r="EW145" i="39"/>
  <c r="EX145" i="39"/>
  <c r="EY145" i="39"/>
  <c r="EZ145" i="39"/>
  <c r="FA145" i="39"/>
  <c r="FB145" i="39"/>
  <c r="FC145" i="39"/>
  <c r="GU145" i="39" s="1"/>
  <c r="ES146" i="39"/>
  <c r="ET146" i="39"/>
  <c r="GL146" i="39" s="1"/>
  <c r="EU146" i="39"/>
  <c r="GM146" i="39" s="1"/>
  <c r="EV146" i="39"/>
  <c r="EW146" i="39"/>
  <c r="EX146" i="39"/>
  <c r="EY146" i="39"/>
  <c r="EZ146" i="39"/>
  <c r="FA146" i="39"/>
  <c r="FB146" i="39"/>
  <c r="FC146" i="39"/>
  <c r="ES147" i="39"/>
  <c r="GK147" i="39" s="1"/>
  <c r="ET147" i="39"/>
  <c r="GL147" i="39" s="1"/>
  <c r="EU147" i="39"/>
  <c r="GM147" i="39" s="1"/>
  <c r="EV147" i="39"/>
  <c r="EW147" i="39"/>
  <c r="EX147" i="39"/>
  <c r="EY147" i="39"/>
  <c r="EZ147" i="39"/>
  <c r="FA147" i="39"/>
  <c r="FB147" i="39"/>
  <c r="FC147" i="39"/>
  <c r="ES148" i="39"/>
  <c r="GK148" i="39" s="1"/>
  <c r="ET148" i="39"/>
  <c r="EU148" i="39"/>
  <c r="EV148" i="39"/>
  <c r="EW148" i="39"/>
  <c r="EX148" i="39"/>
  <c r="EY148" i="39"/>
  <c r="EZ148" i="39"/>
  <c r="FA148" i="39"/>
  <c r="FB148" i="39"/>
  <c r="FC148" i="39"/>
  <c r="ES149" i="39"/>
  <c r="GK149" i="39" s="1"/>
  <c r="ET149" i="39"/>
  <c r="GL149" i="39" s="1"/>
  <c r="EU149" i="39"/>
  <c r="GM149" i="39" s="1"/>
  <c r="EV149" i="39"/>
  <c r="EW149" i="39"/>
  <c r="EX149" i="39"/>
  <c r="EY149" i="39"/>
  <c r="EZ149" i="39"/>
  <c r="FA149" i="39"/>
  <c r="FB149" i="39"/>
  <c r="FC149" i="39"/>
  <c r="ES150" i="39"/>
  <c r="GK150" i="39" s="1"/>
  <c r="ET150" i="39"/>
  <c r="GL150" i="39" s="1"/>
  <c r="EU150" i="39"/>
  <c r="GM150" i="39" s="1"/>
  <c r="EV150" i="39"/>
  <c r="GN150" i="39" s="1"/>
  <c r="EW150" i="39"/>
  <c r="GO150" i="39" s="1"/>
  <c r="EX150" i="39"/>
  <c r="GP150" i="39" s="1"/>
  <c r="EY150" i="39"/>
  <c r="GQ150" i="39" s="1"/>
  <c r="EZ150" i="39"/>
  <c r="GR150" i="39" s="1"/>
  <c r="FA150" i="39"/>
  <c r="GS150" i="39" s="1"/>
  <c r="FB150" i="39"/>
  <c r="GT150" i="39" s="1"/>
  <c r="FC150" i="39"/>
  <c r="GU150" i="39" s="1"/>
  <c r="ES151" i="39"/>
  <c r="GK151" i="39" s="1"/>
  <c r="ET151" i="39"/>
  <c r="GL151" i="39" s="1"/>
  <c r="EU151" i="39"/>
  <c r="GM151" i="39" s="1"/>
  <c r="EV151" i="39"/>
  <c r="GN151" i="39" s="1"/>
  <c r="EW151" i="39"/>
  <c r="GO151" i="39" s="1"/>
  <c r="EX151" i="39"/>
  <c r="GP151" i="39" s="1"/>
  <c r="EY151" i="39"/>
  <c r="GQ151" i="39" s="1"/>
  <c r="EZ151" i="39"/>
  <c r="GR151" i="39" s="1"/>
  <c r="FA151" i="39"/>
  <c r="GS151" i="39" s="1"/>
  <c r="FB151" i="39"/>
  <c r="GT151" i="39" s="1"/>
  <c r="FC151" i="39"/>
  <c r="GU151" i="39" s="1"/>
  <c r="ES152" i="39"/>
  <c r="ET152" i="39"/>
  <c r="EU152" i="39"/>
  <c r="EV152" i="39"/>
  <c r="EW152" i="39"/>
  <c r="GO152" i="39" s="1"/>
  <c r="EX152" i="39"/>
  <c r="GP152" i="39" s="1"/>
  <c r="EY152" i="39"/>
  <c r="EZ152" i="39"/>
  <c r="GR152" i="39" s="1"/>
  <c r="FA152" i="39"/>
  <c r="GS152" i="39" s="1"/>
  <c r="FB152" i="39"/>
  <c r="GT152" i="39" s="1"/>
  <c r="FC152" i="39"/>
  <c r="GU152" i="39" s="1"/>
  <c r="ES153" i="39"/>
  <c r="ET153" i="39"/>
  <c r="EU153" i="39"/>
  <c r="EV153" i="39"/>
  <c r="EW153" i="39"/>
  <c r="EX153" i="39"/>
  <c r="GP153" i="39" s="1"/>
  <c r="EY153" i="39"/>
  <c r="GQ153" i="39" s="1"/>
  <c r="EZ153" i="39"/>
  <c r="GR153" i="39" s="1"/>
  <c r="FA153" i="39"/>
  <c r="GS153" i="39" s="1"/>
  <c r="FB153" i="39"/>
  <c r="GT153" i="39" s="1"/>
  <c r="FC153" i="39"/>
  <c r="GU153" i="39" s="1"/>
  <c r="ES154" i="39"/>
  <c r="GK154" i="39" s="1"/>
  <c r="ET154" i="39"/>
  <c r="GL154" i="39" s="1"/>
  <c r="EU154" i="39"/>
  <c r="EV154" i="39"/>
  <c r="GN154" i="39" s="1"/>
  <c r="EW154" i="39"/>
  <c r="GO154" i="39" s="1"/>
  <c r="EX154" i="39"/>
  <c r="EY154" i="39"/>
  <c r="GQ154" i="39" s="1"/>
  <c r="EZ154" i="39"/>
  <c r="GR154" i="39" s="1"/>
  <c r="FA154" i="39"/>
  <c r="GS154" i="39" s="1"/>
  <c r="FB154" i="39"/>
  <c r="GT154" i="39" s="1"/>
  <c r="FC154" i="39"/>
  <c r="GU154" i="39" s="1"/>
  <c r="ES155" i="39"/>
  <c r="ET155" i="39"/>
  <c r="EU155" i="39"/>
  <c r="GM155" i="39" s="1"/>
  <c r="EV155" i="39"/>
  <c r="GN155" i="39" s="1"/>
  <c r="EW155" i="39"/>
  <c r="GO155" i="39" s="1"/>
  <c r="EX155" i="39"/>
  <c r="EY155" i="39"/>
  <c r="GQ155" i="39" s="1"/>
  <c r="EZ155" i="39"/>
  <c r="GR155" i="39" s="1"/>
  <c r="FA155" i="39"/>
  <c r="GS155" i="39" s="1"/>
  <c r="FB155" i="39"/>
  <c r="GT155" i="39" s="1"/>
  <c r="FC155" i="39"/>
  <c r="GU155" i="39" s="1"/>
  <c r="ES156" i="39"/>
  <c r="GK156" i="39" s="1"/>
  <c r="ET156" i="39"/>
  <c r="GL156" i="39" s="1"/>
  <c r="EU156" i="39"/>
  <c r="GM156" i="39" s="1"/>
  <c r="EV156" i="39"/>
  <c r="GN156" i="39" s="1"/>
  <c r="EW156" i="39"/>
  <c r="GO156" i="39" s="1"/>
  <c r="EX156" i="39"/>
  <c r="GP156" i="39" s="1"/>
  <c r="EY156" i="39"/>
  <c r="GQ156" i="39" s="1"/>
  <c r="EZ156" i="39"/>
  <c r="GR156" i="39" s="1"/>
  <c r="FA156" i="39"/>
  <c r="GS156" i="39" s="1"/>
  <c r="FB156" i="39"/>
  <c r="GT156" i="39" s="1"/>
  <c r="FC156" i="39"/>
  <c r="GU156" i="39" s="1"/>
  <c r="ES157" i="39"/>
  <c r="GK157" i="39" s="1"/>
  <c r="ET157" i="39"/>
  <c r="GL157" i="39" s="1"/>
  <c r="EU157" i="39"/>
  <c r="GM157" i="39" s="1"/>
  <c r="EV157" i="39"/>
  <c r="GN157" i="39" s="1"/>
  <c r="EW157" i="39"/>
  <c r="GO157" i="39" s="1"/>
  <c r="EX157" i="39"/>
  <c r="GP157" i="39" s="1"/>
  <c r="EY157" i="39"/>
  <c r="GQ157" i="39" s="1"/>
  <c r="EZ157" i="39"/>
  <c r="GR157" i="39" s="1"/>
  <c r="FA157" i="39"/>
  <c r="GS157" i="39" s="1"/>
  <c r="FB157" i="39"/>
  <c r="GT157" i="39" s="1"/>
  <c r="FC157" i="39"/>
  <c r="GU157" i="39" s="1"/>
  <c r="ES158" i="39"/>
  <c r="GK158" i="39" s="1"/>
  <c r="ET158" i="39"/>
  <c r="GL158" i="39" s="1"/>
  <c r="EU158" i="39"/>
  <c r="GM158" i="39" s="1"/>
  <c r="EV158" i="39"/>
  <c r="GN158" i="39" s="1"/>
  <c r="EW158" i="39"/>
  <c r="GO158" i="39" s="1"/>
  <c r="EX158" i="39"/>
  <c r="GP158" i="39" s="1"/>
  <c r="EY158" i="39"/>
  <c r="GQ158" i="39" s="1"/>
  <c r="EZ158" i="39"/>
  <c r="GR158" i="39" s="1"/>
  <c r="FA158" i="39"/>
  <c r="GS158" i="39" s="1"/>
  <c r="FB158" i="39"/>
  <c r="GT158" i="39" s="1"/>
  <c r="FC158" i="39"/>
  <c r="GU158" i="39" s="1"/>
  <c r="ES159" i="39"/>
  <c r="GK159" i="39" s="1"/>
  <c r="ET159" i="39"/>
  <c r="GL159" i="39" s="1"/>
  <c r="EU159" i="39"/>
  <c r="GM159" i="39" s="1"/>
  <c r="EV159" i="39"/>
  <c r="GN159" i="39" s="1"/>
  <c r="EW159" i="39"/>
  <c r="GO159" i="39" s="1"/>
  <c r="EX159" i="39"/>
  <c r="GP159" i="39" s="1"/>
  <c r="EY159" i="39"/>
  <c r="GQ159" i="39" s="1"/>
  <c r="EZ159" i="39"/>
  <c r="GR159" i="39" s="1"/>
  <c r="FA159" i="39"/>
  <c r="GS159" i="39" s="1"/>
  <c r="FB159" i="39"/>
  <c r="GT159" i="39" s="1"/>
  <c r="FC159" i="39"/>
  <c r="GU159" i="39" s="1"/>
  <c r="ES160" i="39"/>
  <c r="GK160" i="39" s="1"/>
  <c r="ET160" i="39"/>
  <c r="GL160" i="39" s="1"/>
  <c r="EU160" i="39"/>
  <c r="GM160" i="39" s="1"/>
  <c r="EV160" i="39"/>
  <c r="GN160" i="39" s="1"/>
  <c r="EW160" i="39"/>
  <c r="GO160" i="39" s="1"/>
  <c r="EX160" i="39"/>
  <c r="EY160" i="39"/>
  <c r="EZ160" i="39"/>
  <c r="FA160" i="39"/>
  <c r="FB160" i="39"/>
  <c r="FC160" i="39"/>
  <c r="ES161" i="39"/>
  <c r="ET161" i="39"/>
  <c r="EU161" i="39"/>
  <c r="GM161" i="39" s="1"/>
  <c r="EV161" i="39"/>
  <c r="GN161" i="39" s="1"/>
  <c r="EW161" i="39"/>
  <c r="GO161" i="39" s="1"/>
  <c r="EX161" i="39"/>
  <c r="GP161" i="39" s="1"/>
  <c r="EY161" i="39"/>
  <c r="GQ161" i="39" s="1"/>
  <c r="EZ161" i="39"/>
  <c r="GR161" i="39" s="1"/>
  <c r="FA161" i="39"/>
  <c r="GS161" i="39" s="1"/>
  <c r="FB161" i="39"/>
  <c r="GT161" i="39" s="1"/>
  <c r="FC161" i="39"/>
  <c r="GU161" i="39" s="1"/>
  <c r="ES162" i="39"/>
  <c r="GK162" i="39" s="1"/>
  <c r="ET162" i="39"/>
  <c r="GL162" i="39" s="1"/>
  <c r="EU162" i="39"/>
  <c r="GM162" i="39" s="1"/>
  <c r="EV162" i="39"/>
  <c r="GN162" i="39" s="1"/>
  <c r="EW162" i="39"/>
  <c r="GO162" i="39" s="1"/>
  <c r="EX162" i="39"/>
  <c r="GP162" i="39" s="1"/>
  <c r="EY162" i="39"/>
  <c r="GQ162" i="39" s="1"/>
  <c r="EZ162" i="39"/>
  <c r="GR162" i="39" s="1"/>
  <c r="FA162" i="39"/>
  <c r="GS162" i="39" s="1"/>
  <c r="FB162" i="39"/>
  <c r="GT162" i="39" s="1"/>
  <c r="FC162" i="39"/>
  <c r="GU162" i="39" s="1"/>
  <c r="ES163" i="39"/>
  <c r="ET163" i="39"/>
  <c r="EU163" i="39"/>
  <c r="EV163" i="39"/>
  <c r="EW163" i="39"/>
  <c r="EX163" i="39"/>
  <c r="EY163" i="39"/>
  <c r="EZ163" i="39"/>
  <c r="FA163" i="39"/>
  <c r="GS163" i="39" s="1"/>
  <c r="FB163" i="39"/>
  <c r="GT163" i="39" s="1"/>
  <c r="FC163" i="39"/>
  <c r="GU163" i="39" s="1"/>
  <c r="ES164" i="39"/>
  <c r="ET164" i="39"/>
  <c r="EU164" i="39"/>
  <c r="EV164" i="39"/>
  <c r="EW164" i="39"/>
  <c r="EX164" i="39"/>
  <c r="EY164" i="39"/>
  <c r="EZ164" i="39"/>
  <c r="GR164" i="39" s="1"/>
  <c r="FA164" i="39"/>
  <c r="FB164" i="39"/>
  <c r="FC164" i="39"/>
  <c r="GU164" i="39" s="1"/>
  <c r="ES165" i="39"/>
  <c r="ET165" i="39"/>
  <c r="EU165" i="39"/>
  <c r="EV165" i="39"/>
  <c r="EW165" i="39"/>
  <c r="EX165" i="39"/>
  <c r="EY165" i="39"/>
  <c r="EZ165" i="39"/>
  <c r="GR165" i="39" s="1"/>
  <c r="FA165" i="39"/>
  <c r="GS165" i="39" s="1"/>
  <c r="FB165" i="39"/>
  <c r="FC165" i="39"/>
  <c r="ES166" i="39"/>
  <c r="ET166" i="39"/>
  <c r="EU166" i="39"/>
  <c r="EV166" i="39"/>
  <c r="EW166" i="39"/>
  <c r="EX166" i="39"/>
  <c r="EY166" i="39"/>
  <c r="EZ166" i="39"/>
  <c r="GR166" i="39" s="1"/>
  <c r="FA166" i="39"/>
  <c r="GS166" i="39" s="1"/>
  <c r="FB166" i="39"/>
  <c r="GT166" i="39" s="1"/>
  <c r="FC166" i="39"/>
  <c r="GU166" i="39" s="1"/>
  <c r="ES167" i="39"/>
  <c r="ET167" i="39"/>
  <c r="EU167" i="39"/>
  <c r="EV167" i="39"/>
  <c r="EW167" i="39"/>
  <c r="EX167" i="39"/>
  <c r="EY167" i="39"/>
  <c r="EZ167" i="39"/>
  <c r="GR167" i="39" s="1"/>
  <c r="FA167" i="39"/>
  <c r="GS167" i="39" s="1"/>
  <c r="FB167" i="39"/>
  <c r="GT167" i="39" s="1"/>
  <c r="FC167" i="39"/>
  <c r="GU167" i="39" s="1"/>
  <c r="ES168" i="39"/>
  <c r="ET168" i="39"/>
  <c r="EU168" i="39"/>
  <c r="EV168" i="39"/>
  <c r="EW168" i="39"/>
  <c r="EX168" i="39"/>
  <c r="EY168" i="39"/>
  <c r="EZ168" i="39"/>
  <c r="FA168" i="39"/>
  <c r="FB168" i="39"/>
  <c r="GT168" i="39" s="1"/>
  <c r="FC168" i="39"/>
  <c r="GU168" i="39" s="1"/>
  <c r="ES169" i="39"/>
  <c r="ET169" i="39"/>
  <c r="EU169" i="39"/>
  <c r="EV169" i="39"/>
  <c r="EW169" i="39"/>
  <c r="EX169" i="39"/>
  <c r="EY169" i="39"/>
  <c r="EZ169" i="39"/>
  <c r="FA169" i="39"/>
  <c r="FB169" i="39"/>
  <c r="FC169" i="39"/>
  <c r="GU169" i="39" s="1"/>
  <c r="ES170" i="39"/>
  <c r="GK170" i="39" s="1"/>
  <c r="ET170" i="39"/>
  <c r="GL170" i="39" s="1"/>
  <c r="EU170" i="39"/>
  <c r="GM170" i="39" s="1"/>
  <c r="EV170" i="39"/>
  <c r="GN170" i="39" s="1"/>
  <c r="EW170" i="39"/>
  <c r="GO170" i="39" s="1"/>
  <c r="EX170" i="39"/>
  <c r="GP170" i="39" s="1"/>
  <c r="EY170" i="39"/>
  <c r="GQ170" i="39" s="1"/>
  <c r="EZ170" i="39"/>
  <c r="GR170" i="39" s="1"/>
  <c r="FA170" i="39"/>
  <c r="GS170" i="39" s="1"/>
  <c r="FB170" i="39"/>
  <c r="GT170" i="39" s="1"/>
  <c r="FC170" i="39"/>
  <c r="GU170" i="39" s="1"/>
  <c r="ES171" i="39"/>
  <c r="GK171" i="39" s="1"/>
  <c r="ET171" i="39"/>
  <c r="GL171" i="39" s="1"/>
  <c r="EU171" i="39"/>
  <c r="GM171" i="39" s="1"/>
  <c r="EV171" i="39"/>
  <c r="GN171" i="39" s="1"/>
  <c r="EW171" i="39"/>
  <c r="GO171" i="39" s="1"/>
  <c r="EX171" i="39"/>
  <c r="GP171" i="39" s="1"/>
  <c r="EY171" i="39"/>
  <c r="GQ171" i="39" s="1"/>
  <c r="EZ171" i="39"/>
  <c r="GR171" i="39" s="1"/>
  <c r="FA171" i="39"/>
  <c r="GS171" i="39" s="1"/>
  <c r="FB171" i="39"/>
  <c r="GT171" i="39" s="1"/>
  <c r="FC171" i="39"/>
  <c r="GU171" i="39" s="1"/>
  <c r="ES172" i="39"/>
  <c r="ET172" i="39"/>
  <c r="EU172" i="39"/>
  <c r="GM172" i="39" s="1"/>
  <c r="EV172" i="39"/>
  <c r="GN172" i="39" s="1"/>
  <c r="EW172" i="39"/>
  <c r="GO172" i="39" s="1"/>
  <c r="EX172" i="39"/>
  <c r="GP172" i="39" s="1"/>
  <c r="EY172" i="39"/>
  <c r="GQ172" i="39" s="1"/>
  <c r="EZ172" i="39"/>
  <c r="GR172" i="39" s="1"/>
  <c r="FA172" i="39"/>
  <c r="GS172" i="39" s="1"/>
  <c r="FB172" i="39"/>
  <c r="GT172" i="39" s="1"/>
  <c r="FC172" i="39"/>
  <c r="GU172" i="39" s="1"/>
  <c r="ES173" i="39"/>
  <c r="ET173" i="39"/>
  <c r="EU173" i="39"/>
  <c r="EV173" i="39"/>
  <c r="EW173" i="39"/>
  <c r="EX173" i="39"/>
  <c r="EY173" i="39"/>
  <c r="EZ173" i="39"/>
  <c r="FA173" i="39"/>
  <c r="GS173" i="39" s="1"/>
  <c r="FB173" i="39"/>
  <c r="GT173" i="39" s="1"/>
  <c r="FC173" i="39"/>
  <c r="GU173" i="39" s="1"/>
  <c r="ES174" i="39"/>
  <c r="GK174" i="39" s="1"/>
  <c r="ET174" i="39"/>
  <c r="GL174" i="39" s="1"/>
  <c r="EU174" i="39"/>
  <c r="GM174" i="39" s="1"/>
  <c r="EV174" i="39"/>
  <c r="GN174" i="39" s="1"/>
  <c r="EW174" i="39"/>
  <c r="GO174" i="39" s="1"/>
  <c r="EX174" i="39"/>
  <c r="GP174" i="39" s="1"/>
  <c r="EY174" i="39"/>
  <c r="GQ174" i="39" s="1"/>
  <c r="EZ174" i="39"/>
  <c r="GR174" i="39" s="1"/>
  <c r="FA174" i="39"/>
  <c r="GS174" i="39" s="1"/>
  <c r="FB174" i="39"/>
  <c r="GT174" i="39" s="1"/>
  <c r="FC174" i="39"/>
  <c r="GU174" i="39" s="1"/>
  <c r="ES175" i="39"/>
  <c r="ET175" i="39"/>
  <c r="EU175" i="39"/>
  <c r="EV175" i="39"/>
  <c r="EW175" i="39"/>
  <c r="EX175" i="39"/>
  <c r="EY175" i="39"/>
  <c r="EZ175" i="39"/>
  <c r="FA175" i="39"/>
  <c r="FB175" i="39"/>
  <c r="FC175" i="39"/>
  <c r="GU175" i="39" s="1"/>
  <c r="ES176" i="39"/>
  <c r="ET176" i="39"/>
  <c r="EU176" i="39"/>
  <c r="EV176" i="39"/>
  <c r="EW176" i="39"/>
  <c r="EX176" i="39"/>
  <c r="EY176" i="39"/>
  <c r="EZ176" i="39"/>
  <c r="GR176" i="39" s="1"/>
  <c r="FA176" i="39"/>
  <c r="GS176" i="39" s="1"/>
  <c r="FB176" i="39"/>
  <c r="GT176" i="39" s="1"/>
  <c r="FC176" i="39"/>
  <c r="GU176" i="39" s="1"/>
  <c r="ES177" i="39"/>
  <c r="GK177" i="39" s="1"/>
  <c r="ET177" i="39"/>
  <c r="EU177" i="39"/>
  <c r="GM177" i="39" s="1"/>
  <c r="EV177" i="39"/>
  <c r="GN177" i="39" s="1"/>
  <c r="EW177" i="39"/>
  <c r="GO177" i="39" s="1"/>
  <c r="EX177" i="39"/>
  <c r="GP177" i="39" s="1"/>
  <c r="EY177" i="39"/>
  <c r="GQ177" i="39" s="1"/>
  <c r="EZ177" i="39"/>
  <c r="GR177" i="39" s="1"/>
  <c r="FA177" i="39"/>
  <c r="GS177" i="39" s="1"/>
  <c r="FB177" i="39"/>
  <c r="GT177" i="39" s="1"/>
  <c r="FC177" i="39"/>
  <c r="GU177" i="39" s="1"/>
  <c r="ES178" i="39"/>
  <c r="ET178" i="39"/>
  <c r="EU178" i="39"/>
  <c r="GM178" i="39" s="1"/>
  <c r="EV178" i="39"/>
  <c r="GN178" i="39" s="1"/>
  <c r="EW178" i="39"/>
  <c r="GO178" i="39" s="1"/>
  <c r="EX178" i="39"/>
  <c r="GP178" i="39" s="1"/>
  <c r="EY178" i="39"/>
  <c r="GQ178" i="39" s="1"/>
  <c r="EZ178" i="39"/>
  <c r="GR178" i="39" s="1"/>
  <c r="FA178" i="39"/>
  <c r="GS178" i="39" s="1"/>
  <c r="FB178" i="39"/>
  <c r="GT178" i="39" s="1"/>
  <c r="FC178" i="39"/>
  <c r="GU178" i="39" s="1"/>
  <c r="ES179" i="39"/>
  <c r="ET179" i="39"/>
  <c r="EU179" i="39"/>
  <c r="EV179" i="39"/>
  <c r="EW179" i="39"/>
  <c r="GO179" i="39" s="1"/>
  <c r="EX179" i="39"/>
  <c r="GP179" i="39" s="1"/>
  <c r="EY179" i="39"/>
  <c r="GQ179" i="39" s="1"/>
  <c r="EZ179" i="39"/>
  <c r="GR179" i="39" s="1"/>
  <c r="FA179" i="39"/>
  <c r="GS179" i="39" s="1"/>
  <c r="FB179" i="39"/>
  <c r="GT179" i="39" s="1"/>
  <c r="FC179" i="39"/>
  <c r="GU179" i="39" s="1"/>
  <c r="ES180" i="39"/>
  <c r="GK180" i="39" s="1"/>
  <c r="ET180" i="39"/>
  <c r="GL180" i="39" s="1"/>
  <c r="EU180" i="39"/>
  <c r="GM180" i="39" s="1"/>
  <c r="EV180" i="39"/>
  <c r="GN180" i="39" s="1"/>
  <c r="EW180" i="39"/>
  <c r="EX180" i="39"/>
  <c r="EY180" i="39"/>
  <c r="EZ180" i="39"/>
  <c r="FA180" i="39"/>
  <c r="FB180" i="39"/>
  <c r="FC180" i="39"/>
  <c r="ES181" i="39"/>
  <c r="GK181" i="39" s="1"/>
  <c r="ET181" i="39"/>
  <c r="EU181" i="39"/>
  <c r="EV181" i="39"/>
  <c r="GN181" i="39" s="1"/>
  <c r="EW181" i="39"/>
  <c r="EX181" i="39"/>
  <c r="EY181" i="39"/>
  <c r="EZ181" i="39"/>
  <c r="FA181" i="39"/>
  <c r="FB181" i="39"/>
  <c r="FC181" i="39"/>
  <c r="ES182" i="39"/>
  <c r="GK182" i="39" s="1"/>
  <c r="ET182" i="39"/>
  <c r="EU182" i="39"/>
  <c r="EV182" i="39"/>
  <c r="EW182" i="39"/>
  <c r="EX182" i="39"/>
  <c r="EY182" i="39"/>
  <c r="EZ182" i="39"/>
  <c r="FA182" i="39"/>
  <c r="FB182" i="39"/>
  <c r="FC182" i="39"/>
  <c r="ES183" i="39"/>
  <c r="GK183" i="39" s="1"/>
  <c r="ET183" i="39"/>
  <c r="GL183" i="39" s="1"/>
  <c r="EU183" i="39"/>
  <c r="GM183" i="39" s="1"/>
  <c r="EV183" i="39"/>
  <c r="GN183" i="39" s="1"/>
  <c r="EW183" i="39"/>
  <c r="GO183" i="39" s="1"/>
  <c r="EX183" i="39"/>
  <c r="GP183" i="39" s="1"/>
  <c r="EY183" i="39"/>
  <c r="EZ183" i="39"/>
  <c r="FA183" i="39"/>
  <c r="FB183" i="39"/>
  <c r="FC183" i="39"/>
  <c r="ES184" i="39"/>
  <c r="ET184" i="39"/>
  <c r="EU184" i="39"/>
  <c r="EV184" i="39"/>
  <c r="EW184" i="39"/>
  <c r="GO184" i="39" s="1"/>
  <c r="EX184" i="39"/>
  <c r="GP184" i="39" s="1"/>
  <c r="EY184" i="39"/>
  <c r="GQ184" i="39" s="1"/>
  <c r="EZ184" i="39"/>
  <c r="GR184" i="39" s="1"/>
  <c r="FA184" i="39"/>
  <c r="GS184" i="39" s="1"/>
  <c r="FB184" i="39"/>
  <c r="GT184" i="39" s="1"/>
  <c r="FC184" i="39"/>
  <c r="GU184" i="39" s="1"/>
  <c r="ES185" i="39"/>
  <c r="ET185" i="39"/>
  <c r="EU185" i="39"/>
  <c r="EV185" i="39"/>
  <c r="EW185" i="39"/>
  <c r="EX185" i="39"/>
  <c r="EY185" i="39"/>
  <c r="EZ185" i="39"/>
  <c r="FA185" i="39"/>
  <c r="FB185" i="39"/>
  <c r="FC185" i="39"/>
  <c r="ET3" i="39"/>
  <c r="EU3" i="39"/>
  <c r="GM3" i="39" s="1"/>
  <c r="EV3" i="39"/>
  <c r="GN3" i="39" s="1"/>
  <c r="EW3" i="39"/>
  <c r="GO3" i="39" s="1"/>
  <c r="EX3" i="39"/>
  <c r="GP3" i="39" s="1"/>
  <c r="EY3" i="39"/>
  <c r="GQ3" i="39" s="1"/>
  <c r="EZ3" i="39"/>
  <c r="GR3" i="39" s="1"/>
  <c r="FA3" i="39"/>
  <c r="GS3" i="39" s="1"/>
  <c r="FB3" i="39"/>
  <c r="GT3" i="39" s="1"/>
  <c r="FC3" i="39"/>
  <c r="ES3" i="39"/>
  <c r="AV6" i="37"/>
  <c r="AW6" i="37"/>
  <c r="AW7" i="37"/>
  <c r="AV9" i="37"/>
  <c r="AW9" i="37"/>
  <c r="AW10" i="37"/>
  <c r="AW11" i="37"/>
  <c r="AR14" i="37"/>
  <c r="AS14" i="37"/>
  <c r="AT14" i="37"/>
  <c r="AU14" i="37"/>
  <c r="AV14" i="37"/>
  <c r="AW14" i="37"/>
  <c r="AW15" i="37"/>
  <c r="AW16" i="37"/>
  <c r="AW18" i="37"/>
  <c r="AW20" i="37"/>
  <c r="AW21" i="37"/>
  <c r="AW22" i="37"/>
  <c r="AW23" i="37"/>
  <c r="AW24" i="37"/>
  <c r="AW25" i="37"/>
  <c r="AM26" i="37"/>
  <c r="AN26" i="37"/>
  <c r="AO26" i="37"/>
  <c r="AP26" i="37"/>
  <c r="AQ26" i="37"/>
  <c r="AR26" i="37"/>
  <c r="AS26" i="37"/>
  <c r="AT26" i="37"/>
  <c r="AU26" i="37"/>
  <c r="AV26" i="37"/>
  <c r="AW26" i="37"/>
  <c r="AW31" i="37"/>
  <c r="AV32" i="37"/>
  <c r="AW32" i="37"/>
  <c r="AW33" i="37"/>
  <c r="AW34" i="37"/>
  <c r="AM39" i="37"/>
  <c r="AN39" i="37"/>
  <c r="AM45" i="37"/>
  <c r="AN45" i="37"/>
  <c r="AO45" i="37"/>
  <c r="AP45" i="37"/>
  <c r="AQ45" i="37"/>
  <c r="AR45" i="37"/>
  <c r="AS45" i="37"/>
  <c r="AT45" i="37"/>
  <c r="AU45" i="37"/>
  <c r="AV45" i="37"/>
  <c r="AW45" i="37"/>
  <c r="AM49" i="37"/>
  <c r="AN49" i="37"/>
  <c r="AO49" i="37"/>
  <c r="AP49" i="37"/>
  <c r="AQ49" i="37"/>
  <c r="AR49" i="37"/>
  <c r="AS49" i="37"/>
  <c r="AT49" i="37"/>
  <c r="AU49" i="37"/>
  <c r="AV49" i="37"/>
  <c r="AW49" i="37"/>
  <c r="AM52" i="37"/>
  <c r="AN52" i="37"/>
  <c r="AO52" i="37"/>
  <c r="AP52" i="37"/>
  <c r="AQ52" i="37"/>
  <c r="AR52" i="37"/>
  <c r="AS52" i="37"/>
  <c r="AT52" i="37"/>
  <c r="AU52" i="37"/>
  <c r="AV52" i="37"/>
  <c r="AW52" i="37"/>
  <c r="AM54" i="37"/>
  <c r="AN54" i="37"/>
  <c r="AO54" i="37"/>
  <c r="AP54" i="37"/>
  <c r="AQ54" i="37"/>
  <c r="AR54" i="37"/>
  <c r="AS54" i="37"/>
  <c r="AM58" i="37"/>
  <c r="AN58" i="37"/>
  <c r="AO58" i="37"/>
  <c r="AP58" i="37"/>
  <c r="AQ58" i="37"/>
  <c r="AW58" i="37"/>
  <c r="AM63" i="37"/>
  <c r="AN63" i="37"/>
  <c r="AO63" i="37"/>
  <c r="AP63" i="37"/>
  <c r="AW64" i="37"/>
  <c r="AV67" i="37"/>
  <c r="AW70" i="37"/>
  <c r="AW71" i="37"/>
  <c r="AW74" i="37"/>
  <c r="AW80" i="37"/>
  <c r="AW95" i="37"/>
  <c r="AV100" i="37"/>
  <c r="AW100" i="37"/>
  <c r="AN102" i="37"/>
  <c r="AW103" i="37"/>
  <c r="AW108" i="37"/>
  <c r="AW113" i="37"/>
  <c r="AW116" i="37"/>
  <c r="AO118" i="37"/>
  <c r="AP118" i="37"/>
  <c r="AW122" i="37"/>
  <c r="AW123" i="37"/>
  <c r="AW125" i="37"/>
  <c r="AW127" i="37"/>
  <c r="AN128" i="37"/>
  <c r="AO128" i="37"/>
  <c r="AP128" i="37"/>
  <c r="AQ128" i="37"/>
  <c r="AR128" i="37"/>
  <c r="AS128" i="37"/>
  <c r="AT128" i="37"/>
  <c r="AU128" i="37"/>
  <c r="AV128" i="37"/>
  <c r="AW128" i="37"/>
  <c r="AW131" i="37"/>
  <c r="AM132" i="37"/>
  <c r="AN132" i="37"/>
  <c r="AO132" i="37"/>
  <c r="AP132" i="37"/>
  <c r="AQ132" i="37"/>
  <c r="AR132" i="37"/>
  <c r="AS132" i="37"/>
  <c r="AT132" i="37"/>
  <c r="AU132" i="37"/>
  <c r="AV132" i="37"/>
  <c r="AW132" i="37"/>
  <c r="AW134" i="37"/>
  <c r="AW135" i="37"/>
  <c r="AW136" i="37"/>
  <c r="AW138" i="37"/>
  <c r="AW142" i="37"/>
  <c r="AU143" i="37"/>
  <c r="AV143" i="37"/>
  <c r="AW143" i="37"/>
  <c r="AU144" i="37"/>
  <c r="AV144" i="37"/>
  <c r="AW144" i="37"/>
  <c r="AU145" i="37"/>
  <c r="AV145" i="37"/>
  <c r="AW145" i="37"/>
  <c r="AW151" i="37"/>
  <c r="AW153" i="37"/>
  <c r="AW155" i="37"/>
  <c r="AW156" i="37"/>
  <c r="AW157" i="37"/>
  <c r="AW161" i="37"/>
  <c r="AW162" i="37"/>
  <c r="AW164" i="37"/>
  <c r="AP174" i="37"/>
  <c r="AQ174" i="37"/>
  <c r="AW174" i="37"/>
  <c r="AW175" i="37"/>
  <c r="AM185" i="37"/>
  <c r="AN185" i="37"/>
  <c r="AO185" i="37"/>
  <c r="AP185" i="37"/>
  <c r="AQ185" i="37"/>
  <c r="AR185" i="37"/>
  <c r="AS185" i="37"/>
  <c r="AT185" i="37"/>
  <c r="AU185" i="37"/>
  <c r="AV185" i="37"/>
  <c r="AW185" i="37"/>
  <c r="AO4" i="36"/>
  <c r="AP4" i="36"/>
  <c r="AQ4" i="36"/>
  <c r="AR4" i="36"/>
  <c r="AS4" i="36"/>
  <c r="AT4" i="36"/>
  <c r="AO13" i="36"/>
  <c r="AP13" i="36"/>
  <c r="AQ13" i="36"/>
  <c r="AM26" i="36"/>
  <c r="AO27" i="36"/>
  <c r="AP29" i="36"/>
  <c r="AS32" i="36"/>
  <c r="AU34" i="36"/>
  <c r="AV34" i="36"/>
  <c r="AW34" i="36"/>
  <c r="AM35" i="36"/>
  <c r="AN35" i="36"/>
  <c r="AO35" i="36"/>
  <c r="AM36" i="36"/>
  <c r="AN36" i="36"/>
  <c r="AO36" i="36"/>
  <c r="AM38" i="36"/>
  <c r="AN38" i="36"/>
  <c r="AO38" i="36"/>
  <c r="AP38" i="36"/>
  <c r="AQ38" i="36"/>
  <c r="AR38" i="36"/>
  <c r="AS38" i="36"/>
  <c r="AT38" i="36"/>
  <c r="AU38" i="36"/>
  <c r="AV38" i="36"/>
  <c r="AO40" i="36"/>
  <c r="AP40" i="36"/>
  <c r="AQ40" i="36"/>
  <c r="AR40" i="36"/>
  <c r="AS40" i="36"/>
  <c r="AT40" i="36"/>
  <c r="AO42" i="36"/>
  <c r="AP42" i="36"/>
  <c r="AW45" i="36"/>
  <c r="AM50" i="36"/>
  <c r="AN50" i="36"/>
  <c r="AO50" i="36"/>
  <c r="AP50" i="36"/>
  <c r="AQ50" i="36"/>
  <c r="AN54" i="36"/>
  <c r="AO54" i="36"/>
  <c r="AP54" i="36"/>
  <c r="AQ54" i="36"/>
  <c r="AN57" i="36"/>
  <c r="AO57" i="36"/>
  <c r="AP57" i="36"/>
  <c r="AQ57" i="36"/>
  <c r="AR57" i="36"/>
  <c r="AS57" i="36"/>
  <c r="AT57" i="36"/>
  <c r="AV59" i="36"/>
  <c r="AM63" i="36"/>
  <c r="AN63" i="36"/>
  <c r="AO63" i="36"/>
  <c r="AP63" i="36"/>
  <c r="AW69" i="36"/>
  <c r="AM72" i="36"/>
  <c r="AN72" i="36"/>
  <c r="AO72" i="36"/>
  <c r="AM73" i="36"/>
  <c r="AN73" i="36"/>
  <c r="AO73" i="36"/>
  <c r="AM82" i="36"/>
  <c r="AN82" i="36"/>
  <c r="AO82" i="36"/>
  <c r="AP82" i="36"/>
  <c r="AM83" i="36"/>
  <c r="AN83" i="36"/>
  <c r="AO83" i="36"/>
  <c r="AP83" i="36"/>
  <c r="AR84" i="36"/>
  <c r="AS84" i="36"/>
  <c r="AT84" i="36"/>
  <c r="AU84" i="36"/>
  <c r="AV84" i="36"/>
  <c r="AW84" i="36"/>
  <c r="AM86" i="36"/>
  <c r="AN86" i="36"/>
  <c r="AO86" i="36"/>
  <c r="AP86" i="36"/>
  <c r="AS88" i="36"/>
  <c r="AT88" i="36"/>
  <c r="AU88" i="36"/>
  <c r="AV88" i="36"/>
  <c r="AW88" i="36"/>
  <c r="AS89" i="36"/>
  <c r="AT89" i="36"/>
  <c r="AU89" i="36"/>
  <c r="AV89" i="36"/>
  <c r="AW89" i="36"/>
  <c r="AQ90" i="36"/>
  <c r="AN102" i="36"/>
  <c r="AM109" i="36"/>
  <c r="AN109" i="36"/>
  <c r="AO109" i="36"/>
  <c r="AP109" i="36"/>
  <c r="AQ109" i="36"/>
  <c r="AR109" i="36"/>
  <c r="AS109" i="36"/>
  <c r="AM110" i="36"/>
  <c r="AN110" i="36"/>
  <c r="AO110" i="36"/>
  <c r="AP110" i="36"/>
  <c r="AQ110" i="36"/>
  <c r="AR110" i="36"/>
  <c r="AS110" i="36"/>
  <c r="AM117" i="36"/>
  <c r="AN117" i="36"/>
  <c r="AO117" i="36"/>
  <c r="AP117" i="36"/>
  <c r="AM118" i="36"/>
  <c r="AN118" i="36"/>
  <c r="AO118" i="36"/>
  <c r="AP118" i="36"/>
  <c r="AN128" i="36"/>
  <c r="AO128" i="36"/>
  <c r="AP128" i="36"/>
  <c r="AQ128" i="36"/>
  <c r="AR128" i="36"/>
  <c r="AS128" i="36"/>
  <c r="AT128" i="36"/>
  <c r="AU128" i="36"/>
  <c r="AV128" i="36"/>
  <c r="AW128" i="36"/>
  <c r="AR135" i="36"/>
  <c r="AS135" i="36"/>
  <c r="AT140" i="36"/>
  <c r="AU140" i="36"/>
  <c r="AV140" i="36"/>
  <c r="AW140" i="36"/>
  <c r="AT141" i="36"/>
  <c r="AU141" i="36"/>
  <c r="AV141" i="36"/>
  <c r="AW141" i="36"/>
  <c r="AW145" i="36"/>
  <c r="AM146" i="36"/>
  <c r="AN146" i="36"/>
  <c r="AO146" i="36"/>
  <c r="AM147" i="36"/>
  <c r="AN147" i="36"/>
  <c r="AO147" i="36"/>
  <c r="AM148" i="36"/>
  <c r="AN148" i="36"/>
  <c r="AO148" i="36"/>
  <c r="AM149" i="36"/>
  <c r="AN149" i="36"/>
  <c r="AO149" i="36"/>
  <c r="AM160" i="36"/>
  <c r="AN160" i="36"/>
  <c r="AO160" i="36"/>
  <c r="AT164" i="36"/>
  <c r="AU164" i="36"/>
  <c r="AV164" i="36"/>
  <c r="AW164" i="36"/>
  <c r="AT165" i="36"/>
  <c r="AU165" i="36"/>
  <c r="AV165" i="36"/>
  <c r="AW165" i="36"/>
  <c r="AM174" i="36"/>
  <c r="AN174" i="36"/>
  <c r="AO174" i="36"/>
  <c r="AP174" i="36"/>
  <c r="AQ174" i="36"/>
  <c r="AR174" i="36"/>
  <c r="AS174" i="36"/>
  <c r="AT174" i="36"/>
  <c r="AU174" i="36"/>
  <c r="AM182" i="36"/>
  <c r="AM185" i="36"/>
  <c r="AN185" i="36"/>
  <c r="AO185" i="36"/>
  <c r="AP185" i="36"/>
  <c r="AQ185" i="36"/>
  <c r="AR185" i="36"/>
  <c r="AS185" i="36"/>
  <c r="AT185" i="36"/>
  <c r="AU185" i="36"/>
  <c r="AV185" i="36"/>
  <c r="AW185" i="36"/>
  <c r="B19" i="29"/>
  <c r="B49" i="29"/>
  <c r="B48" i="29"/>
  <c r="B47" i="29"/>
  <c r="B46" i="29"/>
  <c r="B45" i="29"/>
  <c r="B36" i="29"/>
  <c r="B26" i="29"/>
  <c r="AM4" i="37"/>
  <c r="AN4" i="37"/>
  <c r="AO4" i="37"/>
  <c r="AP4" i="37"/>
  <c r="AQ4" i="37"/>
  <c r="AR4" i="37"/>
  <c r="AS4" i="37"/>
  <c r="AT4" i="37"/>
  <c r="AU4" i="37"/>
  <c r="AV4" i="37"/>
  <c r="AW4" i="37"/>
  <c r="AM5" i="37"/>
  <c r="AN5" i="37"/>
  <c r="AO5" i="37"/>
  <c r="AP5" i="37"/>
  <c r="AQ5" i="37"/>
  <c r="AR5" i="37"/>
  <c r="AS5" i="37"/>
  <c r="AT5" i="37"/>
  <c r="AU5" i="37"/>
  <c r="AV5" i="37"/>
  <c r="AW5" i="37"/>
  <c r="AM6" i="37"/>
  <c r="AN6" i="37"/>
  <c r="AO6" i="37"/>
  <c r="AP6" i="37"/>
  <c r="AQ6" i="37"/>
  <c r="AR6" i="37"/>
  <c r="AS6" i="37"/>
  <c r="AT6" i="37"/>
  <c r="AU6" i="37"/>
  <c r="AM7" i="37"/>
  <c r="AN7" i="37"/>
  <c r="AO7" i="37"/>
  <c r="AP7" i="37"/>
  <c r="AQ7" i="37"/>
  <c r="AR7" i="37"/>
  <c r="AS7" i="37"/>
  <c r="AT7" i="37"/>
  <c r="AU7" i="37"/>
  <c r="AV7" i="37"/>
  <c r="AM8" i="37"/>
  <c r="AN8" i="37"/>
  <c r="AO8" i="37"/>
  <c r="AP8" i="37"/>
  <c r="AQ8" i="37"/>
  <c r="AR8" i="37"/>
  <c r="AS8" i="37"/>
  <c r="AT8" i="37"/>
  <c r="AU8" i="37"/>
  <c r="AV8" i="37"/>
  <c r="AW8" i="37"/>
  <c r="AM9" i="37"/>
  <c r="AN9" i="37"/>
  <c r="AO9" i="37"/>
  <c r="AP9" i="37"/>
  <c r="AQ9" i="37"/>
  <c r="AR9" i="37"/>
  <c r="AS9" i="37"/>
  <c r="AT9" i="37"/>
  <c r="AU9" i="37"/>
  <c r="AM10" i="37"/>
  <c r="AN10" i="37"/>
  <c r="AO10" i="37"/>
  <c r="AP10" i="37"/>
  <c r="AQ10" i="37"/>
  <c r="AR10" i="37"/>
  <c r="AS10" i="37"/>
  <c r="AT10" i="37"/>
  <c r="AU10" i="37"/>
  <c r="AV10" i="37"/>
  <c r="AM11" i="37"/>
  <c r="AN11" i="37"/>
  <c r="AO11" i="37"/>
  <c r="AP11" i="37"/>
  <c r="AQ11" i="37"/>
  <c r="AR11" i="37"/>
  <c r="AS11" i="37"/>
  <c r="AT11" i="37"/>
  <c r="AU11" i="37"/>
  <c r="AV11" i="37"/>
  <c r="AM12" i="37"/>
  <c r="AN12" i="37"/>
  <c r="AO12" i="37"/>
  <c r="AP12" i="37"/>
  <c r="AQ12" i="37"/>
  <c r="AR12" i="37"/>
  <c r="AS12" i="37"/>
  <c r="AT12" i="37"/>
  <c r="AU12" i="37"/>
  <c r="AV12" i="37"/>
  <c r="AW12" i="37"/>
  <c r="AM13" i="37"/>
  <c r="AN13" i="37"/>
  <c r="AO13" i="37"/>
  <c r="AP13" i="37"/>
  <c r="AQ13" i="37"/>
  <c r="AR13" i="37"/>
  <c r="AS13" i="37"/>
  <c r="AT13" i="37"/>
  <c r="AU13" i="37"/>
  <c r="AV13" i="37"/>
  <c r="AW13" i="37"/>
  <c r="AM14" i="37"/>
  <c r="AN14" i="37"/>
  <c r="AO14" i="37"/>
  <c r="AP14" i="37"/>
  <c r="AQ14" i="37"/>
  <c r="AM15" i="37"/>
  <c r="AN15" i="37"/>
  <c r="AO15" i="37"/>
  <c r="AP15" i="37"/>
  <c r="AQ15" i="37"/>
  <c r="AR15" i="37"/>
  <c r="AS15" i="37"/>
  <c r="AT15" i="37"/>
  <c r="AU15" i="37"/>
  <c r="AV15" i="37"/>
  <c r="AM16" i="37"/>
  <c r="AN16" i="37"/>
  <c r="AO16" i="37"/>
  <c r="AP16" i="37"/>
  <c r="AQ16" i="37"/>
  <c r="AR16" i="37"/>
  <c r="AS16" i="37"/>
  <c r="AT16" i="37"/>
  <c r="AU16" i="37"/>
  <c r="AV16" i="37"/>
  <c r="AM17" i="37"/>
  <c r="AN17" i="37"/>
  <c r="AO17" i="37"/>
  <c r="AP17" i="37"/>
  <c r="AQ17" i="37"/>
  <c r="AR17" i="37"/>
  <c r="AS17" i="37"/>
  <c r="AT17" i="37"/>
  <c r="AU17" i="37"/>
  <c r="AV17" i="37"/>
  <c r="AW17" i="37"/>
  <c r="AM18" i="37"/>
  <c r="AN18" i="37"/>
  <c r="AO18" i="37"/>
  <c r="AP18" i="37"/>
  <c r="AQ18" i="37"/>
  <c r="AR18" i="37"/>
  <c r="AS18" i="37"/>
  <c r="AT18" i="37"/>
  <c r="AU18" i="37"/>
  <c r="AV18" i="37"/>
  <c r="AM19" i="37"/>
  <c r="AN19" i="37"/>
  <c r="AO19" i="37"/>
  <c r="AP19" i="37"/>
  <c r="AQ19" i="37"/>
  <c r="AR19" i="37"/>
  <c r="AS19" i="37"/>
  <c r="AT19" i="37"/>
  <c r="AU19" i="37"/>
  <c r="AV19" i="37"/>
  <c r="AW19" i="37"/>
  <c r="AM20" i="37"/>
  <c r="AN20" i="37"/>
  <c r="AO20" i="37"/>
  <c r="AP20" i="37"/>
  <c r="AQ20" i="37"/>
  <c r="AR20" i="37"/>
  <c r="AS20" i="37"/>
  <c r="AT20" i="37"/>
  <c r="AU20" i="37"/>
  <c r="AV20" i="37"/>
  <c r="AM21" i="37"/>
  <c r="AN21" i="37"/>
  <c r="AO21" i="37"/>
  <c r="AP21" i="37"/>
  <c r="AQ21" i="37"/>
  <c r="AR21" i="37"/>
  <c r="AS21" i="37"/>
  <c r="AT21" i="37"/>
  <c r="AU21" i="37"/>
  <c r="AV21" i="37"/>
  <c r="AM22" i="37"/>
  <c r="AN22" i="37"/>
  <c r="AO22" i="37"/>
  <c r="AP22" i="37"/>
  <c r="AQ22" i="37"/>
  <c r="AR22" i="37"/>
  <c r="AS22" i="37"/>
  <c r="AT22" i="37"/>
  <c r="AU22" i="37"/>
  <c r="AV22" i="37"/>
  <c r="AM23" i="37"/>
  <c r="AN23" i="37"/>
  <c r="AO23" i="37"/>
  <c r="AP23" i="37"/>
  <c r="AQ23" i="37"/>
  <c r="AR23" i="37"/>
  <c r="AS23" i="37"/>
  <c r="AT23" i="37"/>
  <c r="AU23" i="37"/>
  <c r="AV23" i="37"/>
  <c r="AM24" i="37"/>
  <c r="AN24" i="37"/>
  <c r="AO24" i="37"/>
  <c r="AP24" i="37"/>
  <c r="AQ24" i="37"/>
  <c r="AR24" i="37"/>
  <c r="AS24" i="37"/>
  <c r="AT24" i="37"/>
  <c r="AU24" i="37"/>
  <c r="AV24" i="37"/>
  <c r="AM25" i="37"/>
  <c r="AN25" i="37"/>
  <c r="AO25" i="37"/>
  <c r="AP25" i="37"/>
  <c r="AQ25" i="37"/>
  <c r="AR25" i="37"/>
  <c r="AS25" i="37"/>
  <c r="AT25" i="37"/>
  <c r="AU25" i="37"/>
  <c r="AV25" i="37"/>
  <c r="AM27" i="37"/>
  <c r="AN27" i="37"/>
  <c r="AO27" i="37"/>
  <c r="AP27" i="37"/>
  <c r="AQ27" i="37"/>
  <c r="AR27" i="37"/>
  <c r="AS27" i="37"/>
  <c r="AT27" i="37"/>
  <c r="AU27" i="37"/>
  <c r="AV27" i="37"/>
  <c r="AW27" i="37"/>
  <c r="AM28" i="37"/>
  <c r="AN28" i="37"/>
  <c r="AO28" i="37"/>
  <c r="AP28" i="37"/>
  <c r="AQ28" i="37"/>
  <c r="AR28" i="37"/>
  <c r="AS28" i="37"/>
  <c r="AT28" i="37"/>
  <c r="AU28" i="37"/>
  <c r="AV28" i="37"/>
  <c r="AW28" i="37"/>
  <c r="AM29" i="37"/>
  <c r="AN29" i="37"/>
  <c r="AO29" i="37"/>
  <c r="AP29" i="37"/>
  <c r="AQ29" i="37"/>
  <c r="AR29" i="37"/>
  <c r="AS29" i="37"/>
  <c r="AT29" i="37"/>
  <c r="AU29" i="37"/>
  <c r="AV29" i="37"/>
  <c r="AW29" i="37"/>
  <c r="AM30" i="37"/>
  <c r="AN30" i="37"/>
  <c r="AO30" i="37"/>
  <c r="AP30" i="37"/>
  <c r="AQ30" i="37"/>
  <c r="AR30" i="37"/>
  <c r="AS30" i="37"/>
  <c r="AT30" i="37"/>
  <c r="AU30" i="37"/>
  <c r="AV30" i="37"/>
  <c r="AW30" i="37"/>
  <c r="AM31" i="37"/>
  <c r="AN31" i="37"/>
  <c r="AO31" i="37"/>
  <c r="AP31" i="37"/>
  <c r="AQ31" i="37"/>
  <c r="AR31" i="37"/>
  <c r="AS31" i="37"/>
  <c r="AT31" i="37"/>
  <c r="AU31" i="37"/>
  <c r="AV31" i="37"/>
  <c r="AM32" i="37"/>
  <c r="AN32" i="37"/>
  <c r="AO32" i="37"/>
  <c r="AP32" i="37"/>
  <c r="AQ32" i="37"/>
  <c r="AR32" i="37"/>
  <c r="AS32" i="37"/>
  <c r="AT32" i="37"/>
  <c r="AU32" i="37"/>
  <c r="AM33" i="37"/>
  <c r="AN33" i="37"/>
  <c r="AO33" i="37"/>
  <c r="AP33" i="37"/>
  <c r="AQ33" i="37"/>
  <c r="AR33" i="37"/>
  <c r="AS33" i="37"/>
  <c r="AT33" i="37"/>
  <c r="AU33" i="37"/>
  <c r="AV33" i="37"/>
  <c r="AM34" i="37"/>
  <c r="AN34" i="37"/>
  <c r="AO34" i="37"/>
  <c r="AP34" i="37"/>
  <c r="AQ34" i="37"/>
  <c r="AR34" i="37"/>
  <c r="AS34" i="37"/>
  <c r="AT34" i="37"/>
  <c r="AU34" i="37"/>
  <c r="AV34" i="37"/>
  <c r="AM35" i="37"/>
  <c r="AN35" i="37"/>
  <c r="AO35" i="37"/>
  <c r="AP35" i="37"/>
  <c r="AQ35" i="37"/>
  <c r="AR35" i="37"/>
  <c r="AS35" i="37"/>
  <c r="AT35" i="37"/>
  <c r="AU35" i="37"/>
  <c r="AV35" i="37"/>
  <c r="AW35" i="37"/>
  <c r="AM36" i="37"/>
  <c r="AN36" i="37"/>
  <c r="AO36" i="37"/>
  <c r="AP36" i="37"/>
  <c r="AQ36" i="37"/>
  <c r="AR36" i="37"/>
  <c r="AS36" i="37"/>
  <c r="AT36" i="37"/>
  <c r="AU36" i="37"/>
  <c r="AV36" i="37"/>
  <c r="AW36" i="37"/>
  <c r="AM37" i="37"/>
  <c r="AN37" i="37"/>
  <c r="AO37" i="37"/>
  <c r="AP37" i="37"/>
  <c r="AQ37" i="37"/>
  <c r="AR37" i="37"/>
  <c r="AS37" i="37"/>
  <c r="AT37" i="37"/>
  <c r="AU37" i="37"/>
  <c r="AV37" i="37"/>
  <c r="AW37" i="37"/>
  <c r="AM38" i="37"/>
  <c r="AN38" i="37"/>
  <c r="AO38" i="37"/>
  <c r="AP38" i="37"/>
  <c r="AQ38" i="37"/>
  <c r="AR38" i="37"/>
  <c r="AS38" i="37"/>
  <c r="AT38" i="37"/>
  <c r="AU38" i="37"/>
  <c r="AV38" i="37"/>
  <c r="AW38" i="37"/>
  <c r="AO39" i="37"/>
  <c r="AP39" i="37"/>
  <c r="AQ39" i="37"/>
  <c r="AR39" i="37"/>
  <c r="AS39" i="37"/>
  <c r="AT39" i="37"/>
  <c r="AU39" i="37"/>
  <c r="AV39" i="37"/>
  <c r="AW39" i="37"/>
  <c r="AM40" i="37"/>
  <c r="AN40" i="37"/>
  <c r="AO40" i="37"/>
  <c r="AP40" i="37"/>
  <c r="AQ40" i="37"/>
  <c r="AR40" i="37"/>
  <c r="AS40" i="37"/>
  <c r="AT40" i="37"/>
  <c r="AU40" i="37"/>
  <c r="AV40" i="37"/>
  <c r="AW40" i="37"/>
  <c r="AM41" i="37"/>
  <c r="AN41" i="37"/>
  <c r="AO41" i="37"/>
  <c r="AP41" i="37"/>
  <c r="AQ41" i="37"/>
  <c r="AR41" i="37"/>
  <c r="AS41" i="37"/>
  <c r="AT41" i="37"/>
  <c r="AU41" i="37"/>
  <c r="AV41" i="37"/>
  <c r="AW41" i="37"/>
  <c r="AM42" i="37"/>
  <c r="AN42" i="37"/>
  <c r="AO42" i="37"/>
  <c r="AP42" i="37"/>
  <c r="AQ42" i="37"/>
  <c r="AR42" i="37"/>
  <c r="AS42" i="37"/>
  <c r="AT42" i="37"/>
  <c r="AU42" i="37"/>
  <c r="AV42" i="37"/>
  <c r="AW42" i="37"/>
  <c r="AM43" i="37"/>
  <c r="AN43" i="37"/>
  <c r="AO43" i="37"/>
  <c r="AP43" i="37"/>
  <c r="AQ43" i="37"/>
  <c r="AR43" i="37"/>
  <c r="AS43" i="37"/>
  <c r="AT43" i="37"/>
  <c r="AU43" i="37"/>
  <c r="AV43" i="37"/>
  <c r="AW43" i="37"/>
  <c r="AM44" i="37"/>
  <c r="AN44" i="37"/>
  <c r="AO44" i="37"/>
  <c r="AP44" i="37"/>
  <c r="AQ44" i="37"/>
  <c r="AR44" i="37"/>
  <c r="AS44" i="37"/>
  <c r="AT44" i="37"/>
  <c r="AU44" i="37"/>
  <c r="AV44" i="37"/>
  <c r="AW44" i="37"/>
  <c r="AM46" i="37"/>
  <c r="AN46" i="37"/>
  <c r="AO46" i="37"/>
  <c r="AP46" i="37"/>
  <c r="AQ46" i="37"/>
  <c r="AR46" i="37"/>
  <c r="AS46" i="37"/>
  <c r="AT46" i="37"/>
  <c r="AU46" i="37"/>
  <c r="AV46" i="37"/>
  <c r="AW46" i="37"/>
  <c r="AM47" i="37"/>
  <c r="AN47" i="37"/>
  <c r="AO47" i="37"/>
  <c r="AP47" i="37"/>
  <c r="AQ47" i="37"/>
  <c r="AR47" i="37"/>
  <c r="AS47" i="37"/>
  <c r="AT47" i="37"/>
  <c r="AU47" i="37"/>
  <c r="AV47" i="37"/>
  <c r="AW47" i="37"/>
  <c r="AM48" i="37"/>
  <c r="AN48" i="37"/>
  <c r="AO48" i="37"/>
  <c r="AP48" i="37"/>
  <c r="AQ48" i="37"/>
  <c r="AR48" i="37"/>
  <c r="AS48" i="37"/>
  <c r="AT48" i="37"/>
  <c r="AU48" i="37"/>
  <c r="AV48" i="37"/>
  <c r="AW48" i="37"/>
  <c r="AM50" i="37"/>
  <c r="AN50" i="37"/>
  <c r="AO50" i="37"/>
  <c r="AP50" i="37"/>
  <c r="AQ50" i="37"/>
  <c r="AR50" i="37"/>
  <c r="AS50" i="37"/>
  <c r="AT50" i="37"/>
  <c r="AU50" i="37"/>
  <c r="AV50" i="37"/>
  <c r="AW50" i="37"/>
  <c r="AM51" i="37"/>
  <c r="AN51" i="37"/>
  <c r="AO51" i="37"/>
  <c r="AP51" i="37"/>
  <c r="AQ51" i="37"/>
  <c r="AR51" i="37"/>
  <c r="AS51" i="37"/>
  <c r="AT51" i="37"/>
  <c r="AU51" i="37"/>
  <c r="AV51" i="37"/>
  <c r="AW51" i="37"/>
  <c r="AM53" i="37"/>
  <c r="AN53" i="37"/>
  <c r="AO53" i="37"/>
  <c r="AP53" i="37"/>
  <c r="AQ53" i="37"/>
  <c r="AR53" i="37"/>
  <c r="AS53" i="37"/>
  <c r="AT53" i="37"/>
  <c r="AU53" i="37"/>
  <c r="AV53" i="37"/>
  <c r="AW53" i="37"/>
  <c r="AT54" i="37"/>
  <c r="AU54" i="37"/>
  <c r="AV54" i="37"/>
  <c r="AW54" i="37"/>
  <c r="AM55" i="37"/>
  <c r="AN55" i="37"/>
  <c r="AO55" i="37"/>
  <c r="AP55" i="37"/>
  <c r="AQ55" i="37"/>
  <c r="AR55" i="37"/>
  <c r="AS55" i="37"/>
  <c r="AT55" i="37"/>
  <c r="AU55" i="37"/>
  <c r="AV55" i="37"/>
  <c r="AW55" i="37"/>
  <c r="AM56" i="37"/>
  <c r="AN56" i="37"/>
  <c r="AO56" i="37"/>
  <c r="AP56" i="37"/>
  <c r="AQ56" i="37"/>
  <c r="AR56" i="37"/>
  <c r="AS56" i="37"/>
  <c r="AT56" i="37"/>
  <c r="AU56" i="37"/>
  <c r="AV56" i="37"/>
  <c r="AW56" i="37"/>
  <c r="AM57" i="37"/>
  <c r="AN57" i="37"/>
  <c r="AO57" i="37"/>
  <c r="AP57" i="37"/>
  <c r="AQ57" i="37"/>
  <c r="AR57" i="37"/>
  <c r="AS57" i="37"/>
  <c r="AT57" i="37"/>
  <c r="AU57" i="37"/>
  <c r="AV57" i="37"/>
  <c r="AW57" i="37"/>
  <c r="AR58" i="37"/>
  <c r="AS58" i="37"/>
  <c r="AT58" i="37"/>
  <c r="AU58" i="37"/>
  <c r="AV58" i="37"/>
  <c r="AM59" i="37"/>
  <c r="AN59" i="37"/>
  <c r="AO59" i="37"/>
  <c r="AP59" i="37"/>
  <c r="AQ59" i="37"/>
  <c r="AR59" i="37"/>
  <c r="AS59" i="37"/>
  <c r="AT59" i="37"/>
  <c r="AU59" i="37"/>
  <c r="AV59" i="37"/>
  <c r="AW59" i="37"/>
  <c r="AM60" i="37"/>
  <c r="AN60" i="37"/>
  <c r="AO60" i="37"/>
  <c r="AP60" i="37"/>
  <c r="AQ60" i="37"/>
  <c r="AR60" i="37"/>
  <c r="AS60" i="37"/>
  <c r="AT60" i="37"/>
  <c r="AU60" i="37"/>
  <c r="AV60" i="37"/>
  <c r="AW60" i="37"/>
  <c r="AM61" i="37"/>
  <c r="AN61" i="37"/>
  <c r="AO61" i="37"/>
  <c r="AP61" i="37"/>
  <c r="AQ61" i="37"/>
  <c r="AR61" i="37"/>
  <c r="AS61" i="37"/>
  <c r="AT61" i="37"/>
  <c r="AU61" i="37"/>
  <c r="AV61" i="37"/>
  <c r="AW61" i="37"/>
  <c r="AM62" i="37"/>
  <c r="AN62" i="37"/>
  <c r="AO62" i="37"/>
  <c r="AP62" i="37"/>
  <c r="AQ62" i="37"/>
  <c r="AR62" i="37"/>
  <c r="AS62" i="37"/>
  <c r="AT62" i="37"/>
  <c r="AU62" i="37"/>
  <c r="AV62" i="37"/>
  <c r="AW62" i="37"/>
  <c r="AQ63" i="37"/>
  <c r="AR63" i="37"/>
  <c r="AS63" i="37"/>
  <c r="AT63" i="37"/>
  <c r="AU63" i="37"/>
  <c r="AV63" i="37"/>
  <c r="AW63" i="37"/>
  <c r="AM64" i="37"/>
  <c r="AN64" i="37"/>
  <c r="AO64" i="37"/>
  <c r="AP64" i="37"/>
  <c r="AQ64" i="37"/>
  <c r="AR64" i="37"/>
  <c r="AS64" i="37"/>
  <c r="AT64" i="37"/>
  <c r="AU64" i="37"/>
  <c r="AV64" i="37"/>
  <c r="AM65" i="37"/>
  <c r="AN65" i="37"/>
  <c r="AO65" i="37"/>
  <c r="AP65" i="37"/>
  <c r="AQ65" i="37"/>
  <c r="AR65" i="37"/>
  <c r="AS65" i="37"/>
  <c r="AT65" i="37"/>
  <c r="AU65" i="37"/>
  <c r="AV65" i="37"/>
  <c r="AW65" i="37"/>
  <c r="AM66" i="37"/>
  <c r="AN66" i="37"/>
  <c r="AO66" i="37"/>
  <c r="AP66" i="37"/>
  <c r="AQ66" i="37"/>
  <c r="AR66" i="37"/>
  <c r="AS66" i="37"/>
  <c r="AT66" i="37"/>
  <c r="AU66" i="37"/>
  <c r="AV66" i="37"/>
  <c r="AW66" i="37"/>
  <c r="AM67" i="37"/>
  <c r="AN67" i="37"/>
  <c r="AO67" i="37"/>
  <c r="AP67" i="37"/>
  <c r="AQ67" i="37"/>
  <c r="AR67" i="37"/>
  <c r="AS67" i="37"/>
  <c r="AT67" i="37"/>
  <c r="AU67" i="37"/>
  <c r="AW67" i="37"/>
  <c r="AM68" i="37"/>
  <c r="AN68" i="37"/>
  <c r="AO68" i="37"/>
  <c r="AP68" i="37"/>
  <c r="AQ68" i="37"/>
  <c r="AR68" i="37"/>
  <c r="AS68" i="37"/>
  <c r="AT68" i="37"/>
  <c r="AU68" i="37"/>
  <c r="AV68" i="37"/>
  <c r="AW68" i="37"/>
  <c r="AM69" i="37"/>
  <c r="AN69" i="37"/>
  <c r="AO69" i="37"/>
  <c r="AP69" i="37"/>
  <c r="AQ69" i="37"/>
  <c r="AR69" i="37"/>
  <c r="AS69" i="37"/>
  <c r="AT69" i="37"/>
  <c r="AU69" i="37"/>
  <c r="AV69" i="37"/>
  <c r="AW69" i="37"/>
  <c r="AM70" i="37"/>
  <c r="AN70" i="37"/>
  <c r="AO70" i="37"/>
  <c r="AP70" i="37"/>
  <c r="AQ70" i="37"/>
  <c r="AR70" i="37"/>
  <c r="AS70" i="37"/>
  <c r="AT70" i="37"/>
  <c r="AU70" i="37"/>
  <c r="AV70" i="37"/>
  <c r="AM71" i="37"/>
  <c r="AN71" i="37"/>
  <c r="AO71" i="37"/>
  <c r="AP71" i="37"/>
  <c r="AQ71" i="37"/>
  <c r="AR71" i="37"/>
  <c r="AS71" i="37"/>
  <c r="AT71" i="37"/>
  <c r="AU71" i="37"/>
  <c r="AV71" i="37"/>
  <c r="AM72" i="37"/>
  <c r="AN72" i="37"/>
  <c r="AO72" i="37"/>
  <c r="AP72" i="37"/>
  <c r="AQ72" i="37"/>
  <c r="AR72" i="37"/>
  <c r="AS72" i="37"/>
  <c r="AT72" i="37"/>
  <c r="AU72" i="37"/>
  <c r="AV72" i="37"/>
  <c r="AW72" i="37"/>
  <c r="AM73" i="37"/>
  <c r="AN73" i="37"/>
  <c r="AO73" i="37"/>
  <c r="AP73" i="37"/>
  <c r="AQ73" i="37"/>
  <c r="AR73" i="37"/>
  <c r="AS73" i="37"/>
  <c r="AT73" i="37"/>
  <c r="AU73" i="37"/>
  <c r="AV73" i="37"/>
  <c r="AW73" i="37"/>
  <c r="AM74" i="37"/>
  <c r="AN74" i="37"/>
  <c r="AO74" i="37"/>
  <c r="AP74" i="37"/>
  <c r="AQ74" i="37"/>
  <c r="AR74" i="37"/>
  <c r="AS74" i="37"/>
  <c r="AT74" i="37"/>
  <c r="AU74" i="37"/>
  <c r="AV74" i="37"/>
  <c r="AM75" i="37"/>
  <c r="AN75" i="37"/>
  <c r="AO75" i="37"/>
  <c r="AP75" i="37"/>
  <c r="AQ75" i="37"/>
  <c r="AR75" i="37"/>
  <c r="AS75" i="37"/>
  <c r="AT75" i="37"/>
  <c r="AU75" i="37"/>
  <c r="AV75" i="37"/>
  <c r="AW75" i="37"/>
  <c r="AM76" i="37"/>
  <c r="AN76" i="37"/>
  <c r="AO76" i="37"/>
  <c r="AP76" i="37"/>
  <c r="AQ76" i="37"/>
  <c r="AR76" i="37"/>
  <c r="AS76" i="37"/>
  <c r="AT76" i="37"/>
  <c r="AU76" i="37"/>
  <c r="AV76" i="37"/>
  <c r="AW76" i="37"/>
  <c r="AM77" i="37"/>
  <c r="AN77" i="37"/>
  <c r="AO77" i="37"/>
  <c r="AP77" i="37"/>
  <c r="AQ77" i="37"/>
  <c r="AR77" i="37"/>
  <c r="AS77" i="37"/>
  <c r="AT77" i="37"/>
  <c r="AU77" i="37"/>
  <c r="AV77" i="37"/>
  <c r="AW77" i="37"/>
  <c r="AM78" i="37"/>
  <c r="AN78" i="37"/>
  <c r="AO78" i="37"/>
  <c r="AP78" i="37"/>
  <c r="AQ78" i="37"/>
  <c r="AR78" i="37"/>
  <c r="AS78" i="37"/>
  <c r="AT78" i="37"/>
  <c r="AU78" i="37"/>
  <c r="AV78" i="37"/>
  <c r="AW78" i="37"/>
  <c r="AM79" i="37"/>
  <c r="AN79" i="37"/>
  <c r="AO79" i="37"/>
  <c r="AP79" i="37"/>
  <c r="AQ79" i="37"/>
  <c r="AR79" i="37"/>
  <c r="AS79" i="37"/>
  <c r="AT79" i="37"/>
  <c r="AU79" i="37"/>
  <c r="AV79" i="37"/>
  <c r="AW79" i="37"/>
  <c r="AM80" i="37"/>
  <c r="AN80" i="37"/>
  <c r="AO80" i="37"/>
  <c r="AP80" i="37"/>
  <c r="AQ80" i="37"/>
  <c r="AR80" i="37"/>
  <c r="AS80" i="37"/>
  <c r="AT80" i="37"/>
  <c r="AU80" i="37"/>
  <c r="AV80" i="37"/>
  <c r="AM81" i="37"/>
  <c r="AN81" i="37"/>
  <c r="AO81" i="37"/>
  <c r="AP81" i="37"/>
  <c r="AQ81" i="37"/>
  <c r="AR81" i="37"/>
  <c r="AS81" i="37"/>
  <c r="AT81" i="37"/>
  <c r="AU81" i="37"/>
  <c r="AV81" i="37"/>
  <c r="AW81" i="37"/>
  <c r="AM82" i="37"/>
  <c r="AN82" i="37"/>
  <c r="AO82" i="37"/>
  <c r="AP82" i="37"/>
  <c r="AQ82" i="37"/>
  <c r="AR82" i="37"/>
  <c r="AS82" i="37"/>
  <c r="AT82" i="37"/>
  <c r="AU82" i="37"/>
  <c r="AV82" i="37"/>
  <c r="AW82" i="37"/>
  <c r="AM83" i="37"/>
  <c r="AN83" i="37"/>
  <c r="AO83" i="37"/>
  <c r="AP83" i="37"/>
  <c r="AQ83" i="37"/>
  <c r="AR83" i="37"/>
  <c r="AS83" i="37"/>
  <c r="AT83" i="37"/>
  <c r="AU83" i="37"/>
  <c r="AV83" i="37"/>
  <c r="AW83" i="37"/>
  <c r="AM84" i="37"/>
  <c r="AN84" i="37"/>
  <c r="AO84" i="37"/>
  <c r="AP84" i="37"/>
  <c r="AQ84" i="37"/>
  <c r="AR84" i="37"/>
  <c r="AS84" i="37"/>
  <c r="AT84" i="37"/>
  <c r="AU84" i="37"/>
  <c r="AV84" i="37"/>
  <c r="AW84" i="37"/>
  <c r="AM85" i="37"/>
  <c r="AN85" i="37"/>
  <c r="AO85" i="37"/>
  <c r="AP85" i="37"/>
  <c r="AQ85" i="37"/>
  <c r="AR85" i="37"/>
  <c r="AS85" i="37"/>
  <c r="AT85" i="37"/>
  <c r="AU85" i="37"/>
  <c r="AV85" i="37"/>
  <c r="AW85" i="37"/>
  <c r="AM86" i="37"/>
  <c r="AN86" i="37"/>
  <c r="AO86" i="37"/>
  <c r="AP86" i="37"/>
  <c r="AQ86" i="37"/>
  <c r="AR86" i="37"/>
  <c r="AS86" i="37"/>
  <c r="AT86" i="37"/>
  <c r="AU86" i="37"/>
  <c r="AV86" i="37"/>
  <c r="AW86" i="37"/>
  <c r="AM87" i="37"/>
  <c r="AN87" i="37"/>
  <c r="AO87" i="37"/>
  <c r="AP87" i="37"/>
  <c r="AQ87" i="37"/>
  <c r="AR87" i="37"/>
  <c r="AS87" i="37"/>
  <c r="AT87" i="37"/>
  <c r="AU87" i="37"/>
  <c r="AV87" i="37"/>
  <c r="AW87" i="37"/>
  <c r="AM88" i="37"/>
  <c r="AN88" i="37"/>
  <c r="AO88" i="37"/>
  <c r="AP88" i="37"/>
  <c r="AQ88" i="37"/>
  <c r="AR88" i="37"/>
  <c r="AS88" i="37"/>
  <c r="AT88" i="37"/>
  <c r="AU88" i="37"/>
  <c r="AV88" i="37"/>
  <c r="AW88" i="37"/>
  <c r="AM89" i="37"/>
  <c r="AN89" i="37"/>
  <c r="AO89" i="37"/>
  <c r="AP89" i="37"/>
  <c r="AQ89" i="37"/>
  <c r="AR89" i="37"/>
  <c r="AS89" i="37"/>
  <c r="AT89" i="37"/>
  <c r="AU89" i="37"/>
  <c r="AV89" i="37"/>
  <c r="AW89" i="37"/>
  <c r="AM90" i="37"/>
  <c r="AN90" i="37"/>
  <c r="AO90" i="37"/>
  <c r="AP90" i="37"/>
  <c r="AQ90" i="37"/>
  <c r="AR90" i="37"/>
  <c r="AS90" i="37"/>
  <c r="AT90" i="37"/>
  <c r="AU90" i="37"/>
  <c r="AV90" i="37"/>
  <c r="AW90" i="37"/>
  <c r="AM91" i="37"/>
  <c r="AN91" i="37"/>
  <c r="AO91" i="37"/>
  <c r="AP91" i="37"/>
  <c r="AQ91" i="37"/>
  <c r="AR91" i="37"/>
  <c r="AS91" i="37"/>
  <c r="AT91" i="37"/>
  <c r="AU91" i="37"/>
  <c r="AV91" i="37"/>
  <c r="AW91" i="37"/>
  <c r="AM92" i="37"/>
  <c r="AN92" i="37"/>
  <c r="AO92" i="37"/>
  <c r="AP92" i="37"/>
  <c r="AQ92" i="37"/>
  <c r="AR92" i="37"/>
  <c r="AS92" i="37"/>
  <c r="AT92" i="37"/>
  <c r="AU92" i="37"/>
  <c r="AV92" i="37"/>
  <c r="AW92" i="37"/>
  <c r="AM93" i="37"/>
  <c r="AN93" i="37"/>
  <c r="AO93" i="37"/>
  <c r="AP93" i="37"/>
  <c r="AQ93" i="37"/>
  <c r="AR93" i="37"/>
  <c r="AS93" i="37"/>
  <c r="AT93" i="37"/>
  <c r="AU93" i="37"/>
  <c r="AV93" i="37"/>
  <c r="AW93" i="37"/>
  <c r="AM94" i="37"/>
  <c r="AN94" i="37"/>
  <c r="AO94" i="37"/>
  <c r="AP94" i="37"/>
  <c r="AQ94" i="37"/>
  <c r="AR94" i="37"/>
  <c r="AS94" i="37"/>
  <c r="AT94" i="37"/>
  <c r="AU94" i="37"/>
  <c r="AV94" i="37"/>
  <c r="AW94" i="37"/>
  <c r="AM95" i="37"/>
  <c r="AN95" i="37"/>
  <c r="AO95" i="37"/>
  <c r="AP95" i="37"/>
  <c r="AQ95" i="37"/>
  <c r="AR95" i="37"/>
  <c r="AS95" i="37"/>
  <c r="AT95" i="37"/>
  <c r="AU95" i="37"/>
  <c r="AV95" i="37"/>
  <c r="AM96" i="37"/>
  <c r="AN96" i="37"/>
  <c r="AO96" i="37"/>
  <c r="AP96" i="37"/>
  <c r="AQ96" i="37"/>
  <c r="AR96" i="37"/>
  <c r="AS96" i="37"/>
  <c r="AT96" i="37"/>
  <c r="AU96" i="37"/>
  <c r="AV96" i="37"/>
  <c r="AW96" i="37"/>
  <c r="AM97" i="37"/>
  <c r="AN97" i="37"/>
  <c r="AO97" i="37"/>
  <c r="AP97" i="37"/>
  <c r="AQ97" i="37"/>
  <c r="AR97" i="37"/>
  <c r="AS97" i="37"/>
  <c r="AT97" i="37"/>
  <c r="AU97" i="37"/>
  <c r="AV97" i="37"/>
  <c r="AW97" i="37"/>
  <c r="AM98" i="37"/>
  <c r="AN98" i="37"/>
  <c r="AO98" i="37"/>
  <c r="AP98" i="37"/>
  <c r="AQ98" i="37"/>
  <c r="AR98" i="37"/>
  <c r="AS98" i="37"/>
  <c r="AT98" i="37"/>
  <c r="AU98" i="37"/>
  <c r="AV98" i="37"/>
  <c r="AW98" i="37"/>
  <c r="AM99" i="37"/>
  <c r="AN99" i="37"/>
  <c r="AO99" i="37"/>
  <c r="AP99" i="37"/>
  <c r="AQ99" i="37"/>
  <c r="AR99" i="37"/>
  <c r="AS99" i="37"/>
  <c r="AT99" i="37"/>
  <c r="AU99" i="37"/>
  <c r="AV99" i="37"/>
  <c r="AW99" i="37"/>
  <c r="AM100" i="37"/>
  <c r="AN100" i="37"/>
  <c r="AO100" i="37"/>
  <c r="AP100" i="37"/>
  <c r="AQ100" i="37"/>
  <c r="AR100" i="37"/>
  <c r="AS100" i="37"/>
  <c r="AT100" i="37"/>
  <c r="AU100" i="37"/>
  <c r="AM101" i="37"/>
  <c r="AN101" i="37"/>
  <c r="AO101" i="37"/>
  <c r="AP101" i="37"/>
  <c r="AQ101" i="37"/>
  <c r="AR101" i="37"/>
  <c r="AS101" i="37"/>
  <c r="AT101" i="37"/>
  <c r="AU101" i="37"/>
  <c r="AV101" i="37"/>
  <c r="AW101" i="37"/>
  <c r="AM102" i="37"/>
  <c r="AO102" i="37"/>
  <c r="AP102" i="37"/>
  <c r="AQ102" i="37"/>
  <c r="AR102" i="37"/>
  <c r="AS102" i="37"/>
  <c r="AT102" i="37"/>
  <c r="AU102" i="37"/>
  <c r="AV102" i="37"/>
  <c r="AW102" i="37"/>
  <c r="AM103" i="37"/>
  <c r="AN103" i="37"/>
  <c r="AO103" i="37"/>
  <c r="AP103" i="37"/>
  <c r="AQ103" i="37"/>
  <c r="AR103" i="37"/>
  <c r="AS103" i="37"/>
  <c r="AT103" i="37"/>
  <c r="AU103" i="37"/>
  <c r="AV103" i="37"/>
  <c r="AM104" i="37"/>
  <c r="AN104" i="37"/>
  <c r="AO104" i="37"/>
  <c r="AP104" i="37"/>
  <c r="AQ104" i="37"/>
  <c r="AR104" i="37"/>
  <c r="AS104" i="37"/>
  <c r="AT104" i="37"/>
  <c r="AU104" i="37"/>
  <c r="AV104" i="37"/>
  <c r="AW104" i="37"/>
  <c r="AM105" i="37"/>
  <c r="AN105" i="37"/>
  <c r="AO105" i="37"/>
  <c r="AP105" i="37"/>
  <c r="AQ105" i="37"/>
  <c r="AR105" i="37"/>
  <c r="AS105" i="37"/>
  <c r="AT105" i="37"/>
  <c r="AU105" i="37"/>
  <c r="AV105" i="37"/>
  <c r="AW105" i="37"/>
  <c r="AM106" i="37"/>
  <c r="AN106" i="37"/>
  <c r="AO106" i="37"/>
  <c r="AP106" i="37"/>
  <c r="AQ106" i="37"/>
  <c r="AR106" i="37"/>
  <c r="AS106" i="37"/>
  <c r="AT106" i="37"/>
  <c r="AU106" i="37"/>
  <c r="AV106" i="37"/>
  <c r="AW106" i="37"/>
  <c r="AM107" i="37"/>
  <c r="AN107" i="37"/>
  <c r="AO107" i="37"/>
  <c r="AP107" i="37"/>
  <c r="AQ107" i="37"/>
  <c r="AR107" i="37"/>
  <c r="AS107" i="37"/>
  <c r="AT107" i="37"/>
  <c r="AU107" i="37"/>
  <c r="AV107" i="37"/>
  <c r="AW107" i="37"/>
  <c r="AM108" i="37"/>
  <c r="AN108" i="37"/>
  <c r="AO108" i="37"/>
  <c r="AP108" i="37"/>
  <c r="AQ108" i="37"/>
  <c r="AR108" i="37"/>
  <c r="AS108" i="37"/>
  <c r="AT108" i="37"/>
  <c r="AU108" i="37"/>
  <c r="AV108" i="37"/>
  <c r="AM109" i="37"/>
  <c r="AN109" i="37"/>
  <c r="AO109" i="37"/>
  <c r="AP109" i="37"/>
  <c r="AQ109" i="37"/>
  <c r="AR109" i="37"/>
  <c r="AS109" i="37"/>
  <c r="AT109" i="37"/>
  <c r="AU109" i="37"/>
  <c r="AV109" i="37"/>
  <c r="AW109" i="37"/>
  <c r="AM110" i="37"/>
  <c r="AN110" i="37"/>
  <c r="AO110" i="37"/>
  <c r="AP110" i="37"/>
  <c r="AQ110" i="37"/>
  <c r="AR110" i="37"/>
  <c r="AS110" i="37"/>
  <c r="AT110" i="37"/>
  <c r="AU110" i="37"/>
  <c r="AV110" i="37"/>
  <c r="AW110" i="37"/>
  <c r="AM111" i="37"/>
  <c r="AN111" i="37"/>
  <c r="AO111" i="37"/>
  <c r="AP111" i="37"/>
  <c r="AQ111" i="37"/>
  <c r="AR111" i="37"/>
  <c r="AS111" i="37"/>
  <c r="AT111" i="37"/>
  <c r="AU111" i="37"/>
  <c r="AV111" i="37"/>
  <c r="AW111" i="37"/>
  <c r="AM112" i="37"/>
  <c r="AN112" i="37"/>
  <c r="AO112" i="37"/>
  <c r="AP112" i="37"/>
  <c r="AQ112" i="37"/>
  <c r="AR112" i="37"/>
  <c r="AS112" i="37"/>
  <c r="AT112" i="37"/>
  <c r="AU112" i="37"/>
  <c r="AV112" i="37"/>
  <c r="AW112" i="37"/>
  <c r="AM113" i="37"/>
  <c r="AN113" i="37"/>
  <c r="AO113" i="37"/>
  <c r="AP113" i="37"/>
  <c r="AQ113" i="37"/>
  <c r="AR113" i="37"/>
  <c r="AS113" i="37"/>
  <c r="AT113" i="37"/>
  <c r="AU113" i="37"/>
  <c r="AV113" i="37"/>
  <c r="AM114" i="37"/>
  <c r="AN114" i="37"/>
  <c r="AO114" i="37"/>
  <c r="AP114" i="37"/>
  <c r="AQ114" i="37"/>
  <c r="AR114" i="37"/>
  <c r="AS114" i="37"/>
  <c r="AT114" i="37"/>
  <c r="AU114" i="37"/>
  <c r="AV114" i="37"/>
  <c r="AW114" i="37"/>
  <c r="AM115" i="37"/>
  <c r="AN115" i="37"/>
  <c r="AO115" i="37"/>
  <c r="AP115" i="37"/>
  <c r="AQ115" i="37"/>
  <c r="AR115" i="37"/>
  <c r="AS115" i="37"/>
  <c r="AT115" i="37"/>
  <c r="AU115" i="37"/>
  <c r="AV115" i="37"/>
  <c r="AW115" i="37"/>
  <c r="AM116" i="37"/>
  <c r="AN116" i="37"/>
  <c r="AO116" i="37"/>
  <c r="AP116" i="37"/>
  <c r="AQ116" i="37"/>
  <c r="AR116" i="37"/>
  <c r="AS116" i="37"/>
  <c r="AT116" i="37"/>
  <c r="AU116" i="37"/>
  <c r="AV116" i="37"/>
  <c r="AM117" i="37"/>
  <c r="AN117" i="37"/>
  <c r="AO117" i="37"/>
  <c r="AP117" i="37"/>
  <c r="AQ117" i="37"/>
  <c r="AR117" i="37"/>
  <c r="AS117" i="37"/>
  <c r="AT117" i="37"/>
  <c r="AU117" i="37"/>
  <c r="AV117" i="37"/>
  <c r="AW117" i="37"/>
  <c r="AM118" i="37"/>
  <c r="AN118" i="37"/>
  <c r="AQ118" i="37"/>
  <c r="AR118" i="37"/>
  <c r="AS118" i="37"/>
  <c r="AT118" i="37"/>
  <c r="AU118" i="37"/>
  <c r="AV118" i="37"/>
  <c r="AW118" i="37"/>
  <c r="AM119" i="37"/>
  <c r="AN119" i="37"/>
  <c r="AO119" i="37"/>
  <c r="AP119" i="37"/>
  <c r="AQ119" i="37"/>
  <c r="AR119" i="37"/>
  <c r="AS119" i="37"/>
  <c r="AT119" i="37"/>
  <c r="AU119" i="37"/>
  <c r="AV119" i="37"/>
  <c r="AW119" i="37"/>
  <c r="AM120" i="37"/>
  <c r="AN120" i="37"/>
  <c r="AO120" i="37"/>
  <c r="AP120" i="37"/>
  <c r="AQ120" i="37"/>
  <c r="AR120" i="37"/>
  <c r="AS120" i="37"/>
  <c r="AT120" i="37"/>
  <c r="AU120" i="37"/>
  <c r="AV120" i="37"/>
  <c r="AW120" i="37"/>
  <c r="AM121" i="37"/>
  <c r="AN121" i="37"/>
  <c r="AO121" i="37"/>
  <c r="AP121" i="37"/>
  <c r="AQ121" i="37"/>
  <c r="AR121" i="37"/>
  <c r="AS121" i="37"/>
  <c r="AT121" i="37"/>
  <c r="AU121" i="37"/>
  <c r="AV121" i="37"/>
  <c r="AW121" i="37"/>
  <c r="AM122" i="37"/>
  <c r="AN122" i="37"/>
  <c r="AO122" i="37"/>
  <c r="AP122" i="37"/>
  <c r="AQ122" i="37"/>
  <c r="AR122" i="37"/>
  <c r="AS122" i="37"/>
  <c r="AT122" i="37"/>
  <c r="AU122" i="37"/>
  <c r="AV122" i="37"/>
  <c r="AM123" i="37"/>
  <c r="AN123" i="37"/>
  <c r="AO123" i="37"/>
  <c r="AP123" i="37"/>
  <c r="AQ123" i="37"/>
  <c r="AR123" i="37"/>
  <c r="AS123" i="37"/>
  <c r="AT123" i="37"/>
  <c r="AU123" i="37"/>
  <c r="AV123" i="37"/>
  <c r="AM124" i="37"/>
  <c r="AN124" i="37"/>
  <c r="AO124" i="37"/>
  <c r="AP124" i="37"/>
  <c r="AQ124" i="37"/>
  <c r="AR124" i="37"/>
  <c r="AS124" i="37"/>
  <c r="AT124" i="37"/>
  <c r="AU124" i="37"/>
  <c r="AV124" i="37"/>
  <c r="AW124" i="37"/>
  <c r="AM125" i="37"/>
  <c r="AN125" i="37"/>
  <c r="AO125" i="37"/>
  <c r="AP125" i="37"/>
  <c r="AQ125" i="37"/>
  <c r="AR125" i="37"/>
  <c r="AS125" i="37"/>
  <c r="AT125" i="37"/>
  <c r="AU125" i="37"/>
  <c r="AV125" i="37"/>
  <c r="AM126" i="37"/>
  <c r="AN126" i="37"/>
  <c r="AO126" i="37"/>
  <c r="AP126" i="37"/>
  <c r="AQ126" i="37"/>
  <c r="AR126" i="37"/>
  <c r="AS126" i="37"/>
  <c r="AT126" i="37"/>
  <c r="AU126" i="37"/>
  <c r="AV126" i="37"/>
  <c r="AW126" i="37"/>
  <c r="AM127" i="37"/>
  <c r="AN127" i="37"/>
  <c r="AO127" i="37"/>
  <c r="AP127" i="37"/>
  <c r="AQ127" i="37"/>
  <c r="AR127" i="37"/>
  <c r="AS127" i="37"/>
  <c r="AT127" i="37"/>
  <c r="AU127" i="37"/>
  <c r="AV127" i="37"/>
  <c r="AM128" i="37"/>
  <c r="AM129" i="37"/>
  <c r="AN129" i="37"/>
  <c r="AO129" i="37"/>
  <c r="AP129" i="37"/>
  <c r="AQ129" i="37"/>
  <c r="AR129" i="37"/>
  <c r="AS129" i="37"/>
  <c r="AT129" i="37"/>
  <c r="AU129" i="37"/>
  <c r="AV129" i="37"/>
  <c r="AW129" i="37"/>
  <c r="AM130" i="37"/>
  <c r="AN130" i="37"/>
  <c r="AO130" i="37"/>
  <c r="AP130" i="37"/>
  <c r="AQ130" i="37"/>
  <c r="AR130" i="37"/>
  <c r="AS130" i="37"/>
  <c r="AT130" i="37"/>
  <c r="AU130" i="37"/>
  <c r="AV130" i="37"/>
  <c r="AW130" i="37"/>
  <c r="AM131" i="37"/>
  <c r="AN131" i="37"/>
  <c r="AO131" i="37"/>
  <c r="AP131" i="37"/>
  <c r="AQ131" i="37"/>
  <c r="AR131" i="37"/>
  <c r="AS131" i="37"/>
  <c r="AT131" i="37"/>
  <c r="AU131" i="37"/>
  <c r="AV131" i="37"/>
  <c r="AM133" i="37"/>
  <c r="AN133" i="37"/>
  <c r="AO133" i="37"/>
  <c r="AP133" i="37"/>
  <c r="AQ133" i="37"/>
  <c r="AR133" i="37"/>
  <c r="AS133" i="37"/>
  <c r="AT133" i="37"/>
  <c r="AU133" i="37"/>
  <c r="AV133" i="37"/>
  <c r="AW133" i="37"/>
  <c r="AM134" i="37"/>
  <c r="AN134" i="37"/>
  <c r="AO134" i="37"/>
  <c r="AP134" i="37"/>
  <c r="AQ134" i="37"/>
  <c r="AR134" i="37"/>
  <c r="AS134" i="37"/>
  <c r="AT134" i="37"/>
  <c r="AU134" i="37"/>
  <c r="AV134" i="37"/>
  <c r="AM135" i="37"/>
  <c r="AN135" i="37"/>
  <c r="AO135" i="37"/>
  <c r="AP135" i="37"/>
  <c r="AQ135" i="37"/>
  <c r="AR135" i="37"/>
  <c r="AS135" i="37"/>
  <c r="AT135" i="37"/>
  <c r="AU135" i="37"/>
  <c r="AV135" i="37"/>
  <c r="AM136" i="37"/>
  <c r="AN136" i="37"/>
  <c r="AO136" i="37"/>
  <c r="AP136" i="37"/>
  <c r="AQ136" i="37"/>
  <c r="AR136" i="37"/>
  <c r="AS136" i="37"/>
  <c r="AT136" i="37"/>
  <c r="AU136" i="37"/>
  <c r="AV136" i="37"/>
  <c r="AM137" i="37"/>
  <c r="AN137" i="37"/>
  <c r="AO137" i="37"/>
  <c r="AP137" i="37"/>
  <c r="AQ137" i="37"/>
  <c r="AR137" i="37"/>
  <c r="AS137" i="37"/>
  <c r="AT137" i="37"/>
  <c r="AU137" i="37"/>
  <c r="AV137" i="37"/>
  <c r="AW137" i="37"/>
  <c r="AM138" i="37"/>
  <c r="AN138" i="37"/>
  <c r="AO138" i="37"/>
  <c r="AP138" i="37"/>
  <c r="AQ138" i="37"/>
  <c r="AR138" i="37"/>
  <c r="AS138" i="37"/>
  <c r="AT138" i="37"/>
  <c r="AU138" i="37"/>
  <c r="AV138" i="37"/>
  <c r="AM139" i="37"/>
  <c r="AN139" i="37"/>
  <c r="AO139" i="37"/>
  <c r="AP139" i="37"/>
  <c r="AQ139" i="37"/>
  <c r="AR139" i="37"/>
  <c r="AS139" i="37"/>
  <c r="AT139" i="37"/>
  <c r="AU139" i="37"/>
  <c r="AV139" i="37"/>
  <c r="AW139" i="37"/>
  <c r="AM140" i="37"/>
  <c r="AN140" i="37"/>
  <c r="AO140" i="37"/>
  <c r="AP140" i="37"/>
  <c r="AQ140" i="37"/>
  <c r="AR140" i="37"/>
  <c r="AS140" i="37"/>
  <c r="AT140" i="37"/>
  <c r="AU140" i="37"/>
  <c r="AV140" i="37"/>
  <c r="AW140" i="37"/>
  <c r="AM141" i="37"/>
  <c r="AN141" i="37"/>
  <c r="AO141" i="37"/>
  <c r="AP141" i="37"/>
  <c r="AQ141" i="37"/>
  <c r="AR141" i="37"/>
  <c r="AS141" i="37"/>
  <c r="AT141" i="37"/>
  <c r="AU141" i="37"/>
  <c r="AV141" i="37"/>
  <c r="AW141" i="37"/>
  <c r="AM142" i="37"/>
  <c r="AN142" i="37"/>
  <c r="AO142" i="37"/>
  <c r="AP142" i="37"/>
  <c r="AQ142" i="37"/>
  <c r="AR142" i="37"/>
  <c r="AS142" i="37"/>
  <c r="AT142" i="37"/>
  <c r="AU142" i="37"/>
  <c r="AV142" i="37"/>
  <c r="AM143" i="37"/>
  <c r="AN143" i="37"/>
  <c r="AO143" i="37"/>
  <c r="AP143" i="37"/>
  <c r="AQ143" i="37"/>
  <c r="AR143" i="37"/>
  <c r="AS143" i="37"/>
  <c r="AT143" i="37"/>
  <c r="AM144" i="37"/>
  <c r="AN144" i="37"/>
  <c r="AO144" i="37"/>
  <c r="AP144" i="37"/>
  <c r="AQ144" i="37"/>
  <c r="AR144" i="37"/>
  <c r="AS144" i="37"/>
  <c r="AT144" i="37"/>
  <c r="AM145" i="37"/>
  <c r="AN145" i="37"/>
  <c r="AO145" i="37"/>
  <c r="AP145" i="37"/>
  <c r="AQ145" i="37"/>
  <c r="AR145" i="37"/>
  <c r="AS145" i="37"/>
  <c r="AT145" i="37"/>
  <c r="AM146" i="37"/>
  <c r="AN146" i="37"/>
  <c r="AO146" i="37"/>
  <c r="AP146" i="37"/>
  <c r="AQ146" i="37"/>
  <c r="AR146" i="37"/>
  <c r="AS146" i="37"/>
  <c r="AT146" i="37"/>
  <c r="AU146" i="37"/>
  <c r="AV146" i="37"/>
  <c r="AW146" i="37"/>
  <c r="AM147" i="37"/>
  <c r="AN147" i="37"/>
  <c r="AO147" i="37"/>
  <c r="AP147" i="37"/>
  <c r="AQ147" i="37"/>
  <c r="AR147" i="37"/>
  <c r="AS147" i="37"/>
  <c r="AT147" i="37"/>
  <c r="AU147" i="37"/>
  <c r="AV147" i="37"/>
  <c r="AW147" i="37"/>
  <c r="AM148" i="37"/>
  <c r="AN148" i="37"/>
  <c r="AO148" i="37"/>
  <c r="AP148" i="37"/>
  <c r="AQ148" i="37"/>
  <c r="AR148" i="37"/>
  <c r="AS148" i="37"/>
  <c r="AT148" i="37"/>
  <c r="AU148" i="37"/>
  <c r="AV148" i="37"/>
  <c r="AW148" i="37"/>
  <c r="AM149" i="37"/>
  <c r="AN149" i="37"/>
  <c r="AO149" i="37"/>
  <c r="AP149" i="37"/>
  <c r="AQ149" i="37"/>
  <c r="AR149" i="37"/>
  <c r="AS149" i="37"/>
  <c r="AT149" i="37"/>
  <c r="AU149" i="37"/>
  <c r="AV149" i="37"/>
  <c r="AW149" i="37"/>
  <c r="AM150" i="37"/>
  <c r="AN150" i="37"/>
  <c r="AO150" i="37"/>
  <c r="AP150" i="37"/>
  <c r="AQ150" i="37"/>
  <c r="AR150" i="37"/>
  <c r="AS150" i="37"/>
  <c r="AT150" i="37"/>
  <c r="AU150" i="37"/>
  <c r="AV150" i="37"/>
  <c r="AW150" i="37"/>
  <c r="AM151" i="37"/>
  <c r="AN151" i="37"/>
  <c r="AO151" i="37"/>
  <c r="AP151" i="37"/>
  <c r="AQ151" i="37"/>
  <c r="AR151" i="37"/>
  <c r="AS151" i="37"/>
  <c r="AT151" i="37"/>
  <c r="AU151" i="37"/>
  <c r="AV151" i="37"/>
  <c r="AM152" i="37"/>
  <c r="AN152" i="37"/>
  <c r="AO152" i="37"/>
  <c r="AP152" i="37"/>
  <c r="AQ152" i="37"/>
  <c r="AR152" i="37"/>
  <c r="AS152" i="37"/>
  <c r="AT152" i="37"/>
  <c r="AU152" i="37"/>
  <c r="AV152" i="37"/>
  <c r="AW152" i="37"/>
  <c r="AM153" i="37"/>
  <c r="AN153" i="37"/>
  <c r="AO153" i="37"/>
  <c r="AP153" i="37"/>
  <c r="AQ153" i="37"/>
  <c r="AR153" i="37"/>
  <c r="AS153" i="37"/>
  <c r="AT153" i="37"/>
  <c r="AU153" i="37"/>
  <c r="AV153" i="37"/>
  <c r="AM154" i="37"/>
  <c r="AN154" i="37"/>
  <c r="AO154" i="37"/>
  <c r="AP154" i="37"/>
  <c r="AQ154" i="37"/>
  <c r="AR154" i="37"/>
  <c r="AS154" i="37"/>
  <c r="AT154" i="37"/>
  <c r="AU154" i="37"/>
  <c r="AV154" i="37"/>
  <c r="AW154" i="37"/>
  <c r="AM155" i="37"/>
  <c r="AN155" i="37"/>
  <c r="AO155" i="37"/>
  <c r="AP155" i="37"/>
  <c r="AQ155" i="37"/>
  <c r="AR155" i="37"/>
  <c r="AS155" i="37"/>
  <c r="AT155" i="37"/>
  <c r="AU155" i="37"/>
  <c r="AV155" i="37"/>
  <c r="AM156" i="37"/>
  <c r="AN156" i="37"/>
  <c r="AO156" i="37"/>
  <c r="AP156" i="37"/>
  <c r="AQ156" i="37"/>
  <c r="AR156" i="37"/>
  <c r="AS156" i="37"/>
  <c r="AT156" i="37"/>
  <c r="AU156" i="37"/>
  <c r="AV156" i="37"/>
  <c r="AM157" i="37"/>
  <c r="AN157" i="37"/>
  <c r="AO157" i="37"/>
  <c r="AP157" i="37"/>
  <c r="AQ157" i="37"/>
  <c r="AR157" i="37"/>
  <c r="AS157" i="37"/>
  <c r="AT157" i="37"/>
  <c r="AU157" i="37"/>
  <c r="AV157" i="37"/>
  <c r="AM158" i="37"/>
  <c r="AN158" i="37"/>
  <c r="AO158" i="37"/>
  <c r="AP158" i="37"/>
  <c r="AQ158" i="37"/>
  <c r="AR158" i="37"/>
  <c r="AS158" i="37"/>
  <c r="AT158" i="37"/>
  <c r="AU158" i="37"/>
  <c r="AV158" i="37"/>
  <c r="AW158" i="37"/>
  <c r="AM159" i="37"/>
  <c r="AN159" i="37"/>
  <c r="AO159" i="37"/>
  <c r="AP159" i="37"/>
  <c r="AQ159" i="37"/>
  <c r="AR159" i="37"/>
  <c r="AS159" i="37"/>
  <c r="AT159" i="37"/>
  <c r="AU159" i="37"/>
  <c r="AV159" i="37"/>
  <c r="AW159" i="37"/>
  <c r="AM160" i="37"/>
  <c r="AN160" i="37"/>
  <c r="AO160" i="37"/>
  <c r="AP160" i="37"/>
  <c r="AQ160" i="37"/>
  <c r="AR160" i="37"/>
  <c r="AS160" i="37"/>
  <c r="AT160" i="37"/>
  <c r="AU160" i="37"/>
  <c r="AV160" i="37"/>
  <c r="AW160" i="37"/>
  <c r="AM161" i="37"/>
  <c r="AN161" i="37"/>
  <c r="AO161" i="37"/>
  <c r="AP161" i="37"/>
  <c r="AQ161" i="37"/>
  <c r="AR161" i="37"/>
  <c r="AS161" i="37"/>
  <c r="AT161" i="37"/>
  <c r="AU161" i="37"/>
  <c r="AV161" i="37"/>
  <c r="AM162" i="37"/>
  <c r="AN162" i="37"/>
  <c r="AO162" i="37"/>
  <c r="AP162" i="37"/>
  <c r="AQ162" i="37"/>
  <c r="AR162" i="37"/>
  <c r="AS162" i="37"/>
  <c r="AT162" i="37"/>
  <c r="AU162" i="37"/>
  <c r="AV162" i="37"/>
  <c r="AM163" i="37"/>
  <c r="AN163" i="37"/>
  <c r="AO163" i="37"/>
  <c r="AP163" i="37"/>
  <c r="AQ163" i="37"/>
  <c r="AR163" i="37"/>
  <c r="AS163" i="37"/>
  <c r="AT163" i="37"/>
  <c r="AU163" i="37"/>
  <c r="AV163" i="37"/>
  <c r="AW163" i="37"/>
  <c r="AM164" i="37"/>
  <c r="AN164" i="37"/>
  <c r="AO164" i="37"/>
  <c r="AP164" i="37"/>
  <c r="AQ164" i="37"/>
  <c r="AR164" i="37"/>
  <c r="AS164" i="37"/>
  <c r="AT164" i="37"/>
  <c r="AU164" i="37"/>
  <c r="AV164" i="37"/>
  <c r="AM165" i="37"/>
  <c r="AN165" i="37"/>
  <c r="AO165" i="37"/>
  <c r="AP165" i="37"/>
  <c r="AQ165" i="37"/>
  <c r="AR165" i="37"/>
  <c r="AS165" i="37"/>
  <c r="AT165" i="37"/>
  <c r="AU165" i="37"/>
  <c r="AV165" i="37"/>
  <c r="AW165" i="37"/>
  <c r="AM166" i="37"/>
  <c r="AN166" i="37"/>
  <c r="AO166" i="37"/>
  <c r="AP166" i="37"/>
  <c r="AQ166" i="37"/>
  <c r="AR166" i="37"/>
  <c r="AS166" i="37"/>
  <c r="AT166" i="37"/>
  <c r="AU166" i="37"/>
  <c r="AV166" i="37"/>
  <c r="AW166" i="37"/>
  <c r="AM167" i="37"/>
  <c r="AN167" i="37"/>
  <c r="AO167" i="37"/>
  <c r="AP167" i="37"/>
  <c r="AQ167" i="37"/>
  <c r="AR167" i="37"/>
  <c r="AS167" i="37"/>
  <c r="AT167" i="37"/>
  <c r="AU167" i="37"/>
  <c r="AV167" i="37"/>
  <c r="AW167" i="37"/>
  <c r="AM168" i="37"/>
  <c r="AN168" i="37"/>
  <c r="AO168" i="37"/>
  <c r="AP168" i="37"/>
  <c r="AQ168" i="37"/>
  <c r="AR168" i="37"/>
  <c r="AS168" i="37"/>
  <c r="AT168" i="37"/>
  <c r="AU168" i="37"/>
  <c r="AV168" i="37"/>
  <c r="AW168" i="37"/>
  <c r="AM169" i="37"/>
  <c r="AN169" i="37"/>
  <c r="AO169" i="37"/>
  <c r="AP169" i="37"/>
  <c r="AQ169" i="37"/>
  <c r="AR169" i="37"/>
  <c r="AS169" i="37"/>
  <c r="AT169" i="37"/>
  <c r="AU169" i="37"/>
  <c r="AV169" i="37"/>
  <c r="AW169" i="37"/>
  <c r="AM170" i="37"/>
  <c r="AN170" i="37"/>
  <c r="AO170" i="37"/>
  <c r="AP170" i="37"/>
  <c r="AQ170" i="37"/>
  <c r="AR170" i="37"/>
  <c r="AS170" i="37"/>
  <c r="AT170" i="37"/>
  <c r="AU170" i="37"/>
  <c r="AV170" i="37"/>
  <c r="AW170" i="37"/>
  <c r="AM171" i="37"/>
  <c r="AN171" i="37"/>
  <c r="AO171" i="37"/>
  <c r="AP171" i="37"/>
  <c r="AQ171" i="37"/>
  <c r="AR171" i="37"/>
  <c r="AS171" i="37"/>
  <c r="AT171" i="37"/>
  <c r="AU171" i="37"/>
  <c r="AV171" i="37"/>
  <c r="AW171" i="37"/>
  <c r="AM172" i="37"/>
  <c r="AN172" i="37"/>
  <c r="AO172" i="37"/>
  <c r="AP172" i="37"/>
  <c r="AQ172" i="37"/>
  <c r="AR172" i="37"/>
  <c r="AS172" i="37"/>
  <c r="AT172" i="37"/>
  <c r="AU172" i="37"/>
  <c r="AV172" i="37"/>
  <c r="AW172" i="37"/>
  <c r="AM173" i="37"/>
  <c r="AN173" i="37"/>
  <c r="AO173" i="37"/>
  <c r="AP173" i="37"/>
  <c r="AQ173" i="37"/>
  <c r="AR173" i="37"/>
  <c r="AS173" i="37"/>
  <c r="AT173" i="37"/>
  <c r="AU173" i="37"/>
  <c r="AV173" i="37"/>
  <c r="AW173" i="37"/>
  <c r="AM174" i="37"/>
  <c r="AN174" i="37"/>
  <c r="AO174" i="37"/>
  <c r="AR174" i="37"/>
  <c r="AS174" i="37"/>
  <c r="AT174" i="37"/>
  <c r="AU174" i="37"/>
  <c r="AV174" i="37"/>
  <c r="AM175" i="37"/>
  <c r="AN175" i="37"/>
  <c r="AO175" i="37"/>
  <c r="AP175" i="37"/>
  <c r="AQ175" i="37"/>
  <c r="AR175" i="37"/>
  <c r="AS175" i="37"/>
  <c r="AT175" i="37"/>
  <c r="AU175" i="37"/>
  <c r="AV175" i="37"/>
  <c r="AM176" i="37"/>
  <c r="AN176" i="37"/>
  <c r="AO176" i="37"/>
  <c r="AP176" i="37"/>
  <c r="AQ176" i="37"/>
  <c r="AR176" i="37"/>
  <c r="AS176" i="37"/>
  <c r="AT176" i="37"/>
  <c r="AU176" i="37"/>
  <c r="AV176" i="37"/>
  <c r="AW176" i="37"/>
  <c r="AM177" i="37"/>
  <c r="AN177" i="37"/>
  <c r="AO177" i="37"/>
  <c r="AP177" i="37"/>
  <c r="AQ177" i="37"/>
  <c r="AR177" i="37"/>
  <c r="AS177" i="37"/>
  <c r="AT177" i="37"/>
  <c r="AU177" i="37"/>
  <c r="AV177" i="37"/>
  <c r="AW177" i="37"/>
  <c r="AM178" i="37"/>
  <c r="AN178" i="37"/>
  <c r="AO178" i="37"/>
  <c r="AP178" i="37"/>
  <c r="AQ178" i="37"/>
  <c r="AR178" i="37"/>
  <c r="AS178" i="37"/>
  <c r="AT178" i="37"/>
  <c r="AU178" i="37"/>
  <c r="AV178" i="37"/>
  <c r="AW178" i="37"/>
  <c r="AM179" i="37"/>
  <c r="AN179" i="37"/>
  <c r="AO179" i="37"/>
  <c r="AP179" i="37"/>
  <c r="AQ179" i="37"/>
  <c r="AR179" i="37"/>
  <c r="AS179" i="37"/>
  <c r="AT179" i="37"/>
  <c r="AU179" i="37"/>
  <c r="AV179" i="37"/>
  <c r="AW179" i="37"/>
  <c r="AM180" i="37"/>
  <c r="AN180" i="37"/>
  <c r="AO180" i="37"/>
  <c r="AP180" i="37"/>
  <c r="AQ180" i="37"/>
  <c r="AR180" i="37"/>
  <c r="AS180" i="37"/>
  <c r="AT180" i="37"/>
  <c r="AU180" i="37"/>
  <c r="AV180" i="37"/>
  <c r="AW180" i="37"/>
  <c r="AM181" i="37"/>
  <c r="AN181" i="37"/>
  <c r="AO181" i="37"/>
  <c r="AP181" i="37"/>
  <c r="AQ181" i="37"/>
  <c r="AR181" i="37"/>
  <c r="AS181" i="37"/>
  <c r="AT181" i="37"/>
  <c r="AU181" i="37"/>
  <c r="AV181" i="37"/>
  <c r="AW181" i="37"/>
  <c r="AM182" i="37"/>
  <c r="AN182" i="37"/>
  <c r="AO182" i="37"/>
  <c r="AP182" i="37"/>
  <c r="AQ182" i="37"/>
  <c r="AR182" i="37"/>
  <c r="AS182" i="37"/>
  <c r="AT182" i="37"/>
  <c r="AU182" i="37"/>
  <c r="AV182" i="37"/>
  <c r="AW182" i="37"/>
  <c r="AM183" i="37"/>
  <c r="AN183" i="37"/>
  <c r="AO183" i="37"/>
  <c r="AP183" i="37"/>
  <c r="AQ183" i="37"/>
  <c r="AR183" i="37"/>
  <c r="AS183" i="37"/>
  <c r="AT183" i="37"/>
  <c r="AU183" i="37"/>
  <c r="AV183" i="37"/>
  <c r="AW183" i="37"/>
  <c r="AM184" i="37"/>
  <c r="AN184" i="37"/>
  <c r="AO184" i="37"/>
  <c r="AP184" i="37"/>
  <c r="AQ184" i="37"/>
  <c r="AR184" i="37"/>
  <c r="AS184" i="37"/>
  <c r="AT184" i="37"/>
  <c r="AU184" i="37"/>
  <c r="AV184" i="37"/>
  <c r="AW184" i="37"/>
  <c r="AM4" i="36"/>
  <c r="AN4" i="36"/>
  <c r="AU4" i="36"/>
  <c r="AV4" i="36"/>
  <c r="AW4" i="36"/>
  <c r="AM5" i="36"/>
  <c r="AN5" i="36"/>
  <c r="AO5" i="36"/>
  <c r="AP5" i="36"/>
  <c r="AQ5" i="36"/>
  <c r="AR5" i="36"/>
  <c r="AS5" i="36"/>
  <c r="AT5" i="36"/>
  <c r="AU5" i="36"/>
  <c r="AV5" i="36"/>
  <c r="AW5" i="36"/>
  <c r="AM6" i="36"/>
  <c r="AN6" i="36"/>
  <c r="AO6" i="36"/>
  <c r="AP6" i="36"/>
  <c r="AQ6" i="36"/>
  <c r="AR6" i="36"/>
  <c r="AS6" i="36"/>
  <c r="AT6" i="36"/>
  <c r="AU6" i="36"/>
  <c r="AV6" i="36"/>
  <c r="AW6" i="36"/>
  <c r="AM7" i="36"/>
  <c r="AN7" i="36"/>
  <c r="AO7" i="36"/>
  <c r="AP7" i="36"/>
  <c r="AQ7" i="36"/>
  <c r="AR7" i="36"/>
  <c r="AS7" i="36"/>
  <c r="AT7" i="36"/>
  <c r="AU7" i="36"/>
  <c r="AV7" i="36"/>
  <c r="AW7" i="36"/>
  <c r="AM8" i="36"/>
  <c r="AN8" i="36"/>
  <c r="AO8" i="36"/>
  <c r="AP8" i="36"/>
  <c r="AQ8" i="36"/>
  <c r="AR8" i="36"/>
  <c r="AS8" i="36"/>
  <c r="AT8" i="36"/>
  <c r="AU8" i="36"/>
  <c r="AV8" i="36"/>
  <c r="AW8" i="36"/>
  <c r="AM9" i="36"/>
  <c r="AN9" i="36"/>
  <c r="AO9" i="36"/>
  <c r="AP9" i="36"/>
  <c r="AQ9" i="36"/>
  <c r="AR9" i="36"/>
  <c r="AS9" i="36"/>
  <c r="AT9" i="36"/>
  <c r="AU9" i="36"/>
  <c r="AV9" i="36"/>
  <c r="AW9" i="36"/>
  <c r="AM10" i="36"/>
  <c r="AN10" i="36"/>
  <c r="AO10" i="36"/>
  <c r="AP10" i="36"/>
  <c r="AQ10" i="36"/>
  <c r="AR10" i="36"/>
  <c r="AS10" i="36"/>
  <c r="AT10" i="36"/>
  <c r="AU10" i="36"/>
  <c r="AV10" i="36"/>
  <c r="AW10" i="36"/>
  <c r="AM11" i="36"/>
  <c r="AN11" i="36"/>
  <c r="AO11" i="36"/>
  <c r="AP11" i="36"/>
  <c r="AQ11" i="36"/>
  <c r="AR11" i="36"/>
  <c r="AS11" i="36"/>
  <c r="AT11" i="36"/>
  <c r="AU11" i="36"/>
  <c r="AV11" i="36"/>
  <c r="AW11" i="36"/>
  <c r="AM12" i="36"/>
  <c r="AN12" i="36"/>
  <c r="AO12" i="36"/>
  <c r="AP12" i="36"/>
  <c r="AQ12" i="36"/>
  <c r="AR12" i="36"/>
  <c r="AS12" i="36"/>
  <c r="AT12" i="36"/>
  <c r="AU12" i="36"/>
  <c r="AV12" i="36"/>
  <c r="AW12" i="36"/>
  <c r="AM13" i="36"/>
  <c r="AN13" i="36"/>
  <c r="AR13" i="36"/>
  <c r="AS13" i="36"/>
  <c r="AT13" i="36"/>
  <c r="AU13" i="36"/>
  <c r="AV13" i="36"/>
  <c r="AW13" i="36"/>
  <c r="AM14" i="36"/>
  <c r="AN14" i="36"/>
  <c r="AO14" i="36"/>
  <c r="AP14" i="36"/>
  <c r="AQ14" i="36"/>
  <c r="AR14" i="36"/>
  <c r="AS14" i="36"/>
  <c r="AT14" i="36"/>
  <c r="AU14" i="36"/>
  <c r="AV14" i="36"/>
  <c r="AW14" i="36"/>
  <c r="AM15" i="36"/>
  <c r="AN15" i="36"/>
  <c r="AO15" i="36"/>
  <c r="AP15" i="36"/>
  <c r="AQ15" i="36"/>
  <c r="AR15" i="36"/>
  <c r="AS15" i="36"/>
  <c r="AT15" i="36"/>
  <c r="AU15" i="36"/>
  <c r="AV15" i="36"/>
  <c r="AW15" i="36"/>
  <c r="AM16" i="36"/>
  <c r="AN16" i="36"/>
  <c r="AO16" i="36"/>
  <c r="AP16" i="36"/>
  <c r="AQ16" i="36"/>
  <c r="AR16" i="36"/>
  <c r="AS16" i="36"/>
  <c r="AT16" i="36"/>
  <c r="AU16" i="36"/>
  <c r="AV16" i="36"/>
  <c r="AW16" i="36"/>
  <c r="AM17" i="36"/>
  <c r="AN17" i="36"/>
  <c r="AO17" i="36"/>
  <c r="AP17" i="36"/>
  <c r="AQ17" i="36"/>
  <c r="AR17" i="36"/>
  <c r="AS17" i="36"/>
  <c r="AT17" i="36"/>
  <c r="AU17" i="36"/>
  <c r="AV17" i="36"/>
  <c r="AW17" i="36"/>
  <c r="AM18" i="36"/>
  <c r="AN18" i="36"/>
  <c r="AO18" i="36"/>
  <c r="AP18" i="36"/>
  <c r="AQ18" i="36"/>
  <c r="AR18" i="36"/>
  <c r="AS18" i="36"/>
  <c r="AT18" i="36"/>
  <c r="AU18" i="36"/>
  <c r="AV18" i="36"/>
  <c r="AW18" i="36"/>
  <c r="AM19" i="36"/>
  <c r="AN19" i="36"/>
  <c r="AO19" i="36"/>
  <c r="AP19" i="36"/>
  <c r="AQ19" i="36"/>
  <c r="AR19" i="36"/>
  <c r="AS19" i="36"/>
  <c r="AT19" i="36"/>
  <c r="AU19" i="36"/>
  <c r="AV19" i="36"/>
  <c r="AW19" i="36"/>
  <c r="AM20" i="36"/>
  <c r="AN20" i="36"/>
  <c r="AO20" i="36"/>
  <c r="AP20" i="36"/>
  <c r="AQ20" i="36"/>
  <c r="AR20" i="36"/>
  <c r="AS20" i="36"/>
  <c r="AT20" i="36"/>
  <c r="AU20" i="36"/>
  <c r="AV20" i="36"/>
  <c r="AW20" i="36"/>
  <c r="AM21" i="36"/>
  <c r="AN21" i="36"/>
  <c r="AO21" i="36"/>
  <c r="AP21" i="36"/>
  <c r="AQ21" i="36"/>
  <c r="AR21" i="36"/>
  <c r="AS21" i="36"/>
  <c r="AT21" i="36"/>
  <c r="AU21" i="36"/>
  <c r="AV21" i="36"/>
  <c r="AW21" i="36"/>
  <c r="AM22" i="36"/>
  <c r="AN22" i="36"/>
  <c r="AO22" i="36"/>
  <c r="AP22" i="36"/>
  <c r="AQ22" i="36"/>
  <c r="AR22" i="36"/>
  <c r="AS22" i="36"/>
  <c r="AT22" i="36"/>
  <c r="AU22" i="36"/>
  <c r="AV22" i="36"/>
  <c r="AW22" i="36"/>
  <c r="AM23" i="36"/>
  <c r="AN23" i="36"/>
  <c r="AO23" i="36"/>
  <c r="AP23" i="36"/>
  <c r="AQ23" i="36"/>
  <c r="AR23" i="36"/>
  <c r="AS23" i="36"/>
  <c r="AT23" i="36"/>
  <c r="AU23" i="36"/>
  <c r="AV23" i="36"/>
  <c r="AW23" i="36"/>
  <c r="AM24" i="36"/>
  <c r="AN24" i="36"/>
  <c r="AO24" i="36"/>
  <c r="AP24" i="36"/>
  <c r="AQ24" i="36"/>
  <c r="AR24" i="36"/>
  <c r="AS24" i="36"/>
  <c r="AT24" i="36"/>
  <c r="AU24" i="36"/>
  <c r="AV24" i="36"/>
  <c r="AW24" i="36"/>
  <c r="AM25" i="36"/>
  <c r="AN25" i="36"/>
  <c r="AO25" i="36"/>
  <c r="AP25" i="36"/>
  <c r="AQ25" i="36"/>
  <c r="AR25" i="36"/>
  <c r="AS25" i="36"/>
  <c r="AT25" i="36"/>
  <c r="AU25" i="36"/>
  <c r="AV25" i="36"/>
  <c r="AW25" i="36"/>
  <c r="AN26" i="36"/>
  <c r="AO26" i="36"/>
  <c r="AP26" i="36"/>
  <c r="AQ26" i="36"/>
  <c r="AR26" i="36"/>
  <c r="AS26" i="36"/>
  <c r="AT26" i="36"/>
  <c r="AU26" i="36"/>
  <c r="AV26" i="36"/>
  <c r="AW26" i="36"/>
  <c r="AM27" i="36"/>
  <c r="AN27" i="36"/>
  <c r="AP27" i="36"/>
  <c r="AQ27" i="36"/>
  <c r="AR27" i="36"/>
  <c r="AS27" i="36"/>
  <c r="AT27" i="36"/>
  <c r="AU27" i="36"/>
  <c r="AV27" i="36"/>
  <c r="AW27" i="36"/>
  <c r="AM28" i="36"/>
  <c r="AN28" i="36"/>
  <c r="AO28" i="36"/>
  <c r="AP28" i="36"/>
  <c r="AQ28" i="36"/>
  <c r="AR28" i="36"/>
  <c r="AS28" i="36"/>
  <c r="AT28" i="36"/>
  <c r="AU28" i="36"/>
  <c r="AV28" i="36"/>
  <c r="AW28" i="36"/>
  <c r="AM29" i="36"/>
  <c r="AN29" i="36"/>
  <c r="AO29" i="36"/>
  <c r="AQ29" i="36"/>
  <c r="AR29" i="36"/>
  <c r="AS29" i="36"/>
  <c r="AT29" i="36"/>
  <c r="AU29" i="36"/>
  <c r="AV29" i="36"/>
  <c r="AW29" i="36"/>
  <c r="AM30" i="36"/>
  <c r="AN30" i="36"/>
  <c r="AO30" i="36"/>
  <c r="AP30" i="36"/>
  <c r="AQ30" i="36"/>
  <c r="AR30" i="36"/>
  <c r="AS30" i="36"/>
  <c r="AT30" i="36"/>
  <c r="AU30" i="36"/>
  <c r="AV30" i="36"/>
  <c r="AW30" i="36"/>
  <c r="AM31" i="36"/>
  <c r="AN31" i="36"/>
  <c r="AO31" i="36"/>
  <c r="AP31" i="36"/>
  <c r="AQ31" i="36"/>
  <c r="AR31" i="36"/>
  <c r="AS31" i="36"/>
  <c r="AT31" i="36"/>
  <c r="AU31" i="36"/>
  <c r="AV31" i="36"/>
  <c r="AW31" i="36"/>
  <c r="AM32" i="36"/>
  <c r="AN32" i="36"/>
  <c r="AO32" i="36"/>
  <c r="AP32" i="36"/>
  <c r="AQ32" i="36"/>
  <c r="AR32" i="36"/>
  <c r="AT32" i="36"/>
  <c r="AU32" i="36"/>
  <c r="AV32" i="36"/>
  <c r="AW32" i="36"/>
  <c r="AM33" i="36"/>
  <c r="AN33" i="36"/>
  <c r="AO33" i="36"/>
  <c r="AP33" i="36"/>
  <c r="AQ33" i="36"/>
  <c r="AR33" i="36"/>
  <c r="AS33" i="36"/>
  <c r="AT33" i="36"/>
  <c r="AU33" i="36"/>
  <c r="AV33" i="36"/>
  <c r="AW33" i="36"/>
  <c r="AM34" i="36"/>
  <c r="AN34" i="36"/>
  <c r="AO34" i="36"/>
  <c r="AP34" i="36"/>
  <c r="AQ34" i="36"/>
  <c r="AR34" i="36"/>
  <c r="AS34" i="36"/>
  <c r="AT34" i="36"/>
  <c r="AP35" i="36"/>
  <c r="AQ35" i="36"/>
  <c r="AR35" i="36"/>
  <c r="AS35" i="36"/>
  <c r="AT35" i="36"/>
  <c r="AU35" i="36"/>
  <c r="AV35" i="36"/>
  <c r="AW35" i="36"/>
  <c r="AP36" i="36"/>
  <c r="AQ36" i="36"/>
  <c r="AR36" i="36"/>
  <c r="AS36" i="36"/>
  <c r="AT36" i="36"/>
  <c r="AU36" i="36"/>
  <c r="AV36" i="36"/>
  <c r="AW36" i="36"/>
  <c r="AM37" i="36"/>
  <c r="AN37" i="36"/>
  <c r="AO37" i="36"/>
  <c r="AP37" i="36"/>
  <c r="AQ37" i="36"/>
  <c r="AR37" i="36"/>
  <c r="AS37" i="36"/>
  <c r="AT37" i="36"/>
  <c r="AU37" i="36"/>
  <c r="AV37" i="36"/>
  <c r="AW37" i="36"/>
  <c r="AW38" i="36"/>
  <c r="AM39" i="36"/>
  <c r="AN39" i="36"/>
  <c r="AO39" i="36"/>
  <c r="AP39" i="36"/>
  <c r="AQ39" i="36"/>
  <c r="AR39" i="36"/>
  <c r="AS39" i="36"/>
  <c r="AT39" i="36"/>
  <c r="AU39" i="36"/>
  <c r="AV39" i="36"/>
  <c r="AW39" i="36"/>
  <c r="AM40" i="36"/>
  <c r="AN40" i="36"/>
  <c r="AU40" i="36"/>
  <c r="AV40" i="36"/>
  <c r="AW40" i="36"/>
  <c r="AM41" i="36"/>
  <c r="AN41" i="36"/>
  <c r="AO41" i="36"/>
  <c r="AP41" i="36"/>
  <c r="AQ41" i="36"/>
  <c r="AR41" i="36"/>
  <c r="AS41" i="36"/>
  <c r="AT41" i="36"/>
  <c r="AU41" i="36"/>
  <c r="AV41" i="36"/>
  <c r="AW41" i="36"/>
  <c r="AM42" i="36"/>
  <c r="AN42" i="36"/>
  <c r="AQ42" i="36"/>
  <c r="AR42" i="36"/>
  <c r="AS42" i="36"/>
  <c r="AT42" i="36"/>
  <c r="AU42" i="36"/>
  <c r="AV42" i="36"/>
  <c r="AW42" i="36"/>
  <c r="AM43" i="36"/>
  <c r="AN43" i="36"/>
  <c r="AO43" i="36"/>
  <c r="AP43" i="36"/>
  <c r="AQ43" i="36"/>
  <c r="AR43" i="36"/>
  <c r="AS43" i="36"/>
  <c r="AT43" i="36"/>
  <c r="AU43" i="36"/>
  <c r="AV43" i="36"/>
  <c r="AW43" i="36"/>
  <c r="AM44" i="36"/>
  <c r="AN44" i="36"/>
  <c r="AO44" i="36"/>
  <c r="AP44" i="36"/>
  <c r="AQ44" i="36"/>
  <c r="AR44" i="36"/>
  <c r="AS44" i="36"/>
  <c r="AT44" i="36"/>
  <c r="AU44" i="36"/>
  <c r="AV44" i="36"/>
  <c r="AW44" i="36"/>
  <c r="AM45" i="36"/>
  <c r="AN45" i="36"/>
  <c r="AO45" i="36"/>
  <c r="AP45" i="36"/>
  <c r="AQ45" i="36"/>
  <c r="AR45" i="36"/>
  <c r="AS45" i="36"/>
  <c r="AT45" i="36"/>
  <c r="AU45" i="36"/>
  <c r="AV45" i="36"/>
  <c r="AM46" i="36"/>
  <c r="AN46" i="36"/>
  <c r="AO46" i="36"/>
  <c r="AP46" i="36"/>
  <c r="AQ46" i="36"/>
  <c r="AR46" i="36"/>
  <c r="AS46" i="36"/>
  <c r="AT46" i="36"/>
  <c r="AU46" i="36"/>
  <c r="AV46" i="36"/>
  <c r="AW46" i="36"/>
  <c r="AM47" i="36"/>
  <c r="AN47" i="36"/>
  <c r="AO47" i="36"/>
  <c r="AP47" i="36"/>
  <c r="AQ47" i="36"/>
  <c r="AR47" i="36"/>
  <c r="AS47" i="36"/>
  <c r="AT47" i="36"/>
  <c r="AU47" i="36"/>
  <c r="AV47" i="36"/>
  <c r="AW47" i="36"/>
  <c r="AM48" i="36"/>
  <c r="AN48" i="36"/>
  <c r="AO48" i="36"/>
  <c r="AP48" i="36"/>
  <c r="AQ48" i="36"/>
  <c r="AR48" i="36"/>
  <c r="AS48" i="36"/>
  <c r="AT48" i="36"/>
  <c r="AU48" i="36"/>
  <c r="AV48" i="36"/>
  <c r="AW48" i="36"/>
  <c r="AM49" i="36"/>
  <c r="AN49" i="36"/>
  <c r="AO49" i="36"/>
  <c r="AP49" i="36"/>
  <c r="AQ49" i="36"/>
  <c r="AR49" i="36"/>
  <c r="AS49" i="36"/>
  <c r="AT49" i="36"/>
  <c r="AU49" i="36"/>
  <c r="AV49" i="36"/>
  <c r="AW49" i="36"/>
  <c r="AR50" i="36"/>
  <c r="AS50" i="36"/>
  <c r="AT50" i="36"/>
  <c r="AU50" i="36"/>
  <c r="AV50" i="36"/>
  <c r="AW50" i="36"/>
  <c r="AM51" i="36"/>
  <c r="AN51" i="36"/>
  <c r="AO51" i="36"/>
  <c r="AP51" i="36"/>
  <c r="AQ51" i="36"/>
  <c r="AR51" i="36"/>
  <c r="AS51" i="36"/>
  <c r="AT51" i="36"/>
  <c r="AU51" i="36"/>
  <c r="AV51" i="36"/>
  <c r="AW51" i="36"/>
  <c r="AM52" i="36"/>
  <c r="AN52" i="36"/>
  <c r="AO52" i="36"/>
  <c r="AP52" i="36"/>
  <c r="AQ52" i="36"/>
  <c r="AR52" i="36"/>
  <c r="AS52" i="36"/>
  <c r="AT52" i="36"/>
  <c r="AU52" i="36"/>
  <c r="AV52" i="36"/>
  <c r="AW52" i="36"/>
  <c r="AM53" i="36"/>
  <c r="AN53" i="36"/>
  <c r="AO53" i="36"/>
  <c r="AP53" i="36"/>
  <c r="AQ53" i="36"/>
  <c r="AR53" i="36"/>
  <c r="AS53" i="36"/>
  <c r="AT53" i="36"/>
  <c r="AU53" i="36"/>
  <c r="AV53" i="36"/>
  <c r="AW53" i="36"/>
  <c r="AM54" i="36"/>
  <c r="AR54" i="36"/>
  <c r="AS54" i="36"/>
  <c r="AT54" i="36"/>
  <c r="AU54" i="36"/>
  <c r="AV54" i="36"/>
  <c r="AW54" i="36"/>
  <c r="AM55" i="36"/>
  <c r="AN55" i="36"/>
  <c r="AO55" i="36"/>
  <c r="AP55" i="36"/>
  <c r="AQ55" i="36"/>
  <c r="AR55" i="36"/>
  <c r="AS55" i="36"/>
  <c r="AT55" i="36"/>
  <c r="AU55" i="36"/>
  <c r="AV55" i="36"/>
  <c r="AW55" i="36"/>
  <c r="AM56" i="36"/>
  <c r="AN56" i="36"/>
  <c r="AO56" i="36"/>
  <c r="AP56" i="36"/>
  <c r="AQ56" i="36"/>
  <c r="AR56" i="36"/>
  <c r="AS56" i="36"/>
  <c r="AT56" i="36"/>
  <c r="AU56" i="36"/>
  <c r="AV56" i="36"/>
  <c r="AW56" i="36"/>
  <c r="AM57" i="36"/>
  <c r="AU57" i="36"/>
  <c r="AV57" i="36"/>
  <c r="AW57" i="36"/>
  <c r="AM58" i="36"/>
  <c r="AN58" i="36"/>
  <c r="AO58" i="36"/>
  <c r="AP58" i="36"/>
  <c r="AQ58" i="36"/>
  <c r="AR58" i="36"/>
  <c r="AS58" i="36"/>
  <c r="AT58" i="36"/>
  <c r="AU58" i="36"/>
  <c r="AV58" i="36"/>
  <c r="AW58" i="36"/>
  <c r="AM59" i="36"/>
  <c r="AN59" i="36"/>
  <c r="AO59" i="36"/>
  <c r="AP59" i="36"/>
  <c r="AQ59" i="36"/>
  <c r="AR59" i="36"/>
  <c r="AS59" i="36"/>
  <c r="AT59" i="36"/>
  <c r="AU59" i="36"/>
  <c r="AW59" i="36"/>
  <c r="AM60" i="36"/>
  <c r="AN60" i="36"/>
  <c r="AO60" i="36"/>
  <c r="AP60" i="36"/>
  <c r="AQ60" i="36"/>
  <c r="AR60" i="36"/>
  <c r="AS60" i="36"/>
  <c r="AT60" i="36"/>
  <c r="AU60" i="36"/>
  <c r="AV60" i="36"/>
  <c r="AW60" i="36"/>
  <c r="AM61" i="36"/>
  <c r="AN61" i="36"/>
  <c r="AO61" i="36"/>
  <c r="AP61" i="36"/>
  <c r="AQ61" i="36"/>
  <c r="AR61" i="36"/>
  <c r="AS61" i="36"/>
  <c r="AT61" i="36"/>
  <c r="AU61" i="36"/>
  <c r="AV61" i="36"/>
  <c r="AW61" i="36"/>
  <c r="AM62" i="36"/>
  <c r="AN62" i="36"/>
  <c r="AO62" i="36"/>
  <c r="AP62" i="36"/>
  <c r="AQ62" i="36"/>
  <c r="AR62" i="36"/>
  <c r="AS62" i="36"/>
  <c r="AT62" i="36"/>
  <c r="AU62" i="36"/>
  <c r="AV62" i="36"/>
  <c r="AW62" i="36"/>
  <c r="AQ63" i="36"/>
  <c r="AR63" i="36"/>
  <c r="AS63" i="36"/>
  <c r="AT63" i="36"/>
  <c r="AU63" i="36"/>
  <c r="AV63" i="36"/>
  <c r="AW63" i="36"/>
  <c r="AM64" i="36"/>
  <c r="AN64" i="36"/>
  <c r="AO64" i="36"/>
  <c r="AP64" i="36"/>
  <c r="AQ64" i="36"/>
  <c r="AR64" i="36"/>
  <c r="AS64" i="36"/>
  <c r="AT64" i="36"/>
  <c r="AU64" i="36"/>
  <c r="AV64" i="36"/>
  <c r="AW64" i="36"/>
  <c r="AM65" i="36"/>
  <c r="AN65" i="36"/>
  <c r="AO65" i="36"/>
  <c r="AP65" i="36"/>
  <c r="AQ65" i="36"/>
  <c r="AR65" i="36"/>
  <c r="AS65" i="36"/>
  <c r="AT65" i="36"/>
  <c r="AU65" i="36"/>
  <c r="AV65" i="36"/>
  <c r="AW65" i="36"/>
  <c r="AM66" i="36"/>
  <c r="AN66" i="36"/>
  <c r="AO66" i="36"/>
  <c r="AP66" i="36"/>
  <c r="AQ66" i="36"/>
  <c r="AR66" i="36"/>
  <c r="AS66" i="36"/>
  <c r="AT66" i="36"/>
  <c r="AU66" i="36"/>
  <c r="AV66" i="36"/>
  <c r="AW66" i="36"/>
  <c r="AM67" i="36"/>
  <c r="AN67" i="36"/>
  <c r="AO67" i="36"/>
  <c r="AP67" i="36"/>
  <c r="AQ67" i="36"/>
  <c r="AR67" i="36"/>
  <c r="AS67" i="36"/>
  <c r="AT67" i="36"/>
  <c r="AU67" i="36"/>
  <c r="AV67" i="36"/>
  <c r="AW67" i="36"/>
  <c r="AM68" i="36"/>
  <c r="AN68" i="36"/>
  <c r="AO68" i="36"/>
  <c r="AP68" i="36"/>
  <c r="AQ68" i="36"/>
  <c r="AR68" i="36"/>
  <c r="AS68" i="36"/>
  <c r="AT68" i="36"/>
  <c r="AU68" i="36"/>
  <c r="AV68" i="36"/>
  <c r="AW68" i="36"/>
  <c r="AM69" i="36"/>
  <c r="AN69" i="36"/>
  <c r="AO69" i="36"/>
  <c r="AP69" i="36"/>
  <c r="AQ69" i="36"/>
  <c r="AR69" i="36"/>
  <c r="AS69" i="36"/>
  <c r="AT69" i="36"/>
  <c r="AU69" i="36"/>
  <c r="AV69" i="36"/>
  <c r="AM70" i="36"/>
  <c r="AN70" i="36"/>
  <c r="AO70" i="36"/>
  <c r="AP70" i="36"/>
  <c r="AQ70" i="36"/>
  <c r="AR70" i="36"/>
  <c r="AS70" i="36"/>
  <c r="AT70" i="36"/>
  <c r="AU70" i="36"/>
  <c r="AV70" i="36"/>
  <c r="AW70" i="36"/>
  <c r="AM71" i="36"/>
  <c r="AN71" i="36"/>
  <c r="AO71" i="36"/>
  <c r="AP71" i="36"/>
  <c r="AQ71" i="36"/>
  <c r="AR71" i="36"/>
  <c r="AS71" i="36"/>
  <c r="AT71" i="36"/>
  <c r="AU71" i="36"/>
  <c r="AV71" i="36"/>
  <c r="AW71" i="36"/>
  <c r="AP72" i="36"/>
  <c r="AQ72" i="36"/>
  <c r="AR72" i="36"/>
  <c r="AS72" i="36"/>
  <c r="AT72" i="36"/>
  <c r="AU72" i="36"/>
  <c r="AV72" i="36"/>
  <c r="AW72" i="36"/>
  <c r="AP73" i="36"/>
  <c r="AQ73" i="36"/>
  <c r="AR73" i="36"/>
  <c r="AS73" i="36"/>
  <c r="AT73" i="36"/>
  <c r="AU73" i="36"/>
  <c r="AV73" i="36"/>
  <c r="AW73" i="36"/>
  <c r="AM74" i="36"/>
  <c r="AN74" i="36"/>
  <c r="AO74" i="36"/>
  <c r="AP74" i="36"/>
  <c r="AQ74" i="36"/>
  <c r="AR74" i="36"/>
  <c r="AS74" i="36"/>
  <c r="AT74" i="36"/>
  <c r="AU74" i="36"/>
  <c r="AV74" i="36"/>
  <c r="AW74" i="36"/>
  <c r="AM75" i="36"/>
  <c r="AN75" i="36"/>
  <c r="AO75" i="36"/>
  <c r="AP75" i="36"/>
  <c r="AQ75" i="36"/>
  <c r="AR75" i="36"/>
  <c r="AS75" i="36"/>
  <c r="AT75" i="36"/>
  <c r="AU75" i="36"/>
  <c r="AV75" i="36"/>
  <c r="AW75" i="36"/>
  <c r="AM76" i="36"/>
  <c r="AN76" i="36"/>
  <c r="AO76" i="36"/>
  <c r="AP76" i="36"/>
  <c r="AQ76" i="36"/>
  <c r="AR76" i="36"/>
  <c r="AS76" i="36"/>
  <c r="AT76" i="36"/>
  <c r="AU76" i="36"/>
  <c r="AV76" i="36"/>
  <c r="AW76" i="36"/>
  <c r="AM77" i="36"/>
  <c r="AN77" i="36"/>
  <c r="AO77" i="36"/>
  <c r="AP77" i="36"/>
  <c r="AQ77" i="36"/>
  <c r="AR77" i="36"/>
  <c r="AS77" i="36"/>
  <c r="AT77" i="36"/>
  <c r="AU77" i="36"/>
  <c r="AV77" i="36"/>
  <c r="AW77" i="36"/>
  <c r="AM78" i="36"/>
  <c r="AN78" i="36"/>
  <c r="AO78" i="36"/>
  <c r="AP78" i="36"/>
  <c r="AQ78" i="36"/>
  <c r="AR78" i="36"/>
  <c r="AS78" i="36"/>
  <c r="AT78" i="36"/>
  <c r="AU78" i="36"/>
  <c r="AV78" i="36"/>
  <c r="AW78" i="36"/>
  <c r="AM79" i="36"/>
  <c r="AN79" i="36"/>
  <c r="AO79" i="36"/>
  <c r="AP79" i="36"/>
  <c r="AQ79" i="36"/>
  <c r="AR79" i="36"/>
  <c r="AS79" i="36"/>
  <c r="AT79" i="36"/>
  <c r="AU79" i="36"/>
  <c r="AV79" i="36"/>
  <c r="AW79" i="36"/>
  <c r="AM80" i="36"/>
  <c r="AN80" i="36"/>
  <c r="AO80" i="36"/>
  <c r="AP80" i="36"/>
  <c r="AQ80" i="36"/>
  <c r="AR80" i="36"/>
  <c r="AS80" i="36"/>
  <c r="AT80" i="36"/>
  <c r="AU80" i="36"/>
  <c r="AV80" i="36"/>
  <c r="AW80" i="36"/>
  <c r="AM81" i="36"/>
  <c r="AN81" i="36"/>
  <c r="AO81" i="36"/>
  <c r="AP81" i="36"/>
  <c r="AQ81" i="36"/>
  <c r="AR81" i="36"/>
  <c r="AS81" i="36"/>
  <c r="AT81" i="36"/>
  <c r="AU81" i="36"/>
  <c r="AV81" i="36"/>
  <c r="AW81" i="36"/>
  <c r="AQ82" i="36"/>
  <c r="AR82" i="36"/>
  <c r="AS82" i="36"/>
  <c r="AT82" i="36"/>
  <c r="AU82" i="36"/>
  <c r="AV82" i="36"/>
  <c r="AW82" i="36"/>
  <c r="AQ83" i="36"/>
  <c r="AR83" i="36"/>
  <c r="AS83" i="36"/>
  <c r="AT83" i="36"/>
  <c r="AU83" i="36"/>
  <c r="AV83" i="36"/>
  <c r="AW83" i="36"/>
  <c r="AM84" i="36"/>
  <c r="AN84" i="36"/>
  <c r="AO84" i="36"/>
  <c r="AP84" i="36"/>
  <c r="AQ84" i="36"/>
  <c r="AM85" i="36"/>
  <c r="AN85" i="36"/>
  <c r="AO85" i="36"/>
  <c r="AP85" i="36"/>
  <c r="AQ85" i="36"/>
  <c r="AR85" i="36"/>
  <c r="AS85" i="36"/>
  <c r="AT85" i="36"/>
  <c r="AU85" i="36"/>
  <c r="AV85" i="36"/>
  <c r="AW85" i="36"/>
  <c r="AQ86" i="36"/>
  <c r="AR86" i="36"/>
  <c r="AS86" i="36"/>
  <c r="AT86" i="36"/>
  <c r="AU86" i="36"/>
  <c r="AV86" i="36"/>
  <c r="AW86" i="36"/>
  <c r="AM87" i="36"/>
  <c r="AN87" i="36"/>
  <c r="AO87" i="36"/>
  <c r="AP87" i="36"/>
  <c r="AQ87" i="36"/>
  <c r="AR87" i="36"/>
  <c r="AS87" i="36"/>
  <c r="AT87" i="36"/>
  <c r="AU87" i="36"/>
  <c r="AV87" i="36"/>
  <c r="AW87" i="36"/>
  <c r="AM88" i="36"/>
  <c r="AN88" i="36"/>
  <c r="AO88" i="36"/>
  <c r="AP88" i="36"/>
  <c r="AQ88" i="36"/>
  <c r="AR88" i="36"/>
  <c r="AM89" i="36"/>
  <c r="AN89" i="36"/>
  <c r="AO89" i="36"/>
  <c r="AP89" i="36"/>
  <c r="AQ89" i="36"/>
  <c r="AR89" i="36"/>
  <c r="AM90" i="36"/>
  <c r="AN90" i="36"/>
  <c r="AO90" i="36"/>
  <c r="AP90" i="36"/>
  <c r="AR90" i="36"/>
  <c r="AS90" i="36"/>
  <c r="AT90" i="36"/>
  <c r="AU90" i="36"/>
  <c r="AV90" i="36"/>
  <c r="AW90" i="36"/>
  <c r="AM91" i="36"/>
  <c r="AN91" i="36"/>
  <c r="AO91" i="36"/>
  <c r="AP91" i="36"/>
  <c r="AQ91" i="36"/>
  <c r="AR91" i="36"/>
  <c r="AS91" i="36"/>
  <c r="AT91" i="36"/>
  <c r="AU91" i="36"/>
  <c r="AV91" i="36"/>
  <c r="AW91" i="36"/>
  <c r="AM92" i="36"/>
  <c r="AN92" i="36"/>
  <c r="AO92" i="36"/>
  <c r="AP92" i="36"/>
  <c r="AQ92" i="36"/>
  <c r="AR92" i="36"/>
  <c r="AS92" i="36"/>
  <c r="AT92" i="36"/>
  <c r="AU92" i="36"/>
  <c r="AV92" i="36"/>
  <c r="AW92" i="36"/>
  <c r="AM93" i="36"/>
  <c r="AN93" i="36"/>
  <c r="AO93" i="36"/>
  <c r="AP93" i="36"/>
  <c r="AQ93" i="36"/>
  <c r="AR93" i="36"/>
  <c r="AS93" i="36"/>
  <c r="AT93" i="36"/>
  <c r="AU93" i="36"/>
  <c r="AV93" i="36"/>
  <c r="AW93" i="36"/>
  <c r="AM94" i="36"/>
  <c r="AN94" i="36"/>
  <c r="AO94" i="36"/>
  <c r="AP94" i="36"/>
  <c r="AQ94" i="36"/>
  <c r="AR94" i="36"/>
  <c r="AS94" i="36"/>
  <c r="AT94" i="36"/>
  <c r="AU94" i="36"/>
  <c r="AV94" i="36"/>
  <c r="AW94" i="36"/>
  <c r="AM95" i="36"/>
  <c r="AN95" i="36"/>
  <c r="AO95" i="36"/>
  <c r="AP95" i="36"/>
  <c r="AQ95" i="36"/>
  <c r="AR95" i="36"/>
  <c r="AS95" i="36"/>
  <c r="AT95" i="36"/>
  <c r="AU95" i="36"/>
  <c r="AV95" i="36"/>
  <c r="AW95" i="36"/>
  <c r="AM96" i="36"/>
  <c r="AN96" i="36"/>
  <c r="AO96" i="36"/>
  <c r="AP96" i="36"/>
  <c r="AQ96" i="36"/>
  <c r="AR96" i="36"/>
  <c r="AS96" i="36"/>
  <c r="AT96" i="36"/>
  <c r="AU96" i="36"/>
  <c r="AV96" i="36"/>
  <c r="AW96" i="36"/>
  <c r="AM97" i="36"/>
  <c r="AN97" i="36"/>
  <c r="AO97" i="36"/>
  <c r="AP97" i="36"/>
  <c r="AQ97" i="36"/>
  <c r="AR97" i="36"/>
  <c r="AS97" i="36"/>
  <c r="AT97" i="36"/>
  <c r="AU97" i="36"/>
  <c r="AV97" i="36"/>
  <c r="AW97" i="36"/>
  <c r="AM98" i="36"/>
  <c r="AN98" i="36"/>
  <c r="AO98" i="36"/>
  <c r="AP98" i="36"/>
  <c r="AQ98" i="36"/>
  <c r="AR98" i="36"/>
  <c r="AS98" i="36"/>
  <c r="AT98" i="36"/>
  <c r="AU98" i="36"/>
  <c r="AV98" i="36"/>
  <c r="AW98" i="36"/>
  <c r="AM99" i="36"/>
  <c r="AN99" i="36"/>
  <c r="AO99" i="36"/>
  <c r="AP99" i="36"/>
  <c r="AQ99" i="36"/>
  <c r="AR99" i="36"/>
  <c r="AS99" i="36"/>
  <c r="AT99" i="36"/>
  <c r="AU99" i="36"/>
  <c r="AV99" i="36"/>
  <c r="AW99" i="36"/>
  <c r="AM100" i="36"/>
  <c r="AN100" i="36"/>
  <c r="AO100" i="36"/>
  <c r="AP100" i="36"/>
  <c r="AQ100" i="36"/>
  <c r="AR100" i="36"/>
  <c r="AS100" i="36"/>
  <c r="AT100" i="36"/>
  <c r="AU100" i="36"/>
  <c r="AV100" i="36"/>
  <c r="AW100" i="36"/>
  <c r="AM101" i="36"/>
  <c r="AN101" i="36"/>
  <c r="AO101" i="36"/>
  <c r="AP101" i="36"/>
  <c r="AQ101" i="36"/>
  <c r="AR101" i="36"/>
  <c r="AS101" i="36"/>
  <c r="AT101" i="36"/>
  <c r="AU101" i="36"/>
  <c r="AV101" i="36"/>
  <c r="AW101" i="36"/>
  <c r="AM102" i="36"/>
  <c r="AO102" i="36"/>
  <c r="AP102" i="36"/>
  <c r="AQ102" i="36"/>
  <c r="AR102" i="36"/>
  <c r="AS102" i="36"/>
  <c r="AT102" i="36"/>
  <c r="AU102" i="36"/>
  <c r="AV102" i="36"/>
  <c r="AW102" i="36"/>
  <c r="AM103" i="36"/>
  <c r="AN103" i="36"/>
  <c r="AO103" i="36"/>
  <c r="AP103" i="36"/>
  <c r="AQ103" i="36"/>
  <c r="AR103" i="36"/>
  <c r="AS103" i="36"/>
  <c r="AT103" i="36"/>
  <c r="AU103" i="36"/>
  <c r="AV103" i="36"/>
  <c r="AW103" i="36"/>
  <c r="AM104" i="36"/>
  <c r="AN104" i="36"/>
  <c r="AO104" i="36"/>
  <c r="AP104" i="36"/>
  <c r="AQ104" i="36"/>
  <c r="AR104" i="36"/>
  <c r="AS104" i="36"/>
  <c r="AT104" i="36"/>
  <c r="AU104" i="36"/>
  <c r="AV104" i="36"/>
  <c r="AW104" i="36"/>
  <c r="AM105" i="36"/>
  <c r="AN105" i="36"/>
  <c r="AO105" i="36"/>
  <c r="AP105" i="36"/>
  <c r="AQ105" i="36"/>
  <c r="AR105" i="36"/>
  <c r="AS105" i="36"/>
  <c r="AT105" i="36"/>
  <c r="AU105" i="36"/>
  <c r="AV105" i="36"/>
  <c r="AW105" i="36"/>
  <c r="AM106" i="36"/>
  <c r="AN106" i="36"/>
  <c r="AO106" i="36"/>
  <c r="AP106" i="36"/>
  <c r="AQ106" i="36"/>
  <c r="AR106" i="36"/>
  <c r="AS106" i="36"/>
  <c r="AT106" i="36"/>
  <c r="AU106" i="36"/>
  <c r="AV106" i="36"/>
  <c r="AW106" i="36"/>
  <c r="AM107" i="36"/>
  <c r="AN107" i="36"/>
  <c r="AO107" i="36"/>
  <c r="AP107" i="36"/>
  <c r="AQ107" i="36"/>
  <c r="AR107" i="36"/>
  <c r="AS107" i="36"/>
  <c r="AT107" i="36"/>
  <c r="AU107" i="36"/>
  <c r="AV107" i="36"/>
  <c r="AW107" i="36"/>
  <c r="AM108" i="36"/>
  <c r="AN108" i="36"/>
  <c r="AO108" i="36"/>
  <c r="AP108" i="36"/>
  <c r="AQ108" i="36"/>
  <c r="AR108" i="36"/>
  <c r="AS108" i="36"/>
  <c r="AT108" i="36"/>
  <c r="AU108" i="36"/>
  <c r="AV108" i="36"/>
  <c r="AW108" i="36"/>
  <c r="AT109" i="36"/>
  <c r="AU109" i="36"/>
  <c r="AV109" i="36"/>
  <c r="AW109" i="36"/>
  <c r="AT110" i="36"/>
  <c r="AU110" i="36"/>
  <c r="AV110" i="36"/>
  <c r="AW110" i="36"/>
  <c r="AM111" i="36"/>
  <c r="AN111" i="36"/>
  <c r="AO111" i="36"/>
  <c r="AP111" i="36"/>
  <c r="AQ111" i="36"/>
  <c r="AR111" i="36"/>
  <c r="AS111" i="36"/>
  <c r="AT111" i="36"/>
  <c r="AU111" i="36"/>
  <c r="AV111" i="36"/>
  <c r="AW111" i="36"/>
  <c r="AM112" i="36"/>
  <c r="AN112" i="36"/>
  <c r="AO112" i="36"/>
  <c r="AP112" i="36"/>
  <c r="AQ112" i="36"/>
  <c r="AR112" i="36"/>
  <c r="AS112" i="36"/>
  <c r="AT112" i="36"/>
  <c r="AU112" i="36"/>
  <c r="AV112" i="36"/>
  <c r="AW112" i="36"/>
  <c r="AM113" i="36"/>
  <c r="AN113" i="36"/>
  <c r="AO113" i="36"/>
  <c r="AP113" i="36"/>
  <c r="AQ113" i="36"/>
  <c r="AR113" i="36"/>
  <c r="AS113" i="36"/>
  <c r="AT113" i="36"/>
  <c r="AU113" i="36"/>
  <c r="AV113" i="36"/>
  <c r="AW113" i="36"/>
  <c r="AM114" i="36"/>
  <c r="AN114" i="36"/>
  <c r="AO114" i="36"/>
  <c r="AP114" i="36"/>
  <c r="AQ114" i="36"/>
  <c r="AR114" i="36"/>
  <c r="AS114" i="36"/>
  <c r="AT114" i="36"/>
  <c r="AU114" i="36"/>
  <c r="AV114" i="36"/>
  <c r="AW114" i="36"/>
  <c r="AM115" i="36"/>
  <c r="AN115" i="36"/>
  <c r="AO115" i="36"/>
  <c r="AP115" i="36"/>
  <c r="AQ115" i="36"/>
  <c r="AR115" i="36"/>
  <c r="AS115" i="36"/>
  <c r="AT115" i="36"/>
  <c r="AU115" i="36"/>
  <c r="AV115" i="36"/>
  <c r="AW115" i="36"/>
  <c r="AM116" i="36"/>
  <c r="AN116" i="36"/>
  <c r="AO116" i="36"/>
  <c r="AP116" i="36"/>
  <c r="AQ116" i="36"/>
  <c r="AR116" i="36"/>
  <c r="AS116" i="36"/>
  <c r="AT116" i="36"/>
  <c r="AU116" i="36"/>
  <c r="AV116" i="36"/>
  <c r="AW116" i="36"/>
  <c r="AQ117" i="36"/>
  <c r="AR117" i="36"/>
  <c r="AS117" i="36"/>
  <c r="AT117" i="36"/>
  <c r="AU117" i="36"/>
  <c r="AV117" i="36"/>
  <c r="AW117" i="36"/>
  <c r="AQ118" i="36"/>
  <c r="AR118" i="36"/>
  <c r="AS118" i="36"/>
  <c r="AT118" i="36"/>
  <c r="AU118" i="36"/>
  <c r="AV118" i="36"/>
  <c r="AW118" i="36"/>
  <c r="AM119" i="36"/>
  <c r="AN119" i="36"/>
  <c r="AO119" i="36"/>
  <c r="AP119" i="36"/>
  <c r="AQ119" i="36"/>
  <c r="AR119" i="36"/>
  <c r="AS119" i="36"/>
  <c r="AT119" i="36"/>
  <c r="AU119" i="36"/>
  <c r="AV119" i="36"/>
  <c r="AW119" i="36"/>
  <c r="AM120" i="36"/>
  <c r="AN120" i="36"/>
  <c r="AO120" i="36"/>
  <c r="AP120" i="36"/>
  <c r="AQ120" i="36"/>
  <c r="AR120" i="36"/>
  <c r="AS120" i="36"/>
  <c r="AT120" i="36"/>
  <c r="AU120" i="36"/>
  <c r="AV120" i="36"/>
  <c r="AW120" i="36"/>
  <c r="AM121" i="36"/>
  <c r="AN121" i="36"/>
  <c r="AO121" i="36"/>
  <c r="AP121" i="36"/>
  <c r="AQ121" i="36"/>
  <c r="AR121" i="36"/>
  <c r="AS121" i="36"/>
  <c r="AT121" i="36"/>
  <c r="AU121" i="36"/>
  <c r="AV121" i="36"/>
  <c r="AW121" i="36"/>
  <c r="AM122" i="36"/>
  <c r="AN122" i="36"/>
  <c r="AO122" i="36"/>
  <c r="AP122" i="36"/>
  <c r="AQ122" i="36"/>
  <c r="AR122" i="36"/>
  <c r="AS122" i="36"/>
  <c r="AT122" i="36"/>
  <c r="AU122" i="36"/>
  <c r="AV122" i="36"/>
  <c r="AW122" i="36"/>
  <c r="AM123" i="36"/>
  <c r="AN123" i="36"/>
  <c r="AO123" i="36"/>
  <c r="AP123" i="36"/>
  <c r="AQ123" i="36"/>
  <c r="AR123" i="36"/>
  <c r="AS123" i="36"/>
  <c r="AT123" i="36"/>
  <c r="AU123" i="36"/>
  <c r="AV123" i="36"/>
  <c r="AW123" i="36"/>
  <c r="AM124" i="36"/>
  <c r="AN124" i="36"/>
  <c r="AO124" i="36"/>
  <c r="AP124" i="36"/>
  <c r="AQ124" i="36"/>
  <c r="AR124" i="36"/>
  <c r="AS124" i="36"/>
  <c r="AT124" i="36"/>
  <c r="AU124" i="36"/>
  <c r="AV124" i="36"/>
  <c r="AW124" i="36"/>
  <c r="AM125" i="36"/>
  <c r="AN125" i="36"/>
  <c r="AO125" i="36"/>
  <c r="AP125" i="36"/>
  <c r="AQ125" i="36"/>
  <c r="AR125" i="36"/>
  <c r="AS125" i="36"/>
  <c r="AT125" i="36"/>
  <c r="AU125" i="36"/>
  <c r="AV125" i="36"/>
  <c r="AW125" i="36"/>
  <c r="AM126" i="36"/>
  <c r="AN126" i="36"/>
  <c r="AO126" i="36"/>
  <c r="AP126" i="36"/>
  <c r="AQ126" i="36"/>
  <c r="AR126" i="36"/>
  <c r="AS126" i="36"/>
  <c r="AT126" i="36"/>
  <c r="AU126" i="36"/>
  <c r="AV126" i="36"/>
  <c r="AW126" i="36"/>
  <c r="AM127" i="36"/>
  <c r="AN127" i="36"/>
  <c r="AO127" i="36"/>
  <c r="AP127" i="36"/>
  <c r="AQ127" i="36"/>
  <c r="AR127" i="36"/>
  <c r="AS127" i="36"/>
  <c r="AT127" i="36"/>
  <c r="AU127" i="36"/>
  <c r="AV127" i="36"/>
  <c r="AW127" i="36"/>
  <c r="AM128" i="36"/>
  <c r="AM129" i="36"/>
  <c r="AN129" i="36"/>
  <c r="AO129" i="36"/>
  <c r="AP129" i="36"/>
  <c r="AQ129" i="36"/>
  <c r="AR129" i="36"/>
  <c r="AS129" i="36"/>
  <c r="AT129" i="36"/>
  <c r="AU129" i="36"/>
  <c r="AV129" i="36"/>
  <c r="AW129" i="36"/>
  <c r="AM130" i="36"/>
  <c r="AN130" i="36"/>
  <c r="AO130" i="36"/>
  <c r="AP130" i="36"/>
  <c r="AQ130" i="36"/>
  <c r="AR130" i="36"/>
  <c r="AS130" i="36"/>
  <c r="AT130" i="36"/>
  <c r="AU130" i="36"/>
  <c r="AV130" i="36"/>
  <c r="AW130" i="36"/>
  <c r="AM131" i="36"/>
  <c r="AN131" i="36"/>
  <c r="AO131" i="36"/>
  <c r="AP131" i="36"/>
  <c r="AQ131" i="36"/>
  <c r="AR131" i="36"/>
  <c r="AS131" i="36"/>
  <c r="AT131" i="36"/>
  <c r="AU131" i="36"/>
  <c r="AV131" i="36"/>
  <c r="AW131" i="36"/>
  <c r="AM132" i="36"/>
  <c r="AN132" i="36"/>
  <c r="AO132" i="36"/>
  <c r="AP132" i="36"/>
  <c r="AQ132" i="36"/>
  <c r="AR132" i="36"/>
  <c r="AS132" i="36"/>
  <c r="AT132" i="36"/>
  <c r="AU132" i="36"/>
  <c r="AV132" i="36"/>
  <c r="AW132" i="36"/>
  <c r="AM133" i="36"/>
  <c r="AN133" i="36"/>
  <c r="AO133" i="36"/>
  <c r="AP133" i="36"/>
  <c r="AQ133" i="36"/>
  <c r="AR133" i="36"/>
  <c r="AS133" i="36"/>
  <c r="AT133" i="36"/>
  <c r="AU133" i="36"/>
  <c r="AV133" i="36"/>
  <c r="AW133" i="36"/>
  <c r="AM134" i="36"/>
  <c r="AN134" i="36"/>
  <c r="AO134" i="36"/>
  <c r="AP134" i="36"/>
  <c r="AQ134" i="36"/>
  <c r="AR134" i="36"/>
  <c r="AS134" i="36"/>
  <c r="AT134" i="36"/>
  <c r="AU134" i="36"/>
  <c r="AV134" i="36"/>
  <c r="AW134" i="36"/>
  <c r="AM135" i="36"/>
  <c r="AN135" i="36"/>
  <c r="AO135" i="36"/>
  <c r="AP135" i="36"/>
  <c r="AQ135" i="36"/>
  <c r="AT135" i="36"/>
  <c r="AU135" i="36"/>
  <c r="AV135" i="36"/>
  <c r="AW135" i="36"/>
  <c r="AM136" i="36"/>
  <c r="AN136" i="36"/>
  <c r="AO136" i="36"/>
  <c r="AP136" i="36"/>
  <c r="AQ136" i="36"/>
  <c r="AR136" i="36"/>
  <c r="AS136" i="36"/>
  <c r="AT136" i="36"/>
  <c r="AU136" i="36"/>
  <c r="AV136" i="36"/>
  <c r="AW136" i="36"/>
  <c r="AM137" i="36"/>
  <c r="AN137" i="36"/>
  <c r="AO137" i="36"/>
  <c r="AP137" i="36"/>
  <c r="AQ137" i="36"/>
  <c r="AR137" i="36"/>
  <c r="AS137" i="36"/>
  <c r="AT137" i="36"/>
  <c r="AU137" i="36"/>
  <c r="AV137" i="36"/>
  <c r="AW137" i="36"/>
  <c r="AM138" i="36"/>
  <c r="AN138" i="36"/>
  <c r="AO138" i="36"/>
  <c r="AP138" i="36"/>
  <c r="AQ138" i="36"/>
  <c r="AR138" i="36"/>
  <c r="AS138" i="36"/>
  <c r="AT138" i="36"/>
  <c r="AU138" i="36"/>
  <c r="AV138" i="36"/>
  <c r="AW138" i="36"/>
  <c r="AM139" i="36"/>
  <c r="AN139" i="36"/>
  <c r="AO139" i="36"/>
  <c r="AP139" i="36"/>
  <c r="AQ139" i="36"/>
  <c r="AR139" i="36"/>
  <c r="AS139" i="36"/>
  <c r="AT139" i="36"/>
  <c r="AU139" i="36"/>
  <c r="AV139" i="36"/>
  <c r="AW139" i="36"/>
  <c r="AM140" i="36"/>
  <c r="AN140" i="36"/>
  <c r="AO140" i="36"/>
  <c r="AP140" i="36"/>
  <c r="AQ140" i="36"/>
  <c r="AR140" i="36"/>
  <c r="AS140" i="36"/>
  <c r="AM141" i="36"/>
  <c r="AN141" i="36"/>
  <c r="AO141" i="36"/>
  <c r="AP141" i="36"/>
  <c r="AQ141" i="36"/>
  <c r="AR141" i="36"/>
  <c r="AS141" i="36"/>
  <c r="AM142" i="36"/>
  <c r="AN142" i="36"/>
  <c r="AO142" i="36"/>
  <c r="AP142" i="36"/>
  <c r="AQ142" i="36"/>
  <c r="AR142" i="36"/>
  <c r="AS142" i="36"/>
  <c r="AT142" i="36"/>
  <c r="AU142" i="36"/>
  <c r="AV142" i="36"/>
  <c r="AW142" i="36"/>
  <c r="AM143" i="36"/>
  <c r="AN143" i="36"/>
  <c r="AO143" i="36"/>
  <c r="AP143" i="36"/>
  <c r="AQ143" i="36"/>
  <c r="AR143" i="36"/>
  <c r="AS143" i="36"/>
  <c r="AT143" i="36"/>
  <c r="AU143" i="36"/>
  <c r="AV143" i="36"/>
  <c r="AW143" i="36"/>
  <c r="AM144" i="36"/>
  <c r="AN144" i="36"/>
  <c r="AO144" i="36"/>
  <c r="AP144" i="36"/>
  <c r="AQ144" i="36"/>
  <c r="AR144" i="36"/>
  <c r="AS144" i="36"/>
  <c r="AT144" i="36"/>
  <c r="AU144" i="36"/>
  <c r="AV144" i="36"/>
  <c r="AW144" i="36"/>
  <c r="AM145" i="36"/>
  <c r="AN145" i="36"/>
  <c r="AO145" i="36"/>
  <c r="AP145" i="36"/>
  <c r="AQ145" i="36"/>
  <c r="AR145" i="36"/>
  <c r="AS145" i="36"/>
  <c r="AT145" i="36"/>
  <c r="AU145" i="36"/>
  <c r="AV145" i="36"/>
  <c r="AP146" i="36"/>
  <c r="AQ146" i="36"/>
  <c r="AR146" i="36"/>
  <c r="AS146" i="36"/>
  <c r="AT146" i="36"/>
  <c r="AU146" i="36"/>
  <c r="AV146" i="36"/>
  <c r="AW146" i="36"/>
  <c r="AP147" i="36"/>
  <c r="AQ147" i="36"/>
  <c r="AR147" i="36"/>
  <c r="AS147" i="36"/>
  <c r="AT147" i="36"/>
  <c r="AU147" i="36"/>
  <c r="AV147" i="36"/>
  <c r="AW147" i="36"/>
  <c r="AP148" i="36"/>
  <c r="AQ148" i="36"/>
  <c r="AR148" i="36"/>
  <c r="AS148" i="36"/>
  <c r="AT148" i="36"/>
  <c r="AU148" i="36"/>
  <c r="AV148" i="36"/>
  <c r="AW148" i="36"/>
  <c r="AP149" i="36"/>
  <c r="AQ149" i="36"/>
  <c r="AR149" i="36"/>
  <c r="AS149" i="36"/>
  <c r="AT149" i="36"/>
  <c r="AU149" i="36"/>
  <c r="AV149" i="36"/>
  <c r="AW149" i="36"/>
  <c r="AM150" i="36"/>
  <c r="AN150" i="36"/>
  <c r="AO150" i="36"/>
  <c r="AP150" i="36"/>
  <c r="AQ150" i="36"/>
  <c r="AR150" i="36"/>
  <c r="AS150" i="36"/>
  <c r="AT150" i="36"/>
  <c r="AU150" i="36"/>
  <c r="AV150" i="36"/>
  <c r="AW150" i="36"/>
  <c r="AM151" i="36"/>
  <c r="AN151" i="36"/>
  <c r="AO151" i="36"/>
  <c r="AP151" i="36"/>
  <c r="AQ151" i="36"/>
  <c r="AR151" i="36"/>
  <c r="AS151" i="36"/>
  <c r="AT151" i="36"/>
  <c r="AU151" i="36"/>
  <c r="AV151" i="36"/>
  <c r="AW151" i="36"/>
  <c r="AM152" i="36"/>
  <c r="AN152" i="36"/>
  <c r="AO152" i="36"/>
  <c r="AP152" i="36"/>
  <c r="AQ152" i="36"/>
  <c r="AR152" i="36"/>
  <c r="AS152" i="36"/>
  <c r="AT152" i="36"/>
  <c r="AU152" i="36"/>
  <c r="AV152" i="36"/>
  <c r="AW152" i="36"/>
  <c r="AM153" i="36"/>
  <c r="AN153" i="36"/>
  <c r="AO153" i="36"/>
  <c r="AP153" i="36"/>
  <c r="AQ153" i="36"/>
  <c r="AR153" i="36"/>
  <c r="AS153" i="36"/>
  <c r="AT153" i="36"/>
  <c r="AU153" i="36"/>
  <c r="AV153" i="36"/>
  <c r="AW153" i="36"/>
  <c r="AM154" i="36"/>
  <c r="AN154" i="36"/>
  <c r="AO154" i="36"/>
  <c r="AP154" i="36"/>
  <c r="AQ154" i="36"/>
  <c r="AR154" i="36"/>
  <c r="AS154" i="36"/>
  <c r="AT154" i="36"/>
  <c r="AU154" i="36"/>
  <c r="AV154" i="36"/>
  <c r="AW154" i="36"/>
  <c r="AM155" i="36"/>
  <c r="AN155" i="36"/>
  <c r="AO155" i="36"/>
  <c r="AP155" i="36"/>
  <c r="AQ155" i="36"/>
  <c r="AR155" i="36"/>
  <c r="AS155" i="36"/>
  <c r="AT155" i="36"/>
  <c r="AU155" i="36"/>
  <c r="AV155" i="36"/>
  <c r="AW155" i="36"/>
  <c r="AM156" i="36"/>
  <c r="AN156" i="36"/>
  <c r="AO156" i="36"/>
  <c r="AP156" i="36"/>
  <c r="AQ156" i="36"/>
  <c r="AR156" i="36"/>
  <c r="AS156" i="36"/>
  <c r="AT156" i="36"/>
  <c r="AU156" i="36"/>
  <c r="AV156" i="36"/>
  <c r="AW156" i="36"/>
  <c r="AM157" i="36"/>
  <c r="AN157" i="36"/>
  <c r="AO157" i="36"/>
  <c r="AP157" i="36"/>
  <c r="AQ157" i="36"/>
  <c r="AR157" i="36"/>
  <c r="AS157" i="36"/>
  <c r="AT157" i="36"/>
  <c r="AU157" i="36"/>
  <c r="AV157" i="36"/>
  <c r="AW157" i="36"/>
  <c r="AM158" i="36"/>
  <c r="AN158" i="36"/>
  <c r="AO158" i="36"/>
  <c r="AP158" i="36"/>
  <c r="AQ158" i="36"/>
  <c r="AR158" i="36"/>
  <c r="AS158" i="36"/>
  <c r="AT158" i="36"/>
  <c r="AU158" i="36"/>
  <c r="AV158" i="36"/>
  <c r="AW158" i="36"/>
  <c r="AM159" i="36"/>
  <c r="AN159" i="36"/>
  <c r="AO159" i="36"/>
  <c r="AP159" i="36"/>
  <c r="AQ159" i="36"/>
  <c r="AR159" i="36"/>
  <c r="AS159" i="36"/>
  <c r="AT159" i="36"/>
  <c r="AU159" i="36"/>
  <c r="AV159" i="36"/>
  <c r="AW159" i="36"/>
  <c r="AP160" i="36"/>
  <c r="AQ160" i="36"/>
  <c r="AR160" i="36"/>
  <c r="AS160" i="36"/>
  <c r="AT160" i="36"/>
  <c r="AU160" i="36"/>
  <c r="AV160" i="36"/>
  <c r="AW160" i="36"/>
  <c r="AM161" i="36"/>
  <c r="AN161" i="36"/>
  <c r="AO161" i="36"/>
  <c r="AP161" i="36"/>
  <c r="AQ161" i="36"/>
  <c r="AR161" i="36"/>
  <c r="AS161" i="36"/>
  <c r="AT161" i="36"/>
  <c r="AU161" i="36"/>
  <c r="AV161" i="36"/>
  <c r="AW161" i="36"/>
  <c r="AM162" i="36"/>
  <c r="AN162" i="36"/>
  <c r="AO162" i="36"/>
  <c r="AP162" i="36"/>
  <c r="AQ162" i="36"/>
  <c r="AR162" i="36"/>
  <c r="AS162" i="36"/>
  <c r="AT162" i="36"/>
  <c r="AU162" i="36"/>
  <c r="AV162" i="36"/>
  <c r="AW162" i="36"/>
  <c r="AM163" i="36"/>
  <c r="AN163" i="36"/>
  <c r="AO163" i="36"/>
  <c r="AP163" i="36"/>
  <c r="AQ163" i="36"/>
  <c r="AR163" i="36"/>
  <c r="AS163" i="36"/>
  <c r="AT163" i="36"/>
  <c r="AU163" i="36"/>
  <c r="AV163" i="36"/>
  <c r="AW163" i="36"/>
  <c r="AM164" i="36"/>
  <c r="AN164" i="36"/>
  <c r="AO164" i="36"/>
  <c r="AP164" i="36"/>
  <c r="AQ164" i="36"/>
  <c r="AR164" i="36"/>
  <c r="AS164" i="36"/>
  <c r="AM165" i="36"/>
  <c r="AN165" i="36"/>
  <c r="AO165" i="36"/>
  <c r="AP165" i="36"/>
  <c r="AQ165" i="36"/>
  <c r="AR165" i="36"/>
  <c r="AS165" i="36"/>
  <c r="AM166" i="36"/>
  <c r="AN166" i="36"/>
  <c r="AO166" i="36"/>
  <c r="AP166" i="36"/>
  <c r="AQ166" i="36"/>
  <c r="AR166" i="36"/>
  <c r="AS166" i="36"/>
  <c r="AT166" i="36"/>
  <c r="AU166" i="36"/>
  <c r="AV166" i="36"/>
  <c r="AW166" i="36"/>
  <c r="AM167" i="36"/>
  <c r="AN167" i="36"/>
  <c r="AO167" i="36"/>
  <c r="AP167" i="36"/>
  <c r="AQ167" i="36"/>
  <c r="AR167" i="36"/>
  <c r="AS167" i="36"/>
  <c r="AT167" i="36"/>
  <c r="AU167" i="36"/>
  <c r="AV167" i="36"/>
  <c r="AW167" i="36"/>
  <c r="AM168" i="36"/>
  <c r="AN168" i="36"/>
  <c r="AO168" i="36"/>
  <c r="AP168" i="36"/>
  <c r="AQ168" i="36"/>
  <c r="AR168" i="36"/>
  <c r="AS168" i="36"/>
  <c r="AT168" i="36"/>
  <c r="AU168" i="36"/>
  <c r="AV168" i="36"/>
  <c r="AW168" i="36"/>
  <c r="AM169" i="36"/>
  <c r="AN169" i="36"/>
  <c r="AO169" i="36"/>
  <c r="AP169" i="36"/>
  <c r="AQ169" i="36"/>
  <c r="AR169" i="36"/>
  <c r="AS169" i="36"/>
  <c r="AT169" i="36"/>
  <c r="AU169" i="36"/>
  <c r="AV169" i="36"/>
  <c r="AW169" i="36"/>
  <c r="AM170" i="36"/>
  <c r="AN170" i="36"/>
  <c r="AO170" i="36"/>
  <c r="AP170" i="36"/>
  <c r="AQ170" i="36"/>
  <c r="AR170" i="36"/>
  <c r="AS170" i="36"/>
  <c r="AT170" i="36"/>
  <c r="AU170" i="36"/>
  <c r="AV170" i="36"/>
  <c r="AW170" i="36"/>
  <c r="AM171" i="36"/>
  <c r="AN171" i="36"/>
  <c r="AO171" i="36"/>
  <c r="AP171" i="36"/>
  <c r="AQ171" i="36"/>
  <c r="AR171" i="36"/>
  <c r="AS171" i="36"/>
  <c r="AT171" i="36"/>
  <c r="AU171" i="36"/>
  <c r="AV171" i="36"/>
  <c r="AW171" i="36"/>
  <c r="AM172" i="36"/>
  <c r="AN172" i="36"/>
  <c r="AO172" i="36"/>
  <c r="AP172" i="36"/>
  <c r="AQ172" i="36"/>
  <c r="AR172" i="36"/>
  <c r="AS172" i="36"/>
  <c r="AT172" i="36"/>
  <c r="AU172" i="36"/>
  <c r="AV172" i="36"/>
  <c r="AW172" i="36"/>
  <c r="AM173" i="36"/>
  <c r="AN173" i="36"/>
  <c r="AO173" i="36"/>
  <c r="AP173" i="36"/>
  <c r="AQ173" i="36"/>
  <c r="AR173" i="36"/>
  <c r="AS173" i="36"/>
  <c r="AT173" i="36"/>
  <c r="AU173" i="36"/>
  <c r="AV173" i="36"/>
  <c r="AW173" i="36"/>
  <c r="AV174" i="36"/>
  <c r="AW174" i="36"/>
  <c r="AM175" i="36"/>
  <c r="AN175" i="36"/>
  <c r="AO175" i="36"/>
  <c r="AP175" i="36"/>
  <c r="AQ175" i="36"/>
  <c r="AR175" i="36"/>
  <c r="AS175" i="36"/>
  <c r="AT175" i="36"/>
  <c r="AU175" i="36"/>
  <c r="AV175" i="36"/>
  <c r="AW175" i="36"/>
  <c r="AM176" i="36"/>
  <c r="AN176" i="36"/>
  <c r="AO176" i="36"/>
  <c r="AP176" i="36"/>
  <c r="AQ176" i="36"/>
  <c r="AR176" i="36"/>
  <c r="AS176" i="36"/>
  <c r="AT176" i="36"/>
  <c r="AU176" i="36"/>
  <c r="AV176" i="36"/>
  <c r="AW176" i="36"/>
  <c r="AM177" i="36"/>
  <c r="AN177" i="36"/>
  <c r="AO177" i="36"/>
  <c r="AP177" i="36"/>
  <c r="AQ177" i="36"/>
  <c r="AR177" i="36"/>
  <c r="AS177" i="36"/>
  <c r="AT177" i="36"/>
  <c r="AU177" i="36"/>
  <c r="AV177" i="36"/>
  <c r="AW177" i="36"/>
  <c r="AM178" i="36"/>
  <c r="AN178" i="36"/>
  <c r="AO178" i="36"/>
  <c r="AP178" i="36"/>
  <c r="AQ178" i="36"/>
  <c r="AR178" i="36"/>
  <c r="AS178" i="36"/>
  <c r="AT178" i="36"/>
  <c r="AU178" i="36"/>
  <c r="AV178" i="36"/>
  <c r="AW178" i="36"/>
  <c r="AM179" i="36"/>
  <c r="AN179" i="36"/>
  <c r="AO179" i="36"/>
  <c r="AP179" i="36"/>
  <c r="AQ179" i="36"/>
  <c r="AR179" i="36"/>
  <c r="AS179" i="36"/>
  <c r="AT179" i="36"/>
  <c r="AU179" i="36"/>
  <c r="AV179" i="36"/>
  <c r="AW179" i="36"/>
  <c r="AM180" i="36"/>
  <c r="AN180" i="36"/>
  <c r="AO180" i="36"/>
  <c r="AP180" i="36"/>
  <c r="AQ180" i="36"/>
  <c r="AR180" i="36"/>
  <c r="AS180" i="36"/>
  <c r="AT180" i="36"/>
  <c r="AU180" i="36"/>
  <c r="AV180" i="36"/>
  <c r="AW180" i="36"/>
  <c r="AM181" i="36"/>
  <c r="AN181" i="36"/>
  <c r="AO181" i="36"/>
  <c r="AP181" i="36"/>
  <c r="AQ181" i="36"/>
  <c r="AR181" i="36"/>
  <c r="AS181" i="36"/>
  <c r="AT181" i="36"/>
  <c r="AU181" i="36"/>
  <c r="AV181" i="36"/>
  <c r="AW181" i="36"/>
  <c r="AN182" i="36"/>
  <c r="AO182" i="36"/>
  <c r="AP182" i="36"/>
  <c r="AQ182" i="36"/>
  <c r="AR182" i="36"/>
  <c r="AS182" i="36"/>
  <c r="AT182" i="36"/>
  <c r="AU182" i="36"/>
  <c r="AV182" i="36"/>
  <c r="AW182" i="36"/>
  <c r="AM183" i="36"/>
  <c r="AN183" i="36"/>
  <c r="AO183" i="36"/>
  <c r="AP183" i="36"/>
  <c r="AQ183" i="36"/>
  <c r="AR183" i="36"/>
  <c r="AS183" i="36"/>
  <c r="AT183" i="36"/>
  <c r="AU183" i="36"/>
  <c r="AV183" i="36"/>
  <c r="AW183" i="36"/>
  <c r="AM184" i="36"/>
  <c r="AN184" i="36"/>
  <c r="AO184" i="36"/>
  <c r="AP184" i="36"/>
  <c r="AQ184" i="36"/>
  <c r="AR184" i="36"/>
  <c r="AS184" i="36"/>
  <c r="AT184" i="36"/>
  <c r="AU184" i="36"/>
  <c r="AV184" i="36"/>
  <c r="AW184" i="36"/>
  <c r="AN3" i="36"/>
  <c r="AO3" i="36"/>
  <c r="AQ3" i="36"/>
  <c r="AR3" i="36"/>
  <c r="AS3" i="36"/>
  <c r="AT3" i="36"/>
  <c r="AV3" i="36"/>
  <c r="AW3" i="36"/>
  <c r="BE10" i="28"/>
  <c r="BD38" i="28"/>
  <c r="BC38" i="28"/>
  <c r="AW38" i="28"/>
  <c r="AV38" i="28"/>
  <c r="AP38" i="28"/>
  <c r="AO38" i="28"/>
  <c r="AI38" i="28"/>
  <c r="AH38" i="28"/>
  <c r="BE37" i="28"/>
  <c r="AX37" i="28"/>
  <c r="AQ37" i="28"/>
  <c r="AJ37" i="28"/>
  <c r="BE36" i="28"/>
  <c r="AX36" i="28"/>
  <c r="AQ36" i="28"/>
  <c r="AJ36" i="28"/>
  <c r="BD31" i="28"/>
  <c r="BC31" i="28"/>
  <c r="AW31" i="28"/>
  <c r="AV31" i="28"/>
  <c r="AP31" i="28"/>
  <c r="AO31" i="28"/>
  <c r="AI31" i="28"/>
  <c r="AH31" i="28"/>
  <c r="BE30" i="28"/>
  <c r="AX30" i="28"/>
  <c r="AQ30" i="28"/>
  <c r="AJ30" i="28"/>
  <c r="BE29" i="28"/>
  <c r="AX29" i="28"/>
  <c r="AQ29" i="28"/>
  <c r="AJ29" i="28"/>
  <c r="BD24" i="28"/>
  <c r="BC24" i="28"/>
  <c r="AW24" i="28"/>
  <c r="AV24" i="28"/>
  <c r="AP24" i="28"/>
  <c r="AO24" i="28"/>
  <c r="AI24" i="28"/>
  <c r="AH24" i="28"/>
  <c r="BE23" i="28"/>
  <c r="AX23" i="28"/>
  <c r="AQ23" i="28"/>
  <c r="AJ23" i="28"/>
  <c r="BE22" i="28"/>
  <c r="AX22" i="28"/>
  <c r="AQ22" i="28"/>
  <c r="AJ22" i="28"/>
  <c r="BD17" i="28"/>
  <c r="BC17" i="28"/>
  <c r="AW17" i="28"/>
  <c r="AV17" i="28"/>
  <c r="AP17" i="28"/>
  <c r="AO17" i="28"/>
  <c r="AI17" i="28"/>
  <c r="AH17" i="28"/>
  <c r="BE16" i="28"/>
  <c r="AX16" i="28"/>
  <c r="AQ16" i="28"/>
  <c r="AJ16" i="28"/>
  <c r="BE15" i="28"/>
  <c r="AX15" i="28"/>
  <c r="AQ15" i="28"/>
  <c r="AJ15" i="28"/>
  <c r="BD10" i="28"/>
  <c r="BC10" i="28"/>
  <c r="AW10" i="28"/>
  <c r="AV10" i="28"/>
  <c r="AP10" i="28"/>
  <c r="AO10" i="28"/>
  <c r="AI10" i="28"/>
  <c r="AH10" i="28"/>
  <c r="BE9" i="28"/>
  <c r="AX9" i="28"/>
  <c r="AQ9" i="28"/>
  <c r="AJ9" i="28"/>
  <c r="BE8" i="28"/>
  <c r="AX8" i="28"/>
  <c r="AQ8" i="28"/>
  <c r="AJ8" i="28"/>
  <c r="O23" i="38"/>
  <c r="K23" i="38"/>
  <c r="H23" i="38"/>
  <c r="E23" i="38"/>
  <c r="O22" i="38"/>
  <c r="K22" i="38"/>
  <c r="H22" i="38"/>
  <c r="E22" i="38"/>
  <c r="O21" i="38"/>
  <c r="K21" i="38"/>
  <c r="H21" i="38"/>
  <c r="E21" i="38"/>
  <c r="O20" i="38"/>
  <c r="K20" i="38"/>
  <c r="H20" i="38"/>
  <c r="E20" i="38"/>
  <c r="O19" i="38"/>
  <c r="K19" i="38"/>
  <c r="H19" i="38"/>
  <c r="E19" i="38"/>
  <c r="O18" i="38"/>
  <c r="K18" i="38"/>
  <c r="H18" i="38"/>
  <c r="E18" i="38"/>
  <c r="O17" i="38"/>
  <c r="K17" i="38"/>
  <c r="H17" i="38"/>
  <c r="E17" i="38"/>
  <c r="O16" i="38"/>
  <c r="K16" i="38"/>
  <c r="H16" i="38"/>
  <c r="E16" i="38"/>
  <c r="O15" i="38"/>
  <c r="K15" i="38"/>
  <c r="H15" i="38"/>
  <c r="E15" i="38"/>
  <c r="O14" i="38"/>
  <c r="K14" i="38"/>
  <c r="H14" i="38"/>
  <c r="E14" i="38"/>
  <c r="O13" i="38"/>
  <c r="K13" i="38"/>
  <c r="H13" i="38"/>
  <c r="E13" i="38"/>
  <c r="O12" i="38"/>
  <c r="K12" i="38"/>
  <c r="H12" i="38"/>
  <c r="E12" i="38"/>
  <c r="O11" i="38"/>
  <c r="K11" i="38"/>
  <c r="H11" i="38"/>
  <c r="E11" i="38"/>
  <c r="O10" i="38"/>
  <c r="K10" i="38"/>
  <c r="H10" i="38"/>
  <c r="E10" i="38"/>
  <c r="O9" i="38"/>
  <c r="K9" i="38"/>
  <c r="H9" i="38"/>
  <c r="E9" i="38"/>
  <c r="O8" i="38"/>
  <c r="K8" i="38"/>
  <c r="H8" i="38"/>
  <c r="E8" i="38"/>
  <c r="O7" i="38"/>
  <c r="K7" i="38"/>
  <c r="H7" i="38"/>
  <c r="E7" i="38"/>
  <c r="O6" i="38"/>
  <c r="K6" i="38"/>
  <c r="H6" i="38"/>
  <c r="E6" i="38"/>
  <c r="O5" i="38"/>
  <c r="K5" i="38"/>
  <c r="H5" i="38"/>
  <c r="E5" i="38"/>
  <c r="O4" i="38"/>
  <c r="K4" i="38"/>
  <c r="H4" i="38"/>
  <c r="E4" i="38"/>
  <c r="O3" i="38"/>
  <c r="K3" i="38"/>
  <c r="H3" i="38"/>
  <c r="E3" i="38"/>
  <c r="O2" i="38"/>
  <c r="K2" i="38"/>
  <c r="H2" i="38"/>
  <c r="E2" i="38"/>
  <c r="AK188" i="26"/>
  <c r="AK200" i="26" s="1"/>
  <c r="AL188" i="26"/>
  <c r="AM188" i="26"/>
  <c r="AN188" i="26"/>
  <c r="AK201" i="26" s="1"/>
  <c r="AO188" i="26"/>
  <c r="AP188" i="26"/>
  <c r="AQ188" i="26"/>
  <c r="AR188" i="26"/>
  <c r="AS188" i="26"/>
  <c r="AK202" i="26" s="1"/>
  <c r="AT188" i="26"/>
  <c r="AU188" i="26"/>
  <c r="AO201" i="25"/>
  <c r="AO200" i="25"/>
  <c r="AO199" i="25"/>
  <c r="AO198" i="25"/>
  <c r="AM201" i="25"/>
  <c r="AM200" i="25"/>
  <c r="AM199" i="25"/>
  <c r="BI199" i="25"/>
  <c r="AM198" i="25"/>
  <c r="AN188" i="25"/>
  <c r="AO188" i="25"/>
  <c r="AP188" i="25"/>
  <c r="AQ188" i="25"/>
  <c r="AR188" i="25"/>
  <c r="AS188" i="25"/>
  <c r="AT188" i="25"/>
  <c r="AU188" i="25"/>
  <c r="AV188" i="25"/>
  <c r="AW188" i="25"/>
  <c r="AM188" i="25"/>
  <c r="G98" i="29"/>
  <c r="G55" i="29"/>
  <c r="B200" i="25"/>
  <c r="B199" i="25"/>
  <c r="B198" i="25"/>
  <c r="B29" i="29"/>
  <c r="B28" i="29"/>
  <c r="B27" i="29"/>
  <c r="B25" i="29"/>
  <c r="B39" i="29"/>
  <c r="B38" i="29"/>
  <c r="B37" i="29"/>
  <c r="B35" i="29"/>
  <c r="B18" i="29"/>
  <c r="B17" i="29"/>
  <c r="B16" i="29"/>
  <c r="AL184" i="37"/>
  <c r="AK184" i="37"/>
  <c r="AJ184" i="37"/>
  <c r="AI184" i="37"/>
  <c r="AH184" i="37"/>
  <c r="AG184" i="37"/>
  <c r="AF184" i="37"/>
  <c r="AE184" i="37"/>
  <c r="AD184" i="37"/>
  <c r="AC184" i="37"/>
  <c r="AB184" i="37"/>
  <c r="AL183" i="37"/>
  <c r="AK183" i="37"/>
  <c r="AJ183" i="37"/>
  <c r="AI183" i="37"/>
  <c r="AH183" i="37"/>
  <c r="AG183" i="37"/>
  <c r="AF183" i="37"/>
  <c r="AE183" i="37"/>
  <c r="AD183" i="37"/>
  <c r="AC183" i="37"/>
  <c r="AB183" i="37"/>
  <c r="AL182" i="37"/>
  <c r="AK182" i="37"/>
  <c r="AJ182" i="37"/>
  <c r="AI182" i="37"/>
  <c r="AH182" i="37"/>
  <c r="AG182" i="37"/>
  <c r="AF182" i="37"/>
  <c r="AE182" i="37"/>
  <c r="AD182" i="37"/>
  <c r="AC182" i="37"/>
  <c r="AB182" i="37"/>
  <c r="AL181" i="37"/>
  <c r="AK181" i="37"/>
  <c r="AJ181" i="37"/>
  <c r="AI181" i="37"/>
  <c r="AH181" i="37"/>
  <c r="AG181" i="37"/>
  <c r="AF181" i="37"/>
  <c r="AE181" i="37"/>
  <c r="AD181" i="37"/>
  <c r="AC181" i="37"/>
  <c r="AB181" i="37"/>
  <c r="AL180" i="37"/>
  <c r="AK180" i="37"/>
  <c r="AJ180" i="37"/>
  <c r="AI180" i="37"/>
  <c r="AH180" i="37"/>
  <c r="AG180" i="37"/>
  <c r="AF180" i="37"/>
  <c r="AE180" i="37"/>
  <c r="AD180" i="37"/>
  <c r="AC180" i="37"/>
  <c r="AB180" i="37"/>
  <c r="AL179" i="37"/>
  <c r="AK179" i="37"/>
  <c r="AJ179" i="37"/>
  <c r="AI179" i="37"/>
  <c r="AH179" i="37"/>
  <c r="AG179" i="37"/>
  <c r="AF179" i="37"/>
  <c r="AE179" i="37"/>
  <c r="AD179" i="37"/>
  <c r="AC179" i="37"/>
  <c r="AB179" i="37"/>
  <c r="AL178" i="37"/>
  <c r="AK178" i="37"/>
  <c r="AJ178" i="37"/>
  <c r="AI178" i="37"/>
  <c r="AH178" i="37"/>
  <c r="AG178" i="37"/>
  <c r="AF178" i="37"/>
  <c r="AE178" i="37"/>
  <c r="AD178" i="37"/>
  <c r="AC178" i="37"/>
  <c r="AB178" i="37"/>
  <c r="AL177" i="37"/>
  <c r="AK177" i="37"/>
  <c r="AJ177" i="37"/>
  <c r="AI177" i="37"/>
  <c r="AH177" i="37"/>
  <c r="AG177" i="37"/>
  <c r="AF177" i="37"/>
  <c r="AE177" i="37"/>
  <c r="AD177" i="37"/>
  <c r="AC177" i="37"/>
  <c r="AB177" i="37"/>
  <c r="AL176" i="37"/>
  <c r="AK176" i="37"/>
  <c r="AJ176" i="37"/>
  <c r="AI176" i="37"/>
  <c r="AH176" i="37"/>
  <c r="AG176" i="37"/>
  <c r="AF176" i="37"/>
  <c r="AE176" i="37"/>
  <c r="AD176" i="37"/>
  <c r="AC176" i="37"/>
  <c r="AB176" i="37"/>
  <c r="AL175" i="37"/>
  <c r="AK175" i="37"/>
  <c r="AJ175" i="37"/>
  <c r="AI175" i="37"/>
  <c r="AH175" i="37"/>
  <c r="AG175" i="37"/>
  <c r="AF175" i="37"/>
  <c r="AE175" i="37"/>
  <c r="AD175" i="37"/>
  <c r="AC175" i="37"/>
  <c r="AB175" i="37"/>
  <c r="AL174" i="37"/>
  <c r="AK174" i="37"/>
  <c r="AJ174" i="37"/>
  <c r="AI174" i="37"/>
  <c r="AH174" i="37"/>
  <c r="AG174" i="37"/>
  <c r="AF174" i="37"/>
  <c r="AE174" i="37"/>
  <c r="AD174" i="37"/>
  <c r="AC174" i="37"/>
  <c r="AB174" i="37"/>
  <c r="AL173" i="37"/>
  <c r="AK173" i="37"/>
  <c r="AJ173" i="37"/>
  <c r="AI173" i="37"/>
  <c r="AH173" i="37"/>
  <c r="AG173" i="37"/>
  <c r="AF173" i="37"/>
  <c r="AE173" i="37"/>
  <c r="AD173" i="37"/>
  <c r="AC173" i="37"/>
  <c r="AB173" i="37"/>
  <c r="AL172" i="37"/>
  <c r="AK172" i="37"/>
  <c r="AJ172" i="37"/>
  <c r="AI172" i="37"/>
  <c r="AH172" i="37"/>
  <c r="AG172" i="37"/>
  <c r="AF172" i="37"/>
  <c r="AE172" i="37"/>
  <c r="AD172" i="37"/>
  <c r="AC172" i="37"/>
  <c r="AB172" i="37"/>
  <c r="AL171" i="37"/>
  <c r="AK171" i="37"/>
  <c r="AJ171" i="37"/>
  <c r="AI171" i="37"/>
  <c r="AH171" i="37"/>
  <c r="AG171" i="37"/>
  <c r="AF171" i="37"/>
  <c r="AE171" i="37"/>
  <c r="AD171" i="37"/>
  <c r="AC171" i="37"/>
  <c r="AB171" i="37"/>
  <c r="AL170" i="37"/>
  <c r="AK170" i="37"/>
  <c r="AJ170" i="37"/>
  <c r="AI170" i="37"/>
  <c r="AH170" i="37"/>
  <c r="AG170" i="37"/>
  <c r="AF170" i="37"/>
  <c r="AE170" i="37"/>
  <c r="AD170" i="37"/>
  <c r="AC170" i="37"/>
  <c r="AB170" i="37"/>
  <c r="AL169" i="37"/>
  <c r="AK169" i="37"/>
  <c r="AJ169" i="37"/>
  <c r="AI169" i="37"/>
  <c r="AH169" i="37"/>
  <c r="AG169" i="37"/>
  <c r="AF169" i="37"/>
  <c r="AE169" i="37"/>
  <c r="AD169" i="37"/>
  <c r="AC169" i="37"/>
  <c r="AB169" i="37"/>
  <c r="AL168" i="37"/>
  <c r="AK168" i="37"/>
  <c r="AJ168" i="37"/>
  <c r="AI168" i="37"/>
  <c r="AH168" i="37"/>
  <c r="AG168" i="37"/>
  <c r="AF168" i="37"/>
  <c r="AE168" i="37"/>
  <c r="AD168" i="37"/>
  <c r="AC168" i="37"/>
  <c r="AB168" i="37"/>
  <c r="AL167" i="37"/>
  <c r="AK167" i="37"/>
  <c r="AJ167" i="37"/>
  <c r="AI167" i="37"/>
  <c r="AH167" i="37"/>
  <c r="AG167" i="37"/>
  <c r="AF167" i="37"/>
  <c r="AE167" i="37"/>
  <c r="AD167" i="37"/>
  <c r="AC167" i="37"/>
  <c r="AB167" i="37"/>
  <c r="AL166" i="37"/>
  <c r="AK166" i="37"/>
  <c r="AJ166" i="37"/>
  <c r="AI166" i="37"/>
  <c r="AH166" i="37"/>
  <c r="AG166" i="37"/>
  <c r="AF166" i="37"/>
  <c r="AE166" i="37"/>
  <c r="AD166" i="37"/>
  <c r="AC166" i="37"/>
  <c r="AB166" i="37"/>
  <c r="AL165" i="37"/>
  <c r="AK165" i="37"/>
  <c r="AJ165" i="37"/>
  <c r="AI165" i="37"/>
  <c r="AH165" i="37"/>
  <c r="AG165" i="37"/>
  <c r="AF165" i="37"/>
  <c r="AE165" i="37"/>
  <c r="AD165" i="37"/>
  <c r="AC165" i="37"/>
  <c r="AB165" i="37"/>
  <c r="AL164" i="37"/>
  <c r="AK164" i="37"/>
  <c r="AJ164" i="37"/>
  <c r="AI164" i="37"/>
  <c r="AH164" i="37"/>
  <c r="AG164" i="37"/>
  <c r="AF164" i="37"/>
  <c r="AE164" i="37"/>
  <c r="AD164" i="37"/>
  <c r="AC164" i="37"/>
  <c r="AB164" i="37"/>
  <c r="AL163" i="37"/>
  <c r="AK163" i="37"/>
  <c r="AJ163" i="37"/>
  <c r="AI163" i="37"/>
  <c r="AH163" i="37"/>
  <c r="AG163" i="37"/>
  <c r="AF163" i="37"/>
  <c r="AE163" i="37"/>
  <c r="AD163" i="37"/>
  <c r="AC163" i="37"/>
  <c r="AB163" i="37"/>
  <c r="AL162" i="37"/>
  <c r="AK162" i="37"/>
  <c r="AJ162" i="37"/>
  <c r="AI162" i="37"/>
  <c r="AH162" i="37"/>
  <c r="AG162" i="37"/>
  <c r="AF162" i="37"/>
  <c r="AE162" i="37"/>
  <c r="AD162" i="37"/>
  <c r="AC162" i="37"/>
  <c r="AB162" i="37"/>
  <c r="AL161" i="37"/>
  <c r="AK161" i="37"/>
  <c r="AJ161" i="37"/>
  <c r="AI161" i="37"/>
  <c r="AH161" i="37"/>
  <c r="AG161" i="37"/>
  <c r="AF161" i="37"/>
  <c r="AE161" i="37"/>
  <c r="AD161" i="37"/>
  <c r="AC161" i="37"/>
  <c r="AB161" i="37"/>
  <c r="AL160" i="37"/>
  <c r="AK160" i="37"/>
  <c r="AJ160" i="37"/>
  <c r="AI160" i="37"/>
  <c r="AH160" i="37"/>
  <c r="AG160" i="37"/>
  <c r="AF160" i="37"/>
  <c r="AE160" i="37"/>
  <c r="AD160" i="37"/>
  <c r="AC160" i="37"/>
  <c r="AB160" i="37"/>
  <c r="AL159" i="37"/>
  <c r="AK159" i="37"/>
  <c r="AJ159" i="37"/>
  <c r="AI159" i="37"/>
  <c r="AH159" i="37"/>
  <c r="AG159" i="37"/>
  <c r="AF159" i="37"/>
  <c r="AE159" i="37"/>
  <c r="AD159" i="37"/>
  <c r="AC159" i="37"/>
  <c r="AB159" i="37"/>
  <c r="AL158" i="37"/>
  <c r="AK158" i="37"/>
  <c r="AJ158" i="37"/>
  <c r="AI158" i="37"/>
  <c r="AH158" i="37"/>
  <c r="AG158" i="37"/>
  <c r="AF158" i="37"/>
  <c r="AE158" i="37"/>
  <c r="AD158" i="37"/>
  <c r="AC158" i="37"/>
  <c r="AB158" i="37"/>
  <c r="AL157" i="37"/>
  <c r="AK157" i="37"/>
  <c r="AJ157" i="37"/>
  <c r="AI157" i="37"/>
  <c r="AH157" i="37"/>
  <c r="AG157" i="37"/>
  <c r="AF157" i="37"/>
  <c r="AE157" i="37"/>
  <c r="AD157" i="37"/>
  <c r="AC157" i="37"/>
  <c r="AB157" i="37"/>
  <c r="AL156" i="37"/>
  <c r="AK156" i="37"/>
  <c r="AJ156" i="37"/>
  <c r="AI156" i="37"/>
  <c r="AH156" i="37"/>
  <c r="AG156" i="37"/>
  <c r="AF156" i="37"/>
  <c r="AE156" i="37"/>
  <c r="AD156" i="37"/>
  <c r="AC156" i="37"/>
  <c r="AB156" i="37"/>
  <c r="AL155" i="37"/>
  <c r="AK155" i="37"/>
  <c r="AJ155" i="37"/>
  <c r="AI155" i="37"/>
  <c r="AH155" i="37"/>
  <c r="AG155" i="37"/>
  <c r="AF155" i="37"/>
  <c r="AE155" i="37"/>
  <c r="AD155" i="37"/>
  <c r="AC155" i="37"/>
  <c r="AB155" i="37"/>
  <c r="AL154" i="37"/>
  <c r="AK154" i="37"/>
  <c r="AJ154" i="37"/>
  <c r="AI154" i="37"/>
  <c r="AH154" i="37"/>
  <c r="AG154" i="37"/>
  <c r="AF154" i="37"/>
  <c r="AE154" i="37"/>
  <c r="AD154" i="37"/>
  <c r="AC154" i="37"/>
  <c r="AB154" i="37"/>
  <c r="AL153" i="37"/>
  <c r="AK153" i="37"/>
  <c r="AJ153" i="37"/>
  <c r="AI153" i="37"/>
  <c r="AH153" i="37"/>
  <c r="AG153" i="37"/>
  <c r="AF153" i="37"/>
  <c r="AE153" i="37"/>
  <c r="AD153" i="37"/>
  <c r="AC153" i="37"/>
  <c r="AB153" i="37"/>
  <c r="AL152" i="37"/>
  <c r="AK152" i="37"/>
  <c r="AJ152" i="37"/>
  <c r="AI152" i="37"/>
  <c r="AH152" i="37"/>
  <c r="AG152" i="37"/>
  <c r="AF152" i="37"/>
  <c r="AE152" i="37"/>
  <c r="AD152" i="37"/>
  <c r="AC152" i="37"/>
  <c r="AB152" i="37"/>
  <c r="AL150" i="37"/>
  <c r="AK150" i="37"/>
  <c r="AJ150" i="37"/>
  <c r="AI150" i="37"/>
  <c r="AH150" i="37"/>
  <c r="AG150" i="37"/>
  <c r="AF150" i="37"/>
  <c r="AE150" i="37"/>
  <c r="AD150" i="37"/>
  <c r="AC150" i="37"/>
  <c r="AB150" i="37"/>
  <c r="AL149" i="37"/>
  <c r="AK149" i="37"/>
  <c r="AJ149" i="37"/>
  <c r="AI149" i="37"/>
  <c r="AH149" i="37"/>
  <c r="AG149" i="37"/>
  <c r="AF149" i="37"/>
  <c r="AE149" i="37"/>
  <c r="AD149" i="37"/>
  <c r="AC149" i="37"/>
  <c r="AB149" i="37"/>
  <c r="AL148" i="37"/>
  <c r="AK148" i="37"/>
  <c r="AJ148" i="37"/>
  <c r="AI148" i="37"/>
  <c r="AH148" i="37"/>
  <c r="AG148" i="37"/>
  <c r="AF148" i="37"/>
  <c r="AE148" i="37"/>
  <c r="AD148" i="37"/>
  <c r="AC148" i="37"/>
  <c r="AB148" i="37"/>
  <c r="AL147" i="37"/>
  <c r="AK147" i="37"/>
  <c r="AJ147" i="37"/>
  <c r="AI147" i="37"/>
  <c r="AH147" i="37"/>
  <c r="AG147" i="37"/>
  <c r="AF147" i="37"/>
  <c r="AE147" i="37"/>
  <c r="AD147" i="37"/>
  <c r="AC147" i="37"/>
  <c r="AB147" i="37"/>
  <c r="AL146" i="37"/>
  <c r="AK146" i="37"/>
  <c r="AJ146" i="37"/>
  <c r="AI146" i="37"/>
  <c r="AH146" i="37"/>
  <c r="AG146" i="37"/>
  <c r="AF146" i="37"/>
  <c r="AE146" i="37"/>
  <c r="AD146" i="37"/>
  <c r="AC146" i="37"/>
  <c r="AB146" i="37"/>
  <c r="AL145" i="37"/>
  <c r="AK145" i="37"/>
  <c r="AJ145" i="37"/>
  <c r="AI145" i="37"/>
  <c r="AH145" i="37"/>
  <c r="AG145" i="37"/>
  <c r="AF145" i="37"/>
  <c r="AE145" i="37"/>
  <c r="AD145" i="37"/>
  <c r="AC145" i="37"/>
  <c r="AB145" i="37"/>
  <c r="AL144" i="37"/>
  <c r="AK144" i="37"/>
  <c r="AJ144" i="37"/>
  <c r="AI144" i="37"/>
  <c r="AH144" i="37"/>
  <c r="AG144" i="37"/>
  <c r="AF144" i="37"/>
  <c r="AE144" i="37"/>
  <c r="AD144" i="37"/>
  <c r="AC144" i="37"/>
  <c r="AB144" i="37"/>
  <c r="AL143" i="37"/>
  <c r="AK143" i="37"/>
  <c r="AJ143" i="37"/>
  <c r="AI143" i="37"/>
  <c r="AH143" i="37"/>
  <c r="AG143" i="37"/>
  <c r="AF143" i="37"/>
  <c r="AE143" i="37"/>
  <c r="AD143" i="37"/>
  <c r="AC143" i="37"/>
  <c r="AB143" i="37"/>
  <c r="AL142" i="37"/>
  <c r="AK142" i="37"/>
  <c r="AJ142" i="37"/>
  <c r="AI142" i="37"/>
  <c r="AH142" i="37"/>
  <c r="AG142" i="37"/>
  <c r="AF142" i="37"/>
  <c r="AE142" i="37"/>
  <c r="AD142" i="37"/>
  <c r="AC142" i="37"/>
  <c r="AB142" i="37"/>
  <c r="AL141" i="37"/>
  <c r="AK141" i="37"/>
  <c r="AJ141" i="37"/>
  <c r="AI141" i="37"/>
  <c r="AH141" i="37"/>
  <c r="AG141" i="37"/>
  <c r="AF141" i="37"/>
  <c r="AE141" i="37"/>
  <c r="AD141" i="37"/>
  <c r="AC141" i="37"/>
  <c r="AB141" i="37"/>
  <c r="AL140" i="37"/>
  <c r="AK140" i="37"/>
  <c r="AJ140" i="37"/>
  <c r="AI140" i="37"/>
  <c r="AH140" i="37"/>
  <c r="AG140" i="37"/>
  <c r="AF140" i="37"/>
  <c r="AE140" i="37"/>
  <c r="AD140" i="37"/>
  <c r="AC140" i="37"/>
  <c r="AB140" i="37"/>
  <c r="AL139" i="37"/>
  <c r="AK139" i="37"/>
  <c r="AJ139" i="37"/>
  <c r="AI139" i="37"/>
  <c r="AH139" i="37"/>
  <c r="AG139" i="37"/>
  <c r="AF139" i="37"/>
  <c r="AE139" i="37"/>
  <c r="AD139" i="37"/>
  <c r="AC139" i="37"/>
  <c r="AB139" i="37"/>
  <c r="AL138" i="37"/>
  <c r="AK138" i="37"/>
  <c r="AJ138" i="37"/>
  <c r="AI138" i="37"/>
  <c r="AH138" i="37"/>
  <c r="AG138" i="37"/>
  <c r="AF138" i="37"/>
  <c r="AE138" i="37"/>
  <c r="AD138" i="37"/>
  <c r="AC138" i="37"/>
  <c r="AB138" i="37"/>
  <c r="AL137" i="37"/>
  <c r="AK137" i="37"/>
  <c r="AJ137" i="37"/>
  <c r="AI137" i="37"/>
  <c r="AH137" i="37"/>
  <c r="AG137" i="37"/>
  <c r="AF137" i="37"/>
  <c r="AE137" i="37"/>
  <c r="AD137" i="37"/>
  <c r="AC137" i="37"/>
  <c r="AB137" i="37"/>
  <c r="AL136" i="37"/>
  <c r="AK136" i="37"/>
  <c r="AJ136" i="37"/>
  <c r="AI136" i="37"/>
  <c r="AH136" i="37"/>
  <c r="AG136" i="37"/>
  <c r="AF136" i="37"/>
  <c r="AE136" i="37"/>
  <c r="AD136" i="37"/>
  <c r="AC136" i="37"/>
  <c r="AB136" i="37"/>
  <c r="AL135" i="37"/>
  <c r="AK135" i="37"/>
  <c r="AJ135" i="37"/>
  <c r="AI135" i="37"/>
  <c r="AH135" i="37"/>
  <c r="AG135" i="37"/>
  <c r="AF135" i="37"/>
  <c r="AE135" i="37"/>
  <c r="AD135" i="37"/>
  <c r="AC135" i="37"/>
  <c r="AB135" i="37"/>
  <c r="AL134" i="37"/>
  <c r="AK134" i="37"/>
  <c r="AJ134" i="37"/>
  <c r="AI134" i="37"/>
  <c r="AH134" i="37"/>
  <c r="AG134" i="37"/>
  <c r="AF134" i="37"/>
  <c r="AE134" i="37"/>
  <c r="AD134" i="37"/>
  <c r="AC134" i="37"/>
  <c r="AB134" i="37"/>
  <c r="AL133" i="37"/>
  <c r="AK133" i="37"/>
  <c r="AJ133" i="37"/>
  <c r="AI133" i="37"/>
  <c r="AH133" i="37"/>
  <c r="AG133" i="37"/>
  <c r="AF133" i="37"/>
  <c r="AE133" i="37"/>
  <c r="AD133" i="37"/>
  <c r="AC133" i="37"/>
  <c r="AB133" i="37"/>
  <c r="AL132" i="37"/>
  <c r="AK132" i="37"/>
  <c r="AJ132" i="37"/>
  <c r="AI132" i="37"/>
  <c r="AH132" i="37"/>
  <c r="AG132" i="37"/>
  <c r="AF132" i="37"/>
  <c r="AE132" i="37"/>
  <c r="AD132" i="37"/>
  <c r="AC132" i="37"/>
  <c r="AB132" i="37"/>
  <c r="AL131" i="37"/>
  <c r="AK131" i="37"/>
  <c r="AJ131" i="37"/>
  <c r="AI131" i="37"/>
  <c r="AH131" i="37"/>
  <c r="AG131" i="37"/>
  <c r="AF131" i="37"/>
  <c r="AE131" i="37"/>
  <c r="AD131" i="37"/>
  <c r="AC131" i="37"/>
  <c r="AB131" i="37"/>
  <c r="AL130" i="37"/>
  <c r="AK130" i="37"/>
  <c r="AJ130" i="37"/>
  <c r="AI130" i="37"/>
  <c r="AH130" i="37"/>
  <c r="AG130" i="37"/>
  <c r="AF130" i="37"/>
  <c r="AE130" i="37"/>
  <c r="AD130" i="37"/>
  <c r="AC130" i="37"/>
  <c r="AB130" i="37"/>
  <c r="AL129" i="37"/>
  <c r="AK129" i="37"/>
  <c r="AJ129" i="37"/>
  <c r="AI129" i="37"/>
  <c r="AH129" i="37"/>
  <c r="AG129" i="37"/>
  <c r="AF129" i="37"/>
  <c r="AE129" i="37"/>
  <c r="AD129" i="37"/>
  <c r="AC129" i="37"/>
  <c r="AB129" i="37"/>
  <c r="AL128" i="37"/>
  <c r="AK128" i="37"/>
  <c r="AJ128" i="37"/>
  <c r="AI128" i="37"/>
  <c r="AH128" i="37"/>
  <c r="AG128" i="37"/>
  <c r="AF128" i="37"/>
  <c r="AE128" i="37"/>
  <c r="AD128" i="37"/>
  <c r="AC128" i="37"/>
  <c r="AB128" i="37"/>
  <c r="AL127" i="37"/>
  <c r="AK127" i="37"/>
  <c r="AJ127" i="37"/>
  <c r="AI127" i="37"/>
  <c r="AH127" i="37"/>
  <c r="AG127" i="37"/>
  <c r="AF127" i="37"/>
  <c r="AE127" i="37"/>
  <c r="AD127" i="37"/>
  <c r="AC127" i="37"/>
  <c r="AB127" i="37"/>
  <c r="AL126" i="37"/>
  <c r="AK126" i="37"/>
  <c r="AJ126" i="37"/>
  <c r="AI126" i="37"/>
  <c r="AH126" i="37"/>
  <c r="AG126" i="37"/>
  <c r="AF126" i="37"/>
  <c r="AE126" i="37"/>
  <c r="AD126" i="37"/>
  <c r="AC126" i="37"/>
  <c r="AB126" i="37"/>
  <c r="AL125" i="37"/>
  <c r="AK125" i="37"/>
  <c r="AJ125" i="37"/>
  <c r="AI125" i="37"/>
  <c r="AH125" i="37"/>
  <c r="AG125" i="37"/>
  <c r="AF125" i="37"/>
  <c r="AE125" i="37"/>
  <c r="AD125" i="37"/>
  <c r="AC125" i="37"/>
  <c r="AB125" i="37"/>
  <c r="AL124" i="37"/>
  <c r="AK124" i="37"/>
  <c r="AJ124" i="37"/>
  <c r="AI124" i="37"/>
  <c r="AH124" i="37"/>
  <c r="AG124" i="37"/>
  <c r="AF124" i="37"/>
  <c r="AE124" i="37"/>
  <c r="AD124" i="37"/>
  <c r="AC124" i="37"/>
  <c r="AB124" i="37"/>
  <c r="AL123" i="37"/>
  <c r="AK123" i="37"/>
  <c r="AJ123" i="37"/>
  <c r="AI123" i="37"/>
  <c r="AH123" i="37"/>
  <c r="AG123" i="37"/>
  <c r="AF123" i="37"/>
  <c r="AE123" i="37"/>
  <c r="AD123" i="37"/>
  <c r="AC123" i="37"/>
  <c r="AB123" i="37"/>
  <c r="AL122" i="37"/>
  <c r="AK122" i="37"/>
  <c r="AJ122" i="37"/>
  <c r="AI122" i="37"/>
  <c r="AH122" i="37"/>
  <c r="AG122" i="37"/>
  <c r="AF122" i="37"/>
  <c r="AE122" i="37"/>
  <c r="AD122" i="37"/>
  <c r="AC122" i="37"/>
  <c r="AB122" i="37"/>
  <c r="AL121" i="37"/>
  <c r="AK121" i="37"/>
  <c r="AJ121" i="37"/>
  <c r="AI121" i="37"/>
  <c r="AH121" i="37"/>
  <c r="AG121" i="37"/>
  <c r="AF121" i="37"/>
  <c r="AE121" i="37"/>
  <c r="AD121" i="37"/>
  <c r="AC121" i="37"/>
  <c r="AB121" i="37"/>
  <c r="AL120" i="37"/>
  <c r="AK120" i="37"/>
  <c r="AJ120" i="37"/>
  <c r="AI120" i="37"/>
  <c r="AH120" i="37"/>
  <c r="AG120" i="37"/>
  <c r="AF120" i="37"/>
  <c r="AE120" i="37"/>
  <c r="AD120" i="37"/>
  <c r="AC120" i="37"/>
  <c r="AB120" i="37"/>
  <c r="AL119" i="37"/>
  <c r="AK119" i="37"/>
  <c r="AJ119" i="37"/>
  <c r="AI119" i="37"/>
  <c r="AH119" i="37"/>
  <c r="AG119" i="37"/>
  <c r="AF119" i="37"/>
  <c r="AE119" i="37"/>
  <c r="AD119" i="37"/>
  <c r="AC119" i="37"/>
  <c r="AB119" i="37"/>
  <c r="AL118" i="37"/>
  <c r="AK118" i="37"/>
  <c r="AJ118" i="37"/>
  <c r="AI118" i="37"/>
  <c r="AH118" i="37"/>
  <c r="AG118" i="37"/>
  <c r="AF118" i="37"/>
  <c r="AE118" i="37"/>
  <c r="AD118" i="37"/>
  <c r="AC118" i="37"/>
  <c r="AB118" i="37"/>
  <c r="AL117" i="37"/>
  <c r="AK117" i="37"/>
  <c r="AJ117" i="37"/>
  <c r="AI117" i="37"/>
  <c r="AH117" i="37"/>
  <c r="AG117" i="37"/>
  <c r="AF117" i="37"/>
  <c r="AE117" i="37"/>
  <c r="AD117" i="37"/>
  <c r="AC117" i="37"/>
  <c r="AB117" i="37"/>
  <c r="AL116" i="37"/>
  <c r="AK116" i="37"/>
  <c r="AJ116" i="37"/>
  <c r="AI116" i="37"/>
  <c r="AH116" i="37"/>
  <c r="AG116" i="37"/>
  <c r="AF116" i="37"/>
  <c r="AE116" i="37"/>
  <c r="AD116" i="37"/>
  <c r="AC116" i="37"/>
  <c r="AB116" i="37"/>
  <c r="AL115" i="37"/>
  <c r="AK115" i="37"/>
  <c r="AJ115" i="37"/>
  <c r="AI115" i="37"/>
  <c r="AH115" i="37"/>
  <c r="AG115" i="37"/>
  <c r="AF115" i="37"/>
  <c r="AE115" i="37"/>
  <c r="AD115" i="37"/>
  <c r="AC115" i="37"/>
  <c r="AB115" i="37"/>
  <c r="AL113" i="37"/>
  <c r="AK113" i="37"/>
  <c r="AJ113" i="37"/>
  <c r="AI113" i="37"/>
  <c r="AH113" i="37"/>
  <c r="AG113" i="37"/>
  <c r="AF113" i="37"/>
  <c r="AE113" i="37"/>
  <c r="AD113" i="37"/>
  <c r="AC113" i="37"/>
  <c r="AB113" i="37"/>
  <c r="AL112" i="37"/>
  <c r="AK112" i="37"/>
  <c r="AJ112" i="37"/>
  <c r="AI112" i="37"/>
  <c r="AH112" i="37"/>
  <c r="AG112" i="37"/>
  <c r="AF112" i="37"/>
  <c r="AE112" i="37"/>
  <c r="AD112" i="37"/>
  <c r="AC112" i="37"/>
  <c r="AB112" i="37"/>
  <c r="AL111" i="37"/>
  <c r="AK111" i="37"/>
  <c r="AJ111" i="37"/>
  <c r="AI111" i="37"/>
  <c r="AH111" i="37"/>
  <c r="AG111" i="37"/>
  <c r="AF111" i="37"/>
  <c r="AE111" i="37"/>
  <c r="AD111" i="37"/>
  <c r="AC111" i="37"/>
  <c r="AB111" i="37"/>
  <c r="AL110" i="37"/>
  <c r="AK110" i="37"/>
  <c r="AJ110" i="37"/>
  <c r="AI110" i="37"/>
  <c r="AH110" i="37"/>
  <c r="AG110" i="37"/>
  <c r="AF110" i="37"/>
  <c r="AE110" i="37"/>
  <c r="AD110" i="37"/>
  <c r="AC110" i="37"/>
  <c r="AB110" i="37"/>
  <c r="AL109" i="37"/>
  <c r="AK109" i="37"/>
  <c r="AJ109" i="37"/>
  <c r="AI109" i="37"/>
  <c r="AH109" i="37"/>
  <c r="AG109" i="37"/>
  <c r="AF109" i="37"/>
  <c r="AE109" i="37"/>
  <c r="AD109" i="37"/>
  <c r="AC109" i="37"/>
  <c r="AB109" i="37"/>
  <c r="AL108" i="37"/>
  <c r="AK108" i="37"/>
  <c r="AJ108" i="37"/>
  <c r="AI108" i="37"/>
  <c r="AH108" i="37"/>
  <c r="AG108" i="37"/>
  <c r="AF108" i="37"/>
  <c r="AE108" i="37"/>
  <c r="AD108" i="37"/>
  <c r="AC108" i="37"/>
  <c r="AB108" i="37"/>
  <c r="AL107" i="37"/>
  <c r="AK107" i="37"/>
  <c r="AJ107" i="37"/>
  <c r="AI107" i="37"/>
  <c r="AH107" i="37"/>
  <c r="AG107" i="37"/>
  <c r="AF107" i="37"/>
  <c r="AE107" i="37"/>
  <c r="AD107" i="37"/>
  <c r="AC107" i="37"/>
  <c r="AB107" i="37"/>
  <c r="AL106" i="37"/>
  <c r="AK106" i="37"/>
  <c r="AJ106" i="37"/>
  <c r="AI106" i="37"/>
  <c r="AH106" i="37"/>
  <c r="AG106" i="37"/>
  <c r="AF106" i="37"/>
  <c r="AE106" i="37"/>
  <c r="AD106" i="37"/>
  <c r="AC106" i="37"/>
  <c r="AB106" i="37"/>
  <c r="AL105" i="37"/>
  <c r="AK105" i="37"/>
  <c r="AJ105" i="37"/>
  <c r="AI105" i="37"/>
  <c r="AH105" i="37"/>
  <c r="AG105" i="37"/>
  <c r="AF105" i="37"/>
  <c r="AE105" i="37"/>
  <c r="AD105" i="37"/>
  <c r="AC105" i="37"/>
  <c r="AB105" i="37"/>
  <c r="AL104" i="37"/>
  <c r="AK104" i="37"/>
  <c r="AJ104" i="37"/>
  <c r="AI104" i="37"/>
  <c r="AH104" i="37"/>
  <c r="AG104" i="37"/>
  <c r="AF104" i="37"/>
  <c r="AE104" i="37"/>
  <c r="AD104" i="37"/>
  <c r="AC104" i="37"/>
  <c r="AB104" i="37"/>
  <c r="AL103" i="37"/>
  <c r="AK103" i="37"/>
  <c r="AJ103" i="37"/>
  <c r="AI103" i="37"/>
  <c r="AH103" i="37"/>
  <c r="AG103" i="37"/>
  <c r="AF103" i="37"/>
  <c r="AE103" i="37"/>
  <c r="AD103" i="37"/>
  <c r="AC103" i="37"/>
  <c r="AB103" i="37"/>
  <c r="AL102" i="37"/>
  <c r="AK102" i="37"/>
  <c r="AJ102" i="37"/>
  <c r="AI102" i="37"/>
  <c r="AH102" i="37"/>
  <c r="AG102" i="37"/>
  <c r="AF102" i="37"/>
  <c r="AE102" i="37"/>
  <c r="AD102" i="37"/>
  <c r="AC102" i="37"/>
  <c r="AB102" i="37"/>
  <c r="AL101" i="37"/>
  <c r="AK101" i="37"/>
  <c r="AJ101" i="37"/>
  <c r="AI101" i="37"/>
  <c r="AH101" i="37"/>
  <c r="AG101" i="37"/>
  <c r="AF101" i="37"/>
  <c r="AE101" i="37"/>
  <c r="AD101" i="37"/>
  <c r="AC101" i="37"/>
  <c r="AB101" i="37"/>
  <c r="AL100" i="37"/>
  <c r="AK100" i="37"/>
  <c r="AJ100" i="37"/>
  <c r="AI100" i="37"/>
  <c r="AH100" i="37"/>
  <c r="AG100" i="37"/>
  <c r="AF100" i="37"/>
  <c r="AE100" i="37"/>
  <c r="AD100" i="37"/>
  <c r="AC100" i="37"/>
  <c r="AB100" i="37"/>
  <c r="AL99" i="37"/>
  <c r="AK99" i="37"/>
  <c r="AJ99" i="37"/>
  <c r="AI99" i="37"/>
  <c r="AH99" i="37"/>
  <c r="AG99" i="37"/>
  <c r="AF99" i="37"/>
  <c r="AE99" i="37"/>
  <c r="AD99" i="37"/>
  <c r="AC99" i="37"/>
  <c r="AB99" i="37"/>
  <c r="AL98" i="37"/>
  <c r="AK98" i="37"/>
  <c r="AJ98" i="37"/>
  <c r="AI98" i="37"/>
  <c r="AH98" i="37"/>
  <c r="AG98" i="37"/>
  <c r="AF98" i="37"/>
  <c r="AE98" i="37"/>
  <c r="AD98" i="37"/>
  <c r="AC98" i="37"/>
  <c r="AB98" i="37"/>
  <c r="AL97" i="37"/>
  <c r="AK97" i="37"/>
  <c r="AJ97" i="37"/>
  <c r="AI97" i="37"/>
  <c r="AH97" i="37"/>
  <c r="AG97" i="37"/>
  <c r="AF97" i="37"/>
  <c r="AE97" i="37"/>
  <c r="AD97" i="37"/>
  <c r="AC97" i="37"/>
  <c r="AB97" i="37"/>
  <c r="AL96" i="37"/>
  <c r="AK96" i="37"/>
  <c r="AJ96" i="37"/>
  <c r="AI96" i="37"/>
  <c r="AH96" i="37"/>
  <c r="AG96" i="37"/>
  <c r="AF96" i="37"/>
  <c r="AE96" i="37"/>
  <c r="AD96" i="37"/>
  <c r="AC96" i="37"/>
  <c r="AB96" i="37"/>
  <c r="AL95" i="37"/>
  <c r="AK95" i="37"/>
  <c r="AJ95" i="37"/>
  <c r="AI95" i="37"/>
  <c r="AH95" i="37"/>
  <c r="AG95" i="37"/>
  <c r="AF95" i="37"/>
  <c r="AE95" i="37"/>
  <c r="AD95" i="37"/>
  <c r="AC95" i="37"/>
  <c r="AB95" i="37"/>
  <c r="AL94" i="37"/>
  <c r="AK94" i="37"/>
  <c r="AJ94" i="37"/>
  <c r="AI94" i="37"/>
  <c r="AH94" i="37"/>
  <c r="AG94" i="37"/>
  <c r="AF94" i="37"/>
  <c r="AE94" i="37"/>
  <c r="AD94" i="37"/>
  <c r="AC94" i="37"/>
  <c r="AB94" i="37"/>
  <c r="AL93" i="37"/>
  <c r="AK93" i="37"/>
  <c r="AJ93" i="37"/>
  <c r="AI93" i="37"/>
  <c r="AH93" i="37"/>
  <c r="AG93" i="37"/>
  <c r="AF93" i="37"/>
  <c r="AE93" i="37"/>
  <c r="AD93" i="37"/>
  <c r="AC93" i="37"/>
  <c r="AB93" i="37"/>
  <c r="AL92" i="37"/>
  <c r="AK92" i="37"/>
  <c r="AJ92" i="37"/>
  <c r="AI92" i="37"/>
  <c r="AH92" i="37"/>
  <c r="AG92" i="37"/>
  <c r="AF92" i="37"/>
  <c r="AE92" i="37"/>
  <c r="AD92" i="37"/>
  <c r="AC92" i="37"/>
  <c r="AB92" i="37"/>
  <c r="AL91" i="37"/>
  <c r="AK91" i="37"/>
  <c r="AJ91" i="37"/>
  <c r="AI91" i="37"/>
  <c r="AH91" i="37"/>
  <c r="AG91" i="37"/>
  <c r="AF91" i="37"/>
  <c r="AE91" i="37"/>
  <c r="AD91" i="37"/>
  <c r="AC91" i="37"/>
  <c r="AB91" i="37"/>
  <c r="AL90" i="37"/>
  <c r="AK90" i="37"/>
  <c r="AJ90" i="37"/>
  <c r="AI90" i="37"/>
  <c r="AH90" i="37"/>
  <c r="AG90" i="37"/>
  <c r="AF90" i="37"/>
  <c r="AE90" i="37"/>
  <c r="AD90" i="37"/>
  <c r="AC90" i="37"/>
  <c r="AB90" i="37"/>
  <c r="AL89" i="37"/>
  <c r="AK89" i="37"/>
  <c r="AJ89" i="37"/>
  <c r="AI89" i="37"/>
  <c r="AH89" i="37"/>
  <c r="AG89" i="37"/>
  <c r="AF89" i="37"/>
  <c r="AE89" i="37"/>
  <c r="AD89" i="37"/>
  <c r="AC89" i="37"/>
  <c r="AB89" i="37"/>
  <c r="AL88" i="37"/>
  <c r="AK88" i="37"/>
  <c r="AJ88" i="37"/>
  <c r="AI88" i="37"/>
  <c r="AH88" i="37"/>
  <c r="AG88" i="37"/>
  <c r="AF88" i="37"/>
  <c r="AE88" i="37"/>
  <c r="AD88" i="37"/>
  <c r="AC88" i="37"/>
  <c r="AB88" i="37"/>
  <c r="AL87" i="37"/>
  <c r="AK87" i="37"/>
  <c r="AJ87" i="37"/>
  <c r="AI87" i="37"/>
  <c r="AH87" i="37"/>
  <c r="AG87" i="37"/>
  <c r="AF87" i="37"/>
  <c r="AE87" i="37"/>
  <c r="AD87" i="37"/>
  <c r="AC87" i="37"/>
  <c r="AB87" i="37"/>
  <c r="AL86" i="37"/>
  <c r="AK86" i="37"/>
  <c r="AJ86" i="37"/>
  <c r="AI86" i="37"/>
  <c r="AH86" i="37"/>
  <c r="AG86" i="37"/>
  <c r="AF86" i="37"/>
  <c r="AE86" i="37"/>
  <c r="AD86" i="37"/>
  <c r="AC86" i="37"/>
  <c r="AB86" i="37"/>
  <c r="AL85" i="37"/>
  <c r="AK85" i="37"/>
  <c r="AJ85" i="37"/>
  <c r="AI85" i="37"/>
  <c r="AH85" i="37"/>
  <c r="AG85" i="37"/>
  <c r="AF85" i="37"/>
  <c r="AE85" i="37"/>
  <c r="AD85" i="37"/>
  <c r="AC85" i="37"/>
  <c r="AB85" i="37"/>
  <c r="AL84" i="37"/>
  <c r="AK84" i="37"/>
  <c r="AJ84" i="37"/>
  <c r="AI84" i="37"/>
  <c r="AH84" i="37"/>
  <c r="AG84" i="37"/>
  <c r="AF84" i="37"/>
  <c r="AE84" i="37"/>
  <c r="AD84" i="37"/>
  <c r="AC84" i="37"/>
  <c r="AB84" i="37"/>
  <c r="AL83" i="37"/>
  <c r="AK83" i="37"/>
  <c r="AJ83" i="37"/>
  <c r="AI83" i="37"/>
  <c r="AH83" i="37"/>
  <c r="AG83" i="37"/>
  <c r="AF83" i="37"/>
  <c r="AE83" i="37"/>
  <c r="AD83" i="37"/>
  <c r="AC83" i="37"/>
  <c r="AB83" i="37"/>
  <c r="AL82" i="37"/>
  <c r="AK82" i="37"/>
  <c r="AJ82" i="37"/>
  <c r="AI82" i="37"/>
  <c r="AH82" i="37"/>
  <c r="AG82" i="37"/>
  <c r="AF82" i="37"/>
  <c r="AE82" i="37"/>
  <c r="AD82" i="37"/>
  <c r="AC82" i="37"/>
  <c r="AB82" i="37"/>
  <c r="AL81" i="37"/>
  <c r="AK81" i="37"/>
  <c r="AJ81" i="37"/>
  <c r="AI81" i="37"/>
  <c r="AH81" i="37"/>
  <c r="AG81" i="37"/>
  <c r="AF81" i="37"/>
  <c r="AE81" i="37"/>
  <c r="AD81" i="37"/>
  <c r="AC81" i="37"/>
  <c r="AB81" i="37"/>
  <c r="AL80" i="37"/>
  <c r="AK80" i="37"/>
  <c r="AJ80" i="37"/>
  <c r="AI80" i="37"/>
  <c r="AH80" i="37"/>
  <c r="AG80" i="37"/>
  <c r="AF80" i="37"/>
  <c r="AE80" i="37"/>
  <c r="AD80" i="37"/>
  <c r="AC80" i="37"/>
  <c r="AB80" i="37"/>
  <c r="AL79" i="37"/>
  <c r="AK79" i="37"/>
  <c r="AJ79" i="37"/>
  <c r="AI79" i="37"/>
  <c r="AH79" i="37"/>
  <c r="AG79" i="37"/>
  <c r="AF79" i="37"/>
  <c r="AE79" i="37"/>
  <c r="AD79" i="37"/>
  <c r="AC79" i="37"/>
  <c r="AB79" i="37"/>
  <c r="AL78" i="37"/>
  <c r="AK78" i="37"/>
  <c r="AJ78" i="37"/>
  <c r="AI78" i="37"/>
  <c r="AH78" i="37"/>
  <c r="AG78" i="37"/>
  <c r="AF78" i="37"/>
  <c r="AE78" i="37"/>
  <c r="AD78" i="37"/>
  <c r="AC78" i="37"/>
  <c r="AB78" i="37"/>
  <c r="AL77" i="37"/>
  <c r="AK77" i="37"/>
  <c r="AJ77" i="37"/>
  <c r="AI77" i="37"/>
  <c r="AH77" i="37"/>
  <c r="AG77" i="37"/>
  <c r="AF77" i="37"/>
  <c r="AE77" i="37"/>
  <c r="AD77" i="37"/>
  <c r="AC77" i="37"/>
  <c r="AB77" i="37"/>
  <c r="AL76" i="37"/>
  <c r="AK76" i="37"/>
  <c r="AJ76" i="37"/>
  <c r="AI76" i="37"/>
  <c r="AH76" i="37"/>
  <c r="AG76" i="37"/>
  <c r="AF76" i="37"/>
  <c r="AE76" i="37"/>
  <c r="AD76" i="37"/>
  <c r="AC76" i="37"/>
  <c r="AB76" i="37"/>
  <c r="AL75" i="37"/>
  <c r="AK75" i="37"/>
  <c r="AJ75" i="37"/>
  <c r="AI75" i="37"/>
  <c r="AH75" i="37"/>
  <c r="AG75" i="37"/>
  <c r="AF75" i="37"/>
  <c r="AE75" i="37"/>
  <c r="AD75" i="37"/>
  <c r="AC75" i="37"/>
  <c r="AB75" i="37"/>
  <c r="AL74" i="37"/>
  <c r="AK74" i="37"/>
  <c r="AJ74" i="37"/>
  <c r="AI74" i="37"/>
  <c r="AH74" i="37"/>
  <c r="AG74" i="37"/>
  <c r="AF74" i="37"/>
  <c r="AE74" i="37"/>
  <c r="AD74" i="37"/>
  <c r="AC74" i="37"/>
  <c r="AB74" i="37"/>
  <c r="AL73" i="37"/>
  <c r="AK73" i="37"/>
  <c r="AJ73" i="37"/>
  <c r="AI73" i="37"/>
  <c r="AH73" i="37"/>
  <c r="AG73" i="37"/>
  <c r="AF73" i="37"/>
  <c r="AE73" i="37"/>
  <c r="AD73" i="37"/>
  <c r="AC73" i="37"/>
  <c r="AB73" i="37"/>
  <c r="AL72" i="37"/>
  <c r="AK72" i="37"/>
  <c r="AJ72" i="37"/>
  <c r="AI72" i="37"/>
  <c r="AH72" i="37"/>
  <c r="AG72" i="37"/>
  <c r="AF72" i="37"/>
  <c r="AE72" i="37"/>
  <c r="AD72" i="37"/>
  <c r="AC72" i="37"/>
  <c r="AB72" i="37"/>
  <c r="AL71" i="37"/>
  <c r="AK71" i="37"/>
  <c r="AJ71" i="37"/>
  <c r="AI71" i="37"/>
  <c r="AH71" i="37"/>
  <c r="AG71" i="37"/>
  <c r="AF71" i="37"/>
  <c r="AE71" i="37"/>
  <c r="AD71" i="37"/>
  <c r="AC71" i="37"/>
  <c r="AB71" i="37"/>
  <c r="AL70" i="37"/>
  <c r="AK70" i="37"/>
  <c r="AJ70" i="37"/>
  <c r="AI70" i="37"/>
  <c r="AH70" i="37"/>
  <c r="AG70" i="37"/>
  <c r="AF70" i="37"/>
  <c r="AE70" i="37"/>
  <c r="AD70" i="37"/>
  <c r="AC70" i="37"/>
  <c r="AB70" i="37"/>
  <c r="AL69" i="37"/>
  <c r="AK69" i="37"/>
  <c r="AJ69" i="37"/>
  <c r="AI69" i="37"/>
  <c r="AH69" i="37"/>
  <c r="AG69" i="37"/>
  <c r="AF69" i="37"/>
  <c r="AE69" i="37"/>
  <c r="AD69" i="37"/>
  <c r="AC69" i="37"/>
  <c r="AB69" i="37"/>
  <c r="AL68" i="37"/>
  <c r="AK68" i="37"/>
  <c r="AJ68" i="37"/>
  <c r="AI68" i="37"/>
  <c r="AH68" i="37"/>
  <c r="AG68" i="37"/>
  <c r="AF68" i="37"/>
  <c r="AE68" i="37"/>
  <c r="AD68" i="37"/>
  <c r="AC68" i="37"/>
  <c r="AB68" i="37"/>
  <c r="AL67" i="37"/>
  <c r="AK67" i="37"/>
  <c r="AJ67" i="37"/>
  <c r="AI67" i="37"/>
  <c r="AH67" i="37"/>
  <c r="AG67" i="37"/>
  <c r="AF67" i="37"/>
  <c r="AE67" i="37"/>
  <c r="AD67" i="37"/>
  <c r="AC67" i="37"/>
  <c r="AB67" i="37"/>
  <c r="AL66" i="37"/>
  <c r="AK66" i="37"/>
  <c r="AJ66" i="37"/>
  <c r="AI66" i="37"/>
  <c r="AH66" i="37"/>
  <c r="AG66" i="37"/>
  <c r="AF66" i="37"/>
  <c r="AE66" i="37"/>
  <c r="AD66" i="37"/>
  <c r="AC66" i="37"/>
  <c r="AB66" i="37"/>
  <c r="AL65" i="37"/>
  <c r="AK65" i="37"/>
  <c r="AJ65" i="37"/>
  <c r="AI65" i="37"/>
  <c r="AH65" i="37"/>
  <c r="AG65" i="37"/>
  <c r="AF65" i="37"/>
  <c r="AE65" i="37"/>
  <c r="AD65" i="37"/>
  <c r="AC65" i="37"/>
  <c r="AB65" i="37"/>
  <c r="AL64" i="37"/>
  <c r="AK64" i="37"/>
  <c r="AJ64" i="37"/>
  <c r="AI64" i="37"/>
  <c r="AH64" i="37"/>
  <c r="AG64" i="37"/>
  <c r="AF64" i="37"/>
  <c r="AE64" i="37"/>
  <c r="AD64" i="37"/>
  <c r="AC64" i="37"/>
  <c r="AB64" i="37"/>
  <c r="AL63" i="37"/>
  <c r="AK63" i="37"/>
  <c r="AJ63" i="37"/>
  <c r="AI63" i="37"/>
  <c r="AH63" i="37"/>
  <c r="AG63" i="37"/>
  <c r="AF63" i="37"/>
  <c r="AE63" i="37"/>
  <c r="AD63" i="37"/>
  <c r="AC63" i="37"/>
  <c r="AB63" i="37"/>
  <c r="AL62" i="37"/>
  <c r="AK62" i="37"/>
  <c r="AJ62" i="37"/>
  <c r="AI62" i="37"/>
  <c r="AH62" i="37"/>
  <c r="AG62" i="37"/>
  <c r="AF62" i="37"/>
  <c r="AE62" i="37"/>
  <c r="AD62" i="37"/>
  <c r="AC62" i="37"/>
  <c r="AB62" i="37"/>
  <c r="AL61" i="37"/>
  <c r="AK61" i="37"/>
  <c r="AJ61" i="37"/>
  <c r="AI61" i="37"/>
  <c r="AH61" i="37"/>
  <c r="AG61" i="37"/>
  <c r="AF61" i="37"/>
  <c r="AE61" i="37"/>
  <c r="AD61" i="37"/>
  <c r="AC61" i="37"/>
  <c r="AB61" i="37"/>
  <c r="AL60" i="37"/>
  <c r="AK60" i="37"/>
  <c r="AJ60" i="37"/>
  <c r="AI60" i="37"/>
  <c r="AH60" i="37"/>
  <c r="AG60" i="37"/>
  <c r="AF60" i="37"/>
  <c r="AE60" i="37"/>
  <c r="AD60" i="37"/>
  <c r="AC60" i="37"/>
  <c r="AB60" i="37"/>
  <c r="AL59" i="37"/>
  <c r="AK59" i="37"/>
  <c r="AJ59" i="37"/>
  <c r="AI59" i="37"/>
  <c r="AH59" i="37"/>
  <c r="AG59" i="37"/>
  <c r="AF59" i="37"/>
  <c r="AE59" i="37"/>
  <c r="AD59" i="37"/>
  <c r="AC59" i="37"/>
  <c r="AB59" i="37"/>
  <c r="AL58" i="37"/>
  <c r="AK58" i="37"/>
  <c r="AJ58" i="37"/>
  <c r="AI58" i="37"/>
  <c r="AH58" i="37"/>
  <c r="AG58" i="37"/>
  <c r="AF58" i="37"/>
  <c r="AE58" i="37"/>
  <c r="AD58" i="37"/>
  <c r="AC58" i="37"/>
  <c r="AB58" i="37"/>
  <c r="AL57" i="37"/>
  <c r="AK57" i="37"/>
  <c r="AJ57" i="37"/>
  <c r="AI57" i="37"/>
  <c r="AH57" i="37"/>
  <c r="AG57" i="37"/>
  <c r="AF57" i="37"/>
  <c r="AE57" i="37"/>
  <c r="AD57" i="37"/>
  <c r="AC57" i="37"/>
  <c r="AB57" i="37"/>
  <c r="AL56" i="37"/>
  <c r="AK56" i="37"/>
  <c r="AJ56" i="37"/>
  <c r="AI56" i="37"/>
  <c r="AH56" i="37"/>
  <c r="AG56" i="37"/>
  <c r="AF56" i="37"/>
  <c r="AE56" i="37"/>
  <c r="AD56" i="37"/>
  <c r="AC56" i="37"/>
  <c r="AB56" i="37"/>
  <c r="AL55" i="37"/>
  <c r="AK55" i="37"/>
  <c r="AJ55" i="37"/>
  <c r="AI55" i="37"/>
  <c r="AH55" i="37"/>
  <c r="AG55" i="37"/>
  <c r="AF55" i="37"/>
  <c r="AE55" i="37"/>
  <c r="AD55" i="37"/>
  <c r="AC55" i="37"/>
  <c r="AB55" i="37"/>
  <c r="AL54" i="37"/>
  <c r="AK54" i="37"/>
  <c r="AJ54" i="37"/>
  <c r="AI54" i="37"/>
  <c r="AH54" i="37"/>
  <c r="AG54" i="37"/>
  <c r="AF54" i="37"/>
  <c r="AE54" i="37"/>
  <c r="AD54" i="37"/>
  <c r="AC54" i="37"/>
  <c r="AB54" i="37"/>
  <c r="AL53" i="37"/>
  <c r="AK53" i="37"/>
  <c r="AJ53" i="37"/>
  <c r="AI53" i="37"/>
  <c r="AH53" i="37"/>
  <c r="AG53" i="37"/>
  <c r="AF53" i="37"/>
  <c r="AE53" i="37"/>
  <c r="AD53" i="37"/>
  <c r="AC53" i="37"/>
  <c r="AB53" i="37"/>
  <c r="AL52" i="37"/>
  <c r="AK52" i="37"/>
  <c r="AJ52" i="37"/>
  <c r="AI52" i="37"/>
  <c r="AH52" i="37"/>
  <c r="AG52" i="37"/>
  <c r="AF52" i="37"/>
  <c r="AE52" i="37"/>
  <c r="AD52" i="37"/>
  <c r="AC52" i="37"/>
  <c r="AB52" i="37"/>
  <c r="AL51" i="37"/>
  <c r="AK51" i="37"/>
  <c r="AJ51" i="37"/>
  <c r="AI51" i="37"/>
  <c r="AH51" i="37"/>
  <c r="AG51" i="37"/>
  <c r="AF51" i="37"/>
  <c r="AE51" i="37"/>
  <c r="AD51" i="37"/>
  <c r="AC51" i="37"/>
  <c r="AB51" i="37"/>
  <c r="AL50" i="37"/>
  <c r="AK50" i="37"/>
  <c r="AJ50" i="37"/>
  <c r="AI50" i="37"/>
  <c r="AH50" i="37"/>
  <c r="AG50" i="37"/>
  <c r="AF50" i="37"/>
  <c r="AE50" i="37"/>
  <c r="AD50" i="37"/>
  <c r="AC50" i="37"/>
  <c r="AB50" i="37"/>
  <c r="AL49" i="37"/>
  <c r="AK49" i="37"/>
  <c r="AJ49" i="37"/>
  <c r="AI49" i="37"/>
  <c r="AH49" i="37"/>
  <c r="AG49" i="37"/>
  <c r="AF49" i="37"/>
  <c r="AE49" i="37"/>
  <c r="AD49" i="37"/>
  <c r="AC49" i="37"/>
  <c r="AB49" i="37"/>
  <c r="AL48" i="37"/>
  <c r="AK48" i="37"/>
  <c r="AJ48" i="37"/>
  <c r="AI48" i="37"/>
  <c r="AH48" i="37"/>
  <c r="AG48" i="37"/>
  <c r="AF48" i="37"/>
  <c r="AE48" i="37"/>
  <c r="AD48" i="37"/>
  <c r="AC48" i="37"/>
  <c r="AB48" i="37"/>
  <c r="AL47" i="37"/>
  <c r="AK47" i="37"/>
  <c r="AJ47" i="37"/>
  <c r="AI47" i="37"/>
  <c r="AH47" i="37"/>
  <c r="AG47" i="37"/>
  <c r="AF47" i="37"/>
  <c r="AE47" i="37"/>
  <c r="AD47" i="37"/>
  <c r="AC47" i="37"/>
  <c r="AB47" i="37"/>
  <c r="AL46" i="37"/>
  <c r="AK46" i="37"/>
  <c r="AJ46" i="37"/>
  <c r="AI46" i="37"/>
  <c r="AH46" i="37"/>
  <c r="AG46" i="37"/>
  <c r="AF46" i="37"/>
  <c r="AE46" i="37"/>
  <c r="AD46" i="37"/>
  <c r="AC46" i="37"/>
  <c r="AB46" i="37"/>
  <c r="AL45" i="37"/>
  <c r="AK45" i="37"/>
  <c r="AJ45" i="37"/>
  <c r="AI45" i="37"/>
  <c r="AH45" i="37"/>
  <c r="AG45" i="37"/>
  <c r="AF45" i="37"/>
  <c r="AE45" i="37"/>
  <c r="AD45" i="37"/>
  <c r="AC45" i="37"/>
  <c r="AB45" i="37"/>
  <c r="AL44" i="37"/>
  <c r="AK44" i="37"/>
  <c r="AJ44" i="37"/>
  <c r="AI44" i="37"/>
  <c r="AH44" i="37"/>
  <c r="AG44" i="37"/>
  <c r="AF44" i="37"/>
  <c r="AE44" i="37"/>
  <c r="AD44" i="37"/>
  <c r="AC44" i="37"/>
  <c r="AB44" i="37"/>
  <c r="AL43" i="37"/>
  <c r="AK43" i="37"/>
  <c r="AJ43" i="37"/>
  <c r="AI43" i="37"/>
  <c r="AH43" i="37"/>
  <c r="AG43" i="37"/>
  <c r="AF43" i="37"/>
  <c r="AE43" i="37"/>
  <c r="AD43" i="37"/>
  <c r="AC43" i="37"/>
  <c r="AB43" i="37"/>
  <c r="AL42" i="37"/>
  <c r="AK42" i="37"/>
  <c r="AJ42" i="37"/>
  <c r="AI42" i="37"/>
  <c r="AH42" i="37"/>
  <c r="AG42" i="37"/>
  <c r="AF42" i="37"/>
  <c r="AE42" i="37"/>
  <c r="AD42" i="37"/>
  <c r="AC42" i="37"/>
  <c r="AB42" i="37"/>
  <c r="AL41" i="37"/>
  <c r="AK41" i="37"/>
  <c r="AJ41" i="37"/>
  <c r="AI41" i="37"/>
  <c r="AH41" i="37"/>
  <c r="AG41" i="37"/>
  <c r="AF41" i="37"/>
  <c r="AE41" i="37"/>
  <c r="AD41" i="37"/>
  <c r="AC41" i="37"/>
  <c r="AB41" i="37"/>
  <c r="AL40" i="37"/>
  <c r="AK40" i="37"/>
  <c r="AJ40" i="37"/>
  <c r="AI40" i="37"/>
  <c r="AH40" i="37"/>
  <c r="AG40" i="37"/>
  <c r="AF40" i="37"/>
  <c r="AE40" i="37"/>
  <c r="AD40" i="37"/>
  <c r="AC40" i="37"/>
  <c r="AB40" i="37"/>
  <c r="AL39" i="37"/>
  <c r="AK39" i="37"/>
  <c r="AJ39" i="37"/>
  <c r="AI39" i="37"/>
  <c r="AH39" i="37"/>
  <c r="AG39" i="37"/>
  <c r="AF39" i="37"/>
  <c r="AE39" i="37"/>
  <c r="AD39" i="37"/>
  <c r="AC39" i="37"/>
  <c r="AB39" i="37"/>
  <c r="AL38" i="37"/>
  <c r="AK38" i="37"/>
  <c r="AJ38" i="37"/>
  <c r="AI38" i="37"/>
  <c r="AH38" i="37"/>
  <c r="AG38" i="37"/>
  <c r="AF38" i="37"/>
  <c r="AE38" i="37"/>
  <c r="AD38" i="37"/>
  <c r="AC38" i="37"/>
  <c r="AB38" i="37"/>
  <c r="AL37" i="37"/>
  <c r="AK37" i="37"/>
  <c r="AJ37" i="37"/>
  <c r="AI37" i="37"/>
  <c r="AH37" i="37"/>
  <c r="AG37" i="37"/>
  <c r="AF37" i="37"/>
  <c r="AE37" i="37"/>
  <c r="AD37" i="37"/>
  <c r="AC37" i="37"/>
  <c r="AB37" i="37"/>
  <c r="AL36" i="37"/>
  <c r="AK36" i="37"/>
  <c r="AJ36" i="37"/>
  <c r="AI36" i="37"/>
  <c r="AH36" i="37"/>
  <c r="AG36" i="37"/>
  <c r="AF36" i="37"/>
  <c r="AE36" i="37"/>
  <c r="AD36" i="37"/>
  <c r="AC36" i="37"/>
  <c r="AB36" i="37"/>
  <c r="AL35" i="37"/>
  <c r="AK35" i="37"/>
  <c r="AJ35" i="37"/>
  <c r="AI35" i="37"/>
  <c r="AH35" i="37"/>
  <c r="AG35" i="37"/>
  <c r="AF35" i="37"/>
  <c r="AE35" i="37"/>
  <c r="AD35" i="37"/>
  <c r="AC35" i="37"/>
  <c r="AB35" i="37"/>
  <c r="AL34" i="37"/>
  <c r="AK34" i="37"/>
  <c r="AJ34" i="37"/>
  <c r="AI34" i="37"/>
  <c r="AH34" i="37"/>
  <c r="AG34" i="37"/>
  <c r="AF34" i="37"/>
  <c r="AE34" i="37"/>
  <c r="AD34" i="37"/>
  <c r="AC34" i="37"/>
  <c r="AB34" i="37"/>
  <c r="AL33" i="37"/>
  <c r="AK33" i="37"/>
  <c r="AJ33" i="37"/>
  <c r="AI33" i="37"/>
  <c r="AH33" i="37"/>
  <c r="AG33" i="37"/>
  <c r="AF33" i="37"/>
  <c r="AE33" i="37"/>
  <c r="AD33" i="37"/>
  <c r="AC33" i="37"/>
  <c r="AB33" i="37"/>
  <c r="AL32" i="37"/>
  <c r="AK32" i="37"/>
  <c r="AJ32" i="37"/>
  <c r="AI32" i="37"/>
  <c r="AH32" i="37"/>
  <c r="AG32" i="37"/>
  <c r="AF32" i="37"/>
  <c r="AE32" i="37"/>
  <c r="AD32" i="37"/>
  <c r="AC32" i="37"/>
  <c r="AB32" i="37"/>
  <c r="AL31" i="37"/>
  <c r="AK31" i="37"/>
  <c r="AJ31" i="37"/>
  <c r="AI31" i="37"/>
  <c r="AH31" i="37"/>
  <c r="AG31" i="37"/>
  <c r="AF31" i="37"/>
  <c r="AE31" i="37"/>
  <c r="AD31" i="37"/>
  <c r="AC31" i="37"/>
  <c r="AB31" i="37"/>
  <c r="AL30" i="37"/>
  <c r="AK30" i="37"/>
  <c r="AJ30" i="37"/>
  <c r="AI30" i="37"/>
  <c r="AH30" i="37"/>
  <c r="AG30" i="37"/>
  <c r="AF30" i="37"/>
  <c r="AE30" i="37"/>
  <c r="AD30" i="37"/>
  <c r="AC30" i="37"/>
  <c r="AB30" i="37"/>
  <c r="AL29" i="37"/>
  <c r="AK29" i="37"/>
  <c r="AJ29" i="37"/>
  <c r="AI29" i="37"/>
  <c r="AH29" i="37"/>
  <c r="AG29" i="37"/>
  <c r="AF29" i="37"/>
  <c r="AE29" i="37"/>
  <c r="AD29" i="37"/>
  <c r="AC29" i="37"/>
  <c r="AB29" i="37"/>
  <c r="AL28" i="37"/>
  <c r="AK28" i="37"/>
  <c r="AJ28" i="37"/>
  <c r="AI28" i="37"/>
  <c r="AH28" i="37"/>
  <c r="AG28" i="37"/>
  <c r="AF28" i="37"/>
  <c r="AE28" i="37"/>
  <c r="AD28" i="37"/>
  <c r="AC28" i="37"/>
  <c r="AB28" i="37"/>
  <c r="AL27" i="37"/>
  <c r="AK27" i="37"/>
  <c r="AJ27" i="37"/>
  <c r="AI27" i="37"/>
  <c r="AH27" i="37"/>
  <c r="AG27" i="37"/>
  <c r="AF27" i="37"/>
  <c r="AE27" i="37"/>
  <c r="AD27" i="37"/>
  <c r="AC27" i="37"/>
  <c r="AB27" i="37"/>
  <c r="AL26" i="37"/>
  <c r="AK26" i="37"/>
  <c r="AJ26" i="37"/>
  <c r="AI26" i="37"/>
  <c r="AH26" i="37"/>
  <c r="AG26" i="37"/>
  <c r="AF26" i="37"/>
  <c r="AE26" i="37"/>
  <c r="AD26" i="37"/>
  <c r="AC26" i="37"/>
  <c r="AB26" i="37"/>
  <c r="AL25" i="37"/>
  <c r="AK25" i="37"/>
  <c r="AJ25" i="37"/>
  <c r="AI25" i="37"/>
  <c r="AH25" i="37"/>
  <c r="AG25" i="37"/>
  <c r="AF25" i="37"/>
  <c r="AE25" i="37"/>
  <c r="AD25" i="37"/>
  <c r="AC25" i="37"/>
  <c r="AB25" i="37"/>
  <c r="AL24" i="37"/>
  <c r="AK24" i="37"/>
  <c r="AJ24" i="37"/>
  <c r="AI24" i="37"/>
  <c r="AH24" i="37"/>
  <c r="AG24" i="37"/>
  <c r="AF24" i="37"/>
  <c r="AE24" i="37"/>
  <c r="AD24" i="37"/>
  <c r="AC24" i="37"/>
  <c r="AB24" i="37"/>
  <c r="AL23" i="37"/>
  <c r="AK23" i="37"/>
  <c r="AJ23" i="37"/>
  <c r="AI23" i="37"/>
  <c r="AH23" i="37"/>
  <c r="AG23" i="37"/>
  <c r="AF23" i="37"/>
  <c r="AE23" i="37"/>
  <c r="AD23" i="37"/>
  <c r="AC23" i="37"/>
  <c r="AB23" i="37"/>
  <c r="AL22" i="37"/>
  <c r="AK22" i="37"/>
  <c r="AJ22" i="37"/>
  <c r="AI22" i="37"/>
  <c r="AH22" i="37"/>
  <c r="AG22" i="37"/>
  <c r="AF22" i="37"/>
  <c r="AE22" i="37"/>
  <c r="AD22" i="37"/>
  <c r="AC22" i="37"/>
  <c r="AB22" i="37"/>
  <c r="AL21" i="37"/>
  <c r="AK21" i="37"/>
  <c r="AJ21" i="37"/>
  <c r="AI21" i="37"/>
  <c r="AH21" i="37"/>
  <c r="AG21" i="37"/>
  <c r="AF21" i="37"/>
  <c r="AE21" i="37"/>
  <c r="AD21" i="37"/>
  <c r="AC21" i="37"/>
  <c r="AB21" i="37"/>
  <c r="AL20" i="37"/>
  <c r="AK20" i="37"/>
  <c r="AJ20" i="37"/>
  <c r="AI20" i="37"/>
  <c r="AH20" i="37"/>
  <c r="AG20" i="37"/>
  <c r="AF20" i="37"/>
  <c r="AE20" i="37"/>
  <c r="AD20" i="37"/>
  <c r="AC20" i="37"/>
  <c r="AB20" i="37"/>
  <c r="AL19" i="37"/>
  <c r="AK19" i="37"/>
  <c r="AJ19" i="37"/>
  <c r="AI19" i="37"/>
  <c r="AH19" i="37"/>
  <c r="AG19" i="37"/>
  <c r="AF19" i="37"/>
  <c r="AE19" i="37"/>
  <c r="AD19" i="37"/>
  <c r="AC19" i="37"/>
  <c r="AB19" i="37"/>
  <c r="AL18" i="37"/>
  <c r="AK18" i="37"/>
  <c r="AJ18" i="37"/>
  <c r="AI18" i="37"/>
  <c r="AH18" i="37"/>
  <c r="AG18" i="37"/>
  <c r="AF18" i="37"/>
  <c r="AE18" i="37"/>
  <c r="AD18" i="37"/>
  <c r="AC18" i="37"/>
  <c r="AB18" i="37"/>
  <c r="AL17" i="37"/>
  <c r="AK17" i="37"/>
  <c r="AJ17" i="37"/>
  <c r="AI17" i="37"/>
  <c r="AH17" i="37"/>
  <c r="AG17" i="37"/>
  <c r="AF17" i="37"/>
  <c r="AE17" i="37"/>
  <c r="AD17" i="37"/>
  <c r="AC17" i="37"/>
  <c r="AB17" i="37"/>
  <c r="AL16" i="37"/>
  <c r="AK16" i="37"/>
  <c r="AJ16" i="37"/>
  <c r="AI16" i="37"/>
  <c r="AH16" i="37"/>
  <c r="AG16" i="37"/>
  <c r="AF16" i="37"/>
  <c r="AE16" i="37"/>
  <c r="AD16" i="37"/>
  <c r="AC16" i="37"/>
  <c r="AB16" i="37"/>
  <c r="AL15" i="37"/>
  <c r="AK15" i="37"/>
  <c r="AJ15" i="37"/>
  <c r="AI15" i="37"/>
  <c r="AH15" i="37"/>
  <c r="AG15" i="37"/>
  <c r="AF15" i="37"/>
  <c r="AE15" i="37"/>
  <c r="AD15" i="37"/>
  <c r="AC15" i="37"/>
  <c r="AB15" i="37"/>
  <c r="AL14" i="37"/>
  <c r="AK14" i="37"/>
  <c r="AJ14" i="37"/>
  <c r="AI14" i="37"/>
  <c r="AH14" i="37"/>
  <c r="AG14" i="37"/>
  <c r="AF14" i="37"/>
  <c r="AE14" i="37"/>
  <c r="AD14" i="37"/>
  <c r="AC14" i="37"/>
  <c r="AB14" i="37"/>
  <c r="AL13" i="37"/>
  <c r="AK13" i="37"/>
  <c r="AJ13" i="37"/>
  <c r="AI13" i="37"/>
  <c r="AH13" i="37"/>
  <c r="AG13" i="37"/>
  <c r="AF13" i="37"/>
  <c r="AE13" i="37"/>
  <c r="AD13" i="37"/>
  <c r="AC13" i="37"/>
  <c r="AB13" i="37"/>
  <c r="AL12" i="37"/>
  <c r="AK12" i="37"/>
  <c r="AJ12" i="37"/>
  <c r="AI12" i="37"/>
  <c r="AH12" i="37"/>
  <c r="AG12" i="37"/>
  <c r="AF12" i="37"/>
  <c r="AE12" i="37"/>
  <c r="AD12" i="37"/>
  <c r="AC12" i="37"/>
  <c r="AB12" i="37"/>
  <c r="AL11" i="37"/>
  <c r="AK11" i="37"/>
  <c r="AJ11" i="37"/>
  <c r="AI11" i="37"/>
  <c r="AH11" i="37"/>
  <c r="AG11" i="37"/>
  <c r="AF11" i="37"/>
  <c r="AE11" i="37"/>
  <c r="AD11" i="37"/>
  <c r="AC11" i="37"/>
  <c r="AB11" i="37"/>
  <c r="AL10" i="37"/>
  <c r="AK10" i="37"/>
  <c r="AJ10" i="37"/>
  <c r="AI10" i="37"/>
  <c r="AH10" i="37"/>
  <c r="AG10" i="37"/>
  <c r="AF10" i="37"/>
  <c r="AE10" i="37"/>
  <c r="AD10" i="37"/>
  <c r="AC10" i="37"/>
  <c r="AB10" i="37"/>
  <c r="AL9" i="37"/>
  <c r="AK9" i="37"/>
  <c r="AJ9" i="37"/>
  <c r="AI9" i="37"/>
  <c r="AH9" i="37"/>
  <c r="AG9" i="37"/>
  <c r="AF9" i="37"/>
  <c r="AE9" i="37"/>
  <c r="AD9" i="37"/>
  <c r="AC9" i="37"/>
  <c r="AB9" i="37"/>
  <c r="AL8" i="37"/>
  <c r="AK8" i="37"/>
  <c r="AJ8" i="37"/>
  <c r="AI8" i="37"/>
  <c r="AH8" i="37"/>
  <c r="AG8" i="37"/>
  <c r="AF8" i="37"/>
  <c r="AE8" i="37"/>
  <c r="AD8" i="37"/>
  <c r="AC8" i="37"/>
  <c r="AB8" i="37"/>
  <c r="AL7" i="37"/>
  <c r="AK7" i="37"/>
  <c r="AJ7" i="37"/>
  <c r="AI7" i="37"/>
  <c r="AH7" i="37"/>
  <c r="AG7" i="37"/>
  <c r="AF7" i="37"/>
  <c r="AE7" i="37"/>
  <c r="AD7" i="37"/>
  <c r="AC7" i="37"/>
  <c r="AB7" i="37"/>
  <c r="AL6" i="37"/>
  <c r="AK6" i="37"/>
  <c r="AJ6" i="37"/>
  <c r="AI6" i="37"/>
  <c r="AH6" i="37"/>
  <c r="AG6" i="37"/>
  <c r="AF6" i="37"/>
  <c r="AE6" i="37"/>
  <c r="AD6" i="37"/>
  <c r="AC6" i="37"/>
  <c r="AB6" i="37"/>
  <c r="AL5" i="37"/>
  <c r="AK5" i="37"/>
  <c r="AJ5" i="37"/>
  <c r="AI5" i="37"/>
  <c r="AH5" i="37"/>
  <c r="AG5" i="37"/>
  <c r="AF5" i="37"/>
  <c r="AE5" i="37"/>
  <c r="AD5" i="37"/>
  <c r="AC5" i="37"/>
  <c r="AB5" i="37"/>
  <c r="AL4" i="37"/>
  <c r="AK4" i="37"/>
  <c r="AJ4" i="37"/>
  <c r="AI4" i="37"/>
  <c r="AH4" i="37"/>
  <c r="AG4" i="37"/>
  <c r="AF4" i="37"/>
  <c r="AE4" i="37"/>
  <c r="AD4" i="37"/>
  <c r="AC4" i="37"/>
  <c r="AB4" i="37"/>
  <c r="AL3" i="37"/>
  <c r="AL186" i="37" s="1"/>
  <c r="AK3" i="37"/>
  <c r="AK186" i="37" s="1"/>
  <c r="AJ3" i="37"/>
  <c r="AJ186" i="37" s="1"/>
  <c r="AI3" i="37"/>
  <c r="AI186" i="37" s="1"/>
  <c r="AH3" i="37"/>
  <c r="AH186" i="37" s="1"/>
  <c r="AG3" i="37"/>
  <c r="AG186" i="37" s="1"/>
  <c r="AF3" i="37"/>
  <c r="AF186" i="37" s="1"/>
  <c r="AE3" i="37"/>
  <c r="AE186" i="37" s="1"/>
  <c r="AD3" i="37"/>
  <c r="AD186" i="37" s="1"/>
  <c r="AC3" i="37"/>
  <c r="AC186" i="37" s="1"/>
  <c r="AB3" i="37"/>
  <c r="AB186" i="37" s="1"/>
  <c r="AL184" i="36"/>
  <c r="AK184" i="36"/>
  <c r="AJ184" i="36"/>
  <c r="AI184" i="36"/>
  <c r="AH184" i="36"/>
  <c r="AG184" i="36"/>
  <c r="AF184" i="36"/>
  <c r="AE184" i="36"/>
  <c r="AD184" i="36"/>
  <c r="AC184" i="36"/>
  <c r="AB184" i="36"/>
  <c r="AL183" i="36"/>
  <c r="AK183" i="36"/>
  <c r="AJ183" i="36"/>
  <c r="AI183" i="36"/>
  <c r="AH183" i="36"/>
  <c r="AG183" i="36"/>
  <c r="AF183" i="36"/>
  <c r="AE183" i="36"/>
  <c r="AD183" i="36"/>
  <c r="AC183" i="36"/>
  <c r="AB183" i="36"/>
  <c r="AL182" i="36"/>
  <c r="AK182" i="36"/>
  <c r="AJ182" i="36"/>
  <c r="AI182" i="36"/>
  <c r="AH182" i="36"/>
  <c r="AG182" i="36"/>
  <c r="AF182" i="36"/>
  <c r="AE182" i="36"/>
  <c r="AD182" i="36"/>
  <c r="AC182" i="36"/>
  <c r="AB182" i="36"/>
  <c r="AL181" i="36"/>
  <c r="AK181" i="36"/>
  <c r="AJ181" i="36"/>
  <c r="AI181" i="36"/>
  <c r="AH181" i="36"/>
  <c r="AG181" i="36"/>
  <c r="AF181" i="36"/>
  <c r="AE181" i="36"/>
  <c r="AD181" i="36"/>
  <c r="AC181" i="36"/>
  <c r="AB181" i="36"/>
  <c r="AL180" i="36"/>
  <c r="AK180" i="36"/>
  <c r="AJ180" i="36"/>
  <c r="AI180" i="36"/>
  <c r="AH180" i="36"/>
  <c r="AG180" i="36"/>
  <c r="AF180" i="36"/>
  <c r="AE180" i="36"/>
  <c r="AD180" i="36"/>
  <c r="AC180" i="36"/>
  <c r="AB180" i="36"/>
  <c r="AL179" i="36"/>
  <c r="AK179" i="36"/>
  <c r="AJ179" i="36"/>
  <c r="AI179" i="36"/>
  <c r="AH179" i="36"/>
  <c r="AG179" i="36"/>
  <c r="AF179" i="36"/>
  <c r="AE179" i="36"/>
  <c r="AD179" i="36"/>
  <c r="AC179" i="36"/>
  <c r="AB179" i="36"/>
  <c r="AL178" i="36"/>
  <c r="AK178" i="36"/>
  <c r="AJ178" i="36"/>
  <c r="AI178" i="36"/>
  <c r="AH178" i="36"/>
  <c r="AG178" i="36"/>
  <c r="AF178" i="36"/>
  <c r="AE178" i="36"/>
  <c r="AD178" i="36"/>
  <c r="AC178" i="36"/>
  <c r="AB178" i="36"/>
  <c r="AL177" i="36"/>
  <c r="AK177" i="36"/>
  <c r="AJ177" i="36"/>
  <c r="AI177" i="36"/>
  <c r="AH177" i="36"/>
  <c r="AG177" i="36"/>
  <c r="AF177" i="36"/>
  <c r="AE177" i="36"/>
  <c r="AD177" i="36"/>
  <c r="AC177" i="36"/>
  <c r="AB177" i="36"/>
  <c r="AL176" i="36"/>
  <c r="AK176" i="36"/>
  <c r="AJ176" i="36"/>
  <c r="AI176" i="36"/>
  <c r="AH176" i="36"/>
  <c r="AG176" i="36"/>
  <c r="AF176" i="36"/>
  <c r="AE176" i="36"/>
  <c r="AD176" i="36"/>
  <c r="AC176" i="36"/>
  <c r="AB176" i="36"/>
  <c r="AL175" i="36"/>
  <c r="AK175" i="36"/>
  <c r="AJ175" i="36"/>
  <c r="AI175" i="36"/>
  <c r="AH175" i="36"/>
  <c r="AG175" i="36"/>
  <c r="AF175" i="36"/>
  <c r="AE175" i="36"/>
  <c r="AD175" i="36"/>
  <c r="AC175" i="36"/>
  <c r="AB175" i="36"/>
  <c r="AL174" i="36"/>
  <c r="AK174" i="36"/>
  <c r="AJ174" i="36"/>
  <c r="AI174" i="36"/>
  <c r="AH174" i="36"/>
  <c r="AG174" i="36"/>
  <c r="AF174" i="36"/>
  <c r="AE174" i="36"/>
  <c r="AD174" i="36"/>
  <c r="AC174" i="36"/>
  <c r="AB174" i="36"/>
  <c r="AL173" i="36"/>
  <c r="AK173" i="36"/>
  <c r="AJ173" i="36"/>
  <c r="AI173" i="36"/>
  <c r="AH173" i="36"/>
  <c r="AG173" i="36"/>
  <c r="AF173" i="36"/>
  <c r="AE173" i="36"/>
  <c r="AD173" i="36"/>
  <c r="AC173" i="36"/>
  <c r="AB173" i="36"/>
  <c r="AL172" i="36"/>
  <c r="AK172" i="36"/>
  <c r="AJ172" i="36"/>
  <c r="AI172" i="36"/>
  <c r="AH172" i="36"/>
  <c r="AG172" i="36"/>
  <c r="AF172" i="36"/>
  <c r="AE172" i="36"/>
  <c r="AD172" i="36"/>
  <c r="AC172" i="36"/>
  <c r="AB172" i="36"/>
  <c r="AL171" i="36"/>
  <c r="AK171" i="36"/>
  <c r="AJ171" i="36"/>
  <c r="AI171" i="36"/>
  <c r="AH171" i="36"/>
  <c r="AG171" i="36"/>
  <c r="AF171" i="36"/>
  <c r="AE171" i="36"/>
  <c r="AD171" i="36"/>
  <c r="AC171" i="36"/>
  <c r="AB171" i="36"/>
  <c r="AL170" i="36"/>
  <c r="AK170" i="36"/>
  <c r="AJ170" i="36"/>
  <c r="AI170" i="36"/>
  <c r="AH170" i="36"/>
  <c r="AG170" i="36"/>
  <c r="AF170" i="36"/>
  <c r="AE170" i="36"/>
  <c r="AD170" i="36"/>
  <c r="AC170" i="36"/>
  <c r="AB170" i="36"/>
  <c r="AL169" i="36"/>
  <c r="AK169" i="36"/>
  <c r="AJ169" i="36"/>
  <c r="AI169" i="36"/>
  <c r="AH169" i="36"/>
  <c r="AG169" i="36"/>
  <c r="AF169" i="36"/>
  <c r="AE169" i="36"/>
  <c r="AD169" i="36"/>
  <c r="AC169" i="36"/>
  <c r="AB169" i="36"/>
  <c r="AL168" i="36"/>
  <c r="AK168" i="36"/>
  <c r="AJ168" i="36"/>
  <c r="AI168" i="36"/>
  <c r="AH168" i="36"/>
  <c r="AG168" i="36"/>
  <c r="AF168" i="36"/>
  <c r="AE168" i="36"/>
  <c r="AD168" i="36"/>
  <c r="AC168" i="36"/>
  <c r="AB168" i="36"/>
  <c r="AL167" i="36"/>
  <c r="AK167" i="36"/>
  <c r="AJ167" i="36"/>
  <c r="AI167" i="36"/>
  <c r="AH167" i="36"/>
  <c r="AG167" i="36"/>
  <c r="AF167" i="36"/>
  <c r="AE167" i="36"/>
  <c r="AD167" i="36"/>
  <c r="AC167" i="36"/>
  <c r="AB167" i="36"/>
  <c r="AL166" i="36"/>
  <c r="AK166" i="36"/>
  <c r="AJ166" i="36"/>
  <c r="AI166" i="36"/>
  <c r="AH166" i="36"/>
  <c r="AG166" i="36"/>
  <c r="AF166" i="36"/>
  <c r="AE166" i="36"/>
  <c r="AD166" i="36"/>
  <c r="AC166" i="36"/>
  <c r="AB166" i="36"/>
  <c r="AL165" i="36"/>
  <c r="AK165" i="36"/>
  <c r="AJ165" i="36"/>
  <c r="AI165" i="36"/>
  <c r="AH165" i="36"/>
  <c r="AG165" i="36"/>
  <c r="AF165" i="36"/>
  <c r="AE165" i="36"/>
  <c r="AD165" i="36"/>
  <c r="AC165" i="36"/>
  <c r="AB165" i="36"/>
  <c r="AL164" i="36"/>
  <c r="AK164" i="36"/>
  <c r="AJ164" i="36"/>
  <c r="AI164" i="36"/>
  <c r="AH164" i="36"/>
  <c r="AG164" i="36"/>
  <c r="AF164" i="36"/>
  <c r="AE164" i="36"/>
  <c r="AD164" i="36"/>
  <c r="AC164" i="36"/>
  <c r="AB164" i="36"/>
  <c r="AL163" i="36"/>
  <c r="AK163" i="36"/>
  <c r="AJ163" i="36"/>
  <c r="AI163" i="36"/>
  <c r="AH163" i="36"/>
  <c r="AG163" i="36"/>
  <c r="AF163" i="36"/>
  <c r="AE163" i="36"/>
  <c r="AD163" i="36"/>
  <c r="AC163" i="36"/>
  <c r="AB163" i="36"/>
  <c r="AL162" i="36"/>
  <c r="AK162" i="36"/>
  <c r="AJ162" i="36"/>
  <c r="AI162" i="36"/>
  <c r="AH162" i="36"/>
  <c r="AG162" i="36"/>
  <c r="AF162" i="36"/>
  <c r="AE162" i="36"/>
  <c r="AD162" i="36"/>
  <c r="AC162" i="36"/>
  <c r="AB162" i="36"/>
  <c r="AL161" i="36"/>
  <c r="AK161" i="36"/>
  <c r="AJ161" i="36"/>
  <c r="AI161" i="36"/>
  <c r="AH161" i="36"/>
  <c r="AG161" i="36"/>
  <c r="AF161" i="36"/>
  <c r="AE161" i="36"/>
  <c r="AD161" i="36"/>
  <c r="AC161" i="36"/>
  <c r="AB161" i="36"/>
  <c r="AL160" i="36"/>
  <c r="AK160" i="36"/>
  <c r="AJ160" i="36"/>
  <c r="AI160" i="36"/>
  <c r="AH160" i="36"/>
  <c r="AG160" i="36"/>
  <c r="AF160" i="36"/>
  <c r="AE160" i="36"/>
  <c r="AD160" i="36"/>
  <c r="AC160" i="36"/>
  <c r="AB160" i="36"/>
  <c r="AL159" i="36"/>
  <c r="AK159" i="36"/>
  <c r="AJ159" i="36"/>
  <c r="AI159" i="36"/>
  <c r="AH159" i="36"/>
  <c r="AG159" i="36"/>
  <c r="AF159" i="36"/>
  <c r="AE159" i="36"/>
  <c r="AD159" i="36"/>
  <c r="AC159" i="36"/>
  <c r="AB159" i="36"/>
  <c r="AL158" i="36"/>
  <c r="AK158" i="36"/>
  <c r="AJ158" i="36"/>
  <c r="AI158" i="36"/>
  <c r="AH158" i="36"/>
  <c r="AG158" i="36"/>
  <c r="AF158" i="36"/>
  <c r="AE158" i="36"/>
  <c r="AD158" i="36"/>
  <c r="AC158" i="36"/>
  <c r="AB158" i="36"/>
  <c r="AL157" i="36"/>
  <c r="AK157" i="36"/>
  <c r="AJ157" i="36"/>
  <c r="AI157" i="36"/>
  <c r="AH157" i="36"/>
  <c r="AG157" i="36"/>
  <c r="AF157" i="36"/>
  <c r="AE157" i="36"/>
  <c r="AD157" i="36"/>
  <c r="AC157" i="36"/>
  <c r="AB157" i="36"/>
  <c r="AL156" i="36"/>
  <c r="AK156" i="36"/>
  <c r="AJ156" i="36"/>
  <c r="AI156" i="36"/>
  <c r="AH156" i="36"/>
  <c r="AG156" i="36"/>
  <c r="AF156" i="36"/>
  <c r="AE156" i="36"/>
  <c r="AD156" i="36"/>
  <c r="AC156" i="36"/>
  <c r="AB156" i="36"/>
  <c r="AL155" i="36"/>
  <c r="AK155" i="36"/>
  <c r="AJ155" i="36"/>
  <c r="AI155" i="36"/>
  <c r="AH155" i="36"/>
  <c r="AG155" i="36"/>
  <c r="AF155" i="36"/>
  <c r="AE155" i="36"/>
  <c r="AD155" i="36"/>
  <c r="AC155" i="36"/>
  <c r="AB155" i="36"/>
  <c r="AL154" i="36"/>
  <c r="AK154" i="36"/>
  <c r="AJ154" i="36"/>
  <c r="AI154" i="36"/>
  <c r="AH154" i="36"/>
  <c r="AG154" i="36"/>
  <c r="AF154" i="36"/>
  <c r="AE154" i="36"/>
  <c r="AD154" i="36"/>
  <c r="AC154" i="36"/>
  <c r="AB154" i="36"/>
  <c r="AL153" i="36"/>
  <c r="AK153" i="36"/>
  <c r="AJ153" i="36"/>
  <c r="AI153" i="36"/>
  <c r="AH153" i="36"/>
  <c r="AG153" i="36"/>
  <c r="AF153" i="36"/>
  <c r="AE153" i="36"/>
  <c r="AD153" i="36"/>
  <c r="AC153" i="36"/>
  <c r="AB153" i="36"/>
  <c r="AL152" i="36"/>
  <c r="AK152" i="36"/>
  <c r="AJ152" i="36"/>
  <c r="AI152" i="36"/>
  <c r="AH152" i="36"/>
  <c r="AG152" i="36"/>
  <c r="AF152" i="36"/>
  <c r="AE152" i="36"/>
  <c r="AD152" i="36"/>
  <c r="AC152" i="36"/>
  <c r="AB152" i="36"/>
  <c r="AL151" i="36"/>
  <c r="AK151" i="36"/>
  <c r="AJ151" i="36"/>
  <c r="AI151" i="36"/>
  <c r="AH151" i="36"/>
  <c r="AG151" i="36"/>
  <c r="AF151" i="36"/>
  <c r="AE151" i="36"/>
  <c r="AD151" i="36"/>
  <c r="AC151" i="36"/>
  <c r="AB151" i="36"/>
  <c r="AL150" i="36"/>
  <c r="AK150" i="36"/>
  <c r="AJ150" i="36"/>
  <c r="AI150" i="36"/>
  <c r="AH150" i="36"/>
  <c r="AG150" i="36"/>
  <c r="AF150" i="36"/>
  <c r="AE150" i="36"/>
  <c r="AD150" i="36"/>
  <c r="AC150" i="36"/>
  <c r="AB150" i="36"/>
  <c r="AL149" i="36"/>
  <c r="AK149" i="36"/>
  <c r="AJ149" i="36"/>
  <c r="AI149" i="36"/>
  <c r="AH149" i="36"/>
  <c r="AG149" i="36"/>
  <c r="AF149" i="36"/>
  <c r="AE149" i="36"/>
  <c r="AD149" i="36"/>
  <c r="AC149" i="36"/>
  <c r="AB149" i="36"/>
  <c r="AL148" i="36"/>
  <c r="AK148" i="36"/>
  <c r="AJ148" i="36"/>
  <c r="AI148" i="36"/>
  <c r="AH148" i="36"/>
  <c r="AG148" i="36"/>
  <c r="AF148" i="36"/>
  <c r="AE148" i="36"/>
  <c r="AD148" i="36"/>
  <c r="AC148" i="36"/>
  <c r="AB148" i="36"/>
  <c r="AL147" i="36"/>
  <c r="AK147" i="36"/>
  <c r="AJ147" i="36"/>
  <c r="AI147" i="36"/>
  <c r="AH147" i="36"/>
  <c r="AG147" i="36"/>
  <c r="AF147" i="36"/>
  <c r="AE147" i="36"/>
  <c r="AD147" i="36"/>
  <c r="AC147" i="36"/>
  <c r="AB147" i="36"/>
  <c r="AL146" i="36"/>
  <c r="AK146" i="36"/>
  <c r="AJ146" i="36"/>
  <c r="AI146" i="36"/>
  <c r="AH146" i="36"/>
  <c r="AG146" i="36"/>
  <c r="AF146" i="36"/>
  <c r="AE146" i="36"/>
  <c r="AD146" i="36"/>
  <c r="AC146" i="36"/>
  <c r="AB146" i="36"/>
  <c r="AL145" i="36"/>
  <c r="AK145" i="36"/>
  <c r="AJ145" i="36"/>
  <c r="AI145" i="36"/>
  <c r="AH145" i="36"/>
  <c r="AG145" i="36"/>
  <c r="AF145" i="36"/>
  <c r="AE145" i="36"/>
  <c r="AD145" i="36"/>
  <c r="AC145" i="36"/>
  <c r="AB145" i="36"/>
  <c r="AL144" i="36"/>
  <c r="AK144" i="36"/>
  <c r="AJ144" i="36"/>
  <c r="AI144" i="36"/>
  <c r="AH144" i="36"/>
  <c r="AG144" i="36"/>
  <c r="AF144" i="36"/>
  <c r="AE144" i="36"/>
  <c r="AD144" i="36"/>
  <c r="AC144" i="36"/>
  <c r="AB144" i="36"/>
  <c r="AL143" i="36"/>
  <c r="AK143" i="36"/>
  <c r="AJ143" i="36"/>
  <c r="AI143" i="36"/>
  <c r="AH143" i="36"/>
  <c r="AG143" i="36"/>
  <c r="AF143" i="36"/>
  <c r="AE143" i="36"/>
  <c r="AD143" i="36"/>
  <c r="AC143" i="36"/>
  <c r="AB143" i="36"/>
  <c r="AL142" i="36"/>
  <c r="AK142" i="36"/>
  <c r="AJ142" i="36"/>
  <c r="AI142" i="36"/>
  <c r="AH142" i="36"/>
  <c r="AG142" i="36"/>
  <c r="AF142" i="36"/>
  <c r="AE142" i="36"/>
  <c r="AD142" i="36"/>
  <c r="AC142" i="36"/>
  <c r="AB142" i="36"/>
  <c r="AL141" i="36"/>
  <c r="AK141" i="36"/>
  <c r="AJ141" i="36"/>
  <c r="AI141" i="36"/>
  <c r="AH141" i="36"/>
  <c r="AG141" i="36"/>
  <c r="AF141" i="36"/>
  <c r="AE141" i="36"/>
  <c r="AD141" i="36"/>
  <c r="AC141" i="36"/>
  <c r="AB141" i="36"/>
  <c r="AL140" i="36"/>
  <c r="AK140" i="36"/>
  <c r="AJ140" i="36"/>
  <c r="AI140" i="36"/>
  <c r="AH140" i="36"/>
  <c r="AG140" i="36"/>
  <c r="AF140" i="36"/>
  <c r="AE140" i="36"/>
  <c r="AD140" i="36"/>
  <c r="AC140" i="36"/>
  <c r="AB140" i="36"/>
  <c r="AL139" i="36"/>
  <c r="AK139" i="36"/>
  <c r="AJ139" i="36"/>
  <c r="AI139" i="36"/>
  <c r="AH139" i="36"/>
  <c r="AG139" i="36"/>
  <c r="AF139" i="36"/>
  <c r="AE139" i="36"/>
  <c r="AD139" i="36"/>
  <c r="AC139" i="36"/>
  <c r="AB139" i="36"/>
  <c r="AL138" i="36"/>
  <c r="AK138" i="36"/>
  <c r="AJ138" i="36"/>
  <c r="AI138" i="36"/>
  <c r="AH138" i="36"/>
  <c r="AG138" i="36"/>
  <c r="AF138" i="36"/>
  <c r="AE138" i="36"/>
  <c r="AD138" i="36"/>
  <c r="AC138" i="36"/>
  <c r="AB138" i="36"/>
  <c r="AL137" i="36"/>
  <c r="AK137" i="36"/>
  <c r="AJ137" i="36"/>
  <c r="AI137" i="36"/>
  <c r="AH137" i="36"/>
  <c r="AG137" i="36"/>
  <c r="AF137" i="36"/>
  <c r="AE137" i="36"/>
  <c r="AD137" i="36"/>
  <c r="AC137" i="36"/>
  <c r="AB137" i="36"/>
  <c r="AL136" i="36"/>
  <c r="AK136" i="36"/>
  <c r="AJ136" i="36"/>
  <c r="AI136" i="36"/>
  <c r="AH136" i="36"/>
  <c r="AG136" i="36"/>
  <c r="AF136" i="36"/>
  <c r="AE136" i="36"/>
  <c r="AD136" i="36"/>
  <c r="AC136" i="36"/>
  <c r="AB136" i="36"/>
  <c r="AL135" i="36"/>
  <c r="AK135" i="36"/>
  <c r="AJ135" i="36"/>
  <c r="AI135" i="36"/>
  <c r="AH135" i="36"/>
  <c r="AG135" i="36"/>
  <c r="AF135" i="36"/>
  <c r="AE135" i="36"/>
  <c r="AD135" i="36"/>
  <c r="AC135" i="36"/>
  <c r="AB135" i="36"/>
  <c r="AL134" i="36"/>
  <c r="AK134" i="36"/>
  <c r="AJ134" i="36"/>
  <c r="AI134" i="36"/>
  <c r="AH134" i="36"/>
  <c r="AG134" i="36"/>
  <c r="AF134" i="36"/>
  <c r="AE134" i="36"/>
  <c r="AD134" i="36"/>
  <c r="AC134" i="36"/>
  <c r="AB134" i="36"/>
  <c r="AL133" i="36"/>
  <c r="AK133" i="36"/>
  <c r="AJ133" i="36"/>
  <c r="AI133" i="36"/>
  <c r="AH133" i="36"/>
  <c r="AG133" i="36"/>
  <c r="AF133" i="36"/>
  <c r="AE133" i="36"/>
  <c r="AD133" i="36"/>
  <c r="AC133" i="36"/>
  <c r="AB133" i="36"/>
  <c r="AL132" i="36"/>
  <c r="AK132" i="36"/>
  <c r="AJ132" i="36"/>
  <c r="AI132" i="36"/>
  <c r="AH132" i="36"/>
  <c r="AG132" i="36"/>
  <c r="AF132" i="36"/>
  <c r="AE132" i="36"/>
  <c r="AD132" i="36"/>
  <c r="AC132" i="36"/>
  <c r="AB132" i="36"/>
  <c r="AL131" i="36"/>
  <c r="AK131" i="36"/>
  <c r="AJ131" i="36"/>
  <c r="AI131" i="36"/>
  <c r="AH131" i="36"/>
  <c r="AG131" i="36"/>
  <c r="AF131" i="36"/>
  <c r="AE131" i="36"/>
  <c r="AD131" i="36"/>
  <c r="AC131" i="36"/>
  <c r="AB131" i="36"/>
  <c r="AL130" i="36"/>
  <c r="AK130" i="36"/>
  <c r="AJ130" i="36"/>
  <c r="AI130" i="36"/>
  <c r="AH130" i="36"/>
  <c r="AG130" i="36"/>
  <c r="AF130" i="36"/>
  <c r="AE130" i="36"/>
  <c r="AD130" i="36"/>
  <c r="AC130" i="36"/>
  <c r="AB130" i="36"/>
  <c r="AL129" i="36"/>
  <c r="AK129" i="36"/>
  <c r="AJ129" i="36"/>
  <c r="AI129" i="36"/>
  <c r="AH129" i="36"/>
  <c r="AG129" i="36"/>
  <c r="AF129" i="36"/>
  <c r="AE129" i="36"/>
  <c r="AD129" i="36"/>
  <c r="AC129" i="36"/>
  <c r="AB129" i="36"/>
  <c r="AL128" i="36"/>
  <c r="AK128" i="36"/>
  <c r="AJ128" i="36"/>
  <c r="AI128" i="36"/>
  <c r="AH128" i="36"/>
  <c r="AG128" i="36"/>
  <c r="AF128" i="36"/>
  <c r="AE128" i="36"/>
  <c r="AD128" i="36"/>
  <c r="AC128" i="36"/>
  <c r="AB128" i="36"/>
  <c r="AL127" i="36"/>
  <c r="AK127" i="36"/>
  <c r="AJ127" i="36"/>
  <c r="AI127" i="36"/>
  <c r="AH127" i="36"/>
  <c r="AG127" i="36"/>
  <c r="AF127" i="36"/>
  <c r="AE127" i="36"/>
  <c r="AD127" i="36"/>
  <c r="AC127" i="36"/>
  <c r="AB127" i="36"/>
  <c r="AL126" i="36"/>
  <c r="AK126" i="36"/>
  <c r="AJ126" i="36"/>
  <c r="AI126" i="36"/>
  <c r="AH126" i="36"/>
  <c r="AG126" i="36"/>
  <c r="AF126" i="36"/>
  <c r="AE126" i="36"/>
  <c r="AD126" i="36"/>
  <c r="AC126" i="36"/>
  <c r="AB126" i="36"/>
  <c r="AL125" i="36"/>
  <c r="AK125" i="36"/>
  <c r="AJ125" i="36"/>
  <c r="AI125" i="36"/>
  <c r="AH125" i="36"/>
  <c r="AG125" i="36"/>
  <c r="AF125" i="36"/>
  <c r="AE125" i="36"/>
  <c r="AD125" i="36"/>
  <c r="AC125" i="36"/>
  <c r="AB125" i="36"/>
  <c r="AL124" i="36"/>
  <c r="AK124" i="36"/>
  <c r="AJ124" i="36"/>
  <c r="AI124" i="36"/>
  <c r="AH124" i="36"/>
  <c r="AG124" i="36"/>
  <c r="AF124" i="36"/>
  <c r="AE124" i="36"/>
  <c r="AD124" i="36"/>
  <c r="AC124" i="36"/>
  <c r="AB124" i="36"/>
  <c r="AL123" i="36"/>
  <c r="AK123" i="36"/>
  <c r="AJ123" i="36"/>
  <c r="AI123" i="36"/>
  <c r="AH123" i="36"/>
  <c r="AG123" i="36"/>
  <c r="AF123" i="36"/>
  <c r="AE123" i="36"/>
  <c r="AD123" i="36"/>
  <c r="AC123" i="36"/>
  <c r="AB123" i="36"/>
  <c r="AL122" i="36"/>
  <c r="AK122" i="36"/>
  <c r="AJ122" i="36"/>
  <c r="AI122" i="36"/>
  <c r="AH122" i="36"/>
  <c r="AG122" i="36"/>
  <c r="AF122" i="36"/>
  <c r="AE122" i="36"/>
  <c r="AD122" i="36"/>
  <c r="AC122" i="36"/>
  <c r="AB122" i="36"/>
  <c r="AL121" i="36"/>
  <c r="AK121" i="36"/>
  <c r="AJ121" i="36"/>
  <c r="AI121" i="36"/>
  <c r="AH121" i="36"/>
  <c r="AG121" i="36"/>
  <c r="AF121" i="36"/>
  <c r="AE121" i="36"/>
  <c r="AD121" i="36"/>
  <c r="AC121" i="36"/>
  <c r="AB121" i="36"/>
  <c r="AL120" i="36"/>
  <c r="AK120" i="36"/>
  <c r="AJ120" i="36"/>
  <c r="AI120" i="36"/>
  <c r="AH120" i="36"/>
  <c r="AG120" i="36"/>
  <c r="AF120" i="36"/>
  <c r="AE120" i="36"/>
  <c r="AD120" i="36"/>
  <c r="AC120" i="36"/>
  <c r="AB120" i="36"/>
  <c r="AL119" i="36"/>
  <c r="AK119" i="36"/>
  <c r="AJ119" i="36"/>
  <c r="AI119" i="36"/>
  <c r="AH119" i="36"/>
  <c r="AG119" i="36"/>
  <c r="AF119" i="36"/>
  <c r="AE119" i="36"/>
  <c r="AD119" i="36"/>
  <c r="AC119" i="36"/>
  <c r="AB119" i="36"/>
  <c r="AL118" i="36"/>
  <c r="AK118" i="36"/>
  <c r="AJ118" i="36"/>
  <c r="AI118" i="36"/>
  <c r="AH118" i="36"/>
  <c r="AG118" i="36"/>
  <c r="AF118" i="36"/>
  <c r="AE118" i="36"/>
  <c r="AD118" i="36"/>
  <c r="AC118" i="36"/>
  <c r="AB118" i="36"/>
  <c r="AL117" i="36"/>
  <c r="AK117" i="36"/>
  <c r="AJ117" i="36"/>
  <c r="AI117" i="36"/>
  <c r="AH117" i="36"/>
  <c r="AG117" i="36"/>
  <c r="AF117" i="36"/>
  <c r="AE117" i="36"/>
  <c r="AD117" i="36"/>
  <c r="AC117" i="36"/>
  <c r="AB117" i="36"/>
  <c r="AL116" i="36"/>
  <c r="AK116" i="36"/>
  <c r="AJ116" i="36"/>
  <c r="AI116" i="36"/>
  <c r="AH116" i="36"/>
  <c r="AG116" i="36"/>
  <c r="AF116" i="36"/>
  <c r="AE116" i="36"/>
  <c r="AD116" i="36"/>
  <c r="AC116" i="36"/>
  <c r="AB116" i="36"/>
  <c r="AL115" i="36"/>
  <c r="AK115" i="36"/>
  <c r="AJ115" i="36"/>
  <c r="AI115" i="36"/>
  <c r="AH115" i="36"/>
  <c r="AG115" i="36"/>
  <c r="AF115" i="36"/>
  <c r="AE115" i="36"/>
  <c r="AD115" i="36"/>
  <c r="AC115" i="36"/>
  <c r="AB115" i="36"/>
  <c r="AL114" i="36"/>
  <c r="AK114" i="36"/>
  <c r="AJ114" i="36"/>
  <c r="AI114" i="36"/>
  <c r="AH114" i="36"/>
  <c r="AG114" i="36"/>
  <c r="AF114" i="36"/>
  <c r="AE114" i="36"/>
  <c r="AD114" i="36"/>
  <c r="AC114" i="36"/>
  <c r="AB114" i="36"/>
  <c r="AL113" i="36"/>
  <c r="AK113" i="36"/>
  <c r="AJ113" i="36"/>
  <c r="AI113" i="36"/>
  <c r="AH113" i="36"/>
  <c r="AG113" i="36"/>
  <c r="AF113" i="36"/>
  <c r="AE113" i="36"/>
  <c r="AD113" i="36"/>
  <c r="AC113" i="36"/>
  <c r="AB113" i="36"/>
  <c r="AL112" i="36"/>
  <c r="AK112" i="36"/>
  <c r="AJ112" i="36"/>
  <c r="AI112" i="36"/>
  <c r="AH112" i="36"/>
  <c r="AG112" i="36"/>
  <c r="AF112" i="36"/>
  <c r="AE112" i="36"/>
  <c r="AD112" i="36"/>
  <c r="AC112" i="36"/>
  <c r="AB112" i="36"/>
  <c r="AL111" i="36"/>
  <c r="AK111" i="36"/>
  <c r="AJ111" i="36"/>
  <c r="AI111" i="36"/>
  <c r="AH111" i="36"/>
  <c r="AG111" i="36"/>
  <c r="AF111" i="36"/>
  <c r="AE111" i="36"/>
  <c r="AD111" i="36"/>
  <c r="AC111" i="36"/>
  <c r="AB111" i="36"/>
  <c r="AL110" i="36"/>
  <c r="AK110" i="36"/>
  <c r="AJ110" i="36"/>
  <c r="AI110" i="36"/>
  <c r="AH110" i="36"/>
  <c r="AG110" i="36"/>
  <c r="AF110" i="36"/>
  <c r="AE110" i="36"/>
  <c r="AD110" i="36"/>
  <c r="AC110" i="36"/>
  <c r="AB110" i="36"/>
  <c r="AL109" i="36"/>
  <c r="AK109" i="36"/>
  <c r="AJ109" i="36"/>
  <c r="AI109" i="36"/>
  <c r="AH109" i="36"/>
  <c r="AG109" i="36"/>
  <c r="AF109" i="36"/>
  <c r="AE109" i="36"/>
  <c r="AD109" i="36"/>
  <c r="AC109" i="36"/>
  <c r="AB109" i="36"/>
  <c r="AL108" i="36"/>
  <c r="AK108" i="36"/>
  <c r="AJ108" i="36"/>
  <c r="AI108" i="36"/>
  <c r="AH108" i="36"/>
  <c r="AG108" i="36"/>
  <c r="AF108" i="36"/>
  <c r="AE108" i="36"/>
  <c r="AD108" i="36"/>
  <c r="AC108" i="36"/>
  <c r="AB108" i="36"/>
  <c r="AL107" i="36"/>
  <c r="AK107" i="36"/>
  <c r="AJ107" i="36"/>
  <c r="AI107" i="36"/>
  <c r="AH107" i="36"/>
  <c r="AG107" i="36"/>
  <c r="AF107" i="36"/>
  <c r="AE107" i="36"/>
  <c r="AD107" i="36"/>
  <c r="AC107" i="36"/>
  <c r="AB107" i="36"/>
  <c r="AL106" i="36"/>
  <c r="AK106" i="36"/>
  <c r="AJ106" i="36"/>
  <c r="AI106" i="36"/>
  <c r="AH106" i="36"/>
  <c r="AG106" i="36"/>
  <c r="AF106" i="36"/>
  <c r="AE106" i="36"/>
  <c r="AD106" i="36"/>
  <c r="AC106" i="36"/>
  <c r="AB106" i="36"/>
  <c r="AL105" i="36"/>
  <c r="AK105" i="36"/>
  <c r="AJ105" i="36"/>
  <c r="AI105" i="36"/>
  <c r="AH105" i="36"/>
  <c r="AG105" i="36"/>
  <c r="AF105" i="36"/>
  <c r="AE105" i="36"/>
  <c r="AD105" i="36"/>
  <c r="AC105" i="36"/>
  <c r="AB105" i="36"/>
  <c r="AL104" i="36"/>
  <c r="AK104" i="36"/>
  <c r="AJ104" i="36"/>
  <c r="AI104" i="36"/>
  <c r="AH104" i="36"/>
  <c r="AG104" i="36"/>
  <c r="AF104" i="36"/>
  <c r="AE104" i="36"/>
  <c r="AD104" i="36"/>
  <c r="AC104" i="36"/>
  <c r="AB104" i="36"/>
  <c r="AL103" i="36"/>
  <c r="AK103" i="36"/>
  <c r="AJ103" i="36"/>
  <c r="AI103" i="36"/>
  <c r="AH103" i="36"/>
  <c r="AG103" i="36"/>
  <c r="AF103" i="36"/>
  <c r="AE103" i="36"/>
  <c r="AD103" i="36"/>
  <c r="AC103" i="36"/>
  <c r="AB103" i="36"/>
  <c r="AL102" i="36"/>
  <c r="AK102" i="36"/>
  <c r="AJ102" i="36"/>
  <c r="AI102" i="36"/>
  <c r="AH102" i="36"/>
  <c r="AG102" i="36"/>
  <c r="AF102" i="36"/>
  <c r="AE102" i="36"/>
  <c r="AD102" i="36"/>
  <c r="AC102" i="36"/>
  <c r="AB102" i="36"/>
  <c r="AL101" i="36"/>
  <c r="AK101" i="36"/>
  <c r="AJ101" i="36"/>
  <c r="AI101" i="36"/>
  <c r="AH101" i="36"/>
  <c r="AG101" i="36"/>
  <c r="AF101" i="36"/>
  <c r="AE101" i="36"/>
  <c r="AD101" i="36"/>
  <c r="AC101" i="36"/>
  <c r="AB101" i="36"/>
  <c r="AL100" i="36"/>
  <c r="AK100" i="36"/>
  <c r="AJ100" i="36"/>
  <c r="AI100" i="36"/>
  <c r="AH100" i="36"/>
  <c r="AG100" i="36"/>
  <c r="AF100" i="36"/>
  <c r="AE100" i="36"/>
  <c r="AD100" i="36"/>
  <c r="AC100" i="36"/>
  <c r="AB100" i="36"/>
  <c r="AL99" i="36"/>
  <c r="AK99" i="36"/>
  <c r="AJ99" i="36"/>
  <c r="AI99" i="36"/>
  <c r="AH99" i="36"/>
  <c r="AG99" i="36"/>
  <c r="AF99" i="36"/>
  <c r="AE99" i="36"/>
  <c r="AD99" i="36"/>
  <c r="AC99" i="36"/>
  <c r="AB99" i="36"/>
  <c r="AL98" i="36"/>
  <c r="AK98" i="36"/>
  <c r="AJ98" i="36"/>
  <c r="AI98" i="36"/>
  <c r="AH98" i="36"/>
  <c r="AG98" i="36"/>
  <c r="AF98" i="36"/>
  <c r="AE98" i="36"/>
  <c r="AD98" i="36"/>
  <c r="AC98" i="36"/>
  <c r="AB98" i="36"/>
  <c r="AL97" i="36"/>
  <c r="AK97" i="36"/>
  <c r="AJ97" i="36"/>
  <c r="AI97" i="36"/>
  <c r="AH97" i="36"/>
  <c r="AG97" i="36"/>
  <c r="AF97" i="36"/>
  <c r="AE97" i="36"/>
  <c r="AD97" i="36"/>
  <c r="AC97" i="36"/>
  <c r="AB97" i="36"/>
  <c r="AL96" i="36"/>
  <c r="AK96" i="36"/>
  <c r="AJ96" i="36"/>
  <c r="AI96" i="36"/>
  <c r="AH96" i="36"/>
  <c r="AG96" i="36"/>
  <c r="AF96" i="36"/>
  <c r="AE96" i="36"/>
  <c r="AD96" i="36"/>
  <c r="AC96" i="36"/>
  <c r="AB96" i="36"/>
  <c r="AL95" i="36"/>
  <c r="AK95" i="36"/>
  <c r="AJ95" i="36"/>
  <c r="AI95" i="36"/>
  <c r="AH95" i="36"/>
  <c r="AG95" i="36"/>
  <c r="AF95" i="36"/>
  <c r="AE95" i="36"/>
  <c r="AD95" i="36"/>
  <c r="AC95" i="36"/>
  <c r="AB95" i="36"/>
  <c r="AL94" i="36"/>
  <c r="AK94" i="36"/>
  <c r="AJ94" i="36"/>
  <c r="AI94" i="36"/>
  <c r="AH94" i="36"/>
  <c r="AG94" i="36"/>
  <c r="AF94" i="36"/>
  <c r="AE94" i="36"/>
  <c r="AD94" i="36"/>
  <c r="AC94" i="36"/>
  <c r="AB94" i="36"/>
  <c r="AL93" i="36"/>
  <c r="AK93" i="36"/>
  <c r="AJ93" i="36"/>
  <c r="AI93" i="36"/>
  <c r="AH93" i="36"/>
  <c r="AG93" i="36"/>
  <c r="AF93" i="36"/>
  <c r="AE93" i="36"/>
  <c r="AD93" i="36"/>
  <c r="AC93" i="36"/>
  <c r="AB93" i="36"/>
  <c r="AL92" i="36"/>
  <c r="AK92" i="36"/>
  <c r="AJ92" i="36"/>
  <c r="AI92" i="36"/>
  <c r="AH92" i="36"/>
  <c r="AG92" i="36"/>
  <c r="AF92" i="36"/>
  <c r="AE92" i="36"/>
  <c r="AD92" i="36"/>
  <c r="AC92" i="36"/>
  <c r="AB92" i="36"/>
  <c r="AL91" i="36"/>
  <c r="AK91" i="36"/>
  <c r="AJ91" i="36"/>
  <c r="AI91" i="36"/>
  <c r="AH91" i="36"/>
  <c r="AG91" i="36"/>
  <c r="AF91" i="36"/>
  <c r="AE91" i="36"/>
  <c r="AD91" i="36"/>
  <c r="AC91" i="36"/>
  <c r="AB91" i="36"/>
  <c r="AL90" i="36"/>
  <c r="AK90" i="36"/>
  <c r="AJ90" i="36"/>
  <c r="AI90" i="36"/>
  <c r="AH90" i="36"/>
  <c r="AG90" i="36"/>
  <c r="AF90" i="36"/>
  <c r="AE90" i="36"/>
  <c r="AD90" i="36"/>
  <c r="AC90" i="36"/>
  <c r="AB90" i="36"/>
  <c r="AL89" i="36"/>
  <c r="AK89" i="36"/>
  <c r="AJ89" i="36"/>
  <c r="AI89" i="36"/>
  <c r="AH89" i="36"/>
  <c r="AG89" i="36"/>
  <c r="AF89" i="36"/>
  <c r="AE89" i="36"/>
  <c r="AD89" i="36"/>
  <c r="AC89" i="36"/>
  <c r="AB89" i="36"/>
  <c r="AL88" i="36"/>
  <c r="AK88" i="36"/>
  <c r="AJ88" i="36"/>
  <c r="AI88" i="36"/>
  <c r="AH88" i="36"/>
  <c r="AG88" i="36"/>
  <c r="AF88" i="36"/>
  <c r="AE88" i="36"/>
  <c r="AD88" i="36"/>
  <c r="AC88" i="36"/>
  <c r="AB88" i="36"/>
  <c r="AL87" i="36"/>
  <c r="AK87" i="36"/>
  <c r="AJ87" i="36"/>
  <c r="AI87" i="36"/>
  <c r="AH87" i="36"/>
  <c r="AG87" i="36"/>
  <c r="AF87" i="36"/>
  <c r="AE87" i="36"/>
  <c r="AD87" i="36"/>
  <c r="AC87" i="36"/>
  <c r="AB87" i="36"/>
  <c r="AL86" i="36"/>
  <c r="AK86" i="36"/>
  <c r="AJ86" i="36"/>
  <c r="AI86" i="36"/>
  <c r="AH86" i="36"/>
  <c r="AG86" i="36"/>
  <c r="AF86" i="36"/>
  <c r="AE86" i="36"/>
  <c r="AD86" i="36"/>
  <c r="AC86" i="36"/>
  <c r="AB86" i="36"/>
  <c r="AL85" i="36"/>
  <c r="AK85" i="36"/>
  <c r="AJ85" i="36"/>
  <c r="AI85" i="36"/>
  <c r="AH85" i="36"/>
  <c r="AG85" i="36"/>
  <c r="AF85" i="36"/>
  <c r="AE85" i="36"/>
  <c r="AD85" i="36"/>
  <c r="AC85" i="36"/>
  <c r="AB85" i="36"/>
  <c r="AL84" i="36"/>
  <c r="AK84" i="36"/>
  <c r="AJ84" i="36"/>
  <c r="AI84" i="36"/>
  <c r="AH84" i="36"/>
  <c r="AG84" i="36"/>
  <c r="AF84" i="36"/>
  <c r="AE84" i="36"/>
  <c r="AD84" i="36"/>
  <c r="AC84" i="36"/>
  <c r="AB84" i="36"/>
  <c r="AL83" i="36"/>
  <c r="AK83" i="36"/>
  <c r="AJ83" i="36"/>
  <c r="AI83" i="36"/>
  <c r="AH83" i="36"/>
  <c r="AG83" i="36"/>
  <c r="AF83" i="36"/>
  <c r="AE83" i="36"/>
  <c r="AD83" i="36"/>
  <c r="AC83" i="36"/>
  <c r="AB83" i="36"/>
  <c r="AL82" i="36"/>
  <c r="AK82" i="36"/>
  <c r="AJ82" i="36"/>
  <c r="AI82" i="36"/>
  <c r="AH82" i="36"/>
  <c r="AG82" i="36"/>
  <c r="AF82" i="36"/>
  <c r="AE82" i="36"/>
  <c r="AD82" i="36"/>
  <c r="AC82" i="36"/>
  <c r="AB82" i="36"/>
  <c r="AL81" i="36"/>
  <c r="AK81" i="36"/>
  <c r="AJ81" i="36"/>
  <c r="AI81" i="36"/>
  <c r="AH81" i="36"/>
  <c r="AG81" i="36"/>
  <c r="AF81" i="36"/>
  <c r="AE81" i="36"/>
  <c r="AD81" i="36"/>
  <c r="AC81" i="36"/>
  <c r="AB81" i="36"/>
  <c r="AL80" i="36"/>
  <c r="AK80" i="36"/>
  <c r="AJ80" i="36"/>
  <c r="AI80" i="36"/>
  <c r="AH80" i="36"/>
  <c r="AG80" i="36"/>
  <c r="AF80" i="36"/>
  <c r="AE80" i="36"/>
  <c r="AD80" i="36"/>
  <c r="AC80" i="36"/>
  <c r="AB80" i="36"/>
  <c r="AL79" i="36"/>
  <c r="AK79" i="36"/>
  <c r="AJ79" i="36"/>
  <c r="AI79" i="36"/>
  <c r="AH79" i="36"/>
  <c r="AG79" i="36"/>
  <c r="AF79" i="36"/>
  <c r="AE79" i="36"/>
  <c r="AD79" i="36"/>
  <c r="AC79" i="36"/>
  <c r="AB79" i="36"/>
  <c r="AL78" i="36"/>
  <c r="AK78" i="36"/>
  <c r="AJ78" i="36"/>
  <c r="AI78" i="36"/>
  <c r="AH78" i="36"/>
  <c r="AG78" i="36"/>
  <c r="AF78" i="36"/>
  <c r="AE78" i="36"/>
  <c r="AD78" i="36"/>
  <c r="AC78" i="36"/>
  <c r="AB78" i="36"/>
  <c r="AL77" i="36"/>
  <c r="AK77" i="36"/>
  <c r="AJ77" i="36"/>
  <c r="AI77" i="36"/>
  <c r="AH77" i="36"/>
  <c r="AG77" i="36"/>
  <c r="AF77" i="36"/>
  <c r="AE77" i="36"/>
  <c r="AD77" i="36"/>
  <c r="AC77" i="36"/>
  <c r="AB77" i="36"/>
  <c r="AL76" i="36"/>
  <c r="AK76" i="36"/>
  <c r="AJ76" i="36"/>
  <c r="AI76" i="36"/>
  <c r="AH76" i="36"/>
  <c r="AG76" i="36"/>
  <c r="AF76" i="36"/>
  <c r="AE76" i="36"/>
  <c r="AD76" i="36"/>
  <c r="AC76" i="36"/>
  <c r="AB76" i="36"/>
  <c r="AL75" i="36"/>
  <c r="AK75" i="36"/>
  <c r="AJ75" i="36"/>
  <c r="AI75" i="36"/>
  <c r="AH75" i="36"/>
  <c r="AG75" i="36"/>
  <c r="AF75" i="36"/>
  <c r="AE75" i="36"/>
  <c r="AD75" i="36"/>
  <c r="AC75" i="36"/>
  <c r="AB75" i="36"/>
  <c r="AL74" i="36"/>
  <c r="AK74" i="36"/>
  <c r="AJ74" i="36"/>
  <c r="AI74" i="36"/>
  <c r="AH74" i="36"/>
  <c r="AG74" i="36"/>
  <c r="AF74" i="36"/>
  <c r="AE74" i="36"/>
  <c r="AD74" i="36"/>
  <c r="AC74" i="36"/>
  <c r="AB74" i="36"/>
  <c r="AL73" i="36"/>
  <c r="AK73" i="36"/>
  <c r="AJ73" i="36"/>
  <c r="AI73" i="36"/>
  <c r="AH73" i="36"/>
  <c r="AG73" i="36"/>
  <c r="AF73" i="36"/>
  <c r="AE73" i="36"/>
  <c r="AD73" i="36"/>
  <c r="AC73" i="36"/>
  <c r="AB73" i="36"/>
  <c r="AL72" i="36"/>
  <c r="AK72" i="36"/>
  <c r="AJ72" i="36"/>
  <c r="AI72" i="36"/>
  <c r="AH72" i="36"/>
  <c r="AG72" i="36"/>
  <c r="AF72" i="36"/>
  <c r="AE72" i="36"/>
  <c r="AD72" i="36"/>
  <c r="AC72" i="36"/>
  <c r="AB72" i="36"/>
  <c r="AL71" i="36"/>
  <c r="AK71" i="36"/>
  <c r="AJ71" i="36"/>
  <c r="AI71" i="36"/>
  <c r="AH71" i="36"/>
  <c r="AG71" i="36"/>
  <c r="AF71" i="36"/>
  <c r="AE71" i="36"/>
  <c r="AD71" i="36"/>
  <c r="AC71" i="36"/>
  <c r="AB71" i="36"/>
  <c r="AL70" i="36"/>
  <c r="AK70" i="36"/>
  <c r="AJ70" i="36"/>
  <c r="AI70" i="36"/>
  <c r="AH70" i="36"/>
  <c r="AG70" i="36"/>
  <c r="AF70" i="36"/>
  <c r="AE70" i="36"/>
  <c r="AD70" i="36"/>
  <c r="AC70" i="36"/>
  <c r="AB70" i="36"/>
  <c r="AL69" i="36"/>
  <c r="AK69" i="36"/>
  <c r="AJ69" i="36"/>
  <c r="AI69" i="36"/>
  <c r="AH69" i="36"/>
  <c r="AG69" i="36"/>
  <c r="AF69" i="36"/>
  <c r="AE69" i="36"/>
  <c r="AD69" i="36"/>
  <c r="AC69" i="36"/>
  <c r="AB69" i="36"/>
  <c r="AL68" i="36"/>
  <c r="AK68" i="36"/>
  <c r="AJ68" i="36"/>
  <c r="AI68" i="36"/>
  <c r="AH68" i="36"/>
  <c r="AG68" i="36"/>
  <c r="AF68" i="36"/>
  <c r="AE68" i="36"/>
  <c r="AD68" i="36"/>
  <c r="AC68" i="36"/>
  <c r="AB68" i="36"/>
  <c r="AL67" i="36"/>
  <c r="AK67" i="36"/>
  <c r="AJ67" i="36"/>
  <c r="AI67" i="36"/>
  <c r="AH67" i="36"/>
  <c r="AG67" i="36"/>
  <c r="AF67" i="36"/>
  <c r="AE67" i="36"/>
  <c r="AD67" i="36"/>
  <c r="AC67" i="36"/>
  <c r="AB67" i="36"/>
  <c r="AL66" i="36"/>
  <c r="AK66" i="36"/>
  <c r="AJ66" i="36"/>
  <c r="AI66" i="36"/>
  <c r="AH66" i="36"/>
  <c r="AG66" i="36"/>
  <c r="AF66" i="36"/>
  <c r="AE66" i="36"/>
  <c r="AD66" i="36"/>
  <c r="AC66" i="36"/>
  <c r="AB66" i="36"/>
  <c r="AL65" i="36"/>
  <c r="AK65" i="36"/>
  <c r="AJ65" i="36"/>
  <c r="AI65" i="36"/>
  <c r="AH65" i="36"/>
  <c r="AG65" i="36"/>
  <c r="AF65" i="36"/>
  <c r="AE65" i="36"/>
  <c r="AD65" i="36"/>
  <c r="AC65" i="36"/>
  <c r="AB65" i="36"/>
  <c r="AL64" i="36"/>
  <c r="AK64" i="36"/>
  <c r="AJ64" i="36"/>
  <c r="AI64" i="36"/>
  <c r="AH64" i="36"/>
  <c r="AG64" i="36"/>
  <c r="AF64" i="36"/>
  <c r="AE64" i="36"/>
  <c r="AD64" i="36"/>
  <c r="AC64" i="36"/>
  <c r="AB64" i="36"/>
  <c r="AL63" i="36"/>
  <c r="AK63" i="36"/>
  <c r="AJ63" i="36"/>
  <c r="AI63" i="36"/>
  <c r="AH63" i="36"/>
  <c r="AG63" i="36"/>
  <c r="AF63" i="36"/>
  <c r="AE63" i="36"/>
  <c r="AD63" i="36"/>
  <c r="AC63" i="36"/>
  <c r="AB63" i="36"/>
  <c r="AL62" i="36"/>
  <c r="AK62" i="36"/>
  <c r="AJ62" i="36"/>
  <c r="AI62" i="36"/>
  <c r="AH62" i="36"/>
  <c r="AG62" i="36"/>
  <c r="AF62" i="36"/>
  <c r="AE62" i="36"/>
  <c r="AD62" i="36"/>
  <c r="AC62" i="36"/>
  <c r="AB62" i="36"/>
  <c r="AL61" i="36"/>
  <c r="AK61" i="36"/>
  <c r="AJ61" i="36"/>
  <c r="AI61" i="36"/>
  <c r="AH61" i="36"/>
  <c r="AG61" i="36"/>
  <c r="AF61" i="36"/>
  <c r="AE61" i="36"/>
  <c r="AD61" i="36"/>
  <c r="AC61" i="36"/>
  <c r="AB61" i="36"/>
  <c r="AL60" i="36"/>
  <c r="AK60" i="36"/>
  <c r="AJ60" i="36"/>
  <c r="AI60" i="36"/>
  <c r="AH60" i="36"/>
  <c r="AG60" i="36"/>
  <c r="AF60" i="36"/>
  <c r="AE60" i="36"/>
  <c r="AD60" i="36"/>
  <c r="AC60" i="36"/>
  <c r="AB60" i="36"/>
  <c r="AL59" i="36"/>
  <c r="AK59" i="36"/>
  <c r="AJ59" i="36"/>
  <c r="AI59" i="36"/>
  <c r="AH59" i="36"/>
  <c r="AG59" i="36"/>
  <c r="AF59" i="36"/>
  <c r="AE59" i="36"/>
  <c r="AD59" i="36"/>
  <c r="AC59" i="36"/>
  <c r="AB59" i="36"/>
  <c r="AL58" i="36"/>
  <c r="AK58" i="36"/>
  <c r="AJ58" i="36"/>
  <c r="AI58" i="36"/>
  <c r="AH58" i="36"/>
  <c r="AG58" i="36"/>
  <c r="AF58" i="36"/>
  <c r="AE58" i="36"/>
  <c r="AD58" i="36"/>
  <c r="AC58" i="36"/>
  <c r="AB58" i="36"/>
  <c r="AL57" i="36"/>
  <c r="AK57" i="36"/>
  <c r="AJ57" i="36"/>
  <c r="AI57" i="36"/>
  <c r="AH57" i="36"/>
  <c r="AG57" i="36"/>
  <c r="AF57" i="36"/>
  <c r="AE57" i="36"/>
  <c r="AD57" i="36"/>
  <c r="AC57" i="36"/>
  <c r="AB57" i="36"/>
  <c r="AL56" i="36"/>
  <c r="AK56" i="36"/>
  <c r="AJ56" i="36"/>
  <c r="AI56" i="36"/>
  <c r="AH56" i="36"/>
  <c r="AG56" i="36"/>
  <c r="AF56" i="36"/>
  <c r="AE56" i="36"/>
  <c r="AD56" i="36"/>
  <c r="AC56" i="36"/>
  <c r="AB56" i="36"/>
  <c r="AL55" i="36"/>
  <c r="AK55" i="36"/>
  <c r="AJ55" i="36"/>
  <c r="AI55" i="36"/>
  <c r="AH55" i="36"/>
  <c r="AG55" i="36"/>
  <c r="AF55" i="36"/>
  <c r="AE55" i="36"/>
  <c r="AD55" i="36"/>
  <c r="AC55" i="36"/>
  <c r="AB55" i="36"/>
  <c r="AL54" i="36"/>
  <c r="AK54" i="36"/>
  <c r="AJ54" i="36"/>
  <c r="AI54" i="36"/>
  <c r="AH54" i="36"/>
  <c r="AG54" i="36"/>
  <c r="AF54" i="36"/>
  <c r="AE54" i="36"/>
  <c r="AD54" i="36"/>
  <c r="AC54" i="36"/>
  <c r="AB54" i="36"/>
  <c r="AL53" i="36"/>
  <c r="AK53" i="36"/>
  <c r="AJ53" i="36"/>
  <c r="AI53" i="36"/>
  <c r="AH53" i="36"/>
  <c r="AG53" i="36"/>
  <c r="AF53" i="36"/>
  <c r="AE53" i="36"/>
  <c r="AD53" i="36"/>
  <c r="AC53" i="36"/>
  <c r="AB53" i="36"/>
  <c r="AL52" i="36"/>
  <c r="AK52" i="36"/>
  <c r="AJ52" i="36"/>
  <c r="AI52" i="36"/>
  <c r="AH52" i="36"/>
  <c r="AG52" i="36"/>
  <c r="AF52" i="36"/>
  <c r="AE52" i="36"/>
  <c r="AD52" i="36"/>
  <c r="AC52" i="36"/>
  <c r="AB52" i="36"/>
  <c r="AL51" i="36"/>
  <c r="AK51" i="36"/>
  <c r="AJ51" i="36"/>
  <c r="AI51" i="36"/>
  <c r="AH51" i="36"/>
  <c r="AG51" i="36"/>
  <c r="AF51" i="36"/>
  <c r="AE51" i="36"/>
  <c r="AD51" i="36"/>
  <c r="AC51" i="36"/>
  <c r="AB51" i="36"/>
  <c r="AL50" i="36"/>
  <c r="AK50" i="36"/>
  <c r="AJ50" i="36"/>
  <c r="AI50" i="36"/>
  <c r="AH50" i="36"/>
  <c r="AG50" i="36"/>
  <c r="AF50" i="36"/>
  <c r="AE50" i="36"/>
  <c r="AD50" i="36"/>
  <c r="AC50" i="36"/>
  <c r="AB50" i="36"/>
  <c r="AL49" i="36"/>
  <c r="AK49" i="36"/>
  <c r="AJ49" i="36"/>
  <c r="AI49" i="36"/>
  <c r="AH49" i="36"/>
  <c r="AG49" i="36"/>
  <c r="AF49" i="36"/>
  <c r="AE49" i="36"/>
  <c r="AD49" i="36"/>
  <c r="AC49" i="36"/>
  <c r="AB49" i="36"/>
  <c r="AL48" i="36"/>
  <c r="AK48" i="36"/>
  <c r="AJ48" i="36"/>
  <c r="AI48" i="36"/>
  <c r="AH48" i="36"/>
  <c r="AG48" i="36"/>
  <c r="AF48" i="36"/>
  <c r="AE48" i="36"/>
  <c r="AD48" i="36"/>
  <c r="AC48" i="36"/>
  <c r="AB48" i="36"/>
  <c r="AL47" i="36"/>
  <c r="AK47" i="36"/>
  <c r="AJ47" i="36"/>
  <c r="AI47" i="36"/>
  <c r="AH47" i="36"/>
  <c r="AG47" i="36"/>
  <c r="AF47" i="36"/>
  <c r="AE47" i="36"/>
  <c r="AD47" i="36"/>
  <c r="AC47" i="36"/>
  <c r="AB47" i="36"/>
  <c r="AL46" i="36"/>
  <c r="AK46" i="36"/>
  <c r="AJ46" i="36"/>
  <c r="AI46" i="36"/>
  <c r="AH46" i="36"/>
  <c r="AG46" i="36"/>
  <c r="AF46" i="36"/>
  <c r="AE46" i="36"/>
  <c r="AD46" i="36"/>
  <c r="AC46" i="36"/>
  <c r="AB46" i="36"/>
  <c r="AL45" i="36"/>
  <c r="AK45" i="36"/>
  <c r="AJ45" i="36"/>
  <c r="AI45" i="36"/>
  <c r="AH45" i="36"/>
  <c r="AG45" i="36"/>
  <c r="AF45" i="36"/>
  <c r="AE45" i="36"/>
  <c r="AD45" i="36"/>
  <c r="AC45" i="36"/>
  <c r="AB45" i="36"/>
  <c r="AL44" i="36"/>
  <c r="AK44" i="36"/>
  <c r="AJ44" i="36"/>
  <c r="AI44" i="36"/>
  <c r="AH44" i="36"/>
  <c r="AG44" i="36"/>
  <c r="AF44" i="36"/>
  <c r="AE44" i="36"/>
  <c r="AD44" i="36"/>
  <c r="AC44" i="36"/>
  <c r="AB44" i="36"/>
  <c r="AL43" i="36"/>
  <c r="AK43" i="36"/>
  <c r="AJ43" i="36"/>
  <c r="AI43" i="36"/>
  <c r="AH43" i="36"/>
  <c r="AG43" i="36"/>
  <c r="AF43" i="36"/>
  <c r="AE43" i="36"/>
  <c r="AD43" i="36"/>
  <c r="AC43" i="36"/>
  <c r="AB43" i="36"/>
  <c r="AL42" i="36"/>
  <c r="AK42" i="36"/>
  <c r="AJ42" i="36"/>
  <c r="AI42" i="36"/>
  <c r="AH42" i="36"/>
  <c r="AG42" i="36"/>
  <c r="AF42" i="36"/>
  <c r="AE42" i="36"/>
  <c r="AD42" i="36"/>
  <c r="AC42" i="36"/>
  <c r="AB42" i="36"/>
  <c r="AL41" i="36"/>
  <c r="AK41" i="36"/>
  <c r="AJ41" i="36"/>
  <c r="AI41" i="36"/>
  <c r="AH41" i="36"/>
  <c r="AG41" i="36"/>
  <c r="AF41" i="36"/>
  <c r="AE41" i="36"/>
  <c r="AD41" i="36"/>
  <c r="AC41" i="36"/>
  <c r="AB41" i="36"/>
  <c r="AL40" i="36"/>
  <c r="AK40" i="36"/>
  <c r="AJ40" i="36"/>
  <c r="AI40" i="36"/>
  <c r="AH40" i="36"/>
  <c r="AG40" i="36"/>
  <c r="AF40" i="36"/>
  <c r="AE40" i="36"/>
  <c r="AD40" i="36"/>
  <c r="AC40" i="36"/>
  <c r="AB40" i="36"/>
  <c r="AL39" i="36"/>
  <c r="AK39" i="36"/>
  <c r="AJ39" i="36"/>
  <c r="AI39" i="36"/>
  <c r="AH39" i="36"/>
  <c r="AG39" i="36"/>
  <c r="AF39" i="36"/>
  <c r="AE39" i="36"/>
  <c r="AD39" i="36"/>
  <c r="AC39" i="36"/>
  <c r="AB39" i="36"/>
  <c r="AL38" i="36"/>
  <c r="AK38" i="36"/>
  <c r="AJ38" i="36"/>
  <c r="AI38" i="36"/>
  <c r="AH38" i="36"/>
  <c r="AG38" i="36"/>
  <c r="AF38" i="36"/>
  <c r="AE38" i="36"/>
  <c r="AD38" i="36"/>
  <c r="AC38" i="36"/>
  <c r="AB38" i="36"/>
  <c r="AL37" i="36"/>
  <c r="AK37" i="36"/>
  <c r="AJ37" i="36"/>
  <c r="AI37" i="36"/>
  <c r="AH37" i="36"/>
  <c r="AG37" i="36"/>
  <c r="AF37" i="36"/>
  <c r="AE37" i="36"/>
  <c r="AD37" i="36"/>
  <c r="AC37" i="36"/>
  <c r="AB37" i="36"/>
  <c r="AL36" i="36"/>
  <c r="AK36" i="36"/>
  <c r="AJ36" i="36"/>
  <c r="AI36" i="36"/>
  <c r="AH36" i="36"/>
  <c r="AG36" i="36"/>
  <c r="AF36" i="36"/>
  <c r="AE36" i="36"/>
  <c r="AD36" i="36"/>
  <c r="AC36" i="36"/>
  <c r="AB36" i="36"/>
  <c r="AL35" i="36"/>
  <c r="AK35" i="36"/>
  <c r="AJ35" i="36"/>
  <c r="AI35" i="36"/>
  <c r="AH35" i="36"/>
  <c r="AG35" i="36"/>
  <c r="AF35" i="36"/>
  <c r="AE35" i="36"/>
  <c r="AD35" i="36"/>
  <c r="AC35" i="36"/>
  <c r="AB35" i="36"/>
  <c r="AL34" i="36"/>
  <c r="AK34" i="36"/>
  <c r="AJ34" i="36"/>
  <c r="AI34" i="36"/>
  <c r="AH34" i="36"/>
  <c r="AG34" i="36"/>
  <c r="AF34" i="36"/>
  <c r="AE34" i="36"/>
  <c r="AD34" i="36"/>
  <c r="AC34" i="36"/>
  <c r="AB34" i="36"/>
  <c r="AL33" i="36"/>
  <c r="AK33" i="36"/>
  <c r="AJ33" i="36"/>
  <c r="AI33" i="36"/>
  <c r="AH33" i="36"/>
  <c r="AG33" i="36"/>
  <c r="AF33" i="36"/>
  <c r="AE33" i="36"/>
  <c r="AD33" i="36"/>
  <c r="AC33" i="36"/>
  <c r="AB33" i="36"/>
  <c r="AL32" i="36"/>
  <c r="AK32" i="36"/>
  <c r="AJ32" i="36"/>
  <c r="AI32" i="36"/>
  <c r="AH32" i="36"/>
  <c r="AG32" i="36"/>
  <c r="AF32" i="36"/>
  <c r="AE32" i="36"/>
  <c r="AD32" i="36"/>
  <c r="AC32" i="36"/>
  <c r="AB32" i="36"/>
  <c r="AL31" i="36"/>
  <c r="AK31" i="36"/>
  <c r="AJ31" i="36"/>
  <c r="AI31" i="36"/>
  <c r="AH31" i="36"/>
  <c r="AG31" i="36"/>
  <c r="AF31" i="36"/>
  <c r="AE31" i="36"/>
  <c r="AD31" i="36"/>
  <c r="AC31" i="36"/>
  <c r="AB31" i="36"/>
  <c r="AL30" i="36"/>
  <c r="AK30" i="36"/>
  <c r="AJ30" i="36"/>
  <c r="AI30" i="36"/>
  <c r="AH30" i="36"/>
  <c r="AG30" i="36"/>
  <c r="AF30" i="36"/>
  <c r="AE30" i="36"/>
  <c r="AD30" i="36"/>
  <c r="AC30" i="36"/>
  <c r="AB30" i="36"/>
  <c r="AL29" i="36"/>
  <c r="AK29" i="36"/>
  <c r="AJ29" i="36"/>
  <c r="AI29" i="36"/>
  <c r="AH29" i="36"/>
  <c r="AG29" i="36"/>
  <c r="AF29" i="36"/>
  <c r="AE29" i="36"/>
  <c r="AD29" i="36"/>
  <c r="AC29" i="36"/>
  <c r="AB29" i="36"/>
  <c r="AL28" i="36"/>
  <c r="AK28" i="36"/>
  <c r="AJ28" i="36"/>
  <c r="AI28" i="36"/>
  <c r="AH28" i="36"/>
  <c r="AG28" i="36"/>
  <c r="AF28" i="36"/>
  <c r="AE28" i="36"/>
  <c r="AD28" i="36"/>
  <c r="AC28" i="36"/>
  <c r="AB28" i="36"/>
  <c r="AL27" i="36"/>
  <c r="AK27" i="36"/>
  <c r="AJ27" i="36"/>
  <c r="AI27" i="36"/>
  <c r="AH27" i="36"/>
  <c r="AG27" i="36"/>
  <c r="AF27" i="36"/>
  <c r="AE27" i="36"/>
  <c r="AD27" i="36"/>
  <c r="AC27" i="36"/>
  <c r="AB27" i="36"/>
  <c r="AL26" i="36"/>
  <c r="AK26" i="36"/>
  <c r="AJ26" i="36"/>
  <c r="AI26" i="36"/>
  <c r="AH26" i="36"/>
  <c r="AG26" i="36"/>
  <c r="AF26" i="36"/>
  <c r="AE26" i="36"/>
  <c r="AD26" i="36"/>
  <c r="AC26" i="36"/>
  <c r="AB26" i="36"/>
  <c r="AL25" i="36"/>
  <c r="AK25" i="36"/>
  <c r="AJ25" i="36"/>
  <c r="AI25" i="36"/>
  <c r="AH25" i="36"/>
  <c r="AG25" i="36"/>
  <c r="AF25" i="36"/>
  <c r="AE25" i="36"/>
  <c r="AD25" i="36"/>
  <c r="AC25" i="36"/>
  <c r="AB25" i="36"/>
  <c r="AL24" i="36"/>
  <c r="AK24" i="36"/>
  <c r="AJ24" i="36"/>
  <c r="AI24" i="36"/>
  <c r="AH24" i="36"/>
  <c r="AG24" i="36"/>
  <c r="AF24" i="36"/>
  <c r="AE24" i="36"/>
  <c r="AD24" i="36"/>
  <c r="AC24" i="36"/>
  <c r="AB24" i="36"/>
  <c r="AL23" i="36"/>
  <c r="AK23" i="36"/>
  <c r="AJ23" i="36"/>
  <c r="AI23" i="36"/>
  <c r="AH23" i="36"/>
  <c r="AG23" i="36"/>
  <c r="AF23" i="36"/>
  <c r="AE23" i="36"/>
  <c r="AD23" i="36"/>
  <c r="AC23" i="36"/>
  <c r="AB23" i="36"/>
  <c r="AL22" i="36"/>
  <c r="AK22" i="36"/>
  <c r="AJ22" i="36"/>
  <c r="AI22" i="36"/>
  <c r="AH22" i="36"/>
  <c r="AG22" i="36"/>
  <c r="AF22" i="36"/>
  <c r="AE22" i="36"/>
  <c r="AD22" i="36"/>
  <c r="AC22" i="36"/>
  <c r="AB22" i="36"/>
  <c r="AL21" i="36"/>
  <c r="AK21" i="36"/>
  <c r="AJ21" i="36"/>
  <c r="AI21" i="36"/>
  <c r="AH21" i="36"/>
  <c r="AG21" i="36"/>
  <c r="AF21" i="36"/>
  <c r="AE21" i="36"/>
  <c r="AD21" i="36"/>
  <c r="AC21" i="36"/>
  <c r="AB21" i="36"/>
  <c r="AL20" i="36"/>
  <c r="AK20" i="36"/>
  <c r="AJ20" i="36"/>
  <c r="AI20" i="36"/>
  <c r="AH20" i="36"/>
  <c r="AG20" i="36"/>
  <c r="AF20" i="36"/>
  <c r="AE20" i="36"/>
  <c r="AD20" i="36"/>
  <c r="AC20" i="36"/>
  <c r="AB20" i="36"/>
  <c r="AL19" i="36"/>
  <c r="AK19" i="36"/>
  <c r="AJ19" i="36"/>
  <c r="AI19" i="36"/>
  <c r="AH19" i="36"/>
  <c r="AG19" i="36"/>
  <c r="AF19" i="36"/>
  <c r="AE19" i="36"/>
  <c r="AD19" i="36"/>
  <c r="AC19" i="36"/>
  <c r="AB19" i="36"/>
  <c r="AL18" i="36"/>
  <c r="AK18" i="36"/>
  <c r="AJ18" i="36"/>
  <c r="AI18" i="36"/>
  <c r="AH18" i="36"/>
  <c r="AG18" i="36"/>
  <c r="AF18" i="36"/>
  <c r="AE18" i="36"/>
  <c r="AD18" i="36"/>
  <c r="AC18" i="36"/>
  <c r="AB18" i="36"/>
  <c r="AL17" i="36"/>
  <c r="AK17" i="36"/>
  <c r="AJ17" i="36"/>
  <c r="AI17" i="36"/>
  <c r="AH17" i="36"/>
  <c r="AG17" i="36"/>
  <c r="AF17" i="36"/>
  <c r="AE17" i="36"/>
  <c r="AD17" i="36"/>
  <c r="AC17" i="36"/>
  <c r="AB17" i="36"/>
  <c r="AL16" i="36"/>
  <c r="AK16" i="36"/>
  <c r="AJ16" i="36"/>
  <c r="AI16" i="36"/>
  <c r="AH16" i="36"/>
  <c r="AG16" i="36"/>
  <c r="AF16" i="36"/>
  <c r="AE16" i="36"/>
  <c r="AD16" i="36"/>
  <c r="AC16" i="36"/>
  <c r="AB16" i="36"/>
  <c r="AL15" i="36"/>
  <c r="AK15" i="36"/>
  <c r="AJ15" i="36"/>
  <c r="AI15" i="36"/>
  <c r="AH15" i="36"/>
  <c r="AG15" i="36"/>
  <c r="AF15" i="36"/>
  <c r="AE15" i="36"/>
  <c r="AD15" i="36"/>
  <c r="AC15" i="36"/>
  <c r="AB15" i="36"/>
  <c r="AL14" i="36"/>
  <c r="AK14" i="36"/>
  <c r="AJ14" i="36"/>
  <c r="AI14" i="36"/>
  <c r="AH14" i="36"/>
  <c r="AG14" i="36"/>
  <c r="AF14" i="36"/>
  <c r="AE14" i="36"/>
  <c r="AD14" i="36"/>
  <c r="AC14" i="36"/>
  <c r="AB14" i="36"/>
  <c r="AL13" i="36"/>
  <c r="AK13" i="36"/>
  <c r="AJ13" i="36"/>
  <c r="AI13" i="36"/>
  <c r="AH13" i="36"/>
  <c r="AG13" i="36"/>
  <c r="AF13" i="36"/>
  <c r="AE13" i="36"/>
  <c r="AD13" i="36"/>
  <c r="AC13" i="36"/>
  <c r="AB13" i="36"/>
  <c r="AL12" i="36"/>
  <c r="AK12" i="36"/>
  <c r="AJ12" i="36"/>
  <c r="AI12" i="36"/>
  <c r="AH12" i="36"/>
  <c r="AG12" i="36"/>
  <c r="AF12" i="36"/>
  <c r="AE12" i="36"/>
  <c r="AD12" i="36"/>
  <c r="AC12" i="36"/>
  <c r="AB12" i="36"/>
  <c r="AL11" i="36"/>
  <c r="AK11" i="36"/>
  <c r="AJ11" i="36"/>
  <c r="AI11" i="36"/>
  <c r="AH11" i="36"/>
  <c r="AG11" i="36"/>
  <c r="AF11" i="36"/>
  <c r="AE11" i="36"/>
  <c r="AD11" i="36"/>
  <c r="AC11" i="36"/>
  <c r="AB11" i="36"/>
  <c r="AL10" i="36"/>
  <c r="AK10" i="36"/>
  <c r="AJ10" i="36"/>
  <c r="AI10" i="36"/>
  <c r="AH10" i="36"/>
  <c r="AG10" i="36"/>
  <c r="AF10" i="36"/>
  <c r="AE10" i="36"/>
  <c r="AD10" i="36"/>
  <c r="AC10" i="36"/>
  <c r="AB10" i="36"/>
  <c r="AL9" i="36"/>
  <c r="AK9" i="36"/>
  <c r="AJ9" i="36"/>
  <c r="AI9" i="36"/>
  <c r="AH9" i="36"/>
  <c r="AG9" i="36"/>
  <c r="AF9" i="36"/>
  <c r="AE9" i="36"/>
  <c r="AD9" i="36"/>
  <c r="AC9" i="36"/>
  <c r="AB9" i="36"/>
  <c r="AL8" i="36"/>
  <c r="AK8" i="36"/>
  <c r="AJ8" i="36"/>
  <c r="AI8" i="36"/>
  <c r="AH8" i="36"/>
  <c r="AG8" i="36"/>
  <c r="AF8" i="36"/>
  <c r="AE8" i="36"/>
  <c r="AD8" i="36"/>
  <c r="AC8" i="36"/>
  <c r="AB8" i="36"/>
  <c r="AL7" i="36"/>
  <c r="AK7" i="36"/>
  <c r="AJ7" i="36"/>
  <c r="AI7" i="36"/>
  <c r="AH7" i="36"/>
  <c r="AG7" i="36"/>
  <c r="AF7" i="36"/>
  <c r="AE7" i="36"/>
  <c r="AD7" i="36"/>
  <c r="AC7" i="36"/>
  <c r="AB7" i="36"/>
  <c r="AL6" i="36"/>
  <c r="AK6" i="36"/>
  <c r="AJ6" i="36"/>
  <c r="AI6" i="36"/>
  <c r="AH6" i="36"/>
  <c r="AG6" i="36"/>
  <c r="AF6" i="36"/>
  <c r="AE6" i="36"/>
  <c r="AD6" i="36"/>
  <c r="AC6" i="36"/>
  <c r="AB6" i="36"/>
  <c r="AL5" i="36"/>
  <c r="AK5" i="36"/>
  <c r="AJ5" i="36"/>
  <c r="AI5" i="36"/>
  <c r="AH5" i="36"/>
  <c r="AG5" i="36"/>
  <c r="AF5" i="36"/>
  <c r="AE5" i="36"/>
  <c r="AD5" i="36"/>
  <c r="AC5" i="36"/>
  <c r="AB5" i="36"/>
  <c r="AL4" i="36"/>
  <c r="AK4" i="36"/>
  <c r="AJ4" i="36"/>
  <c r="AI4" i="36"/>
  <c r="AH4" i="36"/>
  <c r="AG4" i="36"/>
  <c r="AF4" i="36"/>
  <c r="AE4" i="36"/>
  <c r="AD4" i="36"/>
  <c r="AC4" i="36"/>
  <c r="AB4" i="36"/>
  <c r="AL3" i="36"/>
  <c r="AK3" i="36"/>
  <c r="AJ3" i="36"/>
  <c r="AJ186" i="36" s="1"/>
  <c r="AI3" i="36"/>
  <c r="AH3" i="36"/>
  <c r="AG3" i="36"/>
  <c r="AF3" i="36"/>
  <c r="AE3" i="36"/>
  <c r="AD3" i="36"/>
  <c r="AC3" i="36"/>
  <c r="AB3" i="36"/>
  <c r="AB186" i="36" s="1"/>
  <c r="Z23" i="28"/>
  <c r="Y24" i="28"/>
  <c r="Y38" i="28"/>
  <c r="X38" i="28"/>
  <c r="Z37" i="28"/>
  <c r="Z36" i="28"/>
  <c r="Y31" i="28"/>
  <c r="X31" i="28"/>
  <c r="Z30" i="28"/>
  <c r="Z29" i="28"/>
  <c r="X24" i="28"/>
  <c r="Z22" i="28"/>
  <c r="Y17" i="28"/>
  <c r="X17" i="28"/>
  <c r="Z16" i="28"/>
  <c r="Z15" i="28"/>
  <c r="Y10" i="28"/>
  <c r="X10" i="28"/>
  <c r="Z9" i="28"/>
  <c r="Z8" i="28"/>
  <c r="R38" i="28"/>
  <c r="Q38" i="28"/>
  <c r="S37" i="28"/>
  <c r="S36" i="28"/>
  <c r="R31" i="28"/>
  <c r="Q31" i="28"/>
  <c r="S30" i="28"/>
  <c r="S29" i="28"/>
  <c r="R24" i="28"/>
  <c r="Q24" i="28"/>
  <c r="S23" i="28"/>
  <c r="S22" i="28"/>
  <c r="R17" i="28"/>
  <c r="Q17" i="28"/>
  <c r="S16" i="28"/>
  <c r="S15" i="28"/>
  <c r="R10" i="28"/>
  <c r="Q10" i="28"/>
  <c r="S9" i="28"/>
  <c r="S8" i="28"/>
  <c r="CR6" i="25"/>
  <c r="CP3" i="25"/>
  <c r="CZ184" i="25"/>
  <c r="CY184" i="25"/>
  <c r="CX184" i="25"/>
  <c r="CW184" i="25"/>
  <c r="CV184" i="25"/>
  <c r="CU184" i="25"/>
  <c r="CT184" i="25"/>
  <c r="CS184" i="25"/>
  <c r="CR184" i="25"/>
  <c r="CQ184" i="25"/>
  <c r="CP184" i="25"/>
  <c r="CZ183" i="25"/>
  <c r="CY183" i="25"/>
  <c r="CX183" i="25"/>
  <c r="CW183" i="25"/>
  <c r="CV183" i="25"/>
  <c r="CU183" i="25"/>
  <c r="CT183" i="25"/>
  <c r="CS183" i="25"/>
  <c r="CR183" i="25"/>
  <c r="CQ183" i="25"/>
  <c r="CP183" i="25"/>
  <c r="CZ182" i="25"/>
  <c r="CY182" i="25"/>
  <c r="CX182" i="25"/>
  <c r="CW182" i="25"/>
  <c r="CV182" i="25"/>
  <c r="CU182" i="25"/>
  <c r="CT182" i="25"/>
  <c r="CS182" i="25"/>
  <c r="CR182" i="25"/>
  <c r="CQ182" i="25"/>
  <c r="CP182" i="25"/>
  <c r="CZ181" i="25"/>
  <c r="CY181" i="25"/>
  <c r="CX181" i="25"/>
  <c r="CW181" i="25"/>
  <c r="CV181" i="25"/>
  <c r="CU181" i="25"/>
  <c r="CT181" i="25"/>
  <c r="CS181" i="25"/>
  <c r="CR181" i="25"/>
  <c r="CQ181" i="25"/>
  <c r="CP181" i="25"/>
  <c r="CZ180" i="25"/>
  <c r="CY180" i="25"/>
  <c r="CX180" i="25"/>
  <c r="CW180" i="25"/>
  <c r="CV180" i="25"/>
  <c r="CU180" i="25"/>
  <c r="CT180" i="25"/>
  <c r="CS180" i="25"/>
  <c r="CR180" i="25"/>
  <c r="CQ180" i="25"/>
  <c r="CP180" i="25"/>
  <c r="CZ179" i="25"/>
  <c r="CY179" i="25"/>
  <c r="CX179" i="25"/>
  <c r="CW179" i="25"/>
  <c r="CV179" i="25"/>
  <c r="CU179" i="25"/>
  <c r="CT179" i="25"/>
  <c r="CS179" i="25"/>
  <c r="CR179" i="25"/>
  <c r="CQ179" i="25"/>
  <c r="CP179" i="25"/>
  <c r="CZ178" i="25"/>
  <c r="CY178" i="25"/>
  <c r="CX178" i="25"/>
  <c r="CW178" i="25"/>
  <c r="CV178" i="25"/>
  <c r="CU178" i="25"/>
  <c r="CT178" i="25"/>
  <c r="CS178" i="25"/>
  <c r="CR178" i="25"/>
  <c r="CQ178" i="25"/>
  <c r="CP178" i="25"/>
  <c r="CZ177" i="25"/>
  <c r="CY177" i="25"/>
  <c r="CX177" i="25"/>
  <c r="CW177" i="25"/>
  <c r="CV177" i="25"/>
  <c r="CU177" i="25"/>
  <c r="CT177" i="25"/>
  <c r="CS177" i="25"/>
  <c r="CR177" i="25"/>
  <c r="CQ177" i="25"/>
  <c r="CP177" i="25"/>
  <c r="CZ176" i="25"/>
  <c r="CY176" i="25"/>
  <c r="CX176" i="25"/>
  <c r="CW176" i="25"/>
  <c r="CV176" i="25"/>
  <c r="CU176" i="25"/>
  <c r="CT176" i="25"/>
  <c r="CS176" i="25"/>
  <c r="CR176" i="25"/>
  <c r="CQ176" i="25"/>
  <c r="CP176" i="25"/>
  <c r="CZ175" i="25"/>
  <c r="CY175" i="25"/>
  <c r="CX175" i="25"/>
  <c r="CW175" i="25"/>
  <c r="CV175" i="25"/>
  <c r="CU175" i="25"/>
  <c r="CT175" i="25"/>
  <c r="CS175" i="25"/>
  <c r="CR175" i="25"/>
  <c r="CQ175" i="25"/>
  <c r="CP175" i="25"/>
  <c r="CZ174" i="25"/>
  <c r="CY174" i="25"/>
  <c r="CX174" i="25"/>
  <c r="CW174" i="25"/>
  <c r="CV174" i="25"/>
  <c r="CU174" i="25"/>
  <c r="CT174" i="25"/>
  <c r="CS174" i="25"/>
  <c r="CR174" i="25"/>
  <c r="CQ174" i="25"/>
  <c r="CP174" i="25"/>
  <c r="CZ173" i="25"/>
  <c r="CY173" i="25"/>
  <c r="CX173" i="25"/>
  <c r="CW173" i="25"/>
  <c r="CV173" i="25"/>
  <c r="CU173" i="25"/>
  <c r="CT173" i="25"/>
  <c r="CS173" i="25"/>
  <c r="CR173" i="25"/>
  <c r="CQ173" i="25"/>
  <c r="CP173" i="25"/>
  <c r="CZ172" i="25"/>
  <c r="CY172" i="25"/>
  <c r="CX172" i="25"/>
  <c r="CW172" i="25"/>
  <c r="CV172" i="25"/>
  <c r="CU172" i="25"/>
  <c r="CT172" i="25"/>
  <c r="CS172" i="25"/>
  <c r="CR172" i="25"/>
  <c r="CQ172" i="25"/>
  <c r="CP172" i="25"/>
  <c r="CZ171" i="25"/>
  <c r="CY171" i="25"/>
  <c r="CX171" i="25"/>
  <c r="CW171" i="25"/>
  <c r="CV171" i="25"/>
  <c r="CU171" i="25"/>
  <c r="CT171" i="25"/>
  <c r="CS171" i="25"/>
  <c r="CR171" i="25"/>
  <c r="CQ171" i="25"/>
  <c r="CP171" i="25"/>
  <c r="CZ170" i="25"/>
  <c r="CY170" i="25"/>
  <c r="CX170" i="25"/>
  <c r="CW170" i="25"/>
  <c r="CV170" i="25"/>
  <c r="CU170" i="25"/>
  <c r="CT170" i="25"/>
  <c r="CS170" i="25"/>
  <c r="CR170" i="25"/>
  <c r="CQ170" i="25"/>
  <c r="CP170" i="25"/>
  <c r="CZ169" i="25"/>
  <c r="CY169" i="25"/>
  <c r="CX169" i="25"/>
  <c r="CW169" i="25"/>
  <c r="CV169" i="25"/>
  <c r="CU169" i="25"/>
  <c r="CT169" i="25"/>
  <c r="CS169" i="25"/>
  <c r="CR169" i="25"/>
  <c r="CQ169" i="25"/>
  <c r="CP169" i="25"/>
  <c r="CZ168" i="25"/>
  <c r="CY168" i="25"/>
  <c r="CX168" i="25"/>
  <c r="CW168" i="25"/>
  <c r="CV168" i="25"/>
  <c r="CU168" i="25"/>
  <c r="CT168" i="25"/>
  <c r="CS168" i="25"/>
  <c r="CR168" i="25"/>
  <c r="CQ168" i="25"/>
  <c r="CP168" i="25"/>
  <c r="CZ167" i="25"/>
  <c r="CY167" i="25"/>
  <c r="CX167" i="25"/>
  <c r="CW167" i="25"/>
  <c r="CV167" i="25"/>
  <c r="CU167" i="25"/>
  <c r="CT167" i="25"/>
  <c r="CS167" i="25"/>
  <c r="CR167" i="25"/>
  <c r="CQ167" i="25"/>
  <c r="CP167" i="25"/>
  <c r="CZ166" i="25"/>
  <c r="CY166" i="25"/>
  <c r="CX166" i="25"/>
  <c r="CW166" i="25"/>
  <c r="CV166" i="25"/>
  <c r="CU166" i="25"/>
  <c r="CT166" i="25"/>
  <c r="CS166" i="25"/>
  <c r="CR166" i="25"/>
  <c r="CQ166" i="25"/>
  <c r="CP166" i="25"/>
  <c r="CZ165" i="25"/>
  <c r="CY165" i="25"/>
  <c r="CX165" i="25"/>
  <c r="CW165" i="25"/>
  <c r="CV165" i="25"/>
  <c r="CU165" i="25"/>
  <c r="CT165" i="25"/>
  <c r="CS165" i="25"/>
  <c r="CR165" i="25"/>
  <c r="CQ165" i="25"/>
  <c r="CP165" i="25"/>
  <c r="CZ164" i="25"/>
  <c r="CY164" i="25"/>
  <c r="CX164" i="25"/>
  <c r="CW164" i="25"/>
  <c r="CV164" i="25"/>
  <c r="CU164" i="25"/>
  <c r="CT164" i="25"/>
  <c r="CS164" i="25"/>
  <c r="CR164" i="25"/>
  <c r="CQ164" i="25"/>
  <c r="CP164" i="25"/>
  <c r="CZ163" i="25"/>
  <c r="CY163" i="25"/>
  <c r="CX163" i="25"/>
  <c r="CW163" i="25"/>
  <c r="CV163" i="25"/>
  <c r="CU163" i="25"/>
  <c r="CT163" i="25"/>
  <c r="CS163" i="25"/>
  <c r="CR163" i="25"/>
  <c r="CQ163" i="25"/>
  <c r="CP163" i="25"/>
  <c r="CZ162" i="25"/>
  <c r="CY162" i="25"/>
  <c r="CX162" i="25"/>
  <c r="CW162" i="25"/>
  <c r="CV162" i="25"/>
  <c r="CU162" i="25"/>
  <c r="CT162" i="25"/>
  <c r="CS162" i="25"/>
  <c r="CR162" i="25"/>
  <c r="CQ162" i="25"/>
  <c r="CP162" i="25"/>
  <c r="CZ161" i="25"/>
  <c r="CY161" i="25"/>
  <c r="CX161" i="25"/>
  <c r="CW161" i="25"/>
  <c r="CV161" i="25"/>
  <c r="CU161" i="25"/>
  <c r="CT161" i="25"/>
  <c r="CS161" i="25"/>
  <c r="CR161" i="25"/>
  <c r="CQ161" i="25"/>
  <c r="CP161" i="25"/>
  <c r="CZ160" i="25"/>
  <c r="CY160" i="25"/>
  <c r="CX160" i="25"/>
  <c r="CW160" i="25"/>
  <c r="CV160" i="25"/>
  <c r="CU160" i="25"/>
  <c r="CT160" i="25"/>
  <c r="CS160" i="25"/>
  <c r="CR160" i="25"/>
  <c r="CQ160" i="25"/>
  <c r="CP160" i="25"/>
  <c r="CZ159" i="25"/>
  <c r="CY159" i="25"/>
  <c r="CX159" i="25"/>
  <c r="CW159" i="25"/>
  <c r="CV159" i="25"/>
  <c r="CU159" i="25"/>
  <c r="CT159" i="25"/>
  <c r="CS159" i="25"/>
  <c r="CR159" i="25"/>
  <c r="CQ159" i="25"/>
  <c r="CP159" i="25"/>
  <c r="CZ158" i="25"/>
  <c r="CY158" i="25"/>
  <c r="CX158" i="25"/>
  <c r="CW158" i="25"/>
  <c r="CV158" i="25"/>
  <c r="CU158" i="25"/>
  <c r="CT158" i="25"/>
  <c r="CS158" i="25"/>
  <c r="CR158" i="25"/>
  <c r="CQ158" i="25"/>
  <c r="CP158" i="25"/>
  <c r="CZ157" i="25"/>
  <c r="CY157" i="25"/>
  <c r="CX157" i="25"/>
  <c r="CW157" i="25"/>
  <c r="CV157" i="25"/>
  <c r="CU157" i="25"/>
  <c r="CT157" i="25"/>
  <c r="CS157" i="25"/>
  <c r="CR157" i="25"/>
  <c r="CQ157" i="25"/>
  <c r="CP157" i="25"/>
  <c r="CZ156" i="25"/>
  <c r="CY156" i="25"/>
  <c r="CX156" i="25"/>
  <c r="CW156" i="25"/>
  <c r="CV156" i="25"/>
  <c r="CU156" i="25"/>
  <c r="CT156" i="25"/>
  <c r="CS156" i="25"/>
  <c r="CR156" i="25"/>
  <c r="CQ156" i="25"/>
  <c r="CP156" i="25"/>
  <c r="CZ155" i="25"/>
  <c r="CY155" i="25"/>
  <c r="CX155" i="25"/>
  <c r="CW155" i="25"/>
  <c r="CV155" i="25"/>
  <c r="CU155" i="25"/>
  <c r="CT155" i="25"/>
  <c r="CS155" i="25"/>
  <c r="CR155" i="25"/>
  <c r="CQ155" i="25"/>
  <c r="CP155" i="25"/>
  <c r="CZ154" i="25"/>
  <c r="CY154" i="25"/>
  <c r="CX154" i="25"/>
  <c r="CW154" i="25"/>
  <c r="CV154" i="25"/>
  <c r="CU154" i="25"/>
  <c r="CT154" i="25"/>
  <c r="CS154" i="25"/>
  <c r="CR154" i="25"/>
  <c r="CQ154" i="25"/>
  <c r="CP154" i="25"/>
  <c r="CZ153" i="25"/>
  <c r="CY153" i="25"/>
  <c r="CX153" i="25"/>
  <c r="CW153" i="25"/>
  <c r="CV153" i="25"/>
  <c r="CU153" i="25"/>
  <c r="CT153" i="25"/>
  <c r="CS153" i="25"/>
  <c r="CR153" i="25"/>
  <c r="CQ153" i="25"/>
  <c r="CP153" i="25"/>
  <c r="CZ152" i="25"/>
  <c r="CY152" i="25"/>
  <c r="CX152" i="25"/>
  <c r="CW152" i="25"/>
  <c r="CV152" i="25"/>
  <c r="CU152" i="25"/>
  <c r="CT152" i="25"/>
  <c r="CS152" i="25"/>
  <c r="CR152" i="25"/>
  <c r="CQ152" i="25"/>
  <c r="CP152" i="25"/>
  <c r="CZ151" i="25"/>
  <c r="CY151" i="25"/>
  <c r="CX151" i="25"/>
  <c r="CW151" i="25"/>
  <c r="CV151" i="25"/>
  <c r="CU151" i="25"/>
  <c r="CT151" i="25"/>
  <c r="CS151" i="25"/>
  <c r="CR151" i="25"/>
  <c r="CQ151" i="25"/>
  <c r="CP151" i="25"/>
  <c r="CZ150" i="25"/>
  <c r="CY150" i="25"/>
  <c r="CX150" i="25"/>
  <c r="CW150" i="25"/>
  <c r="CV150" i="25"/>
  <c r="CU150" i="25"/>
  <c r="CT150" i="25"/>
  <c r="CS150" i="25"/>
  <c r="CR150" i="25"/>
  <c r="CQ150" i="25"/>
  <c r="CP150" i="25"/>
  <c r="CZ149" i="25"/>
  <c r="CY149" i="25"/>
  <c r="CX149" i="25"/>
  <c r="CW149" i="25"/>
  <c r="CV149" i="25"/>
  <c r="CU149" i="25"/>
  <c r="CT149" i="25"/>
  <c r="CS149" i="25"/>
  <c r="CR149" i="25"/>
  <c r="CQ149" i="25"/>
  <c r="CP149" i="25"/>
  <c r="CZ148" i="25"/>
  <c r="CY148" i="25"/>
  <c r="CX148" i="25"/>
  <c r="CW148" i="25"/>
  <c r="CV148" i="25"/>
  <c r="CU148" i="25"/>
  <c r="CT148" i="25"/>
  <c r="CS148" i="25"/>
  <c r="CR148" i="25"/>
  <c r="CQ148" i="25"/>
  <c r="CP148" i="25"/>
  <c r="CZ147" i="25"/>
  <c r="CY147" i="25"/>
  <c r="CX147" i="25"/>
  <c r="CW147" i="25"/>
  <c r="CV147" i="25"/>
  <c r="CU147" i="25"/>
  <c r="CT147" i="25"/>
  <c r="CS147" i="25"/>
  <c r="CR147" i="25"/>
  <c r="CQ147" i="25"/>
  <c r="CP147" i="25"/>
  <c r="CZ146" i="25"/>
  <c r="CY146" i="25"/>
  <c r="CX146" i="25"/>
  <c r="CW146" i="25"/>
  <c r="CV146" i="25"/>
  <c r="CU146" i="25"/>
  <c r="CT146" i="25"/>
  <c r="CS146" i="25"/>
  <c r="CR146" i="25"/>
  <c r="CQ146" i="25"/>
  <c r="CP146" i="25"/>
  <c r="CZ145" i="25"/>
  <c r="CY145" i="25"/>
  <c r="CX145" i="25"/>
  <c r="CW145" i="25"/>
  <c r="CV145" i="25"/>
  <c r="CU145" i="25"/>
  <c r="CT145" i="25"/>
  <c r="CS145" i="25"/>
  <c r="CR145" i="25"/>
  <c r="CQ145" i="25"/>
  <c r="CP145" i="25"/>
  <c r="CZ144" i="25"/>
  <c r="CY144" i="25"/>
  <c r="CX144" i="25"/>
  <c r="CW144" i="25"/>
  <c r="CV144" i="25"/>
  <c r="CU144" i="25"/>
  <c r="CT144" i="25"/>
  <c r="CS144" i="25"/>
  <c r="CR144" i="25"/>
  <c r="CQ144" i="25"/>
  <c r="CP144" i="25"/>
  <c r="CZ143" i="25"/>
  <c r="CY143" i="25"/>
  <c r="CX143" i="25"/>
  <c r="CW143" i="25"/>
  <c r="CV143" i="25"/>
  <c r="CU143" i="25"/>
  <c r="CT143" i="25"/>
  <c r="CS143" i="25"/>
  <c r="CR143" i="25"/>
  <c r="CQ143" i="25"/>
  <c r="CP143" i="25"/>
  <c r="CZ142" i="25"/>
  <c r="CY142" i="25"/>
  <c r="CX142" i="25"/>
  <c r="CW142" i="25"/>
  <c r="CV142" i="25"/>
  <c r="CU142" i="25"/>
  <c r="CT142" i="25"/>
  <c r="CS142" i="25"/>
  <c r="CR142" i="25"/>
  <c r="CQ142" i="25"/>
  <c r="CP142" i="25"/>
  <c r="CZ141" i="25"/>
  <c r="CY141" i="25"/>
  <c r="CX141" i="25"/>
  <c r="CW141" i="25"/>
  <c r="CV141" i="25"/>
  <c r="CU141" i="25"/>
  <c r="CT141" i="25"/>
  <c r="CS141" i="25"/>
  <c r="CR141" i="25"/>
  <c r="CQ141" i="25"/>
  <c r="CP141" i="25"/>
  <c r="CZ140" i="25"/>
  <c r="CY140" i="25"/>
  <c r="CX140" i="25"/>
  <c r="CW140" i="25"/>
  <c r="CV140" i="25"/>
  <c r="CU140" i="25"/>
  <c r="CT140" i="25"/>
  <c r="CS140" i="25"/>
  <c r="CR140" i="25"/>
  <c r="CQ140" i="25"/>
  <c r="CP140" i="25"/>
  <c r="CZ139" i="25"/>
  <c r="CY139" i="25"/>
  <c r="CX139" i="25"/>
  <c r="CW139" i="25"/>
  <c r="CV139" i="25"/>
  <c r="CU139" i="25"/>
  <c r="CT139" i="25"/>
  <c r="CS139" i="25"/>
  <c r="CR139" i="25"/>
  <c r="CQ139" i="25"/>
  <c r="CP139" i="25"/>
  <c r="CZ138" i="25"/>
  <c r="CY138" i="25"/>
  <c r="CX138" i="25"/>
  <c r="CW138" i="25"/>
  <c r="CV138" i="25"/>
  <c r="CU138" i="25"/>
  <c r="CT138" i="25"/>
  <c r="CS138" i="25"/>
  <c r="CR138" i="25"/>
  <c r="CQ138" i="25"/>
  <c r="CP138" i="25"/>
  <c r="CZ137" i="25"/>
  <c r="CY137" i="25"/>
  <c r="CX137" i="25"/>
  <c r="CW137" i="25"/>
  <c r="CV137" i="25"/>
  <c r="CU137" i="25"/>
  <c r="CT137" i="25"/>
  <c r="CS137" i="25"/>
  <c r="CR137" i="25"/>
  <c r="CQ137" i="25"/>
  <c r="CP137" i="25"/>
  <c r="CZ136" i="25"/>
  <c r="CY136" i="25"/>
  <c r="CX136" i="25"/>
  <c r="CW136" i="25"/>
  <c r="CV136" i="25"/>
  <c r="CU136" i="25"/>
  <c r="CT136" i="25"/>
  <c r="CS136" i="25"/>
  <c r="CR136" i="25"/>
  <c r="CQ136" i="25"/>
  <c r="CP136" i="25"/>
  <c r="CZ135" i="25"/>
  <c r="CY135" i="25"/>
  <c r="CX135" i="25"/>
  <c r="CW135" i="25"/>
  <c r="CV135" i="25"/>
  <c r="CU135" i="25"/>
  <c r="CT135" i="25"/>
  <c r="CS135" i="25"/>
  <c r="CR135" i="25"/>
  <c r="CQ135" i="25"/>
  <c r="CP135" i="25"/>
  <c r="CZ134" i="25"/>
  <c r="CY134" i="25"/>
  <c r="CX134" i="25"/>
  <c r="CW134" i="25"/>
  <c r="CV134" i="25"/>
  <c r="CU134" i="25"/>
  <c r="CT134" i="25"/>
  <c r="CS134" i="25"/>
  <c r="CR134" i="25"/>
  <c r="CQ134" i="25"/>
  <c r="CP134" i="25"/>
  <c r="CZ133" i="25"/>
  <c r="CY133" i="25"/>
  <c r="CX133" i="25"/>
  <c r="CW133" i="25"/>
  <c r="CV133" i="25"/>
  <c r="CU133" i="25"/>
  <c r="CT133" i="25"/>
  <c r="CS133" i="25"/>
  <c r="CR133" i="25"/>
  <c r="CQ133" i="25"/>
  <c r="CP133" i="25"/>
  <c r="CZ132" i="25"/>
  <c r="CY132" i="25"/>
  <c r="CX132" i="25"/>
  <c r="CW132" i="25"/>
  <c r="CV132" i="25"/>
  <c r="CU132" i="25"/>
  <c r="CT132" i="25"/>
  <c r="CS132" i="25"/>
  <c r="CR132" i="25"/>
  <c r="CQ132" i="25"/>
  <c r="CP132" i="25"/>
  <c r="CZ131" i="25"/>
  <c r="CY131" i="25"/>
  <c r="CX131" i="25"/>
  <c r="CW131" i="25"/>
  <c r="CV131" i="25"/>
  <c r="CU131" i="25"/>
  <c r="CT131" i="25"/>
  <c r="CS131" i="25"/>
  <c r="CR131" i="25"/>
  <c r="CQ131" i="25"/>
  <c r="CP131" i="25"/>
  <c r="CZ130" i="25"/>
  <c r="CY130" i="25"/>
  <c r="CX130" i="25"/>
  <c r="CW130" i="25"/>
  <c r="CV130" i="25"/>
  <c r="CU130" i="25"/>
  <c r="CT130" i="25"/>
  <c r="CS130" i="25"/>
  <c r="CR130" i="25"/>
  <c r="CQ130" i="25"/>
  <c r="CP130" i="25"/>
  <c r="CZ129" i="25"/>
  <c r="CY129" i="25"/>
  <c r="CX129" i="25"/>
  <c r="CW129" i="25"/>
  <c r="CV129" i="25"/>
  <c r="CU129" i="25"/>
  <c r="CT129" i="25"/>
  <c r="CS129" i="25"/>
  <c r="CR129" i="25"/>
  <c r="CQ129" i="25"/>
  <c r="CP129" i="25"/>
  <c r="CZ128" i="25"/>
  <c r="CY128" i="25"/>
  <c r="CX128" i="25"/>
  <c r="CW128" i="25"/>
  <c r="CV128" i="25"/>
  <c r="CU128" i="25"/>
  <c r="CT128" i="25"/>
  <c r="CS128" i="25"/>
  <c r="CR128" i="25"/>
  <c r="CQ128" i="25"/>
  <c r="CP128" i="25"/>
  <c r="CZ127" i="25"/>
  <c r="CY127" i="25"/>
  <c r="CX127" i="25"/>
  <c r="CW127" i="25"/>
  <c r="CV127" i="25"/>
  <c r="CU127" i="25"/>
  <c r="CT127" i="25"/>
  <c r="CS127" i="25"/>
  <c r="CR127" i="25"/>
  <c r="CQ127" i="25"/>
  <c r="CP127" i="25"/>
  <c r="CZ126" i="25"/>
  <c r="CY126" i="25"/>
  <c r="CX126" i="25"/>
  <c r="CW126" i="25"/>
  <c r="CV126" i="25"/>
  <c r="CU126" i="25"/>
  <c r="CT126" i="25"/>
  <c r="CS126" i="25"/>
  <c r="CR126" i="25"/>
  <c r="CQ126" i="25"/>
  <c r="CP126" i="25"/>
  <c r="CZ125" i="25"/>
  <c r="CY125" i="25"/>
  <c r="CX125" i="25"/>
  <c r="CW125" i="25"/>
  <c r="CV125" i="25"/>
  <c r="CU125" i="25"/>
  <c r="CT125" i="25"/>
  <c r="CS125" i="25"/>
  <c r="CR125" i="25"/>
  <c r="CQ125" i="25"/>
  <c r="CP125" i="25"/>
  <c r="CZ124" i="25"/>
  <c r="CY124" i="25"/>
  <c r="CX124" i="25"/>
  <c r="CW124" i="25"/>
  <c r="CV124" i="25"/>
  <c r="CU124" i="25"/>
  <c r="CT124" i="25"/>
  <c r="CS124" i="25"/>
  <c r="CR124" i="25"/>
  <c r="CQ124" i="25"/>
  <c r="CP124" i="25"/>
  <c r="CZ123" i="25"/>
  <c r="CY123" i="25"/>
  <c r="CX123" i="25"/>
  <c r="CW123" i="25"/>
  <c r="CV123" i="25"/>
  <c r="CU123" i="25"/>
  <c r="CT123" i="25"/>
  <c r="CS123" i="25"/>
  <c r="CR123" i="25"/>
  <c r="CQ123" i="25"/>
  <c r="CP123" i="25"/>
  <c r="CZ122" i="25"/>
  <c r="CY122" i="25"/>
  <c r="CX122" i="25"/>
  <c r="CW122" i="25"/>
  <c r="CV122" i="25"/>
  <c r="CU122" i="25"/>
  <c r="CT122" i="25"/>
  <c r="CS122" i="25"/>
  <c r="CR122" i="25"/>
  <c r="CQ122" i="25"/>
  <c r="CP122" i="25"/>
  <c r="CZ121" i="25"/>
  <c r="CY121" i="25"/>
  <c r="CX121" i="25"/>
  <c r="CW121" i="25"/>
  <c r="CV121" i="25"/>
  <c r="CU121" i="25"/>
  <c r="CT121" i="25"/>
  <c r="CS121" i="25"/>
  <c r="CR121" i="25"/>
  <c r="CQ121" i="25"/>
  <c r="CP121" i="25"/>
  <c r="CZ120" i="25"/>
  <c r="CY120" i="25"/>
  <c r="CX120" i="25"/>
  <c r="CW120" i="25"/>
  <c r="CV120" i="25"/>
  <c r="CU120" i="25"/>
  <c r="CT120" i="25"/>
  <c r="CS120" i="25"/>
  <c r="CR120" i="25"/>
  <c r="CQ120" i="25"/>
  <c r="CP120" i="25"/>
  <c r="CZ119" i="25"/>
  <c r="CY119" i="25"/>
  <c r="CX119" i="25"/>
  <c r="CW119" i="25"/>
  <c r="CV119" i="25"/>
  <c r="CU119" i="25"/>
  <c r="CT119" i="25"/>
  <c r="CS119" i="25"/>
  <c r="CR119" i="25"/>
  <c r="CQ119" i="25"/>
  <c r="CP119" i="25"/>
  <c r="CZ118" i="25"/>
  <c r="CY118" i="25"/>
  <c r="CX118" i="25"/>
  <c r="CW118" i="25"/>
  <c r="CV118" i="25"/>
  <c r="CU118" i="25"/>
  <c r="CT118" i="25"/>
  <c r="CS118" i="25"/>
  <c r="CR118" i="25"/>
  <c r="CQ118" i="25"/>
  <c r="CP118" i="25"/>
  <c r="CZ117" i="25"/>
  <c r="CY117" i="25"/>
  <c r="CX117" i="25"/>
  <c r="CW117" i="25"/>
  <c r="CV117" i="25"/>
  <c r="CU117" i="25"/>
  <c r="CT117" i="25"/>
  <c r="CS117" i="25"/>
  <c r="CR117" i="25"/>
  <c r="CQ117" i="25"/>
  <c r="CP117" i="25"/>
  <c r="CZ116" i="25"/>
  <c r="CY116" i="25"/>
  <c r="CX116" i="25"/>
  <c r="CW116" i="25"/>
  <c r="CV116" i="25"/>
  <c r="CU116" i="25"/>
  <c r="CT116" i="25"/>
  <c r="CS116" i="25"/>
  <c r="CR116" i="25"/>
  <c r="CQ116" i="25"/>
  <c r="CP116" i="25"/>
  <c r="CZ115" i="25"/>
  <c r="CY115" i="25"/>
  <c r="CX115" i="25"/>
  <c r="CW115" i="25"/>
  <c r="CV115" i="25"/>
  <c r="CU115" i="25"/>
  <c r="CT115" i="25"/>
  <c r="CS115" i="25"/>
  <c r="CR115" i="25"/>
  <c r="CQ115" i="25"/>
  <c r="CP115" i="25"/>
  <c r="CZ114" i="25"/>
  <c r="CY114" i="25"/>
  <c r="CX114" i="25"/>
  <c r="CW114" i="25"/>
  <c r="CV114" i="25"/>
  <c r="CU114" i="25"/>
  <c r="CT114" i="25"/>
  <c r="CS114" i="25"/>
  <c r="CR114" i="25"/>
  <c r="CQ114" i="25"/>
  <c r="CP114" i="25"/>
  <c r="CZ113" i="25"/>
  <c r="CY113" i="25"/>
  <c r="CX113" i="25"/>
  <c r="CW113" i="25"/>
  <c r="CV113" i="25"/>
  <c r="CU113" i="25"/>
  <c r="CT113" i="25"/>
  <c r="CS113" i="25"/>
  <c r="CR113" i="25"/>
  <c r="CQ113" i="25"/>
  <c r="CP113" i="25"/>
  <c r="CZ112" i="25"/>
  <c r="CY112" i="25"/>
  <c r="CX112" i="25"/>
  <c r="CW112" i="25"/>
  <c r="CV112" i="25"/>
  <c r="CU112" i="25"/>
  <c r="CT112" i="25"/>
  <c r="CS112" i="25"/>
  <c r="CR112" i="25"/>
  <c r="CQ112" i="25"/>
  <c r="CP112" i="25"/>
  <c r="CZ111" i="25"/>
  <c r="CY111" i="25"/>
  <c r="CX111" i="25"/>
  <c r="CW111" i="25"/>
  <c r="CV111" i="25"/>
  <c r="CU111" i="25"/>
  <c r="CT111" i="25"/>
  <c r="CS111" i="25"/>
  <c r="CR111" i="25"/>
  <c r="CQ111" i="25"/>
  <c r="CP111" i="25"/>
  <c r="CZ110" i="25"/>
  <c r="CY110" i="25"/>
  <c r="CX110" i="25"/>
  <c r="CW110" i="25"/>
  <c r="CV110" i="25"/>
  <c r="CU110" i="25"/>
  <c r="CT110" i="25"/>
  <c r="CS110" i="25"/>
  <c r="CR110" i="25"/>
  <c r="CQ110" i="25"/>
  <c r="CP110" i="25"/>
  <c r="CZ109" i="25"/>
  <c r="CY109" i="25"/>
  <c r="CX109" i="25"/>
  <c r="CW109" i="25"/>
  <c r="CV109" i="25"/>
  <c r="CU109" i="25"/>
  <c r="CT109" i="25"/>
  <c r="CS109" i="25"/>
  <c r="CR109" i="25"/>
  <c r="CQ109" i="25"/>
  <c r="CP109" i="25"/>
  <c r="CZ108" i="25"/>
  <c r="CY108" i="25"/>
  <c r="CX108" i="25"/>
  <c r="CW108" i="25"/>
  <c r="CV108" i="25"/>
  <c r="CU108" i="25"/>
  <c r="CT108" i="25"/>
  <c r="CS108" i="25"/>
  <c r="CR108" i="25"/>
  <c r="CQ108" i="25"/>
  <c r="CP108" i="25"/>
  <c r="CZ107" i="25"/>
  <c r="CY107" i="25"/>
  <c r="CX107" i="25"/>
  <c r="CW107" i="25"/>
  <c r="CV107" i="25"/>
  <c r="CU107" i="25"/>
  <c r="CT107" i="25"/>
  <c r="CS107" i="25"/>
  <c r="CR107" i="25"/>
  <c r="CQ107" i="25"/>
  <c r="CP107" i="25"/>
  <c r="CZ106" i="25"/>
  <c r="CY106" i="25"/>
  <c r="CX106" i="25"/>
  <c r="CW106" i="25"/>
  <c r="CV106" i="25"/>
  <c r="CU106" i="25"/>
  <c r="CT106" i="25"/>
  <c r="CS106" i="25"/>
  <c r="CR106" i="25"/>
  <c r="CQ106" i="25"/>
  <c r="CP106" i="25"/>
  <c r="CZ105" i="25"/>
  <c r="CY105" i="25"/>
  <c r="CX105" i="25"/>
  <c r="CW105" i="25"/>
  <c r="CV105" i="25"/>
  <c r="CU105" i="25"/>
  <c r="CT105" i="25"/>
  <c r="CS105" i="25"/>
  <c r="CR105" i="25"/>
  <c r="CQ105" i="25"/>
  <c r="CP105" i="25"/>
  <c r="CZ104" i="25"/>
  <c r="CY104" i="25"/>
  <c r="CX104" i="25"/>
  <c r="CW104" i="25"/>
  <c r="CV104" i="25"/>
  <c r="CU104" i="25"/>
  <c r="CT104" i="25"/>
  <c r="CS104" i="25"/>
  <c r="CR104" i="25"/>
  <c r="CQ104" i="25"/>
  <c r="CP104" i="25"/>
  <c r="CZ103" i="25"/>
  <c r="CY103" i="25"/>
  <c r="CX103" i="25"/>
  <c r="CW103" i="25"/>
  <c r="CV103" i="25"/>
  <c r="CU103" i="25"/>
  <c r="CT103" i="25"/>
  <c r="CS103" i="25"/>
  <c r="CR103" i="25"/>
  <c r="CQ103" i="25"/>
  <c r="CP103" i="25"/>
  <c r="CZ102" i="25"/>
  <c r="CY102" i="25"/>
  <c r="CX102" i="25"/>
  <c r="CW102" i="25"/>
  <c r="CV102" i="25"/>
  <c r="CU102" i="25"/>
  <c r="CT102" i="25"/>
  <c r="CS102" i="25"/>
  <c r="CR102" i="25"/>
  <c r="CQ102" i="25"/>
  <c r="CP102" i="25"/>
  <c r="CZ101" i="25"/>
  <c r="CY101" i="25"/>
  <c r="CX101" i="25"/>
  <c r="CW101" i="25"/>
  <c r="CV101" i="25"/>
  <c r="CU101" i="25"/>
  <c r="CT101" i="25"/>
  <c r="CS101" i="25"/>
  <c r="CR101" i="25"/>
  <c r="CQ101" i="25"/>
  <c r="CP101" i="25"/>
  <c r="CZ100" i="25"/>
  <c r="CY100" i="25"/>
  <c r="CX100" i="25"/>
  <c r="CW100" i="25"/>
  <c r="CV100" i="25"/>
  <c r="CU100" i="25"/>
  <c r="CT100" i="25"/>
  <c r="CS100" i="25"/>
  <c r="CR100" i="25"/>
  <c r="CQ100" i="25"/>
  <c r="CP100" i="25"/>
  <c r="CZ99" i="25"/>
  <c r="CY99" i="25"/>
  <c r="CX99" i="25"/>
  <c r="CW99" i="25"/>
  <c r="CV99" i="25"/>
  <c r="CU99" i="25"/>
  <c r="CT99" i="25"/>
  <c r="CS99" i="25"/>
  <c r="CR99" i="25"/>
  <c r="CQ99" i="25"/>
  <c r="CP99" i="25"/>
  <c r="CZ98" i="25"/>
  <c r="CY98" i="25"/>
  <c r="CX98" i="25"/>
  <c r="CW98" i="25"/>
  <c r="CV98" i="25"/>
  <c r="CU98" i="25"/>
  <c r="CT98" i="25"/>
  <c r="CS98" i="25"/>
  <c r="CR98" i="25"/>
  <c r="CQ98" i="25"/>
  <c r="CP98" i="25"/>
  <c r="CZ97" i="25"/>
  <c r="CY97" i="25"/>
  <c r="CX97" i="25"/>
  <c r="CW97" i="25"/>
  <c r="CV97" i="25"/>
  <c r="CU97" i="25"/>
  <c r="CT97" i="25"/>
  <c r="CS97" i="25"/>
  <c r="CR97" i="25"/>
  <c r="CQ97" i="25"/>
  <c r="CP97" i="25"/>
  <c r="CZ96" i="25"/>
  <c r="CY96" i="25"/>
  <c r="CX96" i="25"/>
  <c r="CW96" i="25"/>
  <c r="CV96" i="25"/>
  <c r="CU96" i="25"/>
  <c r="CT96" i="25"/>
  <c r="CS96" i="25"/>
  <c r="CR96" i="25"/>
  <c r="CQ96" i="25"/>
  <c r="CP96" i="25"/>
  <c r="CZ95" i="25"/>
  <c r="CY95" i="25"/>
  <c r="CX95" i="25"/>
  <c r="CW95" i="25"/>
  <c r="CV95" i="25"/>
  <c r="CU95" i="25"/>
  <c r="CT95" i="25"/>
  <c r="CS95" i="25"/>
  <c r="CR95" i="25"/>
  <c r="CQ95" i="25"/>
  <c r="CP95" i="25"/>
  <c r="CZ94" i="25"/>
  <c r="CY94" i="25"/>
  <c r="CX94" i="25"/>
  <c r="CW94" i="25"/>
  <c r="CV94" i="25"/>
  <c r="CU94" i="25"/>
  <c r="CT94" i="25"/>
  <c r="CS94" i="25"/>
  <c r="CR94" i="25"/>
  <c r="CQ94" i="25"/>
  <c r="CP94" i="25"/>
  <c r="CZ93" i="25"/>
  <c r="CY93" i="25"/>
  <c r="CX93" i="25"/>
  <c r="CW93" i="25"/>
  <c r="CV93" i="25"/>
  <c r="CU93" i="25"/>
  <c r="CT93" i="25"/>
  <c r="CS93" i="25"/>
  <c r="CR93" i="25"/>
  <c r="CQ93" i="25"/>
  <c r="CP93" i="25"/>
  <c r="CZ92" i="25"/>
  <c r="CY92" i="25"/>
  <c r="CX92" i="25"/>
  <c r="CW92" i="25"/>
  <c r="CV92" i="25"/>
  <c r="CU92" i="25"/>
  <c r="CT92" i="25"/>
  <c r="CS92" i="25"/>
  <c r="CR92" i="25"/>
  <c r="CQ92" i="25"/>
  <c r="CP92" i="25"/>
  <c r="CZ91" i="25"/>
  <c r="CY91" i="25"/>
  <c r="CX91" i="25"/>
  <c r="CW91" i="25"/>
  <c r="CV91" i="25"/>
  <c r="CU91" i="25"/>
  <c r="CT91" i="25"/>
  <c r="CS91" i="25"/>
  <c r="CR91" i="25"/>
  <c r="CQ91" i="25"/>
  <c r="CP91" i="25"/>
  <c r="CZ90" i="25"/>
  <c r="CY90" i="25"/>
  <c r="CX90" i="25"/>
  <c r="CW90" i="25"/>
  <c r="CV90" i="25"/>
  <c r="CU90" i="25"/>
  <c r="CT90" i="25"/>
  <c r="CS90" i="25"/>
  <c r="CR90" i="25"/>
  <c r="CQ90" i="25"/>
  <c r="CP90" i="25"/>
  <c r="CZ89" i="25"/>
  <c r="CY89" i="25"/>
  <c r="CX89" i="25"/>
  <c r="CW89" i="25"/>
  <c r="CV89" i="25"/>
  <c r="CU89" i="25"/>
  <c r="CT89" i="25"/>
  <c r="CS89" i="25"/>
  <c r="CR89" i="25"/>
  <c r="CQ89" i="25"/>
  <c r="CP89" i="25"/>
  <c r="CZ88" i="25"/>
  <c r="CY88" i="25"/>
  <c r="CX88" i="25"/>
  <c r="CW88" i="25"/>
  <c r="CV88" i="25"/>
  <c r="CU88" i="25"/>
  <c r="CT88" i="25"/>
  <c r="CS88" i="25"/>
  <c r="CR88" i="25"/>
  <c r="CQ88" i="25"/>
  <c r="CP88" i="25"/>
  <c r="CZ87" i="25"/>
  <c r="CY87" i="25"/>
  <c r="CX87" i="25"/>
  <c r="CW87" i="25"/>
  <c r="CV87" i="25"/>
  <c r="CU87" i="25"/>
  <c r="CT87" i="25"/>
  <c r="CS87" i="25"/>
  <c r="CR87" i="25"/>
  <c r="CQ87" i="25"/>
  <c r="CP87" i="25"/>
  <c r="CZ86" i="25"/>
  <c r="CY86" i="25"/>
  <c r="CX86" i="25"/>
  <c r="CW86" i="25"/>
  <c r="CV86" i="25"/>
  <c r="CU86" i="25"/>
  <c r="CT86" i="25"/>
  <c r="CS86" i="25"/>
  <c r="CR86" i="25"/>
  <c r="CQ86" i="25"/>
  <c r="CP86" i="25"/>
  <c r="CZ85" i="25"/>
  <c r="CY85" i="25"/>
  <c r="CX85" i="25"/>
  <c r="CW85" i="25"/>
  <c r="CV85" i="25"/>
  <c r="CU85" i="25"/>
  <c r="CT85" i="25"/>
  <c r="CS85" i="25"/>
  <c r="CR85" i="25"/>
  <c r="CQ85" i="25"/>
  <c r="CP85" i="25"/>
  <c r="CZ84" i="25"/>
  <c r="CY84" i="25"/>
  <c r="CX84" i="25"/>
  <c r="CW84" i="25"/>
  <c r="CV84" i="25"/>
  <c r="CU84" i="25"/>
  <c r="CT84" i="25"/>
  <c r="CS84" i="25"/>
  <c r="CR84" i="25"/>
  <c r="CQ84" i="25"/>
  <c r="CP84" i="25"/>
  <c r="CZ83" i="25"/>
  <c r="CY83" i="25"/>
  <c r="CX83" i="25"/>
  <c r="CW83" i="25"/>
  <c r="CV83" i="25"/>
  <c r="CU83" i="25"/>
  <c r="CT83" i="25"/>
  <c r="CS83" i="25"/>
  <c r="CR83" i="25"/>
  <c r="CQ83" i="25"/>
  <c r="CP83" i="25"/>
  <c r="CZ82" i="25"/>
  <c r="CY82" i="25"/>
  <c r="CX82" i="25"/>
  <c r="CW82" i="25"/>
  <c r="CV82" i="25"/>
  <c r="CU82" i="25"/>
  <c r="CT82" i="25"/>
  <c r="CS82" i="25"/>
  <c r="CR82" i="25"/>
  <c r="CQ82" i="25"/>
  <c r="CP82" i="25"/>
  <c r="CZ81" i="25"/>
  <c r="CY81" i="25"/>
  <c r="CX81" i="25"/>
  <c r="CW81" i="25"/>
  <c r="CV81" i="25"/>
  <c r="CU81" i="25"/>
  <c r="CT81" i="25"/>
  <c r="CS81" i="25"/>
  <c r="CR81" i="25"/>
  <c r="CQ81" i="25"/>
  <c r="CP81" i="25"/>
  <c r="CZ80" i="25"/>
  <c r="CY80" i="25"/>
  <c r="CX80" i="25"/>
  <c r="CW80" i="25"/>
  <c r="CV80" i="25"/>
  <c r="CU80" i="25"/>
  <c r="CT80" i="25"/>
  <c r="CS80" i="25"/>
  <c r="CR80" i="25"/>
  <c r="CQ80" i="25"/>
  <c r="CP80" i="25"/>
  <c r="CZ79" i="25"/>
  <c r="CY79" i="25"/>
  <c r="CX79" i="25"/>
  <c r="CW79" i="25"/>
  <c r="CV79" i="25"/>
  <c r="CU79" i="25"/>
  <c r="CT79" i="25"/>
  <c r="CS79" i="25"/>
  <c r="CR79" i="25"/>
  <c r="CQ79" i="25"/>
  <c r="CP79" i="25"/>
  <c r="CZ78" i="25"/>
  <c r="CY78" i="25"/>
  <c r="CX78" i="25"/>
  <c r="CW78" i="25"/>
  <c r="CV78" i="25"/>
  <c r="CU78" i="25"/>
  <c r="CT78" i="25"/>
  <c r="CS78" i="25"/>
  <c r="CR78" i="25"/>
  <c r="CQ78" i="25"/>
  <c r="CP78" i="25"/>
  <c r="CZ77" i="25"/>
  <c r="CY77" i="25"/>
  <c r="CX77" i="25"/>
  <c r="CW77" i="25"/>
  <c r="CV77" i="25"/>
  <c r="CU77" i="25"/>
  <c r="CT77" i="25"/>
  <c r="CS77" i="25"/>
  <c r="CR77" i="25"/>
  <c r="CQ77" i="25"/>
  <c r="CP77" i="25"/>
  <c r="CZ76" i="25"/>
  <c r="CY76" i="25"/>
  <c r="CX76" i="25"/>
  <c r="CW76" i="25"/>
  <c r="CV76" i="25"/>
  <c r="CU76" i="25"/>
  <c r="CT76" i="25"/>
  <c r="CS76" i="25"/>
  <c r="CR76" i="25"/>
  <c r="CQ76" i="25"/>
  <c r="CP76" i="25"/>
  <c r="CZ75" i="25"/>
  <c r="CY75" i="25"/>
  <c r="CX75" i="25"/>
  <c r="CW75" i="25"/>
  <c r="CV75" i="25"/>
  <c r="CU75" i="25"/>
  <c r="CT75" i="25"/>
  <c r="CS75" i="25"/>
  <c r="CR75" i="25"/>
  <c r="CQ75" i="25"/>
  <c r="CP75" i="25"/>
  <c r="CZ74" i="25"/>
  <c r="CY74" i="25"/>
  <c r="CX74" i="25"/>
  <c r="CW74" i="25"/>
  <c r="CV74" i="25"/>
  <c r="CU74" i="25"/>
  <c r="CT74" i="25"/>
  <c r="CS74" i="25"/>
  <c r="CR74" i="25"/>
  <c r="CQ74" i="25"/>
  <c r="CP74" i="25"/>
  <c r="CZ73" i="25"/>
  <c r="CY73" i="25"/>
  <c r="CX73" i="25"/>
  <c r="CW73" i="25"/>
  <c r="CV73" i="25"/>
  <c r="CU73" i="25"/>
  <c r="CT73" i="25"/>
  <c r="CS73" i="25"/>
  <c r="CR73" i="25"/>
  <c r="CQ73" i="25"/>
  <c r="CP73" i="25"/>
  <c r="CZ72" i="25"/>
  <c r="CY72" i="25"/>
  <c r="CX72" i="25"/>
  <c r="CW72" i="25"/>
  <c r="CV72" i="25"/>
  <c r="CU72" i="25"/>
  <c r="CT72" i="25"/>
  <c r="CS72" i="25"/>
  <c r="CR72" i="25"/>
  <c r="CQ72" i="25"/>
  <c r="CP72" i="25"/>
  <c r="CZ71" i="25"/>
  <c r="CY71" i="25"/>
  <c r="CX71" i="25"/>
  <c r="CW71" i="25"/>
  <c r="CV71" i="25"/>
  <c r="CU71" i="25"/>
  <c r="CT71" i="25"/>
  <c r="CS71" i="25"/>
  <c r="CR71" i="25"/>
  <c r="CQ71" i="25"/>
  <c r="CP71" i="25"/>
  <c r="CZ70" i="25"/>
  <c r="CY70" i="25"/>
  <c r="CX70" i="25"/>
  <c r="CW70" i="25"/>
  <c r="CV70" i="25"/>
  <c r="CU70" i="25"/>
  <c r="CT70" i="25"/>
  <c r="CS70" i="25"/>
  <c r="CR70" i="25"/>
  <c r="CQ70" i="25"/>
  <c r="CP70" i="25"/>
  <c r="CZ69" i="25"/>
  <c r="CY69" i="25"/>
  <c r="CX69" i="25"/>
  <c r="CW69" i="25"/>
  <c r="CV69" i="25"/>
  <c r="CU69" i="25"/>
  <c r="CT69" i="25"/>
  <c r="CS69" i="25"/>
  <c r="CR69" i="25"/>
  <c r="CQ69" i="25"/>
  <c r="CP69" i="25"/>
  <c r="CZ68" i="25"/>
  <c r="CY68" i="25"/>
  <c r="CX68" i="25"/>
  <c r="CW68" i="25"/>
  <c r="CV68" i="25"/>
  <c r="CU68" i="25"/>
  <c r="CT68" i="25"/>
  <c r="CS68" i="25"/>
  <c r="CR68" i="25"/>
  <c r="CQ68" i="25"/>
  <c r="CP68" i="25"/>
  <c r="CZ67" i="25"/>
  <c r="CY67" i="25"/>
  <c r="CX67" i="25"/>
  <c r="CW67" i="25"/>
  <c r="CV67" i="25"/>
  <c r="CU67" i="25"/>
  <c r="CT67" i="25"/>
  <c r="CS67" i="25"/>
  <c r="CR67" i="25"/>
  <c r="CQ67" i="25"/>
  <c r="CP67" i="25"/>
  <c r="CZ66" i="25"/>
  <c r="CY66" i="25"/>
  <c r="CX66" i="25"/>
  <c r="CW66" i="25"/>
  <c r="CV66" i="25"/>
  <c r="CU66" i="25"/>
  <c r="CT66" i="25"/>
  <c r="CS66" i="25"/>
  <c r="CR66" i="25"/>
  <c r="CQ66" i="25"/>
  <c r="CP66" i="25"/>
  <c r="CZ65" i="25"/>
  <c r="CY65" i="25"/>
  <c r="CX65" i="25"/>
  <c r="CW65" i="25"/>
  <c r="CV65" i="25"/>
  <c r="CU65" i="25"/>
  <c r="CT65" i="25"/>
  <c r="CS65" i="25"/>
  <c r="CR65" i="25"/>
  <c r="CQ65" i="25"/>
  <c r="CP65" i="25"/>
  <c r="CZ64" i="25"/>
  <c r="CY64" i="25"/>
  <c r="CX64" i="25"/>
  <c r="CW64" i="25"/>
  <c r="CV64" i="25"/>
  <c r="CU64" i="25"/>
  <c r="CT64" i="25"/>
  <c r="CS64" i="25"/>
  <c r="CR64" i="25"/>
  <c r="CQ64" i="25"/>
  <c r="CP64" i="25"/>
  <c r="CZ63" i="25"/>
  <c r="CY63" i="25"/>
  <c r="CX63" i="25"/>
  <c r="CW63" i="25"/>
  <c r="CV63" i="25"/>
  <c r="CU63" i="25"/>
  <c r="CT63" i="25"/>
  <c r="CS63" i="25"/>
  <c r="CR63" i="25"/>
  <c r="CQ63" i="25"/>
  <c r="CP63" i="25"/>
  <c r="CZ62" i="25"/>
  <c r="CY62" i="25"/>
  <c r="CX62" i="25"/>
  <c r="CW62" i="25"/>
  <c r="CV62" i="25"/>
  <c r="CU62" i="25"/>
  <c r="CT62" i="25"/>
  <c r="CS62" i="25"/>
  <c r="CR62" i="25"/>
  <c r="CQ62" i="25"/>
  <c r="CP62" i="25"/>
  <c r="CZ61" i="25"/>
  <c r="CY61" i="25"/>
  <c r="CX61" i="25"/>
  <c r="CW61" i="25"/>
  <c r="CV61" i="25"/>
  <c r="CU61" i="25"/>
  <c r="CT61" i="25"/>
  <c r="CS61" i="25"/>
  <c r="CR61" i="25"/>
  <c r="CQ61" i="25"/>
  <c r="CP61" i="25"/>
  <c r="CZ60" i="25"/>
  <c r="CY60" i="25"/>
  <c r="CX60" i="25"/>
  <c r="CW60" i="25"/>
  <c r="CV60" i="25"/>
  <c r="CU60" i="25"/>
  <c r="CT60" i="25"/>
  <c r="CS60" i="25"/>
  <c r="CR60" i="25"/>
  <c r="CQ60" i="25"/>
  <c r="CP60" i="25"/>
  <c r="CZ59" i="25"/>
  <c r="CY59" i="25"/>
  <c r="CX59" i="25"/>
  <c r="CW59" i="25"/>
  <c r="CV59" i="25"/>
  <c r="CU59" i="25"/>
  <c r="CT59" i="25"/>
  <c r="CS59" i="25"/>
  <c r="CR59" i="25"/>
  <c r="CQ59" i="25"/>
  <c r="CP59" i="25"/>
  <c r="CZ58" i="25"/>
  <c r="CY58" i="25"/>
  <c r="CX58" i="25"/>
  <c r="CW58" i="25"/>
  <c r="CV58" i="25"/>
  <c r="CU58" i="25"/>
  <c r="CT58" i="25"/>
  <c r="CS58" i="25"/>
  <c r="CR58" i="25"/>
  <c r="CQ58" i="25"/>
  <c r="CP58" i="25"/>
  <c r="CZ57" i="25"/>
  <c r="CY57" i="25"/>
  <c r="CX57" i="25"/>
  <c r="CW57" i="25"/>
  <c r="CV57" i="25"/>
  <c r="CU57" i="25"/>
  <c r="CT57" i="25"/>
  <c r="CS57" i="25"/>
  <c r="CR57" i="25"/>
  <c r="CQ57" i="25"/>
  <c r="CP57" i="25"/>
  <c r="CZ56" i="25"/>
  <c r="CY56" i="25"/>
  <c r="CX56" i="25"/>
  <c r="CW56" i="25"/>
  <c r="CV56" i="25"/>
  <c r="CU56" i="25"/>
  <c r="CT56" i="25"/>
  <c r="CS56" i="25"/>
  <c r="CR56" i="25"/>
  <c r="CQ56" i="25"/>
  <c r="CP56" i="25"/>
  <c r="CZ55" i="25"/>
  <c r="CY55" i="25"/>
  <c r="CX55" i="25"/>
  <c r="CW55" i="25"/>
  <c r="CV55" i="25"/>
  <c r="CU55" i="25"/>
  <c r="CT55" i="25"/>
  <c r="CS55" i="25"/>
  <c r="CR55" i="25"/>
  <c r="CQ55" i="25"/>
  <c r="CP55" i="25"/>
  <c r="CZ54" i="25"/>
  <c r="CY54" i="25"/>
  <c r="CX54" i="25"/>
  <c r="CW54" i="25"/>
  <c r="CV54" i="25"/>
  <c r="CU54" i="25"/>
  <c r="CT54" i="25"/>
  <c r="CS54" i="25"/>
  <c r="CR54" i="25"/>
  <c r="CQ54" i="25"/>
  <c r="CP54" i="25"/>
  <c r="CZ53" i="25"/>
  <c r="CY53" i="25"/>
  <c r="CX53" i="25"/>
  <c r="CW53" i="25"/>
  <c r="CV53" i="25"/>
  <c r="CU53" i="25"/>
  <c r="CT53" i="25"/>
  <c r="CS53" i="25"/>
  <c r="CR53" i="25"/>
  <c r="CQ53" i="25"/>
  <c r="CP53" i="25"/>
  <c r="CZ52" i="25"/>
  <c r="CY52" i="25"/>
  <c r="CX52" i="25"/>
  <c r="CW52" i="25"/>
  <c r="CV52" i="25"/>
  <c r="CU52" i="25"/>
  <c r="CT52" i="25"/>
  <c r="CS52" i="25"/>
  <c r="CR52" i="25"/>
  <c r="CQ52" i="25"/>
  <c r="CP52" i="25"/>
  <c r="CZ51" i="25"/>
  <c r="CY51" i="25"/>
  <c r="CX51" i="25"/>
  <c r="CW51" i="25"/>
  <c r="CV51" i="25"/>
  <c r="CU51" i="25"/>
  <c r="CT51" i="25"/>
  <c r="CS51" i="25"/>
  <c r="CR51" i="25"/>
  <c r="CQ51" i="25"/>
  <c r="CP51" i="25"/>
  <c r="CZ50" i="25"/>
  <c r="CY50" i="25"/>
  <c r="CX50" i="25"/>
  <c r="CW50" i="25"/>
  <c r="CV50" i="25"/>
  <c r="CU50" i="25"/>
  <c r="CT50" i="25"/>
  <c r="CS50" i="25"/>
  <c r="CR50" i="25"/>
  <c r="CQ50" i="25"/>
  <c r="CP50" i="25"/>
  <c r="CZ49" i="25"/>
  <c r="CY49" i="25"/>
  <c r="CX49" i="25"/>
  <c r="CW49" i="25"/>
  <c r="CV49" i="25"/>
  <c r="CU49" i="25"/>
  <c r="CT49" i="25"/>
  <c r="CS49" i="25"/>
  <c r="CR49" i="25"/>
  <c r="CQ49" i="25"/>
  <c r="CP49" i="25"/>
  <c r="CZ48" i="25"/>
  <c r="CY48" i="25"/>
  <c r="CX48" i="25"/>
  <c r="CW48" i="25"/>
  <c r="CV48" i="25"/>
  <c r="CU48" i="25"/>
  <c r="CT48" i="25"/>
  <c r="CS48" i="25"/>
  <c r="CR48" i="25"/>
  <c r="CQ48" i="25"/>
  <c r="CP48" i="25"/>
  <c r="CZ47" i="25"/>
  <c r="CY47" i="25"/>
  <c r="CX47" i="25"/>
  <c r="CW47" i="25"/>
  <c r="CV47" i="25"/>
  <c r="CU47" i="25"/>
  <c r="CT47" i="25"/>
  <c r="CS47" i="25"/>
  <c r="CR47" i="25"/>
  <c r="CQ47" i="25"/>
  <c r="CP47" i="25"/>
  <c r="CZ46" i="25"/>
  <c r="CY46" i="25"/>
  <c r="CX46" i="25"/>
  <c r="CW46" i="25"/>
  <c r="CV46" i="25"/>
  <c r="CU46" i="25"/>
  <c r="CT46" i="25"/>
  <c r="CS46" i="25"/>
  <c r="CR46" i="25"/>
  <c r="CQ46" i="25"/>
  <c r="CP46" i="25"/>
  <c r="CZ45" i="25"/>
  <c r="CY45" i="25"/>
  <c r="CX45" i="25"/>
  <c r="CW45" i="25"/>
  <c r="CV45" i="25"/>
  <c r="CU45" i="25"/>
  <c r="CT45" i="25"/>
  <c r="CS45" i="25"/>
  <c r="CR45" i="25"/>
  <c r="CQ45" i="25"/>
  <c r="CP45" i="25"/>
  <c r="CZ44" i="25"/>
  <c r="CY44" i="25"/>
  <c r="CX44" i="25"/>
  <c r="CW44" i="25"/>
  <c r="CV44" i="25"/>
  <c r="CU44" i="25"/>
  <c r="CT44" i="25"/>
  <c r="CS44" i="25"/>
  <c r="CR44" i="25"/>
  <c r="CQ44" i="25"/>
  <c r="CP44" i="25"/>
  <c r="CZ43" i="25"/>
  <c r="CY43" i="25"/>
  <c r="CX43" i="25"/>
  <c r="CW43" i="25"/>
  <c r="CV43" i="25"/>
  <c r="CU43" i="25"/>
  <c r="CT43" i="25"/>
  <c r="CS43" i="25"/>
  <c r="CR43" i="25"/>
  <c r="CQ43" i="25"/>
  <c r="CP43" i="25"/>
  <c r="CZ42" i="25"/>
  <c r="CY42" i="25"/>
  <c r="CX42" i="25"/>
  <c r="CW42" i="25"/>
  <c r="CV42" i="25"/>
  <c r="CU42" i="25"/>
  <c r="CT42" i="25"/>
  <c r="CS42" i="25"/>
  <c r="CR42" i="25"/>
  <c r="CQ42" i="25"/>
  <c r="CP42" i="25"/>
  <c r="CZ41" i="25"/>
  <c r="CY41" i="25"/>
  <c r="CX41" i="25"/>
  <c r="CW41" i="25"/>
  <c r="CV41" i="25"/>
  <c r="CU41" i="25"/>
  <c r="CT41" i="25"/>
  <c r="CS41" i="25"/>
  <c r="CR41" i="25"/>
  <c r="CQ41" i="25"/>
  <c r="CP41" i="25"/>
  <c r="CZ40" i="25"/>
  <c r="CY40" i="25"/>
  <c r="CX40" i="25"/>
  <c r="CW40" i="25"/>
  <c r="CV40" i="25"/>
  <c r="CU40" i="25"/>
  <c r="CT40" i="25"/>
  <c r="CS40" i="25"/>
  <c r="CR40" i="25"/>
  <c r="CQ40" i="25"/>
  <c r="CP40" i="25"/>
  <c r="CZ39" i="25"/>
  <c r="CY39" i="25"/>
  <c r="CX39" i="25"/>
  <c r="CW39" i="25"/>
  <c r="CV39" i="25"/>
  <c r="CU39" i="25"/>
  <c r="CT39" i="25"/>
  <c r="CS39" i="25"/>
  <c r="CR39" i="25"/>
  <c r="CQ39" i="25"/>
  <c r="CP39" i="25"/>
  <c r="CZ38" i="25"/>
  <c r="CY38" i="25"/>
  <c r="CX38" i="25"/>
  <c r="CW38" i="25"/>
  <c r="CV38" i="25"/>
  <c r="CU38" i="25"/>
  <c r="CT38" i="25"/>
  <c r="CS38" i="25"/>
  <c r="CR38" i="25"/>
  <c r="CQ38" i="25"/>
  <c r="CP38" i="25"/>
  <c r="CZ37" i="25"/>
  <c r="CY37" i="25"/>
  <c r="CX37" i="25"/>
  <c r="CW37" i="25"/>
  <c r="CV37" i="25"/>
  <c r="CU37" i="25"/>
  <c r="CT37" i="25"/>
  <c r="CS37" i="25"/>
  <c r="CR37" i="25"/>
  <c r="CQ37" i="25"/>
  <c r="CP37" i="25"/>
  <c r="CZ36" i="25"/>
  <c r="CY36" i="25"/>
  <c r="CX36" i="25"/>
  <c r="CW36" i="25"/>
  <c r="CV36" i="25"/>
  <c r="CU36" i="25"/>
  <c r="CT36" i="25"/>
  <c r="CS36" i="25"/>
  <c r="CR36" i="25"/>
  <c r="CQ36" i="25"/>
  <c r="CP36" i="25"/>
  <c r="CZ35" i="25"/>
  <c r="CY35" i="25"/>
  <c r="CX35" i="25"/>
  <c r="CW35" i="25"/>
  <c r="CV35" i="25"/>
  <c r="CU35" i="25"/>
  <c r="CT35" i="25"/>
  <c r="CS35" i="25"/>
  <c r="CR35" i="25"/>
  <c r="CQ35" i="25"/>
  <c r="CP35" i="25"/>
  <c r="CZ34" i="25"/>
  <c r="CY34" i="25"/>
  <c r="CX34" i="25"/>
  <c r="CW34" i="25"/>
  <c r="CV34" i="25"/>
  <c r="CU34" i="25"/>
  <c r="CT34" i="25"/>
  <c r="CS34" i="25"/>
  <c r="CR34" i="25"/>
  <c r="CQ34" i="25"/>
  <c r="CP34" i="25"/>
  <c r="CZ33" i="25"/>
  <c r="CY33" i="25"/>
  <c r="CX33" i="25"/>
  <c r="CW33" i="25"/>
  <c r="CV33" i="25"/>
  <c r="CU33" i="25"/>
  <c r="CT33" i="25"/>
  <c r="CS33" i="25"/>
  <c r="CR33" i="25"/>
  <c r="CQ33" i="25"/>
  <c r="CP33" i="25"/>
  <c r="CZ32" i="25"/>
  <c r="CY32" i="25"/>
  <c r="CX32" i="25"/>
  <c r="CW32" i="25"/>
  <c r="CV32" i="25"/>
  <c r="CU32" i="25"/>
  <c r="CT32" i="25"/>
  <c r="CS32" i="25"/>
  <c r="CR32" i="25"/>
  <c r="CQ32" i="25"/>
  <c r="CP32" i="25"/>
  <c r="CZ31" i="25"/>
  <c r="CY31" i="25"/>
  <c r="CX31" i="25"/>
  <c r="CW31" i="25"/>
  <c r="CV31" i="25"/>
  <c r="CU31" i="25"/>
  <c r="CT31" i="25"/>
  <c r="CS31" i="25"/>
  <c r="CR31" i="25"/>
  <c r="CQ31" i="25"/>
  <c r="CP31" i="25"/>
  <c r="CZ30" i="25"/>
  <c r="CY30" i="25"/>
  <c r="CX30" i="25"/>
  <c r="CW30" i="25"/>
  <c r="CV30" i="25"/>
  <c r="CU30" i="25"/>
  <c r="CT30" i="25"/>
  <c r="CS30" i="25"/>
  <c r="CR30" i="25"/>
  <c r="CQ30" i="25"/>
  <c r="CP30" i="25"/>
  <c r="CZ29" i="25"/>
  <c r="CY29" i="25"/>
  <c r="CX29" i="25"/>
  <c r="CW29" i="25"/>
  <c r="CV29" i="25"/>
  <c r="CU29" i="25"/>
  <c r="CT29" i="25"/>
  <c r="CS29" i="25"/>
  <c r="CR29" i="25"/>
  <c r="CQ29" i="25"/>
  <c r="CP29" i="25"/>
  <c r="CZ28" i="25"/>
  <c r="CY28" i="25"/>
  <c r="CX28" i="25"/>
  <c r="CW28" i="25"/>
  <c r="CV28" i="25"/>
  <c r="CU28" i="25"/>
  <c r="CT28" i="25"/>
  <c r="CS28" i="25"/>
  <c r="CR28" i="25"/>
  <c r="CQ28" i="25"/>
  <c r="CP28" i="25"/>
  <c r="CZ27" i="25"/>
  <c r="CY27" i="25"/>
  <c r="CX27" i="25"/>
  <c r="CW27" i="25"/>
  <c r="CV27" i="25"/>
  <c r="CU27" i="25"/>
  <c r="CT27" i="25"/>
  <c r="CS27" i="25"/>
  <c r="CR27" i="25"/>
  <c r="CQ27" i="25"/>
  <c r="CP27" i="25"/>
  <c r="CZ26" i="25"/>
  <c r="CY26" i="25"/>
  <c r="CX26" i="25"/>
  <c r="CW26" i="25"/>
  <c r="CV26" i="25"/>
  <c r="CU26" i="25"/>
  <c r="CT26" i="25"/>
  <c r="CS26" i="25"/>
  <c r="CR26" i="25"/>
  <c r="CQ26" i="25"/>
  <c r="CP26" i="25"/>
  <c r="CZ25" i="25"/>
  <c r="CY25" i="25"/>
  <c r="CX25" i="25"/>
  <c r="CW25" i="25"/>
  <c r="CV25" i="25"/>
  <c r="CU25" i="25"/>
  <c r="CT25" i="25"/>
  <c r="CS25" i="25"/>
  <c r="CR25" i="25"/>
  <c r="CQ25" i="25"/>
  <c r="CP25" i="25"/>
  <c r="CZ24" i="25"/>
  <c r="CY24" i="25"/>
  <c r="CX24" i="25"/>
  <c r="CW24" i="25"/>
  <c r="CV24" i="25"/>
  <c r="CU24" i="25"/>
  <c r="CT24" i="25"/>
  <c r="CS24" i="25"/>
  <c r="CR24" i="25"/>
  <c r="CQ24" i="25"/>
  <c r="CP24" i="25"/>
  <c r="CZ23" i="25"/>
  <c r="CY23" i="25"/>
  <c r="CX23" i="25"/>
  <c r="CW23" i="25"/>
  <c r="CV23" i="25"/>
  <c r="CU23" i="25"/>
  <c r="CT23" i="25"/>
  <c r="CS23" i="25"/>
  <c r="CR23" i="25"/>
  <c r="CQ23" i="25"/>
  <c r="CP23" i="25"/>
  <c r="CZ22" i="25"/>
  <c r="CY22" i="25"/>
  <c r="CX22" i="25"/>
  <c r="CW22" i="25"/>
  <c r="CV22" i="25"/>
  <c r="CU22" i="25"/>
  <c r="CT22" i="25"/>
  <c r="CS22" i="25"/>
  <c r="CR22" i="25"/>
  <c r="CQ22" i="25"/>
  <c r="CP22" i="25"/>
  <c r="CZ21" i="25"/>
  <c r="CY21" i="25"/>
  <c r="CX21" i="25"/>
  <c r="CW21" i="25"/>
  <c r="CV21" i="25"/>
  <c r="CU21" i="25"/>
  <c r="CT21" i="25"/>
  <c r="CS21" i="25"/>
  <c r="CR21" i="25"/>
  <c r="CQ21" i="25"/>
  <c r="CP21" i="25"/>
  <c r="CZ20" i="25"/>
  <c r="CY20" i="25"/>
  <c r="CX20" i="25"/>
  <c r="CW20" i="25"/>
  <c r="CV20" i="25"/>
  <c r="CU20" i="25"/>
  <c r="CT20" i="25"/>
  <c r="CS20" i="25"/>
  <c r="CR20" i="25"/>
  <c r="CQ20" i="25"/>
  <c r="CP20" i="25"/>
  <c r="CZ19" i="25"/>
  <c r="CY19" i="25"/>
  <c r="CX19" i="25"/>
  <c r="CW19" i="25"/>
  <c r="CV19" i="25"/>
  <c r="CU19" i="25"/>
  <c r="CT19" i="25"/>
  <c r="CS19" i="25"/>
  <c r="CR19" i="25"/>
  <c r="CQ19" i="25"/>
  <c r="CP19" i="25"/>
  <c r="CZ18" i="25"/>
  <c r="CY18" i="25"/>
  <c r="CX18" i="25"/>
  <c r="CW18" i="25"/>
  <c r="CV18" i="25"/>
  <c r="CU18" i="25"/>
  <c r="CT18" i="25"/>
  <c r="CS18" i="25"/>
  <c r="CR18" i="25"/>
  <c r="CQ18" i="25"/>
  <c r="CP18" i="25"/>
  <c r="CZ17" i="25"/>
  <c r="CY17" i="25"/>
  <c r="CX17" i="25"/>
  <c r="CW17" i="25"/>
  <c r="CV17" i="25"/>
  <c r="CU17" i="25"/>
  <c r="CT17" i="25"/>
  <c r="CS17" i="25"/>
  <c r="CR17" i="25"/>
  <c r="CQ17" i="25"/>
  <c r="CP17" i="25"/>
  <c r="CZ16" i="25"/>
  <c r="CY16" i="25"/>
  <c r="CX16" i="25"/>
  <c r="CW16" i="25"/>
  <c r="CV16" i="25"/>
  <c r="CU16" i="25"/>
  <c r="CT16" i="25"/>
  <c r="CS16" i="25"/>
  <c r="CR16" i="25"/>
  <c r="CQ16" i="25"/>
  <c r="CP16" i="25"/>
  <c r="CZ15" i="25"/>
  <c r="CY15" i="25"/>
  <c r="CX15" i="25"/>
  <c r="CW15" i="25"/>
  <c r="CV15" i="25"/>
  <c r="CU15" i="25"/>
  <c r="CT15" i="25"/>
  <c r="CS15" i="25"/>
  <c r="CR15" i="25"/>
  <c r="CQ15" i="25"/>
  <c r="CP15" i="25"/>
  <c r="CZ14" i="25"/>
  <c r="CY14" i="25"/>
  <c r="CX14" i="25"/>
  <c r="CW14" i="25"/>
  <c r="CV14" i="25"/>
  <c r="CU14" i="25"/>
  <c r="CT14" i="25"/>
  <c r="CS14" i="25"/>
  <c r="CR14" i="25"/>
  <c r="CQ14" i="25"/>
  <c r="CP14" i="25"/>
  <c r="CZ13" i="25"/>
  <c r="CY13" i="25"/>
  <c r="CX13" i="25"/>
  <c r="CW13" i="25"/>
  <c r="CV13" i="25"/>
  <c r="CU13" i="25"/>
  <c r="CT13" i="25"/>
  <c r="CS13" i="25"/>
  <c r="CR13" i="25"/>
  <c r="CQ13" i="25"/>
  <c r="CP13" i="25"/>
  <c r="CZ12" i="25"/>
  <c r="CY12" i="25"/>
  <c r="CX12" i="25"/>
  <c r="CW12" i="25"/>
  <c r="CV12" i="25"/>
  <c r="CU12" i="25"/>
  <c r="CT12" i="25"/>
  <c r="CS12" i="25"/>
  <c r="CR12" i="25"/>
  <c r="CQ12" i="25"/>
  <c r="CP12" i="25"/>
  <c r="CZ11" i="25"/>
  <c r="CY11" i="25"/>
  <c r="CX11" i="25"/>
  <c r="CW11" i="25"/>
  <c r="CV11" i="25"/>
  <c r="CU11" i="25"/>
  <c r="CT11" i="25"/>
  <c r="CS11" i="25"/>
  <c r="CR11" i="25"/>
  <c r="CQ11" i="25"/>
  <c r="CP11" i="25"/>
  <c r="CZ10" i="25"/>
  <c r="CY10" i="25"/>
  <c r="CX10" i="25"/>
  <c r="CW10" i="25"/>
  <c r="CV10" i="25"/>
  <c r="CU10" i="25"/>
  <c r="CT10" i="25"/>
  <c r="CS10" i="25"/>
  <c r="CR10" i="25"/>
  <c r="CQ10" i="25"/>
  <c r="CP10" i="25"/>
  <c r="CZ9" i="25"/>
  <c r="CY9" i="25"/>
  <c r="CX9" i="25"/>
  <c r="CW9" i="25"/>
  <c r="CV9" i="25"/>
  <c r="CU9" i="25"/>
  <c r="CT9" i="25"/>
  <c r="CS9" i="25"/>
  <c r="CR9" i="25"/>
  <c r="CQ9" i="25"/>
  <c r="CP9" i="25"/>
  <c r="CZ8" i="25"/>
  <c r="CY8" i="25"/>
  <c r="CX8" i="25"/>
  <c r="CW8" i="25"/>
  <c r="CV8" i="25"/>
  <c r="CU8" i="25"/>
  <c r="CT8" i="25"/>
  <c r="CS8" i="25"/>
  <c r="CR8" i="25"/>
  <c r="CQ8" i="25"/>
  <c r="CP8" i="25"/>
  <c r="CZ7" i="25"/>
  <c r="CY7" i="25"/>
  <c r="CX7" i="25"/>
  <c r="CW7" i="25"/>
  <c r="CV7" i="25"/>
  <c r="CU7" i="25"/>
  <c r="CT7" i="25"/>
  <c r="CS7" i="25"/>
  <c r="CR7" i="25"/>
  <c r="CQ7" i="25"/>
  <c r="CP7" i="25"/>
  <c r="CZ6" i="25"/>
  <c r="CY6" i="25"/>
  <c r="CX6" i="25"/>
  <c r="CW6" i="25"/>
  <c r="CV6" i="25"/>
  <c r="CU6" i="25"/>
  <c r="CT6" i="25"/>
  <c r="CS6" i="25"/>
  <c r="CQ6" i="25"/>
  <c r="CP6" i="25"/>
  <c r="CZ5" i="25"/>
  <c r="CY5" i="25"/>
  <c r="CX5" i="25"/>
  <c r="CW5" i="25"/>
  <c r="CV5" i="25"/>
  <c r="CU5" i="25"/>
  <c r="CT5" i="25"/>
  <c r="CS5" i="25"/>
  <c r="CR5" i="25"/>
  <c r="CQ5" i="25"/>
  <c r="CP5" i="25"/>
  <c r="CZ4" i="25"/>
  <c r="CY4" i="25"/>
  <c r="CX4" i="25"/>
  <c r="CW4" i="25"/>
  <c r="CV4" i="25"/>
  <c r="CU4" i="25"/>
  <c r="CT4" i="25"/>
  <c r="CS4" i="25"/>
  <c r="CR4" i="25"/>
  <c r="CQ4" i="25"/>
  <c r="CP4" i="25"/>
  <c r="CZ3" i="25"/>
  <c r="CY3" i="25"/>
  <c r="CX3" i="25"/>
  <c r="CW3" i="25"/>
  <c r="CV3" i="25"/>
  <c r="CU3" i="25"/>
  <c r="CT3" i="25"/>
  <c r="CS3" i="25"/>
  <c r="CR3" i="25"/>
  <c r="CQ3" i="25"/>
  <c r="CX184" i="26"/>
  <c r="CW184" i="26"/>
  <c r="CV184" i="26"/>
  <c r="CU184" i="26"/>
  <c r="CT184" i="26"/>
  <c r="CS184" i="26"/>
  <c r="CR184" i="26"/>
  <c r="CQ184" i="26"/>
  <c r="CP184" i="26"/>
  <c r="CO184" i="26"/>
  <c r="CN184" i="26"/>
  <c r="CX183" i="26"/>
  <c r="CW183" i="26"/>
  <c r="CV183" i="26"/>
  <c r="CU183" i="26"/>
  <c r="CT183" i="26"/>
  <c r="CS183" i="26"/>
  <c r="CR183" i="26"/>
  <c r="CQ183" i="26"/>
  <c r="CP183" i="26"/>
  <c r="CO183" i="26"/>
  <c r="CN183" i="26"/>
  <c r="CX182" i="26"/>
  <c r="CW182" i="26"/>
  <c r="CV182" i="26"/>
  <c r="CU182" i="26"/>
  <c r="CT182" i="26"/>
  <c r="CS182" i="26"/>
  <c r="CR182" i="26"/>
  <c r="CQ182" i="26"/>
  <c r="CP182" i="26"/>
  <c r="CO182" i="26"/>
  <c r="CN182" i="26"/>
  <c r="CX181" i="26"/>
  <c r="CW181" i="26"/>
  <c r="CV181" i="26"/>
  <c r="CU181" i="26"/>
  <c r="CT181" i="26"/>
  <c r="CS181" i="26"/>
  <c r="CR181" i="26"/>
  <c r="CQ181" i="26"/>
  <c r="CP181" i="26"/>
  <c r="CO181" i="26"/>
  <c r="CN181" i="26"/>
  <c r="CX180" i="26"/>
  <c r="CW180" i="26"/>
  <c r="CV180" i="26"/>
  <c r="CU180" i="26"/>
  <c r="CT180" i="26"/>
  <c r="CS180" i="26"/>
  <c r="CR180" i="26"/>
  <c r="CQ180" i="26"/>
  <c r="CP180" i="26"/>
  <c r="CO180" i="26"/>
  <c r="CN180" i="26"/>
  <c r="CX179" i="26"/>
  <c r="CW179" i="26"/>
  <c r="CV179" i="26"/>
  <c r="CU179" i="26"/>
  <c r="CT179" i="26"/>
  <c r="CS179" i="26"/>
  <c r="CR179" i="26"/>
  <c r="CQ179" i="26"/>
  <c r="CP179" i="26"/>
  <c r="CO179" i="26"/>
  <c r="CN179" i="26"/>
  <c r="CX178" i="26"/>
  <c r="CW178" i="26"/>
  <c r="CV178" i="26"/>
  <c r="CU178" i="26"/>
  <c r="CT178" i="26"/>
  <c r="CS178" i="26"/>
  <c r="CR178" i="26"/>
  <c r="CQ178" i="26"/>
  <c r="CP178" i="26"/>
  <c r="CO178" i="26"/>
  <c r="CN178" i="26"/>
  <c r="CX177" i="26"/>
  <c r="CW177" i="26"/>
  <c r="CV177" i="26"/>
  <c r="CU177" i="26"/>
  <c r="CT177" i="26"/>
  <c r="CS177" i="26"/>
  <c r="CR177" i="26"/>
  <c r="CQ177" i="26"/>
  <c r="CP177" i="26"/>
  <c r="CO177" i="26"/>
  <c r="CN177" i="26"/>
  <c r="CX176" i="26"/>
  <c r="CW176" i="26"/>
  <c r="CV176" i="26"/>
  <c r="CU176" i="26"/>
  <c r="CT176" i="26"/>
  <c r="CS176" i="26"/>
  <c r="CR176" i="26"/>
  <c r="CQ176" i="26"/>
  <c r="CP176" i="26"/>
  <c r="CO176" i="26"/>
  <c r="CN176" i="26"/>
  <c r="CX175" i="26"/>
  <c r="CW175" i="26"/>
  <c r="CV175" i="26"/>
  <c r="CU175" i="26"/>
  <c r="CT175" i="26"/>
  <c r="CS175" i="26"/>
  <c r="CR175" i="26"/>
  <c r="CQ175" i="26"/>
  <c r="CP175" i="26"/>
  <c r="CO175" i="26"/>
  <c r="CN175" i="26"/>
  <c r="CX174" i="26"/>
  <c r="CW174" i="26"/>
  <c r="CV174" i="26"/>
  <c r="CU174" i="26"/>
  <c r="CT174" i="26"/>
  <c r="CS174" i="26"/>
  <c r="CR174" i="26"/>
  <c r="CQ174" i="26"/>
  <c r="CP174" i="26"/>
  <c r="CO174" i="26"/>
  <c r="CN174" i="26"/>
  <c r="CX173" i="26"/>
  <c r="CW173" i="26"/>
  <c r="CV173" i="26"/>
  <c r="CU173" i="26"/>
  <c r="CT173" i="26"/>
  <c r="CS173" i="26"/>
  <c r="CR173" i="26"/>
  <c r="CQ173" i="26"/>
  <c r="CP173" i="26"/>
  <c r="CO173" i="26"/>
  <c r="CN173" i="26"/>
  <c r="CX172" i="26"/>
  <c r="CW172" i="26"/>
  <c r="CV172" i="26"/>
  <c r="CU172" i="26"/>
  <c r="CT172" i="26"/>
  <c r="CS172" i="26"/>
  <c r="CR172" i="26"/>
  <c r="CQ172" i="26"/>
  <c r="CP172" i="26"/>
  <c r="CO172" i="26"/>
  <c r="CN172" i="26"/>
  <c r="CX171" i="26"/>
  <c r="CW171" i="26"/>
  <c r="CV171" i="26"/>
  <c r="CU171" i="26"/>
  <c r="CT171" i="26"/>
  <c r="CS171" i="26"/>
  <c r="CR171" i="26"/>
  <c r="CQ171" i="26"/>
  <c r="CP171" i="26"/>
  <c r="CO171" i="26"/>
  <c r="CN171" i="26"/>
  <c r="CX170" i="26"/>
  <c r="CW170" i="26"/>
  <c r="CV170" i="26"/>
  <c r="CU170" i="26"/>
  <c r="CT170" i="26"/>
  <c r="CS170" i="26"/>
  <c r="CR170" i="26"/>
  <c r="CQ170" i="26"/>
  <c r="CP170" i="26"/>
  <c r="CO170" i="26"/>
  <c r="CN170" i="26"/>
  <c r="CX169" i="26"/>
  <c r="CW169" i="26"/>
  <c r="CV169" i="26"/>
  <c r="CU169" i="26"/>
  <c r="CT169" i="26"/>
  <c r="CS169" i="26"/>
  <c r="CR169" i="26"/>
  <c r="CQ169" i="26"/>
  <c r="CP169" i="26"/>
  <c r="CO169" i="26"/>
  <c r="CN169" i="26"/>
  <c r="CX168" i="26"/>
  <c r="CW168" i="26"/>
  <c r="CV168" i="26"/>
  <c r="CU168" i="26"/>
  <c r="CT168" i="26"/>
  <c r="CS168" i="26"/>
  <c r="CR168" i="26"/>
  <c r="CQ168" i="26"/>
  <c r="CP168" i="26"/>
  <c r="CO168" i="26"/>
  <c r="CN168" i="26"/>
  <c r="CX167" i="26"/>
  <c r="CW167" i="26"/>
  <c r="CV167" i="26"/>
  <c r="CU167" i="26"/>
  <c r="CT167" i="26"/>
  <c r="CS167" i="26"/>
  <c r="CR167" i="26"/>
  <c r="CQ167" i="26"/>
  <c r="CP167" i="26"/>
  <c r="CO167" i="26"/>
  <c r="CN167" i="26"/>
  <c r="CX166" i="26"/>
  <c r="CW166" i="26"/>
  <c r="CV166" i="26"/>
  <c r="CU166" i="26"/>
  <c r="CT166" i="26"/>
  <c r="CS166" i="26"/>
  <c r="CR166" i="26"/>
  <c r="CQ166" i="26"/>
  <c r="CP166" i="26"/>
  <c r="CO166" i="26"/>
  <c r="CN166" i="26"/>
  <c r="CX165" i="26"/>
  <c r="CW165" i="26"/>
  <c r="CV165" i="26"/>
  <c r="CU165" i="26"/>
  <c r="CT165" i="26"/>
  <c r="CS165" i="26"/>
  <c r="CR165" i="26"/>
  <c r="CQ165" i="26"/>
  <c r="CP165" i="26"/>
  <c r="CO165" i="26"/>
  <c r="CN165" i="26"/>
  <c r="CX164" i="26"/>
  <c r="CW164" i="26"/>
  <c r="CV164" i="26"/>
  <c r="CU164" i="26"/>
  <c r="CT164" i="26"/>
  <c r="CS164" i="26"/>
  <c r="CR164" i="26"/>
  <c r="CQ164" i="26"/>
  <c r="CP164" i="26"/>
  <c r="CO164" i="26"/>
  <c r="CN164" i="26"/>
  <c r="CX163" i="26"/>
  <c r="CW163" i="26"/>
  <c r="CV163" i="26"/>
  <c r="CU163" i="26"/>
  <c r="CT163" i="26"/>
  <c r="CS163" i="26"/>
  <c r="CR163" i="26"/>
  <c r="CQ163" i="26"/>
  <c r="CP163" i="26"/>
  <c r="CO163" i="26"/>
  <c r="CN163" i="26"/>
  <c r="CX162" i="26"/>
  <c r="CW162" i="26"/>
  <c r="CV162" i="26"/>
  <c r="CU162" i="26"/>
  <c r="CT162" i="26"/>
  <c r="CS162" i="26"/>
  <c r="CR162" i="26"/>
  <c r="CQ162" i="26"/>
  <c r="CP162" i="26"/>
  <c r="CO162" i="26"/>
  <c r="CN162" i="26"/>
  <c r="CX161" i="26"/>
  <c r="CW161" i="26"/>
  <c r="CV161" i="26"/>
  <c r="CU161" i="26"/>
  <c r="CT161" i="26"/>
  <c r="CS161" i="26"/>
  <c r="CR161" i="26"/>
  <c r="CQ161" i="26"/>
  <c r="CP161" i="26"/>
  <c r="CO161" i="26"/>
  <c r="CN161" i="26"/>
  <c r="CX160" i="26"/>
  <c r="CW160" i="26"/>
  <c r="CV160" i="26"/>
  <c r="CU160" i="26"/>
  <c r="CT160" i="26"/>
  <c r="CS160" i="26"/>
  <c r="CR160" i="26"/>
  <c r="CQ160" i="26"/>
  <c r="CP160" i="26"/>
  <c r="CO160" i="26"/>
  <c r="CN160" i="26"/>
  <c r="CX152" i="26"/>
  <c r="CW152" i="26"/>
  <c r="CV152" i="26"/>
  <c r="CU152" i="26"/>
  <c r="CT152" i="26"/>
  <c r="CS152" i="26"/>
  <c r="CR152" i="26"/>
  <c r="CQ152" i="26"/>
  <c r="CP152" i="26"/>
  <c r="CO152" i="26"/>
  <c r="CN152" i="26"/>
  <c r="CX159" i="26"/>
  <c r="CW159" i="26"/>
  <c r="CV159" i="26"/>
  <c r="CU159" i="26"/>
  <c r="CT159" i="26"/>
  <c r="CS159" i="26"/>
  <c r="CR159" i="26"/>
  <c r="CQ159" i="26"/>
  <c r="CP159" i="26"/>
  <c r="CO159" i="26"/>
  <c r="CN159" i="26"/>
  <c r="CX158" i="26"/>
  <c r="CW158" i="26"/>
  <c r="CV158" i="26"/>
  <c r="CU158" i="26"/>
  <c r="CT158" i="26"/>
  <c r="CS158" i="26"/>
  <c r="CR158" i="26"/>
  <c r="CQ158" i="26"/>
  <c r="CP158" i="26"/>
  <c r="CO158" i="26"/>
  <c r="CN158" i="26"/>
  <c r="CX157" i="26"/>
  <c r="CW157" i="26"/>
  <c r="CV157" i="26"/>
  <c r="CU157" i="26"/>
  <c r="CT157" i="26"/>
  <c r="CS157" i="26"/>
  <c r="CR157" i="26"/>
  <c r="CQ157" i="26"/>
  <c r="CP157" i="26"/>
  <c r="CO157" i="26"/>
  <c r="CN157" i="26"/>
  <c r="CX156" i="26"/>
  <c r="CW156" i="26"/>
  <c r="CV156" i="26"/>
  <c r="CU156" i="26"/>
  <c r="CT156" i="26"/>
  <c r="CS156" i="26"/>
  <c r="CR156" i="26"/>
  <c r="CQ156" i="26"/>
  <c r="CP156" i="26"/>
  <c r="CO156" i="26"/>
  <c r="CN156" i="26"/>
  <c r="CX155" i="26"/>
  <c r="CW155" i="26"/>
  <c r="CV155" i="26"/>
  <c r="CU155" i="26"/>
  <c r="CT155" i="26"/>
  <c r="CS155" i="26"/>
  <c r="CR155" i="26"/>
  <c r="CQ155" i="26"/>
  <c r="CP155" i="26"/>
  <c r="CO155" i="26"/>
  <c r="CN155" i="26"/>
  <c r="CX154" i="26"/>
  <c r="CW154" i="26"/>
  <c r="CV154" i="26"/>
  <c r="CU154" i="26"/>
  <c r="CT154" i="26"/>
  <c r="CS154" i="26"/>
  <c r="CR154" i="26"/>
  <c r="CQ154" i="26"/>
  <c r="CP154" i="26"/>
  <c r="CO154" i="26"/>
  <c r="CN154" i="26"/>
  <c r="CX153" i="26"/>
  <c r="CW153" i="26"/>
  <c r="CV153" i="26"/>
  <c r="CU153" i="26"/>
  <c r="CT153" i="26"/>
  <c r="CS153" i="26"/>
  <c r="CR153" i="26"/>
  <c r="CQ153" i="26"/>
  <c r="CP153" i="26"/>
  <c r="CO153" i="26"/>
  <c r="CN153" i="26"/>
  <c r="CX150" i="26"/>
  <c r="CW150" i="26"/>
  <c r="CV150" i="26"/>
  <c r="CU150" i="26"/>
  <c r="CT150" i="26"/>
  <c r="CS150" i="26"/>
  <c r="CR150" i="26"/>
  <c r="CQ150" i="26"/>
  <c r="CP150" i="26"/>
  <c r="CO150" i="26"/>
  <c r="CN150" i="26"/>
  <c r="CX149" i="26"/>
  <c r="CW149" i="26"/>
  <c r="CV149" i="26"/>
  <c r="CU149" i="26"/>
  <c r="CT149" i="26"/>
  <c r="CS149" i="26"/>
  <c r="CR149" i="26"/>
  <c r="CQ149" i="26"/>
  <c r="CP149" i="26"/>
  <c r="CO149" i="26"/>
  <c r="CN149" i="26"/>
  <c r="CX148" i="26"/>
  <c r="CW148" i="26"/>
  <c r="CV148" i="26"/>
  <c r="CU148" i="26"/>
  <c r="CT148" i="26"/>
  <c r="CS148" i="26"/>
  <c r="CR148" i="26"/>
  <c r="CQ148" i="26"/>
  <c r="CP148" i="26"/>
  <c r="CO148" i="26"/>
  <c r="CN148" i="26"/>
  <c r="CX147" i="26"/>
  <c r="CW147" i="26"/>
  <c r="CV147" i="26"/>
  <c r="CU147" i="26"/>
  <c r="CT147" i="26"/>
  <c r="CS147" i="26"/>
  <c r="CR147" i="26"/>
  <c r="CQ147" i="26"/>
  <c r="CP147" i="26"/>
  <c r="CO147" i="26"/>
  <c r="CN147" i="26"/>
  <c r="CX146" i="26"/>
  <c r="CW146" i="26"/>
  <c r="CV146" i="26"/>
  <c r="CU146" i="26"/>
  <c r="CT146" i="26"/>
  <c r="CS146" i="26"/>
  <c r="CR146" i="26"/>
  <c r="CQ146" i="26"/>
  <c r="CP146" i="26"/>
  <c r="CO146" i="26"/>
  <c r="CN146" i="26"/>
  <c r="CX145" i="26"/>
  <c r="CW145" i="26"/>
  <c r="CV145" i="26"/>
  <c r="CU145" i="26"/>
  <c r="CT145" i="26"/>
  <c r="CS145" i="26"/>
  <c r="CR145" i="26"/>
  <c r="CQ145" i="26"/>
  <c r="CP145" i="26"/>
  <c r="CO145" i="26"/>
  <c r="CN145" i="26"/>
  <c r="CX144" i="26"/>
  <c r="CW144" i="26"/>
  <c r="CV144" i="26"/>
  <c r="CU144" i="26"/>
  <c r="CT144" i="26"/>
  <c r="CS144" i="26"/>
  <c r="CR144" i="26"/>
  <c r="CQ144" i="26"/>
  <c r="CP144" i="26"/>
  <c r="CO144" i="26"/>
  <c r="CN144" i="26"/>
  <c r="CX143" i="26"/>
  <c r="CW143" i="26"/>
  <c r="CV143" i="26"/>
  <c r="CU143" i="26"/>
  <c r="CT143" i="26"/>
  <c r="CS143" i="26"/>
  <c r="CR143" i="26"/>
  <c r="CQ143" i="26"/>
  <c r="CP143" i="26"/>
  <c r="CO143" i="26"/>
  <c r="CN143" i="26"/>
  <c r="CX142" i="26"/>
  <c r="CW142" i="26"/>
  <c r="CV142" i="26"/>
  <c r="CU142" i="26"/>
  <c r="CT142" i="26"/>
  <c r="CS142" i="26"/>
  <c r="CR142" i="26"/>
  <c r="CQ142" i="26"/>
  <c r="CP142" i="26"/>
  <c r="CO142" i="26"/>
  <c r="CN142" i="26"/>
  <c r="CX141" i="26"/>
  <c r="CW141" i="26"/>
  <c r="CV141" i="26"/>
  <c r="CU141" i="26"/>
  <c r="CT141" i="26"/>
  <c r="CS141" i="26"/>
  <c r="CR141" i="26"/>
  <c r="CQ141" i="26"/>
  <c r="CP141" i="26"/>
  <c r="CO141" i="26"/>
  <c r="CN141" i="26"/>
  <c r="CX140" i="26"/>
  <c r="CW140" i="26"/>
  <c r="CV140" i="26"/>
  <c r="CU140" i="26"/>
  <c r="CT140" i="26"/>
  <c r="CS140" i="26"/>
  <c r="CR140" i="26"/>
  <c r="CQ140" i="26"/>
  <c r="CP140" i="26"/>
  <c r="CO140" i="26"/>
  <c r="CN140" i="26"/>
  <c r="CX139" i="26"/>
  <c r="CW139" i="26"/>
  <c r="CV139" i="26"/>
  <c r="CU139" i="26"/>
  <c r="CT139" i="26"/>
  <c r="CS139" i="26"/>
  <c r="CR139" i="26"/>
  <c r="CQ139" i="26"/>
  <c r="CP139" i="26"/>
  <c r="CO139" i="26"/>
  <c r="CN139" i="26"/>
  <c r="CX138" i="26"/>
  <c r="CW138" i="26"/>
  <c r="CV138" i="26"/>
  <c r="CU138" i="26"/>
  <c r="CT138" i="26"/>
  <c r="CS138" i="26"/>
  <c r="CR138" i="26"/>
  <c r="CQ138" i="26"/>
  <c r="CP138" i="26"/>
  <c r="CO138" i="26"/>
  <c r="CN138" i="26"/>
  <c r="CX137" i="26"/>
  <c r="CW137" i="26"/>
  <c r="CV137" i="26"/>
  <c r="CU137" i="26"/>
  <c r="CT137" i="26"/>
  <c r="CS137" i="26"/>
  <c r="CR137" i="26"/>
  <c r="CQ137" i="26"/>
  <c r="CP137" i="26"/>
  <c r="CO137" i="26"/>
  <c r="CN137" i="26"/>
  <c r="CX136" i="26"/>
  <c r="CW136" i="26"/>
  <c r="CV136" i="26"/>
  <c r="CU136" i="26"/>
  <c r="CT136" i="26"/>
  <c r="CS136" i="26"/>
  <c r="CR136" i="26"/>
  <c r="CQ136" i="26"/>
  <c r="CP136" i="26"/>
  <c r="CO136" i="26"/>
  <c r="CN136" i="26"/>
  <c r="CX135" i="26"/>
  <c r="CW135" i="26"/>
  <c r="CV135" i="26"/>
  <c r="CU135" i="26"/>
  <c r="CT135" i="26"/>
  <c r="CS135" i="26"/>
  <c r="CR135" i="26"/>
  <c r="CQ135" i="26"/>
  <c r="CP135" i="26"/>
  <c r="CO135" i="26"/>
  <c r="CN135" i="26"/>
  <c r="CX134" i="26"/>
  <c r="CW134" i="26"/>
  <c r="CV134" i="26"/>
  <c r="CU134" i="26"/>
  <c r="CT134" i="26"/>
  <c r="CS134" i="26"/>
  <c r="CR134" i="26"/>
  <c r="CQ134" i="26"/>
  <c r="CP134" i="26"/>
  <c r="CO134" i="26"/>
  <c r="CN134" i="26"/>
  <c r="CX133" i="26"/>
  <c r="CW133" i="26"/>
  <c r="CV133" i="26"/>
  <c r="CU133" i="26"/>
  <c r="CT133" i="26"/>
  <c r="CS133" i="26"/>
  <c r="CR133" i="26"/>
  <c r="CQ133" i="26"/>
  <c r="CP133" i="26"/>
  <c r="CO133" i="26"/>
  <c r="CN133" i="26"/>
  <c r="CX132" i="26"/>
  <c r="CW132" i="26"/>
  <c r="CV132" i="26"/>
  <c r="CU132" i="26"/>
  <c r="CT132" i="26"/>
  <c r="CS132" i="26"/>
  <c r="CR132" i="26"/>
  <c r="CQ132" i="26"/>
  <c r="CP132" i="26"/>
  <c r="CO132" i="26"/>
  <c r="CN132" i="26"/>
  <c r="CX131" i="26"/>
  <c r="CW131" i="26"/>
  <c r="CV131" i="26"/>
  <c r="CU131" i="26"/>
  <c r="CT131" i="26"/>
  <c r="CS131" i="26"/>
  <c r="CR131" i="26"/>
  <c r="CQ131" i="26"/>
  <c r="CP131" i="26"/>
  <c r="CO131" i="26"/>
  <c r="CN131" i="26"/>
  <c r="CX130" i="26"/>
  <c r="CW130" i="26"/>
  <c r="CV130" i="26"/>
  <c r="CU130" i="26"/>
  <c r="CT130" i="26"/>
  <c r="CS130" i="26"/>
  <c r="CR130" i="26"/>
  <c r="CQ130" i="26"/>
  <c r="CP130" i="26"/>
  <c r="CO130" i="26"/>
  <c r="CN130" i="26"/>
  <c r="CX129" i="26"/>
  <c r="CW129" i="26"/>
  <c r="CV129" i="26"/>
  <c r="CU129" i="26"/>
  <c r="CT129" i="26"/>
  <c r="CS129" i="26"/>
  <c r="CR129" i="26"/>
  <c r="CQ129" i="26"/>
  <c r="CP129" i="26"/>
  <c r="CO129" i="26"/>
  <c r="CN129" i="26"/>
  <c r="CX128" i="26"/>
  <c r="CW128" i="26"/>
  <c r="CV128" i="26"/>
  <c r="CU128" i="26"/>
  <c r="CT128" i="26"/>
  <c r="CS128" i="26"/>
  <c r="CR128" i="26"/>
  <c r="CQ128" i="26"/>
  <c r="CP128" i="26"/>
  <c r="CO128" i="26"/>
  <c r="CN128" i="26"/>
  <c r="CX127" i="26"/>
  <c r="CW127" i="26"/>
  <c r="CV127" i="26"/>
  <c r="CU127" i="26"/>
  <c r="CT127" i="26"/>
  <c r="CS127" i="26"/>
  <c r="CR127" i="26"/>
  <c r="CQ127" i="26"/>
  <c r="CP127" i="26"/>
  <c r="CO127" i="26"/>
  <c r="CN127" i="26"/>
  <c r="CX126" i="26"/>
  <c r="CW126" i="26"/>
  <c r="CV126" i="26"/>
  <c r="CU126" i="26"/>
  <c r="CT126" i="26"/>
  <c r="CS126" i="26"/>
  <c r="CR126" i="26"/>
  <c r="CQ126" i="26"/>
  <c r="CP126" i="26"/>
  <c r="CO126" i="26"/>
  <c r="CN126" i="26"/>
  <c r="CX125" i="26"/>
  <c r="CW125" i="26"/>
  <c r="CV125" i="26"/>
  <c r="CU125" i="26"/>
  <c r="CT125" i="26"/>
  <c r="CS125" i="26"/>
  <c r="CR125" i="26"/>
  <c r="CQ125" i="26"/>
  <c r="CP125" i="26"/>
  <c r="CO125" i="26"/>
  <c r="CN125" i="26"/>
  <c r="CX124" i="26"/>
  <c r="CW124" i="26"/>
  <c r="CV124" i="26"/>
  <c r="CU124" i="26"/>
  <c r="CT124" i="26"/>
  <c r="CS124" i="26"/>
  <c r="CR124" i="26"/>
  <c r="CQ124" i="26"/>
  <c r="CP124" i="26"/>
  <c r="CO124" i="26"/>
  <c r="CN124" i="26"/>
  <c r="CX123" i="26"/>
  <c r="CW123" i="26"/>
  <c r="CV123" i="26"/>
  <c r="CU123" i="26"/>
  <c r="CT123" i="26"/>
  <c r="CS123" i="26"/>
  <c r="CR123" i="26"/>
  <c r="CQ123" i="26"/>
  <c r="CP123" i="26"/>
  <c r="CO123" i="26"/>
  <c r="CN123" i="26"/>
  <c r="CX122" i="26"/>
  <c r="CW122" i="26"/>
  <c r="CV122" i="26"/>
  <c r="CU122" i="26"/>
  <c r="CT122" i="26"/>
  <c r="CS122" i="26"/>
  <c r="CR122" i="26"/>
  <c r="CQ122" i="26"/>
  <c r="CP122" i="26"/>
  <c r="CO122" i="26"/>
  <c r="CN122" i="26"/>
  <c r="CX121" i="26"/>
  <c r="CW121" i="26"/>
  <c r="CV121" i="26"/>
  <c r="CU121" i="26"/>
  <c r="CT121" i="26"/>
  <c r="CS121" i="26"/>
  <c r="CR121" i="26"/>
  <c r="CQ121" i="26"/>
  <c r="CP121" i="26"/>
  <c r="CO121" i="26"/>
  <c r="CN121" i="26"/>
  <c r="CX120" i="26"/>
  <c r="CW120" i="26"/>
  <c r="CV120" i="26"/>
  <c r="CU120" i="26"/>
  <c r="CT120" i="26"/>
  <c r="CS120" i="26"/>
  <c r="CR120" i="26"/>
  <c r="CQ120" i="26"/>
  <c r="CP120" i="26"/>
  <c r="CO120" i="26"/>
  <c r="CN120" i="26"/>
  <c r="CX119" i="26"/>
  <c r="CW119" i="26"/>
  <c r="CV119" i="26"/>
  <c r="CU119" i="26"/>
  <c r="CT119" i="26"/>
  <c r="CS119" i="26"/>
  <c r="CR119" i="26"/>
  <c r="CQ119" i="26"/>
  <c r="CP119" i="26"/>
  <c r="CO119" i="26"/>
  <c r="CN119" i="26"/>
  <c r="CX118" i="26"/>
  <c r="CW118" i="26"/>
  <c r="CV118" i="26"/>
  <c r="CU118" i="26"/>
  <c r="CT118" i="26"/>
  <c r="CS118" i="26"/>
  <c r="CR118" i="26"/>
  <c r="CQ118" i="26"/>
  <c r="CP118" i="26"/>
  <c r="CO118" i="26"/>
  <c r="CN118" i="26"/>
  <c r="CX117" i="26"/>
  <c r="CW117" i="26"/>
  <c r="CV117" i="26"/>
  <c r="CU117" i="26"/>
  <c r="CT117" i="26"/>
  <c r="CS117" i="26"/>
  <c r="CR117" i="26"/>
  <c r="CQ117" i="26"/>
  <c r="CP117" i="26"/>
  <c r="CO117" i="26"/>
  <c r="CN117" i="26"/>
  <c r="CX116" i="26"/>
  <c r="CW116" i="26"/>
  <c r="CV116" i="26"/>
  <c r="CU116" i="26"/>
  <c r="CT116" i="26"/>
  <c r="CS116" i="26"/>
  <c r="CR116" i="26"/>
  <c r="CQ116" i="26"/>
  <c r="CP116" i="26"/>
  <c r="CO116" i="26"/>
  <c r="CN116" i="26"/>
  <c r="CX115" i="26"/>
  <c r="CW115" i="26"/>
  <c r="CV115" i="26"/>
  <c r="CU115" i="26"/>
  <c r="CT115" i="26"/>
  <c r="CS115" i="26"/>
  <c r="CR115" i="26"/>
  <c r="CQ115" i="26"/>
  <c r="CP115" i="26"/>
  <c r="CO115" i="26"/>
  <c r="CN115" i="26"/>
  <c r="CX113" i="26"/>
  <c r="CW113" i="26"/>
  <c r="CV113" i="26"/>
  <c r="CU113" i="26"/>
  <c r="CT113" i="26"/>
  <c r="CS113" i="26"/>
  <c r="CR113" i="26"/>
  <c r="CQ113" i="26"/>
  <c r="CP113" i="26"/>
  <c r="CO113" i="26"/>
  <c r="CN113" i="26"/>
  <c r="CX112" i="26"/>
  <c r="CW112" i="26"/>
  <c r="CV112" i="26"/>
  <c r="CU112" i="26"/>
  <c r="CT112" i="26"/>
  <c r="CS112" i="26"/>
  <c r="CR112" i="26"/>
  <c r="CQ112" i="26"/>
  <c r="CP112" i="26"/>
  <c r="CO112" i="26"/>
  <c r="CN112" i="26"/>
  <c r="CX111" i="26"/>
  <c r="CW111" i="26"/>
  <c r="CV111" i="26"/>
  <c r="CU111" i="26"/>
  <c r="CT111" i="26"/>
  <c r="CS111" i="26"/>
  <c r="CR111" i="26"/>
  <c r="CQ111" i="26"/>
  <c r="CP111" i="26"/>
  <c r="CO111" i="26"/>
  <c r="CN111" i="26"/>
  <c r="CX110" i="26"/>
  <c r="CW110" i="26"/>
  <c r="CV110" i="26"/>
  <c r="CU110" i="26"/>
  <c r="CT110" i="26"/>
  <c r="CS110" i="26"/>
  <c r="CR110" i="26"/>
  <c r="CQ110" i="26"/>
  <c r="CP110" i="26"/>
  <c r="CO110" i="26"/>
  <c r="CN110" i="26"/>
  <c r="CX103" i="26"/>
  <c r="CW103" i="26"/>
  <c r="CV103" i="26"/>
  <c r="CU103" i="26"/>
  <c r="CT103" i="26"/>
  <c r="CS103" i="26"/>
  <c r="CR103" i="26"/>
  <c r="CQ103" i="26"/>
  <c r="CP103" i="26"/>
  <c r="CO103" i="26"/>
  <c r="CN103" i="26"/>
  <c r="CX109" i="26"/>
  <c r="CW109" i="26"/>
  <c r="CV109" i="26"/>
  <c r="CU109" i="26"/>
  <c r="CT109" i="26"/>
  <c r="CS109" i="26"/>
  <c r="CR109" i="26"/>
  <c r="CQ109" i="26"/>
  <c r="CP109" i="26"/>
  <c r="CO109" i="26"/>
  <c r="CN109" i="26"/>
  <c r="CX108" i="26"/>
  <c r="CW108" i="26"/>
  <c r="CV108" i="26"/>
  <c r="CU108" i="26"/>
  <c r="CT108" i="26"/>
  <c r="CS108" i="26"/>
  <c r="CR108" i="26"/>
  <c r="CQ108" i="26"/>
  <c r="CP108" i="26"/>
  <c r="CO108" i="26"/>
  <c r="CN108" i="26"/>
  <c r="CX107" i="26"/>
  <c r="CW107" i="26"/>
  <c r="CV107" i="26"/>
  <c r="CU107" i="26"/>
  <c r="CT107" i="26"/>
  <c r="CS107" i="26"/>
  <c r="CR107" i="26"/>
  <c r="CQ107" i="26"/>
  <c r="CP107" i="26"/>
  <c r="CO107" i="26"/>
  <c r="CN107" i="26"/>
  <c r="CX106" i="26"/>
  <c r="CW106" i="26"/>
  <c r="CV106" i="26"/>
  <c r="CU106" i="26"/>
  <c r="CT106" i="26"/>
  <c r="CS106" i="26"/>
  <c r="CR106" i="26"/>
  <c r="CQ106" i="26"/>
  <c r="CP106" i="26"/>
  <c r="CO106" i="26"/>
  <c r="CN106" i="26"/>
  <c r="CX105" i="26"/>
  <c r="CW105" i="26"/>
  <c r="CV105" i="26"/>
  <c r="CU105" i="26"/>
  <c r="CT105" i="26"/>
  <c r="CS105" i="26"/>
  <c r="CR105" i="26"/>
  <c r="CQ105" i="26"/>
  <c r="CP105" i="26"/>
  <c r="CO105" i="26"/>
  <c r="CN105" i="26"/>
  <c r="CX104" i="26"/>
  <c r="CW104" i="26"/>
  <c r="CV104" i="26"/>
  <c r="CU104" i="26"/>
  <c r="CT104" i="26"/>
  <c r="CS104" i="26"/>
  <c r="CR104" i="26"/>
  <c r="CQ104" i="26"/>
  <c r="CP104" i="26"/>
  <c r="CO104" i="26"/>
  <c r="CN104" i="26"/>
  <c r="CX102" i="26"/>
  <c r="CW102" i="26"/>
  <c r="CV102" i="26"/>
  <c r="CU102" i="26"/>
  <c r="CT102" i="26"/>
  <c r="CS102" i="26"/>
  <c r="CR102" i="26"/>
  <c r="CQ102" i="26"/>
  <c r="CP102" i="26"/>
  <c r="CO102" i="26"/>
  <c r="CN102" i="26"/>
  <c r="CX101" i="26"/>
  <c r="CW101" i="26"/>
  <c r="CV101" i="26"/>
  <c r="CU101" i="26"/>
  <c r="CT101" i="26"/>
  <c r="CS101" i="26"/>
  <c r="CR101" i="26"/>
  <c r="CQ101" i="26"/>
  <c r="CP101" i="26"/>
  <c r="CO101" i="26"/>
  <c r="CN101" i="26"/>
  <c r="CX100" i="26"/>
  <c r="CW100" i="26"/>
  <c r="CV100" i="26"/>
  <c r="CU100" i="26"/>
  <c r="CT100" i="26"/>
  <c r="CS100" i="26"/>
  <c r="CR100" i="26"/>
  <c r="CQ100" i="26"/>
  <c r="CP100" i="26"/>
  <c r="CO100" i="26"/>
  <c r="CN100" i="26"/>
  <c r="CX99" i="26"/>
  <c r="CW99" i="26"/>
  <c r="CV99" i="26"/>
  <c r="CU99" i="26"/>
  <c r="CT99" i="26"/>
  <c r="CS99" i="26"/>
  <c r="CR99" i="26"/>
  <c r="CQ99" i="26"/>
  <c r="CP99" i="26"/>
  <c r="CO99" i="26"/>
  <c r="CN99" i="26"/>
  <c r="CX98" i="26"/>
  <c r="CW98" i="26"/>
  <c r="CV98" i="26"/>
  <c r="CU98" i="26"/>
  <c r="CT98" i="26"/>
  <c r="CS98" i="26"/>
  <c r="CR98" i="26"/>
  <c r="CQ98" i="26"/>
  <c r="CP98" i="26"/>
  <c r="CO98" i="26"/>
  <c r="CN98" i="26"/>
  <c r="CX97" i="26"/>
  <c r="CW97" i="26"/>
  <c r="CV97" i="26"/>
  <c r="CU97" i="26"/>
  <c r="CT97" i="26"/>
  <c r="CS97" i="26"/>
  <c r="CR97" i="26"/>
  <c r="CQ97" i="26"/>
  <c r="CP97" i="26"/>
  <c r="CO97" i="26"/>
  <c r="CN97" i="26"/>
  <c r="CX96" i="26"/>
  <c r="CW96" i="26"/>
  <c r="CV96" i="26"/>
  <c r="CU96" i="26"/>
  <c r="CT96" i="26"/>
  <c r="CS96" i="26"/>
  <c r="CR96" i="26"/>
  <c r="CQ96" i="26"/>
  <c r="CP96" i="26"/>
  <c r="CO96" i="26"/>
  <c r="CN96" i="26"/>
  <c r="CX95" i="26"/>
  <c r="CW95" i="26"/>
  <c r="CV95" i="26"/>
  <c r="CU95" i="26"/>
  <c r="CT95" i="26"/>
  <c r="CS95" i="26"/>
  <c r="CR95" i="26"/>
  <c r="CQ95" i="26"/>
  <c r="CP95" i="26"/>
  <c r="CO95" i="26"/>
  <c r="CN95" i="26"/>
  <c r="CX94" i="26"/>
  <c r="CW94" i="26"/>
  <c r="CV94" i="26"/>
  <c r="CU94" i="26"/>
  <c r="CT94" i="26"/>
  <c r="CS94" i="26"/>
  <c r="CR94" i="26"/>
  <c r="CQ94" i="26"/>
  <c r="CP94" i="26"/>
  <c r="CO94" i="26"/>
  <c r="CN94" i="26"/>
  <c r="CX93" i="26"/>
  <c r="CW93" i="26"/>
  <c r="CV93" i="26"/>
  <c r="CU93" i="26"/>
  <c r="CT93" i="26"/>
  <c r="CS93" i="26"/>
  <c r="CR93" i="26"/>
  <c r="CQ93" i="26"/>
  <c r="CP93" i="26"/>
  <c r="CO93" i="26"/>
  <c r="CN93" i="26"/>
  <c r="CX92" i="26"/>
  <c r="CW92" i="26"/>
  <c r="CV92" i="26"/>
  <c r="CU92" i="26"/>
  <c r="CT92" i="26"/>
  <c r="CS92" i="26"/>
  <c r="CR92" i="26"/>
  <c r="CQ92" i="26"/>
  <c r="CP92" i="26"/>
  <c r="CO92" i="26"/>
  <c r="CN92" i="26"/>
  <c r="CX91" i="26"/>
  <c r="CW91" i="26"/>
  <c r="CV91" i="26"/>
  <c r="CU91" i="26"/>
  <c r="CT91" i="26"/>
  <c r="CS91" i="26"/>
  <c r="CR91" i="26"/>
  <c r="CQ91" i="26"/>
  <c r="CP91" i="26"/>
  <c r="CO91" i="26"/>
  <c r="CN91" i="26"/>
  <c r="CX90" i="26"/>
  <c r="CW90" i="26"/>
  <c r="CV90" i="26"/>
  <c r="CU90" i="26"/>
  <c r="CT90" i="26"/>
  <c r="CS90" i="26"/>
  <c r="CR90" i="26"/>
  <c r="CQ90" i="26"/>
  <c r="CP90" i="26"/>
  <c r="CO90" i="26"/>
  <c r="CN90" i="26"/>
  <c r="CX89" i="26"/>
  <c r="CW89" i="26"/>
  <c r="CV89" i="26"/>
  <c r="CU89" i="26"/>
  <c r="CT89" i="26"/>
  <c r="CS89" i="26"/>
  <c r="CR89" i="26"/>
  <c r="CQ89" i="26"/>
  <c r="CP89" i="26"/>
  <c r="CO89" i="26"/>
  <c r="CN89" i="26"/>
  <c r="CX88" i="26"/>
  <c r="CW88" i="26"/>
  <c r="CV88" i="26"/>
  <c r="CU88" i="26"/>
  <c r="CT88" i="26"/>
  <c r="CS88" i="26"/>
  <c r="CR88" i="26"/>
  <c r="CQ88" i="26"/>
  <c r="CP88" i="26"/>
  <c r="CO88" i="26"/>
  <c r="CN88" i="26"/>
  <c r="CX87" i="26"/>
  <c r="CW87" i="26"/>
  <c r="CV87" i="26"/>
  <c r="CU87" i="26"/>
  <c r="CT87" i="26"/>
  <c r="CS87" i="26"/>
  <c r="CR87" i="26"/>
  <c r="CQ87" i="26"/>
  <c r="CP87" i="26"/>
  <c r="CO87" i="26"/>
  <c r="CN87" i="26"/>
  <c r="CX86" i="26"/>
  <c r="CW86" i="26"/>
  <c r="CV86" i="26"/>
  <c r="CU86" i="26"/>
  <c r="CT86" i="26"/>
  <c r="CS86" i="26"/>
  <c r="CR86" i="26"/>
  <c r="CQ86" i="26"/>
  <c r="CP86" i="26"/>
  <c r="CO86" i="26"/>
  <c r="CN86" i="26"/>
  <c r="CX85" i="26"/>
  <c r="CW85" i="26"/>
  <c r="CV85" i="26"/>
  <c r="CU85" i="26"/>
  <c r="CT85" i="26"/>
  <c r="CS85" i="26"/>
  <c r="CR85" i="26"/>
  <c r="CQ85" i="26"/>
  <c r="CP85" i="26"/>
  <c r="CO85" i="26"/>
  <c r="CN85" i="26"/>
  <c r="CX84" i="26"/>
  <c r="CW84" i="26"/>
  <c r="CV84" i="26"/>
  <c r="CU84" i="26"/>
  <c r="CT84" i="26"/>
  <c r="CS84" i="26"/>
  <c r="CR84" i="26"/>
  <c r="CQ84" i="26"/>
  <c r="CP84" i="26"/>
  <c r="CO84" i="26"/>
  <c r="CN84" i="26"/>
  <c r="CX83" i="26"/>
  <c r="CW83" i="26"/>
  <c r="CV83" i="26"/>
  <c r="CU83" i="26"/>
  <c r="CT83" i="26"/>
  <c r="CS83" i="26"/>
  <c r="CR83" i="26"/>
  <c r="CQ83" i="26"/>
  <c r="CP83" i="26"/>
  <c r="CO83" i="26"/>
  <c r="CN83" i="26"/>
  <c r="CX82" i="26"/>
  <c r="CW82" i="26"/>
  <c r="CV82" i="26"/>
  <c r="CU82" i="26"/>
  <c r="CT82" i="26"/>
  <c r="CS82" i="26"/>
  <c r="CR82" i="26"/>
  <c r="CQ82" i="26"/>
  <c r="CP82" i="26"/>
  <c r="CO82" i="26"/>
  <c r="CN82" i="26"/>
  <c r="CX81" i="26"/>
  <c r="CW81" i="26"/>
  <c r="CV81" i="26"/>
  <c r="CU81" i="26"/>
  <c r="CT81" i="26"/>
  <c r="CS81" i="26"/>
  <c r="CR81" i="26"/>
  <c r="CQ81" i="26"/>
  <c r="CP81" i="26"/>
  <c r="CO81" i="26"/>
  <c r="CN81" i="26"/>
  <c r="CX80" i="26"/>
  <c r="CW80" i="26"/>
  <c r="CV80" i="26"/>
  <c r="CU80" i="26"/>
  <c r="CT80" i="26"/>
  <c r="CS80" i="26"/>
  <c r="CR80" i="26"/>
  <c r="CQ80" i="26"/>
  <c r="CP80" i="26"/>
  <c r="CO80" i="26"/>
  <c r="CN80" i="26"/>
  <c r="CX79" i="26"/>
  <c r="CW79" i="26"/>
  <c r="CV79" i="26"/>
  <c r="CU79" i="26"/>
  <c r="CT79" i="26"/>
  <c r="CS79" i="26"/>
  <c r="CR79" i="26"/>
  <c r="CQ79" i="26"/>
  <c r="CP79" i="26"/>
  <c r="CO79" i="26"/>
  <c r="CN79" i="26"/>
  <c r="CX78" i="26"/>
  <c r="CW78" i="26"/>
  <c r="CV78" i="26"/>
  <c r="CU78" i="26"/>
  <c r="CT78" i="26"/>
  <c r="CS78" i="26"/>
  <c r="CR78" i="26"/>
  <c r="CQ78" i="26"/>
  <c r="CP78" i="26"/>
  <c r="CO78" i="26"/>
  <c r="CN78" i="26"/>
  <c r="CX77" i="26"/>
  <c r="CW77" i="26"/>
  <c r="CV77" i="26"/>
  <c r="CU77" i="26"/>
  <c r="CT77" i="26"/>
  <c r="CS77" i="26"/>
  <c r="CR77" i="26"/>
  <c r="CQ77" i="26"/>
  <c r="CP77" i="26"/>
  <c r="CO77" i="26"/>
  <c r="CN77" i="26"/>
  <c r="CX76" i="26"/>
  <c r="CW76" i="26"/>
  <c r="CV76" i="26"/>
  <c r="CU76" i="26"/>
  <c r="CT76" i="26"/>
  <c r="CS76" i="26"/>
  <c r="CR76" i="26"/>
  <c r="CQ76" i="26"/>
  <c r="CP76" i="26"/>
  <c r="CO76" i="26"/>
  <c r="CN76" i="26"/>
  <c r="CX75" i="26"/>
  <c r="CW75" i="26"/>
  <c r="CV75" i="26"/>
  <c r="CU75" i="26"/>
  <c r="CT75" i="26"/>
  <c r="CS75" i="26"/>
  <c r="CR75" i="26"/>
  <c r="CQ75" i="26"/>
  <c r="CP75" i="26"/>
  <c r="CO75" i="26"/>
  <c r="CN75" i="26"/>
  <c r="CX74" i="26"/>
  <c r="CW74" i="26"/>
  <c r="CV74" i="26"/>
  <c r="CU74" i="26"/>
  <c r="CT74" i="26"/>
  <c r="CS74" i="26"/>
  <c r="CR74" i="26"/>
  <c r="CQ74" i="26"/>
  <c r="CP74" i="26"/>
  <c r="CO74" i="26"/>
  <c r="CN74" i="26"/>
  <c r="CX73" i="26"/>
  <c r="CW73" i="26"/>
  <c r="CV73" i="26"/>
  <c r="CU73" i="26"/>
  <c r="CT73" i="26"/>
  <c r="CS73" i="26"/>
  <c r="CR73" i="26"/>
  <c r="CQ73" i="26"/>
  <c r="CP73" i="26"/>
  <c r="CO73" i="26"/>
  <c r="CN73" i="26"/>
  <c r="CX72" i="26"/>
  <c r="CW72" i="26"/>
  <c r="CV72" i="26"/>
  <c r="CU72" i="26"/>
  <c r="CT72" i="26"/>
  <c r="CS72" i="26"/>
  <c r="CR72" i="26"/>
  <c r="CQ72" i="26"/>
  <c r="CP72" i="26"/>
  <c r="CO72" i="26"/>
  <c r="CN72" i="26"/>
  <c r="CX71" i="26"/>
  <c r="CW71" i="26"/>
  <c r="CV71" i="26"/>
  <c r="CU71" i="26"/>
  <c r="CT71" i="26"/>
  <c r="CS71" i="26"/>
  <c r="CR71" i="26"/>
  <c r="CQ71" i="26"/>
  <c r="CP71" i="26"/>
  <c r="CO71" i="26"/>
  <c r="CN71" i="26"/>
  <c r="CX70" i="26"/>
  <c r="CW70" i="26"/>
  <c r="CV70" i="26"/>
  <c r="CU70" i="26"/>
  <c r="CT70" i="26"/>
  <c r="CS70" i="26"/>
  <c r="CR70" i="26"/>
  <c r="CQ70" i="26"/>
  <c r="CP70" i="26"/>
  <c r="CO70" i="26"/>
  <c r="CN70" i="26"/>
  <c r="CX69" i="26"/>
  <c r="CW69" i="26"/>
  <c r="CV69" i="26"/>
  <c r="CU69" i="26"/>
  <c r="CT69" i="26"/>
  <c r="CS69" i="26"/>
  <c r="CR69" i="26"/>
  <c r="CQ69" i="26"/>
  <c r="CP69" i="26"/>
  <c r="CO69" i="26"/>
  <c r="CN69" i="26"/>
  <c r="CX68" i="26"/>
  <c r="CW68" i="26"/>
  <c r="CV68" i="26"/>
  <c r="CU68" i="26"/>
  <c r="CT68" i="26"/>
  <c r="CS68" i="26"/>
  <c r="CR68" i="26"/>
  <c r="CQ68" i="26"/>
  <c r="CP68" i="26"/>
  <c r="CO68" i="26"/>
  <c r="CN68" i="26"/>
  <c r="CX67" i="26"/>
  <c r="CW67" i="26"/>
  <c r="CV67" i="26"/>
  <c r="CU67" i="26"/>
  <c r="CT67" i="26"/>
  <c r="CS67" i="26"/>
  <c r="CR67" i="26"/>
  <c r="CQ67" i="26"/>
  <c r="CP67" i="26"/>
  <c r="CO67" i="26"/>
  <c r="CN67" i="26"/>
  <c r="CX66" i="26"/>
  <c r="CW66" i="26"/>
  <c r="CV66" i="26"/>
  <c r="CU66" i="26"/>
  <c r="CT66" i="26"/>
  <c r="CS66" i="26"/>
  <c r="CR66" i="26"/>
  <c r="CQ66" i="26"/>
  <c r="CP66" i="26"/>
  <c r="CO66" i="26"/>
  <c r="CN66" i="26"/>
  <c r="CX65" i="26"/>
  <c r="CW65" i="26"/>
  <c r="CV65" i="26"/>
  <c r="CU65" i="26"/>
  <c r="CT65" i="26"/>
  <c r="CS65" i="26"/>
  <c r="CR65" i="26"/>
  <c r="CQ65" i="26"/>
  <c r="CP65" i="26"/>
  <c r="CO65" i="26"/>
  <c r="CN65" i="26"/>
  <c r="CX64" i="26"/>
  <c r="CW64" i="26"/>
  <c r="CV64" i="26"/>
  <c r="CU64" i="26"/>
  <c r="CT64" i="26"/>
  <c r="CS64" i="26"/>
  <c r="CR64" i="26"/>
  <c r="CQ64" i="26"/>
  <c r="CP64" i="26"/>
  <c r="CO64" i="26"/>
  <c r="CN64" i="26"/>
  <c r="CX63" i="26"/>
  <c r="CW63" i="26"/>
  <c r="CV63" i="26"/>
  <c r="CU63" i="26"/>
  <c r="CT63" i="26"/>
  <c r="CS63" i="26"/>
  <c r="CR63" i="26"/>
  <c r="CQ63" i="26"/>
  <c r="CP63" i="26"/>
  <c r="CO63" i="26"/>
  <c r="CN63" i="26"/>
  <c r="CX62" i="26"/>
  <c r="CW62" i="26"/>
  <c r="CV62" i="26"/>
  <c r="CU62" i="26"/>
  <c r="CT62" i="26"/>
  <c r="CS62" i="26"/>
  <c r="CR62" i="26"/>
  <c r="CQ62" i="26"/>
  <c r="CP62" i="26"/>
  <c r="CO62" i="26"/>
  <c r="CN62" i="26"/>
  <c r="CX61" i="26"/>
  <c r="CW61" i="26"/>
  <c r="CV61" i="26"/>
  <c r="CU61" i="26"/>
  <c r="CT61" i="26"/>
  <c r="CS61" i="26"/>
  <c r="CR61" i="26"/>
  <c r="CQ61" i="26"/>
  <c r="CP61" i="26"/>
  <c r="CO61" i="26"/>
  <c r="CN61" i="26"/>
  <c r="CX60" i="26"/>
  <c r="CW60" i="26"/>
  <c r="CV60" i="26"/>
  <c r="CU60" i="26"/>
  <c r="CT60" i="26"/>
  <c r="CS60" i="26"/>
  <c r="CR60" i="26"/>
  <c r="CQ60" i="26"/>
  <c r="CP60" i="26"/>
  <c r="CO60" i="26"/>
  <c r="CN60" i="26"/>
  <c r="CX59" i="26"/>
  <c r="CW59" i="26"/>
  <c r="CV59" i="26"/>
  <c r="CU59" i="26"/>
  <c r="CT59" i="26"/>
  <c r="CS59" i="26"/>
  <c r="CR59" i="26"/>
  <c r="CQ59" i="26"/>
  <c r="CP59" i="26"/>
  <c r="CO59" i="26"/>
  <c r="CN59" i="26"/>
  <c r="CX58" i="26"/>
  <c r="CW58" i="26"/>
  <c r="CV58" i="26"/>
  <c r="CU58" i="26"/>
  <c r="CT58" i="26"/>
  <c r="CS58" i="26"/>
  <c r="CR58" i="26"/>
  <c r="CQ58" i="26"/>
  <c r="CP58" i="26"/>
  <c r="CO58" i="26"/>
  <c r="CN58" i="26"/>
  <c r="CX57" i="26"/>
  <c r="CW57" i="26"/>
  <c r="CV57" i="26"/>
  <c r="CU57" i="26"/>
  <c r="CT57" i="26"/>
  <c r="CS57" i="26"/>
  <c r="CR57" i="26"/>
  <c r="CQ57" i="26"/>
  <c r="CP57" i="26"/>
  <c r="CO57" i="26"/>
  <c r="CN57" i="26"/>
  <c r="CX56" i="26"/>
  <c r="CW56" i="26"/>
  <c r="CV56" i="26"/>
  <c r="CU56" i="26"/>
  <c r="CT56" i="26"/>
  <c r="CS56" i="26"/>
  <c r="CR56" i="26"/>
  <c r="CQ56" i="26"/>
  <c r="CP56" i="26"/>
  <c r="CO56" i="26"/>
  <c r="CN56" i="26"/>
  <c r="CX55" i="26"/>
  <c r="CW55" i="26"/>
  <c r="CV55" i="26"/>
  <c r="CU55" i="26"/>
  <c r="CT55" i="26"/>
  <c r="CS55" i="26"/>
  <c r="CR55" i="26"/>
  <c r="CQ55" i="26"/>
  <c r="CP55" i="26"/>
  <c r="CO55" i="26"/>
  <c r="CN55" i="26"/>
  <c r="CX54" i="26"/>
  <c r="CW54" i="26"/>
  <c r="CV54" i="26"/>
  <c r="CU54" i="26"/>
  <c r="CT54" i="26"/>
  <c r="CS54" i="26"/>
  <c r="CR54" i="26"/>
  <c r="CQ54" i="26"/>
  <c r="CP54" i="26"/>
  <c r="CO54" i="26"/>
  <c r="CN54" i="26"/>
  <c r="CX53" i="26"/>
  <c r="CW53" i="26"/>
  <c r="CV53" i="26"/>
  <c r="CU53" i="26"/>
  <c r="CT53" i="26"/>
  <c r="CS53" i="26"/>
  <c r="CR53" i="26"/>
  <c r="CQ53" i="26"/>
  <c r="CP53" i="26"/>
  <c r="CO53" i="26"/>
  <c r="CN53" i="26"/>
  <c r="CX52" i="26"/>
  <c r="CW52" i="26"/>
  <c r="CV52" i="26"/>
  <c r="CU52" i="26"/>
  <c r="CT52" i="26"/>
  <c r="CS52" i="26"/>
  <c r="CR52" i="26"/>
  <c r="CQ52" i="26"/>
  <c r="CP52" i="26"/>
  <c r="CO52" i="26"/>
  <c r="CN52" i="26"/>
  <c r="CX51" i="26"/>
  <c r="CW51" i="26"/>
  <c r="CV51" i="26"/>
  <c r="CU51" i="26"/>
  <c r="CT51" i="26"/>
  <c r="CS51" i="26"/>
  <c r="CR51" i="26"/>
  <c r="CQ51" i="26"/>
  <c r="CP51" i="26"/>
  <c r="CO51" i="26"/>
  <c r="CN51" i="26"/>
  <c r="CX50" i="26"/>
  <c r="CW50" i="26"/>
  <c r="CV50" i="26"/>
  <c r="CU50" i="26"/>
  <c r="CT50" i="26"/>
  <c r="CS50" i="26"/>
  <c r="CR50" i="26"/>
  <c r="CQ50" i="26"/>
  <c r="CP50" i="26"/>
  <c r="CO50" i="26"/>
  <c r="CN50" i="26"/>
  <c r="CX49" i="26"/>
  <c r="CW49" i="26"/>
  <c r="CV49" i="26"/>
  <c r="CU49" i="26"/>
  <c r="CT49" i="26"/>
  <c r="CS49" i="26"/>
  <c r="CR49" i="26"/>
  <c r="CQ49" i="26"/>
  <c r="CP49" i="26"/>
  <c r="CO49" i="26"/>
  <c r="CN49" i="26"/>
  <c r="CX48" i="26"/>
  <c r="CW48" i="26"/>
  <c r="CV48" i="26"/>
  <c r="CU48" i="26"/>
  <c r="CT48" i="26"/>
  <c r="CS48" i="26"/>
  <c r="CR48" i="26"/>
  <c r="CQ48" i="26"/>
  <c r="CP48" i="26"/>
  <c r="CO48" i="26"/>
  <c r="CN48" i="26"/>
  <c r="CX47" i="26"/>
  <c r="CW47" i="26"/>
  <c r="CV47" i="26"/>
  <c r="CU47" i="26"/>
  <c r="CT47" i="26"/>
  <c r="CS47" i="26"/>
  <c r="CR47" i="26"/>
  <c r="CQ47" i="26"/>
  <c r="CP47" i="26"/>
  <c r="CO47" i="26"/>
  <c r="CN47" i="26"/>
  <c r="CX46" i="26"/>
  <c r="CW46" i="26"/>
  <c r="CV46" i="26"/>
  <c r="CU46" i="26"/>
  <c r="CT46" i="26"/>
  <c r="CS46" i="26"/>
  <c r="CR46" i="26"/>
  <c r="CQ46" i="26"/>
  <c r="CP46" i="26"/>
  <c r="CO46" i="26"/>
  <c r="CN46" i="26"/>
  <c r="CX45" i="26"/>
  <c r="CW45" i="26"/>
  <c r="CV45" i="26"/>
  <c r="CU45" i="26"/>
  <c r="CT45" i="26"/>
  <c r="CS45" i="26"/>
  <c r="CR45" i="26"/>
  <c r="CQ45" i="26"/>
  <c r="CP45" i="26"/>
  <c r="CO45" i="26"/>
  <c r="CN45" i="26"/>
  <c r="CX44" i="26"/>
  <c r="CW44" i="26"/>
  <c r="CV44" i="26"/>
  <c r="CU44" i="26"/>
  <c r="CT44" i="26"/>
  <c r="CS44" i="26"/>
  <c r="CR44" i="26"/>
  <c r="CQ44" i="26"/>
  <c r="CP44" i="26"/>
  <c r="CO44" i="26"/>
  <c r="CN44" i="26"/>
  <c r="CX43" i="26"/>
  <c r="CW43" i="26"/>
  <c r="CV43" i="26"/>
  <c r="CU43" i="26"/>
  <c r="CT43" i="26"/>
  <c r="CS43" i="26"/>
  <c r="CR43" i="26"/>
  <c r="CQ43" i="26"/>
  <c r="CP43" i="26"/>
  <c r="CO43" i="26"/>
  <c r="CN43" i="26"/>
  <c r="CX42" i="26"/>
  <c r="CW42" i="26"/>
  <c r="CV42" i="26"/>
  <c r="CU42" i="26"/>
  <c r="CT42" i="26"/>
  <c r="CS42" i="26"/>
  <c r="CR42" i="26"/>
  <c r="CQ42" i="26"/>
  <c r="CP42" i="26"/>
  <c r="CO42" i="26"/>
  <c r="CN42" i="26"/>
  <c r="CX41" i="26"/>
  <c r="CW41" i="26"/>
  <c r="CV41" i="26"/>
  <c r="CU41" i="26"/>
  <c r="CT41" i="26"/>
  <c r="CS41" i="26"/>
  <c r="CR41" i="26"/>
  <c r="CQ41" i="26"/>
  <c r="CP41" i="26"/>
  <c r="CO41" i="26"/>
  <c r="CN41" i="26"/>
  <c r="CX40" i="26"/>
  <c r="CW40" i="26"/>
  <c r="CV40" i="26"/>
  <c r="CU40" i="26"/>
  <c r="CT40" i="26"/>
  <c r="CS40" i="26"/>
  <c r="CR40" i="26"/>
  <c r="CQ40" i="26"/>
  <c r="CP40" i="26"/>
  <c r="CO40" i="26"/>
  <c r="CN40" i="26"/>
  <c r="CX38" i="26"/>
  <c r="CW38" i="26"/>
  <c r="CV38" i="26"/>
  <c r="CU38" i="26"/>
  <c r="CT38" i="26"/>
  <c r="CS38" i="26"/>
  <c r="CR38" i="26"/>
  <c r="CQ38" i="26"/>
  <c r="CP38" i="26"/>
  <c r="CO38" i="26"/>
  <c r="CN38" i="26"/>
  <c r="CX37" i="26"/>
  <c r="CW37" i="26"/>
  <c r="CV37" i="26"/>
  <c r="CU37" i="26"/>
  <c r="CT37" i="26"/>
  <c r="CS37" i="26"/>
  <c r="CR37" i="26"/>
  <c r="CQ37" i="26"/>
  <c r="CP37" i="26"/>
  <c r="CO37" i="26"/>
  <c r="CN37" i="26"/>
  <c r="CX36" i="26"/>
  <c r="CW36" i="26"/>
  <c r="CV36" i="26"/>
  <c r="CU36" i="26"/>
  <c r="CT36" i="26"/>
  <c r="CS36" i="26"/>
  <c r="CR36" i="26"/>
  <c r="CQ36" i="26"/>
  <c r="CP36" i="26"/>
  <c r="CO36" i="26"/>
  <c r="CN36" i="26"/>
  <c r="CX35" i="26"/>
  <c r="CW35" i="26"/>
  <c r="CV35" i="26"/>
  <c r="CU35" i="26"/>
  <c r="CT35" i="26"/>
  <c r="CS35" i="26"/>
  <c r="CR35" i="26"/>
  <c r="CQ35" i="26"/>
  <c r="CP35" i="26"/>
  <c r="CO35" i="26"/>
  <c r="CN35" i="26"/>
  <c r="CX34" i="26"/>
  <c r="CW34" i="26"/>
  <c r="CV34" i="26"/>
  <c r="CU34" i="26"/>
  <c r="CT34" i="26"/>
  <c r="CS34" i="26"/>
  <c r="CR34" i="26"/>
  <c r="CQ34" i="26"/>
  <c r="CP34" i="26"/>
  <c r="CO34" i="26"/>
  <c r="CN34" i="26"/>
  <c r="CX39" i="26"/>
  <c r="CW39" i="26"/>
  <c r="CV39" i="26"/>
  <c r="CU39" i="26"/>
  <c r="CT39" i="26"/>
  <c r="CS39" i="26"/>
  <c r="CR39" i="26"/>
  <c r="CQ39" i="26"/>
  <c r="CP39" i="26"/>
  <c r="CO39" i="26"/>
  <c r="CN39" i="26"/>
  <c r="CX33" i="26"/>
  <c r="CW33" i="26"/>
  <c r="CV33" i="26"/>
  <c r="CU33" i="26"/>
  <c r="CT33" i="26"/>
  <c r="CS33" i="26"/>
  <c r="CR33" i="26"/>
  <c r="CQ33" i="26"/>
  <c r="CP33" i="26"/>
  <c r="CO33" i="26"/>
  <c r="CN33" i="26"/>
  <c r="CX32" i="26"/>
  <c r="CW32" i="26"/>
  <c r="CV32" i="26"/>
  <c r="CU32" i="26"/>
  <c r="CT32" i="26"/>
  <c r="CS32" i="26"/>
  <c r="CR32" i="26"/>
  <c r="CQ32" i="26"/>
  <c r="CP32" i="26"/>
  <c r="CO32" i="26"/>
  <c r="CN32" i="26"/>
  <c r="CX31" i="26"/>
  <c r="CW31" i="26"/>
  <c r="CV31" i="26"/>
  <c r="CU31" i="26"/>
  <c r="CT31" i="26"/>
  <c r="CS31" i="26"/>
  <c r="CR31" i="26"/>
  <c r="CQ31" i="26"/>
  <c r="CP31" i="26"/>
  <c r="CO31" i="26"/>
  <c r="CN31" i="26"/>
  <c r="CX30" i="26"/>
  <c r="CW30" i="26"/>
  <c r="CV30" i="26"/>
  <c r="CU30" i="26"/>
  <c r="CT30" i="26"/>
  <c r="CS30" i="26"/>
  <c r="CR30" i="26"/>
  <c r="CQ30" i="26"/>
  <c r="CP30" i="26"/>
  <c r="CO30" i="26"/>
  <c r="CN30" i="26"/>
  <c r="CX29" i="26"/>
  <c r="CW29" i="26"/>
  <c r="CV29" i="26"/>
  <c r="CU29" i="26"/>
  <c r="CT29" i="26"/>
  <c r="CS29" i="26"/>
  <c r="CR29" i="26"/>
  <c r="CQ29" i="26"/>
  <c r="CP29" i="26"/>
  <c r="CO29" i="26"/>
  <c r="CN29" i="26"/>
  <c r="CX28" i="26"/>
  <c r="CW28" i="26"/>
  <c r="CV28" i="26"/>
  <c r="CU28" i="26"/>
  <c r="CT28" i="26"/>
  <c r="CS28" i="26"/>
  <c r="CR28" i="26"/>
  <c r="CQ28" i="26"/>
  <c r="CP28" i="26"/>
  <c r="CO28" i="26"/>
  <c r="CN28" i="26"/>
  <c r="CX27" i="26"/>
  <c r="CW27" i="26"/>
  <c r="CV27" i="26"/>
  <c r="CU27" i="26"/>
  <c r="CT27" i="26"/>
  <c r="CS27" i="26"/>
  <c r="CR27" i="26"/>
  <c r="CQ27" i="26"/>
  <c r="CP27" i="26"/>
  <c r="CO27" i="26"/>
  <c r="CN27" i="26"/>
  <c r="CX26" i="26"/>
  <c r="CW26" i="26"/>
  <c r="CV26" i="26"/>
  <c r="CU26" i="26"/>
  <c r="CT26" i="26"/>
  <c r="CS26" i="26"/>
  <c r="CR26" i="26"/>
  <c r="CQ26" i="26"/>
  <c r="CP26" i="26"/>
  <c r="CO26" i="26"/>
  <c r="CN26" i="26"/>
  <c r="CX25" i="26"/>
  <c r="CW25" i="26"/>
  <c r="CV25" i="26"/>
  <c r="CU25" i="26"/>
  <c r="CT25" i="26"/>
  <c r="CS25" i="26"/>
  <c r="CR25" i="26"/>
  <c r="CQ25" i="26"/>
  <c r="CP25" i="26"/>
  <c r="CO25" i="26"/>
  <c r="CN25" i="26"/>
  <c r="CX24" i="26"/>
  <c r="CW24" i="26"/>
  <c r="CV24" i="26"/>
  <c r="CU24" i="26"/>
  <c r="CT24" i="26"/>
  <c r="CS24" i="26"/>
  <c r="CR24" i="26"/>
  <c r="CQ24" i="26"/>
  <c r="CP24" i="26"/>
  <c r="CO24" i="26"/>
  <c r="CN24" i="26"/>
  <c r="CX23" i="26"/>
  <c r="CW23" i="26"/>
  <c r="CV23" i="26"/>
  <c r="CU23" i="26"/>
  <c r="CT23" i="26"/>
  <c r="CS23" i="26"/>
  <c r="CR23" i="26"/>
  <c r="CQ23" i="26"/>
  <c r="CP23" i="26"/>
  <c r="CO23" i="26"/>
  <c r="CN23" i="26"/>
  <c r="CX22" i="26"/>
  <c r="CW22" i="26"/>
  <c r="CV22" i="26"/>
  <c r="CU22" i="26"/>
  <c r="CT22" i="26"/>
  <c r="CS22" i="26"/>
  <c r="CR22" i="26"/>
  <c r="CQ22" i="26"/>
  <c r="CP22" i="26"/>
  <c r="CO22" i="26"/>
  <c r="CN22" i="26"/>
  <c r="CX21" i="26"/>
  <c r="CW21" i="26"/>
  <c r="CV21" i="26"/>
  <c r="CU21" i="26"/>
  <c r="CT21" i="26"/>
  <c r="CS21" i="26"/>
  <c r="CR21" i="26"/>
  <c r="CQ21" i="26"/>
  <c r="CP21" i="26"/>
  <c r="CO21" i="26"/>
  <c r="CN21" i="26"/>
  <c r="CX20" i="26"/>
  <c r="CW20" i="26"/>
  <c r="CV20" i="26"/>
  <c r="CU20" i="26"/>
  <c r="CT20" i="26"/>
  <c r="CS20" i="26"/>
  <c r="CR20" i="26"/>
  <c r="CQ20" i="26"/>
  <c r="CP20" i="26"/>
  <c r="CO20" i="26"/>
  <c r="CN20" i="26"/>
  <c r="CX19" i="26"/>
  <c r="CW19" i="26"/>
  <c r="CV19" i="26"/>
  <c r="CU19" i="26"/>
  <c r="CT19" i="26"/>
  <c r="CS19" i="26"/>
  <c r="CR19" i="26"/>
  <c r="CQ19" i="26"/>
  <c r="CP19" i="26"/>
  <c r="CO19" i="26"/>
  <c r="CN19" i="26"/>
  <c r="CX18" i="26"/>
  <c r="CW18" i="26"/>
  <c r="CV18" i="26"/>
  <c r="CU18" i="26"/>
  <c r="CT18" i="26"/>
  <c r="CS18" i="26"/>
  <c r="CR18" i="26"/>
  <c r="CQ18" i="26"/>
  <c r="CP18" i="26"/>
  <c r="CO18" i="26"/>
  <c r="CN18" i="26"/>
  <c r="CX17" i="26"/>
  <c r="CW17" i="26"/>
  <c r="CV17" i="26"/>
  <c r="CU17" i="26"/>
  <c r="CT17" i="26"/>
  <c r="CS17" i="26"/>
  <c r="CR17" i="26"/>
  <c r="CQ17" i="26"/>
  <c r="CP17" i="26"/>
  <c r="CO17" i="26"/>
  <c r="CN17" i="26"/>
  <c r="CX16" i="26"/>
  <c r="CW16" i="26"/>
  <c r="CV16" i="26"/>
  <c r="CU16" i="26"/>
  <c r="CT16" i="26"/>
  <c r="CS16" i="26"/>
  <c r="CR16" i="26"/>
  <c r="CQ16" i="26"/>
  <c r="CP16" i="26"/>
  <c r="CO16" i="26"/>
  <c r="CN16" i="26"/>
  <c r="CX15" i="26"/>
  <c r="CW15" i="26"/>
  <c r="CV15" i="26"/>
  <c r="CU15" i="26"/>
  <c r="CT15" i="26"/>
  <c r="CS15" i="26"/>
  <c r="CR15" i="26"/>
  <c r="CQ15" i="26"/>
  <c r="CP15" i="26"/>
  <c r="CO15" i="26"/>
  <c r="CN15" i="26"/>
  <c r="CX14" i="26"/>
  <c r="CW14" i="26"/>
  <c r="CV14" i="26"/>
  <c r="CU14" i="26"/>
  <c r="CT14" i="26"/>
  <c r="CS14" i="26"/>
  <c r="CR14" i="26"/>
  <c r="CQ14" i="26"/>
  <c r="CP14" i="26"/>
  <c r="CO14" i="26"/>
  <c r="CN14" i="26"/>
  <c r="CX13" i="26"/>
  <c r="CW13" i="26"/>
  <c r="CV13" i="26"/>
  <c r="CU13" i="26"/>
  <c r="CT13" i="26"/>
  <c r="CS13" i="26"/>
  <c r="CR13" i="26"/>
  <c r="CQ13" i="26"/>
  <c r="CP13" i="26"/>
  <c r="CO13" i="26"/>
  <c r="CN13" i="26"/>
  <c r="CX12" i="26"/>
  <c r="CW12" i="26"/>
  <c r="CV12" i="26"/>
  <c r="CU12" i="26"/>
  <c r="CT12" i="26"/>
  <c r="CS12" i="26"/>
  <c r="CR12" i="26"/>
  <c r="CQ12" i="26"/>
  <c r="CP12" i="26"/>
  <c r="CO12" i="26"/>
  <c r="CN12" i="26"/>
  <c r="CX11" i="26"/>
  <c r="CW11" i="26"/>
  <c r="CV11" i="26"/>
  <c r="CU11" i="26"/>
  <c r="CT11" i="26"/>
  <c r="CS11" i="26"/>
  <c r="CR11" i="26"/>
  <c r="CQ11" i="26"/>
  <c r="CP11" i="26"/>
  <c r="CO11" i="26"/>
  <c r="CN11" i="26"/>
  <c r="CX10" i="26"/>
  <c r="CW10" i="26"/>
  <c r="CV10" i="26"/>
  <c r="CU10" i="26"/>
  <c r="CT10" i="26"/>
  <c r="CS10" i="26"/>
  <c r="CR10" i="26"/>
  <c r="CQ10" i="26"/>
  <c r="CP10" i="26"/>
  <c r="CO10" i="26"/>
  <c r="CN10" i="26"/>
  <c r="CX9" i="26"/>
  <c r="CW9" i="26"/>
  <c r="CV9" i="26"/>
  <c r="CU9" i="26"/>
  <c r="CT9" i="26"/>
  <c r="CS9" i="26"/>
  <c r="CR9" i="26"/>
  <c r="CQ9" i="26"/>
  <c r="CP9" i="26"/>
  <c r="CO9" i="26"/>
  <c r="CN9" i="26"/>
  <c r="CX8" i="26"/>
  <c r="CW8" i="26"/>
  <c r="CV8" i="26"/>
  <c r="CU8" i="26"/>
  <c r="CT8" i="26"/>
  <c r="CS8" i="26"/>
  <c r="CR8" i="26"/>
  <c r="CQ8" i="26"/>
  <c r="CP8" i="26"/>
  <c r="CO8" i="26"/>
  <c r="CN8" i="26"/>
  <c r="CX7" i="26"/>
  <c r="CW7" i="26"/>
  <c r="CV7" i="26"/>
  <c r="CU7" i="26"/>
  <c r="CT7" i="26"/>
  <c r="CS7" i="26"/>
  <c r="CR7" i="26"/>
  <c r="CQ7" i="26"/>
  <c r="CP7" i="26"/>
  <c r="CO7" i="26"/>
  <c r="CN7" i="26"/>
  <c r="CX6" i="26"/>
  <c r="CW6" i="26"/>
  <c r="CV6" i="26"/>
  <c r="CU6" i="26"/>
  <c r="CT6" i="26"/>
  <c r="CS6" i="26"/>
  <c r="CR6" i="26"/>
  <c r="CQ6" i="26"/>
  <c r="CP6" i="26"/>
  <c r="CO6" i="26"/>
  <c r="CN6" i="26"/>
  <c r="CX5" i="26"/>
  <c r="CW5" i="26"/>
  <c r="CV5" i="26"/>
  <c r="CU5" i="26"/>
  <c r="CT5" i="26"/>
  <c r="CS5" i="26"/>
  <c r="CR5" i="26"/>
  <c r="CQ5" i="26"/>
  <c r="CP5" i="26"/>
  <c r="CO5" i="26"/>
  <c r="CN5" i="26"/>
  <c r="CX4" i="26"/>
  <c r="CW4" i="26"/>
  <c r="CV4" i="26"/>
  <c r="CU4" i="26"/>
  <c r="CT4" i="26"/>
  <c r="CS4" i="26"/>
  <c r="CR4" i="26"/>
  <c r="CQ4" i="26"/>
  <c r="CP4" i="26"/>
  <c r="CO4" i="26"/>
  <c r="CN4" i="26"/>
  <c r="CX3" i="26"/>
  <c r="CW3" i="26"/>
  <c r="CV3" i="26"/>
  <c r="CU3" i="26"/>
  <c r="CT3" i="26"/>
  <c r="CS3" i="26"/>
  <c r="CR3" i="26"/>
  <c r="CQ3" i="26"/>
  <c r="CP3" i="26"/>
  <c r="CO3" i="26"/>
  <c r="CN3" i="26"/>
  <c r="E194" i="26"/>
  <c r="F194" i="26"/>
  <c r="G194" i="26"/>
  <c r="H194" i="26"/>
  <c r="I194" i="26"/>
  <c r="J194" i="26"/>
  <c r="K194" i="26"/>
  <c r="L194" i="26"/>
  <c r="M194" i="26"/>
  <c r="N194" i="26"/>
  <c r="O194" i="26"/>
  <c r="P194" i="26"/>
  <c r="Q194" i="26"/>
  <c r="R194" i="26"/>
  <c r="S194" i="26"/>
  <c r="T194" i="26"/>
  <c r="U194" i="26"/>
  <c r="V194" i="26"/>
  <c r="W194" i="26"/>
  <c r="X194" i="26"/>
  <c r="Y194" i="26"/>
  <c r="Z194" i="26"/>
  <c r="AA194" i="26"/>
  <c r="AB194" i="26"/>
  <c r="AC194" i="26"/>
  <c r="AD194" i="26"/>
  <c r="AE194" i="26"/>
  <c r="AF194" i="26"/>
  <c r="AG194" i="26"/>
  <c r="AH194" i="26"/>
  <c r="AI194" i="26"/>
  <c r="AJ194" i="26"/>
  <c r="AK194" i="26"/>
  <c r="AL194" i="26"/>
  <c r="AM194" i="26"/>
  <c r="AN194" i="26"/>
  <c r="AO194" i="26"/>
  <c r="AP194" i="26"/>
  <c r="AQ194" i="26"/>
  <c r="AR194" i="26"/>
  <c r="AS194" i="26"/>
  <c r="AT194" i="26"/>
  <c r="AU194" i="26"/>
  <c r="AV194" i="26"/>
  <c r="AW194" i="26"/>
  <c r="AX194" i="26"/>
  <c r="AY194" i="26"/>
  <c r="AZ194" i="26"/>
  <c r="BA194" i="26"/>
  <c r="BB194" i="26"/>
  <c r="BC194" i="26"/>
  <c r="BD194" i="26"/>
  <c r="BE194" i="26"/>
  <c r="BF194" i="26"/>
  <c r="D194" i="26"/>
  <c r="E193" i="26"/>
  <c r="F193" i="26"/>
  <c r="G193" i="26"/>
  <c r="H193" i="26"/>
  <c r="I193" i="26"/>
  <c r="J193" i="26"/>
  <c r="K193" i="26"/>
  <c r="L193" i="26"/>
  <c r="M193" i="26"/>
  <c r="N193" i="26"/>
  <c r="O193" i="26"/>
  <c r="P193" i="26"/>
  <c r="Q193" i="26"/>
  <c r="R193" i="26"/>
  <c r="S193" i="26"/>
  <c r="T193" i="26"/>
  <c r="U193" i="26"/>
  <c r="V193" i="26"/>
  <c r="W193" i="26"/>
  <c r="X193" i="26"/>
  <c r="Y193" i="26"/>
  <c r="Z193" i="26"/>
  <c r="AA193" i="26"/>
  <c r="AB193" i="26"/>
  <c r="AC193" i="26"/>
  <c r="AD193" i="26"/>
  <c r="AE193" i="26"/>
  <c r="AF193" i="26"/>
  <c r="AG193" i="26"/>
  <c r="AH193" i="26"/>
  <c r="AI193" i="26"/>
  <c r="AJ193" i="26"/>
  <c r="AK193" i="26"/>
  <c r="AL193" i="26"/>
  <c r="AM193" i="26"/>
  <c r="AN193" i="26"/>
  <c r="AO193" i="26"/>
  <c r="AP193" i="26"/>
  <c r="AQ193" i="26"/>
  <c r="AR193" i="26"/>
  <c r="AS193" i="26"/>
  <c r="AT193" i="26"/>
  <c r="AU193" i="26"/>
  <c r="AV193" i="26"/>
  <c r="AW193" i="26"/>
  <c r="AX193" i="26"/>
  <c r="AY193" i="26"/>
  <c r="AZ193" i="26"/>
  <c r="BA193" i="26"/>
  <c r="BB193" i="26"/>
  <c r="BC193" i="26"/>
  <c r="BD193" i="26"/>
  <c r="BE193" i="26"/>
  <c r="BF193" i="26"/>
  <c r="D193" i="26"/>
  <c r="AM192" i="26"/>
  <c r="AN192" i="26"/>
  <c r="AO192" i="26"/>
  <c r="AP192" i="26"/>
  <c r="AQ192" i="26"/>
  <c r="AR192" i="26"/>
  <c r="AS192" i="26"/>
  <c r="AT192" i="26"/>
  <c r="AU192" i="26"/>
  <c r="AV192" i="26"/>
  <c r="AW192" i="26"/>
  <c r="AX192" i="26"/>
  <c r="AY192" i="26"/>
  <c r="AZ192" i="26"/>
  <c r="BA192" i="26"/>
  <c r="BB192" i="26"/>
  <c r="BC192" i="26"/>
  <c r="BD192" i="26"/>
  <c r="BE192" i="26"/>
  <c r="BF192" i="26"/>
  <c r="D192" i="26"/>
  <c r="E192" i="26"/>
  <c r="F192" i="26"/>
  <c r="G192" i="26"/>
  <c r="H192" i="26"/>
  <c r="I192" i="26"/>
  <c r="J192" i="26"/>
  <c r="K192" i="26"/>
  <c r="L192" i="26"/>
  <c r="M192" i="26"/>
  <c r="N192" i="26"/>
  <c r="O192" i="26"/>
  <c r="P192" i="26"/>
  <c r="Q192" i="26"/>
  <c r="R192" i="26"/>
  <c r="S192" i="26"/>
  <c r="T192" i="26"/>
  <c r="U192" i="26"/>
  <c r="V192" i="26"/>
  <c r="W192" i="26"/>
  <c r="X192" i="26"/>
  <c r="Y192" i="26"/>
  <c r="Z192" i="26"/>
  <c r="AA192" i="26"/>
  <c r="AB192" i="26"/>
  <c r="AC192" i="26"/>
  <c r="AD192" i="26"/>
  <c r="AE192" i="26"/>
  <c r="AF192" i="26"/>
  <c r="AG192" i="26"/>
  <c r="AH192" i="26"/>
  <c r="AI192" i="26"/>
  <c r="AJ192" i="26"/>
  <c r="E191" i="26"/>
  <c r="F191" i="26"/>
  <c r="G191" i="26"/>
  <c r="H191" i="26"/>
  <c r="I191" i="26"/>
  <c r="J191" i="26"/>
  <c r="K191" i="26"/>
  <c r="L191" i="26"/>
  <c r="M191" i="26"/>
  <c r="N191" i="26"/>
  <c r="O191" i="26"/>
  <c r="P191" i="26"/>
  <c r="Q191" i="26"/>
  <c r="R191" i="26"/>
  <c r="S191" i="26"/>
  <c r="T191" i="26"/>
  <c r="U191" i="26"/>
  <c r="V191" i="26"/>
  <c r="W191" i="26"/>
  <c r="X191" i="26"/>
  <c r="Y191" i="26"/>
  <c r="Z191" i="26"/>
  <c r="AA191" i="26"/>
  <c r="AB191" i="26"/>
  <c r="AC191" i="26"/>
  <c r="AD191" i="26"/>
  <c r="AE191" i="26"/>
  <c r="AF191" i="26"/>
  <c r="AG191" i="26"/>
  <c r="AH191" i="26"/>
  <c r="AI191" i="26"/>
  <c r="AJ191" i="26"/>
  <c r="AK191" i="26"/>
  <c r="AL191" i="26"/>
  <c r="AM191" i="26"/>
  <c r="AN191" i="26"/>
  <c r="AO191" i="26"/>
  <c r="AP191" i="26"/>
  <c r="AQ191" i="26"/>
  <c r="AR191" i="26"/>
  <c r="AS191" i="26"/>
  <c r="AT191" i="26"/>
  <c r="AU191" i="26"/>
  <c r="AV191" i="26"/>
  <c r="AW191" i="26"/>
  <c r="AX191" i="26"/>
  <c r="AY191" i="26"/>
  <c r="AZ191" i="26"/>
  <c r="BA191" i="26"/>
  <c r="BB191" i="26"/>
  <c r="BC191" i="26"/>
  <c r="BD191" i="26"/>
  <c r="BE191" i="26"/>
  <c r="BF191" i="26"/>
  <c r="D191" i="26"/>
  <c r="B188" i="26"/>
  <c r="G194" i="25"/>
  <c r="H194" i="25"/>
  <c r="I194" i="25"/>
  <c r="J194" i="25"/>
  <c r="K194" i="25"/>
  <c r="L194" i="25"/>
  <c r="M194" i="25"/>
  <c r="N194" i="25"/>
  <c r="O194" i="25"/>
  <c r="P194" i="25"/>
  <c r="Q194" i="25"/>
  <c r="R194" i="25"/>
  <c r="S194" i="25"/>
  <c r="T194" i="25"/>
  <c r="U194" i="25"/>
  <c r="V194" i="25"/>
  <c r="W194" i="25"/>
  <c r="X194" i="25"/>
  <c r="Y194" i="25"/>
  <c r="Z194" i="25"/>
  <c r="AA194" i="25"/>
  <c r="AB194" i="25"/>
  <c r="AC194" i="25"/>
  <c r="AD194" i="25"/>
  <c r="AE194" i="25"/>
  <c r="AF194" i="25"/>
  <c r="AG194" i="25"/>
  <c r="AH194" i="25"/>
  <c r="AI194" i="25"/>
  <c r="AJ194" i="25"/>
  <c r="AK194" i="25"/>
  <c r="AL194" i="25"/>
  <c r="AM194" i="25"/>
  <c r="AN194" i="25"/>
  <c r="AO194" i="25"/>
  <c r="AP194" i="25"/>
  <c r="AQ194" i="25"/>
  <c r="AR194" i="25"/>
  <c r="AS194" i="25"/>
  <c r="AT194" i="25"/>
  <c r="AU194" i="25"/>
  <c r="AV194" i="25"/>
  <c r="AW194" i="25"/>
  <c r="AX194" i="25"/>
  <c r="AY194" i="25"/>
  <c r="AZ194" i="25"/>
  <c r="BA194" i="25"/>
  <c r="BB194" i="25"/>
  <c r="BC194" i="25"/>
  <c r="BD194" i="25"/>
  <c r="BE194" i="25"/>
  <c r="BF194" i="25"/>
  <c r="BG194" i="25"/>
  <c r="BH194" i="25"/>
  <c r="F194" i="25"/>
  <c r="AX193" i="25"/>
  <c r="AY193" i="25"/>
  <c r="AZ193" i="25"/>
  <c r="BA193" i="25"/>
  <c r="BB193" i="25"/>
  <c r="BC193" i="25"/>
  <c r="BD193" i="25"/>
  <c r="BE193" i="25"/>
  <c r="BF193" i="25"/>
  <c r="BG193" i="25"/>
  <c r="BH193" i="25"/>
  <c r="AW192" i="25"/>
  <c r="AX192" i="25"/>
  <c r="AY192" i="25"/>
  <c r="AZ192" i="25"/>
  <c r="BA192" i="25"/>
  <c r="BB192" i="25"/>
  <c r="BC192" i="25"/>
  <c r="BD192" i="25"/>
  <c r="BE192" i="25"/>
  <c r="BF192" i="25"/>
  <c r="BG192" i="25"/>
  <c r="BH192" i="25"/>
  <c r="Q191" i="25"/>
  <c r="R191" i="25"/>
  <c r="S191" i="25"/>
  <c r="T191" i="25"/>
  <c r="U191" i="25"/>
  <c r="V191" i="25"/>
  <c r="W191" i="25"/>
  <c r="X191" i="25"/>
  <c r="Y191" i="25"/>
  <c r="Z191" i="25"/>
  <c r="AA191" i="25"/>
  <c r="AB191" i="25"/>
  <c r="AC191" i="25"/>
  <c r="AD191" i="25"/>
  <c r="AE191" i="25"/>
  <c r="AF191" i="25"/>
  <c r="AG191" i="25"/>
  <c r="AH191" i="25"/>
  <c r="AI191" i="25"/>
  <c r="AJ191" i="25"/>
  <c r="AK191" i="25"/>
  <c r="AL191" i="25"/>
  <c r="AM191" i="25"/>
  <c r="AN191" i="25"/>
  <c r="AO191" i="25"/>
  <c r="AP191" i="25"/>
  <c r="AQ191" i="25"/>
  <c r="AR191" i="25"/>
  <c r="AS191" i="25"/>
  <c r="AT191" i="25"/>
  <c r="AU191" i="25"/>
  <c r="AV191" i="25"/>
  <c r="AW191" i="25"/>
  <c r="AX191" i="25"/>
  <c r="AY191" i="25"/>
  <c r="AZ191" i="25"/>
  <c r="BA191" i="25"/>
  <c r="BB191" i="25"/>
  <c r="BC191" i="25"/>
  <c r="BD191" i="25"/>
  <c r="BE191" i="25"/>
  <c r="BF191" i="25"/>
  <c r="BG191" i="25"/>
  <c r="BH191" i="25"/>
  <c r="F192" i="25"/>
  <c r="G192" i="25"/>
  <c r="H192" i="25"/>
  <c r="I192" i="25"/>
  <c r="J192" i="25"/>
  <c r="K192" i="25"/>
  <c r="L192" i="25"/>
  <c r="M192" i="25"/>
  <c r="N192" i="25"/>
  <c r="O192" i="25"/>
  <c r="P192" i="25"/>
  <c r="Q192" i="25"/>
  <c r="R192" i="25"/>
  <c r="S192" i="25"/>
  <c r="T192" i="25"/>
  <c r="U192" i="25"/>
  <c r="V192" i="25"/>
  <c r="W192" i="25"/>
  <c r="X192" i="25"/>
  <c r="Y192" i="25"/>
  <c r="Z192" i="25"/>
  <c r="AA192" i="25"/>
  <c r="AB192" i="25"/>
  <c r="AC192" i="25"/>
  <c r="AD192" i="25"/>
  <c r="AE192" i="25"/>
  <c r="AF192" i="25"/>
  <c r="AG192" i="25"/>
  <c r="AH192" i="25"/>
  <c r="AI192" i="25"/>
  <c r="AJ192" i="25"/>
  <c r="AK192" i="25"/>
  <c r="AL192" i="25"/>
  <c r="F193" i="25"/>
  <c r="G193" i="25"/>
  <c r="H193" i="25"/>
  <c r="I193" i="25"/>
  <c r="J193" i="25"/>
  <c r="K193" i="25"/>
  <c r="L193" i="25"/>
  <c r="M193" i="25"/>
  <c r="N193" i="25"/>
  <c r="O193" i="25"/>
  <c r="P193" i="25"/>
  <c r="Q193" i="25"/>
  <c r="R193" i="25"/>
  <c r="S193" i="25"/>
  <c r="T193" i="25"/>
  <c r="U193" i="25"/>
  <c r="V193" i="25"/>
  <c r="W193" i="25"/>
  <c r="X193" i="25"/>
  <c r="Y193" i="25"/>
  <c r="Z193" i="25"/>
  <c r="AA193" i="25"/>
  <c r="AB193" i="25"/>
  <c r="AC193" i="25"/>
  <c r="AD193" i="25"/>
  <c r="AE193" i="25"/>
  <c r="AF193" i="25"/>
  <c r="AG193" i="25"/>
  <c r="AH193" i="25"/>
  <c r="AI193" i="25"/>
  <c r="AJ193" i="25"/>
  <c r="AK193" i="25"/>
  <c r="AL193" i="25"/>
  <c r="AN193" i="25"/>
  <c r="AO193" i="25"/>
  <c r="AP193" i="25"/>
  <c r="AQ193" i="25"/>
  <c r="AR193" i="25"/>
  <c r="AS193" i="25"/>
  <c r="AT193" i="25"/>
  <c r="AU193" i="25"/>
  <c r="AV193" i="25"/>
  <c r="AW193" i="25"/>
  <c r="AM193" i="25"/>
  <c r="AL192" i="26"/>
  <c r="AK192" i="26"/>
  <c r="AP204" i="26" s="1"/>
  <c r="AM192" i="25"/>
  <c r="AO192" i="25"/>
  <c r="AP192" i="25"/>
  <c r="AQ192" i="25"/>
  <c r="AR192" i="25"/>
  <c r="AS192" i="25"/>
  <c r="AT192" i="25"/>
  <c r="AU192" i="25"/>
  <c r="AV192" i="25"/>
  <c r="AN192" i="25"/>
  <c r="G191" i="25"/>
  <c r="H191" i="25"/>
  <c r="I191" i="25"/>
  <c r="J191" i="25"/>
  <c r="K191" i="25"/>
  <c r="L191" i="25"/>
  <c r="M191" i="25"/>
  <c r="N191" i="25"/>
  <c r="O191" i="25"/>
  <c r="P191" i="25"/>
  <c r="F191" i="25"/>
  <c r="B188" i="25"/>
  <c r="E37" i="28"/>
  <c r="E23" i="28"/>
  <c r="E22" i="28"/>
  <c r="L16" i="28"/>
  <c r="L15" i="28"/>
  <c r="K38" i="28"/>
  <c r="J38" i="28"/>
  <c r="L37" i="28"/>
  <c r="L36" i="28"/>
  <c r="K31" i="28"/>
  <c r="J31" i="28"/>
  <c r="L30" i="28"/>
  <c r="L29" i="28"/>
  <c r="K24" i="28"/>
  <c r="J24" i="28"/>
  <c r="L23" i="28"/>
  <c r="L22" i="28"/>
  <c r="K17" i="28"/>
  <c r="J17" i="28"/>
  <c r="K10" i="28"/>
  <c r="J10" i="28"/>
  <c r="L9" i="28"/>
  <c r="L8" i="28"/>
  <c r="D38" i="28"/>
  <c r="C38" i="28"/>
  <c r="E36" i="28"/>
  <c r="D31" i="28"/>
  <c r="C31" i="28"/>
  <c r="E30" i="28"/>
  <c r="E29" i="28"/>
  <c r="D24" i="28"/>
  <c r="C24" i="28"/>
  <c r="D17" i="28"/>
  <c r="C17" i="28"/>
  <c r="E16" i="28"/>
  <c r="E15" i="28"/>
  <c r="D10" i="28"/>
  <c r="C10" i="28"/>
  <c r="E9" i="28"/>
  <c r="E8" i="28"/>
  <c r="E188" i="26"/>
  <c r="F188" i="26"/>
  <c r="G188" i="26"/>
  <c r="H188" i="26"/>
  <c r="I188" i="26"/>
  <c r="J188" i="26"/>
  <c r="K188" i="26"/>
  <c r="L188" i="26"/>
  <c r="M188" i="26"/>
  <c r="N188" i="26"/>
  <c r="O188" i="26"/>
  <c r="P188" i="26"/>
  <c r="Q188" i="26"/>
  <c r="R188" i="26"/>
  <c r="S188" i="26"/>
  <c r="T188" i="26"/>
  <c r="U188" i="26"/>
  <c r="V188" i="26"/>
  <c r="W188" i="26"/>
  <c r="X188" i="26"/>
  <c r="Y188" i="26"/>
  <c r="Z188" i="26"/>
  <c r="AA188" i="26"/>
  <c r="AB188" i="26"/>
  <c r="AC188" i="26"/>
  <c r="AD188" i="26"/>
  <c r="AE188" i="26"/>
  <c r="AF188" i="26"/>
  <c r="AG188" i="26"/>
  <c r="AH188" i="26"/>
  <c r="AI188" i="26"/>
  <c r="AJ188" i="26"/>
  <c r="E187" i="26"/>
  <c r="E189" i="26" s="1"/>
  <c r="F187" i="26"/>
  <c r="F189" i="26" s="1"/>
  <c r="G187" i="26"/>
  <c r="G189" i="26" s="1"/>
  <c r="H187" i="26"/>
  <c r="H189" i="26" s="1"/>
  <c r="I187" i="26"/>
  <c r="I189" i="26" s="1"/>
  <c r="J187" i="26"/>
  <c r="J189" i="26" s="1"/>
  <c r="K187" i="26"/>
  <c r="K189" i="26" s="1"/>
  <c r="L187" i="26"/>
  <c r="L189" i="26" s="1"/>
  <c r="M187" i="26"/>
  <c r="M189" i="26" s="1"/>
  <c r="N187" i="26"/>
  <c r="N189" i="26" s="1"/>
  <c r="O187" i="26"/>
  <c r="O189" i="26" s="1"/>
  <c r="P187" i="26"/>
  <c r="P189" i="26" s="1"/>
  <c r="Q187" i="26"/>
  <c r="Q189" i="26" s="1"/>
  <c r="R187" i="26"/>
  <c r="R189" i="26" s="1"/>
  <c r="S187" i="26"/>
  <c r="S189" i="26" s="1"/>
  <c r="T187" i="26"/>
  <c r="T189" i="26" s="1"/>
  <c r="U187" i="26"/>
  <c r="U189" i="26" s="1"/>
  <c r="V187" i="26"/>
  <c r="V189" i="26" s="1"/>
  <c r="W187" i="26"/>
  <c r="W189" i="26" s="1"/>
  <c r="X187" i="26"/>
  <c r="X189" i="26" s="1"/>
  <c r="Y187" i="26"/>
  <c r="Y189" i="26" s="1"/>
  <c r="Z187" i="26"/>
  <c r="Z189" i="26" s="1"/>
  <c r="AA187" i="26"/>
  <c r="AA189" i="26" s="1"/>
  <c r="AB187" i="26"/>
  <c r="AB189" i="26" s="1"/>
  <c r="AC187" i="26"/>
  <c r="AC189" i="26" s="1"/>
  <c r="AD187" i="26"/>
  <c r="AD189" i="26" s="1"/>
  <c r="AE187" i="26"/>
  <c r="AE189" i="26" s="1"/>
  <c r="AF187" i="26"/>
  <c r="AF189" i="26" s="1"/>
  <c r="AG187" i="26"/>
  <c r="AG189" i="26" s="1"/>
  <c r="AH187" i="26"/>
  <c r="AH189" i="26" s="1"/>
  <c r="AI187" i="26"/>
  <c r="AI189" i="26" s="1"/>
  <c r="AJ187" i="26"/>
  <c r="AJ189" i="26" s="1"/>
  <c r="D188" i="26"/>
  <c r="D187" i="26"/>
  <c r="G188" i="25"/>
  <c r="H188" i="25"/>
  <c r="I188" i="25"/>
  <c r="J188" i="25"/>
  <c r="K188" i="25"/>
  <c r="L188" i="25"/>
  <c r="M188" i="25"/>
  <c r="N188" i="25"/>
  <c r="O188" i="25"/>
  <c r="P188" i="25"/>
  <c r="Q188" i="25"/>
  <c r="R188" i="25"/>
  <c r="S188" i="25"/>
  <c r="T188" i="25"/>
  <c r="U188" i="25"/>
  <c r="V188" i="25"/>
  <c r="W188" i="25"/>
  <c r="X188" i="25"/>
  <c r="Y188" i="25"/>
  <c r="Z188" i="25"/>
  <c r="AA188" i="25"/>
  <c r="AB188" i="25"/>
  <c r="AC188" i="25"/>
  <c r="AD188" i="25"/>
  <c r="AE188" i="25"/>
  <c r="AF188" i="25"/>
  <c r="AG188" i="25"/>
  <c r="AH188" i="25"/>
  <c r="AI188" i="25"/>
  <c r="AJ188" i="25"/>
  <c r="AK188" i="25"/>
  <c r="AL188" i="25"/>
  <c r="G187" i="25"/>
  <c r="G189" i="25" s="1"/>
  <c r="H187" i="25"/>
  <c r="H189" i="25" s="1"/>
  <c r="I187" i="25"/>
  <c r="I189" i="25" s="1"/>
  <c r="J187" i="25"/>
  <c r="J189" i="25" s="1"/>
  <c r="K187" i="25"/>
  <c r="K189" i="25" s="1"/>
  <c r="L187" i="25"/>
  <c r="L189" i="25" s="1"/>
  <c r="M187" i="25"/>
  <c r="M189" i="25" s="1"/>
  <c r="N187" i="25"/>
  <c r="N189" i="25" s="1"/>
  <c r="O187" i="25"/>
  <c r="O189" i="25" s="1"/>
  <c r="P187" i="25"/>
  <c r="P189" i="25" s="1"/>
  <c r="Q187" i="25"/>
  <c r="Q189" i="25" s="1"/>
  <c r="R187" i="25"/>
  <c r="R189" i="25" s="1"/>
  <c r="S187" i="25"/>
  <c r="S189" i="25" s="1"/>
  <c r="T187" i="25"/>
  <c r="T189" i="25" s="1"/>
  <c r="U187" i="25"/>
  <c r="U189" i="25" s="1"/>
  <c r="V187" i="25"/>
  <c r="V189" i="25" s="1"/>
  <c r="W187" i="25"/>
  <c r="W189" i="25" s="1"/>
  <c r="X187" i="25"/>
  <c r="X189" i="25" s="1"/>
  <c r="Y187" i="25"/>
  <c r="Y189" i="25" s="1"/>
  <c r="Z187" i="25"/>
  <c r="Z189" i="25" s="1"/>
  <c r="AA187" i="25"/>
  <c r="AA189" i="25" s="1"/>
  <c r="AB187" i="25"/>
  <c r="AB189" i="25" s="1"/>
  <c r="AC187" i="25"/>
  <c r="AC189" i="25" s="1"/>
  <c r="AD187" i="25"/>
  <c r="AD189" i="25" s="1"/>
  <c r="AE187" i="25"/>
  <c r="AE189" i="25" s="1"/>
  <c r="AF187" i="25"/>
  <c r="AF189" i="25" s="1"/>
  <c r="AG187" i="25"/>
  <c r="AG189" i="25" s="1"/>
  <c r="AH187" i="25"/>
  <c r="AH189" i="25" s="1"/>
  <c r="AI187" i="25"/>
  <c r="AI189" i="25" s="1"/>
  <c r="AJ187" i="25"/>
  <c r="AJ189" i="25" s="1"/>
  <c r="AK187" i="25"/>
  <c r="AK189" i="25" s="1"/>
  <c r="AL187" i="25"/>
  <c r="AL189" i="25" s="1"/>
  <c r="F187" i="25"/>
  <c r="F189" i="25" s="1"/>
  <c r="BM138" i="26"/>
  <c r="BP100" i="26"/>
  <c r="BQ100" i="26"/>
  <c r="BQ101" i="26"/>
  <c r="BH102" i="26"/>
  <c r="BJ102" i="26"/>
  <c r="BK102" i="26"/>
  <c r="BL102" i="26"/>
  <c r="BM102" i="26"/>
  <c r="BN102" i="26"/>
  <c r="BO102" i="26"/>
  <c r="BP102" i="26"/>
  <c r="BQ102" i="26"/>
  <c r="BQ103" i="26"/>
  <c r="BG104" i="26"/>
  <c r="BI104" i="26"/>
  <c r="BJ104" i="26"/>
  <c r="BK104" i="26"/>
  <c r="BL104" i="26"/>
  <c r="BM104" i="26"/>
  <c r="BN104" i="26"/>
  <c r="BO104" i="26"/>
  <c r="BP104" i="26"/>
  <c r="BQ104" i="26"/>
  <c r="BG105" i="26"/>
  <c r="BH105" i="26"/>
  <c r="BI105" i="26"/>
  <c r="BJ105" i="26"/>
  <c r="BK105" i="26"/>
  <c r="BL105" i="26"/>
  <c r="BM105" i="26"/>
  <c r="BN105" i="26"/>
  <c r="BO105" i="26"/>
  <c r="BP105" i="26"/>
  <c r="BQ105" i="26"/>
  <c r="BG106" i="26"/>
  <c r="BH106" i="26"/>
  <c r="BI106" i="26"/>
  <c r="BJ106" i="26"/>
  <c r="BK106" i="26"/>
  <c r="BL106" i="26"/>
  <c r="BM106" i="26"/>
  <c r="BN106" i="26"/>
  <c r="BO106" i="26"/>
  <c r="BP106" i="26"/>
  <c r="BQ106" i="26"/>
  <c r="BM107" i="26"/>
  <c r="BN107" i="26"/>
  <c r="BO107" i="26"/>
  <c r="BP107" i="26"/>
  <c r="BQ107" i="26"/>
  <c r="BG108" i="26"/>
  <c r="BH108" i="26"/>
  <c r="BI108" i="26"/>
  <c r="BJ108" i="26"/>
  <c r="BK108" i="26"/>
  <c r="BL108" i="26"/>
  <c r="BM108" i="26"/>
  <c r="BN108" i="26"/>
  <c r="BO108" i="26"/>
  <c r="BP108" i="26"/>
  <c r="BQ108" i="26"/>
  <c r="BG109" i="26"/>
  <c r="BH109" i="26"/>
  <c r="BI109" i="26"/>
  <c r="BJ109" i="26"/>
  <c r="BK109" i="26"/>
  <c r="BL109" i="26"/>
  <c r="BM109" i="26"/>
  <c r="BG110" i="26"/>
  <c r="BH110" i="26"/>
  <c r="BI110" i="26"/>
  <c r="BJ110" i="26"/>
  <c r="BK110" i="26"/>
  <c r="BG111" i="26"/>
  <c r="BH111" i="26"/>
  <c r="BI111" i="26"/>
  <c r="BJ111" i="26"/>
  <c r="BK111" i="26"/>
  <c r="BL111" i="26"/>
  <c r="BM111" i="26"/>
  <c r="BN111" i="26"/>
  <c r="BO111" i="26"/>
  <c r="BP111" i="26"/>
  <c r="BQ111" i="26"/>
  <c r="BG112" i="26"/>
  <c r="BH112" i="26"/>
  <c r="BJ112" i="26"/>
  <c r="BK112" i="26"/>
  <c r="BL112" i="26"/>
  <c r="BM112" i="26"/>
  <c r="BN112" i="26"/>
  <c r="BO112" i="26"/>
  <c r="BP112" i="26"/>
  <c r="BQ112" i="26"/>
  <c r="BG113" i="26"/>
  <c r="BH113" i="26"/>
  <c r="BI113" i="26"/>
  <c r="BJ113" i="26"/>
  <c r="BK113" i="26"/>
  <c r="BL113" i="26"/>
  <c r="BM113" i="26"/>
  <c r="BN113" i="26"/>
  <c r="BO113" i="26"/>
  <c r="BP113" i="26"/>
  <c r="BQ113" i="26"/>
  <c r="BG114" i="26"/>
  <c r="BH114" i="26"/>
  <c r="BI114" i="26"/>
  <c r="BJ114" i="26"/>
  <c r="BK114" i="26"/>
  <c r="BL114" i="26"/>
  <c r="BM114" i="26"/>
  <c r="BN114" i="26"/>
  <c r="BO114" i="26"/>
  <c r="BP114" i="26"/>
  <c r="BQ114" i="26"/>
  <c r="BG115" i="26"/>
  <c r="BH115" i="26"/>
  <c r="BI115" i="26"/>
  <c r="BJ115" i="26"/>
  <c r="BK115" i="26"/>
  <c r="BL115" i="26"/>
  <c r="BM115" i="26"/>
  <c r="BN115" i="26"/>
  <c r="BO115" i="26"/>
  <c r="BP115" i="26"/>
  <c r="BQ115" i="26"/>
  <c r="BI116" i="26"/>
  <c r="BJ116" i="26"/>
  <c r="BK116" i="26"/>
  <c r="BL116" i="26"/>
  <c r="BM116" i="26"/>
  <c r="BN116" i="26"/>
  <c r="BO116" i="26"/>
  <c r="BP116" i="26"/>
  <c r="BQ116" i="26"/>
  <c r="BG117" i="26"/>
  <c r="BH117" i="26"/>
  <c r="BI117" i="26"/>
  <c r="BJ117" i="26"/>
  <c r="BH118" i="26"/>
  <c r="BI118" i="26"/>
  <c r="BH119" i="26"/>
  <c r="BI119" i="26"/>
  <c r="BJ119" i="26"/>
  <c r="BK119" i="26"/>
  <c r="BL119" i="26"/>
  <c r="BM119" i="26"/>
  <c r="BN119" i="26"/>
  <c r="BO119" i="26"/>
  <c r="BP119" i="26"/>
  <c r="BQ119" i="26"/>
  <c r="BG120" i="26"/>
  <c r="BH120" i="26"/>
  <c r="BI120" i="26"/>
  <c r="BJ120" i="26"/>
  <c r="BK120" i="26"/>
  <c r="BH121" i="26"/>
  <c r="BI121" i="26"/>
  <c r="BJ121" i="26"/>
  <c r="BG122" i="26"/>
  <c r="BH122" i="26"/>
  <c r="BI122" i="26"/>
  <c r="BJ122" i="26"/>
  <c r="BK122" i="26"/>
  <c r="BL122" i="26"/>
  <c r="BM122" i="26"/>
  <c r="BN122" i="26"/>
  <c r="BO122" i="26"/>
  <c r="BP122" i="26"/>
  <c r="BQ122" i="26"/>
  <c r="BH123" i="26"/>
  <c r="BI123" i="26"/>
  <c r="BJ123" i="26"/>
  <c r="BK123" i="26"/>
  <c r="BL123" i="26"/>
  <c r="BM123" i="26"/>
  <c r="BN123" i="26"/>
  <c r="BO123" i="26"/>
  <c r="BP123" i="26"/>
  <c r="BQ123" i="26"/>
  <c r="BG124" i="26"/>
  <c r="BH124" i="26"/>
  <c r="BI124" i="26"/>
  <c r="BJ124" i="26"/>
  <c r="BK124" i="26"/>
  <c r="BL124" i="26"/>
  <c r="BM124" i="26"/>
  <c r="BN124" i="26"/>
  <c r="BO124" i="26"/>
  <c r="BP124" i="26"/>
  <c r="BQ124" i="26"/>
  <c r="BG125" i="26"/>
  <c r="BH125" i="26"/>
  <c r="BI125" i="26"/>
  <c r="BJ125" i="26"/>
  <c r="BK125" i="26"/>
  <c r="BL125" i="26"/>
  <c r="BM125" i="26"/>
  <c r="BN125" i="26"/>
  <c r="BO125" i="26"/>
  <c r="BP125" i="26"/>
  <c r="BQ125" i="26"/>
  <c r="BG126" i="26"/>
  <c r="BH126" i="26"/>
  <c r="BO126" i="26"/>
  <c r="BP126" i="26"/>
  <c r="BQ126" i="26"/>
  <c r="BH127" i="26"/>
  <c r="BJ127" i="26"/>
  <c r="BL127" i="26"/>
  <c r="BM127" i="26"/>
  <c r="BP127" i="26"/>
  <c r="BQ127" i="26"/>
  <c r="BH128" i="26"/>
  <c r="BI128" i="26"/>
  <c r="BJ128" i="26"/>
  <c r="BK128" i="26"/>
  <c r="BL128" i="26"/>
  <c r="BM128" i="26"/>
  <c r="BN128" i="26"/>
  <c r="BO128" i="26"/>
  <c r="BP128" i="26"/>
  <c r="BQ128" i="26"/>
  <c r="BI129" i="26"/>
  <c r="BJ129" i="26"/>
  <c r="BK129" i="26"/>
  <c r="BL129" i="26"/>
  <c r="BM129" i="26"/>
  <c r="BN129" i="26"/>
  <c r="BO129" i="26"/>
  <c r="BP129" i="26"/>
  <c r="BQ129" i="26"/>
  <c r="BJ130" i="26"/>
  <c r="BK130" i="26"/>
  <c r="BL130" i="26"/>
  <c r="BM130" i="26"/>
  <c r="BN130" i="26"/>
  <c r="BO130" i="26"/>
  <c r="BP130" i="26"/>
  <c r="BQ130" i="26"/>
  <c r="BG131" i="26"/>
  <c r="BI131" i="26"/>
  <c r="BJ131" i="26"/>
  <c r="BL131" i="26"/>
  <c r="BM131" i="26"/>
  <c r="BN131" i="26"/>
  <c r="BO131" i="26"/>
  <c r="BP131" i="26"/>
  <c r="BQ131" i="26"/>
  <c r="BG132" i="26"/>
  <c r="BH132" i="26"/>
  <c r="BI132" i="26"/>
  <c r="BJ132" i="26"/>
  <c r="BK132" i="26"/>
  <c r="BL132" i="26"/>
  <c r="BM132" i="26"/>
  <c r="BN132" i="26"/>
  <c r="BO132" i="26"/>
  <c r="BP132" i="26"/>
  <c r="BQ132" i="26"/>
  <c r="BG133" i="26"/>
  <c r="BH133" i="26"/>
  <c r="BI133" i="26"/>
  <c r="BJ133" i="26"/>
  <c r="BK133" i="26"/>
  <c r="BL133" i="26"/>
  <c r="BM133" i="26"/>
  <c r="BN133" i="26"/>
  <c r="BO133" i="26"/>
  <c r="BP133" i="26"/>
  <c r="BQ133" i="26"/>
  <c r="BG134" i="26"/>
  <c r="BJ134" i="26"/>
  <c r="BK134" i="26"/>
  <c r="BL134" i="26"/>
  <c r="BM134" i="26"/>
  <c r="BN134" i="26"/>
  <c r="BO134" i="26"/>
  <c r="BP134" i="26"/>
  <c r="BQ134" i="26"/>
  <c r="BL135" i="26"/>
  <c r="BM135" i="26"/>
  <c r="BK136" i="26"/>
  <c r="BL136" i="26"/>
  <c r="BM136" i="26"/>
  <c r="BN136" i="26"/>
  <c r="BO136" i="26"/>
  <c r="BP136" i="26"/>
  <c r="BQ136" i="26"/>
  <c r="BL137" i="26"/>
  <c r="BM137" i="26"/>
  <c r="BN137" i="26"/>
  <c r="BO137" i="26"/>
  <c r="BP137" i="26"/>
  <c r="BQ137" i="26"/>
  <c r="BL138" i="26"/>
  <c r="BN138" i="26"/>
  <c r="BO138" i="26"/>
  <c r="BP138" i="26"/>
  <c r="BQ138" i="26"/>
  <c r="BN139" i="26"/>
  <c r="BO139" i="26"/>
  <c r="BP139" i="26"/>
  <c r="BQ139" i="26"/>
  <c r="BN140" i="26"/>
  <c r="BN141" i="26"/>
  <c r="BO141" i="26"/>
  <c r="BP141" i="26"/>
  <c r="BQ141" i="26"/>
  <c r="BN142" i="26"/>
  <c r="BO142" i="26"/>
  <c r="BP142" i="26"/>
  <c r="BQ142" i="26"/>
  <c r="BO143" i="26"/>
  <c r="BP143" i="26"/>
  <c r="BQ143" i="26"/>
  <c r="BQ144" i="26"/>
  <c r="BQ145" i="26"/>
  <c r="BH146" i="26"/>
  <c r="BI146" i="26"/>
  <c r="BG147" i="26"/>
  <c r="BH147" i="26"/>
  <c r="BI147" i="26"/>
  <c r="BG148" i="26"/>
  <c r="BG149" i="26"/>
  <c r="BH149" i="26"/>
  <c r="BI149" i="26"/>
  <c r="BG150" i="26"/>
  <c r="BH150" i="26"/>
  <c r="BI150" i="26"/>
  <c r="BJ150" i="26"/>
  <c r="BK150" i="26"/>
  <c r="BL150" i="26"/>
  <c r="BM150" i="26"/>
  <c r="BN150" i="26"/>
  <c r="BO150" i="26"/>
  <c r="BP150" i="26"/>
  <c r="BQ150" i="26"/>
  <c r="BG151" i="26"/>
  <c r="BH151" i="26"/>
  <c r="BI151" i="26"/>
  <c r="BJ151" i="26"/>
  <c r="BK151" i="26"/>
  <c r="BL151" i="26"/>
  <c r="BM151" i="26"/>
  <c r="BN151" i="26"/>
  <c r="BO151" i="26"/>
  <c r="BP151" i="26"/>
  <c r="BQ151" i="26"/>
  <c r="BK152" i="26"/>
  <c r="BL152" i="26"/>
  <c r="BN152" i="26"/>
  <c r="BO152" i="26"/>
  <c r="BP152" i="26"/>
  <c r="BQ152" i="26"/>
  <c r="BL153" i="26"/>
  <c r="BM153" i="26"/>
  <c r="BN153" i="26"/>
  <c r="BO153" i="26"/>
  <c r="BP153" i="26"/>
  <c r="BQ153" i="26"/>
  <c r="BG154" i="26"/>
  <c r="BH154" i="26"/>
  <c r="BJ154" i="26"/>
  <c r="BK154" i="26"/>
  <c r="BM154" i="26"/>
  <c r="BN154" i="26"/>
  <c r="BO154" i="26"/>
  <c r="BP154" i="26"/>
  <c r="BQ154" i="26"/>
  <c r="BI155" i="26"/>
  <c r="BJ155" i="26"/>
  <c r="BK155" i="26"/>
  <c r="BM155" i="26"/>
  <c r="BN155" i="26"/>
  <c r="BO155" i="26"/>
  <c r="BP155" i="26"/>
  <c r="BQ155" i="26"/>
  <c r="BG156" i="26"/>
  <c r="BH156" i="26"/>
  <c r="BI156" i="26"/>
  <c r="BJ156" i="26"/>
  <c r="BK156" i="26"/>
  <c r="BL156" i="26"/>
  <c r="BM156" i="26"/>
  <c r="BN156" i="26"/>
  <c r="BP156" i="26"/>
  <c r="BQ156" i="26"/>
  <c r="BG157" i="26"/>
  <c r="BI157" i="26"/>
  <c r="BJ157" i="26"/>
  <c r="BK157" i="26"/>
  <c r="BL157" i="26"/>
  <c r="BM157" i="26"/>
  <c r="BN157" i="26"/>
  <c r="BO157" i="26"/>
  <c r="BP157" i="26"/>
  <c r="BQ157" i="26"/>
  <c r="BG158" i="26"/>
  <c r="BH158" i="26"/>
  <c r="BI158" i="26"/>
  <c r="BJ158" i="26"/>
  <c r="BK158" i="26"/>
  <c r="BM158" i="26"/>
  <c r="BN158" i="26"/>
  <c r="BO158" i="26"/>
  <c r="BP158" i="26"/>
  <c r="BQ158" i="26"/>
  <c r="BG159" i="26"/>
  <c r="BH159" i="26"/>
  <c r="BI159" i="26"/>
  <c r="BJ159" i="26"/>
  <c r="BK159" i="26"/>
  <c r="BL159" i="26"/>
  <c r="BM159" i="26"/>
  <c r="BN159" i="26"/>
  <c r="BO159" i="26"/>
  <c r="BP159" i="26"/>
  <c r="BQ159" i="26"/>
  <c r="BG160" i="26"/>
  <c r="BH160" i="26"/>
  <c r="BI160" i="26"/>
  <c r="BJ160" i="26"/>
  <c r="BK160" i="26"/>
  <c r="BI161" i="26"/>
  <c r="BJ161" i="26"/>
  <c r="BK161" i="26"/>
  <c r="BL161" i="26"/>
  <c r="BM161" i="26"/>
  <c r="BN161" i="26"/>
  <c r="BO161" i="26"/>
  <c r="BP161" i="26"/>
  <c r="BQ161" i="26"/>
  <c r="BG162" i="26"/>
  <c r="BH162" i="26"/>
  <c r="BI162" i="26"/>
  <c r="BJ162" i="26"/>
  <c r="BK162" i="26"/>
  <c r="BL162" i="26"/>
  <c r="BM162" i="26"/>
  <c r="BN162" i="26"/>
  <c r="BO162" i="26"/>
  <c r="BP162" i="26"/>
  <c r="BQ162" i="26"/>
  <c r="BO163" i="26"/>
  <c r="BP163" i="26"/>
  <c r="BQ163" i="26"/>
  <c r="BN164" i="26"/>
  <c r="BQ164" i="26"/>
  <c r="BN165" i="26"/>
  <c r="BO165" i="26"/>
  <c r="BG166" i="26"/>
  <c r="BH166" i="26"/>
  <c r="BI166" i="26"/>
  <c r="BJ166" i="26"/>
  <c r="BK166" i="26"/>
  <c r="BL166" i="26"/>
  <c r="BM166" i="26"/>
  <c r="BN166" i="26"/>
  <c r="BO166" i="26"/>
  <c r="BP166" i="26"/>
  <c r="BQ166" i="26"/>
  <c r="BN167" i="26"/>
  <c r="BO167" i="26"/>
  <c r="BP167" i="26"/>
  <c r="BQ167" i="26"/>
  <c r="BP168" i="26"/>
  <c r="BQ168" i="26"/>
  <c r="BQ169" i="26"/>
  <c r="BG170" i="26"/>
  <c r="BH170" i="26"/>
  <c r="BI170" i="26"/>
  <c r="BJ170" i="26"/>
  <c r="BK170" i="26"/>
  <c r="BL170" i="26"/>
  <c r="BM170" i="26"/>
  <c r="BN170" i="26"/>
  <c r="BO170" i="26"/>
  <c r="BP170" i="26"/>
  <c r="BQ170" i="26"/>
  <c r="BG171" i="26"/>
  <c r="BH171" i="26"/>
  <c r="BI171" i="26"/>
  <c r="BJ171" i="26"/>
  <c r="BK171" i="26"/>
  <c r="BL171" i="26"/>
  <c r="BM171" i="26"/>
  <c r="BN171" i="26"/>
  <c r="BO171" i="26"/>
  <c r="BP171" i="26"/>
  <c r="BQ171" i="26"/>
  <c r="BG172" i="26"/>
  <c r="BH172" i="26"/>
  <c r="BI172" i="26"/>
  <c r="BJ172" i="26"/>
  <c r="BK172" i="26"/>
  <c r="BL172" i="26"/>
  <c r="BM172" i="26"/>
  <c r="BN172" i="26"/>
  <c r="BO172" i="26"/>
  <c r="BP172" i="26"/>
  <c r="BQ172" i="26"/>
  <c r="BO173" i="26"/>
  <c r="BP173" i="26"/>
  <c r="BQ173" i="26"/>
  <c r="BJ174" i="26"/>
  <c r="BK174" i="26"/>
  <c r="BL174" i="26"/>
  <c r="BM174" i="26"/>
  <c r="BN174" i="26"/>
  <c r="BO174" i="26"/>
  <c r="BP174" i="26"/>
  <c r="BQ174" i="26"/>
  <c r="BQ175" i="26"/>
  <c r="BN176" i="26"/>
  <c r="BO176" i="26"/>
  <c r="BP176" i="26"/>
  <c r="BQ176" i="26"/>
  <c r="BG177" i="26"/>
  <c r="BI177" i="26"/>
  <c r="BJ177" i="26"/>
  <c r="BK177" i="26"/>
  <c r="BL177" i="26"/>
  <c r="BM177" i="26"/>
  <c r="BN177" i="26"/>
  <c r="BO177" i="26"/>
  <c r="BP177" i="26"/>
  <c r="BQ177" i="26"/>
  <c r="BI178" i="26"/>
  <c r="BJ178" i="26"/>
  <c r="BK178" i="26"/>
  <c r="BL178" i="26"/>
  <c r="BM178" i="26"/>
  <c r="BN178" i="26"/>
  <c r="BO178" i="26"/>
  <c r="BP178" i="26"/>
  <c r="BQ178" i="26"/>
  <c r="BK179" i="26"/>
  <c r="BL179" i="26"/>
  <c r="BM179" i="26"/>
  <c r="BN179" i="26"/>
  <c r="BO179" i="26"/>
  <c r="BP179" i="26"/>
  <c r="BQ179" i="26"/>
  <c r="BJ180" i="26"/>
  <c r="BG182" i="26"/>
  <c r="BG183" i="26"/>
  <c r="BH183" i="26"/>
  <c r="BI183" i="26"/>
  <c r="BJ183" i="26"/>
  <c r="BK183" i="26"/>
  <c r="BL183" i="26"/>
  <c r="BI184" i="26"/>
  <c r="BK184" i="26"/>
  <c r="BL184" i="26"/>
  <c r="BM184" i="26"/>
  <c r="BN184" i="26"/>
  <c r="BO184" i="26"/>
  <c r="BP184" i="26"/>
  <c r="BQ184" i="26"/>
  <c r="BL99" i="26"/>
  <c r="BM99" i="26"/>
  <c r="BN99" i="26"/>
  <c r="BO99" i="26"/>
  <c r="BP99" i="26"/>
  <c r="BQ99" i="26"/>
  <c r="BN32" i="26"/>
  <c r="BJ75" i="26"/>
  <c r="BI4" i="26"/>
  <c r="BM4" i="26"/>
  <c r="BN4" i="26"/>
  <c r="BG5" i="26"/>
  <c r="BH5" i="26"/>
  <c r="BI5" i="26"/>
  <c r="BJ5" i="26"/>
  <c r="BK5" i="26"/>
  <c r="BL5" i="26"/>
  <c r="BM5" i="26"/>
  <c r="BN5" i="26"/>
  <c r="BO5" i="26"/>
  <c r="BP5" i="26"/>
  <c r="BQ5" i="26"/>
  <c r="BG6" i="26"/>
  <c r="BH6" i="26"/>
  <c r="BI6" i="26"/>
  <c r="BJ6" i="26"/>
  <c r="BK6" i="26"/>
  <c r="BL6" i="26"/>
  <c r="BM6" i="26"/>
  <c r="BN6" i="26"/>
  <c r="BO6" i="26"/>
  <c r="BP6" i="26"/>
  <c r="BQ6" i="26"/>
  <c r="BG7" i="26"/>
  <c r="BH7" i="26"/>
  <c r="BI7" i="26"/>
  <c r="BJ7" i="26"/>
  <c r="BK7" i="26"/>
  <c r="BL7" i="26"/>
  <c r="BM7" i="26"/>
  <c r="BN7" i="26"/>
  <c r="BO7" i="26"/>
  <c r="BP7" i="26"/>
  <c r="BQ7" i="26"/>
  <c r="BG8" i="26"/>
  <c r="BH8" i="26"/>
  <c r="BI8" i="26"/>
  <c r="BJ8" i="26"/>
  <c r="BK8" i="26"/>
  <c r="BL8" i="26"/>
  <c r="BM8" i="26"/>
  <c r="BN8" i="26"/>
  <c r="BO8" i="26"/>
  <c r="BP8" i="26"/>
  <c r="BQ8" i="26"/>
  <c r="BP9" i="26"/>
  <c r="BQ9" i="26"/>
  <c r="BP10" i="26"/>
  <c r="BQ10" i="26"/>
  <c r="BG11" i="26"/>
  <c r="BH11" i="26"/>
  <c r="BI11" i="26"/>
  <c r="BJ11" i="26"/>
  <c r="BK11" i="26"/>
  <c r="BL11" i="26"/>
  <c r="BM11" i="26"/>
  <c r="BN11" i="26"/>
  <c r="BO11" i="26"/>
  <c r="BP11" i="26"/>
  <c r="BQ11" i="26"/>
  <c r="BG12" i="26"/>
  <c r="BH12" i="26"/>
  <c r="BI12" i="26"/>
  <c r="BJ12" i="26"/>
  <c r="BK12" i="26"/>
  <c r="BL12" i="26"/>
  <c r="BM12" i="26"/>
  <c r="BN12" i="26"/>
  <c r="BI13" i="26"/>
  <c r="BJ13" i="26"/>
  <c r="BL14" i="26"/>
  <c r="BM14" i="26"/>
  <c r="BN14" i="26"/>
  <c r="BO14" i="26"/>
  <c r="BP14" i="26"/>
  <c r="BQ14" i="26"/>
  <c r="BG15" i="26"/>
  <c r="BH15" i="26"/>
  <c r="BI15" i="26"/>
  <c r="BJ15" i="26"/>
  <c r="BK15" i="26"/>
  <c r="BL15" i="26"/>
  <c r="BM15" i="26"/>
  <c r="BN15" i="26"/>
  <c r="BO15" i="26"/>
  <c r="BP15" i="26"/>
  <c r="BQ15" i="26"/>
  <c r="BK16" i="26"/>
  <c r="BL16" i="26"/>
  <c r="BM16" i="26"/>
  <c r="BN16" i="26"/>
  <c r="BO16" i="26"/>
  <c r="BP16" i="26"/>
  <c r="BQ16" i="26"/>
  <c r="BL17" i="26"/>
  <c r="BM17" i="26"/>
  <c r="BN17" i="26"/>
  <c r="BO17" i="26"/>
  <c r="BP17" i="26"/>
  <c r="BQ17" i="26"/>
  <c r="BL18" i="26"/>
  <c r="BM18" i="26"/>
  <c r="BN18" i="26"/>
  <c r="BO18" i="26"/>
  <c r="BP18" i="26"/>
  <c r="BQ18" i="26"/>
  <c r="BP19" i="26"/>
  <c r="BQ19" i="26"/>
  <c r="BG20" i="26"/>
  <c r="BH20" i="26"/>
  <c r="BI20" i="26"/>
  <c r="BJ20" i="26"/>
  <c r="BK20" i="26"/>
  <c r="BL20" i="26"/>
  <c r="BM20" i="26"/>
  <c r="BN20" i="26"/>
  <c r="BO20" i="26"/>
  <c r="BP20" i="26"/>
  <c r="BQ20" i="26"/>
  <c r="BG21" i="26"/>
  <c r="BH21" i="26"/>
  <c r="BJ21" i="26"/>
  <c r="BK21" i="26"/>
  <c r="BL21" i="26"/>
  <c r="BM21" i="26"/>
  <c r="BN21" i="26"/>
  <c r="BO21" i="26"/>
  <c r="BP21" i="26"/>
  <c r="BQ21" i="26"/>
  <c r="BG22" i="26"/>
  <c r="BH22" i="26"/>
  <c r="BI22" i="26"/>
  <c r="BJ22" i="26"/>
  <c r="BK22" i="26"/>
  <c r="BL22" i="26"/>
  <c r="BM22" i="26"/>
  <c r="BN22" i="26"/>
  <c r="BO22" i="26"/>
  <c r="BP22" i="26"/>
  <c r="BQ22" i="26"/>
  <c r="BG23" i="26"/>
  <c r="BH23" i="26"/>
  <c r="BI23" i="26"/>
  <c r="BJ23" i="26"/>
  <c r="BK23" i="26"/>
  <c r="BL23" i="26"/>
  <c r="BM23" i="26"/>
  <c r="BN23" i="26"/>
  <c r="BO23" i="26"/>
  <c r="BP23" i="26"/>
  <c r="BQ23" i="26"/>
  <c r="BG24" i="26"/>
  <c r="BH24" i="26"/>
  <c r="BI24" i="26"/>
  <c r="BJ24" i="26"/>
  <c r="BK24" i="26"/>
  <c r="BL24" i="26"/>
  <c r="BM24" i="26"/>
  <c r="BN24" i="26"/>
  <c r="BO24" i="26"/>
  <c r="BP24" i="26"/>
  <c r="BQ24" i="26"/>
  <c r="BG25" i="26"/>
  <c r="BH25" i="26"/>
  <c r="BI25" i="26"/>
  <c r="BJ25" i="26"/>
  <c r="BK25" i="26"/>
  <c r="BL25" i="26"/>
  <c r="BM25" i="26"/>
  <c r="BN25" i="26"/>
  <c r="BO25" i="26"/>
  <c r="BP25" i="26"/>
  <c r="BQ25" i="26"/>
  <c r="BG26" i="26"/>
  <c r="BH26" i="26"/>
  <c r="BI26" i="26"/>
  <c r="BJ26" i="26"/>
  <c r="BK26" i="26"/>
  <c r="BL26" i="26"/>
  <c r="BM26" i="26"/>
  <c r="BN26" i="26"/>
  <c r="BO26" i="26"/>
  <c r="BP26" i="26"/>
  <c r="BQ26" i="26"/>
  <c r="BI27" i="26"/>
  <c r="BG28" i="26"/>
  <c r="BH28" i="26"/>
  <c r="BI28" i="26"/>
  <c r="BJ28" i="26"/>
  <c r="BJ29" i="26"/>
  <c r="BQ30" i="26"/>
  <c r="BG31" i="26"/>
  <c r="BH31" i="26"/>
  <c r="BI31" i="26"/>
  <c r="BJ31" i="26"/>
  <c r="BK31" i="26"/>
  <c r="BL31" i="26"/>
  <c r="BM31" i="26"/>
  <c r="BN31" i="26"/>
  <c r="BO31" i="26"/>
  <c r="BP31" i="26"/>
  <c r="BQ31" i="26"/>
  <c r="BM32" i="26"/>
  <c r="BO32" i="26"/>
  <c r="BP32" i="26"/>
  <c r="BQ32" i="26"/>
  <c r="BO33" i="26"/>
  <c r="BP33" i="26"/>
  <c r="BQ33" i="26"/>
  <c r="BO34" i="26"/>
  <c r="BP34" i="26"/>
  <c r="BQ34" i="26"/>
  <c r="BG35" i="26"/>
  <c r="BG36" i="26"/>
  <c r="BH36" i="26"/>
  <c r="BI36" i="26"/>
  <c r="BG37" i="26"/>
  <c r="BH37" i="26"/>
  <c r="BI37" i="26"/>
  <c r="BG38" i="26"/>
  <c r="BH38" i="26"/>
  <c r="BI38" i="26"/>
  <c r="BJ38" i="26"/>
  <c r="BK38" i="26"/>
  <c r="BL38" i="26"/>
  <c r="BM38" i="26"/>
  <c r="BN38" i="26"/>
  <c r="BO38" i="26"/>
  <c r="BG39" i="26"/>
  <c r="BH39" i="26"/>
  <c r="BJ39" i="26"/>
  <c r="BK39" i="26"/>
  <c r="BL39" i="26"/>
  <c r="BM39" i="26"/>
  <c r="BN39" i="26"/>
  <c r="BP39" i="26"/>
  <c r="BQ39" i="26"/>
  <c r="BI40" i="26"/>
  <c r="BJ40" i="26"/>
  <c r="BL40" i="26"/>
  <c r="BM40" i="26"/>
  <c r="BJ41" i="26"/>
  <c r="BK41" i="26"/>
  <c r="BL41" i="26"/>
  <c r="BM41" i="26"/>
  <c r="BN41" i="26"/>
  <c r="BO41" i="26"/>
  <c r="BP41" i="26"/>
  <c r="BQ41" i="26"/>
  <c r="BI42" i="26"/>
  <c r="BJ42" i="26"/>
  <c r="BK42" i="26"/>
  <c r="BG43" i="26"/>
  <c r="BH43" i="26"/>
  <c r="BI43" i="26"/>
  <c r="BJ43" i="26"/>
  <c r="BK43" i="26"/>
  <c r="BL43" i="26"/>
  <c r="BM43" i="26"/>
  <c r="BN43" i="26"/>
  <c r="BO43" i="26"/>
  <c r="BP43" i="26"/>
  <c r="BQ43" i="26"/>
  <c r="BG44" i="26"/>
  <c r="BH44" i="26"/>
  <c r="BI44" i="26"/>
  <c r="BJ44" i="26"/>
  <c r="BK44" i="26"/>
  <c r="BL44" i="26"/>
  <c r="BM44" i="26"/>
  <c r="BN44" i="26"/>
  <c r="BO44" i="26"/>
  <c r="BP44" i="26"/>
  <c r="BQ44" i="26"/>
  <c r="BG45" i="26"/>
  <c r="BH45" i="26"/>
  <c r="BI45" i="26"/>
  <c r="BJ45" i="26"/>
  <c r="BK45" i="26"/>
  <c r="BL45" i="26"/>
  <c r="BM45" i="26"/>
  <c r="BN45" i="26"/>
  <c r="BO45" i="26"/>
  <c r="BP45" i="26"/>
  <c r="BQ45" i="26"/>
  <c r="BG46" i="26"/>
  <c r="BH46" i="26"/>
  <c r="BI46" i="26"/>
  <c r="BJ46" i="26"/>
  <c r="BK46" i="26"/>
  <c r="BL46" i="26"/>
  <c r="BM46" i="26"/>
  <c r="BN46" i="26"/>
  <c r="BO46" i="26"/>
  <c r="BP46" i="26"/>
  <c r="BQ46" i="26"/>
  <c r="BG47" i="26"/>
  <c r="BH47" i="26"/>
  <c r="BI47" i="26"/>
  <c r="BJ47" i="26"/>
  <c r="BK47" i="26"/>
  <c r="BL47" i="26"/>
  <c r="BM47" i="26"/>
  <c r="BN47" i="26"/>
  <c r="BO47" i="26"/>
  <c r="BP47" i="26"/>
  <c r="BQ47" i="26"/>
  <c r="BG48" i="26"/>
  <c r="BH48" i="26"/>
  <c r="BI48" i="26"/>
  <c r="BJ48" i="26"/>
  <c r="BK48" i="26"/>
  <c r="BL48" i="26"/>
  <c r="BM48" i="26"/>
  <c r="BN48" i="26"/>
  <c r="BO48" i="26"/>
  <c r="BP48" i="26"/>
  <c r="BQ48" i="26"/>
  <c r="BG49" i="26"/>
  <c r="BH49" i="26"/>
  <c r="BI49" i="26"/>
  <c r="BJ49" i="26"/>
  <c r="BK49" i="26"/>
  <c r="BL49" i="26"/>
  <c r="BM49" i="26"/>
  <c r="BN49" i="26"/>
  <c r="BO49" i="26"/>
  <c r="BP49" i="26"/>
  <c r="BQ49" i="26"/>
  <c r="BG50" i="26"/>
  <c r="BH50" i="26"/>
  <c r="BI50" i="26"/>
  <c r="BJ50" i="26"/>
  <c r="BK50" i="26"/>
  <c r="BG51" i="26"/>
  <c r="BH51" i="26"/>
  <c r="BI51" i="26"/>
  <c r="BJ51" i="26"/>
  <c r="BK51" i="26"/>
  <c r="BL51" i="26"/>
  <c r="BM51" i="26"/>
  <c r="BN51" i="26"/>
  <c r="BO51" i="26"/>
  <c r="BP51" i="26"/>
  <c r="BQ51" i="26"/>
  <c r="BG52" i="26"/>
  <c r="BH52" i="26"/>
  <c r="BI52" i="26"/>
  <c r="BJ52" i="26"/>
  <c r="BK52" i="26"/>
  <c r="BL52" i="26"/>
  <c r="BM52" i="26"/>
  <c r="BN52" i="26"/>
  <c r="BO52" i="26"/>
  <c r="BP52" i="26"/>
  <c r="BG53" i="26"/>
  <c r="BH53" i="26"/>
  <c r="BI53" i="26"/>
  <c r="BJ53" i="26"/>
  <c r="BK53" i="26"/>
  <c r="BL53" i="26"/>
  <c r="BM53" i="26"/>
  <c r="BN53" i="26"/>
  <c r="BO53" i="26"/>
  <c r="BP53" i="26"/>
  <c r="BQ53" i="26"/>
  <c r="BH54" i="26"/>
  <c r="BK54" i="26"/>
  <c r="BG55" i="26"/>
  <c r="BH55" i="26"/>
  <c r="BI55" i="26"/>
  <c r="BJ55" i="26"/>
  <c r="BK55" i="26"/>
  <c r="BL55" i="26"/>
  <c r="BM55" i="26"/>
  <c r="BN55" i="26"/>
  <c r="BO55" i="26"/>
  <c r="BP55" i="26"/>
  <c r="BQ55" i="26"/>
  <c r="BG56" i="26"/>
  <c r="BH56" i="26"/>
  <c r="BI56" i="26"/>
  <c r="BJ56" i="26"/>
  <c r="BK56" i="26"/>
  <c r="BL56" i="26"/>
  <c r="BM56" i="26"/>
  <c r="BN56" i="26"/>
  <c r="BO56" i="26"/>
  <c r="BP56" i="26"/>
  <c r="BQ56" i="26"/>
  <c r="BH57" i="26"/>
  <c r="BI57" i="26"/>
  <c r="BG58" i="26"/>
  <c r="BH58" i="26"/>
  <c r="BI58" i="26"/>
  <c r="BJ58" i="26"/>
  <c r="BK58" i="26"/>
  <c r="BL58" i="26"/>
  <c r="BM58" i="26"/>
  <c r="BN58" i="26"/>
  <c r="BO58" i="26"/>
  <c r="BP58" i="26"/>
  <c r="BQ58" i="26"/>
  <c r="BG59" i="26"/>
  <c r="BH59" i="26"/>
  <c r="BI59" i="26"/>
  <c r="BJ59" i="26"/>
  <c r="BK59" i="26"/>
  <c r="BL59" i="26"/>
  <c r="BM59" i="26"/>
  <c r="BN59" i="26"/>
  <c r="BO59" i="26"/>
  <c r="BP59" i="26"/>
  <c r="BQ59" i="26"/>
  <c r="BG60" i="26"/>
  <c r="BH60" i="26"/>
  <c r="BI60" i="26"/>
  <c r="BJ60" i="26"/>
  <c r="BK60" i="26"/>
  <c r="BL60" i="26"/>
  <c r="BM60" i="26"/>
  <c r="BN60" i="26"/>
  <c r="BO60" i="26"/>
  <c r="BP60" i="26"/>
  <c r="BQ60" i="26"/>
  <c r="BJ61" i="26"/>
  <c r="BK61" i="26"/>
  <c r="BL61" i="26"/>
  <c r="BM61" i="26"/>
  <c r="BN61" i="26"/>
  <c r="BO61" i="26"/>
  <c r="BG62" i="26"/>
  <c r="BH62" i="26"/>
  <c r="BI62" i="26"/>
  <c r="BJ62" i="26"/>
  <c r="BK62" i="26"/>
  <c r="BL62" i="26"/>
  <c r="BM62" i="26"/>
  <c r="BN62" i="26"/>
  <c r="BO62" i="26"/>
  <c r="BP62" i="26"/>
  <c r="BQ62" i="26"/>
  <c r="BG63" i="26"/>
  <c r="BH63" i="26"/>
  <c r="BI63" i="26"/>
  <c r="BJ63" i="26"/>
  <c r="BG64" i="26"/>
  <c r="BH64" i="26"/>
  <c r="BI64" i="26"/>
  <c r="BJ64" i="26"/>
  <c r="BK64" i="26"/>
  <c r="BL64" i="26"/>
  <c r="BM64" i="26"/>
  <c r="BN64" i="26"/>
  <c r="BO64" i="26"/>
  <c r="BP64" i="26"/>
  <c r="BQ64" i="26"/>
  <c r="BJ65" i="26"/>
  <c r="BK65" i="26"/>
  <c r="BL65" i="26"/>
  <c r="BM65" i="26"/>
  <c r="BN65" i="26"/>
  <c r="BO65" i="26"/>
  <c r="BQ65" i="26"/>
  <c r="BG66" i="26"/>
  <c r="BH66" i="26"/>
  <c r="BI66" i="26"/>
  <c r="BJ66" i="26"/>
  <c r="BK66" i="26"/>
  <c r="BL66" i="26"/>
  <c r="BM66" i="26"/>
  <c r="BN66" i="26"/>
  <c r="BO66" i="26"/>
  <c r="BP66" i="26"/>
  <c r="BQ66" i="26"/>
  <c r="BJ67" i="26"/>
  <c r="BK67" i="26"/>
  <c r="BL67" i="26"/>
  <c r="BM67" i="26"/>
  <c r="BN67" i="26"/>
  <c r="BO67" i="26"/>
  <c r="BP67" i="26"/>
  <c r="BK68" i="26"/>
  <c r="BL68" i="26"/>
  <c r="BM68" i="26"/>
  <c r="BN68" i="26"/>
  <c r="BO68" i="26"/>
  <c r="BP68" i="26"/>
  <c r="BQ68" i="26"/>
  <c r="BK69" i="26"/>
  <c r="BL69" i="26"/>
  <c r="BM69" i="26"/>
  <c r="BN69" i="26"/>
  <c r="BO69" i="26"/>
  <c r="BP69" i="26"/>
  <c r="BQ69" i="26"/>
  <c r="BP70" i="26"/>
  <c r="BQ70" i="26"/>
  <c r="BP71" i="26"/>
  <c r="BQ71" i="26"/>
  <c r="BG72" i="26"/>
  <c r="BH72" i="26"/>
  <c r="BI72" i="26"/>
  <c r="BG73" i="26"/>
  <c r="BH73" i="26"/>
  <c r="BI73" i="26"/>
  <c r="BG74" i="26"/>
  <c r="BH74" i="26"/>
  <c r="BI74" i="26"/>
  <c r="BJ74" i="26"/>
  <c r="BK74" i="26"/>
  <c r="BL74" i="26"/>
  <c r="BM74" i="26"/>
  <c r="BN74" i="26"/>
  <c r="BO74" i="26"/>
  <c r="BP74" i="26"/>
  <c r="BQ74" i="26"/>
  <c r="BG75" i="26"/>
  <c r="BH75" i="26"/>
  <c r="BK75" i="26"/>
  <c r="BL75" i="26"/>
  <c r="BM75" i="26"/>
  <c r="BN75" i="26"/>
  <c r="BO75" i="26"/>
  <c r="BP75" i="26"/>
  <c r="BQ75" i="26"/>
  <c r="BL76" i="26"/>
  <c r="BM76" i="26"/>
  <c r="BN76" i="26"/>
  <c r="BO76" i="26"/>
  <c r="BP76" i="26"/>
  <c r="BQ76" i="26"/>
  <c r="BG77" i="26"/>
  <c r="BH77" i="26"/>
  <c r="BI77" i="26"/>
  <c r="BJ77" i="26"/>
  <c r="BK77" i="26"/>
  <c r="BL77" i="26"/>
  <c r="BM77" i="26"/>
  <c r="BN77" i="26"/>
  <c r="BO77" i="26"/>
  <c r="BP77" i="26"/>
  <c r="BQ77" i="26"/>
  <c r="BG78" i="26"/>
  <c r="BH78" i="26"/>
  <c r="BI78" i="26"/>
  <c r="BJ78" i="26"/>
  <c r="BK78" i="26"/>
  <c r="BL78" i="26"/>
  <c r="BM78" i="26"/>
  <c r="BN78" i="26"/>
  <c r="BO78" i="26"/>
  <c r="BP78" i="26"/>
  <c r="BQ78" i="26"/>
  <c r="BG79" i="26"/>
  <c r="BH79" i="26"/>
  <c r="BI79" i="26"/>
  <c r="BJ79" i="26"/>
  <c r="BK79" i="26"/>
  <c r="BL79" i="26"/>
  <c r="BM79" i="26"/>
  <c r="BN79" i="26"/>
  <c r="BO79" i="26"/>
  <c r="BP79" i="26"/>
  <c r="BQ79" i="26"/>
  <c r="BG80" i="26"/>
  <c r="BH80" i="26"/>
  <c r="BI80" i="26"/>
  <c r="BJ80" i="26"/>
  <c r="BK80" i="26"/>
  <c r="BL80" i="26"/>
  <c r="BM80" i="26"/>
  <c r="BN80" i="26"/>
  <c r="BO80" i="26"/>
  <c r="BP80" i="26"/>
  <c r="BQ80" i="26"/>
  <c r="BG81" i="26"/>
  <c r="BH81" i="26"/>
  <c r="BI81" i="26"/>
  <c r="BJ81" i="26"/>
  <c r="BK81" i="26"/>
  <c r="BL81" i="26"/>
  <c r="BM81" i="26"/>
  <c r="BN81" i="26"/>
  <c r="BO81" i="26"/>
  <c r="BP81" i="26"/>
  <c r="BQ81" i="26"/>
  <c r="BG82" i="26"/>
  <c r="BH82" i="26"/>
  <c r="BJ82" i="26"/>
  <c r="BJ83" i="26"/>
  <c r="BK83" i="26"/>
  <c r="BL83" i="26"/>
  <c r="BM83" i="26"/>
  <c r="BN83" i="26"/>
  <c r="BO83" i="26"/>
  <c r="BP83" i="26"/>
  <c r="BQ83" i="26"/>
  <c r="BM84" i="26"/>
  <c r="BN84" i="26"/>
  <c r="BO84" i="26"/>
  <c r="BP84" i="26"/>
  <c r="BQ84" i="26"/>
  <c r="BM85" i="26"/>
  <c r="BN85" i="26"/>
  <c r="BO85" i="26"/>
  <c r="BP85" i="26"/>
  <c r="BQ85" i="26"/>
  <c r="BM86" i="26"/>
  <c r="BN86" i="26"/>
  <c r="BO86" i="26"/>
  <c r="BP86" i="26"/>
  <c r="BQ86" i="26"/>
  <c r="BM87" i="26"/>
  <c r="BN87" i="26"/>
  <c r="BO87" i="26"/>
  <c r="BP87" i="26"/>
  <c r="BQ87" i="26"/>
  <c r="BM88" i="26"/>
  <c r="BN88" i="26"/>
  <c r="BO88" i="26"/>
  <c r="BP88" i="26"/>
  <c r="BQ88" i="26"/>
  <c r="BK90" i="26"/>
  <c r="BL90" i="26"/>
  <c r="BM90" i="26"/>
  <c r="BN90" i="26"/>
  <c r="BO90" i="26"/>
  <c r="BP90" i="26"/>
  <c r="BQ90" i="26"/>
  <c r="BP91" i="26"/>
  <c r="BQ91" i="26"/>
  <c r="BI92" i="26"/>
  <c r="BJ92" i="26"/>
  <c r="BK92" i="26"/>
  <c r="BL92" i="26"/>
  <c r="BM92" i="26"/>
  <c r="BN92" i="26"/>
  <c r="BO92" i="26"/>
  <c r="BP92" i="26"/>
  <c r="BQ92" i="26"/>
  <c r="BI93" i="26"/>
  <c r="BJ93" i="26"/>
  <c r="BK93" i="26"/>
  <c r="BL93" i="26"/>
  <c r="BM93" i="26"/>
  <c r="BN93" i="26"/>
  <c r="BO93" i="26"/>
  <c r="BP93" i="26"/>
  <c r="BQ93" i="26"/>
  <c r="BL94" i="26"/>
  <c r="BM94" i="26"/>
  <c r="BN94" i="26"/>
  <c r="BO94" i="26"/>
  <c r="BP94" i="26"/>
  <c r="BQ94" i="26"/>
  <c r="BP95" i="26"/>
  <c r="BQ95" i="26"/>
  <c r="BL96" i="26"/>
  <c r="BM96" i="26"/>
  <c r="BN96" i="26"/>
  <c r="BO96" i="26"/>
  <c r="BP96" i="26"/>
  <c r="BQ96" i="26"/>
  <c r="BM97" i="26"/>
  <c r="BN97" i="26"/>
  <c r="BO97" i="26"/>
  <c r="BP97" i="26"/>
  <c r="BQ97" i="26"/>
  <c r="BN98" i="26"/>
  <c r="BO98" i="26"/>
  <c r="BP98" i="26"/>
  <c r="BQ98" i="26"/>
  <c r="BI3" i="26"/>
  <c r="BJ3" i="26"/>
  <c r="BK3" i="26"/>
  <c r="BL3" i="26"/>
  <c r="BM3" i="26"/>
  <c r="BN3" i="26"/>
  <c r="BO3" i="26"/>
  <c r="BP3" i="26"/>
  <c r="BG3" i="26"/>
  <c r="BI171" i="25"/>
  <c r="BJ171" i="25"/>
  <c r="BK171" i="25"/>
  <c r="BL171" i="25"/>
  <c r="BM171" i="25"/>
  <c r="BN171" i="25"/>
  <c r="BO171" i="25"/>
  <c r="BP171" i="25"/>
  <c r="BQ171" i="25"/>
  <c r="BR171" i="25"/>
  <c r="BS171" i="25"/>
  <c r="BK172" i="25"/>
  <c r="BL172" i="25"/>
  <c r="BM172" i="25"/>
  <c r="BN172" i="25"/>
  <c r="BO172" i="25"/>
  <c r="BP172" i="25"/>
  <c r="BQ172" i="25"/>
  <c r="BR172" i="25"/>
  <c r="BS172" i="25"/>
  <c r="BQ173" i="25"/>
  <c r="BR173" i="25"/>
  <c r="BS173" i="25"/>
  <c r="BI174" i="25"/>
  <c r="BJ174" i="25"/>
  <c r="BK174" i="25"/>
  <c r="BL174" i="25"/>
  <c r="BM174" i="25"/>
  <c r="BN174" i="25"/>
  <c r="BO174" i="25"/>
  <c r="BP174" i="25"/>
  <c r="BQ174" i="25"/>
  <c r="BR174" i="25"/>
  <c r="BS174" i="25"/>
  <c r="BS175" i="25"/>
  <c r="BP176" i="25"/>
  <c r="BQ176" i="25"/>
  <c r="BR176" i="25"/>
  <c r="BS176" i="25"/>
  <c r="BK177" i="25"/>
  <c r="BL177" i="25"/>
  <c r="BM177" i="25"/>
  <c r="BN177" i="25"/>
  <c r="BO177" i="25"/>
  <c r="BP177" i="25"/>
  <c r="BQ177" i="25"/>
  <c r="BR177" i="25"/>
  <c r="BS177" i="25"/>
  <c r="BK178" i="25"/>
  <c r="BL178" i="25"/>
  <c r="BM178" i="25"/>
  <c r="BN178" i="25"/>
  <c r="BO178" i="25"/>
  <c r="BP178" i="25"/>
  <c r="BQ178" i="25"/>
  <c r="BR178" i="25"/>
  <c r="BS178" i="25"/>
  <c r="BM179" i="25"/>
  <c r="BN179" i="25"/>
  <c r="BO179" i="25"/>
  <c r="BP179" i="25"/>
  <c r="BQ179" i="25"/>
  <c r="BR179" i="25"/>
  <c r="BS179" i="25"/>
  <c r="BI180" i="25"/>
  <c r="BJ180" i="25"/>
  <c r="BK180" i="25"/>
  <c r="BL180" i="25"/>
  <c r="BI181" i="25"/>
  <c r="BL181" i="25"/>
  <c r="BI183" i="25"/>
  <c r="BJ183" i="25"/>
  <c r="BK183" i="25"/>
  <c r="BM183" i="25"/>
  <c r="BN183" i="25"/>
  <c r="BM184" i="25"/>
  <c r="BN184" i="25"/>
  <c r="BO184" i="25"/>
  <c r="BP184" i="25"/>
  <c r="BQ184" i="25"/>
  <c r="BR184" i="25"/>
  <c r="BS184" i="25"/>
  <c r="BI126" i="25"/>
  <c r="BJ126" i="25"/>
  <c r="BK126" i="25"/>
  <c r="BQ126" i="25"/>
  <c r="BR126" i="25"/>
  <c r="BS126" i="25"/>
  <c r="BJ127" i="25"/>
  <c r="BM127" i="25"/>
  <c r="BO127" i="25"/>
  <c r="BP127" i="25"/>
  <c r="BR127" i="25"/>
  <c r="BS127" i="25"/>
  <c r="BJ128" i="25"/>
  <c r="BK128" i="25"/>
  <c r="BL128" i="25"/>
  <c r="BM128" i="25"/>
  <c r="BN128" i="25"/>
  <c r="BO128" i="25"/>
  <c r="BP128" i="25"/>
  <c r="BQ128" i="25"/>
  <c r="BR128" i="25"/>
  <c r="BS128" i="25"/>
  <c r="BK129" i="25"/>
  <c r="BL129" i="25"/>
  <c r="BM129" i="25"/>
  <c r="BN129" i="25"/>
  <c r="BO129" i="25"/>
  <c r="BP129" i="25"/>
  <c r="BQ129" i="25"/>
  <c r="BR129" i="25"/>
  <c r="BS129" i="25"/>
  <c r="BL130" i="25"/>
  <c r="BM130" i="25"/>
  <c r="BN130" i="25"/>
  <c r="BO130" i="25"/>
  <c r="BP130" i="25"/>
  <c r="BQ130" i="25"/>
  <c r="BR130" i="25"/>
  <c r="BS130" i="25"/>
  <c r="BI131" i="25"/>
  <c r="BK131" i="25"/>
  <c r="BL131" i="25"/>
  <c r="BN131" i="25"/>
  <c r="BO131" i="25"/>
  <c r="BP131" i="25"/>
  <c r="BQ131" i="25"/>
  <c r="BR131" i="25"/>
  <c r="BS131" i="25"/>
  <c r="BI132" i="25"/>
  <c r="BJ132" i="25"/>
  <c r="BK132" i="25"/>
  <c r="BL132" i="25"/>
  <c r="BM132" i="25"/>
  <c r="BN132" i="25"/>
  <c r="BO132" i="25"/>
  <c r="BP132" i="25"/>
  <c r="BQ132" i="25"/>
  <c r="BR132" i="25"/>
  <c r="BS132" i="25"/>
  <c r="BI133" i="25"/>
  <c r="BJ133" i="25"/>
  <c r="BK133" i="25"/>
  <c r="BL133" i="25"/>
  <c r="BM133" i="25"/>
  <c r="BN133" i="25"/>
  <c r="BO133" i="25"/>
  <c r="BP133" i="25"/>
  <c r="BQ133" i="25"/>
  <c r="BR133" i="25"/>
  <c r="BS133" i="25"/>
  <c r="BI134" i="25"/>
  <c r="BM134" i="25"/>
  <c r="BN134" i="25"/>
  <c r="BO134" i="25"/>
  <c r="BP134" i="25"/>
  <c r="BQ134" i="25"/>
  <c r="BR134" i="25"/>
  <c r="BS134" i="25"/>
  <c r="BN135" i="25"/>
  <c r="BO135" i="25"/>
  <c r="BM136" i="25"/>
  <c r="BN136" i="25"/>
  <c r="BO136" i="25"/>
  <c r="BP136" i="25"/>
  <c r="BQ136" i="25"/>
  <c r="BR136" i="25"/>
  <c r="BS136" i="25"/>
  <c r="BN137" i="25"/>
  <c r="BO137" i="25"/>
  <c r="BP137" i="25"/>
  <c r="BQ137" i="25"/>
  <c r="BR137" i="25"/>
  <c r="BS137" i="25"/>
  <c r="BN138" i="25"/>
  <c r="BO138" i="25"/>
  <c r="BP138" i="25"/>
  <c r="BQ138" i="25"/>
  <c r="BR138" i="25"/>
  <c r="BS138" i="25"/>
  <c r="BP139" i="25"/>
  <c r="BQ139" i="25"/>
  <c r="BR139" i="25"/>
  <c r="BS139" i="25"/>
  <c r="BP140" i="25"/>
  <c r="BP141" i="25"/>
  <c r="BQ141" i="25"/>
  <c r="BR141" i="25"/>
  <c r="BS141" i="25"/>
  <c r="BP142" i="25"/>
  <c r="BQ142" i="25"/>
  <c r="BR142" i="25"/>
  <c r="BS142" i="25"/>
  <c r="BQ143" i="25"/>
  <c r="BR143" i="25"/>
  <c r="BS143" i="25"/>
  <c r="BS144" i="25"/>
  <c r="BS145" i="25"/>
  <c r="BJ146" i="25"/>
  <c r="BK146" i="25"/>
  <c r="BI147" i="25"/>
  <c r="BJ147" i="25"/>
  <c r="BK147" i="25"/>
  <c r="BI148" i="25"/>
  <c r="BI149" i="25"/>
  <c r="BJ149" i="25"/>
  <c r="BK149" i="25"/>
  <c r="BI150" i="25"/>
  <c r="BJ150" i="25"/>
  <c r="BK150" i="25"/>
  <c r="BL150" i="25"/>
  <c r="BM150" i="25"/>
  <c r="BN150" i="25"/>
  <c r="BO150" i="25"/>
  <c r="BP150" i="25"/>
  <c r="BQ150" i="25"/>
  <c r="BR150" i="25"/>
  <c r="BS150" i="25"/>
  <c r="BI151" i="25"/>
  <c r="BJ151" i="25"/>
  <c r="BK151" i="25"/>
  <c r="BL151" i="25"/>
  <c r="BM151" i="25"/>
  <c r="BN151" i="25"/>
  <c r="BO151" i="25"/>
  <c r="BP151" i="25"/>
  <c r="BQ151" i="25"/>
  <c r="BR151" i="25"/>
  <c r="BS151" i="25"/>
  <c r="BM152" i="25"/>
  <c r="BN152" i="25"/>
  <c r="BP152" i="25"/>
  <c r="BQ152" i="25"/>
  <c r="BR152" i="25"/>
  <c r="BS152" i="25"/>
  <c r="BN153" i="25"/>
  <c r="BO153" i="25"/>
  <c r="BP153" i="25"/>
  <c r="BQ153" i="25"/>
  <c r="BR153" i="25"/>
  <c r="BS153" i="25"/>
  <c r="BI154" i="25"/>
  <c r="BJ154" i="25"/>
  <c r="BK154" i="25"/>
  <c r="BL154" i="25"/>
  <c r="BM154" i="25"/>
  <c r="BN154" i="25"/>
  <c r="BO154" i="25"/>
  <c r="BP154" i="25"/>
  <c r="BQ154" i="25"/>
  <c r="BR154" i="25"/>
  <c r="BS154" i="25"/>
  <c r="BK155" i="25"/>
  <c r="BL155" i="25"/>
  <c r="BM155" i="25"/>
  <c r="BO155" i="25"/>
  <c r="BP155" i="25"/>
  <c r="BQ155" i="25"/>
  <c r="BR155" i="25"/>
  <c r="BS155" i="25"/>
  <c r="BI156" i="25"/>
  <c r="BJ156" i="25"/>
  <c r="BK156" i="25"/>
  <c r="BL156" i="25"/>
  <c r="BM156" i="25"/>
  <c r="BN156" i="25"/>
  <c r="BO156" i="25"/>
  <c r="BP156" i="25"/>
  <c r="BQ156" i="25"/>
  <c r="BR156" i="25"/>
  <c r="BS156" i="25"/>
  <c r="BI157" i="25"/>
  <c r="BJ157" i="25"/>
  <c r="BK157" i="25"/>
  <c r="BL157" i="25"/>
  <c r="BM157" i="25"/>
  <c r="BN157" i="25"/>
  <c r="BO157" i="25"/>
  <c r="BP157" i="25"/>
  <c r="BQ157" i="25"/>
  <c r="BR157" i="25"/>
  <c r="BS157" i="25"/>
  <c r="BI158" i="25"/>
  <c r="BJ158" i="25"/>
  <c r="BK158" i="25"/>
  <c r="BL158" i="25"/>
  <c r="BM158" i="25"/>
  <c r="BN158" i="25"/>
  <c r="BO158" i="25"/>
  <c r="BP158" i="25"/>
  <c r="BQ158" i="25"/>
  <c r="BR158" i="25"/>
  <c r="BS158" i="25"/>
  <c r="BI159" i="25"/>
  <c r="BJ159" i="25"/>
  <c r="BK159" i="25"/>
  <c r="BL159" i="25"/>
  <c r="BM159" i="25"/>
  <c r="BN159" i="25"/>
  <c r="BO159" i="25"/>
  <c r="BP159" i="25"/>
  <c r="BQ159" i="25"/>
  <c r="BR159" i="25"/>
  <c r="BS159" i="25"/>
  <c r="BI160" i="25"/>
  <c r="BJ160" i="25"/>
  <c r="BK160" i="25"/>
  <c r="BL160" i="25"/>
  <c r="BM160" i="25"/>
  <c r="BL161" i="25"/>
  <c r="BM161" i="25"/>
  <c r="BN161" i="25"/>
  <c r="BO161" i="25"/>
  <c r="BQ161" i="25"/>
  <c r="BR161" i="25"/>
  <c r="BS161" i="25"/>
  <c r="BJ162" i="25"/>
  <c r="BK162" i="25"/>
  <c r="BL162" i="25"/>
  <c r="BM162" i="25"/>
  <c r="BN162" i="25"/>
  <c r="BO162" i="25"/>
  <c r="BP162" i="25"/>
  <c r="BQ162" i="25"/>
  <c r="BR162" i="25"/>
  <c r="BS162" i="25"/>
  <c r="BP164" i="25"/>
  <c r="BS164" i="25"/>
  <c r="BP165" i="25"/>
  <c r="BQ165" i="25"/>
  <c r="BP166" i="25"/>
  <c r="BQ166" i="25"/>
  <c r="BR166" i="25"/>
  <c r="BS166" i="25"/>
  <c r="BP167" i="25"/>
  <c r="BQ167" i="25"/>
  <c r="BR168" i="25"/>
  <c r="BS168" i="25"/>
  <c r="BS169" i="25"/>
  <c r="BI170" i="25"/>
  <c r="BJ170" i="25"/>
  <c r="BK170" i="25"/>
  <c r="BQ170" i="25"/>
  <c r="BR170" i="25"/>
  <c r="BS170" i="25"/>
  <c r="BN76" i="25"/>
  <c r="BO76" i="25"/>
  <c r="BP76" i="25"/>
  <c r="BQ76" i="25"/>
  <c r="BR76" i="25"/>
  <c r="BS76" i="25"/>
  <c r="BI77" i="25"/>
  <c r="BJ77" i="25"/>
  <c r="BK77" i="25"/>
  <c r="BL77" i="25"/>
  <c r="BM77" i="25"/>
  <c r="BN77" i="25"/>
  <c r="BO77" i="25"/>
  <c r="BP77" i="25"/>
  <c r="BQ77" i="25"/>
  <c r="BR77" i="25"/>
  <c r="BS77" i="25"/>
  <c r="BI78" i="25"/>
  <c r="BJ78" i="25"/>
  <c r="BK78" i="25"/>
  <c r="BL78" i="25"/>
  <c r="BM78" i="25"/>
  <c r="BN78" i="25"/>
  <c r="BO78" i="25"/>
  <c r="BP78" i="25"/>
  <c r="BQ78" i="25"/>
  <c r="BR78" i="25"/>
  <c r="BS78" i="25"/>
  <c r="BI79" i="25"/>
  <c r="BJ79" i="25"/>
  <c r="BK79" i="25"/>
  <c r="BL79" i="25"/>
  <c r="BM79" i="25"/>
  <c r="BN79" i="25"/>
  <c r="BP79" i="25"/>
  <c r="BQ79" i="25"/>
  <c r="BR79" i="25"/>
  <c r="BS79" i="25"/>
  <c r="BI80" i="25"/>
  <c r="BJ80" i="25"/>
  <c r="BK80" i="25"/>
  <c r="BL80" i="25"/>
  <c r="BM80" i="25"/>
  <c r="BN80" i="25"/>
  <c r="BO80" i="25"/>
  <c r="BP80" i="25"/>
  <c r="BQ80" i="25"/>
  <c r="BR80" i="25"/>
  <c r="BS80" i="25"/>
  <c r="BJ81" i="25"/>
  <c r="BN81" i="25"/>
  <c r="BO81" i="25"/>
  <c r="BP81" i="25"/>
  <c r="BQ81" i="25"/>
  <c r="BR81" i="25"/>
  <c r="BS81" i="25"/>
  <c r="BI82" i="25"/>
  <c r="BJ82" i="25"/>
  <c r="BL82" i="25"/>
  <c r="BL83" i="25"/>
  <c r="BM83" i="25"/>
  <c r="BN83" i="25"/>
  <c r="BO83" i="25"/>
  <c r="BP83" i="25"/>
  <c r="BQ83" i="25"/>
  <c r="BR83" i="25"/>
  <c r="BS83" i="25"/>
  <c r="BO84" i="25"/>
  <c r="BP84" i="25"/>
  <c r="BQ84" i="25"/>
  <c r="BR84" i="25"/>
  <c r="BS84" i="25"/>
  <c r="BO85" i="25"/>
  <c r="BP85" i="25"/>
  <c r="BQ85" i="25"/>
  <c r="BR85" i="25"/>
  <c r="BS85" i="25"/>
  <c r="BI86" i="25"/>
  <c r="BJ86" i="25"/>
  <c r="BL86" i="25"/>
  <c r="BM86" i="25"/>
  <c r="BN86" i="25"/>
  <c r="BO86" i="25"/>
  <c r="BP86" i="25"/>
  <c r="BQ86" i="25"/>
  <c r="BR86" i="25"/>
  <c r="BS86" i="25"/>
  <c r="BO87" i="25"/>
  <c r="BP87" i="25"/>
  <c r="BQ87" i="25"/>
  <c r="BR87" i="25"/>
  <c r="BS87" i="25"/>
  <c r="BO88" i="25"/>
  <c r="BP88" i="25"/>
  <c r="BQ88" i="25"/>
  <c r="BR88" i="25"/>
  <c r="BS88" i="25"/>
  <c r="BP89" i="25"/>
  <c r="BQ89" i="25"/>
  <c r="BR89" i="25"/>
  <c r="BS89" i="25"/>
  <c r="BM90" i="25"/>
  <c r="BN90" i="25"/>
  <c r="BO90" i="25"/>
  <c r="BP90" i="25"/>
  <c r="BQ90" i="25"/>
  <c r="BR90" i="25"/>
  <c r="BS90" i="25"/>
  <c r="BR91" i="25"/>
  <c r="BS91" i="25"/>
  <c r="BK92" i="25"/>
  <c r="BL92" i="25"/>
  <c r="BM92" i="25"/>
  <c r="BN92" i="25"/>
  <c r="BO92" i="25"/>
  <c r="BP92" i="25"/>
  <c r="BQ92" i="25"/>
  <c r="BR92" i="25"/>
  <c r="BS92" i="25"/>
  <c r="BK93" i="25"/>
  <c r="BL93" i="25"/>
  <c r="BM93" i="25"/>
  <c r="BN93" i="25"/>
  <c r="BO93" i="25"/>
  <c r="BP93" i="25"/>
  <c r="BQ93" i="25"/>
  <c r="BR93" i="25"/>
  <c r="BS93" i="25"/>
  <c r="BN94" i="25"/>
  <c r="BO94" i="25"/>
  <c r="BP94" i="25"/>
  <c r="BQ94" i="25"/>
  <c r="BR94" i="25"/>
  <c r="BS94" i="25"/>
  <c r="BR95" i="25"/>
  <c r="BS95" i="25"/>
  <c r="BN96" i="25"/>
  <c r="BO96" i="25"/>
  <c r="BP96" i="25"/>
  <c r="BQ96" i="25"/>
  <c r="BR96" i="25"/>
  <c r="BS96" i="25"/>
  <c r="BO97" i="25"/>
  <c r="BP97" i="25"/>
  <c r="BQ97" i="25"/>
  <c r="BR97" i="25"/>
  <c r="BS97" i="25"/>
  <c r="BP98" i="25"/>
  <c r="BQ98" i="25"/>
  <c r="BR98" i="25"/>
  <c r="BS98" i="25"/>
  <c r="BN99" i="25"/>
  <c r="BO99" i="25"/>
  <c r="BP99" i="25"/>
  <c r="BQ99" i="25"/>
  <c r="BR99" i="25"/>
  <c r="BS99" i="25"/>
  <c r="BR100" i="25"/>
  <c r="BS100" i="25"/>
  <c r="BS101" i="25"/>
  <c r="BJ102" i="25"/>
  <c r="BL102" i="25"/>
  <c r="BN102" i="25"/>
  <c r="BO102" i="25"/>
  <c r="BP102" i="25"/>
  <c r="BQ102" i="25"/>
  <c r="BR102" i="25"/>
  <c r="BS102" i="25"/>
  <c r="BI103" i="25"/>
  <c r="BJ103" i="25"/>
  <c r="BI104" i="25"/>
  <c r="BJ104" i="25"/>
  <c r="BK104" i="25"/>
  <c r="BL104" i="25"/>
  <c r="BM104" i="25"/>
  <c r="BN104" i="25"/>
  <c r="BO104" i="25"/>
  <c r="BP104" i="25"/>
  <c r="BQ104" i="25"/>
  <c r="BR104" i="25"/>
  <c r="BS104" i="25"/>
  <c r="BI105" i="25"/>
  <c r="BJ105" i="25"/>
  <c r="BK105" i="25"/>
  <c r="BL105" i="25"/>
  <c r="BM105" i="25"/>
  <c r="BN105" i="25"/>
  <c r="BO105" i="25"/>
  <c r="BP105" i="25"/>
  <c r="BQ105" i="25"/>
  <c r="BR105" i="25"/>
  <c r="BS105" i="25"/>
  <c r="BI106" i="25"/>
  <c r="BJ106" i="25"/>
  <c r="BK106" i="25"/>
  <c r="BL106" i="25"/>
  <c r="BM106" i="25"/>
  <c r="BN106" i="25"/>
  <c r="BO106" i="25"/>
  <c r="BP106" i="25"/>
  <c r="BQ106" i="25"/>
  <c r="BR106" i="25"/>
  <c r="BS106" i="25"/>
  <c r="BO107" i="25"/>
  <c r="BP107" i="25"/>
  <c r="BQ107" i="25"/>
  <c r="BR107" i="25"/>
  <c r="BS107" i="25"/>
  <c r="BI108" i="25"/>
  <c r="BJ108" i="25"/>
  <c r="BK108" i="25"/>
  <c r="BL108" i="25"/>
  <c r="BM108" i="25"/>
  <c r="BN108" i="25"/>
  <c r="BO108" i="25"/>
  <c r="BP108" i="25"/>
  <c r="BQ108" i="25"/>
  <c r="BR108" i="25"/>
  <c r="BS108" i="25"/>
  <c r="BI109" i="25"/>
  <c r="BJ109" i="25"/>
  <c r="BK109" i="25"/>
  <c r="BL109" i="25"/>
  <c r="BM109" i="25"/>
  <c r="BN109" i="25"/>
  <c r="BO109" i="25"/>
  <c r="BI110" i="25"/>
  <c r="BJ110" i="25"/>
  <c r="BK110" i="25"/>
  <c r="BL110" i="25"/>
  <c r="BM110" i="25"/>
  <c r="BI111" i="25"/>
  <c r="BJ111" i="25"/>
  <c r="BK111" i="25"/>
  <c r="BL111" i="25"/>
  <c r="BM111" i="25"/>
  <c r="BN111" i="25"/>
  <c r="BO111" i="25"/>
  <c r="BP111" i="25"/>
  <c r="BQ111" i="25"/>
  <c r="BR111" i="25"/>
  <c r="BS111" i="25"/>
  <c r="BM112" i="25"/>
  <c r="BO112" i="25"/>
  <c r="BP112" i="25"/>
  <c r="BQ112" i="25"/>
  <c r="BR112" i="25"/>
  <c r="BS112" i="25"/>
  <c r="BI113" i="25"/>
  <c r="BJ113" i="25"/>
  <c r="BK113" i="25"/>
  <c r="BL113" i="25"/>
  <c r="BM113" i="25"/>
  <c r="BN113" i="25"/>
  <c r="BO113" i="25"/>
  <c r="BP113" i="25"/>
  <c r="BQ113" i="25"/>
  <c r="BR113" i="25"/>
  <c r="BS113" i="25"/>
  <c r="BI114" i="25"/>
  <c r="BJ114" i="25"/>
  <c r="BK114" i="25"/>
  <c r="BL114" i="25"/>
  <c r="BM114" i="25"/>
  <c r="BN114" i="25"/>
  <c r="BO114" i="25"/>
  <c r="BP114" i="25"/>
  <c r="BQ114" i="25"/>
  <c r="BR114" i="25"/>
  <c r="BS114" i="25"/>
  <c r="BI115" i="25"/>
  <c r="BJ115" i="25"/>
  <c r="BK115" i="25"/>
  <c r="BL115" i="25"/>
  <c r="BM115" i="25"/>
  <c r="BN115" i="25"/>
  <c r="BO115" i="25"/>
  <c r="BP115" i="25"/>
  <c r="BQ115" i="25"/>
  <c r="BR115" i="25"/>
  <c r="BS115" i="25"/>
  <c r="BK116" i="25"/>
  <c r="BM116" i="25"/>
  <c r="BN116" i="25"/>
  <c r="BO116" i="25"/>
  <c r="BP116" i="25"/>
  <c r="BQ116" i="25"/>
  <c r="BR116" i="25"/>
  <c r="BS116" i="25"/>
  <c r="BI117" i="25"/>
  <c r="BJ117" i="25"/>
  <c r="BK117" i="25"/>
  <c r="BL117" i="25"/>
  <c r="BK118" i="25"/>
  <c r="BL118" i="25"/>
  <c r="BI119" i="25"/>
  <c r="BJ119" i="25"/>
  <c r="BK119" i="25"/>
  <c r="BL119" i="25"/>
  <c r="BM119" i="25"/>
  <c r="BN119" i="25"/>
  <c r="BO119" i="25"/>
  <c r="BP119" i="25"/>
  <c r="BQ119" i="25"/>
  <c r="BR119" i="25"/>
  <c r="BS119" i="25"/>
  <c r="BI120" i="25"/>
  <c r="BJ120" i="25"/>
  <c r="BK120" i="25"/>
  <c r="BL120" i="25"/>
  <c r="BM120" i="25"/>
  <c r="BN120" i="25"/>
  <c r="BO120" i="25"/>
  <c r="BP120" i="25"/>
  <c r="BQ120" i="25"/>
  <c r="BR120" i="25"/>
  <c r="BS120" i="25"/>
  <c r="BI121" i="25"/>
  <c r="BJ121" i="25"/>
  <c r="BK121" i="25"/>
  <c r="BL121" i="25"/>
  <c r="BI122" i="25"/>
  <c r="BJ122" i="25"/>
  <c r="BK122" i="25"/>
  <c r="BL122" i="25"/>
  <c r="BM122" i="25"/>
  <c r="BN122" i="25"/>
  <c r="BO122" i="25"/>
  <c r="BP122" i="25"/>
  <c r="BQ122" i="25"/>
  <c r="BR122" i="25"/>
  <c r="BS122" i="25"/>
  <c r="BI123" i="25"/>
  <c r="BJ123" i="25"/>
  <c r="BK123" i="25"/>
  <c r="BL123" i="25"/>
  <c r="BM123" i="25"/>
  <c r="BN123" i="25"/>
  <c r="BO123" i="25"/>
  <c r="BP123" i="25"/>
  <c r="BQ123" i="25"/>
  <c r="BR123" i="25"/>
  <c r="BS123" i="25"/>
  <c r="BI124" i="25"/>
  <c r="BJ124" i="25"/>
  <c r="BK124" i="25"/>
  <c r="BL124" i="25"/>
  <c r="BM124" i="25"/>
  <c r="BN124" i="25"/>
  <c r="BO124" i="25"/>
  <c r="BP124" i="25"/>
  <c r="BQ124" i="25"/>
  <c r="BR124" i="25"/>
  <c r="BI125" i="25"/>
  <c r="BJ125" i="25"/>
  <c r="BK125" i="25"/>
  <c r="BL125" i="25"/>
  <c r="BM125" i="25"/>
  <c r="BN125" i="25"/>
  <c r="BO125" i="25"/>
  <c r="BP125" i="25"/>
  <c r="BQ125" i="25"/>
  <c r="BR125" i="25"/>
  <c r="BS125" i="25"/>
  <c r="BO32" i="25"/>
  <c r="BP32" i="25"/>
  <c r="BQ32" i="25"/>
  <c r="BR32" i="25"/>
  <c r="BS32" i="25"/>
  <c r="BQ33" i="25"/>
  <c r="BR33" i="25"/>
  <c r="BS33" i="25"/>
  <c r="BQ34" i="25"/>
  <c r="BS34" i="25"/>
  <c r="BI36" i="25"/>
  <c r="BI37" i="25"/>
  <c r="BJ37" i="25"/>
  <c r="BK37" i="25"/>
  <c r="BN38" i="25"/>
  <c r="BO38" i="25"/>
  <c r="BP38" i="25"/>
  <c r="BQ38" i="25"/>
  <c r="BI39" i="25"/>
  <c r="BJ39" i="25"/>
  <c r="BK39" i="25"/>
  <c r="BL39" i="25"/>
  <c r="BM39" i="25"/>
  <c r="BN39" i="25"/>
  <c r="BO39" i="25"/>
  <c r="BP39" i="25"/>
  <c r="BR39" i="25"/>
  <c r="BS39" i="25"/>
  <c r="BK40" i="25"/>
  <c r="BL40" i="25"/>
  <c r="BN40" i="25"/>
  <c r="BO40" i="25"/>
  <c r="BL41" i="25"/>
  <c r="BM41" i="25"/>
  <c r="BN41" i="25"/>
  <c r="BO41" i="25"/>
  <c r="BP41" i="25"/>
  <c r="BQ41" i="25"/>
  <c r="BR41" i="25"/>
  <c r="BS41" i="25"/>
  <c r="BK42" i="25"/>
  <c r="BL42" i="25"/>
  <c r="BM42" i="25"/>
  <c r="BI43" i="25"/>
  <c r="BJ43" i="25"/>
  <c r="BK43" i="25"/>
  <c r="BL43" i="25"/>
  <c r="BM43" i="25"/>
  <c r="BN43" i="25"/>
  <c r="BO43" i="25"/>
  <c r="BP43" i="25"/>
  <c r="BQ43" i="25"/>
  <c r="BR43" i="25"/>
  <c r="BS43" i="25"/>
  <c r="BI44" i="25"/>
  <c r="BJ44" i="25"/>
  <c r="BK44" i="25"/>
  <c r="BL44" i="25"/>
  <c r="BM44" i="25"/>
  <c r="BN44" i="25"/>
  <c r="BO44" i="25"/>
  <c r="BP44" i="25"/>
  <c r="BQ44" i="25"/>
  <c r="BR44" i="25"/>
  <c r="BS44" i="25"/>
  <c r="BI45" i="25"/>
  <c r="BJ45" i="25"/>
  <c r="BK45" i="25"/>
  <c r="BL45" i="25"/>
  <c r="BM45" i="25"/>
  <c r="BN45" i="25"/>
  <c r="BO45" i="25"/>
  <c r="BP45" i="25"/>
  <c r="BQ45" i="25"/>
  <c r="BR45" i="25"/>
  <c r="BS45" i="25"/>
  <c r="BI46" i="25"/>
  <c r="BJ46" i="25"/>
  <c r="BK46" i="25"/>
  <c r="BL46" i="25"/>
  <c r="BM46" i="25"/>
  <c r="BO46" i="25"/>
  <c r="BP46" i="25"/>
  <c r="BQ46" i="25"/>
  <c r="BR46" i="25"/>
  <c r="BS46" i="25"/>
  <c r="BI47" i="25"/>
  <c r="BJ47" i="25"/>
  <c r="BK47" i="25"/>
  <c r="BL47" i="25"/>
  <c r="BM47" i="25"/>
  <c r="BN47" i="25"/>
  <c r="BO47" i="25"/>
  <c r="BP47" i="25"/>
  <c r="BQ47" i="25"/>
  <c r="BR47" i="25"/>
  <c r="BS47" i="25"/>
  <c r="BI48" i="25"/>
  <c r="BJ48" i="25"/>
  <c r="BK48" i="25"/>
  <c r="BL48" i="25"/>
  <c r="BM48" i="25"/>
  <c r="BN48" i="25"/>
  <c r="BO48" i="25"/>
  <c r="BP48" i="25"/>
  <c r="BQ48" i="25"/>
  <c r="BR48" i="25"/>
  <c r="BS48" i="25"/>
  <c r="BI49" i="25"/>
  <c r="BJ49" i="25"/>
  <c r="BK49" i="25"/>
  <c r="BL49" i="25"/>
  <c r="BM49" i="25"/>
  <c r="BN49" i="25"/>
  <c r="BO49" i="25"/>
  <c r="BP49" i="25"/>
  <c r="BQ49" i="25"/>
  <c r="BR49" i="25"/>
  <c r="BS49" i="25"/>
  <c r="BI51" i="25"/>
  <c r="BJ51" i="25"/>
  <c r="BK51" i="25"/>
  <c r="BL51" i="25"/>
  <c r="BM51" i="25"/>
  <c r="BN51" i="25"/>
  <c r="BO51" i="25"/>
  <c r="BP51" i="25"/>
  <c r="BQ51" i="25"/>
  <c r="BR51" i="25"/>
  <c r="BS51" i="25"/>
  <c r="BI52" i="25"/>
  <c r="BJ52" i="25"/>
  <c r="BK52" i="25"/>
  <c r="BL52" i="25"/>
  <c r="BM52" i="25"/>
  <c r="BN52" i="25"/>
  <c r="BO52" i="25"/>
  <c r="BP52" i="25"/>
  <c r="BQ52" i="25"/>
  <c r="BR52" i="25"/>
  <c r="BS52" i="25"/>
  <c r="BI53" i="25"/>
  <c r="BJ53" i="25"/>
  <c r="BK53" i="25"/>
  <c r="BL53" i="25"/>
  <c r="BM53" i="25"/>
  <c r="BN53" i="25"/>
  <c r="BO53" i="25"/>
  <c r="BP53" i="25"/>
  <c r="BQ53" i="25"/>
  <c r="BR53" i="25"/>
  <c r="BS53" i="25"/>
  <c r="BJ54" i="25"/>
  <c r="BM54" i="25"/>
  <c r="BI55" i="25"/>
  <c r="BJ55" i="25"/>
  <c r="BK55" i="25"/>
  <c r="BL55" i="25"/>
  <c r="BM55" i="25"/>
  <c r="BN55" i="25"/>
  <c r="BO55" i="25"/>
  <c r="BP55" i="25"/>
  <c r="BQ55" i="25"/>
  <c r="BR55" i="25"/>
  <c r="BS55" i="25"/>
  <c r="BK57" i="25"/>
  <c r="BI58" i="25"/>
  <c r="BJ58" i="25"/>
  <c r="BK58" i="25"/>
  <c r="BL58" i="25"/>
  <c r="BM58" i="25"/>
  <c r="BN58" i="25"/>
  <c r="BO58" i="25"/>
  <c r="BP58" i="25"/>
  <c r="BQ58" i="25"/>
  <c r="BR58" i="25"/>
  <c r="BS58" i="25"/>
  <c r="BL59" i="25"/>
  <c r="BM59" i="25"/>
  <c r="BN59" i="25"/>
  <c r="BO59" i="25"/>
  <c r="BP59" i="25"/>
  <c r="BQ59" i="25"/>
  <c r="BR59" i="25"/>
  <c r="BI60" i="25"/>
  <c r="BJ60" i="25"/>
  <c r="BK60" i="25"/>
  <c r="BL60" i="25"/>
  <c r="BM60" i="25"/>
  <c r="BN60" i="25"/>
  <c r="BO60" i="25"/>
  <c r="BP60" i="25"/>
  <c r="BQ60" i="25"/>
  <c r="BR60" i="25"/>
  <c r="BS60" i="25"/>
  <c r="BL61" i="25"/>
  <c r="BM61" i="25"/>
  <c r="BN61" i="25"/>
  <c r="BO61" i="25"/>
  <c r="BP61" i="25"/>
  <c r="BQ61" i="25"/>
  <c r="BI62" i="25"/>
  <c r="BJ62" i="25"/>
  <c r="BK62" i="25"/>
  <c r="BL62" i="25"/>
  <c r="BM62" i="25"/>
  <c r="BN62" i="25"/>
  <c r="BO62" i="25"/>
  <c r="BP62" i="25"/>
  <c r="BQ62" i="25"/>
  <c r="BR62" i="25"/>
  <c r="BS62" i="25"/>
  <c r="BM64" i="25"/>
  <c r="BN64" i="25"/>
  <c r="BO64" i="25"/>
  <c r="BP64" i="25"/>
  <c r="BQ64" i="25"/>
  <c r="BR64" i="25"/>
  <c r="BS64" i="25"/>
  <c r="BL65" i="25"/>
  <c r="BM65" i="25"/>
  <c r="BN65" i="25"/>
  <c r="BO65" i="25"/>
  <c r="BP65" i="25"/>
  <c r="BQ65" i="25"/>
  <c r="BS65" i="25"/>
  <c r="BI66" i="25"/>
  <c r="BJ66" i="25"/>
  <c r="BK66" i="25"/>
  <c r="BL66" i="25"/>
  <c r="BM66" i="25"/>
  <c r="BN66" i="25"/>
  <c r="BO66" i="25"/>
  <c r="BP66" i="25"/>
  <c r="BQ66" i="25"/>
  <c r="BR66" i="25"/>
  <c r="BS66" i="25"/>
  <c r="BL67" i="25"/>
  <c r="BM67" i="25"/>
  <c r="BN67" i="25"/>
  <c r="BO67" i="25"/>
  <c r="BP67" i="25"/>
  <c r="BQ67" i="25"/>
  <c r="BR67" i="25"/>
  <c r="BS67" i="25"/>
  <c r="BM68" i="25"/>
  <c r="BN68" i="25"/>
  <c r="BO68" i="25"/>
  <c r="BP68" i="25"/>
  <c r="BQ68" i="25"/>
  <c r="BR68" i="25"/>
  <c r="BS68" i="25"/>
  <c r="BM69" i="25"/>
  <c r="BN69" i="25"/>
  <c r="BO69" i="25"/>
  <c r="BP69" i="25"/>
  <c r="BQ69" i="25"/>
  <c r="BR69" i="25"/>
  <c r="BS69" i="25"/>
  <c r="BR70" i="25"/>
  <c r="BS70" i="25"/>
  <c r="BR71" i="25"/>
  <c r="BS71" i="25"/>
  <c r="BI72" i="25"/>
  <c r="BJ72" i="25"/>
  <c r="BK72" i="25"/>
  <c r="BI73" i="25"/>
  <c r="BJ73" i="25"/>
  <c r="BK73" i="25"/>
  <c r="BI74" i="25"/>
  <c r="BJ74" i="25"/>
  <c r="BK74" i="25"/>
  <c r="BL74" i="25"/>
  <c r="BM74" i="25"/>
  <c r="BN74" i="25"/>
  <c r="BP74" i="25"/>
  <c r="BQ74" i="25"/>
  <c r="BR74" i="25"/>
  <c r="BS74" i="25"/>
  <c r="BI75" i="25"/>
  <c r="BJ75" i="25"/>
  <c r="BK75" i="25"/>
  <c r="BL75" i="25"/>
  <c r="BM75" i="25"/>
  <c r="BN75" i="25"/>
  <c r="BO75" i="25"/>
  <c r="BP75" i="25"/>
  <c r="BQ75" i="25"/>
  <c r="BR75" i="25"/>
  <c r="BS75" i="25"/>
  <c r="BS5" i="25"/>
  <c r="BS6" i="25"/>
  <c r="BS7" i="25"/>
  <c r="BS8" i="25"/>
  <c r="BS9" i="25"/>
  <c r="BS10" i="25"/>
  <c r="BS15" i="25"/>
  <c r="BS16" i="25"/>
  <c r="BS17" i="25"/>
  <c r="BS18" i="25"/>
  <c r="BS19" i="25"/>
  <c r="BS20" i="25"/>
  <c r="BS22" i="25"/>
  <c r="BS23" i="25"/>
  <c r="BS24" i="25"/>
  <c r="BS25" i="25"/>
  <c r="BS26" i="25"/>
  <c r="BS30" i="25"/>
  <c r="BS31" i="25"/>
  <c r="BR5" i="25"/>
  <c r="BR6" i="25"/>
  <c r="BR7" i="25"/>
  <c r="BR8" i="25"/>
  <c r="BR9" i="25"/>
  <c r="BR10" i="25"/>
  <c r="BR11" i="25"/>
  <c r="BR14" i="25"/>
  <c r="BR15" i="25"/>
  <c r="BR16" i="25"/>
  <c r="BR17" i="25"/>
  <c r="BR18" i="25"/>
  <c r="BR19" i="25"/>
  <c r="BR20" i="25"/>
  <c r="BR21" i="25"/>
  <c r="BR22" i="25"/>
  <c r="BR23" i="25"/>
  <c r="BR24" i="25"/>
  <c r="BR25" i="25"/>
  <c r="BR26" i="25"/>
  <c r="BR31" i="25"/>
  <c r="BQ5" i="25"/>
  <c r="BQ6" i="25"/>
  <c r="BQ7" i="25"/>
  <c r="BQ8" i="25"/>
  <c r="BQ14" i="25"/>
  <c r="BQ15" i="25"/>
  <c r="BQ16" i="25"/>
  <c r="BQ17" i="25"/>
  <c r="BQ18" i="25"/>
  <c r="BQ20" i="25"/>
  <c r="BQ21" i="25"/>
  <c r="BQ22" i="25"/>
  <c r="BQ23" i="25"/>
  <c r="BQ24" i="25"/>
  <c r="BQ25" i="25"/>
  <c r="BQ26" i="25"/>
  <c r="BQ31" i="25"/>
  <c r="BP4" i="25"/>
  <c r="BP5" i="25"/>
  <c r="BP6" i="25"/>
  <c r="BP7" i="25"/>
  <c r="BP8" i="25"/>
  <c r="BP11" i="25"/>
  <c r="BP12" i="25"/>
  <c r="BP14" i="25"/>
  <c r="BP15" i="25"/>
  <c r="BP16" i="25"/>
  <c r="BP17" i="25"/>
  <c r="BP18" i="25"/>
  <c r="BP20" i="25"/>
  <c r="BP21" i="25"/>
  <c r="BP22" i="25"/>
  <c r="BP23" i="25"/>
  <c r="BP24" i="25"/>
  <c r="BP25" i="25"/>
  <c r="BP26" i="25"/>
  <c r="BP31" i="25"/>
  <c r="BO4" i="25"/>
  <c r="BO5" i="25"/>
  <c r="BO6" i="25"/>
  <c r="BO7" i="25"/>
  <c r="BO8" i="25"/>
  <c r="BO11" i="25"/>
  <c r="BO12" i="25"/>
  <c r="BO15" i="25"/>
  <c r="BO16" i="25"/>
  <c r="BO17" i="25"/>
  <c r="BO18" i="25"/>
  <c r="BO20" i="25"/>
  <c r="BO21" i="25"/>
  <c r="BO22" i="25"/>
  <c r="BO23" i="25"/>
  <c r="BO24" i="25"/>
  <c r="BO25" i="25"/>
  <c r="BO26" i="25"/>
  <c r="BO31" i="25"/>
  <c r="BN5" i="25"/>
  <c r="BN6" i="25"/>
  <c r="BN7" i="25"/>
  <c r="BN8" i="25"/>
  <c r="BN11" i="25"/>
  <c r="BN12" i="25"/>
  <c r="BN14" i="25"/>
  <c r="BN15" i="25"/>
  <c r="BN16" i="25"/>
  <c r="BN17" i="25"/>
  <c r="BN18" i="25"/>
  <c r="BN20" i="25"/>
  <c r="BN21" i="25"/>
  <c r="BN22" i="25"/>
  <c r="BN23" i="25"/>
  <c r="BN24" i="25"/>
  <c r="BN25" i="25"/>
  <c r="BN26" i="25"/>
  <c r="BN31" i="25"/>
  <c r="BM5" i="25"/>
  <c r="BM6" i="25"/>
  <c r="BM7" i="25"/>
  <c r="BM8" i="25"/>
  <c r="BM11" i="25"/>
  <c r="BM12" i="25"/>
  <c r="BM15" i="25"/>
  <c r="BM16" i="25"/>
  <c r="BM20" i="25"/>
  <c r="BM21" i="25"/>
  <c r="BM22" i="25"/>
  <c r="BM23" i="25"/>
  <c r="BM24" i="25"/>
  <c r="BM25" i="25"/>
  <c r="BM26" i="25"/>
  <c r="BM31" i="25"/>
  <c r="BL5" i="25"/>
  <c r="BL6" i="25"/>
  <c r="BL7" i="25"/>
  <c r="BL8" i="25"/>
  <c r="BL12" i="25"/>
  <c r="BL15" i="25"/>
  <c r="BL20" i="25"/>
  <c r="BL21" i="25"/>
  <c r="BL22" i="25"/>
  <c r="BL23" i="25"/>
  <c r="BL24" i="25"/>
  <c r="BL25" i="25"/>
  <c r="BL26" i="25"/>
  <c r="BL28" i="25"/>
  <c r="BL29" i="25"/>
  <c r="BL31" i="25"/>
  <c r="BK15" i="25"/>
  <c r="BK4" i="25"/>
  <c r="BK6" i="25"/>
  <c r="BK7" i="25"/>
  <c r="BK8" i="25"/>
  <c r="BK12" i="25"/>
  <c r="BK20" i="25"/>
  <c r="BK21" i="25"/>
  <c r="BK22" i="25"/>
  <c r="BK23" i="25"/>
  <c r="BK24" i="25"/>
  <c r="BK25" i="25"/>
  <c r="BK26" i="25"/>
  <c r="BK28" i="25"/>
  <c r="BK31" i="25"/>
  <c r="BJ4" i="25"/>
  <c r="BJ6" i="25"/>
  <c r="BJ7" i="25"/>
  <c r="BJ8" i="25"/>
  <c r="BJ11" i="25"/>
  <c r="BJ12" i="25"/>
  <c r="BJ15" i="25"/>
  <c r="BJ20" i="25"/>
  <c r="BJ21" i="25"/>
  <c r="BJ22" i="25"/>
  <c r="BJ23" i="25"/>
  <c r="BJ24" i="25"/>
  <c r="BJ25" i="25"/>
  <c r="BJ26" i="25"/>
  <c r="BJ28" i="25"/>
  <c r="BJ31" i="25"/>
  <c r="BJ3" i="25"/>
  <c r="BK3" i="25"/>
  <c r="BL3" i="25"/>
  <c r="BM3" i="25"/>
  <c r="BN3" i="25"/>
  <c r="BO3" i="25"/>
  <c r="BP3" i="25"/>
  <c r="BQ3" i="25"/>
  <c r="BR3" i="25"/>
  <c r="BI6" i="25"/>
  <c r="BI7" i="25"/>
  <c r="BI8" i="25"/>
  <c r="BI12" i="25"/>
  <c r="BI15" i="25"/>
  <c r="BI20" i="25"/>
  <c r="BI21" i="25"/>
  <c r="BI22" i="25"/>
  <c r="BI23" i="25"/>
  <c r="BI24" i="25"/>
  <c r="BI25" i="25"/>
  <c r="BI26" i="25"/>
  <c r="BI28" i="25"/>
  <c r="BI31" i="25"/>
  <c r="BI3" i="25"/>
  <c r="O40" i="9"/>
  <c r="P40" i="9" s="1"/>
  <c r="N40" i="9"/>
  <c r="FA186" i="26"/>
  <c r="EZ186" i="26"/>
  <c r="EY186" i="26"/>
  <c r="EX186" i="26"/>
  <c r="EW186" i="26"/>
  <c r="EV186" i="26"/>
  <c r="EU186" i="26"/>
  <c r="ET186" i="26"/>
  <c r="ES186" i="26"/>
  <c r="ER186" i="26"/>
  <c r="EQ186" i="26"/>
  <c r="EP186" i="26"/>
  <c r="EO186" i="26"/>
  <c r="EN186" i="26"/>
  <c r="EM186" i="26"/>
  <c r="EL186" i="26"/>
  <c r="EK186" i="26"/>
  <c r="EJ186" i="26"/>
  <c r="EI186" i="26"/>
  <c r="EH186" i="26"/>
  <c r="EG186" i="26"/>
  <c r="EF186" i="26"/>
  <c r="BF186" i="26"/>
  <c r="BE186" i="26"/>
  <c r="BD186" i="26"/>
  <c r="BC186" i="26"/>
  <c r="BB186" i="26"/>
  <c r="BA186" i="26"/>
  <c r="AZ186" i="26"/>
  <c r="AY186" i="26"/>
  <c r="AX186" i="26"/>
  <c r="AW186" i="26"/>
  <c r="AV186" i="26"/>
  <c r="AU186" i="26"/>
  <c r="AU187" i="26" s="1"/>
  <c r="AT186" i="26"/>
  <c r="AT187" i="26" s="1"/>
  <c r="AS186" i="26"/>
  <c r="AS187" i="26" s="1"/>
  <c r="AR186" i="26"/>
  <c r="AR187" i="26" s="1"/>
  <c r="AQ186" i="26"/>
  <c r="AQ187" i="26" s="1"/>
  <c r="AP186" i="26"/>
  <c r="AP187" i="26" s="1"/>
  <c r="AO186" i="26"/>
  <c r="AO187" i="26" s="1"/>
  <c r="AN186" i="26"/>
  <c r="AN187" i="26" s="1"/>
  <c r="AM186" i="26"/>
  <c r="AM187" i="26" s="1"/>
  <c r="AL186" i="26"/>
  <c r="AL187" i="26" s="1"/>
  <c r="AK186" i="26"/>
  <c r="AK187" i="26" s="1"/>
  <c r="AJ186" i="26"/>
  <c r="AI186" i="26"/>
  <c r="AH186" i="26"/>
  <c r="AG186" i="26"/>
  <c r="AF186" i="26"/>
  <c r="AE186" i="26"/>
  <c r="AD186" i="26"/>
  <c r="AC186" i="26"/>
  <c r="AB186" i="26"/>
  <c r="AA186" i="26"/>
  <c r="Z186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BH186" i="25"/>
  <c r="BG186" i="25"/>
  <c r="BF186" i="25"/>
  <c r="BE186" i="25"/>
  <c r="BD186" i="25"/>
  <c r="BC186" i="25"/>
  <c r="BB186" i="25"/>
  <c r="BA186" i="25"/>
  <c r="AZ186" i="25"/>
  <c r="AY186" i="25"/>
  <c r="AX186" i="25"/>
  <c r="AW186" i="25"/>
  <c r="AV186" i="25"/>
  <c r="AU186" i="25"/>
  <c r="AT186" i="25"/>
  <c r="AS186" i="25"/>
  <c r="AR186" i="25"/>
  <c r="AQ186" i="25"/>
  <c r="AP186" i="25"/>
  <c r="AO186" i="25"/>
  <c r="AN186" i="25"/>
  <c r="AM186" i="25"/>
  <c r="AL186" i="25"/>
  <c r="AK186" i="25"/>
  <c r="AJ186" i="25"/>
  <c r="AI186" i="25"/>
  <c r="AH186" i="25"/>
  <c r="AG186" i="25"/>
  <c r="AF186" i="25"/>
  <c r="AE186" i="25"/>
  <c r="AD186" i="25"/>
  <c r="AC186" i="25"/>
  <c r="AB186" i="25"/>
  <c r="AA186" i="25"/>
  <c r="Z186" i="25"/>
  <c r="Y186" i="25"/>
  <c r="X186" i="25"/>
  <c r="W186" i="25"/>
  <c r="V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W253" i="13"/>
  <c r="X253" i="13"/>
  <c r="Y253" i="13"/>
  <c r="Z253" i="13"/>
  <c r="AA253" i="13"/>
  <c r="AB253" i="13"/>
  <c r="AC253" i="13"/>
  <c r="AD253" i="13"/>
  <c r="AE253" i="13"/>
  <c r="AF253" i="13"/>
  <c r="AG253" i="13"/>
  <c r="AH253" i="13"/>
  <c r="AI253" i="13"/>
  <c r="AJ253" i="13"/>
  <c r="AK253" i="13"/>
  <c r="AL253" i="13"/>
  <c r="AM253" i="13"/>
  <c r="AN253" i="13"/>
  <c r="AO253" i="13"/>
  <c r="AP253" i="13"/>
  <c r="AQ253" i="13"/>
  <c r="AR253" i="13"/>
  <c r="AS253" i="13"/>
  <c r="AT253" i="13"/>
  <c r="AU253" i="13"/>
  <c r="AV253" i="13"/>
  <c r="AW253" i="13"/>
  <c r="AX253" i="13"/>
  <c r="AY253" i="13"/>
  <c r="AZ253" i="13"/>
  <c r="BA253" i="13"/>
  <c r="BB253" i="13"/>
  <c r="BC253" i="13"/>
  <c r="BD253" i="13"/>
  <c r="BE253" i="13"/>
  <c r="BF253" i="13"/>
  <c r="BG253" i="13"/>
  <c r="BH253" i="13"/>
  <c r="BI253" i="13"/>
  <c r="BJ253" i="13"/>
  <c r="BK253" i="13"/>
  <c r="BL253" i="13"/>
  <c r="BM253" i="13"/>
  <c r="BN253" i="13"/>
  <c r="BO253" i="13"/>
  <c r="BP253" i="13"/>
  <c r="BQ253" i="13"/>
  <c r="BR253" i="13"/>
  <c r="BS253" i="13"/>
  <c r="BT253" i="13"/>
  <c r="BU253" i="13"/>
  <c r="BV253" i="13"/>
  <c r="BW253" i="13"/>
  <c r="BX253" i="13"/>
  <c r="BY253" i="13"/>
  <c r="BZ253" i="13"/>
  <c r="CA253" i="13"/>
  <c r="CB253" i="13"/>
  <c r="CC253" i="13"/>
  <c r="CD253" i="13"/>
  <c r="F253" i="13"/>
  <c r="AX260" i="12"/>
  <c r="AY260" i="12"/>
  <c r="AZ260" i="12"/>
  <c r="BA260" i="12"/>
  <c r="BB260" i="12"/>
  <c r="BC260" i="12"/>
  <c r="BD260" i="12"/>
  <c r="BE260" i="12"/>
  <c r="BF260" i="12"/>
  <c r="BG260" i="12"/>
  <c r="BH260" i="12"/>
  <c r="BI260" i="12"/>
  <c r="BJ260" i="12"/>
  <c r="BK260" i="12"/>
  <c r="BL260" i="12"/>
  <c r="BM260" i="12"/>
  <c r="BN260" i="12"/>
  <c r="BO260" i="12"/>
  <c r="BP260" i="12"/>
  <c r="BQ260" i="12"/>
  <c r="BR260" i="12"/>
  <c r="BS260" i="12"/>
  <c r="BT260" i="12"/>
  <c r="BU260" i="12"/>
  <c r="BV260" i="12"/>
  <c r="BW260" i="12"/>
  <c r="BX260" i="12"/>
  <c r="BY260" i="12"/>
  <c r="BZ260" i="12"/>
  <c r="CA260" i="12"/>
  <c r="CB260" i="12"/>
  <c r="CC260" i="12"/>
  <c r="CD260" i="12"/>
  <c r="AW260" i="12"/>
  <c r="AV260" i="12"/>
  <c r="AU260" i="12"/>
  <c r="AT260" i="12"/>
  <c r="AS260" i="12"/>
  <c r="AR260" i="12"/>
  <c r="AQ260" i="12"/>
  <c r="AP260" i="12"/>
  <c r="AO260" i="12"/>
  <c r="AN260" i="12"/>
  <c r="AM260" i="12"/>
  <c r="AL260" i="12"/>
  <c r="AK260" i="12"/>
  <c r="AJ260" i="12"/>
  <c r="AI260" i="12"/>
  <c r="AH260" i="12"/>
  <c r="AG260" i="12"/>
  <c r="AF260" i="12"/>
  <c r="AE260" i="12"/>
  <c r="AD260" i="12"/>
  <c r="AC260" i="12"/>
  <c r="AB260" i="12"/>
  <c r="AA260" i="12"/>
  <c r="Z260" i="12"/>
  <c r="Y260" i="12"/>
  <c r="X260" i="12"/>
  <c r="W260" i="12"/>
  <c r="V260" i="12"/>
  <c r="U260" i="12"/>
  <c r="T260" i="12"/>
  <c r="S260" i="12"/>
  <c r="R260" i="12"/>
  <c r="Q260" i="12"/>
  <c r="D252" i="9"/>
  <c r="M252" i="9"/>
  <c r="N123" i="9"/>
  <c r="H123" i="9"/>
  <c r="I123" i="9"/>
  <c r="E123" i="9"/>
  <c r="N219" i="9"/>
  <c r="E219" i="9"/>
  <c r="H219" i="9"/>
  <c r="I219" i="9"/>
  <c r="N245" i="9"/>
  <c r="H245" i="9"/>
  <c r="E245" i="9"/>
  <c r="I245" i="9"/>
  <c r="N250" i="9"/>
  <c r="I250" i="9"/>
  <c r="H250" i="9"/>
  <c r="O250" i="9" s="1"/>
  <c r="E250" i="9"/>
  <c r="E97" i="9"/>
  <c r="G260" i="12"/>
  <c r="H260" i="12"/>
  <c r="I260" i="12"/>
  <c r="J260" i="12"/>
  <c r="K260" i="12"/>
  <c r="L260" i="12"/>
  <c r="M260" i="12"/>
  <c r="N260" i="12"/>
  <c r="O260" i="12"/>
  <c r="P260" i="12"/>
  <c r="F260" i="12"/>
  <c r="P250" i="9"/>
  <c r="N201" i="9"/>
  <c r="I201" i="9"/>
  <c r="H201" i="9"/>
  <c r="O201" i="9" s="1"/>
  <c r="P201" i="9" s="1"/>
  <c r="E201" i="9"/>
  <c r="N104" i="9"/>
  <c r="N3" i="9"/>
  <c r="N4" i="9"/>
  <c r="N5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5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20" i="9"/>
  <c r="N221" i="9"/>
  <c r="N222" i="9"/>
  <c r="N223" i="9"/>
  <c r="N224" i="9"/>
  <c r="N225" i="9"/>
  <c r="N226" i="9"/>
  <c r="N227" i="9"/>
  <c r="N228" i="9"/>
  <c r="N229" i="9"/>
  <c r="N230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7" i="9"/>
  <c r="N249" i="9"/>
  <c r="N246" i="9"/>
  <c r="N198" i="9"/>
  <c r="N199" i="9"/>
  <c r="N107" i="9"/>
  <c r="N35" i="9"/>
  <c r="N106" i="9"/>
  <c r="N231" i="9"/>
  <c r="N200" i="9"/>
  <c r="N248" i="9"/>
  <c r="N108" i="9"/>
  <c r="N109" i="9"/>
  <c r="N142" i="9"/>
  <c r="N143" i="9"/>
  <c r="N36" i="9"/>
  <c r="N37" i="9"/>
  <c r="N38" i="9"/>
  <c r="N39" i="9"/>
  <c r="N2" i="9"/>
  <c r="N252" i="9" s="1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8" i="9"/>
  <c r="E99" i="9"/>
  <c r="E100" i="9"/>
  <c r="E101" i="9"/>
  <c r="E102" i="9"/>
  <c r="E103" i="9"/>
  <c r="E104" i="9"/>
  <c r="E105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20" i="9"/>
  <c r="E221" i="9"/>
  <c r="E222" i="9"/>
  <c r="E223" i="9"/>
  <c r="E224" i="9"/>
  <c r="E225" i="9"/>
  <c r="E226" i="9"/>
  <c r="E227" i="9"/>
  <c r="E228" i="9"/>
  <c r="E229" i="9"/>
  <c r="E230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7" i="9"/>
  <c r="E249" i="9"/>
  <c r="E246" i="9"/>
  <c r="E198" i="9"/>
  <c r="E199" i="9"/>
  <c r="E107" i="9"/>
  <c r="E35" i="9"/>
  <c r="E106" i="9"/>
  <c r="E231" i="9"/>
  <c r="E200" i="9"/>
  <c r="E248" i="9"/>
  <c r="E108" i="9"/>
  <c r="E109" i="9"/>
  <c r="E142" i="9"/>
  <c r="E143" i="9"/>
  <c r="E36" i="9"/>
  <c r="E37" i="9"/>
  <c r="E38" i="9"/>
  <c r="E39" i="9"/>
  <c r="E3" i="9"/>
  <c r="E4" i="9"/>
  <c r="E5" i="9"/>
  <c r="E6" i="9"/>
  <c r="E7" i="9"/>
  <c r="E8" i="9"/>
  <c r="E9" i="9"/>
  <c r="E10" i="9"/>
  <c r="E11" i="9"/>
  <c r="E12" i="9"/>
  <c r="E2" i="9"/>
  <c r="E252" i="9" s="1"/>
  <c r="I39" i="9"/>
  <c r="H39" i="9"/>
  <c r="O39" i="9" s="1"/>
  <c r="P39" i="9" s="1"/>
  <c r="I38" i="9"/>
  <c r="H38" i="9"/>
  <c r="O38" i="9" s="1"/>
  <c r="P38" i="9" s="1"/>
  <c r="I37" i="9"/>
  <c r="H37" i="9"/>
  <c r="O37" i="9" s="1"/>
  <c r="P37" i="9" s="1"/>
  <c r="I36" i="9"/>
  <c r="H36" i="9"/>
  <c r="O36" i="9" s="1"/>
  <c r="P36" i="9" s="1"/>
  <c r="I143" i="9"/>
  <c r="H143" i="9"/>
  <c r="O143" i="9" s="1"/>
  <c r="P143" i="9" s="1"/>
  <c r="I142" i="9"/>
  <c r="H142" i="9"/>
  <c r="O142" i="9" s="1"/>
  <c r="P142" i="9" s="1"/>
  <c r="I109" i="9"/>
  <c r="H109" i="9"/>
  <c r="O109" i="9" s="1"/>
  <c r="P109" i="9" s="1"/>
  <c r="I108" i="9"/>
  <c r="H108" i="9"/>
  <c r="O108" i="9" s="1"/>
  <c r="P108" i="9" s="1"/>
  <c r="I248" i="9"/>
  <c r="H248" i="9"/>
  <c r="O248" i="9" s="1"/>
  <c r="P248" i="9" s="1"/>
  <c r="I200" i="9"/>
  <c r="H200" i="9"/>
  <c r="O200" i="9" s="1"/>
  <c r="P200" i="9" s="1"/>
  <c r="I231" i="9"/>
  <c r="H231" i="9"/>
  <c r="O231" i="9" s="1"/>
  <c r="P231" i="9" s="1"/>
  <c r="I106" i="9"/>
  <c r="H106" i="9"/>
  <c r="O106" i="9" s="1"/>
  <c r="P106" i="9" s="1"/>
  <c r="I35" i="9"/>
  <c r="H35" i="9"/>
  <c r="O35" i="9" s="1"/>
  <c r="P35" i="9" s="1"/>
  <c r="I107" i="9"/>
  <c r="H107" i="9"/>
  <c r="O107" i="9" s="1"/>
  <c r="P107" i="9" s="1"/>
  <c r="I199" i="9"/>
  <c r="H199" i="9"/>
  <c r="O199" i="9" s="1"/>
  <c r="P199" i="9" s="1"/>
  <c r="I198" i="9"/>
  <c r="H198" i="9"/>
  <c r="O198" i="9" s="1"/>
  <c r="P198" i="9" s="1"/>
  <c r="I246" i="9"/>
  <c r="H246" i="9"/>
  <c r="O246" i="9" s="1"/>
  <c r="P246" i="9" s="1"/>
  <c r="I249" i="9"/>
  <c r="H249" i="9"/>
  <c r="O249" i="9" s="1"/>
  <c r="P249" i="9" s="1"/>
  <c r="I247" i="9"/>
  <c r="H247" i="9"/>
  <c r="O247" i="9" s="1"/>
  <c r="P247" i="9" s="1"/>
  <c r="I244" i="9"/>
  <c r="H244" i="9"/>
  <c r="O244" i="9" s="1"/>
  <c r="P244" i="9" s="1"/>
  <c r="I243" i="9"/>
  <c r="H243" i="9"/>
  <c r="O243" i="9" s="1"/>
  <c r="P243" i="9" s="1"/>
  <c r="I242" i="9"/>
  <c r="H242" i="9"/>
  <c r="O242" i="9" s="1"/>
  <c r="P242" i="9" s="1"/>
  <c r="I241" i="9"/>
  <c r="H241" i="9"/>
  <c r="O241" i="9" s="1"/>
  <c r="P241" i="9" s="1"/>
  <c r="I240" i="9"/>
  <c r="H240" i="9"/>
  <c r="O240" i="9" s="1"/>
  <c r="P240" i="9" s="1"/>
  <c r="I239" i="9"/>
  <c r="H239" i="9"/>
  <c r="O239" i="9" s="1"/>
  <c r="P239" i="9" s="1"/>
  <c r="I238" i="9"/>
  <c r="H238" i="9"/>
  <c r="O238" i="9" s="1"/>
  <c r="P238" i="9" s="1"/>
  <c r="I237" i="9"/>
  <c r="H237" i="9"/>
  <c r="O237" i="9" s="1"/>
  <c r="P237" i="9" s="1"/>
  <c r="I236" i="9"/>
  <c r="H236" i="9"/>
  <c r="O236" i="9" s="1"/>
  <c r="P236" i="9" s="1"/>
  <c r="I235" i="9"/>
  <c r="H235" i="9"/>
  <c r="O235" i="9" s="1"/>
  <c r="P235" i="9" s="1"/>
  <c r="I234" i="9"/>
  <c r="H234" i="9"/>
  <c r="O234" i="9" s="1"/>
  <c r="P234" i="9" s="1"/>
  <c r="I233" i="9"/>
  <c r="H233" i="9"/>
  <c r="O233" i="9" s="1"/>
  <c r="P233" i="9" s="1"/>
  <c r="I232" i="9"/>
  <c r="H232" i="9"/>
  <c r="O232" i="9" s="1"/>
  <c r="P232" i="9" s="1"/>
  <c r="I230" i="9"/>
  <c r="H230" i="9"/>
  <c r="O230" i="9" s="1"/>
  <c r="P230" i="9" s="1"/>
  <c r="I229" i="9"/>
  <c r="H229" i="9"/>
  <c r="O229" i="9" s="1"/>
  <c r="P229" i="9" s="1"/>
  <c r="I228" i="9"/>
  <c r="H228" i="9"/>
  <c r="O228" i="9" s="1"/>
  <c r="P228" i="9" s="1"/>
  <c r="I227" i="9"/>
  <c r="H227" i="9"/>
  <c r="O227" i="9" s="1"/>
  <c r="P227" i="9" s="1"/>
  <c r="I226" i="9"/>
  <c r="H226" i="9"/>
  <c r="O226" i="9" s="1"/>
  <c r="P226" i="9" s="1"/>
  <c r="I225" i="9"/>
  <c r="H225" i="9"/>
  <c r="O225" i="9" s="1"/>
  <c r="P225" i="9" s="1"/>
  <c r="I224" i="9"/>
  <c r="H224" i="9"/>
  <c r="O224" i="9" s="1"/>
  <c r="P224" i="9" s="1"/>
  <c r="I223" i="9"/>
  <c r="H223" i="9"/>
  <c r="O223" i="9" s="1"/>
  <c r="P223" i="9" s="1"/>
  <c r="I222" i="9"/>
  <c r="H222" i="9"/>
  <c r="O222" i="9" s="1"/>
  <c r="P222" i="9" s="1"/>
  <c r="I221" i="9"/>
  <c r="H221" i="9"/>
  <c r="O221" i="9" s="1"/>
  <c r="P221" i="9" s="1"/>
  <c r="I220" i="9"/>
  <c r="H220" i="9"/>
  <c r="O220" i="9" s="1"/>
  <c r="P220" i="9" s="1"/>
  <c r="I218" i="9"/>
  <c r="H218" i="9"/>
  <c r="O218" i="9" s="1"/>
  <c r="P218" i="9" s="1"/>
  <c r="I217" i="9"/>
  <c r="H217" i="9"/>
  <c r="O217" i="9" s="1"/>
  <c r="P217" i="9" s="1"/>
  <c r="I216" i="9"/>
  <c r="H216" i="9"/>
  <c r="O216" i="9" s="1"/>
  <c r="P216" i="9" s="1"/>
  <c r="I215" i="9"/>
  <c r="H215" i="9"/>
  <c r="O215" i="9" s="1"/>
  <c r="P215" i="9" s="1"/>
  <c r="I214" i="9"/>
  <c r="H214" i="9"/>
  <c r="O214" i="9" s="1"/>
  <c r="P214" i="9" s="1"/>
  <c r="I213" i="9"/>
  <c r="H213" i="9"/>
  <c r="O213" i="9" s="1"/>
  <c r="P213" i="9" s="1"/>
  <c r="I212" i="9"/>
  <c r="H212" i="9"/>
  <c r="O212" i="9" s="1"/>
  <c r="P212" i="9" s="1"/>
  <c r="I211" i="9"/>
  <c r="H211" i="9"/>
  <c r="O211" i="9" s="1"/>
  <c r="P211" i="9" s="1"/>
  <c r="I210" i="9"/>
  <c r="H210" i="9"/>
  <c r="O210" i="9" s="1"/>
  <c r="P210" i="9" s="1"/>
  <c r="I209" i="9"/>
  <c r="H209" i="9"/>
  <c r="O209" i="9" s="1"/>
  <c r="P209" i="9" s="1"/>
  <c r="I208" i="9"/>
  <c r="H208" i="9"/>
  <c r="O208" i="9" s="1"/>
  <c r="P208" i="9" s="1"/>
  <c r="I207" i="9"/>
  <c r="H207" i="9"/>
  <c r="O207" i="9" s="1"/>
  <c r="P207" i="9" s="1"/>
  <c r="I206" i="9"/>
  <c r="H206" i="9"/>
  <c r="O206" i="9" s="1"/>
  <c r="P206" i="9" s="1"/>
  <c r="I205" i="9"/>
  <c r="H205" i="9"/>
  <c r="O205" i="9" s="1"/>
  <c r="P205" i="9" s="1"/>
  <c r="I204" i="9"/>
  <c r="H204" i="9"/>
  <c r="O204" i="9" s="1"/>
  <c r="P204" i="9" s="1"/>
  <c r="I203" i="9"/>
  <c r="H203" i="9"/>
  <c r="O203" i="9" s="1"/>
  <c r="P203" i="9" s="1"/>
  <c r="I202" i="9"/>
  <c r="H202" i="9"/>
  <c r="O202" i="9" s="1"/>
  <c r="P202" i="9" s="1"/>
  <c r="I197" i="9"/>
  <c r="H197" i="9"/>
  <c r="O197" i="9" s="1"/>
  <c r="P197" i="9" s="1"/>
  <c r="I196" i="9"/>
  <c r="H196" i="9"/>
  <c r="O196" i="9" s="1"/>
  <c r="P196" i="9" s="1"/>
  <c r="I195" i="9"/>
  <c r="H195" i="9"/>
  <c r="O195" i="9" s="1"/>
  <c r="P195" i="9" s="1"/>
  <c r="I194" i="9"/>
  <c r="H194" i="9"/>
  <c r="O194" i="9" s="1"/>
  <c r="P194" i="9" s="1"/>
  <c r="I193" i="9"/>
  <c r="H193" i="9"/>
  <c r="O193" i="9" s="1"/>
  <c r="P193" i="9" s="1"/>
  <c r="I192" i="9"/>
  <c r="H192" i="9"/>
  <c r="O192" i="9" s="1"/>
  <c r="P192" i="9" s="1"/>
  <c r="I191" i="9"/>
  <c r="H191" i="9"/>
  <c r="O191" i="9" s="1"/>
  <c r="P191" i="9" s="1"/>
  <c r="I190" i="9"/>
  <c r="H190" i="9"/>
  <c r="O190" i="9" s="1"/>
  <c r="P190" i="9" s="1"/>
  <c r="I189" i="9"/>
  <c r="H189" i="9"/>
  <c r="O189" i="9" s="1"/>
  <c r="P189" i="9" s="1"/>
  <c r="I188" i="9"/>
  <c r="H188" i="9"/>
  <c r="O188" i="9" s="1"/>
  <c r="P188" i="9" s="1"/>
  <c r="I187" i="9"/>
  <c r="H187" i="9"/>
  <c r="O187" i="9" s="1"/>
  <c r="P187" i="9" s="1"/>
  <c r="I186" i="9"/>
  <c r="H186" i="9"/>
  <c r="O186" i="9" s="1"/>
  <c r="P186" i="9" s="1"/>
  <c r="I185" i="9"/>
  <c r="H185" i="9"/>
  <c r="O185" i="9" s="1"/>
  <c r="P185" i="9" s="1"/>
  <c r="I184" i="9"/>
  <c r="H184" i="9"/>
  <c r="O184" i="9" s="1"/>
  <c r="P184" i="9" s="1"/>
  <c r="I183" i="9"/>
  <c r="H183" i="9"/>
  <c r="O183" i="9" s="1"/>
  <c r="P183" i="9" s="1"/>
  <c r="I182" i="9"/>
  <c r="H182" i="9"/>
  <c r="O182" i="9" s="1"/>
  <c r="P182" i="9" s="1"/>
  <c r="I181" i="9"/>
  <c r="H181" i="9"/>
  <c r="O181" i="9" s="1"/>
  <c r="P181" i="9" s="1"/>
  <c r="I180" i="9"/>
  <c r="H180" i="9"/>
  <c r="O180" i="9" s="1"/>
  <c r="P180" i="9" s="1"/>
  <c r="I179" i="9"/>
  <c r="H179" i="9"/>
  <c r="O179" i="9" s="1"/>
  <c r="P179" i="9" s="1"/>
  <c r="I178" i="9"/>
  <c r="H178" i="9"/>
  <c r="O178" i="9" s="1"/>
  <c r="P178" i="9" s="1"/>
  <c r="I177" i="9"/>
  <c r="H177" i="9"/>
  <c r="O177" i="9" s="1"/>
  <c r="P177" i="9" s="1"/>
  <c r="I176" i="9"/>
  <c r="H176" i="9"/>
  <c r="O176" i="9" s="1"/>
  <c r="P176" i="9" s="1"/>
  <c r="I175" i="9"/>
  <c r="H175" i="9"/>
  <c r="O175" i="9" s="1"/>
  <c r="P175" i="9" s="1"/>
  <c r="I174" i="9"/>
  <c r="H174" i="9"/>
  <c r="O174" i="9" s="1"/>
  <c r="P174" i="9" s="1"/>
  <c r="I173" i="9"/>
  <c r="H173" i="9"/>
  <c r="O173" i="9" s="1"/>
  <c r="P173" i="9" s="1"/>
  <c r="I172" i="9"/>
  <c r="H172" i="9"/>
  <c r="O172" i="9" s="1"/>
  <c r="P172" i="9" s="1"/>
  <c r="I171" i="9"/>
  <c r="H171" i="9"/>
  <c r="O171" i="9" s="1"/>
  <c r="P171" i="9" s="1"/>
  <c r="I170" i="9"/>
  <c r="H170" i="9"/>
  <c r="O170" i="9" s="1"/>
  <c r="P170" i="9" s="1"/>
  <c r="I169" i="9"/>
  <c r="H169" i="9"/>
  <c r="O169" i="9" s="1"/>
  <c r="P169" i="9" s="1"/>
  <c r="I168" i="9"/>
  <c r="H168" i="9"/>
  <c r="O168" i="9" s="1"/>
  <c r="P168" i="9" s="1"/>
  <c r="I167" i="9"/>
  <c r="H167" i="9"/>
  <c r="O167" i="9" s="1"/>
  <c r="P167" i="9" s="1"/>
  <c r="I166" i="9"/>
  <c r="H166" i="9"/>
  <c r="O166" i="9" s="1"/>
  <c r="P166" i="9" s="1"/>
  <c r="I165" i="9"/>
  <c r="H165" i="9"/>
  <c r="O165" i="9" s="1"/>
  <c r="P165" i="9" s="1"/>
  <c r="I164" i="9"/>
  <c r="H164" i="9"/>
  <c r="O164" i="9" s="1"/>
  <c r="P164" i="9" s="1"/>
  <c r="I163" i="9"/>
  <c r="H163" i="9"/>
  <c r="O163" i="9" s="1"/>
  <c r="P163" i="9" s="1"/>
  <c r="I162" i="9"/>
  <c r="H162" i="9"/>
  <c r="O162" i="9" s="1"/>
  <c r="P162" i="9" s="1"/>
  <c r="I161" i="9"/>
  <c r="H161" i="9"/>
  <c r="O161" i="9" s="1"/>
  <c r="P161" i="9" s="1"/>
  <c r="I160" i="9"/>
  <c r="H160" i="9"/>
  <c r="O160" i="9" s="1"/>
  <c r="P160" i="9" s="1"/>
  <c r="I159" i="9"/>
  <c r="H159" i="9"/>
  <c r="O159" i="9" s="1"/>
  <c r="P159" i="9" s="1"/>
  <c r="I158" i="9"/>
  <c r="H158" i="9"/>
  <c r="O158" i="9" s="1"/>
  <c r="P158" i="9" s="1"/>
  <c r="I157" i="9"/>
  <c r="H157" i="9"/>
  <c r="O157" i="9" s="1"/>
  <c r="P157" i="9" s="1"/>
  <c r="I156" i="9"/>
  <c r="H156" i="9"/>
  <c r="O156" i="9" s="1"/>
  <c r="P156" i="9" s="1"/>
  <c r="I155" i="9"/>
  <c r="H155" i="9"/>
  <c r="O155" i="9" s="1"/>
  <c r="P155" i="9" s="1"/>
  <c r="I154" i="9"/>
  <c r="H154" i="9"/>
  <c r="O154" i="9" s="1"/>
  <c r="P154" i="9" s="1"/>
  <c r="I153" i="9"/>
  <c r="H153" i="9"/>
  <c r="O153" i="9" s="1"/>
  <c r="P153" i="9" s="1"/>
  <c r="I152" i="9"/>
  <c r="H152" i="9"/>
  <c r="O152" i="9" s="1"/>
  <c r="P152" i="9" s="1"/>
  <c r="I151" i="9"/>
  <c r="H151" i="9"/>
  <c r="O151" i="9" s="1"/>
  <c r="P151" i="9" s="1"/>
  <c r="I150" i="9"/>
  <c r="H150" i="9"/>
  <c r="O150" i="9" s="1"/>
  <c r="P150" i="9" s="1"/>
  <c r="I149" i="9"/>
  <c r="H149" i="9"/>
  <c r="O149" i="9" s="1"/>
  <c r="P149" i="9" s="1"/>
  <c r="I148" i="9"/>
  <c r="H148" i="9"/>
  <c r="O148" i="9" s="1"/>
  <c r="P148" i="9" s="1"/>
  <c r="I147" i="9"/>
  <c r="H147" i="9"/>
  <c r="O147" i="9" s="1"/>
  <c r="P147" i="9" s="1"/>
  <c r="I146" i="9"/>
  <c r="H146" i="9"/>
  <c r="O146" i="9" s="1"/>
  <c r="P146" i="9" s="1"/>
  <c r="I145" i="9"/>
  <c r="H145" i="9"/>
  <c r="O145" i="9" s="1"/>
  <c r="P145" i="9" s="1"/>
  <c r="I144" i="9"/>
  <c r="H144" i="9"/>
  <c r="O144" i="9" s="1"/>
  <c r="P144" i="9" s="1"/>
  <c r="I141" i="9"/>
  <c r="H141" i="9"/>
  <c r="O141" i="9" s="1"/>
  <c r="P141" i="9" s="1"/>
  <c r="I140" i="9"/>
  <c r="H140" i="9"/>
  <c r="O140" i="9" s="1"/>
  <c r="P140" i="9" s="1"/>
  <c r="I139" i="9"/>
  <c r="H139" i="9"/>
  <c r="O139" i="9" s="1"/>
  <c r="P139" i="9" s="1"/>
  <c r="I138" i="9"/>
  <c r="H138" i="9"/>
  <c r="O138" i="9" s="1"/>
  <c r="P138" i="9" s="1"/>
  <c r="I137" i="9"/>
  <c r="H137" i="9"/>
  <c r="O137" i="9" s="1"/>
  <c r="P137" i="9" s="1"/>
  <c r="I136" i="9"/>
  <c r="H136" i="9"/>
  <c r="O136" i="9" s="1"/>
  <c r="P136" i="9" s="1"/>
  <c r="I135" i="9"/>
  <c r="H135" i="9"/>
  <c r="O135" i="9" s="1"/>
  <c r="P135" i="9" s="1"/>
  <c r="I134" i="9"/>
  <c r="H134" i="9"/>
  <c r="O134" i="9" s="1"/>
  <c r="P134" i="9" s="1"/>
  <c r="I133" i="9"/>
  <c r="H133" i="9"/>
  <c r="O133" i="9" s="1"/>
  <c r="P133" i="9" s="1"/>
  <c r="I132" i="9"/>
  <c r="H132" i="9"/>
  <c r="O132" i="9" s="1"/>
  <c r="P132" i="9" s="1"/>
  <c r="I131" i="9"/>
  <c r="H131" i="9"/>
  <c r="O131" i="9" s="1"/>
  <c r="P131" i="9" s="1"/>
  <c r="I130" i="9"/>
  <c r="H130" i="9"/>
  <c r="O130" i="9" s="1"/>
  <c r="P130" i="9" s="1"/>
  <c r="I129" i="9"/>
  <c r="H129" i="9"/>
  <c r="O129" i="9" s="1"/>
  <c r="P129" i="9" s="1"/>
  <c r="I128" i="9"/>
  <c r="H128" i="9"/>
  <c r="O128" i="9" s="1"/>
  <c r="P128" i="9" s="1"/>
  <c r="I127" i="9"/>
  <c r="H127" i="9"/>
  <c r="O127" i="9" s="1"/>
  <c r="P127" i="9" s="1"/>
  <c r="I126" i="9"/>
  <c r="H126" i="9"/>
  <c r="O126" i="9" s="1"/>
  <c r="P126" i="9" s="1"/>
  <c r="I125" i="9"/>
  <c r="H125" i="9"/>
  <c r="O125" i="9" s="1"/>
  <c r="P125" i="9" s="1"/>
  <c r="I124" i="9"/>
  <c r="H124" i="9"/>
  <c r="O124" i="9" s="1"/>
  <c r="P124" i="9" s="1"/>
  <c r="I122" i="9"/>
  <c r="H122" i="9"/>
  <c r="O122" i="9" s="1"/>
  <c r="P122" i="9" s="1"/>
  <c r="I121" i="9"/>
  <c r="H121" i="9"/>
  <c r="O121" i="9" s="1"/>
  <c r="P121" i="9" s="1"/>
  <c r="I120" i="9"/>
  <c r="H120" i="9"/>
  <c r="O120" i="9" s="1"/>
  <c r="P120" i="9" s="1"/>
  <c r="I119" i="9"/>
  <c r="H119" i="9"/>
  <c r="O119" i="9" s="1"/>
  <c r="P119" i="9" s="1"/>
  <c r="I118" i="9"/>
  <c r="H118" i="9"/>
  <c r="O118" i="9" s="1"/>
  <c r="P118" i="9" s="1"/>
  <c r="I117" i="9"/>
  <c r="H117" i="9"/>
  <c r="O117" i="9" s="1"/>
  <c r="P117" i="9" s="1"/>
  <c r="I116" i="9"/>
  <c r="H116" i="9"/>
  <c r="O116" i="9" s="1"/>
  <c r="P116" i="9" s="1"/>
  <c r="I115" i="9"/>
  <c r="H115" i="9"/>
  <c r="O115" i="9" s="1"/>
  <c r="P115" i="9" s="1"/>
  <c r="I114" i="9"/>
  <c r="H114" i="9"/>
  <c r="O114" i="9" s="1"/>
  <c r="P114" i="9" s="1"/>
  <c r="I113" i="9"/>
  <c r="H113" i="9"/>
  <c r="O113" i="9" s="1"/>
  <c r="P113" i="9" s="1"/>
  <c r="I112" i="9"/>
  <c r="H112" i="9"/>
  <c r="O112" i="9" s="1"/>
  <c r="P112" i="9" s="1"/>
  <c r="I111" i="9"/>
  <c r="H111" i="9"/>
  <c r="O111" i="9" s="1"/>
  <c r="P111" i="9" s="1"/>
  <c r="I110" i="9"/>
  <c r="H110" i="9"/>
  <c r="O110" i="9" s="1"/>
  <c r="P110" i="9" s="1"/>
  <c r="I105" i="9"/>
  <c r="H105" i="9"/>
  <c r="O105" i="9" s="1"/>
  <c r="P105" i="9" s="1"/>
  <c r="I104" i="9"/>
  <c r="H104" i="9"/>
  <c r="O104" i="9" s="1"/>
  <c r="P104" i="9" s="1"/>
  <c r="I103" i="9"/>
  <c r="H103" i="9"/>
  <c r="O103" i="9" s="1"/>
  <c r="P103" i="9" s="1"/>
  <c r="I102" i="9"/>
  <c r="H102" i="9"/>
  <c r="O102" i="9" s="1"/>
  <c r="P102" i="9" s="1"/>
  <c r="I101" i="9"/>
  <c r="H101" i="9"/>
  <c r="O101" i="9" s="1"/>
  <c r="P101" i="9" s="1"/>
  <c r="I100" i="9"/>
  <c r="H100" i="9"/>
  <c r="O100" i="9" s="1"/>
  <c r="P100" i="9" s="1"/>
  <c r="I99" i="9"/>
  <c r="H99" i="9"/>
  <c r="O99" i="9" s="1"/>
  <c r="P99" i="9" s="1"/>
  <c r="I98" i="9"/>
  <c r="H98" i="9"/>
  <c r="O98" i="9" s="1"/>
  <c r="P98" i="9" s="1"/>
  <c r="I97" i="9"/>
  <c r="H97" i="9"/>
  <c r="O97" i="9" s="1"/>
  <c r="P97" i="9" s="1"/>
  <c r="I96" i="9"/>
  <c r="H96" i="9"/>
  <c r="O96" i="9" s="1"/>
  <c r="P96" i="9" s="1"/>
  <c r="I95" i="9"/>
  <c r="H95" i="9"/>
  <c r="O95" i="9" s="1"/>
  <c r="P95" i="9" s="1"/>
  <c r="I94" i="9"/>
  <c r="H94" i="9"/>
  <c r="O94" i="9" s="1"/>
  <c r="P94" i="9" s="1"/>
  <c r="I93" i="9"/>
  <c r="H93" i="9"/>
  <c r="O93" i="9" s="1"/>
  <c r="P93" i="9" s="1"/>
  <c r="I92" i="9"/>
  <c r="H92" i="9"/>
  <c r="O92" i="9" s="1"/>
  <c r="P92" i="9" s="1"/>
  <c r="I91" i="9"/>
  <c r="H91" i="9"/>
  <c r="O91" i="9" s="1"/>
  <c r="P91" i="9" s="1"/>
  <c r="I90" i="9"/>
  <c r="H90" i="9"/>
  <c r="O90" i="9" s="1"/>
  <c r="P90" i="9" s="1"/>
  <c r="I89" i="9"/>
  <c r="H89" i="9"/>
  <c r="O89" i="9" s="1"/>
  <c r="P89" i="9" s="1"/>
  <c r="I88" i="9"/>
  <c r="H88" i="9"/>
  <c r="O88" i="9" s="1"/>
  <c r="P88" i="9" s="1"/>
  <c r="I87" i="9"/>
  <c r="H87" i="9"/>
  <c r="O87" i="9" s="1"/>
  <c r="P87" i="9" s="1"/>
  <c r="I86" i="9"/>
  <c r="H86" i="9"/>
  <c r="O86" i="9" s="1"/>
  <c r="P86" i="9" s="1"/>
  <c r="I85" i="9"/>
  <c r="H85" i="9"/>
  <c r="O85" i="9" s="1"/>
  <c r="P85" i="9" s="1"/>
  <c r="I84" i="9"/>
  <c r="H84" i="9"/>
  <c r="O84" i="9" s="1"/>
  <c r="P84" i="9" s="1"/>
  <c r="I83" i="9"/>
  <c r="H83" i="9"/>
  <c r="O83" i="9" s="1"/>
  <c r="P83" i="9" s="1"/>
  <c r="I82" i="9"/>
  <c r="H82" i="9"/>
  <c r="O82" i="9" s="1"/>
  <c r="P82" i="9" s="1"/>
  <c r="I81" i="9"/>
  <c r="H81" i="9"/>
  <c r="O81" i="9" s="1"/>
  <c r="P81" i="9" s="1"/>
  <c r="I80" i="9"/>
  <c r="H80" i="9"/>
  <c r="O80" i="9" s="1"/>
  <c r="P80" i="9" s="1"/>
  <c r="I79" i="9"/>
  <c r="H79" i="9"/>
  <c r="O79" i="9" s="1"/>
  <c r="P79" i="9" s="1"/>
  <c r="I78" i="9"/>
  <c r="H78" i="9"/>
  <c r="O78" i="9" s="1"/>
  <c r="P78" i="9" s="1"/>
  <c r="I77" i="9"/>
  <c r="H77" i="9"/>
  <c r="O77" i="9" s="1"/>
  <c r="P77" i="9" s="1"/>
  <c r="I76" i="9"/>
  <c r="H76" i="9"/>
  <c r="O76" i="9" s="1"/>
  <c r="P76" i="9" s="1"/>
  <c r="I75" i="9"/>
  <c r="H75" i="9"/>
  <c r="O75" i="9" s="1"/>
  <c r="P75" i="9" s="1"/>
  <c r="I74" i="9"/>
  <c r="H74" i="9"/>
  <c r="O74" i="9" s="1"/>
  <c r="P74" i="9" s="1"/>
  <c r="I73" i="9"/>
  <c r="H73" i="9"/>
  <c r="O73" i="9" s="1"/>
  <c r="P73" i="9" s="1"/>
  <c r="I72" i="9"/>
  <c r="H72" i="9"/>
  <c r="O72" i="9" s="1"/>
  <c r="P72" i="9" s="1"/>
  <c r="I71" i="9"/>
  <c r="H71" i="9"/>
  <c r="O71" i="9" s="1"/>
  <c r="P71" i="9" s="1"/>
  <c r="I70" i="9"/>
  <c r="H70" i="9"/>
  <c r="O70" i="9" s="1"/>
  <c r="P70" i="9" s="1"/>
  <c r="I69" i="9"/>
  <c r="H69" i="9"/>
  <c r="O69" i="9" s="1"/>
  <c r="P69" i="9" s="1"/>
  <c r="I68" i="9"/>
  <c r="H68" i="9"/>
  <c r="O68" i="9" s="1"/>
  <c r="P68" i="9" s="1"/>
  <c r="I67" i="9"/>
  <c r="H67" i="9"/>
  <c r="O67" i="9" s="1"/>
  <c r="P67" i="9" s="1"/>
  <c r="I66" i="9"/>
  <c r="H66" i="9"/>
  <c r="O66" i="9" s="1"/>
  <c r="P66" i="9" s="1"/>
  <c r="I65" i="9"/>
  <c r="H65" i="9"/>
  <c r="O65" i="9" s="1"/>
  <c r="P65" i="9" s="1"/>
  <c r="I64" i="9"/>
  <c r="H64" i="9"/>
  <c r="O64" i="9" s="1"/>
  <c r="P64" i="9" s="1"/>
  <c r="I63" i="9"/>
  <c r="H63" i="9"/>
  <c r="O63" i="9" s="1"/>
  <c r="P63" i="9" s="1"/>
  <c r="I62" i="9"/>
  <c r="H62" i="9"/>
  <c r="O62" i="9" s="1"/>
  <c r="P62" i="9" s="1"/>
  <c r="I61" i="9"/>
  <c r="H61" i="9"/>
  <c r="O61" i="9" s="1"/>
  <c r="P61" i="9" s="1"/>
  <c r="I60" i="9"/>
  <c r="H60" i="9"/>
  <c r="O60" i="9" s="1"/>
  <c r="P60" i="9" s="1"/>
  <c r="I59" i="9"/>
  <c r="H59" i="9"/>
  <c r="O59" i="9" s="1"/>
  <c r="P59" i="9" s="1"/>
  <c r="I58" i="9"/>
  <c r="H58" i="9"/>
  <c r="O58" i="9" s="1"/>
  <c r="P58" i="9" s="1"/>
  <c r="I57" i="9"/>
  <c r="H57" i="9"/>
  <c r="O57" i="9" s="1"/>
  <c r="P57" i="9" s="1"/>
  <c r="I56" i="9"/>
  <c r="H56" i="9"/>
  <c r="O56" i="9" s="1"/>
  <c r="P56" i="9" s="1"/>
  <c r="I55" i="9"/>
  <c r="H55" i="9"/>
  <c r="O55" i="9" s="1"/>
  <c r="P55" i="9" s="1"/>
  <c r="I54" i="9"/>
  <c r="H54" i="9"/>
  <c r="O54" i="9" s="1"/>
  <c r="P54" i="9" s="1"/>
  <c r="I53" i="9"/>
  <c r="H53" i="9"/>
  <c r="O53" i="9" s="1"/>
  <c r="P53" i="9" s="1"/>
  <c r="I52" i="9"/>
  <c r="H52" i="9"/>
  <c r="O52" i="9" s="1"/>
  <c r="P52" i="9" s="1"/>
  <c r="I51" i="9"/>
  <c r="H51" i="9"/>
  <c r="O51" i="9" s="1"/>
  <c r="P51" i="9" s="1"/>
  <c r="I50" i="9"/>
  <c r="H50" i="9"/>
  <c r="O50" i="9" s="1"/>
  <c r="P50" i="9" s="1"/>
  <c r="I49" i="9"/>
  <c r="H49" i="9"/>
  <c r="O49" i="9" s="1"/>
  <c r="P49" i="9" s="1"/>
  <c r="I48" i="9"/>
  <c r="H48" i="9"/>
  <c r="O48" i="9" s="1"/>
  <c r="P48" i="9" s="1"/>
  <c r="I47" i="9"/>
  <c r="H47" i="9"/>
  <c r="O47" i="9" s="1"/>
  <c r="P47" i="9" s="1"/>
  <c r="I46" i="9"/>
  <c r="H46" i="9"/>
  <c r="O46" i="9" s="1"/>
  <c r="P46" i="9" s="1"/>
  <c r="I45" i="9"/>
  <c r="H45" i="9"/>
  <c r="O45" i="9" s="1"/>
  <c r="P45" i="9" s="1"/>
  <c r="I44" i="9"/>
  <c r="H44" i="9"/>
  <c r="O44" i="9" s="1"/>
  <c r="P44" i="9" s="1"/>
  <c r="I43" i="9"/>
  <c r="H43" i="9"/>
  <c r="O43" i="9" s="1"/>
  <c r="P43" i="9" s="1"/>
  <c r="I42" i="9"/>
  <c r="H42" i="9"/>
  <c r="O42" i="9" s="1"/>
  <c r="P42" i="9" s="1"/>
  <c r="I41" i="9"/>
  <c r="H41" i="9"/>
  <c r="O41" i="9" s="1"/>
  <c r="P41" i="9" s="1"/>
  <c r="I40" i="9"/>
  <c r="H40" i="9"/>
  <c r="I34" i="9"/>
  <c r="H34" i="9"/>
  <c r="O34" i="9" s="1"/>
  <c r="P34" i="9" s="1"/>
  <c r="I33" i="9"/>
  <c r="H33" i="9"/>
  <c r="O33" i="9" s="1"/>
  <c r="P33" i="9" s="1"/>
  <c r="I32" i="9"/>
  <c r="H32" i="9"/>
  <c r="O32" i="9" s="1"/>
  <c r="P32" i="9" s="1"/>
  <c r="I31" i="9"/>
  <c r="H31" i="9"/>
  <c r="O31" i="9" s="1"/>
  <c r="P31" i="9" s="1"/>
  <c r="I30" i="9"/>
  <c r="H30" i="9"/>
  <c r="O30" i="9" s="1"/>
  <c r="P30" i="9" s="1"/>
  <c r="I29" i="9"/>
  <c r="H29" i="9"/>
  <c r="O29" i="9" s="1"/>
  <c r="P29" i="9" s="1"/>
  <c r="I28" i="9"/>
  <c r="H28" i="9"/>
  <c r="O28" i="9" s="1"/>
  <c r="P28" i="9" s="1"/>
  <c r="I27" i="9"/>
  <c r="H27" i="9"/>
  <c r="O27" i="9" s="1"/>
  <c r="P27" i="9" s="1"/>
  <c r="I26" i="9"/>
  <c r="H26" i="9"/>
  <c r="O26" i="9" s="1"/>
  <c r="P26" i="9" s="1"/>
  <c r="I25" i="9"/>
  <c r="H25" i="9"/>
  <c r="O25" i="9" s="1"/>
  <c r="P25" i="9" s="1"/>
  <c r="I24" i="9"/>
  <c r="H24" i="9"/>
  <c r="O24" i="9" s="1"/>
  <c r="P24" i="9" s="1"/>
  <c r="I23" i="9"/>
  <c r="H23" i="9"/>
  <c r="O23" i="9" s="1"/>
  <c r="P23" i="9" s="1"/>
  <c r="I22" i="9"/>
  <c r="H22" i="9"/>
  <c r="O22" i="9" s="1"/>
  <c r="P22" i="9" s="1"/>
  <c r="I21" i="9"/>
  <c r="H21" i="9"/>
  <c r="O21" i="9" s="1"/>
  <c r="P21" i="9" s="1"/>
  <c r="I20" i="9"/>
  <c r="H20" i="9"/>
  <c r="O20" i="9" s="1"/>
  <c r="P20" i="9" s="1"/>
  <c r="I19" i="9"/>
  <c r="H19" i="9"/>
  <c r="O19" i="9" s="1"/>
  <c r="P19" i="9" s="1"/>
  <c r="I18" i="9"/>
  <c r="H18" i="9"/>
  <c r="O18" i="9" s="1"/>
  <c r="P18" i="9" s="1"/>
  <c r="I17" i="9"/>
  <c r="H17" i="9"/>
  <c r="O17" i="9" s="1"/>
  <c r="P17" i="9" s="1"/>
  <c r="I16" i="9"/>
  <c r="H16" i="9"/>
  <c r="O16" i="9" s="1"/>
  <c r="P16" i="9" s="1"/>
  <c r="I15" i="9"/>
  <c r="H15" i="9"/>
  <c r="O15" i="9" s="1"/>
  <c r="P15" i="9" s="1"/>
  <c r="I14" i="9"/>
  <c r="H14" i="9"/>
  <c r="O14" i="9" s="1"/>
  <c r="P14" i="9" s="1"/>
  <c r="I13" i="9"/>
  <c r="H13" i="9"/>
  <c r="O13" i="9" s="1"/>
  <c r="P13" i="9" s="1"/>
  <c r="I12" i="9"/>
  <c r="H12" i="9"/>
  <c r="O12" i="9" s="1"/>
  <c r="P12" i="9" s="1"/>
  <c r="I11" i="9"/>
  <c r="H11" i="9"/>
  <c r="O11" i="9" s="1"/>
  <c r="P11" i="9" s="1"/>
  <c r="I10" i="9"/>
  <c r="H10" i="9"/>
  <c r="O10" i="9" s="1"/>
  <c r="P10" i="9" s="1"/>
  <c r="I9" i="9"/>
  <c r="H9" i="9"/>
  <c r="O9" i="9" s="1"/>
  <c r="P9" i="9" s="1"/>
  <c r="I8" i="9"/>
  <c r="H8" i="9"/>
  <c r="O8" i="9" s="1"/>
  <c r="P8" i="9" s="1"/>
  <c r="I7" i="9"/>
  <c r="H7" i="9"/>
  <c r="O7" i="9" s="1"/>
  <c r="P7" i="9" s="1"/>
  <c r="I6" i="9"/>
  <c r="H6" i="9"/>
  <c r="O6" i="9" s="1"/>
  <c r="P6" i="9" s="1"/>
  <c r="I5" i="9"/>
  <c r="H5" i="9"/>
  <c r="O5" i="9" s="1"/>
  <c r="P5" i="9" s="1"/>
  <c r="I4" i="9"/>
  <c r="H4" i="9"/>
  <c r="O4" i="9" s="1"/>
  <c r="P4" i="9" s="1"/>
  <c r="I3" i="9"/>
  <c r="H3" i="9"/>
  <c r="O3" i="9" s="1"/>
  <c r="P3" i="9" s="1"/>
  <c r="I2" i="9"/>
  <c r="H2" i="9"/>
  <c r="O2" i="9" s="1"/>
  <c r="P2" i="9" s="1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3" i="8"/>
  <c r="G4" i="8"/>
  <c r="G5" i="8"/>
  <c r="G6" i="8"/>
  <c r="G2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3" i="8"/>
  <c r="H4" i="8"/>
  <c r="H5" i="8"/>
  <c r="H6" i="8"/>
  <c r="H7" i="8"/>
  <c r="H8" i="8"/>
  <c r="H9" i="8"/>
  <c r="H10" i="8"/>
  <c r="H11" i="8"/>
  <c r="H12" i="8"/>
  <c r="H13" i="8"/>
  <c r="H2" i="8"/>
  <c r="L173" i="3"/>
  <c r="E13" i="3"/>
  <c r="H49" i="3"/>
  <c r="E16" i="3"/>
  <c r="E154" i="3"/>
  <c r="E266" i="3"/>
  <c r="E225" i="3"/>
  <c r="E277" i="3"/>
  <c r="E276" i="3"/>
  <c r="E257" i="3"/>
  <c r="E256" i="3"/>
  <c r="E251" i="3"/>
  <c r="E216" i="3"/>
  <c r="E249" i="3"/>
  <c r="E248" i="3"/>
  <c r="E210" i="3"/>
  <c r="E246" i="3"/>
  <c r="E244" i="3"/>
  <c r="E241" i="3"/>
  <c r="E189" i="3"/>
  <c r="E240" i="3"/>
  <c r="E239" i="3"/>
  <c r="E186" i="3"/>
  <c r="E238" i="3"/>
  <c r="E185" i="3"/>
  <c r="E182" i="3"/>
  <c r="E237" i="3"/>
  <c r="E236" i="3"/>
  <c r="E177" i="3"/>
  <c r="E235" i="3"/>
  <c r="E176" i="3"/>
  <c r="E230" i="3"/>
  <c r="E137" i="3"/>
  <c r="E228" i="3"/>
  <c r="E207" i="3"/>
  <c r="E127" i="3"/>
  <c r="E200" i="3"/>
  <c r="E112" i="3"/>
  <c r="E195" i="3"/>
  <c r="E175" i="3"/>
  <c r="E173" i="3"/>
  <c r="E172" i="3"/>
  <c r="E87" i="3"/>
  <c r="E166" i="3"/>
  <c r="E160" i="3"/>
  <c r="E85" i="3"/>
  <c r="E84" i="3"/>
  <c r="E83" i="3"/>
  <c r="E82" i="3"/>
  <c r="E81" i="3"/>
  <c r="E80" i="3"/>
  <c r="E79" i="3"/>
  <c r="E72" i="3"/>
  <c r="E53" i="3"/>
  <c r="E45" i="3"/>
  <c r="E94" i="3"/>
  <c r="E31" i="3"/>
  <c r="E26" i="3"/>
  <c r="E22" i="3"/>
  <c r="D189" i="26" l="1"/>
  <c r="AK199" i="26"/>
  <c r="AC186" i="36"/>
  <c r="AK186" i="36"/>
  <c r="AD186" i="36"/>
  <c r="AL186" i="36"/>
  <c r="AE186" i="36"/>
  <c r="AF186" i="36"/>
  <c r="AG186" i="36"/>
  <c r="AH186" i="36"/>
  <c r="AI186" i="36"/>
  <c r="FD187" i="40"/>
  <c r="FD186" i="40"/>
  <c r="FO187" i="40"/>
  <c r="FO186" i="40"/>
  <c r="FZ187" i="40"/>
  <c r="FZ186" i="40"/>
  <c r="GK187" i="40"/>
  <c r="GK186" i="40"/>
  <c r="GK3" i="39"/>
  <c r="AM3" i="36"/>
  <c r="AU3" i="36"/>
  <c r="AP3" i="36"/>
  <c r="AM3" i="37"/>
  <c r="AW3" i="37"/>
  <c r="AV3" i="37"/>
  <c r="AU3" i="37"/>
  <c r="AT3" i="37"/>
  <c r="AS3" i="37"/>
  <c r="AR3" i="37"/>
  <c r="AQ3" i="37"/>
  <c r="AP3" i="37"/>
  <c r="AO3" i="37"/>
  <c r="AN3" i="37"/>
  <c r="AJ10" i="28"/>
  <c r="AQ10" i="28"/>
  <c r="AX10" i="28"/>
  <c r="AJ17" i="28"/>
  <c r="AQ17" i="28"/>
  <c r="AX17" i="28"/>
  <c r="BE17" i="28"/>
  <c r="AJ24" i="28"/>
  <c r="AQ24" i="28"/>
  <c r="AX24" i="28"/>
  <c r="BE24" i="28"/>
  <c r="AJ31" i="28"/>
  <c r="AQ31" i="28"/>
  <c r="AX31" i="28"/>
  <c r="BE31" i="28"/>
  <c r="AJ38" i="28"/>
  <c r="AQ38" i="28"/>
  <c r="AX38" i="28"/>
  <c r="BE38" i="28"/>
  <c r="Z10" i="28"/>
  <c r="Z17" i="28"/>
  <c r="Z24" i="28"/>
  <c r="Z31" i="28"/>
  <c r="Z38" i="28"/>
  <c r="S10" i="28"/>
  <c r="S17" i="28"/>
  <c r="S24" i="28"/>
  <c r="S31" i="28"/>
  <c r="S38" i="28"/>
  <c r="BI194" i="25"/>
  <c r="BI193" i="25"/>
  <c r="BI192" i="25"/>
  <c r="BI191" i="25"/>
  <c r="BR194" i="25"/>
  <c r="BR193" i="25"/>
  <c r="BR192" i="25"/>
  <c r="BR191" i="25"/>
  <c r="BQ194" i="25"/>
  <c r="BQ193" i="25"/>
  <c r="BQ192" i="25"/>
  <c r="BQ191" i="25"/>
  <c r="BP194" i="25"/>
  <c r="BP193" i="25"/>
  <c r="BP192" i="25"/>
  <c r="BP191" i="25"/>
  <c r="BO194" i="25"/>
  <c r="BO193" i="25"/>
  <c r="BO192" i="25"/>
  <c r="BO191" i="25"/>
  <c r="BN194" i="25"/>
  <c r="BN193" i="25"/>
  <c r="BN192" i="25"/>
  <c r="BN191" i="25"/>
  <c r="BM194" i="25"/>
  <c r="BM193" i="25"/>
  <c r="BM192" i="25"/>
  <c r="BM191" i="25"/>
  <c r="BL194" i="25"/>
  <c r="BL193" i="25"/>
  <c r="BL192" i="25"/>
  <c r="BL191" i="25"/>
  <c r="BK194" i="25"/>
  <c r="BK193" i="25"/>
  <c r="BK192" i="25"/>
  <c r="BK191" i="25"/>
  <c r="BJ194" i="25"/>
  <c r="BJ193" i="25"/>
  <c r="BJ192" i="25"/>
  <c r="BJ191" i="25"/>
  <c r="BS194" i="25"/>
  <c r="BS193" i="25"/>
  <c r="BS192" i="25"/>
  <c r="BS191" i="25"/>
  <c r="F190" i="25"/>
  <c r="D196" i="26"/>
  <c r="BF196" i="26"/>
  <c r="BE196" i="26"/>
  <c r="BD196" i="26"/>
  <c r="BC196" i="26"/>
  <c r="BB196" i="26"/>
  <c r="BA196" i="26"/>
  <c r="AZ196" i="26"/>
  <c r="AY196" i="26"/>
  <c r="AX196" i="26"/>
  <c r="AW196" i="26"/>
  <c r="AV196" i="26"/>
  <c r="AU196" i="26"/>
  <c r="AT196" i="26"/>
  <c r="AS196" i="26"/>
  <c r="AR196" i="26"/>
  <c r="AQ196" i="26"/>
  <c r="AP196" i="26"/>
  <c r="AO196" i="26"/>
  <c r="AN196" i="26"/>
  <c r="AM196" i="26"/>
  <c r="AL196" i="26"/>
  <c r="AK196" i="26"/>
  <c r="AJ196" i="26"/>
  <c r="AI196" i="26"/>
  <c r="AH196" i="26"/>
  <c r="AG196" i="26"/>
  <c r="AF196" i="26"/>
  <c r="AE196" i="26"/>
  <c r="AD196" i="26"/>
  <c r="AC196" i="26"/>
  <c r="AB196" i="26"/>
  <c r="AA196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BG194" i="26"/>
  <c r="BG196" i="26" s="1"/>
  <c r="BG193" i="26"/>
  <c r="BG192" i="26"/>
  <c r="BP194" i="26"/>
  <c r="BP196" i="26" s="1"/>
  <c r="BP193" i="26"/>
  <c r="BP192" i="26"/>
  <c r="BO194" i="26"/>
  <c r="BO196" i="26" s="1"/>
  <c r="BO193" i="26"/>
  <c r="BO192" i="26"/>
  <c r="BN194" i="26"/>
  <c r="BN196" i="26" s="1"/>
  <c r="BN193" i="26"/>
  <c r="BN192" i="26"/>
  <c r="BM194" i="26"/>
  <c r="BM196" i="26" s="1"/>
  <c r="BM193" i="26"/>
  <c r="BM192" i="26"/>
  <c r="BL194" i="26"/>
  <c r="BL196" i="26" s="1"/>
  <c r="BL193" i="26"/>
  <c r="BL192" i="26"/>
  <c r="BK194" i="26"/>
  <c r="BK196" i="26" s="1"/>
  <c r="BK193" i="26"/>
  <c r="BK192" i="26"/>
  <c r="BJ194" i="26"/>
  <c r="BJ196" i="26" s="1"/>
  <c r="BJ193" i="26"/>
  <c r="BJ192" i="26"/>
  <c r="BI194" i="26"/>
  <c r="BI196" i="26" s="1"/>
  <c r="BI193" i="26"/>
  <c r="BI192" i="26"/>
  <c r="BQ194" i="26"/>
  <c r="BQ196" i="26" s="1"/>
  <c r="BQ193" i="26"/>
  <c r="BQ192" i="26"/>
  <c r="BH194" i="26"/>
  <c r="BH196" i="26" s="1"/>
  <c r="BH193" i="26"/>
  <c r="BH192" i="26"/>
  <c r="L17" i="28"/>
  <c r="BG191" i="26"/>
  <c r="BG188" i="26"/>
  <c r="BG187" i="26"/>
  <c r="BG189" i="26" s="1"/>
  <c r="BP191" i="26"/>
  <c r="BP188" i="26"/>
  <c r="BP187" i="26"/>
  <c r="BP189" i="26" s="1"/>
  <c r="BO191" i="26"/>
  <c r="BO188" i="26"/>
  <c r="AM202" i="26" s="1"/>
  <c r="BO187" i="26"/>
  <c r="BO189" i="26" s="1"/>
  <c r="BN191" i="26"/>
  <c r="BN188" i="26"/>
  <c r="BN187" i="26"/>
  <c r="BM191" i="26"/>
  <c r="BM188" i="26"/>
  <c r="BM187" i="26"/>
  <c r="BM189" i="26" s="1"/>
  <c r="BL191" i="26"/>
  <c r="BL188" i="26"/>
  <c r="BL187" i="26"/>
  <c r="BL189" i="26" s="1"/>
  <c r="BK191" i="26"/>
  <c r="BK188" i="26"/>
  <c r="BK187" i="26"/>
  <c r="BJ191" i="26"/>
  <c r="BJ188" i="26"/>
  <c r="BJ187" i="26"/>
  <c r="BJ189" i="26" s="1"/>
  <c r="BI191" i="26"/>
  <c r="BI188" i="26"/>
  <c r="BI187" i="26"/>
  <c r="BI189" i="26" s="1"/>
  <c r="BQ191" i="26"/>
  <c r="BQ188" i="26"/>
  <c r="BQ187" i="26"/>
  <c r="BQ189" i="26" s="1"/>
  <c r="BH191" i="26"/>
  <c r="BH188" i="26"/>
  <c r="BH187" i="26"/>
  <c r="BH189" i="26" s="1"/>
  <c r="E190" i="26"/>
  <c r="F190" i="26"/>
  <c r="G190" i="26"/>
  <c r="H190" i="26"/>
  <c r="I190" i="26"/>
  <c r="J190" i="26"/>
  <c r="K190" i="26"/>
  <c r="L190" i="26"/>
  <c r="M190" i="26"/>
  <c r="N190" i="26"/>
  <c r="O190" i="26"/>
  <c r="P190" i="26"/>
  <c r="Q190" i="26"/>
  <c r="R190" i="26"/>
  <c r="S190" i="26"/>
  <c r="T190" i="26"/>
  <c r="U190" i="26"/>
  <c r="V190" i="26"/>
  <c r="W190" i="26"/>
  <c r="X190" i="26"/>
  <c r="Y190" i="26"/>
  <c r="Z190" i="26"/>
  <c r="AA190" i="26"/>
  <c r="AB190" i="26"/>
  <c r="AC190" i="26"/>
  <c r="AD190" i="26"/>
  <c r="AE190" i="26"/>
  <c r="AF190" i="26"/>
  <c r="AG190" i="26"/>
  <c r="AH190" i="26"/>
  <c r="AI190" i="26"/>
  <c r="AJ190" i="26"/>
  <c r="D190" i="26"/>
  <c r="BI188" i="25"/>
  <c r="BI187" i="25"/>
  <c r="BI189" i="25" s="1"/>
  <c r="BI186" i="25"/>
  <c r="BR188" i="25"/>
  <c r="BR187" i="25"/>
  <c r="BR189" i="25" s="1"/>
  <c r="BR186" i="25"/>
  <c r="BQ188" i="25"/>
  <c r="BQ187" i="25"/>
  <c r="BQ189" i="25" s="1"/>
  <c r="BQ186" i="25"/>
  <c r="BP188" i="25"/>
  <c r="BP187" i="25"/>
  <c r="BP189" i="25" s="1"/>
  <c r="BP186" i="25"/>
  <c r="BO188" i="25"/>
  <c r="BO187" i="25"/>
  <c r="BO189" i="25" s="1"/>
  <c r="BO186" i="25"/>
  <c r="BN188" i="25"/>
  <c r="BN187" i="25"/>
  <c r="BN189" i="25" s="1"/>
  <c r="BN186" i="25"/>
  <c r="BM188" i="25"/>
  <c r="BM187" i="25"/>
  <c r="BM189" i="25" s="1"/>
  <c r="BM186" i="25"/>
  <c r="BL188" i="25"/>
  <c r="BL187" i="25"/>
  <c r="BL189" i="25" s="1"/>
  <c r="BL186" i="25"/>
  <c r="BK188" i="25"/>
  <c r="BK187" i="25"/>
  <c r="BK189" i="25" s="1"/>
  <c r="BK186" i="25"/>
  <c r="BJ188" i="25"/>
  <c r="BJ187" i="25"/>
  <c r="BJ189" i="25" s="1"/>
  <c r="BJ186" i="25"/>
  <c r="BS188" i="25"/>
  <c r="BS187" i="25"/>
  <c r="BS189" i="25" s="1"/>
  <c r="BS186" i="25"/>
  <c r="Q190" i="25"/>
  <c r="R190" i="25"/>
  <c r="S190" i="25"/>
  <c r="T190" i="25"/>
  <c r="U190" i="25"/>
  <c r="V190" i="25"/>
  <c r="W190" i="25"/>
  <c r="X190" i="25"/>
  <c r="Y190" i="25"/>
  <c r="Z190" i="25"/>
  <c r="AA190" i="25"/>
  <c r="AB190" i="25"/>
  <c r="AC190" i="25"/>
  <c r="AD190" i="25"/>
  <c r="AE190" i="25"/>
  <c r="AF190" i="25"/>
  <c r="AG190" i="25"/>
  <c r="AH190" i="25"/>
  <c r="AI190" i="25"/>
  <c r="AJ190" i="25"/>
  <c r="AK190" i="25"/>
  <c r="AL190" i="25"/>
  <c r="G190" i="25"/>
  <c r="H190" i="25"/>
  <c r="I190" i="25"/>
  <c r="J190" i="25"/>
  <c r="K190" i="25"/>
  <c r="L190" i="25"/>
  <c r="M190" i="25"/>
  <c r="N190" i="25"/>
  <c r="O190" i="25"/>
  <c r="P190" i="25"/>
  <c r="L10" i="28"/>
  <c r="L24" i="28"/>
  <c r="L31" i="28"/>
  <c r="L38" i="28"/>
  <c r="E10" i="28"/>
  <c r="E38" i="28"/>
  <c r="E31" i="28"/>
  <c r="E24" i="28"/>
  <c r="E17" i="28"/>
  <c r="O245" i="9"/>
  <c r="P245" i="9" s="1"/>
  <c r="O219" i="9"/>
  <c r="P219" i="9" s="1"/>
  <c r="O123" i="9"/>
  <c r="P123" i="9" s="1"/>
  <c r="P252" i="9"/>
  <c r="M104" i="8"/>
  <c r="N104" i="8" s="1"/>
  <c r="M103" i="8"/>
  <c r="N103" i="8" s="1"/>
  <c r="M102" i="8"/>
  <c r="N102" i="8" s="1"/>
  <c r="M101" i="8"/>
  <c r="N101" i="8" s="1"/>
  <c r="M5" i="8"/>
  <c r="N5" i="8" s="1"/>
  <c r="M2" i="8"/>
  <c r="N2" i="8" s="1"/>
  <c r="M6" i="8"/>
  <c r="N6" i="8" s="1"/>
  <c r="M4" i="8"/>
  <c r="N4" i="8" s="1"/>
  <c r="M3" i="8"/>
  <c r="N3" i="8" s="1"/>
  <c r="M255" i="8"/>
  <c r="N255" i="8" s="1"/>
  <c r="M254" i="8"/>
  <c r="N254" i="8" s="1"/>
  <c r="M253" i="8"/>
  <c r="N253" i="8" s="1"/>
  <c r="M252" i="8"/>
  <c r="N252" i="8" s="1"/>
  <c r="M251" i="8"/>
  <c r="N251" i="8" s="1"/>
  <c r="M250" i="8"/>
  <c r="N250" i="8" s="1"/>
  <c r="M249" i="8"/>
  <c r="N249" i="8" s="1"/>
  <c r="M248" i="8"/>
  <c r="N248" i="8" s="1"/>
  <c r="M247" i="8"/>
  <c r="N247" i="8" s="1"/>
  <c r="M246" i="8"/>
  <c r="N246" i="8" s="1"/>
  <c r="M245" i="8"/>
  <c r="N245" i="8" s="1"/>
  <c r="M244" i="8"/>
  <c r="N244" i="8" s="1"/>
  <c r="M243" i="8"/>
  <c r="N243" i="8" s="1"/>
  <c r="M242" i="8"/>
  <c r="N242" i="8" s="1"/>
  <c r="M241" i="8"/>
  <c r="N241" i="8" s="1"/>
  <c r="M240" i="8"/>
  <c r="N240" i="8" s="1"/>
  <c r="M239" i="8"/>
  <c r="N239" i="8" s="1"/>
  <c r="M238" i="8"/>
  <c r="N238" i="8" s="1"/>
  <c r="M237" i="8"/>
  <c r="N237" i="8" s="1"/>
  <c r="M236" i="8"/>
  <c r="N236" i="8" s="1"/>
  <c r="M234" i="8"/>
  <c r="N234" i="8" s="1"/>
  <c r="M233" i="8"/>
  <c r="N233" i="8" s="1"/>
  <c r="M232" i="8"/>
  <c r="N232" i="8" s="1"/>
  <c r="M231" i="8"/>
  <c r="N231" i="8" s="1"/>
  <c r="M230" i="8"/>
  <c r="N230" i="8" s="1"/>
  <c r="M229" i="8"/>
  <c r="N229" i="8" s="1"/>
  <c r="M228" i="8"/>
  <c r="N228" i="8" s="1"/>
  <c r="M227" i="8"/>
  <c r="N227" i="8" s="1"/>
  <c r="M226" i="8"/>
  <c r="N226" i="8" s="1"/>
  <c r="M225" i="8"/>
  <c r="N225" i="8" s="1"/>
  <c r="M224" i="8"/>
  <c r="N224" i="8" s="1"/>
  <c r="M223" i="8"/>
  <c r="N223" i="8" s="1"/>
  <c r="M222" i="8"/>
  <c r="N222" i="8" s="1"/>
  <c r="M221" i="8"/>
  <c r="N221" i="8" s="1"/>
  <c r="M220" i="8"/>
  <c r="N220" i="8" s="1"/>
  <c r="M219" i="8"/>
  <c r="N219" i="8" s="1"/>
  <c r="M218" i="8"/>
  <c r="N218" i="8" s="1"/>
  <c r="M217" i="8"/>
  <c r="N217" i="8" s="1"/>
  <c r="M216" i="8"/>
  <c r="N216" i="8" s="1"/>
  <c r="M215" i="8"/>
  <c r="N215" i="8" s="1"/>
  <c r="M214" i="8"/>
  <c r="N214" i="8" s="1"/>
  <c r="M213" i="8"/>
  <c r="N213" i="8" s="1"/>
  <c r="M212" i="8"/>
  <c r="N212" i="8" s="1"/>
  <c r="M211" i="8"/>
  <c r="N211" i="8" s="1"/>
  <c r="M210" i="8"/>
  <c r="N210" i="8" s="1"/>
  <c r="M208" i="8"/>
  <c r="N208" i="8" s="1"/>
  <c r="M207" i="8"/>
  <c r="N207" i="8" s="1"/>
  <c r="M206" i="8"/>
  <c r="N206" i="8" s="1"/>
  <c r="M205" i="8"/>
  <c r="N205" i="8" s="1"/>
  <c r="M204" i="8"/>
  <c r="N204" i="8" s="1"/>
  <c r="M203" i="8"/>
  <c r="N203" i="8" s="1"/>
  <c r="M202" i="8"/>
  <c r="N202" i="8" s="1"/>
  <c r="M201" i="8"/>
  <c r="N201" i="8" s="1"/>
  <c r="M200" i="8"/>
  <c r="N200" i="8" s="1"/>
  <c r="M199" i="8"/>
  <c r="N199" i="8" s="1"/>
  <c r="M198" i="8"/>
  <c r="N198" i="8" s="1"/>
  <c r="M197" i="8"/>
  <c r="N197" i="8" s="1"/>
  <c r="M196" i="8"/>
  <c r="N196" i="8" s="1"/>
  <c r="M195" i="8"/>
  <c r="N195" i="8" s="1"/>
  <c r="M194" i="8"/>
  <c r="N194" i="8" s="1"/>
  <c r="M193" i="8"/>
  <c r="N193" i="8" s="1"/>
  <c r="M192" i="8"/>
  <c r="N192" i="8" s="1"/>
  <c r="M191" i="8"/>
  <c r="N191" i="8" s="1"/>
  <c r="M190" i="8"/>
  <c r="N190" i="8" s="1"/>
  <c r="M189" i="8"/>
  <c r="N189" i="8" s="1"/>
  <c r="M188" i="8"/>
  <c r="N188" i="8" s="1"/>
  <c r="M187" i="8"/>
  <c r="N187" i="8" s="1"/>
  <c r="M186" i="8"/>
  <c r="N186" i="8" s="1"/>
  <c r="M185" i="8"/>
  <c r="N185" i="8" s="1"/>
  <c r="M184" i="8"/>
  <c r="N184" i="8" s="1"/>
  <c r="M183" i="8"/>
  <c r="N183" i="8" s="1"/>
  <c r="M182" i="8"/>
  <c r="N182" i="8" s="1"/>
  <c r="M181" i="8"/>
  <c r="N181" i="8" s="1"/>
  <c r="M180" i="8"/>
  <c r="N180" i="8" s="1"/>
  <c r="M179" i="8"/>
  <c r="N179" i="8" s="1"/>
  <c r="M178" i="8"/>
  <c r="N178" i="8" s="1"/>
  <c r="M177" i="8"/>
  <c r="N177" i="8" s="1"/>
  <c r="M176" i="8"/>
  <c r="N176" i="8" s="1"/>
  <c r="M175" i="8"/>
  <c r="N175" i="8" s="1"/>
  <c r="M174" i="8"/>
  <c r="N174" i="8" s="1"/>
  <c r="M173" i="8"/>
  <c r="N173" i="8" s="1"/>
  <c r="M172" i="8"/>
  <c r="N172" i="8" s="1"/>
  <c r="M171" i="8"/>
  <c r="N171" i="8" s="1"/>
  <c r="M170" i="8"/>
  <c r="N170" i="8" s="1"/>
  <c r="M169" i="8"/>
  <c r="N169" i="8" s="1"/>
  <c r="M168" i="8"/>
  <c r="N168" i="8" s="1"/>
  <c r="M167" i="8"/>
  <c r="N167" i="8" s="1"/>
  <c r="M166" i="8"/>
  <c r="N166" i="8" s="1"/>
  <c r="M165" i="8"/>
  <c r="N165" i="8" s="1"/>
  <c r="M164" i="8"/>
  <c r="N164" i="8" s="1"/>
  <c r="M163" i="8"/>
  <c r="N163" i="8" s="1"/>
  <c r="M162" i="8"/>
  <c r="N162" i="8" s="1"/>
  <c r="M161" i="8"/>
  <c r="N161" i="8" s="1"/>
  <c r="M160" i="8"/>
  <c r="N160" i="8" s="1"/>
  <c r="M159" i="8"/>
  <c r="N159" i="8" s="1"/>
  <c r="M158" i="8"/>
  <c r="N158" i="8" s="1"/>
  <c r="M157" i="8"/>
  <c r="N157" i="8" s="1"/>
  <c r="M156" i="8"/>
  <c r="N156" i="8" s="1"/>
  <c r="M155" i="8"/>
  <c r="N155" i="8" s="1"/>
  <c r="M154" i="8"/>
  <c r="N154" i="8" s="1"/>
  <c r="M153" i="8"/>
  <c r="N153" i="8" s="1"/>
  <c r="M152" i="8"/>
  <c r="N152" i="8" s="1"/>
  <c r="M151" i="8"/>
  <c r="N151" i="8" s="1"/>
  <c r="M150" i="8"/>
  <c r="N150" i="8" s="1"/>
  <c r="M149" i="8"/>
  <c r="N149" i="8" s="1"/>
  <c r="M148" i="8"/>
  <c r="N148" i="8" s="1"/>
  <c r="M147" i="8"/>
  <c r="N147" i="8" s="1"/>
  <c r="M146" i="8"/>
  <c r="N146" i="8" s="1"/>
  <c r="M145" i="8"/>
  <c r="N145" i="8" s="1"/>
  <c r="M144" i="8"/>
  <c r="N144" i="8" s="1"/>
  <c r="M143" i="8"/>
  <c r="N143" i="8" s="1"/>
  <c r="M142" i="8"/>
  <c r="N142" i="8" s="1"/>
  <c r="M141" i="8"/>
  <c r="N141" i="8" s="1"/>
  <c r="M140" i="8"/>
  <c r="N140" i="8" s="1"/>
  <c r="M139" i="8"/>
  <c r="N139" i="8" s="1"/>
  <c r="M138" i="8"/>
  <c r="N138" i="8" s="1"/>
  <c r="M137" i="8"/>
  <c r="N137" i="8" s="1"/>
  <c r="M136" i="8"/>
  <c r="N136" i="8" s="1"/>
  <c r="M135" i="8"/>
  <c r="N135" i="8" s="1"/>
  <c r="M134" i="8"/>
  <c r="N134" i="8" s="1"/>
  <c r="M133" i="8"/>
  <c r="N133" i="8" s="1"/>
  <c r="M132" i="8"/>
  <c r="N132" i="8" s="1"/>
  <c r="M131" i="8"/>
  <c r="N131" i="8" s="1"/>
  <c r="M130" i="8"/>
  <c r="N130" i="8" s="1"/>
  <c r="M129" i="8"/>
  <c r="N129" i="8" s="1"/>
  <c r="M128" i="8"/>
  <c r="N128" i="8" s="1"/>
  <c r="M127" i="8"/>
  <c r="N127" i="8" s="1"/>
  <c r="M126" i="8"/>
  <c r="N126" i="8" s="1"/>
  <c r="M125" i="8"/>
  <c r="N125" i="8" s="1"/>
  <c r="M124" i="8"/>
  <c r="N124" i="8" s="1"/>
  <c r="M123" i="8"/>
  <c r="N123" i="8" s="1"/>
  <c r="M122" i="8"/>
  <c r="N122" i="8" s="1"/>
  <c r="M121" i="8"/>
  <c r="N121" i="8" s="1"/>
  <c r="M120" i="8"/>
  <c r="N120" i="8" s="1"/>
  <c r="M119" i="8"/>
  <c r="N119" i="8" s="1"/>
  <c r="M118" i="8"/>
  <c r="N118" i="8" s="1"/>
  <c r="M117" i="8"/>
  <c r="N117" i="8" s="1"/>
  <c r="M116" i="8"/>
  <c r="N116" i="8" s="1"/>
  <c r="M115" i="8"/>
  <c r="N115" i="8" s="1"/>
  <c r="M114" i="8"/>
  <c r="N114" i="8" s="1"/>
  <c r="M113" i="8"/>
  <c r="N113" i="8" s="1"/>
  <c r="M112" i="8"/>
  <c r="N112" i="8" s="1"/>
  <c r="M111" i="8"/>
  <c r="N111" i="8" s="1"/>
  <c r="M110" i="8"/>
  <c r="N110" i="8" s="1"/>
  <c r="M109" i="8"/>
  <c r="N109" i="8" s="1"/>
  <c r="M108" i="8"/>
  <c r="N108" i="8" s="1"/>
  <c r="M107" i="8"/>
  <c r="N107" i="8" s="1"/>
  <c r="M106" i="8"/>
  <c r="N106" i="8" s="1"/>
  <c r="M105" i="8"/>
  <c r="N105" i="8" s="1"/>
  <c r="M100" i="8"/>
  <c r="N100" i="8" s="1"/>
  <c r="M99" i="8"/>
  <c r="N99" i="8" s="1"/>
  <c r="M98" i="8"/>
  <c r="N98" i="8" s="1"/>
  <c r="M97" i="8"/>
  <c r="N97" i="8" s="1"/>
  <c r="M96" i="8"/>
  <c r="N96" i="8" s="1"/>
  <c r="M94" i="8"/>
  <c r="N94" i="8" s="1"/>
  <c r="M93" i="8"/>
  <c r="N93" i="8" s="1"/>
  <c r="M92" i="8"/>
  <c r="N92" i="8" s="1"/>
  <c r="M91" i="8"/>
  <c r="N91" i="8" s="1"/>
  <c r="M90" i="8"/>
  <c r="N90" i="8" s="1"/>
  <c r="M89" i="8"/>
  <c r="N89" i="8" s="1"/>
  <c r="M88" i="8"/>
  <c r="N88" i="8" s="1"/>
  <c r="M87" i="8"/>
  <c r="N87" i="8" s="1"/>
  <c r="M86" i="8"/>
  <c r="N86" i="8" s="1"/>
  <c r="M85" i="8"/>
  <c r="N85" i="8" s="1"/>
  <c r="M84" i="8"/>
  <c r="N84" i="8" s="1"/>
  <c r="M83" i="8"/>
  <c r="N83" i="8" s="1"/>
  <c r="M82" i="8"/>
  <c r="N82" i="8" s="1"/>
  <c r="M81" i="8"/>
  <c r="N81" i="8" s="1"/>
  <c r="M80" i="8"/>
  <c r="N80" i="8" s="1"/>
  <c r="M79" i="8"/>
  <c r="N79" i="8" s="1"/>
  <c r="M78" i="8"/>
  <c r="N78" i="8" s="1"/>
  <c r="M77" i="8"/>
  <c r="N77" i="8" s="1"/>
  <c r="M76" i="8"/>
  <c r="N76" i="8" s="1"/>
  <c r="M75" i="8"/>
  <c r="N75" i="8" s="1"/>
  <c r="M74" i="8"/>
  <c r="N74" i="8" s="1"/>
  <c r="M73" i="8"/>
  <c r="N73" i="8" s="1"/>
  <c r="M72" i="8"/>
  <c r="N72" i="8" s="1"/>
  <c r="M71" i="8"/>
  <c r="N71" i="8" s="1"/>
  <c r="M70" i="8"/>
  <c r="N70" i="8" s="1"/>
  <c r="M69" i="8"/>
  <c r="N69" i="8" s="1"/>
  <c r="M68" i="8"/>
  <c r="N68" i="8" s="1"/>
  <c r="M67" i="8"/>
  <c r="N67" i="8" s="1"/>
  <c r="M66" i="8"/>
  <c r="N66" i="8" s="1"/>
  <c r="M65" i="8"/>
  <c r="N65" i="8" s="1"/>
  <c r="M64" i="8"/>
  <c r="N64" i="8" s="1"/>
  <c r="M63" i="8"/>
  <c r="N63" i="8" s="1"/>
  <c r="M62" i="8"/>
  <c r="N62" i="8" s="1"/>
  <c r="M61" i="8"/>
  <c r="N61" i="8" s="1"/>
  <c r="M60" i="8"/>
  <c r="N60" i="8" s="1"/>
  <c r="M59" i="8"/>
  <c r="N59" i="8" s="1"/>
  <c r="M58" i="8"/>
  <c r="N58" i="8" s="1"/>
  <c r="M57" i="8"/>
  <c r="N57" i="8" s="1"/>
  <c r="M56" i="8"/>
  <c r="N56" i="8" s="1"/>
  <c r="M55" i="8"/>
  <c r="N55" i="8" s="1"/>
  <c r="M54" i="8"/>
  <c r="N54" i="8" s="1"/>
  <c r="M53" i="8"/>
  <c r="N53" i="8" s="1"/>
  <c r="M52" i="8"/>
  <c r="N52" i="8" s="1"/>
  <c r="M51" i="8"/>
  <c r="N51" i="8" s="1"/>
  <c r="M50" i="8"/>
  <c r="N50" i="8" s="1"/>
  <c r="M49" i="8"/>
  <c r="N49" i="8" s="1"/>
  <c r="M48" i="8"/>
  <c r="N48" i="8" s="1"/>
  <c r="M47" i="8"/>
  <c r="N47" i="8" s="1"/>
  <c r="M46" i="8"/>
  <c r="N46" i="8" s="1"/>
  <c r="M45" i="8"/>
  <c r="N45" i="8" s="1"/>
  <c r="M44" i="8"/>
  <c r="N44" i="8" s="1"/>
  <c r="M43" i="8"/>
  <c r="N43" i="8" s="1"/>
  <c r="M42" i="8"/>
  <c r="N42" i="8" s="1"/>
  <c r="M41" i="8"/>
  <c r="N41" i="8" s="1"/>
  <c r="M40" i="8"/>
  <c r="N40" i="8" s="1"/>
  <c r="M39" i="8"/>
  <c r="N39" i="8" s="1"/>
  <c r="M38" i="8"/>
  <c r="N38" i="8" s="1"/>
  <c r="M37" i="8"/>
  <c r="N37" i="8" s="1"/>
  <c r="M36" i="8"/>
  <c r="N36" i="8" s="1"/>
  <c r="M35" i="8"/>
  <c r="N35" i="8" s="1"/>
  <c r="M33" i="8"/>
  <c r="N33" i="8" s="1"/>
  <c r="M32" i="8"/>
  <c r="N32" i="8" s="1"/>
  <c r="M31" i="8"/>
  <c r="N31" i="8" s="1"/>
  <c r="M30" i="8"/>
  <c r="N30" i="8" s="1"/>
  <c r="M29" i="8"/>
  <c r="N29" i="8" s="1"/>
  <c r="M28" i="8"/>
  <c r="N28" i="8" s="1"/>
  <c r="M27" i="8"/>
  <c r="N27" i="8" s="1"/>
  <c r="M26" i="8"/>
  <c r="N26" i="8" s="1"/>
  <c r="M25" i="8"/>
  <c r="N25" i="8" s="1"/>
  <c r="M24" i="8"/>
  <c r="N24" i="8" s="1"/>
  <c r="M23" i="8"/>
  <c r="N23" i="8" s="1"/>
  <c r="M22" i="8"/>
  <c r="N22" i="8" s="1"/>
  <c r="M21" i="8"/>
  <c r="N21" i="8" s="1"/>
  <c r="M20" i="8"/>
  <c r="N20" i="8" s="1"/>
  <c r="M19" i="8"/>
  <c r="N19" i="8" s="1"/>
  <c r="M18" i="8"/>
  <c r="N18" i="8" s="1"/>
  <c r="M17" i="8"/>
  <c r="N17" i="8" s="1"/>
  <c r="M16" i="8"/>
  <c r="N16" i="8" s="1"/>
  <c r="M15" i="8"/>
  <c r="N15" i="8" s="1"/>
  <c r="M14" i="8"/>
  <c r="N14" i="8" s="1"/>
  <c r="M13" i="8"/>
  <c r="N13" i="8" s="1"/>
  <c r="M12" i="8"/>
  <c r="N12" i="8" s="1"/>
  <c r="M11" i="8"/>
  <c r="N11" i="8" s="1"/>
  <c r="M10" i="8"/>
  <c r="N10" i="8" s="1"/>
  <c r="M9" i="8"/>
  <c r="N9" i="8" s="1"/>
  <c r="M8" i="8"/>
  <c r="N8" i="8" s="1"/>
  <c r="M7" i="8"/>
  <c r="N7" i="8" s="1"/>
  <c r="AM200" i="26" l="1"/>
  <c r="AM199" i="26"/>
  <c r="BK189" i="26"/>
  <c r="AM201" i="26"/>
  <c r="BN189" i="26"/>
  <c r="JK4" i="40"/>
  <c r="JL4" i="40"/>
  <c r="JW4" i="40" s="1"/>
  <c r="JM4" i="40"/>
  <c r="JN4" i="40"/>
  <c r="JO4" i="40"/>
  <c r="JP4" i="40"/>
  <c r="KA4" i="40" s="1"/>
  <c r="JQ4" i="40"/>
  <c r="KB4" i="40" s="1"/>
  <c r="JR4" i="40"/>
  <c r="JS4" i="40"/>
  <c r="JT4" i="40"/>
  <c r="JJ5" i="40"/>
  <c r="JU5" i="40" s="1"/>
  <c r="JK5" i="40"/>
  <c r="JV5" i="40" s="1"/>
  <c r="JL5" i="40"/>
  <c r="JW5" i="40" s="1"/>
  <c r="JM5" i="40"/>
  <c r="JX5" i="40" s="1"/>
  <c r="JN5" i="40"/>
  <c r="JY5" i="40" s="1"/>
  <c r="JO5" i="40"/>
  <c r="JZ5" i="40" s="1"/>
  <c r="JP5" i="40"/>
  <c r="KA5" i="40" s="1"/>
  <c r="JQ5" i="40"/>
  <c r="KB5" i="40" s="1"/>
  <c r="JR5" i="40"/>
  <c r="KC5" i="40" s="1"/>
  <c r="JS5" i="40"/>
  <c r="KD5" i="40" s="1"/>
  <c r="JT5" i="40"/>
  <c r="KE5" i="40" s="1"/>
  <c r="JJ6" i="40"/>
  <c r="JU6" i="40" s="1"/>
  <c r="JK6" i="40"/>
  <c r="JV6" i="40" s="1"/>
  <c r="JL6" i="40"/>
  <c r="JW6" i="40" s="1"/>
  <c r="JM6" i="40"/>
  <c r="JX6" i="40" s="1"/>
  <c r="JN6" i="40"/>
  <c r="JY6" i="40" s="1"/>
  <c r="JO6" i="40"/>
  <c r="JZ6" i="40" s="1"/>
  <c r="JP6" i="40"/>
  <c r="KA6" i="40" s="1"/>
  <c r="JQ6" i="40"/>
  <c r="KB6" i="40" s="1"/>
  <c r="JR6" i="40"/>
  <c r="KC6" i="40" s="1"/>
  <c r="JS6" i="40"/>
  <c r="JT6" i="40"/>
  <c r="JJ7" i="40"/>
  <c r="JU7" i="40" s="1"/>
  <c r="JK7" i="40"/>
  <c r="JV7" i="40" s="1"/>
  <c r="JL7" i="40"/>
  <c r="JW7" i="40" s="1"/>
  <c r="JM7" i="40"/>
  <c r="JX7" i="40" s="1"/>
  <c r="JN7" i="40"/>
  <c r="JY7" i="40" s="1"/>
  <c r="JO7" i="40"/>
  <c r="JZ7" i="40" s="1"/>
  <c r="JP7" i="40"/>
  <c r="KA7" i="40" s="1"/>
  <c r="JQ7" i="40"/>
  <c r="KB7" i="40" s="1"/>
  <c r="JR7" i="40"/>
  <c r="KC7" i="40" s="1"/>
  <c r="JS7" i="40"/>
  <c r="KD7" i="40" s="1"/>
  <c r="JT7" i="40"/>
  <c r="JJ8" i="40"/>
  <c r="JU8" i="40" s="1"/>
  <c r="JK8" i="40"/>
  <c r="JV8" i="40" s="1"/>
  <c r="JL8" i="40"/>
  <c r="JW8" i="40" s="1"/>
  <c r="JM8" i="40"/>
  <c r="JX8" i="40" s="1"/>
  <c r="JN8" i="40"/>
  <c r="JY8" i="40" s="1"/>
  <c r="JO8" i="40"/>
  <c r="JZ8" i="40" s="1"/>
  <c r="JP8" i="40"/>
  <c r="KA8" i="40" s="1"/>
  <c r="JQ8" i="40"/>
  <c r="KB8" i="40" s="1"/>
  <c r="JR8" i="40"/>
  <c r="KC8" i="40" s="1"/>
  <c r="JS8" i="40"/>
  <c r="KD8" i="40" s="1"/>
  <c r="JT8" i="40"/>
  <c r="KE8" i="40" s="1"/>
  <c r="JJ9" i="40"/>
  <c r="JK9" i="40"/>
  <c r="JL9" i="40"/>
  <c r="JM9" i="40"/>
  <c r="JN9" i="40"/>
  <c r="JO9" i="40"/>
  <c r="JP9" i="40"/>
  <c r="JQ9" i="40"/>
  <c r="JR9" i="40"/>
  <c r="JS9" i="40"/>
  <c r="JT9" i="40"/>
  <c r="JJ10" i="40"/>
  <c r="JK10" i="40"/>
  <c r="JL10" i="40"/>
  <c r="JM10" i="40"/>
  <c r="JN10" i="40"/>
  <c r="JO10" i="40"/>
  <c r="JP10" i="40"/>
  <c r="JQ10" i="40"/>
  <c r="JR10" i="40"/>
  <c r="JS10" i="40"/>
  <c r="KD10" i="40" s="1"/>
  <c r="JT10" i="40"/>
  <c r="JJ11" i="40"/>
  <c r="JU11" i="40" s="1"/>
  <c r="JK11" i="40"/>
  <c r="JV11" i="40" s="1"/>
  <c r="JL11" i="40"/>
  <c r="JW11" i="40" s="1"/>
  <c r="JM11" i="40"/>
  <c r="JX11" i="40" s="1"/>
  <c r="JN11" i="40"/>
  <c r="JY11" i="40" s="1"/>
  <c r="JO11" i="40"/>
  <c r="JZ11" i="40" s="1"/>
  <c r="JP11" i="40"/>
  <c r="KA11" i="40" s="1"/>
  <c r="JQ11" i="40"/>
  <c r="KB11" i="40" s="1"/>
  <c r="JR11" i="40"/>
  <c r="KC11" i="40" s="1"/>
  <c r="JS11" i="40"/>
  <c r="KD11" i="40" s="1"/>
  <c r="JT11" i="40"/>
  <c r="JJ12" i="40"/>
  <c r="JU12" i="40" s="1"/>
  <c r="JK12" i="40"/>
  <c r="JV12" i="40" s="1"/>
  <c r="JL12" i="40"/>
  <c r="JW12" i="40" s="1"/>
  <c r="JM12" i="40"/>
  <c r="JX12" i="40" s="1"/>
  <c r="JN12" i="40"/>
  <c r="JY12" i="40" s="1"/>
  <c r="JO12" i="40"/>
  <c r="JZ12" i="40" s="1"/>
  <c r="JP12" i="40"/>
  <c r="KA12" i="40" s="1"/>
  <c r="JQ12" i="40"/>
  <c r="KB12" i="40" s="1"/>
  <c r="JR12" i="40"/>
  <c r="JS12" i="40"/>
  <c r="JT12" i="40"/>
  <c r="JJ13" i="40"/>
  <c r="JK13" i="40"/>
  <c r="JL13" i="40"/>
  <c r="JW13" i="40" s="1"/>
  <c r="JM13" i="40"/>
  <c r="JX13" i="40" s="1"/>
  <c r="JN13" i="40"/>
  <c r="JO13" i="40"/>
  <c r="JP13" i="40"/>
  <c r="JQ13" i="40"/>
  <c r="JR13" i="40"/>
  <c r="JS13" i="40"/>
  <c r="JT13" i="40"/>
  <c r="JJ14" i="40"/>
  <c r="JK14" i="40"/>
  <c r="JL14" i="40"/>
  <c r="JM14" i="40"/>
  <c r="JN14" i="40"/>
  <c r="JO14" i="40"/>
  <c r="JP14" i="40"/>
  <c r="JQ14" i="40"/>
  <c r="JR14" i="40"/>
  <c r="JS14" i="40"/>
  <c r="JT14" i="40"/>
  <c r="JJ15" i="40"/>
  <c r="JU15" i="40" s="1"/>
  <c r="JK15" i="40"/>
  <c r="JV15" i="40" s="1"/>
  <c r="JL15" i="40"/>
  <c r="JW15" i="40" s="1"/>
  <c r="JM15" i="40"/>
  <c r="JX15" i="40" s="1"/>
  <c r="JN15" i="40"/>
  <c r="JY15" i="40" s="1"/>
  <c r="JO15" i="40"/>
  <c r="JZ15" i="40" s="1"/>
  <c r="JP15" i="40"/>
  <c r="KA15" i="40" s="1"/>
  <c r="JQ15" i="40"/>
  <c r="KB15" i="40" s="1"/>
  <c r="JR15" i="40"/>
  <c r="JS15" i="40"/>
  <c r="KD15" i="40" s="1"/>
  <c r="JT15" i="40"/>
  <c r="JJ16" i="40"/>
  <c r="JK16" i="40"/>
  <c r="JL16" i="40"/>
  <c r="JM16" i="40"/>
  <c r="JN16" i="40"/>
  <c r="JY16" i="40" s="1"/>
  <c r="JO16" i="40"/>
  <c r="JZ16" i="40" s="1"/>
  <c r="JP16" i="40"/>
  <c r="KA16" i="40" s="1"/>
  <c r="JQ16" i="40"/>
  <c r="KB16" i="40" s="1"/>
  <c r="JR16" i="40"/>
  <c r="KC16" i="40" s="1"/>
  <c r="JS16" i="40"/>
  <c r="KD16" i="40" s="1"/>
  <c r="JT16" i="40"/>
  <c r="JJ17" i="40"/>
  <c r="JK17" i="40"/>
  <c r="JL17" i="40"/>
  <c r="JM17" i="40"/>
  <c r="JN17" i="40"/>
  <c r="JO17" i="40"/>
  <c r="JZ17" i="40" s="1"/>
  <c r="JP17" i="40"/>
  <c r="KA17" i="40" s="1"/>
  <c r="JQ17" i="40"/>
  <c r="KB17" i="40" s="1"/>
  <c r="JR17" i="40"/>
  <c r="KC17" i="40" s="1"/>
  <c r="JS17" i="40"/>
  <c r="KD17" i="40" s="1"/>
  <c r="JT17" i="40"/>
  <c r="KE17" i="40" s="1"/>
  <c r="JJ18" i="40"/>
  <c r="JK18" i="40"/>
  <c r="JL18" i="40"/>
  <c r="JM18" i="40"/>
  <c r="JN18" i="40"/>
  <c r="JO18" i="40"/>
  <c r="JZ18" i="40" s="1"/>
  <c r="JP18" i="40"/>
  <c r="KA18" i="40" s="1"/>
  <c r="JQ18" i="40"/>
  <c r="KB18" i="40" s="1"/>
  <c r="JR18" i="40"/>
  <c r="KC18" i="40" s="1"/>
  <c r="JS18" i="40"/>
  <c r="KD18" i="40" s="1"/>
  <c r="JT18" i="40"/>
  <c r="JJ19" i="40"/>
  <c r="JK19" i="40"/>
  <c r="JL19" i="40"/>
  <c r="JM19" i="40"/>
  <c r="JN19" i="40"/>
  <c r="JO19" i="40"/>
  <c r="JP19" i="40"/>
  <c r="JQ19" i="40"/>
  <c r="JR19" i="40"/>
  <c r="JS19" i="40"/>
  <c r="KD19" i="40" s="1"/>
  <c r="JT19" i="40"/>
  <c r="KE19" i="40" s="1"/>
  <c r="JJ20" i="40"/>
  <c r="JU20" i="40" s="1"/>
  <c r="JK20" i="40"/>
  <c r="JV20" i="40" s="1"/>
  <c r="JL20" i="40"/>
  <c r="JW20" i="40" s="1"/>
  <c r="JM20" i="40"/>
  <c r="JX20" i="40" s="1"/>
  <c r="JN20" i="40"/>
  <c r="JY20" i="40" s="1"/>
  <c r="JO20" i="40"/>
  <c r="JZ20" i="40" s="1"/>
  <c r="JP20" i="40"/>
  <c r="KA20" i="40" s="1"/>
  <c r="JQ20" i="40"/>
  <c r="KB20" i="40" s="1"/>
  <c r="JR20" i="40"/>
  <c r="KC20" i="40" s="1"/>
  <c r="JS20" i="40"/>
  <c r="KD20" i="40" s="1"/>
  <c r="JT20" i="40"/>
  <c r="JJ21" i="40"/>
  <c r="JU21" i="40" s="1"/>
  <c r="JK21" i="40"/>
  <c r="JV21" i="40" s="1"/>
  <c r="JL21" i="40"/>
  <c r="JM21" i="40"/>
  <c r="JX21" i="40" s="1"/>
  <c r="JN21" i="40"/>
  <c r="JY21" i="40" s="1"/>
  <c r="JO21" i="40"/>
  <c r="JZ21" i="40" s="1"/>
  <c r="JP21" i="40"/>
  <c r="KA21" i="40" s="1"/>
  <c r="JQ21" i="40"/>
  <c r="KB21" i="40" s="1"/>
  <c r="JR21" i="40"/>
  <c r="KC21" i="40" s="1"/>
  <c r="JS21" i="40"/>
  <c r="KD21" i="40" s="1"/>
  <c r="JT21" i="40"/>
  <c r="JJ22" i="40"/>
  <c r="JU22" i="40" s="1"/>
  <c r="JK22" i="40"/>
  <c r="JV22" i="40" s="1"/>
  <c r="JL22" i="40"/>
  <c r="JW22" i="40" s="1"/>
  <c r="JM22" i="40"/>
  <c r="JX22" i="40" s="1"/>
  <c r="JN22" i="40"/>
  <c r="JY22" i="40" s="1"/>
  <c r="JO22" i="40"/>
  <c r="JZ22" i="40" s="1"/>
  <c r="JP22" i="40"/>
  <c r="KA22" i="40" s="1"/>
  <c r="JQ22" i="40"/>
  <c r="KB22" i="40" s="1"/>
  <c r="JR22" i="40"/>
  <c r="KC22" i="40" s="1"/>
  <c r="JS22" i="40"/>
  <c r="KD22" i="40" s="1"/>
  <c r="JT22" i="40"/>
  <c r="JJ23" i="40"/>
  <c r="JU23" i="40" s="1"/>
  <c r="JK23" i="40"/>
  <c r="JV23" i="40" s="1"/>
  <c r="JL23" i="40"/>
  <c r="JW23" i="40" s="1"/>
  <c r="JM23" i="40"/>
  <c r="JX23" i="40" s="1"/>
  <c r="JN23" i="40"/>
  <c r="JY23" i="40" s="1"/>
  <c r="JO23" i="40"/>
  <c r="JZ23" i="40" s="1"/>
  <c r="JP23" i="40"/>
  <c r="KA23" i="40" s="1"/>
  <c r="JQ23" i="40"/>
  <c r="KB23" i="40" s="1"/>
  <c r="JR23" i="40"/>
  <c r="KC23" i="40" s="1"/>
  <c r="JS23" i="40"/>
  <c r="KD23" i="40" s="1"/>
  <c r="JT23" i="40"/>
  <c r="JJ24" i="40"/>
  <c r="JU24" i="40" s="1"/>
  <c r="JK24" i="40"/>
  <c r="JV24" i="40" s="1"/>
  <c r="JL24" i="40"/>
  <c r="JW24" i="40" s="1"/>
  <c r="JM24" i="40"/>
  <c r="JX24" i="40" s="1"/>
  <c r="JN24" i="40"/>
  <c r="JY24" i="40" s="1"/>
  <c r="JO24" i="40"/>
  <c r="JZ24" i="40" s="1"/>
  <c r="JP24" i="40"/>
  <c r="KA24" i="40" s="1"/>
  <c r="JQ24" i="40"/>
  <c r="KB24" i="40" s="1"/>
  <c r="JR24" i="40"/>
  <c r="KC24" i="40" s="1"/>
  <c r="JS24" i="40"/>
  <c r="KD24" i="40" s="1"/>
  <c r="JT24" i="40"/>
  <c r="JJ25" i="40"/>
  <c r="JU25" i="40" s="1"/>
  <c r="JK25" i="40"/>
  <c r="JV25" i="40" s="1"/>
  <c r="JL25" i="40"/>
  <c r="JW25" i="40" s="1"/>
  <c r="JM25" i="40"/>
  <c r="JX25" i="40" s="1"/>
  <c r="JN25" i="40"/>
  <c r="JY25" i="40" s="1"/>
  <c r="JO25" i="40"/>
  <c r="JZ25" i="40" s="1"/>
  <c r="JP25" i="40"/>
  <c r="KA25" i="40" s="1"/>
  <c r="JQ25" i="40"/>
  <c r="KB25" i="40" s="1"/>
  <c r="JR25" i="40"/>
  <c r="KC25" i="40" s="1"/>
  <c r="JS25" i="40"/>
  <c r="KD25" i="40" s="1"/>
  <c r="JT25" i="40"/>
  <c r="JJ26" i="40"/>
  <c r="JK26" i="40"/>
  <c r="JL26" i="40"/>
  <c r="JM26" i="40"/>
  <c r="JN26" i="40"/>
  <c r="JO26" i="40"/>
  <c r="JP26" i="40"/>
  <c r="JQ26" i="40"/>
  <c r="JR26" i="40"/>
  <c r="JS26" i="40"/>
  <c r="JT26" i="40"/>
  <c r="JJ27" i="40"/>
  <c r="JK27" i="40"/>
  <c r="JL27" i="40"/>
  <c r="JW27" i="40" s="1"/>
  <c r="JM27" i="40"/>
  <c r="JN27" i="40"/>
  <c r="JO27" i="40"/>
  <c r="JP27" i="40"/>
  <c r="JQ27" i="40"/>
  <c r="JR27" i="40"/>
  <c r="JS27" i="40"/>
  <c r="JT27" i="40"/>
  <c r="JJ28" i="40"/>
  <c r="JU28" i="40" s="1"/>
  <c r="JK28" i="40"/>
  <c r="JV28" i="40" s="1"/>
  <c r="JL28" i="40"/>
  <c r="JW28" i="40" s="1"/>
  <c r="JM28" i="40"/>
  <c r="JX28" i="40" s="1"/>
  <c r="JN28" i="40"/>
  <c r="JO28" i="40"/>
  <c r="JP28" i="40"/>
  <c r="JQ28" i="40"/>
  <c r="JR28" i="40"/>
  <c r="JS28" i="40"/>
  <c r="JT28" i="40"/>
  <c r="JJ29" i="40"/>
  <c r="JK29" i="40"/>
  <c r="JL29" i="40"/>
  <c r="JM29" i="40"/>
  <c r="JX29" i="40" s="1"/>
  <c r="JN29" i="40"/>
  <c r="JO29" i="40"/>
  <c r="JP29" i="40"/>
  <c r="JQ29" i="40"/>
  <c r="JR29" i="40"/>
  <c r="JS29" i="40"/>
  <c r="JT29" i="40"/>
  <c r="JJ30" i="40"/>
  <c r="JK30" i="40"/>
  <c r="JL30" i="40"/>
  <c r="JM30" i="40"/>
  <c r="JN30" i="40"/>
  <c r="JO30" i="40"/>
  <c r="JP30" i="40"/>
  <c r="JQ30" i="40"/>
  <c r="JR30" i="40"/>
  <c r="JS30" i="40"/>
  <c r="JT30" i="40"/>
  <c r="KE30" i="40" s="1"/>
  <c r="JJ31" i="40"/>
  <c r="JU31" i="40" s="1"/>
  <c r="JK31" i="40"/>
  <c r="JV31" i="40" s="1"/>
  <c r="JL31" i="40"/>
  <c r="JW31" i="40" s="1"/>
  <c r="JM31" i="40"/>
  <c r="JX31" i="40" s="1"/>
  <c r="JN31" i="40"/>
  <c r="JY31" i="40" s="1"/>
  <c r="JO31" i="40"/>
  <c r="JZ31" i="40" s="1"/>
  <c r="JP31" i="40"/>
  <c r="KA31" i="40" s="1"/>
  <c r="JQ31" i="40"/>
  <c r="KB31" i="40" s="1"/>
  <c r="JR31" i="40"/>
  <c r="KC31" i="40" s="1"/>
  <c r="JS31" i="40"/>
  <c r="KD31" i="40" s="1"/>
  <c r="JT31" i="40"/>
  <c r="JJ32" i="40"/>
  <c r="JK32" i="40"/>
  <c r="JL32" i="40"/>
  <c r="JM32" i="40"/>
  <c r="JN32" i="40"/>
  <c r="JO32" i="40"/>
  <c r="JP32" i="40"/>
  <c r="KA32" i="40" s="1"/>
  <c r="JQ32" i="40"/>
  <c r="KB32" i="40" s="1"/>
  <c r="JR32" i="40"/>
  <c r="KC32" i="40" s="1"/>
  <c r="JS32" i="40"/>
  <c r="JT32" i="40"/>
  <c r="JJ33" i="40"/>
  <c r="JK33" i="40"/>
  <c r="JL33" i="40"/>
  <c r="JM33" i="40"/>
  <c r="JN33" i="40"/>
  <c r="JO33" i="40"/>
  <c r="JP33" i="40"/>
  <c r="JQ33" i="40"/>
  <c r="JR33" i="40"/>
  <c r="KC33" i="40" s="1"/>
  <c r="JS33" i="40"/>
  <c r="KD33" i="40" s="1"/>
  <c r="JT33" i="40"/>
  <c r="JJ34" i="40"/>
  <c r="JK34" i="40"/>
  <c r="JL34" i="40"/>
  <c r="JM34" i="40"/>
  <c r="JN34" i="40"/>
  <c r="JO34" i="40"/>
  <c r="JP34" i="40"/>
  <c r="JQ34" i="40"/>
  <c r="JR34" i="40"/>
  <c r="KC34" i="40" s="1"/>
  <c r="JS34" i="40"/>
  <c r="KD34" i="40" s="1"/>
  <c r="JT34" i="40"/>
  <c r="JJ35" i="40"/>
  <c r="JU35" i="40" s="1"/>
  <c r="JK35" i="40"/>
  <c r="JL35" i="40"/>
  <c r="JM35" i="40"/>
  <c r="JN35" i="40"/>
  <c r="JO35" i="40"/>
  <c r="JP35" i="40"/>
  <c r="JQ35" i="40"/>
  <c r="JR35" i="40"/>
  <c r="JS35" i="40"/>
  <c r="JT35" i="40"/>
  <c r="JJ36" i="40"/>
  <c r="JU36" i="40" s="1"/>
  <c r="JK36" i="40"/>
  <c r="JV36" i="40" s="1"/>
  <c r="JL36" i="40"/>
  <c r="JW36" i="40" s="1"/>
  <c r="JM36" i="40"/>
  <c r="JN36" i="40"/>
  <c r="JO36" i="40"/>
  <c r="JP36" i="40"/>
  <c r="JQ36" i="40"/>
  <c r="JR36" i="40"/>
  <c r="JS36" i="40"/>
  <c r="JT36" i="40"/>
  <c r="JJ37" i="40"/>
  <c r="JU37" i="40" s="1"/>
  <c r="JK37" i="40"/>
  <c r="JV37" i="40" s="1"/>
  <c r="JL37" i="40"/>
  <c r="JW37" i="40" s="1"/>
  <c r="JM37" i="40"/>
  <c r="JN37" i="40"/>
  <c r="JO37" i="40"/>
  <c r="JP37" i="40"/>
  <c r="JQ37" i="40"/>
  <c r="JR37" i="40"/>
  <c r="JS37" i="40"/>
  <c r="JT37" i="40"/>
  <c r="JJ38" i="40"/>
  <c r="JU38" i="40" s="1"/>
  <c r="JK38" i="40"/>
  <c r="JV38" i="40" s="1"/>
  <c r="JL38" i="40"/>
  <c r="JW38" i="40" s="1"/>
  <c r="JM38" i="40"/>
  <c r="JX38" i="40" s="1"/>
  <c r="JN38" i="40"/>
  <c r="JY38" i="40" s="1"/>
  <c r="JO38" i="40"/>
  <c r="JZ38" i="40" s="1"/>
  <c r="JP38" i="40"/>
  <c r="KA38" i="40" s="1"/>
  <c r="JQ38" i="40"/>
  <c r="KB38" i="40" s="1"/>
  <c r="JR38" i="40"/>
  <c r="KC38" i="40" s="1"/>
  <c r="JS38" i="40"/>
  <c r="JT38" i="40"/>
  <c r="JJ39" i="40"/>
  <c r="JK39" i="40"/>
  <c r="JL39" i="40"/>
  <c r="JM39" i="40"/>
  <c r="JX39" i="40" s="1"/>
  <c r="JN39" i="40"/>
  <c r="JY39" i="40" s="1"/>
  <c r="JO39" i="40"/>
  <c r="JZ39" i="40" s="1"/>
  <c r="JP39" i="40"/>
  <c r="KA39" i="40" s="1"/>
  <c r="JQ39" i="40"/>
  <c r="KB39" i="40" s="1"/>
  <c r="JR39" i="40"/>
  <c r="JS39" i="40"/>
  <c r="KD39" i="40" s="1"/>
  <c r="JT39" i="40"/>
  <c r="KE39" i="40" s="1"/>
  <c r="JJ40" i="40"/>
  <c r="JK40" i="40"/>
  <c r="JL40" i="40"/>
  <c r="JW40" i="40" s="1"/>
  <c r="JM40" i="40"/>
  <c r="JX40" i="40" s="1"/>
  <c r="JN40" i="40"/>
  <c r="JY40" i="40" s="1"/>
  <c r="JO40" i="40"/>
  <c r="JZ40" i="40" s="1"/>
  <c r="JP40" i="40"/>
  <c r="KA40" i="40" s="1"/>
  <c r="JQ40" i="40"/>
  <c r="JR40" i="40"/>
  <c r="JS40" i="40"/>
  <c r="JT40" i="40"/>
  <c r="JJ41" i="40"/>
  <c r="JK41" i="40"/>
  <c r="JL41" i="40"/>
  <c r="JM41" i="40"/>
  <c r="JX41" i="40" s="1"/>
  <c r="JN41" i="40"/>
  <c r="JY41" i="40" s="1"/>
  <c r="JO41" i="40"/>
  <c r="JZ41" i="40" s="1"/>
  <c r="JP41" i="40"/>
  <c r="KA41" i="40" s="1"/>
  <c r="JQ41" i="40"/>
  <c r="KB41" i="40" s="1"/>
  <c r="JR41" i="40"/>
  <c r="KC41" i="40" s="1"/>
  <c r="JS41" i="40"/>
  <c r="KD41" i="40" s="1"/>
  <c r="JT41" i="40"/>
  <c r="KE41" i="40" s="1"/>
  <c r="JJ42" i="40"/>
  <c r="JK42" i="40"/>
  <c r="JL42" i="40"/>
  <c r="JW42" i="40" s="1"/>
  <c r="JM42" i="40"/>
  <c r="JX42" i="40" s="1"/>
  <c r="JN42" i="40"/>
  <c r="JY42" i="40" s="1"/>
  <c r="JO42" i="40"/>
  <c r="JP42" i="40"/>
  <c r="JQ42" i="40"/>
  <c r="JR42" i="40"/>
  <c r="JS42" i="40"/>
  <c r="JT42" i="40"/>
  <c r="JJ43" i="40"/>
  <c r="JU43" i="40" s="1"/>
  <c r="JK43" i="40"/>
  <c r="JV43" i="40" s="1"/>
  <c r="JL43" i="40"/>
  <c r="JW43" i="40" s="1"/>
  <c r="JM43" i="40"/>
  <c r="JX43" i="40" s="1"/>
  <c r="JN43" i="40"/>
  <c r="JY43" i="40" s="1"/>
  <c r="JO43" i="40"/>
  <c r="JZ43" i="40" s="1"/>
  <c r="JP43" i="40"/>
  <c r="KA43" i="40" s="1"/>
  <c r="JQ43" i="40"/>
  <c r="KB43" i="40" s="1"/>
  <c r="JR43" i="40"/>
  <c r="KC43" i="40" s="1"/>
  <c r="JS43" i="40"/>
  <c r="KD43" i="40" s="1"/>
  <c r="JT43" i="40"/>
  <c r="KE43" i="40" s="1"/>
  <c r="JJ44" i="40"/>
  <c r="JU44" i="40" s="1"/>
  <c r="JK44" i="40"/>
  <c r="JV44" i="40" s="1"/>
  <c r="JL44" i="40"/>
  <c r="JW44" i="40" s="1"/>
  <c r="JM44" i="40"/>
  <c r="JX44" i="40" s="1"/>
  <c r="JN44" i="40"/>
  <c r="JY44" i="40" s="1"/>
  <c r="JO44" i="40"/>
  <c r="JZ44" i="40" s="1"/>
  <c r="JP44" i="40"/>
  <c r="KA44" i="40" s="1"/>
  <c r="JQ44" i="40"/>
  <c r="KB44" i="40" s="1"/>
  <c r="JR44" i="40"/>
  <c r="KC44" i="40" s="1"/>
  <c r="JS44" i="40"/>
  <c r="KD44" i="40" s="1"/>
  <c r="JT44" i="40"/>
  <c r="KE44" i="40" s="1"/>
  <c r="JJ45" i="40"/>
  <c r="JK45" i="40"/>
  <c r="JL45" i="40"/>
  <c r="JM45" i="40"/>
  <c r="JN45" i="40"/>
  <c r="JO45" i="40"/>
  <c r="JP45" i="40"/>
  <c r="JQ45" i="40"/>
  <c r="JR45" i="40"/>
  <c r="JS45" i="40"/>
  <c r="JT45" i="40"/>
  <c r="JJ46" i="40"/>
  <c r="JU46" i="40" s="1"/>
  <c r="JK46" i="40"/>
  <c r="JV46" i="40" s="1"/>
  <c r="JL46" i="40"/>
  <c r="JW46" i="40" s="1"/>
  <c r="JM46" i="40"/>
  <c r="JX46" i="40" s="1"/>
  <c r="JN46" i="40"/>
  <c r="JY46" i="40" s="1"/>
  <c r="JO46" i="40"/>
  <c r="JZ46" i="40" s="1"/>
  <c r="JP46" i="40"/>
  <c r="KA46" i="40" s="1"/>
  <c r="JQ46" i="40"/>
  <c r="KB46" i="40" s="1"/>
  <c r="JR46" i="40"/>
  <c r="KC46" i="40" s="1"/>
  <c r="JS46" i="40"/>
  <c r="KD46" i="40" s="1"/>
  <c r="JT46" i="40"/>
  <c r="KE46" i="40" s="1"/>
  <c r="JJ47" i="40"/>
  <c r="JU47" i="40" s="1"/>
  <c r="JK47" i="40"/>
  <c r="JV47" i="40" s="1"/>
  <c r="JL47" i="40"/>
  <c r="JW47" i="40" s="1"/>
  <c r="JM47" i="40"/>
  <c r="JX47" i="40" s="1"/>
  <c r="JN47" i="40"/>
  <c r="JY47" i="40" s="1"/>
  <c r="JO47" i="40"/>
  <c r="JZ47" i="40" s="1"/>
  <c r="JP47" i="40"/>
  <c r="KA47" i="40" s="1"/>
  <c r="JQ47" i="40"/>
  <c r="KB47" i="40" s="1"/>
  <c r="JR47" i="40"/>
  <c r="KC47" i="40" s="1"/>
  <c r="JS47" i="40"/>
  <c r="KD47" i="40" s="1"/>
  <c r="JT47" i="40"/>
  <c r="KE47" i="40" s="1"/>
  <c r="JJ48" i="40"/>
  <c r="JU48" i="40" s="1"/>
  <c r="JK48" i="40"/>
  <c r="JV48" i="40" s="1"/>
  <c r="JL48" i="40"/>
  <c r="JW48" i="40" s="1"/>
  <c r="JM48" i="40"/>
  <c r="JX48" i="40" s="1"/>
  <c r="JN48" i="40"/>
  <c r="JY48" i="40" s="1"/>
  <c r="JO48" i="40"/>
  <c r="JZ48" i="40" s="1"/>
  <c r="JP48" i="40"/>
  <c r="KA48" i="40" s="1"/>
  <c r="JQ48" i="40"/>
  <c r="KB48" i="40" s="1"/>
  <c r="JR48" i="40"/>
  <c r="KC48" i="40" s="1"/>
  <c r="JS48" i="40"/>
  <c r="KD48" i="40" s="1"/>
  <c r="JT48" i="40"/>
  <c r="KE48" i="40" s="1"/>
  <c r="JJ49" i="40"/>
  <c r="JK49" i="40"/>
  <c r="JL49" i="40"/>
  <c r="JM49" i="40"/>
  <c r="JN49" i="40"/>
  <c r="JO49" i="40"/>
  <c r="JP49" i="40"/>
  <c r="JQ49" i="40"/>
  <c r="JR49" i="40"/>
  <c r="JS49" i="40"/>
  <c r="JT49" i="40"/>
  <c r="JJ50" i="40"/>
  <c r="JU50" i="40" s="1"/>
  <c r="JK50" i="40"/>
  <c r="JV50" i="40" s="1"/>
  <c r="JL50" i="40"/>
  <c r="JW50" i="40" s="1"/>
  <c r="JM50" i="40"/>
  <c r="JX50" i="40" s="1"/>
  <c r="JN50" i="40"/>
  <c r="JY50" i="40" s="1"/>
  <c r="JO50" i="40"/>
  <c r="JP50" i="40"/>
  <c r="JQ50" i="40"/>
  <c r="JR50" i="40"/>
  <c r="JS50" i="40"/>
  <c r="JT50" i="40"/>
  <c r="JJ51" i="40"/>
  <c r="JU51" i="40" s="1"/>
  <c r="JK51" i="40"/>
  <c r="JV51" i="40" s="1"/>
  <c r="JL51" i="40"/>
  <c r="JW51" i="40" s="1"/>
  <c r="JM51" i="40"/>
  <c r="JX51" i="40" s="1"/>
  <c r="JN51" i="40"/>
  <c r="JY51" i="40" s="1"/>
  <c r="JO51" i="40"/>
  <c r="JZ51" i="40" s="1"/>
  <c r="JP51" i="40"/>
  <c r="KA51" i="40" s="1"/>
  <c r="JQ51" i="40"/>
  <c r="KB51" i="40" s="1"/>
  <c r="JR51" i="40"/>
  <c r="KC51" i="40" s="1"/>
  <c r="JS51" i="40"/>
  <c r="KD51" i="40" s="1"/>
  <c r="JT51" i="40"/>
  <c r="KE51" i="40" s="1"/>
  <c r="JJ52" i="40"/>
  <c r="JK52" i="40"/>
  <c r="JL52" i="40"/>
  <c r="JM52" i="40"/>
  <c r="JN52" i="40"/>
  <c r="JO52" i="40"/>
  <c r="JP52" i="40"/>
  <c r="JQ52" i="40"/>
  <c r="JR52" i="40"/>
  <c r="JS52" i="40"/>
  <c r="JT52" i="40"/>
  <c r="JJ53" i="40"/>
  <c r="JU53" i="40" s="1"/>
  <c r="JK53" i="40"/>
  <c r="JV53" i="40" s="1"/>
  <c r="JL53" i="40"/>
  <c r="JW53" i="40" s="1"/>
  <c r="JM53" i="40"/>
  <c r="JX53" i="40" s="1"/>
  <c r="JN53" i="40"/>
  <c r="JY53" i="40" s="1"/>
  <c r="JO53" i="40"/>
  <c r="JZ53" i="40" s="1"/>
  <c r="JP53" i="40"/>
  <c r="KA53" i="40" s="1"/>
  <c r="JQ53" i="40"/>
  <c r="KB53" i="40" s="1"/>
  <c r="JR53" i="40"/>
  <c r="KC53" i="40" s="1"/>
  <c r="JS53" i="40"/>
  <c r="KD53" i="40" s="1"/>
  <c r="JT53" i="40"/>
  <c r="KE53" i="40" s="1"/>
  <c r="JJ54" i="40"/>
  <c r="JK54" i="40"/>
  <c r="JL54" i="40"/>
  <c r="JM54" i="40"/>
  <c r="JN54" i="40"/>
  <c r="JO54" i="40"/>
  <c r="JP54" i="40"/>
  <c r="JQ54" i="40"/>
  <c r="JR54" i="40"/>
  <c r="JS54" i="40"/>
  <c r="JT54" i="40"/>
  <c r="JJ55" i="40"/>
  <c r="JU55" i="40" s="1"/>
  <c r="JK55" i="40"/>
  <c r="JV55" i="40" s="1"/>
  <c r="JL55" i="40"/>
  <c r="JW55" i="40" s="1"/>
  <c r="JM55" i="40"/>
  <c r="JX55" i="40" s="1"/>
  <c r="JN55" i="40"/>
  <c r="JY55" i="40" s="1"/>
  <c r="JO55" i="40"/>
  <c r="JZ55" i="40" s="1"/>
  <c r="JP55" i="40"/>
  <c r="KA55" i="40" s="1"/>
  <c r="JQ55" i="40"/>
  <c r="KB55" i="40" s="1"/>
  <c r="JR55" i="40"/>
  <c r="KC55" i="40" s="1"/>
  <c r="JS55" i="40"/>
  <c r="KD55" i="40" s="1"/>
  <c r="JT55" i="40"/>
  <c r="KE55" i="40" s="1"/>
  <c r="JJ56" i="40"/>
  <c r="JU56" i="40" s="1"/>
  <c r="JK56" i="40"/>
  <c r="JV56" i="40" s="1"/>
  <c r="JL56" i="40"/>
  <c r="JW56" i="40" s="1"/>
  <c r="JM56" i="40"/>
  <c r="JX56" i="40" s="1"/>
  <c r="JN56" i="40"/>
  <c r="JY56" i="40" s="1"/>
  <c r="JO56" i="40"/>
  <c r="JZ56" i="40" s="1"/>
  <c r="JP56" i="40"/>
  <c r="KA56" i="40" s="1"/>
  <c r="JQ56" i="40"/>
  <c r="KB56" i="40" s="1"/>
  <c r="JR56" i="40"/>
  <c r="KC56" i="40" s="1"/>
  <c r="JS56" i="40"/>
  <c r="KD56" i="40" s="1"/>
  <c r="JT56" i="40"/>
  <c r="KE56" i="40" s="1"/>
  <c r="JJ57" i="40"/>
  <c r="JK57" i="40"/>
  <c r="JV57" i="40" s="1"/>
  <c r="JL57" i="40"/>
  <c r="JW57" i="40" s="1"/>
  <c r="JM57" i="40"/>
  <c r="JN57" i="40"/>
  <c r="JO57" i="40"/>
  <c r="JP57" i="40"/>
  <c r="JQ57" i="40"/>
  <c r="JR57" i="40"/>
  <c r="JS57" i="40"/>
  <c r="JT57" i="40"/>
  <c r="JJ58" i="40"/>
  <c r="JK58" i="40"/>
  <c r="JL58" i="40"/>
  <c r="JM58" i="40"/>
  <c r="JN58" i="40"/>
  <c r="JO58" i="40"/>
  <c r="JZ58" i="40" s="1"/>
  <c r="JP58" i="40"/>
  <c r="KA58" i="40" s="1"/>
  <c r="JQ58" i="40"/>
  <c r="KB58" i="40" s="1"/>
  <c r="JR58" i="40"/>
  <c r="KC58" i="40" s="1"/>
  <c r="JS58" i="40"/>
  <c r="KD58" i="40" s="1"/>
  <c r="JT58" i="40"/>
  <c r="JJ59" i="40"/>
  <c r="JK59" i="40"/>
  <c r="JV59" i="40" s="1"/>
  <c r="JL59" i="40"/>
  <c r="JW59" i="40" s="1"/>
  <c r="JM59" i="40"/>
  <c r="JX59" i="40" s="1"/>
  <c r="JN59" i="40"/>
  <c r="JY59" i="40" s="1"/>
  <c r="JO59" i="40"/>
  <c r="JZ59" i="40" s="1"/>
  <c r="JP59" i="40"/>
  <c r="KA59" i="40" s="1"/>
  <c r="JQ59" i="40"/>
  <c r="KB59" i="40" s="1"/>
  <c r="JR59" i="40"/>
  <c r="KC59" i="40" s="1"/>
  <c r="JS59" i="40"/>
  <c r="KD59" i="40" s="1"/>
  <c r="JT59" i="40"/>
  <c r="JJ60" i="40"/>
  <c r="JU60" i="40" s="1"/>
  <c r="JK60" i="40"/>
  <c r="JV60" i="40" s="1"/>
  <c r="JL60" i="40"/>
  <c r="JW60" i="40" s="1"/>
  <c r="JM60" i="40"/>
  <c r="JX60" i="40" s="1"/>
  <c r="JN60" i="40"/>
  <c r="JY60" i="40" s="1"/>
  <c r="JO60" i="40"/>
  <c r="JZ60" i="40" s="1"/>
  <c r="JP60" i="40"/>
  <c r="KA60" i="40" s="1"/>
  <c r="JQ60" i="40"/>
  <c r="KB60" i="40" s="1"/>
  <c r="JR60" i="40"/>
  <c r="KC60" i="40" s="1"/>
  <c r="JS60" i="40"/>
  <c r="KD60" i="40" s="1"/>
  <c r="JT60" i="40"/>
  <c r="KE60" i="40" s="1"/>
  <c r="JJ61" i="40"/>
  <c r="JK61" i="40"/>
  <c r="JL61" i="40"/>
  <c r="JM61" i="40"/>
  <c r="JX61" i="40" s="1"/>
  <c r="JN61" i="40"/>
  <c r="JY61" i="40" s="1"/>
  <c r="JO61" i="40"/>
  <c r="JZ61" i="40" s="1"/>
  <c r="JP61" i="40"/>
  <c r="KA61" i="40" s="1"/>
  <c r="JQ61" i="40"/>
  <c r="KB61" i="40" s="1"/>
  <c r="JR61" i="40"/>
  <c r="KC61" i="40" s="1"/>
  <c r="JS61" i="40"/>
  <c r="JT61" i="40"/>
  <c r="JJ62" i="40"/>
  <c r="JU62" i="40" s="1"/>
  <c r="JK62" i="40"/>
  <c r="JV62" i="40" s="1"/>
  <c r="JL62" i="40"/>
  <c r="JW62" i="40" s="1"/>
  <c r="JM62" i="40"/>
  <c r="JX62" i="40" s="1"/>
  <c r="JN62" i="40"/>
  <c r="JY62" i="40" s="1"/>
  <c r="JO62" i="40"/>
  <c r="JZ62" i="40" s="1"/>
  <c r="JP62" i="40"/>
  <c r="KA62" i="40" s="1"/>
  <c r="JQ62" i="40"/>
  <c r="KB62" i="40" s="1"/>
  <c r="JR62" i="40"/>
  <c r="KC62" i="40" s="1"/>
  <c r="JS62" i="40"/>
  <c r="KD62" i="40" s="1"/>
  <c r="JT62" i="40"/>
  <c r="KE62" i="40" s="1"/>
  <c r="JJ63" i="40"/>
  <c r="JK63" i="40"/>
  <c r="JL63" i="40"/>
  <c r="JM63" i="40"/>
  <c r="JN63" i="40"/>
  <c r="JO63" i="40"/>
  <c r="JP63" i="40"/>
  <c r="JQ63" i="40"/>
  <c r="JR63" i="40"/>
  <c r="JS63" i="40"/>
  <c r="JT63" i="40"/>
  <c r="JJ64" i="40"/>
  <c r="JU64" i="40" s="1"/>
  <c r="JK64" i="40"/>
  <c r="JV64" i="40" s="1"/>
  <c r="JL64" i="40"/>
  <c r="JW64" i="40" s="1"/>
  <c r="JM64" i="40"/>
  <c r="JX64" i="40" s="1"/>
  <c r="JN64" i="40"/>
  <c r="JY64" i="40" s="1"/>
  <c r="JO64" i="40"/>
  <c r="JZ64" i="40" s="1"/>
  <c r="JP64" i="40"/>
  <c r="KA64" i="40" s="1"/>
  <c r="JQ64" i="40"/>
  <c r="KB64" i="40" s="1"/>
  <c r="JR64" i="40"/>
  <c r="KC64" i="40" s="1"/>
  <c r="JS64" i="40"/>
  <c r="KD64" i="40" s="1"/>
  <c r="JT64" i="40"/>
  <c r="JJ65" i="40"/>
  <c r="JK65" i="40"/>
  <c r="JL65" i="40"/>
  <c r="JM65" i="40"/>
  <c r="JX65" i="40" s="1"/>
  <c r="JN65" i="40"/>
  <c r="JY65" i="40" s="1"/>
  <c r="JO65" i="40"/>
  <c r="JZ65" i="40" s="1"/>
  <c r="JP65" i="40"/>
  <c r="KA65" i="40" s="1"/>
  <c r="JQ65" i="40"/>
  <c r="KB65" i="40" s="1"/>
  <c r="JR65" i="40"/>
  <c r="KC65" i="40" s="1"/>
  <c r="JS65" i="40"/>
  <c r="JT65" i="40"/>
  <c r="KE65" i="40" s="1"/>
  <c r="JJ66" i="40"/>
  <c r="JU66" i="40" s="1"/>
  <c r="JK66" i="40"/>
  <c r="JV66" i="40" s="1"/>
  <c r="JL66" i="40"/>
  <c r="JW66" i="40" s="1"/>
  <c r="JM66" i="40"/>
  <c r="JX66" i="40" s="1"/>
  <c r="JN66" i="40"/>
  <c r="JY66" i="40" s="1"/>
  <c r="JO66" i="40"/>
  <c r="JZ66" i="40" s="1"/>
  <c r="JP66" i="40"/>
  <c r="KA66" i="40" s="1"/>
  <c r="JQ66" i="40"/>
  <c r="KB66" i="40" s="1"/>
  <c r="JR66" i="40"/>
  <c r="KC66" i="40" s="1"/>
  <c r="JS66" i="40"/>
  <c r="KD66" i="40" s="1"/>
  <c r="JT66" i="40"/>
  <c r="KE66" i="40" s="1"/>
  <c r="JJ67" i="40"/>
  <c r="JK67" i="40"/>
  <c r="JL67" i="40"/>
  <c r="JM67" i="40"/>
  <c r="JX67" i="40" s="1"/>
  <c r="JN67" i="40"/>
  <c r="JY67" i="40" s="1"/>
  <c r="JO67" i="40"/>
  <c r="JZ67" i="40" s="1"/>
  <c r="JP67" i="40"/>
  <c r="KA67" i="40" s="1"/>
  <c r="JQ67" i="40"/>
  <c r="KB67" i="40" s="1"/>
  <c r="JR67" i="40"/>
  <c r="KC67" i="40" s="1"/>
  <c r="JS67" i="40"/>
  <c r="JT67" i="40"/>
  <c r="JJ68" i="40"/>
  <c r="JK68" i="40"/>
  <c r="JL68" i="40"/>
  <c r="JM68" i="40"/>
  <c r="JN68" i="40"/>
  <c r="JY68" i="40" s="1"/>
  <c r="JO68" i="40"/>
  <c r="JZ68" i="40" s="1"/>
  <c r="JP68" i="40"/>
  <c r="KA68" i="40" s="1"/>
  <c r="JQ68" i="40"/>
  <c r="KB68" i="40" s="1"/>
  <c r="JR68" i="40"/>
  <c r="KC68" i="40" s="1"/>
  <c r="JS68" i="40"/>
  <c r="KD68" i="40" s="1"/>
  <c r="JT68" i="40"/>
  <c r="KE68" i="40" s="1"/>
  <c r="JJ69" i="40"/>
  <c r="JK69" i="40"/>
  <c r="JL69" i="40"/>
  <c r="JM69" i="40"/>
  <c r="JN69" i="40"/>
  <c r="JY69" i="40" s="1"/>
  <c r="JO69" i="40"/>
  <c r="JZ69" i="40" s="1"/>
  <c r="JP69" i="40"/>
  <c r="KA69" i="40" s="1"/>
  <c r="JQ69" i="40"/>
  <c r="KB69" i="40" s="1"/>
  <c r="JR69" i="40"/>
  <c r="KC69" i="40" s="1"/>
  <c r="JS69" i="40"/>
  <c r="KD69" i="40" s="1"/>
  <c r="JT69" i="40"/>
  <c r="KE69" i="40" s="1"/>
  <c r="JJ70" i="40"/>
  <c r="JK70" i="40"/>
  <c r="JL70" i="40"/>
  <c r="JM70" i="40"/>
  <c r="JN70" i="40"/>
  <c r="JY70" i="40" s="1"/>
  <c r="JO70" i="40"/>
  <c r="JZ70" i="40" s="1"/>
  <c r="JP70" i="40"/>
  <c r="KA70" i="40" s="1"/>
  <c r="JQ70" i="40"/>
  <c r="KB70" i="40" s="1"/>
  <c r="JR70" i="40"/>
  <c r="KC70" i="40" s="1"/>
  <c r="JS70" i="40"/>
  <c r="KD70" i="40" s="1"/>
  <c r="JT70" i="40"/>
  <c r="JJ71" i="40"/>
  <c r="JK71" i="40"/>
  <c r="JL71" i="40"/>
  <c r="JM71" i="40"/>
  <c r="JN71" i="40"/>
  <c r="JO71" i="40"/>
  <c r="JP71" i="40"/>
  <c r="JQ71" i="40"/>
  <c r="JR71" i="40"/>
  <c r="JS71" i="40"/>
  <c r="KD71" i="40" s="1"/>
  <c r="JT71" i="40"/>
  <c r="JJ72" i="40"/>
  <c r="JU72" i="40" s="1"/>
  <c r="JK72" i="40"/>
  <c r="JV72" i="40" s="1"/>
  <c r="JL72" i="40"/>
  <c r="JW72" i="40" s="1"/>
  <c r="JM72" i="40"/>
  <c r="JN72" i="40"/>
  <c r="JO72" i="40"/>
  <c r="JP72" i="40"/>
  <c r="JQ72" i="40"/>
  <c r="JR72" i="40"/>
  <c r="JS72" i="40"/>
  <c r="JT72" i="40"/>
  <c r="JJ73" i="40"/>
  <c r="JU73" i="40" s="1"/>
  <c r="JK73" i="40"/>
  <c r="JV73" i="40" s="1"/>
  <c r="JL73" i="40"/>
  <c r="JW73" i="40" s="1"/>
  <c r="JM73" i="40"/>
  <c r="JN73" i="40"/>
  <c r="JO73" i="40"/>
  <c r="JP73" i="40"/>
  <c r="JQ73" i="40"/>
  <c r="JR73" i="40"/>
  <c r="JS73" i="40"/>
  <c r="JT73" i="40"/>
  <c r="JJ74" i="40"/>
  <c r="JU74" i="40" s="1"/>
  <c r="JK74" i="40"/>
  <c r="JV74" i="40" s="1"/>
  <c r="JL74" i="40"/>
  <c r="JW74" i="40" s="1"/>
  <c r="JM74" i="40"/>
  <c r="JX74" i="40" s="1"/>
  <c r="JN74" i="40"/>
  <c r="JY74" i="40" s="1"/>
  <c r="JO74" i="40"/>
  <c r="JZ74" i="40" s="1"/>
  <c r="JP74" i="40"/>
  <c r="KA74" i="40" s="1"/>
  <c r="JQ74" i="40"/>
  <c r="KB74" i="40" s="1"/>
  <c r="JR74" i="40"/>
  <c r="KC74" i="40" s="1"/>
  <c r="JS74" i="40"/>
  <c r="KD74" i="40" s="1"/>
  <c r="JT74" i="40"/>
  <c r="JJ75" i="40"/>
  <c r="JU75" i="40" s="1"/>
  <c r="JK75" i="40"/>
  <c r="JV75" i="40" s="1"/>
  <c r="JL75" i="40"/>
  <c r="JM75" i="40"/>
  <c r="JX75" i="40" s="1"/>
  <c r="JN75" i="40"/>
  <c r="JY75" i="40" s="1"/>
  <c r="JO75" i="40"/>
  <c r="JZ75" i="40" s="1"/>
  <c r="JP75" i="40"/>
  <c r="KA75" i="40" s="1"/>
  <c r="JQ75" i="40"/>
  <c r="KB75" i="40" s="1"/>
  <c r="JR75" i="40"/>
  <c r="KC75" i="40" s="1"/>
  <c r="JS75" i="40"/>
  <c r="KD75" i="40" s="1"/>
  <c r="JT75" i="40"/>
  <c r="KE75" i="40" s="1"/>
  <c r="JJ76" i="40"/>
  <c r="JK76" i="40"/>
  <c r="JL76" i="40"/>
  <c r="JM76" i="40"/>
  <c r="JN76" i="40"/>
  <c r="JO76" i="40"/>
  <c r="JZ76" i="40" s="1"/>
  <c r="JP76" i="40"/>
  <c r="KA76" i="40" s="1"/>
  <c r="JQ76" i="40"/>
  <c r="KB76" i="40" s="1"/>
  <c r="JR76" i="40"/>
  <c r="KC76" i="40" s="1"/>
  <c r="JS76" i="40"/>
  <c r="KD76" i="40" s="1"/>
  <c r="JT76" i="40"/>
  <c r="KE76" i="40" s="1"/>
  <c r="JJ77" i="40"/>
  <c r="JU77" i="40" s="1"/>
  <c r="JK77" i="40"/>
  <c r="JV77" i="40" s="1"/>
  <c r="JL77" i="40"/>
  <c r="JW77" i="40" s="1"/>
  <c r="JM77" i="40"/>
  <c r="JX77" i="40" s="1"/>
  <c r="JN77" i="40"/>
  <c r="JY77" i="40" s="1"/>
  <c r="JO77" i="40"/>
  <c r="JZ77" i="40" s="1"/>
  <c r="JP77" i="40"/>
  <c r="KA77" i="40" s="1"/>
  <c r="JQ77" i="40"/>
  <c r="KB77" i="40" s="1"/>
  <c r="JR77" i="40"/>
  <c r="KC77" i="40" s="1"/>
  <c r="JS77" i="40"/>
  <c r="KD77" i="40" s="1"/>
  <c r="JT77" i="40"/>
  <c r="KE77" i="40" s="1"/>
  <c r="JJ78" i="40"/>
  <c r="JU78" i="40" s="1"/>
  <c r="JK78" i="40"/>
  <c r="JV78" i="40" s="1"/>
  <c r="JL78" i="40"/>
  <c r="JW78" i="40" s="1"/>
  <c r="JM78" i="40"/>
  <c r="JX78" i="40" s="1"/>
  <c r="JN78" i="40"/>
  <c r="JY78" i="40" s="1"/>
  <c r="JO78" i="40"/>
  <c r="JZ78" i="40" s="1"/>
  <c r="JP78" i="40"/>
  <c r="KA78" i="40" s="1"/>
  <c r="JQ78" i="40"/>
  <c r="KB78" i="40" s="1"/>
  <c r="JR78" i="40"/>
  <c r="KC78" i="40" s="1"/>
  <c r="JS78" i="40"/>
  <c r="KD78" i="40" s="1"/>
  <c r="JT78" i="40"/>
  <c r="KE78" i="40" s="1"/>
  <c r="JJ79" i="40"/>
  <c r="JU79" i="40" s="1"/>
  <c r="JK79" i="40"/>
  <c r="JV79" i="40" s="1"/>
  <c r="JL79" i="40"/>
  <c r="JW79" i="40" s="1"/>
  <c r="JM79" i="40"/>
  <c r="JX79" i="40" s="1"/>
  <c r="JN79" i="40"/>
  <c r="JY79" i="40" s="1"/>
  <c r="JO79" i="40"/>
  <c r="JZ79" i="40" s="1"/>
  <c r="JP79" i="40"/>
  <c r="KA79" i="40" s="1"/>
  <c r="JQ79" i="40"/>
  <c r="KB79" i="40" s="1"/>
  <c r="JR79" i="40"/>
  <c r="KC79" i="40" s="1"/>
  <c r="JS79" i="40"/>
  <c r="KD79" i="40" s="1"/>
  <c r="JT79" i="40"/>
  <c r="KE79" i="40" s="1"/>
  <c r="JJ80" i="40"/>
  <c r="JU80" i="40" s="1"/>
  <c r="JK80" i="40"/>
  <c r="JV80" i="40" s="1"/>
  <c r="JL80" i="40"/>
  <c r="JW80" i="40" s="1"/>
  <c r="JM80" i="40"/>
  <c r="JX80" i="40" s="1"/>
  <c r="JN80" i="40"/>
  <c r="JY80" i="40" s="1"/>
  <c r="JO80" i="40"/>
  <c r="JZ80" i="40" s="1"/>
  <c r="JP80" i="40"/>
  <c r="KA80" i="40" s="1"/>
  <c r="JQ80" i="40"/>
  <c r="KB80" i="40" s="1"/>
  <c r="JR80" i="40"/>
  <c r="KC80" i="40" s="1"/>
  <c r="JS80" i="40"/>
  <c r="KD80" i="40" s="1"/>
  <c r="JT80" i="40"/>
  <c r="JJ81" i="40"/>
  <c r="JK81" i="40"/>
  <c r="JV81" i="40" s="1"/>
  <c r="JL81" i="40"/>
  <c r="JM81" i="40"/>
  <c r="JN81" i="40"/>
  <c r="JO81" i="40"/>
  <c r="JZ81" i="40" s="1"/>
  <c r="JP81" i="40"/>
  <c r="KA81" i="40" s="1"/>
  <c r="JQ81" i="40"/>
  <c r="KB81" i="40" s="1"/>
  <c r="JR81" i="40"/>
  <c r="KC81" i="40" s="1"/>
  <c r="JS81" i="40"/>
  <c r="KD81" i="40" s="1"/>
  <c r="JT81" i="40"/>
  <c r="KE81" i="40" s="1"/>
  <c r="JJ82" i="40"/>
  <c r="JU82" i="40" s="1"/>
  <c r="JK82" i="40"/>
  <c r="JV82" i="40" s="1"/>
  <c r="JL82" i="40"/>
  <c r="JM82" i="40"/>
  <c r="JX82" i="40" s="1"/>
  <c r="JN82" i="40"/>
  <c r="JO82" i="40"/>
  <c r="JP82" i="40"/>
  <c r="JQ82" i="40"/>
  <c r="JR82" i="40"/>
  <c r="JS82" i="40"/>
  <c r="JT82" i="40"/>
  <c r="JJ83" i="40"/>
  <c r="JK83" i="40"/>
  <c r="JL83" i="40"/>
  <c r="JM83" i="40"/>
  <c r="JX83" i="40" s="1"/>
  <c r="JN83" i="40"/>
  <c r="JY83" i="40" s="1"/>
  <c r="JO83" i="40"/>
  <c r="JZ83" i="40" s="1"/>
  <c r="JP83" i="40"/>
  <c r="KA83" i="40" s="1"/>
  <c r="JQ83" i="40"/>
  <c r="KB83" i="40" s="1"/>
  <c r="JR83" i="40"/>
  <c r="KC83" i="40" s="1"/>
  <c r="JS83" i="40"/>
  <c r="KD83" i="40" s="1"/>
  <c r="JT83" i="40"/>
  <c r="KE83" i="40" s="1"/>
  <c r="JJ84" i="40"/>
  <c r="JK84" i="40"/>
  <c r="JL84" i="40"/>
  <c r="JM84" i="40"/>
  <c r="JN84" i="40"/>
  <c r="JO84" i="40"/>
  <c r="JP84" i="40"/>
  <c r="KA84" i="40" s="1"/>
  <c r="JQ84" i="40"/>
  <c r="KB84" i="40" s="1"/>
  <c r="JR84" i="40"/>
  <c r="KC84" i="40" s="1"/>
  <c r="JS84" i="40"/>
  <c r="KD84" i="40" s="1"/>
  <c r="JT84" i="40"/>
  <c r="KE84" i="40" s="1"/>
  <c r="JJ85" i="40"/>
  <c r="JK85" i="40"/>
  <c r="JL85" i="40"/>
  <c r="JM85" i="40"/>
  <c r="JN85" i="40"/>
  <c r="JO85" i="40"/>
  <c r="JP85" i="40"/>
  <c r="KA85" i="40" s="1"/>
  <c r="JQ85" i="40"/>
  <c r="KB85" i="40" s="1"/>
  <c r="JR85" i="40"/>
  <c r="KC85" i="40" s="1"/>
  <c r="JS85" i="40"/>
  <c r="KD85" i="40" s="1"/>
  <c r="JT85" i="40"/>
  <c r="KE85" i="40" s="1"/>
  <c r="JJ86" i="40"/>
  <c r="JK86" i="40"/>
  <c r="JL86" i="40"/>
  <c r="JM86" i="40"/>
  <c r="JN86" i="40"/>
  <c r="JO86" i="40"/>
  <c r="JP86" i="40"/>
  <c r="KA86" i="40" s="1"/>
  <c r="JQ86" i="40"/>
  <c r="KB86" i="40" s="1"/>
  <c r="JR86" i="40"/>
  <c r="KC86" i="40" s="1"/>
  <c r="JS86" i="40"/>
  <c r="KD86" i="40" s="1"/>
  <c r="JT86" i="40"/>
  <c r="KE86" i="40" s="1"/>
  <c r="JJ87" i="40"/>
  <c r="JK87" i="40"/>
  <c r="JL87" i="40"/>
  <c r="JM87" i="40"/>
  <c r="JN87" i="40"/>
  <c r="JO87" i="40"/>
  <c r="JP87" i="40"/>
  <c r="KA87" i="40" s="1"/>
  <c r="JQ87" i="40"/>
  <c r="KB87" i="40" s="1"/>
  <c r="JR87" i="40"/>
  <c r="KC87" i="40" s="1"/>
  <c r="JS87" i="40"/>
  <c r="KD87" i="40" s="1"/>
  <c r="JT87" i="40"/>
  <c r="KE87" i="40" s="1"/>
  <c r="JJ88" i="40"/>
  <c r="JK88" i="40"/>
  <c r="JL88" i="40"/>
  <c r="JM88" i="40"/>
  <c r="JN88" i="40"/>
  <c r="JO88" i="40"/>
  <c r="JP88" i="40"/>
  <c r="KA88" i="40" s="1"/>
  <c r="JQ88" i="40"/>
  <c r="KB88" i="40" s="1"/>
  <c r="JR88" i="40"/>
  <c r="KC88" i="40" s="1"/>
  <c r="JS88" i="40"/>
  <c r="KD88" i="40" s="1"/>
  <c r="JT88" i="40"/>
  <c r="KE88" i="40" s="1"/>
  <c r="JJ89" i="40"/>
  <c r="JK89" i="40"/>
  <c r="JL89" i="40"/>
  <c r="JM89" i="40"/>
  <c r="JN89" i="40"/>
  <c r="JO89" i="40"/>
  <c r="JP89" i="40"/>
  <c r="JQ89" i="40"/>
  <c r="KB89" i="40" s="1"/>
  <c r="JR89" i="40"/>
  <c r="KC89" i="40" s="1"/>
  <c r="JS89" i="40"/>
  <c r="KD89" i="40" s="1"/>
  <c r="JT89" i="40"/>
  <c r="KE89" i="40" s="1"/>
  <c r="JJ90" i="40"/>
  <c r="JK90" i="40"/>
  <c r="JL90" i="40"/>
  <c r="JM90" i="40"/>
  <c r="JN90" i="40"/>
  <c r="JY90" i="40" s="1"/>
  <c r="JO90" i="40"/>
  <c r="JZ90" i="40" s="1"/>
  <c r="JP90" i="40"/>
  <c r="KA90" i="40" s="1"/>
  <c r="JQ90" i="40"/>
  <c r="KB90" i="40" s="1"/>
  <c r="JR90" i="40"/>
  <c r="KC90" i="40" s="1"/>
  <c r="JS90" i="40"/>
  <c r="KD90" i="40" s="1"/>
  <c r="JT90" i="40"/>
  <c r="KE90" i="40" s="1"/>
  <c r="JJ91" i="40"/>
  <c r="JK91" i="40"/>
  <c r="JL91" i="40"/>
  <c r="JM91" i="40"/>
  <c r="JN91" i="40"/>
  <c r="JO91" i="40"/>
  <c r="JP91" i="40"/>
  <c r="JQ91" i="40"/>
  <c r="JR91" i="40"/>
  <c r="JS91" i="40"/>
  <c r="KD91" i="40" s="1"/>
  <c r="JT91" i="40"/>
  <c r="KE91" i="40" s="1"/>
  <c r="JJ92" i="40"/>
  <c r="JK92" i="40"/>
  <c r="JL92" i="40"/>
  <c r="JW92" i="40" s="1"/>
  <c r="JM92" i="40"/>
  <c r="JX92" i="40" s="1"/>
  <c r="JN92" i="40"/>
  <c r="JY92" i="40" s="1"/>
  <c r="JO92" i="40"/>
  <c r="JZ92" i="40" s="1"/>
  <c r="JP92" i="40"/>
  <c r="KA92" i="40" s="1"/>
  <c r="JQ92" i="40"/>
  <c r="KB92" i="40" s="1"/>
  <c r="JR92" i="40"/>
  <c r="KC92" i="40" s="1"/>
  <c r="JS92" i="40"/>
  <c r="KD92" i="40" s="1"/>
  <c r="JT92" i="40"/>
  <c r="KE92" i="40" s="1"/>
  <c r="JJ93" i="40"/>
  <c r="JK93" i="40"/>
  <c r="JL93" i="40"/>
  <c r="JW93" i="40" s="1"/>
  <c r="JM93" i="40"/>
  <c r="JX93" i="40" s="1"/>
  <c r="JN93" i="40"/>
  <c r="JY93" i="40" s="1"/>
  <c r="JO93" i="40"/>
  <c r="JZ93" i="40" s="1"/>
  <c r="JP93" i="40"/>
  <c r="KA93" i="40" s="1"/>
  <c r="JQ93" i="40"/>
  <c r="KB93" i="40" s="1"/>
  <c r="JR93" i="40"/>
  <c r="KC93" i="40" s="1"/>
  <c r="JS93" i="40"/>
  <c r="KD93" i="40" s="1"/>
  <c r="JT93" i="40"/>
  <c r="KE93" i="40" s="1"/>
  <c r="JJ94" i="40"/>
  <c r="JK94" i="40"/>
  <c r="JL94" i="40"/>
  <c r="JM94" i="40"/>
  <c r="JN94" i="40"/>
  <c r="JO94" i="40"/>
  <c r="JZ94" i="40" s="1"/>
  <c r="JP94" i="40"/>
  <c r="KA94" i="40" s="1"/>
  <c r="JQ94" i="40"/>
  <c r="KB94" i="40" s="1"/>
  <c r="JR94" i="40"/>
  <c r="KC94" i="40" s="1"/>
  <c r="JS94" i="40"/>
  <c r="KD94" i="40" s="1"/>
  <c r="JT94" i="40"/>
  <c r="KE94" i="40" s="1"/>
  <c r="JJ95" i="40"/>
  <c r="JK95" i="40"/>
  <c r="JL95" i="40"/>
  <c r="JM95" i="40"/>
  <c r="JN95" i="40"/>
  <c r="JO95" i="40"/>
  <c r="JP95" i="40"/>
  <c r="JQ95" i="40"/>
  <c r="JR95" i="40"/>
  <c r="JS95" i="40"/>
  <c r="KD95" i="40" s="1"/>
  <c r="JT95" i="40"/>
  <c r="JJ96" i="40"/>
  <c r="JK96" i="40"/>
  <c r="JL96" i="40"/>
  <c r="JM96" i="40"/>
  <c r="JN96" i="40"/>
  <c r="JO96" i="40"/>
  <c r="JZ96" i="40" s="1"/>
  <c r="JP96" i="40"/>
  <c r="KA96" i="40" s="1"/>
  <c r="JQ96" i="40"/>
  <c r="KB96" i="40" s="1"/>
  <c r="JR96" i="40"/>
  <c r="KC96" i="40" s="1"/>
  <c r="JS96" i="40"/>
  <c r="KD96" i="40" s="1"/>
  <c r="JT96" i="40"/>
  <c r="KE96" i="40" s="1"/>
  <c r="JJ97" i="40"/>
  <c r="JK97" i="40"/>
  <c r="JL97" i="40"/>
  <c r="JM97" i="40"/>
  <c r="JN97" i="40"/>
  <c r="JO97" i="40"/>
  <c r="JP97" i="40"/>
  <c r="KA97" i="40" s="1"/>
  <c r="JQ97" i="40"/>
  <c r="KB97" i="40" s="1"/>
  <c r="JR97" i="40"/>
  <c r="KC97" i="40" s="1"/>
  <c r="JS97" i="40"/>
  <c r="KD97" i="40" s="1"/>
  <c r="JT97" i="40"/>
  <c r="KE97" i="40" s="1"/>
  <c r="JJ98" i="40"/>
  <c r="JK98" i="40"/>
  <c r="JL98" i="40"/>
  <c r="JM98" i="40"/>
  <c r="JN98" i="40"/>
  <c r="JO98" i="40"/>
  <c r="JP98" i="40"/>
  <c r="JQ98" i="40"/>
  <c r="KB98" i="40" s="1"/>
  <c r="JR98" i="40"/>
  <c r="KC98" i="40" s="1"/>
  <c r="JS98" i="40"/>
  <c r="KD98" i="40" s="1"/>
  <c r="JT98" i="40"/>
  <c r="KE98" i="40" s="1"/>
  <c r="JJ99" i="40"/>
  <c r="JK99" i="40"/>
  <c r="JL99" i="40"/>
  <c r="JM99" i="40"/>
  <c r="JN99" i="40"/>
  <c r="JO99" i="40"/>
  <c r="JZ99" i="40" s="1"/>
  <c r="JP99" i="40"/>
  <c r="KA99" i="40" s="1"/>
  <c r="JQ99" i="40"/>
  <c r="KB99" i="40" s="1"/>
  <c r="JR99" i="40"/>
  <c r="KC99" i="40" s="1"/>
  <c r="JS99" i="40"/>
  <c r="KD99" i="40" s="1"/>
  <c r="JT99" i="40"/>
  <c r="KE99" i="40" s="1"/>
  <c r="JJ100" i="40"/>
  <c r="JK100" i="40"/>
  <c r="JL100" i="40"/>
  <c r="JM100" i="40"/>
  <c r="JN100" i="40"/>
  <c r="JO100" i="40"/>
  <c r="JP100" i="40"/>
  <c r="JQ100" i="40"/>
  <c r="JR100" i="40"/>
  <c r="JS100" i="40"/>
  <c r="JT100" i="40"/>
  <c r="JJ101" i="40"/>
  <c r="JK101" i="40"/>
  <c r="JL101" i="40"/>
  <c r="JM101" i="40"/>
  <c r="JN101" i="40"/>
  <c r="JO101" i="40"/>
  <c r="JP101" i="40"/>
  <c r="JQ101" i="40"/>
  <c r="JR101" i="40"/>
  <c r="JS101" i="40"/>
  <c r="JT101" i="40"/>
  <c r="KE101" i="40" s="1"/>
  <c r="JJ102" i="40"/>
  <c r="JK102" i="40"/>
  <c r="JL102" i="40"/>
  <c r="JM102" i="40"/>
  <c r="JX102" i="40" s="1"/>
  <c r="JN102" i="40"/>
  <c r="JY102" i="40" s="1"/>
  <c r="JO102" i="40"/>
  <c r="JZ102" i="40" s="1"/>
  <c r="JP102" i="40"/>
  <c r="KA102" i="40" s="1"/>
  <c r="JQ102" i="40"/>
  <c r="KB102" i="40" s="1"/>
  <c r="JR102" i="40"/>
  <c r="KC102" i="40" s="1"/>
  <c r="JS102" i="40"/>
  <c r="KD102" i="40" s="1"/>
  <c r="JT102" i="40"/>
  <c r="KE102" i="40" s="1"/>
  <c r="JJ103" i="40"/>
  <c r="JK103" i="40"/>
  <c r="JL103" i="40"/>
  <c r="JM103" i="40"/>
  <c r="JN103" i="40"/>
  <c r="JO103" i="40"/>
  <c r="JP103" i="40"/>
  <c r="JQ103" i="40"/>
  <c r="JR103" i="40"/>
  <c r="JS103" i="40"/>
  <c r="JT103" i="40"/>
  <c r="JJ104" i="40"/>
  <c r="JU104" i="40" s="1"/>
  <c r="JK104" i="40"/>
  <c r="JL104" i="40"/>
  <c r="JW104" i="40" s="1"/>
  <c r="JM104" i="40"/>
  <c r="JX104" i="40" s="1"/>
  <c r="JN104" i="40"/>
  <c r="JY104" i="40" s="1"/>
  <c r="JO104" i="40"/>
  <c r="JZ104" i="40" s="1"/>
  <c r="JP104" i="40"/>
  <c r="KA104" i="40" s="1"/>
  <c r="JQ104" i="40"/>
  <c r="KB104" i="40" s="1"/>
  <c r="JR104" i="40"/>
  <c r="KC104" i="40" s="1"/>
  <c r="JS104" i="40"/>
  <c r="KD104" i="40" s="1"/>
  <c r="JT104" i="40"/>
  <c r="KE104" i="40" s="1"/>
  <c r="JJ105" i="40"/>
  <c r="JU105" i="40" s="1"/>
  <c r="JK105" i="40"/>
  <c r="JV105" i="40" s="1"/>
  <c r="JL105" i="40"/>
  <c r="JW105" i="40" s="1"/>
  <c r="JM105" i="40"/>
  <c r="JX105" i="40" s="1"/>
  <c r="JN105" i="40"/>
  <c r="JY105" i="40" s="1"/>
  <c r="JO105" i="40"/>
  <c r="JZ105" i="40" s="1"/>
  <c r="JP105" i="40"/>
  <c r="KA105" i="40" s="1"/>
  <c r="JQ105" i="40"/>
  <c r="KB105" i="40" s="1"/>
  <c r="JR105" i="40"/>
  <c r="KC105" i="40" s="1"/>
  <c r="JS105" i="40"/>
  <c r="KD105" i="40" s="1"/>
  <c r="JT105" i="40"/>
  <c r="KE105" i="40" s="1"/>
  <c r="JJ106" i="40"/>
  <c r="JU106" i="40" s="1"/>
  <c r="JK106" i="40"/>
  <c r="JV106" i="40" s="1"/>
  <c r="JL106" i="40"/>
  <c r="JW106" i="40" s="1"/>
  <c r="JM106" i="40"/>
  <c r="JX106" i="40" s="1"/>
  <c r="JN106" i="40"/>
  <c r="JY106" i="40" s="1"/>
  <c r="JO106" i="40"/>
  <c r="JZ106" i="40" s="1"/>
  <c r="JP106" i="40"/>
  <c r="KA106" i="40" s="1"/>
  <c r="JQ106" i="40"/>
  <c r="KB106" i="40" s="1"/>
  <c r="JR106" i="40"/>
  <c r="KC106" i="40" s="1"/>
  <c r="JS106" i="40"/>
  <c r="KD106" i="40" s="1"/>
  <c r="JT106" i="40"/>
  <c r="KE106" i="40" s="1"/>
  <c r="JJ107" i="40"/>
  <c r="JK107" i="40"/>
  <c r="JL107" i="40"/>
  <c r="JM107" i="40"/>
  <c r="JN107" i="40"/>
  <c r="JO107" i="40"/>
  <c r="JP107" i="40"/>
  <c r="KA107" i="40" s="1"/>
  <c r="JQ107" i="40"/>
  <c r="KB107" i="40" s="1"/>
  <c r="JR107" i="40"/>
  <c r="KC107" i="40" s="1"/>
  <c r="JS107" i="40"/>
  <c r="KD107" i="40" s="1"/>
  <c r="JT107" i="40"/>
  <c r="KE107" i="40" s="1"/>
  <c r="JJ108" i="40"/>
  <c r="JU108" i="40" s="1"/>
  <c r="JK108" i="40"/>
  <c r="JV108" i="40" s="1"/>
  <c r="JL108" i="40"/>
  <c r="JW108" i="40" s="1"/>
  <c r="JM108" i="40"/>
  <c r="JX108" i="40" s="1"/>
  <c r="JN108" i="40"/>
  <c r="JY108" i="40" s="1"/>
  <c r="JO108" i="40"/>
  <c r="JZ108" i="40" s="1"/>
  <c r="JP108" i="40"/>
  <c r="KA108" i="40" s="1"/>
  <c r="JQ108" i="40"/>
  <c r="KB108" i="40" s="1"/>
  <c r="JR108" i="40"/>
  <c r="KC108" i="40" s="1"/>
  <c r="JS108" i="40"/>
  <c r="KD108" i="40" s="1"/>
  <c r="JT108" i="40"/>
  <c r="JJ109" i="40"/>
  <c r="JU109" i="40" s="1"/>
  <c r="JK109" i="40"/>
  <c r="JV109" i="40" s="1"/>
  <c r="JL109" i="40"/>
  <c r="JW109" i="40" s="1"/>
  <c r="JM109" i="40"/>
  <c r="JX109" i="40" s="1"/>
  <c r="JN109" i="40"/>
  <c r="JY109" i="40" s="1"/>
  <c r="JO109" i="40"/>
  <c r="JZ109" i="40" s="1"/>
  <c r="JP109" i="40"/>
  <c r="KA109" i="40" s="1"/>
  <c r="JQ109" i="40"/>
  <c r="JR109" i="40"/>
  <c r="JS109" i="40"/>
  <c r="JT109" i="40"/>
  <c r="JJ110" i="40"/>
  <c r="JU110" i="40" s="1"/>
  <c r="JK110" i="40"/>
  <c r="JV110" i="40" s="1"/>
  <c r="JL110" i="40"/>
  <c r="JW110" i="40" s="1"/>
  <c r="JM110" i="40"/>
  <c r="JX110" i="40" s="1"/>
  <c r="JN110" i="40"/>
  <c r="JY110" i="40" s="1"/>
  <c r="JO110" i="40"/>
  <c r="JP110" i="40"/>
  <c r="JQ110" i="40"/>
  <c r="JR110" i="40"/>
  <c r="JS110" i="40"/>
  <c r="JT110" i="40"/>
  <c r="JJ111" i="40"/>
  <c r="JU111" i="40" s="1"/>
  <c r="JK111" i="40"/>
  <c r="JV111" i="40" s="1"/>
  <c r="JL111" i="40"/>
  <c r="JW111" i="40" s="1"/>
  <c r="JM111" i="40"/>
  <c r="JX111" i="40" s="1"/>
  <c r="JN111" i="40"/>
  <c r="JY111" i="40" s="1"/>
  <c r="JO111" i="40"/>
  <c r="JZ111" i="40" s="1"/>
  <c r="JP111" i="40"/>
  <c r="KA111" i="40" s="1"/>
  <c r="JQ111" i="40"/>
  <c r="KB111" i="40" s="1"/>
  <c r="JR111" i="40"/>
  <c r="KC111" i="40" s="1"/>
  <c r="JS111" i="40"/>
  <c r="KD111" i="40" s="1"/>
  <c r="JT111" i="40"/>
  <c r="KE111" i="40" s="1"/>
  <c r="JJ112" i="40"/>
  <c r="JU112" i="40" s="1"/>
  <c r="JK112" i="40"/>
  <c r="JV112" i="40" s="1"/>
  <c r="JL112" i="40"/>
  <c r="JM112" i="40"/>
  <c r="JX112" i="40" s="1"/>
  <c r="JN112" i="40"/>
  <c r="JY112" i="40" s="1"/>
  <c r="JO112" i="40"/>
  <c r="JZ112" i="40" s="1"/>
  <c r="JP112" i="40"/>
  <c r="KA112" i="40" s="1"/>
  <c r="JQ112" i="40"/>
  <c r="KB112" i="40" s="1"/>
  <c r="JR112" i="40"/>
  <c r="KC112" i="40" s="1"/>
  <c r="JS112" i="40"/>
  <c r="KD112" i="40" s="1"/>
  <c r="JT112" i="40"/>
  <c r="KE112" i="40" s="1"/>
  <c r="JJ113" i="40"/>
  <c r="JU113" i="40" s="1"/>
  <c r="JK113" i="40"/>
  <c r="JV113" i="40" s="1"/>
  <c r="JL113" i="40"/>
  <c r="JW113" i="40" s="1"/>
  <c r="JM113" i="40"/>
  <c r="JX113" i="40" s="1"/>
  <c r="JN113" i="40"/>
  <c r="JY113" i="40" s="1"/>
  <c r="JO113" i="40"/>
  <c r="JZ113" i="40" s="1"/>
  <c r="JP113" i="40"/>
  <c r="KA113" i="40" s="1"/>
  <c r="JQ113" i="40"/>
  <c r="KB113" i="40" s="1"/>
  <c r="JR113" i="40"/>
  <c r="KC113" i="40" s="1"/>
  <c r="JS113" i="40"/>
  <c r="KD113" i="40" s="1"/>
  <c r="JT113" i="40"/>
  <c r="JJ114" i="40"/>
  <c r="JU114" i="40" s="1"/>
  <c r="JK114" i="40"/>
  <c r="JV114" i="40" s="1"/>
  <c r="JL114" i="40"/>
  <c r="JW114" i="40" s="1"/>
  <c r="JM114" i="40"/>
  <c r="JX114" i="40" s="1"/>
  <c r="JN114" i="40"/>
  <c r="JY114" i="40" s="1"/>
  <c r="JO114" i="40"/>
  <c r="JZ114" i="40" s="1"/>
  <c r="JP114" i="40"/>
  <c r="KA114" i="40" s="1"/>
  <c r="JQ114" i="40"/>
  <c r="KB114" i="40" s="1"/>
  <c r="JR114" i="40"/>
  <c r="KC114" i="40" s="1"/>
  <c r="JS114" i="40"/>
  <c r="KD114" i="40" s="1"/>
  <c r="JT114" i="40"/>
  <c r="KE114" i="40" s="1"/>
  <c r="JJ115" i="40"/>
  <c r="JU115" i="40" s="1"/>
  <c r="JK115" i="40"/>
  <c r="JV115" i="40" s="1"/>
  <c r="JL115" i="40"/>
  <c r="JW115" i="40" s="1"/>
  <c r="JM115" i="40"/>
  <c r="JX115" i="40" s="1"/>
  <c r="JN115" i="40"/>
  <c r="JY115" i="40" s="1"/>
  <c r="JO115" i="40"/>
  <c r="JZ115" i="40" s="1"/>
  <c r="JP115" i="40"/>
  <c r="KA115" i="40" s="1"/>
  <c r="JQ115" i="40"/>
  <c r="KB115" i="40" s="1"/>
  <c r="JR115" i="40"/>
  <c r="KC115" i="40" s="1"/>
  <c r="JS115" i="40"/>
  <c r="KD115" i="40" s="1"/>
  <c r="JT115" i="40"/>
  <c r="KE115" i="40" s="1"/>
  <c r="JJ116" i="40"/>
  <c r="JK116" i="40"/>
  <c r="JL116" i="40"/>
  <c r="JW116" i="40" s="1"/>
  <c r="JM116" i="40"/>
  <c r="JX116" i="40" s="1"/>
  <c r="JN116" i="40"/>
  <c r="JY116" i="40" s="1"/>
  <c r="JO116" i="40"/>
  <c r="JZ116" i="40" s="1"/>
  <c r="JP116" i="40"/>
  <c r="KA116" i="40" s="1"/>
  <c r="JQ116" i="40"/>
  <c r="KB116" i="40" s="1"/>
  <c r="JR116" i="40"/>
  <c r="KC116" i="40" s="1"/>
  <c r="JS116" i="40"/>
  <c r="KD116" i="40" s="1"/>
  <c r="JT116" i="40"/>
  <c r="JJ117" i="40"/>
  <c r="JU117" i="40" s="1"/>
  <c r="JK117" i="40"/>
  <c r="JV117" i="40" s="1"/>
  <c r="JL117" i="40"/>
  <c r="JW117" i="40" s="1"/>
  <c r="JM117" i="40"/>
  <c r="JX117" i="40" s="1"/>
  <c r="JN117" i="40"/>
  <c r="JO117" i="40"/>
  <c r="JP117" i="40"/>
  <c r="JQ117" i="40"/>
  <c r="JR117" i="40"/>
  <c r="JS117" i="40"/>
  <c r="JT117" i="40"/>
  <c r="JJ118" i="40"/>
  <c r="JK118" i="40"/>
  <c r="JL118" i="40"/>
  <c r="JM118" i="40"/>
  <c r="JN118" i="40"/>
  <c r="JO118" i="40"/>
  <c r="JP118" i="40"/>
  <c r="JQ118" i="40"/>
  <c r="JR118" i="40"/>
  <c r="JS118" i="40"/>
  <c r="JT118" i="40"/>
  <c r="JJ119" i="40"/>
  <c r="JK119" i="40"/>
  <c r="JV119" i="40" s="1"/>
  <c r="JL119" i="40"/>
  <c r="JW119" i="40" s="1"/>
  <c r="JM119" i="40"/>
  <c r="JX119" i="40" s="1"/>
  <c r="JN119" i="40"/>
  <c r="JY119" i="40" s="1"/>
  <c r="JO119" i="40"/>
  <c r="JZ119" i="40" s="1"/>
  <c r="JP119" i="40"/>
  <c r="KA119" i="40" s="1"/>
  <c r="JQ119" i="40"/>
  <c r="KB119" i="40" s="1"/>
  <c r="JR119" i="40"/>
  <c r="KC119" i="40" s="1"/>
  <c r="JS119" i="40"/>
  <c r="KD119" i="40" s="1"/>
  <c r="JT119" i="40"/>
  <c r="KE119" i="40" s="1"/>
  <c r="JJ120" i="40"/>
  <c r="JU120" i="40" s="1"/>
  <c r="JK120" i="40"/>
  <c r="JV120" i="40" s="1"/>
  <c r="JL120" i="40"/>
  <c r="JW120" i="40" s="1"/>
  <c r="JM120" i="40"/>
  <c r="JX120" i="40" s="1"/>
  <c r="JN120" i="40"/>
  <c r="JY120" i="40" s="1"/>
  <c r="JO120" i="40"/>
  <c r="JP120" i="40"/>
  <c r="JQ120" i="40"/>
  <c r="JR120" i="40"/>
  <c r="JS120" i="40"/>
  <c r="JT120" i="40"/>
  <c r="JJ121" i="40"/>
  <c r="JK121" i="40"/>
  <c r="JV121" i="40" s="1"/>
  <c r="JL121" i="40"/>
  <c r="JW121" i="40" s="1"/>
  <c r="JM121" i="40"/>
  <c r="JX121" i="40" s="1"/>
  <c r="JN121" i="40"/>
  <c r="JO121" i="40"/>
  <c r="JP121" i="40"/>
  <c r="JQ121" i="40"/>
  <c r="JR121" i="40"/>
  <c r="JS121" i="40"/>
  <c r="JT121" i="40"/>
  <c r="JJ122" i="40"/>
  <c r="JU122" i="40" s="1"/>
  <c r="JK122" i="40"/>
  <c r="JV122" i="40" s="1"/>
  <c r="JL122" i="40"/>
  <c r="JW122" i="40" s="1"/>
  <c r="JM122" i="40"/>
  <c r="JX122" i="40" s="1"/>
  <c r="JN122" i="40"/>
  <c r="JY122" i="40" s="1"/>
  <c r="JO122" i="40"/>
  <c r="JZ122" i="40" s="1"/>
  <c r="JP122" i="40"/>
  <c r="KA122" i="40" s="1"/>
  <c r="JQ122" i="40"/>
  <c r="KB122" i="40" s="1"/>
  <c r="JR122" i="40"/>
  <c r="KC122" i="40" s="1"/>
  <c r="JS122" i="40"/>
  <c r="KD122" i="40" s="1"/>
  <c r="JT122" i="40"/>
  <c r="JJ123" i="40"/>
  <c r="JK123" i="40"/>
  <c r="JV123" i="40" s="1"/>
  <c r="JL123" i="40"/>
  <c r="JW123" i="40" s="1"/>
  <c r="JM123" i="40"/>
  <c r="JX123" i="40" s="1"/>
  <c r="JN123" i="40"/>
  <c r="JY123" i="40" s="1"/>
  <c r="JO123" i="40"/>
  <c r="JZ123" i="40" s="1"/>
  <c r="JP123" i="40"/>
  <c r="KA123" i="40" s="1"/>
  <c r="JQ123" i="40"/>
  <c r="KB123" i="40" s="1"/>
  <c r="JR123" i="40"/>
  <c r="KC123" i="40" s="1"/>
  <c r="JS123" i="40"/>
  <c r="KD123" i="40" s="1"/>
  <c r="JT123" i="40"/>
  <c r="JJ124" i="40"/>
  <c r="JU124" i="40" s="1"/>
  <c r="JK124" i="40"/>
  <c r="JV124" i="40" s="1"/>
  <c r="JL124" i="40"/>
  <c r="JW124" i="40" s="1"/>
  <c r="JM124" i="40"/>
  <c r="JX124" i="40" s="1"/>
  <c r="JN124" i="40"/>
  <c r="JY124" i="40" s="1"/>
  <c r="JO124" i="40"/>
  <c r="JZ124" i="40" s="1"/>
  <c r="JP124" i="40"/>
  <c r="KA124" i="40" s="1"/>
  <c r="JQ124" i="40"/>
  <c r="KB124" i="40" s="1"/>
  <c r="JR124" i="40"/>
  <c r="KC124" i="40" s="1"/>
  <c r="JS124" i="40"/>
  <c r="KD124" i="40" s="1"/>
  <c r="JT124" i="40"/>
  <c r="KE124" i="40" s="1"/>
  <c r="JJ125" i="40"/>
  <c r="JU125" i="40" s="1"/>
  <c r="JK125" i="40"/>
  <c r="JV125" i="40" s="1"/>
  <c r="JL125" i="40"/>
  <c r="JW125" i="40" s="1"/>
  <c r="JM125" i="40"/>
  <c r="JX125" i="40" s="1"/>
  <c r="JN125" i="40"/>
  <c r="JY125" i="40" s="1"/>
  <c r="JO125" i="40"/>
  <c r="JZ125" i="40" s="1"/>
  <c r="JP125" i="40"/>
  <c r="KA125" i="40" s="1"/>
  <c r="JQ125" i="40"/>
  <c r="KB125" i="40" s="1"/>
  <c r="JR125" i="40"/>
  <c r="KC125" i="40" s="1"/>
  <c r="JS125" i="40"/>
  <c r="KD125" i="40" s="1"/>
  <c r="JT125" i="40"/>
  <c r="JJ126" i="40"/>
  <c r="JU126" i="40" s="1"/>
  <c r="JK126" i="40"/>
  <c r="JV126" i="40" s="1"/>
  <c r="JL126" i="40"/>
  <c r="JW126" i="40" s="1"/>
  <c r="JM126" i="40"/>
  <c r="JN126" i="40"/>
  <c r="JO126" i="40"/>
  <c r="JP126" i="40"/>
  <c r="JQ126" i="40"/>
  <c r="KB126" i="40" s="1"/>
  <c r="JR126" i="40"/>
  <c r="KC126" i="40" s="1"/>
  <c r="JS126" i="40"/>
  <c r="KD126" i="40" s="1"/>
  <c r="JT126" i="40"/>
  <c r="KE126" i="40" s="1"/>
  <c r="JJ127" i="40"/>
  <c r="JK127" i="40"/>
  <c r="JV127" i="40" s="1"/>
  <c r="JL127" i="40"/>
  <c r="JM127" i="40"/>
  <c r="JX127" i="40" s="1"/>
  <c r="JN127" i="40"/>
  <c r="JO127" i="40"/>
  <c r="JZ127" i="40" s="1"/>
  <c r="JP127" i="40"/>
  <c r="KA127" i="40" s="1"/>
  <c r="JQ127" i="40"/>
  <c r="JR127" i="40"/>
  <c r="JS127" i="40"/>
  <c r="KD127" i="40" s="1"/>
  <c r="JT127" i="40"/>
  <c r="JJ128" i="40"/>
  <c r="JK128" i="40"/>
  <c r="JL128" i="40"/>
  <c r="JM128" i="40"/>
  <c r="JN128" i="40"/>
  <c r="JO128" i="40"/>
  <c r="JP128" i="40"/>
  <c r="JQ128" i="40"/>
  <c r="JR128" i="40"/>
  <c r="JS128" i="40"/>
  <c r="JT128" i="40"/>
  <c r="JJ129" i="40"/>
  <c r="JK129" i="40"/>
  <c r="JL129" i="40"/>
  <c r="JW129" i="40" s="1"/>
  <c r="JM129" i="40"/>
  <c r="JX129" i="40" s="1"/>
  <c r="JN129" i="40"/>
  <c r="JY129" i="40" s="1"/>
  <c r="JO129" i="40"/>
  <c r="JZ129" i="40" s="1"/>
  <c r="JP129" i="40"/>
  <c r="KA129" i="40" s="1"/>
  <c r="JQ129" i="40"/>
  <c r="KB129" i="40" s="1"/>
  <c r="JR129" i="40"/>
  <c r="KC129" i="40" s="1"/>
  <c r="JS129" i="40"/>
  <c r="KD129" i="40" s="1"/>
  <c r="JT129" i="40"/>
  <c r="KE129" i="40" s="1"/>
  <c r="JJ130" i="40"/>
  <c r="JK130" i="40"/>
  <c r="JL130" i="40"/>
  <c r="JM130" i="40"/>
  <c r="JX130" i="40" s="1"/>
  <c r="JN130" i="40"/>
  <c r="JY130" i="40" s="1"/>
  <c r="JO130" i="40"/>
  <c r="JZ130" i="40" s="1"/>
  <c r="JP130" i="40"/>
  <c r="KA130" i="40" s="1"/>
  <c r="JQ130" i="40"/>
  <c r="KB130" i="40" s="1"/>
  <c r="JR130" i="40"/>
  <c r="KC130" i="40" s="1"/>
  <c r="JS130" i="40"/>
  <c r="KD130" i="40" s="1"/>
  <c r="JT130" i="40"/>
  <c r="KE130" i="40" s="1"/>
  <c r="JJ131" i="40"/>
  <c r="JU131" i="40" s="1"/>
  <c r="JK131" i="40"/>
  <c r="JL131" i="40"/>
  <c r="JW131" i="40" s="1"/>
  <c r="JM131" i="40"/>
  <c r="JX131" i="40" s="1"/>
  <c r="JN131" i="40"/>
  <c r="JO131" i="40"/>
  <c r="JZ131" i="40" s="1"/>
  <c r="JP131" i="40"/>
  <c r="KA131" i="40" s="1"/>
  <c r="JQ131" i="40"/>
  <c r="KB131" i="40" s="1"/>
  <c r="JR131" i="40"/>
  <c r="KC131" i="40" s="1"/>
  <c r="JS131" i="40"/>
  <c r="KD131" i="40" s="1"/>
  <c r="JT131" i="40"/>
  <c r="JJ132" i="40"/>
  <c r="JK132" i="40"/>
  <c r="JL132" i="40"/>
  <c r="JM132" i="40"/>
  <c r="JN132" i="40"/>
  <c r="JO132" i="40"/>
  <c r="JP132" i="40"/>
  <c r="JQ132" i="40"/>
  <c r="JR132" i="40"/>
  <c r="JS132" i="40"/>
  <c r="JT132" i="40"/>
  <c r="JJ133" i="40"/>
  <c r="JU133" i="40" s="1"/>
  <c r="JK133" i="40"/>
  <c r="JV133" i="40" s="1"/>
  <c r="JL133" i="40"/>
  <c r="JW133" i="40" s="1"/>
  <c r="JM133" i="40"/>
  <c r="JX133" i="40" s="1"/>
  <c r="JN133" i="40"/>
  <c r="JY133" i="40" s="1"/>
  <c r="JO133" i="40"/>
  <c r="JZ133" i="40" s="1"/>
  <c r="JP133" i="40"/>
  <c r="KA133" i="40" s="1"/>
  <c r="JQ133" i="40"/>
  <c r="KB133" i="40" s="1"/>
  <c r="JR133" i="40"/>
  <c r="KC133" i="40" s="1"/>
  <c r="JS133" i="40"/>
  <c r="KD133" i="40" s="1"/>
  <c r="JT133" i="40"/>
  <c r="KE133" i="40" s="1"/>
  <c r="JJ134" i="40"/>
  <c r="JU134" i="40" s="1"/>
  <c r="JK134" i="40"/>
  <c r="JL134" i="40"/>
  <c r="JM134" i="40"/>
  <c r="JX134" i="40" s="1"/>
  <c r="JN134" i="40"/>
  <c r="JY134" i="40" s="1"/>
  <c r="JO134" i="40"/>
  <c r="JZ134" i="40" s="1"/>
  <c r="JP134" i="40"/>
  <c r="KA134" i="40" s="1"/>
  <c r="JQ134" i="40"/>
  <c r="KB134" i="40" s="1"/>
  <c r="JR134" i="40"/>
  <c r="KC134" i="40" s="1"/>
  <c r="JS134" i="40"/>
  <c r="KD134" i="40" s="1"/>
  <c r="JT134" i="40"/>
  <c r="JJ135" i="40"/>
  <c r="JK135" i="40"/>
  <c r="JL135" i="40"/>
  <c r="JM135" i="40"/>
  <c r="JN135" i="40"/>
  <c r="JO135" i="40"/>
  <c r="JZ135" i="40" s="1"/>
  <c r="JP135" i="40"/>
  <c r="KA135" i="40" s="1"/>
  <c r="JQ135" i="40"/>
  <c r="JR135" i="40"/>
  <c r="JS135" i="40"/>
  <c r="JT135" i="40"/>
  <c r="JJ136" i="40"/>
  <c r="JK136" i="40"/>
  <c r="JL136" i="40"/>
  <c r="JM136" i="40"/>
  <c r="JN136" i="40"/>
  <c r="JY136" i="40" s="1"/>
  <c r="JO136" i="40"/>
  <c r="JZ136" i="40" s="1"/>
  <c r="JP136" i="40"/>
  <c r="KA136" i="40" s="1"/>
  <c r="JQ136" i="40"/>
  <c r="KB136" i="40" s="1"/>
  <c r="JR136" i="40"/>
  <c r="KC136" i="40" s="1"/>
  <c r="JS136" i="40"/>
  <c r="KD136" i="40" s="1"/>
  <c r="JT136" i="40"/>
  <c r="JJ137" i="40"/>
  <c r="JK137" i="40"/>
  <c r="JL137" i="40"/>
  <c r="JM137" i="40"/>
  <c r="JN137" i="40"/>
  <c r="JO137" i="40"/>
  <c r="JZ137" i="40" s="1"/>
  <c r="JP137" i="40"/>
  <c r="KA137" i="40" s="1"/>
  <c r="JQ137" i="40"/>
  <c r="KB137" i="40" s="1"/>
  <c r="JR137" i="40"/>
  <c r="KC137" i="40" s="1"/>
  <c r="JS137" i="40"/>
  <c r="KD137" i="40" s="1"/>
  <c r="JT137" i="40"/>
  <c r="KE137" i="40" s="1"/>
  <c r="JJ138" i="40"/>
  <c r="JK138" i="40"/>
  <c r="JL138" i="40"/>
  <c r="JM138" i="40"/>
  <c r="JN138" i="40"/>
  <c r="JO138" i="40"/>
  <c r="JZ138" i="40" s="1"/>
  <c r="JP138" i="40"/>
  <c r="KA138" i="40" s="1"/>
  <c r="JQ138" i="40"/>
  <c r="KB138" i="40" s="1"/>
  <c r="JR138" i="40"/>
  <c r="KC138" i="40" s="1"/>
  <c r="JS138" i="40"/>
  <c r="KD138" i="40" s="1"/>
  <c r="JT138" i="40"/>
  <c r="JJ139" i="40"/>
  <c r="JK139" i="40"/>
  <c r="JL139" i="40"/>
  <c r="JM139" i="40"/>
  <c r="JN139" i="40"/>
  <c r="JO139" i="40"/>
  <c r="JP139" i="40"/>
  <c r="JQ139" i="40"/>
  <c r="KB139" i="40" s="1"/>
  <c r="JR139" i="40"/>
  <c r="KC139" i="40" s="1"/>
  <c r="JS139" i="40"/>
  <c r="KD139" i="40" s="1"/>
  <c r="JT139" i="40"/>
  <c r="KE139" i="40" s="1"/>
  <c r="JJ140" i="40"/>
  <c r="JK140" i="40"/>
  <c r="JL140" i="40"/>
  <c r="JM140" i="40"/>
  <c r="JN140" i="40"/>
  <c r="JO140" i="40"/>
  <c r="JP140" i="40"/>
  <c r="JQ140" i="40"/>
  <c r="KB140" i="40" s="1"/>
  <c r="JR140" i="40"/>
  <c r="JS140" i="40"/>
  <c r="JT140" i="40"/>
  <c r="JJ141" i="40"/>
  <c r="JK141" i="40"/>
  <c r="JL141" i="40"/>
  <c r="JM141" i="40"/>
  <c r="JN141" i="40"/>
  <c r="JO141" i="40"/>
  <c r="JP141" i="40"/>
  <c r="JQ141" i="40"/>
  <c r="KB141" i="40" s="1"/>
  <c r="JR141" i="40"/>
  <c r="KC141" i="40" s="1"/>
  <c r="JS141" i="40"/>
  <c r="KD141" i="40" s="1"/>
  <c r="JT141" i="40"/>
  <c r="KE141" i="40" s="1"/>
  <c r="JJ142" i="40"/>
  <c r="JK142" i="40"/>
  <c r="JL142" i="40"/>
  <c r="JM142" i="40"/>
  <c r="JN142" i="40"/>
  <c r="JO142" i="40"/>
  <c r="JP142" i="40"/>
  <c r="JQ142" i="40"/>
  <c r="KB142" i="40" s="1"/>
  <c r="JR142" i="40"/>
  <c r="KC142" i="40" s="1"/>
  <c r="JS142" i="40"/>
  <c r="KD142" i="40" s="1"/>
  <c r="JT142" i="40"/>
  <c r="JJ143" i="40"/>
  <c r="JK143" i="40"/>
  <c r="JL143" i="40"/>
  <c r="JM143" i="40"/>
  <c r="JN143" i="40"/>
  <c r="JO143" i="40"/>
  <c r="JP143" i="40"/>
  <c r="JQ143" i="40"/>
  <c r="JR143" i="40"/>
  <c r="JS143" i="40"/>
  <c r="JT143" i="40"/>
  <c r="JJ144" i="40"/>
  <c r="JK144" i="40"/>
  <c r="JL144" i="40"/>
  <c r="JM144" i="40"/>
  <c r="JN144" i="40"/>
  <c r="JO144" i="40"/>
  <c r="JP144" i="40"/>
  <c r="JQ144" i="40"/>
  <c r="JR144" i="40"/>
  <c r="JS144" i="40"/>
  <c r="JT144" i="40"/>
  <c r="JJ145" i="40"/>
  <c r="JK145" i="40"/>
  <c r="JL145" i="40"/>
  <c r="JM145" i="40"/>
  <c r="JN145" i="40"/>
  <c r="JO145" i="40"/>
  <c r="JP145" i="40"/>
  <c r="JQ145" i="40"/>
  <c r="JR145" i="40"/>
  <c r="JS145" i="40"/>
  <c r="JT145" i="40"/>
  <c r="JJ146" i="40"/>
  <c r="JK146" i="40"/>
  <c r="JV146" i="40" s="1"/>
  <c r="JL146" i="40"/>
  <c r="JW146" i="40" s="1"/>
  <c r="JM146" i="40"/>
  <c r="JN146" i="40"/>
  <c r="JO146" i="40"/>
  <c r="JP146" i="40"/>
  <c r="JQ146" i="40"/>
  <c r="JR146" i="40"/>
  <c r="JS146" i="40"/>
  <c r="JT146" i="40"/>
  <c r="JJ147" i="40"/>
  <c r="JU147" i="40" s="1"/>
  <c r="JK147" i="40"/>
  <c r="JV147" i="40" s="1"/>
  <c r="JL147" i="40"/>
  <c r="JW147" i="40" s="1"/>
  <c r="JM147" i="40"/>
  <c r="JN147" i="40"/>
  <c r="JO147" i="40"/>
  <c r="JP147" i="40"/>
  <c r="JQ147" i="40"/>
  <c r="JR147" i="40"/>
  <c r="JS147" i="40"/>
  <c r="JT147" i="40"/>
  <c r="JJ148" i="40"/>
  <c r="JU148" i="40" s="1"/>
  <c r="JK148" i="40"/>
  <c r="JL148" i="40"/>
  <c r="JM148" i="40"/>
  <c r="JN148" i="40"/>
  <c r="JO148" i="40"/>
  <c r="JP148" i="40"/>
  <c r="JQ148" i="40"/>
  <c r="JR148" i="40"/>
  <c r="JS148" i="40"/>
  <c r="JT148" i="40"/>
  <c r="JJ149" i="40"/>
  <c r="JU149" i="40" s="1"/>
  <c r="JK149" i="40"/>
  <c r="JV149" i="40" s="1"/>
  <c r="JL149" i="40"/>
  <c r="JW149" i="40" s="1"/>
  <c r="JM149" i="40"/>
  <c r="JN149" i="40"/>
  <c r="JO149" i="40"/>
  <c r="JP149" i="40"/>
  <c r="JQ149" i="40"/>
  <c r="JR149" i="40"/>
  <c r="JS149" i="40"/>
  <c r="JT149" i="40"/>
  <c r="JJ150" i="40"/>
  <c r="JU150" i="40" s="1"/>
  <c r="JK150" i="40"/>
  <c r="JV150" i="40" s="1"/>
  <c r="JL150" i="40"/>
  <c r="JW150" i="40" s="1"/>
  <c r="JM150" i="40"/>
  <c r="JX150" i="40" s="1"/>
  <c r="JN150" i="40"/>
  <c r="JY150" i="40" s="1"/>
  <c r="JO150" i="40"/>
  <c r="JZ150" i="40" s="1"/>
  <c r="JP150" i="40"/>
  <c r="KA150" i="40" s="1"/>
  <c r="JQ150" i="40"/>
  <c r="KB150" i="40" s="1"/>
  <c r="JR150" i="40"/>
  <c r="KC150" i="40" s="1"/>
  <c r="JS150" i="40"/>
  <c r="KD150" i="40" s="1"/>
  <c r="JT150" i="40"/>
  <c r="KE150" i="40" s="1"/>
  <c r="JJ151" i="40"/>
  <c r="JU151" i="40" s="1"/>
  <c r="JK151" i="40"/>
  <c r="JV151" i="40" s="1"/>
  <c r="JL151" i="40"/>
  <c r="JW151" i="40" s="1"/>
  <c r="JM151" i="40"/>
  <c r="JX151" i="40" s="1"/>
  <c r="JN151" i="40"/>
  <c r="JY151" i="40" s="1"/>
  <c r="JO151" i="40"/>
  <c r="JZ151" i="40" s="1"/>
  <c r="JP151" i="40"/>
  <c r="KA151" i="40" s="1"/>
  <c r="JQ151" i="40"/>
  <c r="KB151" i="40" s="1"/>
  <c r="JR151" i="40"/>
  <c r="KC151" i="40" s="1"/>
  <c r="JS151" i="40"/>
  <c r="KD151" i="40" s="1"/>
  <c r="JT151" i="40"/>
  <c r="JJ152" i="40"/>
  <c r="JK152" i="40"/>
  <c r="JL152" i="40"/>
  <c r="JM152" i="40"/>
  <c r="JN152" i="40"/>
  <c r="JY152" i="40" s="1"/>
  <c r="JO152" i="40"/>
  <c r="JZ152" i="40" s="1"/>
  <c r="JP152" i="40"/>
  <c r="JQ152" i="40"/>
  <c r="KB152" i="40" s="1"/>
  <c r="JR152" i="40"/>
  <c r="KC152" i="40" s="1"/>
  <c r="JS152" i="40"/>
  <c r="KD152" i="40" s="1"/>
  <c r="JT152" i="40"/>
  <c r="KE152" i="40" s="1"/>
  <c r="JJ153" i="40"/>
  <c r="JK153" i="40"/>
  <c r="JL153" i="40"/>
  <c r="JM153" i="40"/>
  <c r="JN153" i="40"/>
  <c r="JO153" i="40"/>
  <c r="JZ153" i="40" s="1"/>
  <c r="JP153" i="40"/>
  <c r="KA153" i="40" s="1"/>
  <c r="JQ153" i="40"/>
  <c r="KB153" i="40" s="1"/>
  <c r="JR153" i="40"/>
  <c r="KC153" i="40" s="1"/>
  <c r="JS153" i="40"/>
  <c r="KD153" i="40" s="1"/>
  <c r="JT153" i="40"/>
  <c r="JJ154" i="40"/>
  <c r="JU154" i="40" s="1"/>
  <c r="JK154" i="40"/>
  <c r="JV154" i="40" s="1"/>
  <c r="JL154" i="40"/>
  <c r="JM154" i="40"/>
  <c r="JX154" i="40" s="1"/>
  <c r="JN154" i="40"/>
  <c r="JY154" i="40" s="1"/>
  <c r="JO154" i="40"/>
  <c r="JP154" i="40"/>
  <c r="KA154" i="40" s="1"/>
  <c r="JQ154" i="40"/>
  <c r="KB154" i="40" s="1"/>
  <c r="JR154" i="40"/>
  <c r="KC154" i="40" s="1"/>
  <c r="JS154" i="40"/>
  <c r="KD154" i="40" s="1"/>
  <c r="JT154" i="40"/>
  <c r="KE154" i="40" s="1"/>
  <c r="JJ155" i="40"/>
  <c r="JK155" i="40"/>
  <c r="JL155" i="40"/>
  <c r="JW155" i="40" s="1"/>
  <c r="JM155" i="40"/>
  <c r="JX155" i="40" s="1"/>
  <c r="JN155" i="40"/>
  <c r="JY155" i="40" s="1"/>
  <c r="JO155" i="40"/>
  <c r="JP155" i="40"/>
  <c r="KA155" i="40" s="1"/>
  <c r="JQ155" i="40"/>
  <c r="KB155" i="40" s="1"/>
  <c r="JR155" i="40"/>
  <c r="KC155" i="40" s="1"/>
  <c r="JS155" i="40"/>
  <c r="KD155" i="40" s="1"/>
  <c r="JT155" i="40"/>
  <c r="JJ156" i="40"/>
  <c r="JU156" i="40" s="1"/>
  <c r="JK156" i="40"/>
  <c r="JV156" i="40" s="1"/>
  <c r="JL156" i="40"/>
  <c r="JW156" i="40" s="1"/>
  <c r="JM156" i="40"/>
  <c r="JX156" i="40" s="1"/>
  <c r="JN156" i="40"/>
  <c r="JY156" i="40" s="1"/>
  <c r="JO156" i="40"/>
  <c r="JZ156" i="40" s="1"/>
  <c r="JP156" i="40"/>
  <c r="KA156" i="40" s="1"/>
  <c r="JQ156" i="40"/>
  <c r="KB156" i="40" s="1"/>
  <c r="JR156" i="40"/>
  <c r="JS156" i="40"/>
  <c r="KD156" i="40" s="1"/>
  <c r="JT156" i="40"/>
  <c r="JJ157" i="40"/>
  <c r="JU157" i="40" s="1"/>
  <c r="JK157" i="40"/>
  <c r="JL157" i="40"/>
  <c r="JW157" i="40" s="1"/>
  <c r="JM157" i="40"/>
  <c r="JX157" i="40" s="1"/>
  <c r="JN157" i="40"/>
  <c r="JY157" i="40" s="1"/>
  <c r="JO157" i="40"/>
  <c r="JZ157" i="40" s="1"/>
  <c r="JP157" i="40"/>
  <c r="KA157" i="40" s="1"/>
  <c r="JQ157" i="40"/>
  <c r="KB157" i="40" s="1"/>
  <c r="JR157" i="40"/>
  <c r="KC157" i="40" s="1"/>
  <c r="JS157" i="40"/>
  <c r="KD157" i="40" s="1"/>
  <c r="JT157" i="40"/>
  <c r="JJ158" i="40"/>
  <c r="JU158" i="40" s="1"/>
  <c r="JK158" i="40"/>
  <c r="JV158" i="40" s="1"/>
  <c r="JL158" i="40"/>
  <c r="JW158" i="40" s="1"/>
  <c r="JM158" i="40"/>
  <c r="JX158" i="40" s="1"/>
  <c r="JN158" i="40"/>
  <c r="JY158" i="40" s="1"/>
  <c r="JO158" i="40"/>
  <c r="JP158" i="40"/>
  <c r="KA158" i="40" s="1"/>
  <c r="JQ158" i="40"/>
  <c r="KB158" i="40" s="1"/>
  <c r="JR158" i="40"/>
  <c r="KC158" i="40" s="1"/>
  <c r="JS158" i="40"/>
  <c r="KD158" i="40" s="1"/>
  <c r="JT158" i="40"/>
  <c r="KE158" i="40" s="1"/>
  <c r="JJ159" i="40"/>
  <c r="JU159" i="40" s="1"/>
  <c r="JK159" i="40"/>
  <c r="JV159" i="40" s="1"/>
  <c r="JL159" i="40"/>
  <c r="JW159" i="40" s="1"/>
  <c r="JM159" i="40"/>
  <c r="JX159" i="40" s="1"/>
  <c r="JN159" i="40"/>
  <c r="JY159" i="40" s="1"/>
  <c r="JO159" i="40"/>
  <c r="JZ159" i="40" s="1"/>
  <c r="JP159" i="40"/>
  <c r="KA159" i="40" s="1"/>
  <c r="JQ159" i="40"/>
  <c r="KB159" i="40" s="1"/>
  <c r="JR159" i="40"/>
  <c r="KC159" i="40" s="1"/>
  <c r="JS159" i="40"/>
  <c r="KD159" i="40" s="1"/>
  <c r="JT159" i="40"/>
  <c r="KE159" i="40" s="1"/>
  <c r="JJ160" i="40"/>
  <c r="JU160" i="40" s="1"/>
  <c r="JK160" i="40"/>
  <c r="JV160" i="40" s="1"/>
  <c r="JL160" i="40"/>
  <c r="JW160" i="40" s="1"/>
  <c r="JM160" i="40"/>
  <c r="JX160" i="40" s="1"/>
  <c r="JN160" i="40"/>
  <c r="JY160" i="40" s="1"/>
  <c r="JO160" i="40"/>
  <c r="JP160" i="40"/>
  <c r="JQ160" i="40"/>
  <c r="JR160" i="40"/>
  <c r="JS160" i="40"/>
  <c r="JT160" i="40"/>
  <c r="JJ161" i="40"/>
  <c r="JK161" i="40"/>
  <c r="JL161" i="40"/>
  <c r="JW161" i="40" s="1"/>
  <c r="JM161" i="40"/>
  <c r="JX161" i="40" s="1"/>
  <c r="JN161" i="40"/>
  <c r="JY161" i="40" s="1"/>
  <c r="JO161" i="40"/>
  <c r="JZ161" i="40" s="1"/>
  <c r="JP161" i="40"/>
  <c r="KA161" i="40" s="1"/>
  <c r="JQ161" i="40"/>
  <c r="KB161" i="40" s="1"/>
  <c r="JR161" i="40"/>
  <c r="KC161" i="40" s="1"/>
  <c r="JS161" i="40"/>
  <c r="KD161" i="40" s="1"/>
  <c r="JT161" i="40"/>
  <c r="JJ162" i="40"/>
  <c r="JU162" i="40" s="1"/>
  <c r="JK162" i="40"/>
  <c r="JV162" i="40" s="1"/>
  <c r="JL162" i="40"/>
  <c r="JW162" i="40" s="1"/>
  <c r="JM162" i="40"/>
  <c r="JX162" i="40" s="1"/>
  <c r="JN162" i="40"/>
  <c r="JY162" i="40" s="1"/>
  <c r="JO162" i="40"/>
  <c r="JZ162" i="40" s="1"/>
  <c r="JP162" i="40"/>
  <c r="KA162" i="40" s="1"/>
  <c r="JQ162" i="40"/>
  <c r="KB162" i="40" s="1"/>
  <c r="JR162" i="40"/>
  <c r="KC162" i="40" s="1"/>
  <c r="JS162" i="40"/>
  <c r="KD162" i="40" s="1"/>
  <c r="JT162" i="40"/>
  <c r="JJ163" i="40"/>
  <c r="JK163" i="40"/>
  <c r="JL163" i="40"/>
  <c r="JM163" i="40"/>
  <c r="JN163" i="40"/>
  <c r="JO163" i="40"/>
  <c r="JP163" i="40"/>
  <c r="JQ163" i="40"/>
  <c r="JR163" i="40"/>
  <c r="KC163" i="40" s="1"/>
  <c r="JS163" i="40"/>
  <c r="KD163" i="40" s="1"/>
  <c r="JT163" i="40"/>
  <c r="KE163" i="40" s="1"/>
  <c r="JJ164" i="40"/>
  <c r="JK164" i="40"/>
  <c r="JL164" i="40"/>
  <c r="JM164" i="40"/>
  <c r="JN164" i="40"/>
  <c r="JO164" i="40"/>
  <c r="JP164" i="40"/>
  <c r="JQ164" i="40"/>
  <c r="KB164" i="40" s="1"/>
  <c r="JR164" i="40"/>
  <c r="JS164" i="40"/>
  <c r="JT164" i="40"/>
  <c r="JJ165" i="40"/>
  <c r="JK165" i="40"/>
  <c r="JL165" i="40"/>
  <c r="JM165" i="40"/>
  <c r="JN165" i="40"/>
  <c r="JO165" i="40"/>
  <c r="JP165" i="40"/>
  <c r="JQ165" i="40"/>
  <c r="KB165" i="40" s="1"/>
  <c r="JR165" i="40"/>
  <c r="KC165" i="40" s="1"/>
  <c r="JS165" i="40"/>
  <c r="JT165" i="40"/>
  <c r="JJ166" i="40"/>
  <c r="JU166" i="40" s="1"/>
  <c r="JK166" i="40"/>
  <c r="JV166" i="40" s="1"/>
  <c r="JL166" i="40"/>
  <c r="JW166" i="40" s="1"/>
  <c r="JM166" i="40"/>
  <c r="JX166" i="40" s="1"/>
  <c r="JN166" i="40"/>
  <c r="JY166" i="40" s="1"/>
  <c r="JO166" i="40"/>
  <c r="JZ166" i="40" s="1"/>
  <c r="JP166" i="40"/>
  <c r="KA166" i="40" s="1"/>
  <c r="JQ166" i="40"/>
  <c r="KB166" i="40" s="1"/>
  <c r="JR166" i="40"/>
  <c r="KC166" i="40" s="1"/>
  <c r="JS166" i="40"/>
  <c r="KD166" i="40" s="1"/>
  <c r="JT166" i="40"/>
  <c r="KE166" i="40" s="1"/>
  <c r="JJ167" i="40"/>
  <c r="JK167" i="40"/>
  <c r="JL167" i="40"/>
  <c r="JM167" i="40"/>
  <c r="JN167" i="40"/>
  <c r="JO167" i="40"/>
  <c r="JP167" i="40"/>
  <c r="JQ167" i="40"/>
  <c r="KB167" i="40" s="1"/>
  <c r="JR167" i="40"/>
  <c r="KC167" i="40" s="1"/>
  <c r="JS167" i="40"/>
  <c r="KD167" i="40" s="1"/>
  <c r="JT167" i="40"/>
  <c r="KE167" i="40" s="1"/>
  <c r="JJ168" i="40"/>
  <c r="JK168" i="40"/>
  <c r="JL168" i="40"/>
  <c r="JM168" i="40"/>
  <c r="JN168" i="40"/>
  <c r="JO168" i="40"/>
  <c r="JP168" i="40"/>
  <c r="JQ168" i="40"/>
  <c r="JR168" i="40"/>
  <c r="JS168" i="40"/>
  <c r="KD168" i="40" s="1"/>
  <c r="JT168" i="40"/>
  <c r="KE168" i="40" s="1"/>
  <c r="JJ169" i="40"/>
  <c r="JK169" i="40"/>
  <c r="JL169" i="40"/>
  <c r="JM169" i="40"/>
  <c r="JN169" i="40"/>
  <c r="JO169" i="40"/>
  <c r="JP169" i="40"/>
  <c r="JQ169" i="40"/>
  <c r="JR169" i="40"/>
  <c r="JS169" i="40"/>
  <c r="JT169" i="40"/>
  <c r="KE169" i="40" s="1"/>
  <c r="JJ170" i="40"/>
  <c r="JU170" i="40" s="1"/>
  <c r="JK170" i="40"/>
  <c r="JV170" i="40" s="1"/>
  <c r="JL170" i="40"/>
  <c r="JW170" i="40" s="1"/>
  <c r="JM170" i="40"/>
  <c r="JX170" i="40" s="1"/>
  <c r="JN170" i="40"/>
  <c r="JY170" i="40" s="1"/>
  <c r="JO170" i="40"/>
  <c r="JZ170" i="40" s="1"/>
  <c r="JP170" i="40"/>
  <c r="KA170" i="40" s="1"/>
  <c r="JQ170" i="40"/>
  <c r="KB170" i="40" s="1"/>
  <c r="JR170" i="40"/>
  <c r="KC170" i="40" s="1"/>
  <c r="JS170" i="40"/>
  <c r="KD170" i="40" s="1"/>
  <c r="JT170" i="40"/>
  <c r="KE170" i="40" s="1"/>
  <c r="JJ171" i="40"/>
  <c r="JU171" i="40" s="1"/>
  <c r="JK171" i="40"/>
  <c r="JV171" i="40" s="1"/>
  <c r="JL171" i="40"/>
  <c r="JW171" i="40" s="1"/>
  <c r="JM171" i="40"/>
  <c r="JX171" i="40" s="1"/>
  <c r="JN171" i="40"/>
  <c r="JY171" i="40" s="1"/>
  <c r="JO171" i="40"/>
  <c r="JZ171" i="40" s="1"/>
  <c r="JP171" i="40"/>
  <c r="KA171" i="40" s="1"/>
  <c r="JQ171" i="40"/>
  <c r="KB171" i="40" s="1"/>
  <c r="JR171" i="40"/>
  <c r="KC171" i="40" s="1"/>
  <c r="JS171" i="40"/>
  <c r="KD171" i="40" s="1"/>
  <c r="JT171" i="40"/>
  <c r="KE171" i="40" s="1"/>
  <c r="JJ172" i="40"/>
  <c r="JK172" i="40"/>
  <c r="JL172" i="40"/>
  <c r="JW172" i="40" s="1"/>
  <c r="JM172" i="40"/>
  <c r="JX172" i="40" s="1"/>
  <c r="JN172" i="40"/>
  <c r="JY172" i="40" s="1"/>
  <c r="JO172" i="40"/>
  <c r="JZ172" i="40" s="1"/>
  <c r="JP172" i="40"/>
  <c r="KA172" i="40" s="1"/>
  <c r="JQ172" i="40"/>
  <c r="KB172" i="40" s="1"/>
  <c r="JR172" i="40"/>
  <c r="KC172" i="40" s="1"/>
  <c r="JS172" i="40"/>
  <c r="KD172" i="40" s="1"/>
  <c r="JT172" i="40"/>
  <c r="KE172" i="40" s="1"/>
  <c r="JJ173" i="40"/>
  <c r="JK173" i="40"/>
  <c r="JL173" i="40"/>
  <c r="JM173" i="40"/>
  <c r="JN173" i="40"/>
  <c r="JO173" i="40"/>
  <c r="JP173" i="40"/>
  <c r="JQ173" i="40"/>
  <c r="JR173" i="40"/>
  <c r="KC173" i="40" s="1"/>
  <c r="JS173" i="40"/>
  <c r="KD173" i="40" s="1"/>
  <c r="JT173" i="40"/>
  <c r="KE173" i="40" s="1"/>
  <c r="JJ174" i="40"/>
  <c r="JK174" i="40"/>
  <c r="JL174" i="40"/>
  <c r="JM174" i="40"/>
  <c r="JN174" i="40"/>
  <c r="JO174" i="40"/>
  <c r="JZ174" i="40" s="1"/>
  <c r="JP174" i="40"/>
  <c r="KA174" i="40" s="1"/>
  <c r="JQ174" i="40"/>
  <c r="KB174" i="40" s="1"/>
  <c r="JR174" i="40"/>
  <c r="KC174" i="40" s="1"/>
  <c r="JS174" i="40"/>
  <c r="KD174" i="40" s="1"/>
  <c r="JT174" i="40"/>
  <c r="JJ175" i="40"/>
  <c r="JK175" i="40"/>
  <c r="JL175" i="40"/>
  <c r="JM175" i="40"/>
  <c r="JN175" i="40"/>
  <c r="JO175" i="40"/>
  <c r="JP175" i="40"/>
  <c r="JQ175" i="40"/>
  <c r="JR175" i="40"/>
  <c r="JS175" i="40"/>
  <c r="JT175" i="40"/>
  <c r="JJ176" i="40"/>
  <c r="JK176" i="40"/>
  <c r="JL176" i="40"/>
  <c r="JM176" i="40"/>
  <c r="JN176" i="40"/>
  <c r="JO176" i="40"/>
  <c r="JP176" i="40"/>
  <c r="JQ176" i="40"/>
  <c r="KB176" i="40" s="1"/>
  <c r="JR176" i="40"/>
  <c r="KC176" i="40" s="1"/>
  <c r="JS176" i="40"/>
  <c r="KD176" i="40" s="1"/>
  <c r="JT176" i="40"/>
  <c r="KE176" i="40" s="1"/>
  <c r="JJ177" i="40"/>
  <c r="JU177" i="40" s="1"/>
  <c r="JK177" i="40"/>
  <c r="JL177" i="40"/>
  <c r="JW177" i="40" s="1"/>
  <c r="JM177" i="40"/>
  <c r="JX177" i="40" s="1"/>
  <c r="JN177" i="40"/>
  <c r="JY177" i="40" s="1"/>
  <c r="JO177" i="40"/>
  <c r="JZ177" i="40" s="1"/>
  <c r="JP177" i="40"/>
  <c r="KA177" i="40" s="1"/>
  <c r="JQ177" i="40"/>
  <c r="KB177" i="40" s="1"/>
  <c r="JR177" i="40"/>
  <c r="KC177" i="40" s="1"/>
  <c r="JS177" i="40"/>
  <c r="KD177" i="40" s="1"/>
  <c r="JT177" i="40"/>
  <c r="KE177" i="40" s="1"/>
  <c r="JJ178" i="40"/>
  <c r="JK178" i="40"/>
  <c r="JL178" i="40"/>
  <c r="JW178" i="40" s="1"/>
  <c r="JM178" i="40"/>
  <c r="JX178" i="40" s="1"/>
  <c r="JN178" i="40"/>
  <c r="JY178" i="40" s="1"/>
  <c r="JO178" i="40"/>
  <c r="JZ178" i="40" s="1"/>
  <c r="JP178" i="40"/>
  <c r="KA178" i="40" s="1"/>
  <c r="JQ178" i="40"/>
  <c r="KB178" i="40" s="1"/>
  <c r="JR178" i="40"/>
  <c r="KC178" i="40" s="1"/>
  <c r="JS178" i="40"/>
  <c r="KD178" i="40" s="1"/>
  <c r="JT178" i="40"/>
  <c r="KE178" i="40" s="1"/>
  <c r="JJ179" i="40"/>
  <c r="JK179" i="40"/>
  <c r="JL179" i="40"/>
  <c r="JM179" i="40"/>
  <c r="JN179" i="40"/>
  <c r="JY179" i="40" s="1"/>
  <c r="JO179" i="40"/>
  <c r="JZ179" i="40" s="1"/>
  <c r="JP179" i="40"/>
  <c r="KA179" i="40" s="1"/>
  <c r="JQ179" i="40"/>
  <c r="KB179" i="40" s="1"/>
  <c r="JR179" i="40"/>
  <c r="KC179" i="40" s="1"/>
  <c r="JS179" i="40"/>
  <c r="KD179" i="40" s="1"/>
  <c r="JT179" i="40"/>
  <c r="KE179" i="40" s="1"/>
  <c r="JJ180" i="40"/>
  <c r="JK180" i="40"/>
  <c r="JL180" i="40"/>
  <c r="JM180" i="40"/>
  <c r="JX180" i="40" s="1"/>
  <c r="JN180" i="40"/>
  <c r="JO180" i="40"/>
  <c r="JP180" i="40"/>
  <c r="JQ180" i="40"/>
  <c r="JR180" i="40"/>
  <c r="JS180" i="40"/>
  <c r="JT180" i="40"/>
  <c r="JJ181" i="40"/>
  <c r="JK181" i="40"/>
  <c r="JL181" i="40"/>
  <c r="JM181" i="40"/>
  <c r="JN181" i="40"/>
  <c r="JO181" i="40"/>
  <c r="JP181" i="40"/>
  <c r="JQ181" i="40"/>
  <c r="JR181" i="40"/>
  <c r="JS181" i="40"/>
  <c r="JT181" i="40"/>
  <c r="JJ182" i="40"/>
  <c r="JU182" i="40" s="1"/>
  <c r="JK182" i="40"/>
  <c r="JL182" i="40"/>
  <c r="JM182" i="40"/>
  <c r="JN182" i="40"/>
  <c r="JO182" i="40"/>
  <c r="JP182" i="40"/>
  <c r="JQ182" i="40"/>
  <c r="JR182" i="40"/>
  <c r="JS182" i="40"/>
  <c r="JT182" i="40"/>
  <c r="JJ183" i="40"/>
  <c r="JU183" i="40" s="1"/>
  <c r="JK183" i="40"/>
  <c r="JV183" i="40" s="1"/>
  <c r="JL183" i="40"/>
  <c r="JW183" i="40" s="1"/>
  <c r="JM183" i="40"/>
  <c r="JX183" i="40" s="1"/>
  <c r="JN183" i="40"/>
  <c r="JY183" i="40" s="1"/>
  <c r="JO183" i="40"/>
  <c r="JZ183" i="40" s="1"/>
  <c r="JP183" i="40"/>
  <c r="JQ183" i="40"/>
  <c r="JR183" i="40"/>
  <c r="JS183" i="40"/>
  <c r="JT183" i="40"/>
  <c r="JJ184" i="40"/>
  <c r="JK184" i="40"/>
  <c r="JL184" i="40"/>
  <c r="JM184" i="40"/>
  <c r="JN184" i="40"/>
  <c r="JY184" i="40" s="1"/>
  <c r="JO184" i="40"/>
  <c r="JZ184" i="40" s="1"/>
  <c r="JP184" i="40"/>
  <c r="KA184" i="40" s="1"/>
  <c r="JQ184" i="40"/>
  <c r="KB184" i="40" s="1"/>
  <c r="JR184" i="40"/>
  <c r="KC184" i="40" s="1"/>
  <c r="JS184" i="40"/>
  <c r="KD184" i="40" s="1"/>
  <c r="JT184" i="40"/>
  <c r="KE184" i="40" s="1"/>
  <c r="JK3" i="40"/>
  <c r="JL3" i="40"/>
  <c r="JW3" i="40" s="1"/>
  <c r="JM3" i="40"/>
  <c r="JX3" i="40" s="1"/>
  <c r="JN3" i="40"/>
  <c r="JY3" i="40" s="1"/>
  <c r="JO3" i="40"/>
  <c r="JZ3" i="40" s="1"/>
  <c r="JP3" i="40"/>
  <c r="KA3" i="40" s="1"/>
  <c r="JQ3" i="40"/>
  <c r="KB3" i="40" s="1"/>
  <c r="JR3" i="40"/>
  <c r="KC3" i="40" s="1"/>
  <c r="JS3" i="40"/>
  <c r="KD3" i="40" s="1"/>
  <c r="JT3" i="40"/>
  <c r="JJ3" i="40"/>
  <c r="JU3" i="40" s="1"/>
  <c r="JJ4" i="40"/>
  <c r="JU4" i="40" s="1"/>
  <c r="IO4" i="40"/>
  <c r="IP4" i="40"/>
  <c r="JA4" i="40" s="1"/>
  <c r="IQ4" i="40"/>
  <c r="IR4" i="40"/>
  <c r="IS4" i="40"/>
  <c r="IT4" i="40"/>
  <c r="JE4" i="40" s="1"/>
  <c r="IU4" i="40"/>
  <c r="JF4" i="40" s="1"/>
  <c r="IV4" i="40"/>
  <c r="IW4" i="40"/>
  <c r="IX4" i="40"/>
  <c r="IN5" i="40"/>
  <c r="IY5" i="40" s="1"/>
  <c r="IO5" i="40"/>
  <c r="IZ5" i="40" s="1"/>
  <c r="IP5" i="40"/>
  <c r="JA5" i="40" s="1"/>
  <c r="IQ5" i="40"/>
  <c r="JB5" i="40" s="1"/>
  <c r="IR5" i="40"/>
  <c r="JC5" i="40" s="1"/>
  <c r="IS5" i="40"/>
  <c r="JD5" i="40" s="1"/>
  <c r="IT5" i="40"/>
  <c r="JE5" i="40" s="1"/>
  <c r="IU5" i="40"/>
  <c r="JF5" i="40" s="1"/>
  <c r="IV5" i="40"/>
  <c r="JG5" i="40" s="1"/>
  <c r="IW5" i="40"/>
  <c r="JH5" i="40" s="1"/>
  <c r="IX5" i="40"/>
  <c r="JI5" i="40" s="1"/>
  <c r="IN6" i="40"/>
  <c r="IO6" i="40"/>
  <c r="IZ6" i="40" s="1"/>
  <c r="IP6" i="40"/>
  <c r="JA6" i="40" s="1"/>
  <c r="IQ6" i="40"/>
  <c r="JB6" i="40" s="1"/>
  <c r="IR6" i="40"/>
  <c r="JC6" i="40" s="1"/>
  <c r="IS6" i="40"/>
  <c r="JD6" i="40" s="1"/>
  <c r="IT6" i="40"/>
  <c r="JE6" i="40" s="1"/>
  <c r="IU6" i="40"/>
  <c r="JF6" i="40" s="1"/>
  <c r="IV6" i="40"/>
  <c r="JG6" i="40" s="1"/>
  <c r="IW6" i="40"/>
  <c r="IX6" i="40"/>
  <c r="IN7" i="40"/>
  <c r="IO7" i="40"/>
  <c r="IP7" i="40"/>
  <c r="JA7" i="40" s="1"/>
  <c r="IQ7" i="40"/>
  <c r="JB7" i="40" s="1"/>
  <c r="IR7" i="40"/>
  <c r="JC7" i="40" s="1"/>
  <c r="IS7" i="40"/>
  <c r="JD7" i="40" s="1"/>
  <c r="IT7" i="40"/>
  <c r="JE7" i="40" s="1"/>
  <c r="IU7" i="40"/>
  <c r="JF7" i="40" s="1"/>
  <c r="IV7" i="40"/>
  <c r="JG7" i="40" s="1"/>
  <c r="IW7" i="40"/>
  <c r="JH7" i="40" s="1"/>
  <c r="IX7" i="40"/>
  <c r="JI7" i="40" s="1"/>
  <c r="IN8" i="40"/>
  <c r="IO8" i="40"/>
  <c r="IP8" i="40"/>
  <c r="JA8" i="40" s="1"/>
  <c r="IQ8" i="40"/>
  <c r="JB8" i="40" s="1"/>
  <c r="IR8" i="40"/>
  <c r="JC8" i="40" s="1"/>
  <c r="IS8" i="40"/>
  <c r="JD8" i="40" s="1"/>
  <c r="IT8" i="40"/>
  <c r="JE8" i="40" s="1"/>
  <c r="IU8" i="40"/>
  <c r="JF8" i="40" s="1"/>
  <c r="IV8" i="40"/>
  <c r="JG8" i="40" s="1"/>
  <c r="IW8" i="40"/>
  <c r="JH8" i="40" s="1"/>
  <c r="IX8" i="40"/>
  <c r="JI8" i="40" s="1"/>
  <c r="IN9" i="40"/>
  <c r="IO9" i="40"/>
  <c r="IP9" i="40"/>
  <c r="IQ9" i="40"/>
  <c r="IR9" i="40"/>
  <c r="IS9" i="40"/>
  <c r="IT9" i="40"/>
  <c r="IU9" i="40"/>
  <c r="IV9" i="40"/>
  <c r="IW9" i="40"/>
  <c r="JH9" i="40" s="1"/>
  <c r="IX9" i="40"/>
  <c r="IN10" i="40"/>
  <c r="IO10" i="40"/>
  <c r="IP10" i="40"/>
  <c r="IQ10" i="40"/>
  <c r="IR10" i="40"/>
  <c r="IS10" i="40"/>
  <c r="IT10" i="40"/>
  <c r="IU10" i="40"/>
  <c r="IV10" i="40"/>
  <c r="IW10" i="40"/>
  <c r="JH10" i="40" s="1"/>
  <c r="IX10" i="40"/>
  <c r="JI10" i="40" s="1"/>
  <c r="IN11" i="40"/>
  <c r="IO11" i="40"/>
  <c r="IP11" i="40"/>
  <c r="JA11" i="40" s="1"/>
  <c r="IQ11" i="40"/>
  <c r="JB11" i="40" s="1"/>
  <c r="IR11" i="40"/>
  <c r="JC11" i="40" s="1"/>
  <c r="IS11" i="40"/>
  <c r="JD11" i="40" s="1"/>
  <c r="IT11" i="40"/>
  <c r="JE11" i="40" s="1"/>
  <c r="IU11" i="40"/>
  <c r="JF11" i="40" s="1"/>
  <c r="IV11" i="40"/>
  <c r="JG11" i="40" s="1"/>
  <c r="IW11" i="40"/>
  <c r="JH11" i="40" s="1"/>
  <c r="IX11" i="40"/>
  <c r="JI11" i="40" s="1"/>
  <c r="IN12" i="40"/>
  <c r="IO12" i="40"/>
  <c r="IP12" i="40"/>
  <c r="JA12" i="40" s="1"/>
  <c r="IQ12" i="40"/>
  <c r="JB12" i="40" s="1"/>
  <c r="IR12" i="40"/>
  <c r="JC12" i="40" s="1"/>
  <c r="IS12" i="40"/>
  <c r="JD12" i="40" s="1"/>
  <c r="IT12" i="40"/>
  <c r="JE12" i="40" s="1"/>
  <c r="IU12" i="40"/>
  <c r="JF12" i="40" s="1"/>
  <c r="IV12" i="40"/>
  <c r="IW12" i="40"/>
  <c r="IX12" i="40"/>
  <c r="IN13" i="40"/>
  <c r="IO13" i="40"/>
  <c r="IP13" i="40"/>
  <c r="JA13" i="40" s="1"/>
  <c r="IQ13" i="40"/>
  <c r="JB13" i="40" s="1"/>
  <c r="IR13" i="40"/>
  <c r="IS13" i="40"/>
  <c r="IT13" i="40"/>
  <c r="IU13" i="40"/>
  <c r="IV13" i="40"/>
  <c r="IW13" i="40"/>
  <c r="IX13" i="40"/>
  <c r="IN14" i="40"/>
  <c r="IO14" i="40"/>
  <c r="IP14" i="40"/>
  <c r="IQ14" i="40"/>
  <c r="IR14" i="40"/>
  <c r="IS14" i="40"/>
  <c r="JD14" i="40" s="1"/>
  <c r="IT14" i="40"/>
  <c r="JE14" i="40" s="1"/>
  <c r="IU14" i="40"/>
  <c r="JF14" i="40" s="1"/>
  <c r="IV14" i="40"/>
  <c r="JG14" i="40" s="1"/>
  <c r="IW14" i="40"/>
  <c r="JH14" i="40" s="1"/>
  <c r="IX14" i="40"/>
  <c r="JI14" i="40" s="1"/>
  <c r="IN15" i="40"/>
  <c r="IO15" i="40"/>
  <c r="IP15" i="40"/>
  <c r="JA15" i="40" s="1"/>
  <c r="IQ15" i="40"/>
  <c r="JB15" i="40" s="1"/>
  <c r="IR15" i="40"/>
  <c r="JC15" i="40" s="1"/>
  <c r="IS15" i="40"/>
  <c r="JD15" i="40" s="1"/>
  <c r="IT15" i="40"/>
  <c r="JE15" i="40" s="1"/>
  <c r="IU15" i="40"/>
  <c r="JF15" i="40" s="1"/>
  <c r="IV15" i="40"/>
  <c r="IW15" i="40"/>
  <c r="JH15" i="40" s="1"/>
  <c r="IX15" i="40"/>
  <c r="JI15" i="40" s="1"/>
  <c r="IN16" i="40"/>
  <c r="IO16" i="40"/>
  <c r="IP16" i="40"/>
  <c r="IQ16" i="40"/>
  <c r="IR16" i="40"/>
  <c r="JC16" i="40" s="1"/>
  <c r="IS16" i="40"/>
  <c r="JD16" i="40" s="1"/>
  <c r="IT16" i="40"/>
  <c r="JE16" i="40" s="1"/>
  <c r="IU16" i="40"/>
  <c r="JF16" i="40" s="1"/>
  <c r="IV16" i="40"/>
  <c r="JG16" i="40" s="1"/>
  <c r="IW16" i="40"/>
  <c r="JH16" i="40" s="1"/>
  <c r="IX16" i="40"/>
  <c r="JI16" i="40" s="1"/>
  <c r="IN17" i="40"/>
  <c r="IO17" i="40"/>
  <c r="IP17" i="40"/>
  <c r="IQ17" i="40"/>
  <c r="IR17" i="40"/>
  <c r="IS17" i="40"/>
  <c r="JD17" i="40" s="1"/>
  <c r="IT17" i="40"/>
  <c r="JE17" i="40" s="1"/>
  <c r="IU17" i="40"/>
  <c r="JF17" i="40" s="1"/>
  <c r="IV17" i="40"/>
  <c r="JG17" i="40" s="1"/>
  <c r="IW17" i="40"/>
  <c r="JH17" i="40" s="1"/>
  <c r="IX17" i="40"/>
  <c r="JI17" i="40" s="1"/>
  <c r="IN18" i="40"/>
  <c r="IO18" i="40"/>
  <c r="IP18" i="40"/>
  <c r="IQ18" i="40"/>
  <c r="IR18" i="40"/>
  <c r="IS18" i="40"/>
  <c r="JD18" i="40" s="1"/>
  <c r="IT18" i="40"/>
  <c r="JE18" i="40" s="1"/>
  <c r="IU18" i="40"/>
  <c r="JF18" i="40" s="1"/>
  <c r="IV18" i="40"/>
  <c r="JG18" i="40" s="1"/>
  <c r="IW18" i="40"/>
  <c r="JH18" i="40" s="1"/>
  <c r="IX18" i="40"/>
  <c r="JI18" i="40" s="1"/>
  <c r="IN19" i="40"/>
  <c r="IO19" i="40"/>
  <c r="IP19" i="40"/>
  <c r="IQ19" i="40"/>
  <c r="IR19" i="40"/>
  <c r="IS19" i="40"/>
  <c r="IT19" i="40"/>
  <c r="IU19" i="40"/>
  <c r="IV19" i="40"/>
  <c r="IW19" i="40"/>
  <c r="JH19" i="40" s="1"/>
  <c r="IX19" i="40"/>
  <c r="JI19" i="40" s="1"/>
  <c r="IN20" i="40"/>
  <c r="IO20" i="40"/>
  <c r="IP20" i="40"/>
  <c r="JA20" i="40" s="1"/>
  <c r="IQ20" i="40"/>
  <c r="JB20" i="40" s="1"/>
  <c r="IR20" i="40"/>
  <c r="JC20" i="40" s="1"/>
  <c r="IS20" i="40"/>
  <c r="JD20" i="40" s="1"/>
  <c r="IT20" i="40"/>
  <c r="JE20" i="40" s="1"/>
  <c r="IU20" i="40"/>
  <c r="JF20" i="40" s="1"/>
  <c r="IV20" i="40"/>
  <c r="JG20" i="40" s="1"/>
  <c r="IW20" i="40"/>
  <c r="JH20" i="40" s="1"/>
  <c r="IX20" i="40"/>
  <c r="JI20" i="40" s="1"/>
  <c r="IN21" i="40"/>
  <c r="IO21" i="40"/>
  <c r="IP21" i="40"/>
  <c r="IQ21" i="40"/>
  <c r="JB21" i="40" s="1"/>
  <c r="IR21" i="40"/>
  <c r="JC21" i="40" s="1"/>
  <c r="IS21" i="40"/>
  <c r="JD21" i="40" s="1"/>
  <c r="IT21" i="40"/>
  <c r="JE21" i="40" s="1"/>
  <c r="IU21" i="40"/>
  <c r="JF21" i="40" s="1"/>
  <c r="IV21" i="40"/>
  <c r="JG21" i="40" s="1"/>
  <c r="IW21" i="40"/>
  <c r="JH21" i="40" s="1"/>
  <c r="IX21" i="40"/>
  <c r="JI21" i="40" s="1"/>
  <c r="IN22" i="40"/>
  <c r="IO22" i="40"/>
  <c r="IP22" i="40"/>
  <c r="JA22" i="40" s="1"/>
  <c r="IQ22" i="40"/>
  <c r="JB22" i="40" s="1"/>
  <c r="IR22" i="40"/>
  <c r="JC22" i="40" s="1"/>
  <c r="IS22" i="40"/>
  <c r="JD22" i="40" s="1"/>
  <c r="IT22" i="40"/>
  <c r="JE22" i="40" s="1"/>
  <c r="IU22" i="40"/>
  <c r="JF22" i="40" s="1"/>
  <c r="IV22" i="40"/>
  <c r="JG22" i="40" s="1"/>
  <c r="IW22" i="40"/>
  <c r="JH22" i="40" s="1"/>
  <c r="IX22" i="40"/>
  <c r="JI22" i="40" s="1"/>
  <c r="IN23" i="40"/>
  <c r="IO23" i="40"/>
  <c r="IP23" i="40"/>
  <c r="JA23" i="40" s="1"/>
  <c r="IQ23" i="40"/>
  <c r="JB23" i="40" s="1"/>
  <c r="IR23" i="40"/>
  <c r="JC23" i="40" s="1"/>
  <c r="IS23" i="40"/>
  <c r="JD23" i="40" s="1"/>
  <c r="IT23" i="40"/>
  <c r="JE23" i="40" s="1"/>
  <c r="IU23" i="40"/>
  <c r="JF23" i="40" s="1"/>
  <c r="IV23" i="40"/>
  <c r="JG23" i="40" s="1"/>
  <c r="IW23" i="40"/>
  <c r="JH23" i="40" s="1"/>
  <c r="IX23" i="40"/>
  <c r="JI23" i="40" s="1"/>
  <c r="IN24" i="40"/>
  <c r="IO24" i="40"/>
  <c r="IP24" i="40"/>
  <c r="JA24" i="40" s="1"/>
  <c r="IQ24" i="40"/>
  <c r="JB24" i="40" s="1"/>
  <c r="IR24" i="40"/>
  <c r="JC24" i="40" s="1"/>
  <c r="IS24" i="40"/>
  <c r="JD24" i="40" s="1"/>
  <c r="IT24" i="40"/>
  <c r="JE24" i="40" s="1"/>
  <c r="IU24" i="40"/>
  <c r="JF24" i="40" s="1"/>
  <c r="IV24" i="40"/>
  <c r="JG24" i="40" s="1"/>
  <c r="IW24" i="40"/>
  <c r="JH24" i="40" s="1"/>
  <c r="IX24" i="40"/>
  <c r="JI24" i="40" s="1"/>
  <c r="IN25" i="40"/>
  <c r="IO25" i="40"/>
  <c r="IP25" i="40"/>
  <c r="IQ25" i="40"/>
  <c r="IR25" i="40"/>
  <c r="IS25" i="40"/>
  <c r="IT25" i="40"/>
  <c r="IU25" i="40"/>
  <c r="IV25" i="40"/>
  <c r="IW25" i="40"/>
  <c r="IX25" i="40"/>
  <c r="IN26" i="40"/>
  <c r="IO26" i="40"/>
  <c r="IP26" i="40"/>
  <c r="JA26" i="40" s="1"/>
  <c r="IQ26" i="40"/>
  <c r="JB26" i="40" s="1"/>
  <c r="IR26" i="40"/>
  <c r="JC26" i="40" s="1"/>
  <c r="IS26" i="40"/>
  <c r="JD26" i="40" s="1"/>
  <c r="IT26" i="40"/>
  <c r="JE26" i="40" s="1"/>
  <c r="IU26" i="40"/>
  <c r="JF26" i="40" s="1"/>
  <c r="IV26" i="40"/>
  <c r="JG26" i="40" s="1"/>
  <c r="IW26" i="40"/>
  <c r="JH26" i="40" s="1"/>
  <c r="IX26" i="40"/>
  <c r="JI26" i="40" s="1"/>
  <c r="IN27" i="40"/>
  <c r="IO27" i="40"/>
  <c r="IP27" i="40"/>
  <c r="JA27" i="40" s="1"/>
  <c r="IQ27" i="40"/>
  <c r="IR27" i="40"/>
  <c r="IS27" i="40"/>
  <c r="IT27" i="40"/>
  <c r="IU27" i="40"/>
  <c r="IV27" i="40"/>
  <c r="IW27" i="40"/>
  <c r="IX27" i="40"/>
  <c r="IN28" i="40"/>
  <c r="IO28" i="40"/>
  <c r="IP28" i="40"/>
  <c r="IQ28" i="40"/>
  <c r="IR28" i="40"/>
  <c r="IS28" i="40"/>
  <c r="IT28" i="40"/>
  <c r="IU28" i="40"/>
  <c r="IV28" i="40"/>
  <c r="IW28" i="40"/>
  <c r="IX28" i="40"/>
  <c r="IN29" i="40"/>
  <c r="IO29" i="40"/>
  <c r="IP29" i="40"/>
  <c r="IQ29" i="40"/>
  <c r="JB29" i="40" s="1"/>
  <c r="IR29" i="40"/>
  <c r="IS29" i="40"/>
  <c r="IT29" i="40"/>
  <c r="IU29" i="40"/>
  <c r="IV29" i="40"/>
  <c r="IW29" i="40"/>
  <c r="IX29" i="40"/>
  <c r="IN30" i="40"/>
  <c r="IO30" i="40"/>
  <c r="IP30" i="40"/>
  <c r="IQ30" i="40"/>
  <c r="IR30" i="40"/>
  <c r="IS30" i="40"/>
  <c r="IT30" i="40"/>
  <c r="IU30" i="40"/>
  <c r="IV30" i="40"/>
  <c r="IW30" i="40"/>
  <c r="IX30" i="40"/>
  <c r="JI30" i="40" s="1"/>
  <c r="IN31" i="40"/>
  <c r="IY31" i="40" s="1"/>
  <c r="IO31" i="40"/>
  <c r="IZ31" i="40" s="1"/>
  <c r="IP31" i="40"/>
  <c r="JA31" i="40" s="1"/>
  <c r="IQ31" i="40"/>
  <c r="JB31" i="40" s="1"/>
  <c r="IR31" i="40"/>
  <c r="JC31" i="40" s="1"/>
  <c r="IS31" i="40"/>
  <c r="JD31" i="40" s="1"/>
  <c r="IT31" i="40"/>
  <c r="JE31" i="40" s="1"/>
  <c r="IU31" i="40"/>
  <c r="JF31" i="40" s="1"/>
  <c r="IV31" i="40"/>
  <c r="JG31" i="40" s="1"/>
  <c r="IW31" i="40"/>
  <c r="JH31" i="40" s="1"/>
  <c r="IX31" i="40"/>
  <c r="JI31" i="40" s="1"/>
  <c r="IN32" i="40"/>
  <c r="IO32" i="40"/>
  <c r="IP32" i="40"/>
  <c r="IQ32" i="40"/>
  <c r="IR32" i="40"/>
  <c r="IS32" i="40"/>
  <c r="IT32" i="40"/>
  <c r="JE32" i="40" s="1"/>
  <c r="IU32" i="40"/>
  <c r="JF32" i="40" s="1"/>
  <c r="IV32" i="40"/>
  <c r="JG32" i="40" s="1"/>
  <c r="IW32" i="40"/>
  <c r="JH32" i="40" s="1"/>
  <c r="IX32" i="40"/>
  <c r="JI32" i="40" s="1"/>
  <c r="IN33" i="40"/>
  <c r="IO33" i="40"/>
  <c r="IP33" i="40"/>
  <c r="IQ33" i="40"/>
  <c r="IR33" i="40"/>
  <c r="IS33" i="40"/>
  <c r="IT33" i="40"/>
  <c r="IU33" i="40"/>
  <c r="IV33" i="40"/>
  <c r="JG33" i="40" s="1"/>
  <c r="IW33" i="40"/>
  <c r="JH33" i="40" s="1"/>
  <c r="IX33" i="40"/>
  <c r="JI33" i="40" s="1"/>
  <c r="IN34" i="40"/>
  <c r="IO34" i="40"/>
  <c r="IP34" i="40"/>
  <c r="IQ34" i="40"/>
  <c r="IR34" i="40"/>
  <c r="IS34" i="40"/>
  <c r="IT34" i="40"/>
  <c r="IU34" i="40"/>
  <c r="IV34" i="40"/>
  <c r="JG34" i="40" s="1"/>
  <c r="IW34" i="40"/>
  <c r="JH34" i="40" s="1"/>
  <c r="IX34" i="40"/>
  <c r="JI34" i="40" s="1"/>
  <c r="IN35" i="40"/>
  <c r="IY35" i="40" s="1"/>
  <c r="IO35" i="40"/>
  <c r="IP35" i="40"/>
  <c r="IQ35" i="40"/>
  <c r="IR35" i="40"/>
  <c r="IS35" i="40"/>
  <c r="IT35" i="40"/>
  <c r="IU35" i="40"/>
  <c r="IV35" i="40"/>
  <c r="IW35" i="40"/>
  <c r="IX35" i="40"/>
  <c r="IN36" i="40"/>
  <c r="IO36" i="40"/>
  <c r="IP36" i="40"/>
  <c r="JA36" i="40" s="1"/>
  <c r="IQ36" i="40"/>
  <c r="IR36" i="40"/>
  <c r="IS36" i="40"/>
  <c r="IT36" i="40"/>
  <c r="IU36" i="40"/>
  <c r="IV36" i="40"/>
  <c r="IW36" i="40"/>
  <c r="IX36" i="40"/>
  <c r="IN37" i="40"/>
  <c r="IO37" i="40"/>
  <c r="IP37" i="40"/>
  <c r="JA37" i="40" s="1"/>
  <c r="IQ37" i="40"/>
  <c r="IR37" i="40"/>
  <c r="IS37" i="40"/>
  <c r="IT37" i="40"/>
  <c r="IU37" i="40"/>
  <c r="IV37" i="40"/>
  <c r="IW37" i="40"/>
  <c r="IX37" i="40"/>
  <c r="IN38" i="40"/>
  <c r="IY38" i="40" s="1"/>
  <c r="IO38" i="40"/>
  <c r="IZ38" i="40" s="1"/>
  <c r="IP38" i="40"/>
  <c r="JA38" i="40" s="1"/>
  <c r="IQ38" i="40"/>
  <c r="JB38" i="40" s="1"/>
  <c r="IR38" i="40"/>
  <c r="JC38" i="40" s="1"/>
  <c r="IS38" i="40"/>
  <c r="JD38" i="40" s="1"/>
  <c r="IT38" i="40"/>
  <c r="JE38" i="40" s="1"/>
  <c r="IU38" i="40"/>
  <c r="JF38" i="40" s="1"/>
  <c r="IV38" i="40"/>
  <c r="JG38" i="40" s="1"/>
  <c r="IW38" i="40"/>
  <c r="IX38" i="40"/>
  <c r="IN39" i="40"/>
  <c r="IY39" i="40" s="1"/>
  <c r="IO39" i="40"/>
  <c r="IZ39" i="40" s="1"/>
  <c r="IP39" i="40"/>
  <c r="IQ39" i="40"/>
  <c r="JB39" i="40" s="1"/>
  <c r="IR39" i="40"/>
  <c r="JC39" i="40" s="1"/>
  <c r="IS39" i="40"/>
  <c r="JD39" i="40" s="1"/>
  <c r="IT39" i="40"/>
  <c r="JE39" i="40" s="1"/>
  <c r="IU39" i="40"/>
  <c r="JF39" i="40" s="1"/>
  <c r="IV39" i="40"/>
  <c r="IW39" i="40"/>
  <c r="JH39" i="40" s="1"/>
  <c r="IX39" i="40"/>
  <c r="JI39" i="40" s="1"/>
  <c r="IN40" i="40"/>
  <c r="IO40" i="40"/>
  <c r="IP40" i="40"/>
  <c r="JA40" i="40" s="1"/>
  <c r="IQ40" i="40"/>
  <c r="JB40" i="40" s="1"/>
  <c r="IR40" i="40"/>
  <c r="JC40" i="40" s="1"/>
  <c r="IS40" i="40"/>
  <c r="JD40" i="40" s="1"/>
  <c r="IT40" i="40"/>
  <c r="JE40" i="40" s="1"/>
  <c r="IU40" i="40"/>
  <c r="IV40" i="40"/>
  <c r="IW40" i="40"/>
  <c r="IX40" i="40"/>
  <c r="IN41" i="40"/>
  <c r="IO41" i="40"/>
  <c r="IP41" i="40"/>
  <c r="IQ41" i="40"/>
  <c r="JB41" i="40" s="1"/>
  <c r="IR41" i="40"/>
  <c r="JC41" i="40" s="1"/>
  <c r="IS41" i="40"/>
  <c r="JD41" i="40" s="1"/>
  <c r="IT41" i="40"/>
  <c r="JE41" i="40" s="1"/>
  <c r="IU41" i="40"/>
  <c r="JF41" i="40" s="1"/>
  <c r="IV41" i="40"/>
  <c r="JG41" i="40" s="1"/>
  <c r="IW41" i="40"/>
  <c r="JH41" i="40" s="1"/>
  <c r="IX41" i="40"/>
  <c r="JI41" i="40" s="1"/>
  <c r="IN42" i="40"/>
  <c r="IO42" i="40"/>
  <c r="IP42" i="40"/>
  <c r="JA42" i="40" s="1"/>
  <c r="IQ42" i="40"/>
  <c r="JB42" i="40" s="1"/>
  <c r="IR42" i="40"/>
  <c r="JC42" i="40" s="1"/>
  <c r="IS42" i="40"/>
  <c r="IT42" i="40"/>
  <c r="IU42" i="40"/>
  <c r="IV42" i="40"/>
  <c r="IW42" i="40"/>
  <c r="IX42" i="40"/>
  <c r="IN43" i="40"/>
  <c r="IY43" i="40" s="1"/>
  <c r="IO43" i="40"/>
  <c r="IZ43" i="40" s="1"/>
  <c r="IP43" i="40"/>
  <c r="JA43" i="40" s="1"/>
  <c r="IQ43" i="40"/>
  <c r="JB43" i="40" s="1"/>
  <c r="IR43" i="40"/>
  <c r="JC43" i="40" s="1"/>
  <c r="IS43" i="40"/>
  <c r="JD43" i="40" s="1"/>
  <c r="IT43" i="40"/>
  <c r="JE43" i="40" s="1"/>
  <c r="IU43" i="40"/>
  <c r="JF43" i="40" s="1"/>
  <c r="IV43" i="40"/>
  <c r="JG43" i="40" s="1"/>
  <c r="IW43" i="40"/>
  <c r="JH43" i="40" s="1"/>
  <c r="IX43" i="40"/>
  <c r="JI43" i="40" s="1"/>
  <c r="IN44" i="40"/>
  <c r="IO44" i="40"/>
  <c r="IP44" i="40"/>
  <c r="JA44" i="40" s="1"/>
  <c r="IQ44" i="40"/>
  <c r="JB44" i="40" s="1"/>
  <c r="IR44" i="40"/>
  <c r="JC44" i="40" s="1"/>
  <c r="IS44" i="40"/>
  <c r="JD44" i="40" s="1"/>
  <c r="IT44" i="40"/>
  <c r="JE44" i="40" s="1"/>
  <c r="IU44" i="40"/>
  <c r="JF44" i="40" s="1"/>
  <c r="IV44" i="40"/>
  <c r="JG44" i="40" s="1"/>
  <c r="IW44" i="40"/>
  <c r="JH44" i="40" s="1"/>
  <c r="IX44" i="40"/>
  <c r="JI44" i="40" s="1"/>
  <c r="IN45" i="40"/>
  <c r="IO45" i="40"/>
  <c r="IP45" i="40"/>
  <c r="IQ45" i="40"/>
  <c r="IR45" i="40"/>
  <c r="IS45" i="40"/>
  <c r="IT45" i="40"/>
  <c r="IU45" i="40"/>
  <c r="IV45" i="40"/>
  <c r="IW45" i="40"/>
  <c r="IX45" i="40"/>
  <c r="IN46" i="40"/>
  <c r="IO46" i="40"/>
  <c r="IP46" i="40"/>
  <c r="JA46" i="40" s="1"/>
  <c r="IQ46" i="40"/>
  <c r="JB46" i="40" s="1"/>
  <c r="IR46" i="40"/>
  <c r="JC46" i="40" s="1"/>
  <c r="IS46" i="40"/>
  <c r="JD46" i="40" s="1"/>
  <c r="IT46" i="40"/>
  <c r="JE46" i="40" s="1"/>
  <c r="IU46" i="40"/>
  <c r="JF46" i="40" s="1"/>
  <c r="IV46" i="40"/>
  <c r="JG46" i="40" s="1"/>
  <c r="IW46" i="40"/>
  <c r="JH46" i="40" s="1"/>
  <c r="IX46" i="40"/>
  <c r="JI46" i="40" s="1"/>
  <c r="IN47" i="40"/>
  <c r="IY47" i="40" s="1"/>
  <c r="IO47" i="40"/>
  <c r="IZ47" i="40" s="1"/>
  <c r="IP47" i="40"/>
  <c r="JA47" i="40" s="1"/>
  <c r="IQ47" i="40"/>
  <c r="JB47" i="40" s="1"/>
  <c r="IR47" i="40"/>
  <c r="JC47" i="40" s="1"/>
  <c r="IS47" i="40"/>
  <c r="JD47" i="40" s="1"/>
  <c r="IT47" i="40"/>
  <c r="JE47" i="40" s="1"/>
  <c r="IU47" i="40"/>
  <c r="JF47" i="40" s="1"/>
  <c r="IV47" i="40"/>
  <c r="JG47" i="40" s="1"/>
  <c r="IW47" i="40"/>
  <c r="JH47" i="40" s="1"/>
  <c r="IX47" i="40"/>
  <c r="JI47" i="40" s="1"/>
  <c r="IN48" i="40"/>
  <c r="IO48" i="40"/>
  <c r="IP48" i="40"/>
  <c r="JA48" i="40" s="1"/>
  <c r="IQ48" i="40"/>
  <c r="JB48" i="40" s="1"/>
  <c r="IR48" i="40"/>
  <c r="JC48" i="40" s="1"/>
  <c r="IS48" i="40"/>
  <c r="JD48" i="40" s="1"/>
  <c r="IT48" i="40"/>
  <c r="JE48" i="40" s="1"/>
  <c r="IU48" i="40"/>
  <c r="JF48" i="40" s="1"/>
  <c r="IV48" i="40"/>
  <c r="JG48" i="40" s="1"/>
  <c r="IW48" i="40"/>
  <c r="JH48" i="40" s="1"/>
  <c r="IX48" i="40"/>
  <c r="JI48" i="40" s="1"/>
  <c r="IN49" i="40"/>
  <c r="IY49" i="40" s="1"/>
  <c r="IO49" i="40"/>
  <c r="IZ49" i="40" s="1"/>
  <c r="IP49" i="40"/>
  <c r="JA49" i="40" s="1"/>
  <c r="IQ49" i="40"/>
  <c r="JB49" i="40" s="1"/>
  <c r="IR49" i="40"/>
  <c r="JC49" i="40" s="1"/>
  <c r="IS49" i="40"/>
  <c r="JD49" i="40" s="1"/>
  <c r="IT49" i="40"/>
  <c r="JE49" i="40" s="1"/>
  <c r="IU49" i="40"/>
  <c r="JF49" i="40" s="1"/>
  <c r="IV49" i="40"/>
  <c r="JG49" i="40" s="1"/>
  <c r="IW49" i="40"/>
  <c r="JH49" i="40" s="1"/>
  <c r="IX49" i="40"/>
  <c r="JI49" i="40" s="1"/>
  <c r="IN50" i="40"/>
  <c r="IO50" i="40"/>
  <c r="IP50" i="40"/>
  <c r="JA50" i="40" s="1"/>
  <c r="IQ50" i="40"/>
  <c r="JB50" i="40" s="1"/>
  <c r="IR50" i="40"/>
  <c r="JC50" i="40" s="1"/>
  <c r="IS50" i="40"/>
  <c r="IT50" i="40"/>
  <c r="IU50" i="40"/>
  <c r="IV50" i="40"/>
  <c r="IW50" i="40"/>
  <c r="IX50" i="40"/>
  <c r="IN51" i="40"/>
  <c r="IO51" i="40"/>
  <c r="IP51" i="40"/>
  <c r="IQ51" i="40"/>
  <c r="JB51" i="40" s="1"/>
  <c r="IR51" i="40"/>
  <c r="JC51" i="40" s="1"/>
  <c r="IS51" i="40"/>
  <c r="JD51" i="40" s="1"/>
  <c r="IT51" i="40"/>
  <c r="JE51" i="40" s="1"/>
  <c r="IU51" i="40"/>
  <c r="JF51" i="40" s="1"/>
  <c r="IV51" i="40"/>
  <c r="JG51" i="40" s="1"/>
  <c r="IW51" i="40"/>
  <c r="JH51" i="40" s="1"/>
  <c r="IX51" i="40"/>
  <c r="JI51" i="40" s="1"/>
  <c r="IN52" i="40"/>
  <c r="IY52" i="40" s="1"/>
  <c r="IO52" i="40"/>
  <c r="IZ52" i="40" s="1"/>
  <c r="IP52" i="40"/>
  <c r="JA52" i="40" s="1"/>
  <c r="IQ52" i="40"/>
  <c r="JB52" i="40" s="1"/>
  <c r="IR52" i="40"/>
  <c r="JC52" i="40" s="1"/>
  <c r="IS52" i="40"/>
  <c r="JD52" i="40" s="1"/>
  <c r="IT52" i="40"/>
  <c r="JE52" i="40" s="1"/>
  <c r="IU52" i="40"/>
  <c r="JF52" i="40" s="1"/>
  <c r="IV52" i="40"/>
  <c r="JG52" i="40" s="1"/>
  <c r="IW52" i="40"/>
  <c r="JH52" i="40" s="1"/>
  <c r="IX52" i="40"/>
  <c r="IN53" i="40"/>
  <c r="IO53" i="40"/>
  <c r="IP53" i="40"/>
  <c r="IQ53" i="40"/>
  <c r="IR53" i="40"/>
  <c r="JC53" i="40" s="1"/>
  <c r="IS53" i="40"/>
  <c r="JD53" i="40" s="1"/>
  <c r="IT53" i="40"/>
  <c r="JE53" i="40" s="1"/>
  <c r="IU53" i="40"/>
  <c r="JF53" i="40" s="1"/>
  <c r="IV53" i="40"/>
  <c r="JG53" i="40" s="1"/>
  <c r="IW53" i="40"/>
  <c r="JH53" i="40" s="1"/>
  <c r="IX53" i="40"/>
  <c r="JI53" i="40" s="1"/>
  <c r="IN54" i="40"/>
  <c r="IO54" i="40"/>
  <c r="IP54" i="40"/>
  <c r="IQ54" i="40"/>
  <c r="IR54" i="40"/>
  <c r="IS54" i="40"/>
  <c r="IT54" i="40"/>
  <c r="IU54" i="40"/>
  <c r="IV54" i="40"/>
  <c r="IW54" i="40"/>
  <c r="IX54" i="40"/>
  <c r="IN55" i="40"/>
  <c r="IY55" i="40" s="1"/>
  <c r="IO55" i="40"/>
  <c r="IZ55" i="40" s="1"/>
  <c r="IP55" i="40"/>
  <c r="JA55" i="40" s="1"/>
  <c r="IQ55" i="40"/>
  <c r="JB55" i="40" s="1"/>
  <c r="IR55" i="40"/>
  <c r="JC55" i="40" s="1"/>
  <c r="IS55" i="40"/>
  <c r="JD55" i="40" s="1"/>
  <c r="IT55" i="40"/>
  <c r="JE55" i="40" s="1"/>
  <c r="IU55" i="40"/>
  <c r="JF55" i="40" s="1"/>
  <c r="IV55" i="40"/>
  <c r="JG55" i="40" s="1"/>
  <c r="IW55" i="40"/>
  <c r="JH55" i="40" s="1"/>
  <c r="IX55" i="40"/>
  <c r="JI55" i="40" s="1"/>
  <c r="IN56" i="40"/>
  <c r="IY56" i="40" s="1"/>
  <c r="IO56" i="40"/>
  <c r="IZ56" i="40" s="1"/>
  <c r="IP56" i="40"/>
  <c r="JA56" i="40" s="1"/>
  <c r="IQ56" i="40"/>
  <c r="JB56" i="40" s="1"/>
  <c r="IR56" i="40"/>
  <c r="JC56" i="40" s="1"/>
  <c r="IS56" i="40"/>
  <c r="JD56" i="40" s="1"/>
  <c r="IT56" i="40"/>
  <c r="JE56" i="40" s="1"/>
  <c r="IU56" i="40"/>
  <c r="JF56" i="40" s="1"/>
  <c r="IV56" i="40"/>
  <c r="JG56" i="40" s="1"/>
  <c r="IW56" i="40"/>
  <c r="JH56" i="40" s="1"/>
  <c r="IX56" i="40"/>
  <c r="JI56" i="40" s="1"/>
  <c r="IN57" i="40"/>
  <c r="IO57" i="40"/>
  <c r="IZ57" i="40" s="1"/>
  <c r="IP57" i="40"/>
  <c r="JA57" i="40" s="1"/>
  <c r="IQ57" i="40"/>
  <c r="IR57" i="40"/>
  <c r="IS57" i="40"/>
  <c r="IT57" i="40"/>
  <c r="IU57" i="40"/>
  <c r="IV57" i="40"/>
  <c r="IW57" i="40"/>
  <c r="IX57" i="40"/>
  <c r="IN58" i="40"/>
  <c r="IY58" i="40" s="1"/>
  <c r="IO58" i="40"/>
  <c r="IZ58" i="40" s="1"/>
  <c r="IP58" i="40"/>
  <c r="JA58" i="40" s="1"/>
  <c r="IQ58" i="40"/>
  <c r="JB58" i="40" s="1"/>
  <c r="IR58" i="40"/>
  <c r="JC58" i="40" s="1"/>
  <c r="IS58" i="40"/>
  <c r="JD58" i="40" s="1"/>
  <c r="IT58" i="40"/>
  <c r="JE58" i="40" s="1"/>
  <c r="IU58" i="40"/>
  <c r="JF58" i="40" s="1"/>
  <c r="IV58" i="40"/>
  <c r="JG58" i="40" s="1"/>
  <c r="IW58" i="40"/>
  <c r="JH58" i="40" s="1"/>
  <c r="IX58" i="40"/>
  <c r="JI58" i="40" s="1"/>
  <c r="IN59" i="40"/>
  <c r="IO59" i="40"/>
  <c r="IZ59" i="40" s="1"/>
  <c r="IP59" i="40"/>
  <c r="JA59" i="40" s="1"/>
  <c r="IQ59" i="40"/>
  <c r="JB59" i="40" s="1"/>
  <c r="IR59" i="40"/>
  <c r="JC59" i="40" s="1"/>
  <c r="IS59" i="40"/>
  <c r="JD59" i="40" s="1"/>
  <c r="IT59" i="40"/>
  <c r="JE59" i="40" s="1"/>
  <c r="IU59" i="40"/>
  <c r="JF59" i="40" s="1"/>
  <c r="IV59" i="40"/>
  <c r="JG59" i="40" s="1"/>
  <c r="IW59" i="40"/>
  <c r="JH59" i="40" s="1"/>
  <c r="IX59" i="40"/>
  <c r="IN60" i="40"/>
  <c r="IY60" i="40" s="1"/>
  <c r="IO60" i="40"/>
  <c r="IZ60" i="40" s="1"/>
  <c r="IP60" i="40"/>
  <c r="JA60" i="40" s="1"/>
  <c r="IQ60" i="40"/>
  <c r="JB60" i="40" s="1"/>
  <c r="IR60" i="40"/>
  <c r="JC60" i="40" s="1"/>
  <c r="IS60" i="40"/>
  <c r="JD60" i="40" s="1"/>
  <c r="IT60" i="40"/>
  <c r="JE60" i="40" s="1"/>
  <c r="IU60" i="40"/>
  <c r="JF60" i="40" s="1"/>
  <c r="IV60" i="40"/>
  <c r="JG60" i="40" s="1"/>
  <c r="IW60" i="40"/>
  <c r="JH60" i="40" s="1"/>
  <c r="IX60" i="40"/>
  <c r="JI60" i="40" s="1"/>
  <c r="IN61" i="40"/>
  <c r="IO61" i="40"/>
  <c r="IP61" i="40"/>
  <c r="IQ61" i="40"/>
  <c r="JB61" i="40" s="1"/>
  <c r="IR61" i="40"/>
  <c r="JC61" i="40" s="1"/>
  <c r="IS61" i="40"/>
  <c r="JD61" i="40" s="1"/>
  <c r="IT61" i="40"/>
  <c r="JE61" i="40" s="1"/>
  <c r="IU61" i="40"/>
  <c r="JF61" i="40" s="1"/>
  <c r="IV61" i="40"/>
  <c r="JG61" i="40" s="1"/>
  <c r="IW61" i="40"/>
  <c r="IX61" i="40"/>
  <c r="IN62" i="40"/>
  <c r="IY62" i="40" s="1"/>
  <c r="IO62" i="40"/>
  <c r="IZ62" i="40" s="1"/>
  <c r="IP62" i="40"/>
  <c r="JA62" i="40" s="1"/>
  <c r="IQ62" i="40"/>
  <c r="JB62" i="40" s="1"/>
  <c r="IR62" i="40"/>
  <c r="JC62" i="40" s="1"/>
  <c r="IS62" i="40"/>
  <c r="JD62" i="40" s="1"/>
  <c r="IT62" i="40"/>
  <c r="JE62" i="40" s="1"/>
  <c r="IU62" i="40"/>
  <c r="JF62" i="40" s="1"/>
  <c r="IV62" i="40"/>
  <c r="JG62" i="40" s="1"/>
  <c r="IW62" i="40"/>
  <c r="JH62" i="40" s="1"/>
  <c r="IX62" i="40"/>
  <c r="JI62" i="40" s="1"/>
  <c r="IN63" i="40"/>
  <c r="IO63" i="40"/>
  <c r="IP63" i="40"/>
  <c r="IQ63" i="40"/>
  <c r="IR63" i="40"/>
  <c r="IS63" i="40"/>
  <c r="IT63" i="40"/>
  <c r="IU63" i="40"/>
  <c r="IV63" i="40"/>
  <c r="IW63" i="40"/>
  <c r="IX63" i="40"/>
  <c r="IN64" i="40"/>
  <c r="IY64" i="40" s="1"/>
  <c r="IO64" i="40"/>
  <c r="IZ64" i="40" s="1"/>
  <c r="IP64" i="40"/>
  <c r="JA64" i="40" s="1"/>
  <c r="IQ64" i="40"/>
  <c r="JB64" i="40" s="1"/>
  <c r="IR64" i="40"/>
  <c r="JC64" i="40" s="1"/>
  <c r="IS64" i="40"/>
  <c r="JD64" i="40" s="1"/>
  <c r="IT64" i="40"/>
  <c r="JE64" i="40" s="1"/>
  <c r="IU64" i="40"/>
  <c r="JF64" i="40" s="1"/>
  <c r="IV64" i="40"/>
  <c r="JG64" i="40" s="1"/>
  <c r="IW64" i="40"/>
  <c r="JH64" i="40" s="1"/>
  <c r="IX64" i="40"/>
  <c r="JI64" i="40" s="1"/>
  <c r="IN65" i="40"/>
  <c r="IO65" i="40"/>
  <c r="IP65" i="40"/>
  <c r="IQ65" i="40"/>
  <c r="JB65" i="40" s="1"/>
  <c r="IR65" i="40"/>
  <c r="JC65" i="40" s="1"/>
  <c r="IS65" i="40"/>
  <c r="JD65" i="40" s="1"/>
  <c r="IT65" i="40"/>
  <c r="JE65" i="40" s="1"/>
  <c r="IU65" i="40"/>
  <c r="JF65" i="40" s="1"/>
  <c r="IV65" i="40"/>
  <c r="JG65" i="40" s="1"/>
  <c r="IW65" i="40"/>
  <c r="IX65" i="40"/>
  <c r="JI65" i="40" s="1"/>
  <c r="IN66" i="40"/>
  <c r="IY66" i="40" s="1"/>
  <c r="IO66" i="40"/>
  <c r="IZ66" i="40" s="1"/>
  <c r="IP66" i="40"/>
  <c r="JA66" i="40" s="1"/>
  <c r="IQ66" i="40"/>
  <c r="JB66" i="40" s="1"/>
  <c r="IR66" i="40"/>
  <c r="JC66" i="40" s="1"/>
  <c r="IS66" i="40"/>
  <c r="JD66" i="40" s="1"/>
  <c r="IT66" i="40"/>
  <c r="JE66" i="40" s="1"/>
  <c r="IU66" i="40"/>
  <c r="JF66" i="40" s="1"/>
  <c r="IV66" i="40"/>
  <c r="JG66" i="40" s="1"/>
  <c r="IW66" i="40"/>
  <c r="JH66" i="40" s="1"/>
  <c r="IX66" i="40"/>
  <c r="JI66" i="40" s="1"/>
  <c r="IN67" i="40"/>
  <c r="IO67" i="40"/>
  <c r="IP67" i="40"/>
  <c r="IQ67" i="40"/>
  <c r="JB67" i="40" s="1"/>
  <c r="IR67" i="40"/>
  <c r="JC67" i="40" s="1"/>
  <c r="IS67" i="40"/>
  <c r="JD67" i="40" s="1"/>
  <c r="IT67" i="40"/>
  <c r="JE67" i="40" s="1"/>
  <c r="IU67" i="40"/>
  <c r="JF67" i="40" s="1"/>
  <c r="IV67" i="40"/>
  <c r="JG67" i="40" s="1"/>
  <c r="IW67" i="40"/>
  <c r="IX67" i="40"/>
  <c r="IN68" i="40"/>
  <c r="IO68" i="40"/>
  <c r="IP68" i="40"/>
  <c r="IQ68" i="40"/>
  <c r="IR68" i="40"/>
  <c r="JC68" i="40" s="1"/>
  <c r="IS68" i="40"/>
  <c r="JD68" i="40" s="1"/>
  <c r="IT68" i="40"/>
  <c r="JE68" i="40" s="1"/>
  <c r="IU68" i="40"/>
  <c r="JF68" i="40" s="1"/>
  <c r="IV68" i="40"/>
  <c r="JG68" i="40" s="1"/>
  <c r="IW68" i="40"/>
  <c r="JH68" i="40" s="1"/>
  <c r="IX68" i="40"/>
  <c r="JI68" i="40" s="1"/>
  <c r="IN69" i="40"/>
  <c r="IO69" i="40"/>
  <c r="IP69" i="40"/>
  <c r="IQ69" i="40"/>
  <c r="IR69" i="40"/>
  <c r="JC69" i="40" s="1"/>
  <c r="IS69" i="40"/>
  <c r="JD69" i="40" s="1"/>
  <c r="IT69" i="40"/>
  <c r="JE69" i="40" s="1"/>
  <c r="IU69" i="40"/>
  <c r="JF69" i="40" s="1"/>
  <c r="IV69" i="40"/>
  <c r="JG69" i="40" s="1"/>
  <c r="IW69" i="40"/>
  <c r="JH69" i="40" s="1"/>
  <c r="IX69" i="40"/>
  <c r="JI69" i="40" s="1"/>
  <c r="IN70" i="40"/>
  <c r="IO70" i="40"/>
  <c r="IP70" i="40"/>
  <c r="IQ70" i="40"/>
  <c r="IR70" i="40"/>
  <c r="JC70" i="40" s="1"/>
  <c r="IS70" i="40"/>
  <c r="JD70" i="40" s="1"/>
  <c r="IT70" i="40"/>
  <c r="JE70" i="40" s="1"/>
  <c r="IU70" i="40"/>
  <c r="JF70" i="40" s="1"/>
  <c r="IV70" i="40"/>
  <c r="JG70" i="40" s="1"/>
  <c r="IW70" i="40"/>
  <c r="JH70" i="40" s="1"/>
  <c r="IX70" i="40"/>
  <c r="JI70" i="40" s="1"/>
  <c r="IN71" i="40"/>
  <c r="IO71" i="40"/>
  <c r="IP71" i="40"/>
  <c r="IQ71" i="40"/>
  <c r="IR71" i="40"/>
  <c r="IS71" i="40"/>
  <c r="IT71" i="40"/>
  <c r="IU71" i="40"/>
  <c r="IV71" i="40"/>
  <c r="IW71" i="40"/>
  <c r="JH71" i="40" s="1"/>
  <c r="IX71" i="40"/>
  <c r="IN72" i="40"/>
  <c r="IY72" i="40" s="1"/>
  <c r="IO72" i="40"/>
  <c r="IZ72" i="40" s="1"/>
  <c r="IP72" i="40"/>
  <c r="JA72" i="40" s="1"/>
  <c r="IQ72" i="40"/>
  <c r="IR72" i="40"/>
  <c r="IS72" i="40"/>
  <c r="IT72" i="40"/>
  <c r="IU72" i="40"/>
  <c r="IV72" i="40"/>
  <c r="IW72" i="40"/>
  <c r="IX72" i="40"/>
  <c r="IN73" i="40"/>
  <c r="IO73" i="40"/>
  <c r="IP73" i="40"/>
  <c r="JA73" i="40" s="1"/>
  <c r="IQ73" i="40"/>
  <c r="IR73" i="40"/>
  <c r="IS73" i="40"/>
  <c r="IT73" i="40"/>
  <c r="IU73" i="40"/>
  <c r="IV73" i="40"/>
  <c r="IW73" i="40"/>
  <c r="IX73" i="40"/>
  <c r="IN74" i="40"/>
  <c r="IY74" i="40" s="1"/>
  <c r="IO74" i="40"/>
  <c r="IZ74" i="40" s="1"/>
  <c r="IP74" i="40"/>
  <c r="JA74" i="40" s="1"/>
  <c r="IQ74" i="40"/>
  <c r="JB74" i="40" s="1"/>
  <c r="IR74" i="40"/>
  <c r="JC74" i="40" s="1"/>
  <c r="IS74" i="40"/>
  <c r="JD74" i="40" s="1"/>
  <c r="IT74" i="40"/>
  <c r="JE74" i="40" s="1"/>
  <c r="IU74" i="40"/>
  <c r="JF74" i="40" s="1"/>
  <c r="IV74" i="40"/>
  <c r="JG74" i="40" s="1"/>
  <c r="IW74" i="40"/>
  <c r="JH74" i="40" s="1"/>
  <c r="IX74" i="40"/>
  <c r="JI74" i="40" s="1"/>
  <c r="IN75" i="40"/>
  <c r="IO75" i="40"/>
  <c r="IP75" i="40"/>
  <c r="IQ75" i="40"/>
  <c r="JB75" i="40" s="1"/>
  <c r="IR75" i="40"/>
  <c r="JC75" i="40" s="1"/>
  <c r="IS75" i="40"/>
  <c r="JD75" i="40" s="1"/>
  <c r="IT75" i="40"/>
  <c r="JE75" i="40" s="1"/>
  <c r="IU75" i="40"/>
  <c r="JF75" i="40" s="1"/>
  <c r="IV75" i="40"/>
  <c r="JG75" i="40" s="1"/>
  <c r="IW75" i="40"/>
  <c r="JH75" i="40" s="1"/>
  <c r="IX75" i="40"/>
  <c r="JI75" i="40" s="1"/>
  <c r="IN76" i="40"/>
  <c r="IO76" i="40"/>
  <c r="IP76" i="40"/>
  <c r="IQ76" i="40"/>
  <c r="IR76" i="40"/>
  <c r="IS76" i="40"/>
  <c r="JD76" i="40" s="1"/>
  <c r="IT76" i="40"/>
  <c r="JE76" i="40" s="1"/>
  <c r="IU76" i="40"/>
  <c r="JF76" i="40" s="1"/>
  <c r="IV76" i="40"/>
  <c r="JG76" i="40" s="1"/>
  <c r="IW76" i="40"/>
  <c r="JH76" i="40" s="1"/>
  <c r="IX76" i="40"/>
  <c r="JI76" i="40" s="1"/>
  <c r="IN77" i="40"/>
  <c r="IY77" i="40" s="1"/>
  <c r="IO77" i="40"/>
  <c r="IZ77" i="40" s="1"/>
  <c r="IP77" i="40"/>
  <c r="JA77" i="40" s="1"/>
  <c r="IQ77" i="40"/>
  <c r="JB77" i="40" s="1"/>
  <c r="IR77" i="40"/>
  <c r="JC77" i="40" s="1"/>
  <c r="IS77" i="40"/>
  <c r="JD77" i="40" s="1"/>
  <c r="IT77" i="40"/>
  <c r="JE77" i="40" s="1"/>
  <c r="IU77" i="40"/>
  <c r="JF77" i="40" s="1"/>
  <c r="IV77" i="40"/>
  <c r="JG77" i="40" s="1"/>
  <c r="IW77" i="40"/>
  <c r="JH77" i="40" s="1"/>
  <c r="IX77" i="40"/>
  <c r="JI77" i="40" s="1"/>
  <c r="IN78" i="40"/>
  <c r="IY78" i="40" s="1"/>
  <c r="IO78" i="40"/>
  <c r="IZ78" i="40" s="1"/>
  <c r="IP78" i="40"/>
  <c r="JA78" i="40" s="1"/>
  <c r="IQ78" i="40"/>
  <c r="JB78" i="40" s="1"/>
  <c r="IR78" i="40"/>
  <c r="JC78" i="40" s="1"/>
  <c r="IS78" i="40"/>
  <c r="JD78" i="40" s="1"/>
  <c r="IT78" i="40"/>
  <c r="JE78" i="40" s="1"/>
  <c r="IU78" i="40"/>
  <c r="JF78" i="40" s="1"/>
  <c r="IV78" i="40"/>
  <c r="JG78" i="40" s="1"/>
  <c r="IW78" i="40"/>
  <c r="JH78" i="40" s="1"/>
  <c r="IX78" i="40"/>
  <c r="JI78" i="40" s="1"/>
  <c r="IN79" i="40"/>
  <c r="IY79" i="40" s="1"/>
  <c r="IO79" i="40"/>
  <c r="IZ79" i="40" s="1"/>
  <c r="IP79" i="40"/>
  <c r="JA79" i="40" s="1"/>
  <c r="IQ79" i="40"/>
  <c r="JB79" i="40" s="1"/>
  <c r="IR79" i="40"/>
  <c r="JC79" i="40" s="1"/>
  <c r="IS79" i="40"/>
  <c r="JD79" i="40" s="1"/>
  <c r="IT79" i="40"/>
  <c r="JE79" i="40" s="1"/>
  <c r="IU79" i="40"/>
  <c r="JF79" i="40" s="1"/>
  <c r="IV79" i="40"/>
  <c r="JG79" i="40" s="1"/>
  <c r="IW79" i="40"/>
  <c r="JH79" i="40" s="1"/>
  <c r="IX79" i="40"/>
  <c r="JI79" i="40" s="1"/>
  <c r="IN80" i="40"/>
  <c r="IO80" i="40"/>
  <c r="IP80" i="40"/>
  <c r="JA80" i="40" s="1"/>
  <c r="IQ80" i="40"/>
  <c r="JB80" i="40" s="1"/>
  <c r="IR80" i="40"/>
  <c r="JC80" i="40" s="1"/>
  <c r="IS80" i="40"/>
  <c r="JD80" i="40" s="1"/>
  <c r="IT80" i="40"/>
  <c r="JE80" i="40" s="1"/>
  <c r="IU80" i="40"/>
  <c r="JF80" i="40" s="1"/>
  <c r="IV80" i="40"/>
  <c r="JG80" i="40" s="1"/>
  <c r="IW80" i="40"/>
  <c r="JH80" i="40" s="1"/>
  <c r="IX80" i="40"/>
  <c r="JI80" i="40" s="1"/>
  <c r="IN81" i="40"/>
  <c r="IO81" i="40"/>
  <c r="IP81" i="40"/>
  <c r="IQ81" i="40"/>
  <c r="IR81" i="40"/>
  <c r="IS81" i="40"/>
  <c r="JD81" i="40" s="1"/>
  <c r="IT81" i="40"/>
  <c r="JE81" i="40" s="1"/>
  <c r="IU81" i="40"/>
  <c r="JF81" i="40" s="1"/>
  <c r="IV81" i="40"/>
  <c r="JG81" i="40" s="1"/>
  <c r="IW81" i="40"/>
  <c r="JH81" i="40" s="1"/>
  <c r="IX81" i="40"/>
  <c r="JI81" i="40" s="1"/>
  <c r="IN82" i="40"/>
  <c r="IO82" i="40"/>
  <c r="IP82" i="40"/>
  <c r="IQ82" i="40"/>
  <c r="JB82" i="40" s="1"/>
  <c r="IR82" i="40"/>
  <c r="IS82" i="40"/>
  <c r="IT82" i="40"/>
  <c r="IU82" i="40"/>
  <c r="IV82" i="40"/>
  <c r="IW82" i="40"/>
  <c r="IX82" i="40"/>
  <c r="IN83" i="40"/>
  <c r="IO83" i="40"/>
  <c r="IP83" i="40"/>
  <c r="IQ83" i="40"/>
  <c r="JB83" i="40" s="1"/>
  <c r="IR83" i="40"/>
  <c r="JC83" i="40" s="1"/>
  <c r="IS83" i="40"/>
  <c r="JD83" i="40" s="1"/>
  <c r="IT83" i="40"/>
  <c r="JE83" i="40" s="1"/>
  <c r="IU83" i="40"/>
  <c r="JF83" i="40" s="1"/>
  <c r="IV83" i="40"/>
  <c r="JG83" i="40" s="1"/>
  <c r="IW83" i="40"/>
  <c r="JH83" i="40" s="1"/>
  <c r="IX83" i="40"/>
  <c r="JI83" i="40" s="1"/>
  <c r="IN84" i="40"/>
  <c r="IO84" i="40"/>
  <c r="IP84" i="40"/>
  <c r="IQ84" i="40"/>
  <c r="IR84" i="40"/>
  <c r="IS84" i="40"/>
  <c r="IT84" i="40"/>
  <c r="JE84" i="40" s="1"/>
  <c r="IU84" i="40"/>
  <c r="JF84" i="40" s="1"/>
  <c r="IV84" i="40"/>
  <c r="JG84" i="40" s="1"/>
  <c r="IW84" i="40"/>
  <c r="JH84" i="40" s="1"/>
  <c r="IX84" i="40"/>
  <c r="JI84" i="40" s="1"/>
  <c r="IN85" i="40"/>
  <c r="IO85" i="40"/>
  <c r="IP85" i="40"/>
  <c r="IQ85" i="40"/>
  <c r="IR85" i="40"/>
  <c r="IS85" i="40"/>
  <c r="IT85" i="40"/>
  <c r="JE85" i="40" s="1"/>
  <c r="IU85" i="40"/>
  <c r="JF85" i="40" s="1"/>
  <c r="IV85" i="40"/>
  <c r="JG85" i="40" s="1"/>
  <c r="IW85" i="40"/>
  <c r="JH85" i="40" s="1"/>
  <c r="IX85" i="40"/>
  <c r="JI85" i="40" s="1"/>
  <c r="IN86" i="40"/>
  <c r="IO86" i="40"/>
  <c r="IP86" i="40"/>
  <c r="IQ86" i="40"/>
  <c r="IR86" i="40"/>
  <c r="IS86" i="40"/>
  <c r="IT86" i="40"/>
  <c r="JE86" i="40" s="1"/>
  <c r="IU86" i="40"/>
  <c r="JF86" i="40" s="1"/>
  <c r="IV86" i="40"/>
  <c r="JG86" i="40" s="1"/>
  <c r="IW86" i="40"/>
  <c r="JH86" i="40" s="1"/>
  <c r="IX86" i="40"/>
  <c r="JI86" i="40" s="1"/>
  <c r="IN87" i="40"/>
  <c r="IO87" i="40"/>
  <c r="IP87" i="40"/>
  <c r="IQ87" i="40"/>
  <c r="IR87" i="40"/>
  <c r="IS87" i="40"/>
  <c r="IT87" i="40"/>
  <c r="JE87" i="40" s="1"/>
  <c r="IU87" i="40"/>
  <c r="JF87" i="40" s="1"/>
  <c r="IV87" i="40"/>
  <c r="JG87" i="40" s="1"/>
  <c r="IW87" i="40"/>
  <c r="JH87" i="40" s="1"/>
  <c r="IX87" i="40"/>
  <c r="JI87" i="40" s="1"/>
  <c r="IN88" i="40"/>
  <c r="IO88" i="40"/>
  <c r="IP88" i="40"/>
  <c r="IQ88" i="40"/>
  <c r="IR88" i="40"/>
  <c r="IS88" i="40"/>
  <c r="IT88" i="40"/>
  <c r="JE88" i="40" s="1"/>
  <c r="IU88" i="40"/>
  <c r="JF88" i="40" s="1"/>
  <c r="IV88" i="40"/>
  <c r="JG88" i="40" s="1"/>
  <c r="IW88" i="40"/>
  <c r="JH88" i="40" s="1"/>
  <c r="IX88" i="40"/>
  <c r="JI88" i="40" s="1"/>
  <c r="IN89" i="40"/>
  <c r="IO89" i="40"/>
  <c r="IP89" i="40"/>
  <c r="IQ89" i="40"/>
  <c r="IR89" i="40"/>
  <c r="IS89" i="40"/>
  <c r="IT89" i="40"/>
  <c r="IU89" i="40"/>
  <c r="JF89" i="40" s="1"/>
  <c r="IV89" i="40"/>
  <c r="JG89" i="40" s="1"/>
  <c r="IW89" i="40"/>
  <c r="JH89" i="40" s="1"/>
  <c r="IX89" i="40"/>
  <c r="JI89" i="40" s="1"/>
  <c r="IN90" i="40"/>
  <c r="IO90" i="40"/>
  <c r="IP90" i="40"/>
  <c r="IQ90" i="40"/>
  <c r="IR90" i="40"/>
  <c r="JC90" i="40" s="1"/>
  <c r="IS90" i="40"/>
  <c r="JD90" i="40" s="1"/>
  <c r="IT90" i="40"/>
  <c r="JE90" i="40" s="1"/>
  <c r="IU90" i="40"/>
  <c r="JF90" i="40" s="1"/>
  <c r="IV90" i="40"/>
  <c r="JG90" i="40" s="1"/>
  <c r="IW90" i="40"/>
  <c r="JH90" i="40" s="1"/>
  <c r="IX90" i="40"/>
  <c r="JI90" i="40" s="1"/>
  <c r="IN91" i="40"/>
  <c r="IO91" i="40"/>
  <c r="IP91" i="40"/>
  <c r="IQ91" i="40"/>
  <c r="IR91" i="40"/>
  <c r="IS91" i="40"/>
  <c r="IT91" i="40"/>
  <c r="IU91" i="40"/>
  <c r="IV91" i="40"/>
  <c r="IW91" i="40"/>
  <c r="JH91" i="40" s="1"/>
  <c r="IX91" i="40"/>
  <c r="JI91" i="40" s="1"/>
  <c r="IN92" i="40"/>
  <c r="IO92" i="40"/>
  <c r="IP92" i="40"/>
  <c r="JA92" i="40" s="1"/>
  <c r="IQ92" i="40"/>
  <c r="JB92" i="40" s="1"/>
  <c r="IR92" i="40"/>
  <c r="JC92" i="40" s="1"/>
  <c r="IS92" i="40"/>
  <c r="JD92" i="40" s="1"/>
  <c r="IT92" i="40"/>
  <c r="JE92" i="40" s="1"/>
  <c r="IU92" i="40"/>
  <c r="JF92" i="40" s="1"/>
  <c r="IV92" i="40"/>
  <c r="JG92" i="40" s="1"/>
  <c r="IW92" i="40"/>
  <c r="JH92" i="40" s="1"/>
  <c r="IX92" i="40"/>
  <c r="JI92" i="40" s="1"/>
  <c r="IN93" i="40"/>
  <c r="IO93" i="40"/>
  <c r="IP93" i="40"/>
  <c r="JA93" i="40" s="1"/>
  <c r="IQ93" i="40"/>
  <c r="JB93" i="40" s="1"/>
  <c r="IR93" i="40"/>
  <c r="JC93" i="40" s="1"/>
  <c r="IS93" i="40"/>
  <c r="JD93" i="40" s="1"/>
  <c r="IT93" i="40"/>
  <c r="JE93" i="40" s="1"/>
  <c r="IU93" i="40"/>
  <c r="JF93" i="40" s="1"/>
  <c r="IV93" i="40"/>
  <c r="JG93" i="40" s="1"/>
  <c r="IW93" i="40"/>
  <c r="JH93" i="40" s="1"/>
  <c r="IX93" i="40"/>
  <c r="JI93" i="40" s="1"/>
  <c r="IN94" i="40"/>
  <c r="IO94" i="40"/>
  <c r="IP94" i="40"/>
  <c r="IQ94" i="40"/>
  <c r="IR94" i="40"/>
  <c r="IS94" i="40"/>
  <c r="JD94" i="40" s="1"/>
  <c r="IT94" i="40"/>
  <c r="JE94" i="40" s="1"/>
  <c r="IU94" i="40"/>
  <c r="JF94" i="40" s="1"/>
  <c r="IV94" i="40"/>
  <c r="JG94" i="40" s="1"/>
  <c r="IW94" i="40"/>
  <c r="JH94" i="40" s="1"/>
  <c r="IX94" i="40"/>
  <c r="JI94" i="40" s="1"/>
  <c r="IN95" i="40"/>
  <c r="IO95" i="40"/>
  <c r="IP95" i="40"/>
  <c r="IQ95" i="40"/>
  <c r="IR95" i="40"/>
  <c r="IS95" i="40"/>
  <c r="IT95" i="40"/>
  <c r="IU95" i="40"/>
  <c r="IV95" i="40"/>
  <c r="IW95" i="40"/>
  <c r="JH95" i="40" s="1"/>
  <c r="IX95" i="40"/>
  <c r="JI95" i="40" s="1"/>
  <c r="IN96" i="40"/>
  <c r="IO96" i="40"/>
  <c r="IP96" i="40"/>
  <c r="IQ96" i="40"/>
  <c r="IR96" i="40"/>
  <c r="IS96" i="40"/>
  <c r="JD96" i="40" s="1"/>
  <c r="IT96" i="40"/>
  <c r="JE96" i="40" s="1"/>
  <c r="IU96" i="40"/>
  <c r="JF96" i="40" s="1"/>
  <c r="IV96" i="40"/>
  <c r="JG96" i="40" s="1"/>
  <c r="IW96" i="40"/>
  <c r="JH96" i="40" s="1"/>
  <c r="IX96" i="40"/>
  <c r="JI96" i="40" s="1"/>
  <c r="IN97" i="40"/>
  <c r="IO97" i="40"/>
  <c r="IP97" i="40"/>
  <c r="IQ97" i="40"/>
  <c r="IR97" i="40"/>
  <c r="IS97" i="40"/>
  <c r="IT97" i="40"/>
  <c r="JE97" i="40" s="1"/>
  <c r="IU97" i="40"/>
  <c r="JF97" i="40" s="1"/>
  <c r="IV97" i="40"/>
  <c r="JG97" i="40" s="1"/>
  <c r="IW97" i="40"/>
  <c r="JH97" i="40" s="1"/>
  <c r="IX97" i="40"/>
  <c r="JI97" i="40" s="1"/>
  <c r="IN98" i="40"/>
  <c r="IO98" i="40"/>
  <c r="IP98" i="40"/>
  <c r="IQ98" i="40"/>
  <c r="IR98" i="40"/>
  <c r="IS98" i="40"/>
  <c r="IT98" i="40"/>
  <c r="IU98" i="40"/>
  <c r="JF98" i="40" s="1"/>
  <c r="IV98" i="40"/>
  <c r="JG98" i="40" s="1"/>
  <c r="IW98" i="40"/>
  <c r="JH98" i="40" s="1"/>
  <c r="IX98" i="40"/>
  <c r="JI98" i="40" s="1"/>
  <c r="IN99" i="40"/>
  <c r="IO99" i="40"/>
  <c r="IP99" i="40"/>
  <c r="IQ99" i="40"/>
  <c r="IR99" i="40"/>
  <c r="IS99" i="40"/>
  <c r="JD99" i="40" s="1"/>
  <c r="IT99" i="40"/>
  <c r="JE99" i="40" s="1"/>
  <c r="IU99" i="40"/>
  <c r="JF99" i="40" s="1"/>
  <c r="IV99" i="40"/>
  <c r="JG99" i="40" s="1"/>
  <c r="IW99" i="40"/>
  <c r="JH99" i="40" s="1"/>
  <c r="IX99" i="40"/>
  <c r="JI99" i="40" s="1"/>
  <c r="IN100" i="40"/>
  <c r="IO100" i="40"/>
  <c r="IP100" i="40"/>
  <c r="IQ100" i="40"/>
  <c r="IR100" i="40"/>
  <c r="IS100" i="40"/>
  <c r="IT100" i="40"/>
  <c r="IU100" i="40"/>
  <c r="IV100" i="40"/>
  <c r="IW100" i="40"/>
  <c r="IX100" i="40"/>
  <c r="IN101" i="40"/>
  <c r="IO101" i="40"/>
  <c r="IP101" i="40"/>
  <c r="IQ101" i="40"/>
  <c r="IR101" i="40"/>
  <c r="IS101" i="40"/>
  <c r="IT101" i="40"/>
  <c r="IU101" i="40"/>
  <c r="IV101" i="40"/>
  <c r="IW101" i="40"/>
  <c r="IX101" i="40"/>
  <c r="JI101" i="40" s="1"/>
  <c r="IN102" i="40"/>
  <c r="IO102" i="40"/>
  <c r="IP102" i="40"/>
  <c r="IQ102" i="40"/>
  <c r="JB102" i="40" s="1"/>
  <c r="IR102" i="40"/>
  <c r="JC102" i="40" s="1"/>
  <c r="IS102" i="40"/>
  <c r="JD102" i="40" s="1"/>
  <c r="IT102" i="40"/>
  <c r="JE102" i="40" s="1"/>
  <c r="IU102" i="40"/>
  <c r="JF102" i="40" s="1"/>
  <c r="IV102" i="40"/>
  <c r="JG102" i="40" s="1"/>
  <c r="IW102" i="40"/>
  <c r="JH102" i="40" s="1"/>
  <c r="IX102" i="40"/>
  <c r="JI102" i="40" s="1"/>
  <c r="IN103" i="40"/>
  <c r="IO103" i="40"/>
  <c r="IP103" i="40"/>
  <c r="IQ103" i="40"/>
  <c r="IR103" i="40"/>
  <c r="IS103" i="40"/>
  <c r="IT103" i="40"/>
  <c r="IU103" i="40"/>
  <c r="IV103" i="40"/>
  <c r="IW103" i="40"/>
  <c r="IX103" i="40"/>
  <c r="JI103" i="40" s="1"/>
  <c r="IN104" i="40"/>
  <c r="IO104" i="40"/>
  <c r="IP104" i="40"/>
  <c r="JA104" i="40" s="1"/>
  <c r="IQ104" i="40"/>
  <c r="JB104" i="40" s="1"/>
  <c r="IR104" i="40"/>
  <c r="JC104" i="40" s="1"/>
  <c r="IS104" i="40"/>
  <c r="JD104" i="40" s="1"/>
  <c r="IT104" i="40"/>
  <c r="JE104" i="40" s="1"/>
  <c r="IU104" i="40"/>
  <c r="JF104" i="40" s="1"/>
  <c r="IV104" i="40"/>
  <c r="JG104" i="40" s="1"/>
  <c r="IW104" i="40"/>
  <c r="JH104" i="40" s="1"/>
  <c r="IX104" i="40"/>
  <c r="JI104" i="40" s="1"/>
  <c r="IN105" i="40"/>
  <c r="IY105" i="40" s="1"/>
  <c r="IO105" i="40"/>
  <c r="IZ105" i="40" s="1"/>
  <c r="IP105" i="40"/>
  <c r="JA105" i="40" s="1"/>
  <c r="IQ105" i="40"/>
  <c r="JB105" i="40" s="1"/>
  <c r="IR105" i="40"/>
  <c r="JC105" i="40" s="1"/>
  <c r="IS105" i="40"/>
  <c r="JD105" i="40" s="1"/>
  <c r="IT105" i="40"/>
  <c r="JE105" i="40" s="1"/>
  <c r="IU105" i="40"/>
  <c r="JF105" i="40" s="1"/>
  <c r="IV105" i="40"/>
  <c r="JG105" i="40" s="1"/>
  <c r="IW105" i="40"/>
  <c r="JH105" i="40" s="1"/>
  <c r="IX105" i="40"/>
  <c r="JI105" i="40" s="1"/>
  <c r="IN106" i="40"/>
  <c r="IO106" i="40"/>
  <c r="IP106" i="40"/>
  <c r="JA106" i="40" s="1"/>
  <c r="IQ106" i="40"/>
  <c r="JB106" i="40" s="1"/>
  <c r="IR106" i="40"/>
  <c r="JC106" i="40" s="1"/>
  <c r="IS106" i="40"/>
  <c r="JD106" i="40" s="1"/>
  <c r="IT106" i="40"/>
  <c r="JE106" i="40" s="1"/>
  <c r="IU106" i="40"/>
  <c r="JF106" i="40" s="1"/>
  <c r="IV106" i="40"/>
  <c r="JG106" i="40" s="1"/>
  <c r="IW106" i="40"/>
  <c r="JH106" i="40" s="1"/>
  <c r="IX106" i="40"/>
  <c r="JI106" i="40" s="1"/>
  <c r="IN107" i="40"/>
  <c r="IO107" i="40"/>
  <c r="IP107" i="40"/>
  <c r="IQ107" i="40"/>
  <c r="IR107" i="40"/>
  <c r="IS107" i="40"/>
  <c r="IT107" i="40"/>
  <c r="JE107" i="40" s="1"/>
  <c r="IU107" i="40"/>
  <c r="JF107" i="40" s="1"/>
  <c r="IV107" i="40"/>
  <c r="JG107" i="40" s="1"/>
  <c r="IW107" i="40"/>
  <c r="JH107" i="40" s="1"/>
  <c r="IX107" i="40"/>
  <c r="JI107" i="40" s="1"/>
  <c r="IN108" i="40"/>
  <c r="IY108" i="40" s="1"/>
  <c r="IO108" i="40"/>
  <c r="IZ108" i="40" s="1"/>
  <c r="IP108" i="40"/>
  <c r="JA108" i="40" s="1"/>
  <c r="IQ108" i="40"/>
  <c r="JB108" i="40" s="1"/>
  <c r="IR108" i="40"/>
  <c r="JC108" i="40" s="1"/>
  <c r="IS108" i="40"/>
  <c r="JD108" i="40" s="1"/>
  <c r="IT108" i="40"/>
  <c r="JE108" i="40" s="1"/>
  <c r="IU108" i="40"/>
  <c r="JF108" i="40" s="1"/>
  <c r="IV108" i="40"/>
  <c r="JG108" i="40" s="1"/>
  <c r="IW108" i="40"/>
  <c r="JH108" i="40" s="1"/>
  <c r="IX108" i="40"/>
  <c r="IN109" i="40"/>
  <c r="IO109" i="40"/>
  <c r="IP109" i="40"/>
  <c r="JA109" i="40" s="1"/>
  <c r="IQ109" i="40"/>
  <c r="JB109" i="40" s="1"/>
  <c r="IR109" i="40"/>
  <c r="JC109" i="40" s="1"/>
  <c r="IS109" i="40"/>
  <c r="JD109" i="40" s="1"/>
  <c r="IT109" i="40"/>
  <c r="JE109" i="40" s="1"/>
  <c r="IU109" i="40"/>
  <c r="IV109" i="40"/>
  <c r="IW109" i="40"/>
  <c r="IX109" i="40"/>
  <c r="IN110" i="40"/>
  <c r="IO110" i="40"/>
  <c r="IZ110" i="40" s="1"/>
  <c r="IP110" i="40"/>
  <c r="JA110" i="40" s="1"/>
  <c r="IQ110" i="40"/>
  <c r="JB110" i="40" s="1"/>
  <c r="IR110" i="40"/>
  <c r="JC110" i="40" s="1"/>
  <c r="IS110" i="40"/>
  <c r="IT110" i="40"/>
  <c r="IU110" i="40"/>
  <c r="IV110" i="40"/>
  <c r="IW110" i="40"/>
  <c r="IX110" i="40"/>
  <c r="IN111" i="40"/>
  <c r="IO111" i="40"/>
  <c r="IP111" i="40"/>
  <c r="JA111" i="40" s="1"/>
  <c r="IQ111" i="40"/>
  <c r="JB111" i="40" s="1"/>
  <c r="IR111" i="40"/>
  <c r="JC111" i="40" s="1"/>
  <c r="IS111" i="40"/>
  <c r="JD111" i="40" s="1"/>
  <c r="IT111" i="40"/>
  <c r="JE111" i="40" s="1"/>
  <c r="IU111" i="40"/>
  <c r="JF111" i="40" s="1"/>
  <c r="IV111" i="40"/>
  <c r="JG111" i="40" s="1"/>
  <c r="IW111" i="40"/>
  <c r="JH111" i="40" s="1"/>
  <c r="IX111" i="40"/>
  <c r="JI111" i="40" s="1"/>
  <c r="IN112" i="40"/>
  <c r="IO112" i="40"/>
  <c r="IP112" i="40"/>
  <c r="IQ112" i="40"/>
  <c r="JB112" i="40" s="1"/>
  <c r="IR112" i="40"/>
  <c r="JC112" i="40" s="1"/>
  <c r="IS112" i="40"/>
  <c r="JD112" i="40" s="1"/>
  <c r="IT112" i="40"/>
  <c r="JE112" i="40" s="1"/>
  <c r="IU112" i="40"/>
  <c r="JF112" i="40" s="1"/>
  <c r="IV112" i="40"/>
  <c r="JG112" i="40" s="1"/>
  <c r="IW112" i="40"/>
  <c r="JH112" i="40" s="1"/>
  <c r="IX112" i="40"/>
  <c r="JI112" i="40" s="1"/>
  <c r="IN113" i="40"/>
  <c r="IO113" i="40"/>
  <c r="IP113" i="40"/>
  <c r="JA113" i="40" s="1"/>
  <c r="IQ113" i="40"/>
  <c r="JB113" i="40" s="1"/>
  <c r="IR113" i="40"/>
  <c r="JC113" i="40" s="1"/>
  <c r="IS113" i="40"/>
  <c r="JD113" i="40" s="1"/>
  <c r="IT113" i="40"/>
  <c r="JE113" i="40" s="1"/>
  <c r="IU113" i="40"/>
  <c r="JF113" i="40" s="1"/>
  <c r="IV113" i="40"/>
  <c r="JG113" i="40" s="1"/>
  <c r="IW113" i="40"/>
  <c r="JH113" i="40" s="1"/>
  <c r="IX113" i="40"/>
  <c r="JI113" i="40" s="1"/>
  <c r="IN114" i="40"/>
  <c r="IO114" i="40"/>
  <c r="IP114" i="40"/>
  <c r="JA114" i="40" s="1"/>
  <c r="IQ114" i="40"/>
  <c r="JB114" i="40" s="1"/>
  <c r="IR114" i="40"/>
  <c r="JC114" i="40" s="1"/>
  <c r="IS114" i="40"/>
  <c r="JD114" i="40" s="1"/>
  <c r="IT114" i="40"/>
  <c r="JE114" i="40" s="1"/>
  <c r="IU114" i="40"/>
  <c r="JF114" i="40" s="1"/>
  <c r="IV114" i="40"/>
  <c r="JG114" i="40" s="1"/>
  <c r="IW114" i="40"/>
  <c r="JH114" i="40" s="1"/>
  <c r="IX114" i="40"/>
  <c r="JI114" i="40" s="1"/>
  <c r="IN115" i="40"/>
  <c r="IY115" i="40" s="1"/>
  <c r="IO115" i="40"/>
  <c r="IZ115" i="40" s="1"/>
  <c r="IP115" i="40"/>
  <c r="JA115" i="40" s="1"/>
  <c r="IQ115" i="40"/>
  <c r="JB115" i="40" s="1"/>
  <c r="IR115" i="40"/>
  <c r="JC115" i="40" s="1"/>
  <c r="IS115" i="40"/>
  <c r="JD115" i="40" s="1"/>
  <c r="IT115" i="40"/>
  <c r="JE115" i="40" s="1"/>
  <c r="IU115" i="40"/>
  <c r="JF115" i="40" s="1"/>
  <c r="IV115" i="40"/>
  <c r="JG115" i="40" s="1"/>
  <c r="IW115" i="40"/>
  <c r="JH115" i="40" s="1"/>
  <c r="IX115" i="40"/>
  <c r="JI115" i="40" s="1"/>
  <c r="IN116" i="40"/>
  <c r="IO116" i="40"/>
  <c r="IP116" i="40"/>
  <c r="JA116" i="40" s="1"/>
  <c r="IQ116" i="40"/>
  <c r="JB116" i="40" s="1"/>
  <c r="IR116" i="40"/>
  <c r="JC116" i="40" s="1"/>
  <c r="IS116" i="40"/>
  <c r="JD116" i="40" s="1"/>
  <c r="IT116" i="40"/>
  <c r="JE116" i="40" s="1"/>
  <c r="IU116" i="40"/>
  <c r="JF116" i="40" s="1"/>
  <c r="IV116" i="40"/>
  <c r="JG116" i="40" s="1"/>
  <c r="IW116" i="40"/>
  <c r="JH116" i="40" s="1"/>
  <c r="IX116" i="40"/>
  <c r="JI116" i="40" s="1"/>
  <c r="IN117" i="40"/>
  <c r="IO117" i="40"/>
  <c r="IP117" i="40"/>
  <c r="JA117" i="40" s="1"/>
  <c r="IQ117" i="40"/>
  <c r="JB117" i="40" s="1"/>
  <c r="IR117" i="40"/>
  <c r="IS117" i="40"/>
  <c r="IT117" i="40"/>
  <c r="IU117" i="40"/>
  <c r="IV117" i="40"/>
  <c r="IW117" i="40"/>
  <c r="IX117" i="40"/>
  <c r="IN118" i="40"/>
  <c r="IO118" i="40"/>
  <c r="IP118" i="40"/>
  <c r="JA118" i="40" s="1"/>
  <c r="IQ118" i="40"/>
  <c r="JB118" i="40" s="1"/>
  <c r="IR118" i="40"/>
  <c r="IS118" i="40"/>
  <c r="IT118" i="40"/>
  <c r="IU118" i="40"/>
  <c r="IV118" i="40"/>
  <c r="IW118" i="40"/>
  <c r="IX118" i="40"/>
  <c r="IN119" i="40"/>
  <c r="IO119" i="40"/>
  <c r="IP119" i="40"/>
  <c r="JA119" i="40" s="1"/>
  <c r="IQ119" i="40"/>
  <c r="JB119" i="40" s="1"/>
  <c r="IR119" i="40"/>
  <c r="JC119" i="40" s="1"/>
  <c r="IS119" i="40"/>
  <c r="JD119" i="40" s="1"/>
  <c r="IT119" i="40"/>
  <c r="JE119" i="40" s="1"/>
  <c r="IU119" i="40"/>
  <c r="JF119" i="40" s="1"/>
  <c r="IV119" i="40"/>
  <c r="JG119" i="40" s="1"/>
  <c r="IW119" i="40"/>
  <c r="JH119" i="40" s="1"/>
  <c r="IX119" i="40"/>
  <c r="JI119" i="40" s="1"/>
  <c r="IN120" i="40"/>
  <c r="IY120" i="40" s="1"/>
  <c r="IO120" i="40"/>
  <c r="IZ120" i="40" s="1"/>
  <c r="IP120" i="40"/>
  <c r="JA120" i="40" s="1"/>
  <c r="IQ120" i="40"/>
  <c r="JB120" i="40" s="1"/>
  <c r="IR120" i="40"/>
  <c r="JC120" i="40" s="1"/>
  <c r="IS120" i="40"/>
  <c r="IT120" i="40"/>
  <c r="IU120" i="40"/>
  <c r="IV120" i="40"/>
  <c r="IW120" i="40"/>
  <c r="IX120" i="40"/>
  <c r="IN121" i="40"/>
  <c r="IO121" i="40"/>
  <c r="IZ121" i="40" s="1"/>
  <c r="IP121" i="40"/>
  <c r="JA121" i="40" s="1"/>
  <c r="IQ121" i="40"/>
  <c r="JB121" i="40" s="1"/>
  <c r="IR121" i="40"/>
  <c r="IS121" i="40"/>
  <c r="IT121" i="40"/>
  <c r="IU121" i="40"/>
  <c r="IV121" i="40"/>
  <c r="IW121" i="40"/>
  <c r="IX121" i="40"/>
  <c r="IN122" i="40"/>
  <c r="IO122" i="40"/>
  <c r="IZ122" i="40" s="1"/>
  <c r="IP122" i="40"/>
  <c r="JA122" i="40" s="1"/>
  <c r="IQ122" i="40"/>
  <c r="JB122" i="40" s="1"/>
  <c r="IR122" i="40"/>
  <c r="JC122" i="40" s="1"/>
  <c r="IS122" i="40"/>
  <c r="JD122" i="40" s="1"/>
  <c r="IT122" i="40"/>
  <c r="JE122" i="40" s="1"/>
  <c r="IU122" i="40"/>
  <c r="JF122" i="40" s="1"/>
  <c r="IV122" i="40"/>
  <c r="JG122" i="40" s="1"/>
  <c r="IW122" i="40"/>
  <c r="JH122" i="40" s="1"/>
  <c r="IX122" i="40"/>
  <c r="JI122" i="40" s="1"/>
  <c r="IN123" i="40"/>
  <c r="IO123" i="40"/>
  <c r="IP123" i="40"/>
  <c r="JA123" i="40" s="1"/>
  <c r="IQ123" i="40"/>
  <c r="JB123" i="40" s="1"/>
  <c r="IR123" i="40"/>
  <c r="JC123" i="40" s="1"/>
  <c r="IS123" i="40"/>
  <c r="JD123" i="40" s="1"/>
  <c r="IT123" i="40"/>
  <c r="JE123" i="40" s="1"/>
  <c r="IU123" i="40"/>
  <c r="JF123" i="40" s="1"/>
  <c r="IV123" i="40"/>
  <c r="JG123" i="40" s="1"/>
  <c r="IW123" i="40"/>
  <c r="JH123" i="40" s="1"/>
  <c r="IX123" i="40"/>
  <c r="JI123" i="40" s="1"/>
  <c r="IN124" i="40"/>
  <c r="IY124" i="40" s="1"/>
  <c r="IO124" i="40"/>
  <c r="IZ124" i="40" s="1"/>
  <c r="IP124" i="40"/>
  <c r="JA124" i="40" s="1"/>
  <c r="IQ124" i="40"/>
  <c r="JB124" i="40" s="1"/>
  <c r="IR124" i="40"/>
  <c r="JC124" i="40" s="1"/>
  <c r="IS124" i="40"/>
  <c r="JD124" i="40" s="1"/>
  <c r="IT124" i="40"/>
  <c r="JE124" i="40" s="1"/>
  <c r="IU124" i="40"/>
  <c r="JF124" i="40" s="1"/>
  <c r="IV124" i="40"/>
  <c r="JG124" i="40" s="1"/>
  <c r="IW124" i="40"/>
  <c r="JH124" i="40" s="1"/>
  <c r="IX124" i="40"/>
  <c r="JI124" i="40" s="1"/>
  <c r="IN125" i="40"/>
  <c r="IO125" i="40"/>
  <c r="IZ125" i="40" s="1"/>
  <c r="IP125" i="40"/>
  <c r="JA125" i="40" s="1"/>
  <c r="IQ125" i="40"/>
  <c r="JB125" i="40" s="1"/>
  <c r="IR125" i="40"/>
  <c r="JC125" i="40" s="1"/>
  <c r="IS125" i="40"/>
  <c r="JD125" i="40" s="1"/>
  <c r="IT125" i="40"/>
  <c r="JE125" i="40" s="1"/>
  <c r="IU125" i="40"/>
  <c r="JF125" i="40" s="1"/>
  <c r="IV125" i="40"/>
  <c r="JG125" i="40" s="1"/>
  <c r="IW125" i="40"/>
  <c r="JH125" i="40" s="1"/>
  <c r="IX125" i="40"/>
  <c r="JI125" i="40" s="1"/>
  <c r="IN126" i="40"/>
  <c r="IO126" i="40"/>
  <c r="IP126" i="40"/>
  <c r="JA126" i="40" s="1"/>
  <c r="IQ126" i="40"/>
  <c r="IR126" i="40"/>
  <c r="IS126" i="40"/>
  <c r="IT126" i="40"/>
  <c r="IU126" i="40"/>
  <c r="JF126" i="40" s="1"/>
  <c r="IV126" i="40"/>
  <c r="JG126" i="40" s="1"/>
  <c r="IW126" i="40"/>
  <c r="JH126" i="40" s="1"/>
  <c r="IX126" i="40"/>
  <c r="JI126" i="40" s="1"/>
  <c r="IN127" i="40"/>
  <c r="IO127" i="40"/>
  <c r="IP127" i="40"/>
  <c r="IQ127" i="40"/>
  <c r="JB127" i="40" s="1"/>
  <c r="IR127" i="40"/>
  <c r="IS127" i="40"/>
  <c r="JD127" i="40" s="1"/>
  <c r="IT127" i="40"/>
  <c r="JE127" i="40" s="1"/>
  <c r="IU127" i="40"/>
  <c r="IV127" i="40"/>
  <c r="IW127" i="40"/>
  <c r="JH127" i="40" s="1"/>
  <c r="IX127" i="40"/>
  <c r="JI127" i="40" s="1"/>
  <c r="IN128" i="40"/>
  <c r="IO128" i="40"/>
  <c r="IP128" i="40"/>
  <c r="IQ128" i="40"/>
  <c r="IR128" i="40"/>
  <c r="IS128" i="40"/>
  <c r="IT128" i="40"/>
  <c r="IU128" i="40"/>
  <c r="IV128" i="40"/>
  <c r="IW128" i="40"/>
  <c r="IX128" i="40"/>
  <c r="IN129" i="40"/>
  <c r="IO129" i="40"/>
  <c r="IP129" i="40"/>
  <c r="JA129" i="40" s="1"/>
  <c r="IQ129" i="40"/>
  <c r="JB129" i="40" s="1"/>
  <c r="IR129" i="40"/>
  <c r="JC129" i="40" s="1"/>
  <c r="IS129" i="40"/>
  <c r="JD129" i="40" s="1"/>
  <c r="IT129" i="40"/>
  <c r="JE129" i="40" s="1"/>
  <c r="IU129" i="40"/>
  <c r="JF129" i="40" s="1"/>
  <c r="IV129" i="40"/>
  <c r="JG129" i="40" s="1"/>
  <c r="IW129" i="40"/>
  <c r="JH129" i="40" s="1"/>
  <c r="IX129" i="40"/>
  <c r="JI129" i="40" s="1"/>
  <c r="IN130" i="40"/>
  <c r="IO130" i="40"/>
  <c r="IP130" i="40"/>
  <c r="IQ130" i="40"/>
  <c r="JB130" i="40" s="1"/>
  <c r="IR130" i="40"/>
  <c r="JC130" i="40" s="1"/>
  <c r="IS130" i="40"/>
  <c r="JD130" i="40" s="1"/>
  <c r="IT130" i="40"/>
  <c r="JE130" i="40" s="1"/>
  <c r="IU130" i="40"/>
  <c r="JF130" i="40" s="1"/>
  <c r="IV130" i="40"/>
  <c r="JG130" i="40" s="1"/>
  <c r="IW130" i="40"/>
  <c r="JH130" i="40" s="1"/>
  <c r="IX130" i="40"/>
  <c r="JI130" i="40" s="1"/>
  <c r="IN131" i="40"/>
  <c r="IO131" i="40"/>
  <c r="IP131" i="40"/>
  <c r="IQ131" i="40"/>
  <c r="IR131" i="40"/>
  <c r="IS131" i="40"/>
  <c r="JD131" i="40" s="1"/>
  <c r="IT131" i="40"/>
  <c r="JE131" i="40" s="1"/>
  <c r="IU131" i="40"/>
  <c r="JF131" i="40" s="1"/>
  <c r="IV131" i="40"/>
  <c r="JG131" i="40" s="1"/>
  <c r="IW131" i="40"/>
  <c r="JH131" i="40" s="1"/>
  <c r="IX131" i="40"/>
  <c r="JI131" i="40" s="1"/>
  <c r="IN132" i="40"/>
  <c r="IO132" i="40"/>
  <c r="IP132" i="40"/>
  <c r="IQ132" i="40"/>
  <c r="IR132" i="40"/>
  <c r="IS132" i="40"/>
  <c r="IT132" i="40"/>
  <c r="IU132" i="40"/>
  <c r="IV132" i="40"/>
  <c r="IW132" i="40"/>
  <c r="IX132" i="40"/>
  <c r="IN133" i="40"/>
  <c r="IO133" i="40"/>
  <c r="IP133" i="40"/>
  <c r="JA133" i="40" s="1"/>
  <c r="IQ133" i="40"/>
  <c r="JB133" i="40" s="1"/>
  <c r="IR133" i="40"/>
  <c r="JC133" i="40" s="1"/>
  <c r="IS133" i="40"/>
  <c r="JD133" i="40" s="1"/>
  <c r="IT133" i="40"/>
  <c r="JE133" i="40" s="1"/>
  <c r="IU133" i="40"/>
  <c r="JF133" i="40" s="1"/>
  <c r="IV133" i="40"/>
  <c r="JG133" i="40" s="1"/>
  <c r="IW133" i="40"/>
  <c r="JH133" i="40" s="1"/>
  <c r="IX133" i="40"/>
  <c r="JI133" i="40" s="1"/>
  <c r="IN134" i="40"/>
  <c r="IO134" i="40"/>
  <c r="IP134" i="40"/>
  <c r="IQ134" i="40"/>
  <c r="JB134" i="40" s="1"/>
  <c r="IR134" i="40"/>
  <c r="JC134" i="40" s="1"/>
  <c r="IS134" i="40"/>
  <c r="JD134" i="40" s="1"/>
  <c r="IT134" i="40"/>
  <c r="JE134" i="40" s="1"/>
  <c r="IU134" i="40"/>
  <c r="JF134" i="40" s="1"/>
  <c r="IV134" i="40"/>
  <c r="JG134" i="40" s="1"/>
  <c r="IW134" i="40"/>
  <c r="JH134" i="40" s="1"/>
  <c r="IX134" i="40"/>
  <c r="JI134" i="40" s="1"/>
  <c r="IN135" i="40"/>
  <c r="IO135" i="40"/>
  <c r="IP135" i="40"/>
  <c r="IQ135" i="40"/>
  <c r="IR135" i="40"/>
  <c r="IS135" i="40"/>
  <c r="JD135" i="40" s="1"/>
  <c r="IT135" i="40"/>
  <c r="JE135" i="40" s="1"/>
  <c r="IU135" i="40"/>
  <c r="IV135" i="40"/>
  <c r="IW135" i="40"/>
  <c r="IX135" i="40"/>
  <c r="IN136" i="40"/>
  <c r="IO136" i="40"/>
  <c r="IP136" i="40"/>
  <c r="IQ136" i="40"/>
  <c r="IR136" i="40"/>
  <c r="JC136" i="40" s="1"/>
  <c r="IS136" i="40"/>
  <c r="JD136" i="40" s="1"/>
  <c r="IT136" i="40"/>
  <c r="JE136" i="40" s="1"/>
  <c r="IU136" i="40"/>
  <c r="JF136" i="40" s="1"/>
  <c r="IV136" i="40"/>
  <c r="JG136" i="40" s="1"/>
  <c r="IW136" i="40"/>
  <c r="JH136" i="40" s="1"/>
  <c r="IX136" i="40"/>
  <c r="JI136" i="40" s="1"/>
  <c r="IN137" i="40"/>
  <c r="IO137" i="40"/>
  <c r="IP137" i="40"/>
  <c r="IQ137" i="40"/>
  <c r="IR137" i="40"/>
  <c r="IS137" i="40"/>
  <c r="JD137" i="40" s="1"/>
  <c r="IT137" i="40"/>
  <c r="JE137" i="40" s="1"/>
  <c r="IU137" i="40"/>
  <c r="JF137" i="40" s="1"/>
  <c r="IV137" i="40"/>
  <c r="JG137" i="40" s="1"/>
  <c r="IW137" i="40"/>
  <c r="JH137" i="40" s="1"/>
  <c r="IX137" i="40"/>
  <c r="JI137" i="40" s="1"/>
  <c r="IN138" i="40"/>
  <c r="IO138" i="40"/>
  <c r="IP138" i="40"/>
  <c r="IQ138" i="40"/>
  <c r="IR138" i="40"/>
  <c r="IS138" i="40"/>
  <c r="JD138" i="40" s="1"/>
  <c r="IT138" i="40"/>
  <c r="JE138" i="40" s="1"/>
  <c r="IU138" i="40"/>
  <c r="JF138" i="40" s="1"/>
  <c r="IV138" i="40"/>
  <c r="JG138" i="40" s="1"/>
  <c r="IW138" i="40"/>
  <c r="JH138" i="40" s="1"/>
  <c r="IX138" i="40"/>
  <c r="JI138" i="40" s="1"/>
  <c r="IN139" i="40"/>
  <c r="IO139" i="40"/>
  <c r="IP139" i="40"/>
  <c r="IQ139" i="40"/>
  <c r="IR139" i="40"/>
  <c r="IS139" i="40"/>
  <c r="IT139" i="40"/>
  <c r="IU139" i="40"/>
  <c r="JF139" i="40" s="1"/>
  <c r="IV139" i="40"/>
  <c r="JG139" i="40" s="1"/>
  <c r="IW139" i="40"/>
  <c r="JH139" i="40" s="1"/>
  <c r="IX139" i="40"/>
  <c r="JI139" i="40" s="1"/>
  <c r="IN140" i="40"/>
  <c r="IO140" i="40"/>
  <c r="IP140" i="40"/>
  <c r="IQ140" i="40"/>
  <c r="IR140" i="40"/>
  <c r="IS140" i="40"/>
  <c r="IT140" i="40"/>
  <c r="IU140" i="40"/>
  <c r="JF140" i="40" s="1"/>
  <c r="IV140" i="40"/>
  <c r="IW140" i="40"/>
  <c r="IX140" i="40"/>
  <c r="IN141" i="40"/>
  <c r="IO141" i="40"/>
  <c r="IP141" i="40"/>
  <c r="IQ141" i="40"/>
  <c r="IR141" i="40"/>
  <c r="IS141" i="40"/>
  <c r="IT141" i="40"/>
  <c r="IU141" i="40"/>
  <c r="JF141" i="40" s="1"/>
  <c r="IV141" i="40"/>
  <c r="JG141" i="40" s="1"/>
  <c r="IW141" i="40"/>
  <c r="JH141" i="40" s="1"/>
  <c r="IX141" i="40"/>
  <c r="JI141" i="40" s="1"/>
  <c r="IN142" i="40"/>
  <c r="IO142" i="40"/>
  <c r="IP142" i="40"/>
  <c r="IQ142" i="40"/>
  <c r="IR142" i="40"/>
  <c r="IS142" i="40"/>
  <c r="IT142" i="40"/>
  <c r="IU142" i="40"/>
  <c r="JF142" i="40" s="1"/>
  <c r="IV142" i="40"/>
  <c r="JG142" i="40" s="1"/>
  <c r="IW142" i="40"/>
  <c r="JH142" i="40" s="1"/>
  <c r="IX142" i="40"/>
  <c r="JI142" i="40" s="1"/>
  <c r="IN143" i="40"/>
  <c r="IO143" i="40"/>
  <c r="IP143" i="40"/>
  <c r="IQ143" i="40"/>
  <c r="IR143" i="40"/>
  <c r="IS143" i="40"/>
  <c r="IT143" i="40"/>
  <c r="IU143" i="40"/>
  <c r="IV143" i="40"/>
  <c r="IW143" i="40"/>
  <c r="IX143" i="40"/>
  <c r="IN144" i="40"/>
  <c r="IO144" i="40"/>
  <c r="IP144" i="40"/>
  <c r="IQ144" i="40"/>
  <c r="IR144" i="40"/>
  <c r="IS144" i="40"/>
  <c r="IT144" i="40"/>
  <c r="IU144" i="40"/>
  <c r="IV144" i="40"/>
  <c r="IW144" i="40"/>
  <c r="IX144" i="40"/>
  <c r="JI144" i="40" s="1"/>
  <c r="IN145" i="40"/>
  <c r="IO145" i="40"/>
  <c r="IP145" i="40"/>
  <c r="IQ145" i="40"/>
  <c r="IR145" i="40"/>
  <c r="IS145" i="40"/>
  <c r="IT145" i="40"/>
  <c r="IU145" i="40"/>
  <c r="IV145" i="40"/>
  <c r="IW145" i="40"/>
  <c r="IX145" i="40"/>
  <c r="JI145" i="40" s="1"/>
  <c r="IN146" i="40"/>
  <c r="IO146" i="40"/>
  <c r="IP146" i="40"/>
  <c r="JA146" i="40" s="1"/>
  <c r="IQ146" i="40"/>
  <c r="IR146" i="40"/>
  <c r="IS146" i="40"/>
  <c r="IT146" i="40"/>
  <c r="IU146" i="40"/>
  <c r="IV146" i="40"/>
  <c r="IW146" i="40"/>
  <c r="IX146" i="40"/>
  <c r="IN147" i="40"/>
  <c r="IO147" i="40"/>
  <c r="IZ147" i="40" s="1"/>
  <c r="IP147" i="40"/>
  <c r="JA147" i="40" s="1"/>
  <c r="IQ147" i="40"/>
  <c r="IR147" i="40"/>
  <c r="IS147" i="40"/>
  <c r="IT147" i="40"/>
  <c r="IU147" i="40"/>
  <c r="IV147" i="40"/>
  <c r="IW147" i="40"/>
  <c r="IX147" i="40"/>
  <c r="IN148" i="40"/>
  <c r="IO148" i="40"/>
  <c r="IP148" i="40"/>
  <c r="IQ148" i="40"/>
  <c r="IR148" i="40"/>
  <c r="IS148" i="40"/>
  <c r="IT148" i="40"/>
  <c r="IU148" i="40"/>
  <c r="IV148" i="40"/>
  <c r="IW148" i="40"/>
  <c r="IX148" i="40"/>
  <c r="IN149" i="40"/>
  <c r="IY149" i="40" s="1"/>
  <c r="IO149" i="40"/>
  <c r="IZ149" i="40" s="1"/>
  <c r="IP149" i="40"/>
  <c r="JA149" i="40" s="1"/>
  <c r="IQ149" i="40"/>
  <c r="IR149" i="40"/>
  <c r="IS149" i="40"/>
  <c r="IT149" i="40"/>
  <c r="IU149" i="40"/>
  <c r="IV149" i="40"/>
  <c r="IW149" i="40"/>
  <c r="IX149" i="40"/>
  <c r="IN150" i="40"/>
  <c r="IO150" i="40"/>
  <c r="IP150" i="40"/>
  <c r="JA150" i="40" s="1"/>
  <c r="IQ150" i="40"/>
  <c r="JB150" i="40" s="1"/>
  <c r="IR150" i="40"/>
  <c r="JC150" i="40" s="1"/>
  <c r="IS150" i="40"/>
  <c r="JD150" i="40" s="1"/>
  <c r="IT150" i="40"/>
  <c r="JE150" i="40" s="1"/>
  <c r="IU150" i="40"/>
  <c r="JF150" i="40" s="1"/>
  <c r="IV150" i="40"/>
  <c r="JG150" i="40" s="1"/>
  <c r="IW150" i="40"/>
  <c r="JH150" i="40" s="1"/>
  <c r="IX150" i="40"/>
  <c r="JI150" i="40" s="1"/>
  <c r="IN151" i="40"/>
  <c r="IO151" i="40"/>
  <c r="IP151" i="40"/>
  <c r="JA151" i="40" s="1"/>
  <c r="IQ151" i="40"/>
  <c r="JB151" i="40" s="1"/>
  <c r="IR151" i="40"/>
  <c r="JC151" i="40" s="1"/>
  <c r="IS151" i="40"/>
  <c r="JD151" i="40" s="1"/>
  <c r="IT151" i="40"/>
  <c r="JE151" i="40" s="1"/>
  <c r="IU151" i="40"/>
  <c r="JF151" i="40" s="1"/>
  <c r="IV151" i="40"/>
  <c r="JG151" i="40" s="1"/>
  <c r="IW151" i="40"/>
  <c r="JH151" i="40" s="1"/>
  <c r="IX151" i="40"/>
  <c r="JI151" i="40" s="1"/>
  <c r="IN152" i="40"/>
  <c r="IO152" i="40"/>
  <c r="IP152" i="40"/>
  <c r="IQ152" i="40"/>
  <c r="IR152" i="40"/>
  <c r="JC152" i="40" s="1"/>
  <c r="IS152" i="40"/>
  <c r="JD152" i="40" s="1"/>
  <c r="IT152" i="40"/>
  <c r="IU152" i="40"/>
  <c r="JF152" i="40" s="1"/>
  <c r="IV152" i="40"/>
  <c r="JG152" i="40" s="1"/>
  <c r="IW152" i="40"/>
  <c r="JH152" i="40" s="1"/>
  <c r="IX152" i="40"/>
  <c r="JI152" i="40" s="1"/>
  <c r="IN153" i="40"/>
  <c r="IO153" i="40"/>
  <c r="IP153" i="40"/>
  <c r="IQ153" i="40"/>
  <c r="IR153" i="40"/>
  <c r="IS153" i="40"/>
  <c r="JD153" i="40" s="1"/>
  <c r="IT153" i="40"/>
  <c r="JE153" i="40" s="1"/>
  <c r="IU153" i="40"/>
  <c r="JF153" i="40" s="1"/>
  <c r="IV153" i="40"/>
  <c r="JG153" i="40" s="1"/>
  <c r="IW153" i="40"/>
  <c r="IX153" i="40"/>
  <c r="JI153" i="40" s="1"/>
  <c r="IN154" i="40"/>
  <c r="IO154" i="40"/>
  <c r="IP154" i="40"/>
  <c r="IQ154" i="40"/>
  <c r="JB154" i="40" s="1"/>
  <c r="IR154" i="40"/>
  <c r="JC154" i="40" s="1"/>
  <c r="IS154" i="40"/>
  <c r="IT154" i="40"/>
  <c r="JE154" i="40" s="1"/>
  <c r="IU154" i="40"/>
  <c r="JF154" i="40" s="1"/>
  <c r="IV154" i="40"/>
  <c r="JG154" i="40" s="1"/>
  <c r="IW154" i="40"/>
  <c r="JH154" i="40" s="1"/>
  <c r="IX154" i="40"/>
  <c r="JI154" i="40" s="1"/>
  <c r="IN155" i="40"/>
  <c r="IO155" i="40"/>
  <c r="IP155" i="40"/>
  <c r="JA155" i="40" s="1"/>
  <c r="IQ155" i="40"/>
  <c r="JB155" i="40" s="1"/>
  <c r="IR155" i="40"/>
  <c r="JC155" i="40" s="1"/>
  <c r="IS155" i="40"/>
  <c r="IT155" i="40"/>
  <c r="JE155" i="40" s="1"/>
  <c r="IU155" i="40"/>
  <c r="JF155" i="40" s="1"/>
  <c r="IV155" i="40"/>
  <c r="JG155" i="40" s="1"/>
  <c r="IW155" i="40"/>
  <c r="JH155" i="40" s="1"/>
  <c r="IX155" i="40"/>
  <c r="JI155" i="40" s="1"/>
  <c r="IN156" i="40"/>
  <c r="IO156" i="40"/>
  <c r="IP156" i="40"/>
  <c r="JA156" i="40" s="1"/>
  <c r="IQ156" i="40"/>
  <c r="JB156" i="40" s="1"/>
  <c r="IR156" i="40"/>
  <c r="JC156" i="40" s="1"/>
  <c r="IS156" i="40"/>
  <c r="JD156" i="40" s="1"/>
  <c r="IT156" i="40"/>
  <c r="JE156" i="40" s="1"/>
  <c r="IU156" i="40"/>
  <c r="JF156" i="40" s="1"/>
  <c r="IV156" i="40"/>
  <c r="IW156" i="40"/>
  <c r="JH156" i="40" s="1"/>
  <c r="IX156" i="40"/>
  <c r="JI156" i="40" s="1"/>
  <c r="IN157" i="40"/>
  <c r="IO157" i="40"/>
  <c r="IP157" i="40"/>
  <c r="JA157" i="40" s="1"/>
  <c r="IQ157" i="40"/>
  <c r="JB157" i="40" s="1"/>
  <c r="IR157" i="40"/>
  <c r="JC157" i="40" s="1"/>
  <c r="IS157" i="40"/>
  <c r="JD157" i="40" s="1"/>
  <c r="IT157" i="40"/>
  <c r="JE157" i="40" s="1"/>
  <c r="IU157" i="40"/>
  <c r="JF157" i="40" s="1"/>
  <c r="IV157" i="40"/>
  <c r="JG157" i="40" s="1"/>
  <c r="IW157" i="40"/>
  <c r="JH157" i="40" s="1"/>
  <c r="IX157" i="40"/>
  <c r="JI157" i="40" s="1"/>
  <c r="IN158" i="40"/>
  <c r="IO158" i="40"/>
  <c r="IZ158" i="40" s="1"/>
  <c r="IP158" i="40"/>
  <c r="JA158" i="40" s="1"/>
  <c r="IQ158" i="40"/>
  <c r="JB158" i="40" s="1"/>
  <c r="IR158" i="40"/>
  <c r="JC158" i="40" s="1"/>
  <c r="IS158" i="40"/>
  <c r="IT158" i="40"/>
  <c r="JE158" i="40" s="1"/>
  <c r="IU158" i="40"/>
  <c r="JF158" i="40" s="1"/>
  <c r="IV158" i="40"/>
  <c r="JG158" i="40" s="1"/>
  <c r="IW158" i="40"/>
  <c r="JH158" i="40" s="1"/>
  <c r="IX158" i="40"/>
  <c r="JI158" i="40" s="1"/>
  <c r="IN159" i="40"/>
  <c r="IO159" i="40"/>
  <c r="IP159" i="40"/>
  <c r="JA159" i="40" s="1"/>
  <c r="IQ159" i="40"/>
  <c r="JB159" i="40" s="1"/>
  <c r="IR159" i="40"/>
  <c r="JC159" i="40" s="1"/>
  <c r="IS159" i="40"/>
  <c r="JD159" i="40" s="1"/>
  <c r="IT159" i="40"/>
  <c r="JE159" i="40" s="1"/>
  <c r="IU159" i="40"/>
  <c r="JF159" i="40" s="1"/>
  <c r="IV159" i="40"/>
  <c r="JG159" i="40" s="1"/>
  <c r="IW159" i="40"/>
  <c r="JH159" i="40" s="1"/>
  <c r="IX159" i="40"/>
  <c r="JI159" i="40" s="1"/>
  <c r="IN160" i="40"/>
  <c r="IY160" i="40" s="1"/>
  <c r="IO160" i="40"/>
  <c r="IZ160" i="40" s="1"/>
  <c r="IP160" i="40"/>
  <c r="JA160" i="40" s="1"/>
  <c r="IQ160" i="40"/>
  <c r="JB160" i="40" s="1"/>
  <c r="IR160" i="40"/>
  <c r="JC160" i="40" s="1"/>
  <c r="IS160" i="40"/>
  <c r="IT160" i="40"/>
  <c r="IU160" i="40"/>
  <c r="IV160" i="40"/>
  <c r="IW160" i="40"/>
  <c r="IX160" i="40"/>
  <c r="IN161" i="40"/>
  <c r="IO161" i="40"/>
  <c r="IP161" i="40"/>
  <c r="JA161" i="40" s="1"/>
  <c r="IQ161" i="40"/>
  <c r="JB161" i="40" s="1"/>
  <c r="IR161" i="40"/>
  <c r="JC161" i="40" s="1"/>
  <c r="IS161" i="40"/>
  <c r="JD161" i="40" s="1"/>
  <c r="IT161" i="40"/>
  <c r="JE161" i="40" s="1"/>
  <c r="IU161" i="40"/>
  <c r="JF161" i="40" s="1"/>
  <c r="IV161" i="40"/>
  <c r="JG161" i="40" s="1"/>
  <c r="IW161" i="40"/>
  <c r="JH161" i="40" s="1"/>
  <c r="IX161" i="40"/>
  <c r="JI161" i="40" s="1"/>
  <c r="IN162" i="40"/>
  <c r="IO162" i="40"/>
  <c r="IP162" i="40"/>
  <c r="JA162" i="40" s="1"/>
  <c r="IQ162" i="40"/>
  <c r="JB162" i="40" s="1"/>
  <c r="IR162" i="40"/>
  <c r="JC162" i="40" s="1"/>
  <c r="IS162" i="40"/>
  <c r="JD162" i="40" s="1"/>
  <c r="IT162" i="40"/>
  <c r="JE162" i="40" s="1"/>
  <c r="IU162" i="40"/>
  <c r="JF162" i="40" s="1"/>
  <c r="IV162" i="40"/>
  <c r="JG162" i="40" s="1"/>
  <c r="IW162" i="40"/>
  <c r="JH162" i="40" s="1"/>
  <c r="IX162" i="40"/>
  <c r="JI162" i="40" s="1"/>
  <c r="IN163" i="40"/>
  <c r="IO163" i="40"/>
  <c r="IP163" i="40"/>
  <c r="IQ163" i="40"/>
  <c r="IR163" i="40"/>
  <c r="IS163" i="40"/>
  <c r="IT163" i="40"/>
  <c r="IU163" i="40"/>
  <c r="IV163" i="40"/>
  <c r="JG163" i="40" s="1"/>
  <c r="IW163" i="40"/>
  <c r="JH163" i="40" s="1"/>
  <c r="IX163" i="40"/>
  <c r="JI163" i="40" s="1"/>
  <c r="IN164" i="40"/>
  <c r="IO164" i="40"/>
  <c r="IP164" i="40"/>
  <c r="IQ164" i="40"/>
  <c r="IR164" i="40"/>
  <c r="IS164" i="40"/>
  <c r="IT164" i="40"/>
  <c r="IU164" i="40"/>
  <c r="JF164" i="40" s="1"/>
  <c r="IV164" i="40"/>
  <c r="IW164" i="40"/>
  <c r="IX164" i="40"/>
  <c r="JI164" i="40" s="1"/>
  <c r="IN165" i="40"/>
  <c r="IO165" i="40"/>
  <c r="IP165" i="40"/>
  <c r="IQ165" i="40"/>
  <c r="IR165" i="40"/>
  <c r="IS165" i="40"/>
  <c r="IT165" i="40"/>
  <c r="IU165" i="40"/>
  <c r="JF165" i="40" s="1"/>
  <c r="IV165" i="40"/>
  <c r="JG165" i="40" s="1"/>
  <c r="IW165" i="40"/>
  <c r="IX165" i="40"/>
  <c r="IN166" i="40"/>
  <c r="IO166" i="40"/>
  <c r="IP166" i="40"/>
  <c r="JA166" i="40" s="1"/>
  <c r="IQ166" i="40"/>
  <c r="JB166" i="40" s="1"/>
  <c r="IR166" i="40"/>
  <c r="JC166" i="40" s="1"/>
  <c r="IS166" i="40"/>
  <c r="JD166" i="40" s="1"/>
  <c r="IT166" i="40"/>
  <c r="JE166" i="40" s="1"/>
  <c r="IU166" i="40"/>
  <c r="JF166" i="40" s="1"/>
  <c r="IV166" i="40"/>
  <c r="JG166" i="40" s="1"/>
  <c r="IW166" i="40"/>
  <c r="JH166" i="40" s="1"/>
  <c r="IX166" i="40"/>
  <c r="JI166" i="40" s="1"/>
  <c r="IN167" i="40"/>
  <c r="IO167" i="40"/>
  <c r="IP167" i="40"/>
  <c r="IQ167" i="40"/>
  <c r="IR167" i="40"/>
  <c r="IS167" i="40"/>
  <c r="IT167" i="40"/>
  <c r="IU167" i="40"/>
  <c r="JF167" i="40" s="1"/>
  <c r="IV167" i="40"/>
  <c r="JG167" i="40" s="1"/>
  <c r="IW167" i="40"/>
  <c r="JH167" i="40" s="1"/>
  <c r="IX167" i="40"/>
  <c r="JI167" i="40" s="1"/>
  <c r="IN168" i="40"/>
  <c r="IO168" i="40"/>
  <c r="IP168" i="40"/>
  <c r="IQ168" i="40"/>
  <c r="IR168" i="40"/>
  <c r="IS168" i="40"/>
  <c r="IT168" i="40"/>
  <c r="IU168" i="40"/>
  <c r="IV168" i="40"/>
  <c r="IW168" i="40"/>
  <c r="JH168" i="40" s="1"/>
  <c r="IX168" i="40"/>
  <c r="JI168" i="40" s="1"/>
  <c r="IN169" i="40"/>
  <c r="IO169" i="40"/>
  <c r="IP169" i="40"/>
  <c r="IQ169" i="40"/>
  <c r="IR169" i="40"/>
  <c r="IS169" i="40"/>
  <c r="IT169" i="40"/>
  <c r="IU169" i="40"/>
  <c r="IV169" i="40"/>
  <c r="IW169" i="40"/>
  <c r="IX169" i="40"/>
  <c r="JI169" i="40" s="1"/>
  <c r="IN170" i="40"/>
  <c r="IY170" i="40" s="1"/>
  <c r="IO170" i="40"/>
  <c r="IZ170" i="40" s="1"/>
  <c r="IP170" i="40"/>
  <c r="JA170" i="40" s="1"/>
  <c r="IQ170" i="40"/>
  <c r="JB170" i="40" s="1"/>
  <c r="IR170" i="40"/>
  <c r="JC170" i="40" s="1"/>
  <c r="IS170" i="40"/>
  <c r="JD170" i="40" s="1"/>
  <c r="IT170" i="40"/>
  <c r="JE170" i="40" s="1"/>
  <c r="IU170" i="40"/>
  <c r="IV170" i="40"/>
  <c r="IW170" i="40"/>
  <c r="IX170" i="40"/>
  <c r="IN171" i="40"/>
  <c r="IY171" i="40" s="1"/>
  <c r="IO171" i="40"/>
  <c r="IZ171" i="40" s="1"/>
  <c r="IP171" i="40"/>
  <c r="JA171" i="40" s="1"/>
  <c r="IQ171" i="40"/>
  <c r="JB171" i="40" s="1"/>
  <c r="IR171" i="40"/>
  <c r="JC171" i="40" s="1"/>
  <c r="IS171" i="40"/>
  <c r="JD171" i="40" s="1"/>
  <c r="IT171" i="40"/>
  <c r="JE171" i="40" s="1"/>
  <c r="IU171" i="40"/>
  <c r="IV171" i="40"/>
  <c r="IW171" i="40"/>
  <c r="IX171" i="40"/>
  <c r="IN172" i="40"/>
  <c r="IO172" i="40"/>
  <c r="IP172" i="40"/>
  <c r="JA172" i="40" s="1"/>
  <c r="IQ172" i="40"/>
  <c r="JB172" i="40" s="1"/>
  <c r="IR172" i="40"/>
  <c r="JC172" i="40" s="1"/>
  <c r="IS172" i="40"/>
  <c r="JD172" i="40" s="1"/>
  <c r="IT172" i="40"/>
  <c r="JE172" i="40" s="1"/>
  <c r="IU172" i="40"/>
  <c r="IV172" i="40"/>
  <c r="IW172" i="40"/>
  <c r="IX172" i="40"/>
  <c r="IN173" i="40"/>
  <c r="IO173" i="40"/>
  <c r="IP173" i="40"/>
  <c r="IQ173" i="40"/>
  <c r="IR173" i="40"/>
  <c r="IS173" i="40"/>
  <c r="IT173" i="40"/>
  <c r="IU173" i="40"/>
  <c r="IV173" i="40"/>
  <c r="JG173" i="40" s="1"/>
  <c r="IW173" i="40"/>
  <c r="JH173" i="40" s="1"/>
  <c r="IX173" i="40"/>
  <c r="JI173" i="40" s="1"/>
  <c r="IN174" i="40"/>
  <c r="IO174" i="40"/>
  <c r="IP174" i="40"/>
  <c r="IQ174" i="40"/>
  <c r="IR174" i="40"/>
  <c r="IS174" i="40"/>
  <c r="IT174" i="40"/>
  <c r="IU174" i="40"/>
  <c r="JF174" i="40" s="1"/>
  <c r="IV174" i="40"/>
  <c r="JG174" i="40" s="1"/>
  <c r="IW174" i="40"/>
  <c r="JH174" i="40" s="1"/>
  <c r="IX174" i="40"/>
  <c r="JI174" i="40" s="1"/>
  <c r="IN175" i="40"/>
  <c r="IO175" i="40"/>
  <c r="IP175" i="40"/>
  <c r="IQ175" i="40"/>
  <c r="IR175" i="40"/>
  <c r="IS175" i="40"/>
  <c r="IT175" i="40"/>
  <c r="IU175" i="40"/>
  <c r="IV175" i="40"/>
  <c r="IW175" i="40"/>
  <c r="IX175" i="40"/>
  <c r="JI175" i="40" s="1"/>
  <c r="IN176" i="40"/>
  <c r="IO176" i="40"/>
  <c r="IP176" i="40"/>
  <c r="IQ176" i="40"/>
  <c r="IR176" i="40"/>
  <c r="IS176" i="40"/>
  <c r="IT176" i="40"/>
  <c r="IU176" i="40"/>
  <c r="IV176" i="40"/>
  <c r="IW176" i="40"/>
  <c r="IX176" i="40"/>
  <c r="IN177" i="40"/>
  <c r="IO177" i="40"/>
  <c r="IP177" i="40"/>
  <c r="JA177" i="40" s="1"/>
  <c r="IQ177" i="40"/>
  <c r="JB177" i="40" s="1"/>
  <c r="IR177" i="40"/>
  <c r="JC177" i="40" s="1"/>
  <c r="IS177" i="40"/>
  <c r="JD177" i="40" s="1"/>
  <c r="IT177" i="40"/>
  <c r="JE177" i="40" s="1"/>
  <c r="IU177" i="40"/>
  <c r="JF177" i="40" s="1"/>
  <c r="IV177" i="40"/>
  <c r="JG177" i="40" s="1"/>
  <c r="IW177" i="40"/>
  <c r="JH177" i="40" s="1"/>
  <c r="IX177" i="40"/>
  <c r="JI177" i="40" s="1"/>
  <c r="IN178" i="40"/>
  <c r="IO178" i="40"/>
  <c r="IP178" i="40"/>
  <c r="JA178" i="40" s="1"/>
  <c r="IQ178" i="40"/>
  <c r="JB178" i="40" s="1"/>
  <c r="IR178" i="40"/>
  <c r="JC178" i="40" s="1"/>
  <c r="IS178" i="40"/>
  <c r="JD178" i="40" s="1"/>
  <c r="IT178" i="40"/>
  <c r="JE178" i="40" s="1"/>
  <c r="IU178" i="40"/>
  <c r="IV178" i="40"/>
  <c r="IW178" i="40"/>
  <c r="IX178" i="40"/>
  <c r="IN179" i="40"/>
  <c r="IO179" i="40"/>
  <c r="IP179" i="40"/>
  <c r="IQ179" i="40"/>
  <c r="IR179" i="40"/>
  <c r="JC179" i="40" s="1"/>
  <c r="IS179" i="40"/>
  <c r="JD179" i="40" s="1"/>
  <c r="IT179" i="40"/>
  <c r="JE179" i="40" s="1"/>
  <c r="IU179" i="40"/>
  <c r="IV179" i="40"/>
  <c r="IW179" i="40"/>
  <c r="IX179" i="40"/>
  <c r="IN180" i="40"/>
  <c r="IO180" i="40"/>
  <c r="IP180" i="40"/>
  <c r="IQ180" i="40"/>
  <c r="JB180" i="40" s="1"/>
  <c r="IR180" i="40"/>
  <c r="IS180" i="40"/>
  <c r="IT180" i="40"/>
  <c r="IU180" i="40"/>
  <c r="IV180" i="40"/>
  <c r="IW180" i="40"/>
  <c r="IX180" i="40"/>
  <c r="IN181" i="40"/>
  <c r="IO181" i="40"/>
  <c r="IP181" i="40"/>
  <c r="IQ181" i="40"/>
  <c r="IR181" i="40"/>
  <c r="IS181" i="40"/>
  <c r="IT181" i="40"/>
  <c r="IU181" i="40"/>
  <c r="IV181" i="40"/>
  <c r="IW181" i="40"/>
  <c r="IX181" i="40"/>
  <c r="IN182" i="40"/>
  <c r="IO182" i="40"/>
  <c r="IP182" i="40"/>
  <c r="IQ182" i="40"/>
  <c r="IR182" i="40"/>
  <c r="IS182" i="40"/>
  <c r="IT182" i="40"/>
  <c r="IU182" i="40"/>
  <c r="IV182" i="40"/>
  <c r="IW182" i="40"/>
  <c r="IX182" i="40"/>
  <c r="IN183" i="40"/>
  <c r="IY183" i="40" s="1"/>
  <c r="IO183" i="40"/>
  <c r="IZ183" i="40" s="1"/>
  <c r="IP183" i="40"/>
  <c r="JA183" i="40" s="1"/>
  <c r="IQ183" i="40"/>
  <c r="JB183" i="40" s="1"/>
  <c r="IR183" i="40"/>
  <c r="JC183" i="40" s="1"/>
  <c r="IS183" i="40"/>
  <c r="JD183" i="40" s="1"/>
  <c r="IT183" i="40"/>
  <c r="IU183" i="40"/>
  <c r="IV183" i="40"/>
  <c r="IW183" i="40"/>
  <c r="IX183" i="40"/>
  <c r="IN184" i="40"/>
  <c r="IO184" i="40"/>
  <c r="IP184" i="40"/>
  <c r="IQ184" i="40"/>
  <c r="IR184" i="40"/>
  <c r="JC184" i="40" s="1"/>
  <c r="IS184" i="40"/>
  <c r="JD184" i="40" s="1"/>
  <c r="IT184" i="40"/>
  <c r="JE184" i="40" s="1"/>
  <c r="IU184" i="40"/>
  <c r="JF184" i="40" s="1"/>
  <c r="IV184" i="40"/>
  <c r="JG184" i="40" s="1"/>
  <c r="IW184" i="40"/>
  <c r="JH184" i="40" s="1"/>
  <c r="IX184" i="40"/>
  <c r="JI184" i="40" s="1"/>
  <c r="IO3" i="40"/>
  <c r="IP3" i="40"/>
  <c r="JA3" i="40" s="1"/>
  <c r="IQ3" i="40"/>
  <c r="JB3" i="40" s="1"/>
  <c r="IR3" i="40"/>
  <c r="JC3" i="40" s="1"/>
  <c r="IS3" i="40"/>
  <c r="JD3" i="40" s="1"/>
  <c r="IT3" i="40"/>
  <c r="JE3" i="40" s="1"/>
  <c r="IU3" i="40"/>
  <c r="JF3" i="40" s="1"/>
  <c r="IV3" i="40"/>
  <c r="JG3" i="40" s="1"/>
  <c r="IW3" i="40"/>
  <c r="JH3" i="40" s="1"/>
  <c r="IX3" i="40"/>
  <c r="IN3" i="40"/>
  <c r="IN4" i="40"/>
  <c r="IY4" i="40" s="1"/>
  <c r="HS4" i="40"/>
  <c r="HT4" i="40"/>
  <c r="IE4" i="40" s="1"/>
  <c r="HU4" i="40"/>
  <c r="HV4" i="40"/>
  <c r="HW4" i="40"/>
  <c r="HX4" i="40"/>
  <c r="II4" i="40" s="1"/>
  <c r="HY4" i="40"/>
  <c r="IJ4" i="40" s="1"/>
  <c r="HZ4" i="40"/>
  <c r="IA4" i="40"/>
  <c r="IB4" i="40"/>
  <c r="HR5" i="40"/>
  <c r="HS5" i="40"/>
  <c r="HT5" i="40"/>
  <c r="HU5" i="40"/>
  <c r="HV5" i="40"/>
  <c r="HW5" i="40"/>
  <c r="HX5" i="40"/>
  <c r="II5" i="40" s="1"/>
  <c r="HY5" i="40"/>
  <c r="IJ5" i="40" s="1"/>
  <c r="HZ5" i="40"/>
  <c r="IK5" i="40" s="1"/>
  <c r="IA5" i="40"/>
  <c r="IL5" i="40" s="1"/>
  <c r="IB5" i="40"/>
  <c r="IM5" i="40" s="1"/>
  <c r="HR6" i="40"/>
  <c r="IC6" i="40" s="1"/>
  <c r="HS6" i="40"/>
  <c r="ID6" i="40" s="1"/>
  <c r="HT6" i="40"/>
  <c r="IE6" i="40" s="1"/>
  <c r="HU6" i="40"/>
  <c r="IF6" i="40" s="1"/>
  <c r="HV6" i="40"/>
  <c r="IG6" i="40" s="1"/>
  <c r="HW6" i="40"/>
  <c r="IH6" i="40" s="1"/>
  <c r="HX6" i="40"/>
  <c r="II6" i="40" s="1"/>
  <c r="HY6" i="40"/>
  <c r="IJ6" i="40" s="1"/>
  <c r="HZ6" i="40"/>
  <c r="IK6" i="40" s="1"/>
  <c r="IA6" i="40"/>
  <c r="IB6" i="40"/>
  <c r="HR7" i="40"/>
  <c r="HS7" i="40"/>
  <c r="HT7" i="40"/>
  <c r="IE7" i="40" s="1"/>
  <c r="HU7" i="40"/>
  <c r="IF7" i="40" s="1"/>
  <c r="HV7" i="40"/>
  <c r="IG7" i="40" s="1"/>
  <c r="HW7" i="40"/>
  <c r="HX7" i="40"/>
  <c r="II7" i="40" s="1"/>
  <c r="HY7" i="40"/>
  <c r="IJ7" i="40" s="1"/>
  <c r="HZ7" i="40"/>
  <c r="IK7" i="40" s="1"/>
  <c r="IA7" i="40"/>
  <c r="IL7" i="40" s="1"/>
  <c r="IB7" i="40"/>
  <c r="IM7" i="40" s="1"/>
  <c r="HR8" i="40"/>
  <c r="HS8" i="40"/>
  <c r="HT8" i="40"/>
  <c r="IE8" i="40" s="1"/>
  <c r="HU8" i="40"/>
  <c r="IF8" i="40" s="1"/>
  <c r="HV8" i="40"/>
  <c r="IG8" i="40" s="1"/>
  <c r="HW8" i="40"/>
  <c r="IH8" i="40" s="1"/>
  <c r="HX8" i="40"/>
  <c r="II8" i="40" s="1"/>
  <c r="HY8" i="40"/>
  <c r="IJ8" i="40" s="1"/>
  <c r="HZ8" i="40"/>
  <c r="IK8" i="40" s="1"/>
  <c r="IA8" i="40"/>
  <c r="IL8" i="40" s="1"/>
  <c r="IB8" i="40"/>
  <c r="IM8" i="40" s="1"/>
  <c r="HR9" i="40"/>
  <c r="HS9" i="40"/>
  <c r="HT9" i="40"/>
  <c r="HU9" i="40"/>
  <c r="HV9" i="40"/>
  <c r="HW9" i="40"/>
  <c r="HX9" i="40"/>
  <c r="HY9" i="40"/>
  <c r="HZ9" i="40"/>
  <c r="IA9" i="40"/>
  <c r="IL9" i="40" s="1"/>
  <c r="IB9" i="40"/>
  <c r="HR10" i="40"/>
  <c r="HS10" i="40"/>
  <c r="HT10" i="40"/>
  <c r="HU10" i="40"/>
  <c r="HV10" i="40"/>
  <c r="HW10" i="40"/>
  <c r="HX10" i="40"/>
  <c r="HY10" i="40"/>
  <c r="HZ10" i="40"/>
  <c r="IA10" i="40"/>
  <c r="IL10" i="40" s="1"/>
  <c r="IB10" i="40"/>
  <c r="IM10" i="40" s="1"/>
  <c r="HR11" i="40"/>
  <c r="HS11" i="40"/>
  <c r="HT11" i="40"/>
  <c r="IE11" i="40" s="1"/>
  <c r="HU11" i="40"/>
  <c r="IF11" i="40" s="1"/>
  <c r="HV11" i="40"/>
  <c r="IG11" i="40" s="1"/>
  <c r="HW11" i="40"/>
  <c r="IH11" i="40" s="1"/>
  <c r="HX11" i="40"/>
  <c r="II11" i="40" s="1"/>
  <c r="HY11" i="40"/>
  <c r="IJ11" i="40" s="1"/>
  <c r="HZ11" i="40"/>
  <c r="IK11" i="40" s="1"/>
  <c r="IA11" i="40"/>
  <c r="IL11" i="40" s="1"/>
  <c r="IB11" i="40"/>
  <c r="IM11" i="40" s="1"/>
  <c r="HR12" i="40"/>
  <c r="HS12" i="40"/>
  <c r="HT12" i="40"/>
  <c r="HU12" i="40"/>
  <c r="HV12" i="40"/>
  <c r="HW12" i="40"/>
  <c r="HX12" i="40"/>
  <c r="HY12" i="40"/>
  <c r="HZ12" i="40"/>
  <c r="IA12" i="40"/>
  <c r="IB12" i="40"/>
  <c r="HR13" i="40"/>
  <c r="HS13" i="40"/>
  <c r="HT13" i="40"/>
  <c r="HU13" i="40"/>
  <c r="HV13" i="40"/>
  <c r="HW13" i="40"/>
  <c r="HX13" i="40"/>
  <c r="HY13" i="40"/>
  <c r="HZ13" i="40"/>
  <c r="IA13" i="40"/>
  <c r="IB13" i="40"/>
  <c r="HR14" i="40"/>
  <c r="HS14" i="40"/>
  <c r="HT14" i="40"/>
  <c r="HU14" i="40"/>
  <c r="HV14" i="40"/>
  <c r="HW14" i="40"/>
  <c r="IH14" i="40" s="1"/>
  <c r="HX14" i="40"/>
  <c r="II14" i="40" s="1"/>
  <c r="HY14" i="40"/>
  <c r="IJ14" i="40" s="1"/>
  <c r="HZ14" i="40"/>
  <c r="IA14" i="40"/>
  <c r="IL14" i="40" s="1"/>
  <c r="IB14" i="40"/>
  <c r="IM14" i="40" s="1"/>
  <c r="HR15" i="40"/>
  <c r="HS15" i="40"/>
  <c r="HT15" i="40"/>
  <c r="IE15" i="40" s="1"/>
  <c r="HU15" i="40"/>
  <c r="IF15" i="40" s="1"/>
  <c r="HV15" i="40"/>
  <c r="IG15" i="40" s="1"/>
  <c r="HW15" i="40"/>
  <c r="IH15" i="40" s="1"/>
  <c r="HX15" i="40"/>
  <c r="II15" i="40" s="1"/>
  <c r="HY15" i="40"/>
  <c r="IJ15" i="40" s="1"/>
  <c r="HZ15" i="40"/>
  <c r="IA15" i="40"/>
  <c r="IL15" i="40" s="1"/>
  <c r="IB15" i="40"/>
  <c r="IM15" i="40" s="1"/>
  <c r="HR16" i="40"/>
  <c r="HS16" i="40"/>
  <c r="HT16" i="40"/>
  <c r="HU16" i="40"/>
  <c r="HV16" i="40"/>
  <c r="IG16" i="40" s="1"/>
  <c r="HW16" i="40"/>
  <c r="IH16" i="40" s="1"/>
  <c r="HX16" i="40"/>
  <c r="II16" i="40" s="1"/>
  <c r="HY16" i="40"/>
  <c r="IJ16" i="40" s="1"/>
  <c r="HZ16" i="40"/>
  <c r="IA16" i="40"/>
  <c r="IL16" i="40" s="1"/>
  <c r="IB16" i="40"/>
  <c r="IM16" i="40" s="1"/>
  <c r="HR17" i="40"/>
  <c r="HS17" i="40"/>
  <c r="HT17" i="40"/>
  <c r="HU17" i="40"/>
  <c r="HV17" i="40"/>
  <c r="HW17" i="40"/>
  <c r="IH17" i="40" s="1"/>
  <c r="HX17" i="40"/>
  <c r="II17" i="40" s="1"/>
  <c r="HY17" i="40"/>
  <c r="IJ17" i="40" s="1"/>
  <c r="HZ17" i="40"/>
  <c r="IK17" i="40" s="1"/>
  <c r="IA17" i="40"/>
  <c r="IL17" i="40" s="1"/>
  <c r="IB17" i="40"/>
  <c r="IM17" i="40" s="1"/>
  <c r="HR18" i="40"/>
  <c r="HS18" i="40"/>
  <c r="HT18" i="40"/>
  <c r="HU18" i="40"/>
  <c r="HV18" i="40"/>
  <c r="HW18" i="40"/>
  <c r="IH18" i="40" s="1"/>
  <c r="HX18" i="40"/>
  <c r="II18" i="40" s="1"/>
  <c r="HY18" i="40"/>
  <c r="IJ18" i="40" s="1"/>
  <c r="HZ18" i="40"/>
  <c r="IK18" i="40" s="1"/>
  <c r="IA18" i="40"/>
  <c r="IL18" i="40" s="1"/>
  <c r="IB18" i="40"/>
  <c r="IM18" i="40" s="1"/>
  <c r="HR19" i="40"/>
  <c r="HS19" i="40"/>
  <c r="HT19" i="40"/>
  <c r="HU19" i="40"/>
  <c r="HV19" i="40"/>
  <c r="HW19" i="40"/>
  <c r="HX19" i="40"/>
  <c r="HY19" i="40"/>
  <c r="HZ19" i="40"/>
  <c r="IA19" i="40"/>
  <c r="IL19" i="40" s="1"/>
  <c r="IB19" i="40"/>
  <c r="IM19" i="40" s="1"/>
  <c r="HR20" i="40"/>
  <c r="HS20" i="40"/>
  <c r="HT20" i="40"/>
  <c r="IE20" i="40" s="1"/>
  <c r="HU20" i="40"/>
  <c r="IF20" i="40" s="1"/>
  <c r="HV20" i="40"/>
  <c r="IG20" i="40" s="1"/>
  <c r="HW20" i="40"/>
  <c r="IH20" i="40" s="1"/>
  <c r="HX20" i="40"/>
  <c r="II20" i="40" s="1"/>
  <c r="HY20" i="40"/>
  <c r="IJ20" i="40" s="1"/>
  <c r="HZ20" i="40"/>
  <c r="IK20" i="40" s="1"/>
  <c r="IA20" i="40"/>
  <c r="IL20" i="40" s="1"/>
  <c r="IB20" i="40"/>
  <c r="IM20" i="40" s="1"/>
  <c r="HR21" i="40"/>
  <c r="HS21" i="40"/>
  <c r="HT21" i="40"/>
  <c r="HU21" i="40"/>
  <c r="IF21" i="40" s="1"/>
  <c r="HV21" i="40"/>
  <c r="IG21" i="40" s="1"/>
  <c r="HW21" i="40"/>
  <c r="IH21" i="40" s="1"/>
  <c r="HX21" i="40"/>
  <c r="II21" i="40" s="1"/>
  <c r="HY21" i="40"/>
  <c r="IJ21" i="40" s="1"/>
  <c r="HZ21" i="40"/>
  <c r="IK21" i="40" s="1"/>
  <c r="IA21" i="40"/>
  <c r="IL21" i="40" s="1"/>
  <c r="IB21" i="40"/>
  <c r="IM21" i="40" s="1"/>
  <c r="HR22" i="40"/>
  <c r="HS22" i="40"/>
  <c r="HT22" i="40"/>
  <c r="IE22" i="40" s="1"/>
  <c r="HU22" i="40"/>
  <c r="IF22" i="40" s="1"/>
  <c r="HV22" i="40"/>
  <c r="IG22" i="40" s="1"/>
  <c r="HW22" i="40"/>
  <c r="IH22" i="40" s="1"/>
  <c r="HX22" i="40"/>
  <c r="II22" i="40" s="1"/>
  <c r="HY22" i="40"/>
  <c r="IJ22" i="40" s="1"/>
  <c r="HZ22" i="40"/>
  <c r="IK22" i="40" s="1"/>
  <c r="IA22" i="40"/>
  <c r="IL22" i="40" s="1"/>
  <c r="IB22" i="40"/>
  <c r="IM22" i="40" s="1"/>
  <c r="HR23" i="40"/>
  <c r="HS23" i="40"/>
  <c r="HT23" i="40"/>
  <c r="IE23" i="40" s="1"/>
  <c r="HU23" i="40"/>
  <c r="IF23" i="40" s="1"/>
  <c r="HV23" i="40"/>
  <c r="IG23" i="40" s="1"/>
  <c r="HW23" i="40"/>
  <c r="HX23" i="40"/>
  <c r="HY23" i="40"/>
  <c r="HZ23" i="40"/>
  <c r="IA23" i="40"/>
  <c r="IL23" i="40" s="1"/>
  <c r="IB23" i="40"/>
  <c r="IM23" i="40" s="1"/>
  <c r="HR24" i="40"/>
  <c r="HS24" i="40"/>
  <c r="HT24" i="40"/>
  <c r="IE24" i="40" s="1"/>
  <c r="HU24" i="40"/>
  <c r="IF24" i="40" s="1"/>
  <c r="HV24" i="40"/>
  <c r="IG24" i="40" s="1"/>
  <c r="HW24" i="40"/>
  <c r="IH24" i="40" s="1"/>
  <c r="HX24" i="40"/>
  <c r="II24" i="40" s="1"/>
  <c r="HY24" i="40"/>
  <c r="IJ24" i="40" s="1"/>
  <c r="HZ24" i="40"/>
  <c r="IK24" i="40" s="1"/>
  <c r="IA24" i="40"/>
  <c r="IL24" i="40" s="1"/>
  <c r="IB24" i="40"/>
  <c r="IM24" i="40" s="1"/>
  <c r="HR25" i="40"/>
  <c r="HS25" i="40"/>
  <c r="HT25" i="40"/>
  <c r="HU25" i="40"/>
  <c r="HV25" i="40"/>
  <c r="HW25" i="40"/>
  <c r="HX25" i="40"/>
  <c r="HY25" i="40"/>
  <c r="HZ25" i="40"/>
  <c r="IA25" i="40"/>
  <c r="IB25" i="40"/>
  <c r="HR26" i="40"/>
  <c r="HS26" i="40"/>
  <c r="HT26" i="40"/>
  <c r="IE26" i="40" s="1"/>
  <c r="HU26" i="40"/>
  <c r="IF26" i="40" s="1"/>
  <c r="HV26" i="40"/>
  <c r="IG26" i="40" s="1"/>
  <c r="HW26" i="40"/>
  <c r="IH26" i="40" s="1"/>
  <c r="HX26" i="40"/>
  <c r="II26" i="40" s="1"/>
  <c r="HY26" i="40"/>
  <c r="IJ26" i="40" s="1"/>
  <c r="HZ26" i="40"/>
  <c r="IK26" i="40" s="1"/>
  <c r="IA26" i="40"/>
  <c r="IL26" i="40" s="1"/>
  <c r="IB26" i="40"/>
  <c r="IM26" i="40" s="1"/>
  <c r="HR27" i="40"/>
  <c r="HS27" i="40"/>
  <c r="HT27" i="40"/>
  <c r="IE27" i="40" s="1"/>
  <c r="HU27" i="40"/>
  <c r="HV27" i="40"/>
  <c r="HW27" i="40"/>
  <c r="HX27" i="40"/>
  <c r="HY27" i="40"/>
  <c r="HZ27" i="40"/>
  <c r="IA27" i="40"/>
  <c r="IB27" i="40"/>
  <c r="HR28" i="40"/>
  <c r="HS28" i="40"/>
  <c r="HT28" i="40"/>
  <c r="HU28" i="40"/>
  <c r="HV28" i="40"/>
  <c r="HW28" i="40"/>
  <c r="HX28" i="40"/>
  <c r="HY28" i="40"/>
  <c r="HZ28" i="40"/>
  <c r="IA28" i="40"/>
  <c r="IB28" i="40"/>
  <c r="HR29" i="40"/>
  <c r="HS29" i="40"/>
  <c r="HT29" i="40"/>
  <c r="HU29" i="40"/>
  <c r="HV29" i="40"/>
  <c r="HW29" i="40"/>
  <c r="HX29" i="40"/>
  <c r="HY29" i="40"/>
  <c r="HZ29" i="40"/>
  <c r="IA29" i="40"/>
  <c r="IB29" i="40"/>
  <c r="HR30" i="40"/>
  <c r="HS30" i="40"/>
  <c r="HT30" i="40"/>
  <c r="HU30" i="40"/>
  <c r="HV30" i="40"/>
  <c r="HW30" i="40"/>
  <c r="HX30" i="40"/>
  <c r="HY30" i="40"/>
  <c r="HZ30" i="40"/>
  <c r="IA30" i="40"/>
  <c r="IB30" i="40"/>
  <c r="HR31" i="40"/>
  <c r="IC31" i="40" s="1"/>
  <c r="HS31" i="40"/>
  <c r="ID31" i="40" s="1"/>
  <c r="HT31" i="40"/>
  <c r="IE31" i="40" s="1"/>
  <c r="HU31" i="40"/>
  <c r="IF31" i="40" s="1"/>
  <c r="HV31" i="40"/>
  <c r="IG31" i="40" s="1"/>
  <c r="HW31" i="40"/>
  <c r="IH31" i="40" s="1"/>
  <c r="HX31" i="40"/>
  <c r="II31" i="40" s="1"/>
  <c r="HY31" i="40"/>
  <c r="IJ31" i="40" s="1"/>
  <c r="HZ31" i="40"/>
  <c r="IK31" i="40" s="1"/>
  <c r="IA31" i="40"/>
  <c r="IL31" i="40" s="1"/>
  <c r="IB31" i="40"/>
  <c r="IM31" i="40" s="1"/>
  <c r="HR32" i="40"/>
  <c r="HS32" i="40"/>
  <c r="HT32" i="40"/>
  <c r="HU32" i="40"/>
  <c r="HV32" i="40"/>
  <c r="HW32" i="40"/>
  <c r="HX32" i="40"/>
  <c r="II32" i="40" s="1"/>
  <c r="HY32" i="40"/>
  <c r="IJ32" i="40" s="1"/>
  <c r="HZ32" i="40"/>
  <c r="IK32" i="40" s="1"/>
  <c r="IA32" i="40"/>
  <c r="IL32" i="40" s="1"/>
  <c r="IB32" i="40"/>
  <c r="IM32" i="40" s="1"/>
  <c r="HR33" i="40"/>
  <c r="HS33" i="40"/>
  <c r="HT33" i="40"/>
  <c r="HU33" i="40"/>
  <c r="HV33" i="40"/>
  <c r="HW33" i="40"/>
  <c r="HX33" i="40"/>
  <c r="HY33" i="40"/>
  <c r="HZ33" i="40"/>
  <c r="IK33" i="40" s="1"/>
  <c r="IA33" i="40"/>
  <c r="IL33" i="40" s="1"/>
  <c r="IB33" i="40"/>
  <c r="IM33" i="40" s="1"/>
  <c r="HR34" i="40"/>
  <c r="HS34" i="40"/>
  <c r="HT34" i="40"/>
  <c r="HU34" i="40"/>
  <c r="HV34" i="40"/>
  <c r="HW34" i="40"/>
  <c r="HX34" i="40"/>
  <c r="HY34" i="40"/>
  <c r="HZ34" i="40"/>
  <c r="IA34" i="40"/>
  <c r="IB34" i="40"/>
  <c r="IM34" i="40" s="1"/>
  <c r="HR35" i="40"/>
  <c r="IC35" i="40" s="1"/>
  <c r="HS35" i="40"/>
  <c r="HT35" i="40"/>
  <c r="HU35" i="40"/>
  <c r="HV35" i="40"/>
  <c r="HW35" i="40"/>
  <c r="HX35" i="40"/>
  <c r="HY35" i="40"/>
  <c r="HZ35" i="40"/>
  <c r="IA35" i="40"/>
  <c r="IB35" i="40"/>
  <c r="HR36" i="40"/>
  <c r="HS36" i="40"/>
  <c r="HT36" i="40"/>
  <c r="IE36" i="40" s="1"/>
  <c r="HU36" i="40"/>
  <c r="HV36" i="40"/>
  <c r="HW36" i="40"/>
  <c r="HX36" i="40"/>
  <c r="HY36" i="40"/>
  <c r="HZ36" i="40"/>
  <c r="IA36" i="40"/>
  <c r="IB36" i="40"/>
  <c r="HR37" i="40"/>
  <c r="HS37" i="40"/>
  <c r="HT37" i="40"/>
  <c r="IE37" i="40" s="1"/>
  <c r="HU37" i="40"/>
  <c r="HV37" i="40"/>
  <c r="HW37" i="40"/>
  <c r="HX37" i="40"/>
  <c r="HY37" i="40"/>
  <c r="HZ37" i="40"/>
  <c r="IA37" i="40"/>
  <c r="IB37" i="40"/>
  <c r="HR38" i="40"/>
  <c r="IC38" i="40" s="1"/>
  <c r="HS38" i="40"/>
  <c r="ID38" i="40" s="1"/>
  <c r="HT38" i="40"/>
  <c r="IE38" i="40" s="1"/>
  <c r="HU38" i="40"/>
  <c r="IF38" i="40" s="1"/>
  <c r="HV38" i="40"/>
  <c r="IG38" i="40" s="1"/>
  <c r="HW38" i="40"/>
  <c r="IH38" i="40" s="1"/>
  <c r="HX38" i="40"/>
  <c r="II38" i="40" s="1"/>
  <c r="HY38" i="40"/>
  <c r="IJ38" i="40" s="1"/>
  <c r="HZ38" i="40"/>
  <c r="IK38" i="40" s="1"/>
  <c r="IA38" i="40"/>
  <c r="IB38" i="40"/>
  <c r="HR39" i="40"/>
  <c r="IC39" i="40" s="1"/>
  <c r="HS39" i="40"/>
  <c r="ID39" i="40" s="1"/>
  <c r="HT39" i="40"/>
  <c r="HU39" i="40"/>
  <c r="IF39" i="40" s="1"/>
  <c r="HV39" i="40"/>
  <c r="IG39" i="40" s="1"/>
  <c r="HW39" i="40"/>
  <c r="IH39" i="40" s="1"/>
  <c r="HX39" i="40"/>
  <c r="II39" i="40" s="1"/>
  <c r="HY39" i="40"/>
  <c r="IJ39" i="40" s="1"/>
  <c r="HZ39" i="40"/>
  <c r="IA39" i="40"/>
  <c r="IL39" i="40" s="1"/>
  <c r="IB39" i="40"/>
  <c r="IM39" i="40" s="1"/>
  <c r="HR40" i="40"/>
  <c r="HS40" i="40"/>
  <c r="HT40" i="40"/>
  <c r="HU40" i="40"/>
  <c r="HV40" i="40"/>
  <c r="HW40" i="40"/>
  <c r="HX40" i="40"/>
  <c r="HY40" i="40"/>
  <c r="HZ40" i="40"/>
  <c r="IA40" i="40"/>
  <c r="IB40" i="40"/>
  <c r="HR41" i="40"/>
  <c r="HS41" i="40"/>
  <c r="HT41" i="40"/>
  <c r="HU41" i="40"/>
  <c r="IF41" i="40" s="1"/>
  <c r="HV41" i="40"/>
  <c r="IG41" i="40" s="1"/>
  <c r="HW41" i="40"/>
  <c r="HX41" i="40"/>
  <c r="HY41" i="40"/>
  <c r="HZ41" i="40"/>
  <c r="IK41" i="40" s="1"/>
  <c r="IA41" i="40"/>
  <c r="IL41" i="40" s="1"/>
  <c r="IB41" i="40"/>
  <c r="IM41" i="40" s="1"/>
  <c r="HR42" i="40"/>
  <c r="HS42" i="40"/>
  <c r="HT42" i="40"/>
  <c r="IE42" i="40" s="1"/>
  <c r="HU42" i="40"/>
  <c r="IF42" i="40" s="1"/>
  <c r="HV42" i="40"/>
  <c r="IG42" i="40" s="1"/>
  <c r="HW42" i="40"/>
  <c r="HX42" i="40"/>
  <c r="HY42" i="40"/>
  <c r="HZ42" i="40"/>
  <c r="IA42" i="40"/>
  <c r="IB42" i="40"/>
  <c r="HR43" i="40"/>
  <c r="IC43" i="40" s="1"/>
  <c r="HS43" i="40"/>
  <c r="ID43" i="40" s="1"/>
  <c r="HT43" i="40"/>
  <c r="IE43" i="40" s="1"/>
  <c r="HU43" i="40"/>
  <c r="IF43" i="40" s="1"/>
  <c r="HV43" i="40"/>
  <c r="IG43" i="40" s="1"/>
  <c r="HW43" i="40"/>
  <c r="IH43" i="40" s="1"/>
  <c r="HX43" i="40"/>
  <c r="II43" i="40" s="1"/>
  <c r="HY43" i="40"/>
  <c r="IJ43" i="40" s="1"/>
  <c r="HZ43" i="40"/>
  <c r="IK43" i="40" s="1"/>
  <c r="IA43" i="40"/>
  <c r="IL43" i="40" s="1"/>
  <c r="IB43" i="40"/>
  <c r="IM43" i="40" s="1"/>
  <c r="HR44" i="40"/>
  <c r="HS44" i="40"/>
  <c r="HT44" i="40"/>
  <c r="IE44" i="40" s="1"/>
  <c r="HU44" i="40"/>
  <c r="IF44" i="40" s="1"/>
  <c r="HV44" i="40"/>
  <c r="IG44" i="40" s="1"/>
  <c r="HW44" i="40"/>
  <c r="IH44" i="40" s="1"/>
  <c r="HX44" i="40"/>
  <c r="II44" i="40" s="1"/>
  <c r="HY44" i="40"/>
  <c r="IJ44" i="40" s="1"/>
  <c r="HZ44" i="40"/>
  <c r="IK44" i="40" s="1"/>
  <c r="IA44" i="40"/>
  <c r="IL44" i="40" s="1"/>
  <c r="IB44" i="40"/>
  <c r="IM44" i="40" s="1"/>
  <c r="HR45" i="40"/>
  <c r="HS45" i="40"/>
  <c r="HT45" i="40"/>
  <c r="HU45" i="40"/>
  <c r="HV45" i="40"/>
  <c r="HW45" i="40"/>
  <c r="HX45" i="40"/>
  <c r="HY45" i="40"/>
  <c r="HZ45" i="40"/>
  <c r="IA45" i="40"/>
  <c r="IB45" i="40"/>
  <c r="HR46" i="40"/>
  <c r="HS46" i="40"/>
  <c r="HT46" i="40"/>
  <c r="IE46" i="40" s="1"/>
  <c r="HU46" i="40"/>
  <c r="IF46" i="40" s="1"/>
  <c r="HV46" i="40"/>
  <c r="IG46" i="40" s="1"/>
  <c r="HW46" i="40"/>
  <c r="IH46" i="40" s="1"/>
  <c r="HX46" i="40"/>
  <c r="II46" i="40" s="1"/>
  <c r="HY46" i="40"/>
  <c r="IJ46" i="40" s="1"/>
  <c r="HZ46" i="40"/>
  <c r="IK46" i="40" s="1"/>
  <c r="IA46" i="40"/>
  <c r="IL46" i="40" s="1"/>
  <c r="IB46" i="40"/>
  <c r="IM46" i="40" s="1"/>
  <c r="HR47" i="40"/>
  <c r="IC47" i="40" s="1"/>
  <c r="HS47" i="40"/>
  <c r="ID47" i="40" s="1"/>
  <c r="HT47" i="40"/>
  <c r="IE47" i="40" s="1"/>
  <c r="HU47" i="40"/>
  <c r="IF47" i="40" s="1"/>
  <c r="HV47" i="40"/>
  <c r="IG47" i="40" s="1"/>
  <c r="HW47" i="40"/>
  <c r="IH47" i="40" s="1"/>
  <c r="HX47" i="40"/>
  <c r="II47" i="40" s="1"/>
  <c r="HY47" i="40"/>
  <c r="IJ47" i="40" s="1"/>
  <c r="HZ47" i="40"/>
  <c r="IK47" i="40" s="1"/>
  <c r="IA47" i="40"/>
  <c r="IL47" i="40" s="1"/>
  <c r="IB47" i="40"/>
  <c r="IM47" i="40" s="1"/>
  <c r="HR48" i="40"/>
  <c r="HS48" i="40"/>
  <c r="HT48" i="40"/>
  <c r="HU48" i="40"/>
  <c r="HV48" i="40"/>
  <c r="IG48" i="40" s="1"/>
  <c r="HW48" i="40"/>
  <c r="IH48" i="40" s="1"/>
  <c r="HX48" i="40"/>
  <c r="II48" i="40" s="1"/>
  <c r="HY48" i="40"/>
  <c r="IJ48" i="40" s="1"/>
  <c r="HZ48" i="40"/>
  <c r="IA48" i="40"/>
  <c r="IL48" i="40" s="1"/>
  <c r="IB48" i="40"/>
  <c r="IM48" i="40" s="1"/>
  <c r="HR49" i="40"/>
  <c r="IC49" i="40" s="1"/>
  <c r="HS49" i="40"/>
  <c r="ID49" i="40" s="1"/>
  <c r="HT49" i="40"/>
  <c r="IE49" i="40" s="1"/>
  <c r="HU49" i="40"/>
  <c r="IF49" i="40" s="1"/>
  <c r="HV49" i="40"/>
  <c r="IG49" i="40" s="1"/>
  <c r="HW49" i="40"/>
  <c r="IH49" i="40" s="1"/>
  <c r="HX49" i="40"/>
  <c r="II49" i="40" s="1"/>
  <c r="HY49" i="40"/>
  <c r="IJ49" i="40" s="1"/>
  <c r="HZ49" i="40"/>
  <c r="IK49" i="40" s="1"/>
  <c r="IA49" i="40"/>
  <c r="IL49" i="40" s="1"/>
  <c r="IB49" i="40"/>
  <c r="IM49" i="40" s="1"/>
  <c r="HR50" i="40"/>
  <c r="HS50" i="40"/>
  <c r="HT50" i="40"/>
  <c r="HU50" i="40"/>
  <c r="HV50" i="40"/>
  <c r="HW50" i="40"/>
  <c r="HX50" i="40"/>
  <c r="HY50" i="40"/>
  <c r="HZ50" i="40"/>
  <c r="IA50" i="40"/>
  <c r="IB50" i="40"/>
  <c r="HR51" i="40"/>
  <c r="HS51" i="40"/>
  <c r="HT51" i="40"/>
  <c r="HU51" i="40"/>
  <c r="HV51" i="40"/>
  <c r="HW51" i="40"/>
  <c r="HX51" i="40"/>
  <c r="HY51" i="40"/>
  <c r="HZ51" i="40"/>
  <c r="IA51" i="40"/>
  <c r="IB51" i="40"/>
  <c r="HR52" i="40"/>
  <c r="IC52" i="40" s="1"/>
  <c r="HS52" i="40"/>
  <c r="ID52" i="40" s="1"/>
  <c r="HT52" i="40"/>
  <c r="IE52" i="40" s="1"/>
  <c r="HU52" i="40"/>
  <c r="IF52" i="40" s="1"/>
  <c r="HV52" i="40"/>
  <c r="IG52" i="40" s="1"/>
  <c r="HW52" i="40"/>
  <c r="IH52" i="40" s="1"/>
  <c r="HX52" i="40"/>
  <c r="II52" i="40" s="1"/>
  <c r="HY52" i="40"/>
  <c r="IJ52" i="40" s="1"/>
  <c r="HZ52" i="40"/>
  <c r="IK52" i="40" s="1"/>
  <c r="IA52" i="40"/>
  <c r="IL52" i="40" s="1"/>
  <c r="IB52" i="40"/>
  <c r="HR53" i="40"/>
  <c r="HS53" i="40"/>
  <c r="HT53" i="40"/>
  <c r="HU53" i="40"/>
  <c r="HV53" i="40"/>
  <c r="HW53" i="40"/>
  <c r="IH53" i="40" s="1"/>
  <c r="HX53" i="40"/>
  <c r="HY53" i="40"/>
  <c r="HZ53" i="40"/>
  <c r="IK53" i="40" s="1"/>
  <c r="IA53" i="40"/>
  <c r="IL53" i="40" s="1"/>
  <c r="IB53" i="40"/>
  <c r="IM53" i="40" s="1"/>
  <c r="HR54" i="40"/>
  <c r="HS54" i="40"/>
  <c r="HT54" i="40"/>
  <c r="HU54" i="40"/>
  <c r="HV54" i="40"/>
  <c r="HW54" i="40"/>
  <c r="HX54" i="40"/>
  <c r="HY54" i="40"/>
  <c r="HZ54" i="40"/>
  <c r="IA54" i="40"/>
  <c r="IB54" i="40"/>
  <c r="HR55" i="40"/>
  <c r="IC55" i="40" s="1"/>
  <c r="HS55" i="40"/>
  <c r="ID55" i="40" s="1"/>
  <c r="HT55" i="40"/>
  <c r="IE55" i="40" s="1"/>
  <c r="HU55" i="40"/>
  <c r="IF55" i="40" s="1"/>
  <c r="HV55" i="40"/>
  <c r="IG55" i="40" s="1"/>
  <c r="HW55" i="40"/>
  <c r="IH55" i="40" s="1"/>
  <c r="HX55" i="40"/>
  <c r="II55" i="40" s="1"/>
  <c r="HY55" i="40"/>
  <c r="IJ55" i="40" s="1"/>
  <c r="HZ55" i="40"/>
  <c r="IK55" i="40" s="1"/>
  <c r="IA55" i="40"/>
  <c r="IL55" i="40" s="1"/>
  <c r="IB55" i="40"/>
  <c r="IM55" i="40" s="1"/>
  <c r="HR56" i="40"/>
  <c r="IC56" i="40" s="1"/>
  <c r="HS56" i="40"/>
  <c r="ID56" i="40" s="1"/>
  <c r="HT56" i="40"/>
  <c r="IE56" i="40" s="1"/>
  <c r="HU56" i="40"/>
  <c r="IF56" i="40" s="1"/>
  <c r="HV56" i="40"/>
  <c r="IG56" i="40" s="1"/>
  <c r="HW56" i="40"/>
  <c r="IH56" i="40" s="1"/>
  <c r="HX56" i="40"/>
  <c r="II56" i="40" s="1"/>
  <c r="HY56" i="40"/>
  <c r="IJ56" i="40" s="1"/>
  <c r="HZ56" i="40"/>
  <c r="IK56" i="40" s="1"/>
  <c r="IA56" i="40"/>
  <c r="IL56" i="40" s="1"/>
  <c r="IB56" i="40"/>
  <c r="IM56" i="40" s="1"/>
  <c r="HR57" i="40"/>
  <c r="HS57" i="40"/>
  <c r="ID57" i="40" s="1"/>
  <c r="HT57" i="40"/>
  <c r="IE57" i="40" s="1"/>
  <c r="HU57" i="40"/>
  <c r="HV57" i="40"/>
  <c r="HW57" i="40"/>
  <c r="HX57" i="40"/>
  <c r="HY57" i="40"/>
  <c r="HZ57" i="40"/>
  <c r="IA57" i="40"/>
  <c r="IB57" i="40"/>
  <c r="HR58" i="40"/>
  <c r="IC58" i="40" s="1"/>
  <c r="HS58" i="40"/>
  <c r="ID58" i="40" s="1"/>
  <c r="HT58" i="40"/>
  <c r="IE58" i="40" s="1"/>
  <c r="HU58" i="40"/>
  <c r="IF58" i="40" s="1"/>
  <c r="HV58" i="40"/>
  <c r="IG58" i="40" s="1"/>
  <c r="HW58" i="40"/>
  <c r="IH58" i="40" s="1"/>
  <c r="HX58" i="40"/>
  <c r="II58" i="40" s="1"/>
  <c r="HY58" i="40"/>
  <c r="IJ58" i="40" s="1"/>
  <c r="HZ58" i="40"/>
  <c r="IK58" i="40" s="1"/>
  <c r="IA58" i="40"/>
  <c r="IL58" i="40" s="1"/>
  <c r="IB58" i="40"/>
  <c r="IM58" i="40" s="1"/>
  <c r="HR59" i="40"/>
  <c r="HS59" i="40"/>
  <c r="ID59" i="40" s="1"/>
  <c r="HT59" i="40"/>
  <c r="IE59" i="40" s="1"/>
  <c r="HU59" i="40"/>
  <c r="IF59" i="40" s="1"/>
  <c r="HV59" i="40"/>
  <c r="IG59" i="40" s="1"/>
  <c r="HW59" i="40"/>
  <c r="IH59" i="40" s="1"/>
  <c r="HX59" i="40"/>
  <c r="II59" i="40" s="1"/>
  <c r="HY59" i="40"/>
  <c r="IJ59" i="40" s="1"/>
  <c r="HZ59" i="40"/>
  <c r="IK59" i="40" s="1"/>
  <c r="IA59" i="40"/>
  <c r="IL59" i="40" s="1"/>
  <c r="IB59" i="40"/>
  <c r="HR60" i="40"/>
  <c r="IC60" i="40" s="1"/>
  <c r="HS60" i="40"/>
  <c r="ID60" i="40" s="1"/>
  <c r="HT60" i="40"/>
  <c r="IE60" i="40" s="1"/>
  <c r="HU60" i="40"/>
  <c r="IF60" i="40" s="1"/>
  <c r="HV60" i="40"/>
  <c r="IG60" i="40" s="1"/>
  <c r="HW60" i="40"/>
  <c r="IH60" i="40" s="1"/>
  <c r="HX60" i="40"/>
  <c r="II60" i="40" s="1"/>
  <c r="HY60" i="40"/>
  <c r="IJ60" i="40" s="1"/>
  <c r="HZ60" i="40"/>
  <c r="IK60" i="40" s="1"/>
  <c r="IA60" i="40"/>
  <c r="IL60" i="40" s="1"/>
  <c r="IB60" i="40"/>
  <c r="IM60" i="40" s="1"/>
  <c r="HR61" i="40"/>
  <c r="HS61" i="40"/>
  <c r="HT61" i="40"/>
  <c r="HU61" i="40"/>
  <c r="HV61" i="40"/>
  <c r="HW61" i="40"/>
  <c r="HX61" i="40"/>
  <c r="HY61" i="40"/>
  <c r="HZ61" i="40"/>
  <c r="IA61" i="40"/>
  <c r="IB61" i="40"/>
  <c r="HR62" i="40"/>
  <c r="IC62" i="40" s="1"/>
  <c r="HS62" i="40"/>
  <c r="ID62" i="40" s="1"/>
  <c r="HT62" i="40"/>
  <c r="IE62" i="40" s="1"/>
  <c r="HU62" i="40"/>
  <c r="IF62" i="40" s="1"/>
  <c r="HV62" i="40"/>
  <c r="IG62" i="40" s="1"/>
  <c r="HW62" i="40"/>
  <c r="IH62" i="40" s="1"/>
  <c r="HX62" i="40"/>
  <c r="II62" i="40" s="1"/>
  <c r="HY62" i="40"/>
  <c r="IJ62" i="40" s="1"/>
  <c r="HZ62" i="40"/>
  <c r="IK62" i="40" s="1"/>
  <c r="IA62" i="40"/>
  <c r="IL62" i="40" s="1"/>
  <c r="IB62" i="40"/>
  <c r="HR63" i="40"/>
  <c r="HS63" i="40"/>
  <c r="HT63" i="40"/>
  <c r="HU63" i="40"/>
  <c r="HV63" i="40"/>
  <c r="HW63" i="40"/>
  <c r="HX63" i="40"/>
  <c r="HY63" i="40"/>
  <c r="HZ63" i="40"/>
  <c r="IA63" i="40"/>
  <c r="IB63" i="40"/>
  <c r="HR64" i="40"/>
  <c r="IC64" i="40" s="1"/>
  <c r="HS64" i="40"/>
  <c r="ID64" i="40" s="1"/>
  <c r="HT64" i="40"/>
  <c r="IE64" i="40" s="1"/>
  <c r="HU64" i="40"/>
  <c r="IF64" i="40" s="1"/>
  <c r="HV64" i="40"/>
  <c r="IG64" i="40" s="1"/>
  <c r="HW64" i="40"/>
  <c r="IH64" i="40" s="1"/>
  <c r="HX64" i="40"/>
  <c r="II64" i="40" s="1"/>
  <c r="HY64" i="40"/>
  <c r="IJ64" i="40" s="1"/>
  <c r="HZ64" i="40"/>
  <c r="IK64" i="40" s="1"/>
  <c r="IA64" i="40"/>
  <c r="IL64" i="40" s="1"/>
  <c r="IB64" i="40"/>
  <c r="IM64" i="40" s="1"/>
  <c r="HR65" i="40"/>
  <c r="HS65" i="40"/>
  <c r="HT65" i="40"/>
  <c r="HU65" i="40"/>
  <c r="IF65" i="40" s="1"/>
  <c r="HV65" i="40"/>
  <c r="IG65" i="40" s="1"/>
  <c r="HW65" i="40"/>
  <c r="IH65" i="40" s="1"/>
  <c r="HX65" i="40"/>
  <c r="II65" i="40" s="1"/>
  <c r="HY65" i="40"/>
  <c r="IJ65" i="40" s="1"/>
  <c r="HZ65" i="40"/>
  <c r="IK65" i="40" s="1"/>
  <c r="IA65" i="40"/>
  <c r="IB65" i="40"/>
  <c r="IM65" i="40" s="1"/>
  <c r="HR66" i="40"/>
  <c r="IC66" i="40" s="1"/>
  <c r="HS66" i="40"/>
  <c r="ID66" i="40" s="1"/>
  <c r="HT66" i="40"/>
  <c r="IE66" i="40" s="1"/>
  <c r="HU66" i="40"/>
  <c r="IF66" i="40" s="1"/>
  <c r="HV66" i="40"/>
  <c r="IG66" i="40" s="1"/>
  <c r="HW66" i="40"/>
  <c r="IH66" i="40" s="1"/>
  <c r="HX66" i="40"/>
  <c r="II66" i="40" s="1"/>
  <c r="HY66" i="40"/>
  <c r="IJ66" i="40" s="1"/>
  <c r="HZ66" i="40"/>
  <c r="IK66" i="40" s="1"/>
  <c r="IA66" i="40"/>
  <c r="IL66" i="40" s="1"/>
  <c r="IB66" i="40"/>
  <c r="IM66" i="40" s="1"/>
  <c r="HR67" i="40"/>
  <c r="HS67" i="40"/>
  <c r="HT67" i="40"/>
  <c r="HU67" i="40"/>
  <c r="IF67" i="40" s="1"/>
  <c r="HV67" i="40"/>
  <c r="IG67" i="40" s="1"/>
  <c r="HW67" i="40"/>
  <c r="IH67" i="40" s="1"/>
  <c r="HX67" i="40"/>
  <c r="II67" i="40" s="1"/>
  <c r="HY67" i="40"/>
  <c r="IJ67" i="40" s="1"/>
  <c r="HZ67" i="40"/>
  <c r="IK67" i="40" s="1"/>
  <c r="IA67" i="40"/>
  <c r="IB67" i="40"/>
  <c r="HR68" i="40"/>
  <c r="HS68" i="40"/>
  <c r="HT68" i="40"/>
  <c r="HU68" i="40"/>
  <c r="HV68" i="40"/>
  <c r="IG68" i="40" s="1"/>
  <c r="HW68" i="40"/>
  <c r="IH68" i="40" s="1"/>
  <c r="HX68" i="40"/>
  <c r="II68" i="40" s="1"/>
  <c r="HY68" i="40"/>
  <c r="IJ68" i="40" s="1"/>
  <c r="HZ68" i="40"/>
  <c r="IK68" i="40" s="1"/>
  <c r="IA68" i="40"/>
  <c r="IL68" i="40" s="1"/>
  <c r="IB68" i="40"/>
  <c r="IM68" i="40" s="1"/>
  <c r="HR69" i="40"/>
  <c r="HS69" i="40"/>
  <c r="HT69" i="40"/>
  <c r="HU69" i="40"/>
  <c r="HV69" i="40"/>
  <c r="IG69" i="40" s="1"/>
  <c r="HW69" i="40"/>
  <c r="HX69" i="40"/>
  <c r="HY69" i="40"/>
  <c r="HZ69" i="40"/>
  <c r="IA69" i="40"/>
  <c r="IL69" i="40" s="1"/>
  <c r="IB69" i="40"/>
  <c r="IM69" i="40" s="1"/>
  <c r="HR70" i="40"/>
  <c r="HS70" i="40"/>
  <c r="HT70" i="40"/>
  <c r="HU70" i="40"/>
  <c r="HV70" i="40"/>
  <c r="HW70" i="40"/>
  <c r="HX70" i="40"/>
  <c r="HY70" i="40"/>
  <c r="HZ70" i="40"/>
  <c r="IA70" i="40"/>
  <c r="IL70" i="40" s="1"/>
  <c r="IB70" i="40"/>
  <c r="IM70" i="40" s="1"/>
  <c r="HR71" i="40"/>
  <c r="HS71" i="40"/>
  <c r="HT71" i="40"/>
  <c r="HU71" i="40"/>
  <c r="HV71" i="40"/>
  <c r="HW71" i="40"/>
  <c r="HX71" i="40"/>
  <c r="HY71" i="40"/>
  <c r="HZ71" i="40"/>
  <c r="IA71" i="40"/>
  <c r="IB71" i="40"/>
  <c r="IM71" i="40" s="1"/>
  <c r="HR72" i="40"/>
  <c r="HS72" i="40"/>
  <c r="HT72" i="40"/>
  <c r="HU72" i="40"/>
  <c r="HV72" i="40"/>
  <c r="HW72" i="40"/>
  <c r="HX72" i="40"/>
  <c r="HY72" i="40"/>
  <c r="HZ72" i="40"/>
  <c r="IA72" i="40"/>
  <c r="IB72" i="40"/>
  <c r="HR73" i="40"/>
  <c r="HS73" i="40"/>
  <c r="HT73" i="40"/>
  <c r="HU73" i="40"/>
  <c r="HV73" i="40"/>
  <c r="HW73" i="40"/>
  <c r="HX73" i="40"/>
  <c r="HY73" i="40"/>
  <c r="HZ73" i="40"/>
  <c r="IA73" i="40"/>
  <c r="IB73" i="40"/>
  <c r="HR74" i="40"/>
  <c r="IC74" i="40" s="1"/>
  <c r="HS74" i="40"/>
  <c r="ID74" i="40" s="1"/>
  <c r="HT74" i="40"/>
  <c r="IE74" i="40" s="1"/>
  <c r="HU74" i="40"/>
  <c r="IF74" i="40" s="1"/>
  <c r="HV74" i="40"/>
  <c r="IG74" i="40" s="1"/>
  <c r="HW74" i="40"/>
  <c r="IH74" i="40" s="1"/>
  <c r="HX74" i="40"/>
  <c r="II74" i="40" s="1"/>
  <c r="HY74" i="40"/>
  <c r="IJ74" i="40" s="1"/>
  <c r="HZ74" i="40"/>
  <c r="IK74" i="40" s="1"/>
  <c r="IA74" i="40"/>
  <c r="IL74" i="40" s="1"/>
  <c r="IB74" i="40"/>
  <c r="IM74" i="40" s="1"/>
  <c r="HR75" i="40"/>
  <c r="HS75" i="40"/>
  <c r="HT75" i="40"/>
  <c r="HU75" i="40"/>
  <c r="IF75" i="40" s="1"/>
  <c r="HV75" i="40"/>
  <c r="IG75" i="40" s="1"/>
  <c r="HW75" i="40"/>
  <c r="IH75" i="40" s="1"/>
  <c r="HX75" i="40"/>
  <c r="II75" i="40" s="1"/>
  <c r="HY75" i="40"/>
  <c r="IJ75" i="40" s="1"/>
  <c r="HZ75" i="40"/>
  <c r="IK75" i="40" s="1"/>
  <c r="IA75" i="40"/>
  <c r="IL75" i="40" s="1"/>
  <c r="IB75" i="40"/>
  <c r="IM75" i="40" s="1"/>
  <c r="HR76" i="40"/>
  <c r="HS76" i="40"/>
  <c r="HT76" i="40"/>
  <c r="HU76" i="40"/>
  <c r="HV76" i="40"/>
  <c r="HW76" i="40"/>
  <c r="HX76" i="40"/>
  <c r="HY76" i="40"/>
  <c r="HZ76" i="40"/>
  <c r="IA76" i="40"/>
  <c r="IL76" i="40" s="1"/>
  <c r="IB76" i="40"/>
  <c r="IM76" i="40" s="1"/>
  <c r="HR77" i="40"/>
  <c r="IC77" i="40" s="1"/>
  <c r="HS77" i="40"/>
  <c r="ID77" i="40" s="1"/>
  <c r="HT77" i="40"/>
  <c r="IE77" i="40" s="1"/>
  <c r="HU77" i="40"/>
  <c r="IF77" i="40" s="1"/>
  <c r="HV77" i="40"/>
  <c r="IG77" i="40" s="1"/>
  <c r="HW77" i="40"/>
  <c r="IH77" i="40" s="1"/>
  <c r="HX77" i="40"/>
  <c r="II77" i="40" s="1"/>
  <c r="HY77" i="40"/>
  <c r="IJ77" i="40" s="1"/>
  <c r="HZ77" i="40"/>
  <c r="IK77" i="40" s="1"/>
  <c r="IA77" i="40"/>
  <c r="IL77" i="40" s="1"/>
  <c r="IB77" i="40"/>
  <c r="IM77" i="40" s="1"/>
  <c r="HR78" i="40"/>
  <c r="IC78" i="40" s="1"/>
  <c r="HS78" i="40"/>
  <c r="ID78" i="40" s="1"/>
  <c r="HT78" i="40"/>
  <c r="IE78" i="40" s="1"/>
  <c r="HU78" i="40"/>
  <c r="IF78" i="40" s="1"/>
  <c r="HV78" i="40"/>
  <c r="IG78" i="40" s="1"/>
  <c r="HW78" i="40"/>
  <c r="IH78" i="40" s="1"/>
  <c r="HX78" i="40"/>
  <c r="II78" i="40" s="1"/>
  <c r="HY78" i="40"/>
  <c r="IJ78" i="40" s="1"/>
  <c r="HZ78" i="40"/>
  <c r="IK78" i="40" s="1"/>
  <c r="IA78" i="40"/>
  <c r="IL78" i="40" s="1"/>
  <c r="IB78" i="40"/>
  <c r="IM78" i="40" s="1"/>
  <c r="HR79" i="40"/>
  <c r="IC79" i="40" s="1"/>
  <c r="HS79" i="40"/>
  <c r="ID79" i="40" s="1"/>
  <c r="HT79" i="40"/>
  <c r="IE79" i="40" s="1"/>
  <c r="HU79" i="40"/>
  <c r="IF79" i="40" s="1"/>
  <c r="HV79" i="40"/>
  <c r="IG79" i="40" s="1"/>
  <c r="HW79" i="40"/>
  <c r="IH79" i="40" s="1"/>
  <c r="HX79" i="40"/>
  <c r="II79" i="40" s="1"/>
  <c r="HY79" i="40"/>
  <c r="IJ79" i="40" s="1"/>
  <c r="HZ79" i="40"/>
  <c r="IK79" i="40" s="1"/>
  <c r="IA79" i="40"/>
  <c r="IL79" i="40" s="1"/>
  <c r="IB79" i="40"/>
  <c r="IM79" i="40" s="1"/>
  <c r="HR80" i="40"/>
  <c r="HS80" i="40"/>
  <c r="HT80" i="40"/>
  <c r="HU80" i="40"/>
  <c r="HV80" i="40"/>
  <c r="HW80" i="40"/>
  <c r="HX80" i="40"/>
  <c r="HY80" i="40"/>
  <c r="HZ80" i="40"/>
  <c r="IA80" i="40"/>
  <c r="IB80" i="40"/>
  <c r="IM80" i="40" s="1"/>
  <c r="HR81" i="40"/>
  <c r="HS81" i="40"/>
  <c r="HT81" i="40"/>
  <c r="HU81" i="40"/>
  <c r="HV81" i="40"/>
  <c r="HW81" i="40"/>
  <c r="IH81" i="40" s="1"/>
  <c r="HX81" i="40"/>
  <c r="II81" i="40" s="1"/>
  <c r="HY81" i="40"/>
  <c r="IJ81" i="40" s="1"/>
  <c r="HZ81" i="40"/>
  <c r="IK81" i="40" s="1"/>
  <c r="IA81" i="40"/>
  <c r="IL81" i="40" s="1"/>
  <c r="IB81" i="40"/>
  <c r="IM81" i="40" s="1"/>
  <c r="HR82" i="40"/>
  <c r="HS82" i="40"/>
  <c r="HT82" i="40"/>
  <c r="HU82" i="40"/>
  <c r="HV82" i="40"/>
  <c r="HW82" i="40"/>
  <c r="HX82" i="40"/>
  <c r="HY82" i="40"/>
  <c r="HZ82" i="40"/>
  <c r="IA82" i="40"/>
  <c r="IB82" i="40"/>
  <c r="HR83" i="40"/>
  <c r="HS83" i="40"/>
  <c r="HT83" i="40"/>
  <c r="HU83" i="40"/>
  <c r="HV83" i="40"/>
  <c r="HW83" i="40"/>
  <c r="HX83" i="40"/>
  <c r="HY83" i="40"/>
  <c r="HZ83" i="40"/>
  <c r="IA83" i="40"/>
  <c r="IL83" i="40" s="1"/>
  <c r="IB83" i="40"/>
  <c r="IM83" i="40" s="1"/>
  <c r="HR84" i="40"/>
  <c r="HS84" i="40"/>
  <c r="HT84" i="40"/>
  <c r="HU84" i="40"/>
  <c r="HV84" i="40"/>
  <c r="HW84" i="40"/>
  <c r="HX84" i="40"/>
  <c r="II84" i="40" s="1"/>
  <c r="HY84" i="40"/>
  <c r="IJ84" i="40" s="1"/>
  <c r="HZ84" i="40"/>
  <c r="IK84" i="40" s="1"/>
  <c r="IA84" i="40"/>
  <c r="IL84" i="40" s="1"/>
  <c r="IB84" i="40"/>
  <c r="IM84" i="40" s="1"/>
  <c r="HR85" i="40"/>
  <c r="HS85" i="40"/>
  <c r="HT85" i="40"/>
  <c r="HU85" i="40"/>
  <c r="HV85" i="40"/>
  <c r="HW85" i="40"/>
  <c r="HX85" i="40"/>
  <c r="II85" i="40" s="1"/>
  <c r="HY85" i="40"/>
  <c r="IJ85" i="40" s="1"/>
  <c r="HZ85" i="40"/>
  <c r="IK85" i="40" s="1"/>
  <c r="IA85" i="40"/>
  <c r="IL85" i="40" s="1"/>
  <c r="IB85" i="40"/>
  <c r="IM85" i="40" s="1"/>
  <c r="HR86" i="40"/>
  <c r="HS86" i="40"/>
  <c r="HT86" i="40"/>
  <c r="HU86" i="40"/>
  <c r="HV86" i="40"/>
  <c r="HW86" i="40"/>
  <c r="HX86" i="40"/>
  <c r="II86" i="40" s="1"/>
  <c r="HY86" i="40"/>
  <c r="IJ86" i="40" s="1"/>
  <c r="HZ86" i="40"/>
  <c r="IK86" i="40" s="1"/>
  <c r="IA86" i="40"/>
  <c r="IL86" i="40" s="1"/>
  <c r="IB86" i="40"/>
  <c r="IM86" i="40" s="1"/>
  <c r="HR87" i="40"/>
  <c r="HS87" i="40"/>
  <c r="HT87" i="40"/>
  <c r="HU87" i="40"/>
  <c r="HV87" i="40"/>
  <c r="HW87" i="40"/>
  <c r="HX87" i="40"/>
  <c r="HY87" i="40"/>
  <c r="HZ87" i="40"/>
  <c r="IA87" i="40"/>
  <c r="IB87" i="40"/>
  <c r="HR88" i="40"/>
  <c r="HS88" i="40"/>
  <c r="HT88" i="40"/>
  <c r="HU88" i="40"/>
  <c r="HV88" i="40"/>
  <c r="HW88" i="40"/>
  <c r="HX88" i="40"/>
  <c r="HY88" i="40"/>
  <c r="HZ88" i="40"/>
  <c r="IA88" i="40"/>
  <c r="IL88" i="40" s="1"/>
  <c r="IB88" i="40"/>
  <c r="IM88" i="40" s="1"/>
  <c r="HR89" i="40"/>
  <c r="HS89" i="40"/>
  <c r="HT89" i="40"/>
  <c r="HU89" i="40"/>
  <c r="HV89" i="40"/>
  <c r="HW89" i="40"/>
  <c r="HX89" i="40"/>
  <c r="HY89" i="40"/>
  <c r="IJ89" i="40" s="1"/>
  <c r="HZ89" i="40"/>
  <c r="IA89" i="40"/>
  <c r="IL89" i="40" s="1"/>
  <c r="IB89" i="40"/>
  <c r="IM89" i="40" s="1"/>
  <c r="HR90" i="40"/>
  <c r="HS90" i="40"/>
  <c r="HT90" i="40"/>
  <c r="HU90" i="40"/>
  <c r="HV90" i="40"/>
  <c r="IG90" i="40" s="1"/>
  <c r="HW90" i="40"/>
  <c r="IH90" i="40" s="1"/>
  <c r="HX90" i="40"/>
  <c r="II90" i="40" s="1"/>
  <c r="HY90" i="40"/>
  <c r="IJ90" i="40" s="1"/>
  <c r="HZ90" i="40"/>
  <c r="IK90" i="40" s="1"/>
  <c r="IA90" i="40"/>
  <c r="IL90" i="40" s="1"/>
  <c r="IB90" i="40"/>
  <c r="IM90" i="40" s="1"/>
  <c r="HR91" i="40"/>
  <c r="HS91" i="40"/>
  <c r="HT91" i="40"/>
  <c r="HU91" i="40"/>
  <c r="HV91" i="40"/>
  <c r="HW91" i="40"/>
  <c r="HX91" i="40"/>
  <c r="HY91" i="40"/>
  <c r="HZ91" i="40"/>
  <c r="IA91" i="40"/>
  <c r="IL91" i="40" s="1"/>
  <c r="IB91" i="40"/>
  <c r="IM91" i="40" s="1"/>
  <c r="HR92" i="40"/>
  <c r="HS92" i="40"/>
  <c r="HT92" i="40"/>
  <c r="HU92" i="40"/>
  <c r="HV92" i="40"/>
  <c r="HW92" i="40"/>
  <c r="IH92" i="40" s="1"/>
  <c r="HX92" i="40"/>
  <c r="II92" i="40" s="1"/>
  <c r="HY92" i="40"/>
  <c r="IJ92" i="40" s="1"/>
  <c r="HZ92" i="40"/>
  <c r="IK92" i="40" s="1"/>
  <c r="IA92" i="40"/>
  <c r="IL92" i="40" s="1"/>
  <c r="IB92" i="40"/>
  <c r="IM92" i="40" s="1"/>
  <c r="HR93" i="40"/>
  <c r="HS93" i="40"/>
  <c r="HT93" i="40"/>
  <c r="IE93" i="40" s="1"/>
  <c r="HU93" i="40"/>
  <c r="IF93" i="40" s="1"/>
  <c r="HV93" i="40"/>
  <c r="IG93" i="40" s="1"/>
  <c r="HW93" i="40"/>
  <c r="IH93" i="40" s="1"/>
  <c r="HX93" i="40"/>
  <c r="II93" i="40" s="1"/>
  <c r="HY93" i="40"/>
  <c r="IJ93" i="40" s="1"/>
  <c r="HZ93" i="40"/>
  <c r="IK93" i="40" s="1"/>
  <c r="IA93" i="40"/>
  <c r="IL93" i="40" s="1"/>
  <c r="IB93" i="40"/>
  <c r="IM93" i="40" s="1"/>
  <c r="HR94" i="40"/>
  <c r="HS94" i="40"/>
  <c r="HT94" i="40"/>
  <c r="HU94" i="40"/>
  <c r="HV94" i="40"/>
  <c r="HW94" i="40"/>
  <c r="IH94" i="40" s="1"/>
  <c r="HX94" i="40"/>
  <c r="II94" i="40" s="1"/>
  <c r="HY94" i="40"/>
  <c r="IJ94" i="40" s="1"/>
  <c r="HZ94" i="40"/>
  <c r="IK94" i="40" s="1"/>
  <c r="IA94" i="40"/>
  <c r="IL94" i="40" s="1"/>
  <c r="IB94" i="40"/>
  <c r="IM94" i="40" s="1"/>
  <c r="HR95" i="40"/>
  <c r="HS95" i="40"/>
  <c r="HT95" i="40"/>
  <c r="HU95" i="40"/>
  <c r="HV95" i="40"/>
  <c r="HW95" i="40"/>
  <c r="HX95" i="40"/>
  <c r="HY95" i="40"/>
  <c r="HZ95" i="40"/>
  <c r="IA95" i="40"/>
  <c r="IL95" i="40" s="1"/>
  <c r="IB95" i="40"/>
  <c r="IM95" i="40" s="1"/>
  <c r="HR96" i="40"/>
  <c r="HS96" i="40"/>
  <c r="HT96" i="40"/>
  <c r="HU96" i="40"/>
  <c r="HV96" i="40"/>
  <c r="HW96" i="40"/>
  <c r="IH96" i="40" s="1"/>
  <c r="HX96" i="40"/>
  <c r="II96" i="40" s="1"/>
  <c r="HY96" i="40"/>
  <c r="IJ96" i="40" s="1"/>
  <c r="HZ96" i="40"/>
  <c r="IK96" i="40" s="1"/>
  <c r="IA96" i="40"/>
  <c r="IB96" i="40"/>
  <c r="IM96" i="40" s="1"/>
  <c r="HR97" i="40"/>
  <c r="HS97" i="40"/>
  <c r="HT97" i="40"/>
  <c r="HU97" i="40"/>
  <c r="HV97" i="40"/>
  <c r="HW97" i="40"/>
  <c r="HX97" i="40"/>
  <c r="HY97" i="40"/>
  <c r="HZ97" i="40"/>
  <c r="IA97" i="40"/>
  <c r="IL97" i="40" s="1"/>
  <c r="IB97" i="40"/>
  <c r="IM97" i="40" s="1"/>
  <c r="HR98" i="40"/>
  <c r="HS98" i="40"/>
  <c r="HT98" i="40"/>
  <c r="HU98" i="40"/>
  <c r="HV98" i="40"/>
  <c r="HW98" i="40"/>
  <c r="HX98" i="40"/>
  <c r="HY98" i="40"/>
  <c r="IJ98" i="40" s="1"/>
  <c r="HZ98" i="40"/>
  <c r="IK98" i="40" s="1"/>
  <c r="IA98" i="40"/>
  <c r="IL98" i="40" s="1"/>
  <c r="IB98" i="40"/>
  <c r="IM98" i="40" s="1"/>
  <c r="HR99" i="40"/>
  <c r="HS99" i="40"/>
  <c r="HT99" i="40"/>
  <c r="HU99" i="40"/>
  <c r="HV99" i="40"/>
  <c r="HW99" i="40"/>
  <c r="IH99" i="40" s="1"/>
  <c r="HX99" i="40"/>
  <c r="II99" i="40" s="1"/>
  <c r="HY99" i="40"/>
  <c r="IJ99" i="40" s="1"/>
  <c r="HZ99" i="40"/>
  <c r="IK99" i="40" s="1"/>
  <c r="IA99" i="40"/>
  <c r="IL99" i="40" s="1"/>
  <c r="IB99" i="40"/>
  <c r="IM99" i="40" s="1"/>
  <c r="HR100" i="40"/>
  <c r="HS100" i="40"/>
  <c r="HT100" i="40"/>
  <c r="HU100" i="40"/>
  <c r="HV100" i="40"/>
  <c r="HW100" i="40"/>
  <c r="HX100" i="40"/>
  <c r="HY100" i="40"/>
  <c r="HZ100" i="40"/>
  <c r="IA100" i="40"/>
  <c r="IB100" i="40"/>
  <c r="HR101" i="40"/>
  <c r="HS101" i="40"/>
  <c r="HT101" i="40"/>
  <c r="HU101" i="40"/>
  <c r="HV101" i="40"/>
  <c r="HW101" i="40"/>
  <c r="HX101" i="40"/>
  <c r="HY101" i="40"/>
  <c r="HZ101" i="40"/>
  <c r="IA101" i="40"/>
  <c r="IB101" i="40"/>
  <c r="IM101" i="40" s="1"/>
  <c r="HR102" i="40"/>
  <c r="HS102" i="40"/>
  <c r="HT102" i="40"/>
  <c r="HU102" i="40"/>
  <c r="HV102" i="40"/>
  <c r="HW102" i="40"/>
  <c r="HX102" i="40"/>
  <c r="HY102" i="40"/>
  <c r="HZ102" i="40"/>
  <c r="IK102" i="40" s="1"/>
  <c r="IA102" i="40"/>
  <c r="IL102" i="40" s="1"/>
  <c r="IB102" i="40"/>
  <c r="IM102" i="40" s="1"/>
  <c r="HR103" i="40"/>
  <c r="HS103" i="40"/>
  <c r="HT103" i="40"/>
  <c r="HU103" i="40"/>
  <c r="HV103" i="40"/>
  <c r="HW103" i="40"/>
  <c r="HX103" i="40"/>
  <c r="HY103" i="40"/>
  <c r="HZ103" i="40"/>
  <c r="IA103" i="40"/>
  <c r="IB103" i="40"/>
  <c r="IM103" i="40" s="1"/>
  <c r="HR104" i="40"/>
  <c r="HS104" i="40"/>
  <c r="HT104" i="40"/>
  <c r="IE104" i="40" s="1"/>
  <c r="HU104" i="40"/>
  <c r="IF104" i="40" s="1"/>
  <c r="HV104" i="40"/>
  <c r="IG104" i="40" s="1"/>
  <c r="HW104" i="40"/>
  <c r="IH104" i="40" s="1"/>
  <c r="HX104" i="40"/>
  <c r="II104" i="40" s="1"/>
  <c r="HY104" i="40"/>
  <c r="IJ104" i="40" s="1"/>
  <c r="HZ104" i="40"/>
  <c r="IK104" i="40" s="1"/>
  <c r="IA104" i="40"/>
  <c r="IL104" i="40" s="1"/>
  <c r="IB104" i="40"/>
  <c r="IM104" i="40" s="1"/>
  <c r="HR105" i="40"/>
  <c r="IC105" i="40" s="1"/>
  <c r="HS105" i="40"/>
  <c r="ID105" i="40" s="1"/>
  <c r="HT105" i="40"/>
  <c r="IE105" i="40" s="1"/>
  <c r="HU105" i="40"/>
  <c r="IF105" i="40" s="1"/>
  <c r="HV105" i="40"/>
  <c r="IG105" i="40" s="1"/>
  <c r="HW105" i="40"/>
  <c r="IH105" i="40" s="1"/>
  <c r="HX105" i="40"/>
  <c r="II105" i="40" s="1"/>
  <c r="HY105" i="40"/>
  <c r="IJ105" i="40" s="1"/>
  <c r="HZ105" i="40"/>
  <c r="IK105" i="40" s="1"/>
  <c r="IA105" i="40"/>
  <c r="IL105" i="40" s="1"/>
  <c r="IB105" i="40"/>
  <c r="IM105" i="40" s="1"/>
  <c r="HR106" i="40"/>
  <c r="HS106" i="40"/>
  <c r="HT106" i="40"/>
  <c r="HU106" i="40"/>
  <c r="IF106" i="40" s="1"/>
  <c r="HV106" i="40"/>
  <c r="IG106" i="40" s="1"/>
  <c r="HW106" i="40"/>
  <c r="HX106" i="40"/>
  <c r="HY106" i="40"/>
  <c r="HZ106" i="40"/>
  <c r="IA106" i="40"/>
  <c r="IL106" i="40" s="1"/>
  <c r="IB106" i="40"/>
  <c r="IM106" i="40" s="1"/>
  <c r="HR107" i="40"/>
  <c r="HS107" i="40"/>
  <c r="HT107" i="40"/>
  <c r="HU107" i="40"/>
  <c r="HV107" i="40"/>
  <c r="HW107" i="40"/>
  <c r="HX107" i="40"/>
  <c r="II107" i="40" s="1"/>
  <c r="HY107" i="40"/>
  <c r="IJ107" i="40" s="1"/>
  <c r="HZ107" i="40"/>
  <c r="IK107" i="40" s="1"/>
  <c r="IA107" i="40"/>
  <c r="IL107" i="40" s="1"/>
  <c r="IB107" i="40"/>
  <c r="IM107" i="40" s="1"/>
  <c r="HR108" i="40"/>
  <c r="IC108" i="40" s="1"/>
  <c r="HS108" i="40"/>
  <c r="ID108" i="40" s="1"/>
  <c r="HT108" i="40"/>
  <c r="IE108" i="40" s="1"/>
  <c r="HU108" i="40"/>
  <c r="IF108" i="40" s="1"/>
  <c r="HV108" i="40"/>
  <c r="IG108" i="40" s="1"/>
  <c r="HW108" i="40"/>
  <c r="IH108" i="40" s="1"/>
  <c r="HX108" i="40"/>
  <c r="II108" i="40" s="1"/>
  <c r="HY108" i="40"/>
  <c r="IJ108" i="40" s="1"/>
  <c r="HZ108" i="40"/>
  <c r="IK108" i="40" s="1"/>
  <c r="IA108" i="40"/>
  <c r="IL108" i="40" s="1"/>
  <c r="IB108" i="40"/>
  <c r="HR109" i="40"/>
  <c r="HS109" i="40"/>
  <c r="HT109" i="40"/>
  <c r="HU109" i="40"/>
  <c r="HV109" i="40"/>
  <c r="HW109" i="40"/>
  <c r="IH109" i="40" s="1"/>
  <c r="HX109" i="40"/>
  <c r="II109" i="40" s="1"/>
  <c r="HY109" i="40"/>
  <c r="HZ109" i="40"/>
  <c r="IA109" i="40"/>
  <c r="IB109" i="40"/>
  <c r="HR110" i="40"/>
  <c r="HS110" i="40"/>
  <c r="ID110" i="40" s="1"/>
  <c r="HT110" i="40"/>
  <c r="HU110" i="40"/>
  <c r="HV110" i="40"/>
  <c r="HW110" i="40"/>
  <c r="HX110" i="40"/>
  <c r="HY110" i="40"/>
  <c r="HZ110" i="40"/>
  <c r="IA110" i="40"/>
  <c r="IB110" i="40"/>
  <c r="HR111" i="40"/>
  <c r="HS111" i="40"/>
  <c r="HT111" i="40"/>
  <c r="IE111" i="40" s="1"/>
  <c r="HU111" i="40"/>
  <c r="IF111" i="40" s="1"/>
  <c r="HV111" i="40"/>
  <c r="IG111" i="40" s="1"/>
  <c r="HW111" i="40"/>
  <c r="IH111" i="40" s="1"/>
  <c r="HX111" i="40"/>
  <c r="II111" i="40" s="1"/>
  <c r="HY111" i="40"/>
  <c r="IJ111" i="40" s="1"/>
  <c r="HZ111" i="40"/>
  <c r="IK111" i="40" s="1"/>
  <c r="IA111" i="40"/>
  <c r="IL111" i="40" s="1"/>
  <c r="IB111" i="40"/>
  <c r="IM111" i="40" s="1"/>
  <c r="HR112" i="40"/>
  <c r="HS112" i="40"/>
  <c r="HT112" i="40"/>
  <c r="HU112" i="40"/>
  <c r="IF112" i="40" s="1"/>
  <c r="HV112" i="40"/>
  <c r="IG112" i="40" s="1"/>
  <c r="HW112" i="40"/>
  <c r="IH112" i="40" s="1"/>
  <c r="HX112" i="40"/>
  <c r="II112" i="40" s="1"/>
  <c r="HY112" i="40"/>
  <c r="IJ112" i="40" s="1"/>
  <c r="HZ112" i="40"/>
  <c r="IK112" i="40" s="1"/>
  <c r="IA112" i="40"/>
  <c r="IL112" i="40" s="1"/>
  <c r="IB112" i="40"/>
  <c r="IM112" i="40" s="1"/>
  <c r="HR113" i="40"/>
  <c r="HS113" i="40"/>
  <c r="HT113" i="40"/>
  <c r="IE113" i="40" s="1"/>
  <c r="HU113" i="40"/>
  <c r="IF113" i="40" s="1"/>
  <c r="HV113" i="40"/>
  <c r="IG113" i="40" s="1"/>
  <c r="HW113" i="40"/>
  <c r="IH113" i="40" s="1"/>
  <c r="HX113" i="40"/>
  <c r="II113" i="40" s="1"/>
  <c r="HY113" i="40"/>
  <c r="IJ113" i="40" s="1"/>
  <c r="HZ113" i="40"/>
  <c r="IK113" i="40" s="1"/>
  <c r="IA113" i="40"/>
  <c r="IL113" i="40" s="1"/>
  <c r="IB113" i="40"/>
  <c r="IM113" i="40" s="1"/>
  <c r="HR114" i="40"/>
  <c r="HS114" i="40"/>
  <c r="HT114" i="40"/>
  <c r="IE114" i="40" s="1"/>
  <c r="HU114" i="40"/>
  <c r="HV114" i="40"/>
  <c r="IG114" i="40" s="1"/>
  <c r="HW114" i="40"/>
  <c r="IH114" i="40" s="1"/>
  <c r="HX114" i="40"/>
  <c r="II114" i="40" s="1"/>
  <c r="HY114" i="40"/>
  <c r="IJ114" i="40" s="1"/>
  <c r="HZ114" i="40"/>
  <c r="IK114" i="40" s="1"/>
  <c r="IA114" i="40"/>
  <c r="IL114" i="40" s="1"/>
  <c r="IB114" i="40"/>
  <c r="IM114" i="40" s="1"/>
  <c r="HR115" i="40"/>
  <c r="IC115" i="40" s="1"/>
  <c r="HS115" i="40"/>
  <c r="ID115" i="40" s="1"/>
  <c r="HT115" i="40"/>
  <c r="IE115" i="40" s="1"/>
  <c r="HU115" i="40"/>
  <c r="IF115" i="40" s="1"/>
  <c r="HV115" i="40"/>
  <c r="IG115" i="40" s="1"/>
  <c r="HW115" i="40"/>
  <c r="IH115" i="40" s="1"/>
  <c r="HX115" i="40"/>
  <c r="II115" i="40" s="1"/>
  <c r="HY115" i="40"/>
  <c r="IJ115" i="40" s="1"/>
  <c r="HZ115" i="40"/>
  <c r="IK115" i="40" s="1"/>
  <c r="IA115" i="40"/>
  <c r="IL115" i="40" s="1"/>
  <c r="IB115" i="40"/>
  <c r="IM115" i="40" s="1"/>
  <c r="HR116" i="40"/>
  <c r="HS116" i="40"/>
  <c r="HT116" i="40"/>
  <c r="IE116" i="40" s="1"/>
  <c r="HU116" i="40"/>
  <c r="IF116" i="40" s="1"/>
  <c r="HV116" i="40"/>
  <c r="IG116" i="40" s="1"/>
  <c r="HW116" i="40"/>
  <c r="IH116" i="40" s="1"/>
  <c r="HX116" i="40"/>
  <c r="II116" i="40" s="1"/>
  <c r="HY116" i="40"/>
  <c r="IJ116" i="40" s="1"/>
  <c r="HZ116" i="40"/>
  <c r="IK116" i="40" s="1"/>
  <c r="IA116" i="40"/>
  <c r="IL116" i="40" s="1"/>
  <c r="IB116" i="40"/>
  <c r="IM116" i="40" s="1"/>
  <c r="HR117" i="40"/>
  <c r="HS117" i="40"/>
  <c r="HT117" i="40"/>
  <c r="HU117" i="40"/>
  <c r="HV117" i="40"/>
  <c r="HW117" i="40"/>
  <c r="HX117" i="40"/>
  <c r="HY117" i="40"/>
  <c r="HZ117" i="40"/>
  <c r="IA117" i="40"/>
  <c r="IB117" i="40"/>
  <c r="HR118" i="40"/>
  <c r="HS118" i="40"/>
  <c r="HT118" i="40"/>
  <c r="IE118" i="40" s="1"/>
  <c r="HU118" i="40"/>
  <c r="IF118" i="40" s="1"/>
  <c r="HV118" i="40"/>
  <c r="HW118" i="40"/>
  <c r="HX118" i="40"/>
  <c r="HY118" i="40"/>
  <c r="HZ118" i="40"/>
  <c r="IA118" i="40"/>
  <c r="IB118" i="40"/>
  <c r="HR119" i="40"/>
  <c r="HS119" i="40"/>
  <c r="HT119" i="40"/>
  <c r="HU119" i="40"/>
  <c r="HV119" i="40"/>
  <c r="IG119" i="40" s="1"/>
  <c r="HW119" i="40"/>
  <c r="IH119" i="40" s="1"/>
  <c r="HX119" i="40"/>
  <c r="II119" i="40" s="1"/>
  <c r="HY119" i="40"/>
  <c r="IJ119" i="40" s="1"/>
  <c r="HZ119" i="40"/>
  <c r="IK119" i="40" s="1"/>
  <c r="IA119" i="40"/>
  <c r="IL119" i="40" s="1"/>
  <c r="IB119" i="40"/>
  <c r="IM119" i="40" s="1"/>
  <c r="HR120" i="40"/>
  <c r="IC120" i="40" s="1"/>
  <c r="HS120" i="40"/>
  <c r="ID120" i="40" s="1"/>
  <c r="HT120" i="40"/>
  <c r="IE120" i="40" s="1"/>
  <c r="HU120" i="40"/>
  <c r="HV120" i="40"/>
  <c r="IG120" i="40" s="1"/>
  <c r="HW120" i="40"/>
  <c r="HX120" i="40"/>
  <c r="HY120" i="40"/>
  <c r="HZ120" i="40"/>
  <c r="IA120" i="40"/>
  <c r="IB120" i="40"/>
  <c r="HR121" i="40"/>
  <c r="HS121" i="40"/>
  <c r="ID121" i="40" s="1"/>
  <c r="HT121" i="40"/>
  <c r="IE121" i="40" s="1"/>
  <c r="HU121" i="40"/>
  <c r="HV121" i="40"/>
  <c r="HW121" i="40"/>
  <c r="HX121" i="40"/>
  <c r="HY121" i="40"/>
  <c r="HZ121" i="40"/>
  <c r="IA121" i="40"/>
  <c r="IB121" i="40"/>
  <c r="HR122" i="40"/>
  <c r="HS122" i="40"/>
  <c r="ID122" i="40" s="1"/>
  <c r="HT122" i="40"/>
  <c r="IE122" i="40" s="1"/>
  <c r="HU122" i="40"/>
  <c r="IF122" i="40" s="1"/>
  <c r="HV122" i="40"/>
  <c r="IG122" i="40" s="1"/>
  <c r="HW122" i="40"/>
  <c r="IH122" i="40" s="1"/>
  <c r="HX122" i="40"/>
  <c r="II122" i="40" s="1"/>
  <c r="HY122" i="40"/>
  <c r="IJ122" i="40" s="1"/>
  <c r="HZ122" i="40"/>
  <c r="IK122" i="40" s="1"/>
  <c r="IA122" i="40"/>
  <c r="IL122" i="40" s="1"/>
  <c r="IB122" i="40"/>
  <c r="IM122" i="40" s="1"/>
  <c r="HR123" i="40"/>
  <c r="HS123" i="40"/>
  <c r="HT123" i="40"/>
  <c r="IE123" i="40" s="1"/>
  <c r="HU123" i="40"/>
  <c r="HV123" i="40"/>
  <c r="IG123" i="40" s="1"/>
  <c r="HW123" i="40"/>
  <c r="IH123" i="40" s="1"/>
  <c r="HX123" i="40"/>
  <c r="HY123" i="40"/>
  <c r="IJ123" i="40" s="1"/>
  <c r="HZ123" i="40"/>
  <c r="IK123" i="40" s="1"/>
  <c r="IA123" i="40"/>
  <c r="IL123" i="40" s="1"/>
  <c r="IB123" i="40"/>
  <c r="IM123" i="40" s="1"/>
  <c r="HR124" i="40"/>
  <c r="IC124" i="40" s="1"/>
  <c r="HS124" i="40"/>
  <c r="ID124" i="40" s="1"/>
  <c r="HT124" i="40"/>
  <c r="IE124" i="40" s="1"/>
  <c r="HU124" i="40"/>
  <c r="IF124" i="40" s="1"/>
  <c r="HV124" i="40"/>
  <c r="IG124" i="40" s="1"/>
  <c r="HW124" i="40"/>
  <c r="IH124" i="40" s="1"/>
  <c r="HX124" i="40"/>
  <c r="II124" i="40" s="1"/>
  <c r="HY124" i="40"/>
  <c r="IJ124" i="40" s="1"/>
  <c r="HZ124" i="40"/>
  <c r="IK124" i="40" s="1"/>
  <c r="IA124" i="40"/>
  <c r="IL124" i="40" s="1"/>
  <c r="IB124" i="40"/>
  <c r="IM124" i="40" s="1"/>
  <c r="HR125" i="40"/>
  <c r="HS125" i="40"/>
  <c r="ID125" i="40" s="1"/>
  <c r="HT125" i="40"/>
  <c r="IE125" i="40" s="1"/>
  <c r="HU125" i="40"/>
  <c r="IF125" i="40" s="1"/>
  <c r="HV125" i="40"/>
  <c r="IG125" i="40" s="1"/>
  <c r="HW125" i="40"/>
  <c r="IH125" i="40" s="1"/>
  <c r="HX125" i="40"/>
  <c r="II125" i="40" s="1"/>
  <c r="HY125" i="40"/>
  <c r="IJ125" i="40" s="1"/>
  <c r="HZ125" i="40"/>
  <c r="IK125" i="40" s="1"/>
  <c r="IA125" i="40"/>
  <c r="IL125" i="40" s="1"/>
  <c r="IB125" i="40"/>
  <c r="IM125" i="40" s="1"/>
  <c r="HR126" i="40"/>
  <c r="HS126" i="40"/>
  <c r="HT126" i="40"/>
  <c r="HU126" i="40"/>
  <c r="HV126" i="40"/>
  <c r="HW126" i="40"/>
  <c r="HX126" i="40"/>
  <c r="HY126" i="40"/>
  <c r="IJ126" i="40" s="1"/>
  <c r="HZ126" i="40"/>
  <c r="IK126" i="40" s="1"/>
  <c r="IA126" i="40"/>
  <c r="IL126" i="40" s="1"/>
  <c r="IB126" i="40"/>
  <c r="IM126" i="40" s="1"/>
  <c r="HR127" i="40"/>
  <c r="HS127" i="40"/>
  <c r="HT127" i="40"/>
  <c r="HU127" i="40"/>
  <c r="IF127" i="40" s="1"/>
  <c r="HV127" i="40"/>
  <c r="HW127" i="40"/>
  <c r="IH127" i="40" s="1"/>
  <c r="HX127" i="40"/>
  <c r="II127" i="40" s="1"/>
  <c r="HY127" i="40"/>
  <c r="HZ127" i="40"/>
  <c r="IA127" i="40"/>
  <c r="IL127" i="40" s="1"/>
  <c r="IB127" i="40"/>
  <c r="IM127" i="40" s="1"/>
  <c r="HR128" i="40"/>
  <c r="HS128" i="40"/>
  <c r="HT128" i="40"/>
  <c r="HU128" i="40"/>
  <c r="HV128" i="40"/>
  <c r="HW128" i="40"/>
  <c r="HX128" i="40"/>
  <c r="HY128" i="40"/>
  <c r="HZ128" i="40"/>
  <c r="IA128" i="40"/>
  <c r="IB128" i="40"/>
  <c r="HR129" i="40"/>
  <c r="HS129" i="40"/>
  <c r="HT129" i="40"/>
  <c r="IE129" i="40" s="1"/>
  <c r="HU129" i="40"/>
  <c r="IF129" i="40" s="1"/>
  <c r="HV129" i="40"/>
  <c r="IG129" i="40" s="1"/>
  <c r="HW129" i="40"/>
  <c r="IH129" i="40" s="1"/>
  <c r="HX129" i="40"/>
  <c r="II129" i="40" s="1"/>
  <c r="HY129" i="40"/>
  <c r="IJ129" i="40" s="1"/>
  <c r="HZ129" i="40"/>
  <c r="IK129" i="40" s="1"/>
  <c r="IA129" i="40"/>
  <c r="IL129" i="40" s="1"/>
  <c r="IB129" i="40"/>
  <c r="IM129" i="40" s="1"/>
  <c r="HR130" i="40"/>
  <c r="HS130" i="40"/>
  <c r="HT130" i="40"/>
  <c r="HU130" i="40"/>
  <c r="IF130" i="40" s="1"/>
  <c r="HV130" i="40"/>
  <c r="HW130" i="40"/>
  <c r="HX130" i="40"/>
  <c r="HY130" i="40"/>
  <c r="HZ130" i="40"/>
  <c r="IK130" i="40" s="1"/>
  <c r="IA130" i="40"/>
  <c r="IL130" i="40" s="1"/>
  <c r="IB130" i="40"/>
  <c r="IM130" i="40" s="1"/>
  <c r="HR131" i="40"/>
  <c r="HS131" i="40"/>
  <c r="HT131" i="40"/>
  <c r="HU131" i="40"/>
  <c r="HV131" i="40"/>
  <c r="HW131" i="40"/>
  <c r="IH131" i="40" s="1"/>
  <c r="HX131" i="40"/>
  <c r="II131" i="40" s="1"/>
  <c r="HY131" i="40"/>
  <c r="HZ131" i="40"/>
  <c r="IA131" i="40"/>
  <c r="IL131" i="40" s="1"/>
  <c r="IB131" i="40"/>
  <c r="IM131" i="40" s="1"/>
  <c r="HR132" i="40"/>
  <c r="HS132" i="40"/>
  <c r="HT132" i="40"/>
  <c r="HU132" i="40"/>
  <c r="HV132" i="40"/>
  <c r="HW132" i="40"/>
  <c r="HX132" i="40"/>
  <c r="HY132" i="40"/>
  <c r="HZ132" i="40"/>
  <c r="IA132" i="40"/>
  <c r="IB132" i="40"/>
  <c r="HR133" i="40"/>
  <c r="HS133" i="40"/>
  <c r="HT133" i="40"/>
  <c r="IE133" i="40" s="1"/>
  <c r="HU133" i="40"/>
  <c r="IF133" i="40" s="1"/>
  <c r="HV133" i="40"/>
  <c r="IG133" i="40" s="1"/>
  <c r="HW133" i="40"/>
  <c r="IH133" i="40" s="1"/>
  <c r="HX133" i="40"/>
  <c r="II133" i="40" s="1"/>
  <c r="HY133" i="40"/>
  <c r="IJ133" i="40" s="1"/>
  <c r="HZ133" i="40"/>
  <c r="IK133" i="40" s="1"/>
  <c r="IA133" i="40"/>
  <c r="IL133" i="40" s="1"/>
  <c r="IB133" i="40"/>
  <c r="IM133" i="40" s="1"/>
  <c r="HR134" i="40"/>
  <c r="HS134" i="40"/>
  <c r="HT134" i="40"/>
  <c r="HU134" i="40"/>
  <c r="IF134" i="40" s="1"/>
  <c r="HV134" i="40"/>
  <c r="IG134" i="40" s="1"/>
  <c r="HW134" i="40"/>
  <c r="IH134" i="40" s="1"/>
  <c r="HX134" i="40"/>
  <c r="II134" i="40" s="1"/>
  <c r="HY134" i="40"/>
  <c r="IJ134" i="40" s="1"/>
  <c r="HZ134" i="40"/>
  <c r="IK134" i="40" s="1"/>
  <c r="IA134" i="40"/>
  <c r="IL134" i="40" s="1"/>
  <c r="IB134" i="40"/>
  <c r="IM134" i="40" s="1"/>
  <c r="HR135" i="40"/>
  <c r="HS135" i="40"/>
  <c r="HT135" i="40"/>
  <c r="HU135" i="40"/>
  <c r="HV135" i="40"/>
  <c r="HW135" i="40"/>
  <c r="IH135" i="40" s="1"/>
  <c r="HX135" i="40"/>
  <c r="II135" i="40" s="1"/>
  <c r="HY135" i="40"/>
  <c r="HZ135" i="40"/>
  <c r="IA135" i="40"/>
  <c r="IB135" i="40"/>
  <c r="HR136" i="40"/>
  <c r="HS136" i="40"/>
  <c r="HT136" i="40"/>
  <c r="HU136" i="40"/>
  <c r="HV136" i="40"/>
  <c r="IG136" i="40" s="1"/>
  <c r="HW136" i="40"/>
  <c r="IH136" i="40" s="1"/>
  <c r="HX136" i="40"/>
  <c r="II136" i="40" s="1"/>
  <c r="HY136" i="40"/>
  <c r="IJ136" i="40" s="1"/>
  <c r="HZ136" i="40"/>
  <c r="IK136" i="40" s="1"/>
  <c r="IA136" i="40"/>
  <c r="IL136" i="40" s="1"/>
  <c r="IB136" i="40"/>
  <c r="IM136" i="40" s="1"/>
  <c r="HR137" i="40"/>
  <c r="HS137" i="40"/>
  <c r="HT137" i="40"/>
  <c r="HU137" i="40"/>
  <c r="HV137" i="40"/>
  <c r="HW137" i="40"/>
  <c r="IH137" i="40" s="1"/>
  <c r="HX137" i="40"/>
  <c r="II137" i="40" s="1"/>
  <c r="HY137" i="40"/>
  <c r="IJ137" i="40" s="1"/>
  <c r="HZ137" i="40"/>
  <c r="IK137" i="40" s="1"/>
  <c r="IA137" i="40"/>
  <c r="IL137" i="40" s="1"/>
  <c r="IB137" i="40"/>
  <c r="IM137" i="40" s="1"/>
  <c r="HR138" i="40"/>
  <c r="HS138" i="40"/>
  <c r="HT138" i="40"/>
  <c r="HU138" i="40"/>
  <c r="HV138" i="40"/>
  <c r="HW138" i="40"/>
  <c r="IH138" i="40" s="1"/>
  <c r="HX138" i="40"/>
  <c r="II138" i="40" s="1"/>
  <c r="HY138" i="40"/>
  <c r="IJ138" i="40" s="1"/>
  <c r="HZ138" i="40"/>
  <c r="IK138" i="40" s="1"/>
  <c r="IA138" i="40"/>
  <c r="IL138" i="40" s="1"/>
  <c r="IB138" i="40"/>
  <c r="IM138" i="40" s="1"/>
  <c r="HR139" i="40"/>
  <c r="HS139" i="40"/>
  <c r="HT139" i="40"/>
  <c r="HU139" i="40"/>
  <c r="HV139" i="40"/>
  <c r="HW139" i="40"/>
  <c r="HX139" i="40"/>
  <c r="HY139" i="40"/>
  <c r="IJ139" i="40" s="1"/>
  <c r="HZ139" i="40"/>
  <c r="IK139" i="40" s="1"/>
  <c r="IA139" i="40"/>
  <c r="IL139" i="40" s="1"/>
  <c r="IB139" i="40"/>
  <c r="IM139" i="40" s="1"/>
  <c r="HR140" i="40"/>
  <c r="HS140" i="40"/>
  <c r="HT140" i="40"/>
  <c r="HU140" i="40"/>
  <c r="HV140" i="40"/>
  <c r="HW140" i="40"/>
  <c r="HX140" i="40"/>
  <c r="HY140" i="40"/>
  <c r="IJ140" i="40" s="1"/>
  <c r="HZ140" i="40"/>
  <c r="IA140" i="40"/>
  <c r="IB140" i="40"/>
  <c r="HR141" i="40"/>
  <c r="HS141" i="40"/>
  <c r="HT141" i="40"/>
  <c r="HU141" i="40"/>
  <c r="HV141" i="40"/>
  <c r="HW141" i="40"/>
  <c r="HX141" i="40"/>
  <c r="HY141" i="40"/>
  <c r="IJ141" i="40" s="1"/>
  <c r="HZ141" i="40"/>
  <c r="IK141" i="40" s="1"/>
  <c r="IA141" i="40"/>
  <c r="IL141" i="40" s="1"/>
  <c r="IB141" i="40"/>
  <c r="IM141" i="40" s="1"/>
  <c r="HR142" i="40"/>
  <c r="HS142" i="40"/>
  <c r="HT142" i="40"/>
  <c r="HU142" i="40"/>
  <c r="HV142" i="40"/>
  <c r="HW142" i="40"/>
  <c r="HX142" i="40"/>
  <c r="HY142" i="40"/>
  <c r="IJ142" i="40" s="1"/>
  <c r="HZ142" i="40"/>
  <c r="IK142" i="40" s="1"/>
  <c r="IA142" i="40"/>
  <c r="IL142" i="40" s="1"/>
  <c r="IB142" i="40"/>
  <c r="IM142" i="40" s="1"/>
  <c r="HR143" i="40"/>
  <c r="HS143" i="40"/>
  <c r="HT143" i="40"/>
  <c r="HU143" i="40"/>
  <c r="HV143" i="40"/>
  <c r="HW143" i="40"/>
  <c r="HX143" i="40"/>
  <c r="HY143" i="40"/>
  <c r="HZ143" i="40"/>
  <c r="IA143" i="40"/>
  <c r="IB143" i="40"/>
  <c r="HR144" i="40"/>
  <c r="HS144" i="40"/>
  <c r="HT144" i="40"/>
  <c r="HU144" i="40"/>
  <c r="HV144" i="40"/>
  <c r="HW144" i="40"/>
  <c r="HX144" i="40"/>
  <c r="HY144" i="40"/>
  <c r="HZ144" i="40"/>
  <c r="IA144" i="40"/>
  <c r="IB144" i="40"/>
  <c r="IM144" i="40" s="1"/>
  <c r="HR145" i="40"/>
  <c r="HS145" i="40"/>
  <c r="HT145" i="40"/>
  <c r="HU145" i="40"/>
  <c r="HV145" i="40"/>
  <c r="HW145" i="40"/>
  <c r="HX145" i="40"/>
  <c r="HY145" i="40"/>
  <c r="HZ145" i="40"/>
  <c r="IA145" i="40"/>
  <c r="IB145" i="40"/>
  <c r="IM145" i="40" s="1"/>
  <c r="HR146" i="40"/>
  <c r="HS146" i="40"/>
  <c r="HT146" i="40"/>
  <c r="IE146" i="40" s="1"/>
  <c r="HU146" i="40"/>
  <c r="HV146" i="40"/>
  <c r="HW146" i="40"/>
  <c r="HX146" i="40"/>
  <c r="HY146" i="40"/>
  <c r="HZ146" i="40"/>
  <c r="IA146" i="40"/>
  <c r="IB146" i="40"/>
  <c r="HR147" i="40"/>
  <c r="HS147" i="40"/>
  <c r="ID147" i="40" s="1"/>
  <c r="HT147" i="40"/>
  <c r="IE147" i="40" s="1"/>
  <c r="HU147" i="40"/>
  <c r="HV147" i="40"/>
  <c r="HW147" i="40"/>
  <c r="HX147" i="40"/>
  <c r="HY147" i="40"/>
  <c r="HZ147" i="40"/>
  <c r="IA147" i="40"/>
  <c r="IB147" i="40"/>
  <c r="HR148" i="40"/>
  <c r="HS148" i="40"/>
  <c r="HT148" i="40"/>
  <c r="HU148" i="40"/>
  <c r="HV148" i="40"/>
  <c r="HW148" i="40"/>
  <c r="HX148" i="40"/>
  <c r="HY148" i="40"/>
  <c r="HZ148" i="40"/>
  <c r="IA148" i="40"/>
  <c r="IB148" i="40"/>
  <c r="HR149" i="40"/>
  <c r="HS149" i="40"/>
  <c r="HT149" i="40"/>
  <c r="HU149" i="40"/>
  <c r="HV149" i="40"/>
  <c r="HW149" i="40"/>
  <c r="HX149" i="40"/>
  <c r="HY149" i="40"/>
  <c r="HZ149" i="40"/>
  <c r="IA149" i="40"/>
  <c r="IB149" i="40"/>
  <c r="HR150" i="40"/>
  <c r="HS150" i="40"/>
  <c r="HT150" i="40"/>
  <c r="HU150" i="40"/>
  <c r="HV150" i="40"/>
  <c r="HW150" i="40"/>
  <c r="HX150" i="40"/>
  <c r="HY150" i="40"/>
  <c r="HZ150" i="40"/>
  <c r="IK150" i="40" s="1"/>
  <c r="IA150" i="40"/>
  <c r="IL150" i="40" s="1"/>
  <c r="IB150" i="40"/>
  <c r="IM150" i="40" s="1"/>
  <c r="HR151" i="40"/>
  <c r="HS151" i="40"/>
  <c r="HT151" i="40"/>
  <c r="HU151" i="40"/>
  <c r="HV151" i="40"/>
  <c r="IG151" i="40" s="1"/>
  <c r="HW151" i="40"/>
  <c r="HX151" i="40"/>
  <c r="HY151" i="40"/>
  <c r="HZ151" i="40"/>
  <c r="IK151" i="40" s="1"/>
  <c r="IA151" i="40"/>
  <c r="IL151" i="40" s="1"/>
  <c r="IB151" i="40"/>
  <c r="IM151" i="40" s="1"/>
  <c r="HR152" i="40"/>
  <c r="HS152" i="40"/>
  <c r="HT152" i="40"/>
  <c r="HU152" i="40"/>
  <c r="HV152" i="40"/>
  <c r="HW152" i="40"/>
  <c r="HX152" i="40"/>
  <c r="HY152" i="40"/>
  <c r="IJ152" i="40" s="1"/>
  <c r="HZ152" i="40"/>
  <c r="IK152" i="40" s="1"/>
  <c r="IA152" i="40"/>
  <c r="IL152" i="40" s="1"/>
  <c r="IB152" i="40"/>
  <c r="IM152" i="40" s="1"/>
  <c r="HR153" i="40"/>
  <c r="HS153" i="40"/>
  <c r="HT153" i="40"/>
  <c r="HU153" i="40"/>
  <c r="HV153" i="40"/>
  <c r="HW153" i="40"/>
  <c r="HX153" i="40"/>
  <c r="II153" i="40" s="1"/>
  <c r="HY153" i="40"/>
  <c r="IJ153" i="40" s="1"/>
  <c r="HZ153" i="40"/>
  <c r="IK153" i="40" s="1"/>
  <c r="IA153" i="40"/>
  <c r="IL153" i="40" s="1"/>
  <c r="IB153" i="40"/>
  <c r="IM153" i="40" s="1"/>
  <c r="HR154" i="40"/>
  <c r="HS154" i="40"/>
  <c r="HT154" i="40"/>
  <c r="HU154" i="40"/>
  <c r="IF154" i="40" s="1"/>
  <c r="HV154" i="40"/>
  <c r="IG154" i="40" s="1"/>
  <c r="HW154" i="40"/>
  <c r="HX154" i="40"/>
  <c r="II154" i="40" s="1"/>
  <c r="HY154" i="40"/>
  <c r="IJ154" i="40" s="1"/>
  <c r="HZ154" i="40"/>
  <c r="IK154" i="40" s="1"/>
  <c r="IA154" i="40"/>
  <c r="IL154" i="40" s="1"/>
  <c r="IB154" i="40"/>
  <c r="IM154" i="40" s="1"/>
  <c r="HR155" i="40"/>
  <c r="HS155" i="40"/>
  <c r="HT155" i="40"/>
  <c r="HU155" i="40"/>
  <c r="HV155" i="40"/>
  <c r="HW155" i="40"/>
  <c r="HX155" i="40"/>
  <c r="HY155" i="40"/>
  <c r="HZ155" i="40"/>
  <c r="IK155" i="40" s="1"/>
  <c r="IA155" i="40"/>
  <c r="IL155" i="40" s="1"/>
  <c r="IB155" i="40"/>
  <c r="IM155" i="40" s="1"/>
  <c r="HR156" i="40"/>
  <c r="HS156" i="40"/>
  <c r="HT156" i="40"/>
  <c r="IE156" i="40" s="1"/>
  <c r="HU156" i="40"/>
  <c r="IF156" i="40" s="1"/>
  <c r="HV156" i="40"/>
  <c r="IG156" i="40" s="1"/>
  <c r="HW156" i="40"/>
  <c r="IH156" i="40" s="1"/>
  <c r="HX156" i="40"/>
  <c r="II156" i="40" s="1"/>
  <c r="HY156" i="40"/>
  <c r="HZ156" i="40"/>
  <c r="IA156" i="40"/>
  <c r="IB156" i="40"/>
  <c r="IM156" i="40" s="1"/>
  <c r="HR157" i="40"/>
  <c r="HS157" i="40"/>
  <c r="HT157" i="40"/>
  <c r="IE157" i="40" s="1"/>
  <c r="HU157" i="40"/>
  <c r="IF157" i="40" s="1"/>
  <c r="HV157" i="40"/>
  <c r="IG157" i="40" s="1"/>
  <c r="HW157" i="40"/>
  <c r="IH157" i="40" s="1"/>
  <c r="HX157" i="40"/>
  <c r="II157" i="40" s="1"/>
  <c r="HY157" i="40"/>
  <c r="IJ157" i="40" s="1"/>
  <c r="HZ157" i="40"/>
  <c r="IK157" i="40" s="1"/>
  <c r="IA157" i="40"/>
  <c r="IL157" i="40" s="1"/>
  <c r="IB157" i="40"/>
  <c r="IM157" i="40" s="1"/>
  <c r="HR158" i="40"/>
  <c r="HS158" i="40"/>
  <c r="HT158" i="40"/>
  <c r="HU158" i="40"/>
  <c r="HV158" i="40"/>
  <c r="HW158" i="40"/>
  <c r="HX158" i="40"/>
  <c r="HY158" i="40"/>
  <c r="HZ158" i="40"/>
  <c r="IA158" i="40"/>
  <c r="IL158" i="40" s="1"/>
  <c r="IB158" i="40"/>
  <c r="IM158" i="40" s="1"/>
  <c r="HR159" i="40"/>
  <c r="HS159" i="40"/>
  <c r="HT159" i="40"/>
  <c r="IE159" i="40" s="1"/>
  <c r="HU159" i="40"/>
  <c r="IF159" i="40" s="1"/>
  <c r="HV159" i="40"/>
  <c r="IG159" i="40" s="1"/>
  <c r="HW159" i="40"/>
  <c r="IH159" i="40" s="1"/>
  <c r="HX159" i="40"/>
  <c r="II159" i="40" s="1"/>
  <c r="HY159" i="40"/>
  <c r="IJ159" i="40" s="1"/>
  <c r="HZ159" i="40"/>
  <c r="IK159" i="40" s="1"/>
  <c r="IA159" i="40"/>
  <c r="IL159" i="40" s="1"/>
  <c r="IB159" i="40"/>
  <c r="IM159" i="40" s="1"/>
  <c r="HR160" i="40"/>
  <c r="HS160" i="40"/>
  <c r="HT160" i="40"/>
  <c r="HU160" i="40"/>
  <c r="IF160" i="40" s="1"/>
  <c r="HV160" i="40"/>
  <c r="IG160" i="40" s="1"/>
  <c r="HW160" i="40"/>
  <c r="HX160" i="40"/>
  <c r="HY160" i="40"/>
  <c r="HZ160" i="40"/>
  <c r="IA160" i="40"/>
  <c r="IB160" i="40"/>
  <c r="HR161" i="40"/>
  <c r="HS161" i="40"/>
  <c r="HT161" i="40"/>
  <c r="IE161" i="40" s="1"/>
  <c r="HU161" i="40"/>
  <c r="IF161" i="40" s="1"/>
  <c r="HV161" i="40"/>
  <c r="IG161" i="40" s="1"/>
  <c r="HW161" i="40"/>
  <c r="IH161" i="40" s="1"/>
  <c r="HX161" i="40"/>
  <c r="II161" i="40" s="1"/>
  <c r="HY161" i="40"/>
  <c r="IJ161" i="40" s="1"/>
  <c r="HZ161" i="40"/>
  <c r="IK161" i="40" s="1"/>
  <c r="IA161" i="40"/>
  <c r="IL161" i="40" s="1"/>
  <c r="IB161" i="40"/>
  <c r="IM161" i="40" s="1"/>
  <c r="HR162" i="40"/>
  <c r="HS162" i="40"/>
  <c r="HT162" i="40"/>
  <c r="HU162" i="40"/>
  <c r="HV162" i="40"/>
  <c r="HW162" i="40"/>
  <c r="HX162" i="40"/>
  <c r="HY162" i="40"/>
  <c r="HZ162" i="40"/>
  <c r="IA162" i="40"/>
  <c r="IB162" i="40"/>
  <c r="IM162" i="40" s="1"/>
  <c r="HR163" i="40"/>
  <c r="HS163" i="40"/>
  <c r="HT163" i="40"/>
  <c r="HU163" i="40"/>
  <c r="HV163" i="40"/>
  <c r="HW163" i="40"/>
  <c r="HX163" i="40"/>
  <c r="HY163" i="40"/>
  <c r="HZ163" i="40"/>
  <c r="IK163" i="40" s="1"/>
  <c r="IA163" i="40"/>
  <c r="IL163" i="40" s="1"/>
  <c r="IB163" i="40"/>
  <c r="IM163" i="40" s="1"/>
  <c r="HR164" i="40"/>
  <c r="HS164" i="40"/>
  <c r="HT164" i="40"/>
  <c r="HU164" i="40"/>
  <c r="HV164" i="40"/>
  <c r="HW164" i="40"/>
  <c r="HX164" i="40"/>
  <c r="HY164" i="40"/>
  <c r="IJ164" i="40" s="1"/>
  <c r="HZ164" i="40"/>
  <c r="IA164" i="40"/>
  <c r="IB164" i="40"/>
  <c r="IM164" i="40" s="1"/>
  <c r="HR165" i="40"/>
  <c r="HS165" i="40"/>
  <c r="HT165" i="40"/>
  <c r="HU165" i="40"/>
  <c r="HV165" i="40"/>
  <c r="HW165" i="40"/>
  <c r="HX165" i="40"/>
  <c r="HY165" i="40"/>
  <c r="IJ165" i="40" s="1"/>
  <c r="HZ165" i="40"/>
  <c r="IA165" i="40"/>
  <c r="IB165" i="40"/>
  <c r="HR166" i="40"/>
  <c r="HS166" i="40"/>
  <c r="HT166" i="40"/>
  <c r="HU166" i="40"/>
  <c r="HV166" i="40"/>
  <c r="HW166" i="40"/>
  <c r="HX166" i="40"/>
  <c r="HY166" i="40"/>
  <c r="HZ166" i="40"/>
  <c r="IK166" i="40" s="1"/>
  <c r="IA166" i="40"/>
  <c r="IL166" i="40" s="1"/>
  <c r="IB166" i="40"/>
  <c r="IM166" i="40" s="1"/>
  <c r="HR167" i="40"/>
  <c r="HS167" i="40"/>
  <c r="HT167" i="40"/>
  <c r="HU167" i="40"/>
  <c r="HV167" i="40"/>
  <c r="HW167" i="40"/>
  <c r="HX167" i="40"/>
  <c r="HY167" i="40"/>
  <c r="IJ167" i="40" s="1"/>
  <c r="HZ167" i="40"/>
  <c r="IK167" i="40" s="1"/>
  <c r="IA167" i="40"/>
  <c r="IL167" i="40" s="1"/>
  <c r="IB167" i="40"/>
  <c r="IM167" i="40" s="1"/>
  <c r="HR168" i="40"/>
  <c r="HS168" i="40"/>
  <c r="HT168" i="40"/>
  <c r="HU168" i="40"/>
  <c r="HV168" i="40"/>
  <c r="HW168" i="40"/>
  <c r="HX168" i="40"/>
  <c r="HY168" i="40"/>
  <c r="HZ168" i="40"/>
  <c r="IA168" i="40"/>
  <c r="IL168" i="40" s="1"/>
  <c r="IB168" i="40"/>
  <c r="IM168" i="40" s="1"/>
  <c r="HR169" i="40"/>
  <c r="HS169" i="40"/>
  <c r="HT169" i="40"/>
  <c r="HU169" i="40"/>
  <c r="HV169" i="40"/>
  <c r="HW169" i="40"/>
  <c r="HX169" i="40"/>
  <c r="HY169" i="40"/>
  <c r="HZ169" i="40"/>
  <c r="IA169" i="40"/>
  <c r="IB169" i="40"/>
  <c r="IM169" i="40" s="1"/>
  <c r="HR170" i="40"/>
  <c r="IC170" i="40" s="1"/>
  <c r="HS170" i="40"/>
  <c r="ID170" i="40" s="1"/>
  <c r="HT170" i="40"/>
  <c r="IE170" i="40" s="1"/>
  <c r="HU170" i="40"/>
  <c r="IF170" i="40" s="1"/>
  <c r="HV170" i="40"/>
  <c r="IG170" i="40" s="1"/>
  <c r="HW170" i="40"/>
  <c r="IH170" i="40" s="1"/>
  <c r="HX170" i="40"/>
  <c r="II170" i="40" s="1"/>
  <c r="HY170" i="40"/>
  <c r="HZ170" i="40"/>
  <c r="IA170" i="40"/>
  <c r="IB170" i="40"/>
  <c r="HR171" i="40"/>
  <c r="IC171" i="40" s="1"/>
  <c r="HS171" i="40"/>
  <c r="ID171" i="40" s="1"/>
  <c r="HT171" i="40"/>
  <c r="IE171" i="40" s="1"/>
  <c r="HU171" i="40"/>
  <c r="IF171" i="40" s="1"/>
  <c r="HV171" i="40"/>
  <c r="IG171" i="40" s="1"/>
  <c r="HW171" i="40"/>
  <c r="IH171" i="40" s="1"/>
  <c r="HX171" i="40"/>
  <c r="II171" i="40" s="1"/>
  <c r="HY171" i="40"/>
  <c r="HZ171" i="40"/>
  <c r="IA171" i="40"/>
  <c r="IB171" i="40"/>
  <c r="HR172" i="40"/>
  <c r="HS172" i="40"/>
  <c r="HT172" i="40"/>
  <c r="IE172" i="40" s="1"/>
  <c r="HU172" i="40"/>
  <c r="IF172" i="40" s="1"/>
  <c r="HV172" i="40"/>
  <c r="IG172" i="40" s="1"/>
  <c r="HW172" i="40"/>
  <c r="IH172" i="40" s="1"/>
  <c r="HX172" i="40"/>
  <c r="II172" i="40" s="1"/>
  <c r="HY172" i="40"/>
  <c r="HZ172" i="40"/>
  <c r="IA172" i="40"/>
  <c r="IB172" i="40"/>
  <c r="HR173" i="40"/>
  <c r="HS173" i="40"/>
  <c r="HT173" i="40"/>
  <c r="HU173" i="40"/>
  <c r="HV173" i="40"/>
  <c r="HW173" i="40"/>
  <c r="HX173" i="40"/>
  <c r="HY173" i="40"/>
  <c r="HZ173" i="40"/>
  <c r="IK173" i="40" s="1"/>
  <c r="IA173" i="40"/>
  <c r="IL173" i="40" s="1"/>
  <c r="IB173" i="40"/>
  <c r="IM173" i="40" s="1"/>
  <c r="HR174" i="40"/>
  <c r="HS174" i="40"/>
  <c r="HT174" i="40"/>
  <c r="HU174" i="40"/>
  <c r="HV174" i="40"/>
  <c r="HW174" i="40"/>
  <c r="HX174" i="40"/>
  <c r="HY174" i="40"/>
  <c r="HZ174" i="40"/>
  <c r="IK174" i="40" s="1"/>
  <c r="IA174" i="40"/>
  <c r="IL174" i="40" s="1"/>
  <c r="IB174" i="40"/>
  <c r="IM174" i="40" s="1"/>
  <c r="HR175" i="40"/>
  <c r="HS175" i="40"/>
  <c r="HT175" i="40"/>
  <c r="HU175" i="40"/>
  <c r="HV175" i="40"/>
  <c r="HW175" i="40"/>
  <c r="HX175" i="40"/>
  <c r="HY175" i="40"/>
  <c r="HZ175" i="40"/>
  <c r="IA175" i="40"/>
  <c r="IB175" i="40"/>
  <c r="IM175" i="40" s="1"/>
  <c r="HR176" i="40"/>
  <c r="HS176" i="40"/>
  <c r="HT176" i="40"/>
  <c r="HU176" i="40"/>
  <c r="HV176" i="40"/>
  <c r="HW176" i="40"/>
  <c r="HX176" i="40"/>
  <c r="HY176" i="40"/>
  <c r="IJ176" i="40" s="1"/>
  <c r="HZ176" i="40"/>
  <c r="IK176" i="40" s="1"/>
  <c r="IA176" i="40"/>
  <c r="IL176" i="40" s="1"/>
  <c r="IB176" i="40"/>
  <c r="IM176" i="40" s="1"/>
  <c r="HR177" i="40"/>
  <c r="HS177" i="40"/>
  <c r="HT177" i="40"/>
  <c r="IE177" i="40" s="1"/>
  <c r="HU177" i="40"/>
  <c r="IF177" i="40" s="1"/>
  <c r="HV177" i="40"/>
  <c r="IG177" i="40" s="1"/>
  <c r="HW177" i="40"/>
  <c r="IH177" i="40" s="1"/>
  <c r="HX177" i="40"/>
  <c r="II177" i="40" s="1"/>
  <c r="HY177" i="40"/>
  <c r="IJ177" i="40" s="1"/>
  <c r="HZ177" i="40"/>
  <c r="IK177" i="40" s="1"/>
  <c r="IA177" i="40"/>
  <c r="IL177" i="40" s="1"/>
  <c r="IB177" i="40"/>
  <c r="IM177" i="40" s="1"/>
  <c r="HR178" i="40"/>
  <c r="HS178" i="40"/>
  <c r="HT178" i="40"/>
  <c r="IE178" i="40" s="1"/>
  <c r="HU178" i="40"/>
  <c r="IF178" i="40" s="1"/>
  <c r="HV178" i="40"/>
  <c r="IG178" i="40" s="1"/>
  <c r="HW178" i="40"/>
  <c r="IH178" i="40" s="1"/>
  <c r="HX178" i="40"/>
  <c r="II178" i="40" s="1"/>
  <c r="HY178" i="40"/>
  <c r="HZ178" i="40"/>
  <c r="IA178" i="40"/>
  <c r="IB178" i="40"/>
  <c r="HR179" i="40"/>
  <c r="HS179" i="40"/>
  <c r="HT179" i="40"/>
  <c r="HU179" i="40"/>
  <c r="HV179" i="40"/>
  <c r="IG179" i="40" s="1"/>
  <c r="HW179" i="40"/>
  <c r="IH179" i="40" s="1"/>
  <c r="HX179" i="40"/>
  <c r="II179" i="40" s="1"/>
  <c r="HY179" i="40"/>
  <c r="HZ179" i="40"/>
  <c r="IA179" i="40"/>
  <c r="IB179" i="40"/>
  <c r="HR180" i="40"/>
  <c r="HS180" i="40"/>
  <c r="HT180" i="40"/>
  <c r="HU180" i="40"/>
  <c r="IF180" i="40" s="1"/>
  <c r="HV180" i="40"/>
  <c r="HW180" i="40"/>
  <c r="HX180" i="40"/>
  <c r="HY180" i="40"/>
  <c r="HZ180" i="40"/>
  <c r="IA180" i="40"/>
  <c r="IB180" i="40"/>
  <c r="HR181" i="40"/>
  <c r="HS181" i="40"/>
  <c r="HT181" i="40"/>
  <c r="HU181" i="40"/>
  <c r="HV181" i="40"/>
  <c r="HW181" i="40"/>
  <c r="HX181" i="40"/>
  <c r="HY181" i="40"/>
  <c r="HZ181" i="40"/>
  <c r="IA181" i="40"/>
  <c r="IB181" i="40"/>
  <c r="HR182" i="40"/>
  <c r="HS182" i="40"/>
  <c r="HT182" i="40"/>
  <c r="HU182" i="40"/>
  <c r="HV182" i="40"/>
  <c r="HW182" i="40"/>
  <c r="HX182" i="40"/>
  <c r="HY182" i="40"/>
  <c r="HZ182" i="40"/>
  <c r="IA182" i="40"/>
  <c r="IB182" i="40"/>
  <c r="HR183" i="40"/>
  <c r="IC183" i="40" s="1"/>
  <c r="HS183" i="40"/>
  <c r="ID183" i="40" s="1"/>
  <c r="HT183" i="40"/>
  <c r="IE183" i="40" s="1"/>
  <c r="HU183" i="40"/>
  <c r="IF183" i="40" s="1"/>
  <c r="HV183" i="40"/>
  <c r="IG183" i="40" s="1"/>
  <c r="HW183" i="40"/>
  <c r="IH183" i="40" s="1"/>
  <c r="HX183" i="40"/>
  <c r="HY183" i="40"/>
  <c r="HZ183" i="40"/>
  <c r="IA183" i="40"/>
  <c r="IB183" i="40"/>
  <c r="HR184" i="40"/>
  <c r="HS184" i="40"/>
  <c r="HT184" i="40"/>
  <c r="HU184" i="40"/>
  <c r="HV184" i="40"/>
  <c r="IG184" i="40" s="1"/>
  <c r="HW184" i="40"/>
  <c r="IH184" i="40" s="1"/>
  <c r="HX184" i="40"/>
  <c r="II184" i="40" s="1"/>
  <c r="HY184" i="40"/>
  <c r="IJ184" i="40" s="1"/>
  <c r="HZ184" i="40"/>
  <c r="IK184" i="40" s="1"/>
  <c r="IA184" i="40"/>
  <c r="IL184" i="40" s="1"/>
  <c r="IB184" i="40"/>
  <c r="IM184" i="40" s="1"/>
  <c r="HS3" i="40"/>
  <c r="HT3" i="40"/>
  <c r="HU3" i="40"/>
  <c r="HV3" i="40"/>
  <c r="HW3" i="40"/>
  <c r="HX3" i="40"/>
  <c r="HY3" i="40"/>
  <c r="HZ3" i="40"/>
  <c r="IA3" i="40"/>
  <c r="IL3" i="40" s="1"/>
  <c r="IB3" i="40"/>
  <c r="HR3" i="40"/>
  <c r="HR4" i="40"/>
  <c r="IC4" i="40" s="1"/>
  <c r="GW4" i="40"/>
  <c r="GX4" i="40"/>
  <c r="HI4" i="40" s="1"/>
  <c r="GY4" i="40"/>
  <c r="GZ4" i="40"/>
  <c r="HA4" i="40"/>
  <c r="HB4" i="40"/>
  <c r="HM4" i="40" s="1"/>
  <c r="HC4" i="40"/>
  <c r="HN4" i="40" s="1"/>
  <c r="HD4" i="40"/>
  <c r="HE4" i="40"/>
  <c r="HF4" i="40"/>
  <c r="GV5" i="40"/>
  <c r="HG5" i="40" s="1"/>
  <c r="GW5" i="40"/>
  <c r="HH5" i="40" s="1"/>
  <c r="GX5" i="40"/>
  <c r="HI5" i="40" s="1"/>
  <c r="GY5" i="40"/>
  <c r="HJ5" i="40" s="1"/>
  <c r="GZ5" i="40"/>
  <c r="HK5" i="40" s="1"/>
  <c r="HA5" i="40"/>
  <c r="HL5" i="40" s="1"/>
  <c r="HB5" i="40"/>
  <c r="HM5" i="40" s="1"/>
  <c r="HC5" i="40"/>
  <c r="HN5" i="40" s="1"/>
  <c r="HD5" i="40"/>
  <c r="HO5" i="40" s="1"/>
  <c r="HE5" i="40"/>
  <c r="HP5" i="40" s="1"/>
  <c r="HF5" i="40"/>
  <c r="HQ5" i="40" s="1"/>
  <c r="GV6" i="40"/>
  <c r="HG6" i="40" s="1"/>
  <c r="GW6" i="40"/>
  <c r="HH6" i="40" s="1"/>
  <c r="GX6" i="40"/>
  <c r="HI6" i="40" s="1"/>
  <c r="GY6" i="40"/>
  <c r="HJ6" i="40" s="1"/>
  <c r="GZ6" i="40"/>
  <c r="HK6" i="40" s="1"/>
  <c r="HA6" i="40"/>
  <c r="HL6" i="40" s="1"/>
  <c r="HB6" i="40"/>
  <c r="HM6" i="40" s="1"/>
  <c r="HC6" i="40"/>
  <c r="HN6" i="40" s="1"/>
  <c r="HD6" i="40"/>
  <c r="HO6" i="40" s="1"/>
  <c r="HE6" i="40"/>
  <c r="HF6" i="40"/>
  <c r="GV7" i="40"/>
  <c r="HG7" i="40" s="1"/>
  <c r="GW7" i="40"/>
  <c r="HH7" i="40" s="1"/>
  <c r="GX7" i="40"/>
  <c r="HI7" i="40" s="1"/>
  <c r="GY7" i="40"/>
  <c r="HJ7" i="40" s="1"/>
  <c r="GZ7" i="40"/>
  <c r="HK7" i="40" s="1"/>
  <c r="HA7" i="40"/>
  <c r="HL7" i="40" s="1"/>
  <c r="HB7" i="40"/>
  <c r="HM7" i="40" s="1"/>
  <c r="HC7" i="40"/>
  <c r="HN7" i="40" s="1"/>
  <c r="HD7" i="40"/>
  <c r="HO7" i="40" s="1"/>
  <c r="HE7" i="40"/>
  <c r="HP7" i="40" s="1"/>
  <c r="HF7" i="40"/>
  <c r="HQ7" i="40" s="1"/>
  <c r="GV8" i="40"/>
  <c r="HG8" i="40" s="1"/>
  <c r="GW8" i="40"/>
  <c r="HH8" i="40" s="1"/>
  <c r="GX8" i="40"/>
  <c r="HI8" i="40" s="1"/>
  <c r="GY8" i="40"/>
  <c r="HJ8" i="40" s="1"/>
  <c r="GZ8" i="40"/>
  <c r="HK8" i="40" s="1"/>
  <c r="HA8" i="40"/>
  <c r="HL8" i="40" s="1"/>
  <c r="HB8" i="40"/>
  <c r="HM8" i="40" s="1"/>
  <c r="HC8" i="40"/>
  <c r="HN8" i="40" s="1"/>
  <c r="HD8" i="40"/>
  <c r="HO8" i="40" s="1"/>
  <c r="HE8" i="40"/>
  <c r="HP8" i="40" s="1"/>
  <c r="HF8" i="40"/>
  <c r="HQ8" i="40" s="1"/>
  <c r="GV9" i="40"/>
  <c r="GW9" i="40"/>
  <c r="GX9" i="40"/>
  <c r="GY9" i="40"/>
  <c r="GZ9" i="40"/>
  <c r="HA9" i="40"/>
  <c r="HB9" i="40"/>
  <c r="HC9" i="40"/>
  <c r="HD9" i="40"/>
  <c r="HE9" i="40"/>
  <c r="HP9" i="40" s="1"/>
  <c r="HF9" i="40"/>
  <c r="GV10" i="40"/>
  <c r="GW10" i="40"/>
  <c r="GX10" i="40"/>
  <c r="GY10" i="40"/>
  <c r="GZ10" i="40"/>
  <c r="HA10" i="40"/>
  <c r="HB10" i="40"/>
  <c r="HC10" i="40"/>
  <c r="HD10" i="40"/>
  <c r="HE10" i="40"/>
  <c r="HP10" i="40" s="1"/>
  <c r="HF10" i="40"/>
  <c r="HQ10" i="40" s="1"/>
  <c r="GV11" i="40"/>
  <c r="HG11" i="40" s="1"/>
  <c r="GW11" i="40"/>
  <c r="HH11" i="40" s="1"/>
  <c r="GX11" i="40"/>
  <c r="HI11" i="40" s="1"/>
  <c r="GY11" i="40"/>
  <c r="HJ11" i="40" s="1"/>
  <c r="GZ11" i="40"/>
  <c r="HK11" i="40" s="1"/>
  <c r="HA11" i="40"/>
  <c r="HL11" i="40" s="1"/>
  <c r="HB11" i="40"/>
  <c r="HM11" i="40" s="1"/>
  <c r="HC11" i="40"/>
  <c r="HN11" i="40" s="1"/>
  <c r="HD11" i="40"/>
  <c r="HO11" i="40" s="1"/>
  <c r="HE11" i="40"/>
  <c r="HP11" i="40" s="1"/>
  <c r="HF11" i="40"/>
  <c r="HQ11" i="40" s="1"/>
  <c r="GV12" i="40"/>
  <c r="HG12" i="40" s="1"/>
  <c r="GW12" i="40"/>
  <c r="HH12" i="40" s="1"/>
  <c r="GX12" i="40"/>
  <c r="HI12" i="40" s="1"/>
  <c r="GY12" i="40"/>
  <c r="HJ12" i="40" s="1"/>
  <c r="GZ12" i="40"/>
  <c r="HK12" i="40" s="1"/>
  <c r="HA12" i="40"/>
  <c r="HL12" i="40" s="1"/>
  <c r="HB12" i="40"/>
  <c r="HM12" i="40" s="1"/>
  <c r="HC12" i="40"/>
  <c r="HN12" i="40" s="1"/>
  <c r="HD12" i="40"/>
  <c r="HE12" i="40"/>
  <c r="HF12" i="40"/>
  <c r="GV13" i="40"/>
  <c r="GW13" i="40"/>
  <c r="GX13" i="40"/>
  <c r="HI13" i="40" s="1"/>
  <c r="GY13" i="40"/>
  <c r="HJ13" i="40" s="1"/>
  <c r="GZ13" i="40"/>
  <c r="HA13" i="40"/>
  <c r="HB13" i="40"/>
  <c r="HC13" i="40"/>
  <c r="HD13" i="40"/>
  <c r="HE13" i="40"/>
  <c r="HF13" i="40"/>
  <c r="GV14" i="40"/>
  <c r="GW14" i="40"/>
  <c r="GX14" i="40"/>
  <c r="GY14" i="40"/>
  <c r="GZ14" i="40"/>
  <c r="HA14" i="40"/>
  <c r="HL14" i="40" s="1"/>
  <c r="HB14" i="40"/>
  <c r="HM14" i="40" s="1"/>
  <c r="HC14" i="40"/>
  <c r="HN14" i="40" s="1"/>
  <c r="HD14" i="40"/>
  <c r="HO14" i="40" s="1"/>
  <c r="HE14" i="40"/>
  <c r="HP14" i="40" s="1"/>
  <c r="HF14" i="40"/>
  <c r="HQ14" i="40" s="1"/>
  <c r="GV15" i="40"/>
  <c r="HG15" i="40" s="1"/>
  <c r="GW15" i="40"/>
  <c r="HH15" i="40" s="1"/>
  <c r="GX15" i="40"/>
  <c r="HI15" i="40" s="1"/>
  <c r="GY15" i="40"/>
  <c r="HJ15" i="40" s="1"/>
  <c r="GZ15" i="40"/>
  <c r="HK15" i="40" s="1"/>
  <c r="HA15" i="40"/>
  <c r="HL15" i="40" s="1"/>
  <c r="HB15" i="40"/>
  <c r="HM15" i="40" s="1"/>
  <c r="HC15" i="40"/>
  <c r="HN15" i="40" s="1"/>
  <c r="HD15" i="40"/>
  <c r="HE15" i="40"/>
  <c r="HP15" i="40" s="1"/>
  <c r="HF15" i="40"/>
  <c r="HQ15" i="40" s="1"/>
  <c r="GV16" i="40"/>
  <c r="GW16" i="40"/>
  <c r="GX16" i="40"/>
  <c r="GY16" i="40"/>
  <c r="GZ16" i="40"/>
  <c r="HK16" i="40" s="1"/>
  <c r="HA16" i="40"/>
  <c r="HL16" i="40" s="1"/>
  <c r="HB16" i="40"/>
  <c r="HM16" i="40" s="1"/>
  <c r="HC16" i="40"/>
  <c r="HN16" i="40" s="1"/>
  <c r="HD16" i="40"/>
  <c r="HO16" i="40" s="1"/>
  <c r="HE16" i="40"/>
  <c r="HP16" i="40" s="1"/>
  <c r="HF16" i="40"/>
  <c r="HQ16" i="40" s="1"/>
  <c r="GV17" i="40"/>
  <c r="GW17" i="40"/>
  <c r="GX17" i="40"/>
  <c r="GY17" i="40"/>
  <c r="GZ17" i="40"/>
  <c r="HA17" i="40"/>
  <c r="HL17" i="40" s="1"/>
  <c r="HB17" i="40"/>
  <c r="HM17" i="40" s="1"/>
  <c r="HC17" i="40"/>
  <c r="HN17" i="40" s="1"/>
  <c r="HD17" i="40"/>
  <c r="HO17" i="40" s="1"/>
  <c r="HE17" i="40"/>
  <c r="HP17" i="40" s="1"/>
  <c r="HF17" i="40"/>
  <c r="HQ17" i="40" s="1"/>
  <c r="GV18" i="40"/>
  <c r="GW18" i="40"/>
  <c r="GX18" i="40"/>
  <c r="GY18" i="40"/>
  <c r="GZ18" i="40"/>
  <c r="HA18" i="40"/>
  <c r="HL18" i="40" s="1"/>
  <c r="HB18" i="40"/>
  <c r="HM18" i="40" s="1"/>
  <c r="HC18" i="40"/>
  <c r="HN18" i="40" s="1"/>
  <c r="HD18" i="40"/>
  <c r="HO18" i="40" s="1"/>
  <c r="HE18" i="40"/>
  <c r="HP18" i="40" s="1"/>
  <c r="HF18" i="40"/>
  <c r="HQ18" i="40" s="1"/>
  <c r="GV19" i="40"/>
  <c r="GW19" i="40"/>
  <c r="GX19" i="40"/>
  <c r="GY19" i="40"/>
  <c r="GZ19" i="40"/>
  <c r="HA19" i="40"/>
  <c r="HB19" i="40"/>
  <c r="HC19" i="40"/>
  <c r="HD19" i="40"/>
  <c r="HE19" i="40"/>
  <c r="HP19" i="40" s="1"/>
  <c r="HF19" i="40"/>
  <c r="HQ19" i="40" s="1"/>
  <c r="GV20" i="40"/>
  <c r="HG20" i="40" s="1"/>
  <c r="GW20" i="40"/>
  <c r="HH20" i="40" s="1"/>
  <c r="GX20" i="40"/>
  <c r="HI20" i="40" s="1"/>
  <c r="GY20" i="40"/>
  <c r="HJ20" i="40" s="1"/>
  <c r="GZ20" i="40"/>
  <c r="HK20" i="40" s="1"/>
  <c r="HA20" i="40"/>
  <c r="HL20" i="40" s="1"/>
  <c r="HB20" i="40"/>
  <c r="HM20" i="40" s="1"/>
  <c r="HC20" i="40"/>
  <c r="HN20" i="40" s="1"/>
  <c r="HD20" i="40"/>
  <c r="HO20" i="40" s="1"/>
  <c r="HE20" i="40"/>
  <c r="HP20" i="40" s="1"/>
  <c r="HF20" i="40"/>
  <c r="HQ20" i="40" s="1"/>
  <c r="GV21" i="40"/>
  <c r="HG21" i="40" s="1"/>
  <c r="GW21" i="40"/>
  <c r="HH21" i="40" s="1"/>
  <c r="GX21" i="40"/>
  <c r="GY21" i="40"/>
  <c r="HJ21" i="40" s="1"/>
  <c r="GZ21" i="40"/>
  <c r="HK21" i="40" s="1"/>
  <c r="HA21" i="40"/>
  <c r="HL21" i="40" s="1"/>
  <c r="HB21" i="40"/>
  <c r="HM21" i="40" s="1"/>
  <c r="HC21" i="40"/>
  <c r="HN21" i="40" s="1"/>
  <c r="HD21" i="40"/>
  <c r="HO21" i="40" s="1"/>
  <c r="HE21" i="40"/>
  <c r="HP21" i="40" s="1"/>
  <c r="HF21" i="40"/>
  <c r="HQ21" i="40" s="1"/>
  <c r="GV22" i="40"/>
  <c r="HG22" i="40" s="1"/>
  <c r="GW22" i="40"/>
  <c r="HH22" i="40" s="1"/>
  <c r="GX22" i="40"/>
  <c r="HI22" i="40" s="1"/>
  <c r="GY22" i="40"/>
  <c r="HJ22" i="40" s="1"/>
  <c r="GZ22" i="40"/>
  <c r="HK22" i="40" s="1"/>
  <c r="HA22" i="40"/>
  <c r="HL22" i="40" s="1"/>
  <c r="HB22" i="40"/>
  <c r="HM22" i="40" s="1"/>
  <c r="HC22" i="40"/>
  <c r="HN22" i="40" s="1"/>
  <c r="HD22" i="40"/>
  <c r="HO22" i="40" s="1"/>
  <c r="HE22" i="40"/>
  <c r="HP22" i="40" s="1"/>
  <c r="HF22" i="40"/>
  <c r="HQ22" i="40" s="1"/>
  <c r="GV23" i="40"/>
  <c r="HG23" i="40" s="1"/>
  <c r="GW23" i="40"/>
  <c r="HH23" i="40" s="1"/>
  <c r="GX23" i="40"/>
  <c r="HI23" i="40" s="1"/>
  <c r="GY23" i="40"/>
  <c r="HJ23" i="40" s="1"/>
  <c r="GZ23" i="40"/>
  <c r="HK23" i="40" s="1"/>
  <c r="HA23" i="40"/>
  <c r="HL23" i="40" s="1"/>
  <c r="HB23" i="40"/>
  <c r="HM23" i="40" s="1"/>
  <c r="HC23" i="40"/>
  <c r="HN23" i="40" s="1"/>
  <c r="HD23" i="40"/>
  <c r="HO23" i="40" s="1"/>
  <c r="HE23" i="40"/>
  <c r="HP23" i="40" s="1"/>
  <c r="HF23" i="40"/>
  <c r="HQ23" i="40" s="1"/>
  <c r="GV24" i="40"/>
  <c r="HG24" i="40" s="1"/>
  <c r="GW24" i="40"/>
  <c r="HH24" i="40" s="1"/>
  <c r="GX24" i="40"/>
  <c r="HI24" i="40" s="1"/>
  <c r="GY24" i="40"/>
  <c r="HJ24" i="40" s="1"/>
  <c r="GZ24" i="40"/>
  <c r="HK24" i="40" s="1"/>
  <c r="HA24" i="40"/>
  <c r="HL24" i="40" s="1"/>
  <c r="HB24" i="40"/>
  <c r="HM24" i="40" s="1"/>
  <c r="HC24" i="40"/>
  <c r="HN24" i="40" s="1"/>
  <c r="HD24" i="40"/>
  <c r="HO24" i="40" s="1"/>
  <c r="HE24" i="40"/>
  <c r="HP24" i="40" s="1"/>
  <c r="HF24" i="40"/>
  <c r="HQ24" i="40" s="1"/>
  <c r="GV25" i="40"/>
  <c r="GW25" i="40"/>
  <c r="GX25" i="40"/>
  <c r="GY25" i="40"/>
  <c r="GZ25" i="40"/>
  <c r="HA25" i="40"/>
  <c r="HB25" i="40"/>
  <c r="HC25" i="40"/>
  <c r="HD25" i="40"/>
  <c r="HE25" i="40"/>
  <c r="HF25" i="40"/>
  <c r="GV26" i="40"/>
  <c r="GW26" i="40"/>
  <c r="HH26" i="40" s="1"/>
  <c r="GX26" i="40"/>
  <c r="HI26" i="40" s="1"/>
  <c r="GY26" i="40"/>
  <c r="HJ26" i="40" s="1"/>
  <c r="GZ26" i="40"/>
  <c r="HK26" i="40" s="1"/>
  <c r="HA26" i="40"/>
  <c r="HL26" i="40" s="1"/>
  <c r="HB26" i="40"/>
  <c r="HM26" i="40" s="1"/>
  <c r="HC26" i="40"/>
  <c r="HN26" i="40" s="1"/>
  <c r="HD26" i="40"/>
  <c r="HO26" i="40" s="1"/>
  <c r="HE26" i="40"/>
  <c r="HP26" i="40" s="1"/>
  <c r="HF26" i="40"/>
  <c r="HQ26" i="40" s="1"/>
  <c r="GV27" i="40"/>
  <c r="GW27" i="40"/>
  <c r="GX27" i="40"/>
  <c r="HI27" i="40" s="1"/>
  <c r="GY27" i="40"/>
  <c r="GZ27" i="40"/>
  <c r="HA27" i="40"/>
  <c r="HB27" i="40"/>
  <c r="HC27" i="40"/>
  <c r="HD27" i="40"/>
  <c r="HE27" i="40"/>
  <c r="HF27" i="40"/>
  <c r="GV28" i="40"/>
  <c r="GW28" i="40"/>
  <c r="GX28" i="40"/>
  <c r="GY28" i="40"/>
  <c r="GZ28" i="40"/>
  <c r="HA28" i="40"/>
  <c r="HB28" i="40"/>
  <c r="HC28" i="40"/>
  <c r="HD28" i="40"/>
  <c r="HE28" i="40"/>
  <c r="HF28" i="40"/>
  <c r="GV29" i="40"/>
  <c r="GW29" i="40"/>
  <c r="GX29" i="40"/>
  <c r="GY29" i="40"/>
  <c r="HJ29" i="40" s="1"/>
  <c r="GZ29" i="40"/>
  <c r="HA29" i="40"/>
  <c r="HB29" i="40"/>
  <c r="HC29" i="40"/>
  <c r="HD29" i="40"/>
  <c r="HE29" i="40"/>
  <c r="HF29" i="40"/>
  <c r="GV30" i="40"/>
  <c r="GW30" i="40"/>
  <c r="GX30" i="40"/>
  <c r="GY30" i="40"/>
  <c r="GZ30" i="40"/>
  <c r="HA30" i="40"/>
  <c r="HB30" i="40"/>
  <c r="HC30" i="40"/>
  <c r="HD30" i="40"/>
  <c r="HE30" i="40"/>
  <c r="HF30" i="40"/>
  <c r="HQ30" i="40" s="1"/>
  <c r="GV31" i="40"/>
  <c r="HG31" i="40" s="1"/>
  <c r="GW31" i="40"/>
  <c r="HH31" i="40" s="1"/>
  <c r="GX31" i="40"/>
  <c r="HI31" i="40" s="1"/>
  <c r="GY31" i="40"/>
  <c r="HJ31" i="40" s="1"/>
  <c r="GZ31" i="40"/>
  <c r="HK31" i="40" s="1"/>
  <c r="HA31" i="40"/>
  <c r="HL31" i="40" s="1"/>
  <c r="HB31" i="40"/>
  <c r="HM31" i="40" s="1"/>
  <c r="HC31" i="40"/>
  <c r="HN31" i="40" s="1"/>
  <c r="HD31" i="40"/>
  <c r="HO31" i="40" s="1"/>
  <c r="HE31" i="40"/>
  <c r="HP31" i="40" s="1"/>
  <c r="HF31" i="40"/>
  <c r="HQ31" i="40" s="1"/>
  <c r="GV32" i="40"/>
  <c r="GW32" i="40"/>
  <c r="GX32" i="40"/>
  <c r="GY32" i="40"/>
  <c r="GZ32" i="40"/>
  <c r="HA32" i="40"/>
  <c r="HB32" i="40"/>
  <c r="HM32" i="40" s="1"/>
  <c r="HC32" i="40"/>
  <c r="HN32" i="40" s="1"/>
  <c r="HD32" i="40"/>
  <c r="HO32" i="40" s="1"/>
  <c r="HE32" i="40"/>
  <c r="HP32" i="40" s="1"/>
  <c r="HF32" i="40"/>
  <c r="HQ32" i="40" s="1"/>
  <c r="GV33" i="40"/>
  <c r="GW33" i="40"/>
  <c r="GX33" i="40"/>
  <c r="GY33" i="40"/>
  <c r="GZ33" i="40"/>
  <c r="HA33" i="40"/>
  <c r="HB33" i="40"/>
  <c r="HC33" i="40"/>
  <c r="HD33" i="40"/>
  <c r="HO33" i="40" s="1"/>
  <c r="HE33" i="40"/>
  <c r="HP33" i="40" s="1"/>
  <c r="HF33" i="40"/>
  <c r="HQ33" i="40" s="1"/>
  <c r="GV34" i="40"/>
  <c r="GW34" i="40"/>
  <c r="GX34" i="40"/>
  <c r="GY34" i="40"/>
  <c r="GZ34" i="40"/>
  <c r="HA34" i="40"/>
  <c r="HB34" i="40"/>
  <c r="HC34" i="40"/>
  <c r="HD34" i="40"/>
  <c r="HO34" i="40" s="1"/>
  <c r="HE34" i="40"/>
  <c r="HP34" i="40" s="1"/>
  <c r="HF34" i="40"/>
  <c r="HQ34" i="40" s="1"/>
  <c r="GV35" i="40"/>
  <c r="HG35" i="40" s="1"/>
  <c r="GW35" i="40"/>
  <c r="GX35" i="40"/>
  <c r="GY35" i="40"/>
  <c r="GZ35" i="40"/>
  <c r="HA35" i="40"/>
  <c r="HB35" i="40"/>
  <c r="HC35" i="40"/>
  <c r="HD35" i="40"/>
  <c r="HE35" i="40"/>
  <c r="HF35" i="40"/>
  <c r="GV36" i="40"/>
  <c r="HG36" i="40" s="1"/>
  <c r="GW36" i="40"/>
  <c r="HH36" i="40" s="1"/>
  <c r="GX36" i="40"/>
  <c r="HI36" i="40" s="1"/>
  <c r="GY36" i="40"/>
  <c r="GZ36" i="40"/>
  <c r="HA36" i="40"/>
  <c r="HB36" i="40"/>
  <c r="HC36" i="40"/>
  <c r="HD36" i="40"/>
  <c r="HE36" i="40"/>
  <c r="HF36" i="40"/>
  <c r="GV37" i="40"/>
  <c r="HG37" i="40" s="1"/>
  <c r="GW37" i="40"/>
  <c r="HH37" i="40" s="1"/>
  <c r="GX37" i="40"/>
  <c r="HI37" i="40" s="1"/>
  <c r="GY37" i="40"/>
  <c r="GZ37" i="40"/>
  <c r="HA37" i="40"/>
  <c r="HB37" i="40"/>
  <c r="HC37" i="40"/>
  <c r="HD37" i="40"/>
  <c r="HE37" i="40"/>
  <c r="HF37" i="40"/>
  <c r="GV38" i="40"/>
  <c r="HG38" i="40" s="1"/>
  <c r="GW38" i="40"/>
  <c r="HH38" i="40" s="1"/>
  <c r="GX38" i="40"/>
  <c r="HI38" i="40" s="1"/>
  <c r="GY38" i="40"/>
  <c r="HJ38" i="40" s="1"/>
  <c r="GZ38" i="40"/>
  <c r="HK38" i="40" s="1"/>
  <c r="HA38" i="40"/>
  <c r="HL38" i="40" s="1"/>
  <c r="HB38" i="40"/>
  <c r="HM38" i="40" s="1"/>
  <c r="HC38" i="40"/>
  <c r="HN38" i="40" s="1"/>
  <c r="HD38" i="40"/>
  <c r="HO38" i="40" s="1"/>
  <c r="HE38" i="40"/>
  <c r="HF38" i="40"/>
  <c r="GV39" i="40"/>
  <c r="GW39" i="40"/>
  <c r="GX39" i="40"/>
  <c r="GY39" i="40"/>
  <c r="HJ39" i="40" s="1"/>
  <c r="GZ39" i="40"/>
  <c r="HK39" i="40" s="1"/>
  <c r="HA39" i="40"/>
  <c r="HL39" i="40" s="1"/>
  <c r="HB39" i="40"/>
  <c r="HM39" i="40" s="1"/>
  <c r="HC39" i="40"/>
  <c r="HN39" i="40" s="1"/>
  <c r="HD39" i="40"/>
  <c r="HE39" i="40"/>
  <c r="HP39" i="40" s="1"/>
  <c r="HF39" i="40"/>
  <c r="HQ39" i="40" s="1"/>
  <c r="GV40" i="40"/>
  <c r="GW40" i="40"/>
  <c r="GX40" i="40"/>
  <c r="GY40" i="40"/>
  <c r="GZ40" i="40"/>
  <c r="HA40" i="40"/>
  <c r="HB40" i="40"/>
  <c r="HC40" i="40"/>
  <c r="HD40" i="40"/>
  <c r="HE40" i="40"/>
  <c r="HF40" i="40"/>
  <c r="GV41" i="40"/>
  <c r="GW41" i="40"/>
  <c r="GX41" i="40"/>
  <c r="GY41" i="40"/>
  <c r="HJ41" i="40" s="1"/>
  <c r="GZ41" i="40"/>
  <c r="HK41" i="40" s="1"/>
  <c r="HA41" i="40"/>
  <c r="HL41" i="40" s="1"/>
  <c r="HB41" i="40"/>
  <c r="HM41" i="40" s="1"/>
  <c r="HC41" i="40"/>
  <c r="HN41" i="40" s="1"/>
  <c r="HD41" i="40"/>
  <c r="HO41" i="40" s="1"/>
  <c r="HE41" i="40"/>
  <c r="HP41" i="40" s="1"/>
  <c r="HF41" i="40"/>
  <c r="HQ41" i="40" s="1"/>
  <c r="GV42" i="40"/>
  <c r="GW42" i="40"/>
  <c r="GX42" i="40"/>
  <c r="HI42" i="40" s="1"/>
  <c r="GY42" i="40"/>
  <c r="HJ42" i="40" s="1"/>
  <c r="GZ42" i="40"/>
  <c r="HK42" i="40" s="1"/>
  <c r="HA42" i="40"/>
  <c r="HB42" i="40"/>
  <c r="HC42" i="40"/>
  <c r="HD42" i="40"/>
  <c r="HE42" i="40"/>
  <c r="HF42" i="40"/>
  <c r="GV43" i="40"/>
  <c r="HG43" i="40" s="1"/>
  <c r="GW43" i="40"/>
  <c r="HH43" i="40" s="1"/>
  <c r="GX43" i="40"/>
  <c r="HI43" i="40" s="1"/>
  <c r="GY43" i="40"/>
  <c r="HJ43" i="40" s="1"/>
  <c r="GZ43" i="40"/>
  <c r="HK43" i="40" s="1"/>
  <c r="HA43" i="40"/>
  <c r="HL43" i="40" s="1"/>
  <c r="HB43" i="40"/>
  <c r="HM43" i="40" s="1"/>
  <c r="HC43" i="40"/>
  <c r="HN43" i="40" s="1"/>
  <c r="HD43" i="40"/>
  <c r="HO43" i="40" s="1"/>
  <c r="HE43" i="40"/>
  <c r="HP43" i="40" s="1"/>
  <c r="HF43" i="40"/>
  <c r="HQ43" i="40" s="1"/>
  <c r="GV44" i="40"/>
  <c r="GW44" i="40"/>
  <c r="GX44" i="40"/>
  <c r="GY44" i="40"/>
  <c r="GZ44" i="40"/>
  <c r="HA44" i="40"/>
  <c r="HB44" i="40"/>
  <c r="HC44" i="40"/>
  <c r="HD44" i="40"/>
  <c r="HE44" i="40"/>
  <c r="HF44" i="40"/>
  <c r="GV45" i="40"/>
  <c r="GW45" i="40"/>
  <c r="GX45" i="40"/>
  <c r="GY45" i="40"/>
  <c r="GZ45" i="40"/>
  <c r="HA45" i="40"/>
  <c r="HB45" i="40"/>
  <c r="HC45" i="40"/>
  <c r="HD45" i="40"/>
  <c r="HE45" i="40"/>
  <c r="HF45" i="40"/>
  <c r="GV46" i="40"/>
  <c r="HG46" i="40" s="1"/>
  <c r="GW46" i="40"/>
  <c r="HH46" i="40" s="1"/>
  <c r="GX46" i="40"/>
  <c r="HI46" i="40" s="1"/>
  <c r="GY46" i="40"/>
  <c r="HJ46" i="40" s="1"/>
  <c r="GZ46" i="40"/>
  <c r="HK46" i="40" s="1"/>
  <c r="HA46" i="40"/>
  <c r="HL46" i="40" s="1"/>
  <c r="HB46" i="40"/>
  <c r="HM46" i="40" s="1"/>
  <c r="HC46" i="40"/>
  <c r="HN46" i="40" s="1"/>
  <c r="HD46" i="40"/>
  <c r="HO46" i="40" s="1"/>
  <c r="HE46" i="40"/>
  <c r="HP46" i="40" s="1"/>
  <c r="HF46" i="40"/>
  <c r="GV47" i="40"/>
  <c r="HG47" i="40" s="1"/>
  <c r="GW47" i="40"/>
  <c r="HH47" i="40" s="1"/>
  <c r="GX47" i="40"/>
  <c r="HI47" i="40" s="1"/>
  <c r="GY47" i="40"/>
  <c r="HJ47" i="40" s="1"/>
  <c r="GZ47" i="40"/>
  <c r="HK47" i="40" s="1"/>
  <c r="HA47" i="40"/>
  <c r="HL47" i="40" s="1"/>
  <c r="HB47" i="40"/>
  <c r="HM47" i="40" s="1"/>
  <c r="HC47" i="40"/>
  <c r="HN47" i="40" s="1"/>
  <c r="HD47" i="40"/>
  <c r="HO47" i="40" s="1"/>
  <c r="HE47" i="40"/>
  <c r="HP47" i="40" s="1"/>
  <c r="HF47" i="40"/>
  <c r="HQ47" i="40" s="1"/>
  <c r="GV48" i="40"/>
  <c r="HG48" i="40" s="1"/>
  <c r="GW48" i="40"/>
  <c r="HH48" i="40" s="1"/>
  <c r="GX48" i="40"/>
  <c r="HI48" i="40" s="1"/>
  <c r="GY48" i="40"/>
  <c r="HJ48" i="40" s="1"/>
  <c r="GZ48" i="40"/>
  <c r="HK48" i="40" s="1"/>
  <c r="HA48" i="40"/>
  <c r="HB48" i="40"/>
  <c r="HM48" i="40" s="1"/>
  <c r="HC48" i="40"/>
  <c r="HN48" i="40" s="1"/>
  <c r="HD48" i="40"/>
  <c r="HO48" i="40" s="1"/>
  <c r="HE48" i="40"/>
  <c r="HP48" i="40" s="1"/>
  <c r="HF48" i="40"/>
  <c r="HQ48" i="40" s="1"/>
  <c r="GV49" i="40"/>
  <c r="HG49" i="40" s="1"/>
  <c r="GW49" i="40"/>
  <c r="HH49" i="40" s="1"/>
  <c r="GX49" i="40"/>
  <c r="HI49" i="40" s="1"/>
  <c r="GY49" i="40"/>
  <c r="HJ49" i="40" s="1"/>
  <c r="GZ49" i="40"/>
  <c r="HK49" i="40" s="1"/>
  <c r="HA49" i="40"/>
  <c r="HL49" i="40" s="1"/>
  <c r="HB49" i="40"/>
  <c r="HM49" i="40" s="1"/>
  <c r="HC49" i="40"/>
  <c r="HN49" i="40" s="1"/>
  <c r="HD49" i="40"/>
  <c r="HO49" i="40" s="1"/>
  <c r="HE49" i="40"/>
  <c r="HP49" i="40" s="1"/>
  <c r="HF49" i="40"/>
  <c r="HQ49" i="40" s="1"/>
  <c r="GV50" i="40"/>
  <c r="HG50" i="40" s="1"/>
  <c r="GW50" i="40"/>
  <c r="HH50" i="40" s="1"/>
  <c r="GX50" i="40"/>
  <c r="HI50" i="40" s="1"/>
  <c r="GY50" i="40"/>
  <c r="HJ50" i="40" s="1"/>
  <c r="GZ50" i="40"/>
  <c r="HK50" i="40" s="1"/>
  <c r="HA50" i="40"/>
  <c r="HB50" i="40"/>
  <c r="HC50" i="40"/>
  <c r="HD50" i="40"/>
  <c r="HE50" i="40"/>
  <c r="HF50" i="40"/>
  <c r="GV51" i="40"/>
  <c r="GW51" i="40"/>
  <c r="GX51" i="40"/>
  <c r="GY51" i="40"/>
  <c r="HJ51" i="40" s="1"/>
  <c r="GZ51" i="40"/>
  <c r="HK51" i="40" s="1"/>
  <c r="HA51" i="40"/>
  <c r="HL51" i="40" s="1"/>
  <c r="HB51" i="40"/>
  <c r="HM51" i="40" s="1"/>
  <c r="HC51" i="40"/>
  <c r="HN51" i="40" s="1"/>
  <c r="HD51" i="40"/>
  <c r="HO51" i="40" s="1"/>
  <c r="HE51" i="40"/>
  <c r="HP51" i="40" s="1"/>
  <c r="HF51" i="40"/>
  <c r="HQ51" i="40" s="1"/>
  <c r="GV52" i="40"/>
  <c r="GW52" i="40"/>
  <c r="GX52" i="40"/>
  <c r="GY52" i="40"/>
  <c r="GZ52" i="40"/>
  <c r="HA52" i="40"/>
  <c r="HB52" i="40"/>
  <c r="HC52" i="40"/>
  <c r="HD52" i="40"/>
  <c r="HE52" i="40"/>
  <c r="HF52" i="40"/>
  <c r="GV53" i="40"/>
  <c r="GW53" i="40"/>
  <c r="GX53" i="40"/>
  <c r="GY53" i="40"/>
  <c r="HJ53" i="40" s="1"/>
  <c r="GZ53" i="40"/>
  <c r="HK53" i="40" s="1"/>
  <c r="HA53" i="40"/>
  <c r="HL53" i="40" s="1"/>
  <c r="HB53" i="40"/>
  <c r="HM53" i="40" s="1"/>
  <c r="HC53" i="40"/>
  <c r="HN53" i="40" s="1"/>
  <c r="HD53" i="40"/>
  <c r="HO53" i="40" s="1"/>
  <c r="HE53" i="40"/>
  <c r="HP53" i="40" s="1"/>
  <c r="HF53" i="40"/>
  <c r="HQ53" i="40" s="1"/>
  <c r="GV54" i="40"/>
  <c r="GW54" i="40"/>
  <c r="GX54" i="40"/>
  <c r="GY54" i="40"/>
  <c r="GZ54" i="40"/>
  <c r="HA54" i="40"/>
  <c r="HB54" i="40"/>
  <c r="HC54" i="40"/>
  <c r="HD54" i="40"/>
  <c r="HE54" i="40"/>
  <c r="HF54" i="40"/>
  <c r="GV55" i="40"/>
  <c r="HG55" i="40" s="1"/>
  <c r="GW55" i="40"/>
  <c r="HH55" i="40" s="1"/>
  <c r="GX55" i="40"/>
  <c r="HI55" i="40" s="1"/>
  <c r="GY55" i="40"/>
  <c r="HJ55" i="40" s="1"/>
  <c r="GZ55" i="40"/>
  <c r="HK55" i="40" s="1"/>
  <c r="HA55" i="40"/>
  <c r="HL55" i="40" s="1"/>
  <c r="HB55" i="40"/>
  <c r="HM55" i="40" s="1"/>
  <c r="HC55" i="40"/>
  <c r="HN55" i="40" s="1"/>
  <c r="HD55" i="40"/>
  <c r="HO55" i="40" s="1"/>
  <c r="HE55" i="40"/>
  <c r="HP55" i="40" s="1"/>
  <c r="HF55" i="40"/>
  <c r="HQ55" i="40" s="1"/>
  <c r="GV56" i="40"/>
  <c r="HG56" i="40" s="1"/>
  <c r="GW56" i="40"/>
  <c r="HH56" i="40" s="1"/>
  <c r="GX56" i="40"/>
  <c r="HI56" i="40" s="1"/>
  <c r="GY56" i="40"/>
  <c r="HJ56" i="40" s="1"/>
  <c r="GZ56" i="40"/>
  <c r="HK56" i="40" s="1"/>
  <c r="HA56" i="40"/>
  <c r="HL56" i="40" s="1"/>
  <c r="HB56" i="40"/>
  <c r="HM56" i="40" s="1"/>
  <c r="HC56" i="40"/>
  <c r="HN56" i="40" s="1"/>
  <c r="HD56" i="40"/>
  <c r="HO56" i="40" s="1"/>
  <c r="HE56" i="40"/>
  <c r="HP56" i="40" s="1"/>
  <c r="HF56" i="40"/>
  <c r="HQ56" i="40" s="1"/>
  <c r="GV57" i="40"/>
  <c r="GW57" i="40"/>
  <c r="HH57" i="40" s="1"/>
  <c r="GX57" i="40"/>
  <c r="HI57" i="40" s="1"/>
  <c r="GY57" i="40"/>
  <c r="GZ57" i="40"/>
  <c r="HA57" i="40"/>
  <c r="HB57" i="40"/>
  <c r="HC57" i="40"/>
  <c r="HD57" i="40"/>
  <c r="HE57" i="40"/>
  <c r="HF57" i="40"/>
  <c r="GV58" i="40"/>
  <c r="GW58" i="40"/>
  <c r="GX58" i="40"/>
  <c r="GY58" i="40"/>
  <c r="GZ58" i="40"/>
  <c r="HA58" i="40"/>
  <c r="HB58" i="40"/>
  <c r="HM58" i="40" s="1"/>
  <c r="HC58" i="40"/>
  <c r="HN58" i="40" s="1"/>
  <c r="HD58" i="40"/>
  <c r="HO58" i="40" s="1"/>
  <c r="HE58" i="40"/>
  <c r="HP58" i="40" s="1"/>
  <c r="HF58" i="40"/>
  <c r="HQ58" i="40" s="1"/>
  <c r="GV59" i="40"/>
  <c r="GW59" i="40"/>
  <c r="HH59" i="40" s="1"/>
  <c r="GX59" i="40"/>
  <c r="HI59" i="40" s="1"/>
  <c r="GY59" i="40"/>
  <c r="HJ59" i="40" s="1"/>
  <c r="GZ59" i="40"/>
  <c r="HK59" i="40" s="1"/>
  <c r="HA59" i="40"/>
  <c r="HL59" i="40" s="1"/>
  <c r="HB59" i="40"/>
  <c r="HM59" i="40" s="1"/>
  <c r="HC59" i="40"/>
  <c r="HN59" i="40" s="1"/>
  <c r="HD59" i="40"/>
  <c r="HO59" i="40" s="1"/>
  <c r="HE59" i="40"/>
  <c r="HF59" i="40"/>
  <c r="GV60" i="40"/>
  <c r="HG60" i="40" s="1"/>
  <c r="GW60" i="40"/>
  <c r="HH60" i="40" s="1"/>
  <c r="GX60" i="40"/>
  <c r="HI60" i="40" s="1"/>
  <c r="GY60" i="40"/>
  <c r="HJ60" i="40" s="1"/>
  <c r="GZ60" i="40"/>
  <c r="HK60" i="40" s="1"/>
  <c r="HA60" i="40"/>
  <c r="HL60" i="40" s="1"/>
  <c r="HB60" i="40"/>
  <c r="HM60" i="40" s="1"/>
  <c r="HC60" i="40"/>
  <c r="HN60" i="40" s="1"/>
  <c r="HD60" i="40"/>
  <c r="HO60" i="40" s="1"/>
  <c r="HE60" i="40"/>
  <c r="HP60" i="40" s="1"/>
  <c r="HF60" i="40"/>
  <c r="HQ60" i="40" s="1"/>
  <c r="GV61" i="40"/>
  <c r="GW61" i="40"/>
  <c r="GX61" i="40"/>
  <c r="GY61" i="40"/>
  <c r="HJ61" i="40" s="1"/>
  <c r="GZ61" i="40"/>
  <c r="HK61" i="40" s="1"/>
  <c r="HA61" i="40"/>
  <c r="HL61" i="40" s="1"/>
  <c r="HB61" i="40"/>
  <c r="HM61" i="40" s="1"/>
  <c r="HC61" i="40"/>
  <c r="HN61" i="40" s="1"/>
  <c r="HD61" i="40"/>
  <c r="HO61" i="40" s="1"/>
  <c r="HE61" i="40"/>
  <c r="HF61" i="40"/>
  <c r="GV62" i="40"/>
  <c r="HG62" i="40" s="1"/>
  <c r="GW62" i="40"/>
  <c r="HH62" i="40" s="1"/>
  <c r="GX62" i="40"/>
  <c r="HI62" i="40" s="1"/>
  <c r="GY62" i="40"/>
  <c r="HJ62" i="40" s="1"/>
  <c r="GZ62" i="40"/>
  <c r="HK62" i="40" s="1"/>
  <c r="HA62" i="40"/>
  <c r="HL62" i="40" s="1"/>
  <c r="HB62" i="40"/>
  <c r="HM62" i="40" s="1"/>
  <c r="HC62" i="40"/>
  <c r="HN62" i="40" s="1"/>
  <c r="HD62" i="40"/>
  <c r="HO62" i="40" s="1"/>
  <c r="HE62" i="40"/>
  <c r="HP62" i="40" s="1"/>
  <c r="HF62" i="40"/>
  <c r="HQ62" i="40" s="1"/>
  <c r="GV63" i="40"/>
  <c r="GW63" i="40"/>
  <c r="GX63" i="40"/>
  <c r="GY63" i="40"/>
  <c r="GZ63" i="40"/>
  <c r="HA63" i="40"/>
  <c r="HB63" i="40"/>
  <c r="HC63" i="40"/>
  <c r="HD63" i="40"/>
  <c r="HE63" i="40"/>
  <c r="HF63" i="40"/>
  <c r="GV64" i="40"/>
  <c r="HG64" i="40" s="1"/>
  <c r="GW64" i="40"/>
  <c r="HH64" i="40" s="1"/>
  <c r="GX64" i="40"/>
  <c r="HI64" i="40" s="1"/>
  <c r="GY64" i="40"/>
  <c r="HJ64" i="40" s="1"/>
  <c r="GZ64" i="40"/>
  <c r="HK64" i="40" s="1"/>
  <c r="HA64" i="40"/>
  <c r="HL64" i="40" s="1"/>
  <c r="HB64" i="40"/>
  <c r="HM64" i="40" s="1"/>
  <c r="HC64" i="40"/>
  <c r="HN64" i="40" s="1"/>
  <c r="HD64" i="40"/>
  <c r="HO64" i="40" s="1"/>
  <c r="HE64" i="40"/>
  <c r="HP64" i="40" s="1"/>
  <c r="HF64" i="40"/>
  <c r="HQ64" i="40" s="1"/>
  <c r="GV65" i="40"/>
  <c r="GW65" i="40"/>
  <c r="GX65" i="40"/>
  <c r="GY65" i="40"/>
  <c r="HJ65" i="40" s="1"/>
  <c r="GZ65" i="40"/>
  <c r="HK65" i="40" s="1"/>
  <c r="HA65" i="40"/>
  <c r="HL65" i="40" s="1"/>
  <c r="HB65" i="40"/>
  <c r="HM65" i="40" s="1"/>
  <c r="HC65" i="40"/>
  <c r="HN65" i="40" s="1"/>
  <c r="HD65" i="40"/>
  <c r="HO65" i="40" s="1"/>
  <c r="HE65" i="40"/>
  <c r="HF65" i="40"/>
  <c r="HQ65" i="40" s="1"/>
  <c r="GV66" i="40"/>
  <c r="HG66" i="40" s="1"/>
  <c r="GW66" i="40"/>
  <c r="HH66" i="40" s="1"/>
  <c r="GX66" i="40"/>
  <c r="HI66" i="40" s="1"/>
  <c r="GY66" i="40"/>
  <c r="HJ66" i="40" s="1"/>
  <c r="GZ66" i="40"/>
  <c r="HK66" i="40" s="1"/>
  <c r="HA66" i="40"/>
  <c r="HL66" i="40" s="1"/>
  <c r="HB66" i="40"/>
  <c r="HM66" i="40" s="1"/>
  <c r="HC66" i="40"/>
  <c r="HN66" i="40" s="1"/>
  <c r="HD66" i="40"/>
  <c r="HO66" i="40" s="1"/>
  <c r="HE66" i="40"/>
  <c r="HP66" i="40" s="1"/>
  <c r="HF66" i="40"/>
  <c r="HQ66" i="40" s="1"/>
  <c r="GV67" i="40"/>
  <c r="GW67" i="40"/>
  <c r="GX67" i="40"/>
  <c r="GY67" i="40"/>
  <c r="HJ67" i="40" s="1"/>
  <c r="GZ67" i="40"/>
  <c r="HK67" i="40" s="1"/>
  <c r="HA67" i="40"/>
  <c r="HL67" i="40" s="1"/>
  <c r="HB67" i="40"/>
  <c r="HM67" i="40" s="1"/>
  <c r="HC67" i="40"/>
  <c r="HN67" i="40" s="1"/>
  <c r="HD67" i="40"/>
  <c r="HO67" i="40" s="1"/>
  <c r="HE67" i="40"/>
  <c r="HF67" i="40"/>
  <c r="GV68" i="40"/>
  <c r="GW68" i="40"/>
  <c r="GX68" i="40"/>
  <c r="GY68" i="40"/>
  <c r="GZ68" i="40"/>
  <c r="HK68" i="40" s="1"/>
  <c r="HA68" i="40"/>
  <c r="HL68" i="40" s="1"/>
  <c r="HB68" i="40"/>
  <c r="HM68" i="40" s="1"/>
  <c r="HC68" i="40"/>
  <c r="HN68" i="40" s="1"/>
  <c r="HD68" i="40"/>
  <c r="HO68" i="40" s="1"/>
  <c r="HE68" i="40"/>
  <c r="HP68" i="40" s="1"/>
  <c r="HF68" i="40"/>
  <c r="HQ68" i="40" s="1"/>
  <c r="GV69" i="40"/>
  <c r="GW69" i="40"/>
  <c r="GX69" i="40"/>
  <c r="GY69" i="40"/>
  <c r="GZ69" i="40"/>
  <c r="HK69" i="40" s="1"/>
  <c r="HA69" i="40"/>
  <c r="HL69" i="40" s="1"/>
  <c r="HB69" i="40"/>
  <c r="HM69" i="40" s="1"/>
  <c r="HC69" i="40"/>
  <c r="HN69" i="40" s="1"/>
  <c r="HD69" i="40"/>
  <c r="HO69" i="40" s="1"/>
  <c r="HE69" i="40"/>
  <c r="HP69" i="40" s="1"/>
  <c r="HF69" i="40"/>
  <c r="HQ69" i="40" s="1"/>
  <c r="GV70" i="40"/>
  <c r="GW70" i="40"/>
  <c r="GX70" i="40"/>
  <c r="GY70" i="40"/>
  <c r="GZ70" i="40"/>
  <c r="HK70" i="40" s="1"/>
  <c r="HA70" i="40"/>
  <c r="HL70" i="40" s="1"/>
  <c r="HB70" i="40"/>
  <c r="HM70" i="40" s="1"/>
  <c r="HC70" i="40"/>
  <c r="HN70" i="40" s="1"/>
  <c r="HD70" i="40"/>
  <c r="HO70" i="40" s="1"/>
  <c r="HE70" i="40"/>
  <c r="HP70" i="40" s="1"/>
  <c r="HF70" i="40"/>
  <c r="HQ70" i="40" s="1"/>
  <c r="GV71" i="40"/>
  <c r="GW71" i="40"/>
  <c r="GX71" i="40"/>
  <c r="GY71" i="40"/>
  <c r="GZ71" i="40"/>
  <c r="HA71" i="40"/>
  <c r="HB71" i="40"/>
  <c r="HC71" i="40"/>
  <c r="HD71" i="40"/>
  <c r="HE71" i="40"/>
  <c r="HP71" i="40" s="1"/>
  <c r="HF71" i="40"/>
  <c r="GV72" i="40"/>
  <c r="HG72" i="40" s="1"/>
  <c r="GW72" i="40"/>
  <c r="HH72" i="40" s="1"/>
  <c r="GX72" i="40"/>
  <c r="HI72" i="40" s="1"/>
  <c r="GY72" i="40"/>
  <c r="GZ72" i="40"/>
  <c r="HA72" i="40"/>
  <c r="HB72" i="40"/>
  <c r="HC72" i="40"/>
  <c r="HD72" i="40"/>
  <c r="HE72" i="40"/>
  <c r="HF72" i="40"/>
  <c r="GV73" i="40"/>
  <c r="HG73" i="40" s="1"/>
  <c r="GW73" i="40"/>
  <c r="HH73" i="40" s="1"/>
  <c r="GX73" i="40"/>
  <c r="GY73" i="40"/>
  <c r="GZ73" i="40"/>
  <c r="HA73" i="40"/>
  <c r="HB73" i="40"/>
  <c r="HC73" i="40"/>
  <c r="HD73" i="40"/>
  <c r="HE73" i="40"/>
  <c r="HF73" i="40"/>
  <c r="GV74" i="40"/>
  <c r="HG74" i="40" s="1"/>
  <c r="GW74" i="40"/>
  <c r="HH74" i="40" s="1"/>
  <c r="GX74" i="40"/>
  <c r="HI74" i="40" s="1"/>
  <c r="GY74" i="40"/>
  <c r="HJ74" i="40" s="1"/>
  <c r="GZ74" i="40"/>
  <c r="HK74" i="40" s="1"/>
  <c r="HA74" i="40"/>
  <c r="HL74" i="40" s="1"/>
  <c r="HB74" i="40"/>
  <c r="HM74" i="40" s="1"/>
  <c r="HC74" i="40"/>
  <c r="HN74" i="40" s="1"/>
  <c r="HD74" i="40"/>
  <c r="HO74" i="40" s="1"/>
  <c r="HE74" i="40"/>
  <c r="HP74" i="40" s="1"/>
  <c r="HF74" i="40"/>
  <c r="HQ74" i="40" s="1"/>
  <c r="GV75" i="40"/>
  <c r="HG75" i="40" s="1"/>
  <c r="GW75" i="40"/>
  <c r="HH75" i="40" s="1"/>
  <c r="GX75" i="40"/>
  <c r="GY75" i="40"/>
  <c r="HJ75" i="40" s="1"/>
  <c r="GZ75" i="40"/>
  <c r="HK75" i="40" s="1"/>
  <c r="HA75" i="40"/>
  <c r="HL75" i="40" s="1"/>
  <c r="HB75" i="40"/>
  <c r="HM75" i="40" s="1"/>
  <c r="HC75" i="40"/>
  <c r="HN75" i="40" s="1"/>
  <c r="HD75" i="40"/>
  <c r="HO75" i="40" s="1"/>
  <c r="HE75" i="40"/>
  <c r="HP75" i="40" s="1"/>
  <c r="HF75" i="40"/>
  <c r="HQ75" i="40" s="1"/>
  <c r="GV76" i="40"/>
  <c r="GW76" i="40"/>
  <c r="GX76" i="40"/>
  <c r="GY76" i="40"/>
  <c r="GZ76" i="40"/>
  <c r="HA76" i="40"/>
  <c r="HL76" i="40" s="1"/>
  <c r="HB76" i="40"/>
  <c r="HM76" i="40" s="1"/>
  <c r="HC76" i="40"/>
  <c r="HN76" i="40" s="1"/>
  <c r="HD76" i="40"/>
  <c r="HO76" i="40" s="1"/>
  <c r="HE76" i="40"/>
  <c r="HP76" i="40" s="1"/>
  <c r="HF76" i="40"/>
  <c r="HQ76" i="40" s="1"/>
  <c r="GV77" i="40"/>
  <c r="HG77" i="40" s="1"/>
  <c r="GW77" i="40"/>
  <c r="HH77" i="40" s="1"/>
  <c r="GX77" i="40"/>
  <c r="HI77" i="40" s="1"/>
  <c r="GY77" i="40"/>
  <c r="HJ77" i="40" s="1"/>
  <c r="GZ77" i="40"/>
  <c r="HK77" i="40" s="1"/>
  <c r="HA77" i="40"/>
  <c r="HL77" i="40" s="1"/>
  <c r="HB77" i="40"/>
  <c r="HM77" i="40" s="1"/>
  <c r="HC77" i="40"/>
  <c r="HN77" i="40" s="1"/>
  <c r="HD77" i="40"/>
  <c r="HO77" i="40" s="1"/>
  <c r="HE77" i="40"/>
  <c r="HP77" i="40" s="1"/>
  <c r="HF77" i="40"/>
  <c r="HQ77" i="40" s="1"/>
  <c r="GV78" i="40"/>
  <c r="HG78" i="40" s="1"/>
  <c r="GW78" i="40"/>
  <c r="HH78" i="40" s="1"/>
  <c r="GX78" i="40"/>
  <c r="HI78" i="40" s="1"/>
  <c r="GY78" i="40"/>
  <c r="HJ78" i="40" s="1"/>
  <c r="GZ78" i="40"/>
  <c r="HK78" i="40" s="1"/>
  <c r="HA78" i="40"/>
  <c r="HL78" i="40" s="1"/>
  <c r="HB78" i="40"/>
  <c r="HM78" i="40" s="1"/>
  <c r="HC78" i="40"/>
  <c r="HN78" i="40" s="1"/>
  <c r="HD78" i="40"/>
  <c r="HO78" i="40" s="1"/>
  <c r="HE78" i="40"/>
  <c r="HP78" i="40" s="1"/>
  <c r="HF78" i="40"/>
  <c r="HQ78" i="40" s="1"/>
  <c r="GV79" i="40"/>
  <c r="HG79" i="40" s="1"/>
  <c r="GW79" i="40"/>
  <c r="HH79" i="40" s="1"/>
  <c r="GX79" i="40"/>
  <c r="HI79" i="40" s="1"/>
  <c r="GY79" i="40"/>
  <c r="HJ79" i="40" s="1"/>
  <c r="GZ79" i="40"/>
  <c r="HK79" i="40" s="1"/>
  <c r="HA79" i="40"/>
  <c r="HL79" i="40" s="1"/>
  <c r="HB79" i="40"/>
  <c r="HM79" i="40" s="1"/>
  <c r="HC79" i="40"/>
  <c r="HN79" i="40" s="1"/>
  <c r="HD79" i="40"/>
  <c r="HO79" i="40" s="1"/>
  <c r="HE79" i="40"/>
  <c r="HP79" i="40" s="1"/>
  <c r="HF79" i="40"/>
  <c r="HQ79" i="40" s="1"/>
  <c r="GV80" i="40"/>
  <c r="HG80" i="40" s="1"/>
  <c r="GW80" i="40"/>
  <c r="HH80" i="40" s="1"/>
  <c r="GX80" i="40"/>
  <c r="HI80" i="40" s="1"/>
  <c r="GY80" i="40"/>
  <c r="HJ80" i="40" s="1"/>
  <c r="GZ80" i="40"/>
  <c r="HK80" i="40" s="1"/>
  <c r="HA80" i="40"/>
  <c r="HL80" i="40" s="1"/>
  <c r="HB80" i="40"/>
  <c r="HM80" i="40" s="1"/>
  <c r="HC80" i="40"/>
  <c r="HN80" i="40" s="1"/>
  <c r="HD80" i="40"/>
  <c r="HO80" i="40" s="1"/>
  <c r="HE80" i="40"/>
  <c r="HP80" i="40" s="1"/>
  <c r="HF80" i="40"/>
  <c r="HQ80" i="40" s="1"/>
  <c r="GV81" i="40"/>
  <c r="GW81" i="40"/>
  <c r="HH81" i="40" s="1"/>
  <c r="GX81" i="40"/>
  <c r="GY81" i="40"/>
  <c r="GZ81" i="40"/>
  <c r="HA81" i="40"/>
  <c r="HL81" i="40" s="1"/>
  <c r="HB81" i="40"/>
  <c r="HM81" i="40" s="1"/>
  <c r="HC81" i="40"/>
  <c r="HN81" i="40" s="1"/>
  <c r="HD81" i="40"/>
  <c r="HO81" i="40" s="1"/>
  <c r="HE81" i="40"/>
  <c r="HP81" i="40" s="1"/>
  <c r="HF81" i="40"/>
  <c r="HQ81" i="40" s="1"/>
  <c r="GV82" i="40"/>
  <c r="HG82" i="40" s="1"/>
  <c r="GW82" i="40"/>
  <c r="HH82" i="40" s="1"/>
  <c r="GX82" i="40"/>
  <c r="GY82" i="40"/>
  <c r="HJ82" i="40" s="1"/>
  <c r="GZ82" i="40"/>
  <c r="HA82" i="40"/>
  <c r="HB82" i="40"/>
  <c r="HC82" i="40"/>
  <c r="HD82" i="40"/>
  <c r="HE82" i="40"/>
  <c r="HF82" i="40"/>
  <c r="GV83" i="40"/>
  <c r="GW83" i="40"/>
  <c r="GX83" i="40"/>
  <c r="GY83" i="40"/>
  <c r="HJ83" i="40" s="1"/>
  <c r="GZ83" i="40"/>
  <c r="HK83" i="40" s="1"/>
  <c r="HA83" i="40"/>
  <c r="HL83" i="40" s="1"/>
  <c r="HB83" i="40"/>
  <c r="HM83" i="40" s="1"/>
  <c r="HC83" i="40"/>
  <c r="HN83" i="40" s="1"/>
  <c r="HD83" i="40"/>
  <c r="HO83" i="40" s="1"/>
  <c r="HE83" i="40"/>
  <c r="HP83" i="40" s="1"/>
  <c r="HF83" i="40"/>
  <c r="HQ83" i="40" s="1"/>
  <c r="GV84" i="40"/>
  <c r="GW84" i="40"/>
  <c r="GX84" i="40"/>
  <c r="GY84" i="40"/>
  <c r="GZ84" i="40"/>
  <c r="HA84" i="40"/>
  <c r="HB84" i="40"/>
  <c r="HM84" i="40" s="1"/>
  <c r="HC84" i="40"/>
  <c r="HN84" i="40" s="1"/>
  <c r="HD84" i="40"/>
  <c r="HO84" i="40" s="1"/>
  <c r="HE84" i="40"/>
  <c r="HP84" i="40" s="1"/>
  <c r="HF84" i="40"/>
  <c r="HQ84" i="40" s="1"/>
  <c r="GV85" i="40"/>
  <c r="GW85" i="40"/>
  <c r="GX85" i="40"/>
  <c r="GY85" i="40"/>
  <c r="GZ85" i="40"/>
  <c r="HA85" i="40"/>
  <c r="HB85" i="40"/>
  <c r="HM85" i="40" s="1"/>
  <c r="HC85" i="40"/>
  <c r="HN85" i="40" s="1"/>
  <c r="HD85" i="40"/>
  <c r="HO85" i="40" s="1"/>
  <c r="HE85" i="40"/>
  <c r="HP85" i="40" s="1"/>
  <c r="HF85" i="40"/>
  <c r="HQ85" i="40" s="1"/>
  <c r="GV86" i="40"/>
  <c r="GW86" i="40"/>
  <c r="GX86" i="40"/>
  <c r="GY86" i="40"/>
  <c r="GZ86" i="40"/>
  <c r="HA86" i="40"/>
  <c r="HB86" i="40"/>
  <c r="HM86" i="40" s="1"/>
  <c r="HC86" i="40"/>
  <c r="HN86" i="40" s="1"/>
  <c r="HD86" i="40"/>
  <c r="HO86" i="40" s="1"/>
  <c r="HE86" i="40"/>
  <c r="HP86" i="40" s="1"/>
  <c r="HF86" i="40"/>
  <c r="HQ86" i="40" s="1"/>
  <c r="GV87" i="40"/>
  <c r="GW87" i="40"/>
  <c r="GX87" i="40"/>
  <c r="GY87" i="40"/>
  <c r="GZ87" i="40"/>
  <c r="HA87" i="40"/>
  <c r="HB87" i="40"/>
  <c r="HM87" i="40" s="1"/>
  <c r="HC87" i="40"/>
  <c r="HN87" i="40" s="1"/>
  <c r="HD87" i="40"/>
  <c r="HO87" i="40" s="1"/>
  <c r="HE87" i="40"/>
  <c r="HP87" i="40" s="1"/>
  <c r="HF87" i="40"/>
  <c r="HQ87" i="40" s="1"/>
  <c r="GV88" i="40"/>
  <c r="GW88" i="40"/>
  <c r="GX88" i="40"/>
  <c r="GY88" i="40"/>
  <c r="GZ88" i="40"/>
  <c r="HA88" i="40"/>
  <c r="HB88" i="40"/>
  <c r="HM88" i="40" s="1"/>
  <c r="HC88" i="40"/>
  <c r="HN88" i="40" s="1"/>
  <c r="HD88" i="40"/>
  <c r="HO88" i="40" s="1"/>
  <c r="HE88" i="40"/>
  <c r="HP88" i="40" s="1"/>
  <c r="HF88" i="40"/>
  <c r="HQ88" i="40" s="1"/>
  <c r="GV89" i="40"/>
  <c r="GW89" i="40"/>
  <c r="GX89" i="40"/>
  <c r="GY89" i="40"/>
  <c r="GZ89" i="40"/>
  <c r="HA89" i="40"/>
  <c r="HB89" i="40"/>
  <c r="HC89" i="40"/>
  <c r="HN89" i="40" s="1"/>
  <c r="HD89" i="40"/>
  <c r="HO89" i="40" s="1"/>
  <c r="HE89" i="40"/>
  <c r="HP89" i="40" s="1"/>
  <c r="HF89" i="40"/>
  <c r="HQ89" i="40" s="1"/>
  <c r="GV90" i="40"/>
  <c r="GW90" i="40"/>
  <c r="GX90" i="40"/>
  <c r="GY90" i="40"/>
  <c r="GZ90" i="40"/>
  <c r="HK90" i="40" s="1"/>
  <c r="HA90" i="40"/>
  <c r="HL90" i="40" s="1"/>
  <c r="HB90" i="40"/>
  <c r="HM90" i="40" s="1"/>
  <c r="HC90" i="40"/>
  <c r="HN90" i="40" s="1"/>
  <c r="HD90" i="40"/>
  <c r="HO90" i="40" s="1"/>
  <c r="HE90" i="40"/>
  <c r="HP90" i="40" s="1"/>
  <c r="HF90" i="40"/>
  <c r="HQ90" i="40" s="1"/>
  <c r="GV91" i="40"/>
  <c r="GW91" i="40"/>
  <c r="GX91" i="40"/>
  <c r="GY91" i="40"/>
  <c r="GZ91" i="40"/>
  <c r="HA91" i="40"/>
  <c r="HB91" i="40"/>
  <c r="HC91" i="40"/>
  <c r="HD91" i="40"/>
  <c r="HE91" i="40"/>
  <c r="HP91" i="40" s="1"/>
  <c r="HF91" i="40"/>
  <c r="HQ91" i="40" s="1"/>
  <c r="GV92" i="40"/>
  <c r="GW92" i="40"/>
  <c r="GX92" i="40"/>
  <c r="HI92" i="40" s="1"/>
  <c r="GY92" i="40"/>
  <c r="HJ92" i="40" s="1"/>
  <c r="GZ92" i="40"/>
  <c r="HK92" i="40" s="1"/>
  <c r="HA92" i="40"/>
  <c r="HB92" i="40"/>
  <c r="HM92" i="40" s="1"/>
  <c r="HC92" i="40"/>
  <c r="HN92" i="40" s="1"/>
  <c r="HD92" i="40"/>
  <c r="HO92" i="40" s="1"/>
  <c r="HE92" i="40"/>
  <c r="HP92" i="40" s="1"/>
  <c r="HF92" i="40"/>
  <c r="HQ92" i="40" s="1"/>
  <c r="GV93" i="40"/>
  <c r="GW93" i="40"/>
  <c r="GX93" i="40"/>
  <c r="HI93" i="40" s="1"/>
  <c r="GY93" i="40"/>
  <c r="HJ93" i="40" s="1"/>
  <c r="GZ93" i="40"/>
  <c r="HK93" i="40" s="1"/>
  <c r="HA93" i="40"/>
  <c r="HL93" i="40" s="1"/>
  <c r="HB93" i="40"/>
  <c r="HM93" i="40" s="1"/>
  <c r="HC93" i="40"/>
  <c r="HN93" i="40" s="1"/>
  <c r="HD93" i="40"/>
  <c r="HO93" i="40" s="1"/>
  <c r="HE93" i="40"/>
  <c r="HP93" i="40" s="1"/>
  <c r="HF93" i="40"/>
  <c r="HQ93" i="40" s="1"/>
  <c r="GV94" i="40"/>
  <c r="GW94" i="40"/>
  <c r="GX94" i="40"/>
  <c r="GY94" i="40"/>
  <c r="GZ94" i="40"/>
  <c r="HA94" i="40"/>
  <c r="HL94" i="40" s="1"/>
  <c r="HB94" i="40"/>
  <c r="HM94" i="40" s="1"/>
  <c r="HC94" i="40"/>
  <c r="HN94" i="40" s="1"/>
  <c r="HD94" i="40"/>
  <c r="HO94" i="40" s="1"/>
  <c r="HE94" i="40"/>
  <c r="HP94" i="40" s="1"/>
  <c r="HF94" i="40"/>
  <c r="HQ94" i="40" s="1"/>
  <c r="GV95" i="40"/>
  <c r="GW95" i="40"/>
  <c r="GX95" i="40"/>
  <c r="GY95" i="40"/>
  <c r="GZ95" i="40"/>
  <c r="HA95" i="40"/>
  <c r="HB95" i="40"/>
  <c r="HC95" i="40"/>
  <c r="HD95" i="40"/>
  <c r="HE95" i="40"/>
  <c r="HP95" i="40" s="1"/>
  <c r="HF95" i="40"/>
  <c r="HQ95" i="40" s="1"/>
  <c r="GV96" i="40"/>
  <c r="GW96" i="40"/>
  <c r="GX96" i="40"/>
  <c r="GY96" i="40"/>
  <c r="GZ96" i="40"/>
  <c r="HA96" i="40"/>
  <c r="HL96" i="40" s="1"/>
  <c r="HB96" i="40"/>
  <c r="HM96" i="40" s="1"/>
  <c r="HC96" i="40"/>
  <c r="HD96" i="40"/>
  <c r="HO96" i="40" s="1"/>
  <c r="HE96" i="40"/>
  <c r="HP96" i="40" s="1"/>
  <c r="HF96" i="40"/>
  <c r="HQ96" i="40" s="1"/>
  <c r="GV97" i="40"/>
  <c r="GW97" i="40"/>
  <c r="GX97" i="40"/>
  <c r="GY97" i="40"/>
  <c r="GZ97" i="40"/>
  <c r="HA97" i="40"/>
  <c r="HB97" i="40"/>
  <c r="HM97" i="40" s="1"/>
  <c r="HC97" i="40"/>
  <c r="HN97" i="40" s="1"/>
  <c r="HD97" i="40"/>
  <c r="HO97" i="40" s="1"/>
  <c r="HE97" i="40"/>
  <c r="HP97" i="40" s="1"/>
  <c r="HF97" i="40"/>
  <c r="HQ97" i="40" s="1"/>
  <c r="GV98" i="40"/>
  <c r="GW98" i="40"/>
  <c r="GX98" i="40"/>
  <c r="GY98" i="40"/>
  <c r="GZ98" i="40"/>
  <c r="HA98" i="40"/>
  <c r="HB98" i="40"/>
  <c r="HC98" i="40"/>
  <c r="HN98" i="40" s="1"/>
  <c r="HD98" i="40"/>
  <c r="HO98" i="40" s="1"/>
  <c r="HE98" i="40"/>
  <c r="HF98" i="40"/>
  <c r="HQ98" i="40" s="1"/>
  <c r="GV99" i="40"/>
  <c r="GW99" i="40"/>
  <c r="GX99" i="40"/>
  <c r="GY99" i="40"/>
  <c r="GZ99" i="40"/>
  <c r="HA99" i="40"/>
  <c r="HB99" i="40"/>
  <c r="HC99" i="40"/>
  <c r="HD99" i="40"/>
  <c r="HO99" i="40" s="1"/>
  <c r="HE99" i="40"/>
  <c r="HP99" i="40" s="1"/>
  <c r="HF99" i="40"/>
  <c r="HQ99" i="40" s="1"/>
  <c r="GV100" i="40"/>
  <c r="GW100" i="40"/>
  <c r="GX100" i="40"/>
  <c r="GY100" i="40"/>
  <c r="GZ100" i="40"/>
  <c r="HA100" i="40"/>
  <c r="HB100" i="40"/>
  <c r="HC100" i="40"/>
  <c r="HD100" i="40"/>
  <c r="HE100" i="40"/>
  <c r="HP100" i="40" s="1"/>
  <c r="HF100" i="40"/>
  <c r="HQ100" i="40" s="1"/>
  <c r="GV101" i="40"/>
  <c r="GW101" i="40"/>
  <c r="GX101" i="40"/>
  <c r="GY101" i="40"/>
  <c r="GZ101" i="40"/>
  <c r="HA101" i="40"/>
  <c r="HB101" i="40"/>
  <c r="HC101" i="40"/>
  <c r="HD101" i="40"/>
  <c r="HE101" i="40"/>
  <c r="HF101" i="40"/>
  <c r="HQ101" i="40" s="1"/>
  <c r="GV102" i="40"/>
  <c r="GW102" i="40"/>
  <c r="GX102" i="40"/>
  <c r="GY102" i="40"/>
  <c r="HJ102" i="40" s="1"/>
  <c r="GZ102" i="40"/>
  <c r="HK102" i="40" s="1"/>
  <c r="HA102" i="40"/>
  <c r="HL102" i="40" s="1"/>
  <c r="HB102" i="40"/>
  <c r="HM102" i="40" s="1"/>
  <c r="HC102" i="40"/>
  <c r="HN102" i="40" s="1"/>
  <c r="HD102" i="40"/>
  <c r="HO102" i="40" s="1"/>
  <c r="HE102" i="40"/>
  <c r="HP102" i="40" s="1"/>
  <c r="HF102" i="40"/>
  <c r="GV103" i="40"/>
  <c r="GW103" i="40"/>
  <c r="GX103" i="40"/>
  <c r="GY103" i="40"/>
  <c r="GZ103" i="40"/>
  <c r="HA103" i="40"/>
  <c r="HB103" i="40"/>
  <c r="HC103" i="40"/>
  <c r="HD103" i="40"/>
  <c r="HE103" i="40"/>
  <c r="HF103" i="40"/>
  <c r="HQ103" i="40" s="1"/>
  <c r="GV104" i="40"/>
  <c r="HG104" i="40" s="1"/>
  <c r="GW104" i="40"/>
  <c r="GX104" i="40"/>
  <c r="HI104" i="40" s="1"/>
  <c r="GY104" i="40"/>
  <c r="HJ104" i="40" s="1"/>
  <c r="GZ104" i="40"/>
  <c r="HK104" i="40" s="1"/>
  <c r="HA104" i="40"/>
  <c r="HL104" i="40" s="1"/>
  <c r="HB104" i="40"/>
  <c r="HM104" i="40" s="1"/>
  <c r="HC104" i="40"/>
  <c r="HN104" i="40" s="1"/>
  <c r="HD104" i="40"/>
  <c r="HO104" i="40" s="1"/>
  <c r="HE104" i="40"/>
  <c r="HP104" i="40" s="1"/>
  <c r="HF104" i="40"/>
  <c r="HQ104" i="40" s="1"/>
  <c r="GV105" i="40"/>
  <c r="HG105" i="40" s="1"/>
  <c r="GW105" i="40"/>
  <c r="HH105" i="40" s="1"/>
  <c r="GX105" i="40"/>
  <c r="HI105" i="40" s="1"/>
  <c r="GY105" i="40"/>
  <c r="HJ105" i="40" s="1"/>
  <c r="GZ105" i="40"/>
  <c r="HK105" i="40" s="1"/>
  <c r="HA105" i="40"/>
  <c r="HL105" i="40" s="1"/>
  <c r="HB105" i="40"/>
  <c r="HM105" i="40" s="1"/>
  <c r="HC105" i="40"/>
  <c r="HN105" i="40" s="1"/>
  <c r="HD105" i="40"/>
  <c r="HO105" i="40" s="1"/>
  <c r="HE105" i="40"/>
  <c r="HP105" i="40" s="1"/>
  <c r="HF105" i="40"/>
  <c r="HQ105" i="40" s="1"/>
  <c r="GV106" i="40"/>
  <c r="HG106" i="40" s="1"/>
  <c r="GW106" i="40"/>
  <c r="HH106" i="40" s="1"/>
  <c r="GX106" i="40"/>
  <c r="HI106" i="40" s="1"/>
  <c r="GY106" i="40"/>
  <c r="HJ106" i="40" s="1"/>
  <c r="GZ106" i="40"/>
  <c r="HK106" i="40" s="1"/>
  <c r="HA106" i="40"/>
  <c r="HL106" i="40" s="1"/>
  <c r="HB106" i="40"/>
  <c r="HM106" i="40" s="1"/>
  <c r="HC106" i="40"/>
  <c r="HN106" i="40" s="1"/>
  <c r="HD106" i="40"/>
  <c r="HO106" i="40" s="1"/>
  <c r="HE106" i="40"/>
  <c r="HP106" i="40" s="1"/>
  <c r="HF106" i="40"/>
  <c r="HQ106" i="40" s="1"/>
  <c r="GV107" i="40"/>
  <c r="GW107" i="40"/>
  <c r="GX107" i="40"/>
  <c r="GY107" i="40"/>
  <c r="GZ107" i="40"/>
  <c r="HA107" i="40"/>
  <c r="HB107" i="40"/>
  <c r="HM107" i="40" s="1"/>
  <c r="HC107" i="40"/>
  <c r="HN107" i="40" s="1"/>
  <c r="HD107" i="40"/>
  <c r="HO107" i="40" s="1"/>
  <c r="HE107" i="40"/>
  <c r="HP107" i="40" s="1"/>
  <c r="HF107" i="40"/>
  <c r="HQ107" i="40" s="1"/>
  <c r="GV108" i="40"/>
  <c r="HG108" i="40" s="1"/>
  <c r="GW108" i="40"/>
  <c r="HH108" i="40" s="1"/>
  <c r="GX108" i="40"/>
  <c r="HI108" i="40" s="1"/>
  <c r="GY108" i="40"/>
  <c r="HJ108" i="40" s="1"/>
  <c r="GZ108" i="40"/>
  <c r="HK108" i="40" s="1"/>
  <c r="HA108" i="40"/>
  <c r="HL108" i="40" s="1"/>
  <c r="HB108" i="40"/>
  <c r="HM108" i="40" s="1"/>
  <c r="HC108" i="40"/>
  <c r="HN108" i="40" s="1"/>
  <c r="HD108" i="40"/>
  <c r="HO108" i="40" s="1"/>
  <c r="HE108" i="40"/>
  <c r="HP108" i="40" s="1"/>
  <c r="HF108" i="40"/>
  <c r="GV109" i="40"/>
  <c r="HG109" i="40" s="1"/>
  <c r="GW109" i="40"/>
  <c r="HH109" i="40" s="1"/>
  <c r="GX109" i="40"/>
  <c r="HI109" i="40" s="1"/>
  <c r="GY109" i="40"/>
  <c r="HJ109" i="40" s="1"/>
  <c r="GZ109" i="40"/>
  <c r="HK109" i="40" s="1"/>
  <c r="HA109" i="40"/>
  <c r="HL109" i="40" s="1"/>
  <c r="HB109" i="40"/>
  <c r="HM109" i="40" s="1"/>
  <c r="HC109" i="40"/>
  <c r="HD109" i="40"/>
  <c r="HE109" i="40"/>
  <c r="HF109" i="40"/>
  <c r="GV110" i="40"/>
  <c r="HG110" i="40" s="1"/>
  <c r="GW110" i="40"/>
  <c r="HH110" i="40" s="1"/>
  <c r="GX110" i="40"/>
  <c r="HI110" i="40" s="1"/>
  <c r="GY110" i="40"/>
  <c r="HJ110" i="40" s="1"/>
  <c r="GZ110" i="40"/>
  <c r="HK110" i="40" s="1"/>
  <c r="HA110" i="40"/>
  <c r="HB110" i="40"/>
  <c r="HC110" i="40"/>
  <c r="HD110" i="40"/>
  <c r="HE110" i="40"/>
  <c r="HF110" i="40"/>
  <c r="GV111" i="40"/>
  <c r="GW111" i="40"/>
  <c r="GX111" i="40"/>
  <c r="GY111" i="40"/>
  <c r="GZ111" i="40"/>
  <c r="HA111" i="40"/>
  <c r="HB111" i="40"/>
  <c r="HC111" i="40"/>
  <c r="HD111" i="40"/>
  <c r="HE111" i="40"/>
  <c r="HF111" i="40"/>
  <c r="GV112" i="40"/>
  <c r="HG112" i="40" s="1"/>
  <c r="GW112" i="40"/>
  <c r="HH112" i="40" s="1"/>
  <c r="GX112" i="40"/>
  <c r="GY112" i="40"/>
  <c r="HJ112" i="40" s="1"/>
  <c r="GZ112" i="40"/>
  <c r="HK112" i="40" s="1"/>
  <c r="HA112" i="40"/>
  <c r="HL112" i="40" s="1"/>
  <c r="HB112" i="40"/>
  <c r="HM112" i="40" s="1"/>
  <c r="HC112" i="40"/>
  <c r="HN112" i="40" s="1"/>
  <c r="HD112" i="40"/>
  <c r="HO112" i="40" s="1"/>
  <c r="HE112" i="40"/>
  <c r="HP112" i="40" s="1"/>
  <c r="HF112" i="40"/>
  <c r="HQ112" i="40" s="1"/>
  <c r="GV113" i="40"/>
  <c r="HG113" i="40" s="1"/>
  <c r="GW113" i="40"/>
  <c r="HH113" i="40" s="1"/>
  <c r="GX113" i="40"/>
  <c r="HI113" i="40" s="1"/>
  <c r="GY113" i="40"/>
  <c r="HJ113" i="40" s="1"/>
  <c r="GZ113" i="40"/>
  <c r="HK113" i="40" s="1"/>
  <c r="HA113" i="40"/>
  <c r="HL113" i="40" s="1"/>
  <c r="HB113" i="40"/>
  <c r="HM113" i="40" s="1"/>
  <c r="HC113" i="40"/>
  <c r="HN113" i="40" s="1"/>
  <c r="HD113" i="40"/>
  <c r="HO113" i="40" s="1"/>
  <c r="HE113" i="40"/>
  <c r="HP113" i="40" s="1"/>
  <c r="HF113" i="40"/>
  <c r="HQ113" i="40" s="1"/>
  <c r="GV114" i="40"/>
  <c r="HG114" i="40" s="1"/>
  <c r="GW114" i="40"/>
  <c r="HH114" i="40" s="1"/>
  <c r="GX114" i="40"/>
  <c r="HI114" i="40" s="1"/>
  <c r="GY114" i="40"/>
  <c r="HJ114" i="40" s="1"/>
  <c r="GZ114" i="40"/>
  <c r="HK114" i="40" s="1"/>
  <c r="HA114" i="40"/>
  <c r="HL114" i="40" s="1"/>
  <c r="HB114" i="40"/>
  <c r="HM114" i="40" s="1"/>
  <c r="HC114" i="40"/>
  <c r="HN114" i="40" s="1"/>
  <c r="HD114" i="40"/>
  <c r="HO114" i="40" s="1"/>
  <c r="HE114" i="40"/>
  <c r="HP114" i="40" s="1"/>
  <c r="HF114" i="40"/>
  <c r="HQ114" i="40" s="1"/>
  <c r="GV115" i="40"/>
  <c r="HG115" i="40" s="1"/>
  <c r="GW115" i="40"/>
  <c r="HH115" i="40" s="1"/>
  <c r="GX115" i="40"/>
  <c r="HI115" i="40" s="1"/>
  <c r="GY115" i="40"/>
  <c r="HJ115" i="40" s="1"/>
  <c r="GZ115" i="40"/>
  <c r="HK115" i="40" s="1"/>
  <c r="HA115" i="40"/>
  <c r="HL115" i="40" s="1"/>
  <c r="HB115" i="40"/>
  <c r="HM115" i="40" s="1"/>
  <c r="HC115" i="40"/>
  <c r="HN115" i="40" s="1"/>
  <c r="HD115" i="40"/>
  <c r="HO115" i="40" s="1"/>
  <c r="HE115" i="40"/>
  <c r="HP115" i="40" s="1"/>
  <c r="HF115" i="40"/>
  <c r="HQ115" i="40" s="1"/>
  <c r="GV116" i="40"/>
  <c r="GW116" i="40"/>
  <c r="GX116" i="40"/>
  <c r="HI116" i="40" s="1"/>
  <c r="GY116" i="40"/>
  <c r="HJ116" i="40" s="1"/>
  <c r="GZ116" i="40"/>
  <c r="HK116" i="40" s="1"/>
  <c r="HA116" i="40"/>
  <c r="HL116" i="40" s="1"/>
  <c r="HB116" i="40"/>
  <c r="HM116" i="40" s="1"/>
  <c r="HC116" i="40"/>
  <c r="HN116" i="40" s="1"/>
  <c r="HD116" i="40"/>
  <c r="HO116" i="40" s="1"/>
  <c r="HE116" i="40"/>
  <c r="HP116" i="40" s="1"/>
  <c r="HF116" i="40"/>
  <c r="HQ116" i="40" s="1"/>
  <c r="GV117" i="40"/>
  <c r="HG117" i="40" s="1"/>
  <c r="GW117" i="40"/>
  <c r="HH117" i="40" s="1"/>
  <c r="GX117" i="40"/>
  <c r="HI117" i="40" s="1"/>
  <c r="GY117" i="40"/>
  <c r="HJ117" i="40" s="1"/>
  <c r="GZ117" i="40"/>
  <c r="HA117" i="40"/>
  <c r="HB117" i="40"/>
  <c r="HC117" i="40"/>
  <c r="HD117" i="40"/>
  <c r="HE117" i="40"/>
  <c r="HF117" i="40"/>
  <c r="GV118" i="40"/>
  <c r="GW118" i="40"/>
  <c r="GX118" i="40"/>
  <c r="HI118" i="40" s="1"/>
  <c r="GY118" i="40"/>
  <c r="HJ118" i="40" s="1"/>
  <c r="GZ118" i="40"/>
  <c r="HA118" i="40"/>
  <c r="HB118" i="40"/>
  <c r="HC118" i="40"/>
  <c r="HD118" i="40"/>
  <c r="HE118" i="40"/>
  <c r="HF118" i="40"/>
  <c r="GV119" i="40"/>
  <c r="GW119" i="40"/>
  <c r="GX119" i="40"/>
  <c r="GY119" i="40"/>
  <c r="GZ119" i="40"/>
  <c r="HK119" i="40" s="1"/>
  <c r="HA119" i="40"/>
  <c r="HL119" i="40" s="1"/>
  <c r="HB119" i="40"/>
  <c r="HM119" i="40" s="1"/>
  <c r="HC119" i="40"/>
  <c r="HN119" i="40" s="1"/>
  <c r="HD119" i="40"/>
  <c r="HO119" i="40" s="1"/>
  <c r="HE119" i="40"/>
  <c r="HP119" i="40" s="1"/>
  <c r="HF119" i="40"/>
  <c r="HQ119" i="40" s="1"/>
  <c r="GV120" i="40"/>
  <c r="HG120" i="40" s="1"/>
  <c r="GW120" i="40"/>
  <c r="HH120" i="40" s="1"/>
  <c r="GX120" i="40"/>
  <c r="HI120" i="40" s="1"/>
  <c r="GY120" i="40"/>
  <c r="HJ120" i="40" s="1"/>
  <c r="GZ120" i="40"/>
  <c r="HK120" i="40" s="1"/>
  <c r="HA120" i="40"/>
  <c r="HB120" i="40"/>
  <c r="HC120" i="40"/>
  <c r="HD120" i="40"/>
  <c r="HE120" i="40"/>
  <c r="HF120" i="40"/>
  <c r="GV121" i="40"/>
  <c r="GW121" i="40"/>
  <c r="HH121" i="40" s="1"/>
  <c r="GX121" i="40"/>
  <c r="HI121" i="40" s="1"/>
  <c r="GY121" i="40"/>
  <c r="HJ121" i="40" s="1"/>
  <c r="GZ121" i="40"/>
  <c r="HA121" i="40"/>
  <c r="HB121" i="40"/>
  <c r="HC121" i="40"/>
  <c r="HD121" i="40"/>
  <c r="HE121" i="40"/>
  <c r="HF121" i="40"/>
  <c r="GV122" i="40"/>
  <c r="HG122" i="40" s="1"/>
  <c r="GW122" i="40"/>
  <c r="HH122" i="40" s="1"/>
  <c r="GX122" i="40"/>
  <c r="HI122" i="40" s="1"/>
  <c r="GY122" i="40"/>
  <c r="HJ122" i="40" s="1"/>
  <c r="GZ122" i="40"/>
  <c r="HK122" i="40" s="1"/>
  <c r="HA122" i="40"/>
  <c r="HL122" i="40" s="1"/>
  <c r="HB122" i="40"/>
  <c r="HM122" i="40" s="1"/>
  <c r="HC122" i="40"/>
  <c r="HN122" i="40" s="1"/>
  <c r="HD122" i="40"/>
  <c r="HO122" i="40" s="1"/>
  <c r="HE122" i="40"/>
  <c r="HP122" i="40" s="1"/>
  <c r="HF122" i="40"/>
  <c r="HQ122" i="40" s="1"/>
  <c r="GV123" i="40"/>
  <c r="GW123" i="40"/>
  <c r="GX123" i="40"/>
  <c r="GY123" i="40"/>
  <c r="HJ123" i="40" s="1"/>
  <c r="GZ123" i="40"/>
  <c r="HA123" i="40"/>
  <c r="HL123" i="40" s="1"/>
  <c r="HB123" i="40"/>
  <c r="HC123" i="40"/>
  <c r="HN123" i="40" s="1"/>
  <c r="HD123" i="40"/>
  <c r="HO123" i="40" s="1"/>
  <c r="HE123" i="40"/>
  <c r="HP123" i="40" s="1"/>
  <c r="HF123" i="40"/>
  <c r="HQ123" i="40" s="1"/>
  <c r="GV124" i="40"/>
  <c r="HG124" i="40" s="1"/>
  <c r="GW124" i="40"/>
  <c r="HH124" i="40" s="1"/>
  <c r="GX124" i="40"/>
  <c r="HI124" i="40" s="1"/>
  <c r="GY124" i="40"/>
  <c r="HJ124" i="40" s="1"/>
  <c r="GZ124" i="40"/>
  <c r="HK124" i="40" s="1"/>
  <c r="HA124" i="40"/>
  <c r="HL124" i="40" s="1"/>
  <c r="HB124" i="40"/>
  <c r="HM124" i="40" s="1"/>
  <c r="HC124" i="40"/>
  <c r="HN124" i="40" s="1"/>
  <c r="HD124" i="40"/>
  <c r="HO124" i="40" s="1"/>
  <c r="HE124" i="40"/>
  <c r="HP124" i="40" s="1"/>
  <c r="HF124" i="40"/>
  <c r="HQ124" i="40" s="1"/>
  <c r="GV125" i="40"/>
  <c r="HG125" i="40" s="1"/>
  <c r="GW125" i="40"/>
  <c r="HH125" i="40" s="1"/>
  <c r="GX125" i="40"/>
  <c r="HI125" i="40" s="1"/>
  <c r="GY125" i="40"/>
  <c r="HJ125" i="40" s="1"/>
  <c r="GZ125" i="40"/>
  <c r="HK125" i="40" s="1"/>
  <c r="HA125" i="40"/>
  <c r="HL125" i="40" s="1"/>
  <c r="HB125" i="40"/>
  <c r="HM125" i="40" s="1"/>
  <c r="HC125" i="40"/>
  <c r="HN125" i="40" s="1"/>
  <c r="HD125" i="40"/>
  <c r="HO125" i="40" s="1"/>
  <c r="HE125" i="40"/>
  <c r="HP125" i="40" s="1"/>
  <c r="HF125" i="40"/>
  <c r="HQ125" i="40" s="1"/>
  <c r="GV126" i="40"/>
  <c r="HG126" i="40" s="1"/>
  <c r="GW126" i="40"/>
  <c r="HH126" i="40" s="1"/>
  <c r="GX126" i="40"/>
  <c r="HI126" i="40" s="1"/>
  <c r="GY126" i="40"/>
  <c r="GZ126" i="40"/>
  <c r="HA126" i="40"/>
  <c r="HB126" i="40"/>
  <c r="HC126" i="40"/>
  <c r="HN126" i="40" s="1"/>
  <c r="HD126" i="40"/>
  <c r="HO126" i="40" s="1"/>
  <c r="HE126" i="40"/>
  <c r="HP126" i="40" s="1"/>
  <c r="HF126" i="40"/>
  <c r="HQ126" i="40" s="1"/>
  <c r="GV127" i="40"/>
  <c r="GW127" i="40"/>
  <c r="HH127" i="40" s="1"/>
  <c r="GX127" i="40"/>
  <c r="GY127" i="40"/>
  <c r="HJ127" i="40" s="1"/>
  <c r="GZ127" i="40"/>
  <c r="HA127" i="40"/>
  <c r="HL127" i="40" s="1"/>
  <c r="HB127" i="40"/>
  <c r="HM127" i="40" s="1"/>
  <c r="HC127" i="40"/>
  <c r="HD127" i="40"/>
  <c r="HE127" i="40"/>
  <c r="HP127" i="40" s="1"/>
  <c r="HF127" i="40"/>
  <c r="HQ127" i="40" s="1"/>
  <c r="GV128" i="40"/>
  <c r="GW128" i="40"/>
  <c r="GX128" i="40"/>
  <c r="GY128" i="40"/>
  <c r="GZ128" i="40"/>
  <c r="HA128" i="40"/>
  <c r="HB128" i="40"/>
  <c r="HC128" i="40"/>
  <c r="HD128" i="40"/>
  <c r="HE128" i="40"/>
  <c r="HF128" i="40"/>
  <c r="GV129" i="40"/>
  <c r="GW129" i="40"/>
  <c r="GX129" i="40"/>
  <c r="HI129" i="40" s="1"/>
  <c r="GY129" i="40"/>
  <c r="HJ129" i="40" s="1"/>
  <c r="GZ129" i="40"/>
  <c r="HK129" i="40" s="1"/>
  <c r="HA129" i="40"/>
  <c r="HL129" i="40" s="1"/>
  <c r="HB129" i="40"/>
  <c r="HM129" i="40" s="1"/>
  <c r="HC129" i="40"/>
  <c r="HN129" i="40" s="1"/>
  <c r="HD129" i="40"/>
  <c r="HO129" i="40" s="1"/>
  <c r="HE129" i="40"/>
  <c r="HP129" i="40" s="1"/>
  <c r="HF129" i="40"/>
  <c r="HQ129" i="40" s="1"/>
  <c r="GV130" i="40"/>
  <c r="GW130" i="40"/>
  <c r="GX130" i="40"/>
  <c r="GY130" i="40"/>
  <c r="HJ130" i="40" s="1"/>
  <c r="GZ130" i="40"/>
  <c r="HK130" i="40" s="1"/>
  <c r="HA130" i="40"/>
  <c r="HL130" i="40" s="1"/>
  <c r="HB130" i="40"/>
  <c r="HM130" i="40" s="1"/>
  <c r="HC130" i="40"/>
  <c r="HN130" i="40" s="1"/>
  <c r="HD130" i="40"/>
  <c r="HO130" i="40" s="1"/>
  <c r="HE130" i="40"/>
  <c r="HP130" i="40" s="1"/>
  <c r="HF130" i="40"/>
  <c r="HQ130" i="40" s="1"/>
  <c r="GV131" i="40"/>
  <c r="GW131" i="40"/>
  <c r="GX131" i="40"/>
  <c r="GY131" i="40"/>
  <c r="GZ131" i="40"/>
  <c r="HA131" i="40"/>
  <c r="HB131" i="40"/>
  <c r="HC131" i="40"/>
  <c r="HN131" i="40" s="1"/>
  <c r="HD131" i="40"/>
  <c r="HO131" i="40" s="1"/>
  <c r="HE131" i="40"/>
  <c r="HF131" i="40"/>
  <c r="GV132" i="40"/>
  <c r="GW132" i="40"/>
  <c r="GX132" i="40"/>
  <c r="GY132" i="40"/>
  <c r="GZ132" i="40"/>
  <c r="HA132" i="40"/>
  <c r="HB132" i="40"/>
  <c r="HC132" i="40"/>
  <c r="HD132" i="40"/>
  <c r="HE132" i="40"/>
  <c r="HF132" i="40"/>
  <c r="GV133" i="40"/>
  <c r="HG133" i="40" s="1"/>
  <c r="GW133" i="40"/>
  <c r="HH133" i="40" s="1"/>
  <c r="GX133" i="40"/>
  <c r="HI133" i="40" s="1"/>
  <c r="GY133" i="40"/>
  <c r="HJ133" i="40" s="1"/>
  <c r="GZ133" i="40"/>
  <c r="HK133" i="40" s="1"/>
  <c r="HA133" i="40"/>
  <c r="HL133" i="40" s="1"/>
  <c r="HB133" i="40"/>
  <c r="HM133" i="40" s="1"/>
  <c r="HC133" i="40"/>
  <c r="HN133" i="40" s="1"/>
  <c r="HD133" i="40"/>
  <c r="HO133" i="40" s="1"/>
  <c r="HE133" i="40"/>
  <c r="HP133" i="40" s="1"/>
  <c r="HF133" i="40"/>
  <c r="HQ133" i="40" s="1"/>
  <c r="GV134" i="40"/>
  <c r="HG134" i="40" s="1"/>
  <c r="GW134" i="40"/>
  <c r="GX134" i="40"/>
  <c r="GY134" i="40"/>
  <c r="HJ134" i="40" s="1"/>
  <c r="GZ134" i="40"/>
  <c r="HK134" i="40" s="1"/>
  <c r="HA134" i="40"/>
  <c r="HL134" i="40" s="1"/>
  <c r="HB134" i="40"/>
  <c r="HM134" i="40" s="1"/>
  <c r="HC134" i="40"/>
  <c r="HN134" i="40" s="1"/>
  <c r="HD134" i="40"/>
  <c r="HO134" i="40" s="1"/>
  <c r="HE134" i="40"/>
  <c r="HP134" i="40" s="1"/>
  <c r="HF134" i="40"/>
  <c r="HQ134" i="40" s="1"/>
  <c r="GV135" i="40"/>
  <c r="GW135" i="40"/>
  <c r="GX135" i="40"/>
  <c r="GY135" i="40"/>
  <c r="GZ135" i="40"/>
  <c r="HA135" i="40"/>
  <c r="HL135" i="40" s="1"/>
  <c r="HB135" i="40"/>
  <c r="HM135" i="40" s="1"/>
  <c r="HC135" i="40"/>
  <c r="HD135" i="40"/>
  <c r="HE135" i="40"/>
  <c r="HF135" i="40"/>
  <c r="GV136" i="40"/>
  <c r="GW136" i="40"/>
  <c r="GX136" i="40"/>
  <c r="GY136" i="40"/>
  <c r="GZ136" i="40"/>
  <c r="HK136" i="40" s="1"/>
  <c r="HA136" i="40"/>
  <c r="HL136" i="40" s="1"/>
  <c r="HB136" i="40"/>
  <c r="HM136" i="40" s="1"/>
  <c r="HC136" i="40"/>
  <c r="HN136" i="40" s="1"/>
  <c r="HD136" i="40"/>
  <c r="HO136" i="40" s="1"/>
  <c r="HE136" i="40"/>
  <c r="HP136" i="40" s="1"/>
  <c r="HF136" i="40"/>
  <c r="HQ136" i="40" s="1"/>
  <c r="GV137" i="40"/>
  <c r="GW137" i="40"/>
  <c r="GX137" i="40"/>
  <c r="GY137" i="40"/>
  <c r="GZ137" i="40"/>
  <c r="HA137" i="40"/>
  <c r="HL137" i="40" s="1"/>
  <c r="HB137" i="40"/>
  <c r="HM137" i="40" s="1"/>
  <c r="HC137" i="40"/>
  <c r="HN137" i="40" s="1"/>
  <c r="HD137" i="40"/>
  <c r="HO137" i="40" s="1"/>
  <c r="HE137" i="40"/>
  <c r="HP137" i="40" s="1"/>
  <c r="HF137" i="40"/>
  <c r="HQ137" i="40" s="1"/>
  <c r="GV138" i="40"/>
  <c r="GW138" i="40"/>
  <c r="GX138" i="40"/>
  <c r="GY138" i="40"/>
  <c r="GZ138" i="40"/>
  <c r="HA138" i="40"/>
  <c r="HL138" i="40" s="1"/>
  <c r="HB138" i="40"/>
  <c r="HM138" i="40" s="1"/>
  <c r="HC138" i="40"/>
  <c r="HN138" i="40" s="1"/>
  <c r="HD138" i="40"/>
  <c r="HO138" i="40" s="1"/>
  <c r="HE138" i="40"/>
  <c r="HP138" i="40" s="1"/>
  <c r="HF138" i="40"/>
  <c r="HQ138" i="40" s="1"/>
  <c r="GV139" i="40"/>
  <c r="GW139" i="40"/>
  <c r="GX139" i="40"/>
  <c r="GY139" i="40"/>
  <c r="GZ139" i="40"/>
  <c r="HA139" i="40"/>
  <c r="HB139" i="40"/>
  <c r="HC139" i="40"/>
  <c r="HN139" i="40" s="1"/>
  <c r="HD139" i="40"/>
  <c r="HO139" i="40" s="1"/>
  <c r="HE139" i="40"/>
  <c r="HP139" i="40" s="1"/>
  <c r="HF139" i="40"/>
  <c r="HQ139" i="40" s="1"/>
  <c r="GV140" i="40"/>
  <c r="GW140" i="40"/>
  <c r="GX140" i="40"/>
  <c r="GY140" i="40"/>
  <c r="GZ140" i="40"/>
  <c r="HA140" i="40"/>
  <c r="HB140" i="40"/>
  <c r="HC140" i="40"/>
  <c r="HN140" i="40" s="1"/>
  <c r="HD140" i="40"/>
  <c r="HE140" i="40"/>
  <c r="HF140" i="40"/>
  <c r="GV141" i="40"/>
  <c r="GW141" i="40"/>
  <c r="GX141" i="40"/>
  <c r="GY141" i="40"/>
  <c r="GZ141" i="40"/>
  <c r="HA141" i="40"/>
  <c r="HB141" i="40"/>
  <c r="HC141" i="40"/>
  <c r="HN141" i="40" s="1"/>
  <c r="HD141" i="40"/>
  <c r="HE141" i="40"/>
  <c r="HP141" i="40" s="1"/>
  <c r="HF141" i="40"/>
  <c r="HQ141" i="40" s="1"/>
  <c r="GV142" i="40"/>
  <c r="GW142" i="40"/>
  <c r="GX142" i="40"/>
  <c r="GY142" i="40"/>
  <c r="GZ142" i="40"/>
  <c r="HA142" i="40"/>
  <c r="HB142" i="40"/>
  <c r="HC142" i="40"/>
  <c r="HN142" i="40" s="1"/>
  <c r="HD142" i="40"/>
  <c r="HO142" i="40" s="1"/>
  <c r="HE142" i="40"/>
  <c r="HP142" i="40" s="1"/>
  <c r="HF142" i="40"/>
  <c r="HQ142" i="40" s="1"/>
  <c r="GV143" i="40"/>
  <c r="GW143" i="40"/>
  <c r="GX143" i="40"/>
  <c r="GY143" i="40"/>
  <c r="GZ143" i="40"/>
  <c r="HA143" i="40"/>
  <c r="HB143" i="40"/>
  <c r="HC143" i="40"/>
  <c r="HD143" i="40"/>
  <c r="HE143" i="40"/>
  <c r="HF143" i="40"/>
  <c r="GV144" i="40"/>
  <c r="GW144" i="40"/>
  <c r="GX144" i="40"/>
  <c r="GY144" i="40"/>
  <c r="GZ144" i="40"/>
  <c r="HA144" i="40"/>
  <c r="HB144" i="40"/>
  <c r="HC144" i="40"/>
  <c r="HD144" i="40"/>
  <c r="HE144" i="40"/>
  <c r="HF144" i="40"/>
  <c r="HQ144" i="40" s="1"/>
  <c r="GV145" i="40"/>
  <c r="GW145" i="40"/>
  <c r="GX145" i="40"/>
  <c r="GY145" i="40"/>
  <c r="GZ145" i="40"/>
  <c r="HA145" i="40"/>
  <c r="HB145" i="40"/>
  <c r="HC145" i="40"/>
  <c r="HD145" i="40"/>
  <c r="HE145" i="40"/>
  <c r="HF145" i="40"/>
  <c r="HQ145" i="40" s="1"/>
  <c r="GV146" i="40"/>
  <c r="GW146" i="40"/>
  <c r="GX146" i="40"/>
  <c r="GY146" i="40"/>
  <c r="GZ146" i="40"/>
  <c r="HA146" i="40"/>
  <c r="HB146" i="40"/>
  <c r="HC146" i="40"/>
  <c r="HD146" i="40"/>
  <c r="HE146" i="40"/>
  <c r="HF146" i="40"/>
  <c r="GV147" i="40"/>
  <c r="HG147" i="40" s="1"/>
  <c r="GW147" i="40"/>
  <c r="HH147" i="40" s="1"/>
  <c r="GX147" i="40"/>
  <c r="HI147" i="40" s="1"/>
  <c r="GY147" i="40"/>
  <c r="GZ147" i="40"/>
  <c r="HA147" i="40"/>
  <c r="HB147" i="40"/>
  <c r="HC147" i="40"/>
  <c r="HD147" i="40"/>
  <c r="HE147" i="40"/>
  <c r="HF147" i="40"/>
  <c r="GV148" i="40"/>
  <c r="HG148" i="40" s="1"/>
  <c r="GW148" i="40"/>
  <c r="GX148" i="40"/>
  <c r="GY148" i="40"/>
  <c r="GZ148" i="40"/>
  <c r="HA148" i="40"/>
  <c r="HB148" i="40"/>
  <c r="HC148" i="40"/>
  <c r="HD148" i="40"/>
  <c r="HE148" i="40"/>
  <c r="HF148" i="40"/>
  <c r="GV149" i="40"/>
  <c r="HG149" i="40" s="1"/>
  <c r="GW149" i="40"/>
  <c r="HH149" i="40" s="1"/>
  <c r="GX149" i="40"/>
  <c r="HI149" i="40" s="1"/>
  <c r="GY149" i="40"/>
  <c r="GZ149" i="40"/>
  <c r="HA149" i="40"/>
  <c r="HB149" i="40"/>
  <c r="HC149" i="40"/>
  <c r="HD149" i="40"/>
  <c r="HE149" i="40"/>
  <c r="HF149" i="40"/>
  <c r="GV150" i="40"/>
  <c r="HG150" i="40" s="1"/>
  <c r="GW150" i="40"/>
  <c r="HH150" i="40" s="1"/>
  <c r="GX150" i="40"/>
  <c r="HI150" i="40" s="1"/>
  <c r="GY150" i="40"/>
  <c r="HJ150" i="40" s="1"/>
  <c r="GZ150" i="40"/>
  <c r="HK150" i="40" s="1"/>
  <c r="HA150" i="40"/>
  <c r="HL150" i="40" s="1"/>
  <c r="HB150" i="40"/>
  <c r="HM150" i="40" s="1"/>
  <c r="HC150" i="40"/>
  <c r="HN150" i="40" s="1"/>
  <c r="HD150" i="40"/>
  <c r="HO150" i="40" s="1"/>
  <c r="HE150" i="40"/>
  <c r="HP150" i="40" s="1"/>
  <c r="HF150" i="40"/>
  <c r="HQ150" i="40" s="1"/>
  <c r="GV151" i="40"/>
  <c r="HG151" i="40" s="1"/>
  <c r="GW151" i="40"/>
  <c r="HH151" i="40" s="1"/>
  <c r="GX151" i="40"/>
  <c r="HI151" i="40" s="1"/>
  <c r="GY151" i="40"/>
  <c r="HJ151" i="40" s="1"/>
  <c r="GZ151" i="40"/>
  <c r="HK151" i="40" s="1"/>
  <c r="HA151" i="40"/>
  <c r="HL151" i="40" s="1"/>
  <c r="HB151" i="40"/>
  <c r="HM151" i="40" s="1"/>
  <c r="HC151" i="40"/>
  <c r="HN151" i="40" s="1"/>
  <c r="HD151" i="40"/>
  <c r="HO151" i="40" s="1"/>
  <c r="HE151" i="40"/>
  <c r="HP151" i="40" s="1"/>
  <c r="HF151" i="40"/>
  <c r="HQ151" i="40" s="1"/>
  <c r="GV152" i="40"/>
  <c r="GW152" i="40"/>
  <c r="GX152" i="40"/>
  <c r="GY152" i="40"/>
  <c r="GZ152" i="40"/>
  <c r="HK152" i="40" s="1"/>
  <c r="HA152" i="40"/>
  <c r="HL152" i="40" s="1"/>
  <c r="HB152" i="40"/>
  <c r="HC152" i="40"/>
  <c r="HN152" i="40" s="1"/>
  <c r="HD152" i="40"/>
  <c r="HO152" i="40" s="1"/>
  <c r="HE152" i="40"/>
  <c r="HP152" i="40" s="1"/>
  <c r="HF152" i="40"/>
  <c r="HQ152" i="40" s="1"/>
  <c r="GV153" i="40"/>
  <c r="GW153" i="40"/>
  <c r="GX153" i="40"/>
  <c r="GY153" i="40"/>
  <c r="GZ153" i="40"/>
  <c r="HA153" i="40"/>
  <c r="HL153" i="40" s="1"/>
  <c r="HB153" i="40"/>
  <c r="HM153" i="40" s="1"/>
  <c r="HC153" i="40"/>
  <c r="HN153" i="40" s="1"/>
  <c r="HD153" i="40"/>
  <c r="HO153" i="40" s="1"/>
  <c r="HE153" i="40"/>
  <c r="HP153" i="40" s="1"/>
  <c r="HF153" i="40"/>
  <c r="HQ153" i="40" s="1"/>
  <c r="GV154" i="40"/>
  <c r="GW154" i="40"/>
  <c r="GX154" i="40"/>
  <c r="GY154" i="40"/>
  <c r="GZ154" i="40"/>
  <c r="HK154" i="40" s="1"/>
  <c r="HA154" i="40"/>
  <c r="HB154" i="40"/>
  <c r="HM154" i="40" s="1"/>
  <c r="HC154" i="40"/>
  <c r="HN154" i="40" s="1"/>
  <c r="HD154" i="40"/>
  <c r="HO154" i="40" s="1"/>
  <c r="HE154" i="40"/>
  <c r="HP154" i="40" s="1"/>
  <c r="HF154" i="40"/>
  <c r="HQ154" i="40" s="1"/>
  <c r="GV155" i="40"/>
  <c r="GW155" i="40"/>
  <c r="GX155" i="40"/>
  <c r="HI155" i="40" s="1"/>
  <c r="GY155" i="40"/>
  <c r="HJ155" i="40" s="1"/>
  <c r="GZ155" i="40"/>
  <c r="HK155" i="40" s="1"/>
  <c r="HA155" i="40"/>
  <c r="HB155" i="40"/>
  <c r="HM155" i="40" s="1"/>
  <c r="HC155" i="40"/>
  <c r="HN155" i="40" s="1"/>
  <c r="HD155" i="40"/>
  <c r="HO155" i="40" s="1"/>
  <c r="HE155" i="40"/>
  <c r="HP155" i="40" s="1"/>
  <c r="HF155" i="40"/>
  <c r="HQ155" i="40" s="1"/>
  <c r="GV156" i="40"/>
  <c r="HG156" i="40" s="1"/>
  <c r="GW156" i="40"/>
  <c r="HH156" i="40" s="1"/>
  <c r="GX156" i="40"/>
  <c r="HI156" i="40" s="1"/>
  <c r="GY156" i="40"/>
  <c r="HJ156" i="40" s="1"/>
  <c r="GZ156" i="40"/>
  <c r="HK156" i="40" s="1"/>
  <c r="HA156" i="40"/>
  <c r="HL156" i="40" s="1"/>
  <c r="HB156" i="40"/>
  <c r="HM156" i="40" s="1"/>
  <c r="HC156" i="40"/>
  <c r="HD156" i="40"/>
  <c r="HE156" i="40"/>
  <c r="HP156" i="40" s="1"/>
  <c r="HF156" i="40"/>
  <c r="HQ156" i="40" s="1"/>
  <c r="GV157" i="40"/>
  <c r="HG157" i="40" s="1"/>
  <c r="GW157" i="40"/>
  <c r="GX157" i="40"/>
  <c r="HI157" i="40" s="1"/>
  <c r="GY157" i="40"/>
  <c r="HJ157" i="40" s="1"/>
  <c r="GZ157" i="40"/>
  <c r="HK157" i="40" s="1"/>
  <c r="HA157" i="40"/>
  <c r="HL157" i="40" s="1"/>
  <c r="HB157" i="40"/>
  <c r="HM157" i="40" s="1"/>
  <c r="HC157" i="40"/>
  <c r="HN157" i="40" s="1"/>
  <c r="HD157" i="40"/>
  <c r="HE157" i="40"/>
  <c r="HP157" i="40" s="1"/>
  <c r="HF157" i="40"/>
  <c r="HQ157" i="40" s="1"/>
  <c r="GV158" i="40"/>
  <c r="HG158" i="40" s="1"/>
  <c r="GW158" i="40"/>
  <c r="HH158" i="40" s="1"/>
  <c r="GX158" i="40"/>
  <c r="HI158" i="40" s="1"/>
  <c r="GY158" i="40"/>
  <c r="HJ158" i="40" s="1"/>
  <c r="GZ158" i="40"/>
  <c r="HK158" i="40" s="1"/>
  <c r="HA158" i="40"/>
  <c r="HB158" i="40"/>
  <c r="HM158" i="40" s="1"/>
  <c r="HC158" i="40"/>
  <c r="HN158" i="40" s="1"/>
  <c r="HD158" i="40"/>
  <c r="HO158" i="40" s="1"/>
  <c r="HE158" i="40"/>
  <c r="HP158" i="40" s="1"/>
  <c r="HF158" i="40"/>
  <c r="HQ158" i="40" s="1"/>
  <c r="GV159" i="40"/>
  <c r="HG159" i="40" s="1"/>
  <c r="GW159" i="40"/>
  <c r="HH159" i="40" s="1"/>
  <c r="GX159" i="40"/>
  <c r="HI159" i="40" s="1"/>
  <c r="GY159" i="40"/>
  <c r="HJ159" i="40" s="1"/>
  <c r="GZ159" i="40"/>
  <c r="HK159" i="40" s="1"/>
  <c r="HA159" i="40"/>
  <c r="HL159" i="40" s="1"/>
  <c r="HB159" i="40"/>
  <c r="HM159" i="40" s="1"/>
  <c r="HC159" i="40"/>
  <c r="HN159" i="40" s="1"/>
  <c r="HD159" i="40"/>
  <c r="HO159" i="40" s="1"/>
  <c r="HE159" i="40"/>
  <c r="HP159" i="40" s="1"/>
  <c r="HF159" i="40"/>
  <c r="HQ159" i="40" s="1"/>
  <c r="GV160" i="40"/>
  <c r="HG160" i="40" s="1"/>
  <c r="GW160" i="40"/>
  <c r="HH160" i="40" s="1"/>
  <c r="GX160" i="40"/>
  <c r="HI160" i="40" s="1"/>
  <c r="GY160" i="40"/>
  <c r="HJ160" i="40" s="1"/>
  <c r="GZ160" i="40"/>
  <c r="HK160" i="40" s="1"/>
  <c r="HA160" i="40"/>
  <c r="HB160" i="40"/>
  <c r="HC160" i="40"/>
  <c r="HD160" i="40"/>
  <c r="HE160" i="40"/>
  <c r="HF160" i="40"/>
  <c r="GV161" i="40"/>
  <c r="GW161" i="40"/>
  <c r="GX161" i="40"/>
  <c r="HI161" i="40" s="1"/>
  <c r="GY161" i="40"/>
  <c r="HJ161" i="40" s="1"/>
  <c r="GZ161" i="40"/>
  <c r="HK161" i="40" s="1"/>
  <c r="HA161" i="40"/>
  <c r="HL161" i="40" s="1"/>
  <c r="HB161" i="40"/>
  <c r="HM161" i="40" s="1"/>
  <c r="HC161" i="40"/>
  <c r="HN161" i="40" s="1"/>
  <c r="HD161" i="40"/>
  <c r="HO161" i="40" s="1"/>
  <c r="HE161" i="40"/>
  <c r="HP161" i="40" s="1"/>
  <c r="HF161" i="40"/>
  <c r="HQ161" i="40" s="1"/>
  <c r="GV162" i="40"/>
  <c r="HG162" i="40" s="1"/>
  <c r="GW162" i="40"/>
  <c r="HH162" i="40" s="1"/>
  <c r="GX162" i="40"/>
  <c r="HI162" i="40" s="1"/>
  <c r="GY162" i="40"/>
  <c r="HJ162" i="40" s="1"/>
  <c r="GZ162" i="40"/>
  <c r="HK162" i="40" s="1"/>
  <c r="HA162" i="40"/>
  <c r="HL162" i="40" s="1"/>
  <c r="HB162" i="40"/>
  <c r="HM162" i="40" s="1"/>
  <c r="HC162" i="40"/>
  <c r="HN162" i="40" s="1"/>
  <c r="HD162" i="40"/>
  <c r="HO162" i="40" s="1"/>
  <c r="HE162" i="40"/>
  <c r="HP162" i="40" s="1"/>
  <c r="HF162" i="40"/>
  <c r="HQ162" i="40" s="1"/>
  <c r="GV163" i="40"/>
  <c r="GW163" i="40"/>
  <c r="GX163" i="40"/>
  <c r="GY163" i="40"/>
  <c r="GZ163" i="40"/>
  <c r="HA163" i="40"/>
  <c r="HB163" i="40"/>
  <c r="HC163" i="40"/>
  <c r="HD163" i="40"/>
  <c r="HE163" i="40"/>
  <c r="HP163" i="40" s="1"/>
  <c r="HF163" i="40"/>
  <c r="HQ163" i="40" s="1"/>
  <c r="GV164" i="40"/>
  <c r="GW164" i="40"/>
  <c r="GX164" i="40"/>
  <c r="GY164" i="40"/>
  <c r="GZ164" i="40"/>
  <c r="HA164" i="40"/>
  <c r="HB164" i="40"/>
  <c r="HC164" i="40"/>
  <c r="HN164" i="40" s="1"/>
  <c r="HD164" i="40"/>
  <c r="HE164" i="40"/>
  <c r="HF164" i="40"/>
  <c r="HQ164" i="40" s="1"/>
  <c r="GV165" i="40"/>
  <c r="GW165" i="40"/>
  <c r="GX165" i="40"/>
  <c r="GY165" i="40"/>
  <c r="GZ165" i="40"/>
  <c r="HA165" i="40"/>
  <c r="HB165" i="40"/>
  <c r="HC165" i="40"/>
  <c r="HN165" i="40" s="1"/>
  <c r="HD165" i="40"/>
  <c r="HO165" i="40" s="1"/>
  <c r="HE165" i="40"/>
  <c r="HF165" i="40"/>
  <c r="GV166" i="40"/>
  <c r="HG166" i="40" s="1"/>
  <c r="GW166" i="40"/>
  <c r="HH166" i="40" s="1"/>
  <c r="GX166" i="40"/>
  <c r="HI166" i="40" s="1"/>
  <c r="GY166" i="40"/>
  <c r="HJ166" i="40" s="1"/>
  <c r="GZ166" i="40"/>
  <c r="HK166" i="40" s="1"/>
  <c r="HA166" i="40"/>
  <c r="HL166" i="40" s="1"/>
  <c r="HB166" i="40"/>
  <c r="HM166" i="40" s="1"/>
  <c r="HC166" i="40"/>
  <c r="HN166" i="40" s="1"/>
  <c r="HD166" i="40"/>
  <c r="HO166" i="40" s="1"/>
  <c r="HE166" i="40"/>
  <c r="HP166" i="40" s="1"/>
  <c r="HF166" i="40"/>
  <c r="HQ166" i="40" s="1"/>
  <c r="GV167" i="40"/>
  <c r="GW167" i="40"/>
  <c r="GX167" i="40"/>
  <c r="GY167" i="40"/>
  <c r="GZ167" i="40"/>
  <c r="HA167" i="40"/>
  <c r="HB167" i="40"/>
  <c r="HC167" i="40"/>
  <c r="HN167" i="40" s="1"/>
  <c r="HD167" i="40"/>
  <c r="HO167" i="40" s="1"/>
  <c r="HE167" i="40"/>
  <c r="HP167" i="40" s="1"/>
  <c r="HF167" i="40"/>
  <c r="HQ167" i="40" s="1"/>
  <c r="GV168" i="40"/>
  <c r="GW168" i="40"/>
  <c r="GX168" i="40"/>
  <c r="GY168" i="40"/>
  <c r="GZ168" i="40"/>
  <c r="HA168" i="40"/>
  <c r="HB168" i="40"/>
  <c r="HC168" i="40"/>
  <c r="HD168" i="40"/>
  <c r="HE168" i="40"/>
  <c r="HP168" i="40" s="1"/>
  <c r="HF168" i="40"/>
  <c r="HQ168" i="40" s="1"/>
  <c r="GV169" i="40"/>
  <c r="GW169" i="40"/>
  <c r="GX169" i="40"/>
  <c r="GY169" i="40"/>
  <c r="GZ169" i="40"/>
  <c r="HA169" i="40"/>
  <c r="HB169" i="40"/>
  <c r="HC169" i="40"/>
  <c r="HD169" i="40"/>
  <c r="HE169" i="40"/>
  <c r="HF169" i="40"/>
  <c r="HQ169" i="40" s="1"/>
  <c r="GV170" i="40"/>
  <c r="HG170" i="40" s="1"/>
  <c r="GW170" i="40"/>
  <c r="HH170" i="40" s="1"/>
  <c r="GX170" i="40"/>
  <c r="HI170" i="40" s="1"/>
  <c r="GY170" i="40"/>
  <c r="HJ170" i="40" s="1"/>
  <c r="GZ170" i="40"/>
  <c r="HK170" i="40" s="1"/>
  <c r="HA170" i="40"/>
  <c r="HL170" i="40" s="1"/>
  <c r="HB170" i="40"/>
  <c r="HM170" i="40" s="1"/>
  <c r="HC170" i="40"/>
  <c r="HD170" i="40"/>
  <c r="HE170" i="40"/>
  <c r="HF170" i="40"/>
  <c r="GV171" i="40"/>
  <c r="HG171" i="40" s="1"/>
  <c r="GW171" i="40"/>
  <c r="HH171" i="40" s="1"/>
  <c r="GX171" i="40"/>
  <c r="HI171" i="40" s="1"/>
  <c r="GY171" i="40"/>
  <c r="HJ171" i="40" s="1"/>
  <c r="GZ171" i="40"/>
  <c r="HK171" i="40" s="1"/>
  <c r="HA171" i="40"/>
  <c r="HL171" i="40" s="1"/>
  <c r="HB171" i="40"/>
  <c r="HM171" i="40" s="1"/>
  <c r="HC171" i="40"/>
  <c r="HD171" i="40"/>
  <c r="HE171" i="40"/>
  <c r="HF171" i="40"/>
  <c r="GV172" i="40"/>
  <c r="GW172" i="40"/>
  <c r="GX172" i="40"/>
  <c r="HI172" i="40" s="1"/>
  <c r="GY172" i="40"/>
  <c r="HJ172" i="40" s="1"/>
  <c r="GZ172" i="40"/>
  <c r="HK172" i="40" s="1"/>
  <c r="HA172" i="40"/>
  <c r="HL172" i="40" s="1"/>
  <c r="HB172" i="40"/>
  <c r="HM172" i="40" s="1"/>
  <c r="HC172" i="40"/>
  <c r="HD172" i="40"/>
  <c r="HE172" i="40"/>
  <c r="HF172" i="40"/>
  <c r="GV173" i="40"/>
  <c r="GW173" i="40"/>
  <c r="GX173" i="40"/>
  <c r="GY173" i="40"/>
  <c r="GZ173" i="40"/>
  <c r="HA173" i="40"/>
  <c r="HB173" i="40"/>
  <c r="HC173" i="40"/>
  <c r="HD173" i="40"/>
  <c r="HO173" i="40" s="1"/>
  <c r="HE173" i="40"/>
  <c r="HP173" i="40" s="1"/>
  <c r="HF173" i="40"/>
  <c r="HQ173" i="40" s="1"/>
  <c r="GV174" i="40"/>
  <c r="GW174" i="40"/>
  <c r="GX174" i="40"/>
  <c r="GY174" i="40"/>
  <c r="GZ174" i="40"/>
  <c r="HA174" i="40"/>
  <c r="HL174" i="40" s="1"/>
  <c r="HB174" i="40"/>
  <c r="HM174" i="40" s="1"/>
  <c r="HC174" i="40"/>
  <c r="HN174" i="40" s="1"/>
  <c r="HD174" i="40"/>
  <c r="HO174" i="40" s="1"/>
  <c r="HE174" i="40"/>
  <c r="HP174" i="40" s="1"/>
  <c r="HF174" i="40"/>
  <c r="HQ174" i="40" s="1"/>
  <c r="GV175" i="40"/>
  <c r="GW175" i="40"/>
  <c r="GX175" i="40"/>
  <c r="GY175" i="40"/>
  <c r="GZ175" i="40"/>
  <c r="HA175" i="40"/>
  <c r="HB175" i="40"/>
  <c r="HC175" i="40"/>
  <c r="HD175" i="40"/>
  <c r="HE175" i="40"/>
  <c r="HF175" i="40"/>
  <c r="HQ175" i="40" s="1"/>
  <c r="GV176" i="40"/>
  <c r="GW176" i="40"/>
  <c r="GX176" i="40"/>
  <c r="GY176" i="40"/>
  <c r="GZ176" i="40"/>
  <c r="HA176" i="40"/>
  <c r="HB176" i="40"/>
  <c r="HC176" i="40"/>
  <c r="HD176" i="40"/>
  <c r="HE176" i="40"/>
  <c r="HF176" i="40"/>
  <c r="GV177" i="40"/>
  <c r="HG177" i="40" s="1"/>
  <c r="GW177" i="40"/>
  <c r="GX177" i="40"/>
  <c r="HI177" i="40" s="1"/>
  <c r="GY177" i="40"/>
  <c r="HJ177" i="40" s="1"/>
  <c r="GZ177" i="40"/>
  <c r="HK177" i="40" s="1"/>
  <c r="HA177" i="40"/>
  <c r="HL177" i="40" s="1"/>
  <c r="HB177" i="40"/>
  <c r="HM177" i="40" s="1"/>
  <c r="HC177" i="40"/>
  <c r="HN177" i="40" s="1"/>
  <c r="HD177" i="40"/>
  <c r="HO177" i="40" s="1"/>
  <c r="HE177" i="40"/>
  <c r="HP177" i="40" s="1"/>
  <c r="HF177" i="40"/>
  <c r="HQ177" i="40" s="1"/>
  <c r="GV178" i="40"/>
  <c r="GW178" i="40"/>
  <c r="GX178" i="40"/>
  <c r="HI178" i="40" s="1"/>
  <c r="GY178" i="40"/>
  <c r="HJ178" i="40" s="1"/>
  <c r="GZ178" i="40"/>
  <c r="HK178" i="40" s="1"/>
  <c r="HA178" i="40"/>
  <c r="HL178" i="40" s="1"/>
  <c r="HB178" i="40"/>
  <c r="HM178" i="40" s="1"/>
  <c r="HC178" i="40"/>
  <c r="HD178" i="40"/>
  <c r="HE178" i="40"/>
  <c r="HF178" i="40"/>
  <c r="GV179" i="40"/>
  <c r="GW179" i="40"/>
  <c r="GX179" i="40"/>
  <c r="GY179" i="40"/>
  <c r="GZ179" i="40"/>
  <c r="HK179" i="40" s="1"/>
  <c r="HA179" i="40"/>
  <c r="HL179" i="40" s="1"/>
  <c r="HB179" i="40"/>
  <c r="HM179" i="40" s="1"/>
  <c r="HC179" i="40"/>
  <c r="HD179" i="40"/>
  <c r="HE179" i="40"/>
  <c r="HF179" i="40"/>
  <c r="GV180" i="40"/>
  <c r="GW180" i="40"/>
  <c r="GX180" i="40"/>
  <c r="GY180" i="40"/>
  <c r="HJ180" i="40" s="1"/>
  <c r="GZ180" i="40"/>
  <c r="HA180" i="40"/>
  <c r="HB180" i="40"/>
  <c r="HC180" i="40"/>
  <c r="HD180" i="40"/>
  <c r="HE180" i="40"/>
  <c r="HF180" i="40"/>
  <c r="GV181" i="40"/>
  <c r="GW181" i="40"/>
  <c r="GX181" i="40"/>
  <c r="GY181" i="40"/>
  <c r="GZ181" i="40"/>
  <c r="HA181" i="40"/>
  <c r="HB181" i="40"/>
  <c r="HC181" i="40"/>
  <c r="HD181" i="40"/>
  <c r="HE181" i="40"/>
  <c r="HF181" i="40"/>
  <c r="GV182" i="40"/>
  <c r="HG182" i="40" s="1"/>
  <c r="GW182" i="40"/>
  <c r="GX182" i="40"/>
  <c r="GY182" i="40"/>
  <c r="GZ182" i="40"/>
  <c r="HA182" i="40"/>
  <c r="HB182" i="40"/>
  <c r="HC182" i="40"/>
  <c r="HD182" i="40"/>
  <c r="HE182" i="40"/>
  <c r="HF182" i="40"/>
  <c r="GV183" i="40"/>
  <c r="HG183" i="40" s="1"/>
  <c r="GW183" i="40"/>
  <c r="HH183" i="40" s="1"/>
  <c r="GX183" i="40"/>
  <c r="HI183" i="40" s="1"/>
  <c r="GY183" i="40"/>
  <c r="HJ183" i="40" s="1"/>
  <c r="GZ183" i="40"/>
  <c r="HK183" i="40" s="1"/>
  <c r="HA183" i="40"/>
  <c r="HL183" i="40" s="1"/>
  <c r="HB183" i="40"/>
  <c r="HC183" i="40"/>
  <c r="HD183" i="40"/>
  <c r="HE183" i="40"/>
  <c r="HF183" i="40"/>
  <c r="GV184" i="40"/>
  <c r="GW184" i="40"/>
  <c r="GX184" i="40"/>
  <c r="GY184" i="40"/>
  <c r="GZ184" i="40"/>
  <c r="HK184" i="40" s="1"/>
  <c r="HA184" i="40"/>
  <c r="HL184" i="40" s="1"/>
  <c r="HB184" i="40"/>
  <c r="HM184" i="40" s="1"/>
  <c r="HC184" i="40"/>
  <c r="HN184" i="40" s="1"/>
  <c r="HD184" i="40"/>
  <c r="HO184" i="40" s="1"/>
  <c r="HE184" i="40"/>
  <c r="HP184" i="40" s="1"/>
  <c r="HF184" i="40"/>
  <c r="HQ184" i="40" s="1"/>
  <c r="GW3" i="40"/>
  <c r="GX3" i="40"/>
  <c r="HI3" i="40" s="1"/>
  <c r="GY3" i="40"/>
  <c r="HJ3" i="40" s="1"/>
  <c r="GZ3" i="40"/>
  <c r="HK3" i="40" s="1"/>
  <c r="HA3" i="40"/>
  <c r="HL3" i="40" s="1"/>
  <c r="HB3" i="40"/>
  <c r="HM3" i="40" s="1"/>
  <c r="HC3" i="40"/>
  <c r="HN3" i="40" s="1"/>
  <c r="HD3" i="40"/>
  <c r="HO3" i="40" s="1"/>
  <c r="HE3" i="40"/>
  <c r="HP3" i="40" s="1"/>
  <c r="HF3" i="40"/>
  <c r="GV3" i="40"/>
  <c r="HG3" i="40" s="1"/>
  <c r="GV4" i="40"/>
  <c r="HG4" i="40" s="1"/>
</calcChain>
</file>

<file path=xl/sharedStrings.xml><?xml version="1.0" encoding="utf-8"?>
<sst xmlns="http://schemas.openxmlformats.org/spreadsheetml/2006/main" count="26015" uniqueCount="4624">
  <si>
    <t>Ticker</t>
  </si>
  <si>
    <t>Name</t>
  </si>
  <si>
    <t>GICS Sector</t>
  </si>
  <si>
    <t>POL NO Equity</t>
  </si>
  <si>
    <t>Polaris Media ASA</t>
  </si>
  <si>
    <t>Communication Services</t>
  </si>
  <si>
    <t>NGT NO Equity</t>
  </si>
  <si>
    <t>NextGenTel Holding ASA/Oslo Norway</t>
  </si>
  <si>
    <t>TEL NO Equity</t>
  </si>
  <si>
    <t>Telenor ASA</t>
  </si>
  <si>
    <t>SCHA NO Equity</t>
  </si>
  <si>
    <t>Schibsted ASA</t>
  </si>
  <si>
    <t>OTEC NO Equity</t>
  </si>
  <si>
    <t>Otello Corp ASA</t>
  </si>
  <si>
    <t>FUNCOM NO Equity</t>
  </si>
  <si>
    <t>Funcom Se</t>
  </si>
  <si>
    <t>GYL NO Equity</t>
  </si>
  <si>
    <t>Gyldendal ASA</t>
  </si>
  <si>
    <t>Consumer Discretionary</t>
  </si>
  <si>
    <t>EKO NO Equity</t>
  </si>
  <si>
    <t>Ekornes ASA</t>
  </si>
  <si>
    <t>HRG NO Equity</t>
  </si>
  <si>
    <t>Hurtigruten AS</t>
  </si>
  <si>
    <t>KOM NO Equity</t>
  </si>
  <si>
    <t>Komplett ASA</t>
  </si>
  <si>
    <t>KOA NO Equity</t>
  </si>
  <si>
    <t>Kongsberg Automotive ASA</t>
  </si>
  <si>
    <t>GIG NO Equity</t>
  </si>
  <si>
    <t>Gaming Innovation Group Inc</t>
  </si>
  <si>
    <t>RCL NO Equity</t>
  </si>
  <si>
    <t>Royal Caribbean Cruises Ltd</t>
  </si>
  <si>
    <t>AUSS NO Equity</t>
  </si>
  <si>
    <t>Austevoll Seafood ASA</t>
  </si>
  <si>
    <t>Consumer Staples</t>
  </si>
  <si>
    <t>DOM NO Equity</t>
  </si>
  <si>
    <t>Domstein AS</t>
  </si>
  <si>
    <t>SALM NO Equity</t>
  </si>
  <si>
    <t>Salmar ASA</t>
  </si>
  <si>
    <t>AKBM NO Equity</t>
  </si>
  <si>
    <t>Aker BioMarine ASA</t>
  </si>
  <si>
    <t>LSG NO Equity</t>
  </si>
  <si>
    <t>Leroy Seafood Group ASA</t>
  </si>
  <si>
    <t>CEQ NO Equity</t>
  </si>
  <si>
    <t>Cermaq Group AS</t>
  </si>
  <si>
    <t>GSF NO Equity</t>
  </si>
  <si>
    <t>Grieg Seafood ASA</t>
  </si>
  <si>
    <t>MOWI NO Equity</t>
  </si>
  <si>
    <t>Mowi ASA</t>
  </si>
  <si>
    <t>BAKKA NO Equity</t>
  </si>
  <si>
    <t>Bakkafrost P/F</t>
  </si>
  <si>
    <t>HFISK NO Equity</t>
  </si>
  <si>
    <t>Havfisk AS</t>
  </si>
  <si>
    <t>ORK NO Equity</t>
  </si>
  <si>
    <t>Orkla ASA</t>
  </si>
  <si>
    <t>DDASA NO Equity</t>
  </si>
  <si>
    <t>Dolphin Drilling ASA</t>
  </si>
  <si>
    <t>Energy</t>
  </si>
  <si>
    <t>IMSK NO Equity</t>
  </si>
  <si>
    <t>IMSK SE</t>
  </si>
  <si>
    <t>EIOF NO Equity</t>
  </si>
  <si>
    <t>Eidesvik Offshore ASA</t>
  </si>
  <si>
    <t>FAR NO Equity</t>
  </si>
  <si>
    <t>Farstad Shipping ASA</t>
  </si>
  <si>
    <t>EMAS NO Equity</t>
  </si>
  <si>
    <t>EMAS Offshore Ltd</t>
  </si>
  <si>
    <t>GRO NO Equity</t>
  </si>
  <si>
    <t>Ganger Rolf ASA</t>
  </si>
  <si>
    <t>IOX NO Equity</t>
  </si>
  <si>
    <t>Interoil Exploration and Production ASA</t>
  </si>
  <si>
    <t>BWO NO Equity</t>
  </si>
  <si>
    <t>BW Offshore Ltd</t>
  </si>
  <si>
    <t>AGR NO Equity</t>
  </si>
  <si>
    <t>Petroleum Services Group ASA</t>
  </si>
  <si>
    <t>OTS NO Equity</t>
  </si>
  <si>
    <t>Oceanteam ASA</t>
  </si>
  <si>
    <t>SONG NO Equity</t>
  </si>
  <si>
    <t>Songa Offshore SE</t>
  </si>
  <si>
    <t>GEG NO Equity</t>
  </si>
  <si>
    <t>Seabird Exploration PLC</t>
  </si>
  <si>
    <t>DOF NO Equity</t>
  </si>
  <si>
    <t>DOF ASA</t>
  </si>
  <si>
    <t>MGN NO Equity</t>
  </si>
  <si>
    <t>Magnora ASA</t>
  </si>
  <si>
    <t>HAVI NO Equity</t>
  </si>
  <si>
    <t>Havila Shipping ASA</t>
  </si>
  <si>
    <t>SIOFF NO Equity</t>
  </si>
  <si>
    <t>Siem Offshore Inc</t>
  </si>
  <si>
    <t>DOLP NO Equity</t>
  </si>
  <si>
    <t>Dolphin Group AS</t>
  </si>
  <si>
    <t>DESSC NO Equity</t>
  </si>
  <si>
    <t>Deep Sea Supply PLC</t>
  </si>
  <si>
    <t>AKRBP NO Equity</t>
  </si>
  <si>
    <t>Aker BP ASA</t>
  </si>
  <si>
    <t>PSE NO Equity</t>
  </si>
  <si>
    <t>Petrolia SE</t>
  </si>
  <si>
    <t>PRS NO Equity</t>
  </si>
  <si>
    <t>Prosafe SE</t>
  </si>
  <si>
    <t>DNO NO Equity</t>
  </si>
  <si>
    <t>DNO ASA</t>
  </si>
  <si>
    <t>GOL NO Equity</t>
  </si>
  <si>
    <t>Golar LNG Ltd</t>
  </si>
  <si>
    <t>QEC NO Equity</t>
  </si>
  <si>
    <t>Questerre Energy Corp</t>
  </si>
  <si>
    <t>EMGS NO Equity</t>
  </si>
  <si>
    <t>Electromagnetic Geoservices ASA</t>
  </si>
  <si>
    <t>WEN NO Equity</t>
  </si>
  <si>
    <t>Wentworth Resources PLC</t>
  </si>
  <si>
    <t>FRO NO Equity</t>
  </si>
  <si>
    <t>Frontline Ltd/Bermuda</t>
  </si>
  <si>
    <t>EQNR NO Equity</t>
  </si>
  <si>
    <t>Equinor ASA</t>
  </si>
  <si>
    <t>1643322D NO Equity</t>
  </si>
  <si>
    <t>Seadrill Ltd/old</t>
  </si>
  <si>
    <t>PAR NO Equity</t>
  </si>
  <si>
    <t>PA Resources AB</t>
  </si>
  <si>
    <t>NOR NO Equity</t>
  </si>
  <si>
    <t>Norwegian Energy Co ASA</t>
  </si>
  <si>
    <t>ARCH NO Equity</t>
  </si>
  <si>
    <t>Archer Ltd</t>
  </si>
  <si>
    <t>PEN NO Equity</t>
  </si>
  <si>
    <t>Panoro Energy ASA</t>
  </si>
  <si>
    <t>SUBC NO Equity</t>
  </si>
  <si>
    <t>Subsea 7 SA</t>
  </si>
  <si>
    <t>REACH NO Equity</t>
  </si>
  <si>
    <t>Reach Subsea ASA</t>
  </si>
  <si>
    <t>NOF NO Equity</t>
  </si>
  <si>
    <t>Northern Offshore Ltd</t>
  </si>
  <si>
    <t>AKAST NO Equity</t>
  </si>
  <si>
    <t>Akastor ASA</t>
  </si>
  <si>
    <t>RGT NO Equity</t>
  </si>
  <si>
    <t>Pure E&amp;P AS</t>
  </si>
  <si>
    <t>SOFF NO Equity</t>
  </si>
  <si>
    <t>Solstad Offshore ASA</t>
  </si>
  <si>
    <t>TGS NO Equity</t>
  </si>
  <si>
    <t>TGS ASA</t>
  </si>
  <si>
    <t>PGS NO Equity</t>
  </si>
  <si>
    <t>PGS ASA</t>
  </si>
  <si>
    <t>DNB NO Equity</t>
  </si>
  <si>
    <t>DNB Bank ASA</t>
  </si>
  <si>
    <t>Financials</t>
  </si>
  <si>
    <t>PROT NO Equity</t>
  </si>
  <si>
    <t>Protector Forsikring ASA</t>
  </si>
  <si>
    <t>VVL NO Equity</t>
  </si>
  <si>
    <t>Voss Veksel OG Landmands B</t>
  </si>
  <si>
    <t>GJF NO Equity</t>
  </si>
  <si>
    <t>Gjensidige Forsikring ASA</t>
  </si>
  <si>
    <t>1853953D NO Equity</t>
  </si>
  <si>
    <t>Skiens Aktiemolle</t>
  </si>
  <si>
    <t>STB NO Equity</t>
  </si>
  <si>
    <t>Storebrand ASA</t>
  </si>
  <si>
    <t>ABG NO Equity</t>
  </si>
  <si>
    <t>ABG Sundal Collier Holding ASA</t>
  </si>
  <si>
    <t>ACR NO Equity</t>
  </si>
  <si>
    <t>Axactor SE</t>
  </si>
  <si>
    <t>CONTX NO Equity</t>
  </si>
  <si>
    <t>ContextVision AB</t>
  </si>
  <si>
    <t>Health Care</t>
  </si>
  <si>
    <t>CARA NO Equity</t>
  </si>
  <si>
    <t>Carasent ASA</t>
  </si>
  <si>
    <t>NAVA NO Equity</t>
  </si>
  <si>
    <t>Navamedic ASA</t>
  </si>
  <si>
    <t>NORD NO Equity</t>
  </si>
  <si>
    <t>Norda ASA</t>
  </si>
  <si>
    <t>WEIFA NO Equity</t>
  </si>
  <si>
    <t>Karo Pharma Norge AS</t>
  </si>
  <si>
    <t>PHO NO Equity</t>
  </si>
  <si>
    <t>PhotoCure ASA</t>
  </si>
  <si>
    <t>MEDI NO Equity</t>
  </si>
  <si>
    <t>Medistim ASA</t>
  </si>
  <si>
    <t>AZT NO Equity</t>
  </si>
  <si>
    <t>ArcticZymes Technologies ASA</t>
  </si>
  <si>
    <t>VEI NO Equity</t>
  </si>
  <si>
    <t>Veidekke ASA</t>
  </si>
  <si>
    <t>Industrials</t>
  </si>
  <si>
    <t>Wilh Wilhelmsen Holding ASA</t>
  </si>
  <si>
    <t>RISH NO Equity</t>
  </si>
  <si>
    <t>GC Rieber Shipping ASA</t>
  </si>
  <si>
    <t>ENDUR NO Equity</t>
  </si>
  <si>
    <t>Endur ASA</t>
  </si>
  <si>
    <t>WAWI NO Equity</t>
  </si>
  <si>
    <t>Wallenius Wilhelmsen ASA</t>
  </si>
  <si>
    <t>JIN NO Equity</t>
  </si>
  <si>
    <t>Jinhui Shipping &amp; Transportation Ltd</t>
  </si>
  <si>
    <t>SSI NO Equity</t>
  </si>
  <si>
    <t>Star Reefers Inc</t>
  </si>
  <si>
    <t>ODF NO Equity</t>
  </si>
  <si>
    <t>Odfjell SE</t>
  </si>
  <si>
    <t>AMSC NO Equity</t>
  </si>
  <si>
    <t>American Shipping Co ASA</t>
  </si>
  <si>
    <t>BONHR NO Equity</t>
  </si>
  <si>
    <t>Bonheur ASA</t>
  </si>
  <si>
    <t>COMROD NO Equity</t>
  </si>
  <si>
    <t>Comrod Communication AS</t>
  </si>
  <si>
    <t>ELT NO Equity</t>
  </si>
  <si>
    <t>Eltek AS</t>
  </si>
  <si>
    <t>BELCO NO Equity</t>
  </si>
  <si>
    <t>Belships ASA</t>
  </si>
  <si>
    <t>NTS NO Equity</t>
  </si>
  <si>
    <t>NTS ASA</t>
  </si>
  <si>
    <t>HEX NO Equity</t>
  </si>
  <si>
    <t>Hexagon Composites ASA</t>
  </si>
  <si>
    <t>BMA NO Equity</t>
  </si>
  <si>
    <t>Byggma ASA</t>
  </si>
  <si>
    <t>REPANT NO Equity</t>
  </si>
  <si>
    <t>RVM Systems AS</t>
  </si>
  <si>
    <t>NEL NO Equity</t>
  </si>
  <si>
    <t>NEL ASA</t>
  </si>
  <si>
    <t>AKVA NO Equity</t>
  </si>
  <si>
    <t>AKVA Group ASA</t>
  </si>
  <si>
    <t>WWI NO Equity</t>
  </si>
  <si>
    <t>NAS NO Equity</t>
  </si>
  <si>
    <t>Norwegian Air Shuttle ASA</t>
  </si>
  <si>
    <t>GOD NO Equity</t>
  </si>
  <si>
    <t>Goodtech ASA</t>
  </si>
  <si>
    <t>SOLV NO Equity</t>
  </si>
  <si>
    <t>Solvang ASA</t>
  </si>
  <si>
    <t>NKR NO Equity</t>
  </si>
  <si>
    <t>Nekkar ASA</t>
  </si>
  <si>
    <t>SASNO NO Equity</t>
  </si>
  <si>
    <t>SAS AB</t>
  </si>
  <si>
    <t>AKER NO Equity</t>
  </si>
  <si>
    <t>Aker ASA</t>
  </si>
  <si>
    <t>TOM NO Equity</t>
  </si>
  <si>
    <t>TOMRA Systems ASA</t>
  </si>
  <si>
    <t>NRC NO Equity</t>
  </si>
  <si>
    <t>NRC Group ASA</t>
  </si>
  <si>
    <t>1254900D NO Equity</t>
  </si>
  <si>
    <t>Golden Ocean Group Ltd/Old</t>
  </si>
  <si>
    <t>ECHEM NO Equity</t>
  </si>
  <si>
    <t>Team Tankers Management Holding AS</t>
  </si>
  <si>
    <t>KOG NO Equity</t>
  </si>
  <si>
    <t>Kongsberg Gruppen ASA</t>
  </si>
  <si>
    <t>SNI NO Equity</t>
  </si>
  <si>
    <t>Stolt-Nielsen Ltd</t>
  </si>
  <si>
    <t>SCANA NO Equity</t>
  </si>
  <si>
    <t>Scana ASA</t>
  </si>
  <si>
    <t>AFK NO Equity</t>
  </si>
  <si>
    <t>Arendals Fossekompani A/S</t>
  </si>
  <si>
    <t>NOCC NO Equity</t>
  </si>
  <si>
    <t>Norwegian Car Carriers ASA</t>
  </si>
  <si>
    <t>TIDE NO Equity</t>
  </si>
  <si>
    <t>Tide ASA</t>
  </si>
  <si>
    <t>AFG NO Equity</t>
  </si>
  <si>
    <t>AF Gruppen ASA</t>
  </si>
  <si>
    <t>EMS NO Equity</t>
  </si>
  <si>
    <t>EMS Seven Seas ASA</t>
  </si>
  <si>
    <t>KIT NO Equity</t>
  </si>
  <si>
    <t>Kitron ASA</t>
  </si>
  <si>
    <t>Information Technology</t>
  </si>
  <si>
    <t>DAT NO Equity</t>
  </si>
  <si>
    <t>Data Respons ASA</t>
  </si>
  <si>
    <t>RECSI NO Equity</t>
  </si>
  <si>
    <t>REC Silicon ASA</t>
  </si>
  <si>
    <t>STRO NO Equity</t>
  </si>
  <si>
    <t>StrongPoint ASA</t>
  </si>
  <si>
    <t>QFR NO Equity</t>
  </si>
  <si>
    <t>Q-Free ASA</t>
  </si>
  <si>
    <t>NOD NO Equity</t>
  </si>
  <si>
    <t>Nordic Semiconductor ASA</t>
  </si>
  <si>
    <t>1514907D NO Equity</t>
  </si>
  <si>
    <t>Evry AS</t>
  </si>
  <si>
    <t>TECH NO Equity</t>
  </si>
  <si>
    <t>Techstep ASA</t>
  </si>
  <si>
    <t>DLTX NO Equity</t>
  </si>
  <si>
    <t>DLT ASA</t>
  </si>
  <si>
    <t>BOUV NO Equity</t>
  </si>
  <si>
    <t>Bouvet ASA</t>
  </si>
  <si>
    <t>SMOP NO Equity</t>
  </si>
  <si>
    <t>Smartoptics Group AS</t>
  </si>
  <si>
    <t>ATEA NO Equity</t>
  </si>
  <si>
    <t>Atea ASA</t>
  </si>
  <si>
    <t>ITERA NO Equity</t>
  </si>
  <si>
    <t>Itera ASA</t>
  </si>
  <si>
    <t>VIZ NO Equity</t>
  </si>
  <si>
    <t>Vizrt Ltd</t>
  </si>
  <si>
    <t>ARR NO Equity</t>
  </si>
  <si>
    <t>Arribatec Group ASA</t>
  </si>
  <si>
    <t>NSG NO Equity</t>
  </si>
  <si>
    <t>Norske Skogindustrier ASA</t>
  </si>
  <si>
    <t>Materials</t>
  </si>
  <si>
    <t>BOR NO Equity</t>
  </si>
  <si>
    <t>Borgestad ASA</t>
  </si>
  <si>
    <t>YAR NO Equity</t>
  </si>
  <si>
    <t>Yara International ASA</t>
  </si>
  <si>
    <t>NAUR NO Equity</t>
  </si>
  <si>
    <t>Northland Resources SE</t>
  </si>
  <si>
    <t>NHY NO Equity</t>
  </si>
  <si>
    <t>Norsk Hydro ASA</t>
  </si>
  <si>
    <t>AVM NO Equity</t>
  </si>
  <si>
    <t>Avocet Mining PLC</t>
  </si>
  <si>
    <t>INFRA NO Equity</t>
  </si>
  <si>
    <t>Infratek AS</t>
  </si>
  <si>
    <t>N/A</t>
  </si>
  <si>
    <t>RXT NO Equity</t>
  </si>
  <si>
    <t>Reservoir Exploration Technology ASA</t>
  </si>
  <si>
    <t>FARA NO Equity</t>
  </si>
  <si>
    <t>Fara AS</t>
  </si>
  <si>
    <t>IMAREX NO Equity</t>
  </si>
  <si>
    <t>IMAREX ASA</t>
  </si>
  <si>
    <t>PRON NO Equity</t>
  </si>
  <si>
    <t>Pronova BioPharma ASA</t>
  </si>
  <si>
    <t>RIE NO Equity</t>
  </si>
  <si>
    <t>Rieber &amp; Son AS</t>
  </si>
  <si>
    <t>MORPOL NO Equity</t>
  </si>
  <si>
    <t>Morpol ASA</t>
  </si>
  <si>
    <t>1870829D NO Equity</t>
  </si>
  <si>
    <t>Teco Maritime Group AS</t>
  </si>
  <si>
    <t>AKFP NO Equity</t>
  </si>
  <si>
    <t>Aker Floating Production AS</t>
  </si>
  <si>
    <t>BWG NO Equity</t>
  </si>
  <si>
    <t>BWG Homes ASA</t>
  </si>
  <si>
    <t>AIK NO Equity</t>
  </si>
  <si>
    <t>PRA Group Europe AS</t>
  </si>
  <si>
    <t>DOCK NO Equity</t>
  </si>
  <si>
    <t>Dockwise Ltd</t>
  </si>
  <si>
    <t>KVE NO Equity</t>
  </si>
  <si>
    <t>Kverneland AS</t>
  </si>
  <si>
    <t>SINO NO Equity</t>
  </si>
  <si>
    <t>SinOceanic Shipping ASA</t>
  </si>
  <si>
    <t>NPEL NO Equity</t>
  </si>
  <si>
    <t>Pelagia AS</t>
  </si>
  <si>
    <t>FAIR NO Equity</t>
  </si>
  <si>
    <t>Fairstar Heavy Transport NV</t>
  </si>
  <si>
    <t>FOP NO Equity</t>
  </si>
  <si>
    <t>Yinson Production AS</t>
  </si>
  <si>
    <t>FBU NO Equity</t>
  </si>
  <si>
    <t>Obos Danmark AS</t>
  </si>
  <si>
    <t>FAKTOR NO Equity</t>
  </si>
  <si>
    <t>Faktor Eiendom ASA</t>
  </si>
  <si>
    <t>FLOAT NO Equity</t>
  </si>
  <si>
    <t>Floatel International Ltd/Old</t>
  </si>
  <si>
    <t>MAMUT NO Equity</t>
  </si>
  <si>
    <t>Mamut AS</t>
  </si>
  <si>
    <t>COP NO Equity</t>
  </si>
  <si>
    <t>Copeinca ASA</t>
  </si>
  <si>
    <t>JSHIP NO Equity</t>
  </si>
  <si>
    <t>Jason Shipping AS</t>
  </si>
  <si>
    <t>INM NO Equity</t>
  </si>
  <si>
    <t>Inmeta Crayon ASA</t>
  </si>
  <si>
    <t>NEC NO Equity</t>
  </si>
  <si>
    <t>Norse Energy Corp ASA</t>
  </si>
  <si>
    <t>TRI NO Equity</t>
  </si>
  <si>
    <t>Tribona ASA</t>
  </si>
  <si>
    <t>NEAS NO Equity</t>
  </si>
  <si>
    <t>NEAS ASA</t>
  </si>
  <si>
    <t>ASD NO Equity</t>
  </si>
  <si>
    <t>Axis-Shield Ltd</t>
  </si>
  <si>
    <t>SUB NO Equity</t>
  </si>
  <si>
    <t>SUBSEA 7 Inc</t>
  </si>
  <si>
    <t>MIS NO Equity</t>
  </si>
  <si>
    <t>Maritime Industrial Services Co Ltd Inc</t>
  </si>
  <si>
    <t>GGG NO Equity</t>
  </si>
  <si>
    <t>Agility Group AS</t>
  </si>
  <si>
    <t>ALGETA NO Equity</t>
  </si>
  <si>
    <t>Algeta ASA</t>
  </si>
  <si>
    <t>SFR NO Equity</t>
  </si>
  <si>
    <t>Circle K AS</t>
  </si>
  <si>
    <t>SIMTRO NO Equity</t>
  </si>
  <si>
    <t>Simtronics AS</t>
  </si>
  <si>
    <t>COD NO Equity</t>
  </si>
  <si>
    <t>Arctic Seafood Group AS</t>
  </si>
  <si>
    <t>ORO NO Equity</t>
  </si>
  <si>
    <t>Origio A/S</t>
  </si>
  <si>
    <t>OLT NO Equity</t>
  </si>
  <si>
    <t>Olav Thon Eiendomsselskap ASA</t>
  </si>
  <si>
    <t>Real Estate</t>
  </si>
  <si>
    <t>SOLON NO Equity</t>
  </si>
  <si>
    <t>Solon Eiendom ASA</t>
  </si>
  <si>
    <t>NPRO NO Equity</t>
  </si>
  <si>
    <t>Norwegian Property ASA</t>
  </si>
  <si>
    <t>KMCP NO Equity</t>
  </si>
  <si>
    <t>KMC Properties ASA</t>
  </si>
  <si>
    <t>HNA NO Equity</t>
  </si>
  <si>
    <t>Hafslund ASA</t>
  </si>
  <si>
    <t>Utilities</t>
  </si>
  <si>
    <t>SSC NO Equity</t>
  </si>
  <si>
    <t>Scottish Salmon Co Plc/The</t>
  </si>
  <si>
    <t>NRS NO Equity</t>
  </si>
  <si>
    <t>Norway Royal Salmon ASA</t>
  </si>
  <si>
    <t>HLNG NO Equity</t>
  </si>
  <si>
    <t>Hoegh LNG Holdings Ltd</t>
  </si>
  <si>
    <t>KVAER NO Equity</t>
  </si>
  <si>
    <t>Kvaerner ASA</t>
  </si>
  <si>
    <t>1292736D NO Equity</t>
  </si>
  <si>
    <t>Sevan Drilling ASA</t>
  </si>
  <si>
    <t>PLCS NO Equity</t>
  </si>
  <si>
    <t>Polarcus Ltd</t>
  </si>
  <si>
    <t>SPU NO Equity</t>
  </si>
  <si>
    <t>Spectrum ASA</t>
  </si>
  <si>
    <t>SRBNK NO Equity</t>
  </si>
  <si>
    <t>SpareBank 1 SR-Bank ASA</t>
  </si>
  <si>
    <t>BRG NO Equity</t>
  </si>
  <si>
    <t>Borregaard ASA</t>
  </si>
  <si>
    <t>VPOS NO Equity</t>
  </si>
  <si>
    <t>Veripos Inc</t>
  </si>
  <si>
    <t>BRIDGE NO Equity</t>
  </si>
  <si>
    <t>Bridge Energy AS</t>
  </si>
  <si>
    <t>SBO NO Equity</t>
  </si>
  <si>
    <t>Selvaag Bolig ASA</t>
  </si>
  <si>
    <t>BWLPG NO Equity</t>
  </si>
  <si>
    <t>BW LPG Ltd</t>
  </si>
  <si>
    <t>ATLA NO Equity</t>
  </si>
  <si>
    <t>Atlantic Petroleum P/F</t>
  </si>
  <si>
    <t>ODL NO Equity</t>
  </si>
  <si>
    <t>Odfjell Drilling Ltd</t>
  </si>
  <si>
    <t>OCY NO Equity</t>
  </si>
  <si>
    <t>Ocean Yield AS</t>
  </si>
  <si>
    <t>BULKIN NO Equity</t>
  </si>
  <si>
    <t>Bulk Invest ASA</t>
  </si>
  <si>
    <t>RECSOL NO Equity</t>
  </si>
  <si>
    <t>REC Solar ASA</t>
  </si>
  <si>
    <t>NAPA NO Equity</t>
  </si>
  <si>
    <t>Napatech A/S</t>
  </si>
  <si>
    <t>ASTK NO Equity</t>
  </si>
  <si>
    <t>Asetek A/S</t>
  </si>
  <si>
    <t>XXL NO Equity</t>
  </si>
  <si>
    <t>XXL ASA</t>
  </si>
  <si>
    <t>AKSO NO Equity</t>
  </si>
  <si>
    <t>Aker Solutions ASA</t>
  </si>
  <si>
    <t>AGAS NO Equity</t>
  </si>
  <si>
    <t>Avance Gas Holding Ltd</t>
  </si>
  <si>
    <t>TIL NO Equity</t>
  </si>
  <si>
    <t>Tanker Investments Ltd</t>
  </si>
  <si>
    <t>AQUA NO Equity</t>
  </si>
  <si>
    <t>Aqualisbraemar LOC ASA</t>
  </si>
  <si>
    <t>RAKP NO Equity</t>
  </si>
  <si>
    <t>RAK Petroleum PLC</t>
  </si>
  <si>
    <t>INSR NO Equity</t>
  </si>
  <si>
    <t>Insr Insurance Group ASA</t>
  </si>
  <si>
    <t>RENO NO Equity</t>
  </si>
  <si>
    <t>RenoNorden ASA</t>
  </si>
  <si>
    <t>ZAL NO Equity</t>
  </si>
  <si>
    <t>Zalaris ASA</t>
  </si>
  <si>
    <t>HYARD NO Equity</t>
  </si>
  <si>
    <t>Havyard Group ASA</t>
  </si>
  <si>
    <t>ENTRA NO Equity</t>
  </si>
  <si>
    <t>Entra ASA</t>
  </si>
  <si>
    <t>SCATC NO Equity</t>
  </si>
  <si>
    <t>Scatec ASA</t>
  </si>
  <si>
    <t>KID NO Equity</t>
  </si>
  <si>
    <t>Kid ASA</t>
  </si>
  <si>
    <t>EPR NO Equity</t>
  </si>
  <si>
    <t>Europris ASA</t>
  </si>
  <si>
    <t>SEVDR NO Equity</t>
  </si>
  <si>
    <t>Sevan Drilling Ltd</t>
  </si>
  <si>
    <t>SBANK NO Equity</t>
  </si>
  <si>
    <t>Sbanken ASA</t>
  </si>
  <si>
    <t>NANOV NO Equity</t>
  </si>
  <si>
    <t>Nordic Nanovector ASA</t>
  </si>
  <si>
    <t>MULTI NO Equity</t>
  </si>
  <si>
    <t>Multiconsult ASA</t>
  </si>
  <si>
    <t>GOGL NO Equity</t>
  </si>
  <si>
    <t>Golden Ocean Group Ltd</t>
  </si>
  <si>
    <t>TEAM NO Equity</t>
  </si>
  <si>
    <t>Team Tankers International Ltd</t>
  </si>
  <si>
    <t>ENSU NO Equity</t>
  </si>
  <si>
    <t>Ensurge Micropower ASA</t>
  </si>
  <si>
    <t>IDEX NO Equity</t>
  </si>
  <si>
    <t>IDEX Biometrics ASA</t>
  </si>
  <si>
    <t>NEXT NO Equity</t>
  </si>
  <si>
    <t>Next Biometrics Group AS</t>
  </si>
  <si>
    <t>ARCUS NO Equity</t>
  </si>
  <si>
    <t>Arcus ASA</t>
  </si>
  <si>
    <t>B2H NO Equity</t>
  </si>
  <si>
    <t>B2Holding ASA</t>
  </si>
  <si>
    <t>PARB NO Equity</t>
  </si>
  <si>
    <t>Pareto Bank ASA</t>
  </si>
  <si>
    <t>BANO NO Equity</t>
  </si>
  <si>
    <t>Bank Norwegian ASA</t>
  </si>
  <si>
    <t>TRE NO Equity</t>
  </si>
  <si>
    <t>Treasure ASA</t>
  </si>
  <si>
    <t>1838703D NO Equity</t>
  </si>
  <si>
    <t>Link Mobility Group ASA</t>
  </si>
  <si>
    <t>CXENSE NO Equity</t>
  </si>
  <si>
    <t>Cxense ASA</t>
  </si>
  <si>
    <t>SDSD NO Equity</t>
  </si>
  <si>
    <t>SD Standard ETC PLC</t>
  </si>
  <si>
    <t>BORR NO Equity</t>
  </si>
  <si>
    <t>Borr Drilling Ltd</t>
  </si>
  <si>
    <t>FLNG NO Equity</t>
  </si>
  <si>
    <t>FLEX LNG Ltd</t>
  </si>
  <si>
    <t>INFRO NO Equity</t>
  </si>
  <si>
    <t>Infront ASA</t>
  </si>
  <si>
    <t>KOMP NO Equity</t>
  </si>
  <si>
    <t>Komplett Bank ASA</t>
  </si>
  <si>
    <t>TRVX NO Equity</t>
  </si>
  <si>
    <t>Targovax AS</t>
  </si>
  <si>
    <t>BGBIO NO Equity</t>
  </si>
  <si>
    <t>Bergenbio ASA</t>
  </si>
  <si>
    <t>WILS NO Equity</t>
  </si>
  <si>
    <t>Wilson ASA</t>
  </si>
  <si>
    <t>SAFE NO Equity</t>
  </si>
  <si>
    <t>Saferoad Holding AS</t>
  </si>
  <si>
    <t>FJORD NO Equity</t>
  </si>
  <si>
    <t>Fjord1 AS</t>
  </si>
  <si>
    <t>SSG NO Equity</t>
  </si>
  <si>
    <t>Self Storage Group ASA</t>
  </si>
  <si>
    <t>CRAYN NO Equity</t>
  </si>
  <si>
    <t>Crayon Group Holding ASA</t>
  </si>
  <si>
    <t>WSTEP NO Equity</t>
  </si>
  <si>
    <t>Webstep AS</t>
  </si>
  <si>
    <t>EVRY NO Equity</t>
  </si>
  <si>
    <t>SACAM NO Equity</t>
  </si>
  <si>
    <t>Salmones Camanchaca SA</t>
  </si>
  <si>
    <t>NODL NO Equity</t>
  </si>
  <si>
    <t>Northern Drilling Ltd</t>
  </si>
  <si>
    <t>MSEIS NO Equity</t>
  </si>
  <si>
    <t>Magseis Fairfield ASA</t>
  </si>
  <si>
    <t>SHLF NO Equity</t>
  </si>
  <si>
    <t>Shelf Drilling Ltd</t>
  </si>
  <si>
    <t>SDRL NO Equity</t>
  </si>
  <si>
    <t>Seadrill Ltd/BM</t>
  </si>
  <si>
    <t>AWDR NO Equity</t>
  </si>
  <si>
    <t>Awilco Drilling PLC</t>
  </si>
  <si>
    <t>PCIB NO Equity</t>
  </si>
  <si>
    <t>PCI Biotech Holding ASA</t>
  </si>
  <si>
    <t>MPCC NO Equity</t>
  </si>
  <si>
    <t>MPC Container Ships AS</t>
  </si>
  <si>
    <t>PLT NO Equity</t>
  </si>
  <si>
    <t>poLight ASA</t>
  </si>
  <si>
    <t>ELK NO Equity</t>
  </si>
  <si>
    <t>Elkem ASA</t>
  </si>
  <si>
    <t>FKRFT NO Equity</t>
  </si>
  <si>
    <t>Fjordkraft Holding ASA</t>
  </si>
  <si>
    <t>ADE NO Equity</t>
  </si>
  <si>
    <t>Adevinta ASA</t>
  </si>
  <si>
    <t>SATS NO Equity</t>
  </si>
  <si>
    <t>SATS ASA</t>
  </si>
  <si>
    <t>OKEA NO Equity</t>
  </si>
  <si>
    <t>OKEA ASA</t>
  </si>
  <si>
    <t>VISTN NO Equity</t>
  </si>
  <si>
    <t>Vistin Pharma ASA</t>
  </si>
  <si>
    <t>ULTI NO Equity</t>
  </si>
  <si>
    <t>Ultimovacs ASA</t>
  </si>
  <si>
    <t>VOW NO Equity</t>
  </si>
  <si>
    <t>Vow ASA</t>
  </si>
  <si>
    <t>SBLK NO Equity</t>
  </si>
  <si>
    <t>Star Bulk Carriers Corp</t>
  </si>
  <si>
    <t>NORBT NO Equity</t>
  </si>
  <si>
    <t>NORBIT ASA</t>
  </si>
  <si>
    <t>TIETO NO Equity</t>
  </si>
  <si>
    <t>TietoEVRY Oyj</t>
  </si>
  <si>
    <t>NSKOG NO Equity</t>
  </si>
  <si>
    <t>Norske Skog ASA</t>
  </si>
  <si>
    <t>ASA NO Equity</t>
  </si>
  <si>
    <t>Atlantic Sapphire ASA</t>
  </si>
  <si>
    <t>BWE NO Equity</t>
  </si>
  <si>
    <t>BW Energy Ltd</t>
  </si>
  <si>
    <t>HAFNI NO Equity</t>
  </si>
  <si>
    <t>Hafnia Ltd</t>
  </si>
  <si>
    <t>NOL NO Equity</t>
  </si>
  <si>
    <t>Northern Ocean Ltd</t>
  </si>
  <si>
    <t>HBC NO Equity</t>
  </si>
  <si>
    <t>Hofseth BioCare ASA</t>
  </si>
  <si>
    <t>2020 NO Equity</t>
  </si>
  <si>
    <t>2020 Bulkers Ltd</t>
  </si>
  <si>
    <t>CADLR NO Equity</t>
  </si>
  <si>
    <t>Cadeler A/S</t>
  </si>
  <si>
    <t>PEXIP NO Equity</t>
  </si>
  <si>
    <t>Pexip Holding ASA</t>
  </si>
  <si>
    <t>LINK NO Equity</t>
  </si>
  <si>
    <t>LINK Mobility Group Holding ASA</t>
  </si>
  <si>
    <t>BEWI NO Equity</t>
  </si>
  <si>
    <t>BEWi ASA</t>
  </si>
  <si>
    <t>Market Cap 31.12.2012 (OR WHEN LISTED)</t>
  </si>
  <si>
    <t>Delisted</t>
  </si>
  <si>
    <t>Market Cap:20121230</t>
  </si>
  <si>
    <t>$214 397 032,55</t>
  </si>
  <si>
    <t>$88 153 370,77</t>
  </si>
  <si>
    <t>$31 323 468 058,73</t>
  </si>
  <si>
    <t>$4 551 934 986,04</t>
  </si>
  <si>
    <t>$676 228 782,43</t>
  </si>
  <si>
    <t>$23 206 141,96</t>
  </si>
  <si>
    <t>KAHOT NO Equity</t>
  </si>
  <si>
    <t>Kahoot! ASA</t>
  </si>
  <si>
    <t>$84 192 064,35</t>
  </si>
  <si>
    <t>$609 638 865,58</t>
  </si>
  <si>
    <t>$225 634 446,11</t>
  </si>
  <si>
    <t>$107 739 636,23</t>
  </si>
  <si>
    <t>$70 110 466,61</t>
  </si>
  <si>
    <t>$1 033 957 775,63</t>
  </si>
  <si>
    <t>$906 367 544,79</t>
  </si>
  <si>
    <t>$291 740 603,27</t>
  </si>
  <si>
    <t>$1 264 880 614,44</t>
  </si>
  <si>
    <t>$246 796 675,91</t>
  </si>
  <si>
    <t>$3 281 392 839,34</t>
  </si>
  <si>
    <t>$529 003 882,66</t>
  </si>
  <si>
    <t>$89 073 947,03</t>
  </si>
  <si>
    <t>$119 307 524,22</t>
  </si>
  <si>
    <t>$8 844 095 740,53</t>
  </si>
  <si>
    <t>$2 886 099 372,90</t>
  </si>
  <si>
    <t>$92 626 979,57</t>
  </si>
  <si>
    <t>$178 060 742,65</t>
  </si>
  <si>
    <t>$938 758 322,96</t>
  </si>
  <si>
    <t>$59 570 751,21</t>
  </si>
  <si>
    <t>$760 360 176,38</t>
  </si>
  <si>
    <t>$634 112 551,61</t>
  </si>
  <si>
    <t>$268 906 197,80</t>
  </si>
  <si>
    <t>$536 604 531,20</t>
  </si>
  <si>
    <t>$190 178 673,05</t>
  </si>
  <si>
    <t>$128 284 796,41</t>
  </si>
  <si>
    <t>$541 814 969,82</t>
  </si>
  <si>
    <t>$225 589 089,34</t>
  </si>
  <si>
    <t>$2 077 484 454,35</t>
  </si>
  <si>
    <t>$21 690 455,73</t>
  </si>
  <si>
    <t>$1 705 862 271,52</t>
  </si>
  <si>
    <t>--</t>
  </si>
  <si>
    <t>$167 288 327,57</t>
  </si>
  <si>
    <t>$464 837 666,43</t>
  </si>
  <si>
    <t>$50 201 916,13</t>
  </si>
  <si>
    <t>$113 333 511,33</t>
  </si>
  <si>
    <t>$8 316 829 113,61</t>
  </si>
  <si>
    <t>$18 072 619,43</t>
  </si>
  <si>
    <t>SAGA NO Equity</t>
  </si>
  <si>
    <t>Saga Pure ASA</t>
  </si>
  <si>
    <t>Market Cap:20121228</t>
  </si>
  <si>
    <t>GNCMA UW Equity</t>
  </si>
  <si>
    <t>GCI Liberty Inc/AK</t>
  </si>
  <si>
    <t>JW/A UN Equity</t>
  </si>
  <si>
    <t>John Wiley &amp; Sons Inc</t>
  </si>
  <si>
    <t>HHS UN Equity</t>
  </si>
  <si>
    <t>Harte Hanks Inc</t>
  </si>
  <si>
    <t>XOXO UN Equity</t>
  </si>
  <si>
    <t>XO Group Inc</t>
  </si>
  <si>
    <t>SPOK UW Equity</t>
  </si>
  <si>
    <t>Spok Holdings Inc</t>
  </si>
  <si>
    <t>DWA UW Equity</t>
  </si>
  <si>
    <t>DreamWorks Animation LLC</t>
  </si>
  <si>
    <t>CBEY UW Equity</t>
  </si>
  <si>
    <t>Cbeyond Inc</t>
  </si>
  <si>
    <t>LMOS UW Equity</t>
  </si>
  <si>
    <t>Lumos Networks Corp</t>
  </si>
  <si>
    <t>SSP UN Equity</t>
  </si>
  <si>
    <t>EW Scripps Co/The</t>
  </si>
  <si>
    <t>1853195D UW Equity</t>
  </si>
  <si>
    <t>OpenTable Inc</t>
  </si>
  <si>
    <t>CBB UN Equity</t>
  </si>
  <si>
    <t>Cincinnati Bell Inc</t>
  </si>
  <si>
    <t>ATNI UW Equity</t>
  </si>
  <si>
    <t>ATN International Inc</t>
  </si>
  <si>
    <t>MCS UN Equity</t>
  </si>
  <si>
    <t>Marcus Corp/The</t>
  </si>
  <si>
    <t>SCHL UW Equity</t>
  </si>
  <si>
    <t>Scholastic Corp</t>
  </si>
  <si>
    <t>TTWO UW Equity</t>
  </si>
  <si>
    <t>Take-Two Interactive Software Inc</t>
  </si>
  <si>
    <t>AOL UN Equity</t>
  </si>
  <si>
    <t>Oath Inc</t>
  </si>
  <si>
    <t>LYV UN Equity</t>
  </si>
  <si>
    <t>Live Nation Entertainment Inc</t>
  </si>
  <si>
    <t>AMCX UW Equity</t>
  </si>
  <si>
    <t>AMC Networks Inc</t>
  </si>
  <si>
    <t>TWTC UW Equity</t>
  </si>
  <si>
    <t>tw telecom inc</t>
  </si>
  <si>
    <t>ZD UW Equity</t>
  </si>
  <si>
    <t>Ziff Davis Inc</t>
  </si>
  <si>
    <t>UNTD UW Equity</t>
  </si>
  <si>
    <t>United Online Inc</t>
  </si>
  <si>
    <t>CNVR UW Equity</t>
  </si>
  <si>
    <t>Conversant Inc</t>
  </si>
  <si>
    <t>SCOR UW Equity</t>
  </si>
  <si>
    <t>comScore Inc</t>
  </si>
  <si>
    <t>TRAK UW Equity</t>
  </si>
  <si>
    <t>Dealertrack Technologies Inc</t>
  </si>
  <si>
    <t>NTLS UW Equity</t>
  </si>
  <si>
    <t>NTELOS Holdings Corp</t>
  </si>
  <si>
    <t>IQNT UW Equity</t>
  </si>
  <si>
    <t>Inteliquent Inc</t>
  </si>
  <si>
    <t>TDS UN Equity</t>
  </si>
  <si>
    <t>Telephone and Data Systems Inc</t>
  </si>
  <si>
    <t>RAX UN Equity</t>
  </si>
  <si>
    <t>Rackspace Technology Global Inc</t>
  </si>
  <si>
    <t>1611364D UW Equity</t>
  </si>
  <si>
    <t>Digital River Inc</t>
  </si>
  <si>
    <t>MWW UN Equity</t>
  </si>
  <si>
    <t>Monster Worldwide Inc</t>
  </si>
  <si>
    <t>DHX UN Equity</t>
  </si>
  <si>
    <t>DHI Group Inc</t>
  </si>
  <si>
    <t>MDP UN Equity</t>
  </si>
  <si>
    <t>Meredith Corp</t>
  </si>
  <si>
    <t>NYT UN Equity</t>
  </si>
  <si>
    <t>New York Times Co/The</t>
  </si>
  <si>
    <t>CNK UN Equity</t>
  </si>
  <si>
    <t>Cinemark Holdings Inc</t>
  </si>
  <si>
    <t>QNST UW Equity</t>
  </si>
  <si>
    <t>QuinStreet Inc</t>
  </si>
  <si>
    <t>ANN UN Equity</t>
  </si>
  <si>
    <t>ANN Inc</t>
  </si>
  <si>
    <t>BKS UN Equity</t>
  </si>
  <si>
    <t>Barnes &amp; Noble Inc</t>
  </si>
  <si>
    <t>1627457D UN Equity</t>
  </si>
  <si>
    <t>Pep Boys-Manny Moe &amp; Jack/The</t>
  </si>
  <si>
    <t>OXM UN Equity</t>
  </si>
  <si>
    <t>Oxford Industries Inc</t>
  </si>
  <si>
    <t>SMP UN Equity</t>
  </si>
  <si>
    <t>Standard Motor Products Inc</t>
  </si>
  <si>
    <t>SUP UN Equity</t>
  </si>
  <si>
    <t>Superior Industries International Inc</t>
  </si>
  <si>
    <t>FL UN Equity</t>
  </si>
  <si>
    <t>Foot Locker Inc</t>
  </si>
  <si>
    <t>CBKCQ UN Equity</t>
  </si>
  <si>
    <t>Christopher &amp; Banks Corp</t>
  </si>
  <si>
    <t>CATO UN Equity</t>
  </si>
  <si>
    <t>Cato Corp/The</t>
  </si>
  <si>
    <t>BH UN Equity</t>
  </si>
  <si>
    <t>Biglari Holdings Inc</t>
  </si>
  <si>
    <t>LCII UN Equity</t>
  </si>
  <si>
    <t>LCI Industries</t>
  </si>
  <si>
    <t>WEN UW Equity</t>
  </si>
  <si>
    <t>Wendy's Co/The</t>
  </si>
  <si>
    <t>FREDQ UW Equity</t>
  </si>
  <si>
    <t>Fred's Inc</t>
  </si>
  <si>
    <t>CAL UN Equity</t>
  </si>
  <si>
    <t>Caleres Inc</t>
  </si>
  <si>
    <t>GCO UN Equity</t>
  </si>
  <si>
    <t>Genesco Inc</t>
  </si>
  <si>
    <t>UEIC UW Equity</t>
  </si>
  <si>
    <t>Universal Electronics Inc</t>
  </si>
  <si>
    <t>SMRTQ UW Equity</t>
  </si>
  <si>
    <t>Stein Mart Inc</t>
  </si>
  <si>
    <t>MW UN Equity</t>
  </si>
  <si>
    <t>Men's Wearhouse LLC/The</t>
  </si>
  <si>
    <t>SGMS UW Equity</t>
  </si>
  <si>
    <t>Scientific Games Corp</t>
  </si>
  <si>
    <t>AROPQ UN Equity</t>
  </si>
  <si>
    <t>ARO Liquidation Inc</t>
  </si>
  <si>
    <t>SIG UN Equity</t>
  </si>
  <si>
    <t>Signet Jewelers Ltd</t>
  </si>
  <si>
    <t>PERY UW Equity</t>
  </si>
  <si>
    <t>Perry Ellis International Inc</t>
  </si>
  <si>
    <t>BYD UN Equity</t>
  </si>
  <si>
    <t>Boyd Gaming Corp</t>
  </si>
  <si>
    <t>MCRI UW Equity</t>
  </si>
  <si>
    <t>Monarch Casino &amp; Resort Inc</t>
  </si>
  <si>
    <t>MOV UN Equity</t>
  </si>
  <si>
    <t>Movado Group Inc</t>
  </si>
  <si>
    <t>MGAM UW Equity</t>
  </si>
  <si>
    <t>Everi Games Holding Inc</t>
  </si>
  <si>
    <t>HIBB UW Equity</t>
  </si>
  <si>
    <t>Hibbett Inc</t>
  </si>
  <si>
    <t>PLCE UW Equity</t>
  </si>
  <si>
    <t>Children's Place Inc/The</t>
  </si>
  <si>
    <t>CWTRQ UW Equity</t>
  </si>
  <si>
    <t>Coldwater Creek Inc</t>
  </si>
  <si>
    <t>KIRK UW Equity</t>
  </si>
  <si>
    <t>Kirkland's Inc</t>
  </si>
  <si>
    <t>STMP UW Equity</t>
  </si>
  <si>
    <t>Stamps.com Inc</t>
  </si>
  <si>
    <t>SSINQ UN Equity</t>
  </si>
  <si>
    <t>Stage Stores Inc</t>
  </si>
  <si>
    <t>DKS UN Equity</t>
  </si>
  <si>
    <t>Dick's Sporting Goods Inc</t>
  </si>
  <si>
    <t>RUTH UW Equity</t>
  </si>
  <si>
    <t>Ruth's Hospitality Group Inc</t>
  </si>
  <si>
    <t>ZUMZ UW Equity</t>
  </si>
  <si>
    <t>Zumiez Inc</t>
  </si>
  <si>
    <t>AEO UN Equity</t>
  </si>
  <si>
    <t>American Eagle Outfitters Inc</t>
  </si>
  <si>
    <t>WSM UN Equity</t>
  </si>
  <si>
    <t>Williams-Sonoma Inc</t>
  </si>
  <si>
    <t>ELY UN Equity</t>
  </si>
  <si>
    <t>Callaway Golf Co</t>
  </si>
  <si>
    <t>GES UN Equity</t>
  </si>
  <si>
    <t>Guess? Inc</t>
  </si>
  <si>
    <t>JAH UN Equity</t>
  </si>
  <si>
    <t>Jarden Corp</t>
  </si>
  <si>
    <t>JACK UW Equity</t>
  </si>
  <si>
    <t>Jack in the Box Inc</t>
  </si>
  <si>
    <t>TPX UN Equity</t>
  </si>
  <si>
    <t>Tempur Sealy International Inc</t>
  </si>
  <si>
    <t>MTH UN Equity</t>
  </si>
  <si>
    <t>Meritage Homes Corp</t>
  </si>
  <si>
    <t>LZB UN Equity</t>
  </si>
  <si>
    <t>La-Z-Boy Inc</t>
  </si>
  <si>
    <t>MDC UN Equity</t>
  </si>
  <si>
    <t>MDC Holdings Inc</t>
  </si>
  <si>
    <t>SCI UN Equity</t>
  </si>
  <si>
    <t>Service Corp International/US</t>
  </si>
  <si>
    <t>PVH UN Equity</t>
  </si>
  <si>
    <t>PVH Corp</t>
  </si>
  <si>
    <t>CAA UN Equity</t>
  </si>
  <si>
    <t>CalAtlantic Group Inc/old</t>
  </si>
  <si>
    <t>RGR UN Equity</t>
  </si>
  <si>
    <t>Sturm Ruger &amp; Co Inc</t>
  </si>
  <si>
    <t>THO UN Equity</t>
  </si>
  <si>
    <t>Thor Industries Inc</t>
  </si>
  <si>
    <t>WWW UN Equity</t>
  </si>
  <si>
    <t>Wolverine World Wide Inc</t>
  </si>
  <si>
    <t>CBRL UW Equity</t>
  </si>
  <si>
    <t>Cracker Barrel Old Country Store Inc</t>
  </si>
  <si>
    <t>PNRA UW Equity</t>
  </si>
  <si>
    <t>Panera Bread Co</t>
  </si>
  <si>
    <t>ACAT UW Equity</t>
  </si>
  <si>
    <t>Arctic Cat Inc</t>
  </si>
  <si>
    <t>9990408D UN Equity</t>
  </si>
  <si>
    <t>Aaron's LLC</t>
  </si>
  <si>
    <t>BKE UN Equity</t>
  </si>
  <si>
    <t>Buckle Inc/The</t>
  </si>
  <si>
    <t>CAKE UW Equity</t>
  </si>
  <si>
    <t>Cheesecake Factory Inc/The</t>
  </si>
  <si>
    <t>ASNAQ UW Equity</t>
  </si>
  <si>
    <t>Ascena Retail Group Inc</t>
  </si>
  <si>
    <t>FINL UW Equity</t>
  </si>
  <si>
    <t>Finish Line Inc/The</t>
  </si>
  <si>
    <t>GNTX UW Equity</t>
  </si>
  <si>
    <t>Gentex Corp</t>
  </si>
  <si>
    <t>HVT UN Equity</t>
  </si>
  <si>
    <t>Haverty Furniture Cos Inc</t>
  </si>
  <si>
    <t>HELE UW Equity</t>
  </si>
  <si>
    <t>Helen of Troy Ltd</t>
  </si>
  <si>
    <t>9876567D UN Equity</t>
  </si>
  <si>
    <t>Pinnacle Entertainment Inc/Old</t>
  </si>
  <si>
    <t>GPI UN Equity</t>
  </si>
  <si>
    <t>Group 1 Automotive Inc</t>
  </si>
  <si>
    <t>DIN UN Equity</t>
  </si>
  <si>
    <t>Dine Brands Global Inc</t>
  </si>
  <si>
    <t>MNRO UW Equity</t>
  </si>
  <si>
    <t>Monro Inc</t>
  </si>
  <si>
    <t>RT UN Equity</t>
  </si>
  <si>
    <t>Ruby Tuesday Inc</t>
  </si>
  <si>
    <t>TUESQ UW Equity</t>
  </si>
  <si>
    <t>Tuesday Morning Corp</t>
  </si>
  <si>
    <t>NVR UN Equity</t>
  </si>
  <si>
    <t>NVR Inc</t>
  </si>
  <si>
    <t>EAT UN Equity</t>
  </si>
  <si>
    <t>Brinker International Inc</t>
  </si>
  <si>
    <t>ATGE UN Equity</t>
  </si>
  <si>
    <t>Adtalem Global Education Inc</t>
  </si>
  <si>
    <t>ZQKSQ UN Equity</t>
  </si>
  <si>
    <t>Boardriders Inc</t>
  </si>
  <si>
    <t>RGS UN Equity</t>
  </si>
  <si>
    <t>Regis Corp</t>
  </si>
  <si>
    <t>ESINQ UN Equity</t>
  </si>
  <si>
    <t>ITT Educational Services Inc</t>
  </si>
  <si>
    <t>ETD UN Equity</t>
  </si>
  <si>
    <t>Ethan Allen Interiors Inc</t>
  </si>
  <si>
    <t>BYI UN Equity</t>
  </si>
  <si>
    <t>Bally Technologies Inc</t>
  </si>
  <si>
    <t>ICON UW Equity</t>
  </si>
  <si>
    <t>Iconix Brand Group Inc</t>
  </si>
  <si>
    <t>PII UN Equity</t>
  </si>
  <si>
    <t>Polaris Inc</t>
  </si>
  <si>
    <t>SONC UW Equity</t>
  </si>
  <si>
    <t>Sonic Corp</t>
  </si>
  <si>
    <t>VOXX UW Equity</t>
  </si>
  <si>
    <t>VOXX International Corp</t>
  </si>
  <si>
    <t>RYL UN Equity</t>
  </si>
  <si>
    <t>Ryland Group Inc/The</t>
  </si>
  <si>
    <t>PZZA UW Equity</t>
  </si>
  <si>
    <t>Papa John's International Inc</t>
  </si>
  <si>
    <t>MHO UN Equity</t>
  </si>
  <si>
    <t>M/I Homes Inc</t>
  </si>
  <si>
    <t>DECK UW Equity</t>
  </si>
  <si>
    <t>Deckers Outdoor Corp</t>
  </si>
  <si>
    <t>SHOO UW Equity</t>
  </si>
  <si>
    <t>Steven Madden Ltd</t>
  </si>
  <si>
    <t>TSCO UW Equity</t>
  </si>
  <si>
    <t>Tractor Supply Co</t>
  </si>
  <si>
    <t>1911688D UW Equity</t>
  </si>
  <si>
    <t>Coinstar LLC</t>
  </si>
  <si>
    <t>BTH UN Equity</t>
  </si>
  <si>
    <t>Partylite Inc</t>
  </si>
  <si>
    <t>ISCA UW Equity</t>
  </si>
  <si>
    <t>International Speedway Corp</t>
  </si>
  <si>
    <t>RCII UW Equity</t>
  </si>
  <si>
    <t>Rent-A-Center Inc/TX</t>
  </si>
  <si>
    <t>POOL UW Equity</t>
  </si>
  <si>
    <t>Pool Corp</t>
  </si>
  <si>
    <t>JAKK UW Equity</t>
  </si>
  <si>
    <t>JAKKS Pacific Inc</t>
  </si>
  <si>
    <t>STRA UW Equity</t>
  </si>
  <si>
    <t>Strategic Education Inc</t>
  </si>
  <si>
    <t>LAD UN Equity</t>
  </si>
  <si>
    <t>Lithia Motors Inc</t>
  </si>
  <si>
    <t>BJRI UW Equity</t>
  </si>
  <si>
    <t>BJ's Restaurants Inc</t>
  </si>
  <si>
    <t>TOL UN Equity</t>
  </si>
  <si>
    <t>Toll Brothers Inc</t>
  </si>
  <si>
    <t>MHK UN Equity</t>
  </si>
  <si>
    <t>Mohawk Industries Inc</t>
  </si>
  <si>
    <t>PETS UW Equity</t>
  </si>
  <si>
    <t>PetMed Express Inc</t>
  </si>
  <si>
    <t>HZO UN Equity</t>
  </si>
  <si>
    <t>MarineMax Inc</t>
  </si>
  <si>
    <t>SKX UN Equity</t>
  </si>
  <si>
    <t>Skechers USA Inc</t>
  </si>
  <si>
    <t>SNBR UW Equity</t>
  </si>
  <si>
    <t>Sleep Number Corp</t>
  </si>
  <si>
    <t>COCOQ UW Equity</t>
  </si>
  <si>
    <t>Corinthian Colleges Inc</t>
  </si>
  <si>
    <t>CRI UN Equity</t>
  </si>
  <si>
    <t>Carter's Inc</t>
  </si>
  <si>
    <t>VAC UN Equity</t>
  </si>
  <si>
    <t>Marriott Vacations Worldwide Corp</t>
  </si>
  <si>
    <t>NTRI UW Equity</t>
  </si>
  <si>
    <t>Nutrisystem Inc</t>
  </si>
  <si>
    <t>1859004D UW Equity</t>
  </si>
  <si>
    <t>ILG LLC</t>
  </si>
  <si>
    <t>1942974D UW Equity</t>
  </si>
  <si>
    <t>Blue Nile Inc</t>
  </si>
  <si>
    <t>BWLD UW Equity</t>
  </si>
  <si>
    <t>Buffalo Wild Wings Inc</t>
  </si>
  <si>
    <t>UTI UN Equity</t>
  </si>
  <si>
    <t>Universal Technical Institute Inc</t>
  </si>
  <si>
    <t>CPLA UW Equity</t>
  </si>
  <si>
    <t>Capella Education Co</t>
  </si>
  <si>
    <t>BID UN Equity</t>
  </si>
  <si>
    <t>Sotheby's</t>
  </si>
  <si>
    <t>AAP UN Equity</t>
  </si>
  <si>
    <t>Advance Auto Parts Inc</t>
  </si>
  <si>
    <t>LINC UW Equity</t>
  </si>
  <si>
    <t>Lincoln Educational Services Corp</t>
  </si>
  <si>
    <t>LKQ UW Equity</t>
  </si>
  <si>
    <t>LKQ Corp</t>
  </si>
  <si>
    <t>BGFV UW Equity</t>
  </si>
  <si>
    <t>Big 5 Sporting Goods Corp</t>
  </si>
  <si>
    <t>VSI UN Equity</t>
  </si>
  <si>
    <t>Vitamin Shoppe Inc</t>
  </si>
  <si>
    <t>RRGB UW Equity</t>
  </si>
  <si>
    <t>Red Robin Gourmet Burgers Inc</t>
  </si>
  <si>
    <t>1508335D UN Equity</t>
  </si>
  <si>
    <t>Life Time Inc</t>
  </si>
  <si>
    <t>CAB UN Equity</t>
  </si>
  <si>
    <t>Cabela's Inc</t>
  </si>
  <si>
    <t>TXRH UW Equity</t>
  </si>
  <si>
    <t>Texas Roadhouse Inc</t>
  </si>
  <si>
    <t>LQDT UW Equity</t>
  </si>
  <si>
    <t>Liquidity Services Inc</t>
  </si>
  <si>
    <t>IRBT UW Equity</t>
  </si>
  <si>
    <t>iRobot Corp</t>
  </si>
  <si>
    <t>CROX UW Equity</t>
  </si>
  <si>
    <t>Crocs Inc</t>
  </si>
  <si>
    <t>UAA UN Equity</t>
  </si>
  <si>
    <t>Under Armour Inc</t>
  </si>
  <si>
    <t>LL UN Equity</t>
  </si>
  <si>
    <t>LL Flooring Holdings Inc</t>
  </si>
  <si>
    <t>APEI UW Equity</t>
  </si>
  <si>
    <t>American Public Education Inc</t>
  </si>
  <si>
    <t>HSNI UW Equity</t>
  </si>
  <si>
    <t>HSN Inc</t>
  </si>
  <si>
    <t>PRDO UW Equity</t>
  </si>
  <si>
    <t>Perdoceo Education Corp</t>
  </si>
  <si>
    <t>HBI UN Equity</t>
  </si>
  <si>
    <t>Hanesbrands Inc</t>
  </si>
  <si>
    <t>CHS UN Equity</t>
  </si>
  <si>
    <t>Chico's FAS Inc</t>
  </si>
  <si>
    <t>SAH UN Equity</t>
  </si>
  <si>
    <t>Sonic Automotive Inc</t>
  </si>
  <si>
    <t>9995522D UN Equity</t>
  </si>
  <si>
    <t>Office Depot Inc</t>
  </si>
  <si>
    <t>KBH UN Equity</t>
  </si>
  <si>
    <t>KB Home</t>
  </si>
  <si>
    <t>KATE UN Equity</t>
  </si>
  <si>
    <t>Kate Spade &amp; Co LLC</t>
  </si>
  <si>
    <t>BC UN Equity</t>
  </si>
  <si>
    <t>Brunswick Corp/DE</t>
  </si>
  <si>
    <t>WGO UN Equity</t>
  </si>
  <si>
    <t>Winnebago Industries Inc</t>
  </si>
  <si>
    <t>TUP UN Equity</t>
  </si>
  <si>
    <t>Tupperware Brands Corp</t>
  </si>
  <si>
    <t>CASY UW Equity</t>
  </si>
  <si>
    <t>Casey's General Stores Inc</t>
  </si>
  <si>
    <t>IPAR UW Equity</t>
  </si>
  <si>
    <t>Inter Parfums Inc</t>
  </si>
  <si>
    <t>MED UN Equity</t>
  </si>
  <si>
    <t>Medifast Inc</t>
  </si>
  <si>
    <t>PYXSQ UN Equity</t>
  </si>
  <si>
    <t>Old Holdco Inc</t>
  </si>
  <si>
    <t>UNFI UW Equity</t>
  </si>
  <si>
    <t>United Natural Foods Inc</t>
  </si>
  <si>
    <t>DMND UW Equity</t>
  </si>
  <si>
    <t>Diamond Foods Inc</t>
  </si>
  <si>
    <t>TR UN Equity</t>
  </si>
  <si>
    <t>Tootsie Roll Industries Inc</t>
  </si>
  <si>
    <t>UVV UN Equity</t>
  </si>
  <si>
    <t>Universal Corp/VA</t>
  </si>
  <si>
    <t>BOBE UW Equity</t>
  </si>
  <si>
    <t>Bob Evans Farms Inc/DE</t>
  </si>
  <si>
    <t>LNCE UW Equity</t>
  </si>
  <si>
    <t>Snyder's-Lance Inc</t>
  </si>
  <si>
    <t>CENTA UW Equity</t>
  </si>
  <si>
    <t>Central Garden &amp; Pet Co</t>
  </si>
  <si>
    <t>HSH UN Equity</t>
  </si>
  <si>
    <t>Hillshire Brands Co/The</t>
  </si>
  <si>
    <t>SVU UN Equity</t>
  </si>
  <si>
    <t>SUPERVALU Inc</t>
  </si>
  <si>
    <t>JJSF UW Equity</t>
  </si>
  <si>
    <t>J &amp; J Snack Foods Corp</t>
  </si>
  <si>
    <t>LANC UW Equity</t>
  </si>
  <si>
    <t>Lancaster Colony Corp</t>
  </si>
  <si>
    <t>SAFM UW Equity</t>
  </si>
  <si>
    <t>Sanderson Farms Inc</t>
  </si>
  <si>
    <t>SENEA UW Equity</t>
  </si>
  <si>
    <t>Seneca Foods Corp</t>
  </si>
  <si>
    <t>WDFC UW Equity</t>
  </si>
  <si>
    <t>WD-40 Co</t>
  </si>
  <si>
    <t>HAIN UW Equity</t>
  </si>
  <si>
    <t>Hain Celestial Group Inc/The</t>
  </si>
  <si>
    <t>DAR UN Equity</t>
  </si>
  <si>
    <t>Darling Ingredients Inc</t>
  </si>
  <si>
    <t>CALM UW Equity</t>
  </si>
  <si>
    <t>Cal-Maine Foods Inc</t>
  </si>
  <si>
    <t>ANDE UW Equity</t>
  </si>
  <si>
    <t>Andersons Inc/The</t>
  </si>
  <si>
    <t>CHD UN Equity</t>
  </si>
  <si>
    <t>Church &amp; Dwight Co Inc</t>
  </si>
  <si>
    <t>SPTN UW Equity</t>
  </si>
  <si>
    <t>SpartanNash Co</t>
  </si>
  <si>
    <t>INGR UN Equity</t>
  </si>
  <si>
    <t>Ingredion Inc</t>
  </si>
  <si>
    <t>GMCR UW Equity</t>
  </si>
  <si>
    <t>Keurig Green Mountain Inc</t>
  </si>
  <si>
    <t>CVGW UW Equity</t>
  </si>
  <si>
    <t>Calavo Growers Inc</t>
  </si>
  <si>
    <t>EPC UN Equity</t>
  </si>
  <si>
    <t>Edgewell Personal Care Co</t>
  </si>
  <si>
    <t>BGS UN Equity</t>
  </si>
  <si>
    <t>B&amp;G Foods Inc</t>
  </si>
  <si>
    <t>THS UN Equity</t>
  </si>
  <si>
    <t>TreeHouse Foods Inc</t>
  </si>
  <si>
    <t>POST UN Equity</t>
  </si>
  <si>
    <t>Post Holdings Inc</t>
  </si>
  <si>
    <t>FLO UN Equity</t>
  </si>
  <si>
    <t>Flowers Foods Inc</t>
  </si>
  <si>
    <t>SAM UN Equity</t>
  </si>
  <si>
    <t>Boston Beer Co Inc/The</t>
  </si>
  <si>
    <t>PQUEQ UN Equity</t>
  </si>
  <si>
    <t>PetroQuest Energy Inc</t>
  </si>
  <si>
    <t>GIFI UW Equity</t>
  </si>
  <si>
    <t>Gulf Island Fabrication Inc</t>
  </si>
  <si>
    <t>ø</t>
  </si>
  <si>
    <t>HOSSQ UN Equity</t>
  </si>
  <si>
    <t>Hornbeck Offshore Services Inc</t>
  </si>
  <si>
    <t>INT UN Equity</t>
  </si>
  <si>
    <t>World Fuel Services Corp</t>
  </si>
  <si>
    <t>SFYWQ UN Equity</t>
  </si>
  <si>
    <t>Swift Energy Co/Texas</t>
  </si>
  <si>
    <t>UNTCQ UN Equity</t>
  </si>
  <si>
    <t>Unit Corp</t>
  </si>
  <si>
    <t>CRK UN Equity</t>
  </si>
  <si>
    <t>Comstock Resources Inc</t>
  </si>
  <si>
    <t>SPNX UN Equity</t>
  </si>
  <si>
    <t>SESI Holdings Inc</t>
  </si>
  <si>
    <t>IO UN Equity</t>
  </si>
  <si>
    <t>ION Geophysical Corp</t>
  </si>
  <si>
    <t>BRSWQ UN Equity</t>
  </si>
  <si>
    <t>Bristow Group Inc/old</t>
  </si>
  <si>
    <t>PDCE UW Equity</t>
  </si>
  <si>
    <t>PDC Energy Inc</t>
  </si>
  <si>
    <t>PVAHQ UN Equity</t>
  </si>
  <si>
    <t>Ranger Oil Corp</t>
  </si>
  <si>
    <t>HFC UN Equity</t>
  </si>
  <si>
    <t>HollyFrontier Corp</t>
  </si>
  <si>
    <t>PTEN UW Equity</t>
  </si>
  <si>
    <t>Patterson-UTI Energy Inc</t>
  </si>
  <si>
    <t>OIS UN Equity</t>
  </si>
  <si>
    <t>Oil States International Inc</t>
  </si>
  <si>
    <t>TTI UN Equity</t>
  </si>
  <si>
    <t>TETRA Technologies Inc</t>
  </si>
  <si>
    <t>HPR UN Equity</t>
  </si>
  <si>
    <t>HighPoint Resources Corp</t>
  </si>
  <si>
    <t>SM UN Equity</t>
  </si>
  <si>
    <t>SM Energy Co</t>
  </si>
  <si>
    <t>PESXQ UN Equity</t>
  </si>
  <si>
    <t>Pioneer Energy Services Corp</t>
  </si>
  <si>
    <t>OII UN Equity</t>
  </si>
  <si>
    <t>Oceaneering International Inc</t>
  </si>
  <si>
    <t>CRRTQ UN Equity</t>
  </si>
  <si>
    <t>CARBO Ceramics Inc</t>
  </si>
  <si>
    <t>GEOS UW Equity</t>
  </si>
  <si>
    <t>Geospace Technologies Corp</t>
  </si>
  <si>
    <t>ANRZQ UN Equity</t>
  </si>
  <si>
    <t>Alpha Natural Resources Inc</t>
  </si>
  <si>
    <t>MCF UA Equity</t>
  </si>
  <si>
    <t>Contango Oil &amp; Gas Co</t>
  </si>
  <si>
    <t>HLX UN Equity</t>
  </si>
  <si>
    <t>Helix Energy Solutions Group Inc</t>
  </si>
  <si>
    <t>EGN UN Equity</t>
  </si>
  <si>
    <t>Energen Corp</t>
  </si>
  <si>
    <t>GPORQ UW Equity</t>
  </si>
  <si>
    <t>Gulfport Energy Operating Corp</t>
  </si>
  <si>
    <t>DRQ UN Equity</t>
  </si>
  <si>
    <t>Dril-Quip Inc</t>
  </si>
  <si>
    <t>BASXQ UN Equity</t>
  </si>
  <si>
    <t>Basic Energy Services Inc</t>
  </si>
  <si>
    <t>NOG UA Equity</t>
  </si>
  <si>
    <t>Northern Oil and Gas Inc</t>
  </si>
  <si>
    <t>XEC UN Equity</t>
  </si>
  <si>
    <t>Cimarex Energy Co</t>
  </si>
  <si>
    <t>DRC UN Equity</t>
  </si>
  <si>
    <t>Dresser-Rand Group Inc</t>
  </si>
  <si>
    <t>AREXQ UW Equity</t>
  </si>
  <si>
    <t>Approach Resources Inc</t>
  </si>
  <si>
    <t>SOGCQ UN Equity</t>
  </si>
  <si>
    <t>Sabine Oil &amp; Gas Corp</t>
  </si>
  <si>
    <t>KWKAQ UN Equity</t>
  </si>
  <si>
    <t>Quicksilver Resources Inc</t>
  </si>
  <si>
    <t>AROC UN Equity</t>
  </si>
  <si>
    <t>Archrock Inc</t>
  </si>
  <si>
    <t>ACIIQ UN Equity</t>
  </si>
  <si>
    <t>Arch Resources Inc</t>
  </si>
  <si>
    <t>1477069D UW Equity</t>
  </si>
  <si>
    <t>Rosetta Resources Inc</t>
  </si>
  <si>
    <t>9999997D UN Equity</t>
  </si>
  <si>
    <t>Talos Petroleum LLC</t>
  </si>
  <si>
    <t>CRZO UW Equity</t>
  </si>
  <si>
    <t>Carrizo Oil &amp; Gas Inc</t>
  </si>
  <si>
    <t>9898989D UN Equity</t>
  </si>
  <si>
    <t>Tidewater Inc</t>
  </si>
  <si>
    <t>ATW UN Equity</t>
  </si>
  <si>
    <t>Atwood Oceanics Inc</t>
  </si>
  <si>
    <t>CLDPQ UN Equity</t>
  </si>
  <si>
    <t>Cloud Peak Energy Inc</t>
  </si>
  <si>
    <t>FCF UN Equity</t>
  </si>
  <si>
    <t>First Commonwealth Financial Corp</t>
  </si>
  <si>
    <t>INDB UW Equity</t>
  </si>
  <si>
    <t>Independent Bank Corp</t>
  </si>
  <si>
    <t>ITG UN Equity</t>
  </si>
  <si>
    <t>Investment Technology Group Inc</t>
  </si>
  <si>
    <t>TRST UW Equity</t>
  </si>
  <si>
    <t>TrustCo Bank Corp NY</t>
  </si>
  <si>
    <t>WIBC UW Equity</t>
  </si>
  <si>
    <t>Wilshire Bancorp Inc</t>
  </si>
  <si>
    <t>1849855D UN Equity</t>
  </si>
  <si>
    <t>Ameritrust Group Inc</t>
  </si>
  <si>
    <t>CLMS UW Equity</t>
  </si>
  <si>
    <t>Calamos Asset Management Inc</t>
  </si>
  <si>
    <t>BKMU UW Equity</t>
  </si>
  <si>
    <t>Bank Mutual Corp</t>
  </si>
  <si>
    <t>SAFT UW Equity</t>
  </si>
  <si>
    <t>Safety Insurance Group Inc</t>
  </si>
  <si>
    <t>SBNY UW Equity</t>
  </si>
  <si>
    <t>Signature Bank/New York NY</t>
  </si>
  <si>
    <t>BANR UW Equity</t>
  </si>
  <si>
    <t>Banner Corp</t>
  </si>
  <si>
    <t>EHTH UW Equity</t>
  </si>
  <si>
    <t>eHealth Inc</t>
  </si>
  <si>
    <t>IBKR UW Equity</t>
  </si>
  <si>
    <t>Interactive Brokers Group Inc</t>
  </si>
  <si>
    <t>CBOE UW Equity</t>
  </si>
  <si>
    <t>Cboe Global Markets Inc</t>
  </si>
  <si>
    <t>BOH UN Equity</t>
  </si>
  <si>
    <t>Bank of Hawaii Corp</t>
  </si>
  <si>
    <t>1987048D UN Equity</t>
  </si>
  <si>
    <t>Cash America International Inc</t>
  </si>
  <si>
    <t>HMN UN Equity</t>
  </si>
  <si>
    <t>Horace Mann Educators Corp</t>
  </si>
  <si>
    <t>AFG UN Equity</t>
  </si>
  <si>
    <t>American Financial Group Inc/OH</t>
  </si>
  <si>
    <t>RJF UN Equity</t>
  </si>
  <si>
    <t>Raymond James Financial Inc</t>
  </si>
  <si>
    <t>RLI UN Equity</t>
  </si>
  <si>
    <t>RLI Corp</t>
  </si>
  <si>
    <t>SF UN Equity</t>
  </si>
  <si>
    <t>Stifel Financial Corp</t>
  </si>
  <si>
    <t>WRB UN Equity</t>
  </si>
  <si>
    <t>W R Berkley Corp</t>
  </si>
  <si>
    <t>CATY UW Equity</t>
  </si>
  <si>
    <t>Cathay General Bancorp</t>
  </si>
  <si>
    <t>CBU UN Equity</t>
  </si>
  <si>
    <t>Community Bank System Inc</t>
  </si>
  <si>
    <t>CHCO UW Equity</t>
  </si>
  <si>
    <t>City Holding Co</t>
  </si>
  <si>
    <t>COLB UW Equity</t>
  </si>
  <si>
    <t>Columbia Banking System Inc</t>
  </si>
  <si>
    <t>EZPW UW Equity</t>
  </si>
  <si>
    <t>EZCORP Inc</t>
  </si>
  <si>
    <t>FNB UN Equity</t>
  </si>
  <si>
    <t>FNB Corp/PA</t>
  </si>
  <si>
    <t>FMER UW Equity</t>
  </si>
  <si>
    <t>FirstMerit Corp</t>
  </si>
  <si>
    <t>FFBC UW Equity</t>
  </si>
  <si>
    <t>First Financial Bancorp</t>
  </si>
  <si>
    <t>FBP UN Equity</t>
  </si>
  <si>
    <t>First BanCorp/Puerto Rico</t>
  </si>
  <si>
    <t>FMBI UW Equity</t>
  </si>
  <si>
    <t>First Midwest Bancorp Inc/IL</t>
  </si>
  <si>
    <t>FULT UW Equity</t>
  </si>
  <si>
    <t>Fulton Financial Corp</t>
  </si>
  <si>
    <t>GBCI UW Equity</t>
  </si>
  <si>
    <t>Glacier Bancorp Inc</t>
  </si>
  <si>
    <t>HWC UW Equity</t>
  </si>
  <si>
    <t>Hancock Whitney Corp</t>
  </si>
  <si>
    <t>1498499D UN Equity</t>
  </si>
  <si>
    <t>HCC Insurance Holdings Inc</t>
  </si>
  <si>
    <t>PRA UN Equity</t>
  </si>
  <si>
    <t>ProAssurance Corp</t>
  </si>
  <si>
    <t>MCY UN Equity</t>
  </si>
  <si>
    <t>Mercury General Corp</t>
  </si>
  <si>
    <t>NAVG UW Equity</t>
  </si>
  <si>
    <t>Navigators Group Inc/The</t>
  </si>
  <si>
    <t>NBTB UW Equity</t>
  </si>
  <si>
    <t>NBT Bancorp Inc</t>
  </si>
  <si>
    <t>9745633D UN Equity</t>
  </si>
  <si>
    <t>TCF Financial Corp/DE</t>
  </si>
  <si>
    <t>NPBC UW Equity</t>
  </si>
  <si>
    <t>National Penn Bancshares Inc</t>
  </si>
  <si>
    <t>CADE UN Equity</t>
  </si>
  <si>
    <t>Cadence Bank</t>
  </si>
  <si>
    <t>CBSH UW Equity</t>
  </si>
  <si>
    <t>Commerce Bancshares Inc/MO</t>
  </si>
  <si>
    <t>ONB UN Equity</t>
  </si>
  <si>
    <t>Old National Bancorp/IN</t>
  </si>
  <si>
    <t>TRMK UW Equity</t>
  </si>
  <si>
    <t>Trustmark Corp</t>
  </si>
  <si>
    <t>UMBF UW Equity</t>
  </si>
  <si>
    <t>UMB Financial Corp</t>
  </si>
  <si>
    <t>VLY UN Equity</t>
  </si>
  <si>
    <t>Valley National Bancorp</t>
  </si>
  <si>
    <t>WABC UW Equity</t>
  </si>
  <si>
    <t>Westamerica BanCorp</t>
  </si>
  <si>
    <t>TCBI UW Equity</t>
  </si>
  <si>
    <t>Texas Capital Bancshares Inc</t>
  </si>
  <si>
    <t>PACW UW Equity</t>
  </si>
  <si>
    <t>PacWest Bancorp</t>
  </si>
  <si>
    <t>SFNC UW Equity</t>
  </si>
  <si>
    <t>Simmons First National Corp</t>
  </si>
  <si>
    <t>SIGI UW Equity</t>
  </si>
  <si>
    <t>Selective Insurance Group Inc</t>
  </si>
  <si>
    <t>1947467D UN Equity</t>
  </si>
  <si>
    <t>Protective Life Corp</t>
  </si>
  <si>
    <t>STC UN Equity</t>
  </si>
  <si>
    <t>Stewart Information Services Corp</t>
  </si>
  <si>
    <t>SIVB UW Equity</t>
  </si>
  <si>
    <t>SVB Financial Group</t>
  </si>
  <si>
    <t>FDS UN Equity</t>
  </si>
  <si>
    <t>FactSet Research Systems Inc</t>
  </si>
  <si>
    <t>STBA UW Equity</t>
  </si>
  <si>
    <t>S&amp;T Bancorp Inc</t>
  </si>
  <si>
    <t>AMG UN Equity</t>
  </si>
  <si>
    <t>Affiliated Managers Group Inc</t>
  </si>
  <si>
    <t>MKTX UW Equity</t>
  </si>
  <si>
    <t>MarketAxess Holdings Inc</t>
  </si>
  <si>
    <t>SUSQ UW Equity</t>
  </si>
  <si>
    <t>Susquehanna Bancshares Inc</t>
  </si>
  <si>
    <t>SWS UN Equity</t>
  </si>
  <si>
    <t>SWS Group Inc</t>
  </si>
  <si>
    <t>TMP UA Equity</t>
  </si>
  <si>
    <t>Tompkins Financial Corp</t>
  </si>
  <si>
    <t>UBSI UW Equity</t>
  </si>
  <si>
    <t>United Bankshares Inc/WV</t>
  </si>
  <si>
    <t>UFCS UW Equity</t>
  </si>
  <si>
    <t>United Fire Group Inc</t>
  </si>
  <si>
    <t>KMPR UN Equity</t>
  </si>
  <si>
    <t>Kemper Corp</t>
  </si>
  <si>
    <t>WBS UN Equity</t>
  </si>
  <si>
    <t>Webster Financial Corp</t>
  </si>
  <si>
    <t>WAFD UW Equity</t>
  </si>
  <si>
    <t>Washington Federal Inc</t>
  </si>
  <si>
    <t>WRLD UW Equity</t>
  </si>
  <si>
    <t>World Acceptance Corp</t>
  </si>
  <si>
    <t>1916526D UN Equity</t>
  </si>
  <si>
    <t>City National Corp/CA</t>
  </si>
  <si>
    <t>CFR UN Equity</t>
  </si>
  <si>
    <t>Cullen/Frost Bankers Inc</t>
  </si>
  <si>
    <t>9990819D UW Equity</t>
  </si>
  <si>
    <t>FirstCash Inc</t>
  </si>
  <si>
    <t>PB UN Equity</t>
  </si>
  <si>
    <t>Prosperity Bancshares Inc</t>
  </si>
  <si>
    <t>RGA UN Equity</t>
  </si>
  <si>
    <t>Reinsurance Group of America Inc</t>
  </si>
  <si>
    <t>FFIN UW Equity</t>
  </si>
  <si>
    <t>First Financial Bankshares Inc</t>
  </si>
  <si>
    <t>AF UN Equity</t>
  </si>
  <si>
    <t>Astoria Financial Corp</t>
  </si>
  <si>
    <t>BPFH UW Equity</t>
  </si>
  <si>
    <t>Boston Private Financial Holdings Inc</t>
  </si>
  <si>
    <t>NWBI UW Equity</t>
  </si>
  <si>
    <t>Northwest Bancshares Inc</t>
  </si>
  <si>
    <t>IBOC UW Equity</t>
  </si>
  <si>
    <t>International Bancshares Corp</t>
  </si>
  <si>
    <t>9990201D UW Equity</t>
  </si>
  <si>
    <t>Dime Community Bancshares Inc/NY</t>
  </si>
  <si>
    <t>THG UN Equity</t>
  </si>
  <si>
    <t>Hanover Insurance Group Inc/The</t>
  </si>
  <si>
    <t>HOPE UW Equity</t>
  </si>
  <si>
    <t>Hope Bancorp Inc</t>
  </si>
  <si>
    <t>HAFC UW Equity</t>
  </si>
  <si>
    <t>Hanmi Financial Corp</t>
  </si>
  <si>
    <t>Y UN Equity</t>
  </si>
  <si>
    <t>Alleghany Corp</t>
  </si>
  <si>
    <t>AMSF UW Equity</t>
  </si>
  <si>
    <t>AMERISAFE Inc</t>
  </si>
  <si>
    <t>WTFC UW Equity</t>
  </si>
  <si>
    <t>Wintrust Financial Corp</t>
  </si>
  <si>
    <t>EV UN Equity</t>
  </si>
  <si>
    <t>Eaton Vance Corp</t>
  </si>
  <si>
    <t>UMPQ UW Equity</t>
  </si>
  <si>
    <t>Umpqua Holdings Corp</t>
  </si>
  <si>
    <t>OZK UW Equity</t>
  </si>
  <si>
    <t>Bank OZK</t>
  </si>
  <si>
    <t>SEIC UW Equity</t>
  </si>
  <si>
    <t>SEI Investments Co</t>
  </si>
  <si>
    <t>BRKL UW Equity</t>
  </si>
  <si>
    <t>Brookline Bancorp Inc</t>
  </si>
  <si>
    <t>FNFG UW Equity</t>
  </si>
  <si>
    <t>First Niagara Financial Group Inc</t>
  </si>
  <si>
    <t>PVTB UW Equity</t>
  </si>
  <si>
    <t>PrivateBancorp Inc</t>
  </si>
  <si>
    <t>BCOR UW Equity</t>
  </si>
  <si>
    <t>Blucora Inc</t>
  </si>
  <si>
    <t>EWBC UW Equity</t>
  </si>
  <si>
    <t>East West Bancorp Inc</t>
  </si>
  <si>
    <t>SFG UN Equity</t>
  </si>
  <si>
    <t>StanCorp Financial Group Inc</t>
  </si>
  <si>
    <t>NYCB UN Equity</t>
  </si>
  <si>
    <t>New York Community Bancorp Inc</t>
  </si>
  <si>
    <t>UCBI UW Equity</t>
  </si>
  <si>
    <t>United Community Banks Inc/GA</t>
  </si>
  <si>
    <t>ECPG UW Equity</t>
  </si>
  <si>
    <t>Encore Capital Group Inc</t>
  </si>
  <si>
    <t>FNGN UW Equity</t>
  </si>
  <si>
    <t>Financial Engines Inc</t>
  </si>
  <si>
    <t>GHL UN Equity</t>
  </si>
  <si>
    <t>Greenhill &amp; Co Inc</t>
  </si>
  <si>
    <t>RE UN Equity</t>
  </si>
  <si>
    <t>Everest Re Group Ltd</t>
  </si>
  <si>
    <t>PNFP UW Equity</t>
  </si>
  <si>
    <t>Pinnacle Financial Partners Inc</t>
  </si>
  <si>
    <t>ORIT UW Equity</t>
  </si>
  <si>
    <t>Oritani Financial Corp</t>
  </si>
  <si>
    <t>PFS UN Equity</t>
  </si>
  <si>
    <t>Provident Financial Services Inc</t>
  </si>
  <si>
    <t>PRAA UW Equity</t>
  </si>
  <si>
    <t>PRA Group Inc</t>
  </si>
  <si>
    <t>IPCC UW Equity</t>
  </si>
  <si>
    <t>Infinity Property and Casualty Corp</t>
  </si>
  <si>
    <t>AHL UN Equity</t>
  </si>
  <si>
    <t>Aspen Insurance Holdings Ltd</t>
  </si>
  <si>
    <t>PIPR UN Equity</t>
  </si>
  <si>
    <t>Piper Sandler Cos</t>
  </si>
  <si>
    <t>WDR UN Equity</t>
  </si>
  <si>
    <t>Waddell &amp; Reed Financial Inc</t>
  </si>
  <si>
    <t>AINV UW Equity</t>
  </si>
  <si>
    <t>Apollo Investment Corp</t>
  </si>
  <si>
    <t>TWGP UW Equity</t>
  </si>
  <si>
    <t>Tower Group International Ltd</t>
  </si>
  <si>
    <t>PSEC UW Equity</t>
  </si>
  <si>
    <t>Prospect Capital Corp</t>
  </si>
  <si>
    <t>CVBF UW Equity</t>
  </si>
  <si>
    <t>CVB Financial Corp</t>
  </si>
  <si>
    <t>HOMB UW Equity</t>
  </si>
  <si>
    <t>Home BancShares Inc/AR</t>
  </si>
  <si>
    <t>ORI UN Equity</t>
  </si>
  <si>
    <t>Old Republic International Corp</t>
  </si>
  <si>
    <t>EIG UN Equity</t>
  </si>
  <si>
    <t>Employers Holdings Inc</t>
  </si>
  <si>
    <t>MSCI UN Equity</t>
  </si>
  <si>
    <t>MSCI Inc</t>
  </si>
  <si>
    <t>FAF UN Equity</t>
  </si>
  <si>
    <t>First American Financial Corp</t>
  </si>
  <si>
    <t>VRTS UQ Equity</t>
  </si>
  <si>
    <t>Virtus Investment Partners Inc</t>
  </si>
  <si>
    <t>ASB UW Equity</t>
  </si>
  <si>
    <t>Associated Banc-Corp</t>
  </si>
  <si>
    <t>BRO UN Equity</t>
  </si>
  <si>
    <t>Brown &amp; Brown Inc</t>
  </si>
  <si>
    <t>AJG UN Equity</t>
  </si>
  <si>
    <t>Arthur J Gallagher &amp; Co</t>
  </si>
  <si>
    <t>LTXB UW Equity</t>
  </si>
  <si>
    <t>LegacyTexas Financial Group Inc</t>
  </si>
  <si>
    <t>JNS UN Equity</t>
  </si>
  <si>
    <t>Janus Henderson US Holdings Inc</t>
  </si>
  <si>
    <t>SNV UN Equity</t>
  </si>
  <si>
    <t>Synovus Financial Corp</t>
  </si>
  <si>
    <t>AFAM UW Equity</t>
  </si>
  <si>
    <t>Almost Family Inc</t>
  </si>
  <si>
    <t>ENZ UN Equity</t>
  </si>
  <si>
    <t>Enzo Biochem Inc</t>
  </si>
  <si>
    <t>HNGR UN Equity</t>
  </si>
  <si>
    <t>Hanger Inc</t>
  </si>
  <si>
    <t>IVC UN Equity</t>
  </si>
  <si>
    <t>Invacare Corp</t>
  </si>
  <si>
    <t>ARQL UQ Equity</t>
  </si>
  <si>
    <t>ArQule Inc</t>
  </si>
  <si>
    <t>MDCO UW Equity</t>
  </si>
  <si>
    <t>Medicines Co/The</t>
  </si>
  <si>
    <t>NTUS UW Equity</t>
  </si>
  <si>
    <t>Natus Medical Inc</t>
  </si>
  <si>
    <t>ENDP UW Equity</t>
  </si>
  <si>
    <t>Endo International PLC</t>
  </si>
  <si>
    <t>OMCL UW Equity</t>
  </si>
  <si>
    <t>Omnicell Inc</t>
  </si>
  <si>
    <t>CCRN UW Equity</t>
  </si>
  <si>
    <t>Cross Country Healthcare Inc</t>
  </si>
  <si>
    <t>CPSI UW Equity</t>
  </si>
  <si>
    <t>Computer Programs and Systems Inc</t>
  </si>
  <si>
    <t>SMA UN Equity</t>
  </si>
  <si>
    <t>Symmetry Medical Inc</t>
  </si>
  <si>
    <t>LHCG UW Equity</t>
  </si>
  <si>
    <t>LHC Group Inc</t>
  </si>
  <si>
    <t>EBS UN Equity</t>
  </si>
  <si>
    <t>Emergent BioSolutions Inc</t>
  </si>
  <si>
    <t>AMED UW Equity</t>
  </si>
  <si>
    <t>Amedisys Inc</t>
  </si>
  <si>
    <t>ALOG UW Equity</t>
  </si>
  <si>
    <t>Analogic Corp</t>
  </si>
  <si>
    <t>MDSO UW Equity</t>
  </si>
  <si>
    <t>Medidata Solutions Inc</t>
  </si>
  <si>
    <t>CHE UN Equity</t>
  </si>
  <si>
    <t>Chemed Corp</t>
  </si>
  <si>
    <t>HAE UN Equity</t>
  </si>
  <si>
    <t>Haemonetics Corp</t>
  </si>
  <si>
    <t>OMI UN Equity</t>
  </si>
  <si>
    <t>Owens &amp; Minor Inc</t>
  </si>
  <si>
    <t>WST UN Equity</t>
  </si>
  <si>
    <t>West Pharmaceutical Services Inc</t>
  </si>
  <si>
    <t>ABAX UW Equity</t>
  </si>
  <si>
    <t>Abaxis Inc</t>
  </si>
  <si>
    <t>TVTY UW Equity</t>
  </si>
  <si>
    <t>Tivity Health Inc</t>
  </si>
  <si>
    <t>AIRM UW Equity</t>
  </si>
  <si>
    <t>Air Methods Corp</t>
  </si>
  <si>
    <t>BIO UN Equity</t>
  </si>
  <si>
    <t>Bio-Rad Laboratories Inc</t>
  </si>
  <si>
    <t>1816133D UW Equity</t>
  </si>
  <si>
    <t>Bio-Reference Laboratories Inc</t>
  </si>
  <si>
    <t>CBM UN Equity</t>
  </si>
  <si>
    <t>Cambrex Corp</t>
  </si>
  <si>
    <t>CNMD UW Equity</t>
  </si>
  <si>
    <t>CONMED Corp</t>
  </si>
  <si>
    <t>CMD UN Equity</t>
  </si>
  <si>
    <t>Cantel Medical Corp</t>
  </si>
  <si>
    <t>CRVL UW Equity</t>
  </si>
  <si>
    <t>CorVel Corp</t>
  </si>
  <si>
    <t>MNTA UW Equity</t>
  </si>
  <si>
    <t>Momenta Pharmaceuticals Inc</t>
  </si>
  <si>
    <t>HMSY UW Equity</t>
  </si>
  <si>
    <t>HMS Holdings Corp</t>
  </si>
  <si>
    <t>ICUI UW Equity</t>
  </si>
  <si>
    <t>ICU Medical Inc</t>
  </si>
  <si>
    <t>IDXX UW Equity</t>
  </si>
  <si>
    <t>IDEXX Laboratories Inc</t>
  </si>
  <si>
    <t>VIVO UW Equity</t>
  </si>
  <si>
    <t>Meridian Bioscience Inc</t>
  </si>
  <si>
    <t>LDR UN Equity</t>
  </si>
  <si>
    <t>Landauer Inc</t>
  </si>
  <si>
    <t>MMSI UW Equity</t>
  </si>
  <si>
    <t>Merit Medical Systems Inc</t>
  </si>
  <si>
    <t>NEOG UW Equity</t>
  </si>
  <si>
    <t>Neogen Corp</t>
  </si>
  <si>
    <t>NXGN UW Equity</t>
  </si>
  <si>
    <t>NextGen Healthcare Inc</t>
  </si>
  <si>
    <t>UHS UN Equity</t>
  </si>
  <si>
    <t>Universal Health Services Inc</t>
  </si>
  <si>
    <t>REGN UW Equity</t>
  </si>
  <si>
    <t>Regeneron Pharmaceuticals Inc</t>
  </si>
  <si>
    <t>HSIC UW Equity</t>
  </si>
  <si>
    <t>Henry Schein Inc</t>
  </si>
  <si>
    <t>CBST UW Equity</t>
  </si>
  <si>
    <t>Cubist Pharmaceuticals LLC</t>
  </si>
  <si>
    <t>TECH UW Equity</t>
  </si>
  <si>
    <t>Bio-Techne Corp</t>
  </si>
  <si>
    <t>MDRX UW Equity</t>
  </si>
  <si>
    <t>Allscripts Healthcare Solutions Inc</t>
  </si>
  <si>
    <t>TFX UN Equity</t>
  </si>
  <si>
    <t>Teleflex Inc</t>
  </si>
  <si>
    <t>CRL UN Equity</t>
  </si>
  <si>
    <t>Charles River Laboratories International</t>
  </si>
  <si>
    <t>QCOR UW Equity</t>
  </si>
  <si>
    <t>Mallinckrodt ARD LLC</t>
  </si>
  <si>
    <t>CYBX UW Equity</t>
  </si>
  <si>
    <t>Cyberonics Inc</t>
  </si>
  <si>
    <t>HNT UN Equity</t>
  </si>
  <si>
    <t>Health Net Inc/Old</t>
  </si>
  <si>
    <t>AORT UN Equity</t>
  </si>
  <si>
    <t>Artivion Inc</t>
  </si>
  <si>
    <t>COO UN Equity</t>
  </si>
  <si>
    <t>Cooper Cos Inc/The</t>
  </si>
  <si>
    <t>1676829D UW Equity</t>
  </si>
  <si>
    <t>Thoratec LLC</t>
  </si>
  <si>
    <t>RMD UN Equity</t>
  </si>
  <si>
    <t>ResMed Inc</t>
  </si>
  <si>
    <t>MTD UN Equity</t>
  </si>
  <si>
    <t>Mettler-Toledo International Inc</t>
  </si>
  <si>
    <t>IART UW Equity</t>
  </si>
  <si>
    <t>Integra LifeSciences Holdings Corp</t>
  </si>
  <si>
    <t>MD UN Equity</t>
  </si>
  <si>
    <t>MEDNAX Inc</t>
  </si>
  <si>
    <t>AFFX UW Equity</t>
  </si>
  <si>
    <t>Affymetrix Inc</t>
  </si>
  <si>
    <t>PRXL UW Equity</t>
  </si>
  <si>
    <t>PAREXEL International Corp</t>
  </si>
  <si>
    <t>SLXP UW Equity</t>
  </si>
  <si>
    <t>Salix Pharmaceuticals Ltd</t>
  </si>
  <si>
    <t>MASI UW Equity</t>
  </si>
  <si>
    <t>Masimo Corp</t>
  </si>
  <si>
    <t>OCR UN Equity</t>
  </si>
  <si>
    <t>Omnicare Inc</t>
  </si>
  <si>
    <t>VRTX UW Equity</t>
  </si>
  <si>
    <t>Vertex Pharmaceuticals Inc</t>
  </si>
  <si>
    <t>ABMD UW Equity</t>
  </si>
  <si>
    <t>ABIOMED Inc</t>
  </si>
  <si>
    <t>SRDX UW Equity</t>
  </si>
  <si>
    <t>Surmodics Inc</t>
  </si>
  <si>
    <t>AMSG UW Equity</t>
  </si>
  <si>
    <t>Amsurg Corp</t>
  </si>
  <si>
    <t>CNC UN Equity</t>
  </si>
  <si>
    <t>Centene Corp</t>
  </si>
  <si>
    <t>UTHR UW Equity</t>
  </si>
  <si>
    <t>United Therapeutics Corp</t>
  </si>
  <si>
    <t>WCG UN Equity</t>
  </si>
  <si>
    <t>WellCare Health Plans Inc</t>
  </si>
  <si>
    <t>ITGR UN Equity</t>
  </si>
  <si>
    <t>Integer Holdings Corp</t>
  </si>
  <si>
    <t>GTIV UW Equity</t>
  </si>
  <si>
    <t>Gentiva Health Services Inc</t>
  </si>
  <si>
    <t>ALGN UW Equity</t>
  </si>
  <si>
    <t>Align Technology Inc</t>
  </si>
  <si>
    <t>AMN UN Equity</t>
  </si>
  <si>
    <t>AMN Healthcare Services Inc</t>
  </si>
  <si>
    <t>KND UN Equity</t>
  </si>
  <si>
    <t>Kindred Healthcare LLC</t>
  </si>
  <si>
    <t>1850925D UW Equity</t>
  </si>
  <si>
    <t>VCA Inc</t>
  </si>
  <si>
    <t>NUVA UW Equity</t>
  </si>
  <si>
    <t>NuVasive Inc</t>
  </si>
  <si>
    <t>MGLN UW Equity</t>
  </si>
  <si>
    <t>Magellan Health Inc</t>
  </si>
  <si>
    <t>MOH UN Equity</t>
  </si>
  <si>
    <t>Molina Healthcare Inc</t>
  </si>
  <si>
    <t>PBH UN Equity</t>
  </si>
  <si>
    <t>Prestige Consumer Healthcare Inc</t>
  </si>
  <si>
    <t>MWIV UW Equity</t>
  </si>
  <si>
    <t>MWI Veterinary Supply Inc</t>
  </si>
  <si>
    <t>IPCM UW Equity</t>
  </si>
  <si>
    <t>IPC Healthcare Inc</t>
  </si>
  <si>
    <t>ENSG UW Equity</t>
  </si>
  <si>
    <t>Ensign Group Inc/The</t>
  </si>
  <si>
    <t>PMC UN Equity</t>
  </si>
  <si>
    <t>PharMerica Corp</t>
  </si>
  <si>
    <t>HRC UN Equity</t>
  </si>
  <si>
    <t>Hill-Rom Holdings Inc</t>
  </si>
  <si>
    <t>CYH UN Equity</t>
  </si>
  <si>
    <t>Community Health Systems Inc</t>
  </si>
  <si>
    <t>AKRXQ UW Equity</t>
  </si>
  <si>
    <t>Akorn Inc</t>
  </si>
  <si>
    <t>LPNT UW Equity</t>
  </si>
  <si>
    <t>Legacy LifePoint Health LLC</t>
  </si>
  <si>
    <t>SPPI UW Equity</t>
  </si>
  <si>
    <t>Spectrum Pharmaceuticals Inc</t>
  </si>
  <si>
    <t>HOLX UW Equity</t>
  </si>
  <si>
    <t>Hologic Inc</t>
  </si>
  <si>
    <t>STE UN Equity</t>
  </si>
  <si>
    <t>STERIS PLC</t>
  </si>
  <si>
    <t>HSTM UW Equity</t>
  </si>
  <si>
    <t>HealthStream Inc</t>
  </si>
  <si>
    <t>ACOR UW Equity</t>
  </si>
  <si>
    <t>Acorda Therapeutics Inc</t>
  </si>
  <si>
    <t>CVD UN Equity</t>
  </si>
  <si>
    <t>Labcorp Drug Development Inc</t>
  </si>
  <si>
    <t>LMNX UW Equity</t>
  </si>
  <si>
    <t>Luminex Corp</t>
  </si>
  <si>
    <t>DCI UN Equity</t>
  </si>
  <si>
    <t>Donaldson Co Inc</t>
  </si>
  <si>
    <t>FSS UN Equity</t>
  </si>
  <si>
    <t>Federal Signal Corp</t>
  </si>
  <si>
    <t>GATX UN Equity</t>
  </si>
  <si>
    <t>GATX Corp</t>
  </si>
  <si>
    <t>NPK UN Equity</t>
  </si>
  <si>
    <t>National Presto Industries Inc</t>
  </si>
  <si>
    <t>RRD UW Equity</t>
  </si>
  <si>
    <t>RR Donnelley &amp; Sons Co</t>
  </si>
  <si>
    <t>ASGN UN Equity</t>
  </si>
  <si>
    <t>ASGN Inc</t>
  </si>
  <si>
    <t>AAON UW Equity</t>
  </si>
  <si>
    <t>AAON Inc</t>
  </si>
  <si>
    <t>CASLQ UN Equity</t>
  </si>
  <si>
    <t>AM Castle &amp; Co</t>
  </si>
  <si>
    <t>CLH UN Equity</t>
  </si>
  <si>
    <t>Clean Harbors Inc</t>
  </si>
  <si>
    <t>VVI UN Equity</t>
  </si>
  <si>
    <t>Viad Corp</t>
  </si>
  <si>
    <t>TILE UW Equity</t>
  </si>
  <si>
    <t>Interface Inc</t>
  </si>
  <si>
    <t>BCO UN Equity</t>
  </si>
  <si>
    <t>Brink's Co/The</t>
  </si>
  <si>
    <t>ODFL UW Equity</t>
  </si>
  <si>
    <t>Old Dominion Freight Line Inc</t>
  </si>
  <si>
    <t>SHYF UW Equity</t>
  </si>
  <si>
    <t>Shyft Group Inc/The</t>
  </si>
  <si>
    <t>UFPI UW Equity</t>
  </si>
  <si>
    <t>UFP Industries Inc</t>
  </si>
  <si>
    <t>CPRT UW Equity</t>
  </si>
  <si>
    <t>Copart Inc</t>
  </si>
  <si>
    <t>EGL UN Equity</t>
  </si>
  <si>
    <t>Engility Holdings Inc</t>
  </si>
  <si>
    <t>UTIW UW Equity</t>
  </si>
  <si>
    <t>UTi Worldwide Inc</t>
  </si>
  <si>
    <t>HSII UW Equity</t>
  </si>
  <si>
    <t>Heidrick &amp; Struggles International Inc</t>
  </si>
  <si>
    <t>KFY UN Equity</t>
  </si>
  <si>
    <t>Korn Ferry</t>
  </si>
  <si>
    <t>AVAV UW Equity</t>
  </si>
  <si>
    <t>AeroVironment Inc</t>
  </si>
  <si>
    <t>ORN UN Equity</t>
  </si>
  <si>
    <t>Orion Group Holdings Inc</t>
  </si>
  <si>
    <t>JBT UN Equity</t>
  </si>
  <si>
    <t>John Bean Technologies Corp</t>
  </si>
  <si>
    <t>EME UN Equity</t>
  </si>
  <si>
    <t>EMCOR Group Inc</t>
  </si>
  <si>
    <t>LII UN Equity</t>
  </si>
  <si>
    <t>Lennox International Inc</t>
  </si>
  <si>
    <t>TKR UN Equity</t>
  </si>
  <si>
    <t>Timken Co/The</t>
  </si>
  <si>
    <t>AIN UN Equity</t>
  </si>
  <si>
    <t>Albany International Corp</t>
  </si>
  <si>
    <t>OA UN Equity</t>
  </si>
  <si>
    <t>Northrop Grumman Innovation Systems Inc</t>
  </si>
  <si>
    <t>BGGSQ UN Equity</t>
  </si>
  <si>
    <t>Briggs &amp; Stratton Corp</t>
  </si>
  <si>
    <t>B UN Equity</t>
  </si>
  <si>
    <t>Barnes Group Inc</t>
  </si>
  <si>
    <t>CSL UN Equity</t>
  </si>
  <si>
    <t>Carlisle Cos Inc</t>
  </si>
  <si>
    <t>CDI UN Equity</t>
  </si>
  <si>
    <t>CDI Corp</t>
  </si>
  <si>
    <t>CLC UN Equity</t>
  </si>
  <si>
    <t>CLARCOR Inc</t>
  </si>
  <si>
    <t>CW UN Equity</t>
  </si>
  <si>
    <t>Curtiss-Wright Corp</t>
  </si>
  <si>
    <t>APOG UW Equity</t>
  </si>
  <si>
    <t>Apogee Enterprises Inc</t>
  </si>
  <si>
    <t>DY UN Equity</t>
  </si>
  <si>
    <t>Dycom Industries Inc</t>
  </si>
  <si>
    <t>ESE UN Equity</t>
  </si>
  <si>
    <t>ESCO Technologies Inc</t>
  </si>
  <si>
    <t>ESL UN Equity</t>
  </si>
  <si>
    <t>Esterline Technologies Corp</t>
  </si>
  <si>
    <t>AJRD UN Equity</t>
  </si>
  <si>
    <t>Aerojet Rocketdyne Holdings Inc</t>
  </si>
  <si>
    <t>GGG UN Equity</t>
  </si>
  <si>
    <t>Graco Inc</t>
  </si>
  <si>
    <t>HUBB UN Equity</t>
  </si>
  <si>
    <t>Hubbell Inc</t>
  </si>
  <si>
    <t>KSU UN Equity</t>
  </si>
  <si>
    <t>Kansas City Southern/Old</t>
  </si>
  <si>
    <t>IEX UN Equity</t>
  </si>
  <si>
    <t>IDEX Corp</t>
  </si>
  <si>
    <t>KMT UN Equity</t>
  </si>
  <si>
    <t>Kennametal Inc</t>
  </si>
  <si>
    <t>LDL UN Equity</t>
  </si>
  <si>
    <t>Lydall Inc</t>
  </si>
  <si>
    <t>MLI UN Equity</t>
  </si>
  <si>
    <t>Mueller Industries Inc</t>
  </si>
  <si>
    <t>PKE UN Equity</t>
  </si>
  <si>
    <t>Park Aerospace Corp</t>
  </si>
  <si>
    <t>ROL UN Equity</t>
  </si>
  <si>
    <t>Rollins Inc</t>
  </si>
  <si>
    <t>SXI UN Equity</t>
  </si>
  <si>
    <t>Standex International Corp</t>
  </si>
  <si>
    <t>TTC UN Equity</t>
  </si>
  <si>
    <t>Toro Co/The</t>
  </si>
  <si>
    <t>UNF UN Equity</t>
  </si>
  <si>
    <t>UniFirst Corp/MA</t>
  </si>
  <si>
    <t>HNI UN Equity</t>
  </si>
  <si>
    <t>HNI Corp</t>
  </si>
  <si>
    <t>KELYA UW Equity</t>
  </si>
  <si>
    <t>Kelly Services Inc</t>
  </si>
  <si>
    <t>MLKN UW Equity</t>
  </si>
  <si>
    <t>MillerKnoll Inc</t>
  </si>
  <si>
    <t>ESND UW Equity</t>
  </si>
  <si>
    <t>Essendant Inc</t>
  </si>
  <si>
    <t>ARCB UW Equity</t>
  </si>
  <si>
    <t>ArcBest Corp</t>
  </si>
  <si>
    <t>LECO UW Equity</t>
  </si>
  <si>
    <t>Lincoln Electric Holdings Inc</t>
  </si>
  <si>
    <t>AZZ UN Equity</t>
  </si>
  <si>
    <t>AZZ Inc</t>
  </si>
  <si>
    <t>BEAV UW Equity</t>
  </si>
  <si>
    <t>B/E Aerospace Inc</t>
  </si>
  <si>
    <t>CNR UN Equity</t>
  </si>
  <si>
    <t>Cornerstone Building Brands Inc</t>
  </si>
  <si>
    <t>BRC UN Equity</t>
  </si>
  <si>
    <t>Brady Corp</t>
  </si>
  <si>
    <t>EXPO UW Equity</t>
  </si>
  <si>
    <t>Exponent Inc</t>
  </si>
  <si>
    <t>FELE UW Equity</t>
  </si>
  <si>
    <t>Franklin Electric Co Inc</t>
  </si>
  <si>
    <t>GVA UN Equity</t>
  </si>
  <si>
    <t>Granite Construction Inc</t>
  </si>
  <si>
    <t>1900159D UW Equity</t>
  </si>
  <si>
    <t>G&amp;K Services LLC</t>
  </si>
  <si>
    <t>CNW UN Equity</t>
  </si>
  <si>
    <t>XPO CNW Inc</t>
  </si>
  <si>
    <t>HCSG UW Equity</t>
  </si>
  <si>
    <t>Healthcare Services Group Inc</t>
  </si>
  <si>
    <t>HTLD UW Equity</t>
  </si>
  <si>
    <t>Heartland Express Inc</t>
  </si>
  <si>
    <t>AEGN UW Equity</t>
  </si>
  <si>
    <t>Aegion Corp</t>
  </si>
  <si>
    <t>GFF UN Equity</t>
  </si>
  <si>
    <t>Griffon Corp</t>
  </si>
  <si>
    <t>KEX UN Equity</t>
  </si>
  <si>
    <t>Kirby Corp</t>
  </si>
  <si>
    <t>LNN UN Equity</t>
  </si>
  <si>
    <t>Lindsay Corp</t>
  </si>
  <si>
    <t>SPXC UN Equity</t>
  </si>
  <si>
    <t>SPX Corp</t>
  </si>
  <si>
    <t>MSA UN Equity</t>
  </si>
  <si>
    <t>MSA Safety Inc</t>
  </si>
  <si>
    <t>MOG/A UN Equity</t>
  </si>
  <si>
    <t>Moog Inc</t>
  </si>
  <si>
    <t>MTRX UW Equity</t>
  </si>
  <si>
    <t>Matrix Service Co</t>
  </si>
  <si>
    <t>NDSN UW Equity</t>
  </si>
  <si>
    <t>Nordson Corp</t>
  </si>
  <si>
    <t>ORB UN Equity</t>
  </si>
  <si>
    <t>Orbital Sciences Corp</t>
  </si>
  <si>
    <t>POWL UW Equity</t>
  </si>
  <si>
    <t>Powell Industries Inc</t>
  </si>
  <si>
    <t>RRX UN Equity</t>
  </si>
  <si>
    <t>Regal Rexnord Corp</t>
  </si>
  <si>
    <t>AGCO UN Equity</t>
  </si>
  <si>
    <t>AGCO Corp</t>
  </si>
  <si>
    <t>TNC UN Equity</t>
  </si>
  <si>
    <t>Tennant Co</t>
  </si>
  <si>
    <t>VMI UN Equity</t>
  </si>
  <si>
    <t>Valmont Industries Inc</t>
  </si>
  <si>
    <t>VICR UW Equity</t>
  </si>
  <si>
    <t>Vicor Corp</t>
  </si>
  <si>
    <t>TTEK UW Equity</t>
  </si>
  <si>
    <t>Tetra Tech Inc</t>
  </si>
  <si>
    <t>WTS UN Equity</t>
  </si>
  <si>
    <t>Watts Water Technologies Inc</t>
  </si>
  <si>
    <t>KBR UN Equity</t>
  </si>
  <si>
    <t>KBR Inc</t>
  </si>
  <si>
    <t>WERN UW Equity</t>
  </si>
  <si>
    <t>Werner Enterprises Inc</t>
  </si>
  <si>
    <t>HII UN Equity</t>
  </si>
  <si>
    <t>Huntington Ingalls Industries Inc</t>
  </si>
  <si>
    <t>WIRE UW Equity</t>
  </si>
  <si>
    <t>Encore Wire Corp</t>
  </si>
  <si>
    <t>WSO UN Equity</t>
  </si>
  <si>
    <t>Watsco Inc</t>
  </si>
  <si>
    <t>CKH UN Equity</t>
  </si>
  <si>
    <t>SEACOR Holdings Inc</t>
  </si>
  <si>
    <t>ROCK UW Equity</t>
  </si>
  <si>
    <t>Gibraltar Industries Inc</t>
  </si>
  <si>
    <t>FWRD UW Equity</t>
  </si>
  <si>
    <t>Forward Air Corp</t>
  </si>
  <si>
    <t>MAN UN Equity</t>
  </si>
  <si>
    <t>ManpowerGroup Inc</t>
  </si>
  <si>
    <t>TBI UN Equity</t>
  </si>
  <si>
    <t>TrueBlue Inc</t>
  </si>
  <si>
    <t>MINI UW Equity</t>
  </si>
  <si>
    <t>Mobile Mini Inc</t>
  </si>
  <si>
    <t>SSD UN Equity</t>
  </si>
  <si>
    <t>Simpson Manufacturing Co Inc</t>
  </si>
  <si>
    <t>GEO UN Equity</t>
  </si>
  <si>
    <t>GEO Group Inc/The</t>
  </si>
  <si>
    <t>MATW UW Equity</t>
  </si>
  <si>
    <t>Matthews International Corp</t>
  </si>
  <si>
    <t>9876444D UN Equity</t>
  </si>
  <si>
    <t>Knight Transportation Inc</t>
  </si>
  <si>
    <t>WAB UN Equity</t>
  </si>
  <si>
    <t>Westinghouse Air Brake Technologies Corp</t>
  </si>
  <si>
    <t>CUB UN Equity</t>
  </si>
  <si>
    <t>Cubic Corp</t>
  </si>
  <si>
    <t>CACI UN Equity</t>
  </si>
  <si>
    <t>CACI International Inc</t>
  </si>
  <si>
    <t>HUBG UW Equity</t>
  </si>
  <si>
    <t>Hub Group Inc</t>
  </si>
  <si>
    <t>NCI UN Equity</t>
  </si>
  <si>
    <t>Guidehouse Inc</t>
  </si>
  <si>
    <t>TGI UN Equity</t>
  </si>
  <si>
    <t>Triumph Group Inc</t>
  </si>
  <si>
    <t>FORR UW Equity</t>
  </si>
  <si>
    <t>Forrester Research Inc</t>
  </si>
  <si>
    <t>NSP UN Equity</t>
  </si>
  <si>
    <t>Insperity Inc</t>
  </si>
  <si>
    <t>URS UN Equity</t>
  </si>
  <si>
    <t>URS Corp</t>
  </si>
  <si>
    <t>JBHT UW Equity</t>
  </si>
  <si>
    <t>JB Hunt Transport Services Inc</t>
  </si>
  <si>
    <t>CXW UN Equity</t>
  </si>
  <si>
    <t>CoreCivic Inc</t>
  </si>
  <si>
    <t>FIX UN Equity</t>
  </si>
  <si>
    <t>Comfort Systems USA Inc</t>
  </si>
  <si>
    <t>WWD UW Equity</t>
  </si>
  <si>
    <t>Woodward Inc</t>
  </si>
  <si>
    <t>HI UN Equity</t>
  </si>
  <si>
    <t>Hillenbrand Inc</t>
  </si>
  <si>
    <t>SKYW UW Equity</t>
  </si>
  <si>
    <t>SkyWest Inc</t>
  </si>
  <si>
    <t>URI UN Equity</t>
  </si>
  <si>
    <t>United Rentals Inc</t>
  </si>
  <si>
    <t>MRCY UW Equity</t>
  </si>
  <si>
    <t>Mercury Systems Inc</t>
  </si>
  <si>
    <t>JBLU UW Equity</t>
  </si>
  <si>
    <t>JetBlue Airways Corp</t>
  </si>
  <si>
    <t>9999900D UN Equity</t>
  </si>
  <si>
    <t>Waste Connections US Inc</t>
  </si>
  <si>
    <t>CEB UN Equity</t>
  </si>
  <si>
    <t>CEB Inc</t>
  </si>
  <si>
    <t>XLS UN Equity</t>
  </si>
  <si>
    <t>Exelis Inc</t>
  </si>
  <si>
    <t>CIR UN Equity</t>
  </si>
  <si>
    <t>CIRCOR International Inc</t>
  </si>
  <si>
    <t>RGP UW Equity</t>
  </si>
  <si>
    <t>Resources Connection Inc</t>
  </si>
  <si>
    <t>ACM UN Equity</t>
  </si>
  <si>
    <t>AECOM</t>
  </si>
  <si>
    <t>MANT UW Equity</t>
  </si>
  <si>
    <t>ManTech International Corp/VA</t>
  </si>
  <si>
    <t>AYI UN Equity</t>
  </si>
  <si>
    <t>Acuity Brands Inc</t>
  </si>
  <si>
    <t>ENS UN Equity</t>
  </si>
  <si>
    <t>EnerSys</t>
  </si>
  <si>
    <t>NPO UN Equity</t>
  </si>
  <si>
    <t>EnPro Industries Inc</t>
  </si>
  <si>
    <t>KAMN UN Equity</t>
  </si>
  <si>
    <t>Kaman Corp</t>
  </si>
  <si>
    <t>ALGT UW Equity</t>
  </si>
  <si>
    <t>Allegiant Travel Co</t>
  </si>
  <si>
    <t>NX UN Equity</t>
  </si>
  <si>
    <t>Quanex Building Products Corp</t>
  </si>
  <si>
    <t>HSC UN Equity</t>
  </si>
  <si>
    <t>Harsco Corp</t>
  </si>
  <si>
    <t>CLGX UN Equity</t>
  </si>
  <si>
    <t>CoreLogic Inc</t>
  </si>
  <si>
    <t>FBHS UN Equity</t>
  </si>
  <si>
    <t>Fortune Brands Home &amp; Security Inc</t>
  </si>
  <si>
    <t>GWR UN Equity</t>
  </si>
  <si>
    <t>Genesee &amp; Wyoming Inc</t>
  </si>
  <si>
    <t>FCN UN Equity</t>
  </si>
  <si>
    <t>FTI Consulting Inc</t>
  </si>
  <si>
    <t>AIR UN Equity</t>
  </si>
  <si>
    <t>AAR Corp</t>
  </si>
  <si>
    <t>OSK UN Equity</t>
  </si>
  <si>
    <t>Oshkosh Corp</t>
  </si>
  <si>
    <t>AIT UN Equity</t>
  </si>
  <si>
    <t>Applied Industrial Technologies Inc</t>
  </si>
  <si>
    <t>EPAC UN Equity</t>
  </si>
  <si>
    <t>Enerpac Tool Group Corp</t>
  </si>
  <si>
    <t>AME UN Equity</t>
  </si>
  <si>
    <t>AMETEK Inc</t>
  </si>
  <si>
    <t>MATX UN Equity</t>
  </si>
  <si>
    <t>Matson Inc</t>
  </si>
  <si>
    <t>ASEI UW Equity</t>
  </si>
  <si>
    <t>American Science and Engineering Inc</t>
  </si>
  <si>
    <t>AOS UN Equity</t>
  </si>
  <si>
    <t>A O Smith Corp</t>
  </si>
  <si>
    <t>ABM UN Equity</t>
  </si>
  <si>
    <t>ABM Industries Inc</t>
  </si>
  <si>
    <t>ALK UN Equity</t>
  </si>
  <si>
    <t>Alaska Air Group Inc</t>
  </si>
  <si>
    <t>ASTE UW Equity</t>
  </si>
  <si>
    <t>Astec Industries Inc</t>
  </si>
  <si>
    <t>BGC UN Equity</t>
  </si>
  <si>
    <t>General Cable Corp</t>
  </si>
  <si>
    <t>1702253D UN Equity</t>
  </si>
  <si>
    <t>Towers Watson &amp; Co</t>
  </si>
  <si>
    <t>ITT UN Equity</t>
  </si>
  <si>
    <t>ITT Inc</t>
  </si>
  <si>
    <t>TRN UN Equity</t>
  </si>
  <si>
    <t>Trinity Industries Inc</t>
  </si>
  <si>
    <t>TEX UN Equity</t>
  </si>
  <si>
    <t>Terex Corp</t>
  </si>
  <si>
    <t>LSTR UW Equity</t>
  </si>
  <si>
    <t>Landstar System Inc</t>
  </si>
  <si>
    <t>MSM UN Equity</t>
  </si>
  <si>
    <t>MSC Industrial Direct Co Inc</t>
  </si>
  <si>
    <t>CR UN Equity</t>
  </si>
  <si>
    <t>Crane Co</t>
  </si>
  <si>
    <t>DLX UN Equity</t>
  </si>
  <si>
    <t>Deluxe Corp</t>
  </si>
  <si>
    <t>TECD UW Equity</t>
  </si>
  <si>
    <t>Tech Data Corp</t>
  </si>
  <si>
    <t>VECO UW Equity</t>
  </si>
  <si>
    <t>Veeco Instruments Inc</t>
  </si>
  <si>
    <t>MENT UW Equity</t>
  </si>
  <si>
    <t>Mentor Graphics Corp</t>
  </si>
  <si>
    <t>BELFB UW Equity</t>
  </si>
  <si>
    <t>Bel Fuse Inc</t>
  </si>
  <si>
    <t>CMTL UW Equity</t>
  </si>
  <si>
    <t>Comtech Telecommunications Corp</t>
  </si>
  <si>
    <t>KOPN UW Equity</t>
  </si>
  <si>
    <t>Kopin Corp</t>
  </si>
  <si>
    <t>MEI UN Equity</t>
  </si>
  <si>
    <t>Methode Electronics Inc</t>
  </si>
  <si>
    <t>1889259D UW Equity</t>
  </si>
  <si>
    <t>Newport Corp</t>
  </si>
  <si>
    <t>AGYS UW Equity</t>
  </si>
  <si>
    <t>Agilysys Inc</t>
  </si>
  <si>
    <t>EBIX UW Equity</t>
  </si>
  <si>
    <t>Ebix Inc</t>
  </si>
  <si>
    <t>SIGM UW Equity</t>
  </si>
  <si>
    <t>Sigma Designs Inc</t>
  </si>
  <si>
    <t>SMTC UW Equity</t>
  </si>
  <si>
    <t>Semtech Corp</t>
  </si>
  <si>
    <t>AVID UW Equity</t>
  </si>
  <si>
    <t>Avid Technology Inc</t>
  </si>
  <si>
    <t>DSPG UW Equity</t>
  </si>
  <si>
    <t>DSP Group Inc</t>
  </si>
  <si>
    <t>MCRL UW Equity</t>
  </si>
  <si>
    <t>Micrel Inc</t>
  </si>
  <si>
    <t>RSYS UW Equity</t>
  </si>
  <si>
    <t>Radisys Corp</t>
  </si>
  <si>
    <t>AEIS UW Equity</t>
  </si>
  <si>
    <t>Advanced Energy Industries Inc</t>
  </si>
  <si>
    <t>MKSI UW Equity</t>
  </si>
  <si>
    <t>MKS Instruments Inc</t>
  </si>
  <si>
    <t>ININ UW Equity</t>
  </si>
  <si>
    <t>Interactive Intelligence Group Inc</t>
  </si>
  <si>
    <t>PRFT UW Equity</t>
  </si>
  <si>
    <t>Perficient Inc</t>
  </si>
  <si>
    <t>CEVA UW Equity</t>
  </si>
  <si>
    <t>CEVA Inc</t>
  </si>
  <si>
    <t>EXLS UW Equity</t>
  </si>
  <si>
    <t>ExlService Holdings Inc</t>
  </si>
  <si>
    <t>GTATQ UW Equity</t>
  </si>
  <si>
    <t>GT Advanced Technologies Inc</t>
  </si>
  <si>
    <t>RBCN UW Equity</t>
  </si>
  <si>
    <t>Rubicon Technology Inc</t>
  </si>
  <si>
    <t>OSPN UR Equity</t>
  </si>
  <si>
    <t>OneSpan Inc</t>
  </si>
  <si>
    <t>CTS UN Equity</t>
  </si>
  <si>
    <t>CTS Corp</t>
  </si>
  <si>
    <t>DBD UN Equity</t>
  </si>
  <si>
    <t>Diebold Nixdorf Inc</t>
  </si>
  <si>
    <t>IT UN Equity</t>
  </si>
  <si>
    <t>Gartner Inc</t>
  </si>
  <si>
    <t>IRF UN Equity</t>
  </si>
  <si>
    <t>Infineon Technologies Americas Corp</t>
  </si>
  <si>
    <t>AXE UN Equity</t>
  </si>
  <si>
    <t>Anixter International Inc</t>
  </si>
  <si>
    <t>BHE UN Equity</t>
  </si>
  <si>
    <t>Benchmark Electronics Inc</t>
  </si>
  <si>
    <t>BMI UN Equity</t>
  </si>
  <si>
    <t>Badger Meter Inc</t>
  </si>
  <si>
    <t>TQNT UW Equity</t>
  </si>
  <si>
    <t>Qorvo US Inc</t>
  </si>
  <si>
    <t>CGNX UW Equity</t>
  </si>
  <si>
    <t>Cognex Corp</t>
  </si>
  <si>
    <t>CKP UN Equity</t>
  </si>
  <si>
    <t>Checkpoint Systems Inc</t>
  </si>
  <si>
    <t>COHU UW Equity</t>
  </si>
  <si>
    <t>Cohu Inc</t>
  </si>
  <si>
    <t>CRUS UW Equity</t>
  </si>
  <si>
    <t>Cirrus Logic Inc</t>
  </si>
  <si>
    <t>DGII UW Equity</t>
  </si>
  <si>
    <t>Digi International Inc</t>
  </si>
  <si>
    <t>DIOD UW Equity</t>
  </si>
  <si>
    <t>Diodes Inc</t>
  </si>
  <si>
    <t>ESIO UW Equity</t>
  </si>
  <si>
    <t>Electro Scientific Industries Inc</t>
  </si>
  <si>
    <t>EXAR UW Equity</t>
  </si>
  <si>
    <t>Exar Corp</t>
  </si>
  <si>
    <t>FICO UN Equity</t>
  </si>
  <si>
    <t>Fair Isaac Corp</t>
  </si>
  <si>
    <t>IDTI UW Equity</t>
  </si>
  <si>
    <t>Integrated Device Technology Inc</t>
  </si>
  <si>
    <t>IIVI UW Equity</t>
  </si>
  <si>
    <t>II-VI Inc</t>
  </si>
  <si>
    <t>ITRI UW Equity</t>
  </si>
  <si>
    <t>Itron Inc</t>
  </si>
  <si>
    <t>KLIC UW Equity</t>
  </si>
  <si>
    <t>Kulicke &amp; Soffa Industries Inc</t>
  </si>
  <si>
    <t>MCRS UW Equity</t>
  </si>
  <si>
    <t>MICROS Systems Inc</t>
  </si>
  <si>
    <t>MEAS UW Equity</t>
  </si>
  <si>
    <t>Measurement Specialties Inc</t>
  </si>
  <si>
    <t>MSCC UW Equity</t>
  </si>
  <si>
    <t>Microsemi Corp</t>
  </si>
  <si>
    <t>MTSC UW Equity</t>
  </si>
  <si>
    <t>MTS Systems Corp</t>
  </si>
  <si>
    <t>ONTO UW Equity</t>
  </si>
  <si>
    <t>Onto Innovation Inc</t>
  </si>
  <si>
    <t>PLXS UW Equity</t>
  </si>
  <si>
    <t>Plexus Corp</t>
  </si>
  <si>
    <t>CDNS UW Equity</t>
  </si>
  <si>
    <t>Cadence Design Systems Inc</t>
  </si>
  <si>
    <t>CY UW Equity</t>
  </si>
  <si>
    <t>Cypress Semiconductor Corp</t>
  </si>
  <si>
    <t>TYL UN Equity</t>
  </si>
  <si>
    <t>Tyler Technologies Inc</t>
  </si>
  <si>
    <t>SWKS UW Equity</t>
  </si>
  <si>
    <t>Skyworks Solutions Inc</t>
  </si>
  <si>
    <t>ROG UN Equity</t>
  </si>
  <si>
    <t>Rogers Corp</t>
  </si>
  <si>
    <t>JKHY UW Equity</t>
  </si>
  <si>
    <t>Jack Henry &amp; Associates Inc</t>
  </si>
  <si>
    <t>PRGS UW Equity</t>
  </si>
  <si>
    <t>Progress Software Corp</t>
  </si>
  <si>
    <t>SNPS UW Equity</t>
  </si>
  <si>
    <t>Synopsys Inc</t>
  </si>
  <si>
    <t>ARRS UW Equity</t>
  </si>
  <si>
    <t>ARRIS International PLC</t>
  </si>
  <si>
    <t>ADTN UW Equity</t>
  </si>
  <si>
    <t>ADTRAN Inc</t>
  </si>
  <si>
    <t>ANSS UW Equity</t>
  </si>
  <si>
    <t>ANSYS Inc</t>
  </si>
  <si>
    <t>PLCM UW Equity</t>
  </si>
  <si>
    <t>Polycom Inc</t>
  </si>
  <si>
    <t>1923955D UW Equity</t>
  </si>
  <si>
    <t>Informatica LLC</t>
  </si>
  <si>
    <t>ROVI UW Equity</t>
  </si>
  <si>
    <t>Rovi Corp</t>
  </si>
  <si>
    <t>MSTR UW Equity</t>
  </si>
  <si>
    <t>MicroStrategy Inc</t>
  </si>
  <si>
    <t>CNQR UW Equity</t>
  </si>
  <si>
    <t>Concur Technologies Inc</t>
  </si>
  <si>
    <t>SLAB UW Equity</t>
  </si>
  <si>
    <t>Silicon Laboratories Inc</t>
  </si>
  <si>
    <t>BLKB UW Equity</t>
  </si>
  <si>
    <t>Blackbaud Inc</t>
  </si>
  <si>
    <t>TRMB UW Equity</t>
  </si>
  <si>
    <t>Trimble Inc</t>
  </si>
  <si>
    <t>SLH UN Equity</t>
  </si>
  <si>
    <t>Solera Holdings Inc</t>
  </si>
  <si>
    <t>ZBRA UW Equity</t>
  </si>
  <si>
    <t>Zebra Technologies Corp</t>
  </si>
  <si>
    <t>LFUS UW Equity</t>
  </si>
  <si>
    <t>Littelfuse Inc</t>
  </si>
  <si>
    <t>LXK UN Equity</t>
  </si>
  <si>
    <t>Lexmark International Inc</t>
  </si>
  <si>
    <t>BBOX UW Equity</t>
  </si>
  <si>
    <t>Black Box Corp</t>
  </si>
  <si>
    <t>CATM UW Equity</t>
  </si>
  <si>
    <t>Cardtronics PLC</t>
  </si>
  <si>
    <t>UTEK UW Equity</t>
  </si>
  <si>
    <t>Ultratech Inc</t>
  </si>
  <si>
    <t>ARW UN Equity</t>
  </si>
  <si>
    <t>Arrow Electronics Inc</t>
  </si>
  <si>
    <t>FEIC UW Equity</t>
  </si>
  <si>
    <t>FEI Co</t>
  </si>
  <si>
    <t>VSH UN Equity</t>
  </si>
  <si>
    <t>Vishay Intertechnology Inc</t>
  </si>
  <si>
    <t>POLY UN Equity</t>
  </si>
  <si>
    <t>Plantronics Inc</t>
  </si>
  <si>
    <t>ATML UW Equity</t>
  </si>
  <si>
    <t>Atmel Corp</t>
  </si>
  <si>
    <t>DAKT UW Equity</t>
  </si>
  <si>
    <t>Daktronics Inc</t>
  </si>
  <si>
    <t>SCSC UW Equity</t>
  </si>
  <si>
    <t>ScanSource Inc</t>
  </si>
  <si>
    <t>NSIT UW Equity</t>
  </si>
  <si>
    <t>Insight Enterprises Inc</t>
  </si>
  <si>
    <t>AZTA UW Equity</t>
  </si>
  <si>
    <t>Azenta Inc</t>
  </si>
  <si>
    <t>ACIW UW Equity</t>
  </si>
  <si>
    <t>ACI Worldwide Inc</t>
  </si>
  <si>
    <t>NATI UW Equity</t>
  </si>
  <si>
    <t>National Instruments Corp</t>
  </si>
  <si>
    <t>HLIT UW Equity</t>
  </si>
  <si>
    <t>Harmonic Inc</t>
  </si>
  <si>
    <t>IVAC UW Equity</t>
  </si>
  <si>
    <t>Intevac Inc</t>
  </si>
  <si>
    <t>CSGS UW Equity</t>
  </si>
  <si>
    <t>CSG Systems International Inc</t>
  </si>
  <si>
    <t>TTEC UW Equity</t>
  </si>
  <si>
    <t>TTEC Holdings Inc</t>
  </si>
  <si>
    <t>PSEM UW Equity</t>
  </si>
  <si>
    <t>Pericom Semiconductor Corp</t>
  </si>
  <si>
    <t>IM UN Equity</t>
  </si>
  <si>
    <t>Ingram Micro Inc</t>
  </si>
  <si>
    <t>AVT UN Equity</t>
  </si>
  <si>
    <t>Avnet Inc</t>
  </si>
  <si>
    <t>VSAT UW Equity</t>
  </si>
  <si>
    <t>Viasat Inc</t>
  </si>
  <si>
    <t>RSTI UW Equity</t>
  </si>
  <si>
    <t>Rofin-Sinar Technologies Inc</t>
  </si>
  <si>
    <t>IGTE UW Equity</t>
  </si>
  <si>
    <t>IGATE Corp</t>
  </si>
  <si>
    <t>EPIQ UW Equity</t>
  </si>
  <si>
    <t>Epiq Systems Inc</t>
  </si>
  <si>
    <t>RFMD UW Equity</t>
  </si>
  <si>
    <t>RF Micro Devices Inc</t>
  </si>
  <si>
    <t>OSIS UW Equity</t>
  </si>
  <si>
    <t>OSI Systems Inc</t>
  </si>
  <si>
    <t>FARO UW Equity</t>
  </si>
  <si>
    <t>FARO Technologies Inc</t>
  </si>
  <si>
    <t>POWI UW Equity</t>
  </si>
  <si>
    <t>Power Integrations Inc</t>
  </si>
  <si>
    <t>MANH UW Equity</t>
  </si>
  <si>
    <t>Manhattan Associates Inc</t>
  </si>
  <si>
    <t>WOLF UW Equity</t>
  </si>
  <si>
    <t>Wolfspeed Inc</t>
  </si>
  <si>
    <t>EPAY UW Equity</t>
  </si>
  <si>
    <t>Bottomline Technologies DE Inc</t>
  </si>
  <si>
    <t>RTEC UW Equity</t>
  </si>
  <si>
    <t>Rudolph Technologies Inc</t>
  </si>
  <si>
    <t>CVLT UW Equity</t>
  </si>
  <si>
    <t>CommVault Systems Inc</t>
  </si>
  <si>
    <t>DTSI UW Equity</t>
  </si>
  <si>
    <t>DTS Inc/CA</t>
  </si>
  <si>
    <t>NCIT UW Equity</t>
  </si>
  <si>
    <t>NCI Inc</t>
  </si>
  <si>
    <t>NTCT UW Equity</t>
  </si>
  <si>
    <t>NetScout Systems Inc</t>
  </si>
  <si>
    <t>PCTI UQ Equity</t>
  </si>
  <si>
    <t>PCTEL Inc</t>
  </si>
  <si>
    <t>SYNA UW Equity</t>
  </si>
  <si>
    <t>Synaptics Inc</t>
  </si>
  <si>
    <t>TIBX UW Equity</t>
  </si>
  <si>
    <t>TIBCO Software Inc</t>
  </si>
  <si>
    <t>TDY UN Equity</t>
  </si>
  <si>
    <t>Teledyne Technologies Inc</t>
  </si>
  <si>
    <t>HPY UN Equity</t>
  </si>
  <si>
    <t>Heartland Payment Systems Inc</t>
  </si>
  <si>
    <t>CCMP UW Equity</t>
  </si>
  <si>
    <t>CMC Materials Inc</t>
  </si>
  <si>
    <t>TTMI UW Equity</t>
  </si>
  <si>
    <t>TTM Technologies Inc</t>
  </si>
  <si>
    <t>OPLK UW Equity</t>
  </si>
  <si>
    <t>Oplink Communications Inc</t>
  </si>
  <si>
    <t>GPN UN Equity</t>
  </si>
  <si>
    <t>Global Payments Inc</t>
  </si>
  <si>
    <t>NTGR UW Equity</t>
  </si>
  <si>
    <t>NETGEAR Inc</t>
  </si>
  <si>
    <t>SNX UN Equity</t>
  </si>
  <si>
    <t>TD SYNNEX Corp</t>
  </si>
  <si>
    <t>1914858D UN Equity</t>
  </si>
  <si>
    <t>NeuStar Inc</t>
  </si>
  <si>
    <t>ADS UN Equity</t>
  </si>
  <si>
    <t>Alliance Data Systems Corp</t>
  </si>
  <si>
    <t>SNCR UW Equity</t>
  </si>
  <si>
    <t>Synchronoss Technologies Inc</t>
  </si>
  <si>
    <t>1553838D UW Equity</t>
  </si>
  <si>
    <t>Entropic Communications Inc</t>
  </si>
  <si>
    <t>VRTU UW Equity</t>
  </si>
  <si>
    <t>Virtusa Corp</t>
  </si>
  <si>
    <t>MPWR UW Equity</t>
  </si>
  <si>
    <t>Monolithic Power Systems Inc</t>
  </si>
  <si>
    <t>BDC UN Equity</t>
  </si>
  <si>
    <t>Belden Inc</t>
  </si>
  <si>
    <t>RVBD UW Equity</t>
  </si>
  <si>
    <t>Riverbed Technology Inc</t>
  </si>
  <si>
    <t>WEX UN Equity</t>
  </si>
  <si>
    <t>WEX Inc</t>
  </si>
  <si>
    <t>1885525D UN Equity</t>
  </si>
  <si>
    <t>VeriFone Systems Inc</t>
  </si>
  <si>
    <t>HITT UW Equity</t>
  </si>
  <si>
    <t>Hittite Microwave Corp</t>
  </si>
  <si>
    <t>LOGM UW Equity</t>
  </si>
  <si>
    <t>LogMeIn Inc</t>
  </si>
  <si>
    <t>SMCI UW Equity</t>
  </si>
  <si>
    <t>Super Micro Computer Inc</t>
  </si>
  <si>
    <t>TYPE UW Equity</t>
  </si>
  <si>
    <t>Monotype Imaging Holdings Inc</t>
  </si>
  <si>
    <t>1580477D UN Equity</t>
  </si>
  <si>
    <t>Higher One Holdings Inc</t>
  </si>
  <si>
    <t>STRI UN Equity</t>
  </si>
  <si>
    <t>STR Holdings Inc</t>
  </si>
  <si>
    <t>DST UN Equity</t>
  </si>
  <si>
    <t>DST Systems Inc</t>
  </si>
  <si>
    <t>ISIL UW Equity</t>
  </si>
  <si>
    <t>Renesas Electronics America Inc</t>
  </si>
  <si>
    <t>BR UN Equity</t>
  </si>
  <si>
    <t>Broadridge Financial Solutions Inc</t>
  </si>
  <si>
    <t>EFII UW Equity</t>
  </si>
  <si>
    <t>Electronics For Imaging Inc</t>
  </si>
  <si>
    <t>SYKE UW Equity</t>
  </si>
  <si>
    <t>Sykes Enterprises Inc</t>
  </si>
  <si>
    <t>ADVS UW Equity</t>
  </si>
  <si>
    <t>Advent Software Inc</t>
  </si>
  <si>
    <t>LPSN UW Equity</t>
  </si>
  <si>
    <t>LivePerson Inc</t>
  </si>
  <si>
    <t>COHR UW Equity</t>
  </si>
  <si>
    <t>Coherent Inc</t>
  </si>
  <si>
    <t>CBRI UN Equity</t>
  </si>
  <si>
    <t>CMTSU Liquidation Inc</t>
  </si>
  <si>
    <t>IDCC UW Equity</t>
  </si>
  <si>
    <t>InterDigital Inc</t>
  </si>
  <si>
    <t>XPER UW Equity</t>
  </si>
  <si>
    <t>Xperi Holding Corp</t>
  </si>
  <si>
    <t>1519128D UW Equity</t>
  </si>
  <si>
    <t>Compuware Corp</t>
  </si>
  <si>
    <t>SUNEQ UN Equity</t>
  </si>
  <si>
    <t>SunEdison Inc</t>
  </si>
  <si>
    <t>QLGC UW Equity</t>
  </si>
  <si>
    <t>QLogic LLC</t>
  </si>
  <si>
    <t>CIEN UW Equity</t>
  </si>
  <si>
    <t>Ciena Corp</t>
  </si>
  <si>
    <t>CVG UN Equity</t>
  </si>
  <si>
    <t>Convergys Corp</t>
  </si>
  <si>
    <t>EGOV UW Equity</t>
  </si>
  <si>
    <t>NIC Inc</t>
  </si>
  <si>
    <t>1655912D UN Equity</t>
  </si>
  <si>
    <t>SolarWinds North America Inc</t>
  </si>
  <si>
    <t>FCS UN Equity</t>
  </si>
  <si>
    <t>Fairchild Semiconductor International In</t>
  </si>
  <si>
    <t>NCR UN Equity</t>
  </si>
  <si>
    <t>NCR Corp</t>
  </si>
  <si>
    <t>PTC UW Equity</t>
  </si>
  <si>
    <t>PTC Inc</t>
  </si>
  <si>
    <t>DDD UN Equity</t>
  </si>
  <si>
    <t>3D Systems Corp</t>
  </si>
  <si>
    <t>XXIA UW Equity</t>
  </si>
  <si>
    <t>Ixia</t>
  </si>
  <si>
    <t>RAMP UW Equity</t>
  </si>
  <si>
    <t>LiveRamp Holdings Inc</t>
  </si>
  <si>
    <t>MMS UN Equity</t>
  </si>
  <si>
    <t>Maximus Inc</t>
  </si>
  <si>
    <t>MTRN UN Equity</t>
  </si>
  <si>
    <t>Materion Corp</t>
  </si>
  <si>
    <t>NEU UN Equity</t>
  </si>
  <si>
    <t>NewMarket Corp</t>
  </si>
  <si>
    <t>KWR UN Equity</t>
  </si>
  <si>
    <t>Quaker Chemical Corp</t>
  </si>
  <si>
    <t>DEL UN Equity</t>
  </si>
  <si>
    <t>Deltic Timber Corp</t>
  </si>
  <si>
    <t>NP UN Equity</t>
  </si>
  <si>
    <t>Neenah Inc</t>
  </si>
  <si>
    <t>GLT UN Equity</t>
  </si>
  <si>
    <t>Glatfelter Corp</t>
  </si>
  <si>
    <t>CBT UN Equity</t>
  </si>
  <si>
    <t>Cabot Corp</t>
  </si>
  <si>
    <t>1667208D UN Equity</t>
  </si>
  <si>
    <t>Calgon Carbon Corp</t>
  </si>
  <si>
    <t>CMC UN Equity</t>
  </si>
  <si>
    <t>Commercial Metals Co</t>
  </si>
  <si>
    <t>AVNT UN Equity</t>
  </si>
  <si>
    <t>Avient Corp</t>
  </si>
  <si>
    <t>MTX UN Equity</t>
  </si>
  <si>
    <t>Minerals Technologies Inc</t>
  </si>
  <si>
    <t>OLN UN Equity</t>
  </si>
  <si>
    <t>Olin Corp</t>
  </si>
  <si>
    <t>RTI UN Equity</t>
  </si>
  <si>
    <t>RTI International Metals Inc</t>
  </si>
  <si>
    <t>TG UN Equity</t>
  </si>
  <si>
    <t>Tredegar Corp</t>
  </si>
  <si>
    <t>SXT UN Equity</t>
  </si>
  <si>
    <t>Sensient Technologies Corp</t>
  </si>
  <si>
    <t>SON UN Equity</t>
  </si>
  <si>
    <t>Sonoco Products Co</t>
  </si>
  <si>
    <t>AVD UN Equity</t>
  </si>
  <si>
    <t>American Vanguard Corp</t>
  </si>
  <si>
    <t>FUL UN Equity</t>
  </si>
  <si>
    <t>HB Fuller Co</t>
  </si>
  <si>
    <t>HWKN UW Equity</t>
  </si>
  <si>
    <t>Hawkins Inc</t>
  </si>
  <si>
    <t>LXU UN Equity</t>
  </si>
  <si>
    <t>LSB Industries Inc</t>
  </si>
  <si>
    <t>MYE UN Equity</t>
  </si>
  <si>
    <t>Myers Industries Inc</t>
  </si>
  <si>
    <t>PKG UN Equity</t>
  </si>
  <si>
    <t>Packaging Corp of America</t>
  </si>
  <si>
    <t>CRS UN Equity</t>
  </si>
  <si>
    <t>Carpenter Technology Corp</t>
  </si>
  <si>
    <t>RPM UN Equity</t>
  </si>
  <si>
    <t>RPM International Inc</t>
  </si>
  <si>
    <t>SCL UN Equity</t>
  </si>
  <si>
    <t>Stepan Co</t>
  </si>
  <si>
    <t>SMG UN Equity</t>
  </si>
  <si>
    <t>Scotts Miracle-Gro Co/The</t>
  </si>
  <si>
    <t>RGLD UW Equity</t>
  </si>
  <si>
    <t>Royal Gold Inc</t>
  </si>
  <si>
    <t>SHLM UW Equity</t>
  </si>
  <si>
    <t>Lyondellbasell Advanced Polymers Inc</t>
  </si>
  <si>
    <t>RS UN Equity</t>
  </si>
  <si>
    <t>Reliance Steel &amp; Aluminum Co</t>
  </si>
  <si>
    <t>1731877D UN Equity</t>
  </si>
  <si>
    <t>Valspar Corp/The</t>
  </si>
  <si>
    <t>SXC UN Equity</t>
  </si>
  <si>
    <t>SunCoke Energy Inc</t>
  </si>
  <si>
    <t>1558151D UN Equity</t>
  </si>
  <si>
    <t>Wausau Paper Corp</t>
  </si>
  <si>
    <t>GEF UN Equity</t>
  </si>
  <si>
    <t>Greif Inc</t>
  </si>
  <si>
    <t>OMG UN Equity</t>
  </si>
  <si>
    <t>Vectra Co</t>
  </si>
  <si>
    <t>1892122D UN Equity</t>
  </si>
  <si>
    <t>Cytec Industries Inc</t>
  </si>
  <si>
    <t>ATR UN Equity</t>
  </si>
  <si>
    <t>AptarGroup Inc</t>
  </si>
  <si>
    <t>ALB UN Equity</t>
  </si>
  <si>
    <t>Albemarle Corp</t>
  </si>
  <si>
    <t>EXP UN Equity</t>
  </si>
  <si>
    <t>Eagle Materials Inc</t>
  </si>
  <si>
    <t>HW UN Equity</t>
  </si>
  <si>
    <t>Headwaters Inc</t>
  </si>
  <si>
    <t>SLGN UW Equity</t>
  </si>
  <si>
    <t>Silgan Holdings Inc</t>
  </si>
  <si>
    <t>CENX UW Equity</t>
  </si>
  <si>
    <t>Century Aluminum Co</t>
  </si>
  <si>
    <t>SWM UN Equity</t>
  </si>
  <si>
    <t>Schweitzer-Mauduit International Inc</t>
  </si>
  <si>
    <t>1813626D UN Equity</t>
  </si>
  <si>
    <t>WestRock RKT LLC</t>
  </si>
  <si>
    <t>MLM UN Equity</t>
  </si>
  <si>
    <t>Martin Marietta Materials Inc</t>
  </si>
  <si>
    <t>CMP UN Equity</t>
  </si>
  <si>
    <t>Compass Minerals International Inc</t>
  </si>
  <si>
    <t>HAYN UW Equity</t>
  </si>
  <si>
    <t>Haynes International Inc</t>
  </si>
  <si>
    <t>KOP UN Equity</t>
  </si>
  <si>
    <t>Koppers Holdings Inc</t>
  </si>
  <si>
    <t>ZEUS UW Equity</t>
  </si>
  <si>
    <t>Olympic Steel Inc</t>
  </si>
  <si>
    <t>KS UN Equity</t>
  </si>
  <si>
    <t>KapStone Paper and Packaging Corp</t>
  </si>
  <si>
    <t>GSM UW Equity</t>
  </si>
  <si>
    <t>Ferroglobe PLC</t>
  </si>
  <si>
    <t>KALU UW Equity</t>
  </si>
  <si>
    <t>Kaiser Aluminum Corp</t>
  </si>
  <si>
    <t>ZEP UN Equity</t>
  </si>
  <si>
    <t>Zep Inc</t>
  </si>
  <si>
    <t>IPI UN Equity</t>
  </si>
  <si>
    <t>Intrepid Potash Inc</t>
  </si>
  <si>
    <t>CLW UN Equity</t>
  </si>
  <si>
    <t>Clearwater Paper Corp</t>
  </si>
  <si>
    <t>KRA UN Equity</t>
  </si>
  <si>
    <t>Kraton Corp</t>
  </si>
  <si>
    <t>UFS UN Equity</t>
  </si>
  <si>
    <t>Domtar Corp</t>
  </si>
  <si>
    <t>STLD UW Equity</t>
  </si>
  <si>
    <t>Steel Dynamics Inc</t>
  </si>
  <si>
    <t>IPHS UW Equity</t>
  </si>
  <si>
    <t>Innophos Holdings Inc</t>
  </si>
  <si>
    <t>AKS UN Equity</t>
  </si>
  <si>
    <t>Cleveland-Cliffs Steel Holding Corp</t>
  </si>
  <si>
    <t>ASH UN Equity</t>
  </si>
  <si>
    <t>Ashland Global Holdings Inc</t>
  </si>
  <si>
    <t>LPX UN Equity</t>
  </si>
  <si>
    <t>Louisiana-Pacific Corp</t>
  </si>
  <si>
    <t>SWC UN Equity</t>
  </si>
  <si>
    <t>Stillwater Mining Co</t>
  </si>
  <si>
    <t>BCPC UW Equity</t>
  </si>
  <si>
    <t>Balchem Corp</t>
  </si>
  <si>
    <t>WOR UN Equity</t>
  </si>
  <si>
    <t>Worthington Industries Inc</t>
  </si>
  <si>
    <t>0891179D UN Equity</t>
  </si>
  <si>
    <t>Sterling Bancorp/Old</t>
  </si>
  <si>
    <t>ACO UN Equity</t>
  </si>
  <si>
    <t>AMCOL International Corp</t>
  </si>
  <si>
    <t>HITK UW Equity</t>
  </si>
  <si>
    <t>Hi-Tech Pharmacal Co Inc</t>
  </si>
  <si>
    <t>SKS UN Equity</t>
  </si>
  <si>
    <t>Saks Inc</t>
  </si>
  <si>
    <t>SFD UN Equity</t>
  </si>
  <si>
    <t>Smithfield Foods Inc</t>
  </si>
  <si>
    <t>ZLC UN Equity</t>
  </si>
  <si>
    <t>Zale Corp</t>
  </si>
  <si>
    <t>JOSB UW Equity</t>
  </si>
  <si>
    <t>Jos A Bank Clothiers Inc</t>
  </si>
  <si>
    <t>DGIT UW Equity</t>
  </si>
  <si>
    <t>Digital Generation Inc</t>
  </si>
  <si>
    <t>MFB UN Equity</t>
  </si>
  <si>
    <t>Maidenform Brands LLC</t>
  </si>
  <si>
    <t>VLTR UW Equity</t>
  </si>
  <si>
    <t>Volterra Semiconductor Corp</t>
  </si>
  <si>
    <t>RUE UW Equity</t>
  </si>
  <si>
    <t>rue21 inc</t>
  </si>
  <si>
    <t>PMTI UW Equity</t>
  </si>
  <si>
    <t>Palomar Medical Technologies Inc</t>
  </si>
  <si>
    <t>1789494D UN Equity</t>
  </si>
  <si>
    <t>Nielsen Audio Inc</t>
  </si>
  <si>
    <t>BRE UN Equity</t>
  </si>
  <si>
    <t>BEX Portfolio LLC</t>
  </si>
  <si>
    <t>CHG UN Equity</t>
  </si>
  <si>
    <t>CH Energy Group Inc</t>
  </si>
  <si>
    <t>HTSI UN Equity</t>
  </si>
  <si>
    <t>Harris Teeter Supermarkets Inc</t>
  </si>
  <si>
    <t>VCI UN Equity</t>
  </si>
  <si>
    <t>Valassis Communications Inc</t>
  </si>
  <si>
    <t>0966576D UN Equity</t>
  </si>
  <si>
    <t>WMS Industries Inc</t>
  </si>
  <si>
    <t>KDN UN Equity</t>
  </si>
  <si>
    <t>Kaydon Corp</t>
  </si>
  <si>
    <t>KSWS UW Equity</t>
  </si>
  <si>
    <t>K-Swiss Inc</t>
  </si>
  <si>
    <t>LUFK UW Equity</t>
  </si>
  <si>
    <t>Lufkin Industries Inc</t>
  </si>
  <si>
    <t>NAFC UW Equity</t>
  </si>
  <si>
    <t>Nash Finch Co</t>
  </si>
  <si>
    <t>PLFE UW Equity</t>
  </si>
  <si>
    <t>Presidential Life LLC</t>
  </si>
  <si>
    <t>RBN UN Equity</t>
  </si>
  <si>
    <t>Robbins &amp; Myers Inc</t>
  </si>
  <si>
    <t>CEC UN Equity</t>
  </si>
  <si>
    <t>Old Claimco LLC</t>
  </si>
  <si>
    <t>SYMM UW Equity</t>
  </si>
  <si>
    <t>Microsemi Frequency and Time Corp</t>
  </si>
  <si>
    <t>SUPX UW Equity</t>
  </si>
  <si>
    <t>Supertex Inc</t>
  </si>
  <si>
    <t>WBSN UW Equity</t>
  </si>
  <si>
    <t>Websense LLC</t>
  </si>
  <si>
    <t>WRC UN Equity</t>
  </si>
  <si>
    <t>Warnaco Group Inc/The</t>
  </si>
  <si>
    <t>SHAW UN Equity</t>
  </si>
  <si>
    <t>CB&amp;I Group Inc</t>
  </si>
  <si>
    <t>SHFL UW Equity</t>
  </si>
  <si>
    <t>SHFL Entertainment Inc</t>
  </si>
  <si>
    <t>TXI UN Equity</t>
  </si>
  <si>
    <t>Texas Industries Inc</t>
  </si>
  <si>
    <t>CLP UN Equity</t>
  </si>
  <si>
    <t>Colonial Properties Trust</t>
  </si>
  <si>
    <t>ATMI UW Equity</t>
  </si>
  <si>
    <t>Entegris Professional Solutions Inc</t>
  </si>
  <si>
    <t>1504558D UN Equity</t>
  </si>
  <si>
    <t>Gardner Denver Inc</t>
  </si>
  <si>
    <t>CGX UN Equity</t>
  </si>
  <si>
    <t>Consolidated Graphics Inc</t>
  </si>
  <si>
    <t>PSSI UW Equity</t>
  </si>
  <si>
    <t>McKesson Medical-Surgical Top Holdings I</t>
  </si>
  <si>
    <t>1536637D UN Equity</t>
  </si>
  <si>
    <t>Buckeye Technologies Inc</t>
  </si>
  <si>
    <t>HOTT UW Equity</t>
  </si>
  <si>
    <t>Hot Topic Inc</t>
  </si>
  <si>
    <t>CYMI UW Equity</t>
  </si>
  <si>
    <t>Cymer Inc</t>
  </si>
  <si>
    <t>VPHM UW Equity</t>
  </si>
  <si>
    <t>Shire ViroPharma Inc</t>
  </si>
  <si>
    <t>IN UN Equity</t>
  </si>
  <si>
    <t>Intermec Inc</t>
  </si>
  <si>
    <t>DOLNQ UN Equity</t>
  </si>
  <si>
    <t>Dolan LLC</t>
  </si>
  <si>
    <t>1468826D UN Equity</t>
  </si>
  <si>
    <t>NFP Corp</t>
  </si>
  <si>
    <t>NVE UN Equity</t>
  </si>
  <si>
    <t>NV Energy Inc</t>
  </si>
  <si>
    <t>TRLG UW Equity</t>
  </si>
  <si>
    <t>True Religion Apparel Inc</t>
  </si>
  <si>
    <t>FIRE UW Equity</t>
  </si>
  <si>
    <t>Sourcefire Inc</t>
  </si>
  <si>
    <t>PXP UN Equity</t>
  </si>
  <si>
    <t>Plains Exploration &amp; Production Co</t>
  </si>
  <si>
    <t>1023761D UN Equity</t>
  </si>
  <si>
    <t>Fidelity National Financial Inc/US</t>
  </si>
  <si>
    <t>1621134D UN Equity</t>
  </si>
  <si>
    <t>Jefferies Group LLC</t>
  </si>
  <si>
    <t>LPS UN Equity</t>
  </si>
  <si>
    <t>Black Knight InfoServ LLC</t>
  </si>
  <si>
    <t>TLAB UW Equity</t>
  </si>
  <si>
    <t>Infinera Optical Holding Inc</t>
  </si>
  <si>
    <t>RAH UN Equity</t>
  </si>
  <si>
    <t>TreeHouse Private Brands Inc</t>
  </si>
  <si>
    <t>OMX UN Equity</t>
  </si>
  <si>
    <t>OfficeMax Inc</t>
  </si>
  <si>
    <t>HMA UN Equity</t>
  </si>
  <si>
    <t>Health Management Associates LLC</t>
  </si>
  <si>
    <t>0948669D UN Equity</t>
  </si>
  <si>
    <t>American Greetings Corp</t>
  </si>
  <si>
    <t>SBRA UW Equity</t>
  </si>
  <si>
    <t>Sabra Health Care REIT Inc</t>
  </si>
  <si>
    <t>UHT UN Equity</t>
  </si>
  <si>
    <t>Universal Health Realty Income Trust</t>
  </si>
  <si>
    <t>CDR UN Equity</t>
  </si>
  <si>
    <t>Cedar Realty Trust Inc</t>
  </si>
  <si>
    <t>GTY UN Equity</t>
  </si>
  <si>
    <t>Getty Realty Corp</t>
  </si>
  <si>
    <t>BFS UN Equity</t>
  </si>
  <si>
    <t>Saul Centers Inc</t>
  </si>
  <si>
    <t>HF UN Equity</t>
  </si>
  <si>
    <t>HFF Inc</t>
  </si>
  <si>
    <t>UBA UN Equity</t>
  </si>
  <si>
    <t>Urstadt Biddle Properties Inc</t>
  </si>
  <si>
    <t>HR UN Equity</t>
  </si>
  <si>
    <t>Healthcare Realty Trust Inc</t>
  </si>
  <si>
    <t>PCH UW Equity</t>
  </si>
  <si>
    <t>PotlatchDeltic Corp</t>
  </si>
  <si>
    <t>WRI UN Equity</t>
  </si>
  <si>
    <t>Weingarten Realty Investors</t>
  </si>
  <si>
    <t>OPI UN Equity</t>
  </si>
  <si>
    <t>Office Properties Income Trust</t>
  </si>
  <si>
    <t>EGP UN Equity</t>
  </si>
  <si>
    <t>EastGroup Properties Inc</t>
  </si>
  <si>
    <t>NNN UN Equity</t>
  </si>
  <si>
    <t>National Retail Properties Inc</t>
  </si>
  <si>
    <t>CUZ UN Equity</t>
  </si>
  <si>
    <t>Cousins Properties Inc</t>
  </si>
  <si>
    <t>PEI UN Equity</t>
  </si>
  <si>
    <t>Pennsylvania Real Estate Investment Trus</t>
  </si>
  <si>
    <t>1448021D UN Equity</t>
  </si>
  <si>
    <t>Parkway Properties Inc/Md</t>
  </si>
  <si>
    <t>PSB UN Equity</t>
  </si>
  <si>
    <t>PS Business Parks Inc</t>
  </si>
  <si>
    <t>OFC UN Equity</t>
  </si>
  <si>
    <t>Corporate Office Properties Trust</t>
  </si>
  <si>
    <t>JLL UN Equity</t>
  </si>
  <si>
    <t>Jones Lang LaSalle Inc</t>
  </si>
  <si>
    <t>SKT UN Equity</t>
  </si>
  <si>
    <t>Tanger Factory Outlet Centers Inc</t>
  </si>
  <si>
    <t>LTC UN Equity</t>
  </si>
  <si>
    <t>LTC Properties Inc</t>
  </si>
  <si>
    <t>OHI UN Equity</t>
  </si>
  <si>
    <t>Omega Healthcare Investors Inc</t>
  </si>
  <si>
    <t>TCO UN Equity</t>
  </si>
  <si>
    <t>Taubman Centers Inc</t>
  </si>
  <si>
    <t>AKR UN Equity</t>
  </si>
  <si>
    <t>Acadia Realty Trust</t>
  </si>
  <si>
    <t>PPS UN Equity</t>
  </si>
  <si>
    <t>Post Properties Inc</t>
  </si>
  <si>
    <t>LXP UN Equity</t>
  </si>
  <si>
    <t>LXP Industrial Trust</t>
  </si>
  <si>
    <t>MAA UN Equity</t>
  </si>
  <si>
    <t>Mid-America Apartment Communities Inc</t>
  </si>
  <si>
    <t>HIW UN Equity</t>
  </si>
  <si>
    <t>Highwoods Properties Inc</t>
  </si>
  <si>
    <t>ESS UN Equity</t>
  </si>
  <si>
    <t>Essex Property Trust Inc</t>
  </si>
  <si>
    <t>VRE UN Equity</t>
  </si>
  <si>
    <t>Veris Residential Inc</t>
  </si>
  <si>
    <t>O UN Equity</t>
  </si>
  <si>
    <t>Realty Income Corp</t>
  </si>
  <si>
    <t>SVC UN Equity</t>
  </si>
  <si>
    <t>Service Properties Trust</t>
  </si>
  <si>
    <t>LSI UN Equity</t>
  </si>
  <si>
    <t>Life Storage Inc</t>
  </si>
  <si>
    <t>DRE UN Equity</t>
  </si>
  <si>
    <t>Duke Realty Corp</t>
  </si>
  <si>
    <t>FRT UN Equity</t>
  </si>
  <si>
    <t>Federal Realty Investment Trust</t>
  </si>
  <si>
    <t>KRC UN Equity</t>
  </si>
  <si>
    <t>Kilroy Realty Corp</t>
  </si>
  <si>
    <t>EPR UN Equity</t>
  </si>
  <si>
    <t>EPR Properties</t>
  </si>
  <si>
    <t>EQY UN Equity</t>
  </si>
  <si>
    <t>Equity One Inc</t>
  </si>
  <si>
    <t>LHO UN Equity</t>
  </si>
  <si>
    <t>LaSalle Hotel Properties</t>
  </si>
  <si>
    <t>IRC UN Equity</t>
  </si>
  <si>
    <t>IRC Retail Centers Inc</t>
  </si>
  <si>
    <t>DHC UN Equity</t>
  </si>
  <si>
    <t>Diversified Healthcare Trust</t>
  </si>
  <si>
    <t>REG UN Equity</t>
  </si>
  <si>
    <t>Regency Centers Corp</t>
  </si>
  <si>
    <t>MAC UN Equity</t>
  </si>
  <si>
    <t>Macerich Co/The</t>
  </si>
  <si>
    <t>ALEX UN Equity</t>
  </si>
  <si>
    <t>Alexander &amp; Baldwin Inc</t>
  </si>
  <si>
    <t>RYN UN Equity</t>
  </si>
  <si>
    <t>Rayonier Inc</t>
  </si>
  <si>
    <t>LPT UN Equity</t>
  </si>
  <si>
    <t>Liberty Property Trust</t>
  </si>
  <si>
    <t>FSP UA Equity</t>
  </si>
  <si>
    <t>Franklin Street Properties Corp</t>
  </si>
  <si>
    <t>HME UN Equity</t>
  </si>
  <si>
    <t>Home Properties Inc</t>
  </si>
  <si>
    <t>EQIX UW Equity</t>
  </si>
  <si>
    <t>Equinix Inc</t>
  </si>
  <si>
    <t>ACC UN Equity</t>
  </si>
  <si>
    <t>American Campus Communities Inc</t>
  </si>
  <si>
    <t>1993649D UN Equity</t>
  </si>
  <si>
    <t>BioMed Realty Trust Inc</t>
  </si>
  <si>
    <t>EXR UN Equity</t>
  </si>
  <si>
    <t>Extra Space Storage Inc</t>
  </si>
  <si>
    <t>MPW UN Equity</t>
  </si>
  <si>
    <t>Medical Properties Trust Inc</t>
  </si>
  <si>
    <t>DRH UN Equity</t>
  </si>
  <si>
    <t>DiamondRock Hospitality Co</t>
  </si>
  <si>
    <t>UDR UN Equity</t>
  </si>
  <si>
    <t>UDR Inc</t>
  </si>
  <si>
    <t>LAMR UW Equity</t>
  </si>
  <si>
    <t>Lamar Advertising Co</t>
  </si>
  <si>
    <t>SLG UN Equity</t>
  </si>
  <si>
    <t>SL Green Realty Corp</t>
  </si>
  <si>
    <t>CPT UN Equity</t>
  </si>
  <si>
    <t>Camden Property Trust</t>
  </si>
  <si>
    <t>KRG UN Equity</t>
  </si>
  <si>
    <t>Kite Realty Group Trust</t>
  </si>
  <si>
    <t>FOR UN Equity</t>
  </si>
  <si>
    <t>Forestar Group Inc</t>
  </si>
  <si>
    <t>ARE UN Equity</t>
  </si>
  <si>
    <t>Alexandria Real Estate Equities Inc</t>
  </si>
  <si>
    <t>PNM UN Equity</t>
  </si>
  <si>
    <t>PNM Resources Inc</t>
  </si>
  <si>
    <t>MDU UN Equity</t>
  </si>
  <si>
    <t>MDU Resources Group Inc</t>
  </si>
  <si>
    <t>ATO UN Equity</t>
  </si>
  <si>
    <t>Atmos Energy Corp</t>
  </si>
  <si>
    <t>BKH UN Equity</t>
  </si>
  <si>
    <t>Black Hills Corp</t>
  </si>
  <si>
    <t>CNL UN Equity</t>
  </si>
  <si>
    <t>Cleco Corporate Holdings LLC</t>
  </si>
  <si>
    <t>HE UN Equity</t>
  </si>
  <si>
    <t>Hawaiian Electric Industries Inc</t>
  </si>
  <si>
    <t>IDA UN Equity</t>
  </si>
  <si>
    <t>IDACORP Inc</t>
  </si>
  <si>
    <t>GXP UN Equity</t>
  </si>
  <si>
    <t>Great Plains Energy Inc</t>
  </si>
  <si>
    <t>SR UN Equity</t>
  </si>
  <si>
    <t>Spire Inc</t>
  </si>
  <si>
    <t>ALE UN Equity</t>
  </si>
  <si>
    <t>ALLETE Inc</t>
  </si>
  <si>
    <t>NFG UN Equity</t>
  </si>
  <si>
    <t>National Fuel Gas Co</t>
  </si>
  <si>
    <t>NJR UN Equity</t>
  </si>
  <si>
    <t>New Jersey Resources Corp</t>
  </si>
  <si>
    <t>OGE UN Equity</t>
  </si>
  <si>
    <t>OGE Energy Corp</t>
  </si>
  <si>
    <t>PNY UN Equity</t>
  </si>
  <si>
    <t>Piedmont Natural Gas Co Inc</t>
  </si>
  <si>
    <t>SJI UN Equity</t>
  </si>
  <si>
    <t>South Jersey Industries Inc</t>
  </si>
  <si>
    <t>SWX UN Equity</t>
  </si>
  <si>
    <t>Southwest Gas Holdings Inc</t>
  </si>
  <si>
    <t>UGI UN Equity</t>
  </si>
  <si>
    <t>UGI Corp</t>
  </si>
  <si>
    <t>WGL UN Equity</t>
  </si>
  <si>
    <t>WGL Holdings Inc</t>
  </si>
  <si>
    <t>AVA UN Equity</t>
  </si>
  <si>
    <t>Avista Corp</t>
  </si>
  <si>
    <t>NWN UN Equity</t>
  </si>
  <si>
    <t>Northwest Natural Holding Co</t>
  </si>
  <si>
    <t>AWR UN Equity</t>
  </si>
  <si>
    <t>American States Water Co</t>
  </si>
  <si>
    <t>WR UN Equity</t>
  </si>
  <si>
    <t>Evergy Kansas Central Inc</t>
  </si>
  <si>
    <t>UIL UN Equity</t>
  </si>
  <si>
    <t>UIL Holdings Corp/Old</t>
  </si>
  <si>
    <t>LNT UN Equity</t>
  </si>
  <si>
    <t>Alliant Energy Corp</t>
  </si>
  <si>
    <t>VVC UN Equity</t>
  </si>
  <si>
    <t>Vectren Corp</t>
  </si>
  <si>
    <t>NWE UN Equity</t>
  </si>
  <si>
    <t>NorthWestern Corp</t>
  </si>
  <si>
    <t>WTRG UN Equity</t>
  </si>
  <si>
    <t>Essential Utilities Inc</t>
  </si>
  <si>
    <t>STR UN Equity</t>
  </si>
  <si>
    <t>Dominion Energy Questar Corp</t>
  </si>
  <si>
    <t>1964632D UN Equity</t>
  </si>
  <si>
    <t>El Paso Electric Co</t>
  </si>
  <si>
    <t>UNS UN Equity</t>
  </si>
  <si>
    <t>UNS Energy Corp</t>
  </si>
  <si>
    <t>VZ UN Equity</t>
  </si>
  <si>
    <t>Verizon Communications Inc</t>
  </si>
  <si>
    <t>DIS UN Equity</t>
  </si>
  <si>
    <t>Walt Disney Co/The</t>
  </si>
  <si>
    <t>T UN Equity</t>
  </si>
  <si>
    <t>AT&amp;T Inc</t>
  </si>
  <si>
    <t>LUMN UN Equity</t>
  </si>
  <si>
    <t>Lumen Technologies Inc</t>
  </si>
  <si>
    <t>IPG UN Equity</t>
  </si>
  <si>
    <t>Interpublic Group of Cos Inc/The</t>
  </si>
  <si>
    <t>CHTR UW Equity</t>
  </si>
  <si>
    <t>Charter Communications Inc</t>
  </si>
  <si>
    <t>OMC UN Equity</t>
  </si>
  <si>
    <t>Omnicom Group Inc</t>
  </si>
  <si>
    <t>CMCSA UW Equity</t>
  </si>
  <si>
    <t>Comcast Corp</t>
  </si>
  <si>
    <t>PARA UW Equity</t>
  </si>
  <si>
    <t>Paramount Global</t>
  </si>
  <si>
    <t>EA UW Equity</t>
  </si>
  <si>
    <t>Electronic Arts Inc</t>
  </si>
  <si>
    <t>FOXA UW Equity</t>
  </si>
  <si>
    <t>Fox Corp</t>
  </si>
  <si>
    <t>FOX UW Equity</t>
  </si>
  <si>
    <t>TWTR UN Equity</t>
  </si>
  <si>
    <t>Twitter Inc</t>
  </si>
  <si>
    <t>MTCH UW Equity</t>
  </si>
  <si>
    <t>Match Group Inc</t>
  </si>
  <si>
    <t>ATVI UW Equity</t>
  </si>
  <si>
    <t>Activision Blizzard Inc</t>
  </si>
  <si>
    <t>GOOGL UW Equity</t>
  </si>
  <si>
    <t>Alphabet Inc</t>
  </si>
  <si>
    <t>NFLX UW Equity</t>
  </si>
  <si>
    <t>Netflix Inc</t>
  </si>
  <si>
    <t>DISCA UW Equity</t>
  </si>
  <si>
    <t>Discovery Inc</t>
  </si>
  <si>
    <t>GOOG UW Equity</t>
  </si>
  <si>
    <t>FB UW Equity</t>
  </si>
  <si>
    <t>Meta Platforms Inc</t>
  </si>
  <si>
    <t>TMUS UW Equity</t>
  </si>
  <si>
    <t>T-Mobile US Inc</t>
  </si>
  <si>
    <t>NWS UW Equity</t>
  </si>
  <si>
    <t>News Corp</t>
  </si>
  <si>
    <t>DISH UW Equity</t>
  </si>
  <si>
    <t>DISH Network Corp</t>
  </si>
  <si>
    <t>NWSA UW Equity</t>
  </si>
  <si>
    <t>DISCK UW Equity</t>
  </si>
  <si>
    <t>HD UN Equity</t>
  </si>
  <si>
    <t>Home Depot Inc/The</t>
  </si>
  <si>
    <t>MCD UN Equity</t>
  </si>
  <si>
    <t>McDonald's Corp</t>
  </si>
  <si>
    <t>GM UN Equity</t>
  </si>
  <si>
    <t>General Motors Co</t>
  </si>
  <si>
    <t>DG UN Equity</t>
  </si>
  <si>
    <t>Dollar General Corp</t>
  </si>
  <si>
    <t>RCL UN Equity</t>
  </si>
  <si>
    <t>AZO UN Equity</t>
  </si>
  <si>
    <t>AutoZone Inc</t>
  </si>
  <si>
    <t>BBY UN Equity</t>
  </si>
  <si>
    <t>Best Buy Co Inc</t>
  </si>
  <si>
    <t>HLT UN Equity</t>
  </si>
  <si>
    <t>Hilton Worldwide Holdings Inc</t>
  </si>
  <si>
    <t>CCL UN Equity</t>
  </si>
  <si>
    <t>Carnival Corp</t>
  </si>
  <si>
    <t>NWL UW Equity</t>
  </si>
  <si>
    <t>Newell Brands Inc</t>
  </si>
  <si>
    <t>CZR UW Equity</t>
  </si>
  <si>
    <t>Caesars Entertainment Inc</t>
  </si>
  <si>
    <t>TGT UN Equity</t>
  </si>
  <si>
    <t>Target Corp</t>
  </si>
  <si>
    <t>F UN Equity</t>
  </si>
  <si>
    <t>Ford Motor Co</t>
  </si>
  <si>
    <t>GRMN UN Equity</t>
  </si>
  <si>
    <t>Garmin Ltd</t>
  </si>
  <si>
    <t>GPC UN Equity</t>
  </si>
  <si>
    <t>Genuine Parts Co</t>
  </si>
  <si>
    <t>LEN UN Equity</t>
  </si>
  <si>
    <t>Lennar Corp</t>
  </si>
  <si>
    <t>BBWI UN Equity</t>
  </si>
  <si>
    <t>Bath &amp; Body Works Inc</t>
  </si>
  <si>
    <t>LOW UN Equity</t>
  </si>
  <si>
    <t>Lowe's Cos Inc</t>
  </si>
  <si>
    <t>NKE UN Equity</t>
  </si>
  <si>
    <t>NIKE Inc</t>
  </si>
  <si>
    <t>PHM UN Equity</t>
  </si>
  <si>
    <t>PulteGroup Inc</t>
  </si>
  <si>
    <t>TJX UN Equity</t>
  </si>
  <si>
    <t>TJX Cos Inc/The</t>
  </si>
  <si>
    <t>ULTA UW Equity</t>
  </si>
  <si>
    <t>Ulta Beauty Inc</t>
  </si>
  <si>
    <t>VFC UN Equity</t>
  </si>
  <si>
    <t>VF Corp</t>
  </si>
  <si>
    <t>WHR UN Equity</t>
  </si>
  <si>
    <t>Whirlpool Corp</t>
  </si>
  <si>
    <t>MAR UW Equity</t>
  </si>
  <si>
    <t>Marriott International Inc/MD</t>
  </si>
  <si>
    <t>DHI UN Equity</t>
  </si>
  <si>
    <t>DR Horton Inc</t>
  </si>
  <si>
    <t>HAS UW Equity</t>
  </si>
  <si>
    <t>Hasbro Inc</t>
  </si>
  <si>
    <t>ROST UW Equity</t>
  </si>
  <si>
    <t>Ross Stores Inc</t>
  </si>
  <si>
    <t>SBUX UW Equity</t>
  </si>
  <si>
    <t>Starbucks Corp</t>
  </si>
  <si>
    <t>NCLH UN Equity</t>
  </si>
  <si>
    <t>Norwegian Cruise Line Holdings Ltd</t>
  </si>
  <si>
    <t>ORLY UW Equity</t>
  </si>
  <si>
    <t>O'Reilly Automotive Inc</t>
  </si>
  <si>
    <t>BWA UN Equity</t>
  </si>
  <si>
    <t>BorgWarner Inc</t>
  </si>
  <si>
    <t>DLTR UW Equity</t>
  </si>
  <si>
    <t>Dollar Tree Inc</t>
  </si>
  <si>
    <t>DRI UN Equity</t>
  </si>
  <si>
    <t>Darden Restaurants Inc</t>
  </si>
  <si>
    <t>DPZ UN Equity</t>
  </si>
  <si>
    <t>Domino's Pizza Inc</t>
  </si>
  <si>
    <t>AMZN UW Equity</t>
  </si>
  <si>
    <t>Amazon.com Inc</t>
  </si>
  <si>
    <t>RL UN Equity</t>
  </si>
  <si>
    <t>Ralph Lauren Corp</t>
  </si>
  <si>
    <t>ETSY UW Equity</t>
  </si>
  <si>
    <t>Etsy Inc</t>
  </si>
  <si>
    <t>YUM UN Equity</t>
  </si>
  <si>
    <t>Yum! Brands Inc</t>
  </si>
  <si>
    <t>EBAY UW Equity</t>
  </si>
  <si>
    <t>eBay Inc</t>
  </si>
  <si>
    <t>BKNG UW Equity</t>
  </si>
  <si>
    <t>Booking Holdings Inc</t>
  </si>
  <si>
    <t>UA UN Equity</t>
  </si>
  <si>
    <t>TPR UN Equity</t>
  </si>
  <si>
    <t>Tapestry Inc</t>
  </si>
  <si>
    <t>KMX UN Equity</t>
  </si>
  <si>
    <t>CarMax Inc</t>
  </si>
  <si>
    <t>CMG UN Equity</t>
  </si>
  <si>
    <t>Chipotle Mexican Grill Inc</t>
  </si>
  <si>
    <t>WYNN UW Equity</t>
  </si>
  <si>
    <t>Wynn Resorts Ltd</t>
  </si>
  <si>
    <t>EXPE UW Equity</t>
  </si>
  <si>
    <t>Expedia Group Inc</t>
  </si>
  <si>
    <t>MGM UN Equity</t>
  </si>
  <si>
    <t>MGM Resorts International</t>
  </si>
  <si>
    <t>TSLA UW Equity</t>
  </si>
  <si>
    <t>Tesla Inc</t>
  </si>
  <si>
    <t>PENN UW Equity</t>
  </si>
  <si>
    <t>Penn National Gaming Inc</t>
  </si>
  <si>
    <t>APTV UN Equity</t>
  </si>
  <si>
    <t>Aptiv PLC</t>
  </si>
  <si>
    <t>LVS UN Equity</t>
  </si>
  <si>
    <t>Las Vegas Sands Corp</t>
  </si>
  <si>
    <t>KO UN Equity</t>
  </si>
  <si>
    <t>Coca-Cola Co/The</t>
  </si>
  <si>
    <t>PG UN Equity</t>
  </si>
  <si>
    <t>Procter &amp; Gamble Co/The</t>
  </si>
  <si>
    <t>WMT UN Equity</t>
  </si>
  <si>
    <t>Walmart Inc</t>
  </si>
  <si>
    <t>MO UN Equity</t>
  </si>
  <si>
    <t>Altria Group Inc</t>
  </si>
  <si>
    <t>ADM UN Equity</t>
  </si>
  <si>
    <t>Archer-Daniels-Midland Co</t>
  </si>
  <si>
    <t>BF/B UN Equity</t>
  </si>
  <si>
    <t>Brown-Forman Corp</t>
  </si>
  <si>
    <t>CPB UN Equity</t>
  </si>
  <si>
    <t>Campbell Soup Co</t>
  </si>
  <si>
    <t>CLX UN Equity</t>
  </si>
  <si>
    <t>Clorox Co/The</t>
  </si>
  <si>
    <t>CL UN Equity</t>
  </si>
  <si>
    <t>Colgate-Palmolive Co</t>
  </si>
  <si>
    <t>CAG UN Equity</t>
  </si>
  <si>
    <t>Conagra Brands Inc</t>
  </si>
  <si>
    <t>GIS UN Equity</t>
  </si>
  <si>
    <t>General Mills Inc</t>
  </si>
  <si>
    <t>HSY UN Equity</t>
  </si>
  <si>
    <t>Hershey Co/The</t>
  </si>
  <si>
    <t>HRL UN Equity</t>
  </si>
  <si>
    <t>Hormel Foods Corp</t>
  </si>
  <si>
    <t>MDLZ UW Equity</t>
  </si>
  <si>
    <t>Mondelez International Inc</t>
  </si>
  <si>
    <t>K UN Equity</t>
  </si>
  <si>
    <t>Kellogg Co</t>
  </si>
  <si>
    <t>KMB UN Equity</t>
  </si>
  <si>
    <t>Kimberly-Clark Corp</t>
  </si>
  <si>
    <t>KR UN Equity</t>
  </si>
  <si>
    <t>Kroger Co/The</t>
  </si>
  <si>
    <t>SJM UN Equity</t>
  </si>
  <si>
    <t>J M Smucker Co/The</t>
  </si>
  <si>
    <t>SYY UN Equity</t>
  </si>
  <si>
    <t>Sysco Corp</t>
  </si>
  <si>
    <t>TAP UN Equity</t>
  </si>
  <si>
    <t>Molson Coors Beverage Co</t>
  </si>
  <si>
    <t>MKC UN Equity</t>
  </si>
  <si>
    <t>McCormick &amp; Co Inc/MD</t>
  </si>
  <si>
    <t>COST UW Equity</t>
  </si>
  <si>
    <t>Costco Wholesale Corp</t>
  </si>
  <si>
    <t>TSN UN Equity</t>
  </si>
  <si>
    <t>Tyson Foods Inc</t>
  </si>
  <si>
    <t>LW UN Equity</t>
  </si>
  <si>
    <t>Lamb Weston Holdings Inc</t>
  </si>
  <si>
    <t>STZ UN Equity</t>
  </si>
  <si>
    <t>Constellation Brands Inc</t>
  </si>
  <si>
    <t>WBA UW Equity</t>
  </si>
  <si>
    <t>Walgreens Boots Alliance Inc</t>
  </si>
  <si>
    <t>EL UN Equity</t>
  </si>
  <si>
    <t>Estee Lauder Cos Inc/The</t>
  </si>
  <si>
    <t>KHC UW Equity</t>
  </si>
  <si>
    <t>Kraft Heinz Co/The</t>
  </si>
  <si>
    <t>PM UN Equity</t>
  </si>
  <si>
    <t>Philip Morris International Inc</t>
  </si>
  <si>
    <t>MNST UW Equity</t>
  </si>
  <si>
    <t>Monster Beverage Corp</t>
  </si>
  <si>
    <t>PEP UW Equity</t>
  </si>
  <si>
    <t>PepsiCo Inc</t>
  </si>
  <si>
    <t>CVX UN Equity</t>
  </si>
  <si>
    <t>Chevron Corp</t>
  </si>
  <si>
    <t>XOM UN Equity</t>
  </si>
  <si>
    <t>Exxon Mobil Corp</t>
  </si>
  <si>
    <t>PSX UN Equity</t>
  </si>
  <si>
    <t>Phillips 66</t>
  </si>
  <si>
    <t>KMI UN Equity</t>
  </si>
  <si>
    <t>Kinder Morgan Inc</t>
  </si>
  <si>
    <t>HES UN Equity</t>
  </si>
  <si>
    <t>Hess Corp</t>
  </si>
  <si>
    <t>CTRA UN Equity</t>
  </si>
  <si>
    <t>Coterra Energy Inc</t>
  </si>
  <si>
    <t>EOG UN Equity</t>
  </si>
  <si>
    <t>EOG Resources Inc</t>
  </si>
  <si>
    <t>HAL UN Equity</t>
  </si>
  <si>
    <t>Halliburton Co</t>
  </si>
  <si>
    <t>OXY UN Equity</t>
  </si>
  <si>
    <t>Occidental Petroleum Corp</t>
  </si>
  <si>
    <t>OKE UN Equity</t>
  </si>
  <si>
    <t>ONEOK Inc</t>
  </si>
  <si>
    <t>COP UN Equity</t>
  </si>
  <si>
    <t>ConocoPhillips</t>
  </si>
  <si>
    <t>SLB UN Equity</t>
  </si>
  <si>
    <t>Schlumberger NV</t>
  </si>
  <si>
    <t>MRO UN Equity</t>
  </si>
  <si>
    <t>Marathon Oil Corp</t>
  </si>
  <si>
    <t>WMB UN Equity</t>
  </si>
  <si>
    <t>Williams Cos Inc/The</t>
  </si>
  <si>
    <t>PXD UN Equity</t>
  </si>
  <si>
    <t>Pioneer Natural Resources Co</t>
  </si>
  <si>
    <t>VLO UN Equity</t>
  </si>
  <si>
    <t>Valero Energy Corp</t>
  </si>
  <si>
    <t>DVN UN Equity</t>
  </si>
  <si>
    <t>Devon Energy Corp</t>
  </si>
  <si>
    <t>BKR UW Equity</t>
  </si>
  <si>
    <t>Baker Hughes Co</t>
  </si>
  <si>
    <t>APA UW Equity</t>
  </si>
  <si>
    <t>APA Corp</t>
  </si>
  <si>
    <t>MPC UN Equity</t>
  </si>
  <si>
    <t>Marathon Petroleum Corp</t>
  </si>
  <si>
    <t>FANG UW Equity</t>
  </si>
  <si>
    <t>Diamondback Energy Inc</t>
  </si>
  <si>
    <t>AXP UN Equity</t>
  </si>
  <si>
    <t>American Express Co</t>
  </si>
  <si>
    <t>JPM UN Equity</t>
  </si>
  <si>
    <t>JPMorgan Chase &amp; Co</t>
  </si>
  <si>
    <t>BAC UN Equity</t>
  </si>
  <si>
    <t>Bank of America Corp</t>
  </si>
  <si>
    <t>TRV UN Equity</t>
  </si>
  <si>
    <t>Travelers Cos Inc/The</t>
  </si>
  <si>
    <t>C UN Equity</t>
  </si>
  <si>
    <t>Citigroup Inc</t>
  </si>
  <si>
    <t>AIG UN Equity</t>
  </si>
  <si>
    <t>American International Group Inc</t>
  </si>
  <si>
    <t>AFL UN Equity</t>
  </si>
  <si>
    <t>Aflac Inc</t>
  </si>
  <si>
    <t>BK UN Equity</t>
  </si>
  <si>
    <t>Bank of New York Mellon Corp/The</t>
  </si>
  <si>
    <t>BRK/B UN Equity</t>
  </si>
  <si>
    <t>Berkshire Hathaway Inc</t>
  </si>
  <si>
    <t>CMA UN Equity</t>
  </si>
  <si>
    <t>Comerica Inc</t>
  </si>
  <si>
    <t>AON UN Equity</t>
  </si>
  <si>
    <t>Aon PLC</t>
  </si>
  <si>
    <t>BEN UN Equity</t>
  </si>
  <si>
    <t>Franklin Resources Inc</t>
  </si>
  <si>
    <t>SYF UN Equity</t>
  </si>
  <si>
    <t>Synchrony Financial</t>
  </si>
  <si>
    <t>WTW UW Equity</t>
  </si>
  <si>
    <t>Willis Towers Watson PLC</t>
  </si>
  <si>
    <t>LNC UN Equity</t>
  </si>
  <si>
    <t>Lincoln National Corp</t>
  </si>
  <si>
    <t>L UN Equity</t>
  </si>
  <si>
    <t>Loews Corp</t>
  </si>
  <si>
    <t>MMC UN Equity</t>
  </si>
  <si>
    <t>Marsh &amp; McLennan Cos Inc</t>
  </si>
  <si>
    <t>SPGI UN Equity</t>
  </si>
  <si>
    <t>S&amp;P Global Inc</t>
  </si>
  <si>
    <t>CBOE UF Equity</t>
  </si>
  <si>
    <t>PFG UW Equity</t>
  </si>
  <si>
    <t>Principal Financial Group Inc</t>
  </si>
  <si>
    <t>WFC UN Equity</t>
  </si>
  <si>
    <t>Wells Fargo &amp; Co</t>
  </si>
  <si>
    <t>PNC UN Equity</t>
  </si>
  <si>
    <t>PNC Financial Services Group Inc/The</t>
  </si>
  <si>
    <t>PGR UN Equity</t>
  </si>
  <si>
    <t>Progressive Corp/The</t>
  </si>
  <si>
    <t>SCHW UN Equity</t>
  </si>
  <si>
    <t>Charles Schwab Corp/The</t>
  </si>
  <si>
    <t>TFC UN Equity</t>
  </si>
  <si>
    <t>Truist Financial Corp</t>
  </si>
  <si>
    <t>GL UN Equity</t>
  </si>
  <si>
    <t>Globe Life Inc</t>
  </si>
  <si>
    <t>FRC UN Equity</t>
  </si>
  <si>
    <t>First Republic Bank/CA</t>
  </si>
  <si>
    <t>CINF UW Equity</t>
  </si>
  <si>
    <t>Cincinnati Financial Corp</t>
  </si>
  <si>
    <t>MTB UN Equity</t>
  </si>
  <si>
    <t>M&amp;T Bank Corp</t>
  </si>
  <si>
    <t>FITB UW Equity</t>
  </si>
  <si>
    <t>Fifth Third Bancorp</t>
  </si>
  <si>
    <t>HBAN UW Equity</t>
  </si>
  <si>
    <t>Huntington Bancshares Inc/OH</t>
  </si>
  <si>
    <t>NTRS UW Equity</t>
  </si>
  <si>
    <t>Northern Trust Corp</t>
  </si>
  <si>
    <t>PBCT UW Equity</t>
  </si>
  <si>
    <t>People's United Financial Inc</t>
  </si>
  <si>
    <t>KEY UN Equity</t>
  </si>
  <si>
    <t>KeyCorp</t>
  </si>
  <si>
    <t>STT UN Equity</t>
  </si>
  <si>
    <t>State Street Corp</t>
  </si>
  <si>
    <t>USB UN Equity</t>
  </si>
  <si>
    <t>US Bancorp</t>
  </si>
  <si>
    <t>TROW UW Equity</t>
  </si>
  <si>
    <t>T Rowe Price Group Inc</t>
  </si>
  <si>
    <t>ZION UW Equity</t>
  </si>
  <si>
    <t>Zions Bancorp NA</t>
  </si>
  <si>
    <t>IVZ UN Equity</t>
  </si>
  <si>
    <t>Invesco Ltd</t>
  </si>
  <si>
    <t>MS UN Equity</t>
  </si>
  <si>
    <t>Morgan Stanley</t>
  </si>
  <si>
    <t>CB UN Equity</t>
  </si>
  <si>
    <t>Chubb Ltd</t>
  </si>
  <si>
    <t>CFG UN Equity</t>
  </si>
  <si>
    <t>Citizens Financial Group Inc</t>
  </si>
  <si>
    <t>ALL UN Equity</t>
  </si>
  <si>
    <t>Allstate Corp/The</t>
  </si>
  <si>
    <t>PRU UN Equity</t>
  </si>
  <si>
    <t>Prudential Financial Inc</t>
  </si>
  <si>
    <t>COF UN Equity</t>
  </si>
  <si>
    <t>Capital One Financial Corp</t>
  </si>
  <si>
    <t>HIG UN Equity</t>
  </si>
  <si>
    <t>Hartford Financial Services Group Inc/Th</t>
  </si>
  <si>
    <t>GS UN Equity</t>
  </si>
  <si>
    <t>Goldman Sachs Group Inc/The</t>
  </si>
  <si>
    <t>MCO UN Equity</t>
  </si>
  <si>
    <t>Moody's Corp</t>
  </si>
  <si>
    <t>CME UW Equity</t>
  </si>
  <si>
    <t>CME Group Inc</t>
  </si>
  <si>
    <t>BLK UN Equity</t>
  </si>
  <si>
    <t>BlackRock Inc</t>
  </si>
  <si>
    <t>NDAQ UW Equity</t>
  </si>
  <si>
    <t>Nasdaq Inc</t>
  </si>
  <si>
    <t>MET UN Equity</t>
  </si>
  <si>
    <t>MetLife Inc</t>
  </si>
  <si>
    <t>AMP UN Equity</t>
  </si>
  <si>
    <t>Ameriprise Financial Inc</t>
  </si>
  <si>
    <t>ICE UN Equity</t>
  </si>
  <si>
    <t>Intercontinental Exchange Inc</t>
  </si>
  <si>
    <t>AIZ UN Equity</t>
  </si>
  <si>
    <t>Assurant Inc</t>
  </si>
  <si>
    <t>RF UN Equity</t>
  </si>
  <si>
    <t>Regions Financial Corp</t>
  </si>
  <si>
    <t>DFS UN Equity</t>
  </si>
  <si>
    <t>Discover Financial Services</t>
  </si>
  <si>
    <t>ABBV UN Equity</t>
  </si>
  <si>
    <t>AbbVie Inc</t>
  </si>
  <si>
    <t>JNJ UN Equity</t>
  </si>
  <si>
    <t>Johnson &amp; Johnson</t>
  </si>
  <si>
    <t>MRK UN Equity</t>
  </si>
  <si>
    <t>Merck &amp; Co Inc</t>
  </si>
  <si>
    <t>PFE UN Equity</t>
  </si>
  <si>
    <t>Pfizer Inc</t>
  </si>
  <si>
    <t>CI UN Equity</t>
  </si>
  <si>
    <t>Cigna Corp</t>
  </si>
  <si>
    <t>HCA UN Equity</t>
  </si>
  <si>
    <t>HCA Healthcare Inc</t>
  </si>
  <si>
    <t>ABT UN Equity</t>
  </si>
  <si>
    <t>Abbott Laboratories</t>
  </si>
  <si>
    <t>BAX UN Equity</t>
  </si>
  <si>
    <t>Baxter International Inc</t>
  </si>
  <si>
    <t>BDX UN Equity</t>
  </si>
  <si>
    <t>Becton Dickinson and Co</t>
  </si>
  <si>
    <t>BSX UN Equity</t>
  </si>
  <si>
    <t>Boston Scientific Corp</t>
  </si>
  <si>
    <t>BMY UN Equity</t>
  </si>
  <si>
    <t>Bristol-Myers Squibb Co</t>
  </si>
  <si>
    <t>DHR UN Equity</t>
  </si>
  <si>
    <t>Danaher Corp</t>
  </si>
  <si>
    <t>PKI UN Equity</t>
  </si>
  <si>
    <t>PerkinElmer Inc</t>
  </si>
  <si>
    <t>IQV UN Equity</t>
  </si>
  <si>
    <t>IQVIA Holdings Inc</t>
  </si>
  <si>
    <t>DXCM UW Equity</t>
  </si>
  <si>
    <t>Dexcom Inc</t>
  </si>
  <si>
    <t>CTLT UN Equity</t>
  </si>
  <si>
    <t>Catalent Inc</t>
  </si>
  <si>
    <t>HUM UN Equity</t>
  </si>
  <si>
    <t>Humana Inc</t>
  </si>
  <si>
    <t>LLY UN Equity</t>
  </si>
  <si>
    <t>Eli Lilly &amp; Co</t>
  </si>
  <si>
    <t>MDT UN Equity</t>
  </si>
  <si>
    <t>Medtronic PLC</t>
  </si>
  <si>
    <t>VTRS UW Equity</t>
  </si>
  <si>
    <t>Viatris Inc</t>
  </si>
  <si>
    <t>CVS UN Equity</t>
  </si>
  <si>
    <t>CVS Health Corp</t>
  </si>
  <si>
    <t>LH UN Equity</t>
  </si>
  <si>
    <t>Laboratory Corp of America Holdings</t>
  </si>
  <si>
    <t>TMO UN Equity</t>
  </si>
  <si>
    <t>Thermo Fisher Scientific Inc</t>
  </si>
  <si>
    <t>UNH UN Equity</t>
  </si>
  <si>
    <t>UnitedHealth Group Inc</t>
  </si>
  <si>
    <t>AMGN UW Equity</t>
  </si>
  <si>
    <t>Amgen Inc</t>
  </si>
  <si>
    <t>SYK UN Equity</t>
  </si>
  <si>
    <t>Stryker Corp</t>
  </si>
  <si>
    <t>CAH UN Equity</t>
  </si>
  <si>
    <t>Cardinal Health Inc</t>
  </si>
  <si>
    <t>CERN UW Equity</t>
  </si>
  <si>
    <t>Cerner Corp</t>
  </si>
  <si>
    <t>GILD UW Equity</t>
  </si>
  <si>
    <t>Gilead Sciences Inc</t>
  </si>
  <si>
    <t>BIIB UW Equity</t>
  </si>
  <si>
    <t>Biogen Inc</t>
  </si>
  <si>
    <t>XRAY UW Equity</t>
  </si>
  <si>
    <t>DENTSPLY SIRONA Inc</t>
  </si>
  <si>
    <t>OGN UN Equity</t>
  </si>
  <si>
    <t>Organon &amp; Co</t>
  </si>
  <si>
    <t>INCY UW Equity</t>
  </si>
  <si>
    <t>Incyte Corp</t>
  </si>
  <si>
    <t>MCK UN Equity</t>
  </si>
  <si>
    <t>McKesson Corp</t>
  </si>
  <si>
    <t>ABC UN Equity</t>
  </si>
  <si>
    <t>AmerisourceBergen Corp</t>
  </si>
  <si>
    <t>WAT UN Equity</t>
  </si>
  <si>
    <t>Waters Corp</t>
  </si>
  <si>
    <t>DVA UN Equity</t>
  </si>
  <si>
    <t>DaVita Inc</t>
  </si>
  <si>
    <t>DGX UN Equity</t>
  </si>
  <si>
    <t>Quest Diagnostics Inc</t>
  </si>
  <si>
    <t>ISRG UW Equity</t>
  </si>
  <si>
    <t>Intuitive Surgical Inc</t>
  </si>
  <si>
    <t>A UN Equity</t>
  </si>
  <si>
    <t>Agilent Technologies Inc</t>
  </si>
  <si>
    <t>ANTM UN Equity</t>
  </si>
  <si>
    <t>Anthem Inc</t>
  </si>
  <si>
    <t>EW UN Equity</t>
  </si>
  <si>
    <t>Edwards Lifesciences Corp</t>
  </si>
  <si>
    <t>ZBH UN Equity</t>
  </si>
  <si>
    <t>Zimmer Biomet Holdings Inc</t>
  </si>
  <si>
    <t>MRNA UW Equity</t>
  </si>
  <si>
    <t>Moderna Inc</t>
  </si>
  <si>
    <t>ILMN UW Equity</t>
  </si>
  <si>
    <t>Illumina Inc</t>
  </si>
  <si>
    <t>ZTS UN Equity</t>
  </si>
  <si>
    <t>Zoetis Inc</t>
  </si>
  <si>
    <t>BA UN Equity</t>
  </si>
  <si>
    <t>Boeing Co/The</t>
  </si>
  <si>
    <t>CAT UN Equity</t>
  </si>
  <si>
    <t>Caterpillar Inc</t>
  </si>
  <si>
    <t>GE UN Equity</t>
  </si>
  <si>
    <t>General Electric Co</t>
  </si>
  <si>
    <t>MMM UN Equity</t>
  </si>
  <si>
    <t>3M Co</t>
  </si>
  <si>
    <t>RTX UN Equity</t>
  </si>
  <si>
    <t>Raytheon Technologies Corp</t>
  </si>
  <si>
    <t>VRSK UW Equity</t>
  </si>
  <si>
    <t>Verisk Analytics Inc</t>
  </si>
  <si>
    <t>CARR UN Equity</t>
  </si>
  <si>
    <t>Carrier Global Corp</t>
  </si>
  <si>
    <t>OTIS UN Equity</t>
  </si>
  <si>
    <t>Otis Worldwide Corp</t>
  </si>
  <si>
    <t>CMI UN Equity</t>
  </si>
  <si>
    <t>Cummins Inc</t>
  </si>
  <si>
    <t>DE UN Equity</t>
  </si>
  <si>
    <t>Deere &amp; Co</t>
  </si>
  <si>
    <t>DOV UN Equity</t>
  </si>
  <si>
    <t>Dover Corp</t>
  </si>
  <si>
    <t>ETN UN Equity</t>
  </si>
  <si>
    <t>Eaton Corp PLC</t>
  </si>
  <si>
    <t>EMR UN Equity</t>
  </si>
  <si>
    <t>Emerson Electric Co</t>
  </si>
  <si>
    <t>EFX UN Equity</t>
  </si>
  <si>
    <t>Equifax Inc</t>
  </si>
  <si>
    <t>FDX UN Equity</t>
  </si>
  <si>
    <t>FedEx Corp</t>
  </si>
  <si>
    <t>GD UN Equity</t>
  </si>
  <si>
    <t>General Dynamics Corp</t>
  </si>
  <si>
    <t>GWW UN Equity</t>
  </si>
  <si>
    <t>WW Grainger Inc</t>
  </si>
  <si>
    <t>LHX UN Equity</t>
  </si>
  <si>
    <t>L3Harris Technologies Inc</t>
  </si>
  <si>
    <t>FTV UN Equity</t>
  </si>
  <si>
    <t>Fortive Corp</t>
  </si>
  <si>
    <t>ITW UN Equity</t>
  </si>
  <si>
    <t>Illinois Tool Works Inc</t>
  </si>
  <si>
    <t>TT UN Equity</t>
  </si>
  <si>
    <t>Trane Technologies PLC</t>
  </si>
  <si>
    <t>J UN Equity</t>
  </si>
  <si>
    <t>Jacobs Engineering Group Inc</t>
  </si>
  <si>
    <t>GNRC UN Equity</t>
  </si>
  <si>
    <t>Generac Holdings Inc</t>
  </si>
  <si>
    <t>MAS UN Equity</t>
  </si>
  <si>
    <t>Masco Corp</t>
  </si>
  <si>
    <t>NSC UN Equity</t>
  </si>
  <si>
    <t>Norfolk Southern Corp</t>
  </si>
  <si>
    <t>NOC UN Equity</t>
  </si>
  <si>
    <t>Northrop Grumman Corp</t>
  </si>
  <si>
    <t>PH UN Equity</t>
  </si>
  <si>
    <t>Parker-Hannifin Corp</t>
  </si>
  <si>
    <t>RHI UN Equity</t>
  </si>
  <si>
    <t>Robert Half International Inc</t>
  </si>
  <si>
    <t>SNA UN Equity</t>
  </si>
  <si>
    <t>Snap-on Inc</t>
  </si>
  <si>
    <t>LUV UN Equity</t>
  </si>
  <si>
    <t>Southwest Airlines Co</t>
  </si>
  <si>
    <t>SWK UN Equity</t>
  </si>
  <si>
    <t>Stanley Black &amp; Decker Inc</t>
  </si>
  <si>
    <t>TXT UN Equity</t>
  </si>
  <si>
    <t>Textron Inc</t>
  </si>
  <si>
    <t>JCI UN Equity</t>
  </si>
  <si>
    <t>Johnson Controls International plc</t>
  </si>
  <si>
    <t>UNP UN Equity</t>
  </si>
  <si>
    <t>Union Pacific Corp</t>
  </si>
  <si>
    <t>CTAS UW Equity</t>
  </si>
  <si>
    <t>Cintas Corp</t>
  </si>
  <si>
    <t>PCAR UW Equity</t>
  </si>
  <si>
    <t>PACCAR Inc</t>
  </si>
  <si>
    <t>AAL UW Equity</t>
  </si>
  <si>
    <t>American Airlines Group Inc</t>
  </si>
  <si>
    <t>EXPD UW Equity</t>
  </si>
  <si>
    <t>Expeditors International of Washington I</t>
  </si>
  <si>
    <t>FAST UW Equity</t>
  </si>
  <si>
    <t>Fastenal Co</t>
  </si>
  <si>
    <t>ROP UN Equity</t>
  </si>
  <si>
    <t>Roper Technologies Inc</t>
  </si>
  <si>
    <t>WM UN Equity</t>
  </si>
  <si>
    <t>Waste Management Inc</t>
  </si>
  <si>
    <t>UPS UN Equity</t>
  </si>
  <si>
    <t>United Parcel Service Inc</t>
  </si>
  <si>
    <t>LMT UN Equity</t>
  </si>
  <si>
    <t>Lockheed Martin Corp</t>
  </si>
  <si>
    <t>ROK UN Equity</t>
  </si>
  <si>
    <t>Rockwell Automation Inc</t>
  </si>
  <si>
    <t>HWM UN Equity</t>
  </si>
  <si>
    <t>Howmet Aerospace Inc</t>
  </si>
  <si>
    <t>CHRW UW Equity</t>
  </si>
  <si>
    <t>CH Robinson Worldwide Inc</t>
  </si>
  <si>
    <t>TDG UN Equity</t>
  </si>
  <si>
    <t>TransDigm Group Inc</t>
  </si>
  <si>
    <t>PWR UN Equity</t>
  </si>
  <si>
    <t>Quanta Services Inc</t>
  </si>
  <si>
    <t>RSG UN Equity</t>
  </si>
  <si>
    <t>Republic Services Inc</t>
  </si>
  <si>
    <t>ALLE UN Equity</t>
  </si>
  <si>
    <t>Allegion plc</t>
  </si>
  <si>
    <t>IR UN Equity</t>
  </si>
  <si>
    <t>Ingersoll Rand Inc</t>
  </si>
  <si>
    <t>CSX UW Equity</t>
  </si>
  <si>
    <t>CSX Corp</t>
  </si>
  <si>
    <t>LDOS UN Equity</t>
  </si>
  <si>
    <t>Leidos Holdings Inc</t>
  </si>
  <si>
    <t>XYL UN Equity</t>
  </si>
  <si>
    <t>Xylem Inc/NY</t>
  </si>
  <si>
    <t>INFO UN Equity</t>
  </si>
  <si>
    <t>IHS Markit Ltd</t>
  </si>
  <si>
    <t>PNR UN Equity</t>
  </si>
  <si>
    <t>Pentair PLC</t>
  </si>
  <si>
    <t>HON UW Equity</t>
  </si>
  <si>
    <t>Honeywell International Inc</t>
  </si>
  <si>
    <t>DAL UN Equity</t>
  </si>
  <si>
    <t>Delta Air Lines Inc</t>
  </si>
  <si>
    <t>UAL UW Equity</t>
  </si>
  <si>
    <t>United Airlines Holdings Inc</t>
  </si>
  <si>
    <t>NLSN UN Equity</t>
  </si>
  <si>
    <t>Nielsen Holdings PLC</t>
  </si>
  <si>
    <t>AVGO UW Equity</t>
  </si>
  <si>
    <t>Broadcom Inc</t>
  </si>
  <si>
    <t>FLT UN Equity</t>
  </si>
  <si>
    <t>FleetCor Technologies Inc</t>
  </si>
  <si>
    <t>HPQ UN Equity</t>
  </si>
  <si>
    <t>HP Inc</t>
  </si>
  <si>
    <t>IBM UN Equity</t>
  </si>
  <si>
    <t>International Business Machines Corp</t>
  </si>
  <si>
    <t>ADI UW Equity</t>
  </si>
  <si>
    <t>Analog Devices Inc</t>
  </si>
  <si>
    <t>CSCO UW Equity</t>
  </si>
  <si>
    <t>Cisco Systems Inc/Delaware</t>
  </si>
  <si>
    <t>INTC UW Equity</t>
  </si>
  <si>
    <t>Intel Corp</t>
  </si>
  <si>
    <t>MSFT UW Equity</t>
  </si>
  <si>
    <t>Microsoft Corp</t>
  </si>
  <si>
    <t>HPE UN Equity</t>
  </si>
  <si>
    <t>Hewlett Packard Enterprise Co</t>
  </si>
  <si>
    <t>ADP UW Equity</t>
  </si>
  <si>
    <t>Automatic Data Processing Inc</t>
  </si>
  <si>
    <t>ENPH UQ Equity</t>
  </si>
  <si>
    <t>Enphase Energy Inc</t>
  </si>
  <si>
    <t>CDAY UN Equity</t>
  </si>
  <si>
    <t>Ceridian HCM Holding Inc</t>
  </si>
  <si>
    <t>QRVO UW Equity</t>
  </si>
  <si>
    <t>Qorvo Inc</t>
  </si>
  <si>
    <t>PAYC UN Equity</t>
  </si>
  <si>
    <t>Paycom Software Inc</t>
  </si>
  <si>
    <t>EPAM UN Equity</t>
  </si>
  <si>
    <t>EPAM Systems Inc</t>
  </si>
  <si>
    <t>IPGP UW Equity</t>
  </si>
  <si>
    <t>IPG Photonics Corp</t>
  </si>
  <si>
    <t>GLW UN Equity</t>
  </si>
  <si>
    <t>Corning Inc</t>
  </si>
  <si>
    <t>CDW UW Equity</t>
  </si>
  <si>
    <t>CDW Corp/DE</t>
  </si>
  <si>
    <t>NXPI UW Equity</t>
  </si>
  <si>
    <t>NXP Semiconductors NV</t>
  </si>
  <si>
    <t>ORCL UN Equity</t>
  </si>
  <si>
    <t>Oracle Corp</t>
  </si>
  <si>
    <t>MU UW Equity</t>
  </si>
  <si>
    <t>Micron Technology Inc</t>
  </si>
  <si>
    <t>MSI UN Equity</t>
  </si>
  <si>
    <t>Motorola Solutions Inc</t>
  </si>
  <si>
    <t>ANET UN Equity</t>
  </si>
  <si>
    <t>Arista Networks Inc</t>
  </si>
  <si>
    <t>TXN UW Equity</t>
  </si>
  <si>
    <t>Texas Instruments Inc</t>
  </si>
  <si>
    <t>KEYS UN Equity</t>
  </si>
  <si>
    <t>Keysight Technologies Inc</t>
  </si>
  <si>
    <t>ADBE UW Equity</t>
  </si>
  <si>
    <t>Adobe Inc</t>
  </si>
  <si>
    <t>AAPL UW Equity</t>
  </si>
  <si>
    <t>Apple Inc</t>
  </si>
  <si>
    <t>ADSK UW Equity</t>
  </si>
  <si>
    <t>Autodesk Inc</t>
  </si>
  <si>
    <t>KLAC UW Equity</t>
  </si>
  <si>
    <t>KLA Corp</t>
  </si>
  <si>
    <t>AMAT UW Equity</t>
  </si>
  <si>
    <t>Applied Materials Inc</t>
  </si>
  <si>
    <t>FISV UW Equity</t>
  </si>
  <si>
    <t>Fiserv Inc</t>
  </si>
  <si>
    <t>PAYX UW Equity</t>
  </si>
  <si>
    <t>Paychex Inc</t>
  </si>
  <si>
    <t>QCOM UW Equity</t>
  </si>
  <si>
    <t>QUALCOMM Inc</t>
  </si>
  <si>
    <t>NLOK UW Equity</t>
  </si>
  <si>
    <t>NortonLifeLock Inc</t>
  </si>
  <si>
    <t>INTU UW Equity</t>
  </si>
  <si>
    <t>Intuit Inc</t>
  </si>
  <si>
    <t>MCHP UW Equity</t>
  </si>
  <si>
    <t>Microchip Technology Inc</t>
  </si>
  <si>
    <t>NTAP UW Equity</t>
  </si>
  <si>
    <t>NetApp Inc</t>
  </si>
  <si>
    <t>CTXS UW Equity</t>
  </si>
  <si>
    <t>Citrix Systems Inc</t>
  </si>
  <si>
    <t>DXC UN Equity</t>
  </si>
  <si>
    <t>DXC Technology Co</t>
  </si>
  <si>
    <t>APH UN Equity</t>
  </si>
  <si>
    <t>Amphenol Corp</t>
  </si>
  <si>
    <t>ACN UN Equity</t>
  </si>
  <si>
    <t>Accenture PLC</t>
  </si>
  <si>
    <t>VRSN UW Equity</t>
  </si>
  <si>
    <t>VeriSign Inc</t>
  </si>
  <si>
    <t>NVDA UW Equity</t>
  </si>
  <si>
    <t>NVIDIA Corp</t>
  </si>
  <si>
    <t>CTSH UW Equity</t>
  </si>
  <si>
    <t>Cognizant Technology Solutions Corp</t>
  </si>
  <si>
    <t>FFIV UW Equity</t>
  </si>
  <si>
    <t>F5 Inc</t>
  </si>
  <si>
    <t>AKAM UW Equity</t>
  </si>
  <si>
    <t>Akamai Technologies Inc</t>
  </si>
  <si>
    <t>JNPR UN Equity</t>
  </si>
  <si>
    <t>Juniper Networks Inc</t>
  </si>
  <si>
    <t>CRM UN Equity</t>
  </si>
  <si>
    <t>salesforce.com Inc</t>
  </si>
  <si>
    <t>MA UN Equity</t>
  </si>
  <si>
    <t>Mastercard Inc</t>
  </si>
  <si>
    <t>FIS UN Equity</t>
  </si>
  <si>
    <t>Fidelity National Information Services I</t>
  </si>
  <si>
    <t>TEL UN Equity</t>
  </si>
  <si>
    <t>TE Connectivity Ltd</t>
  </si>
  <si>
    <t>V UN Equity</t>
  </si>
  <si>
    <t>Visa Inc</t>
  </si>
  <si>
    <t>AMD UW Equity</t>
  </si>
  <si>
    <t>Advanced Micro Devices Inc</t>
  </si>
  <si>
    <t>FTNT UW Equity</t>
  </si>
  <si>
    <t>Fortinet Inc</t>
  </si>
  <si>
    <t>WDC UW Equity</t>
  </si>
  <si>
    <t>Western Digital Corp</t>
  </si>
  <si>
    <t>NOW UN Equity</t>
  </si>
  <si>
    <t>ServiceNow Inc</t>
  </si>
  <si>
    <t>SEDG UW Equity</t>
  </si>
  <si>
    <t>SolarEdge Technologies Inc</t>
  </si>
  <si>
    <t>LRCX UW Equity</t>
  </si>
  <si>
    <t>Lam Research Corp</t>
  </si>
  <si>
    <t>STX UW Equity</t>
  </si>
  <si>
    <t>Seagate Technology Holdings PLC</t>
  </si>
  <si>
    <t>TER UW Equity</t>
  </si>
  <si>
    <t>Teradyne Inc</t>
  </si>
  <si>
    <t>PYPL UW Equity</t>
  </si>
  <si>
    <t>PayPal Holdings Inc</t>
  </si>
  <si>
    <t>LYB UN Equity</t>
  </si>
  <si>
    <t>LyondellBasell Industries NV</t>
  </si>
  <si>
    <t>IP UN Equity</t>
  </si>
  <si>
    <t>International Paper Co</t>
  </si>
  <si>
    <t>APD UN Equity</t>
  </si>
  <si>
    <t>Air Products and Chemicals Inc</t>
  </si>
  <si>
    <t>AVY UN Equity</t>
  </si>
  <si>
    <t>Avery Dennison Corp</t>
  </si>
  <si>
    <t>BLL UN Equity</t>
  </si>
  <si>
    <t>Ball Corp</t>
  </si>
  <si>
    <t>ECL UN Equity</t>
  </si>
  <si>
    <t>Ecolab Inc</t>
  </si>
  <si>
    <t>FMC UN Equity</t>
  </si>
  <si>
    <t>FMC Corp</t>
  </si>
  <si>
    <t>FCX UN Equity</t>
  </si>
  <si>
    <t>Freeport-McMoRan Inc</t>
  </si>
  <si>
    <t>IFF UN Equity</t>
  </si>
  <si>
    <t>International Flavors &amp; Fragrances Inc</t>
  </si>
  <si>
    <t>DD UN Equity</t>
  </si>
  <si>
    <t>DuPont de Nemours Inc</t>
  </si>
  <si>
    <t>NEM UN Equity</t>
  </si>
  <si>
    <t>Newmont Corp</t>
  </si>
  <si>
    <t>NUE UN Equity</t>
  </si>
  <si>
    <t>Nucor Corp</t>
  </si>
  <si>
    <t>PPG UN Equity</t>
  </si>
  <si>
    <t>PPG Industries Inc</t>
  </si>
  <si>
    <t>SHW UN Equity</t>
  </si>
  <si>
    <t>Sherwin-Williams Co/The</t>
  </si>
  <si>
    <t>CTVA UN Equity</t>
  </si>
  <si>
    <t>Corteva Inc</t>
  </si>
  <si>
    <t>VMC UN Equity</t>
  </si>
  <si>
    <t>Vulcan Materials Co</t>
  </si>
  <si>
    <t>LIN UN Equity</t>
  </si>
  <si>
    <t>Linde PLC</t>
  </si>
  <si>
    <t>EMN UN Equity</t>
  </si>
  <si>
    <t>Eastman Chemical Co</t>
  </si>
  <si>
    <t>SEE UN Equity</t>
  </si>
  <si>
    <t>Sealed Air Corp</t>
  </si>
  <si>
    <t>CE UN Equity</t>
  </si>
  <si>
    <t>Celanese Corp</t>
  </si>
  <si>
    <t>MOS UN Equity</t>
  </si>
  <si>
    <t>Mosaic Co/The</t>
  </si>
  <si>
    <t>CF UN Equity</t>
  </si>
  <si>
    <t>CF Industries Holdings Inc</t>
  </si>
  <si>
    <t>WRK UN Equity</t>
  </si>
  <si>
    <t>Westrock Co</t>
  </si>
  <si>
    <t>AMCR UN Equity</t>
  </si>
  <si>
    <t>Amcor PLC</t>
  </si>
  <si>
    <t>DOW UN Equity</t>
  </si>
  <si>
    <t>Dow Inc</t>
  </si>
  <si>
    <t>REG UW Equity</t>
  </si>
  <si>
    <t>PEAK UN Equity</t>
  </si>
  <si>
    <t>Healthpeak Properties Inc</t>
  </si>
  <si>
    <t>KIM UN Equity</t>
  </si>
  <si>
    <t>Kimco Realty Corp</t>
  </si>
  <si>
    <t>PSA UN Equity</t>
  </si>
  <si>
    <t>Public Storage</t>
  </si>
  <si>
    <t>VTR UN Equity</t>
  </si>
  <si>
    <t>Ventas Inc</t>
  </si>
  <si>
    <t>VNO UN Equity</t>
  </si>
  <si>
    <t>Vornado Realty Trust</t>
  </si>
  <si>
    <t>WY UN Equity</t>
  </si>
  <si>
    <t>Weyerhaeuser Co</t>
  </si>
  <si>
    <t>WELL UN Equity</t>
  </si>
  <si>
    <t>Welltower Inc</t>
  </si>
  <si>
    <t>EQR UN Equity</t>
  </si>
  <si>
    <t>Equity Residential</t>
  </si>
  <si>
    <t>HST UW Equity</t>
  </si>
  <si>
    <t>Host Hotels &amp; Resorts Inc</t>
  </si>
  <si>
    <t>SPG UN Equity</t>
  </si>
  <si>
    <t>Simon Property Group Inc</t>
  </si>
  <si>
    <t>AVB UN Equity</t>
  </si>
  <si>
    <t>AvalonBay Communities Inc</t>
  </si>
  <si>
    <t>IRM UN Equity</t>
  </si>
  <si>
    <t>Iron Mountain Inc</t>
  </si>
  <si>
    <t>AMT UN Equity</t>
  </si>
  <si>
    <t>American Tower Corp</t>
  </si>
  <si>
    <t>BXP UN Equity</t>
  </si>
  <si>
    <t>Boston Properties Inc</t>
  </si>
  <si>
    <t>PLD UN Equity</t>
  </si>
  <si>
    <t>Prologis Inc</t>
  </si>
  <si>
    <t>SBAC UW Equity</t>
  </si>
  <si>
    <t>SBA Communications Corp</t>
  </si>
  <si>
    <t>CBRE UN Equity</t>
  </si>
  <si>
    <t>CBRE Group Inc</t>
  </si>
  <si>
    <t>CCI UN Equity</t>
  </si>
  <si>
    <t>Crown Castle International Corp</t>
  </si>
  <si>
    <t>DLR UN Equity</t>
  </si>
  <si>
    <t>Digital Realty Trust Inc</t>
  </si>
  <si>
    <t>AWK UN Equity</t>
  </si>
  <si>
    <t>American Water Works Co Inc</t>
  </si>
  <si>
    <t>CMS UN Equity</t>
  </si>
  <si>
    <t>CMS Energy Corp</t>
  </si>
  <si>
    <t>ED UN Equity</t>
  </si>
  <si>
    <t>Consolidated Edison Inc</t>
  </si>
  <si>
    <t>D UN Equity</t>
  </si>
  <si>
    <t>Dominion Energy Inc</t>
  </si>
  <si>
    <t>LNT UW Equity</t>
  </si>
  <si>
    <t>DUK UN Equity</t>
  </si>
  <si>
    <t>Duke Energy Corp</t>
  </si>
  <si>
    <t>ETR UN Equity</t>
  </si>
  <si>
    <t>Entergy Corp</t>
  </si>
  <si>
    <t>NEE UN Equity</t>
  </si>
  <si>
    <t>NextEra Energy Inc</t>
  </si>
  <si>
    <t>CNP UN Equity</t>
  </si>
  <si>
    <t>CenterPoint Energy Inc</t>
  </si>
  <si>
    <t>NI UN Equity</t>
  </si>
  <si>
    <t>NiSource Inc</t>
  </si>
  <si>
    <t>ES UN Equity</t>
  </si>
  <si>
    <t>Eversource Energy</t>
  </si>
  <si>
    <t>PPL UN Equity</t>
  </si>
  <si>
    <t>PPL Corp</t>
  </si>
  <si>
    <t>PNW UN Equity</t>
  </si>
  <si>
    <t>Pinnacle West Capital Corp</t>
  </si>
  <si>
    <t>PEG UN Equity</t>
  </si>
  <si>
    <t>Public Service Enterprise Group Inc</t>
  </si>
  <si>
    <t>EIX UN Equity</t>
  </si>
  <si>
    <t>Edison International</t>
  </si>
  <si>
    <t>SO UN Equity</t>
  </si>
  <si>
    <t>Southern Co/The</t>
  </si>
  <si>
    <t>CEG UW Equity</t>
  </si>
  <si>
    <t>Constellation Energy Corp</t>
  </si>
  <si>
    <t>WEC UN Equity</t>
  </si>
  <si>
    <t>WEC Energy Group Inc</t>
  </si>
  <si>
    <t>AES UN Equity</t>
  </si>
  <si>
    <t>AES Corp/The</t>
  </si>
  <si>
    <t>XEL UW Equity</t>
  </si>
  <si>
    <t>Xcel Energy Inc</t>
  </si>
  <si>
    <t>FE UN Equity</t>
  </si>
  <si>
    <t>FirstEnergy Corp</t>
  </si>
  <si>
    <t>AEE UN Equity</t>
  </si>
  <si>
    <t>Ameren Corp</t>
  </si>
  <si>
    <t>SRE UN Equity</t>
  </si>
  <si>
    <t>Sempra Energy</t>
  </si>
  <si>
    <t>DTE UN Equity</t>
  </si>
  <si>
    <t>DTE Energy Co</t>
  </si>
  <si>
    <t>NRG UN Equity</t>
  </si>
  <si>
    <t>NRG Energy Inc</t>
  </si>
  <si>
    <t>EVRG UN Equity</t>
  </si>
  <si>
    <t>Evergy Inc</t>
  </si>
  <si>
    <t>AEP UW Equity</t>
  </si>
  <si>
    <t>American Electric Power Co Inc</t>
  </si>
  <si>
    <t>EXC UW Equity</t>
  </si>
  <si>
    <t>Exelon Corp</t>
  </si>
  <si>
    <t>Listed</t>
  </si>
  <si>
    <t>Lower bound</t>
  </si>
  <si>
    <t>Upper bound</t>
  </si>
  <si>
    <t>Satisfactory</t>
  </si>
  <si>
    <t>ISIG US</t>
  </si>
  <si>
    <t>Insignia Systems Inc</t>
  </si>
  <si>
    <t>PERI US</t>
  </si>
  <si>
    <t>Perion Network Ltd</t>
  </si>
  <si>
    <t>TTGT US Equity</t>
  </si>
  <si>
    <t>TechTarget</t>
  </si>
  <si>
    <t>VIAB US</t>
  </si>
  <si>
    <t>Viacom Inc</t>
  </si>
  <si>
    <t xml:space="preserve">Best match </t>
  </si>
  <si>
    <t>EA US</t>
  </si>
  <si>
    <t>Electronis Arts</t>
  </si>
  <si>
    <t>CNSL US</t>
  </si>
  <si>
    <t>Consolidated Communicatiions Holdings Inc</t>
  </si>
  <si>
    <t>Kahoot!</t>
  </si>
  <si>
    <t>Adevinta</t>
  </si>
  <si>
    <t>IMBI US</t>
  </si>
  <si>
    <t xml:space="preserve">Imedia Brands Inc. </t>
  </si>
  <si>
    <t>ZUMZ US</t>
  </si>
  <si>
    <t>PETS US</t>
  </si>
  <si>
    <t>ESCA US</t>
  </si>
  <si>
    <t>Escalade Inc</t>
  </si>
  <si>
    <t>ULTA US</t>
  </si>
  <si>
    <t xml:space="preserve">Ulta Beauty </t>
  </si>
  <si>
    <t>MULN US</t>
  </si>
  <si>
    <t>Mullen Automotive Inc</t>
  </si>
  <si>
    <t>HIBB US</t>
  </si>
  <si>
    <t>Kid ASA Equity</t>
  </si>
  <si>
    <t>XELB US</t>
  </si>
  <si>
    <t>Xcel Brands Inc</t>
  </si>
  <si>
    <t xml:space="preserve">EPR NO Equity </t>
  </si>
  <si>
    <t>CONN US</t>
  </si>
  <si>
    <t>Conn`s Inc</t>
  </si>
  <si>
    <t xml:space="preserve">SATS NO Equity </t>
  </si>
  <si>
    <t>Sats ASA</t>
  </si>
  <si>
    <t>APEI US</t>
  </si>
  <si>
    <t>LNDC US</t>
  </si>
  <si>
    <t xml:space="preserve">Landec Corp </t>
  </si>
  <si>
    <t>CALM US</t>
  </si>
  <si>
    <t>JJSF US</t>
  </si>
  <si>
    <t>J &amp; J Snack Foods Crop.</t>
  </si>
  <si>
    <t>SAFM US</t>
  </si>
  <si>
    <t>RMCF US</t>
  </si>
  <si>
    <t>Rocky Mountain Chocolate Factory Inc</t>
  </si>
  <si>
    <t>FLO US</t>
  </si>
  <si>
    <t>CENT US</t>
  </si>
  <si>
    <t>Central Garden &amp; Pet Company</t>
  </si>
  <si>
    <t xml:space="preserve">Consumer Staples </t>
  </si>
  <si>
    <t>NEPT US</t>
  </si>
  <si>
    <t>Chefs` Warehouse Inc/The</t>
  </si>
  <si>
    <t>MTEX US</t>
  </si>
  <si>
    <t>Mannatech Inc</t>
  </si>
  <si>
    <t>RDEN US</t>
  </si>
  <si>
    <t>Elizabeth Arden Inc</t>
  </si>
  <si>
    <t>UG US</t>
  </si>
  <si>
    <t>United-Guardian Inc</t>
  </si>
  <si>
    <t>NATR US</t>
  </si>
  <si>
    <t>Nature`s Sunshine Products Inc</t>
  </si>
  <si>
    <t>SJM US</t>
  </si>
  <si>
    <t>JM Smucker Co/The</t>
  </si>
  <si>
    <t xml:space="preserve">ASA NO Equity </t>
  </si>
  <si>
    <t>Atlantic Saphire ASA</t>
  </si>
  <si>
    <t>FARM US</t>
  </si>
  <si>
    <t>Farmer Bros Company</t>
  </si>
  <si>
    <t>CDEV US</t>
  </si>
  <si>
    <t>Centennial Resource Development Inc</t>
  </si>
  <si>
    <t>REGI US</t>
  </si>
  <si>
    <t>Renewable Energy Group Inc</t>
  </si>
  <si>
    <t xml:space="preserve">Energy </t>
  </si>
  <si>
    <t>SYNE US</t>
  </si>
  <si>
    <t>Synthesis Energy Systems Inc (delisted 2020)</t>
  </si>
  <si>
    <t>DWSN US</t>
  </si>
  <si>
    <t>Dawson Geophysical Company</t>
  </si>
  <si>
    <t>Farstad Shipping ASA (merged with Solstad in 2017)</t>
  </si>
  <si>
    <t>PDCE US</t>
  </si>
  <si>
    <t xml:space="preserve">PDC Energy Inc </t>
  </si>
  <si>
    <t xml:space="preserve">Matched from S&amp;P not Bloomberg // No satisfactory match </t>
  </si>
  <si>
    <t>AMTX US</t>
  </si>
  <si>
    <t>Aemetis Inc</t>
  </si>
  <si>
    <t>PNRG US</t>
  </si>
  <si>
    <t>PrimeEnergy Resources Corporation</t>
  </si>
  <si>
    <t>CLMT US</t>
  </si>
  <si>
    <t>Calumet Speciality Products</t>
  </si>
  <si>
    <t>CCLP US</t>
  </si>
  <si>
    <t>CSI Compressco LP</t>
  </si>
  <si>
    <t>HNRG US</t>
  </si>
  <si>
    <t>Hallador Energy Company</t>
  </si>
  <si>
    <t>TRGP US</t>
  </si>
  <si>
    <t>Targa Resources Corp</t>
  </si>
  <si>
    <t>ENG US</t>
  </si>
  <si>
    <t>ENGlobal Corp</t>
  </si>
  <si>
    <t xml:space="preserve">FANG US </t>
  </si>
  <si>
    <t>LTBR US</t>
  </si>
  <si>
    <t>Lightbridge Corp</t>
  </si>
  <si>
    <t>GASS US</t>
  </si>
  <si>
    <t>StealthGas Inc</t>
  </si>
  <si>
    <t>TNK US</t>
  </si>
  <si>
    <t>Teekay Tankers Ltd</t>
  </si>
  <si>
    <t>TELL US</t>
  </si>
  <si>
    <t>Tellurian Inc</t>
  </si>
  <si>
    <t>REI US</t>
  </si>
  <si>
    <t>Ring Energy Inc</t>
  </si>
  <si>
    <t>GPRE US</t>
  </si>
  <si>
    <t>Green Plains Inc</t>
  </si>
  <si>
    <t>PQUEQ</t>
  </si>
  <si>
    <t>PetroQuest Energy Inc (delisted 2018)</t>
  </si>
  <si>
    <t>ENSV US</t>
  </si>
  <si>
    <t>Enservco Corporation</t>
  </si>
  <si>
    <t>COP US</t>
  </si>
  <si>
    <t>Conocophillips</t>
  </si>
  <si>
    <t>DMLP US</t>
  </si>
  <si>
    <t>Dorchester Minerals LP</t>
  </si>
  <si>
    <t>AXAS US</t>
  </si>
  <si>
    <t>Abraxas Petroleum Corp (OTC)</t>
  </si>
  <si>
    <t>MMLP US</t>
  </si>
  <si>
    <t>Martin Midstream Partners LP</t>
  </si>
  <si>
    <t>GIFI US</t>
  </si>
  <si>
    <t>ENLC US</t>
  </si>
  <si>
    <t xml:space="preserve">EnLink Midstream LLC </t>
  </si>
  <si>
    <t>HLX US</t>
  </si>
  <si>
    <t>Helix Energy Solutions Group</t>
  </si>
  <si>
    <t>1561379D US</t>
  </si>
  <si>
    <t>TORM A/S (delisted but still going)</t>
  </si>
  <si>
    <t>MIND US</t>
  </si>
  <si>
    <t>MIND Technology Inc</t>
  </si>
  <si>
    <t>SNMP US</t>
  </si>
  <si>
    <t>Evolve Transition Infrastructure</t>
  </si>
  <si>
    <t>WRESQ US</t>
  </si>
  <si>
    <t>Warren Resources Inc (delisted but still going)</t>
  </si>
  <si>
    <t>ISRL US</t>
  </si>
  <si>
    <t>Isramco Inc (delisted but still going)</t>
  </si>
  <si>
    <t>HP US</t>
  </si>
  <si>
    <t xml:space="preserve">Helmerich &amp; Payne </t>
  </si>
  <si>
    <t>DRQ US</t>
  </si>
  <si>
    <t>Dril-quip Inc</t>
  </si>
  <si>
    <t>Matched from S&amp;P not Nasdaq</t>
  </si>
  <si>
    <t>WLBAQ US</t>
  </si>
  <si>
    <t>Westmoreland Coal Company (delisted 2018)</t>
  </si>
  <si>
    <t>MCEP US</t>
  </si>
  <si>
    <t>Mid-Con Energy Partners LP (delisted but still going)</t>
  </si>
  <si>
    <t>GEOS US</t>
  </si>
  <si>
    <t>CETC US</t>
  </si>
  <si>
    <t>Hongli Clean Energy Technologies Corp (delisted 2017)</t>
  </si>
  <si>
    <t>WTI US</t>
  </si>
  <si>
    <t>W&amp;T Offshore Inc</t>
  </si>
  <si>
    <t>CRZO US</t>
  </si>
  <si>
    <t>SLCA US</t>
  </si>
  <si>
    <t>US Silica Holdings Inc</t>
  </si>
  <si>
    <t>SRLP US</t>
  </si>
  <si>
    <t>Sprague Resources LP</t>
  </si>
  <si>
    <t>VTOL US</t>
  </si>
  <si>
    <t>Bristow Group Inc (delisted 2019)</t>
  </si>
  <si>
    <t>USEG US</t>
  </si>
  <si>
    <t>US Energy Corp</t>
  </si>
  <si>
    <t>NR US</t>
  </si>
  <si>
    <t>Newpark Resources Inc</t>
  </si>
  <si>
    <t>PFIE US</t>
  </si>
  <si>
    <t>Profire Energy Inc</t>
  </si>
  <si>
    <t>LONEQ US</t>
  </si>
  <si>
    <t>Lonestar Resources US Inc</t>
  </si>
  <si>
    <t>NBR US</t>
  </si>
  <si>
    <t>Nabors Industries Ltd</t>
  </si>
  <si>
    <t>REX US</t>
  </si>
  <si>
    <t>REX American Resources Corp</t>
  </si>
  <si>
    <t>KLXE UW</t>
  </si>
  <si>
    <t>KLX Energy Services Holdings Inc</t>
  </si>
  <si>
    <t>AROC US</t>
  </si>
  <si>
    <t>EPM US</t>
  </si>
  <si>
    <t>Evolution Petroleum Corp</t>
  </si>
  <si>
    <t>DHT US</t>
  </si>
  <si>
    <t>DHT Holdings Inc</t>
  </si>
  <si>
    <t>NESR US</t>
  </si>
  <si>
    <t>National Energy Services Reunited Corp</t>
  </si>
  <si>
    <t>EPSN US</t>
  </si>
  <si>
    <t>Epsilon Energy Ltd</t>
  </si>
  <si>
    <t>ESTE US</t>
  </si>
  <si>
    <t>Earthstone Energy Inc</t>
  </si>
  <si>
    <t>BKEP US</t>
  </si>
  <si>
    <t>Blueknight Energy Partners LP</t>
  </si>
  <si>
    <t>DFS US</t>
  </si>
  <si>
    <t xml:space="preserve">Discover Financial Services </t>
  </si>
  <si>
    <t>CCNE</t>
  </si>
  <si>
    <t>CNB Financial Corp</t>
  </si>
  <si>
    <t>CMSB US</t>
  </si>
  <si>
    <t>CMS Bancorp Inc</t>
  </si>
  <si>
    <t>LNC US</t>
  </si>
  <si>
    <t>WBS US</t>
  </si>
  <si>
    <t xml:space="preserve">Webster Financial Corp </t>
  </si>
  <si>
    <t>CNO US</t>
  </si>
  <si>
    <t>CNO Financial Group Inc</t>
  </si>
  <si>
    <t>SNEX US</t>
  </si>
  <si>
    <t>StoneX Group Inc</t>
  </si>
  <si>
    <t>UBOH US</t>
  </si>
  <si>
    <t>United Bancshares Inc</t>
  </si>
  <si>
    <t>HBOS US</t>
  </si>
  <si>
    <t>Heritage Financial Corporation Inc</t>
  </si>
  <si>
    <t>ITIC US</t>
  </si>
  <si>
    <t>Investors Title Company</t>
  </si>
  <si>
    <t>BANC US</t>
  </si>
  <si>
    <t>Banc of California Inc</t>
  </si>
  <si>
    <t>VRTS US</t>
  </si>
  <si>
    <t xml:space="preserve">Virtus Investment Partners Inc </t>
  </si>
  <si>
    <t>CSTR US</t>
  </si>
  <si>
    <t>Capstar Financial Holdings Inc</t>
  </si>
  <si>
    <t>WETF US</t>
  </si>
  <si>
    <t>WisdomTree Investments Inc</t>
  </si>
  <si>
    <t>FUSB US</t>
  </si>
  <si>
    <t>First US Bancshares Inc</t>
  </si>
  <si>
    <t>EBTC US</t>
  </si>
  <si>
    <t>Enterprise Bacorp Inc</t>
  </si>
  <si>
    <t>CRDF US</t>
  </si>
  <si>
    <t>Cardiff Oncology Inc</t>
  </si>
  <si>
    <t>BIOL US</t>
  </si>
  <si>
    <t>Biolase Inc</t>
  </si>
  <si>
    <t>APEN US</t>
  </si>
  <si>
    <t>Apollo Endosurgery Inc</t>
  </si>
  <si>
    <t>APYX US</t>
  </si>
  <si>
    <t>Apyx Medical Corp</t>
  </si>
  <si>
    <t>HZNP US</t>
  </si>
  <si>
    <t>Horizon Therapeutics PLC</t>
  </si>
  <si>
    <t>ANIP US</t>
  </si>
  <si>
    <t>ANI Pharmaceuticals Inc</t>
  </si>
  <si>
    <t>MBVXQ</t>
  </si>
  <si>
    <t>MabVax Therapeutics Holdings Inc</t>
  </si>
  <si>
    <t>THMO US</t>
  </si>
  <si>
    <t>ThermoGenesis Holdings Inc</t>
  </si>
  <si>
    <t xml:space="preserve">Health Care </t>
  </si>
  <si>
    <t>CDNA US</t>
  </si>
  <si>
    <t>Caredx Inc</t>
  </si>
  <si>
    <t>PIRS US</t>
  </si>
  <si>
    <t>Pieris Pharmaceuticals Inc</t>
  </si>
  <si>
    <t>OCUL US</t>
  </si>
  <si>
    <t>Ocular Therapeutics Inc</t>
  </si>
  <si>
    <t>XOMA US</t>
  </si>
  <si>
    <t>Xoma Corp</t>
  </si>
  <si>
    <t>HEPA US</t>
  </si>
  <si>
    <t>Hepion Pharmaceuticals Inc</t>
  </si>
  <si>
    <t>CMRX US</t>
  </si>
  <si>
    <t>Chimerix Inc</t>
  </si>
  <si>
    <t>PBYI US</t>
  </si>
  <si>
    <t>Puma Biotechnology Inc</t>
  </si>
  <si>
    <t>Nasdaq</t>
  </si>
  <si>
    <t>KNX US Equity</t>
  </si>
  <si>
    <t>Knight-Swift Transportation</t>
  </si>
  <si>
    <t>OEG US Equity</t>
  </si>
  <si>
    <t>Orbital Energy Group Inc</t>
  </si>
  <si>
    <t>ENS US Equity</t>
  </si>
  <si>
    <t>Enersys</t>
  </si>
  <si>
    <t>RCMT UQ Equity</t>
  </si>
  <si>
    <t>RCM Technologies Inc</t>
  </si>
  <si>
    <t>ARC US Equity</t>
  </si>
  <si>
    <t>Arc Document Solutions Inc</t>
  </si>
  <si>
    <t>RADA</t>
  </si>
  <si>
    <t>RADA Electronic Industries</t>
  </si>
  <si>
    <t>OFLX</t>
  </si>
  <si>
    <t>Omega Flex Inc</t>
  </si>
  <si>
    <t>YELL</t>
  </si>
  <si>
    <t>Yellow corp</t>
  </si>
  <si>
    <t>VICR</t>
  </si>
  <si>
    <t>Vicor corp</t>
  </si>
  <si>
    <t>HA</t>
  </si>
  <si>
    <t>Hawaiian Holdings Inc</t>
  </si>
  <si>
    <t>MATW</t>
  </si>
  <si>
    <t>2015?</t>
  </si>
  <si>
    <t>ATRO</t>
  </si>
  <si>
    <t>Astronics Corp</t>
  </si>
  <si>
    <t>BEEM</t>
  </si>
  <si>
    <t>Beam Global</t>
  </si>
  <si>
    <t>MATX US Equity</t>
  </si>
  <si>
    <t>APOG</t>
  </si>
  <si>
    <t>Genc</t>
  </si>
  <si>
    <t>Gencor Industries Inc</t>
  </si>
  <si>
    <t>DLHC</t>
  </si>
  <si>
    <t>DLH Holdings Corp</t>
  </si>
  <si>
    <t>AMWD</t>
  </si>
  <si>
    <t>American Woodmark Corp</t>
  </si>
  <si>
    <t>SUNW</t>
  </si>
  <si>
    <t>Sunworks Inc</t>
  </si>
  <si>
    <t>AMIN US Equity</t>
  </si>
  <si>
    <t>American Intl Industries Inc</t>
  </si>
  <si>
    <t>ORBT US</t>
  </si>
  <si>
    <t xml:space="preserve">Orbit International Corp </t>
  </si>
  <si>
    <t>HI US Equity</t>
  </si>
  <si>
    <t>PYR</t>
  </si>
  <si>
    <t>Pyrogenesis Canada Inc</t>
  </si>
  <si>
    <t>GLBS</t>
  </si>
  <si>
    <t>Globus Maritime Ltd</t>
  </si>
  <si>
    <t>HXL US Equity</t>
  </si>
  <si>
    <t>Hexcel Corp</t>
  </si>
  <si>
    <t>ACTG</t>
  </si>
  <si>
    <t>Acacia Research Corp</t>
  </si>
  <si>
    <t>SCX US Equity</t>
  </si>
  <si>
    <t>Starrett L.S.</t>
  </si>
  <si>
    <t>IDEX</t>
  </si>
  <si>
    <t>Ideanomics Inc</t>
  </si>
  <si>
    <t>IESC</t>
  </si>
  <si>
    <t>IES Holdings Inc</t>
  </si>
  <si>
    <t>LAWS</t>
  </si>
  <si>
    <t>Lawson products</t>
  </si>
  <si>
    <t>CECE</t>
  </si>
  <si>
    <t>Ceco Environmental Corp</t>
  </si>
  <si>
    <t>Tomz</t>
  </si>
  <si>
    <t>Temi Environmental Solutions Inc</t>
  </si>
  <si>
    <t>CEAD</t>
  </si>
  <si>
    <t>CEA Industries Inc</t>
  </si>
  <si>
    <t>ESEA</t>
  </si>
  <si>
    <t>Euroseas Ltd</t>
  </si>
  <si>
    <t>PRIM US Equity</t>
  </si>
  <si>
    <t>Primoris Services Corp</t>
  </si>
  <si>
    <t>EML</t>
  </si>
  <si>
    <t>Eastern Co/The</t>
  </si>
  <si>
    <t>CGRN</t>
  </si>
  <si>
    <t>Capstone Green Energy Corp</t>
  </si>
  <si>
    <t>QRGC</t>
  </si>
  <si>
    <t>Quest Resource Holdingg Corp</t>
  </si>
  <si>
    <t>TRNS</t>
  </si>
  <si>
    <t>Transcat Inc</t>
  </si>
  <si>
    <t>BWEN</t>
  </si>
  <si>
    <t>Broadwind Inc</t>
  </si>
  <si>
    <t>KRNT</t>
  </si>
  <si>
    <t>Kornit Digital Ltd</t>
  </si>
  <si>
    <t>PSIX</t>
  </si>
  <si>
    <t>Power Solutions International Inc</t>
  </si>
  <si>
    <t>BBSI</t>
  </si>
  <si>
    <t>Barrett Business Services Inc</t>
  </si>
  <si>
    <t>VSEC</t>
  </si>
  <si>
    <t>VSE Corp</t>
  </si>
  <si>
    <t>WLDN</t>
  </si>
  <si>
    <t>Willdan Group Inc</t>
  </si>
  <si>
    <t>PLUG</t>
  </si>
  <si>
    <t>Plug Power Inc</t>
  </si>
  <si>
    <t>FCEL</t>
  </si>
  <si>
    <t>FuelCell Energy Inc</t>
  </si>
  <si>
    <t>CPLP</t>
  </si>
  <si>
    <t>Capital Product Partners</t>
  </si>
  <si>
    <t>PFMT</t>
  </si>
  <si>
    <t>Performant Financial Corp</t>
  </si>
  <si>
    <t>ARTW</t>
  </si>
  <si>
    <t>Art's-Way Manufacturing Co Inc</t>
  </si>
  <si>
    <t>PANL US</t>
  </si>
  <si>
    <t>Pangaea Logistics Solutions Ltd</t>
  </si>
  <si>
    <t>OESX US</t>
  </si>
  <si>
    <t>Orion Energy Systems Inc</t>
  </si>
  <si>
    <t>TACT</t>
  </si>
  <si>
    <t>TransAct Technologies Inc</t>
  </si>
  <si>
    <t>LTRX</t>
  </si>
  <si>
    <t>Lantronix Inc</t>
  </si>
  <si>
    <t>SSNT</t>
  </si>
  <si>
    <t>SilverSun Technologies Inc</t>
  </si>
  <si>
    <t>RSKIA US Equity</t>
  </si>
  <si>
    <t>George Risk Industries Inc</t>
  </si>
  <si>
    <t>SMCI</t>
  </si>
  <si>
    <t>HCKT US Equity</t>
  </si>
  <si>
    <t>Hackett Group Inc</t>
  </si>
  <si>
    <t>Skjer med denne da kies</t>
  </si>
  <si>
    <t>PDFS US Equity</t>
  </si>
  <si>
    <t>PDF Solutions</t>
  </si>
  <si>
    <t>CYBE</t>
  </si>
  <si>
    <t>CyberOptics Corp</t>
  </si>
  <si>
    <t>TCX</t>
  </si>
  <si>
    <t>Tucows Inc</t>
  </si>
  <si>
    <t>ENOC</t>
  </si>
  <si>
    <t>Enel x North America</t>
  </si>
  <si>
    <t>NTWK</t>
  </si>
  <si>
    <t>NetSol Technologies Inc</t>
  </si>
  <si>
    <t>ACFN</t>
  </si>
  <si>
    <t>Acorn Energy Inc</t>
  </si>
  <si>
    <t>EMKR</t>
  </si>
  <si>
    <t>EMCORE Corp</t>
  </si>
  <si>
    <t>Idex Biometrics ASA</t>
  </si>
  <si>
    <t>UCTT</t>
  </si>
  <si>
    <t>Ultra Clean Holdings Inc</t>
  </si>
  <si>
    <t>CMTL US</t>
  </si>
  <si>
    <t>AIRG</t>
  </si>
  <si>
    <t>Airgain Inc</t>
  </si>
  <si>
    <t>PCTI</t>
  </si>
  <si>
    <t>FSNNQ</t>
  </si>
  <si>
    <t>Fusion Connect Inc</t>
  </si>
  <si>
    <t>x</t>
  </si>
  <si>
    <t>EXTR</t>
  </si>
  <si>
    <t>Extreme Networks Inc</t>
  </si>
  <si>
    <t>MRIN</t>
  </si>
  <si>
    <t>Marin Software Inc</t>
  </si>
  <si>
    <t>III</t>
  </si>
  <si>
    <t>InformationServices Group Inc</t>
  </si>
  <si>
    <t>VRNT</t>
  </si>
  <si>
    <t>Verint Systems Inc</t>
  </si>
  <si>
    <t>MVIS</t>
  </si>
  <si>
    <t>Microvision Inc</t>
  </si>
  <si>
    <t>TTMI</t>
  </si>
  <si>
    <t>FOE US EQUITY</t>
  </si>
  <si>
    <t>Ferro Corp</t>
  </si>
  <si>
    <t>BRCN</t>
  </si>
  <si>
    <t>Burcon NutraScience Corp</t>
  </si>
  <si>
    <t>NTCI</t>
  </si>
  <si>
    <t>Northern Technologies International Corp</t>
  </si>
  <si>
    <t>KALU</t>
  </si>
  <si>
    <t>Kaiser Aluminium Corp</t>
  </si>
  <si>
    <t>LOOP</t>
  </si>
  <si>
    <t>Loop Industries Inc</t>
  </si>
  <si>
    <t>PLL</t>
  </si>
  <si>
    <t>Piedmont Lithium Inc</t>
  </si>
  <si>
    <t xml:space="preserve">PCH </t>
  </si>
  <si>
    <t>Gyro</t>
  </si>
  <si>
    <t>Gyrodyne LLC</t>
  </si>
  <si>
    <t>BUUZ US Equity</t>
  </si>
  <si>
    <t>Calethos Inc</t>
  </si>
  <si>
    <t>FRPH</t>
  </si>
  <si>
    <t>FRP Holdings Inc</t>
  </si>
  <si>
    <t xml:space="preserve">Industrials </t>
  </si>
  <si>
    <t>OMEX</t>
  </si>
  <si>
    <t>Odyssey Marina Exploration Inc</t>
  </si>
  <si>
    <t>GIGA</t>
  </si>
  <si>
    <t>Giga-tronics Inc</t>
  </si>
  <si>
    <t>RCON</t>
  </si>
  <si>
    <t>Recon technology Ltd</t>
  </si>
  <si>
    <t>JVA</t>
  </si>
  <si>
    <t>Coffee Holding Co</t>
  </si>
  <si>
    <t>AMCF US</t>
  </si>
  <si>
    <t>Andatee China Marine Fuel Services Corp (delisted 2015)</t>
  </si>
  <si>
    <t>DLGC</t>
  </si>
  <si>
    <t>Dialogic Inc</t>
  </si>
  <si>
    <t>PNTR</t>
  </si>
  <si>
    <t>Pointer Telocation Inc</t>
  </si>
  <si>
    <t>GOOD</t>
  </si>
  <si>
    <t>Gladstone Commercial Corp</t>
  </si>
  <si>
    <t>GASS</t>
  </si>
  <si>
    <t>CELH</t>
  </si>
  <si>
    <t>Celsius Holding Inc</t>
  </si>
  <si>
    <t>IMKTA US</t>
  </si>
  <si>
    <t>Ingles Markets Inc</t>
  </si>
  <si>
    <t>FREEF US</t>
  </si>
  <si>
    <t>FreeSeas Inc (delisted 2016)</t>
  </si>
  <si>
    <t>LN</t>
  </si>
  <si>
    <t>EVC US</t>
  </si>
  <si>
    <t>Entravision Communication Corp</t>
  </si>
  <si>
    <t>MPAA US</t>
  </si>
  <si>
    <t>Motorcar Parts of America</t>
  </si>
  <si>
    <t>QSEP</t>
  </si>
  <si>
    <t>QS Energy Inc</t>
  </si>
  <si>
    <t>VABK US</t>
  </si>
  <si>
    <t>Virginia National Bankshares Corporation</t>
  </si>
  <si>
    <t>Saga Pure</t>
  </si>
  <si>
    <t>SWKH US</t>
  </si>
  <si>
    <t>SWK Holdings Corporation</t>
  </si>
  <si>
    <t>JOB US</t>
  </si>
  <si>
    <t>Gee Group Inc</t>
  </si>
  <si>
    <t>EGLE US</t>
  </si>
  <si>
    <t>Eagle Bulk Shipping Inc</t>
  </si>
  <si>
    <t>BYRN</t>
  </si>
  <si>
    <t>Byrna Technologies Inc</t>
  </si>
  <si>
    <t>Tomi Environmental Solutions Inc</t>
  </si>
  <si>
    <t>EVI</t>
  </si>
  <si>
    <t>Evi Technologies Inc</t>
  </si>
  <si>
    <t>FC</t>
  </si>
  <si>
    <t>Franklin Covey Company</t>
  </si>
  <si>
    <t>GNK</t>
  </si>
  <si>
    <t>Genco Shipping &amp; Trading</t>
  </si>
  <si>
    <t>ALOT US</t>
  </si>
  <si>
    <t>Astronova Inc</t>
  </si>
  <si>
    <t>CLIR</t>
  </si>
  <si>
    <t>Clearsign Technologies Corp</t>
  </si>
  <si>
    <t>GNSS</t>
  </si>
  <si>
    <t>Genasys Inc</t>
  </si>
  <si>
    <t>ITI US</t>
  </si>
  <si>
    <t>Iteris Inc</t>
  </si>
  <si>
    <t>CTG US</t>
  </si>
  <si>
    <t>Computer Task Group Inc</t>
  </si>
  <si>
    <t>JOE US</t>
  </si>
  <si>
    <t>St. Joe Company (The)</t>
  </si>
  <si>
    <t xml:space="preserve">MSEX US </t>
  </si>
  <si>
    <t>Middlesex Water Company</t>
  </si>
  <si>
    <t>Averages</t>
  </si>
  <si>
    <t xml:space="preserve">Saga Pure </t>
  </si>
  <si>
    <t>Scatec AsA</t>
  </si>
  <si>
    <t xml:space="preserve">Removed due to insufficient data </t>
  </si>
  <si>
    <t>???</t>
  </si>
  <si>
    <t>Exchange rate USD/NOK (01.01.2013)</t>
  </si>
  <si>
    <t>NOG US</t>
  </si>
  <si>
    <t xml:space="preserve">Northern Oil and Gas Inc </t>
  </si>
  <si>
    <t xml:space="preserve">JOB </t>
  </si>
  <si>
    <t>Clearsign Technologies</t>
  </si>
  <si>
    <t xml:space="preserve">CTG </t>
  </si>
  <si>
    <t xml:space="preserve">Binary Score on Environmenal Disclosure </t>
  </si>
  <si>
    <t>Binary Score on Gender Equality Disclosure</t>
  </si>
  <si>
    <t>Binary Score on HSE Reportting</t>
  </si>
  <si>
    <t>Narrrative Disclosure Score: Annual Reports</t>
  </si>
  <si>
    <t>Outside-In Impact on the Environment (Annual Reports)</t>
  </si>
  <si>
    <t>Narrrative Disclosure Score: Merged Reports</t>
  </si>
  <si>
    <t>Funcom Se (2011 and 2020 missing)</t>
  </si>
  <si>
    <t>NextGenTel Holding ASA/Oslo Norway (several missing and need new match</t>
  </si>
  <si>
    <t>Polaris Media ASA (Norsk)</t>
  </si>
  <si>
    <t>Gyldendal ASA (2012,2013 cannot be processed)</t>
  </si>
  <si>
    <t>Hurtigruten AS (Norsk Rapport)</t>
  </si>
  <si>
    <t>Gaming Innovation Group Inc (American company. 2016 2020 not processed)</t>
  </si>
  <si>
    <t>2015 namechg</t>
  </si>
  <si>
    <t xml:space="preserve">XXL ASA </t>
  </si>
  <si>
    <t>Leroy Seafood Group ASA (merged sustainable)</t>
  </si>
  <si>
    <t>Scottish Salmon Co Plc/The (Great Britain)</t>
  </si>
  <si>
    <t>Havfisk AS (2013 only)</t>
  </si>
  <si>
    <t>Pelagia AS (cannot find until 2018)</t>
  </si>
  <si>
    <t>Rieber &amp; Son AS (2010 only)</t>
  </si>
  <si>
    <t>Magnora ASA (merged from sevan marine in 2016)</t>
  </si>
  <si>
    <t>IMSK SE (2014 cannot be processed)</t>
  </si>
  <si>
    <t>Eidesvik Offshore ASA (10, 11, 12 missing)</t>
  </si>
  <si>
    <t>Farstad Shipping ASA (2012 2013 2014)</t>
  </si>
  <si>
    <t>DOF ASA (No human rights)</t>
  </si>
  <si>
    <t>Panoro Energy ASA (No human rights)</t>
  </si>
  <si>
    <t>BW Offshore Ltd (Bermuda)</t>
  </si>
  <si>
    <t>DNO ASA (Problems merging sustainability reports)</t>
  </si>
  <si>
    <t xml:space="preserve">Aker BP ASA </t>
  </si>
  <si>
    <t xml:space="preserve">Petrolia SE </t>
  </si>
  <si>
    <t xml:space="preserve">Subsea 7 SA </t>
  </si>
  <si>
    <t>Ganger Rolf ASA (Issues processing)</t>
  </si>
  <si>
    <t>Pure E&amp;P AS (Rocksource)</t>
  </si>
  <si>
    <t>Questerre Energy Corp (Canada)</t>
  </si>
  <si>
    <t>Wentworth Resources PLC (Encrypted) (Foreign company?)</t>
  </si>
  <si>
    <t>Dolphin Group AS (missing 2010, 2012 and 2013)</t>
  </si>
  <si>
    <t>Equinor ASA (prob with decrypting)</t>
  </si>
  <si>
    <t>Sevan Drilling ASA(LIGGER EN LENGER NED)</t>
  </si>
  <si>
    <t>Kvaerner ASA (merged with Aker ASA)</t>
  </si>
  <si>
    <t>Archer Ltd (Bermuda)</t>
  </si>
  <si>
    <t>Seabird Exploration PLC (Cyrpus)</t>
  </si>
  <si>
    <t>Akastor ASA (demerger form Aker Solutions in 2014)</t>
  </si>
  <si>
    <t>Solstad Offshore ASA (2010, 2011 and 2012 missing)</t>
  </si>
  <si>
    <t>TGS ASA (prob with decrypt)</t>
  </si>
  <si>
    <t>PGS ASA (could not merge sust 2016</t>
  </si>
  <si>
    <t>Veripos Inc (United States)</t>
  </si>
  <si>
    <t>Awilco Drilling PLC (Great Britain)</t>
  </si>
  <si>
    <t>BW LPG Ltd (Bermuda, operates in Singapore)</t>
  </si>
  <si>
    <t>Atlantic Petroleum P/F (Færeøyene)</t>
  </si>
  <si>
    <t>Odfjell Drilling Ltd (Bermuda)</t>
  </si>
  <si>
    <t>Avance Gas Holding Ltd (Bermuda)</t>
  </si>
  <si>
    <t>RAK Petroleum PLC (Great Britain)</t>
  </si>
  <si>
    <t>Magseis Fairfield ASA (2019 and 2020 only (encrypted)</t>
  </si>
  <si>
    <t>SD Standard ETC PLC (Cyrpus)</t>
  </si>
  <si>
    <t>Borr Drilling Ltd (Bermuda)</t>
  </si>
  <si>
    <t>Northern Drilling Ltd (Bermuda)</t>
  </si>
  <si>
    <t>Shelf Drilling Ltd (Caymen Islands)</t>
  </si>
  <si>
    <t>Hafnia Ltd (Bermuda)</t>
  </si>
  <si>
    <t>BW Energy Ltd (Bermuda)</t>
  </si>
  <si>
    <t xml:space="preserve">Axactor SE </t>
  </si>
  <si>
    <t>2015???</t>
  </si>
  <si>
    <t>2012?</t>
  </si>
  <si>
    <t>Repant ASA (RCM systems)</t>
  </si>
  <si>
    <t>Comrod Communication ASA</t>
  </si>
  <si>
    <t>DLT ASA (2016 missing)</t>
  </si>
  <si>
    <t>Techstep ASA (2012 and 2015 missing)</t>
  </si>
  <si>
    <t>StrongPoint ASA (2010 and 2011 and 2015 missing)</t>
  </si>
  <si>
    <t>REC Solar ASA (Annual 2013 missing. Used sust2013)</t>
  </si>
  <si>
    <t>Napatech A/S (Denmark)</t>
  </si>
  <si>
    <t>Asetek A/S (Denmark)</t>
  </si>
  <si>
    <t>Next Biometrics Group AS (none of the reports can be processed)</t>
  </si>
  <si>
    <t>Link Mobility Group ASA (2018 and 2019 missing)</t>
  </si>
  <si>
    <t>Webstep AS (2020 encrypted)</t>
  </si>
  <si>
    <t>poLight ASA (cannot be processed)</t>
  </si>
  <si>
    <t>Avocet Mining PLC (Great Britain)</t>
  </si>
  <si>
    <t>Norwegian Property ASA (encrypted from 2010 - 2016)</t>
  </si>
  <si>
    <t>Olav Thon Eiendomsselskap ASA (2010 norsk, 2011 problem)</t>
  </si>
  <si>
    <t>Entra ASA (issues merging 2020 sust)</t>
  </si>
  <si>
    <t>Tribona ASA (2010 only)</t>
  </si>
  <si>
    <t>Hafslund ASA (cannot process 2013)</t>
  </si>
  <si>
    <t>Group Average</t>
  </si>
  <si>
    <t>Binary Score on Environmenal Disclosure (10-K)</t>
  </si>
  <si>
    <t>Binary Score on Gender Equality Reporting (10-K)</t>
  </si>
  <si>
    <t>Binary Score on HSE Reporting (10-K)</t>
  </si>
  <si>
    <t>Narrrative Disclosure Score: 10-K Reports</t>
  </si>
  <si>
    <t>Outside-In Impact on the Environment (10-K)</t>
  </si>
  <si>
    <t>Binary Score on Environmenal Disclosure (10-K &amp; Sustainability Report)</t>
  </si>
  <si>
    <t>Outside-In Impact on the Environment: Merged Reports</t>
  </si>
  <si>
    <t>EVC</t>
  </si>
  <si>
    <t>Reported on all ESG measures in 2020 sustainability report</t>
  </si>
  <si>
    <t>Did not report on either of the ESG measures in 2019 or 2020. 2019 report encrypted</t>
  </si>
  <si>
    <t>Has one sustainability report fro 2020 where the have reported on GHG emissions</t>
  </si>
  <si>
    <t>Cal-Maine Foods Inc (2012 10-K Missing)</t>
  </si>
  <si>
    <t>Sust2017 and sust2018 scanned. Has reported on all ESG measures in 17 18 19 20</t>
  </si>
  <si>
    <t>Reported on environmental impact 2016-2020. Cannot process reports though</t>
  </si>
  <si>
    <t>Chefs` Warehouse Inc/The (2010 missing)</t>
  </si>
  <si>
    <t>Reported on E and G from 2016 - 2020, and for work environment 2019 - 2020. Sust 2019 scanned in, cannot process</t>
  </si>
  <si>
    <t>Reported on E and iwork environment in 2019 and 2020, but not on gender</t>
  </si>
  <si>
    <t xml:space="preserve">NBR US </t>
  </si>
  <si>
    <t>Reported on E and work environment in 2017 and 2020. Not gender. Cannot find sust2018 and sust2019</t>
  </si>
  <si>
    <t xml:space="preserve">Reported on how much renewable fuel they use, but not their impact on the environment. Cannot find any sustainability reports. </t>
  </si>
  <si>
    <t>Reported in E and work environment, but not gender equality in 2019 and 2020. Cannot find any other sust reports</t>
  </si>
  <si>
    <t>Reported on all measures of ESG in 2018 and 2020. Cannot find 2019 sust</t>
  </si>
  <si>
    <t>Cannot find any sust reports</t>
  </si>
  <si>
    <t>StealthGas Inc (Matched with Questerre (Canadian comp))</t>
  </si>
  <si>
    <t>Conocophillips (reported on how much emissions have been reduced)</t>
  </si>
  <si>
    <t>2012 sust cannot be processed</t>
  </si>
  <si>
    <t>ROCC UN Equity</t>
  </si>
  <si>
    <t xml:space="preserve">Sust 2019 and 2020 cannot be processed </t>
  </si>
  <si>
    <t>Can only find sust 2017 2019 2020. Cannot process 2017</t>
  </si>
  <si>
    <t>CNB Financial Corp (2012 missing)</t>
  </si>
  <si>
    <t xml:space="preserve">Virginia National Bankshares Corporation </t>
  </si>
  <si>
    <t xml:space="preserve">Sust 2019 cannot be processed </t>
  </si>
  <si>
    <t>Forward Air Corp (2011 missing)</t>
  </si>
  <si>
    <t>JOB</t>
  </si>
  <si>
    <t>EGLE</t>
  </si>
  <si>
    <t>Byrna Technologies Inc (2010 missing)</t>
  </si>
  <si>
    <t>MRCY</t>
  </si>
  <si>
    <t xml:space="preserve">Mercury Systems </t>
  </si>
  <si>
    <t xml:space="preserve">FreeSeas Inc (delisted 2016) (Matched with Jason Shipping - Difficult to match </t>
  </si>
  <si>
    <t xml:space="preserve">Super Micro Computer Inc (2018 missing) </t>
  </si>
  <si>
    <t>Hackett Group Inc (2011 missing)</t>
  </si>
  <si>
    <t>PDF Solutions (2015 missing)</t>
  </si>
  <si>
    <t>Cannot process sust2018 and sust2019</t>
  </si>
  <si>
    <t>Reported on all dimensions in 2010, 2011, 2012, 2013, 2014</t>
  </si>
  <si>
    <t>Cannot fin sust 2017 and 2020</t>
  </si>
  <si>
    <t>CTG</t>
  </si>
  <si>
    <t xml:space="preserve">Sust reports from 2011 - 2019 but only 2019 could be processed... </t>
  </si>
  <si>
    <t>Can only find 2020 sust report</t>
  </si>
  <si>
    <t xml:space="preserve">2018. 2019. 2020 sust cannot be processed </t>
  </si>
  <si>
    <t>Outside-In Impact on the Environment (Annual Reports) - Binary</t>
  </si>
  <si>
    <t>ESG Related Media</t>
  </si>
  <si>
    <t>Total Media Coverage</t>
  </si>
  <si>
    <t>Ratio</t>
  </si>
  <si>
    <t>Matches</t>
  </si>
  <si>
    <t>Total Sample</t>
  </si>
  <si>
    <t>Percentage of Firms That Have Disclosed</t>
  </si>
  <si>
    <t>No. of Missing Reports</t>
  </si>
  <si>
    <t>Standard Deviation</t>
  </si>
  <si>
    <t>Minimum Value</t>
  </si>
  <si>
    <t xml:space="preserve">Maximum Value </t>
  </si>
  <si>
    <t>Median</t>
  </si>
  <si>
    <t>Nar</t>
  </si>
  <si>
    <t>Out</t>
  </si>
  <si>
    <t>2013-2017</t>
  </si>
  <si>
    <t>2018-2020</t>
  </si>
  <si>
    <t>Outside-In Impact from the Environment (Binary)</t>
  </si>
  <si>
    <t>VC US</t>
  </si>
  <si>
    <t>Eentravision Communication Corp</t>
  </si>
  <si>
    <t>NBR</t>
  </si>
  <si>
    <t>Nabor Industries Ltd (2012 missing)</t>
  </si>
  <si>
    <t>Renewable Energy Group Inc (2012 missing)</t>
  </si>
  <si>
    <t xml:space="preserve">Gulf Island Fabrication Inc </t>
  </si>
  <si>
    <t>Hawaiian Holdings Inc (2012 missing)</t>
  </si>
  <si>
    <t>Calethos Inc (No reports for the same years)</t>
  </si>
  <si>
    <t>Median: Whole Sample (Both Groups)</t>
  </si>
  <si>
    <t xml:space="preserve">Market-to-Book Ratio (year-end) </t>
  </si>
  <si>
    <t xml:space="preserve">Long-term Debt in % of Total Capital </t>
  </si>
  <si>
    <t>Return on Assets - Actual - Last 10 FY</t>
  </si>
  <si>
    <t/>
  </si>
  <si>
    <t>Market Capitalization - Last 10 FY</t>
  </si>
  <si>
    <t>-</t>
  </si>
  <si>
    <t>Top</t>
  </si>
  <si>
    <t>Bottom</t>
  </si>
  <si>
    <t>Min</t>
  </si>
  <si>
    <t>Max</t>
  </si>
  <si>
    <t>2010 - 2012</t>
  </si>
  <si>
    <t>2010-2012</t>
  </si>
  <si>
    <t>2013 - 2017</t>
  </si>
  <si>
    <t>2018 - 2020</t>
  </si>
  <si>
    <t>Market Capitalization</t>
  </si>
  <si>
    <t>0,2076</t>
  </si>
  <si>
    <t>2,94%</t>
  </si>
  <si>
    <t>-0,99%</t>
  </si>
  <si>
    <t>0,16</t>
  </si>
  <si>
    <t>0,03%</t>
  </si>
  <si>
    <t>Percentile 95%</t>
  </si>
  <si>
    <t>Natural Log. of Market Capitalization - Last 10 FY</t>
  </si>
  <si>
    <t xml:space="preserve">Market-to-Book Ratio (Adjusted Sample) </t>
  </si>
  <si>
    <t>Long-term Debt in % of Total Capital (Adjusted Sample)</t>
  </si>
  <si>
    <t>Return on Assets - Actual - Last 10 FY (Adjusted Sample)</t>
  </si>
  <si>
    <t>Natural Log. of Market Capitalization - Last 10 FY (Adjusted Sample)</t>
  </si>
  <si>
    <t xml:space="preserve">Market-to-Book Ratio (Winsorized) </t>
  </si>
  <si>
    <t>Market-to-Book (Finalized)</t>
  </si>
  <si>
    <t>Long-term Debt in % of Total Capital (Winsorized)</t>
  </si>
  <si>
    <t>Long-term Debt in % of Total Capital (Finalized)</t>
  </si>
  <si>
    <t>Return on Assets - Actual - Last 10 FY (Winsorized)</t>
  </si>
  <si>
    <t>Return on Assets - Actual - Last 10 FY (Finalized)</t>
  </si>
  <si>
    <t>Natural Log. of Market Capitalization - Last 10 FY (Winsorized)</t>
  </si>
  <si>
    <t>Natural Log. of Market Capitalization - Last 10 FY (Finalized)</t>
  </si>
  <si>
    <t>Winsorizing (95%)</t>
  </si>
  <si>
    <t>Market Capitalization - LN</t>
  </si>
  <si>
    <t>Market-to-Book Ratio (year-end): Adjusted</t>
  </si>
  <si>
    <t>Long-term Debt in % of Total Capital: Adjusted</t>
  </si>
  <si>
    <t>Return on Assets - Actual - Last 10 FY: Adjusted</t>
  </si>
  <si>
    <t>Market Capitalization: Adjusted</t>
  </si>
  <si>
    <t>Market-to-Book Ratio (year-end): Winsorized</t>
  </si>
  <si>
    <t>Market-to-Book Ratio (year-end): Finalized</t>
  </si>
  <si>
    <t>Long-term Debt in % of Total Capital: Winsorized</t>
  </si>
  <si>
    <t>Long-term Debt in % of Total Capital: Finalized</t>
  </si>
  <si>
    <t>Return on Assets - Actual - Last 10 FY: Winsorized</t>
  </si>
  <si>
    <t>Return on Assets - Actual - Last 10 FY: Finalized</t>
  </si>
  <si>
    <t>Market Capitalization: Winsorized</t>
  </si>
  <si>
    <t>Market Capitalization: Finalized</t>
  </si>
  <si>
    <t xml:space="preserve">Market-to-Book </t>
  </si>
  <si>
    <t xml:space="preserve">Return on Assets </t>
  </si>
  <si>
    <t>Sample</t>
  </si>
  <si>
    <t>Observations</t>
  </si>
  <si>
    <t>Ratio (Compliance)</t>
  </si>
  <si>
    <t>Winsorizing</t>
  </si>
  <si>
    <t>median</t>
  </si>
  <si>
    <t>Market-to-Book Ratio</t>
  </si>
  <si>
    <t>Year</t>
  </si>
  <si>
    <t>Domiciled</t>
  </si>
  <si>
    <t>EnvKPI</t>
  </si>
  <si>
    <t>EnvSample</t>
  </si>
  <si>
    <t>EnvPerc</t>
  </si>
  <si>
    <t>GenKPI</t>
  </si>
  <si>
    <t>GenSample</t>
  </si>
  <si>
    <t>GenPerc</t>
  </si>
  <si>
    <t>HSEKPI</t>
  </si>
  <si>
    <t>HSESample</t>
  </si>
  <si>
    <t>HSEPerc</t>
  </si>
  <si>
    <t>NarDS</t>
  </si>
  <si>
    <t>OutIn</t>
  </si>
  <si>
    <t>OutInSample</t>
  </si>
  <si>
    <t>LNMVE</t>
  </si>
  <si>
    <t>MTB</t>
  </si>
  <si>
    <t>Leverage</t>
  </si>
  <si>
    <t>ROA</t>
  </si>
  <si>
    <t>Dummy Variable 2013 (Entire Period)</t>
  </si>
  <si>
    <t>Dummy Variable 2018 (Entire Period)</t>
  </si>
  <si>
    <t>Environmental KPI</t>
  </si>
  <si>
    <t>Disclosure on GHG emissions</t>
  </si>
  <si>
    <t>Post = 0</t>
  </si>
  <si>
    <t>Post = 1</t>
  </si>
  <si>
    <t>(a)</t>
  </si>
  <si>
    <t>(b)</t>
  </si>
  <si>
    <t>(b) - (a)</t>
  </si>
  <si>
    <t>Treated = 0</t>
  </si>
  <si>
    <t>(i)</t>
  </si>
  <si>
    <t>Treated = 1</t>
  </si>
  <si>
    <t>(ii)</t>
  </si>
  <si>
    <t>(ii) - (i)</t>
  </si>
  <si>
    <t>Gender KPIs</t>
  </si>
  <si>
    <t>Disclosure on Gender Equality</t>
  </si>
  <si>
    <t xml:space="preserve">Diclosure on Gender Equality </t>
  </si>
  <si>
    <t>Work Environment KPIs</t>
  </si>
  <si>
    <t>Disclosure on Work Environment</t>
  </si>
  <si>
    <t xml:space="preserve">Narrative ESG </t>
  </si>
  <si>
    <t>Narrative Sustainability Disclosure</t>
  </si>
  <si>
    <t>Outside-In Impact (Binary)</t>
  </si>
  <si>
    <t xml:space="preserve">Outside-In Impact </t>
  </si>
  <si>
    <t>Regression Analysis Without Control Variables</t>
  </si>
  <si>
    <t>Panel A: Descriptive statistics for regression variables for the treatment- and control group</t>
  </si>
  <si>
    <t xml:space="preserve">Panel A: Sample Selection </t>
  </si>
  <si>
    <t>Panel B: Sample Distribution by Year</t>
  </si>
  <si>
    <t>Env_KPI</t>
  </si>
  <si>
    <t>Gen_KPI</t>
  </si>
  <si>
    <t>HSE_KPI</t>
  </si>
  <si>
    <t>Outside-In</t>
  </si>
  <si>
    <t>mean</t>
  </si>
  <si>
    <t>standard deviation</t>
  </si>
  <si>
    <t>min.</t>
  </si>
  <si>
    <t>max.</t>
  </si>
  <si>
    <t>observations</t>
  </si>
  <si>
    <t>Firms listed on Oslo Stock Exchange (252 firms, 11 reporting years)</t>
  </si>
  <si>
    <t>Treated</t>
  </si>
  <si>
    <t>Matched</t>
  </si>
  <si>
    <t xml:space="preserve">Total </t>
  </si>
  <si>
    <t>Total</t>
  </si>
  <si>
    <t>Less</t>
  </si>
  <si>
    <t>treated</t>
  </si>
  <si>
    <t>0,272***</t>
  </si>
  <si>
    <t>0,8596***</t>
  </si>
  <si>
    <t>0,8872***</t>
  </si>
  <si>
    <t>0,0087***</t>
  </si>
  <si>
    <t>-0,1061**</t>
  </si>
  <si>
    <t>Less missing observations</t>
  </si>
  <si>
    <t>0,2753***</t>
  </si>
  <si>
    <t>0,8662***</t>
  </si>
  <si>
    <t>0,8905***</t>
  </si>
  <si>
    <t>(7,511)</t>
  </si>
  <si>
    <t>(26,567)</t>
  </si>
  <si>
    <t>(44,336)</t>
  </si>
  <si>
    <t>(9,343)</t>
  </si>
  <si>
    <t>(-2,482)</t>
  </si>
  <si>
    <t>Total Observations: Treatment Group</t>
  </si>
  <si>
    <t>(15,4060)</t>
  </si>
  <si>
    <t>(44,171)</t>
  </si>
  <si>
    <t>(56,9410)</t>
  </si>
  <si>
    <t>(8,4210)</t>
  </si>
  <si>
    <t>(-3,0280)</t>
  </si>
  <si>
    <t>post</t>
  </si>
  <si>
    <t>-0,0697*</t>
  </si>
  <si>
    <t>-0,0018*</t>
  </si>
  <si>
    <t>U.S firms listed on Nasdaq/NYSE (252 firms, 11 reporting years)</t>
  </si>
  <si>
    <t>0,0008*</t>
  </si>
  <si>
    <t>(-1,756)</t>
  </si>
  <si>
    <t>(-0,889)</t>
  </si>
  <si>
    <t>(-0,008)</t>
  </si>
  <si>
    <t>(-1,768)</t>
  </si>
  <si>
    <t>(-1,622)</t>
  </si>
  <si>
    <t>Narrative Disclosure</t>
  </si>
  <si>
    <t>(0,747)</t>
  </si>
  <si>
    <t>(0,6666)</t>
  </si>
  <si>
    <t>(1,2090)</t>
  </si>
  <si>
    <t>(0,9000)</t>
  </si>
  <si>
    <t>(3,4700)</t>
  </si>
  <si>
    <t>post*treated</t>
  </si>
  <si>
    <t>0,1001**</t>
  </si>
  <si>
    <t>Total Observations: Control Group</t>
  </si>
  <si>
    <t>0,0944***</t>
  </si>
  <si>
    <t>(2,358)</t>
  </si>
  <si>
    <t>(-0,446)</t>
  </si>
  <si>
    <t>(-0,220)</t>
  </si>
  <si>
    <t>(0,847)</t>
  </si>
  <si>
    <t>(-0,010)</t>
  </si>
  <si>
    <t>(4,1780)</t>
  </si>
  <si>
    <t>(1,1360)</t>
  </si>
  <si>
    <t>(1,1550)</t>
  </si>
  <si>
    <t>(-1,2480)</t>
  </si>
  <si>
    <t>R-Squared</t>
  </si>
  <si>
    <t>Total sample</t>
  </si>
  <si>
    <t>post_2013</t>
  </si>
  <si>
    <t xml:space="preserve">Information Technology </t>
  </si>
  <si>
    <t>post_2018</t>
  </si>
  <si>
    <t xml:space="preserve">Panel B: Removal of the Transition Rule (2013-2020) </t>
  </si>
  <si>
    <t>treated = 1</t>
  </si>
  <si>
    <t>0,3157***</t>
  </si>
  <si>
    <t>0,8653***</t>
  </si>
  <si>
    <t>0,8954***</t>
  </si>
  <si>
    <t>0,0089***</t>
  </si>
  <si>
    <t>-0,1407***</t>
  </si>
  <si>
    <t>0,3697***</t>
  </si>
  <si>
    <t>0,8944***</t>
  </si>
  <si>
    <t>0,9134***</t>
  </si>
  <si>
    <t>0,0090***</t>
  </si>
  <si>
    <t>-0,1614***</t>
  </si>
  <si>
    <t>(14,627)</t>
  </si>
  <si>
    <t>(45,816)</t>
  </si>
  <si>
    <t>(82,278)</t>
  </si>
  <si>
    <t>(15,722)</t>
  </si>
  <si>
    <t>(-7,539)</t>
  </si>
  <si>
    <t>(14,0200)</t>
  </si>
  <si>
    <t>(32,2780)</t>
  </si>
  <si>
    <t>(74,0430)</t>
  </si>
  <si>
    <t>(13,6330)</t>
  </si>
  <si>
    <t>(-4,3550)</t>
  </si>
  <si>
    <t xml:space="preserve">Total Sample </t>
  </si>
  <si>
    <t>0,0928**</t>
  </si>
  <si>
    <t>0,0648***</t>
  </si>
  <si>
    <t>0,1265**</t>
  </si>
  <si>
    <t>(-0,778)</t>
  </si>
  <si>
    <t>(1,605)</t>
  </si>
  <si>
    <t>(1,557)</t>
  </si>
  <si>
    <t>(-0,417)</t>
  </si>
  <si>
    <t>(0,982)</t>
  </si>
  <si>
    <t>(1,4460)</t>
  </si>
  <si>
    <t>(2,9000)</t>
  </si>
  <si>
    <t>(4,5490)</t>
  </si>
  <si>
    <t>(1,6220)</t>
  </si>
  <si>
    <t>(2,9550)</t>
  </si>
  <si>
    <t>0,1067**</t>
  </si>
  <si>
    <t>-0,066*</t>
  </si>
  <si>
    <t>-0,0436*</t>
  </si>
  <si>
    <t>0,002*</t>
  </si>
  <si>
    <t>0,1254***</t>
  </si>
  <si>
    <t>-0,0614*</t>
  </si>
  <si>
    <t>0,1461**</t>
  </si>
  <si>
    <t>(2,582)</t>
  </si>
  <si>
    <t>(-1,826)</t>
  </si>
  <si>
    <t>(-2,092)</t>
  </si>
  <si>
    <t>(1,813)</t>
  </si>
  <si>
    <t>(3,509)</t>
  </si>
  <si>
    <t>(1,6960)</t>
  </si>
  <si>
    <t>(-1,2210)</t>
  </si>
  <si>
    <t>(-3,0470)</t>
  </si>
  <si>
    <t>(1,7470)</t>
  </si>
  <si>
    <t>(2,4140)</t>
  </si>
  <si>
    <t>Market cap</t>
  </si>
  <si>
    <t>Panel C: §3-3c (2010-2020)</t>
  </si>
  <si>
    <t>-0,1061***</t>
  </si>
  <si>
    <t>(16,318)</t>
  </si>
  <si>
    <t>(57,187)</t>
  </si>
  <si>
    <t>(55,633)</t>
  </si>
  <si>
    <t>(9,541)</t>
  </si>
  <si>
    <t>(-4,551)</t>
  </si>
  <si>
    <t>(6,0810)</t>
  </si>
  <si>
    <t>(20,7760)</t>
  </si>
  <si>
    <t>(36,1610)</t>
  </si>
  <si>
    <t>(6,3920)</t>
  </si>
  <si>
    <t>(-1,189)</t>
  </si>
  <si>
    <t>0,0412*</t>
  </si>
  <si>
    <t>0,1646**</t>
  </si>
  <si>
    <t>(-0,393)</t>
  </si>
  <si>
    <t>(-0,796)</t>
  </si>
  <si>
    <t>(0,457)</t>
  </si>
  <si>
    <t>(-0,885)</t>
  </si>
  <si>
    <t>(0,756)</t>
  </si>
  <si>
    <t>(0,7580)</t>
  </si>
  <si>
    <t>(1,3440)</t>
  </si>
  <si>
    <t>(2,0180)</t>
  </si>
  <si>
    <t>(1,1440)</t>
  </si>
  <si>
    <t>(2,2240)</t>
  </si>
  <si>
    <t>0,07***</t>
  </si>
  <si>
    <t>-0,0553*</t>
  </si>
  <si>
    <t>0,1218**</t>
  </si>
  <si>
    <t>(3,318)</t>
  </si>
  <si>
    <t>(0,480)</t>
  </si>
  <si>
    <t>(0,610)</t>
  </si>
  <si>
    <t>(0,195)</t>
  </si>
  <si>
    <t>(-1,875)</t>
  </si>
  <si>
    <t>(2,2950</t>
  </si>
  <si>
    <t>(0,1530)</t>
  </si>
  <si>
    <t>(-0,0060)</t>
  </si>
  <si>
    <t>(0,579)</t>
  </si>
  <si>
    <t>(-0,0050)</t>
  </si>
  <si>
    <t>Panel D: Removal of the Transition Rule (2010-2020)</t>
  </si>
  <si>
    <t>0,342***</t>
  </si>
  <si>
    <t>0,8687***</t>
  </si>
  <si>
    <t>0,9002***</t>
  </si>
  <si>
    <t>0,009***</t>
  </si>
  <si>
    <t>0,3343***</t>
  </si>
  <si>
    <t>0,8838***</t>
  </si>
  <si>
    <t>0,9048***</t>
  </si>
  <si>
    <t>(11,503)</t>
  </si>
  <si>
    <t>(32,843)</t>
  </si>
  <si>
    <t>(65,846)</t>
  </si>
  <si>
    <t>(16,157)</t>
  </si>
  <si>
    <t>(-6,699)</t>
  </si>
  <si>
    <t>(13,0160)</t>
  </si>
  <si>
    <t>(42,3360)</t>
  </si>
  <si>
    <t>(70,1460)</t>
  </si>
  <si>
    <t>(13,1290)</t>
  </si>
  <si>
    <t>(-4,2540)</t>
  </si>
  <si>
    <t>0,0972***</t>
  </si>
  <si>
    <t>0,0711***</t>
  </si>
  <si>
    <t>0,1704***</t>
  </si>
  <si>
    <t>(-0,299)</t>
  </si>
  <si>
    <t>(0,786)</t>
  </si>
  <si>
    <t>(1,896)</t>
  </si>
  <si>
    <t>(-0,522)</t>
  </si>
  <si>
    <t>(-0,078)</t>
  </si>
  <si>
    <t>(1,3950)</t>
  </si>
  <si>
    <t>(3,4380)</t>
  </si>
  <si>
    <t>(4,0730)</t>
  </si>
  <si>
    <t>(1,6860)</t>
  </si>
  <si>
    <t>(3,8060)</t>
  </si>
  <si>
    <t>-0,0485*</t>
  </si>
  <si>
    <t>0,0019*</t>
  </si>
  <si>
    <t>0,1461***</t>
  </si>
  <si>
    <t>0,01085**</t>
  </si>
  <si>
    <t>-0,0528**</t>
  </si>
  <si>
    <t>0,1254*</t>
  </si>
  <si>
    <t>(1,658)</t>
  </si>
  <si>
    <t>(-1,608)</t>
  </si>
  <si>
    <t>(-2,171)</t>
  </si>
  <si>
    <t>(2,070)</t>
  </si>
  <si>
    <t>(3,714)</t>
  </si>
  <si>
    <t>(2,2050)</t>
  </si>
  <si>
    <t>(-1,1170)</t>
  </si>
  <si>
    <t>(-2,1380)</t>
  </si>
  <si>
    <t>(1,5140)</t>
  </si>
  <si>
    <t>(1,9800)</t>
  </si>
  <si>
    <t>Regression Analysis With Control Variables</t>
  </si>
  <si>
    <t>0,3137***</t>
  </si>
  <si>
    <t>0,8615***</t>
  </si>
  <si>
    <t>0,9231***</t>
  </si>
  <si>
    <t>0,0103***</t>
  </si>
  <si>
    <t>(7.436)</t>
  </si>
  <si>
    <t>(21,5430)</t>
  </si>
  <si>
    <t>(-0,696)</t>
  </si>
  <si>
    <t>(0,0080)</t>
  </si>
  <si>
    <t>treated = 0</t>
  </si>
  <si>
    <t>0,1267**</t>
  </si>
  <si>
    <t>(2,5390)</t>
  </si>
  <si>
    <t>(0,1800)</t>
  </si>
  <si>
    <t>0,5986***</t>
  </si>
  <si>
    <t>1,0212***</t>
  </si>
  <si>
    <t>1,0279***</t>
  </si>
  <si>
    <t>0,0128***</t>
  </si>
  <si>
    <t>0,0763*</t>
  </si>
  <si>
    <t>0,0671*</t>
  </si>
  <si>
    <t>0,0611***</t>
  </si>
  <si>
    <t>0,1189*</t>
  </si>
  <si>
    <t>-0,0705***</t>
  </si>
  <si>
    <t>0,2842***</t>
  </si>
  <si>
    <t>0,8819***</t>
  </si>
  <si>
    <t>0,9031***</t>
  </si>
  <si>
    <t>2013 - 2018</t>
  </si>
  <si>
    <t>0,2843***</t>
  </si>
  <si>
    <t>0,8958***</t>
  </si>
  <si>
    <t>0,9151***</t>
  </si>
  <si>
    <t>0,0098***</t>
  </si>
  <si>
    <t>0,0509***</t>
  </si>
  <si>
    <t>0,1315**</t>
  </si>
  <si>
    <t>-0,0614**</t>
  </si>
  <si>
    <t>Panel B: Descriptive statistics for the disclosure measures by year</t>
  </si>
  <si>
    <t>(0,4220)</t>
  </si>
  <si>
    <t>(0,4657)</t>
  </si>
  <si>
    <t>(0,4635)</t>
  </si>
  <si>
    <t>(0,4848)</t>
  </si>
  <si>
    <t>(0,4845)</t>
  </si>
  <si>
    <t>(0,4822)</t>
  </si>
  <si>
    <t>(0,4780)</t>
  </si>
  <si>
    <t>(0,4864)</t>
  </si>
  <si>
    <t>(0,4872)</t>
  </si>
  <si>
    <t>(0,4995)</t>
  </si>
  <si>
    <t>(0,4907)</t>
  </si>
  <si>
    <t>(0,3902)</t>
  </si>
  <si>
    <t>(0,2972)</t>
  </si>
  <si>
    <t>(0,3251)</t>
  </si>
  <si>
    <t>(0,3337)</t>
  </si>
  <si>
    <t>(0,3183)</t>
  </si>
  <si>
    <t>(0,3119)</t>
  </si>
  <si>
    <t>(0,3211)</t>
  </si>
  <si>
    <t>(0,3011)</t>
  </si>
  <si>
    <t>(0,3218)</t>
  </si>
  <si>
    <t>(0,2727)</t>
  </si>
  <si>
    <t>(0,2709)</t>
  </si>
  <si>
    <t>(0,3611)</t>
  </si>
  <si>
    <t>(0,2819)</t>
  </si>
  <si>
    <t>(0,2714)</t>
  </si>
  <si>
    <t>(0,2353)</t>
  </si>
  <si>
    <t>(0,2654)</t>
  </si>
  <si>
    <t>(0,2441)</t>
  </si>
  <si>
    <t>(0,2764)</t>
  </si>
  <si>
    <t>(0,2803)</t>
  </si>
  <si>
    <t>(0,2469)</t>
  </si>
  <si>
    <t>(0,0129)</t>
  </si>
  <si>
    <t>(0,0128)</t>
  </si>
  <si>
    <t>(0,0289)</t>
  </si>
  <si>
    <t>(0,0143)</t>
  </si>
  <si>
    <t>(0,0140)</t>
  </si>
  <si>
    <t>(0,0110)</t>
  </si>
  <si>
    <t>(0,0118)</t>
  </si>
  <si>
    <t>(0,0095)</t>
  </si>
  <si>
    <t>(0,0119)</t>
  </si>
  <si>
    <t>(0,0122)</t>
  </si>
  <si>
    <t>(0,0134)</t>
  </si>
  <si>
    <t>(0,3502)</t>
  </si>
  <si>
    <t>(0,3175)</t>
  </si>
  <si>
    <t>(0,3470)</t>
  </si>
  <si>
    <t>(0,3634)</t>
  </si>
  <si>
    <t>(0,3654)</t>
  </si>
  <si>
    <t>(0,3962)</t>
  </si>
  <si>
    <t>(0,4175)</t>
  </si>
  <si>
    <t>(0,4264)</t>
  </si>
  <si>
    <t>(0,4867)</t>
  </si>
  <si>
    <t>(0,5001)</t>
  </si>
  <si>
    <t>(0,4983)</t>
  </si>
  <si>
    <t>Mkt-to-Book</t>
  </si>
  <si>
    <t xml:space="preserve">Leverage </t>
  </si>
  <si>
    <t>Market cap.</t>
  </si>
  <si>
    <t>(0)</t>
  </si>
  <si>
    <t>(0,1048)</t>
  </si>
  <si>
    <t>(0,1407)</t>
  </si>
  <si>
    <t>(0,1360)</t>
  </si>
  <si>
    <t>(0,1367)</t>
  </si>
  <si>
    <t>(0,1336)</t>
  </si>
  <si>
    <t>(0,1561)</t>
  </si>
  <si>
    <t>(0,1740)</t>
  </si>
  <si>
    <t>(0,1753)</t>
  </si>
  <si>
    <t>(0,2369)</t>
  </si>
  <si>
    <t>(0,2700)</t>
  </si>
  <si>
    <t>(0,0995)</t>
  </si>
  <si>
    <t>(0,0966)</t>
  </si>
  <si>
    <t>(0,1275)</t>
  </si>
  <si>
    <t>(0,1746)</t>
  </si>
  <si>
    <t>(0,2503)</t>
  </si>
  <si>
    <t>(0,4214)</t>
  </si>
  <si>
    <t>(0,1555)</t>
  </si>
  <si>
    <t>(0,1952)</t>
  </si>
  <si>
    <t>(0,2637)</t>
  </si>
  <si>
    <t>(0,3288)</t>
  </si>
  <si>
    <t>(0,0040)</t>
  </si>
  <si>
    <t>(0,0037)</t>
  </si>
  <si>
    <t>(0,0058)</t>
  </si>
  <si>
    <t>(0,0041)</t>
  </si>
  <si>
    <t>(0,0044)</t>
  </si>
  <si>
    <t>(0,0096)</t>
  </si>
  <si>
    <t>(0,0050)</t>
  </si>
  <si>
    <t>(0,0054)</t>
  </si>
  <si>
    <t>(0,0049)</t>
  </si>
  <si>
    <t>(0,4399)</t>
  </si>
  <si>
    <t>(0,4447)</t>
  </si>
  <si>
    <t>(0,4416)</t>
  </si>
  <si>
    <t>(0,4828)</t>
  </si>
  <si>
    <t>(0,4857)</t>
  </si>
  <si>
    <t>(0,4935)</t>
  </si>
  <si>
    <t>(0,4833)</t>
  </si>
  <si>
    <t>(0,4942)</t>
  </si>
  <si>
    <t>(0,5018)</t>
  </si>
  <si>
    <t>(0,5009)</t>
  </si>
  <si>
    <t xml:space="preserve">Listed </t>
  </si>
  <si>
    <t>Firm Name</t>
  </si>
  <si>
    <t xml:space="preserve">Missing reports due to early delisting </t>
  </si>
  <si>
    <t xml:space="preserve">Lower </t>
  </si>
  <si>
    <t xml:space="preserve">Upper </t>
  </si>
  <si>
    <t>NextGenTel Holding ASA/Oslo Norway (Several reports missing)</t>
  </si>
  <si>
    <t>Gyldendal ASA (2012 and 2013 cannot be processed)</t>
  </si>
  <si>
    <t>Hurtigruten AS (Norwegian Reports)</t>
  </si>
  <si>
    <t>Gaming Innovation Group Inc (American)</t>
  </si>
  <si>
    <t>Royal Caribbean Cruises Ltd (Bermuda)</t>
  </si>
  <si>
    <t>Pelagia AS (2010 - 2017 missing)</t>
  </si>
  <si>
    <t xml:space="preserve">Arctic Seafood Group AS (No reports available) </t>
  </si>
  <si>
    <t>Farstad Shipping ASA (2012, 2013 and 2014 only)</t>
  </si>
  <si>
    <t xml:space="preserve">Panoro Energy ASA </t>
  </si>
  <si>
    <t>EMAS Offshore Ltd (No reports available)</t>
  </si>
  <si>
    <t>Songa Offshore SE (No reports available)</t>
  </si>
  <si>
    <t>Deep Sea Supply PLC (No reports available)</t>
  </si>
  <si>
    <t>Siem Offshore Inc (Cyprus)</t>
  </si>
  <si>
    <t>Frontline Ltd (Bermuda)</t>
  </si>
  <si>
    <t>Hoegh LNG Holdings Ltd (Bermuda)</t>
  </si>
  <si>
    <t>Polarcus Ltd (2013 only)</t>
  </si>
  <si>
    <t>Tanker Investments Ltd (Bermuda)</t>
  </si>
  <si>
    <t>Magseis Fairfield ASA (Encrypted: 2019 and 2020 only)</t>
  </si>
  <si>
    <t>Sevan Drilling Ltd (Bermuda)</t>
  </si>
  <si>
    <t>Seadrill Ltd (Bermuda)</t>
  </si>
  <si>
    <t>Northern Ocean Ltd (Bermuda)</t>
  </si>
  <si>
    <t>FLEX LNG Ltd (Bermuda)</t>
  </si>
  <si>
    <t>Bridge Energy AS (No reports available)</t>
  </si>
  <si>
    <t>Yinson Production AS (No reports available)</t>
  </si>
  <si>
    <t>Dockwise Ltd (No reports available)</t>
  </si>
  <si>
    <t>ContextVision AB (Swedish)</t>
  </si>
  <si>
    <t>Karo Pharma Norge AS (No reports available)</t>
  </si>
  <si>
    <t>Pronova BioPharma ASA (No reports available)</t>
  </si>
  <si>
    <t>Jinhui Shipping &amp; Transportation Ltd (No reports available)</t>
  </si>
  <si>
    <t>Star Reefers Inc (Foreign)</t>
  </si>
  <si>
    <t>Eltek AS (No reports available)</t>
  </si>
  <si>
    <t>Golden Ocean Group Ltd (Old)</t>
  </si>
  <si>
    <t>SAS AB (Swedish)</t>
  </si>
  <si>
    <t>Team Tankers Management Holding AS (No reports available)</t>
  </si>
  <si>
    <t>Stolt-Nielsen Ltd (Bermuda)</t>
  </si>
  <si>
    <t>Golden Ocean Group Ltd (Bermuda)</t>
  </si>
  <si>
    <t>Team Tankers International Ltd (Bermuda)</t>
  </si>
  <si>
    <t>Star Bulk Carriers Corp (Foreign)</t>
  </si>
  <si>
    <t>2020 Bulkers Ltd (Bermuda)</t>
  </si>
  <si>
    <t>Data Respons ASA (No reports available)</t>
  </si>
  <si>
    <t xml:space="preserve">REC Solar ASA </t>
  </si>
  <si>
    <t>Evry AS (No reports available)</t>
  </si>
  <si>
    <t>TietoEVRY Oyj (Finland)</t>
  </si>
  <si>
    <t>LINK Mobility Group Holding ASA (No reports available)</t>
  </si>
  <si>
    <t>Fara AS (No reports available)</t>
  </si>
  <si>
    <t>Northland Resources SE (Foreign)</t>
  </si>
  <si>
    <t>Borgestad ASA (Norwegian Reports)</t>
  </si>
  <si>
    <t>Solon Eiendom ASA (Norwegian reports)</t>
  </si>
  <si>
    <t xml:space="preserve">Entra ASA </t>
  </si>
  <si>
    <t>Color Codes</t>
  </si>
  <si>
    <t>Obtained all available reports</t>
  </si>
  <si>
    <t>Missing reports or foreign company</t>
  </si>
  <si>
    <t>Entire Period</t>
  </si>
  <si>
    <t>Obs</t>
  </si>
  <si>
    <t>Assuming Disclosure After First Year of Disclosure</t>
  </si>
  <si>
    <t>Dummy Variable 2013 (2010 - 2017)</t>
  </si>
  <si>
    <t>Dummy Variable 2018 (2013 - 2020)</t>
  </si>
  <si>
    <t>////////////////</t>
  </si>
  <si>
    <t>Panel B: Removal of the Transition Rule (2010 - 2020)</t>
  </si>
  <si>
    <t>Panel D: Removal of the Transition Rule (2013-2020)</t>
  </si>
  <si>
    <t>Panel A: §3-3c (2010-2017)</t>
  </si>
  <si>
    <t>Panel A: §3-3c (2010-2020)</t>
  </si>
  <si>
    <t>Panel C: §3-3c (2010-2017)</t>
  </si>
  <si>
    <t>Outside-In Impact on the Environment (Continuous)</t>
  </si>
  <si>
    <t>Binary Score on Gender Equality Reporting (10-K &amp; Sustainability Report)</t>
  </si>
  <si>
    <t>Binary Score on HSE Reporting (10-K &amp; Sustainability Report)</t>
  </si>
  <si>
    <t>OutInPerc</t>
  </si>
  <si>
    <t>Market-to-Book</t>
  </si>
  <si>
    <t>Regression Analysis With Disclosure Year by Year</t>
  </si>
  <si>
    <t>Sample Distribution by GICS Sector</t>
  </si>
  <si>
    <t>Sample Selection</t>
  </si>
  <si>
    <t>Descriptive Statistics</t>
  </si>
  <si>
    <t>Disclosure Year by Year (NOT USED)</t>
  </si>
  <si>
    <t xml:space="preserve">Contacted the firm regarding missing reports, but did not recive them </t>
  </si>
  <si>
    <t>Narrrative Disclosure Score: Merged Reports (Not Used)</t>
  </si>
  <si>
    <t>Outside-In Impact on the Environment: Merged Reports (Not Used)</t>
  </si>
  <si>
    <t>Outside-In Impact on the Environment: Annual Reports</t>
  </si>
  <si>
    <t>Natural Log. of Market Value of Equity</t>
  </si>
  <si>
    <t>Long-term Debt in % of Total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</si>
</sst>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-&quot;kr&quot;\ * #,##0.00_-;\-&quot;kr&quot;\ * #,##0.00_-;_-&quot;kr&quot;\ * &quot;-&quot;??_-;_-@_-"/>
    <numFmt numFmtId="165" formatCode="[$$-409]#,##0.00"/>
    <numFmt numFmtId="166" formatCode="_(* #,##0_);_(* \(#,##0\);_(* &quot;-&quot;??_);_(@_)"/>
    <numFmt numFmtId="167" formatCode="_-[$$-409]* #,##0.00_ ;_-[$$-409]* \-#,##0.00\ ;_-[$$-409]* &quot;-&quot;??_ ;_-@_ "/>
    <numFmt numFmtId="168" formatCode="_-[$$-409]* #,##0_ ;_-[$$-409]* \-#,##0\ ;_-[$$-409]* &quot;-&quot;??_ ;_-@_ "/>
    <numFmt numFmtId="169" formatCode="0.000"/>
    <numFmt numFmtId="170" formatCode="0.0"/>
    <numFmt numFmtId="171" formatCode="0.0000000"/>
    <numFmt numFmtId="172" formatCode="0.0000"/>
    <numFmt numFmtId="173" formatCode="0.000000000"/>
    <numFmt numFmtId="174" formatCode="0.0000000000"/>
    <numFmt numFmtId="175" formatCode="0.000000000000"/>
    <numFmt numFmtId="176" formatCode="_-* #,##0_-;\-* #,##0_-;_-* &quot;-&quot;??_-;_-@_-"/>
  </numFmts>
  <fonts count="27" x14ac:knownFonts="1">
    <font>
      <sz val="12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FFFFFF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444444"/>
      <name val="Times New Roman"/>
      <family val="1"/>
    </font>
    <font>
      <b/>
      <sz val="11"/>
      <color rgb="FF000000"/>
      <name val="Times New Roman"/>
      <family val="1"/>
    </font>
    <font>
      <b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1"/>
      <color rgb="FFFF0000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0"/>
      <name val="Times New Roman"/>
      <family val="1"/>
    </font>
    <font>
      <sz val="12"/>
      <color theme="0"/>
      <name val="Times New Roman"/>
      <family val="1"/>
    </font>
    <font>
      <sz val="11"/>
      <color rgb="FFFFFFFF"/>
      <name val="Times New Roman"/>
      <family val="1"/>
    </font>
    <font>
      <sz val="11"/>
      <color indexed="9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4F81B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rgb="FF000000"/>
      </patternFill>
    </fill>
  </fills>
  <borders count="38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2" borderId="0"/>
  </cellStyleXfs>
  <cellXfs count="397">
    <xf numFmtId="0" fontId="0" fillId="0" borderId="0" xfId="0"/>
    <xf numFmtId="0" fontId="2" fillId="0" borderId="0" xfId="0" applyFont="1"/>
    <xf numFmtId="0" fontId="4" fillId="0" borderId="0" xfId="0" applyFont="1"/>
    <xf numFmtId="166" fontId="2" fillId="0" borderId="0" xfId="0" applyNumberFormat="1" applyFont="1"/>
    <xf numFmtId="0" fontId="0" fillId="0" borderId="2" xfId="0" applyBorder="1"/>
    <xf numFmtId="0" fontId="0" fillId="3" borderId="0" xfId="0" applyFill="1"/>
    <xf numFmtId="167" fontId="2" fillId="0" borderId="0" xfId="0" applyNumberFormat="1" applyFont="1"/>
    <xf numFmtId="167" fontId="0" fillId="0" borderId="0" xfId="0" applyNumberFormat="1"/>
    <xf numFmtId="0" fontId="2" fillId="3" borderId="0" xfId="0" applyFont="1" applyFill="1"/>
    <xf numFmtId="168" fontId="0" fillId="0" borderId="0" xfId="0" applyNumberFormat="1"/>
    <xf numFmtId="0" fontId="6" fillId="0" borderId="0" xfId="0" applyFont="1"/>
    <xf numFmtId="0" fontId="5" fillId="0" borderId="0" xfId="0" applyFont="1"/>
    <xf numFmtId="0" fontId="0" fillId="0" borderId="6" xfId="0" applyBorder="1"/>
    <xf numFmtId="2" fontId="2" fillId="0" borderId="0" xfId="0" applyNumberFormat="1" applyFont="1" applyAlignment="1">
      <alignment horizontal="center"/>
    </xf>
    <xf numFmtId="0" fontId="8" fillId="0" borderId="3" xfId="0" applyFont="1" applyBorder="1"/>
    <xf numFmtId="0" fontId="8" fillId="0" borderId="6" xfId="0" applyFont="1" applyBorder="1"/>
    <xf numFmtId="0" fontId="9" fillId="0" borderId="5" xfId="0" applyFont="1" applyBorder="1"/>
    <xf numFmtId="0" fontId="9" fillId="0" borderId="0" xfId="0" applyFont="1"/>
    <xf numFmtId="0" fontId="9" fillId="0" borderId="2" xfId="0" applyFont="1" applyBorder="1"/>
    <xf numFmtId="0" fontId="8" fillId="0" borderId="0" xfId="0" applyFont="1"/>
    <xf numFmtId="0" fontId="10" fillId="0" borderId="2" xfId="0" applyFont="1" applyBorder="1"/>
    <xf numFmtId="0" fontId="10" fillId="0" borderId="5" xfId="0" applyFont="1" applyBorder="1"/>
    <xf numFmtId="0" fontId="10" fillId="0" borderId="0" xfId="0" applyFont="1"/>
    <xf numFmtId="0" fontId="11" fillId="0" borderId="0" xfId="0" applyFont="1"/>
    <xf numFmtId="0" fontId="3" fillId="0" borderId="0" xfId="0" applyFont="1" applyAlignment="1">
      <alignment horizontal="center"/>
    </xf>
    <xf numFmtId="0" fontId="8" fillId="0" borderId="10" xfId="0" applyFont="1" applyBorder="1"/>
    <xf numFmtId="0" fontId="0" fillId="0" borderId="5" xfId="0" applyBorder="1"/>
    <xf numFmtId="0" fontId="0" fillId="0" borderId="3" xfId="0" applyBorder="1"/>
    <xf numFmtId="0" fontId="10" fillId="0" borderId="3" xfId="0" applyFont="1" applyBorder="1"/>
    <xf numFmtId="0" fontId="12" fillId="0" borderId="4" xfId="0" applyFont="1" applyBorder="1"/>
    <xf numFmtId="0" fontId="10" fillId="0" borderId="6" xfId="0" applyFont="1" applyBorder="1"/>
    <xf numFmtId="0" fontId="13" fillId="0" borderId="4" xfId="0" applyFont="1" applyBorder="1"/>
    <xf numFmtId="0" fontId="8" fillId="0" borderId="2" xfId="0" applyFont="1" applyBorder="1"/>
    <xf numFmtId="10" fontId="13" fillId="0" borderId="4" xfId="0" applyNumberFormat="1" applyFont="1" applyBorder="1"/>
    <xf numFmtId="0" fontId="13" fillId="0" borderId="3" xfId="0" applyFont="1" applyBorder="1"/>
    <xf numFmtId="10" fontId="8" fillId="0" borderId="0" xfId="0" applyNumberFormat="1" applyFont="1"/>
    <xf numFmtId="0" fontId="9" fillId="0" borderId="10" xfId="0" applyFont="1" applyBorder="1"/>
    <xf numFmtId="0" fontId="9" fillId="0" borderId="3" xfId="0" applyFont="1" applyBorder="1"/>
    <xf numFmtId="0" fontId="8" fillId="0" borderId="5" xfId="0" applyFont="1" applyBorder="1"/>
    <xf numFmtId="0" fontId="10" fillId="3" borderId="0" xfId="0" applyFont="1" applyFill="1"/>
    <xf numFmtId="0" fontId="10" fillId="4" borderId="0" xfId="0" applyFont="1" applyFill="1"/>
    <xf numFmtId="0" fontId="10" fillId="5" borderId="0" xfId="0" applyFont="1" applyFill="1"/>
    <xf numFmtId="0" fontId="8" fillId="3" borderId="0" xfId="0" applyFont="1" applyFill="1"/>
    <xf numFmtId="0" fontId="10" fillId="4" borderId="2" xfId="0" applyFont="1" applyFill="1" applyBorder="1"/>
    <xf numFmtId="2" fontId="13" fillId="0" borderId="4" xfId="0" applyNumberFormat="1" applyFont="1" applyBorder="1"/>
    <xf numFmtId="0" fontId="8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0" fillId="0" borderId="0" xfId="0" applyFont="1" applyAlignment="1">
      <alignment horizontal="center"/>
    </xf>
    <xf numFmtId="171" fontId="13" fillId="0" borderId="4" xfId="0" applyNumberFormat="1" applyFont="1" applyBorder="1"/>
    <xf numFmtId="2" fontId="13" fillId="0" borderId="0" xfId="0" applyNumberFormat="1" applyFont="1"/>
    <xf numFmtId="169" fontId="13" fillId="0" borderId="0" xfId="0" applyNumberFormat="1" applyFont="1"/>
    <xf numFmtId="170" fontId="13" fillId="0" borderId="0" xfId="0" applyNumberFormat="1" applyFont="1"/>
    <xf numFmtId="0" fontId="13" fillId="0" borderId="1" xfId="0" applyFont="1" applyBorder="1"/>
    <xf numFmtId="0" fontId="13" fillId="0" borderId="0" xfId="0" applyFont="1"/>
    <xf numFmtId="0" fontId="14" fillId="0" borderId="8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0" xfId="0" applyFont="1" applyAlignment="1">
      <alignment horizontal="left"/>
    </xf>
    <xf numFmtId="0" fontId="14" fillId="0" borderId="3" xfId="0" applyFont="1" applyBorder="1" applyAlignment="1">
      <alignment horizontal="left"/>
    </xf>
    <xf numFmtId="172" fontId="8" fillId="0" borderId="0" xfId="0" applyNumberFormat="1" applyFont="1" applyAlignment="1">
      <alignment horizontal="center"/>
    </xf>
    <xf numFmtId="172" fontId="8" fillId="0" borderId="2" xfId="0" applyNumberFormat="1" applyFont="1" applyBorder="1" applyAlignment="1">
      <alignment horizontal="center"/>
    </xf>
    <xf numFmtId="172" fontId="8" fillId="0" borderId="3" xfId="0" applyNumberFormat="1" applyFont="1" applyBorder="1" applyAlignment="1">
      <alignment horizontal="center"/>
    </xf>
    <xf numFmtId="172" fontId="13" fillId="0" borderId="6" xfId="0" applyNumberFormat="1" applyFont="1" applyBorder="1" applyAlignment="1">
      <alignment horizontal="center"/>
    </xf>
    <xf numFmtId="172" fontId="8" fillId="0" borderId="0" xfId="0" applyNumberFormat="1" applyFont="1"/>
    <xf numFmtId="0" fontId="12" fillId="0" borderId="0" xfId="0" applyFont="1"/>
    <xf numFmtId="0" fontId="14" fillId="0" borderId="0" xfId="0" applyFont="1"/>
    <xf numFmtId="173" fontId="8" fillId="0" borderId="0" xfId="0" applyNumberFormat="1" applyFont="1"/>
    <xf numFmtId="173" fontId="8" fillId="0" borderId="2" xfId="0" applyNumberFormat="1" applyFont="1" applyBorder="1" applyAlignment="1">
      <alignment horizontal="center"/>
    </xf>
    <xf numFmtId="173" fontId="8" fillId="0" borderId="6" xfId="0" applyNumberFormat="1" applyFont="1" applyBorder="1" applyAlignment="1">
      <alignment horizontal="center"/>
    </xf>
    <xf numFmtId="174" fontId="8" fillId="0" borderId="2" xfId="0" applyNumberFormat="1" applyFont="1" applyBorder="1" applyAlignment="1">
      <alignment horizontal="center"/>
    </xf>
    <xf numFmtId="174" fontId="8" fillId="0" borderId="6" xfId="0" applyNumberFormat="1" applyFont="1" applyBorder="1" applyAlignment="1">
      <alignment horizontal="center"/>
    </xf>
    <xf numFmtId="175" fontId="8" fillId="0" borderId="2" xfId="0" applyNumberFormat="1" applyFont="1" applyBorder="1" applyAlignment="1">
      <alignment horizontal="center"/>
    </xf>
    <xf numFmtId="175" fontId="8" fillId="0" borderId="6" xfId="0" applyNumberFormat="1" applyFont="1" applyBorder="1" applyAlignment="1">
      <alignment horizontal="center"/>
    </xf>
    <xf numFmtId="0" fontId="8" fillId="0" borderId="12" xfId="0" applyFont="1" applyBorder="1"/>
    <xf numFmtId="0" fontId="15" fillId="0" borderId="3" xfId="0" applyFont="1" applyBorder="1"/>
    <xf numFmtId="0" fontId="16" fillId="0" borderId="0" xfId="0" applyFont="1"/>
    <xf numFmtId="169" fontId="16" fillId="0" borderId="0" xfId="0" quotePrefix="1" applyNumberFormat="1" applyFont="1" applyAlignment="1">
      <alignment horizontal="right"/>
    </xf>
    <xf numFmtId="172" fontId="16" fillId="0" borderId="0" xfId="0" quotePrefix="1" applyNumberFormat="1" applyFont="1" applyAlignment="1">
      <alignment horizontal="right"/>
    </xf>
    <xf numFmtId="0" fontId="16" fillId="0" borderId="0" xfId="0" quotePrefix="1" applyFont="1" applyAlignment="1">
      <alignment horizontal="right"/>
    </xf>
    <xf numFmtId="0" fontId="15" fillId="0" borderId="0" xfId="0" applyFont="1"/>
    <xf numFmtId="0" fontId="8" fillId="0" borderId="0" xfId="0" applyFont="1" applyAlignment="1">
      <alignment horizontal="right"/>
    </xf>
    <xf numFmtId="0" fontId="14" fillId="0" borderId="3" xfId="0" applyFont="1" applyBorder="1"/>
    <xf numFmtId="174" fontId="8" fillId="0" borderId="0" xfId="0" applyNumberFormat="1" applyFont="1" applyAlignment="1">
      <alignment horizontal="center"/>
    </xf>
    <xf numFmtId="172" fontId="8" fillId="0" borderId="0" xfId="0" applyNumberFormat="1" applyFont="1" applyAlignment="1">
      <alignment horizontal="left" vertical="center"/>
    </xf>
    <xf numFmtId="169" fontId="16" fillId="0" borderId="0" xfId="0" quotePrefix="1" applyNumberFormat="1" applyFont="1" applyAlignment="1">
      <alignment horizontal="left" vertical="center"/>
    </xf>
    <xf numFmtId="172" fontId="16" fillId="0" borderId="0" xfId="0" quotePrefix="1" applyNumberFormat="1" applyFont="1" applyAlignment="1">
      <alignment horizontal="left" vertical="center"/>
    </xf>
    <xf numFmtId="0" fontId="16" fillId="0" borderId="0" xfId="0" quotePrefix="1" applyFont="1" applyAlignment="1">
      <alignment horizontal="left" vertical="center"/>
    </xf>
    <xf numFmtId="172" fontId="13" fillId="0" borderId="0" xfId="0" applyNumberFormat="1" applyFont="1" applyAlignment="1">
      <alignment horizontal="left" vertical="center"/>
    </xf>
    <xf numFmtId="172" fontId="8" fillId="0" borderId="3" xfId="0" applyNumberFormat="1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5" fillId="0" borderId="3" xfId="0" applyFont="1" applyBorder="1" applyAlignment="1">
      <alignment horizontal="right"/>
    </xf>
    <xf numFmtId="0" fontId="13" fillId="0" borderId="12" xfId="0" applyFont="1" applyBorder="1"/>
    <xf numFmtId="0" fontId="8" fillId="0" borderId="0" xfId="0" applyFont="1" applyAlignment="1">
      <alignment horizontal="left"/>
    </xf>
    <xf numFmtId="0" fontId="13" fillId="0" borderId="0" xfId="0" applyFont="1" applyAlignment="1">
      <alignment horizontal="right"/>
    </xf>
    <xf numFmtId="167" fontId="9" fillId="0" borderId="0" xfId="0" applyNumberFormat="1" applyFont="1"/>
    <xf numFmtId="167" fontId="10" fillId="0" borderId="0" xfId="0" applyNumberFormat="1" applyFont="1"/>
    <xf numFmtId="167" fontId="8" fillId="0" borderId="0" xfId="0" applyNumberFormat="1" applyFont="1"/>
    <xf numFmtId="0" fontId="8" fillId="0" borderId="0" xfId="0" applyFont="1" applyAlignment="1">
      <alignment vertical="center" wrapText="1"/>
    </xf>
    <xf numFmtId="166" fontId="10" fillId="0" borderId="0" xfId="0" applyNumberFormat="1" applyFont="1"/>
    <xf numFmtId="166" fontId="10" fillId="0" borderId="0" xfId="0" quotePrefix="1" applyNumberFormat="1" applyFont="1"/>
    <xf numFmtId="168" fontId="9" fillId="0" borderId="0" xfId="0" applyNumberFormat="1" applyFont="1"/>
    <xf numFmtId="168" fontId="8" fillId="0" borderId="0" xfId="0" applyNumberFormat="1" applyFont="1"/>
    <xf numFmtId="165" fontId="10" fillId="0" borderId="0" xfId="0" applyNumberFormat="1" applyFont="1"/>
    <xf numFmtId="165" fontId="8" fillId="0" borderId="0" xfId="0" applyNumberFormat="1" applyFont="1"/>
    <xf numFmtId="165" fontId="10" fillId="0" borderId="0" xfId="0" quotePrefix="1" applyNumberFormat="1" applyFont="1"/>
    <xf numFmtId="0" fontId="10" fillId="0" borderId="0" xfId="0" quotePrefix="1" applyFont="1"/>
    <xf numFmtId="0" fontId="10" fillId="0" borderId="12" xfId="0" applyFont="1" applyBorder="1"/>
    <xf numFmtId="0" fontId="8" fillId="0" borderId="7" xfId="0" applyFont="1" applyBorder="1"/>
    <xf numFmtId="0" fontId="10" fillId="0" borderId="7" xfId="0" applyFont="1" applyBorder="1"/>
    <xf numFmtId="0" fontId="13" fillId="0" borderId="8" xfId="0" applyFont="1" applyBorder="1"/>
    <xf numFmtId="0" fontId="13" fillId="0" borderId="9" xfId="0" applyFont="1" applyBorder="1"/>
    <xf numFmtId="10" fontId="13" fillId="0" borderId="7" xfId="0" applyNumberFormat="1" applyFont="1" applyBorder="1"/>
    <xf numFmtId="0" fontId="10" fillId="0" borderId="10" xfId="0" applyFont="1" applyBorder="1"/>
    <xf numFmtId="165" fontId="10" fillId="0" borderId="3" xfId="0" applyNumberFormat="1" applyFont="1" applyBorder="1"/>
    <xf numFmtId="176" fontId="8" fillId="0" borderId="0" xfId="0" applyNumberFormat="1" applyFont="1"/>
    <xf numFmtId="176" fontId="13" fillId="0" borderId="0" xfId="0" applyNumberFormat="1" applyFont="1"/>
    <xf numFmtId="176" fontId="13" fillId="0" borderId="12" xfId="0" applyNumberFormat="1" applyFont="1" applyBorder="1"/>
    <xf numFmtId="0" fontId="18" fillId="0" borderId="0" xfId="0" applyFont="1"/>
    <xf numFmtId="2" fontId="10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8" fillId="0" borderId="5" xfId="0" applyFont="1" applyBorder="1" applyAlignment="1">
      <alignment horizontal="center" vertical="center" wrapText="1"/>
    </xf>
    <xf numFmtId="167" fontId="13" fillId="0" borderId="4" xfId="0" applyNumberFormat="1" applyFont="1" applyBorder="1"/>
    <xf numFmtId="169" fontId="13" fillId="0" borderId="4" xfId="0" applyNumberFormat="1" applyFont="1" applyBorder="1" applyAlignment="1">
      <alignment horizontal="center"/>
    </xf>
    <xf numFmtId="169" fontId="13" fillId="0" borderId="4" xfId="0" applyNumberFormat="1" applyFont="1" applyBorder="1"/>
    <xf numFmtId="10" fontId="13" fillId="0" borderId="4" xfId="0" applyNumberFormat="1" applyFont="1" applyBorder="1" applyAlignment="1">
      <alignment horizontal="center"/>
    </xf>
    <xf numFmtId="169" fontId="13" fillId="0" borderId="0" xfId="0" applyNumberFormat="1" applyFont="1" applyAlignment="1">
      <alignment horizontal="center"/>
    </xf>
    <xf numFmtId="0" fontId="13" fillId="0" borderId="14" xfId="0" applyFont="1" applyBorder="1"/>
    <xf numFmtId="176" fontId="13" fillId="0" borderId="14" xfId="0" applyNumberFormat="1" applyFont="1" applyBorder="1"/>
    <xf numFmtId="0" fontId="14" fillId="0" borderId="14" xfId="0" applyFont="1" applyBorder="1"/>
    <xf numFmtId="172" fontId="8" fillId="0" borderId="14" xfId="0" applyNumberFormat="1" applyFont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3" fillId="0" borderId="15" xfId="0" applyFont="1" applyBorder="1"/>
    <xf numFmtId="11" fontId="8" fillId="0" borderId="0" xfId="0" applyNumberFormat="1" applyFont="1"/>
    <xf numFmtId="10" fontId="8" fillId="0" borderId="2" xfId="0" applyNumberFormat="1" applyFont="1" applyBorder="1"/>
    <xf numFmtId="174" fontId="8" fillId="0" borderId="3" xfId="0" applyNumberFormat="1" applyFont="1" applyBorder="1" applyAlignment="1">
      <alignment horizontal="center"/>
    </xf>
    <xf numFmtId="0" fontId="8" fillId="0" borderId="8" xfId="0" applyFont="1" applyBorder="1"/>
    <xf numFmtId="0" fontId="19" fillId="0" borderId="0" xfId="0" applyFont="1"/>
    <xf numFmtId="1" fontId="8" fillId="0" borderId="0" xfId="0" applyNumberFormat="1" applyFont="1"/>
    <xf numFmtId="172" fontId="13" fillId="0" borderId="0" xfId="0" applyNumberFormat="1" applyFont="1"/>
    <xf numFmtId="172" fontId="8" fillId="0" borderId="0" xfId="0" quotePrefix="1" applyNumberFormat="1" applyFont="1"/>
    <xf numFmtId="172" fontId="22" fillId="0" borderId="0" xfId="0" applyNumberFormat="1" applyFont="1"/>
    <xf numFmtId="172" fontId="22" fillId="0" borderId="2" xfId="0" applyNumberFormat="1" applyFont="1" applyBorder="1"/>
    <xf numFmtId="172" fontId="21" fillId="0" borderId="0" xfId="0" applyNumberFormat="1" applyFont="1"/>
    <xf numFmtId="1" fontId="22" fillId="0" borderId="0" xfId="0" applyNumberFormat="1" applyFont="1"/>
    <xf numFmtId="1" fontId="8" fillId="0" borderId="2" xfId="0" applyNumberFormat="1" applyFont="1" applyBorder="1"/>
    <xf numFmtId="1" fontId="8" fillId="0" borderId="3" xfId="0" applyNumberFormat="1" applyFont="1" applyBorder="1"/>
    <xf numFmtId="0" fontId="0" fillId="0" borderId="11" xfId="0" applyBorder="1"/>
    <xf numFmtId="0" fontId="0" fillId="0" borderId="10" xfId="0" applyBorder="1"/>
    <xf numFmtId="0" fontId="0" fillId="0" borderId="8" xfId="0" applyBorder="1"/>
    <xf numFmtId="0" fontId="0" fillId="0" borderId="7" xfId="0" applyBorder="1"/>
    <xf numFmtId="0" fontId="0" fillId="0" borderId="9" xfId="0" applyBorder="1"/>
    <xf numFmtId="0" fontId="8" fillId="0" borderId="18" xfId="0" applyFont="1" applyBorder="1"/>
    <xf numFmtId="0" fontId="8" fillId="0" borderId="4" xfId="0" applyFont="1" applyBorder="1"/>
    <xf numFmtId="0" fontId="8" fillId="0" borderId="1" xfId="0" applyFont="1" applyBorder="1"/>
    <xf numFmtId="169" fontId="8" fillId="0" borderId="0" xfId="0" applyNumberFormat="1" applyFont="1"/>
    <xf numFmtId="169" fontId="8" fillId="0" borderId="3" xfId="0" applyNumberFormat="1" applyFont="1" applyBorder="1"/>
    <xf numFmtId="172" fontId="8" fillId="0" borderId="3" xfId="0" applyNumberFormat="1" applyFont="1" applyBorder="1"/>
    <xf numFmtId="169" fontId="8" fillId="0" borderId="4" xfId="0" applyNumberFormat="1" applyFont="1" applyBorder="1"/>
    <xf numFmtId="172" fontId="8" fillId="0" borderId="4" xfId="0" applyNumberFormat="1" applyFont="1" applyBorder="1"/>
    <xf numFmtId="9" fontId="8" fillId="0" borderId="2" xfId="0" applyNumberFormat="1" applyFont="1" applyBorder="1"/>
    <xf numFmtId="9" fontId="8" fillId="0" borderId="6" xfId="0" applyNumberFormat="1" applyFont="1" applyBorder="1"/>
    <xf numFmtId="0" fontId="13" fillId="0" borderId="18" xfId="0" applyFont="1" applyBorder="1"/>
    <xf numFmtId="164" fontId="8" fillId="0" borderId="0" xfId="0" applyNumberFormat="1" applyFont="1"/>
    <xf numFmtId="0" fontId="20" fillId="6" borderId="0" xfId="0" applyFont="1" applyFill="1" applyAlignment="1">
      <alignment horizontal="center"/>
    </xf>
    <xf numFmtId="0" fontId="13" fillId="0" borderId="12" xfId="0" applyFont="1" applyBorder="1" applyAlignment="1">
      <alignment horizontal="left"/>
    </xf>
    <xf numFmtId="0" fontId="13" fillId="0" borderId="4" xfId="0" applyFont="1" applyBorder="1" applyAlignment="1">
      <alignment horizontal="left"/>
    </xf>
    <xf numFmtId="0" fontId="20" fillId="6" borderId="0" xfId="0" applyFont="1" applyFill="1" applyAlignment="1">
      <alignment horizontal="center"/>
    </xf>
    <xf numFmtId="0" fontId="10" fillId="0" borderId="0" xfId="0" applyFont="1" applyBorder="1"/>
    <xf numFmtId="0" fontId="8" fillId="0" borderId="0" xfId="0" applyFont="1" applyBorder="1"/>
    <xf numFmtId="0" fontId="7" fillId="0" borderId="0" xfId="0" applyFont="1" applyFill="1" applyBorder="1"/>
    <xf numFmtId="0" fontId="10" fillId="0" borderId="0" xfId="0" applyFont="1" applyFill="1" applyBorder="1"/>
    <xf numFmtId="0" fontId="8" fillId="0" borderId="0" xfId="0" applyFont="1" applyFill="1" applyBorder="1"/>
    <xf numFmtId="0" fontId="1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0" fontId="10" fillId="0" borderId="22" xfId="0" applyFont="1" applyBorder="1"/>
    <xf numFmtId="166" fontId="10" fillId="0" borderId="23" xfId="0" applyNumberFormat="1" applyFont="1" applyBorder="1"/>
    <xf numFmtId="166" fontId="10" fillId="0" borderId="23" xfId="0" quotePrefix="1" applyNumberFormat="1" applyFont="1" applyBorder="1"/>
    <xf numFmtId="0" fontId="10" fillId="0" borderId="24" xfId="0" applyFont="1" applyBorder="1"/>
    <xf numFmtId="0" fontId="10" fillId="0" borderId="25" xfId="0" applyFont="1" applyBorder="1"/>
    <xf numFmtId="166" fontId="10" fillId="0" borderId="26" xfId="0" applyNumberFormat="1" applyFont="1" applyBorder="1"/>
    <xf numFmtId="0" fontId="10" fillId="0" borderId="0" xfId="0" applyFont="1" applyFill="1"/>
    <xf numFmtId="43" fontId="10" fillId="0" borderId="0" xfId="0" quotePrefix="1" applyNumberFormat="1" applyFont="1" applyAlignment="1">
      <alignment horizontal="right"/>
    </xf>
    <xf numFmtId="43" fontId="10" fillId="0" borderId="0" xfId="0" quotePrefix="1" applyNumberFormat="1" applyFont="1"/>
    <xf numFmtId="43" fontId="10" fillId="0" borderId="0" xfId="0" applyNumberFormat="1" applyFont="1" applyAlignment="1">
      <alignment horizontal="right"/>
    </xf>
    <xf numFmtId="43" fontId="10" fillId="0" borderId="0" xfId="0" applyNumberFormat="1" applyFont="1"/>
    <xf numFmtId="0" fontId="9" fillId="0" borderId="0" xfId="0" applyFont="1" applyFill="1"/>
    <xf numFmtId="167" fontId="9" fillId="0" borderId="0" xfId="0" applyNumberFormat="1" applyFont="1" applyFill="1"/>
    <xf numFmtId="0" fontId="7" fillId="0" borderId="0" xfId="0" applyFont="1" applyFill="1"/>
    <xf numFmtId="0" fontId="8" fillId="0" borderId="0" xfId="0" applyFont="1" applyFill="1"/>
    <xf numFmtId="166" fontId="10" fillId="0" borderId="0" xfId="0" applyNumberFormat="1" applyFont="1" applyFill="1"/>
    <xf numFmtId="166" fontId="10" fillId="0" borderId="0" xfId="0" quotePrefix="1" applyNumberFormat="1" applyFont="1" applyFill="1"/>
    <xf numFmtId="0" fontId="9" fillId="0" borderId="3" xfId="0" applyFont="1" applyFill="1" applyBorder="1"/>
    <xf numFmtId="0" fontId="8" fillId="0" borderId="0" xfId="0" applyFont="1" applyFill="1" applyAlignment="1">
      <alignment vertical="center" wrapText="1"/>
    </xf>
    <xf numFmtId="167" fontId="10" fillId="0" borderId="0" xfId="0" applyNumberFormat="1" applyFont="1" applyFill="1"/>
    <xf numFmtId="167" fontId="8" fillId="0" borderId="0" xfId="0" applyNumberFormat="1" applyFont="1" applyFill="1"/>
    <xf numFmtId="167" fontId="8" fillId="0" borderId="0" xfId="0" applyNumberFormat="1" applyFont="1" applyBorder="1"/>
    <xf numFmtId="167" fontId="9" fillId="0" borderId="23" xfId="0" applyNumberFormat="1" applyFont="1" applyBorder="1"/>
    <xf numFmtId="0" fontId="10" fillId="0" borderId="22" xfId="0" applyFont="1" applyFill="1" applyBorder="1"/>
    <xf numFmtId="0" fontId="10" fillId="0" borderId="24" xfId="0" applyFont="1" applyFill="1" applyBorder="1"/>
    <xf numFmtId="0" fontId="10" fillId="0" borderId="25" xfId="0" applyFont="1" applyFill="1" applyBorder="1"/>
    <xf numFmtId="0" fontId="8" fillId="0" borderId="25" xfId="0" applyFont="1" applyFill="1" applyBorder="1"/>
    <xf numFmtId="167" fontId="8" fillId="0" borderId="25" xfId="0" applyNumberFormat="1" applyFont="1" applyBorder="1"/>
    <xf numFmtId="167" fontId="9" fillId="0" borderId="26" xfId="0" applyNumberFormat="1" applyFont="1" applyBorder="1"/>
    <xf numFmtId="0" fontId="8" fillId="0" borderId="21" xfId="0" applyFont="1" applyBorder="1"/>
    <xf numFmtId="167" fontId="10" fillId="0" borderId="0" xfId="0" applyNumberFormat="1" applyFont="1" applyBorder="1"/>
    <xf numFmtId="167" fontId="9" fillId="0" borderId="0" xfId="0" applyNumberFormat="1" applyFont="1" applyBorder="1"/>
    <xf numFmtId="0" fontId="9" fillId="0" borderId="0" xfId="0" applyFont="1" applyBorder="1"/>
    <xf numFmtId="0" fontId="8" fillId="0" borderId="0" xfId="0" applyFont="1" applyBorder="1" applyAlignment="1">
      <alignment vertical="center" wrapText="1"/>
    </xf>
    <xf numFmtId="0" fontId="8" fillId="0" borderId="23" xfId="0" applyFont="1" applyBorder="1"/>
    <xf numFmtId="167" fontId="10" fillId="0" borderId="0" xfId="0" applyNumberFormat="1" applyFont="1" applyFill="1" applyBorder="1"/>
    <xf numFmtId="167" fontId="8" fillId="0" borderId="0" xfId="0" applyNumberFormat="1" applyFont="1" applyFill="1" applyBorder="1"/>
    <xf numFmtId="167" fontId="9" fillId="0" borderId="0" xfId="0" applyNumberFormat="1" applyFont="1" applyFill="1" applyBorder="1"/>
    <xf numFmtId="0" fontId="9" fillId="0" borderId="0" xfId="0" applyFont="1" applyFill="1" applyBorder="1"/>
    <xf numFmtId="0" fontId="8" fillId="0" borderId="22" xfId="0" applyFont="1" applyBorder="1"/>
    <xf numFmtId="168" fontId="9" fillId="0" borderId="0" xfId="0" applyNumberFormat="1" applyFont="1" applyBorder="1"/>
    <xf numFmtId="0" fontId="11" fillId="0" borderId="0" xfId="0" applyFont="1" applyBorder="1"/>
    <xf numFmtId="167" fontId="16" fillId="0" borderId="0" xfId="0" applyNumberFormat="1" applyFont="1" applyFill="1" applyBorder="1"/>
    <xf numFmtId="0" fontId="16" fillId="0" borderId="0" xfId="0" applyFont="1" applyFill="1" applyBorder="1"/>
    <xf numFmtId="0" fontId="16" fillId="0" borderId="0" xfId="0" applyFont="1" applyFill="1" applyBorder="1" applyAlignment="1">
      <alignment vertical="center" wrapText="1"/>
    </xf>
    <xf numFmtId="168" fontId="8" fillId="0" borderId="0" xfId="0" applyNumberFormat="1" applyFont="1" applyBorder="1"/>
    <xf numFmtId="0" fontId="8" fillId="0" borderId="25" xfId="0" applyFont="1" applyBorder="1"/>
    <xf numFmtId="167" fontId="9" fillId="0" borderId="25" xfId="0" applyNumberFormat="1" applyFont="1" applyBorder="1"/>
    <xf numFmtId="0" fontId="9" fillId="0" borderId="25" xfId="0" applyFont="1" applyBorder="1"/>
    <xf numFmtId="0" fontId="8" fillId="0" borderId="25" xfId="0" applyFont="1" applyBorder="1" applyAlignment="1">
      <alignment vertical="center" wrapText="1"/>
    </xf>
    <xf numFmtId="0" fontId="8" fillId="0" borderId="26" xfId="0" applyFont="1" applyBorder="1"/>
    <xf numFmtId="0" fontId="10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8" fillId="0" borderId="2" xfId="0" applyFont="1" applyFill="1" applyBorder="1"/>
    <xf numFmtId="0" fontId="8" fillId="0" borderId="5" xfId="0" applyFont="1" applyFill="1" applyBorder="1"/>
    <xf numFmtId="170" fontId="13" fillId="0" borderId="3" xfId="0" applyNumberFormat="1" applyFont="1" applyBorder="1"/>
    <xf numFmtId="0" fontId="8" fillId="0" borderId="23" xfId="0" applyFont="1" applyFill="1" applyBorder="1"/>
    <xf numFmtId="0" fontId="8" fillId="0" borderId="27" xfId="0" applyFont="1" applyFill="1" applyBorder="1"/>
    <xf numFmtId="0" fontId="8" fillId="0" borderId="28" xfId="0" applyFont="1" applyFill="1" applyBorder="1"/>
    <xf numFmtId="0" fontId="8" fillId="0" borderId="29" xfId="0" applyFont="1" applyFill="1" applyBorder="1"/>
    <xf numFmtId="0" fontId="8" fillId="0" borderId="30" xfId="0" applyFont="1" applyFill="1" applyBorder="1"/>
    <xf numFmtId="0" fontId="8" fillId="0" borderId="22" xfId="0" applyFont="1" applyFill="1" applyBorder="1"/>
    <xf numFmtId="0" fontId="11" fillId="0" borderId="0" xfId="0" applyFont="1" applyFill="1" applyBorder="1"/>
    <xf numFmtId="0" fontId="8" fillId="0" borderId="24" xfId="0" applyFont="1" applyFill="1" applyBorder="1"/>
    <xf numFmtId="0" fontId="8" fillId="0" borderId="26" xfId="0" applyFont="1" applyFill="1" applyBorder="1"/>
    <xf numFmtId="169" fontId="13" fillId="0" borderId="0" xfId="0" applyNumberFormat="1" applyFont="1" applyBorder="1"/>
    <xf numFmtId="2" fontId="13" fillId="0" borderId="0" xfId="0" applyNumberFormat="1" applyFont="1" applyBorder="1"/>
    <xf numFmtId="169" fontId="13" fillId="0" borderId="31" xfId="0" applyNumberFormat="1" applyFont="1" applyBorder="1"/>
    <xf numFmtId="169" fontId="13" fillId="0" borderId="32" xfId="0" applyNumberFormat="1" applyFont="1" applyBorder="1"/>
    <xf numFmtId="170" fontId="13" fillId="0" borderId="30" xfId="0" applyNumberFormat="1" applyFont="1" applyBorder="1"/>
    <xf numFmtId="0" fontId="8" fillId="0" borderId="33" xfId="0" applyFont="1" applyBorder="1"/>
    <xf numFmtId="0" fontId="10" fillId="0" borderId="33" xfId="0" applyFont="1" applyBorder="1"/>
    <xf numFmtId="0" fontId="8" fillId="4" borderId="22" xfId="0" applyFont="1" applyFill="1" applyBorder="1"/>
    <xf numFmtId="0" fontId="8" fillId="0" borderId="23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9" fillId="0" borderId="5" xfId="0" applyFont="1" applyFill="1" applyBorder="1"/>
    <xf numFmtId="0" fontId="10" fillId="0" borderId="2" xfId="0" applyFont="1" applyFill="1" applyBorder="1"/>
    <xf numFmtId="0" fontId="8" fillId="0" borderId="3" xfId="0" applyFont="1" applyFill="1" applyBorder="1"/>
    <xf numFmtId="0" fontId="8" fillId="0" borderId="6" xfId="0" applyFont="1" applyFill="1" applyBorder="1"/>
    <xf numFmtId="0" fontId="8" fillId="0" borderId="10" xfId="0" applyFont="1" applyFill="1" applyBorder="1"/>
    <xf numFmtId="0" fontId="9" fillId="0" borderId="2" xfId="0" applyFont="1" applyFill="1" applyBorder="1"/>
    <xf numFmtId="0" fontId="0" fillId="0" borderId="0" xfId="0" applyFill="1"/>
    <xf numFmtId="0" fontId="0" fillId="0" borderId="2" xfId="0" applyFill="1" applyBorder="1"/>
    <xf numFmtId="0" fontId="10" fillId="0" borderId="5" xfId="0" applyFont="1" applyFill="1" applyBorder="1"/>
    <xf numFmtId="0" fontId="11" fillId="0" borderId="0" xfId="0" applyFont="1" applyFill="1"/>
    <xf numFmtId="0" fontId="9" fillId="0" borderId="10" xfId="0" applyFont="1" applyFill="1" applyBorder="1"/>
    <xf numFmtId="0" fontId="10" fillId="0" borderId="6" xfId="0" applyFont="1" applyFill="1" applyBorder="1"/>
    <xf numFmtId="0" fontId="0" fillId="0" borderId="3" xfId="0" applyFill="1" applyBorder="1"/>
    <xf numFmtId="0" fontId="0" fillId="0" borderId="6" xfId="0" applyFill="1" applyBorder="1"/>
    <xf numFmtId="0" fontId="13" fillId="0" borderId="4" xfId="0" applyFont="1" applyFill="1" applyBorder="1"/>
    <xf numFmtId="10" fontId="13" fillId="0" borderId="4" xfId="0" applyNumberFormat="1" applyFont="1" applyFill="1" applyBorder="1"/>
    <xf numFmtId="2" fontId="13" fillId="0" borderId="4" xfId="0" applyNumberFormat="1" applyFont="1" applyFill="1" applyBorder="1"/>
    <xf numFmtId="0" fontId="8" fillId="0" borderId="33" xfId="0" applyFont="1" applyFill="1" applyBorder="1"/>
    <xf numFmtId="2" fontId="13" fillId="0" borderId="7" xfId="0" applyNumberFormat="1" applyFont="1" applyFill="1" applyBorder="1"/>
    <xf numFmtId="2" fontId="13" fillId="0" borderId="0" xfId="0" applyNumberFormat="1" applyFont="1" applyFill="1" applyBorder="1"/>
    <xf numFmtId="10" fontId="8" fillId="0" borderId="35" xfId="0" applyNumberFormat="1" applyFont="1" applyBorder="1"/>
    <xf numFmtId="10" fontId="8" fillId="0" borderId="23" xfId="0" applyNumberFormat="1" applyFont="1" applyBorder="1"/>
    <xf numFmtId="0" fontId="10" fillId="0" borderId="25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10" fillId="0" borderId="36" xfId="0" applyFont="1" applyBorder="1"/>
    <xf numFmtId="0" fontId="8" fillId="0" borderId="36" xfId="0" applyFont="1" applyBorder="1"/>
    <xf numFmtId="0" fontId="8" fillId="0" borderId="37" xfId="0" applyFont="1" applyBorder="1"/>
    <xf numFmtId="10" fontId="8" fillId="0" borderId="25" xfId="0" applyNumberFormat="1" applyFont="1" applyBorder="1"/>
    <xf numFmtId="10" fontId="8" fillId="0" borderId="26" xfId="0" applyNumberFormat="1" applyFont="1" applyBorder="1"/>
    <xf numFmtId="0" fontId="10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10" fillId="0" borderId="35" xfId="0" applyFont="1" applyFill="1" applyBorder="1"/>
    <xf numFmtId="10" fontId="8" fillId="0" borderId="0" xfId="0" applyNumberFormat="1" applyFont="1" applyFill="1"/>
    <xf numFmtId="10" fontId="8" fillId="0" borderId="2" xfId="0" applyNumberFormat="1" applyFont="1" applyFill="1" applyBorder="1"/>
    <xf numFmtId="0" fontId="10" fillId="0" borderId="23" xfId="0" applyFont="1" applyFill="1" applyBorder="1"/>
    <xf numFmtId="0" fontId="12" fillId="0" borderId="4" xfId="0" applyFont="1" applyFill="1" applyBorder="1"/>
    <xf numFmtId="172" fontId="13" fillId="0" borderId="4" xfId="0" applyNumberFormat="1" applyFont="1" applyFill="1" applyBorder="1"/>
    <xf numFmtId="0" fontId="13" fillId="0" borderId="7" xfId="0" applyFont="1" applyFill="1" applyBorder="1"/>
    <xf numFmtId="0" fontId="13" fillId="0" borderId="8" xfId="0" applyFont="1" applyFill="1" applyBorder="1"/>
    <xf numFmtId="0" fontId="13" fillId="0" borderId="9" xfId="0" applyFont="1" applyFill="1" applyBorder="1"/>
    <xf numFmtId="0" fontId="12" fillId="0" borderId="0" xfId="0" applyFont="1" applyFill="1"/>
    <xf numFmtId="0" fontId="8" fillId="0" borderId="7" xfId="0" applyFont="1" applyFill="1" applyBorder="1"/>
    <xf numFmtId="0" fontId="12" fillId="0" borderId="0" xfId="0" applyFont="1" applyFill="1" applyBorder="1"/>
    <xf numFmtId="0" fontId="12" fillId="0" borderId="7" xfId="0" applyFont="1" applyFill="1" applyBorder="1"/>
    <xf numFmtId="0" fontId="13" fillId="0" borderId="0" xfId="0" applyFont="1" applyFill="1" applyBorder="1"/>
    <xf numFmtId="0" fontId="12" fillId="0" borderId="25" xfId="0" applyFont="1" applyFill="1" applyBorder="1"/>
    <xf numFmtId="0" fontId="10" fillId="0" borderId="33" xfId="0" applyFont="1" applyFill="1" applyBorder="1"/>
    <xf numFmtId="0" fontId="12" fillId="0" borderId="34" xfId="0" applyFont="1" applyFill="1" applyBorder="1"/>
    <xf numFmtId="10" fontId="13" fillId="0" borderId="34" xfId="0" applyNumberFormat="1" applyFont="1" applyBorder="1"/>
    <xf numFmtId="0" fontId="12" fillId="0" borderId="0" xfId="0" applyFont="1" applyBorder="1"/>
    <xf numFmtId="0" fontId="13" fillId="0" borderId="0" xfId="0" applyFont="1" applyBorder="1"/>
    <xf numFmtId="0" fontId="13" fillId="0" borderId="31" xfId="0" applyFont="1" applyBorder="1"/>
    <xf numFmtId="1" fontId="13" fillId="0" borderId="4" xfId="0" applyNumberFormat="1" applyFont="1" applyBorder="1"/>
    <xf numFmtId="1" fontId="13" fillId="0" borderId="34" xfId="0" applyNumberFormat="1" applyFont="1" applyBorder="1"/>
    <xf numFmtId="0" fontId="13" fillId="0" borderId="19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172" fontId="8" fillId="0" borderId="0" xfId="0" applyNumberFormat="1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172" fontId="8" fillId="0" borderId="25" xfId="0" applyNumberFormat="1" applyFont="1" applyBorder="1" applyAlignment="1">
      <alignment horizontal="center"/>
    </xf>
    <xf numFmtId="0" fontId="13" fillId="0" borderId="19" xfId="0" applyFont="1" applyBorder="1"/>
    <xf numFmtId="0" fontId="13" fillId="0" borderId="20" xfId="0" applyFont="1" applyBorder="1"/>
    <xf numFmtId="172" fontId="8" fillId="0" borderId="0" xfId="0" applyNumberFormat="1" applyFont="1" applyBorder="1"/>
    <xf numFmtId="172" fontId="8" fillId="0" borderId="25" xfId="0" applyNumberFormat="1" applyFont="1" applyBorder="1"/>
    <xf numFmtId="0" fontId="13" fillId="0" borderId="21" xfId="0" applyFont="1" applyBorder="1" applyAlignment="1">
      <alignment horizontal="center"/>
    </xf>
    <xf numFmtId="169" fontId="8" fillId="0" borderId="0" xfId="0" applyNumberFormat="1" applyFont="1" applyBorder="1"/>
    <xf numFmtId="169" fontId="8" fillId="0" borderId="25" xfId="0" applyNumberFormat="1" applyFont="1" applyBorder="1"/>
    <xf numFmtId="169" fontId="8" fillId="0" borderId="0" xfId="0" applyNumberFormat="1" applyFont="1" applyBorder="1" applyAlignment="1">
      <alignment horizontal="center"/>
    </xf>
    <xf numFmtId="169" fontId="8" fillId="0" borderId="25" xfId="0" applyNumberFormat="1" applyFont="1" applyBorder="1" applyAlignment="1">
      <alignment horizontal="center"/>
    </xf>
    <xf numFmtId="0" fontId="18" fillId="0" borderId="21" xfId="0" applyFont="1" applyBorder="1"/>
    <xf numFmtId="0" fontId="13" fillId="0" borderId="22" xfId="0" applyFont="1" applyBorder="1"/>
    <xf numFmtId="0" fontId="13" fillId="0" borderId="24" xfId="0" applyFont="1" applyBorder="1"/>
    <xf numFmtId="0" fontId="13" fillId="0" borderId="12" xfId="0" applyFont="1" applyBorder="1" applyAlignment="1"/>
    <xf numFmtId="0" fontId="10" fillId="0" borderId="21" xfId="0" applyFont="1" applyBorder="1"/>
    <xf numFmtId="0" fontId="12" fillId="0" borderId="19" xfId="0" applyFont="1" applyBorder="1"/>
    <xf numFmtId="171" fontId="13" fillId="0" borderId="4" xfId="0" applyNumberFormat="1" applyFont="1" applyFill="1" applyBorder="1" applyAlignment="1">
      <alignment horizontal="left" indent="1"/>
    </xf>
    <xf numFmtId="0" fontId="13" fillId="0" borderId="1" xfId="0" applyFont="1" applyFill="1" applyBorder="1"/>
    <xf numFmtId="0" fontId="12" fillId="0" borderId="3" xfId="0" applyFont="1" applyFill="1" applyBorder="1"/>
    <xf numFmtId="0" fontId="8" fillId="0" borderId="13" xfId="0" applyFont="1" applyFill="1" applyBorder="1"/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13" fillId="0" borderId="13" xfId="0" applyFont="1" applyBorder="1" applyAlignment="1"/>
    <xf numFmtId="0" fontId="8" fillId="0" borderId="9" xfId="0" applyFont="1" applyBorder="1"/>
    <xf numFmtId="0" fontId="25" fillId="6" borderId="5" xfId="0" applyFont="1" applyFill="1" applyBorder="1" applyAlignment="1">
      <alignment horizontal="center"/>
    </xf>
    <xf numFmtId="0" fontId="25" fillId="6" borderId="0" xfId="0" applyFont="1" applyFill="1" applyAlignment="1">
      <alignment horizontal="center"/>
    </xf>
    <xf numFmtId="0" fontId="25" fillId="7" borderId="8" xfId="0" applyFont="1" applyFill="1" applyBorder="1" applyAlignment="1">
      <alignment horizontal="center"/>
    </xf>
    <xf numFmtId="0" fontId="25" fillId="6" borderId="7" xfId="0" applyFont="1" applyFill="1" applyBorder="1" applyAlignment="1">
      <alignment horizontal="center"/>
    </xf>
    <xf numFmtId="0" fontId="25" fillId="6" borderId="9" xfId="0" applyFont="1" applyFill="1" applyBorder="1" applyAlignment="1">
      <alignment horizontal="center"/>
    </xf>
    <xf numFmtId="0" fontId="25" fillId="6" borderId="8" xfId="0" applyFont="1" applyFill="1" applyBorder="1" applyAlignment="1">
      <alignment horizontal="center"/>
    </xf>
    <xf numFmtId="0" fontId="25" fillId="6" borderId="2" xfId="0" applyFont="1" applyFill="1" applyBorder="1" applyAlignment="1">
      <alignment horizontal="center"/>
    </xf>
    <xf numFmtId="0" fontId="24" fillId="6" borderId="0" xfId="0" applyFont="1" applyFill="1"/>
    <xf numFmtId="0" fontId="25" fillId="6" borderId="11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23" fillId="6" borderId="19" xfId="0" applyFont="1" applyFill="1" applyBorder="1" applyAlignment="1">
      <alignment horizontal="center"/>
    </xf>
    <xf numFmtId="0" fontId="23" fillId="6" borderId="20" xfId="0" applyFont="1" applyFill="1" applyBorder="1" applyAlignment="1">
      <alignment horizontal="center"/>
    </xf>
    <xf numFmtId="0" fontId="23" fillId="6" borderId="21" xfId="0" applyFont="1" applyFill="1" applyBorder="1" applyAlignment="1">
      <alignment horizontal="center"/>
    </xf>
    <xf numFmtId="0" fontId="24" fillId="6" borderId="19" xfId="0" applyFont="1" applyFill="1" applyBorder="1" applyAlignment="1">
      <alignment horizontal="center"/>
    </xf>
    <xf numFmtId="0" fontId="24" fillId="6" borderId="21" xfId="0" applyFont="1" applyFill="1" applyBorder="1" applyAlignment="1">
      <alignment horizontal="center"/>
    </xf>
    <xf numFmtId="0" fontId="25" fillId="6" borderId="7" xfId="0" applyFont="1" applyFill="1" applyBorder="1" applyAlignment="1">
      <alignment horizontal="center"/>
    </xf>
    <xf numFmtId="0" fontId="25" fillId="6" borderId="9" xfId="0" applyFont="1" applyFill="1" applyBorder="1" applyAlignment="1">
      <alignment horizontal="center"/>
    </xf>
    <xf numFmtId="0" fontId="25" fillId="6" borderId="8" xfId="0" applyFont="1" applyFill="1" applyBorder="1" applyAlignment="1">
      <alignment horizontal="center"/>
    </xf>
    <xf numFmtId="0" fontId="25" fillId="6" borderId="2" xfId="0" applyFont="1" applyFill="1" applyBorder="1" applyAlignment="1">
      <alignment horizontal="center"/>
    </xf>
    <xf numFmtId="0" fontId="25" fillId="6" borderId="5" xfId="0" applyFont="1" applyFill="1" applyBorder="1" applyAlignment="1">
      <alignment horizontal="center"/>
    </xf>
    <xf numFmtId="0" fontId="25" fillId="6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20" fillId="6" borderId="5" xfId="0" applyFont="1" applyFill="1" applyBorder="1" applyAlignment="1">
      <alignment horizontal="center"/>
    </xf>
    <xf numFmtId="0" fontId="20" fillId="6" borderId="0" xfId="0" applyFont="1" applyFill="1" applyAlignment="1">
      <alignment horizontal="center"/>
    </xf>
    <xf numFmtId="0" fontId="26" fillId="6" borderId="0" xfId="1" applyFont="1" applyFill="1" applyAlignment="1">
      <alignment horizontal="center"/>
    </xf>
    <xf numFmtId="0" fontId="26" fillId="6" borderId="2" xfId="1" applyFont="1" applyFill="1" applyBorder="1" applyAlignment="1">
      <alignment horizontal="center"/>
    </xf>
    <xf numFmtId="0" fontId="26" fillId="6" borderId="5" xfId="1" applyFont="1" applyFill="1" applyBorder="1" applyAlignment="1">
      <alignment horizontal="center"/>
    </xf>
    <xf numFmtId="0" fontId="26" fillId="6" borderId="8" xfId="1" applyFont="1" applyFill="1" applyBorder="1" applyAlignment="1">
      <alignment horizontal="center"/>
    </xf>
    <xf numFmtId="0" fontId="26" fillId="6" borderId="7" xfId="1" applyFont="1" applyFill="1" applyBorder="1" applyAlignment="1">
      <alignment horizontal="center"/>
    </xf>
    <xf numFmtId="0" fontId="26" fillId="6" borderId="9" xfId="1" applyFont="1" applyFill="1" applyBorder="1" applyAlignment="1">
      <alignment horizontal="center"/>
    </xf>
    <xf numFmtId="0" fontId="20" fillId="6" borderId="8" xfId="0" applyFont="1" applyFill="1" applyBorder="1" applyAlignment="1">
      <alignment horizontal="center"/>
    </xf>
    <xf numFmtId="0" fontId="20" fillId="6" borderId="9" xfId="0" applyFont="1" applyFill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3" fillId="0" borderId="12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18" fillId="0" borderId="25" xfId="0" applyFont="1" applyBorder="1" applyAlignment="1">
      <alignment horizontal="center"/>
    </xf>
    <xf numFmtId="0" fontId="25" fillId="7" borderId="7" xfId="0" applyFont="1" applyFill="1" applyBorder="1" applyAlignment="1">
      <alignment horizontal="center"/>
    </xf>
    <xf numFmtId="0" fontId="25" fillId="7" borderId="9" xfId="0" applyFont="1" applyFill="1" applyBorder="1" applyAlignment="1">
      <alignment horizontal="center"/>
    </xf>
    <xf numFmtId="0" fontId="25" fillId="7" borderId="19" xfId="0" applyFont="1" applyFill="1" applyBorder="1" applyAlignment="1">
      <alignment horizontal="center"/>
    </xf>
    <xf numFmtId="0" fontId="25" fillId="7" borderId="20" xfId="0" applyFont="1" applyFill="1" applyBorder="1" applyAlignment="1">
      <alignment horizontal="center"/>
    </xf>
    <xf numFmtId="0" fontId="25" fillId="7" borderId="21" xfId="0" applyFont="1" applyFill="1" applyBorder="1" applyAlignment="1">
      <alignment horizontal="center"/>
    </xf>
    <xf numFmtId="0" fontId="25" fillId="7" borderId="0" xfId="0" applyFont="1" applyFill="1" applyAlignment="1">
      <alignment horizontal="center"/>
    </xf>
    <xf numFmtId="0" fontId="25" fillId="6" borderId="20" xfId="0" applyFont="1" applyFill="1" applyBorder="1" applyAlignment="1">
      <alignment horizontal="center"/>
    </xf>
    <xf numFmtId="0" fontId="25" fillId="6" borderId="20" xfId="0" applyFont="1" applyFill="1" applyBorder="1" applyAlignment="1">
      <alignment vertical="center" wrapText="1"/>
    </xf>
    <xf numFmtId="0" fontId="25" fillId="7" borderId="5" xfId="0" applyFont="1" applyFill="1" applyBorder="1" applyAlignment="1">
      <alignment horizontal="center"/>
    </xf>
    <xf numFmtId="0" fontId="25" fillId="7" borderId="5" xfId="0" applyFont="1" applyFill="1" applyBorder="1" applyAlignment="1">
      <alignment horizontal="center"/>
    </xf>
    <xf numFmtId="0" fontId="25" fillId="7" borderId="2" xfId="0" applyFont="1" applyFill="1" applyBorder="1" applyAlignment="1">
      <alignment horizontal="center"/>
    </xf>
    <xf numFmtId="0" fontId="8" fillId="3" borderId="22" xfId="0" applyFont="1" applyFill="1" applyBorder="1"/>
    <xf numFmtId="0" fontId="10" fillId="5" borderId="24" xfId="0" applyFont="1" applyFill="1" applyBorder="1"/>
  </cellXfs>
  <cellStyles count="2">
    <cellStyle name="blp_column_header" xfId="1" xr:uid="{627DF631-9FA7-4010-9FEF-0AB43A065D53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8980E-7A8A-4EAC-A286-190AE502CCF6}">
  <dimension ref="A1:M378"/>
  <sheetViews>
    <sheetView showGridLines="0" workbookViewId="0">
      <selection activeCell="H10" sqref="H10"/>
    </sheetView>
  </sheetViews>
  <sheetFormatPr baseColWidth="10" defaultColWidth="8.83203125" defaultRowHeight="16" x14ac:dyDescent="0.2"/>
  <cols>
    <col min="1" max="1" width="17.1640625" style="19" bestFit="1" customWidth="1"/>
    <col min="2" max="2" width="32" style="19" bestFit="1" customWidth="1"/>
    <col min="3" max="3" width="20.1640625" style="19" bestFit="1" customWidth="1"/>
    <col min="4" max="4" width="14.5" style="19" bestFit="1" customWidth="1"/>
    <col min="5" max="5" width="39.33203125" style="19" bestFit="1" customWidth="1"/>
    <col min="6" max="6" width="12.1640625" style="19" customWidth="1"/>
    <col min="7" max="7" width="32.1640625" style="19" bestFit="1" customWidth="1"/>
    <col min="8" max="8" width="25.1640625" style="19" bestFit="1" customWidth="1"/>
    <col min="9" max="9" width="20.1640625" style="19" bestFit="1" customWidth="1"/>
    <col min="10" max="10" width="17.1640625" style="19" bestFit="1" customWidth="1"/>
    <col min="11" max="11" width="32" style="19" bestFit="1" customWidth="1"/>
    <col min="12" max="12" width="18.5" style="19" bestFit="1" customWidth="1"/>
    <col min="13" max="13" width="20.1640625" style="19" bestFit="1" customWidth="1"/>
    <col min="14" max="16384" width="8.83203125" style="19"/>
  </cols>
  <sheetData>
    <row r="1" spans="1:13" x14ac:dyDescent="0.2">
      <c r="A1" s="349" t="s">
        <v>0</v>
      </c>
      <c r="B1" s="384" t="s">
        <v>4541</v>
      </c>
      <c r="C1" s="384" t="s">
        <v>2</v>
      </c>
      <c r="D1" s="384" t="s">
        <v>4540</v>
      </c>
      <c r="E1" s="384" t="s">
        <v>564</v>
      </c>
      <c r="F1" s="385" t="s">
        <v>565</v>
      </c>
      <c r="G1" s="180">
        <v>5.5876954520000002</v>
      </c>
      <c r="J1" s="175"/>
      <c r="K1" s="175"/>
      <c r="L1" s="175"/>
      <c r="M1" s="175"/>
    </row>
    <row r="2" spans="1:13" x14ac:dyDescent="0.2">
      <c r="A2" s="21" t="s">
        <v>3</v>
      </c>
      <c r="B2" s="22" t="s">
        <v>4</v>
      </c>
      <c r="C2" s="22" t="s">
        <v>5</v>
      </c>
      <c r="D2" s="22">
        <v>2010</v>
      </c>
      <c r="E2" s="188" t="s">
        <v>567</v>
      </c>
      <c r="F2" s="32"/>
      <c r="H2" s="22"/>
      <c r="J2" s="176"/>
      <c r="K2" s="176"/>
      <c r="L2" s="177"/>
      <c r="M2" s="176"/>
    </row>
    <row r="3" spans="1:13" x14ac:dyDescent="0.2">
      <c r="A3" s="21" t="s">
        <v>6</v>
      </c>
      <c r="B3" s="22" t="s">
        <v>7</v>
      </c>
      <c r="C3" s="22" t="s">
        <v>5</v>
      </c>
      <c r="D3" s="22">
        <v>2010</v>
      </c>
      <c r="E3" s="188" t="s">
        <v>568</v>
      </c>
      <c r="F3" s="32">
        <v>2018</v>
      </c>
      <c r="H3" s="22"/>
      <c r="J3" s="176"/>
      <c r="K3" s="176"/>
      <c r="L3" s="177"/>
      <c r="M3" s="176"/>
    </row>
    <row r="4" spans="1:13" x14ac:dyDescent="0.2">
      <c r="A4" s="21" t="s">
        <v>8</v>
      </c>
      <c r="B4" s="22" t="s">
        <v>9</v>
      </c>
      <c r="C4" s="22" t="s">
        <v>5</v>
      </c>
      <c r="D4" s="22">
        <v>2010</v>
      </c>
      <c r="E4" s="188" t="s">
        <v>569</v>
      </c>
      <c r="F4" s="32"/>
      <c r="H4" s="107"/>
      <c r="J4" s="176"/>
      <c r="K4" s="176"/>
      <c r="L4" s="177"/>
      <c r="M4" s="176"/>
    </row>
    <row r="5" spans="1:13" x14ac:dyDescent="0.2">
      <c r="A5" s="21" t="s">
        <v>10</v>
      </c>
      <c r="B5" s="22" t="s">
        <v>11</v>
      </c>
      <c r="C5" s="22" t="s">
        <v>5</v>
      </c>
      <c r="D5" s="22">
        <v>2010</v>
      </c>
      <c r="E5" s="188" t="s">
        <v>570</v>
      </c>
      <c r="F5" s="32"/>
      <c r="J5" s="176"/>
      <c r="K5" s="176"/>
      <c r="L5" s="177"/>
      <c r="M5" s="176"/>
    </row>
    <row r="6" spans="1:13" x14ac:dyDescent="0.2">
      <c r="A6" s="21" t="s">
        <v>12</v>
      </c>
      <c r="B6" s="22" t="s">
        <v>13</v>
      </c>
      <c r="C6" s="22" t="s">
        <v>5</v>
      </c>
      <c r="D6" s="22">
        <v>2010</v>
      </c>
      <c r="E6" s="188" t="s">
        <v>571</v>
      </c>
      <c r="F6" s="32"/>
      <c r="J6" s="176"/>
      <c r="K6" s="176"/>
      <c r="L6" s="177"/>
      <c r="M6" s="176"/>
    </row>
    <row r="7" spans="1:13" x14ac:dyDescent="0.2">
      <c r="A7" s="21" t="s">
        <v>14</v>
      </c>
      <c r="B7" s="22" t="s">
        <v>15</v>
      </c>
      <c r="C7" s="22" t="s">
        <v>5</v>
      </c>
      <c r="D7" s="22">
        <v>2010</v>
      </c>
      <c r="E7" s="188" t="s">
        <v>572</v>
      </c>
      <c r="F7" s="32">
        <v>2019</v>
      </c>
      <c r="G7" s="108"/>
      <c r="H7" s="108"/>
      <c r="J7" s="176"/>
      <c r="K7" s="176"/>
      <c r="L7" s="177"/>
      <c r="M7" s="176"/>
    </row>
    <row r="8" spans="1:13" x14ac:dyDescent="0.2">
      <c r="A8" s="21" t="s">
        <v>524</v>
      </c>
      <c r="B8" s="22" t="s">
        <v>525</v>
      </c>
      <c r="C8" s="22" t="s">
        <v>5</v>
      </c>
      <c r="D8" s="22">
        <v>2019</v>
      </c>
      <c r="E8" s="189">
        <v>8063126000</v>
      </c>
      <c r="F8" s="32"/>
      <c r="H8" s="108"/>
      <c r="J8" s="176"/>
      <c r="K8" s="176"/>
      <c r="L8" s="177"/>
      <c r="M8" s="176"/>
    </row>
    <row r="9" spans="1:13" x14ac:dyDescent="0.2">
      <c r="A9" s="21" t="s">
        <v>573</v>
      </c>
      <c r="B9" s="22" t="s">
        <v>574</v>
      </c>
      <c r="C9" s="22" t="s">
        <v>5</v>
      </c>
      <c r="D9" s="19">
        <v>2019</v>
      </c>
      <c r="E9" s="189">
        <v>970229000</v>
      </c>
      <c r="F9" s="32"/>
      <c r="J9" s="176"/>
      <c r="K9" s="176"/>
      <c r="L9" s="177"/>
      <c r="M9" s="176"/>
    </row>
    <row r="10" spans="1:13" x14ac:dyDescent="0.2">
      <c r="A10" s="21" t="s">
        <v>16</v>
      </c>
      <c r="B10" s="22" t="s">
        <v>17</v>
      </c>
      <c r="C10" s="22" t="s">
        <v>18</v>
      </c>
      <c r="D10" s="22">
        <v>2010</v>
      </c>
      <c r="E10" s="190" t="s">
        <v>575</v>
      </c>
      <c r="F10" s="32"/>
      <c r="J10" s="176"/>
      <c r="K10" s="176"/>
      <c r="L10" s="177"/>
      <c r="M10" s="176"/>
    </row>
    <row r="11" spans="1:13" x14ac:dyDescent="0.2">
      <c r="A11" s="21" t="s">
        <v>19</v>
      </c>
      <c r="B11" s="22" t="s">
        <v>20</v>
      </c>
      <c r="C11" s="22" t="s">
        <v>18</v>
      </c>
      <c r="D11" s="22">
        <v>2010</v>
      </c>
      <c r="E11" s="190" t="s">
        <v>576</v>
      </c>
      <c r="F11" s="32">
        <v>2018</v>
      </c>
      <c r="G11" s="22"/>
      <c r="J11" s="176"/>
      <c r="K11" s="176"/>
      <c r="L11" s="177"/>
      <c r="M11" s="176"/>
    </row>
    <row r="12" spans="1:13" x14ac:dyDescent="0.2">
      <c r="A12" s="21" t="s">
        <v>21</v>
      </c>
      <c r="B12" s="22" t="s">
        <v>22</v>
      </c>
      <c r="C12" s="22" t="s">
        <v>18</v>
      </c>
      <c r="D12" s="22">
        <v>2010</v>
      </c>
      <c r="E12" s="190" t="s">
        <v>577</v>
      </c>
      <c r="F12" s="32">
        <v>2015</v>
      </c>
      <c r="J12" s="176"/>
      <c r="K12" s="176"/>
      <c r="L12" s="178"/>
      <c r="M12" s="176"/>
    </row>
    <row r="13" spans="1:13" x14ac:dyDescent="0.2">
      <c r="A13" s="21" t="s">
        <v>23</v>
      </c>
      <c r="B13" s="22" t="s">
        <v>24</v>
      </c>
      <c r="C13" s="22" t="s">
        <v>18</v>
      </c>
      <c r="D13" s="22">
        <v>2010</v>
      </c>
      <c r="E13" s="189">
        <f>MEDIAN(E2:E12)</f>
        <v>4516677500</v>
      </c>
      <c r="F13" s="32"/>
      <c r="J13" s="176"/>
      <c r="K13" s="176"/>
      <c r="L13" s="177"/>
      <c r="M13" s="176"/>
    </row>
    <row r="14" spans="1:13" x14ac:dyDescent="0.2">
      <c r="A14" s="21" t="s">
        <v>25</v>
      </c>
      <c r="B14" s="22" t="s">
        <v>26</v>
      </c>
      <c r="C14" s="22" t="s">
        <v>18</v>
      </c>
      <c r="D14" s="22">
        <v>2010</v>
      </c>
      <c r="E14" s="190" t="s">
        <v>578</v>
      </c>
      <c r="F14" s="32"/>
      <c r="J14" s="176"/>
      <c r="K14" s="176"/>
      <c r="L14" s="177"/>
      <c r="M14" s="176"/>
    </row>
    <row r="15" spans="1:13" x14ac:dyDescent="0.2">
      <c r="A15" s="21" t="s">
        <v>27</v>
      </c>
      <c r="B15" s="22" t="s">
        <v>28</v>
      </c>
      <c r="C15" s="22" t="s">
        <v>18</v>
      </c>
      <c r="D15" s="22">
        <v>2010</v>
      </c>
      <c r="E15" s="190" t="s">
        <v>579</v>
      </c>
      <c r="F15" s="32"/>
      <c r="J15" s="176"/>
      <c r="K15" s="176"/>
      <c r="L15" s="177"/>
      <c r="M15" s="176"/>
    </row>
    <row r="16" spans="1:13" x14ac:dyDescent="0.2">
      <c r="A16" s="21" t="s">
        <v>29</v>
      </c>
      <c r="B16" s="22" t="s">
        <v>30</v>
      </c>
      <c r="C16" s="22" t="s">
        <v>18</v>
      </c>
      <c r="D16" s="22">
        <v>2010</v>
      </c>
      <c r="E16" s="191">
        <f>14597259000/G1</f>
        <v>2612393450.1074524</v>
      </c>
      <c r="F16" s="32">
        <v>2015</v>
      </c>
      <c r="J16" s="176"/>
      <c r="K16" s="176"/>
      <c r="L16" s="177"/>
      <c r="M16" s="176"/>
    </row>
    <row r="17" spans="1:13" x14ac:dyDescent="0.2">
      <c r="A17" s="21" t="s">
        <v>415</v>
      </c>
      <c r="B17" s="22" t="s">
        <v>416</v>
      </c>
      <c r="C17" s="22" t="s">
        <v>18</v>
      </c>
      <c r="D17" s="22">
        <v>2014</v>
      </c>
      <c r="E17" s="191">
        <v>1363858000</v>
      </c>
      <c r="F17" s="32"/>
      <c r="J17" s="176"/>
      <c r="K17" s="176"/>
      <c r="L17" s="177"/>
      <c r="M17" s="176"/>
    </row>
    <row r="18" spans="1:13" x14ac:dyDescent="0.2">
      <c r="A18" s="21" t="s">
        <v>439</v>
      </c>
      <c r="B18" s="22" t="s">
        <v>440</v>
      </c>
      <c r="C18" s="22" t="s">
        <v>18</v>
      </c>
      <c r="D18" s="22">
        <v>2015</v>
      </c>
      <c r="E18" s="191">
        <v>140653000</v>
      </c>
      <c r="F18" s="32"/>
      <c r="J18" s="176"/>
      <c r="K18" s="176"/>
      <c r="L18" s="179"/>
      <c r="M18" s="176"/>
    </row>
    <row r="19" spans="1:13" x14ac:dyDescent="0.2">
      <c r="A19" s="21" t="s">
        <v>441</v>
      </c>
      <c r="B19" s="22" t="s">
        <v>442</v>
      </c>
      <c r="C19" s="22" t="s">
        <v>18</v>
      </c>
      <c r="D19" s="22">
        <v>2015</v>
      </c>
      <c r="E19" s="191">
        <v>814603000</v>
      </c>
      <c r="F19" s="32"/>
      <c r="J19" s="176"/>
      <c r="K19" s="176"/>
      <c r="L19" s="177"/>
      <c r="M19" s="176"/>
    </row>
    <row r="20" spans="1:13" x14ac:dyDescent="0.2">
      <c r="A20" s="21" t="s">
        <v>526</v>
      </c>
      <c r="B20" s="22" t="s">
        <v>527</v>
      </c>
      <c r="C20" s="22" t="s">
        <v>18</v>
      </c>
      <c r="D20" s="22">
        <v>2019</v>
      </c>
      <c r="E20" s="191">
        <v>438055000</v>
      </c>
      <c r="F20" s="32"/>
      <c r="J20" s="176"/>
      <c r="K20" s="176"/>
      <c r="L20" s="177"/>
      <c r="M20" s="176"/>
    </row>
    <row r="21" spans="1:13" x14ac:dyDescent="0.2">
      <c r="A21" s="21" t="s">
        <v>31</v>
      </c>
      <c r="B21" s="22" t="s">
        <v>32</v>
      </c>
      <c r="C21" s="22" t="s">
        <v>33</v>
      </c>
      <c r="D21" s="22">
        <v>2010</v>
      </c>
      <c r="E21" s="190" t="s">
        <v>580</v>
      </c>
      <c r="F21" s="32"/>
      <c r="J21" s="176"/>
      <c r="K21" s="176"/>
      <c r="L21" s="177"/>
      <c r="M21" s="176"/>
    </row>
    <row r="22" spans="1:13" x14ac:dyDescent="0.2">
      <c r="A22" s="21" t="s">
        <v>34</v>
      </c>
      <c r="B22" s="22" t="s">
        <v>35</v>
      </c>
      <c r="C22" s="22" t="s">
        <v>33</v>
      </c>
      <c r="D22" s="22">
        <v>2010</v>
      </c>
      <c r="E22" s="191">
        <f>66175000/G1</f>
        <v>11842986.177121378</v>
      </c>
      <c r="F22" s="32">
        <v>2014</v>
      </c>
      <c r="J22" s="176"/>
      <c r="K22" s="176"/>
      <c r="L22" s="179"/>
      <c r="M22" s="176"/>
    </row>
    <row r="23" spans="1:13" x14ac:dyDescent="0.2">
      <c r="A23" s="21" t="s">
        <v>36</v>
      </c>
      <c r="B23" s="22" t="s">
        <v>37</v>
      </c>
      <c r="C23" s="22" t="s">
        <v>33</v>
      </c>
      <c r="D23" s="22">
        <v>2010</v>
      </c>
      <c r="E23" s="190" t="s">
        <v>581</v>
      </c>
      <c r="F23" s="32"/>
      <c r="J23" s="176"/>
      <c r="K23" s="176"/>
      <c r="L23" s="179"/>
      <c r="M23" s="176"/>
    </row>
    <row r="24" spans="1:13" x14ac:dyDescent="0.2">
      <c r="A24" s="21" t="s">
        <v>38</v>
      </c>
      <c r="B24" s="22" t="s">
        <v>39</v>
      </c>
      <c r="C24" s="22" t="s">
        <v>33</v>
      </c>
      <c r="D24" s="22">
        <v>2010</v>
      </c>
      <c r="E24" s="190" t="s">
        <v>582</v>
      </c>
      <c r="F24" s="32"/>
      <c r="J24" s="176"/>
      <c r="K24" s="176"/>
      <c r="L24" s="177"/>
      <c r="M24" s="176"/>
    </row>
    <row r="25" spans="1:13" x14ac:dyDescent="0.2">
      <c r="A25" s="21" t="s">
        <v>40</v>
      </c>
      <c r="B25" s="22" t="s">
        <v>41</v>
      </c>
      <c r="C25" s="22" t="s">
        <v>33</v>
      </c>
      <c r="D25" s="22">
        <v>2010</v>
      </c>
      <c r="E25" s="190" t="s">
        <v>583</v>
      </c>
      <c r="F25" s="32"/>
      <c r="J25" s="176"/>
      <c r="K25" s="176"/>
      <c r="L25" s="177"/>
      <c r="M25" s="176"/>
    </row>
    <row r="26" spans="1:13" x14ac:dyDescent="0.2">
      <c r="A26" s="21" t="s">
        <v>42</v>
      </c>
      <c r="B26" s="22" t="s">
        <v>43</v>
      </c>
      <c r="C26" s="22" t="s">
        <v>33</v>
      </c>
      <c r="D26" s="22">
        <v>2010</v>
      </c>
      <c r="E26" s="191">
        <f>7746875000/G1</f>
        <v>1386416827.2140112</v>
      </c>
      <c r="F26" s="32">
        <v>2014</v>
      </c>
      <c r="J26" s="176"/>
      <c r="K26" s="176"/>
      <c r="L26" s="177"/>
      <c r="M26" s="176"/>
    </row>
    <row r="27" spans="1:13" x14ac:dyDescent="0.2">
      <c r="A27" s="21" t="s">
        <v>44</v>
      </c>
      <c r="B27" s="22" t="s">
        <v>45</v>
      </c>
      <c r="C27" s="22" t="s">
        <v>33</v>
      </c>
      <c r="D27" s="22">
        <v>2010</v>
      </c>
      <c r="E27" s="190" t="s">
        <v>584</v>
      </c>
      <c r="F27" s="32"/>
      <c r="J27" s="176"/>
      <c r="K27" s="176"/>
      <c r="L27" s="177"/>
      <c r="M27" s="176"/>
    </row>
    <row r="28" spans="1:13" x14ac:dyDescent="0.2">
      <c r="A28" s="21" t="s">
        <v>46</v>
      </c>
      <c r="B28" s="22" t="s">
        <v>47</v>
      </c>
      <c r="C28" s="22" t="s">
        <v>33</v>
      </c>
      <c r="D28" s="22">
        <v>2010</v>
      </c>
      <c r="E28" s="190" t="s">
        <v>585</v>
      </c>
      <c r="F28" s="32"/>
      <c r="J28" s="176"/>
      <c r="K28" s="176"/>
      <c r="L28" s="177"/>
      <c r="M28" s="176"/>
    </row>
    <row r="29" spans="1:13" x14ac:dyDescent="0.2">
      <c r="A29" s="21" t="s">
        <v>48</v>
      </c>
      <c r="B29" s="22" t="s">
        <v>49</v>
      </c>
      <c r="C29" s="22" t="s">
        <v>33</v>
      </c>
      <c r="D29" s="22">
        <v>2010</v>
      </c>
      <c r="E29" s="190" t="s">
        <v>586</v>
      </c>
      <c r="F29" s="32"/>
      <c r="J29" s="176"/>
      <c r="K29" s="176"/>
      <c r="L29" s="177"/>
      <c r="M29" s="176"/>
    </row>
    <row r="30" spans="1:13" x14ac:dyDescent="0.2">
      <c r="A30" s="21" t="s">
        <v>50</v>
      </c>
      <c r="B30" s="22" t="s">
        <v>51</v>
      </c>
      <c r="C30" s="22" t="s">
        <v>33</v>
      </c>
      <c r="D30" s="22">
        <v>2010</v>
      </c>
      <c r="E30" s="190" t="s">
        <v>587</v>
      </c>
      <c r="F30" s="32">
        <v>2016</v>
      </c>
      <c r="J30" s="176"/>
      <c r="K30" s="176"/>
      <c r="L30" s="177"/>
      <c r="M30" s="176"/>
    </row>
    <row r="31" spans="1:13" x14ac:dyDescent="0.2">
      <c r="A31" s="21" t="s">
        <v>375</v>
      </c>
      <c r="B31" s="22" t="s">
        <v>376</v>
      </c>
      <c r="C31" s="22" t="s">
        <v>33</v>
      </c>
      <c r="D31" s="22">
        <v>2011</v>
      </c>
      <c r="E31" s="191">
        <f>397093000/G1</f>
        <v>71065612.542979375</v>
      </c>
      <c r="F31" s="32">
        <v>2019</v>
      </c>
      <c r="J31" s="176"/>
      <c r="K31" s="176"/>
      <c r="L31" s="177"/>
      <c r="M31" s="176"/>
    </row>
    <row r="32" spans="1:13" x14ac:dyDescent="0.2">
      <c r="A32" s="21" t="s">
        <v>377</v>
      </c>
      <c r="B32" s="22" t="s">
        <v>378</v>
      </c>
      <c r="C32" s="22" t="s">
        <v>33</v>
      </c>
      <c r="D32" s="22">
        <v>2011</v>
      </c>
      <c r="E32" s="190" t="s">
        <v>588</v>
      </c>
      <c r="F32" s="32"/>
      <c r="J32" s="176"/>
      <c r="K32" s="176"/>
      <c r="L32" s="177"/>
      <c r="M32" s="176"/>
    </row>
    <row r="33" spans="1:13" x14ac:dyDescent="0.2">
      <c r="A33" s="21" t="s">
        <v>52</v>
      </c>
      <c r="B33" s="22" t="s">
        <v>53</v>
      </c>
      <c r="C33" s="22" t="s">
        <v>33</v>
      </c>
      <c r="D33" s="22">
        <v>2010</v>
      </c>
      <c r="E33" s="190" t="s">
        <v>589</v>
      </c>
      <c r="F33" s="32"/>
      <c r="J33" s="176"/>
      <c r="K33" s="176"/>
      <c r="L33" s="177"/>
      <c r="M33" s="176"/>
    </row>
    <row r="34" spans="1:13" x14ac:dyDescent="0.2">
      <c r="A34" s="21" t="s">
        <v>461</v>
      </c>
      <c r="B34" s="22" t="s">
        <v>462</v>
      </c>
      <c r="C34" s="22" t="s">
        <v>33</v>
      </c>
      <c r="D34" s="22">
        <v>2016</v>
      </c>
      <c r="E34" s="191">
        <v>351046000</v>
      </c>
      <c r="F34" s="32"/>
      <c r="J34" s="176"/>
      <c r="K34" s="176"/>
      <c r="L34" s="177"/>
      <c r="M34" s="176"/>
    </row>
    <row r="35" spans="1:13" x14ac:dyDescent="0.2">
      <c r="A35" s="21" t="s">
        <v>502</v>
      </c>
      <c r="B35" s="22" t="s">
        <v>503</v>
      </c>
      <c r="C35" s="22" t="s">
        <v>33</v>
      </c>
      <c r="D35" s="22">
        <v>2018</v>
      </c>
      <c r="E35" s="191">
        <v>613401000</v>
      </c>
      <c r="F35" s="32"/>
      <c r="J35" s="176"/>
      <c r="K35" s="176"/>
      <c r="L35" s="177"/>
      <c r="M35" s="176"/>
    </row>
    <row r="36" spans="1:13" x14ac:dyDescent="0.2">
      <c r="A36" s="21" t="s">
        <v>544</v>
      </c>
      <c r="B36" s="22" t="s">
        <v>545</v>
      </c>
      <c r="C36" s="22" t="s">
        <v>33</v>
      </c>
      <c r="D36" s="22">
        <v>2018</v>
      </c>
      <c r="E36" s="191">
        <v>496526000</v>
      </c>
      <c r="F36" s="32"/>
      <c r="J36" s="176"/>
      <c r="K36" s="176"/>
      <c r="L36" s="177"/>
      <c r="M36" s="176"/>
    </row>
    <row r="37" spans="1:13" x14ac:dyDescent="0.2">
      <c r="A37" s="21" t="s">
        <v>54</v>
      </c>
      <c r="B37" s="22" t="s">
        <v>55</v>
      </c>
      <c r="C37" s="22" t="s">
        <v>56</v>
      </c>
      <c r="D37" s="22">
        <v>2010</v>
      </c>
      <c r="E37" s="190" t="s">
        <v>590</v>
      </c>
      <c r="F37" s="32"/>
      <c r="J37" s="176"/>
      <c r="K37" s="176"/>
      <c r="L37" s="177"/>
      <c r="M37" s="176"/>
    </row>
    <row r="38" spans="1:13" x14ac:dyDescent="0.2">
      <c r="A38" s="21" t="s">
        <v>57</v>
      </c>
      <c r="B38" s="22" t="s">
        <v>58</v>
      </c>
      <c r="C38" s="22" t="s">
        <v>56</v>
      </c>
      <c r="D38" s="22">
        <v>2010</v>
      </c>
      <c r="E38" s="190" t="s">
        <v>591</v>
      </c>
      <c r="F38" s="32"/>
      <c r="J38" s="176"/>
      <c r="K38" s="176"/>
      <c r="L38" s="177"/>
      <c r="M38" s="176"/>
    </row>
    <row r="39" spans="1:13" x14ac:dyDescent="0.2">
      <c r="A39" s="21" t="s">
        <v>59</v>
      </c>
      <c r="B39" s="22" t="s">
        <v>60</v>
      </c>
      <c r="C39" s="22" t="s">
        <v>56</v>
      </c>
      <c r="D39" s="22">
        <v>2010</v>
      </c>
      <c r="E39" s="190" t="s">
        <v>592</v>
      </c>
      <c r="F39" s="32"/>
      <c r="J39" s="176"/>
      <c r="K39" s="176"/>
      <c r="L39" s="177"/>
      <c r="M39" s="176"/>
    </row>
    <row r="40" spans="1:13" x14ac:dyDescent="0.2">
      <c r="A40" s="21" t="s">
        <v>61</v>
      </c>
      <c r="B40" s="22" t="s">
        <v>62</v>
      </c>
      <c r="C40" s="22" t="s">
        <v>56</v>
      </c>
      <c r="D40" s="22">
        <v>2010</v>
      </c>
      <c r="E40" s="190" t="s">
        <v>593</v>
      </c>
      <c r="F40" s="32">
        <v>2018</v>
      </c>
      <c r="J40" s="176"/>
      <c r="K40" s="176"/>
      <c r="L40" s="177"/>
      <c r="M40" s="176"/>
    </row>
    <row r="41" spans="1:13" x14ac:dyDescent="0.2">
      <c r="A41" s="21" t="s">
        <v>63</v>
      </c>
      <c r="B41" s="22" t="s">
        <v>64</v>
      </c>
      <c r="C41" s="22" t="s">
        <v>56</v>
      </c>
      <c r="D41" s="22">
        <v>2010</v>
      </c>
      <c r="E41" s="190" t="s">
        <v>594</v>
      </c>
      <c r="F41" s="32"/>
      <c r="J41" s="176"/>
      <c r="K41" s="176"/>
      <c r="L41" s="177"/>
      <c r="M41" s="176"/>
    </row>
    <row r="42" spans="1:13" x14ac:dyDescent="0.2">
      <c r="A42" s="21" t="s">
        <v>65</v>
      </c>
      <c r="B42" s="22" t="s">
        <v>66</v>
      </c>
      <c r="C42" s="22" t="s">
        <v>56</v>
      </c>
      <c r="D42" s="22">
        <v>2010</v>
      </c>
      <c r="E42" s="190" t="s">
        <v>595</v>
      </c>
      <c r="F42" s="32"/>
      <c r="J42" s="176"/>
      <c r="K42" s="176"/>
      <c r="L42" s="177"/>
      <c r="M42" s="176"/>
    </row>
    <row r="43" spans="1:13" x14ac:dyDescent="0.2">
      <c r="A43" s="21" t="s">
        <v>67</v>
      </c>
      <c r="B43" s="22" t="s">
        <v>68</v>
      </c>
      <c r="C43" s="22" t="s">
        <v>56</v>
      </c>
      <c r="D43" s="22">
        <v>2010</v>
      </c>
      <c r="E43" s="191">
        <v>272260512</v>
      </c>
      <c r="F43" s="32"/>
      <c r="J43" s="176"/>
      <c r="K43" s="176"/>
      <c r="L43" s="177"/>
      <c r="M43" s="176"/>
    </row>
    <row r="44" spans="1:13" x14ac:dyDescent="0.2">
      <c r="A44" s="21" t="s">
        <v>69</v>
      </c>
      <c r="B44" s="22" t="s">
        <v>70</v>
      </c>
      <c r="C44" s="22" t="s">
        <v>56</v>
      </c>
      <c r="D44" s="22">
        <v>2010</v>
      </c>
      <c r="E44" s="190" t="s">
        <v>596</v>
      </c>
      <c r="F44" s="32"/>
      <c r="J44" s="176"/>
      <c r="K44" s="176"/>
      <c r="L44" s="177"/>
      <c r="M44" s="176"/>
    </row>
    <row r="45" spans="1:13" x14ac:dyDescent="0.2">
      <c r="A45" s="21" t="s">
        <v>71</v>
      </c>
      <c r="B45" s="22" t="s">
        <v>72</v>
      </c>
      <c r="C45" s="22" t="s">
        <v>56</v>
      </c>
      <c r="D45" s="22">
        <v>2010</v>
      </c>
      <c r="E45" s="191">
        <f>1196034000/G1</f>
        <v>214047814.57298362</v>
      </c>
      <c r="F45" s="32"/>
      <c r="J45" s="176"/>
      <c r="K45" s="176"/>
      <c r="L45" s="177"/>
      <c r="M45" s="176"/>
    </row>
    <row r="46" spans="1:13" x14ac:dyDescent="0.2">
      <c r="A46" s="21" t="s">
        <v>73</v>
      </c>
      <c r="B46" s="22" t="s">
        <v>74</v>
      </c>
      <c r="C46" s="22" t="s">
        <v>56</v>
      </c>
      <c r="D46" s="22">
        <v>2010</v>
      </c>
      <c r="E46" s="191">
        <v>56545500</v>
      </c>
      <c r="F46" s="32"/>
      <c r="J46" s="176"/>
      <c r="K46" s="176"/>
      <c r="L46" s="177"/>
      <c r="M46" s="176"/>
    </row>
    <row r="47" spans="1:13" x14ac:dyDescent="0.2">
      <c r="A47" s="21" t="s">
        <v>75</v>
      </c>
      <c r="B47" s="22" t="s">
        <v>76</v>
      </c>
      <c r="C47" s="22" t="s">
        <v>56</v>
      </c>
      <c r="D47" s="22">
        <v>2010</v>
      </c>
      <c r="E47" s="190" t="s">
        <v>597</v>
      </c>
      <c r="F47" s="32">
        <v>2018</v>
      </c>
      <c r="J47" s="176"/>
      <c r="K47" s="176"/>
      <c r="L47" s="177"/>
      <c r="M47" s="176"/>
    </row>
    <row r="48" spans="1:13" x14ac:dyDescent="0.2">
      <c r="A48" s="21" t="s">
        <v>77</v>
      </c>
      <c r="B48" s="22" t="s">
        <v>78</v>
      </c>
      <c r="C48" s="22" t="s">
        <v>56</v>
      </c>
      <c r="D48" s="22">
        <v>2010</v>
      </c>
      <c r="E48" s="191">
        <v>352135776</v>
      </c>
      <c r="F48" s="32"/>
      <c r="J48" s="176"/>
      <c r="K48" s="176"/>
      <c r="L48" s="177"/>
      <c r="M48" s="176"/>
    </row>
    <row r="49" spans="1:13" x14ac:dyDescent="0.2">
      <c r="A49" s="21" t="s">
        <v>79</v>
      </c>
      <c r="B49" s="22" t="s">
        <v>80</v>
      </c>
      <c r="C49" s="22" t="s">
        <v>56</v>
      </c>
      <c r="D49" s="22">
        <v>2010</v>
      </c>
      <c r="E49" s="190" t="s">
        <v>598</v>
      </c>
      <c r="F49" s="32"/>
      <c r="H49" s="19">
        <f>633/5.587695452</f>
        <v>113.2846278824002</v>
      </c>
      <c r="J49" s="176"/>
      <c r="K49" s="176"/>
      <c r="L49" s="179"/>
      <c r="M49" s="176"/>
    </row>
    <row r="50" spans="1:13" x14ac:dyDescent="0.2">
      <c r="A50" s="21" t="s">
        <v>81</v>
      </c>
      <c r="B50" s="22" t="s">
        <v>82</v>
      </c>
      <c r="C50" s="22" t="s">
        <v>56</v>
      </c>
      <c r="D50" s="22">
        <v>2010</v>
      </c>
      <c r="E50" s="190" t="s">
        <v>599</v>
      </c>
      <c r="F50" s="32"/>
      <c r="J50" s="176"/>
      <c r="K50" s="176"/>
      <c r="L50" s="179"/>
      <c r="M50" s="176"/>
    </row>
    <row r="51" spans="1:13" x14ac:dyDescent="0.2">
      <c r="A51" s="21" t="s">
        <v>83</v>
      </c>
      <c r="B51" s="22" t="s">
        <v>84</v>
      </c>
      <c r="C51" s="22" t="s">
        <v>56</v>
      </c>
      <c r="D51" s="22">
        <v>2010</v>
      </c>
      <c r="E51" s="190" t="s">
        <v>600</v>
      </c>
      <c r="F51" s="32"/>
      <c r="J51" s="176"/>
      <c r="K51" s="176"/>
      <c r="L51" s="179"/>
      <c r="M51" s="176"/>
    </row>
    <row r="52" spans="1:13" x14ac:dyDescent="0.2">
      <c r="A52" s="21" t="s">
        <v>85</v>
      </c>
      <c r="B52" s="22" t="s">
        <v>86</v>
      </c>
      <c r="C52" s="22" t="s">
        <v>56</v>
      </c>
      <c r="D52" s="22">
        <v>2010</v>
      </c>
      <c r="E52" s="190" t="s">
        <v>601</v>
      </c>
      <c r="F52" s="32"/>
      <c r="J52" s="176"/>
      <c r="K52" s="176"/>
      <c r="L52" s="179"/>
      <c r="M52" s="176"/>
    </row>
    <row r="53" spans="1:13" x14ac:dyDescent="0.2">
      <c r="A53" s="21" t="s">
        <v>87</v>
      </c>
      <c r="B53" s="22" t="s">
        <v>88</v>
      </c>
      <c r="C53" s="22" t="s">
        <v>56</v>
      </c>
      <c r="D53" s="22">
        <v>2010</v>
      </c>
      <c r="E53" s="191">
        <f>2106917000/G1</f>
        <v>377063678.23712951</v>
      </c>
      <c r="F53" s="32"/>
      <c r="J53" s="176"/>
      <c r="K53" s="176"/>
      <c r="L53" s="179"/>
      <c r="M53" s="176"/>
    </row>
    <row r="54" spans="1:13" x14ac:dyDescent="0.2">
      <c r="A54" s="21" t="s">
        <v>89</v>
      </c>
      <c r="B54" s="22" t="s">
        <v>90</v>
      </c>
      <c r="C54" s="22" t="s">
        <v>56</v>
      </c>
      <c r="D54" s="22">
        <v>2010</v>
      </c>
      <c r="E54" s="190" t="s">
        <v>602</v>
      </c>
      <c r="F54" s="32"/>
      <c r="J54" s="176"/>
      <c r="K54" s="176"/>
      <c r="L54" s="179"/>
      <c r="M54" s="176"/>
    </row>
    <row r="55" spans="1:13" x14ac:dyDescent="0.2">
      <c r="A55" s="21" t="s">
        <v>91</v>
      </c>
      <c r="B55" s="22" t="s">
        <v>92</v>
      </c>
      <c r="C55" s="22" t="s">
        <v>56</v>
      </c>
      <c r="D55" s="22">
        <v>2010</v>
      </c>
      <c r="E55" s="190" t="s">
        <v>603</v>
      </c>
      <c r="F55" s="32"/>
      <c r="J55" s="176"/>
      <c r="K55" s="176"/>
      <c r="L55" s="179"/>
      <c r="M55" s="176"/>
    </row>
    <row r="56" spans="1:13" x14ac:dyDescent="0.2">
      <c r="A56" s="21" t="s">
        <v>93</v>
      </c>
      <c r="B56" s="22" t="s">
        <v>94</v>
      </c>
      <c r="C56" s="22" t="s">
        <v>56</v>
      </c>
      <c r="D56" s="22">
        <v>2010</v>
      </c>
      <c r="E56" s="190" t="s">
        <v>604</v>
      </c>
      <c r="F56" s="32"/>
      <c r="J56" s="176"/>
      <c r="K56" s="176"/>
      <c r="L56" s="179"/>
      <c r="M56" s="176"/>
    </row>
    <row r="57" spans="1:13" x14ac:dyDescent="0.2">
      <c r="A57" s="21" t="s">
        <v>95</v>
      </c>
      <c r="B57" s="22" t="s">
        <v>96</v>
      </c>
      <c r="C57" s="22" t="s">
        <v>56</v>
      </c>
      <c r="D57" s="22">
        <v>2010</v>
      </c>
      <c r="E57" s="191">
        <v>10880609280</v>
      </c>
      <c r="F57" s="32"/>
      <c r="J57" s="176"/>
      <c r="K57" s="176"/>
      <c r="L57" s="179"/>
      <c r="M57" s="176"/>
    </row>
    <row r="58" spans="1:13" x14ac:dyDescent="0.2">
      <c r="A58" s="21" t="s">
        <v>97</v>
      </c>
      <c r="B58" s="22" t="s">
        <v>98</v>
      </c>
      <c r="C58" s="22" t="s">
        <v>56</v>
      </c>
      <c r="D58" s="22">
        <v>2010</v>
      </c>
      <c r="E58" s="190" t="s">
        <v>605</v>
      </c>
      <c r="F58" s="32"/>
      <c r="J58" s="176"/>
      <c r="K58" s="176"/>
      <c r="L58" s="179"/>
      <c r="M58" s="176"/>
    </row>
    <row r="59" spans="1:13" x14ac:dyDescent="0.2">
      <c r="A59" s="21" t="s">
        <v>99</v>
      </c>
      <c r="B59" s="22" t="s">
        <v>100</v>
      </c>
      <c r="C59" s="22" t="s">
        <v>56</v>
      </c>
      <c r="D59" s="22">
        <v>2010</v>
      </c>
      <c r="E59" s="189" t="s">
        <v>606</v>
      </c>
      <c r="F59" s="32">
        <v>2012</v>
      </c>
      <c r="J59" s="176"/>
      <c r="K59" s="176"/>
      <c r="L59" s="179"/>
      <c r="M59" s="176"/>
    </row>
    <row r="60" spans="1:13" x14ac:dyDescent="0.2">
      <c r="A60" s="21" t="s">
        <v>101</v>
      </c>
      <c r="B60" s="22" t="s">
        <v>102</v>
      </c>
      <c r="C60" s="22" t="s">
        <v>56</v>
      </c>
      <c r="D60" s="22">
        <v>2010</v>
      </c>
      <c r="E60" s="190" t="s">
        <v>607</v>
      </c>
      <c r="F60" s="32"/>
      <c r="H60" s="22"/>
      <c r="I60" s="109"/>
      <c r="J60" s="176"/>
      <c r="K60" s="176"/>
      <c r="L60" s="179"/>
      <c r="M60" s="176"/>
    </row>
    <row r="61" spans="1:13" x14ac:dyDescent="0.2">
      <c r="A61" s="21" t="s">
        <v>103</v>
      </c>
      <c r="B61" s="22" t="s">
        <v>104</v>
      </c>
      <c r="C61" s="22" t="s">
        <v>56</v>
      </c>
      <c r="D61" s="22">
        <v>2010</v>
      </c>
      <c r="E61" s="190" t="s">
        <v>608</v>
      </c>
      <c r="F61" s="32"/>
      <c r="H61" s="22"/>
      <c r="I61" s="109"/>
      <c r="J61" s="176"/>
      <c r="K61" s="176"/>
      <c r="L61" s="179"/>
      <c r="M61" s="176"/>
    </row>
    <row r="62" spans="1:13" x14ac:dyDescent="0.2">
      <c r="A62" s="21" t="s">
        <v>105</v>
      </c>
      <c r="B62" s="22" t="s">
        <v>106</v>
      </c>
      <c r="C62" s="22" t="s">
        <v>56</v>
      </c>
      <c r="D62" s="22">
        <v>2010</v>
      </c>
      <c r="E62" s="190" t="s">
        <v>609</v>
      </c>
      <c r="F62" s="32"/>
      <c r="H62" s="22"/>
      <c r="I62" s="109"/>
      <c r="J62" s="176"/>
      <c r="K62" s="176"/>
      <c r="L62" s="179"/>
      <c r="M62" s="176"/>
    </row>
    <row r="63" spans="1:13" x14ac:dyDescent="0.2">
      <c r="A63" s="21" t="s">
        <v>107</v>
      </c>
      <c r="B63" s="22" t="s">
        <v>108</v>
      </c>
      <c r="C63" s="22" t="s">
        <v>56</v>
      </c>
      <c r="D63" s="22">
        <v>2010</v>
      </c>
      <c r="E63" s="191">
        <v>1440382208</v>
      </c>
      <c r="F63" s="32"/>
      <c r="H63" s="22"/>
      <c r="I63" s="109"/>
      <c r="J63" s="176"/>
      <c r="K63" s="176"/>
      <c r="L63" s="179"/>
      <c r="M63" s="176"/>
    </row>
    <row r="64" spans="1:13" x14ac:dyDescent="0.2">
      <c r="A64" s="21" t="s">
        <v>109</v>
      </c>
      <c r="B64" s="22" t="s">
        <v>110</v>
      </c>
      <c r="C64" s="22" t="s">
        <v>56</v>
      </c>
      <c r="D64" s="22">
        <v>2010</v>
      </c>
      <c r="E64" s="191">
        <v>443222000000</v>
      </c>
      <c r="F64" s="32"/>
      <c r="H64" s="22"/>
      <c r="I64" s="109"/>
      <c r="J64" s="176"/>
      <c r="K64" s="176"/>
      <c r="L64" s="179"/>
      <c r="M64" s="176"/>
    </row>
    <row r="65" spans="1:13" x14ac:dyDescent="0.2">
      <c r="A65" s="21" t="s">
        <v>111</v>
      </c>
      <c r="B65" s="187" t="s">
        <v>112</v>
      </c>
      <c r="C65" s="22" t="s">
        <v>56</v>
      </c>
      <c r="D65" s="22">
        <v>2010</v>
      </c>
      <c r="E65" s="189" t="s">
        <v>606</v>
      </c>
      <c r="F65" s="32"/>
      <c r="H65" s="22"/>
      <c r="I65" s="109"/>
      <c r="J65" s="176"/>
      <c r="K65" s="176"/>
      <c r="L65" s="179"/>
      <c r="M65" s="176"/>
    </row>
    <row r="66" spans="1:13" x14ac:dyDescent="0.2">
      <c r="A66" s="21" t="s">
        <v>113</v>
      </c>
      <c r="B66" s="187" t="s">
        <v>114</v>
      </c>
      <c r="C66" s="22" t="s">
        <v>56</v>
      </c>
      <c r="D66" s="22">
        <v>2010</v>
      </c>
      <c r="E66" s="189" t="s">
        <v>606</v>
      </c>
      <c r="F66" s="32"/>
      <c r="H66" s="22"/>
      <c r="I66" s="109"/>
      <c r="J66" s="176"/>
      <c r="K66" s="176"/>
      <c r="L66" s="179"/>
      <c r="M66" s="176"/>
    </row>
    <row r="67" spans="1:13" x14ac:dyDescent="0.2">
      <c r="A67" s="21" t="s">
        <v>115</v>
      </c>
      <c r="B67" s="22" t="s">
        <v>116</v>
      </c>
      <c r="C67" s="22" t="s">
        <v>56</v>
      </c>
      <c r="D67" s="22">
        <v>2010</v>
      </c>
      <c r="E67" s="191">
        <v>1348096512</v>
      </c>
      <c r="F67" s="32"/>
      <c r="H67" s="22"/>
      <c r="I67" s="109"/>
      <c r="J67" s="176"/>
      <c r="K67" s="176"/>
      <c r="L67" s="179"/>
      <c r="M67" s="176"/>
    </row>
    <row r="68" spans="1:13" x14ac:dyDescent="0.2">
      <c r="A68" s="21" t="s">
        <v>117</v>
      </c>
      <c r="B68" s="22" t="s">
        <v>118</v>
      </c>
      <c r="C68" s="22" t="s">
        <v>56</v>
      </c>
      <c r="D68" s="22">
        <v>2010</v>
      </c>
      <c r="E68" s="191">
        <v>1686631808</v>
      </c>
      <c r="F68" s="32"/>
      <c r="H68" s="22"/>
      <c r="I68" s="109"/>
      <c r="J68" s="176"/>
      <c r="K68" s="176"/>
      <c r="L68" s="179"/>
      <c r="M68" s="176"/>
    </row>
    <row r="69" spans="1:13" x14ac:dyDescent="0.2">
      <c r="A69" s="21" t="s">
        <v>119</v>
      </c>
      <c r="B69" s="22" t="s">
        <v>120</v>
      </c>
      <c r="C69" s="22" t="s">
        <v>56</v>
      </c>
      <c r="D69" s="22">
        <v>2010</v>
      </c>
      <c r="E69" s="190" t="s">
        <v>610</v>
      </c>
      <c r="F69" s="32"/>
      <c r="H69" s="22"/>
      <c r="I69" s="109"/>
      <c r="J69" s="176"/>
      <c r="K69" s="176"/>
      <c r="L69" s="179"/>
      <c r="M69" s="176"/>
    </row>
    <row r="70" spans="1:13" x14ac:dyDescent="0.2">
      <c r="A70" s="21" t="s">
        <v>121</v>
      </c>
      <c r="B70" s="22" t="s">
        <v>122</v>
      </c>
      <c r="C70" s="22" t="s">
        <v>56</v>
      </c>
      <c r="D70" s="22">
        <v>2010</v>
      </c>
      <c r="E70" s="190" t="s">
        <v>611</v>
      </c>
      <c r="F70" s="32"/>
      <c r="H70" s="22"/>
      <c r="I70" s="109"/>
      <c r="J70" s="176"/>
      <c r="K70" s="176"/>
      <c r="L70" s="179"/>
      <c r="M70" s="176"/>
    </row>
    <row r="71" spans="1:13" x14ac:dyDescent="0.2">
      <c r="A71" s="21" t="s">
        <v>123</v>
      </c>
      <c r="B71" s="22" t="s">
        <v>124</v>
      </c>
      <c r="C71" s="22" t="s">
        <v>56</v>
      </c>
      <c r="D71" s="22">
        <v>2010</v>
      </c>
      <c r="E71" s="191">
        <v>153398352</v>
      </c>
      <c r="F71" s="32"/>
      <c r="H71" s="22"/>
      <c r="J71" s="176"/>
      <c r="K71" s="176"/>
      <c r="L71" s="179"/>
      <c r="M71" s="176"/>
    </row>
    <row r="72" spans="1:13" x14ac:dyDescent="0.2">
      <c r="A72" s="21" t="s">
        <v>125</v>
      </c>
      <c r="B72" s="22" t="s">
        <v>126</v>
      </c>
      <c r="C72" s="22" t="s">
        <v>56</v>
      </c>
      <c r="D72" s="22">
        <v>2010</v>
      </c>
      <c r="E72" s="191">
        <f>1607602000/G1</f>
        <v>287703940.52607</v>
      </c>
      <c r="F72" s="32">
        <v>2015</v>
      </c>
      <c r="H72" s="22"/>
      <c r="I72" s="109"/>
      <c r="J72" s="176"/>
      <c r="K72" s="176"/>
      <c r="L72" s="179"/>
      <c r="M72" s="176"/>
    </row>
    <row r="73" spans="1:13" x14ac:dyDescent="0.2">
      <c r="A73" s="21" t="s">
        <v>127</v>
      </c>
      <c r="B73" s="22" t="s">
        <v>128</v>
      </c>
      <c r="C73" s="22" t="s">
        <v>56</v>
      </c>
      <c r="D73" s="22">
        <v>2010</v>
      </c>
      <c r="E73" s="191">
        <v>30934599680</v>
      </c>
      <c r="F73" s="32"/>
      <c r="H73" s="22"/>
      <c r="J73" s="176"/>
      <c r="K73" s="176"/>
      <c r="L73" s="179"/>
      <c r="M73" s="176"/>
    </row>
    <row r="74" spans="1:13" x14ac:dyDescent="0.2">
      <c r="A74" s="21" t="s">
        <v>129</v>
      </c>
      <c r="B74" s="22" t="s">
        <v>130</v>
      </c>
      <c r="C74" s="22" t="s">
        <v>56</v>
      </c>
      <c r="D74" s="22">
        <v>2010</v>
      </c>
      <c r="E74" s="190" t="s">
        <v>612</v>
      </c>
      <c r="F74" s="32"/>
      <c r="H74" s="22"/>
      <c r="J74" s="176"/>
      <c r="K74" s="176"/>
      <c r="L74" s="179"/>
      <c r="M74" s="176"/>
    </row>
    <row r="75" spans="1:13" x14ac:dyDescent="0.2">
      <c r="A75" s="21" t="s">
        <v>131</v>
      </c>
      <c r="B75" s="22" t="s">
        <v>132</v>
      </c>
      <c r="C75" s="22" t="s">
        <v>56</v>
      </c>
      <c r="D75" s="22">
        <v>2010</v>
      </c>
      <c r="E75" s="191">
        <v>3868740096</v>
      </c>
      <c r="F75" s="32"/>
      <c r="H75" s="22"/>
      <c r="J75" s="176"/>
      <c r="K75" s="176"/>
      <c r="L75" s="179"/>
      <c r="M75" s="176"/>
    </row>
    <row r="76" spans="1:13" x14ac:dyDescent="0.2">
      <c r="A76" s="21" t="s">
        <v>133</v>
      </c>
      <c r="B76" s="22" t="s">
        <v>134</v>
      </c>
      <c r="C76" s="22" t="s">
        <v>56</v>
      </c>
      <c r="D76" s="22">
        <v>2010</v>
      </c>
      <c r="E76" s="191">
        <v>18767534080</v>
      </c>
      <c r="F76" s="32"/>
      <c r="H76" s="22"/>
      <c r="J76" s="176"/>
      <c r="K76" s="176"/>
      <c r="L76" s="179"/>
      <c r="M76" s="176"/>
    </row>
    <row r="77" spans="1:13" x14ac:dyDescent="0.2">
      <c r="A77" s="21" t="s">
        <v>135</v>
      </c>
      <c r="B77" s="22" t="s">
        <v>136</v>
      </c>
      <c r="C77" s="22" t="s">
        <v>56</v>
      </c>
      <c r="D77" s="22">
        <v>2010</v>
      </c>
      <c r="E77" s="191">
        <v>20767229952</v>
      </c>
      <c r="F77" s="32"/>
      <c r="H77" s="22"/>
      <c r="I77" s="109"/>
      <c r="J77" s="176"/>
      <c r="K77" s="176"/>
      <c r="L77" s="179"/>
      <c r="M77" s="176"/>
    </row>
    <row r="78" spans="1:13" x14ac:dyDescent="0.2">
      <c r="A78" s="21" t="s">
        <v>479</v>
      </c>
      <c r="B78" s="22" t="s">
        <v>480</v>
      </c>
      <c r="C78" s="22" t="s">
        <v>56</v>
      </c>
      <c r="D78" s="22">
        <v>2010</v>
      </c>
      <c r="E78" s="191">
        <v>337359872</v>
      </c>
      <c r="F78" s="32"/>
      <c r="H78" s="22"/>
      <c r="J78" s="176"/>
      <c r="K78" s="176"/>
      <c r="L78" s="179"/>
      <c r="M78" s="176"/>
    </row>
    <row r="79" spans="1:13" x14ac:dyDescent="0.2">
      <c r="A79" s="21" t="s">
        <v>379</v>
      </c>
      <c r="B79" s="22" t="s">
        <v>380</v>
      </c>
      <c r="C79" s="22" t="s">
        <v>56</v>
      </c>
      <c r="D79" s="22">
        <v>2011</v>
      </c>
      <c r="E79" s="191">
        <f>3256665000/G1</f>
        <v>582827934.6961087</v>
      </c>
      <c r="F79" s="32">
        <v>2021</v>
      </c>
      <c r="H79" s="22"/>
      <c r="J79" s="176"/>
      <c r="K79" s="176"/>
      <c r="L79" s="179"/>
      <c r="M79" s="176"/>
    </row>
    <row r="80" spans="1:13" x14ac:dyDescent="0.2">
      <c r="A80" s="21" t="s">
        <v>381</v>
      </c>
      <c r="B80" s="22" t="s">
        <v>382</v>
      </c>
      <c r="C80" s="22" t="s">
        <v>56</v>
      </c>
      <c r="D80" s="22">
        <v>2011</v>
      </c>
      <c r="E80" s="191">
        <f>4357800000/G1</f>
        <v>779892182.28423953</v>
      </c>
      <c r="F80" s="32">
        <v>2020</v>
      </c>
      <c r="H80" s="22"/>
      <c r="J80" s="176"/>
      <c r="K80" s="176"/>
      <c r="L80" s="179"/>
      <c r="M80" s="176"/>
    </row>
    <row r="81" spans="1:13" x14ac:dyDescent="0.2">
      <c r="A81" s="21" t="s">
        <v>383</v>
      </c>
      <c r="B81" s="22" t="s">
        <v>384</v>
      </c>
      <c r="C81" s="22" t="s">
        <v>56</v>
      </c>
      <c r="D81" s="22">
        <v>2012</v>
      </c>
      <c r="E81" s="191">
        <f>1319570000/G1</f>
        <v>236156392.44040889</v>
      </c>
      <c r="F81" s="32"/>
      <c r="H81" s="22"/>
      <c r="J81" s="176"/>
      <c r="K81" s="176"/>
      <c r="L81" s="179"/>
      <c r="M81" s="176"/>
    </row>
    <row r="82" spans="1:13" x14ac:dyDescent="0.2">
      <c r="A82" s="21" t="s">
        <v>385</v>
      </c>
      <c r="B82" s="22" t="s">
        <v>386</v>
      </c>
      <c r="C82" s="22" t="s">
        <v>56</v>
      </c>
      <c r="D82" s="22">
        <v>2012</v>
      </c>
      <c r="E82" s="191">
        <f>3367783000/G1</f>
        <v>602714129.4528805</v>
      </c>
      <c r="F82" s="32">
        <v>2021</v>
      </c>
      <c r="H82" s="22"/>
      <c r="I82" s="109"/>
      <c r="J82" s="176"/>
      <c r="K82" s="176"/>
      <c r="L82" s="179"/>
      <c r="M82" s="176"/>
    </row>
    <row r="83" spans="1:13" x14ac:dyDescent="0.2">
      <c r="A83" s="21" t="s">
        <v>395</v>
      </c>
      <c r="B83" s="22" t="s">
        <v>396</v>
      </c>
      <c r="C83" s="22" t="s">
        <v>56</v>
      </c>
      <c r="D83" s="22">
        <v>2012</v>
      </c>
      <c r="E83" s="191">
        <f>612091000/G1</f>
        <v>109542655.86914095</v>
      </c>
      <c r="F83" s="32">
        <v>2013</v>
      </c>
      <c r="H83" s="22"/>
      <c r="I83" s="109"/>
      <c r="J83" s="176"/>
      <c r="K83" s="176"/>
      <c r="L83" s="179"/>
      <c r="M83" s="176"/>
    </row>
    <row r="84" spans="1:13" x14ac:dyDescent="0.2">
      <c r="A84" s="21" t="s">
        <v>387</v>
      </c>
      <c r="B84" s="22" t="s">
        <v>388</v>
      </c>
      <c r="C84" s="22" t="s">
        <v>56</v>
      </c>
      <c r="D84" s="22">
        <v>2012</v>
      </c>
      <c r="E84" s="191">
        <f>1306697000/G1</f>
        <v>233852580.41081941</v>
      </c>
      <c r="F84" s="32">
        <v>2019</v>
      </c>
      <c r="H84" s="22"/>
      <c r="I84" s="109"/>
      <c r="J84" s="176"/>
      <c r="K84" s="176"/>
      <c r="L84" s="179"/>
      <c r="M84" s="176"/>
    </row>
    <row r="85" spans="1:13" x14ac:dyDescent="0.2">
      <c r="A85" s="21" t="s">
        <v>393</v>
      </c>
      <c r="B85" s="22" t="s">
        <v>394</v>
      </c>
      <c r="C85" s="22" t="s">
        <v>56</v>
      </c>
      <c r="D85" s="22">
        <v>2012</v>
      </c>
      <c r="E85" s="191">
        <f>728918000/G1</f>
        <v>130450559.85273837</v>
      </c>
      <c r="F85" s="32">
        <v>2014</v>
      </c>
      <c r="H85" s="22"/>
      <c r="I85" s="109"/>
      <c r="J85" s="176"/>
      <c r="K85" s="176"/>
      <c r="L85" s="179"/>
      <c r="M85" s="176"/>
    </row>
    <row r="86" spans="1:13" x14ac:dyDescent="0.2">
      <c r="A86" s="21" t="s">
        <v>399</v>
      </c>
      <c r="B86" s="22" t="s">
        <v>400</v>
      </c>
      <c r="C86" s="22" t="s">
        <v>56</v>
      </c>
      <c r="D86" s="22">
        <v>2013</v>
      </c>
      <c r="E86" s="191">
        <v>1295659000</v>
      </c>
      <c r="F86" s="32"/>
      <c r="G86" s="22"/>
      <c r="H86" s="22"/>
      <c r="I86" s="109"/>
      <c r="J86" s="176"/>
      <c r="K86" s="176"/>
      <c r="L86" s="179"/>
      <c r="M86" s="176"/>
    </row>
    <row r="87" spans="1:13" x14ac:dyDescent="0.2">
      <c r="A87" s="21" t="s">
        <v>401</v>
      </c>
      <c r="B87" s="22" t="s">
        <v>402</v>
      </c>
      <c r="C87" s="22" t="s">
        <v>56</v>
      </c>
      <c r="D87" s="22">
        <v>2013</v>
      </c>
      <c r="E87" s="191">
        <f>152250000/6.3019</f>
        <v>24159380.504292358</v>
      </c>
      <c r="F87" s="32">
        <v>2020</v>
      </c>
      <c r="G87" s="22"/>
      <c r="H87" s="22"/>
      <c r="J87" s="176"/>
      <c r="K87" s="176"/>
      <c r="L87" s="179"/>
      <c r="M87" s="176"/>
    </row>
    <row r="88" spans="1:13" x14ac:dyDescent="0.2">
      <c r="A88" s="21" t="s">
        <v>403</v>
      </c>
      <c r="B88" s="22" t="s">
        <v>404</v>
      </c>
      <c r="C88" s="22" t="s">
        <v>56</v>
      </c>
      <c r="D88" s="22">
        <v>2013</v>
      </c>
      <c r="E88" s="191">
        <v>1195239000</v>
      </c>
      <c r="F88" s="32"/>
      <c r="H88" s="22"/>
      <c r="I88" s="109"/>
      <c r="J88" s="176"/>
      <c r="K88" s="176"/>
      <c r="L88" s="179"/>
      <c r="M88" s="176"/>
    </row>
    <row r="89" spans="1:13" x14ac:dyDescent="0.2">
      <c r="A89" s="21" t="s">
        <v>405</v>
      </c>
      <c r="B89" s="22" t="s">
        <v>406</v>
      </c>
      <c r="C89" s="22" t="s">
        <v>56</v>
      </c>
      <c r="D89" s="22">
        <v>2013</v>
      </c>
      <c r="E89" s="191">
        <v>764276000</v>
      </c>
      <c r="F89" s="32"/>
      <c r="H89" s="22"/>
      <c r="J89" s="176"/>
      <c r="K89" s="176"/>
      <c r="L89" s="179"/>
      <c r="M89" s="176"/>
    </row>
    <row r="90" spans="1:13" x14ac:dyDescent="0.2">
      <c r="A90" s="21" t="s">
        <v>417</v>
      </c>
      <c r="B90" s="22" t="s">
        <v>418</v>
      </c>
      <c r="C90" s="22" t="s">
        <v>56</v>
      </c>
      <c r="D90" s="22">
        <v>2014</v>
      </c>
      <c r="E90" s="191">
        <v>1505835000</v>
      </c>
      <c r="F90" s="32"/>
      <c r="H90" s="22"/>
      <c r="J90" s="176"/>
      <c r="K90" s="176"/>
      <c r="L90" s="179"/>
      <c r="M90" s="176"/>
    </row>
    <row r="91" spans="1:13" x14ac:dyDescent="0.2">
      <c r="A91" s="21" t="s">
        <v>419</v>
      </c>
      <c r="B91" s="22" t="s">
        <v>420</v>
      </c>
      <c r="C91" s="22" t="s">
        <v>56</v>
      </c>
      <c r="D91" s="22">
        <v>2014</v>
      </c>
      <c r="E91" s="191">
        <v>561052000</v>
      </c>
      <c r="F91" s="32"/>
      <c r="H91" s="22"/>
      <c r="I91" s="109"/>
      <c r="J91" s="176"/>
      <c r="K91" s="176"/>
      <c r="L91" s="179"/>
      <c r="M91" s="176"/>
    </row>
    <row r="92" spans="1:13" x14ac:dyDescent="0.2">
      <c r="A92" s="21" t="s">
        <v>421</v>
      </c>
      <c r="B92" s="22" t="s">
        <v>422</v>
      </c>
      <c r="C92" s="22" t="s">
        <v>56</v>
      </c>
      <c r="D92" s="22">
        <v>2014</v>
      </c>
      <c r="E92" s="191">
        <v>436143000</v>
      </c>
      <c r="F92" s="32"/>
      <c r="H92" s="22"/>
      <c r="I92" s="109"/>
      <c r="J92" s="176"/>
      <c r="K92" s="176"/>
      <c r="L92" s="179"/>
      <c r="M92" s="176"/>
    </row>
    <row r="93" spans="1:13" x14ac:dyDescent="0.2">
      <c r="A93" s="21" t="s">
        <v>423</v>
      </c>
      <c r="B93" s="22" t="s">
        <v>424</v>
      </c>
      <c r="C93" s="22" t="s">
        <v>56</v>
      </c>
      <c r="D93" s="22">
        <v>2014</v>
      </c>
      <c r="E93" s="191">
        <v>43834000</v>
      </c>
      <c r="F93" s="32"/>
      <c r="H93" s="22"/>
      <c r="J93" s="176"/>
      <c r="K93" s="176"/>
      <c r="L93" s="179"/>
      <c r="M93" s="176"/>
    </row>
    <row r="94" spans="1:13" x14ac:dyDescent="0.2">
      <c r="A94" s="21" t="s">
        <v>443</v>
      </c>
      <c r="B94" s="22" t="s">
        <v>444</v>
      </c>
      <c r="C94" s="22" t="s">
        <v>56</v>
      </c>
      <c r="D94" s="22">
        <v>2015</v>
      </c>
      <c r="E94" s="191">
        <f>1319570000/G1</f>
        <v>236156392.44040889</v>
      </c>
      <c r="F94" s="32"/>
      <c r="H94" s="22"/>
      <c r="J94" s="176"/>
      <c r="K94" s="176"/>
      <c r="L94" s="179"/>
      <c r="M94" s="176"/>
    </row>
    <row r="95" spans="1:13" x14ac:dyDescent="0.2">
      <c r="A95" s="21" t="s">
        <v>425</v>
      </c>
      <c r="B95" s="22" t="s">
        <v>426</v>
      </c>
      <c r="C95" s="22" t="s">
        <v>56</v>
      </c>
      <c r="D95" s="22">
        <v>2014</v>
      </c>
      <c r="E95" s="191">
        <v>719553000</v>
      </c>
      <c r="F95" s="32"/>
      <c r="H95" s="22"/>
      <c r="J95" s="176"/>
      <c r="K95" s="176"/>
      <c r="L95" s="179"/>
      <c r="M95" s="176"/>
    </row>
    <row r="96" spans="1:13" x14ac:dyDescent="0.2">
      <c r="A96" s="21" t="s">
        <v>475</v>
      </c>
      <c r="B96" s="22" t="s">
        <v>476</v>
      </c>
      <c r="C96" s="22" t="s">
        <v>56</v>
      </c>
      <c r="D96" s="22">
        <v>2011</v>
      </c>
      <c r="E96" s="191">
        <v>2515200000</v>
      </c>
      <c r="F96" s="32"/>
      <c r="H96" s="22"/>
      <c r="J96" s="176"/>
      <c r="K96" s="176"/>
      <c r="L96" s="179"/>
      <c r="M96" s="176"/>
    </row>
    <row r="97" spans="1:13" x14ac:dyDescent="0.2">
      <c r="A97" s="21" t="s">
        <v>477</v>
      </c>
      <c r="B97" s="22" t="s">
        <v>478</v>
      </c>
      <c r="C97" s="22" t="s">
        <v>56</v>
      </c>
      <c r="D97" s="22">
        <v>2017</v>
      </c>
      <c r="E97" s="191">
        <v>2013114000</v>
      </c>
      <c r="F97" s="32"/>
      <c r="H97" s="22"/>
      <c r="J97" s="176"/>
      <c r="K97" s="176"/>
      <c r="L97" s="179"/>
      <c r="M97" s="176"/>
    </row>
    <row r="98" spans="1:13" x14ac:dyDescent="0.2">
      <c r="A98" s="21" t="s">
        <v>504</v>
      </c>
      <c r="B98" s="22" t="s">
        <v>505</v>
      </c>
      <c r="C98" s="22" t="s">
        <v>56</v>
      </c>
      <c r="D98" s="22">
        <v>2017</v>
      </c>
      <c r="E98" s="191">
        <v>603067000</v>
      </c>
      <c r="F98" s="32"/>
      <c r="H98" s="22"/>
      <c r="J98" s="176"/>
      <c r="K98" s="176"/>
      <c r="L98" s="179"/>
      <c r="M98" s="176"/>
    </row>
    <row r="99" spans="1:13" x14ac:dyDescent="0.2">
      <c r="A99" s="21" t="s">
        <v>506</v>
      </c>
      <c r="B99" s="22" t="s">
        <v>507</v>
      </c>
      <c r="C99" s="22" t="s">
        <v>56</v>
      </c>
      <c r="D99" s="22">
        <v>2014</v>
      </c>
      <c r="E99" s="191">
        <v>90917000</v>
      </c>
      <c r="F99" s="32"/>
      <c r="H99" s="22"/>
      <c r="J99" s="176"/>
      <c r="K99" s="176"/>
      <c r="L99" s="179"/>
      <c r="M99" s="176"/>
    </row>
    <row r="100" spans="1:13" x14ac:dyDescent="0.2">
      <c r="A100" s="21" t="s">
        <v>508</v>
      </c>
      <c r="B100" s="22" t="s">
        <v>509</v>
      </c>
      <c r="C100" s="22" t="s">
        <v>56</v>
      </c>
      <c r="D100" s="22">
        <v>2018</v>
      </c>
      <c r="E100" s="191">
        <v>554380000</v>
      </c>
      <c r="F100" s="32"/>
      <c r="H100" s="22"/>
      <c r="I100" s="109"/>
      <c r="J100" s="176"/>
      <c r="K100" s="176"/>
      <c r="L100" s="179"/>
      <c r="M100" s="176"/>
    </row>
    <row r="101" spans="1:13" x14ac:dyDescent="0.2">
      <c r="A101" s="21" t="s">
        <v>510</v>
      </c>
      <c r="B101" s="22" t="s">
        <v>511</v>
      </c>
      <c r="C101" s="22" t="s">
        <v>56</v>
      </c>
      <c r="D101" s="22">
        <v>2018</v>
      </c>
      <c r="E101" s="191">
        <v>975000000</v>
      </c>
      <c r="F101" s="32"/>
      <c r="H101" s="22"/>
      <c r="I101" s="109"/>
      <c r="J101" s="176"/>
      <c r="K101" s="176"/>
      <c r="L101" s="179"/>
      <c r="M101" s="176"/>
    </row>
    <row r="102" spans="1:13" x14ac:dyDescent="0.2">
      <c r="A102" s="21" t="s">
        <v>512</v>
      </c>
      <c r="B102" s="22" t="s">
        <v>513</v>
      </c>
      <c r="C102" s="22" t="s">
        <v>56</v>
      </c>
      <c r="D102" s="22">
        <v>2011</v>
      </c>
      <c r="E102" s="191">
        <v>2072173440</v>
      </c>
      <c r="F102" s="32"/>
      <c r="H102" s="22"/>
      <c r="J102" s="176"/>
      <c r="K102" s="176"/>
      <c r="L102" s="179"/>
      <c r="M102" s="176"/>
    </row>
    <row r="103" spans="1:13" x14ac:dyDescent="0.2">
      <c r="A103" s="21" t="s">
        <v>528</v>
      </c>
      <c r="B103" s="22" t="s">
        <v>529</v>
      </c>
      <c r="C103" s="22" t="s">
        <v>56</v>
      </c>
      <c r="D103" s="22">
        <v>2019</v>
      </c>
      <c r="E103" s="191">
        <v>203419000</v>
      </c>
      <c r="F103" s="32"/>
      <c r="H103" s="22"/>
      <c r="J103" s="176"/>
      <c r="K103" s="176"/>
      <c r="L103" s="179"/>
      <c r="M103" s="176"/>
    </row>
    <row r="104" spans="1:13" x14ac:dyDescent="0.2">
      <c r="A104" s="21" t="s">
        <v>546</v>
      </c>
      <c r="B104" s="22" t="s">
        <v>547</v>
      </c>
      <c r="C104" s="22" t="s">
        <v>56</v>
      </c>
      <c r="D104" s="22">
        <v>2020</v>
      </c>
      <c r="E104" s="191">
        <v>832522000</v>
      </c>
      <c r="F104" s="32"/>
      <c r="H104" s="22"/>
      <c r="I104" s="109"/>
      <c r="J104" s="176"/>
      <c r="K104" s="176"/>
      <c r="L104" s="179"/>
      <c r="M104" s="176"/>
    </row>
    <row r="105" spans="1:13" x14ac:dyDescent="0.2">
      <c r="A105" s="21" t="s">
        <v>548</v>
      </c>
      <c r="B105" s="22" t="s">
        <v>549</v>
      </c>
      <c r="C105" s="22" t="s">
        <v>56</v>
      </c>
      <c r="D105" s="22">
        <v>2019</v>
      </c>
      <c r="E105" s="191">
        <v>1148638000</v>
      </c>
      <c r="F105" s="32"/>
      <c r="H105" s="22"/>
      <c r="I105" s="109"/>
      <c r="J105" s="176"/>
      <c r="K105" s="176"/>
      <c r="L105" s="179"/>
      <c r="M105" s="176"/>
    </row>
    <row r="106" spans="1:13" x14ac:dyDescent="0.2">
      <c r="A106" s="21" t="s">
        <v>550</v>
      </c>
      <c r="B106" s="22" t="s">
        <v>551</v>
      </c>
      <c r="C106" s="22" t="s">
        <v>56</v>
      </c>
      <c r="D106" s="22">
        <v>2020</v>
      </c>
      <c r="E106" s="191">
        <v>99212000</v>
      </c>
      <c r="F106" s="32"/>
      <c r="H106" s="22"/>
      <c r="J106" s="176"/>
      <c r="K106" s="176"/>
      <c r="L106" s="179"/>
      <c r="M106" s="176"/>
    </row>
    <row r="107" spans="1:13" x14ac:dyDescent="0.2">
      <c r="A107" s="21" t="s">
        <v>137</v>
      </c>
      <c r="B107" s="22" t="s">
        <v>138</v>
      </c>
      <c r="C107" s="22" t="s">
        <v>139</v>
      </c>
      <c r="D107" s="22">
        <v>2010</v>
      </c>
      <c r="E107" s="191">
        <v>20628092000</v>
      </c>
      <c r="F107" s="32"/>
      <c r="H107" s="22"/>
      <c r="J107" s="176"/>
      <c r="K107" s="176"/>
      <c r="L107" s="179"/>
      <c r="M107" s="176"/>
    </row>
    <row r="108" spans="1:13" x14ac:dyDescent="0.2">
      <c r="A108" s="21" t="s">
        <v>613</v>
      </c>
      <c r="B108" s="22" t="s">
        <v>614</v>
      </c>
      <c r="C108" s="22" t="s">
        <v>139</v>
      </c>
      <c r="D108" s="19">
        <v>2010</v>
      </c>
      <c r="E108" s="191">
        <v>199588016</v>
      </c>
      <c r="F108" s="32"/>
      <c r="H108" s="22"/>
      <c r="J108" s="176"/>
      <c r="K108" s="176"/>
      <c r="L108" s="179"/>
      <c r="M108" s="176"/>
    </row>
    <row r="109" spans="1:13" x14ac:dyDescent="0.2">
      <c r="A109" s="21" t="s">
        <v>140</v>
      </c>
      <c r="B109" s="22" t="s">
        <v>141</v>
      </c>
      <c r="C109" s="22" t="s">
        <v>139</v>
      </c>
      <c r="D109" s="22">
        <v>2010</v>
      </c>
      <c r="E109" s="191">
        <v>1154485120</v>
      </c>
      <c r="F109" s="32"/>
      <c r="H109" s="22"/>
      <c r="J109" s="176"/>
      <c r="K109" s="176"/>
      <c r="L109" s="179"/>
      <c r="M109" s="176"/>
    </row>
    <row r="110" spans="1:13" x14ac:dyDescent="0.2">
      <c r="A110" s="21" t="s">
        <v>142</v>
      </c>
      <c r="B110" s="22" t="s">
        <v>143</v>
      </c>
      <c r="C110" s="22" t="s">
        <v>139</v>
      </c>
      <c r="D110" s="22">
        <v>2010</v>
      </c>
      <c r="E110" s="191">
        <v>185250000</v>
      </c>
      <c r="F110" s="32"/>
      <c r="H110" s="22"/>
      <c r="I110" s="109"/>
      <c r="J110" s="176"/>
      <c r="K110" s="176"/>
      <c r="L110" s="179"/>
      <c r="M110" s="176"/>
    </row>
    <row r="111" spans="1:13" x14ac:dyDescent="0.2">
      <c r="A111" s="21" t="s">
        <v>144</v>
      </c>
      <c r="B111" s="22" t="s">
        <v>145</v>
      </c>
      <c r="C111" s="22" t="s">
        <v>139</v>
      </c>
      <c r="D111" s="22">
        <v>2010</v>
      </c>
      <c r="E111" s="191">
        <v>39700000768</v>
      </c>
      <c r="F111" s="32"/>
      <c r="H111" s="22"/>
      <c r="J111" s="176"/>
      <c r="K111" s="176"/>
      <c r="L111" s="179"/>
      <c r="M111" s="176"/>
    </row>
    <row r="112" spans="1:13" x14ac:dyDescent="0.2">
      <c r="A112" s="21" t="s">
        <v>146</v>
      </c>
      <c r="B112" s="22" t="s">
        <v>147</v>
      </c>
      <c r="C112" s="22" t="s">
        <v>139</v>
      </c>
      <c r="D112" s="22">
        <v>2010</v>
      </c>
      <c r="E112" s="191">
        <f>609781000/G1</f>
        <v>109129247.51146583</v>
      </c>
      <c r="F112" s="32">
        <v>2017</v>
      </c>
      <c r="H112" s="22"/>
      <c r="J112" s="176"/>
      <c r="K112" s="176"/>
      <c r="L112" s="179"/>
      <c r="M112" s="176"/>
    </row>
    <row r="113" spans="1:13" x14ac:dyDescent="0.2">
      <c r="A113" s="21" t="s">
        <v>148</v>
      </c>
      <c r="B113" s="22" t="s">
        <v>149</v>
      </c>
      <c r="C113" s="22" t="s">
        <v>139</v>
      </c>
      <c r="D113" s="22">
        <v>2010</v>
      </c>
      <c r="E113" s="191">
        <v>12066583552</v>
      </c>
      <c r="F113" s="32"/>
      <c r="H113" s="22"/>
      <c r="J113" s="176"/>
      <c r="K113" s="176"/>
      <c r="L113" s="179"/>
      <c r="M113" s="176"/>
    </row>
    <row r="114" spans="1:13" x14ac:dyDescent="0.2">
      <c r="A114" s="21" t="s">
        <v>150</v>
      </c>
      <c r="B114" s="22" t="s">
        <v>151</v>
      </c>
      <c r="C114" s="22" t="s">
        <v>139</v>
      </c>
      <c r="D114" s="22">
        <v>2010</v>
      </c>
      <c r="E114" s="191">
        <v>1844149120</v>
      </c>
      <c r="F114" s="32"/>
      <c r="H114" s="22"/>
      <c r="J114" s="176"/>
      <c r="K114" s="176"/>
      <c r="L114" s="179"/>
      <c r="M114" s="176"/>
    </row>
    <row r="115" spans="1:13" x14ac:dyDescent="0.2">
      <c r="A115" s="21" t="s">
        <v>152</v>
      </c>
      <c r="B115" s="22" t="s">
        <v>153</v>
      </c>
      <c r="C115" s="22" t="s">
        <v>139</v>
      </c>
      <c r="D115" s="22">
        <v>2010</v>
      </c>
      <c r="E115" s="191">
        <v>81787144</v>
      </c>
      <c r="F115" s="32"/>
      <c r="G115" s="22"/>
      <c r="H115" s="22"/>
      <c r="J115" s="176"/>
      <c r="K115" s="176"/>
      <c r="L115" s="179"/>
      <c r="M115" s="176"/>
    </row>
    <row r="116" spans="1:13" x14ac:dyDescent="0.2">
      <c r="A116" s="21" t="s">
        <v>389</v>
      </c>
      <c r="B116" s="22" t="s">
        <v>390</v>
      </c>
      <c r="C116" s="22" t="s">
        <v>139</v>
      </c>
      <c r="D116" s="22">
        <v>2012</v>
      </c>
      <c r="E116" s="191">
        <v>9513940992</v>
      </c>
      <c r="F116" s="32"/>
      <c r="H116" s="22"/>
      <c r="I116" s="109"/>
      <c r="J116" s="176"/>
      <c r="K116" s="176"/>
      <c r="L116" s="179"/>
      <c r="M116" s="176"/>
    </row>
    <row r="117" spans="1:13" x14ac:dyDescent="0.2">
      <c r="A117" s="21" t="s">
        <v>427</v>
      </c>
      <c r="B117" s="22" t="s">
        <v>428</v>
      </c>
      <c r="C117" s="22" t="s">
        <v>139</v>
      </c>
      <c r="D117" s="22">
        <v>2014</v>
      </c>
      <c r="E117" s="191">
        <v>114103000</v>
      </c>
      <c r="F117" s="32"/>
      <c r="H117" s="22"/>
      <c r="I117" s="109"/>
      <c r="J117" s="176"/>
      <c r="K117" s="176"/>
      <c r="L117" s="179"/>
      <c r="M117" s="176"/>
    </row>
    <row r="118" spans="1:13" x14ac:dyDescent="0.2">
      <c r="A118" s="21" t="s">
        <v>445</v>
      </c>
      <c r="B118" s="22" t="s">
        <v>446</v>
      </c>
      <c r="C118" s="22" t="s">
        <v>139</v>
      </c>
      <c r="D118" s="22">
        <v>2015</v>
      </c>
      <c r="E118" s="191">
        <v>576376000</v>
      </c>
      <c r="F118" s="32"/>
      <c r="H118" s="22"/>
      <c r="J118" s="176"/>
      <c r="K118" s="176"/>
      <c r="L118" s="179"/>
      <c r="M118" s="176"/>
    </row>
    <row r="119" spans="1:13" x14ac:dyDescent="0.2">
      <c r="A119" s="21" t="s">
        <v>463</v>
      </c>
      <c r="B119" s="22" t="s">
        <v>464</v>
      </c>
      <c r="C119" s="22" t="s">
        <v>139</v>
      </c>
      <c r="D119" s="22">
        <v>2016</v>
      </c>
      <c r="E119" s="191">
        <v>654947000</v>
      </c>
      <c r="F119" s="32"/>
      <c r="H119" s="22"/>
      <c r="I119" s="109"/>
      <c r="J119" s="176"/>
      <c r="K119" s="176"/>
      <c r="L119" s="179"/>
      <c r="M119" s="176"/>
    </row>
    <row r="120" spans="1:13" x14ac:dyDescent="0.2">
      <c r="A120" s="21" t="s">
        <v>465</v>
      </c>
      <c r="B120" s="22" t="s">
        <v>466</v>
      </c>
      <c r="C120" s="22" t="s">
        <v>139</v>
      </c>
      <c r="D120" s="22">
        <v>2016</v>
      </c>
      <c r="E120" s="191">
        <v>259009000</v>
      </c>
      <c r="F120" s="32"/>
      <c r="H120" s="22"/>
      <c r="I120" s="109"/>
      <c r="J120" s="176"/>
      <c r="K120" s="176"/>
      <c r="L120" s="179"/>
      <c r="M120" s="176"/>
    </row>
    <row r="121" spans="1:13" x14ac:dyDescent="0.2">
      <c r="A121" s="21" t="s">
        <v>467</v>
      </c>
      <c r="B121" s="22" t="s">
        <v>468</v>
      </c>
      <c r="C121" s="22" t="s">
        <v>139</v>
      </c>
      <c r="D121" s="22">
        <v>2016</v>
      </c>
      <c r="E121" s="191">
        <v>1540395000</v>
      </c>
      <c r="F121" s="32">
        <v>2021</v>
      </c>
      <c r="G121" s="22"/>
      <c r="H121" s="22"/>
      <c r="J121" s="176"/>
      <c r="K121" s="176"/>
      <c r="L121" s="179"/>
      <c r="M121" s="176"/>
    </row>
    <row r="122" spans="1:13" x14ac:dyDescent="0.2">
      <c r="A122" s="21" t="s">
        <v>481</v>
      </c>
      <c r="B122" s="22" t="s">
        <v>482</v>
      </c>
      <c r="C122" s="22" t="s">
        <v>139</v>
      </c>
      <c r="D122" s="22">
        <v>2017</v>
      </c>
      <c r="E122" s="191">
        <v>78438000</v>
      </c>
      <c r="F122" s="32">
        <v>2021</v>
      </c>
      <c r="G122" s="22"/>
      <c r="H122" s="22"/>
      <c r="J122" s="176"/>
      <c r="K122" s="176"/>
      <c r="L122" s="179"/>
      <c r="M122" s="176"/>
    </row>
    <row r="123" spans="1:13" x14ac:dyDescent="0.2">
      <c r="A123" s="21" t="s">
        <v>483</v>
      </c>
      <c r="B123" s="22" t="s">
        <v>484</v>
      </c>
      <c r="C123" s="22" t="s">
        <v>139</v>
      </c>
      <c r="D123" s="22">
        <v>2017</v>
      </c>
      <c r="E123" s="191">
        <v>397747000</v>
      </c>
      <c r="F123" s="32"/>
      <c r="G123" s="22"/>
      <c r="H123" s="22"/>
      <c r="J123" s="176"/>
      <c r="K123" s="176"/>
      <c r="L123" s="179"/>
      <c r="M123" s="176"/>
    </row>
    <row r="124" spans="1:13" x14ac:dyDescent="0.2">
      <c r="A124" s="21" t="s">
        <v>154</v>
      </c>
      <c r="B124" s="22" t="s">
        <v>155</v>
      </c>
      <c r="C124" s="22" t="s">
        <v>156</v>
      </c>
      <c r="D124" s="22">
        <v>2010</v>
      </c>
      <c r="E124" s="191">
        <v>92840400</v>
      </c>
      <c r="F124" s="32"/>
      <c r="H124" s="22"/>
      <c r="I124" s="109"/>
      <c r="J124" s="176"/>
      <c r="K124" s="176"/>
      <c r="L124" s="179"/>
      <c r="M124" s="176"/>
    </row>
    <row r="125" spans="1:13" x14ac:dyDescent="0.2">
      <c r="A125" s="21" t="s">
        <v>157</v>
      </c>
      <c r="B125" s="22" t="s">
        <v>158</v>
      </c>
      <c r="C125" s="22" t="s">
        <v>156</v>
      </c>
      <c r="D125" s="22">
        <v>2010</v>
      </c>
      <c r="E125" s="191">
        <v>325720800</v>
      </c>
      <c r="F125" s="32"/>
      <c r="H125" s="22"/>
      <c r="J125" s="176"/>
      <c r="K125" s="176"/>
      <c r="L125" s="179"/>
      <c r="M125" s="176"/>
    </row>
    <row r="126" spans="1:13" x14ac:dyDescent="0.2">
      <c r="A126" s="21" t="s">
        <v>159</v>
      </c>
      <c r="B126" s="22" t="s">
        <v>160</v>
      </c>
      <c r="C126" s="22" t="s">
        <v>156</v>
      </c>
      <c r="D126" s="22">
        <v>2010</v>
      </c>
      <c r="E126" s="191">
        <v>92814976</v>
      </c>
      <c r="F126" s="32"/>
      <c r="H126" s="22"/>
      <c r="J126" s="176"/>
      <c r="K126" s="176"/>
      <c r="L126" s="179"/>
      <c r="M126" s="176"/>
    </row>
    <row r="127" spans="1:13" x14ac:dyDescent="0.2">
      <c r="A127" s="21" t="s">
        <v>161</v>
      </c>
      <c r="B127" s="22" t="s">
        <v>162</v>
      </c>
      <c r="C127" s="22" t="s">
        <v>156</v>
      </c>
      <c r="D127" s="22">
        <v>2010</v>
      </c>
      <c r="E127" s="191">
        <f>11755000/G1</f>
        <v>2103729.5430610022</v>
      </c>
      <c r="F127" s="32">
        <v>2013</v>
      </c>
      <c r="H127" s="22"/>
      <c r="J127" s="176"/>
      <c r="K127" s="176"/>
      <c r="L127" s="179"/>
      <c r="M127" s="176"/>
    </row>
    <row r="128" spans="1:13" x14ac:dyDescent="0.2">
      <c r="A128" s="21" t="s">
        <v>163</v>
      </c>
      <c r="B128" s="22" t="s">
        <v>164</v>
      </c>
      <c r="C128" s="22" t="s">
        <v>156</v>
      </c>
      <c r="D128" s="22">
        <v>2010</v>
      </c>
      <c r="E128" s="191" t="s">
        <v>606</v>
      </c>
      <c r="F128" s="32"/>
      <c r="H128" s="22"/>
      <c r="I128" s="109"/>
      <c r="J128" s="176"/>
      <c r="K128" s="176"/>
      <c r="L128" s="179"/>
      <c r="M128" s="176"/>
    </row>
    <row r="129" spans="1:13" x14ac:dyDescent="0.2">
      <c r="A129" s="21" t="s">
        <v>165</v>
      </c>
      <c r="B129" s="22" t="s">
        <v>166</v>
      </c>
      <c r="C129" s="22" t="s">
        <v>156</v>
      </c>
      <c r="D129" s="22">
        <v>2010</v>
      </c>
      <c r="E129" s="191">
        <v>812945344</v>
      </c>
      <c r="F129" s="32"/>
      <c r="H129" s="22"/>
      <c r="J129" s="176"/>
      <c r="K129" s="176"/>
      <c r="L129" s="179"/>
      <c r="M129" s="176"/>
    </row>
    <row r="130" spans="1:13" x14ac:dyDescent="0.2">
      <c r="A130" s="21" t="s">
        <v>167</v>
      </c>
      <c r="B130" s="22" t="s">
        <v>168</v>
      </c>
      <c r="C130" s="22" t="s">
        <v>156</v>
      </c>
      <c r="D130" s="22">
        <v>2010</v>
      </c>
      <c r="E130" s="191">
        <v>371567616</v>
      </c>
      <c r="F130" s="32"/>
      <c r="H130" s="22"/>
      <c r="J130" s="176"/>
      <c r="K130" s="176"/>
      <c r="L130" s="179"/>
      <c r="M130" s="176"/>
    </row>
    <row r="131" spans="1:13" x14ac:dyDescent="0.2">
      <c r="A131" s="21" t="s">
        <v>169</v>
      </c>
      <c r="B131" s="22" t="s">
        <v>170</v>
      </c>
      <c r="C131" s="22" t="s">
        <v>156</v>
      </c>
      <c r="D131" s="22">
        <v>2010</v>
      </c>
      <c r="E131" s="191">
        <v>170460208</v>
      </c>
      <c r="F131" s="32"/>
      <c r="H131" s="22"/>
      <c r="J131" s="176"/>
      <c r="K131" s="176"/>
      <c r="L131" s="179"/>
      <c r="M131" s="176"/>
    </row>
    <row r="132" spans="1:13" x14ac:dyDescent="0.2">
      <c r="A132" s="21" t="s">
        <v>447</v>
      </c>
      <c r="B132" s="22" t="s">
        <v>448</v>
      </c>
      <c r="C132" s="22" t="s">
        <v>156</v>
      </c>
      <c r="D132" s="22">
        <v>2015</v>
      </c>
      <c r="E132" s="191">
        <v>70904000</v>
      </c>
      <c r="F132" s="32"/>
      <c r="H132" s="22"/>
      <c r="J132" s="176"/>
      <c r="K132" s="176"/>
      <c r="L132" s="179"/>
      <c r="M132" s="176"/>
    </row>
    <row r="133" spans="1:13" x14ac:dyDescent="0.2">
      <c r="A133" s="21" t="s">
        <v>485</v>
      </c>
      <c r="B133" s="22" t="s">
        <v>486</v>
      </c>
      <c r="C133" s="22" t="s">
        <v>156</v>
      </c>
      <c r="D133" s="22">
        <v>2016</v>
      </c>
      <c r="E133" s="191">
        <v>57381000</v>
      </c>
      <c r="F133" s="32"/>
      <c r="H133" s="22"/>
      <c r="J133" s="176"/>
      <c r="K133" s="176"/>
      <c r="L133" s="179"/>
      <c r="M133" s="176"/>
    </row>
    <row r="134" spans="1:13" x14ac:dyDescent="0.2">
      <c r="A134" s="21" t="s">
        <v>487</v>
      </c>
      <c r="B134" s="22" t="s">
        <v>488</v>
      </c>
      <c r="C134" s="22" t="s">
        <v>156</v>
      </c>
      <c r="D134" s="22">
        <v>2017</v>
      </c>
      <c r="E134" s="191">
        <v>126228000</v>
      </c>
      <c r="F134" s="32"/>
      <c r="H134" s="22"/>
      <c r="J134" s="176"/>
      <c r="K134" s="176"/>
      <c r="L134" s="179"/>
      <c r="M134" s="176"/>
    </row>
    <row r="135" spans="1:13" x14ac:dyDescent="0.2">
      <c r="A135" s="21" t="s">
        <v>514</v>
      </c>
      <c r="B135" s="22" t="s">
        <v>515</v>
      </c>
      <c r="C135" s="22" t="s">
        <v>156</v>
      </c>
      <c r="D135" s="22">
        <v>2018</v>
      </c>
      <c r="E135" s="191">
        <v>241491600</v>
      </c>
      <c r="F135" s="32"/>
      <c r="H135" s="22"/>
      <c r="J135" s="176"/>
      <c r="K135" s="176"/>
      <c r="L135" s="179"/>
      <c r="M135" s="176"/>
    </row>
    <row r="136" spans="1:13" x14ac:dyDescent="0.2">
      <c r="A136" s="21" t="s">
        <v>530</v>
      </c>
      <c r="B136" s="22" t="s">
        <v>531</v>
      </c>
      <c r="C136" s="22" t="s">
        <v>156</v>
      </c>
      <c r="D136" s="22">
        <v>2015</v>
      </c>
      <c r="E136" s="191">
        <v>41226000</v>
      </c>
      <c r="F136" s="32"/>
      <c r="H136" s="22"/>
      <c r="I136" s="109"/>
      <c r="J136" s="176"/>
      <c r="K136" s="176"/>
      <c r="L136" s="179"/>
      <c r="M136" s="176"/>
    </row>
    <row r="137" spans="1:13" x14ac:dyDescent="0.2">
      <c r="A137" s="21" t="s">
        <v>532</v>
      </c>
      <c r="B137" s="22" t="s">
        <v>533</v>
      </c>
      <c r="C137" s="22" t="s">
        <v>156</v>
      </c>
      <c r="D137" s="22">
        <v>2019</v>
      </c>
      <c r="E137" s="191">
        <f>1092128000/9.4004</f>
        <v>116178886.00485086</v>
      </c>
      <c r="F137" s="32"/>
      <c r="H137" s="22"/>
      <c r="I137" s="109"/>
      <c r="J137" s="176"/>
      <c r="K137" s="176"/>
      <c r="L137" s="179"/>
      <c r="M137" s="176"/>
    </row>
    <row r="138" spans="1:13" x14ac:dyDescent="0.2">
      <c r="A138" s="21" t="s">
        <v>552</v>
      </c>
      <c r="B138" s="22" t="s">
        <v>553</v>
      </c>
      <c r="C138" s="22" t="s">
        <v>156</v>
      </c>
      <c r="D138" s="22">
        <v>2020</v>
      </c>
      <c r="E138" s="191">
        <v>198358720</v>
      </c>
      <c r="F138" s="32"/>
      <c r="H138" s="22"/>
      <c r="I138" s="109"/>
      <c r="J138" s="176"/>
      <c r="K138" s="176"/>
      <c r="L138" s="179"/>
      <c r="M138" s="176"/>
    </row>
    <row r="139" spans="1:13" x14ac:dyDescent="0.2">
      <c r="A139" s="21" t="s">
        <v>171</v>
      </c>
      <c r="B139" s="22" t="s">
        <v>172</v>
      </c>
      <c r="C139" s="22" t="s">
        <v>173</v>
      </c>
      <c r="D139" s="22">
        <v>2010</v>
      </c>
      <c r="E139" s="191">
        <v>5883015168</v>
      </c>
      <c r="F139" s="32"/>
      <c r="H139" s="22"/>
      <c r="I139" s="109"/>
      <c r="J139" s="176"/>
      <c r="K139" s="176"/>
      <c r="L139" s="179"/>
      <c r="M139" s="176"/>
    </row>
    <row r="140" spans="1:13" x14ac:dyDescent="0.2">
      <c r="A140" s="21" t="s">
        <v>175</v>
      </c>
      <c r="B140" s="22" t="s">
        <v>176</v>
      </c>
      <c r="C140" s="22" t="s">
        <v>173</v>
      </c>
      <c r="D140" s="22">
        <v>2010</v>
      </c>
      <c r="E140" s="191">
        <v>1533448064</v>
      </c>
      <c r="F140" s="32"/>
      <c r="H140" s="22"/>
      <c r="J140" s="176"/>
      <c r="K140" s="176"/>
      <c r="L140" s="179"/>
      <c r="M140" s="176"/>
    </row>
    <row r="141" spans="1:13" x14ac:dyDescent="0.2">
      <c r="A141" s="21" t="s">
        <v>177</v>
      </c>
      <c r="B141" s="22" t="s">
        <v>178</v>
      </c>
      <c r="C141" s="22" t="s">
        <v>173</v>
      </c>
      <c r="D141" s="22">
        <v>2010</v>
      </c>
      <c r="E141" s="191">
        <v>348576512</v>
      </c>
      <c r="F141" s="32"/>
      <c r="H141" s="22"/>
      <c r="J141" s="176"/>
      <c r="K141" s="176"/>
      <c r="L141" s="179"/>
      <c r="M141" s="176"/>
    </row>
    <row r="142" spans="1:13" x14ac:dyDescent="0.2">
      <c r="A142" s="21" t="s">
        <v>179</v>
      </c>
      <c r="B142" s="22" t="s">
        <v>180</v>
      </c>
      <c r="C142" s="22" t="s">
        <v>173</v>
      </c>
      <c r="D142" s="22">
        <v>2010</v>
      </c>
      <c r="E142" s="191">
        <v>10933999616</v>
      </c>
      <c r="F142" s="32"/>
      <c r="H142" s="22"/>
      <c r="J142" s="176"/>
      <c r="K142" s="176"/>
      <c r="L142" s="179"/>
      <c r="M142" s="176"/>
    </row>
    <row r="143" spans="1:13" x14ac:dyDescent="0.2">
      <c r="A143" s="21" t="s">
        <v>181</v>
      </c>
      <c r="B143" s="22" t="s">
        <v>182</v>
      </c>
      <c r="C143" s="22" t="s">
        <v>173</v>
      </c>
      <c r="D143" s="22">
        <v>2010</v>
      </c>
      <c r="E143" s="191">
        <v>600923904</v>
      </c>
      <c r="F143" s="32"/>
      <c r="H143" s="22"/>
      <c r="J143" s="176"/>
      <c r="K143" s="176"/>
      <c r="L143" s="179"/>
      <c r="M143" s="176"/>
    </row>
    <row r="144" spans="1:13" x14ac:dyDescent="0.2">
      <c r="A144" s="21" t="s">
        <v>183</v>
      </c>
      <c r="B144" s="22" t="s">
        <v>184</v>
      </c>
      <c r="C144" s="22" t="s">
        <v>173</v>
      </c>
      <c r="D144" s="22">
        <v>2010</v>
      </c>
      <c r="E144" s="110"/>
      <c r="F144" s="32"/>
      <c r="H144" s="22"/>
      <c r="J144" s="176"/>
      <c r="K144" s="176"/>
      <c r="L144" s="179"/>
      <c r="M144" s="176"/>
    </row>
    <row r="145" spans="1:13" x14ac:dyDescent="0.2">
      <c r="A145" s="21" t="s">
        <v>185</v>
      </c>
      <c r="B145" s="22" t="s">
        <v>186</v>
      </c>
      <c r="C145" s="22" t="s">
        <v>173</v>
      </c>
      <c r="D145" s="22">
        <v>2010</v>
      </c>
      <c r="E145" s="107">
        <v>2055051264</v>
      </c>
      <c r="F145" s="32"/>
      <c r="H145" s="22"/>
      <c r="J145" s="176"/>
      <c r="K145" s="176"/>
      <c r="L145" s="179"/>
      <c r="M145" s="176"/>
    </row>
    <row r="146" spans="1:13" x14ac:dyDescent="0.2">
      <c r="A146" s="21" t="s">
        <v>187</v>
      </c>
      <c r="B146" s="22" t="s">
        <v>188</v>
      </c>
      <c r="C146" s="22" t="s">
        <v>173</v>
      </c>
      <c r="D146" s="22">
        <v>2010</v>
      </c>
      <c r="E146" s="107">
        <v>52440000</v>
      </c>
      <c r="F146" s="32"/>
      <c r="H146" s="22"/>
      <c r="J146" s="176"/>
      <c r="K146" s="176"/>
      <c r="L146" s="179"/>
      <c r="M146" s="176"/>
    </row>
    <row r="147" spans="1:13" x14ac:dyDescent="0.2">
      <c r="A147" s="21" t="s">
        <v>189</v>
      </c>
      <c r="B147" s="22" t="s">
        <v>190</v>
      </c>
      <c r="C147" s="22" t="s">
        <v>173</v>
      </c>
      <c r="D147" s="22">
        <v>2010</v>
      </c>
      <c r="E147" s="107">
        <v>5547344896</v>
      </c>
      <c r="F147" s="32"/>
      <c r="H147" s="22"/>
      <c r="J147" s="176"/>
      <c r="K147" s="176"/>
      <c r="L147" s="179"/>
      <c r="M147" s="176"/>
    </row>
    <row r="148" spans="1:13" x14ac:dyDescent="0.2">
      <c r="A148" s="21" t="s">
        <v>191</v>
      </c>
      <c r="B148" s="22" t="s">
        <v>192</v>
      </c>
      <c r="C148" s="22" t="s">
        <v>173</v>
      </c>
      <c r="D148" s="22">
        <v>2010</v>
      </c>
      <c r="E148" s="107">
        <v>14300000</v>
      </c>
      <c r="F148" s="32">
        <v>2014</v>
      </c>
      <c r="H148" s="22"/>
      <c r="J148" s="176"/>
      <c r="K148" s="176"/>
      <c r="L148" s="179"/>
      <c r="M148" s="176"/>
    </row>
    <row r="149" spans="1:13" x14ac:dyDescent="0.2">
      <c r="A149" s="21" t="s">
        <v>193</v>
      </c>
      <c r="B149" s="22" t="s">
        <v>194</v>
      </c>
      <c r="C149" s="22" t="s">
        <v>173</v>
      </c>
      <c r="D149" s="22">
        <v>2010</v>
      </c>
      <c r="E149" s="107">
        <v>234500000</v>
      </c>
      <c r="F149" s="32">
        <v>2015</v>
      </c>
      <c r="H149" s="22"/>
      <c r="J149" s="176"/>
      <c r="K149" s="176"/>
      <c r="L149" s="179"/>
      <c r="M149" s="176"/>
    </row>
    <row r="150" spans="1:13" x14ac:dyDescent="0.2">
      <c r="A150" s="21" t="s">
        <v>195</v>
      </c>
      <c r="B150" s="22" t="s">
        <v>196</v>
      </c>
      <c r="C150" s="22" t="s">
        <v>173</v>
      </c>
      <c r="D150" s="22">
        <v>2010</v>
      </c>
      <c r="E150" s="107">
        <v>111088440</v>
      </c>
      <c r="F150" s="32"/>
      <c r="H150" s="22"/>
      <c r="J150" s="176"/>
      <c r="K150" s="176"/>
      <c r="L150" s="179"/>
      <c r="M150" s="176"/>
    </row>
    <row r="151" spans="1:13" x14ac:dyDescent="0.2">
      <c r="A151" s="21" t="s">
        <v>197</v>
      </c>
      <c r="B151" s="22" t="s">
        <v>198</v>
      </c>
      <c r="C151" s="22" t="s">
        <v>173</v>
      </c>
      <c r="D151" s="22">
        <v>2010</v>
      </c>
      <c r="E151" s="107">
        <v>55506000</v>
      </c>
      <c r="F151" s="32"/>
      <c r="H151" s="22"/>
      <c r="J151" s="176"/>
      <c r="K151" s="176"/>
      <c r="L151" s="179"/>
      <c r="M151" s="176"/>
    </row>
    <row r="152" spans="1:13" x14ac:dyDescent="0.2">
      <c r="A152" s="21" t="s">
        <v>199</v>
      </c>
      <c r="B152" s="22" t="s">
        <v>200</v>
      </c>
      <c r="C152" s="22" t="s">
        <v>173</v>
      </c>
      <c r="D152" s="22">
        <v>2010</v>
      </c>
      <c r="E152" s="107">
        <v>595828224</v>
      </c>
      <c r="F152" s="32"/>
      <c r="H152" s="22"/>
      <c r="J152" s="176"/>
      <c r="K152" s="176"/>
      <c r="L152" s="179"/>
      <c r="M152" s="176"/>
    </row>
    <row r="153" spans="1:13" x14ac:dyDescent="0.2">
      <c r="A153" s="21" t="s">
        <v>201</v>
      </c>
      <c r="B153" s="22" t="s">
        <v>202</v>
      </c>
      <c r="C153" s="22" t="s">
        <v>173</v>
      </c>
      <c r="D153" s="22">
        <v>2010</v>
      </c>
      <c r="E153" s="107">
        <v>236060000</v>
      </c>
      <c r="F153" s="32"/>
      <c r="H153" s="22"/>
      <c r="I153" s="109"/>
      <c r="J153" s="176"/>
      <c r="K153" s="176"/>
      <c r="L153" s="179"/>
      <c r="M153" s="176"/>
    </row>
    <row r="154" spans="1:13" x14ac:dyDescent="0.2">
      <c r="A154" s="21" t="s">
        <v>203</v>
      </c>
      <c r="B154" s="22" t="s">
        <v>204</v>
      </c>
      <c r="C154" s="22" t="s">
        <v>173</v>
      </c>
      <c r="D154" s="22">
        <v>2010</v>
      </c>
      <c r="E154" s="107">
        <f>49991000/G1</f>
        <v>8946622.1681975797</v>
      </c>
      <c r="F154" s="32">
        <v>2015</v>
      </c>
      <c r="H154" s="22"/>
      <c r="I154" s="109"/>
      <c r="J154" s="176"/>
      <c r="K154" s="176"/>
      <c r="L154" s="179"/>
      <c r="M154" s="176"/>
    </row>
    <row r="155" spans="1:13" x14ac:dyDescent="0.2">
      <c r="A155" s="21" t="s">
        <v>205</v>
      </c>
      <c r="B155" s="22" t="s">
        <v>206</v>
      </c>
      <c r="C155" s="22" t="s">
        <v>173</v>
      </c>
      <c r="D155" s="22">
        <v>2010</v>
      </c>
      <c r="E155" s="107">
        <v>26212990</v>
      </c>
      <c r="F155" s="32"/>
      <c r="H155" s="22"/>
      <c r="J155" s="176"/>
      <c r="K155" s="176"/>
      <c r="L155" s="179"/>
      <c r="M155" s="176"/>
    </row>
    <row r="156" spans="1:13" x14ac:dyDescent="0.2">
      <c r="A156" s="21" t="s">
        <v>207</v>
      </c>
      <c r="B156" s="22" t="s">
        <v>208</v>
      </c>
      <c r="C156" s="22" t="s">
        <v>173</v>
      </c>
      <c r="D156" s="22">
        <v>2010</v>
      </c>
      <c r="E156" s="107">
        <v>322928736</v>
      </c>
      <c r="F156" s="32"/>
      <c r="H156" s="22"/>
      <c r="I156" s="109"/>
      <c r="J156" s="176"/>
      <c r="K156" s="176"/>
      <c r="L156" s="179"/>
      <c r="M156" s="176"/>
    </row>
    <row r="157" spans="1:13" x14ac:dyDescent="0.2">
      <c r="A157" s="21" t="s">
        <v>209</v>
      </c>
      <c r="B157" s="22" t="s">
        <v>174</v>
      </c>
      <c r="C157" s="22" t="s">
        <v>173</v>
      </c>
      <c r="D157" s="22">
        <v>2010</v>
      </c>
      <c r="E157" s="107">
        <v>7318415360</v>
      </c>
      <c r="F157" s="32"/>
      <c r="H157" s="22"/>
      <c r="I157" s="109"/>
      <c r="J157" s="176"/>
      <c r="K157" s="176"/>
      <c r="L157" s="179"/>
      <c r="M157" s="176"/>
    </row>
    <row r="158" spans="1:13" x14ac:dyDescent="0.2">
      <c r="A158" s="21" t="s">
        <v>210</v>
      </c>
      <c r="B158" s="22" t="s">
        <v>211</v>
      </c>
      <c r="C158" s="22" t="s">
        <v>173</v>
      </c>
      <c r="D158" s="22">
        <v>2010</v>
      </c>
      <c r="E158" s="107">
        <v>5059831808</v>
      </c>
      <c r="F158" s="32"/>
      <c r="H158" s="22"/>
      <c r="J158" s="176"/>
      <c r="K158" s="176"/>
      <c r="L158" s="179"/>
      <c r="M158" s="176"/>
    </row>
    <row r="159" spans="1:13" x14ac:dyDescent="0.2">
      <c r="A159" s="21" t="s">
        <v>212</v>
      </c>
      <c r="B159" s="22" t="s">
        <v>213</v>
      </c>
      <c r="C159" s="22" t="s">
        <v>173</v>
      </c>
      <c r="D159" s="22">
        <v>2010</v>
      </c>
      <c r="E159" s="107">
        <v>378961696</v>
      </c>
      <c r="F159" s="32"/>
      <c r="H159" s="22"/>
      <c r="I159" s="109"/>
      <c r="J159" s="176"/>
      <c r="K159" s="176"/>
      <c r="L159" s="179"/>
      <c r="M159" s="176"/>
    </row>
    <row r="160" spans="1:13" x14ac:dyDescent="0.2">
      <c r="A160" s="21" t="s">
        <v>214</v>
      </c>
      <c r="B160" s="22" t="s">
        <v>215</v>
      </c>
      <c r="C160" s="22" t="s">
        <v>173</v>
      </c>
      <c r="D160" s="22">
        <v>2010</v>
      </c>
      <c r="E160" s="107">
        <f>468404000/G1</f>
        <v>83827761.19846411</v>
      </c>
      <c r="F160" s="32">
        <v>2018</v>
      </c>
      <c r="H160" s="22"/>
      <c r="J160" s="176"/>
      <c r="K160" s="176"/>
      <c r="L160" s="179"/>
      <c r="M160" s="176"/>
    </row>
    <row r="161" spans="1:13" x14ac:dyDescent="0.2">
      <c r="A161" s="21" t="s">
        <v>216</v>
      </c>
      <c r="B161" s="22" t="s">
        <v>217</v>
      </c>
      <c r="C161" s="22" t="s">
        <v>173</v>
      </c>
      <c r="D161" s="22">
        <v>2010</v>
      </c>
      <c r="E161" s="107">
        <v>814093568</v>
      </c>
      <c r="F161" s="32"/>
      <c r="H161" s="22"/>
      <c r="J161" s="176"/>
      <c r="K161" s="176"/>
      <c r="L161" s="179"/>
      <c r="M161" s="176"/>
    </row>
    <row r="162" spans="1:13" x14ac:dyDescent="0.2">
      <c r="A162" s="21" t="s">
        <v>218</v>
      </c>
      <c r="B162" s="22" t="s">
        <v>219</v>
      </c>
      <c r="C162" s="22" t="s">
        <v>173</v>
      </c>
      <c r="D162" s="22">
        <v>2010</v>
      </c>
      <c r="E162" s="107">
        <v>2204300032</v>
      </c>
      <c r="F162" s="32"/>
      <c r="H162" s="22"/>
      <c r="J162" s="176"/>
      <c r="K162" s="176"/>
      <c r="L162" s="179"/>
      <c r="M162" s="176"/>
    </row>
    <row r="163" spans="1:13" x14ac:dyDescent="0.2">
      <c r="A163" s="21" t="s">
        <v>220</v>
      </c>
      <c r="B163" s="22" t="s">
        <v>221</v>
      </c>
      <c r="C163" s="22" t="s">
        <v>173</v>
      </c>
      <c r="D163" s="22">
        <v>2010</v>
      </c>
      <c r="E163" s="107">
        <v>15343436800</v>
      </c>
      <c r="F163" s="32"/>
      <c r="H163" s="22"/>
      <c r="I163" s="107"/>
      <c r="J163" s="176"/>
      <c r="K163" s="176"/>
      <c r="L163" s="179"/>
      <c r="M163" s="176"/>
    </row>
    <row r="164" spans="1:13" x14ac:dyDescent="0.2">
      <c r="A164" s="21" t="s">
        <v>222</v>
      </c>
      <c r="B164" s="22" t="s">
        <v>223</v>
      </c>
      <c r="C164" s="22" t="s">
        <v>173</v>
      </c>
      <c r="D164" s="22">
        <v>2010</v>
      </c>
      <c r="E164" s="107">
        <v>7438009856</v>
      </c>
      <c r="F164" s="32"/>
      <c r="H164" s="22"/>
      <c r="J164" s="176"/>
      <c r="K164" s="176"/>
      <c r="L164" s="179"/>
      <c r="M164" s="176"/>
    </row>
    <row r="165" spans="1:13" x14ac:dyDescent="0.2">
      <c r="A165" s="21" t="s">
        <v>224</v>
      </c>
      <c r="B165" s="22" t="s">
        <v>225</v>
      </c>
      <c r="C165" s="22" t="s">
        <v>173</v>
      </c>
      <c r="D165" s="22">
        <v>2010</v>
      </c>
      <c r="E165" s="107">
        <v>67395400</v>
      </c>
      <c r="F165" s="32"/>
      <c r="H165" s="22"/>
      <c r="J165" s="176"/>
      <c r="K165" s="176"/>
      <c r="L165" s="179"/>
      <c r="M165" s="176"/>
    </row>
    <row r="166" spans="1:13" x14ac:dyDescent="0.2">
      <c r="A166" s="21" t="s">
        <v>226</v>
      </c>
      <c r="B166" s="22" t="s">
        <v>227</v>
      </c>
      <c r="C166" s="22" t="s">
        <v>173</v>
      </c>
      <c r="D166" s="22">
        <v>2010</v>
      </c>
      <c r="E166" s="107">
        <f>1786790000/G1</f>
        <v>319772259.48498237</v>
      </c>
      <c r="F166" s="32"/>
      <c r="H166" s="22"/>
      <c r="J166" s="176"/>
      <c r="K166" s="176"/>
      <c r="L166" s="179"/>
      <c r="M166" s="176"/>
    </row>
    <row r="167" spans="1:13" x14ac:dyDescent="0.2">
      <c r="A167" s="21" t="s">
        <v>228</v>
      </c>
      <c r="B167" s="22" t="s">
        <v>229</v>
      </c>
      <c r="C167" s="22" t="s">
        <v>173</v>
      </c>
      <c r="D167" s="22">
        <v>2010</v>
      </c>
      <c r="E167" s="110"/>
      <c r="F167" s="32"/>
      <c r="H167" s="22"/>
      <c r="I167" s="109"/>
      <c r="J167" s="176"/>
      <c r="K167" s="176"/>
      <c r="L167" s="179"/>
      <c r="M167" s="176"/>
    </row>
    <row r="168" spans="1:13" x14ac:dyDescent="0.2">
      <c r="A168" s="21" t="s">
        <v>230</v>
      </c>
      <c r="B168" s="22" t="s">
        <v>231</v>
      </c>
      <c r="C168" s="22" t="s">
        <v>173</v>
      </c>
      <c r="D168" s="22">
        <v>2010</v>
      </c>
      <c r="E168" s="107">
        <v>14940000256</v>
      </c>
      <c r="F168" s="32"/>
      <c r="H168" s="22"/>
      <c r="J168" s="176"/>
      <c r="K168" s="176"/>
      <c r="L168" s="179"/>
      <c r="M168" s="176"/>
    </row>
    <row r="169" spans="1:13" x14ac:dyDescent="0.2">
      <c r="A169" s="21" t="s">
        <v>232</v>
      </c>
      <c r="B169" s="22" t="s">
        <v>233</v>
      </c>
      <c r="C169" s="22" t="s">
        <v>173</v>
      </c>
      <c r="D169" s="22">
        <v>2010</v>
      </c>
      <c r="E169" s="107">
        <v>7375386624</v>
      </c>
      <c r="F169" s="32"/>
      <c r="H169" s="22"/>
      <c r="J169" s="176"/>
      <c r="K169" s="176"/>
      <c r="L169" s="179"/>
      <c r="M169" s="176"/>
    </row>
    <row r="170" spans="1:13" x14ac:dyDescent="0.2">
      <c r="A170" s="21" t="s">
        <v>234</v>
      </c>
      <c r="B170" s="22" t="s">
        <v>235</v>
      </c>
      <c r="C170" s="22" t="s">
        <v>173</v>
      </c>
      <c r="D170" s="22">
        <v>2010</v>
      </c>
      <c r="E170" s="107">
        <v>354081696</v>
      </c>
      <c r="F170" s="32"/>
      <c r="H170" s="22"/>
      <c r="J170" s="176"/>
      <c r="K170" s="176"/>
      <c r="L170" s="179"/>
      <c r="M170" s="176"/>
    </row>
    <row r="171" spans="1:13" x14ac:dyDescent="0.2">
      <c r="A171" s="21" t="s">
        <v>236</v>
      </c>
      <c r="B171" s="22" t="s">
        <v>237</v>
      </c>
      <c r="C171" s="22" t="s">
        <v>173</v>
      </c>
      <c r="D171" s="22">
        <v>2010</v>
      </c>
      <c r="E171" s="107">
        <v>3695670016</v>
      </c>
      <c r="F171" s="32"/>
      <c r="H171" s="22"/>
    </row>
    <row r="172" spans="1:13" x14ac:dyDescent="0.2">
      <c r="A172" s="21" t="s">
        <v>238</v>
      </c>
      <c r="B172" s="22" t="s">
        <v>239</v>
      </c>
      <c r="C172" s="22" t="s">
        <v>173</v>
      </c>
      <c r="D172" s="22">
        <v>2010</v>
      </c>
      <c r="E172" s="107">
        <f>411774000/G1</f>
        <v>73692992.672428846</v>
      </c>
      <c r="F172" s="32">
        <v>2014</v>
      </c>
      <c r="H172" s="22"/>
      <c r="I172" s="109"/>
    </row>
    <row r="173" spans="1:13" x14ac:dyDescent="0.2">
      <c r="A173" s="21" t="s">
        <v>240</v>
      </c>
      <c r="B173" s="22" t="s">
        <v>241</v>
      </c>
      <c r="C173" s="22" t="s">
        <v>173</v>
      </c>
      <c r="D173" s="22">
        <v>2010</v>
      </c>
      <c r="E173" s="107">
        <f>349673000/G1</f>
        <v>62579108.507934481</v>
      </c>
      <c r="F173" s="32">
        <v>2017</v>
      </c>
      <c r="H173" s="22"/>
      <c r="L173" s="19" t="e">
        <f>MEDIAN(L49:L170)</f>
        <v>#NUM!</v>
      </c>
    </row>
    <row r="174" spans="1:13" x14ac:dyDescent="0.2">
      <c r="A174" s="21" t="s">
        <v>242</v>
      </c>
      <c r="B174" s="22" t="s">
        <v>243</v>
      </c>
      <c r="C174" s="22" t="s">
        <v>173</v>
      </c>
      <c r="D174" s="22">
        <v>2010</v>
      </c>
      <c r="E174" s="107">
        <v>4577855488</v>
      </c>
      <c r="F174" s="32"/>
      <c r="H174" s="22"/>
      <c r="I174" s="109"/>
    </row>
    <row r="175" spans="1:13" x14ac:dyDescent="0.2">
      <c r="A175" s="21" t="s">
        <v>244</v>
      </c>
      <c r="B175" s="22" t="s">
        <v>245</v>
      </c>
      <c r="C175" s="22" t="s">
        <v>173</v>
      </c>
      <c r="D175" s="22">
        <v>2010</v>
      </c>
      <c r="E175" s="107">
        <f>96613000/G1</f>
        <v>17290312.406954709</v>
      </c>
      <c r="F175" s="32"/>
      <c r="H175" s="22"/>
      <c r="I175" s="109"/>
    </row>
    <row r="176" spans="1:13" x14ac:dyDescent="0.2">
      <c r="A176" s="21" t="s">
        <v>407</v>
      </c>
      <c r="B176" s="22" t="s">
        <v>408</v>
      </c>
      <c r="C176" s="22" t="s">
        <v>173</v>
      </c>
      <c r="D176" s="22">
        <v>2013</v>
      </c>
      <c r="E176" s="107">
        <f>2527982/6.3019</f>
        <v>401146.00358622003</v>
      </c>
      <c r="F176" s="32">
        <v>2016</v>
      </c>
      <c r="H176" s="22"/>
    </row>
    <row r="177" spans="1:9" x14ac:dyDescent="0.2">
      <c r="A177" s="21" t="s">
        <v>429</v>
      </c>
      <c r="B177" s="22" t="s">
        <v>430</v>
      </c>
      <c r="C177" s="22" t="s">
        <v>173</v>
      </c>
      <c r="D177" s="22">
        <v>2014</v>
      </c>
      <c r="E177" s="107">
        <f>1302452000/8.0739</f>
        <v>161316340.30641946</v>
      </c>
      <c r="F177" s="32"/>
      <c r="H177" s="22"/>
      <c r="I177" s="109"/>
    </row>
    <row r="178" spans="1:9" x14ac:dyDescent="0.2">
      <c r="A178" s="21" t="s">
        <v>431</v>
      </c>
      <c r="B178" s="22" t="s">
        <v>432</v>
      </c>
      <c r="C178" s="22" t="s">
        <v>173</v>
      </c>
      <c r="D178" s="22">
        <v>2014</v>
      </c>
      <c r="E178" s="107">
        <v>69723000</v>
      </c>
      <c r="F178" s="32"/>
      <c r="H178" s="22"/>
      <c r="I178" s="109"/>
    </row>
    <row r="179" spans="1:9" x14ac:dyDescent="0.2">
      <c r="A179" s="21" t="s">
        <v>433</v>
      </c>
      <c r="B179" s="22" t="s">
        <v>434</v>
      </c>
      <c r="C179" s="22" t="s">
        <v>173</v>
      </c>
      <c r="D179" s="22">
        <v>2014</v>
      </c>
      <c r="E179" s="107">
        <v>597000000</v>
      </c>
      <c r="F179" s="32"/>
      <c r="H179" s="22"/>
      <c r="I179" s="109"/>
    </row>
    <row r="180" spans="1:9" x14ac:dyDescent="0.2">
      <c r="A180" s="21" t="s">
        <v>449</v>
      </c>
      <c r="B180" s="22" t="s">
        <v>450</v>
      </c>
      <c r="C180" s="22" t="s">
        <v>173</v>
      </c>
      <c r="D180" s="22">
        <v>2015</v>
      </c>
      <c r="E180" s="107">
        <v>319997000</v>
      </c>
      <c r="F180" s="32"/>
      <c r="H180" s="22"/>
      <c r="I180" s="109"/>
    </row>
    <row r="181" spans="1:9" x14ac:dyDescent="0.2">
      <c r="A181" s="21" t="s">
        <v>451</v>
      </c>
      <c r="B181" s="22" t="s">
        <v>452</v>
      </c>
      <c r="C181" s="22" t="s">
        <v>173</v>
      </c>
      <c r="D181" s="22">
        <v>2015</v>
      </c>
      <c r="E181" s="107">
        <v>184763000</v>
      </c>
      <c r="F181" s="32"/>
      <c r="H181" s="22"/>
      <c r="I181" s="109"/>
    </row>
    <row r="182" spans="1:9" x14ac:dyDescent="0.2">
      <c r="A182" s="21" t="s">
        <v>453</v>
      </c>
      <c r="B182" s="22" t="s">
        <v>454</v>
      </c>
      <c r="C182" s="22" t="s">
        <v>173</v>
      </c>
      <c r="D182" s="22">
        <v>2015</v>
      </c>
      <c r="E182" s="107">
        <f>2638749000/8.3987</f>
        <v>314185409.64673102</v>
      </c>
      <c r="F182" s="32">
        <v>2020</v>
      </c>
      <c r="H182" s="22"/>
      <c r="I182" s="109"/>
    </row>
    <row r="183" spans="1:9" x14ac:dyDescent="0.2">
      <c r="A183" s="21" t="s">
        <v>469</v>
      </c>
      <c r="B183" s="22" t="s">
        <v>470</v>
      </c>
      <c r="C183" s="22" t="s">
        <v>173</v>
      </c>
      <c r="D183" s="22">
        <v>2016</v>
      </c>
      <c r="E183" s="107">
        <v>426075000</v>
      </c>
      <c r="F183" s="32"/>
      <c r="H183" s="22"/>
    </row>
    <row r="184" spans="1:9" x14ac:dyDescent="0.2">
      <c r="A184" s="21" t="s">
        <v>489</v>
      </c>
      <c r="B184" s="22" t="s">
        <v>490</v>
      </c>
      <c r="C184" s="22" t="s">
        <v>173</v>
      </c>
      <c r="D184" s="22">
        <v>2010</v>
      </c>
      <c r="E184" s="107">
        <v>591024000</v>
      </c>
      <c r="F184" s="32"/>
      <c r="H184" s="22"/>
      <c r="I184" s="109"/>
    </row>
    <row r="185" spans="1:9" x14ac:dyDescent="0.2">
      <c r="A185" s="21" t="s">
        <v>491</v>
      </c>
      <c r="B185" s="22" t="s">
        <v>492</v>
      </c>
      <c r="C185" s="22" t="s">
        <v>173</v>
      </c>
      <c r="D185" s="22">
        <v>2017</v>
      </c>
      <c r="E185" s="107">
        <f>1700000000/8.1338</f>
        <v>209004401.38680565</v>
      </c>
      <c r="F185" s="32">
        <v>2018</v>
      </c>
      <c r="H185" s="22"/>
      <c r="I185" s="109"/>
    </row>
    <row r="186" spans="1:9" x14ac:dyDescent="0.2">
      <c r="A186" s="21" t="s">
        <v>493</v>
      </c>
      <c r="B186" s="22" t="s">
        <v>494</v>
      </c>
      <c r="C186" s="22" t="s">
        <v>173</v>
      </c>
      <c r="D186" s="22">
        <v>2017</v>
      </c>
      <c r="E186" s="107">
        <f>4380000000/8.1338</f>
        <v>538493692.98482871</v>
      </c>
      <c r="F186" s="32">
        <v>2021</v>
      </c>
      <c r="H186" s="22"/>
    </row>
    <row r="187" spans="1:9" x14ac:dyDescent="0.2">
      <c r="A187" s="21" t="s">
        <v>495</v>
      </c>
      <c r="B187" s="22" t="s">
        <v>496</v>
      </c>
      <c r="C187" s="22" t="s">
        <v>173</v>
      </c>
      <c r="D187" s="22">
        <v>2017</v>
      </c>
      <c r="E187" s="107">
        <v>130710000</v>
      </c>
      <c r="F187" s="32"/>
      <c r="H187" s="22"/>
    </row>
    <row r="188" spans="1:9" x14ac:dyDescent="0.2">
      <c r="A188" s="21" t="s">
        <v>516</v>
      </c>
      <c r="B188" s="22" t="s">
        <v>517</v>
      </c>
      <c r="C188" s="22" t="s">
        <v>173</v>
      </c>
      <c r="D188" s="22">
        <v>2017</v>
      </c>
      <c r="E188" s="107">
        <v>406501000</v>
      </c>
      <c r="F188" s="32"/>
      <c r="H188" s="22"/>
    </row>
    <row r="189" spans="1:9" x14ac:dyDescent="0.2">
      <c r="A189" s="21" t="s">
        <v>536</v>
      </c>
      <c r="B189" s="22" t="s">
        <v>537</v>
      </c>
      <c r="C189" s="22" t="s">
        <v>173</v>
      </c>
      <c r="D189" s="22">
        <v>2018</v>
      </c>
      <c r="E189" s="107">
        <f>1159763000/8.8037</f>
        <v>131735861.05841863</v>
      </c>
      <c r="F189" s="32">
        <v>2020</v>
      </c>
      <c r="H189" s="22"/>
      <c r="I189" s="107"/>
    </row>
    <row r="190" spans="1:9" x14ac:dyDescent="0.2">
      <c r="A190" s="21" t="s">
        <v>534</v>
      </c>
      <c r="B190" s="22" t="s">
        <v>535</v>
      </c>
      <c r="C190" s="22" t="s">
        <v>173</v>
      </c>
      <c r="D190" s="22">
        <v>2014</v>
      </c>
      <c r="E190" s="107">
        <v>21045000</v>
      </c>
      <c r="F190" s="32"/>
      <c r="H190" s="22"/>
      <c r="I190" s="109"/>
    </row>
    <row r="191" spans="1:9" x14ac:dyDescent="0.2">
      <c r="A191" s="21" t="s">
        <v>218</v>
      </c>
      <c r="B191" s="22" t="s">
        <v>219</v>
      </c>
      <c r="C191" s="22" t="s">
        <v>173</v>
      </c>
      <c r="D191" s="22">
        <v>2010</v>
      </c>
      <c r="E191" s="107">
        <v>320276000</v>
      </c>
      <c r="F191" s="32"/>
      <c r="H191" s="22"/>
    </row>
    <row r="192" spans="1:9" x14ac:dyDescent="0.2">
      <c r="A192" s="21" t="s">
        <v>554</v>
      </c>
      <c r="B192" s="22" t="s">
        <v>555</v>
      </c>
      <c r="C192" s="22" t="s">
        <v>173</v>
      </c>
      <c r="D192" s="22">
        <v>2020</v>
      </c>
      <c r="E192" s="107">
        <v>152937000</v>
      </c>
      <c r="F192" s="32"/>
      <c r="H192" s="22"/>
    </row>
    <row r="193" spans="1:9" x14ac:dyDescent="0.2">
      <c r="A193" s="21" t="s">
        <v>556</v>
      </c>
      <c r="B193" s="22" t="s">
        <v>557</v>
      </c>
      <c r="C193" s="22" t="s">
        <v>173</v>
      </c>
      <c r="D193" s="22">
        <v>2020</v>
      </c>
      <c r="E193" s="107">
        <v>326973000</v>
      </c>
      <c r="F193" s="32"/>
      <c r="H193" s="22"/>
    </row>
    <row r="194" spans="1:9" x14ac:dyDescent="0.2">
      <c r="A194" s="21" t="s">
        <v>246</v>
      </c>
      <c r="B194" s="22" t="s">
        <v>247</v>
      </c>
      <c r="C194" s="22" t="s">
        <v>248</v>
      </c>
      <c r="D194" s="22">
        <v>2010</v>
      </c>
      <c r="E194" s="107">
        <v>352841664</v>
      </c>
      <c r="F194" s="32"/>
      <c r="H194" s="22"/>
    </row>
    <row r="195" spans="1:9" x14ac:dyDescent="0.2">
      <c r="A195" s="21" t="s">
        <v>249</v>
      </c>
      <c r="B195" s="22" t="s">
        <v>250</v>
      </c>
      <c r="C195" s="22" t="s">
        <v>248</v>
      </c>
      <c r="D195" s="22">
        <v>2010</v>
      </c>
      <c r="E195" s="107">
        <f>275706000/G1</f>
        <v>49341629.72345186</v>
      </c>
      <c r="F195" s="32">
        <v>2020</v>
      </c>
      <c r="H195" s="22"/>
    </row>
    <row r="196" spans="1:9" x14ac:dyDescent="0.2">
      <c r="A196" s="21" t="s">
        <v>251</v>
      </c>
      <c r="B196" s="22" t="s">
        <v>252</v>
      </c>
      <c r="C196" s="22" t="s">
        <v>248</v>
      </c>
      <c r="D196" s="22">
        <v>2010</v>
      </c>
      <c r="E196" s="107">
        <v>2261786112</v>
      </c>
      <c r="F196" s="32"/>
      <c r="H196" s="22"/>
    </row>
    <row r="197" spans="1:9" x14ac:dyDescent="0.2">
      <c r="A197" s="21" t="s">
        <v>253</v>
      </c>
      <c r="B197" s="22" t="s">
        <v>254</v>
      </c>
      <c r="C197" s="22" t="s">
        <v>248</v>
      </c>
      <c r="D197" s="22">
        <v>2010</v>
      </c>
      <c r="E197" s="107">
        <v>186822960</v>
      </c>
      <c r="F197" s="32"/>
      <c r="H197" s="22"/>
    </row>
    <row r="198" spans="1:9" x14ac:dyDescent="0.2">
      <c r="A198" s="21" t="s">
        <v>255</v>
      </c>
      <c r="B198" s="22" t="s">
        <v>256</v>
      </c>
      <c r="C198" s="22" t="s">
        <v>248</v>
      </c>
      <c r="D198" s="22">
        <v>2010</v>
      </c>
      <c r="E198" s="107">
        <v>1298272768</v>
      </c>
      <c r="F198" s="32"/>
      <c r="H198" s="22"/>
      <c r="I198" s="109"/>
    </row>
    <row r="199" spans="1:9" x14ac:dyDescent="0.2">
      <c r="A199" s="21" t="s">
        <v>257</v>
      </c>
      <c r="B199" s="22" t="s">
        <v>258</v>
      </c>
      <c r="C199" s="22" t="s">
        <v>248</v>
      </c>
      <c r="D199" s="22">
        <v>2010</v>
      </c>
      <c r="E199" s="107">
        <v>2369888768</v>
      </c>
      <c r="F199" s="32"/>
      <c r="H199" s="22"/>
      <c r="I199" s="109"/>
    </row>
    <row r="200" spans="1:9" x14ac:dyDescent="0.2">
      <c r="A200" s="21" t="s">
        <v>259</v>
      </c>
      <c r="B200" s="22" t="s">
        <v>260</v>
      </c>
      <c r="C200" s="22" t="s">
        <v>248</v>
      </c>
      <c r="D200" s="22">
        <v>2010</v>
      </c>
      <c r="E200" s="107">
        <f>2352583000/G1</f>
        <v>421029209.66423494</v>
      </c>
      <c r="F200" s="32">
        <v>2015</v>
      </c>
      <c r="H200" s="22"/>
    </row>
    <row r="201" spans="1:9" x14ac:dyDescent="0.2">
      <c r="A201" s="21" t="s">
        <v>261</v>
      </c>
      <c r="B201" s="22" t="s">
        <v>262</v>
      </c>
      <c r="C201" s="22" t="s">
        <v>248</v>
      </c>
      <c r="D201" s="22">
        <v>2010</v>
      </c>
      <c r="E201" s="107">
        <v>78186904</v>
      </c>
      <c r="F201" s="32"/>
      <c r="H201" s="22"/>
      <c r="I201" s="109"/>
    </row>
    <row r="202" spans="1:9" x14ac:dyDescent="0.2">
      <c r="A202" s="21" t="s">
        <v>263</v>
      </c>
      <c r="B202" s="22" t="s">
        <v>264</v>
      </c>
      <c r="C202" s="22" t="s">
        <v>248</v>
      </c>
      <c r="D202" s="22">
        <v>2010</v>
      </c>
      <c r="E202" s="107">
        <v>439131392</v>
      </c>
      <c r="F202" s="32"/>
      <c r="H202" s="22"/>
      <c r="I202" s="109"/>
    </row>
    <row r="203" spans="1:9" x14ac:dyDescent="0.2">
      <c r="A203" s="21" t="s">
        <v>265</v>
      </c>
      <c r="B203" s="22" t="s">
        <v>266</v>
      </c>
      <c r="C203" s="22" t="s">
        <v>248</v>
      </c>
      <c r="D203" s="22">
        <v>2010</v>
      </c>
      <c r="E203" s="107">
        <v>666249984</v>
      </c>
      <c r="F203" s="32"/>
      <c r="H203" s="22"/>
      <c r="I203" s="109"/>
    </row>
    <row r="204" spans="1:9" x14ac:dyDescent="0.2">
      <c r="A204" s="21" t="s">
        <v>267</v>
      </c>
      <c r="B204" s="22" t="s">
        <v>268</v>
      </c>
      <c r="C204" s="22" t="s">
        <v>248</v>
      </c>
      <c r="D204" s="22">
        <v>2010</v>
      </c>
      <c r="E204" s="110"/>
      <c r="F204" s="32"/>
      <c r="H204" s="22"/>
      <c r="I204" s="109"/>
    </row>
    <row r="205" spans="1:9" x14ac:dyDescent="0.2">
      <c r="A205" s="21" t="s">
        <v>269</v>
      </c>
      <c r="B205" s="22" t="s">
        <v>270</v>
      </c>
      <c r="C205" s="22" t="s">
        <v>248</v>
      </c>
      <c r="D205" s="22">
        <v>2010</v>
      </c>
      <c r="E205" s="107">
        <v>6032039936</v>
      </c>
      <c r="F205" s="32"/>
      <c r="H205" s="22"/>
      <c r="I205" s="109"/>
    </row>
    <row r="206" spans="1:9" x14ac:dyDescent="0.2">
      <c r="A206" s="21" t="s">
        <v>271</v>
      </c>
      <c r="B206" s="22" t="s">
        <v>272</v>
      </c>
      <c r="C206" s="22" t="s">
        <v>248</v>
      </c>
      <c r="D206" s="22">
        <v>2010</v>
      </c>
      <c r="E206" s="107">
        <v>156154544</v>
      </c>
      <c r="F206" s="32"/>
      <c r="H206" s="22"/>
    </row>
    <row r="207" spans="1:9" x14ac:dyDescent="0.2">
      <c r="A207" s="21" t="s">
        <v>273</v>
      </c>
      <c r="B207" s="22" t="s">
        <v>274</v>
      </c>
      <c r="C207" s="22" t="s">
        <v>248</v>
      </c>
      <c r="D207" s="22">
        <v>2010</v>
      </c>
      <c r="E207" s="107">
        <f>1323572000/G1</f>
        <v>236872608.99773175</v>
      </c>
      <c r="F207" s="32"/>
      <c r="H207" s="22"/>
      <c r="I207" s="109"/>
    </row>
    <row r="208" spans="1:9" x14ac:dyDescent="0.2">
      <c r="A208" s="21" t="s">
        <v>275</v>
      </c>
      <c r="B208" s="22" t="s">
        <v>276</v>
      </c>
      <c r="C208" s="22" t="s">
        <v>248</v>
      </c>
      <c r="D208" s="22">
        <v>2010</v>
      </c>
      <c r="E208" s="107">
        <v>355392480</v>
      </c>
      <c r="F208" s="32"/>
      <c r="H208" s="22"/>
    </row>
    <row r="209" spans="1:9" x14ac:dyDescent="0.2">
      <c r="A209" s="21" t="s">
        <v>457</v>
      </c>
      <c r="B209" s="22" t="s">
        <v>458</v>
      </c>
      <c r="C209" s="22" t="s">
        <v>248</v>
      </c>
      <c r="D209" s="22">
        <v>2010</v>
      </c>
      <c r="E209" s="107">
        <v>303289856</v>
      </c>
      <c r="F209" s="32"/>
      <c r="H209" s="22"/>
      <c r="I209" s="107"/>
    </row>
    <row r="210" spans="1:9" x14ac:dyDescent="0.2">
      <c r="A210" s="21" t="s">
        <v>409</v>
      </c>
      <c r="B210" s="22" t="s">
        <v>410</v>
      </c>
      <c r="C210" s="22" t="s">
        <v>248</v>
      </c>
      <c r="D210" s="22">
        <v>2013</v>
      </c>
      <c r="E210" s="107">
        <f>3360000000/6.3019</f>
        <v>533172535.26714164</v>
      </c>
      <c r="F210" s="32"/>
      <c r="H210" s="22"/>
    </row>
    <row r="211" spans="1:9" x14ac:dyDescent="0.2">
      <c r="A211" s="21" t="s">
        <v>411</v>
      </c>
      <c r="B211" s="22" t="s">
        <v>412</v>
      </c>
      <c r="C211" s="22" t="s">
        <v>248</v>
      </c>
      <c r="D211" s="22">
        <v>2013</v>
      </c>
      <c r="E211" s="107">
        <v>49234000</v>
      </c>
      <c r="F211" s="32"/>
      <c r="H211" s="22"/>
    </row>
    <row r="212" spans="1:9" x14ac:dyDescent="0.2">
      <c r="A212" s="21" t="s">
        <v>413</v>
      </c>
      <c r="B212" s="22" t="s">
        <v>414</v>
      </c>
      <c r="C212" s="22" t="s">
        <v>248</v>
      </c>
      <c r="D212" s="22">
        <v>2013</v>
      </c>
      <c r="E212" s="107">
        <v>96089000</v>
      </c>
      <c r="F212" s="32"/>
      <c r="H212" s="22"/>
      <c r="I212" s="109"/>
    </row>
    <row r="213" spans="1:9" x14ac:dyDescent="0.2">
      <c r="A213" s="21" t="s">
        <v>455</v>
      </c>
      <c r="B213" s="22" t="s">
        <v>456</v>
      </c>
      <c r="C213" s="22" t="s">
        <v>248</v>
      </c>
      <c r="D213" s="22">
        <v>2015</v>
      </c>
      <c r="E213" s="107">
        <v>682836672</v>
      </c>
      <c r="F213" s="32"/>
      <c r="H213" s="22"/>
      <c r="I213" s="109"/>
    </row>
    <row r="214" spans="1:9" x14ac:dyDescent="0.2">
      <c r="A214" s="21" t="s">
        <v>459</v>
      </c>
      <c r="B214" s="22" t="s">
        <v>460</v>
      </c>
      <c r="C214" s="22" t="s">
        <v>248</v>
      </c>
      <c r="D214" s="22">
        <v>2015</v>
      </c>
      <c r="E214" s="107">
        <v>164365000</v>
      </c>
      <c r="F214" s="32"/>
      <c r="H214" s="22"/>
      <c r="I214" s="109"/>
    </row>
    <row r="215" spans="1:9" x14ac:dyDescent="0.2">
      <c r="A215" s="21" t="s">
        <v>471</v>
      </c>
      <c r="B215" s="22" t="s">
        <v>472</v>
      </c>
      <c r="C215" s="22" t="s">
        <v>248</v>
      </c>
      <c r="D215" s="22">
        <v>2016</v>
      </c>
      <c r="E215" s="107"/>
      <c r="F215" s="32"/>
      <c r="H215" s="22"/>
      <c r="I215" s="109"/>
    </row>
    <row r="216" spans="1:9" x14ac:dyDescent="0.2">
      <c r="A216" s="21" t="s">
        <v>473</v>
      </c>
      <c r="B216" s="22" t="s">
        <v>474</v>
      </c>
      <c r="C216" s="22" t="s">
        <v>248</v>
      </c>
      <c r="D216" s="22">
        <v>2016</v>
      </c>
      <c r="E216" s="107">
        <f>1153912000/8.263</f>
        <v>139648069.70833838</v>
      </c>
      <c r="F216" s="32">
        <v>2019</v>
      </c>
      <c r="H216" s="22"/>
    </row>
    <row r="217" spans="1:9" x14ac:dyDescent="0.2">
      <c r="A217" s="21" t="s">
        <v>497</v>
      </c>
      <c r="B217" s="22" t="s">
        <v>498</v>
      </c>
      <c r="C217" s="22" t="s">
        <v>248</v>
      </c>
      <c r="D217" s="22">
        <v>2017</v>
      </c>
      <c r="E217" s="107">
        <v>131688000</v>
      </c>
      <c r="F217" s="32"/>
      <c r="H217" s="22"/>
    </row>
    <row r="218" spans="1:9" x14ac:dyDescent="0.2">
      <c r="A218" s="21" t="s">
        <v>499</v>
      </c>
      <c r="B218" s="22" t="s">
        <v>500</v>
      </c>
      <c r="C218" s="22" t="s">
        <v>248</v>
      </c>
      <c r="D218" s="22">
        <v>2017</v>
      </c>
      <c r="E218" s="107">
        <v>83706000</v>
      </c>
      <c r="F218" s="32"/>
      <c r="H218" s="22"/>
    </row>
    <row r="219" spans="1:9" x14ac:dyDescent="0.2">
      <c r="A219" s="21" t="s">
        <v>501</v>
      </c>
      <c r="B219" s="22" t="s">
        <v>260</v>
      </c>
      <c r="C219" s="22" t="s">
        <v>248</v>
      </c>
      <c r="D219" s="22">
        <v>2017</v>
      </c>
      <c r="E219" s="107"/>
      <c r="F219" s="32"/>
      <c r="H219" s="22"/>
    </row>
    <row r="220" spans="1:9" x14ac:dyDescent="0.2">
      <c r="A220" s="21" t="s">
        <v>518</v>
      </c>
      <c r="B220" s="22" t="s">
        <v>519</v>
      </c>
      <c r="C220" s="22" t="s">
        <v>248</v>
      </c>
      <c r="D220" s="22">
        <v>2018</v>
      </c>
      <c r="E220" s="107">
        <v>29089000</v>
      </c>
      <c r="F220" s="32"/>
      <c r="H220" s="22"/>
      <c r="I220" s="109"/>
    </row>
    <row r="221" spans="1:9" x14ac:dyDescent="0.2">
      <c r="A221" s="21" t="s">
        <v>538</v>
      </c>
      <c r="B221" s="22" t="s">
        <v>539</v>
      </c>
      <c r="C221" s="22" t="s">
        <v>248</v>
      </c>
      <c r="D221" s="22">
        <v>2019</v>
      </c>
      <c r="E221" s="107">
        <v>121742000</v>
      </c>
      <c r="F221" s="32"/>
      <c r="H221" s="22"/>
      <c r="I221" s="109"/>
    </row>
    <row r="222" spans="1:9" x14ac:dyDescent="0.2">
      <c r="A222" s="21" t="s">
        <v>540</v>
      </c>
      <c r="B222" s="22" t="s">
        <v>541</v>
      </c>
      <c r="C222" s="22" t="s">
        <v>248</v>
      </c>
      <c r="D222" s="22">
        <v>2019</v>
      </c>
      <c r="E222" s="107">
        <v>3888310000</v>
      </c>
      <c r="F222" s="32"/>
      <c r="H222" s="22"/>
      <c r="I222" s="109"/>
    </row>
    <row r="223" spans="1:9" x14ac:dyDescent="0.2">
      <c r="A223" s="21" t="s">
        <v>558</v>
      </c>
      <c r="B223" s="22" t="s">
        <v>559</v>
      </c>
      <c r="C223" s="22" t="s">
        <v>248</v>
      </c>
      <c r="D223" s="22">
        <v>2020</v>
      </c>
      <c r="E223" s="107">
        <v>777105000</v>
      </c>
      <c r="F223" s="32"/>
      <c r="H223" s="22"/>
      <c r="I223" s="109"/>
    </row>
    <row r="224" spans="1:9" x14ac:dyDescent="0.2">
      <c r="A224" s="21" t="s">
        <v>560</v>
      </c>
      <c r="B224" s="22" t="s">
        <v>561</v>
      </c>
      <c r="C224" s="22" t="s">
        <v>248</v>
      </c>
      <c r="D224" s="22">
        <v>2020</v>
      </c>
      <c r="E224" s="107">
        <v>1465833000</v>
      </c>
      <c r="F224" s="32"/>
    </row>
    <row r="225" spans="1:11" x14ac:dyDescent="0.2">
      <c r="A225" s="21" t="s">
        <v>277</v>
      </c>
      <c r="B225" s="22" t="s">
        <v>278</v>
      </c>
      <c r="C225" s="22" t="s">
        <v>279</v>
      </c>
      <c r="D225" s="22">
        <v>2010</v>
      </c>
      <c r="E225" s="107">
        <f>752185000/G1</f>
        <v>134614530.52720883</v>
      </c>
      <c r="F225" s="32"/>
    </row>
    <row r="226" spans="1:11" x14ac:dyDescent="0.2">
      <c r="A226" s="21" t="s">
        <v>280</v>
      </c>
      <c r="B226" s="22" t="s">
        <v>281</v>
      </c>
      <c r="C226" s="22" t="s">
        <v>279</v>
      </c>
      <c r="D226" s="22">
        <v>2010</v>
      </c>
      <c r="E226" s="107">
        <v>275593600</v>
      </c>
      <c r="F226" s="32"/>
      <c r="H226" s="22"/>
      <c r="I226" s="22"/>
      <c r="J226" s="22"/>
    </row>
    <row r="227" spans="1:11" x14ac:dyDescent="0.2">
      <c r="A227" s="21" t="s">
        <v>282</v>
      </c>
      <c r="B227" s="22" t="s">
        <v>283</v>
      </c>
      <c r="C227" s="22" t="s">
        <v>279</v>
      </c>
      <c r="D227" s="22">
        <v>2010</v>
      </c>
      <c r="E227" s="107">
        <v>78760263680</v>
      </c>
      <c r="F227" s="32"/>
    </row>
    <row r="228" spans="1:11" x14ac:dyDescent="0.2">
      <c r="A228" s="21" t="s">
        <v>284</v>
      </c>
      <c r="B228" s="22" t="s">
        <v>285</v>
      </c>
      <c r="C228" s="22" t="s">
        <v>279</v>
      </c>
      <c r="D228" s="22">
        <v>2010</v>
      </c>
      <c r="E228" s="107">
        <f>2649555000/G1</f>
        <v>474176701.78349584</v>
      </c>
      <c r="F228" s="32">
        <v>2014</v>
      </c>
    </row>
    <row r="229" spans="1:11" x14ac:dyDescent="0.2">
      <c r="A229" s="21" t="s">
        <v>286</v>
      </c>
      <c r="B229" s="22" t="s">
        <v>287</v>
      </c>
      <c r="C229" s="22" t="s">
        <v>279</v>
      </c>
      <c r="D229" s="22">
        <v>2010</v>
      </c>
      <c r="E229" s="107">
        <v>57683673088</v>
      </c>
      <c r="F229" s="32"/>
    </row>
    <row r="230" spans="1:11" x14ac:dyDescent="0.2">
      <c r="A230" s="21" t="s">
        <v>288</v>
      </c>
      <c r="B230" s="22" t="s">
        <v>289</v>
      </c>
      <c r="C230" s="22" t="s">
        <v>279</v>
      </c>
      <c r="D230" s="22">
        <v>2010</v>
      </c>
      <c r="E230" s="107">
        <f>175624000/G1</f>
        <v>31430488.921356481</v>
      </c>
      <c r="F230" s="32">
        <v>2020</v>
      </c>
    </row>
    <row r="231" spans="1:11" x14ac:dyDescent="0.2">
      <c r="A231" s="21" t="s">
        <v>391</v>
      </c>
      <c r="B231" s="22" t="s">
        <v>392</v>
      </c>
      <c r="C231" s="22" t="s">
        <v>279</v>
      </c>
      <c r="D231" s="22">
        <v>2012</v>
      </c>
      <c r="E231" s="107">
        <v>2080000000</v>
      </c>
      <c r="F231" s="32"/>
    </row>
    <row r="232" spans="1:11" x14ac:dyDescent="0.2">
      <c r="A232" s="21" t="s">
        <v>520</v>
      </c>
      <c r="B232" s="22" t="s">
        <v>521</v>
      </c>
      <c r="C232" s="22" t="s">
        <v>279</v>
      </c>
      <c r="D232" s="22">
        <v>2018</v>
      </c>
      <c r="E232" s="107">
        <v>1491599000</v>
      </c>
      <c r="F232" s="32"/>
    </row>
    <row r="233" spans="1:11" x14ac:dyDescent="0.2">
      <c r="A233" s="21" t="s">
        <v>542</v>
      </c>
      <c r="B233" s="22" t="s">
        <v>543</v>
      </c>
      <c r="C233" s="22" t="s">
        <v>279</v>
      </c>
      <c r="D233" s="22">
        <v>2019</v>
      </c>
      <c r="E233" s="107">
        <v>410597000</v>
      </c>
      <c r="F233" s="32"/>
    </row>
    <row r="234" spans="1:11" x14ac:dyDescent="0.2">
      <c r="A234" s="21" t="s">
        <v>562</v>
      </c>
      <c r="B234" s="22" t="s">
        <v>563</v>
      </c>
      <c r="C234" s="22" t="s">
        <v>279</v>
      </c>
      <c r="D234" s="22">
        <v>2020</v>
      </c>
      <c r="E234" s="107">
        <v>397011000</v>
      </c>
      <c r="F234" s="32"/>
    </row>
    <row r="235" spans="1:11" x14ac:dyDescent="0.2">
      <c r="A235" s="21" t="s">
        <v>290</v>
      </c>
      <c r="B235" s="22" t="s">
        <v>291</v>
      </c>
      <c r="C235" s="22" t="s">
        <v>292</v>
      </c>
      <c r="D235" s="22">
        <v>2010</v>
      </c>
      <c r="E235" s="107">
        <f>1187856000/G1</f>
        <v>212584241.60801953</v>
      </c>
      <c r="F235" s="32">
        <v>2014</v>
      </c>
      <c r="G235" s="22"/>
      <c r="H235" s="22"/>
      <c r="I235" s="22"/>
      <c r="J235" s="22"/>
      <c r="K235" s="110"/>
    </row>
    <row r="236" spans="1:11" x14ac:dyDescent="0.2">
      <c r="A236" s="21" t="s">
        <v>293</v>
      </c>
      <c r="B236" s="22" t="s">
        <v>294</v>
      </c>
      <c r="C236" s="22" t="s">
        <v>292</v>
      </c>
      <c r="D236" s="22">
        <v>2010</v>
      </c>
      <c r="E236" s="107">
        <f>38266000/G1</f>
        <v>6848261.5648466442</v>
      </c>
      <c r="F236" s="32">
        <v>2013</v>
      </c>
      <c r="G236" s="22"/>
      <c r="H236" s="22"/>
      <c r="I236" s="22"/>
      <c r="J236" s="22"/>
      <c r="K236" s="110"/>
    </row>
    <row r="237" spans="1:11" x14ac:dyDescent="0.2">
      <c r="A237" s="21" t="s">
        <v>295</v>
      </c>
      <c r="B237" s="22" t="s">
        <v>296</v>
      </c>
      <c r="C237" s="22" t="s">
        <v>292</v>
      </c>
      <c r="D237" s="22">
        <v>2010</v>
      </c>
      <c r="E237" s="107">
        <f>110465000/G1</f>
        <v>19769330.83574935</v>
      </c>
      <c r="F237" s="32">
        <v>2012</v>
      </c>
    </row>
    <row r="238" spans="1:11" x14ac:dyDescent="0.2">
      <c r="A238" s="21" t="s">
        <v>297</v>
      </c>
      <c r="B238" s="22" t="s">
        <v>298</v>
      </c>
      <c r="C238" s="22" t="s">
        <v>292</v>
      </c>
      <c r="D238" s="22">
        <v>2010</v>
      </c>
      <c r="E238" s="107">
        <f>67301000/G1</f>
        <v>12044500.38090587</v>
      </c>
      <c r="F238" s="32">
        <v>2013</v>
      </c>
    </row>
    <row r="239" spans="1:11" x14ac:dyDescent="0.2">
      <c r="A239" s="21" t="s">
        <v>299</v>
      </c>
      <c r="B239" s="22" t="s">
        <v>300</v>
      </c>
      <c r="C239" s="22" t="s">
        <v>292</v>
      </c>
      <c r="D239" s="22">
        <v>2010</v>
      </c>
      <c r="E239" s="107">
        <f>3715281000/G1</f>
        <v>664903989.83183527</v>
      </c>
      <c r="F239" s="32">
        <v>2013</v>
      </c>
    </row>
    <row r="240" spans="1:11" x14ac:dyDescent="0.2">
      <c r="A240" s="21" t="s">
        <v>301</v>
      </c>
      <c r="B240" s="22" t="s">
        <v>302</v>
      </c>
      <c r="C240" s="22" t="s">
        <v>292</v>
      </c>
      <c r="D240" s="22">
        <v>2010</v>
      </c>
      <c r="E240" s="107">
        <f>5042423000/G1</f>
        <v>902415502.65506482</v>
      </c>
      <c r="F240" s="32">
        <v>2012</v>
      </c>
    </row>
    <row r="241" spans="1:6" x14ac:dyDescent="0.2">
      <c r="A241" s="21" t="s">
        <v>303</v>
      </c>
      <c r="B241" s="22" t="s">
        <v>304</v>
      </c>
      <c r="C241" s="22" t="s">
        <v>292</v>
      </c>
      <c r="D241" s="22">
        <v>2010</v>
      </c>
      <c r="E241" s="107">
        <f>982055000/G1</f>
        <v>175753136.23230731</v>
      </c>
      <c r="F241" s="32">
        <v>2013</v>
      </c>
    </row>
    <row r="242" spans="1:6" x14ac:dyDescent="0.2">
      <c r="A242" s="21" t="s">
        <v>305</v>
      </c>
      <c r="B242" s="22" t="s">
        <v>306</v>
      </c>
      <c r="C242" s="22" t="s">
        <v>292</v>
      </c>
      <c r="D242" s="22">
        <v>2010</v>
      </c>
      <c r="E242" s="110"/>
      <c r="F242" s="32"/>
    </row>
    <row r="243" spans="1:6" x14ac:dyDescent="0.2">
      <c r="A243" s="21" t="s">
        <v>307</v>
      </c>
      <c r="B243" s="22" t="s">
        <v>308</v>
      </c>
      <c r="C243" s="22" t="s">
        <v>292</v>
      </c>
      <c r="D243" s="22">
        <v>2010</v>
      </c>
      <c r="E243" s="110"/>
      <c r="F243" s="32">
        <v>2012</v>
      </c>
    </row>
    <row r="244" spans="1:6" x14ac:dyDescent="0.2">
      <c r="A244" s="21" t="s">
        <v>309</v>
      </c>
      <c r="B244" s="22" t="s">
        <v>310</v>
      </c>
      <c r="C244" s="22" t="s">
        <v>292</v>
      </c>
      <c r="D244" s="22">
        <v>2010</v>
      </c>
      <c r="E244" s="107">
        <f>1640263000/G1</f>
        <v>293549105.18841928</v>
      </c>
      <c r="F244" s="32">
        <v>2014</v>
      </c>
    </row>
    <row r="245" spans="1:6" x14ac:dyDescent="0.2">
      <c r="A245" s="21" t="s">
        <v>311</v>
      </c>
      <c r="B245" s="22" t="s">
        <v>312</v>
      </c>
      <c r="C245" s="22" t="s">
        <v>292</v>
      </c>
      <c r="D245" s="22">
        <v>2010</v>
      </c>
      <c r="E245" s="110"/>
      <c r="F245" s="32"/>
    </row>
    <row r="246" spans="1:6" x14ac:dyDescent="0.2">
      <c r="A246" s="21" t="s">
        <v>313</v>
      </c>
      <c r="B246" s="22" t="s">
        <v>314</v>
      </c>
      <c r="C246" s="22" t="s">
        <v>292</v>
      </c>
      <c r="D246" s="22">
        <v>2010</v>
      </c>
      <c r="E246" s="107">
        <f>5292123000/G1</f>
        <v>947102977.50851715</v>
      </c>
      <c r="F246" s="32">
        <v>2013</v>
      </c>
    </row>
    <row r="247" spans="1:6" x14ac:dyDescent="0.2">
      <c r="A247" s="21" t="s">
        <v>315</v>
      </c>
      <c r="B247" s="22" t="s">
        <v>316</v>
      </c>
      <c r="C247" s="22" t="s">
        <v>292</v>
      </c>
      <c r="D247" s="22">
        <v>2010</v>
      </c>
      <c r="E247" s="110"/>
      <c r="F247" s="32"/>
    </row>
    <row r="248" spans="1:6" x14ac:dyDescent="0.2">
      <c r="A248" s="21" t="s">
        <v>317</v>
      </c>
      <c r="B248" s="22" t="s">
        <v>318</v>
      </c>
      <c r="C248" s="22" t="s">
        <v>292</v>
      </c>
      <c r="D248" s="22">
        <v>2010</v>
      </c>
      <c r="E248" s="107">
        <f>49659000/G1</f>
        <v>8887205.902072845</v>
      </c>
      <c r="F248" s="32"/>
    </row>
    <row r="249" spans="1:6" x14ac:dyDescent="0.2">
      <c r="A249" s="21" t="s">
        <v>319</v>
      </c>
      <c r="B249" s="22" t="s">
        <v>320</v>
      </c>
      <c r="C249" s="22" t="s">
        <v>292</v>
      </c>
      <c r="D249" s="22">
        <v>2010</v>
      </c>
      <c r="E249" s="107">
        <f>267225000/G1</f>
        <v>47823830.4674161</v>
      </c>
      <c r="F249" s="32"/>
    </row>
    <row r="250" spans="1:6" x14ac:dyDescent="0.2">
      <c r="A250" s="21" t="s">
        <v>321</v>
      </c>
      <c r="B250" s="22" t="s">
        <v>322</v>
      </c>
      <c r="C250" s="22" t="s">
        <v>292</v>
      </c>
      <c r="D250" s="22">
        <v>2010</v>
      </c>
      <c r="E250" s="110"/>
      <c r="F250" s="32">
        <v>2012</v>
      </c>
    </row>
    <row r="251" spans="1:6" x14ac:dyDescent="0.2">
      <c r="A251" s="21" t="s">
        <v>323</v>
      </c>
      <c r="B251" s="22" t="s">
        <v>324</v>
      </c>
      <c r="C251" s="22" t="s">
        <v>292</v>
      </c>
      <c r="D251" s="22">
        <v>2010</v>
      </c>
      <c r="E251" s="107">
        <f>910998000/G1</f>
        <v>163036444.59970114</v>
      </c>
      <c r="F251" s="32"/>
    </row>
    <row r="252" spans="1:6" x14ac:dyDescent="0.2">
      <c r="A252" s="21" t="s">
        <v>325</v>
      </c>
      <c r="B252" s="22" t="s">
        <v>326</v>
      </c>
      <c r="C252" s="22" t="s">
        <v>292</v>
      </c>
      <c r="D252" s="22">
        <v>2010</v>
      </c>
      <c r="E252" s="110" t="s">
        <v>606</v>
      </c>
      <c r="F252" s="32"/>
    </row>
    <row r="253" spans="1:6" x14ac:dyDescent="0.2">
      <c r="A253" s="21" t="s">
        <v>327</v>
      </c>
      <c r="B253" s="22" t="s">
        <v>328</v>
      </c>
      <c r="C253" s="22" t="s">
        <v>292</v>
      </c>
      <c r="D253" s="22">
        <v>2010</v>
      </c>
      <c r="E253" s="110" t="s">
        <v>606</v>
      </c>
      <c r="F253" s="32"/>
    </row>
    <row r="254" spans="1:6" x14ac:dyDescent="0.2">
      <c r="A254" s="21" t="s">
        <v>329</v>
      </c>
      <c r="B254" s="22" t="s">
        <v>330</v>
      </c>
      <c r="C254" s="22" t="s">
        <v>292</v>
      </c>
      <c r="D254" s="22">
        <v>2010</v>
      </c>
      <c r="E254" s="110" t="s">
        <v>606</v>
      </c>
      <c r="F254" s="32"/>
    </row>
    <row r="255" spans="1:6" x14ac:dyDescent="0.2">
      <c r="A255" s="21" t="s">
        <v>331</v>
      </c>
      <c r="B255" s="22" t="s">
        <v>332</v>
      </c>
      <c r="C255" s="22" t="s">
        <v>292</v>
      </c>
      <c r="D255" s="22">
        <v>2010</v>
      </c>
      <c r="E255" s="110" t="s">
        <v>606</v>
      </c>
      <c r="F255" s="32"/>
    </row>
    <row r="256" spans="1:6" x14ac:dyDescent="0.2">
      <c r="A256" s="21" t="s">
        <v>333</v>
      </c>
      <c r="B256" s="22" t="s">
        <v>334</v>
      </c>
      <c r="C256" s="22" t="s">
        <v>292</v>
      </c>
      <c r="D256" s="22">
        <v>2010</v>
      </c>
      <c r="E256" s="107">
        <f>2398500000/G1</f>
        <v>429246729.8198055</v>
      </c>
      <c r="F256" s="32"/>
    </row>
    <row r="257" spans="1:6" x14ac:dyDescent="0.2">
      <c r="A257" s="21" t="s">
        <v>335</v>
      </c>
      <c r="B257" s="22" t="s">
        <v>336</v>
      </c>
      <c r="C257" s="22" t="s">
        <v>292</v>
      </c>
      <c r="D257" s="22">
        <v>2010</v>
      </c>
      <c r="E257" s="107">
        <f>3624000/G1</f>
        <v>648567.91697601625</v>
      </c>
      <c r="F257" s="32"/>
    </row>
    <row r="258" spans="1:6" x14ac:dyDescent="0.2">
      <c r="A258" s="21" t="s">
        <v>337</v>
      </c>
      <c r="B258" s="22" t="s">
        <v>338</v>
      </c>
      <c r="C258" s="22" t="s">
        <v>292</v>
      </c>
      <c r="D258" s="22">
        <v>2010</v>
      </c>
      <c r="E258" s="110" t="s">
        <v>606</v>
      </c>
      <c r="F258" s="32"/>
    </row>
    <row r="259" spans="1:6" x14ac:dyDescent="0.2">
      <c r="A259" s="21" t="s">
        <v>339</v>
      </c>
      <c r="B259" s="22" t="s">
        <v>340</v>
      </c>
      <c r="C259" s="22" t="s">
        <v>292</v>
      </c>
      <c r="D259" s="22">
        <v>2010</v>
      </c>
      <c r="E259" s="110" t="s">
        <v>606</v>
      </c>
      <c r="F259" s="32"/>
    </row>
    <row r="260" spans="1:6" x14ac:dyDescent="0.2">
      <c r="A260" s="21" t="s">
        <v>341</v>
      </c>
      <c r="B260" s="22" t="s">
        <v>342</v>
      </c>
      <c r="C260" s="22" t="s">
        <v>292</v>
      </c>
      <c r="D260" s="22">
        <v>2010</v>
      </c>
      <c r="E260" s="110" t="s">
        <v>606</v>
      </c>
      <c r="F260" s="32"/>
    </row>
    <row r="261" spans="1:6" x14ac:dyDescent="0.2">
      <c r="A261" s="21" t="s">
        <v>343</v>
      </c>
      <c r="B261" s="22" t="s">
        <v>344</v>
      </c>
      <c r="C261" s="22" t="s">
        <v>292</v>
      </c>
      <c r="D261" s="22">
        <v>2010</v>
      </c>
      <c r="E261" s="110" t="s">
        <v>606</v>
      </c>
      <c r="F261" s="32"/>
    </row>
    <row r="262" spans="1:6" x14ac:dyDescent="0.2">
      <c r="A262" s="21" t="s">
        <v>345</v>
      </c>
      <c r="B262" s="22" t="s">
        <v>346</v>
      </c>
      <c r="C262" s="22" t="s">
        <v>292</v>
      </c>
      <c r="D262" s="22">
        <v>2010</v>
      </c>
      <c r="E262" s="110" t="s">
        <v>606</v>
      </c>
      <c r="F262" s="32"/>
    </row>
    <row r="263" spans="1:6" x14ac:dyDescent="0.2">
      <c r="A263" s="21" t="s">
        <v>347</v>
      </c>
      <c r="B263" s="22" t="s">
        <v>348</v>
      </c>
      <c r="C263" s="22" t="s">
        <v>292</v>
      </c>
      <c r="D263" s="22">
        <v>2010</v>
      </c>
      <c r="E263" s="107">
        <v>46471946240</v>
      </c>
      <c r="F263" s="32"/>
    </row>
    <row r="264" spans="1:6" x14ac:dyDescent="0.2">
      <c r="A264" s="21" t="s">
        <v>349</v>
      </c>
      <c r="B264" s="22" t="s">
        <v>350</v>
      </c>
      <c r="C264" s="22" t="s">
        <v>292</v>
      </c>
      <c r="D264" s="22">
        <v>2010</v>
      </c>
      <c r="E264" s="110" t="s">
        <v>606</v>
      </c>
      <c r="F264" s="32">
        <v>2011</v>
      </c>
    </row>
    <row r="265" spans="1:6" x14ac:dyDescent="0.2">
      <c r="A265" s="21" t="s">
        <v>351</v>
      </c>
      <c r="B265" s="22" t="s">
        <v>352</v>
      </c>
      <c r="C265" s="22" t="s">
        <v>292</v>
      </c>
      <c r="D265" s="22">
        <v>2010</v>
      </c>
      <c r="E265" s="110" t="s">
        <v>606</v>
      </c>
      <c r="F265" s="32"/>
    </row>
    <row r="266" spans="1:6" x14ac:dyDescent="0.2">
      <c r="A266" s="21" t="s">
        <v>353</v>
      </c>
      <c r="B266" s="22" t="s">
        <v>354</v>
      </c>
      <c r="C266" s="22" t="s">
        <v>156</v>
      </c>
      <c r="D266" s="22">
        <v>2010</v>
      </c>
      <c r="E266" s="107">
        <f>6583218000/G1</f>
        <v>1178163351.3407881</v>
      </c>
      <c r="F266" s="32"/>
    </row>
    <row r="267" spans="1:6" x14ac:dyDescent="0.2">
      <c r="A267" s="21" t="s">
        <v>355</v>
      </c>
      <c r="B267" s="22" t="s">
        <v>356</v>
      </c>
      <c r="C267" s="22" t="s">
        <v>292</v>
      </c>
      <c r="D267" s="22">
        <v>2010</v>
      </c>
      <c r="E267" s="110" t="s">
        <v>606</v>
      </c>
      <c r="F267" s="32"/>
    </row>
    <row r="268" spans="1:6" x14ac:dyDescent="0.2">
      <c r="A268" s="21" t="s">
        <v>357</v>
      </c>
      <c r="B268" s="22" t="s">
        <v>358</v>
      </c>
      <c r="C268" s="22" t="s">
        <v>292</v>
      </c>
      <c r="D268" s="22">
        <v>2010</v>
      </c>
      <c r="E268" s="110" t="s">
        <v>606</v>
      </c>
      <c r="F268" s="32"/>
    </row>
    <row r="269" spans="1:6" x14ac:dyDescent="0.2">
      <c r="A269" s="21" t="s">
        <v>359</v>
      </c>
      <c r="B269" s="22" t="s">
        <v>360</v>
      </c>
      <c r="C269" s="22" t="s">
        <v>292</v>
      </c>
      <c r="D269" s="22">
        <v>2010</v>
      </c>
      <c r="E269" s="110" t="s">
        <v>606</v>
      </c>
      <c r="F269" s="32"/>
    </row>
    <row r="270" spans="1:6" x14ac:dyDescent="0.2">
      <c r="A270" s="21" t="s">
        <v>361</v>
      </c>
      <c r="B270" s="22" t="s">
        <v>362</v>
      </c>
      <c r="C270" s="22" t="s">
        <v>292</v>
      </c>
      <c r="D270" s="22">
        <v>2010</v>
      </c>
      <c r="E270" s="110" t="s">
        <v>606</v>
      </c>
      <c r="F270" s="32"/>
    </row>
    <row r="271" spans="1:6" x14ac:dyDescent="0.2">
      <c r="A271" s="21" t="s">
        <v>363</v>
      </c>
      <c r="B271" s="22" t="s">
        <v>364</v>
      </c>
      <c r="C271" s="22" t="s">
        <v>365</v>
      </c>
      <c r="D271" s="22">
        <v>2010</v>
      </c>
      <c r="E271" s="107">
        <v>9473604608</v>
      </c>
      <c r="F271" s="32"/>
    </row>
    <row r="272" spans="1:6" x14ac:dyDescent="0.2">
      <c r="A272" s="21" t="s">
        <v>366</v>
      </c>
      <c r="B272" s="22" t="s">
        <v>367</v>
      </c>
      <c r="C272" s="22" t="s">
        <v>365</v>
      </c>
      <c r="D272" s="22">
        <v>2010</v>
      </c>
      <c r="E272" s="107">
        <v>92141000</v>
      </c>
      <c r="F272" s="32">
        <v>2022</v>
      </c>
    </row>
    <row r="273" spans="1:6" x14ac:dyDescent="0.2">
      <c r="A273" s="21" t="s">
        <v>368</v>
      </c>
      <c r="B273" s="22" t="s">
        <v>369</v>
      </c>
      <c r="C273" s="22" t="s">
        <v>365</v>
      </c>
      <c r="D273" s="22">
        <v>2010</v>
      </c>
      <c r="E273" s="107">
        <v>838634000</v>
      </c>
      <c r="F273" s="32">
        <v>2021</v>
      </c>
    </row>
    <row r="274" spans="1:6" x14ac:dyDescent="0.2">
      <c r="A274" s="21" t="s">
        <v>370</v>
      </c>
      <c r="B274" s="22" t="s">
        <v>371</v>
      </c>
      <c r="C274" s="22" t="s">
        <v>365</v>
      </c>
      <c r="D274" s="22">
        <v>2010</v>
      </c>
      <c r="E274" s="107">
        <v>290295968</v>
      </c>
      <c r="F274" s="32"/>
    </row>
    <row r="275" spans="1:6" x14ac:dyDescent="0.2">
      <c r="A275" s="21" t="s">
        <v>397</v>
      </c>
      <c r="B275" s="22" t="s">
        <v>398</v>
      </c>
      <c r="C275" s="22" t="s">
        <v>365</v>
      </c>
      <c r="D275" s="22">
        <v>2012</v>
      </c>
      <c r="E275" s="107">
        <v>1678406016</v>
      </c>
      <c r="F275" s="32"/>
    </row>
    <row r="276" spans="1:6" x14ac:dyDescent="0.2">
      <c r="A276" s="21" t="s">
        <v>435</v>
      </c>
      <c r="B276" s="22" t="s">
        <v>436</v>
      </c>
      <c r="C276" s="22" t="s">
        <v>365</v>
      </c>
      <c r="D276" s="22">
        <v>2014</v>
      </c>
      <c r="E276" s="107">
        <f>14055533000/8.0739</f>
        <v>1740860426.8073668</v>
      </c>
      <c r="F276" s="32"/>
    </row>
    <row r="277" spans="1:6" x14ac:dyDescent="0.2">
      <c r="A277" s="21" t="s">
        <v>372</v>
      </c>
      <c r="B277" s="22" t="s">
        <v>373</v>
      </c>
      <c r="C277" s="22" t="s">
        <v>374</v>
      </c>
      <c r="D277" s="22">
        <v>2010</v>
      </c>
      <c r="E277" s="107">
        <f>5263506000/5.8768</f>
        <v>895641505.58126867</v>
      </c>
      <c r="F277" s="32">
        <v>2017</v>
      </c>
    </row>
    <row r="278" spans="1:6" x14ac:dyDescent="0.2">
      <c r="A278" s="21" t="s">
        <v>437</v>
      </c>
      <c r="B278" s="22" t="s">
        <v>438</v>
      </c>
      <c r="C278" s="22" t="s">
        <v>374</v>
      </c>
      <c r="D278" s="22">
        <v>2014</v>
      </c>
      <c r="E278" s="107">
        <v>382126000</v>
      </c>
      <c r="F278" s="32"/>
    </row>
    <row r="279" spans="1:6" x14ac:dyDescent="0.2">
      <c r="A279" s="117" t="s">
        <v>522</v>
      </c>
      <c r="B279" s="28" t="s">
        <v>523</v>
      </c>
      <c r="C279" s="28" t="s">
        <v>374</v>
      </c>
      <c r="D279" s="28">
        <v>2018</v>
      </c>
      <c r="E279" s="118">
        <v>410741000</v>
      </c>
      <c r="F279" s="15"/>
    </row>
    <row r="287" spans="1:6" x14ac:dyDescent="0.2">
      <c r="A287" s="22"/>
      <c r="B287" s="22"/>
      <c r="C287" s="22"/>
      <c r="D287" s="22"/>
    </row>
    <row r="288" spans="1:6" x14ac:dyDescent="0.2">
      <c r="A288" s="22"/>
      <c r="B288" s="22"/>
      <c r="C288" s="22"/>
      <c r="D288" s="22"/>
    </row>
    <row r="289" spans="1:4" x14ac:dyDescent="0.2">
      <c r="A289" s="22"/>
      <c r="B289" s="22"/>
      <c r="C289" s="22"/>
      <c r="D289" s="22"/>
    </row>
    <row r="290" spans="1:4" x14ac:dyDescent="0.2">
      <c r="A290" s="22"/>
      <c r="B290" s="22"/>
      <c r="C290" s="22"/>
      <c r="D290" s="22"/>
    </row>
    <row r="291" spans="1:4" x14ac:dyDescent="0.2">
      <c r="A291" s="22"/>
      <c r="B291" s="22"/>
      <c r="C291" s="22"/>
      <c r="D291" s="22"/>
    </row>
    <row r="292" spans="1:4" x14ac:dyDescent="0.2">
      <c r="A292" s="22"/>
      <c r="B292" s="22"/>
      <c r="C292" s="22"/>
      <c r="D292" s="22"/>
    </row>
    <row r="293" spans="1:4" x14ac:dyDescent="0.2">
      <c r="A293" s="22"/>
      <c r="B293" s="22"/>
      <c r="C293" s="22"/>
      <c r="D293" s="22"/>
    </row>
    <row r="294" spans="1:4" x14ac:dyDescent="0.2">
      <c r="A294" s="22"/>
      <c r="B294" s="22"/>
      <c r="C294" s="22"/>
      <c r="D294" s="22"/>
    </row>
    <row r="295" spans="1:4" x14ac:dyDescent="0.2">
      <c r="A295" s="22"/>
      <c r="B295" s="22"/>
      <c r="C295" s="22"/>
      <c r="D295" s="22"/>
    </row>
    <row r="296" spans="1:4" x14ac:dyDescent="0.2">
      <c r="A296" s="22"/>
      <c r="B296" s="22"/>
      <c r="C296" s="22"/>
      <c r="D296" s="22"/>
    </row>
    <row r="297" spans="1:4" x14ac:dyDescent="0.2">
      <c r="A297" s="22"/>
      <c r="B297" s="22"/>
      <c r="C297" s="22"/>
      <c r="D297" s="22"/>
    </row>
    <row r="298" spans="1:4" x14ac:dyDescent="0.2">
      <c r="A298" s="22"/>
      <c r="B298" s="22"/>
      <c r="C298" s="22"/>
      <c r="D298" s="22"/>
    </row>
    <row r="299" spans="1:4" x14ac:dyDescent="0.2">
      <c r="A299" s="22"/>
      <c r="B299" s="22"/>
      <c r="C299" s="22"/>
      <c r="D299" s="22"/>
    </row>
    <row r="300" spans="1:4" x14ac:dyDescent="0.2">
      <c r="A300" s="22"/>
      <c r="B300" s="22"/>
      <c r="C300" s="22"/>
      <c r="D300" s="22"/>
    </row>
    <row r="301" spans="1:4" x14ac:dyDescent="0.2">
      <c r="A301" s="22"/>
      <c r="B301" s="22"/>
      <c r="C301" s="22"/>
      <c r="D301" s="22"/>
    </row>
    <row r="302" spans="1:4" x14ac:dyDescent="0.2">
      <c r="A302" s="22"/>
      <c r="B302" s="22"/>
      <c r="C302" s="22"/>
      <c r="D302" s="22"/>
    </row>
    <row r="303" spans="1:4" x14ac:dyDescent="0.2">
      <c r="A303" s="22"/>
      <c r="B303" s="22"/>
      <c r="C303" s="22"/>
      <c r="D303" s="22"/>
    </row>
    <row r="304" spans="1:4" x14ac:dyDescent="0.2">
      <c r="A304" s="22"/>
      <c r="B304" s="22"/>
      <c r="C304" s="22"/>
      <c r="D304" s="22"/>
    </row>
    <row r="305" spans="1:4" x14ac:dyDescent="0.2">
      <c r="A305" s="22"/>
      <c r="B305" s="22"/>
      <c r="C305" s="22"/>
      <c r="D305" s="22"/>
    </row>
    <row r="306" spans="1:4" x14ac:dyDescent="0.2">
      <c r="A306" s="22"/>
      <c r="B306" s="22"/>
      <c r="C306" s="22"/>
      <c r="D306" s="22"/>
    </row>
    <row r="307" spans="1:4" x14ac:dyDescent="0.2">
      <c r="A307" s="22"/>
      <c r="B307" s="22"/>
      <c r="C307" s="22"/>
      <c r="D307" s="22"/>
    </row>
    <row r="308" spans="1:4" x14ac:dyDescent="0.2">
      <c r="A308" s="22"/>
      <c r="B308" s="22"/>
      <c r="C308" s="22"/>
      <c r="D308" s="22"/>
    </row>
    <row r="309" spans="1:4" x14ac:dyDescent="0.2">
      <c r="A309" s="22"/>
      <c r="B309" s="22"/>
      <c r="C309" s="22"/>
      <c r="D309" s="22"/>
    </row>
    <row r="310" spans="1:4" x14ac:dyDescent="0.2">
      <c r="A310" s="22"/>
      <c r="B310" s="22"/>
      <c r="C310" s="22"/>
      <c r="D310" s="22"/>
    </row>
    <row r="311" spans="1:4" x14ac:dyDescent="0.2">
      <c r="A311" s="22"/>
      <c r="B311" s="22"/>
      <c r="C311" s="22"/>
      <c r="D311" s="22"/>
    </row>
    <row r="312" spans="1:4" x14ac:dyDescent="0.2">
      <c r="A312" s="22"/>
      <c r="B312" s="22"/>
      <c r="C312" s="22"/>
      <c r="D312" s="22"/>
    </row>
    <row r="313" spans="1:4" x14ac:dyDescent="0.2">
      <c r="A313" s="22"/>
      <c r="B313" s="22"/>
      <c r="C313" s="22"/>
      <c r="D313" s="22"/>
    </row>
    <row r="314" spans="1:4" x14ac:dyDescent="0.2">
      <c r="A314" s="22"/>
      <c r="B314" s="22"/>
      <c r="C314" s="22"/>
      <c r="D314" s="22"/>
    </row>
    <row r="315" spans="1:4" x14ac:dyDescent="0.2">
      <c r="A315" s="22"/>
      <c r="B315" s="22"/>
      <c r="C315" s="22"/>
      <c r="D315" s="22"/>
    </row>
    <row r="316" spans="1:4" x14ac:dyDescent="0.2">
      <c r="A316" s="22"/>
      <c r="B316" s="22"/>
      <c r="C316" s="22"/>
      <c r="D316" s="22"/>
    </row>
    <row r="317" spans="1:4" x14ac:dyDescent="0.2">
      <c r="A317" s="22"/>
      <c r="B317" s="22"/>
      <c r="C317" s="22"/>
      <c r="D317" s="22"/>
    </row>
    <row r="318" spans="1:4" x14ac:dyDescent="0.2">
      <c r="A318" s="22"/>
      <c r="B318" s="22"/>
      <c r="C318" s="22"/>
      <c r="D318" s="22"/>
    </row>
    <row r="319" spans="1:4" x14ac:dyDescent="0.2">
      <c r="A319" s="22"/>
      <c r="B319" s="22"/>
      <c r="C319" s="22"/>
      <c r="D319" s="22"/>
    </row>
    <row r="320" spans="1:4" x14ac:dyDescent="0.2">
      <c r="A320" s="22"/>
      <c r="B320" s="22"/>
      <c r="C320" s="22"/>
      <c r="D320" s="22"/>
    </row>
    <row r="321" spans="1:5" x14ac:dyDescent="0.2">
      <c r="A321" s="22"/>
      <c r="B321" s="22"/>
      <c r="C321" s="22"/>
      <c r="D321" s="22"/>
    </row>
    <row r="322" spans="1:5" x14ac:dyDescent="0.2">
      <c r="A322" s="22"/>
      <c r="B322" s="22"/>
      <c r="C322" s="22"/>
      <c r="D322" s="22"/>
    </row>
    <row r="323" spans="1:5" x14ac:dyDescent="0.2">
      <c r="A323" s="22"/>
      <c r="B323" s="22"/>
      <c r="C323" s="22"/>
      <c r="D323" s="22"/>
    </row>
    <row r="324" spans="1:5" x14ac:dyDescent="0.2">
      <c r="A324" s="22"/>
      <c r="B324" s="22"/>
      <c r="C324" s="22"/>
      <c r="D324" s="22"/>
      <c r="E324" s="110"/>
    </row>
    <row r="325" spans="1:5" x14ac:dyDescent="0.2">
      <c r="A325" s="22"/>
      <c r="B325" s="22"/>
      <c r="C325" s="22"/>
      <c r="D325" s="22"/>
      <c r="E325" s="110"/>
    </row>
    <row r="326" spans="1:5" x14ac:dyDescent="0.2">
      <c r="A326" s="22"/>
      <c r="B326" s="22"/>
      <c r="C326" s="22"/>
      <c r="D326" s="22"/>
      <c r="E326" s="110"/>
    </row>
    <row r="327" spans="1:5" x14ac:dyDescent="0.2">
      <c r="A327" s="22"/>
      <c r="B327" s="22"/>
      <c r="C327" s="22"/>
      <c r="D327" s="22"/>
      <c r="E327" s="110"/>
    </row>
    <row r="328" spans="1:5" x14ac:dyDescent="0.2">
      <c r="A328" s="22"/>
      <c r="B328" s="22"/>
      <c r="C328" s="22"/>
      <c r="D328" s="22"/>
      <c r="E328" s="110"/>
    </row>
    <row r="329" spans="1:5" x14ac:dyDescent="0.2">
      <c r="A329" s="22"/>
      <c r="B329" s="22"/>
      <c r="C329" s="22"/>
      <c r="D329" s="22"/>
      <c r="E329" s="110"/>
    </row>
    <row r="330" spans="1:5" x14ac:dyDescent="0.2">
      <c r="A330" s="22"/>
      <c r="B330" s="22"/>
      <c r="C330" s="22"/>
      <c r="D330" s="22"/>
      <c r="E330" s="110"/>
    </row>
    <row r="331" spans="1:5" x14ac:dyDescent="0.2">
      <c r="A331" s="22"/>
      <c r="B331" s="22"/>
      <c r="C331" s="22"/>
      <c r="D331" s="22"/>
      <c r="E331" s="110"/>
    </row>
    <row r="332" spans="1:5" x14ac:dyDescent="0.2">
      <c r="A332" s="22"/>
      <c r="B332" s="22"/>
      <c r="C332" s="22"/>
      <c r="D332" s="22"/>
      <c r="E332" s="110"/>
    </row>
    <row r="333" spans="1:5" x14ac:dyDescent="0.2">
      <c r="A333" s="22"/>
      <c r="B333" s="22"/>
      <c r="C333" s="22"/>
      <c r="D333" s="22"/>
      <c r="E333" s="110"/>
    </row>
    <row r="334" spans="1:5" x14ac:dyDescent="0.2">
      <c r="A334" s="22"/>
      <c r="B334" s="22"/>
      <c r="C334" s="22"/>
      <c r="D334" s="22"/>
      <c r="E334" s="110"/>
    </row>
    <row r="335" spans="1:5" x14ac:dyDescent="0.2">
      <c r="A335" s="22"/>
      <c r="B335" s="22"/>
      <c r="C335" s="22"/>
      <c r="D335" s="22"/>
      <c r="E335" s="110"/>
    </row>
    <row r="336" spans="1:5" x14ac:dyDescent="0.2">
      <c r="A336" s="22"/>
      <c r="B336" s="22"/>
      <c r="C336" s="22"/>
      <c r="D336" s="22"/>
      <c r="E336" s="110"/>
    </row>
    <row r="337" spans="1:5" x14ac:dyDescent="0.2">
      <c r="A337" s="22"/>
      <c r="B337" s="22"/>
      <c r="C337" s="22"/>
      <c r="D337" s="22"/>
      <c r="E337" s="110"/>
    </row>
    <row r="338" spans="1:5" x14ac:dyDescent="0.2">
      <c r="A338" s="22"/>
      <c r="B338" s="22"/>
      <c r="C338" s="22"/>
      <c r="D338" s="22"/>
      <c r="E338" s="110"/>
    </row>
    <row r="339" spans="1:5" x14ac:dyDescent="0.2">
      <c r="A339" s="22"/>
      <c r="B339" s="22"/>
      <c r="C339" s="22"/>
      <c r="D339" s="22"/>
      <c r="E339" s="110"/>
    </row>
    <row r="340" spans="1:5" x14ac:dyDescent="0.2">
      <c r="A340" s="22"/>
      <c r="B340" s="22"/>
      <c r="C340" s="22"/>
      <c r="D340" s="22"/>
      <c r="E340" s="110"/>
    </row>
    <row r="341" spans="1:5" x14ac:dyDescent="0.2">
      <c r="A341" s="22"/>
      <c r="B341" s="22"/>
      <c r="C341" s="22"/>
      <c r="D341" s="22"/>
      <c r="E341" s="110"/>
    </row>
    <row r="342" spans="1:5" x14ac:dyDescent="0.2">
      <c r="E342" s="110"/>
    </row>
    <row r="343" spans="1:5" x14ac:dyDescent="0.2">
      <c r="E343" s="110"/>
    </row>
    <row r="344" spans="1:5" x14ac:dyDescent="0.2">
      <c r="E344" s="110"/>
    </row>
    <row r="345" spans="1:5" x14ac:dyDescent="0.2">
      <c r="E345" s="110"/>
    </row>
    <row r="346" spans="1:5" x14ac:dyDescent="0.2">
      <c r="E346" s="110"/>
    </row>
    <row r="347" spans="1:5" x14ac:dyDescent="0.2">
      <c r="E347" s="110"/>
    </row>
    <row r="348" spans="1:5" x14ac:dyDescent="0.2">
      <c r="E348" s="110"/>
    </row>
    <row r="349" spans="1:5" x14ac:dyDescent="0.2">
      <c r="E349" s="110"/>
    </row>
    <row r="350" spans="1:5" x14ac:dyDescent="0.2">
      <c r="E350" s="110"/>
    </row>
    <row r="351" spans="1:5" x14ac:dyDescent="0.2">
      <c r="E351" s="110"/>
    </row>
    <row r="352" spans="1:5" x14ac:dyDescent="0.2">
      <c r="E352" s="110"/>
    </row>
    <row r="353" spans="5:5" x14ac:dyDescent="0.2">
      <c r="E353" s="110"/>
    </row>
    <row r="354" spans="5:5" x14ac:dyDescent="0.2">
      <c r="E354" s="110"/>
    </row>
    <row r="355" spans="5:5" x14ac:dyDescent="0.2">
      <c r="E355" s="110"/>
    </row>
    <row r="356" spans="5:5" x14ac:dyDescent="0.2">
      <c r="E356" s="110"/>
    </row>
    <row r="357" spans="5:5" x14ac:dyDescent="0.2">
      <c r="E357" s="110"/>
    </row>
    <row r="358" spans="5:5" x14ac:dyDescent="0.2">
      <c r="E358" s="110"/>
    </row>
    <row r="359" spans="5:5" x14ac:dyDescent="0.2">
      <c r="E359" s="110"/>
    </row>
    <row r="360" spans="5:5" x14ac:dyDescent="0.2">
      <c r="E360" s="110"/>
    </row>
    <row r="361" spans="5:5" x14ac:dyDescent="0.2">
      <c r="E361" s="110"/>
    </row>
    <row r="362" spans="5:5" x14ac:dyDescent="0.2">
      <c r="E362" s="110"/>
    </row>
    <row r="363" spans="5:5" x14ac:dyDescent="0.2">
      <c r="E363" s="110"/>
    </row>
    <row r="364" spans="5:5" x14ac:dyDescent="0.2">
      <c r="E364" s="110"/>
    </row>
    <row r="365" spans="5:5" x14ac:dyDescent="0.2">
      <c r="E365" s="110"/>
    </row>
    <row r="366" spans="5:5" x14ac:dyDescent="0.2">
      <c r="E366" s="110"/>
    </row>
    <row r="367" spans="5:5" x14ac:dyDescent="0.2">
      <c r="E367" s="110"/>
    </row>
    <row r="368" spans="5:5" x14ac:dyDescent="0.2">
      <c r="E368" s="110"/>
    </row>
    <row r="369" spans="5:5" x14ac:dyDescent="0.2">
      <c r="E369" s="110"/>
    </row>
    <row r="370" spans="5:5" x14ac:dyDescent="0.2">
      <c r="E370" s="110"/>
    </row>
    <row r="371" spans="5:5" x14ac:dyDescent="0.2">
      <c r="E371" s="110"/>
    </row>
    <row r="372" spans="5:5" x14ac:dyDescent="0.2">
      <c r="E372" s="110"/>
    </row>
    <row r="373" spans="5:5" x14ac:dyDescent="0.2">
      <c r="E373" s="22"/>
    </row>
    <row r="374" spans="5:5" x14ac:dyDescent="0.2">
      <c r="E374" s="110"/>
    </row>
    <row r="375" spans="5:5" x14ac:dyDescent="0.2">
      <c r="E375" s="110"/>
    </row>
    <row r="376" spans="5:5" x14ac:dyDescent="0.2">
      <c r="E376" s="110"/>
    </row>
    <row r="377" spans="5:5" x14ac:dyDescent="0.2">
      <c r="E377" s="110"/>
    </row>
    <row r="378" spans="5:5" x14ac:dyDescent="0.2">
      <c r="E378" s="11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B8C73-AA8B-4ADA-B6A2-0182BB4582A6}">
  <dimension ref="A1:FY209"/>
  <sheetViews>
    <sheetView showGridLines="0" workbookViewId="0">
      <selection activeCell="B22" sqref="B22"/>
    </sheetView>
  </sheetViews>
  <sheetFormatPr baseColWidth="10" defaultColWidth="9" defaultRowHeight="16" x14ac:dyDescent="0.2"/>
  <cols>
    <col min="1" max="1" width="17.1640625" style="19" bestFit="1" customWidth="1"/>
    <col min="2" max="2" width="59.6640625" style="19" customWidth="1"/>
    <col min="3" max="3" width="11.83203125" style="19" customWidth="1"/>
    <col min="4" max="4" width="7.5" style="19" bestFit="1" customWidth="1"/>
    <col min="5" max="5" width="20.1640625" style="19" bestFit="1" customWidth="1"/>
    <col min="6" max="6" width="16.6640625" style="19" customWidth="1"/>
    <col min="7" max="7" width="9" style="19"/>
    <col min="8" max="8" width="11.5" style="19" bestFit="1" customWidth="1"/>
    <col min="9" max="10" width="9" style="19"/>
    <col min="11" max="11" width="11.5" style="19" bestFit="1" customWidth="1"/>
    <col min="12" max="38" width="9" style="19"/>
    <col min="39" max="40" width="9.5" style="19" bestFit="1" customWidth="1"/>
    <col min="41" max="41" width="12" style="19" bestFit="1" customWidth="1"/>
    <col min="42" max="43" width="9.5" style="19" bestFit="1" customWidth="1"/>
    <col min="44" max="44" width="12" style="19" bestFit="1" customWidth="1"/>
    <col min="45" max="49" width="9.5" style="19" bestFit="1" customWidth="1"/>
    <col min="50" max="16384" width="9" style="19"/>
  </cols>
  <sheetData>
    <row r="1" spans="1:148" x14ac:dyDescent="0.2">
      <c r="A1" s="347" t="s">
        <v>0</v>
      </c>
      <c r="B1" s="348" t="s">
        <v>4541</v>
      </c>
      <c r="C1" s="348" t="s">
        <v>3460</v>
      </c>
      <c r="D1" s="348" t="s">
        <v>565</v>
      </c>
      <c r="E1" s="348" t="s">
        <v>2</v>
      </c>
      <c r="F1" s="364" t="s">
        <v>3946</v>
      </c>
      <c r="G1" s="362"/>
      <c r="H1" s="362"/>
      <c r="I1" s="362"/>
      <c r="J1" s="362"/>
      <c r="K1" s="362"/>
      <c r="L1" s="362"/>
      <c r="M1" s="362"/>
      <c r="N1" s="362"/>
      <c r="O1" s="362"/>
      <c r="P1" s="363"/>
      <c r="Q1" s="364" t="s">
        <v>3947</v>
      </c>
      <c r="R1" s="362"/>
      <c r="S1" s="362"/>
      <c r="T1" s="362"/>
      <c r="U1" s="362"/>
      <c r="V1" s="362"/>
      <c r="W1" s="362"/>
      <c r="X1" s="362"/>
      <c r="Y1" s="362"/>
      <c r="Z1" s="362"/>
      <c r="AA1" s="363"/>
      <c r="AB1" s="364" t="s">
        <v>3948</v>
      </c>
      <c r="AC1" s="362"/>
      <c r="AD1" s="362"/>
      <c r="AE1" s="362"/>
      <c r="AF1" s="362"/>
      <c r="AG1" s="362"/>
      <c r="AH1" s="362"/>
      <c r="AI1" s="362"/>
      <c r="AJ1" s="362"/>
      <c r="AK1" s="363"/>
      <c r="AL1" s="365"/>
      <c r="AM1" s="364" t="s">
        <v>3949</v>
      </c>
      <c r="AN1" s="362"/>
      <c r="AO1" s="362"/>
      <c r="AP1" s="362"/>
      <c r="AQ1" s="362"/>
      <c r="AR1" s="362"/>
      <c r="AS1" s="362"/>
      <c r="AT1" s="362"/>
      <c r="AU1" s="362"/>
      <c r="AV1" s="362"/>
      <c r="AW1" s="363"/>
      <c r="AX1" s="364" t="s">
        <v>3950</v>
      </c>
      <c r="AY1" s="362"/>
      <c r="AZ1" s="362"/>
      <c r="BA1" s="362"/>
      <c r="BB1" s="362"/>
      <c r="BC1" s="362"/>
      <c r="BD1" s="362"/>
      <c r="BE1" s="362"/>
      <c r="BF1" s="362"/>
      <c r="BG1" s="362"/>
      <c r="BH1" s="362"/>
      <c r="BI1" s="364" t="s">
        <v>4075</v>
      </c>
      <c r="BJ1" s="362"/>
      <c r="BK1" s="362"/>
      <c r="BL1" s="362"/>
      <c r="BM1" s="362"/>
      <c r="BN1" s="362"/>
      <c r="BO1" s="362"/>
      <c r="BP1" s="362"/>
      <c r="BQ1" s="362"/>
      <c r="BR1" s="362"/>
      <c r="BS1" s="363"/>
      <c r="BT1" s="366" t="s">
        <v>4076</v>
      </c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 t="s">
        <v>4077</v>
      </c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 t="s">
        <v>4078</v>
      </c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  <c r="DP1" s="368"/>
      <c r="DQ1" s="368"/>
      <c r="DR1" s="368"/>
      <c r="DS1" s="368"/>
      <c r="DT1" s="368"/>
      <c r="DU1" s="368"/>
      <c r="DV1" s="368"/>
      <c r="DW1" s="368"/>
      <c r="DX1" s="368"/>
      <c r="DY1" s="368"/>
      <c r="DZ1" s="368"/>
      <c r="EA1" s="368"/>
      <c r="EB1" s="368"/>
      <c r="EC1" s="368"/>
      <c r="ED1" s="368"/>
      <c r="EE1" s="368"/>
      <c r="EF1" s="368"/>
      <c r="EG1" s="368"/>
      <c r="EH1" s="368"/>
      <c r="EI1" s="368"/>
      <c r="EJ1" s="368"/>
      <c r="EK1" s="368"/>
      <c r="EL1" s="368"/>
      <c r="EM1" s="368"/>
      <c r="EN1" s="368"/>
      <c r="EO1" s="368"/>
      <c r="EP1" s="368"/>
      <c r="EQ1" s="368"/>
      <c r="ER1" s="368"/>
    </row>
    <row r="2" spans="1:148" x14ac:dyDescent="0.2">
      <c r="A2" s="14"/>
      <c r="B2" s="14"/>
      <c r="C2" s="14"/>
      <c r="D2" s="14"/>
      <c r="E2" s="14"/>
      <c r="F2" s="25">
        <v>2010</v>
      </c>
      <c r="G2" s="14">
        <v>2011</v>
      </c>
      <c r="H2" s="14">
        <v>2012</v>
      </c>
      <c r="I2" s="14">
        <v>2013</v>
      </c>
      <c r="J2" s="14">
        <v>2014</v>
      </c>
      <c r="K2" s="14">
        <v>2015</v>
      </c>
      <c r="L2" s="14">
        <v>2016</v>
      </c>
      <c r="M2" s="14">
        <v>2017</v>
      </c>
      <c r="N2" s="14">
        <v>2018</v>
      </c>
      <c r="O2" s="14">
        <v>2019</v>
      </c>
      <c r="P2" s="15">
        <v>2020</v>
      </c>
      <c r="Q2" s="25">
        <v>2010</v>
      </c>
      <c r="R2" s="14">
        <v>2011</v>
      </c>
      <c r="S2" s="14">
        <v>2012</v>
      </c>
      <c r="T2" s="14">
        <v>2013</v>
      </c>
      <c r="U2" s="14">
        <v>2014</v>
      </c>
      <c r="V2" s="14">
        <v>2015</v>
      </c>
      <c r="W2" s="14">
        <v>2016</v>
      </c>
      <c r="X2" s="14">
        <v>2017</v>
      </c>
      <c r="Y2" s="14">
        <v>2018</v>
      </c>
      <c r="Z2" s="14">
        <v>2019</v>
      </c>
      <c r="AA2" s="15">
        <v>2020</v>
      </c>
      <c r="AB2" s="25">
        <v>2010</v>
      </c>
      <c r="AC2" s="14">
        <v>2011</v>
      </c>
      <c r="AD2" s="14">
        <v>2012</v>
      </c>
      <c r="AE2" s="14">
        <v>2013</v>
      </c>
      <c r="AF2" s="14">
        <v>2014</v>
      </c>
      <c r="AG2" s="14">
        <v>2015</v>
      </c>
      <c r="AH2" s="14">
        <v>2016</v>
      </c>
      <c r="AI2" s="14">
        <v>2017</v>
      </c>
      <c r="AJ2" s="14">
        <v>2018</v>
      </c>
      <c r="AK2" s="14">
        <v>2019</v>
      </c>
      <c r="AL2" s="15">
        <v>2020</v>
      </c>
      <c r="AM2" s="25">
        <v>2010</v>
      </c>
      <c r="AN2" s="14">
        <v>2011</v>
      </c>
      <c r="AO2" s="14">
        <v>2012</v>
      </c>
      <c r="AP2" s="14">
        <v>2013</v>
      </c>
      <c r="AQ2" s="14">
        <v>2014</v>
      </c>
      <c r="AR2" s="14">
        <v>2015</v>
      </c>
      <c r="AS2" s="14">
        <v>2016</v>
      </c>
      <c r="AT2" s="14">
        <v>2017</v>
      </c>
      <c r="AU2" s="14">
        <v>2018</v>
      </c>
      <c r="AV2" s="14">
        <v>2019</v>
      </c>
      <c r="AW2" s="15">
        <v>2020</v>
      </c>
      <c r="AX2" s="25">
        <v>2010</v>
      </c>
      <c r="AY2" s="14">
        <v>2011</v>
      </c>
      <c r="AZ2" s="14">
        <v>2012</v>
      </c>
      <c r="BA2" s="14">
        <v>2013</v>
      </c>
      <c r="BB2" s="14">
        <v>2014</v>
      </c>
      <c r="BC2" s="14">
        <v>2015</v>
      </c>
      <c r="BD2" s="14">
        <v>2016</v>
      </c>
      <c r="BE2" s="14">
        <v>2017</v>
      </c>
      <c r="BF2" s="14">
        <v>2018</v>
      </c>
      <c r="BG2" s="14">
        <v>2019</v>
      </c>
      <c r="BH2" s="14">
        <v>2020</v>
      </c>
      <c r="BI2" s="25">
        <v>2010</v>
      </c>
      <c r="BJ2" s="14">
        <v>2011</v>
      </c>
      <c r="BK2" s="14">
        <v>2012</v>
      </c>
      <c r="BL2" s="14">
        <v>2013</v>
      </c>
      <c r="BM2" s="14">
        <v>2014</v>
      </c>
      <c r="BN2" s="14">
        <v>2015</v>
      </c>
      <c r="BO2" s="14">
        <v>2016</v>
      </c>
      <c r="BP2" s="14">
        <v>2017</v>
      </c>
      <c r="BQ2" s="14">
        <v>2018</v>
      </c>
      <c r="BR2" s="14">
        <v>2019</v>
      </c>
      <c r="BS2" s="15">
        <v>2020</v>
      </c>
      <c r="BT2" s="25">
        <v>2010</v>
      </c>
      <c r="BU2" s="14">
        <v>2011</v>
      </c>
      <c r="BV2" s="14">
        <v>2012</v>
      </c>
      <c r="BW2" s="14">
        <v>2013</v>
      </c>
      <c r="BX2" s="14">
        <v>2014</v>
      </c>
      <c r="BY2" s="14">
        <v>2015</v>
      </c>
      <c r="BZ2" s="14">
        <v>2016</v>
      </c>
      <c r="CA2" s="14">
        <v>2017</v>
      </c>
      <c r="CB2" s="14">
        <v>2018</v>
      </c>
      <c r="CC2" s="14">
        <v>2019</v>
      </c>
      <c r="CD2" s="15">
        <v>2020</v>
      </c>
      <c r="CE2" s="25">
        <v>2010</v>
      </c>
      <c r="CF2" s="14">
        <v>2011</v>
      </c>
      <c r="CG2" s="14">
        <v>2012</v>
      </c>
      <c r="CH2" s="14">
        <v>2013</v>
      </c>
      <c r="CI2" s="14">
        <v>2014</v>
      </c>
      <c r="CJ2" s="14">
        <v>2015</v>
      </c>
      <c r="CK2" s="14">
        <v>2016</v>
      </c>
      <c r="CL2" s="14">
        <v>2017</v>
      </c>
      <c r="CM2" s="14">
        <v>2018</v>
      </c>
      <c r="CN2" s="14">
        <v>2019</v>
      </c>
      <c r="CO2" s="15">
        <v>2020</v>
      </c>
      <c r="CP2" s="25">
        <v>2010</v>
      </c>
      <c r="CQ2" s="14">
        <v>2011</v>
      </c>
      <c r="CR2" s="14">
        <v>2012</v>
      </c>
      <c r="CS2" s="14">
        <v>2013</v>
      </c>
      <c r="CT2" s="14">
        <v>2014</v>
      </c>
      <c r="CU2" s="14">
        <v>2015</v>
      </c>
      <c r="CV2" s="14">
        <v>2016</v>
      </c>
      <c r="CW2" s="14">
        <v>2017</v>
      </c>
      <c r="CX2" s="14">
        <v>2018</v>
      </c>
      <c r="CY2" s="14">
        <v>2019</v>
      </c>
      <c r="CZ2" s="15">
        <v>2020</v>
      </c>
    </row>
    <row r="3" spans="1:148" x14ac:dyDescent="0.2">
      <c r="A3" s="22" t="s">
        <v>14</v>
      </c>
      <c r="B3" s="22" t="s">
        <v>3952</v>
      </c>
      <c r="C3" s="48"/>
      <c r="D3" s="45">
        <v>2020</v>
      </c>
      <c r="E3" s="22" t="s">
        <v>5</v>
      </c>
      <c r="F3" s="38">
        <v>0</v>
      </c>
      <c r="H3" s="19">
        <v>0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19">
        <v>0</v>
      </c>
      <c r="P3" s="32"/>
      <c r="Q3" s="38">
        <v>0</v>
      </c>
      <c r="S3" s="19">
        <v>1</v>
      </c>
      <c r="T3" s="19">
        <v>0</v>
      </c>
      <c r="U3" s="19">
        <v>0</v>
      </c>
      <c r="V3" s="19">
        <v>0</v>
      </c>
      <c r="W3" s="19">
        <v>0</v>
      </c>
      <c r="X3" s="19">
        <v>1</v>
      </c>
      <c r="Y3" s="19">
        <v>0</v>
      </c>
      <c r="Z3" s="19">
        <v>1</v>
      </c>
      <c r="AA3" s="32"/>
      <c r="AB3" s="38">
        <v>1</v>
      </c>
      <c r="AD3" s="19">
        <v>1</v>
      </c>
      <c r="AE3" s="19">
        <v>1</v>
      </c>
      <c r="AF3" s="19">
        <v>1</v>
      </c>
      <c r="AG3" s="19">
        <v>1</v>
      </c>
      <c r="AH3" s="19">
        <v>1</v>
      </c>
      <c r="AI3" s="19">
        <v>1</v>
      </c>
      <c r="AJ3" s="19">
        <v>1</v>
      </c>
      <c r="AK3" s="19">
        <v>1</v>
      </c>
      <c r="AL3" s="32"/>
      <c r="AM3" s="38">
        <v>2.8771499999999998E-2</v>
      </c>
      <c r="AO3" s="19">
        <v>2.3317000000000001E-2</v>
      </c>
      <c r="AP3" s="19">
        <v>2.53391E-2</v>
      </c>
      <c r="AQ3" s="19">
        <v>2.9116199999999998E-2</v>
      </c>
      <c r="AR3" s="19">
        <v>2.68533E-2</v>
      </c>
      <c r="AS3" s="19">
        <v>2.67808E-2</v>
      </c>
      <c r="AT3" s="19">
        <v>2.47824E-2</v>
      </c>
      <c r="AU3" s="19">
        <v>5.3408299999999999E-2</v>
      </c>
      <c r="AV3" s="19">
        <v>2.66681E-2</v>
      </c>
      <c r="AW3" s="32"/>
      <c r="AX3" s="19">
        <v>0</v>
      </c>
      <c r="AZ3" s="19">
        <v>0</v>
      </c>
      <c r="BA3" s="19">
        <v>0</v>
      </c>
      <c r="BB3" s="19">
        <v>0</v>
      </c>
      <c r="BC3" s="19">
        <v>0</v>
      </c>
      <c r="BD3" s="19">
        <v>0</v>
      </c>
      <c r="BE3" s="19">
        <v>0</v>
      </c>
      <c r="BF3" s="19">
        <v>0</v>
      </c>
      <c r="BG3" s="19">
        <v>0</v>
      </c>
      <c r="BI3" s="38">
        <f>IF(AX3&gt;0,1,0)</f>
        <v>0</v>
      </c>
      <c r="BJ3" s="19">
        <f t="shared" ref="BJ3:BS18" si="0">IF(AY3&gt;0,1,0)</f>
        <v>0</v>
      </c>
      <c r="BK3" s="19">
        <f t="shared" si="0"/>
        <v>0</v>
      </c>
      <c r="BL3" s="19">
        <f t="shared" si="0"/>
        <v>0</v>
      </c>
      <c r="BM3" s="19">
        <f t="shared" si="0"/>
        <v>0</v>
      </c>
      <c r="BN3" s="19">
        <f t="shared" si="0"/>
        <v>0</v>
      </c>
      <c r="BO3" s="19">
        <f t="shared" si="0"/>
        <v>0</v>
      </c>
      <c r="BP3" s="19">
        <f t="shared" si="0"/>
        <v>0</v>
      </c>
      <c r="BQ3" s="19">
        <f t="shared" si="0"/>
        <v>0</v>
      </c>
      <c r="BR3" s="19">
        <f t="shared" si="0"/>
        <v>0</v>
      </c>
      <c r="BS3" s="32"/>
      <c r="BT3" s="19">
        <v>0</v>
      </c>
      <c r="BU3" s="19">
        <v>0</v>
      </c>
      <c r="BV3" s="19">
        <v>0</v>
      </c>
      <c r="BW3" s="19">
        <v>0</v>
      </c>
      <c r="BX3" s="19">
        <v>0</v>
      </c>
      <c r="BY3" s="19">
        <v>0</v>
      </c>
      <c r="BZ3" s="19">
        <v>0</v>
      </c>
      <c r="CA3" s="19">
        <v>2</v>
      </c>
      <c r="CB3" s="19">
        <v>0</v>
      </c>
      <c r="CC3" s="19">
        <v>0</v>
      </c>
      <c r="CD3" s="32">
        <v>0</v>
      </c>
      <c r="CE3" s="19">
        <v>3</v>
      </c>
      <c r="CF3" s="19">
        <v>3</v>
      </c>
      <c r="CG3" s="19">
        <v>69</v>
      </c>
      <c r="CH3" s="19">
        <v>38</v>
      </c>
      <c r="CI3" s="19">
        <v>47</v>
      </c>
      <c r="CJ3" s="19">
        <v>25</v>
      </c>
      <c r="CK3" s="19">
        <v>21</v>
      </c>
      <c r="CL3" s="19">
        <v>95</v>
      </c>
      <c r="CM3" s="19">
        <v>59</v>
      </c>
      <c r="CN3" s="19">
        <v>36</v>
      </c>
      <c r="CO3" s="32">
        <v>7</v>
      </c>
      <c r="CP3" s="35">
        <f>IF(CE3,BT3/CE3,0)</f>
        <v>0</v>
      </c>
      <c r="CQ3" s="35">
        <f t="shared" ref="CQ3:CZ14" si="1">IF(CF3,BU3/CF3,0)</f>
        <v>0</v>
      </c>
      <c r="CR3" s="35">
        <f t="shared" si="1"/>
        <v>0</v>
      </c>
      <c r="CS3" s="35">
        <f t="shared" si="1"/>
        <v>0</v>
      </c>
      <c r="CT3" s="35">
        <f t="shared" si="1"/>
        <v>0</v>
      </c>
      <c r="CU3" s="35">
        <f t="shared" si="1"/>
        <v>0</v>
      </c>
      <c r="CV3" s="35">
        <f>IF(CK3,BZ3/CK3,0)</f>
        <v>0</v>
      </c>
      <c r="CW3" s="35">
        <f t="shared" si="1"/>
        <v>2.1052631578947368E-2</v>
      </c>
      <c r="CX3" s="35">
        <f t="shared" si="1"/>
        <v>0</v>
      </c>
      <c r="CY3" s="35">
        <f t="shared" si="1"/>
        <v>0</v>
      </c>
      <c r="CZ3" s="280">
        <f t="shared" si="1"/>
        <v>0</v>
      </c>
    </row>
    <row r="4" spans="1:148" x14ac:dyDescent="0.2">
      <c r="A4" s="22" t="s">
        <v>6</v>
      </c>
      <c r="B4" s="22" t="s">
        <v>3953</v>
      </c>
      <c r="C4" s="48"/>
      <c r="D4" s="45">
        <v>2019</v>
      </c>
      <c r="E4" s="22" t="s">
        <v>5</v>
      </c>
      <c r="F4" s="38"/>
      <c r="H4" s="19">
        <v>0</v>
      </c>
      <c r="L4" s="19">
        <v>0</v>
      </c>
      <c r="M4" s="19">
        <v>0</v>
      </c>
      <c r="P4" s="32"/>
      <c r="Q4" s="38"/>
      <c r="S4" s="19">
        <v>1</v>
      </c>
      <c r="W4" s="19">
        <v>1</v>
      </c>
      <c r="X4" s="19">
        <v>1</v>
      </c>
      <c r="AA4" s="32"/>
      <c r="AB4" s="38"/>
      <c r="AD4" s="19">
        <v>1</v>
      </c>
      <c r="AH4" s="19">
        <v>1</v>
      </c>
      <c r="AI4" s="19">
        <v>1</v>
      </c>
      <c r="AL4" s="32"/>
      <c r="AM4" s="38"/>
      <c r="AO4" s="19">
        <v>2.0531500000000001E-2</v>
      </c>
      <c r="AS4" s="19">
        <v>2.4441999999999998E-2</v>
      </c>
      <c r="AT4" s="19">
        <v>2.2783999999999999E-2</v>
      </c>
      <c r="AW4" s="32"/>
      <c r="AZ4" s="19">
        <v>0</v>
      </c>
      <c r="BD4" s="19">
        <v>0</v>
      </c>
      <c r="BE4" s="19">
        <v>0</v>
      </c>
      <c r="BI4" s="38"/>
      <c r="BJ4" s="19">
        <f t="shared" si="0"/>
        <v>0</v>
      </c>
      <c r="BK4" s="19">
        <f t="shared" si="0"/>
        <v>0</v>
      </c>
      <c r="BO4" s="19">
        <f t="shared" si="0"/>
        <v>0</v>
      </c>
      <c r="BP4" s="19">
        <f t="shared" si="0"/>
        <v>0</v>
      </c>
      <c r="BS4" s="32"/>
      <c r="BT4" s="19">
        <v>0</v>
      </c>
      <c r="BU4" s="19">
        <v>0</v>
      </c>
      <c r="BV4" s="19">
        <v>0</v>
      </c>
      <c r="BW4" s="19">
        <v>0</v>
      </c>
      <c r="BX4" s="19">
        <v>0</v>
      </c>
      <c r="BY4" s="19">
        <v>0</v>
      </c>
      <c r="BZ4" s="19">
        <v>0</v>
      </c>
      <c r="CA4" s="19">
        <v>0</v>
      </c>
      <c r="CB4" s="19">
        <v>0</v>
      </c>
      <c r="CC4" s="19">
        <v>0</v>
      </c>
      <c r="CD4" s="32">
        <v>0</v>
      </c>
      <c r="CE4" s="19">
        <v>12</v>
      </c>
      <c r="CF4" s="19">
        <v>12</v>
      </c>
      <c r="CG4" s="19">
        <v>17</v>
      </c>
      <c r="CH4" s="19">
        <v>16</v>
      </c>
      <c r="CI4" s="19">
        <v>15</v>
      </c>
      <c r="CJ4" s="19">
        <v>13</v>
      </c>
      <c r="CK4" s="19">
        <v>12</v>
      </c>
      <c r="CL4" s="19">
        <v>39</v>
      </c>
      <c r="CM4" s="19">
        <v>17</v>
      </c>
      <c r="CN4" s="19">
        <v>12</v>
      </c>
      <c r="CO4" s="32">
        <v>0</v>
      </c>
      <c r="CP4" s="35">
        <f t="shared" ref="CP4:CZ19" si="2">IF(CE4,BT4/CE4,0)</f>
        <v>0</v>
      </c>
      <c r="CQ4" s="35">
        <f t="shared" si="1"/>
        <v>0</v>
      </c>
      <c r="CR4" s="35">
        <f t="shared" si="1"/>
        <v>0</v>
      </c>
      <c r="CS4" s="35">
        <f t="shared" si="1"/>
        <v>0</v>
      </c>
      <c r="CT4" s="35">
        <f t="shared" si="1"/>
        <v>0</v>
      </c>
      <c r="CU4" s="35">
        <f t="shared" si="1"/>
        <v>0</v>
      </c>
      <c r="CV4" s="35">
        <f t="shared" si="1"/>
        <v>0</v>
      </c>
      <c r="CW4" s="35">
        <f t="shared" si="1"/>
        <v>0</v>
      </c>
      <c r="CX4" s="35">
        <f t="shared" si="1"/>
        <v>0</v>
      </c>
      <c r="CY4" s="35">
        <f t="shared" si="1"/>
        <v>0</v>
      </c>
      <c r="CZ4" s="281">
        <f t="shared" si="1"/>
        <v>0</v>
      </c>
    </row>
    <row r="5" spans="1:148" x14ac:dyDescent="0.2">
      <c r="A5" s="22" t="s">
        <v>3</v>
      </c>
      <c r="B5" s="22" t="s">
        <v>3954</v>
      </c>
      <c r="C5" s="48"/>
      <c r="D5" s="45"/>
      <c r="E5" s="22" t="s">
        <v>5</v>
      </c>
      <c r="F5" s="38"/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19">
        <v>0</v>
      </c>
      <c r="P5" s="32">
        <v>0</v>
      </c>
      <c r="Q5" s="38"/>
      <c r="T5" s="19">
        <v>1</v>
      </c>
      <c r="U5" s="19">
        <v>1</v>
      </c>
      <c r="V5" s="19">
        <v>1</v>
      </c>
      <c r="W5" s="19">
        <v>1</v>
      </c>
      <c r="X5" s="19">
        <v>1</v>
      </c>
      <c r="Y5" s="19">
        <v>1</v>
      </c>
      <c r="Z5" s="19">
        <v>1</v>
      </c>
      <c r="AA5" s="32">
        <v>1</v>
      </c>
      <c r="AB5" s="38"/>
      <c r="AE5" s="19">
        <v>1</v>
      </c>
      <c r="AF5" s="19">
        <v>1</v>
      </c>
      <c r="AG5" s="19">
        <v>1</v>
      </c>
      <c r="AH5" s="19">
        <v>1</v>
      </c>
      <c r="AI5" s="19">
        <v>1</v>
      </c>
      <c r="AJ5" s="19">
        <v>1</v>
      </c>
      <c r="AK5" s="19">
        <v>1</v>
      </c>
      <c r="AL5" s="32">
        <v>1</v>
      </c>
      <c r="AM5" s="38"/>
      <c r="AP5" s="19">
        <v>2.8410700000000001E-2</v>
      </c>
      <c r="AQ5" s="19">
        <v>3.6188999999999999E-2</v>
      </c>
      <c r="AR5" s="19">
        <v>3.09105E-2</v>
      </c>
      <c r="AS5" s="19">
        <v>3.6021499999999998E-2</v>
      </c>
      <c r="AT5" s="19">
        <v>3.16783E-2</v>
      </c>
      <c r="AU5" s="19">
        <v>2.49068E-2</v>
      </c>
      <c r="AV5" s="19">
        <v>2.3521199999999999E-2</v>
      </c>
      <c r="AW5" s="32">
        <v>2.1230800000000001E-2</v>
      </c>
      <c r="BA5" s="19">
        <v>0</v>
      </c>
      <c r="BB5" s="19">
        <v>0</v>
      </c>
      <c r="BC5" s="19">
        <v>0</v>
      </c>
      <c r="BD5" s="19">
        <v>0</v>
      </c>
      <c r="BE5" s="19">
        <v>0</v>
      </c>
      <c r="BF5" s="19">
        <v>1</v>
      </c>
      <c r="BG5" s="19">
        <v>1</v>
      </c>
      <c r="BH5" s="19">
        <v>1</v>
      </c>
      <c r="BI5" s="38"/>
      <c r="BL5" s="19">
        <f t="shared" si="0"/>
        <v>0</v>
      </c>
      <c r="BM5" s="19">
        <f t="shared" si="0"/>
        <v>0</v>
      </c>
      <c r="BN5" s="19">
        <f t="shared" si="0"/>
        <v>0</v>
      </c>
      <c r="BO5" s="19">
        <f t="shared" si="0"/>
        <v>0</v>
      </c>
      <c r="BP5" s="19">
        <f t="shared" si="0"/>
        <v>0</v>
      </c>
      <c r="BQ5" s="19">
        <f t="shared" si="0"/>
        <v>1</v>
      </c>
      <c r="BR5" s="19">
        <f t="shared" si="0"/>
        <v>1</v>
      </c>
      <c r="BS5" s="32">
        <f t="shared" si="0"/>
        <v>1</v>
      </c>
      <c r="BT5" s="19">
        <v>1</v>
      </c>
      <c r="BU5" s="19">
        <v>1</v>
      </c>
      <c r="BV5" s="19">
        <v>0</v>
      </c>
      <c r="BW5" s="19">
        <v>0</v>
      </c>
      <c r="BX5" s="19">
        <v>0</v>
      </c>
      <c r="BY5" s="19">
        <v>0</v>
      </c>
      <c r="BZ5" s="19">
        <v>1</v>
      </c>
      <c r="CA5" s="19">
        <v>0</v>
      </c>
      <c r="CB5" s="19">
        <v>1</v>
      </c>
      <c r="CC5" s="19">
        <v>0</v>
      </c>
      <c r="CD5" s="32">
        <v>2</v>
      </c>
      <c r="CE5" s="19">
        <v>51</v>
      </c>
      <c r="CF5" s="19">
        <v>106</v>
      </c>
      <c r="CG5" s="19">
        <v>51</v>
      </c>
      <c r="CH5" s="19">
        <v>36</v>
      </c>
      <c r="CI5" s="19">
        <v>22</v>
      </c>
      <c r="CJ5" s="19">
        <v>39</v>
      </c>
      <c r="CK5" s="19">
        <v>42</v>
      </c>
      <c r="CL5" s="19">
        <v>31</v>
      </c>
      <c r="CM5" s="19">
        <v>33</v>
      </c>
      <c r="CN5" s="19">
        <v>48</v>
      </c>
      <c r="CO5" s="32">
        <v>57</v>
      </c>
      <c r="CP5" s="35">
        <f t="shared" si="2"/>
        <v>1.9607843137254902E-2</v>
      </c>
      <c r="CQ5" s="35">
        <f t="shared" si="1"/>
        <v>9.433962264150943E-3</v>
      </c>
      <c r="CR5" s="35">
        <f t="shared" si="1"/>
        <v>0</v>
      </c>
      <c r="CS5" s="35">
        <f t="shared" si="1"/>
        <v>0</v>
      </c>
      <c r="CT5" s="35">
        <f t="shared" si="1"/>
        <v>0</v>
      </c>
      <c r="CU5" s="35">
        <f t="shared" si="1"/>
        <v>0</v>
      </c>
      <c r="CV5" s="35">
        <f t="shared" si="1"/>
        <v>2.3809523809523808E-2</v>
      </c>
      <c r="CW5" s="35">
        <f t="shared" si="1"/>
        <v>0</v>
      </c>
      <c r="CX5" s="35">
        <f t="shared" si="1"/>
        <v>3.0303030303030304E-2</v>
      </c>
      <c r="CY5" s="35">
        <f t="shared" si="1"/>
        <v>0</v>
      </c>
      <c r="CZ5" s="281">
        <f t="shared" si="1"/>
        <v>3.5087719298245612E-2</v>
      </c>
    </row>
    <row r="6" spans="1:148" x14ac:dyDescent="0.2">
      <c r="A6" s="22" t="s">
        <v>8</v>
      </c>
      <c r="B6" s="22" t="s">
        <v>9</v>
      </c>
      <c r="C6" s="48"/>
      <c r="D6" s="45"/>
      <c r="E6" s="22" t="s">
        <v>5</v>
      </c>
      <c r="F6" s="38">
        <v>1</v>
      </c>
      <c r="G6" s="19">
        <v>1</v>
      </c>
      <c r="H6" s="19">
        <v>1</v>
      </c>
      <c r="I6" s="19">
        <v>1</v>
      </c>
      <c r="J6" s="19">
        <v>1</v>
      </c>
      <c r="K6" s="19">
        <v>1</v>
      </c>
      <c r="L6" s="19">
        <v>1</v>
      </c>
      <c r="M6" s="19">
        <v>1</v>
      </c>
      <c r="N6" s="19">
        <v>1</v>
      </c>
      <c r="O6" s="19">
        <v>1</v>
      </c>
      <c r="P6" s="32">
        <v>1</v>
      </c>
      <c r="Q6" s="38">
        <v>1</v>
      </c>
      <c r="R6" s="19">
        <v>1</v>
      </c>
      <c r="S6" s="19">
        <v>1</v>
      </c>
      <c r="T6" s="19">
        <v>1</v>
      </c>
      <c r="U6" s="19">
        <v>1</v>
      </c>
      <c r="V6" s="19">
        <v>1</v>
      </c>
      <c r="W6" s="19">
        <v>1</v>
      </c>
      <c r="X6" s="19">
        <v>1</v>
      </c>
      <c r="Y6" s="19">
        <v>1</v>
      </c>
      <c r="Z6" s="19">
        <v>1</v>
      </c>
      <c r="AA6" s="32">
        <v>1</v>
      </c>
      <c r="AB6" s="38">
        <v>1</v>
      </c>
      <c r="AC6" s="19">
        <v>1</v>
      </c>
      <c r="AD6" s="19">
        <v>1</v>
      </c>
      <c r="AE6" s="19">
        <v>1</v>
      </c>
      <c r="AF6" s="19">
        <v>1</v>
      </c>
      <c r="AG6" s="19">
        <v>1</v>
      </c>
      <c r="AH6" s="19">
        <v>1</v>
      </c>
      <c r="AI6" s="19">
        <v>1</v>
      </c>
      <c r="AJ6" s="19">
        <v>1</v>
      </c>
      <c r="AK6" s="19">
        <v>1</v>
      </c>
      <c r="AL6" s="32">
        <v>1</v>
      </c>
      <c r="AM6" s="38">
        <v>2.8527199999999999E-2</v>
      </c>
      <c r="AN6" s="19">
        <v>2.6638700000000001E-2</v>
      </c>
      <c r="AO6" s="19">
        <v>3.10713E-2</v>
      </c>
      <c r="AP6" s="19">
        <v>3.3657300000000001E-2</v>
      </c>
      <c r="AQ6" s="19">
        <v>3.6488199999999998E-2</v>
      </c>
      <c r="AR6" s="19">
        <v>3.9248900000000003E-2</v>
      </c>
      <c r="AS6" s="19">
        <v>3.7388400000000002E-2</v>
      </c>
      <c r="AT6" s="19">
        <v>3.3665199999999999E-2</v>
      </c>
      <c r="AU6" s="19">
        <v>2.9641799999999999E-2</v>
      </c>
      <c r="AV6" s="19">
        <v>3.7611499999999999E-2</v>
      </c>
      <c r="AW6" s="32">
        <v>3.5541700000000002E-2</v>
      </c>
      <c r="AX6" s="19">
        <v>1</v>
      </c>
      <c r="AY6" s="19">
        <v>0</v>
      </c>
      <c r="AZ6" s="19">
        <v>4</v>
      </c>
      <c r="BA6" s="19">
        <v>1</v>
      </c>
      <c r="BB6" s="19">
        <v>2</v>
      </c>
      <c r="BC6" s="19">
        <v>3</v>
      </c>
      <c r="BD6" s="19">
        <v>4</v>
      </c>
      <c r="BE6" s="19">
        <v>0</v>
      </c>
      <c r="BF6" s="19">
        <v>0</v>
      </c>
      <c r="BG6" s="19">
        <v>4</v>
      </c>
      <c r="BH6" s="19">
        <v>10</v>
      </c>
      <c r="BI6" s="38">
        <f t="shared" ref="BI6:BI31" si="3">IF(AX6&gt;0,1,0)</f>
        <v>1</v>
      </c>
      <c r="BJ6" s="19">
        <f t="shared" si="0"/>
        <v>0</v>
      </c>
      <c r="BK6" s="19">
        <f t="shared" si="0"/>
        <v>1</v>
      </c>
      <c r="BL6" s="19">
        <f t="shared" si="0"/>
        <v>1</v>
      </c>
      <c r="BM6" s="19">
        <f t="shared" si="0"/>
        <v>1</v>
      </c>
      <c r="BN6" s="19">
        <f t="shared" si="0"/>
        <v>1</v>
      </c>
      <c r="BO6" s="19">
        <f t="shared" si="0"/>
        <v>1</v>
      </c>
      <c r="BP6" s="19">
        <f t="shared" si="0"/>
        <v>0</v>
      </c>
      <c r="BQ6" s="19">
        <f t="shared" si="0"/>
        <v>0</v>
      </c>
      <c r="BR6" s="19">
        <f t="shared" si="0"/>
        <v>1</v>
      </c>
      <c r="BS6" s="32">
        <f t="shared" si="0"/>
        <v>1</v>
      </c>
      <c r="BT6" s="19">
        <v>43</v>
      </c>
      <c r="BU6" s="19">
        <v>66</v>
      </c>
      <c r="BV6" s="19">
        <v>108</v>
      </c>
      <c r="BW6" s="19">
        <v>36</v>
      </c>
      <c r="BX6" s="19">
        <v>53</v>
      </c>
      <c r="BY6" s="19">
        <v>103</v>
      </c>
      <c r="BZ6" s="19">
        <v>114</v>
      </c>
      <c r="CA6" s="19">
        <v>18</v>
      </c>
      <c r="CB6" s="19">
        <v>34</v>
      </c>
      <c r="CC6" s="19">
        <v>35</v>
      </c>
      <c r="CD6" s="32">
        <v>27</v>
      </c>
      <c r="CE6" s="19">
        <v>1013</v>
      </c>
      <c r="CF6" s="19">
        <v>713</v>
      </c>
      <c r="CG6" s="19">
        <v>1423</v>
      </c>
      <c r="CH6" s="19">
        <v>908</v>
      </c>
      <c r="CI6" s="19">
        <v>934</v>
      </c>
      <c r="CJ6" s="19">
        <v>981</v>
      </c>
      <c r="CK6" s="19">
        <v>1059</v>
      </c>
      <c r="CL6" s="19">
        <v>773</v>
      </c>
      <c r="CM6" s="19">
        <v>805</v>
      </c>
      <c r="CN6" s="19">
        <v>786</v>
      </c>
      <c r="CO6" s="32">
        <v>571</v>
      </c>
      <c r="CP6" s="35">
        <f t="shared" si="2"/>
        <v>4.244817374136229E-2</v>
      </c>
      <c r="CQ6" s="35">
        <f t="shared" si="1"/>
        <v>9.2566619915848525E-2</v>
      </c>
      <c r="CR6" s="35">
        <f>IF(CG6,BV6/CG6,0)</f>
        <v>7.5895994378074497E-2</v>
      </c>
      <c r="CS6" s="35">
        <f t="shared" si="1"/>
        <v>3.9647577092511016E-2</v>
      </c>
      <c r="CT6" s="35">
        <f t="shared" si="1"/>
        <v>5.6745182012847964E-2</v>
      </c>
      <c r="CU6" s="35">
        <f t="shared" si="1"/>
        <v>0.10499490316004077</v>
      </c>
      <c r="CV6" s="35">
        <f t="shared" si="1"/>
        <v>0.10764872521246459</v>
      </c>
      <c r="CW6" s="35">
        <f t="shared" si="1"/>
        <v>2.3285899094437259E-2</v>
      </c>
      <c r="CX6" s="35">
        <f t="shared" si="1"/>
        <v>4.2236024844720499E-2</v>
      </c>
      <c r="CY6" s="35">
        <f t="shared" si="1"/>
        <v>4.4529262086513997E-2</v>
      </c>
      <c r="CZ6" s="281">
        <f t="shared" si="1"/>
        <v>4.7285464098073555E-2</v>
      </c>
    </row>
    <row r="7" spans="1:148" x14ac:dyDescent="0.2">
      <c r="A7" s="22" t="s">
        <v>10</v>
      </c>
      <c r="B7" s="22" t="s">
        <v>11</v>
      </c>
      <c r="C7" s="48"/>
      <c r="D7" s="45"/>
      <c r="E7" s="22" t="s">
        <v>5</v>
      </c>
      <c r="F7" s="38">
        <v>1</v>
      </c>
      <c r="G7" s="19">
        <v>1</v>
      </c>
      <c r="H7" s="19">
        <v>1</v>
      </c>
      <c r="I7" s="19">
        <v>1</v>
      </c>
      <c r="J7" s="19">
        <v>1</v>
      </c>
      <c r="K7" s="19">
        <v>1</v>
      </c>
      <c r="L7" s="19">
        <v>1</v>
      </c>
      <c r="M7" s="19">
        <v>1</v>
      </c>
      <c r="N7" s="19">
        <v>1</v>
      </c>
      <c r="O7" s="19">
        <v>1</v>
      </c>
      <c r="P7" s="32">
        <v>1</v>
      </c>
      <c r="Q7" s="38">
        <v>1</v>
      </c>
      <c r="R7" s="19">
        <v>1</v>
      </c>
      <c r="S7" s="19">
        <v>1</v>
      </c>
      <c r="T7" s="19">
        <v>1</v>
      </c>
      <c r="U7" s="19">
        <v>1</v>
      </c>
      <c r="V7" s="19">
        <v>1</v>
      </c>
      <c r="W7" s="19">
        <v>1</v>
      </c>
      <c r="X7" s="19">
        <v>1</v>
      </c>
      <c r="Y7" s="19">
        <v>1</v>
      </c>
      <c r="Z7" s="19">
        <v>1</v>
      </c>
      <c r="AA7" s="32">
        <v>1</v>
      </c>
      <c r="AB7" s="38">
        <v>1</v>
      </c>
      <c r="AC7" s="19">
        <v>1</v>
      </c>
      <c r="AD7" s="19">
        <v>1</v>
      </c>
      <c r="AE7" s="19">
        <v>1</v>
      </c>
      <c r="AF7" s="19">
        <v>1</v>
      </c>
      <c r="AG7" s="19">
        <v>1</v>
      </c>
      <c r="AH7" s="19">
        <v>1</v>
      </c>
      <c r="AI7" s="19">
        <v>1</v>
      </c>
      <c r="AJ7" s="19">
        <v>1</v>
      </c>
      <c r="AK7" s="19">
        <v>1</v>
      </c>
      <c r="AL7" s="32">
        <v>1</v>
      </c>
      <c r="AM7" s="38">
        <v>3.2781400000000002E-2</v>
      </c>
      <c r="AN7" s="19">
        <v>4.0165899999999997E-2</v>
      </c>
      <c r="AO7" s="19">
        <v>3.82995E-2</v>
      </c>
      <c r="AP7" s="19">
        <v>4.17661E-2</v>
      </c>
      <c r="AQ7" s="19">
        <v>4.01018E-2</v>
      </c>
      <c r="AR7" s="19">
        <v>4.13467E-2</v>
      </c>
      <c r="AS7" s="19">
        <v>4.5103600000000001E-2</v>
      </c>
      <c r="AT7" s="19">
        <v>5.3128700000000001E-2</v>
      </c>
      <c r="AU7" s="19">
        <v>5.2602700000000002E-2</v>
      </c>
      <c r="AV7" s="19">
        <v>4.8058499999999997E-2</v>
      </c>
      <c r="AW7" s="32">
        <v>4.9815400000000003E-2</v>
      </c>
      <c r="AX7" s="19">
        <v>0</v>
      </c>
      <c r="AY7" s="19">
        <v>0</v>
      </c>
      <c r="AZ7" s="19">
        <v>0</v>
      </c>
      <c r="BA7" s="19">
        <v>0</v>
      </c>
      <c r="BB7" s="19">
        <v>0</v>
      </c>
      <c r="BC7" s="19">
        <v>0</v>
      </c>
      <c r="BD7" s="19">
        <v>0</v>
      </c>
      <c r="BE7" s="19">
        <v>0</v>
      </c>
      <c r="BF7" s="19">
        <v>0</v>
      </c>
      <c r="BG7" s="19">
        <v>0</v>
      </c>
      <c r="BH7" s="19">
        <v>6</v>
      </c>
      <c r="BI7" s="38">
        <f t="shared" si="3"/>
        <v>0</v>
      </c>
      <c r="BJ7" s="19">
        <f t="shared" si="0"/>
        <v>0</v>
      </c>
      <c r="BK7" s="19">
        <f t="shared" si="0"/>
        <v>0</v>
      </c>
      <c r="BL7" s="19">
        <f t="shared" si="0"/>
        <v>0</v>
      </c>
      <c r="BM7" s="19">
        <f t="shared" si="0"/>
        <v>0</v>
      </c>
      <c r="BN7" s="19">
        <f t="shared" si="0"/>
        <v>0</v>
      </c>
      <c r="BO7" s="19">
        <f t="shared" si="0"/>
        <v>0</v>
      </c>
      <c r="BP7" s="19">
        <f t="shared" si="0"/>
        <v>0</v>
      </c>
      <c r="BQ7" s="19">
        <f t="shared" si="0"/>
        <v>0</v>
      </c>
      <c r="BR7" s="19">
        <f t="shared" si="0"/>
        <v>0</v>
      </c>
      <c r="BS7" s="32">
        <f t="shared" si="0"/>
        <v>1</v>
      </c>
      <c r="BT7" s="19">
        <v>26</v>
      </c>
      <c r="BU7" s="19">
        <v>13</v>
      </c>
      <c r="BV7" s="19">
        <v>17</v>
      </c>
      <c r="BW7" s="19">
        <v>11</v>
      </c>
      <c r="BX7" s="19">
        <v>15</v>
      </c>
      <c r="BY7" s="19">
        <v>12</v>
      </c>
      <c r="BZ7" s="19">
        <v>3</v>
      </c>
      <c r="CA7" s="19">
        <v>8</v>
      </c>
      <c r="CB7" s="19">
        <v>12</v>
      </c>
      <c r="CC7" s="19">
        <v>10</v>
      </c>
      <c r="CD7" s="32">
        <v>11</v>
      </c>
      <c r="CE7" s="19">
        <v>438</v>
      </c>
      <c r="CF7" s="19">
        <v>348</v>
      </c>
      <c r="CG7" s="19">
        <v>494</v>
      </c>
      <c r="CH7" s="19">
        <v>317</v>
      </c>
      <c r="CI7" s="19">
        <v>323</v>
      </c>
      <c r="CJ7" s="19">
        <v>457</v>
      </c>
      <c r="CK7" s="19">
        <v>373</v>
      </c>
      <c r="CL7" s="19">
        <v>295</v>
      </c>
      <c r="CM7" s="19">
        <v>307</v>
      </c>
      <c r="CN7" s="19">
        <v>447</v>
      </c>
      <c r="CO7" s="32">
        <v>384</v>
      </c>
      <c r="CP7" s="35">
        <f t="shared" si="2"/>
        <v>5.9360730593607303E-2</v>
      </c>
      <c r="CQ7" s="35">
        <f t="shared" si="1"/>
        <v>3.7356321839080463E-2</v>
      </c>
      <c r="CR7" s="35">
        <f t="shared" si="1"/>
        <v>3.4412955465587043E-2</v>
      </c>
      <c r="CS7" s="35">
        <f t="shared" si="1"/>
        <v>3.4700315457413249E-2</v>
      </c>
      <c r="CT7" s="35">
        <f t="shared" si="1"/>
        <v>4.6439628482972138E-2</v>
      </c>
      <c r="CU7" s="35">
        <f t="shared" si="1"/>
        <v>2.6258205689277898E-2</v>
      </c>
      <c r="CV7" s="35">
        <f t="shared" si="1"/>
        <v>8.0428954423592495E-3</v>
      </c>
      <c r="CW7" s="35">
        <f t="shared" si="1"/>
        <v>2.7118644067796609E-2</v>
      </c>
      <c r="CX7" s="35">
        <f t="shared" si="1"/>
        <v>3.9087947882736153E-2</v>
      </c>
      <c r="CY7" s="35">
        <f t="shared" si="1"/>
        <v>2.2371364653243849E-2</v>
      </c>
      <c r="CZ7" s="281">
        <f t="shared" si="1"/>
        <v>2.8645833333333332E-2</v>
      </c>
    </row>
    <row r="8" spans="1:148" x14ac:dyDescent="0.2">
      <c r="A8" s="22" t="s">
        <v>12</v>
      </c>
      <c r="B8" s="22" t="s">
        <v>13</v>
      </c>
      <c r="C8" s="48"/>
      <c r="D8" s="45"/>
      <c r="E8" s="22" t="s">
        <v>5</v>
      </c>
      <c r="F8" s="38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32">
        <v>0</v>
      </c>
      <c r="Q8" s="38">
        <v>1</v>
      </c>
      <c r="R8" s="19">
        <v>1</v>
      </c>
      <c r="S8" s="19">
        <v>1</v>
      </c>
      <c r="T8" s="19">
        <v>1</v>
      </c>
      <c r="U8" s="19">
        <v>1</v>
      </c>
      <c r="V8" s="19">
        <v>1</v>
      </c>
      <c r="W8" s="19">
        <v>1</v>
      </c>
      <c r="X8" s="19">
        <v>1</v>
      </c>
      <c r="Y8" s="19">
        <v>1</v>
      </c>
      <c r="Z8" s="19">
        <v>1</v>
      </c>
      <c r="AA8" s="32">
        <v>1</v>
      </c>
      <c r="AB8" s="38">
        <v>1</v>
      </c>
      <c r="AC8" s="19">
        <v>1</v>
      </c>
      <c r="AD8" s="19">
        <v>1</v>
      </c>
      <c r="AE8" s="19">
        <v>1</v>
      </c>
      <c r="AF8" s="19">
        <v>1</v>
      </c>
      <c r="AG8" s="19">
        <v>1</v>
      </c>
      <c r="AH8" s="19">
        <v>1</v>
      </c>
      <c r="AI8" s="19">
        <v>1</v>
      </c>
      <c r="AJ8" s="19">
        <v>1</v>
      </c>
      <c r="AK8" s="19">
        <v>1</v>
      </c>
      <c r="AL8" s="32">
        <v>1</v>
      </c>
      <c r="AM8" s="38">
        <v>2.8894099999999999E-2</v>
      </c>
      <c r="AN8" s="19">
        <v>2.7265899999999999E-2</v>
      </c>
      <c r="AO8" s="19">
        <v>2.7527800000000002E-2</v>
      </c>
      <c r="AP8" s="19">
        <v>3.7379900000000001E-2</v>
      </c>
      <c r="AQ8" s="19">
        <v>3.51905E-2</v>
      </c>
      <c r="AR8" s="19">
        <v>2.8879800000000001E-2</v>
      </c>
      <c r="AS8" s="19">
        <v>2.87053E-2</v>
      </c>
      <c r="AT8" s="19">
        <v>2.9168699999999999E-2</v>
      </c>
      <c r="AU8" s="19">
        <v>3.0624499999999999E-2</v>
      </c>
      <c r="AV8" s="19">
        <v>3.3265400000000001E-2</v>
      </c>
      <c r="AW8" s="32">
        <v>8.5661699999999997E-3</v>
      </c>
      <c r="AX8" s="19">
        <v>0</v>
      </c>
      <c r="AY8" s="19">
        <v>0</v>
      </c>
      <c r="AZ8" s="19">
        <v>0</v>
      </c>
      <c r="BA8" s="19">
        <v>0</v>
      </c>
      <c r="BB8" s="19">
        <v>0</v>
      </c>
      <c r="BC8" s="19">
        <v>0</v>
      </c>
      <c r="BD8" s="19">
        <v>0</v>
      </c>
      <c r="BE8" s="19">
        <v>0</v>
      </c>
      <c r="BF8" s="19">
        <v>0</v>
      </c>
      <c r="BG8" s="19">
        <v>0</v>
      </c>
      <c r="BH8" s="19">
        <v>0</v>
      </c>
      <c r="BI8" s="38">
        <f t="shared" si="3"/>
        <v>0</v>
      </c>
      <c r="BJ8" s="19">
        <f t="shared" si="0"/>
        <v>0</v>
      </c>
      <c r="BK8" s="19">
        <f t="shared" si="0"/>
        <v>0</v>
      </c>
      <c r="BL8" s="19">
        <f t="shared" si="0"/>
        <v>0</v>
      </c>
      <c r="BM8" s="19">
        <f t="shared" si="0"/>
        <v>0</v>
      </c>
      <c r="BN8" s="19">
        <f t="shared" si="0"/>
        <v>0</v>
      </c>
      <c r="BO8" s="19">
        <f t="shared" si="0"/>
        <v>0</v>
      </c>
      <c r="BP8" s="19">
        <f t="shared" si="0"/>
        <v>0</v>
      </c>
      <c r="BQ8" s="19">
        <f t="shared" si="0"/>
        <v>0</v>
      </c>
      <c r="BR8" s="19">
        <f t="shared" si="0"/>
        <v>0</v>
      </c>
      <c r="BS8" s="32">
        <f t="shared" si="0"/>
        <v>0</v>
      </c>
      <c r="BT8" s="19">
        <v>4</v>
      </c>
      <c r="BU8" s="19">
        <v>1</v>
      </c>
      <c r="BV8" s="19">
        <v>8</v>
      </c>
      <c r="BW8" s="19">
        <v>2</v>
      </c>
      <c r="BX8" s="19">
        <v>5</v>
      </c>
      <c r="BY8" s="19">
        <v>1</v>
      </c>
      <c r="BZ8" s="19">
        <v>7</v>
      </c>
      <c r="CA8" s="19">
        <v>0</v>
      </c>
      <c r="CB8" s="19">
        <v>0</v>
      </c>
      <c r="CC8" s="19">
        <v>0</v>
      </c>
      <c r="CD8" s="32">
        <v>4</v>
      </c>
      <c r="CE8" s="19">
        <v>161</v>
      </c>
      <c r="CF8" s="19">
        <v>64</v>
      </c>
      <c r="CG8" s="19">
        <v>133</v>
      </c>
      <c r="CH8" s="19">
        <v>185</v>
      </c>
      <c r="CI8" s="19">
        <v>196</v>
      </c>
      <c r="CJ8" s="19">
        <v>232</v>
      </c>
      <c r="CK8" s="19">
        <v>240</v>
      </c>
      <c r="CL8" s="19">
        <v>226</v>
      </c>
      <c r="CM8" s="19">
        <v>152</v>
      </c>
      <c r="CN8" s="19">
        <v>81</v>
      </c>
      <c r="CO8" s="32">
        <v>57</v>
      </c>
      <c r="CP8" s="35">
        <f t="shared" si="2"/>
        <v>2.4844720496894408E-2</v>
      </c>
      <c r="CQ8" s="35">
        <f t="shared" si="1"/>
        <v>1.5625E-2</v>
      </c>
      <c r="CR8" s="35">
        <f t="shared" si="1"/>
        <v>6.0150375939849621E-2</v>
      </c>
      <c r="CS8" s="35">
        <f t="shared" si="1"/>
        <v>1.0810810810810811E-2</v>
      </c>
      <c r="CT8" s="35">
        <f t="shared" si="1"/>
        <v>2.5510204081632654E-2</v>
      </c>
      <c r="CU8" s="35">
        <f t="shared" si="1"/>
        <v>4.3103448275862068E-3</v>
      </c>
      <c r="CV8" s="35">
        <f t="shared" si="1"/>
        <v>2.9166666666666667E-2</v>
      </c>
      <c r="CW8" s="35">
        <f t="shared" si="1"/>
        <v>0</v>
      </c>
      <c r="CX8" s="35">
        <f t="shared" si="1"/>
        <v>0</v>
      </c>
      <c r="CY8" s="35">
        <f t="shared" si="1"/>
        <v>0</v>
      </c>
      <c r="CZ8" s="281">
        <f t="shared" si="1"/>
        <v>7.0175438596491224E-2</v>
      </c>
    </row>
    <row r="9" spans="1:148" x14ac:dyDescent="0.2">
      <c r="A9" s="22" t="s">
        <v>524</v>
      </c>
      <c r="B9" s="22" t="s">
        <v>3477</v>
      </c>
      <c r="C9" s="45">
        <v>2019</v>
      </c>
      <c r="D9" s="45"/>
      <c r="E9" s="22" t="s">
        <v>5</v>
      </c>
      <c r="F9" s="38"/>
      <c r="O9" s="19">
        <v>0</v>
      </c>
      <c r="P9" s="32">
        <v>0</v>
      </c>
      <c r="Q9" s="38"/>
      <c r="Z9" s="19">
        <v>1</v>
      </c>
      <c r="AA9" s="32">
        <v>1</v>
      </c>
      <c r="AB9" s="38"/>
      <c r="AK9" s="19">
        <v>1</v>
      </c>
      <c r="AL9" s="32">
        <v>1</v>
      </c>
      <c r="AM9" s="38"/>
      <c r="AV9" s="19">
        <v>2.0491100000000002E-2</v>
      </c>
      <c r="AW9" s="32">
        <v>2.2417200000000002E-2</v>
      </c>
      <c r="BG9" s="19">
        <v>0</v>
      </c>
      <c r="BH9" s="19">
        <v>0</v>
      </c>
      <c r="BI9" s="38"/>
      <c r="BR9" s="19">
        <f t="shared" si="0"/>
        <v>0</v>
      </c>
      <c r="BS9" s="32">
        <f t="shared" si="0"/>
        <v>0</v>
      </c>
      <c r="BT9" s="19">
        <v>0</v>
      </c>
      <c r="BU9" s="19">
        <v>0</v>
      </c>
      <c r="BV9" s="19">
        <v>0</v>
      </c>
      <c r="BW9" s="19">
        <v>0</v>
      </c>
      <c r="BX9" s="19">
        <v>0</v>
      </c>
      <c r="BY9" s="19">
        <v>0</v>
      </c>
      <c r="BZ9" s="19">
        <v>0</v>
      </c>
      <c r="CA9" s="19">
        <v>0</v>
      </c>
      <c r="CB9" s="19">
        <v>0</v>
      </c>
      <c r="CC9" s="19">
        <v>2</v>
      </c>
      <c r="CD9" s="32">
        <v>0</v>
      </c>
      <c r="CE9" s="19">
        <v>0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1</v>
      </c>
      <c r="CN9" s="19">
        <v>11</v>
      </c>
      <c r="CO9" s="32">
        <v>121</v>
      </c>
      <c r="CP9" s="35">
        <f t="shared" si="2"/>
        <v>0</v>
      </c>
      <c r="CQ9" s="35">
        <f t="shared" si="1"/>
        <v>0</v>
      </c>
      <c r="CR9" s="35">
        <f t="shared" si="1"/>
        <v>0</v>
      </c>
      <c r="CS9" s="35">
        <f t="shared" si="1"/>
        <v>0</v>
      </c>
      <c r="CT9" s="35">
        <f t="shared" si="1"/>
        <v>0</v>
      </c>
      <c r="CU9" s="35">
        <f t="shared" si="1"/>
        <v>0</v>
      </c>
      <c r="CV9" s="35">
        <f t="shared" si="1"/>
        <v>0</v>
      </c>
      <c r="CW9" s="35">
        <f t="shared" si="1"/>
        <v>0</v>
      </c>
      <c r="CX9" s="35">
        <f t="shared" si="1"/>
        <v>0</v>
      </c>
      <c r="CY9" s="35">
        <f t="shared" si="1"/>
        <v>0.18181818181818182</v>
      </c>
      <c r="CZ9" s="281">
        <f t="shared" si="1"/>
        <v>0</v>
      </c>
    </row>
    <row r="10" spans="1:148" x14ac:dyDescent="0.2">
      <c r="A10" s="22" t="s">
        <v>573</v>
      </c>
      <c r="B10" s="22" t="s">
        <v>3478</v>
      </c>
      <c r="C10" s="45">
        <v>2019</v>
      </c>
      <c r="D10" s="45"/>
      <c r="E10" s="22" t="s">
        <v>5</v>
      </c>
      <c r="F10" s="38"/>
      <c r="O10" s="19">
        <v>1</v>
      </c>
      <c r="P10" s="32">
        <v>1</v>
      </c>
      <c r="Q10" s="38"/>
      <c r="Z10" s="19">
        <v>1</v>
      </c>
      <c r="AA10" s="32">
        <v>1</v>
      </c>
      <c r="AB10" s="38"/>
      <c r="AK10" s="19">
        <v>1</v>
      </c>
      <c r="AL10" s="32">
        <v>1</v>
      </c>
      <c r="AM10" s="38"/>
      <c r="AV10" s="19">
        <v>5.6801999999999998E-2</v>
      </c>
      <c r="AW10" s="32">
        <v>4.8777300000000003E-2</v>
      </c>
      <c r="BG10" s="19">
        <v>0</v>
      </c>
      <c r="BH10" s="19">
        <v>1</v>
      </c>
      <c r="BI10" s="38"/>
      <c r="BR10" s="19">
        <f t="shared" si="0"/>
        <v>0</v>
      </c>
      <c r="BS10" s="32">
        <f t="shared" si="0"/>
        <v>1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32">
        <v>1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98</v>
      </c>
      <c r="CO10" s="32">
        <v>182</v>
      </c>
      <c r="CP10" s="35">
        <f t="shared" si="2"/>
        <v>0</v>
      </c>
      <c r="CQ10" s="35">
        <f t="shared" si="1"/>
        <v>0</v>
      </c>
      <c r="CR10" s="35">
        <f t="shared" si="1"/>
        <v>0</v>
      </c>
      <c r="CS10" s="35">
        <f t="shared" si="1"/>
        <v>0</v>
      </c>
      <c r="CT10" s="35">
        <f t="shared" si="1"/>
        <v>0</v>
      </c>
      <c r="CU10" s="35">
        <f t="shared" si="1"/>
        <v>0</v>
      </c>
      <c r="CV10" s="35">
        <f t="shared" si="1"/>
        <v>0</v>
      </c>
      <c r="CW10" s="35">
        <f t="shared" si="1"/>
        <v>0</v>
      </c>
      <c r="CX10" s="35">
        <f t="shared" si="1"/>
        <v>0</v>
      </c>
      <c r="CY10" s="35">
        <f t="shared" si="1"/>
        <v>0</v>
      </c>
      <c r="CZ10" s="281">
        <f t="shared" si="1"/>
        <v>5.4945054945054949E-3</v>
      </c>
    </row>
    <row r="11" spans="1:148" x14ac:dyDescent="0.2">
      <c r="A11" s="22" t="s">
        <v>16</v>
      </c>
      <c r="B11" s="22" t="s">
        <v>3955</v>
      </c>
      <c r="C11" s="45"/>
      <c r="D11" s="45"/>
      <c r="E11" s="22" t="s">
        <v>18</v>
      </c>
      <c r="F11" s="38"/>
      <c r="G11" s="19">
        <v>0</v>
      </c>
      <c r="J11" s="19">
        <v>0</v>
      </c>
      <c r="K11" s="19">
        <v>0</v>
      </c>
      <c r="L11" s="19">
        <v>0</v>
      </c>
      <c r="M11" s="19">
        <v>0</v>
      </c>
      <c r="O11" s="19">
        <v>0</v>
      </c>
      <c r="P11" s="32"/>
      <c r="Q11" s="38"/>
      <c r="R11" s="19">
        <v>1</v>
      </c>
      <c r="U11" s="19">
        <v>1</v>
      </c>
      <c r="V11" s="19">
        <v>1</v>
      </c>
      <c r="W11" s="19">
        <v>1</v>
      </c>
      <c r="X11" s="19">
        <v>1</v>
      </c>
      <c r="Z11" s="19">
        <v>1</v>
      </c>
      <c r="AA11" s="32"/>
      <c r="AB11" s="38"/>
      <c r="AC11" s="19">
        <v>1</v>
      </c>
      <c r="AF11" s="19">
        <v>1</v>
      </c>
      <c r="AG11" s="19">
        <v>1</v>
      </c>
      <c r="AH11" s="19">
        <v>1</v>
      </c>
      <c r="AI11" s="19">
        <v>1</v>
      </c>
      <c r="AK11" s="19">
        <v>1</v>
      </c>
      <c r="AL11" s="32"/>
      <c r="AM11" s="38"/>
      <c r="AN11" s="19">
        <v>2.1205499999999999E-2</v>
      </c>
      <c r="AQ11" s="19">
        <v>1.9149099999999999E-2</v>
      </c>
      <c r="AR11" s="19">
        <v>2.0577600000000001E-2</v>
      </c>
      <c r="AS11" s="19">
        <v>1.9977200000000001E-2</v>
      </c>
      <c r="AT11" s="19">
        <v>2.0910700000000001E-2</v>
      </c>
      <c r="AV11" s="19">
        <v>2.0331200000000001E-2</v>
      </c>
      <c r="AW11" s="32"/>
      <c r="AY11" s="19">
        <v>0</v>
      </c>
      <c r="BB11" s="19">
        <v>0</v>
      </c>
      <c r="BC11" s="19">
        <v>0</v>
      </c>
      <c r="BD11" s="19">
        <v>0</v>
      </c>
      <c r="BE11" s="19">
        <v>0</v>
      </c>
      <c r="BG11" s="19">
        <v>0</v>
      </c>
      <c r="BI11" s="38"/>
      <c r="BJ11" s="19">
        <f t="shared" si="0"/>
        <v>0</v>
      </c>
      <c r="BM11" s="19">
        <f t="shared" si="0"/>
        <v>0</v>
      </c>
      <c r="BN11" s="19">
        <f t="shared" si="0"/>
        <v>0</v>
      </c>
      <c r="BO11" s="19">
        <f t="shared" si="0"/>
        <v>0</v>
      </c>
      <c r="BP11" s="19">
        <f t="shared" si="0"/>
        <v>0</v>
      </c>
      <c r="BR11" s="19">
        <f t="shared" si="0"/>
        <v>0</v>
      </c>
      <c r="BS11" s="32"/>
      <c r="BT11" s="19">
        <v>0</v>
      </c>
      <c r="BU11" s="19">
        <v>2</v>
      </c>
      <c r="BV11" s="19">
        <v>2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32">
        <v>2</v>
      </c>
      <c r="CE11" s="19">
        <v>8</v>
      </c>
      <c r="CF11" s="19">
        <v>19</v>
      </c>
      <c r="CG11" s="19">
        <v>26</v>
      </c>
      <c r="CH11" s="19">
        <v>8</v>
      </c>
      <c r="CI11" s="19">
        <v>8</v>
      </c>
      <c r="CJ11" s="19">
        <v>12</v>
      </c>
      <c r="CK11" s="19">
        <v>8</v>
      </c>
      <c r="CL11" s="19">
        <v>6</v>
      </c>
      <c r="CM11" s="19">
        <v>18</v>
      </c>
      <c r="CN11" s="19">
        <v>10</v>
      </c>
      <c r="CO11" s="32">
        <v>29</v>
      </c>
      <c r="CP11" s="35">
        <f t="shared" si="2"/>
        <v>0</v>
      </c>
      <c r="CQ11" s="35">
        <f t="shared" si="1"/>
        <v>0.10526315789473684</v>
      </c>
      <c r="CR11" s="35">
        <f t="shared" si="1"/>
        <v>7.6923076923076927E-2</v>
      </c>
      <c r="CS11" s="35">
        <f t="shared" si="1"/>
        <v>0</v>
      </c>
      <c r="CT11" s="35">
        <f t="shared" si="1"/>
        <v>0</v>
      </c>
      <c r="CU11" s="35">
        <f t="shared" si="1"/>
        <v>0</v>
      </c>
      <c r="CV11" s="35">
        <f t="shared" si="1"/>
        <v>0</v>
      </c>
      <c r="CW11" s="35">
        <f t="shared" si="1"/>
        <v>0</v>
      </c>
      <c r="CX11" s="35">
        <f t="shared" si="1"/>
        <v>0</v>
      </c>
      <c r="CY11" s="35">
        <f t="shared" si="1"/>
        <v>0</v>
      </c>
      <c r="CZ11" s="281">
        <f t="shared" si="1"/>
        <v>6.8965517241379309E-2</v>
      </c>
    </row>
    <row r="12" spans="1:148" x14ac:dyDescent="0.2">
      <c r="A12" s="22" t="s">
        <v>19</v>
      </c>
      <c r="B12" s="22" t="s">
        <v>20</v>
      </c>
      <c r="C12" s="45"/>
      <c r="D12" s="45">
        <v>2018</v>
      </c>
      <c r="E12" s="22" t="s">
        <v>18</v>
      </c>
      <c r="F12" s="38">
        <v>1</v>
      </c>
      <c r="G12" s="19">
        <v>1</v>
      </c>
      <c r="H12" s="19">
        <v>1</v>
      </c>
      <c r="I12" s="19">
        <v>1</v>
      </c>
      <c r="J12" s="19">
        <v>1</v>
      </c>
      <c r="K12" s="19">
        <v>1</v>
      </c>
      <c r="L12" s="19">
        <v>1</v>
      </c>
      <c r="M12" s="19">
        <v>1</v>
      </c>
      <c r="P12" s="32"/>
      <c r="Q12" s="38">
        <v>1</v>
      </c>
      <c r="R12" s="19">
        <v>1</v>
      </c>
      <c r="S12" s="19">
        <v>1</v>
      </c>
      <c r="T12" s="19">
        <v>1</v>
      </c>
      <c r="U12" s="19">
        <v>1</v>
      </c>
      <c r="V12" s="19">
        <v>1</v>
      </c>
      <c r="W12" s="19">
        <v>1</v>
      </c>
      <c r="X12" s="19">
        <v>1</v>
      </c>
      <c r="AA12" s="32"/>
      <c r="AB12" s="38">
        <v>1</v>
      </c>
      <c r="AC12" s="19">
        <v>1</v>
      </c>
      <c r="AD12" s="19">
        <v>1</v>
      </c>
      <c r="AE12" s="19">
        <v>1</v>
      </c>
      <c r="AF12" s="19">
        <v>1</v>
      </c>
      <c r="AG12" s="19">
        <v>1</v>
      </c>
      <c r="AH12" s="19">
        <v>1</v>
      </c>
      <c r="AI12" s="19">
        <v>1</v>
      </c>
      <c r="AL12" s="32"/>
      <c r="AM12" s="38">
        <v>3.4366800000000003E-2</v>
      </c>
      <c r="AN12" s="19">
        <v>3.2254400000000003E-2</v>
      </c>
      <c r="AO12" s="19">
        <v>2.7234100000000001E-2</v>
      </c>
      <c r="AP12" s="19">
        <v>2.7417500000000001E-2</v>
      </c>
      <c r="AQ12" s="19">
        <v>2.8332400000000001E-2</v>
      </c>
      <c r="AR12" s="19">
        <v>3.0864900000000001E-2</v>
      </c>
      <c r="AS12" s="19">
        <v>2.9943899999999999E-2</v>
      </c>
      <c r="AT12" s="19">
        <v>3.2266999999999997E-2</v>
      </c>
      <c r="AW12" s="32"/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I12" s="38">
        <f t="shared" si="3"/>
        <v>0</v>
      </c>
      <c r="BJ12" s="19">
        <f t="shared" si="0"/>
        <v>0</v>
      </c>
      <c r="BK12" s="19">
        <f t="shared" si="0"/>
        <v>0</v>
      </c>
      <c r="BL12" s="19">
        <f t="shared" si="0"/>
        <v>0</v>
      </c>
      <c r="BM12" s="19">
        <f t="shared" si="0"/>
        <v>0</v>
      </c>
      <c r="BN12" s="19">
        <f t="shared" si="0"/>
        <v>0</v>
      </c>
      <c r="BO12" s="19">
        <f t="shared" si="0"/>
        <v>0</v>
      </c>
      <c r="BP12" s="19">
        <f t="shared" si="0"/>
        <v>0</v>
      </c>
      <c r="BS12" s="32"/>
      <c r="BT12" s="19">
        <v>1</v>
      </c>
      <c r="BU12" s="19">
        <v>1</v>
      </c>
      <c r="BV12" s="19">
        <v>1</v>
      </c>
      <c r="BW12" s="19">
        <v>0</v>
      </c>
      <c r="BX12" s="19">
        <v>0</v>
      </c>
      <c r="BY12" s="19">
        <v>1</v>
      </c>
      <c r="BZ12" s="19">
        <v>0</v>
      </c>
      <c r="CA12" s="19">
        <v>0</v>
      </c>
      <c r="CB12" s="19">
        <v>0</v>
      </c>
      <c r="CC12" s="19">
        <v>0</v>
      </c>
      <c r="CD12" s="32">
        <v>0</v>
      </c>
      <c r="CE12" s="19">
        <v>131</v>
      </c>
      <c r="CF12" s="19">
        <v>45</v>
      </c>
      <c r="CG12" s="19">
        <v>54</v>
      </c>
      <c r="CH12" s="19">
        <v>42</v>
      </c>
      <c r="CI12" s="19">
        <v>34</v>
      </c>
      <c r="CJ12" s="19">
        <v>21</v>
      </c>
      <c r="CK12" s="19">
        <v>36</v>
      </c>
      <c r="CL12" s="19">
        <v>17</v>
      </c>
      <c r="CM12" s="19">
        <v>53</v>
      </c>
      <c r="CN12" s="19">
        <v>7</v>
      </c>
      <c r="CO12" s="32">
        <v>12</v>
      </c>
      <c r="CP12" s="35">
        <f t="shared" si="2"/>
        <v>7.6335877862595417E-3</v>
      </c>
      <c r="CQ12" s="35">
        <f t="shared" si="1"/>
        <v>2.2222222222222223E-2</v>
      </c>
      <c r="CR12" s="35">
        <f t="shared" si="1"/>
        <v>1.8518518518518517E-2</v>
      </c>
      <c r="CS12" s="35">
        <f t="shared" si="1"/>
        <v>0</v>
      </c>
      <c r="CT12" s="35">
        <f t="shared" si="1"/>
        <v>0</v>
      </c>
      <c r="CU12" s="35">
        <f t="shared" si="1"/>
        <v>4.7619047619047616E-2</v>
      </c>
      <c r="CV12" s="35">
        <f t="shared" si="1"/>
        <v>0</v>
      </c>
      <c r="CW12" s="35">
        <f t="shared" si="1"/>
        <v>0</v>
      </c>
      <c r="CX12" s="35">
        <f t="shared" si="1"/>
        <v>0</v>
      </c>
      <c r="CY12" s="35">
        <f t="shared" si="1"/>
        <v>0</v>
      </c>
      <c r="CZ12" s="281">
        <f t="shared" si="1"/>
        <v>0</v>
      </c>
    </row>
    <row r="13" spans="1:148" x14ac:dyDescent="0.2">
      <c r="A13" s="22" t="s">
        <v>21</v>
      </c>
      <c r="B13" s="22" t="s">
        <v>3956</v>
      </c>
      <c r="C13" s="45"/>
      <c r="D13" s="45">
        <v>2015</v>
      </c>
      <c r="E13" s="22" t="s">
        <v>18</v>
      </c>
      <c r="F13" s="38"/>
      <c r="H13" s="19">
        <v>1</v>
      </c>
      <c r="I13" s="19">
        <v>1</v>
      </c>
      <c r="P13" s="32"/>
      <c r="Q13" s="38"/>
      <c r="S13" s="19">
        <v>0</v>
      </c>
      <c r="T13" s="19">
        <v>0</v>
      </c>
      <c r="AA13" s="32"/>
      <c r="AB13" s="38"/>
      <c r="AD13" s="19">
        <v>1</v>
      </c>
      <c r="AE13" s="19">
        <v>1</v>
      </c>
      <c r="AL13" s="32"/>
      <c r="AM13" s="38"/>
      <c r="AW13" s="32"/>
      <c r="BI13" s="38"/>
      <c r="BS13" s="32"/>
      <c r="BT13" s="19">
        <v>5</v>
      </c>
      <c r="BU13" s="19">
        <v>5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32">
        <v>0</v>
      </c>
      <c r="CE13" s="19">
        <v>39</v>
      </c>
      <c r="CF13" s="19">
        <v>30</v>
      </c>
      <c r="CG13" s="19">
        <v>22</v>
      </c>
      <c r="CH13" s="19">
        <v>29</v>
      </c>
      <c r="CI13" s="19">
        <v>37</v>
      </c>
      <c r="CJ13" s="19">
        <v>2</v>
      </c>
      <c r="CK13" s="19">
        <v>0</v>
      </c>
      <c r="CL13" s="19">
        <v>0</v>
      </c>
      <c r="CM13" s="19">
        <v>0</v>
      </c>
      <c r="CN13" s="19">
        <v>0</v>
      </c>
      <c r="CO13" s="32">
        <v>3</v>
      </c>
      <c r="CP13" s="35">
        <f t="shared" si="2"/>
        <v>0.12820512820512819</v>
      </c>
      <c r="CQ13" s="35">
        <f t="shared" si="1"/>
        <v>0.16666666666666666</v>
      </c>
      <c r="CR13" s="35">
        <f t="shared" si="1"/>
        <v>0</v>
      </c>
      <c r="CS13" s="35">
        <f t="shared" si="1"/>
        <v>0</v>
      </c>
      <c r="CT13" s="35">
        <f t="shared" si="1"/>
        <v>0</v>
      </c>
      <c r="CU13" s="35">
        <f t="shared" si="1"/>
        <v>0</v>
      </c>
      <c r="CV13" s="35">
        <f t="shared" si="1"/>
        <v>0</v>
      </c>
      <c r="CW13" s="35">
        <f t="shared" si="1"/>
        <v>0</v>
      </c>
      <c r="CX13" s="35">
        <f t="shared" si="1"/>
        <v>0</v>
      </c>
      <c r="CY13" s="35">
        <f t="shared" si="1"/>
        <v>0</v>
      </c>
      <c r="CZ13" s="281">
        <f t="shared" si="1"/>
        <v>0</v>
      </c>
    </row>
    <row r="14" spans="1:148" x14ac:dyDescent="0.2">
      <c r="A14" s="22" t="s">
        <v>27</v>
      </c>
      <c r="B14" s="22" t="s">
        <v>3957</v>
      </c>
      <c r="C14" s="45" t="s">
        <v>3958</v>
      </c>
      <c r="D14" s="45"/>
      <c r="E14" s="22" t="s">
        <v>18</v>
      </c>
      <c r="F14" s="38"/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32">
        <v>0</v>
      </c>
      <c r="Q14" s="38"/>
      <c r="V14" s="19">
        <v>1</v>
      </c>
      <c r="W14" s="19">
        <v>1</v>
      </c>
      <c r="X14" s="19">
        <v>1</v>
      </c>
      <c r="Y14" s="19">
        <v>1</v>
      </c>
      <c r="Z14" s="19">
        <v>1</v>
      </c>
      <c r="AA14" s="32">
        <v>1</v>
      </c>
      <c r="AB14" s="38"/>
      <c r="AG14" s="19">
        <v>0</v>
      </c>
      <c r="AH14" s="19">
        <v>0</v>
      </c>
      <c r="AI14" s="19">
        <v>0</v>
      </c>
      <c r="AJ14" s="19">
        <v>1</v>
      </c>
      <c r="AK14" s="19">
        <v>1</v>
      </c>
      <c r="AL14" s="32">
        <v>0</v>
      </c>
      <c r="AM14" s="38"/>
      <c r="AR14" s="19">
        <v>2.7827299999999999E-2</v>
      </c>
      <c r="AT14" s="19">
        <v>3.0245299999999999E-2</v>
      </c>
      <c r="AU14" s="19">
        <v>3.1722500000000001E-2</v>
      </c>
      <c r="AV14" s="19">
        <v>3.4419100000000001E-2</v>
      </c>
      <c r="AW14" s="32"/>
      <c r="BC14" s="19">
        <v>0</v>
      </c>
      <c r="BE14" s="19">
        <v>0</v>
      </c>
      <c r="BF14" s="19">
        <v>0</v>
      </c>
      <c r="BG14" s="19">
        <v>0</v>
      </c>
      <c r="BI14" s="38"/>
      <c r="BN14" s="19">
        <f t="shared" si="0"/>
        <v>0</v>
      </c>
      <c r="BP14" s="19">
        <f t="shared" si="0"/>
        <v>0</v>
      </c>
      <c r="BQ14" s="19">
        <f t="shared" si="0"/>
        <v>0</v>
      </c>
      <c r="BR14" s="19">
        <f t="shared" si="0"/>
        <v>0</v>
      </c>
      <c r="BS14" s="32"/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3</v>
      </c>
      <c r="CA14" s="19">
        <v>0</v>
      </c>
      <c r="CB14" s="19">
        <v>1</v>
      </c>
      <c r="CC14" s="19">
        <v>5</v>
      </c>
      <c r="CD14" s="32">
        <v>1</v>
      </c>
      <c r="CE14" s="19">
        <v>9</v>
      </c>
      <c r="CF14" s="19">
        <v>5</v>
      </c>
      <c r="CG14" s="19">
        <v>5</v>
      </c>
      <c r="CH14" s="19">
        <v>13</v>
      </c>
      <c r="CI14" s="19">
        <v>12</v>
      </c>
      <c r="CJ14" s="19">
        <v>33</v>
      </c>
      <c r="CK14" s="19">
        <v>57</v>
      </c>
      <c r="CL14" s="19">
        <v>63</v>
      </c>
      <c r="CM14" s="19">
        <v>100</v>
      </c>
      <c r="CN14" s="19">
        <v>86</v>
      </c>
      <c r="CO14" s="32">
        <v>62</v>
      </c>
      <c r="CP14" s="35">
        <f t="shared" si="2"/>
        <v>0</v>
      </c>
      <c r="CQ14" s="35">
        <f t="shared" si="1"/>
        <v>0</v>
      </c>
      <c r="CR14" s="35">
        <f t="shared" si="1"/>
        <v>0</v>
      </c>
      <c r="CS14" s="35">
        <f t="shared" si="1"/>
        <v>0</v>
      </c>
      <c r="CT14" s="35">
        <f t="shared" si="1"/>
        <v>0</v>
      </c>
      <c r="CU14" s="35">
        <f t="shared" si="1"/>
        <v>0</v>
      </c>
      <c r="CV14" s="35">
        <f t="shared" si="1"/>
        <v>5.2631578947368418E-2</v>
      </c>
      <c r="CW14" s="35">
        <f t="shared" si="1"/>
        <v>0</v>
      </c>
      <c r="CX14" s="35">
        <f t="shared" si="1"/>
        <v>0.01</v>
      </c>
      <c r="CY14" s="35">
        <f t="shared" si="1"/>
        <v>5.8139534883720929E-2</v>
      </c>
      <c r="CZ14" s="281">
        <f t="shared" si="1"/>
        <v>1.6129032258064516E-2</v>
      </c>
    </row>
    <row r="15" spans="1:148" x14ac:dyDescent="0.2">
      <c r="A15" s="22" t="s">
        <v>25</v>
      </c>
      <c r="B15" s="22" t="s">
        <v>26</v>
      </c>
      <c r="C15" s="45"/>
      <c r="D15" s="45"/>
      <c r="E15" s="22" t="s">
        <v>18</v>
      </c>
      <c r="F15" s="38">
        <v>1</v>
      </c>
      <c r="G15" s="19">
        <v>1</v>
      </c>
      <c r="H15" s="19">
        <v>1</v>
      </c>
      <c r="I15" s="19">
        <v>1</v>
      </c>
      <c r="J15" s="19">
        <v>1</v>
      </c>
      <c r="K15" s="19">
        <v>1</v>
      </c>
      <c r="L15" s="19">
        <v>1</v>
      </c>
      <c r="M15" s="19">
        <v>1</v>
      </c>
      <c r="N15" s="19">
        <v>1</v>
      </c>
      <c r="O15" s="19">
        <v>1</v>
      </c>
      <c r="P15" s="32">
        <v>1</v>
      </c>
      <c r="Q15" s="38">
        <v>1</v>
      </c>
      <c r="R15" s="19">
        <v>1</v>
      </c>
      <c r="S15" s="19">
        <v>1</v>
      </c>
      <c r="T15" s="19">
        <v>1</v>
      </c>
      <c r="U15" s="19">
        <v>1</v>
      </c>
      <c r="V15" s="19">
        <v>1</v>
      </c>
      <c r="W15" s="19">
        <v>1</v>
      </c>
      <c r="X15" s="19">
        <v>1</v>
      </c>
      <c r="Y15" s="19">
        <v>1</v>
      </c>
      <c r="Z15" s="19">
        <v>1</v>
      </c>
      <c r="AA15" s="32">
        <v>1</v>
      </c>
      <c r="AB15" s="38">
        <v>1</v>
      </c>
      <c r="AC15" s="19">
        <v>1</v>
      </c>
      <c r="AD15" s="19">
        <v>1</v>
      </c>
      <c r="AE15" s="19">
        <v>1</v>
      </c>
      <c r="AF15" s="19">
        <v>1</v>
      </c>
      <c r="AG15" s="19">
        <v>1</v>
      </c>
      <c r="AH15" s="19">
        <v>1</v>
      </c>
      <c r="AI15" s="19">
        <v>1</v>
      </c>
      <c r="AJ15" s="19">
        <v>1</v>
      </c>
      <c r="AK15" s="19">
        <v>1</v>
      </c>
      <c r="AL15" s="32">
        <v>1</v>
      </c>
      <c r="AM15" s="38">
        <v>3.4087600000000003E-2</v>
      </c>
      <c r="AN15" s="19">
        <v>3.91945E-2</v>
      </c>
      <c r="AO15" s="19">
        <v>4.31688E-2</v>
      </c>
      <c r="AP15" s="19">
        <v>3.4858500000000001E-2</v>
      </c>
      <c r="AQ15" s="19">
        <v>3.6998700000000002E-2</v>
      </c>
      <c r="AR15" s="19">
        <v>2.0901599999999999E-2</v>
      </c>
      <c r="AS15" s="19">
        <v>3.36411E-2</v>
      </c>
      <c r="AT15" s="19">
        <v>3.3938599999999999E-2</v>
      </c>
      <c r="AU15" s="19">
        <v>3.4315400000000003E-2</v>
      </c>
      <c r="AV15" s="19">
        <v>3.9831699999999998E-2</v>
      </c>
      <c r="AW15" s="32">
        <v>3.8896500000000001E-2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2</v>
      </c>
      <c r="BH15" s="19">
        <v>1</v>
      </c>
      <c r="BI15" s="38">
        <f t="shared" si="3"/>
        <v>0</v>
      </c>
      <c r="BJ15" s="19">
        <f t="shared" si="0"/>
        <v>0</v>
      </c>
      <c r="BK15" s="19">
        <f t="shared" si="0"/>
        <v>0</v>
      </c>
      <c r="BL15" s="19">
        <f t="shared" si="0"/>
        <v>0</v>
      </c>
      <c r="BM15" s="19">
        <f t="shared" si="0"/>
        <v>0</v>
      </c>
      <c r="BN15" s="19">
        <f t="shared" si="0"/>
        <v>0</v>
      </c>
      <c r="BO15" s="19">
        <f t="shared" si="0"/>
        <v>0</v>
      </c>
      <c r="BP15" s="19">
        <f t="shared" si="0"/>
        <v>0</v>
      </c>
      <c r="BQ15" s="19">
        <f t="shared" si="0"/>
        <v>0</v>
      </c>
      <c r="BR15" s="19">
        <f t="shared" si="0"/>
        <v>1</v>
      </c>
      <c r="BS15" s="32">
        <f t="shared" si="0"/>
        <v>1</v>
      </c>
      <c r="BT15" s="19">
        <v>0</v>
      </c>
      <c r="BU15" s="19">
        <v>0</v>
      </c>
      <c r="BV15" s="19">
        <v>0</v>
      </c>
      <c r="BW15" s="19">
        <v>0</v>
      </c>
      <c r="BX15" s="19">
        <v>1</v>
      </c>
      <c r="BY15" s="19">
        <v>0</v>
      </c>
      <c r="BZ15" s="19">
        <v>2</v>
      </c>
      <c r="CA15" s="19">
        <v>1</v>
      </c>
      <c r="CB15" s="19">
        <v>4</v>
      </c>
      <c r="CC15" s="19">
        <v>1</v>
      </c>
      <c r="CD15" s="32">
        <v>1</v>
      </c>
      <c r="CE15" s="19">
        <v>76</v>
      </c>
      <c r="CF15" s="19">
        <v>28</v>
      </c>
      <c r="CG15" s="19">
        <v>67</v>
      </c>
      <c r="CH15" s="19">
        <v>107</v>
      </c>
      <c r="CI15" s="19">
        <v>149</v>
      </c>
      <c r="CJ15" s="19">
        <v>138</v>
      </c>
      <c r="CK15" s="19">
        <v>92</v>
      </c>
      <c r="CL15" s="19">
        <v>78</v>
      </c>
      <c r="CM15" s="19">
        <v>93</v>
      </c>
      <c r="CN15" s="19">
        <v>62</v>
      </c>
      <c r="CO15" s="32">
        <v>107</v>
      </c>
      <c r="CP15" s="35">
        <f t="shared" si="2"/>
        <v>0</v>
      </c>
      <c r="CQ15" s="35">
        <f t="shared" si="2"/>
        <v>0</v>
      </c>
      <c r="CR15" s="35">
        <f t="shared" si="2"/>
        <v>0</v>
      </c>
      <c r="CS15" s="35">
        <f t="shared" si="2"/>
        <v>0</v>
      </c>
      <c r="CT15" s="35">
        <f t="shared" si="2"/>
        <v>6.7114093959731542E-3</v>
      </c>
      <c r="CU15" s="35">
        <f t="shared" si="2"/>
        <v>0</v>
      </c>
      <c r="CV15" s="35">
        <f t="shared" si="2"/>
        <v>2.1739130434782608E-2</v>
      </c>
      <c r="CW15" s="35">
        <f t="shared" si="2"/>
        <v>1.282051282051282E-2</v>
      </c>
      <c r="CX15" s="35">
        <f t="shared" si="2"/>
        <v>4.3010752688172046E-2</v>
      </c>
      <c r="CY15" s="35">
        <f t="shared" si="2"/>
        <v>1.6129032258064516E-2</v>
      </c>
      <c r="CZ15" s="281">
        <f t="shared" si="2"/>
        <v>9.3457943925233638E-3</v>
      </c>
    </row>
    <row r="16" spans="1:148" x14ac:dyDescent="0.2">
      <c r="A16" s="22" t="s">
        <v>415</v>
      </c>
      <c r="B16" s="22" t="s">
        <v>3959</v>
      </c>
      <c r="C16" s="45">
        <v>2014</v>
      </c>
      <c r="D16" s="45"/>
      <c r="E16" s="22" t="s">
        <v>18</v>
      </c>
      <c r="F16" s="38"/>
      <c r="J16" s="19">
        <v>1</v>
      </c>
      <c r="K16" s="19">
        <v>1</v>
      </c>
      <c r="L16" s="19">
        <v>1</v>
      </c>
      <c r="M16" s="19">
        <v>1</v>
      </c>
      <c r="N16" s="19">
        <v>1</v>
      </c>
      <c r="O16" s="19">
        <v>1</v>
      </c>
      <c r="P16" s="32">
        <v>1</v>
      </c>
      <c r="Q16" s="38"/>
      <c r="U16" s="19">
        <v>1</v>
      </c>
      <c r="V16" s="19">
        <v>1</v>
      </c>
      <c r="W16" s="19">
        <v>1</v>
      </c>
      <c r="X16" s="19">
        <v>1</v>
      </c>
      <c r="Y16" s="19">
        <v>1</v>
      </c>
      <c r="Z16" s="19">
        <v>1</v>
      </c>
      <c r="AA16" s="32">
        <v>1</v>
      </c>
      <c r="AB16" s="38"/>
      <c r="AF16" s="19">
        <v>1</v>
      </c>
      <c r="AG16" s="19">
        <v>1</v>
      </c>
      <c r="AH16" s="19">
        <v>1</v>
      </c>
      <c r="AI16" s="19">
        <v>1</v>
      </c>
      <c r="AJ16" s="19">
        <v>1</v>
      </c>
      <c r="AK16" s="19">
        <v>1</v>
      </c>
      <c r="AL16" s="32">
        <v>1</v>
      </c>
      <c r="AM16" s="38"/>
      <c r="AQ16" s="19">
        <v>3.1600900000000001E-2</v>
      </c>
      <c r="AR16" s="19">
        <v>3.1059699999999999E-2</v>
      </c>
      <c r="AS16" s="19">
        <v>2.9116900000000001E-2</v>
      </c>
      <c r="AT16" s="19">
        <v>2.88261E-2</v>
      </c>
      <c r="AU16" s="19">
        <v>3.1760099999999999E-2</v>
      </c>
      <c r="AV16" s="19">
        <v>2.8407700000000001E-2</v>
      </c>
      <c r="AW16" s="32">
        <v>3.4918600000000001E-2</v>
      </c>
      <c r="BB16" s="19">
        <v>0</v>
      </c>
      <c r="BC16" s="19">
        <v>0</v>
      </c>
      <c r="BD16" s="19">
        <v>0</v>
      </c>
      <c r="BE16" s="19">
        <v>1</v>
      </c>
      <c r="BF16" s="19">
        <v>1</v>
      </c>
      <c r="BG16" s="19">
        <v>2</v>
      </c>
      <c r="BH16" s="19">
        <v>3</v>
      </c>
      <c r="BI16" s="38"/>
      <c r="BM16" s="19">
        <f t="shared" si="0"/>
        <v>0</v>
      </c>
      <c r="BN16" s="19">
        <f t="shared" si="0"/>
        <v>0</v>
      </c>
      <c r="BO16" s="19">
        <f t="shared" si="0"/>
        <v>0</v>
      </c>
      <c r="BP16" s="19">
        <f t="shared" si="0"/>
        <v>1</v>
      </c>
      <c r="BQ16" s="19">
        <f t="shared" si="0"/>
        <v>1</v>
      </c>
      <c r="BR16" s="19">
        <f t="shared" si="0"/>
        <v>1</v>
      </c>
      <c r="BS16" s="32">
        <f t="shared" si="0"/>
        <v>1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2</v>
      </c>
      <c r="BZ16" s="19">
        <v>4</v>
      </c>
      <c r="CA16" s="19">
        <v>0</v>
      </c>
      <c r="CB16" s="19">
        <v>0</v>
      </c>
      <c r="CC16" s="19">
        <v>2</v>
      </c>
      <c r="CD16" s="32">
        <v>4</v>
      </c>
      <c r="CE16" s="19">
        <v>0</v>
      </c>
      <c r="CF16" s="19">
        <v>0</v>
      </c>
      <c r="CG16" s="19">
        <v>0</v>
      </c>
      <c r="CH16" s="19">
        <v>0</v>
      </c>
      <c r="CI16" s="19">
        <v>3</v>
      </c>
      <c r="CJ16" s="19">
        <v>82</v>
      </c>
      <c r="CK16" s="19">
        <v>151</v>
      </c>
      <c r="CL16" s="19">
        <v>160</v>
      </c>
      <c r="CM16" s="19">
        <v>207</v>
      </c>
      <c r="CN16" s="19">
        <v>151</v>
      </c>
      <c r="CO16" s="32">
        <v>261</v>
      </c>
      <c r="CP16" s="35">
        <f t="shared" si="2"/>
        <v>0</v>
      </c>
      <c r="CQ16" s="35">
        <f t="shared" si="2"/>
        <v>0</v>
      </c>
      <c r="CR16" s="35">
        <f t="shared" si="2"/>
        <v>0</v>
      </c>
      <c r="CS16" s="35">
        <f t="shared" si="2"/>
        <v>0</v>
      </c>
      <c r="CT16" s="35">
        <f t="shared" si="2"/>
        <v>0</v>
      </c>
      <c r="CU16" s="35">
        <f t="shared" si="2"/>
        <v>2.4390243902439025E-2</v>
      </c>
      <c r="CV16" s="35">
        <f t="shared" si="2"/>
        <v>2.6490066225165563E-2</v>
      </c>
      <c r="CW16" s="35">
        <f t="shared" si="2"/>
        <v>0</v>
      </c>
      <c r="CX16" s="35">
        <f t="shared" si="2"/>
        <v>0</v>
      </c>
      <c r="CY16" s="35">
        <f t="shared" si="2"/>
        <v>1.3245033112582781E-2</v>
      </c>
      <c r="CZ16" s="281">
        <f t="shared" si="2"/>
        <v>1.532567049808429E-2</v>
      </c>
    </row>
    <row r="17" spans="1:104" x14ac:dyDescent="0.2">
      <c r="A17" s="22" t="s">
        <v>3490</v>
      </c>
      <c r="B17" s="22" t="s">
        <v>440</v>
      </c>
      <c r="C17" s="45">
        <v>2015</v>
      </c>
      <c r="D17" s="45"/>
      <c r="E17" s="22" t="s">
        <v>18</v>
      </c>
      <c r="F17" s="38"/>
      <c r="K17" s="19">
        <v>0</v>
      </c>
      <c r="L17" s="19">
        <v>0</v>
      </c>
      <c r="M17" s="19">
        <v>1</v>
      </c>
      <c r="N17" s="19">
        <v>1</v>
      </c>
      <c r="O17" s="19">
        <v>1</v>
      </c>
      <c r="P17" s="32">
        <v>1</v>
      </c>
      <c r="Q17" s="38"/>
      <c r="V17" s="19">
        <v>1</v>
      </c>
      <c r="W17" s="19">
        <v>1</v>
      </c>
      <c r="X17" s="19">
        <v>1</v>
      </c>
      <c r="Y17" s="19">
        <v>1</v>
      </c>
      <c r="Z17" s="19">
        <v>1</v>
      </c>
      <c r="AA17" s="32">
        <v>1</v>
      </c>
      <c r="AB17" s="38"/>
      <c r="AG17" s="19">
        <v>1</v>
      </c>
      <c r="AH17" s="19">
        <v>1</v>
      </c>
      <c r="AI17" s="19">
        <v>1</v>
      </c>
      <c r="AJ17" s="19">
        <v>1</v>
      </c>
      <c r="AK17" s="19">
        <v>1</v>
      </c>
      <c r="AL17" s="32">
        <v>1</v>
      </c>
      <c r="AM17" s="38"/>
      <c r="AR17" s="19">
        <v>3.3137100000000003E-2</v>
      </c>
      <c r="AS17" s="19">
        <v>2.8912199999999999E-2</v>
      </c>
      <c r="AT17" s="19">
        <v>3.6031199999999999E-2</v>
      </c>
      <c r="AU17" s="19">
        <v>3.7217199999999999E-2</v>
      </c>
      <c r="AV17" s="19">
        <v>3.5658200000000001E-2</v>
      </c>
      <c r="AW17" s="32">
        <v>2.8399799999999999E-2</v>
      </c>
      <c r="BC17" s="19">
        <v>0</v>
      </c>
      <c r="BD17" s="19">
        <v>0</v>
      </c>
      <c r="BE17" s="19">
        <v>0</v>
      </c>
      <c r="BF17" s="19">
        <v>0</v>
      </c>
      <c r="BG17" s="19">
        <v>1</v>
      </c>
      <c r="BH17" s="19">
        <v>1</v>
      </c>
      <c r="BI17" s="38"/>
      <c r="BN17" s="19">
        <f t="shared" si="0"/>
        <v>0</v>
      </c>
      <c r="BO17" s="19">
        <f t="shared" si="0"/>
        <v>0</v>
      </c>
      <c r="BP17" s="19">
        <f t="shared" si="0"/>
        <v>0</v>
      </c>
      <c r="BQ17" s="19">
        <f t="shared" si="0"/>
        <v>0</v>
      </c>
      <c r="BR17" s="19">
        <f t="shared" si="0"/>
        <v>1</v>
      </c>
      <c r="BS17" s="32">
        <f t="shared" si="0"/>
        <v>1</v>
      </c>
      <c r="BT17" s="19">
        <v>0</v>
      </c>
      <c r="BU17" s="19">
        <v>0</v>
      </c>
      <c r="BV17" s="19">
        <v>1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1</v>
      </c>
      <c r="CD17" s="32">
        <v>0</v>
      </c>
      <c r="CE17" s="19">
        <v>10</v>
      </c>
      <c r="CF17" s="19">
        <v>7</v>
      </c>
      <c r="CG17" s="19">
        <v>7</v>
      </c>
      <c r="CH17" s="19">
        <v>2</v>
      </c>
      <c r="CI17" s="19">
        <v>0</v>
      </c>
      <c r="CJ17" s="19">
        <v>14</v>
      </c>
      <c r="CK17" s="19">
        <v>61</v>
      </c>
      <c r="CL17" s="19">
        <v>67</v>
      </c>
      <c r="CM17" s="19">
        <v>59</v>
      </c>
      <c r="CN17" s="19">
        <v>66</v>
      </c>
      <c r="CO17" s="19">
        <v>140</v>
      </c>
      <c r="CP17" s="35">
        <f t="shared" si="2"/>
        <v>0</v>
      </c>
      <c r="CQ17" s="35">
        <f t="shared" si="2"/>
        <v>0</v>
      </c>
      <c r="CR17" s="35">
        <f t="shared" si="2"/>
        <v>0.14285714285714285</v>
      </c>
      <c r="CS17" s="35">
        <f t="shared" si="2"/>
        <v>0</v>
      </c>
      <c r="CT17" s="35">
        <f t="shared" si="2"/>
        <v>0</v>
      </c>
      <c r="CU17" s="35">
        <f t="shared" si="2"/>
        <v>0</v>
      </c>
      <c r="CV17" s="35">
        <f t="shared" si="2"/>
        <v>0</v>
      </c>
      <c r="CW17" s="35">
        <f t="shared" si="2"/>
        <v>0</v>
      </c>
      <c r="CX17" s="35">
        <f t="shared" si="2"/>
        <v>0</v>
      </c>
      <c r="CY17" s="35">
        <f t="shared" si="2"/>
        <v>1.5151515151515152E-2</v>
      </c>
      <c r="CZ17" s="281">
        <f t="shared" si="2"/>
        <v>0</v>
      </c>
    </row>
    <row r="18" spans="1:104" x14ac:dyDescent="0.2">
      <c r="A18" s="22" t="s">
        <v>3493</v>
      </c>
      <c r="B18" s="22" t="s">
        <v>442</v>
      </c>
      <c r="C18" s="45">
        <v>2015</v>
      </c>
      <c r="D18" s="45"/>
      <c r="E18" s="22" t="s">
        <v>18</v>
      </c>
      <c r="F18" s="38"/>
      <c r="K18" s="19">
        <v>1</v>
      </c>
      <c r="L18" s="19">
        <v>1</v>
      </c>
      <c r="M18" s="19">
        <v>1</v>
      </c>
      <c r="N18" s="19">
        <v>1</v>
      </c>
      <c r="O18" s="19">
        <v>1</v>
      </c>
      <c r="P18" s="32">
        <v>1</v>
      </c>
      <c r="Q18" s="38"/>
      <c r="V18" s="19">
        <v>1</v>
      </c>
      <c r="W18" s="19">
        <v>1</v>
      </c>
      <c r="X18" s="19">
        <v>1</v>
      </c>
      <c r="Y18" s="19">
        <v>1</v>
      </c>
      <c r="Z18" s="19">
        <v>1</v>
      </c>
      <c r="AA18" s="32">
        <v>1</v>
      </c>
      <c r="AB18" s="38"/>
      <c r="AG18" s="19">
        <v>1</v>
      </c>
      <c r="AH18" s="19">
        <v>1</v>
      </c>
      <c r="AI18" s="19">
        <v>1</v>
      </c>
      <c r="AJ18" s="19">
        <v>1</v>
      </c>
      <c r="AK18" s="19">
        <v>1</v>
      </c>
      <c r="AL18" s="32">
        <v>1</v>
      </c>
      <c r="AM18" s="38"/>
      <c r="AR18" s="19">
        <v>3.6161800000000001E-2</v>
      </c>
      <c r="AS18" s="19">
        <v>5.1813100000000001E-2</v>
      </c>
      <c r="AT18" s="19">
        <v>5.6807400000000001E-2</v>
      </c>
      <c r="AU18" s="19">
        <v>6.0427300000000003E-2</v>
      </c>
      <c r="AV18" s="19">
        <v>6.0158799999999998E-2</v>
      </c>
      <c r="AW18" s="32">
        <v>4.4496899999999999E-2</v>
      </c>
      <c r="BC18" s="19">
        <v>0</v>
      </c>
      <c r="BD18" s="19">
        <v>0</v>
      </c>
      <c r="BE18" s="19">
        <v>0</v>
      </c>
      <c r="BF18" s="19">
        <v>2</v>
      </c>
      <c r="BG18" s="19">
        <v>14</v>
      </c>
      <c r="BH18" s="19">
        <v>0</v>
      </c>
      <c r="BI18" s="38"/>
      <c r="BN18" s="19">
        <f t="shared" si="0"/>
        <v>0</v>
      </c>
      <c r="BO18" s="19">
        <f t="shared" si="0"/>
        <v>0</v>
      </c>
      <c r="BP18" s="19">
        <f t="shared" si="0"/>
        <v>0</v>
      </c>
      <c r="BQ18" s="19">
        <f t="shared" si="0"/>
        <v>1</v>
      </c>
      <c r="BR18" s="19">
        <f t="shared" si="0"/>
        <v>1</v>
      </c>
      <c r="BS18" s="32">
        <f t="shared" si="0"/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1</v>
      </c>
      <c r="BZ18" s="19">
        <v>2</v>
      </c>
      <c r="CA18" s="19">
        <v>0</v>
      </c>
      <c r="CB18" s="19">
        <v>0</v>
      </c>
      <c r="CC18" s="19">
        <v>0</v>
      </c>
      <c r="CD18" s="32">
        <v>0</v>
      </c>
      <c r="CE18" s="19">
        <v>5</v>
      </c>
      <c r="CF18" s="19">
        <v>1</v>
      </c>
      <c r="CG18" s="19">
        <v>0</v>
      </c>
      <c r="CH18" s="19">
        <v>0</v>
      </c>
      <c r="CI18" s="19">
        <v>0</v>
      </c>
      <c r="CJ18" s="19">
        <v>23</v>
      </c>
      <c r="CK18" s="19">
        <v>93</v>
      </c>
      <c r="CL18" s="19">
        <v>57</v>
      </c>
      <c r="CM18" s="19">
        <v>2</v>
      </c>
      <c r="CN18" s="19">
        <v>2</v>
      </c>
      <c r="CO18" s="32">
        <v>3</v>
      </c>
      <c r="CP18" s="35">
        <f t="shared" si="2"/>
        <v>0</v>
      </c>
      <c r="CQ18" s="35">
        <f t="shared" si="2"/>
        <v>0</v>
      </c>
      <c r="CR18" s="35">
        <f t="shared" si="2"/>
        <v>0</v>
      </c>
      <c r="CS18" s="35">
        <f t="shared" si="2"/>
        <v>0</v>
      </c>
      <c r="CT18" s="35">
        <f t="shared" si="2"/>
        <v>0</v>
      </c>
      <c r="CU18" s="35">
        <f t="shared" si="2"/>
        <v>4.3478260869565216E-2</v>
      </c>
      <c r="CV18" s="35">
        <f t="shared" si="2"/>
        <v>2.1505376344086023E-2</v>
      </c>
      <c r="CW18" s="35">
        <f t="shared" si="2"/>
        <v>0</v>
      </c>
      <c r="CX18" s="35">
        <f t="shared" si="2"/>
        <v>0</v>
      </c>
      <c r="CY18" s="35">
        <f t="shared" si="2"/>
        <v>0</v>
      </c>
      <c r="CZ18" s="281">
        <f t="shared" si="2"/>
        <v>0</v>
      </c>
    </row>
    <row r="19" spans="1:104" x14ac:dyDescent="0.2">
      <c r="A19" s="22" t="s">
        <v>3496</v>
      </c>
      <c r="B19" s="22" t="s">
        <v>3497</v>
      </c>
      <c r="C19" s="45">
        <v>2019</v>
      </c>
      <c r="D19" s="45"/>
      <c r="E19" s="22" t="s">
        <v>18</v>
      </c>
      <c r="F19" s="38"/>
      <c r="O19" s="19">
        <v>0</v>
      </c>
      <c r="P19" s="32">
        <v>1</v>
      </c>
      <c r="Q19" s="38"/>
      <c r="Z19" s="19">
        <v>1</v>
      </c>
      <c r="AA19" s="32">
        <v>1</v>
      </c>
      <c r="AB19" s="38"/>
      <c r="AK19" s="19">
        <v>1</v>
      </c>
      <c r="AL19" s="32">
        <v>1</v>
      </c>
      <c r="AM19" s="38"/>
      <c r="AV19" s="19">
        <v>3.1120100000000001E-2</v>
      </c>
      <c r="AW19" s="32">
        <v>3.3769199999999999E-2</v>
      </c>
      <c r="BG19" s="19">
        <v>0</v>
      </c>
      <c r="BH19" s="19">
        <v>1</v>
      </c>
      <c r="BI19" s="38"/>
      <c r="BR19" s="19">
        <f t="shared" ref="BR19:BS31" si="4">IF(BG19&gt;0,1,0)</f>
        <v>0</v>
      </c>
      <c r="BS19" s="32">
        <f t="shared" si="4"/>
        <v>1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32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10</v>
      </c>
      <c r="CO19" s="32">
        <v>124</v>
      </c>
      <c r="CP19" s="35">
        <f t="shared" si="2"/>
        <v>0</v>
      </c>
      <c r="CQ19" s="35">
        <f t="shared" si="2"/>
        <v>0</v>
      </c>
      <c r="CR19" s="35">
        <f t="shared" si="2"/>
        <v>0</v>
      </c>
      <c r="CS19" s="35">
        <f t="shared" si="2"/>
        <v>0</v>
      </c>
      <c r="CT19" s="35">
        <f t="shared" si="2"/>
        <v>0</v>
      </c>
      <c r="CU19" s="35">
        <f t="shared" si="2"/>
        <v>0</v>
      </c>
      <c r="CV19" s="35">
        <f t="shared" si="2"/>
        <v>0</v>
      </c>
      <c r="CW19" s="35">
        <f t="shared" si="2"/>
        <v>0</v>
      </c>
      <c r="CX19" s="35">
        <f t="shared" si="2"/>
        <v>0</v>
      </c>
      <c r="CY19" s="35">
        <f t="shared" si="2"/>
        <v>0</v>
      </c>
      <c r="CZ19" s="281">
        <f t="shared" si="2"/>
        <v>0</v>
      </c>
    </row>
    <row r="20" spans="1:104" x14ac:dyDescent="0.2">
      <c r="A20" s="22" t="s">
        <v>44</v>
      </c>
      <c r="B20" s="22" t="s">
        <v>45</v>
      </c>
      <c r="C20" s="45"/>
      <c r="D20" s="45"/>
      <c r="E20" s="22" t="s">
        <v>33</v>
      </c>
      <c r="F20" s="38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>
        <v>1</v>
      </c>
      <c r="N20" s="19">
        <v>1</v>
      </c>
      <c r="O20" s="19">
        <v>1</v>
      </c>
      <c r="P20" s="32">
        <v>1</v>
      </c>
      <c r="Q20" s="38">
        <v>1</v>
      </c>
      <c r="R20" s="19">
        <v>1</v>
      </c>
      <c r="S20" s="19">
        <v>1</v>
      </c>
      <c r="T20" s="19">
        <v>1</v>
      </c>
      <c r="U20" s="19">
        <v>1</v>
      </c>
      <c r="V20" s="19">
        <v>1</v>
      </c>
      <c r="W20" s="19">
        <v>1</v>
      </c>
      <c r="X20" s="19">
        <v>1</v>
      </c>
      <c r="Y20" s="19">
        <v>1</v>
      </c>
      <c r="Z20" s="19">
        <v>1</v>
      </c>
      <c r="AA20" s="32">
        <v>1</v>
      </c>
      <c r="AB20" s="38">
        <v>1</v>
      </c>
      <c r="AC20" s="19">
        <v>1</v>
      </c>
      <c r="AD20" s="19">
        <v>1</v>
      </c>
      <c r="AE20" s="19">
        <v>1</v>
      </c>
      <c r="AF20" s="19">
        <v>1</v>
      </c>
      <c r="AG20" s="19">
        <v>1</v>
      </c>
      <c r="AH20" s="19">
        <v>1</v>
      </c>
      <c r="AI20" s="19">
        <v>1</v>
      </c>
      <c r="AJ20" s="19">
        <v>1</v>
      </c>
      <c r="AK20" s="19">
        <v>1</v>
      </c>
      <c r="AL20" s="32">
        <v>1</v>
      </c>
      <c r="AM20" s="38">
        <v>1.13074E-2</v>
      </c>
      <c r="AN20" s="19">
        <v>4.6181800000000002E-2</v>
      </c>
      <c r="AO20" s="19">
        <v>3.1902300000000001E-2</v>
      </c>
      <c r="AP20" s="19">
        <v>2.6298800000000001E-2</v>
      </c>
      <c r="AQ20" s="19">
        <v>2.2439299999999999E-2</v>
      </c>
      <c r="AR20" s="19">
        <v>1.9807700000000001E-2</v>
      </c>
      <c r="AS20" s="19">
        <v>2.30063E-2</v>
      </c>
      <c r="AT20" s="19">
        <v>4.1671100000000003E-2</v>
      </c>
      <c r="AU20" s="19">
        <v>5.5791100000000002E-4</v>
      </c>
      <c r="AV20" s="19">
        <v>5.3005999999999999E-3</v>
      </c>
      <c r="AW20" s="32">
        <v>1.0141600000000001E-2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2</v>
      </c>
      <c r="BH20" s="19">
        <v>2</v>
      </c>
      <c r="BI20" s="38">
        <f t="shared" si="3"/>
        <v>0</v>
      </c>
      <c r="BJ20" s="19">
        <f t="shared" ref="BJ20:BJ31" si="5">IF(AY20&gt;0,1,0)</f>
        <v>0</v>
      </c>
      <c r="BK20" s="19">
        <f t="shared" ref="BK20:BK31" si="6">IF(AZ20&gt;0,1,0)</f>
        <v>0</v>
      </c>
      <c r="BL20" s="19">
        <f t="shared" ref="BL20:BL31" si="7">IF(BA20&gt;0,1,0)</f>
        <v>0</v>
      </c>
      <c r="BM20" s="19">
        <f t="shared" ref="BM20:BM31" si="8">IF(BB20&gt;0,1,0)</f>
        <v>0</v>
      </c>
      <c r="BN20" s="19">
        <f t="shared" ref="BN20:BN31" si="9">IF(BC20&gt;0,1,0)</f>
        <v>0</v>
      </c>
      <c r="BO20" s="19">
        <f t="shared" ref="BO20:BO31" si="10">IF(BD20&gt;0,1,0)</f>
        <v>0</v>
      </c>
      <c r="BP20" s="19">
        <f t="shared" ref="BP20:BP31" si="11">IF(BE20&gt;0,1,0)</f>
        <v>0</v>
      </c>
      <c r="BQ20" s="19">
        <f t="shared" ref="BQ20:BQ31" si="12">IF(BF20&gt;0,1,0)</f>
        <v>0</v>
      </c>
      <c r="BR20" s="19">
        <f t="shared" si="4"/>
        <v>1</v>
      </c>
      <c r="BS20" s="32">
        <f t="shared" si="4"/>
        <v>1</v>
      </c>
      <c r="BT20" s="19">
        <v>1</v>
      </c>
      <c r="BU20" s="19">
        <v>1</v>
      </c>
      <c r="BV20" s="19">
        <v>3</v>
      </c>
      <c r="BW20" s="19">
        <v>2</v>
      </c>
      <c r="BX20" s="19">
        <v>2</v>
      </c>
      <c r="BY20" s="19">
        <v>7</v>
      </c>
      <c r="BZ20" s="19">
        <v>5</v>
      </c>
      <c r="CA20" s="19">
        <v>3</v>
      </c>
      <c r="CB20" s="19">
        <v>7</v>
      </c>
      <c r="CC20" s="19">
        <v>13</v>
      </c>
      <c r="CD20" s="32">
        <v>15</v>
      </c>
      <c r="CE20" s="19">
        <v>116</v>
      </c>
      <c r="CF20" s="19">
        <v>49</v>
      </c>
      <c r="CG20" s="19">
        <v>108</v>
      </c>
      <c r="CH20" s="19">
        <v>216</v>
      </c>
      <c r="CI20" s="19">
        <v>261</v>
      </c>
      <c r="CJ20" s="19">
        <v>356</v>
      </c>
      <c r="CK20" s="19">
        <v>493</v>
      </c>
      <c r="CL20" s="19">
        <v>496</v>
      </c>
      <c r="CM20" s="19">
        <v>276</v>
      </c>
      <c r="CN20" s="19">
        <v>280</v>
      </c>
      <c r="CO20" s="32">
        <v>399</v>
      </c>
      <c r="CP20" s="35">
        <f t="shared" ref="CP20:CZ35" si="13">IF(CE20,BT20/CE20,0)</f>
        <v>8.6206896551724137E-3</v>
      </c>
      <c r="CQ20" s="35">
        <f t="shared" si="13"/>
        <v>2.0408163265306121E-2</v>
      </c>
      <c r="CR20" s="35">
        <f t="shared" si="13"/>
        <v>2.7777777777777776E-2</v>
      </c>
      <c r="CS20" s="35">
        <f t="shared" si="13"/>
        <v>9.2592592592592587E-3</v>
      </c>
      <c r="CT20" s="35">
        <f t="shared" si="13"/>
        <v>7.6628352490421452E-3</v>
      </c>
      <c r="CU20" s="35">
        <f t="shared" si="13"/>
        <v>1.9662921348314606E-2</v>
      </c>
      <c r="CV20" s="35">
        <f t="shared" si="13"/>
        <v>1.0141987829614604E-2</v>
      </c>
      <c r="CW20" s="35">
        <f t="shared" si="13"/>
        <v>6.0483870967741934E-3</v>
      </c>
      <c r="CX20" s="35">
        <f t="shared" si="13"/>
        <v>2.5362318840579712E-2</v>
      </c>
      <c r="CY20" s="35">
        <f t="shared" si="13"/>
        <v>4.642857142857143E-2</v>
      </c>
      <c r="CZ20" s="281">
        <f t="shared" si="13"/>
        <v>3.7593984962406013E-2</v>
      </c>
    </row>
    <row r="21" spans="1:104" x14ac:dyDescent="0.2">
      <c r="A21" s="22" t="s">
        <v>31</v>
      </c>
      <c r="B21" s="22" t="s">
        <v>32</v>
      </c>
      <c r="C21" s="45"/>
      <c r="D21" s="45"/>
      <c r="E21" s="22" t="s">
        <v>33</v>
      </c>
      <c r="F21" s="38">
        <v>0</v>
      </c>
      <c r="G21" s="19">
        <v>0</v>
      </c>
      <c r="H21" s="19">
        <v>1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1</v>
      </c>
      <c r="P21" s="32">
        <v>1</v>
      </c>
      <c r="Q21" s="38">
        <v>1</v>
      </c>
      <c r="R21" s="19">
        <v>1</v>
      </c>
      <c r="S21" s="19">
        <v>1</v>
      </c>
      <c r="T21" s="19">
        <v>1</v>
      </c>
      <c r="U21" s="19">
        <v>1</v>
      </c>
      <c r="V21" s="19">
        <v>1</v>
      </c>
      <c r="W21" s="19">
        <v>1</v>
      </c>
      <c r="X21" s="19">
        <v>1</v>
      </c>
      <c r="Y21" s="19">
        <v>1</v>
      </c>
      <c r="Z21" s="19">
        <v>1</v>
      </c>
      <c r="AA21" s="32">
        <v>1</v>
      </c>
      <c r="AB21" s="38">
        <v>1</v>
      </c>
      <c r="AC21" s="19">
        <v>1</v>
      </c>
      <c r="AD21" s="19">
        <v>1</v>
      </c>
      <c r="AE21" s="19">
        <v>1</v>
      </c>
      <c r="AF21" s="19">
        <v>1</v>
      </c>
      <c r="AG21" s="19">
        <v>1</v>
      </c>
      <c r="AH21" s="19">
        <v>1</v>
      </c>
      <c r="AI21" s="19">
        <v>1</v>
      </c>
      <c r="AJ21" s="19">
        <v>1</v>
      </c>
      <c r="AK21" s="19">
        <v>1</v>
      </c>
      <c r="AL21" s="32">
        <v>1</v>
      </c>
      <c r="AM21" s="38">
        <v>3.39485E-2</v>
      </c>
      <c r="AN21" s="19">
        <v>3.3304300000000002E-2</v>
      </c>
      <c r="AO21" s="19">
        <v>3.9022800000000003E-2</v>
      </c>
      <c r="AP21" s="19">
        <v>3.8347399999999997E-2</v>
      </c>
      <c r="AQ21" s="19">
        <v>3.4638599999999999E-2</v>
      </c>
      <c r="AR21" s="19">
        <v>3.9213999999999999E-2</v>
      </c>
      <c r="AS21" s="19">
        <v>3.5286999999999999E-2</v>
      </c>
      <c r="AT21" s="19">
        <v>3.2562000000000001E-2</v>
      </c>
      <c r="AU21" s="19">
        <v>3.6654300000000001E-2</v>
      </c>
      <c r="AV21" s="19">
        <v>3.9433200000000002E-2</v>
      </c>
      <c r="AW21" s="32"/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I21" s="38">
        <f t="shared" si="3"/>
        <v>0</v>
      </c>
      <c r="BJ21" s="19">
        <f t="shared" si="5"/>
        <v>0</v>
      </c>
      <c r="BK21" s="19">
        <f t="shared" si="6"/>
        <v>0</v>
      </c>
      <c r="BL21" s="19">
        <f t="shared" si="7"/>
        <v>0</v>
      </c>
      <c r="BM21" s="19">
        <f t="shared" si="8"/>
        <v>0</v>
      </c>
      <c r="BN21" s="19">
        <f t="shared" si="9"/>
        <v>0</v>
      </c>
      <c r="BO21" s="19">
        <f t="shared" si="10"/>
        <v>0</v>
      </c>
      <c r="BP21" s="19">
        <f t="shared" si="11"/>
        <v>0</v>
      </c>
      <c r="BQ21" s="19">
        <f t="shared" si="12"/>
        <v>0</v>
      </c>
      <c r="BR21" s="19">
        <f t="shared" si="4"/>
        <v>0</v>
      </c>
      <c r="BS21" s="32"/>
      <c r="BT21" s="19">
        <v>4</v>
      </c>
      <c r="BU21" s="19">
        <v>2</v>
      </c>
      <c r="BV21" s="19">
        <v>0</v>
      </c>
      <c r="BW21" s="19">
        <v>3</v>
      </c>
      <c r="BX21" s="19">
        <v>6</v>
      </c>
      <c r="BY21" s="19">
        <v>5</v>
      </c>
      <c r="BZ21" s="19">
        <v>18</v>
      </c>
      <c r="CA21" s="19">
        <v>6</v>
      </c>
      <c r="CB21" s="19">
        <v>20</v>
      </c>
      <c r="CC21" s="19">
        <v>16</v>
      </c>
      <c r="CD21" s="19">
        <v>19</v>
      </c>
      <c r="CE21" s="19">
        <v>64</v>
      </c>
      <c r="CF21" s="19">
        <v>26</v>
      </c>
      <c r="CG21" s="19">
        <v>67</v>
      </c>
      <c r="CH21" s="19">
        <v>291</v>
      </c>
      <c r="CI21" s="19">
        <v>157</v>
      </c>
      <c r="CJ21" s="19">
        <v>262</v>
      </c>
      <c r="CK21" s="19">
        <v>607</v>
      </c>
      <c r="CL21" s="19">
        <v>500</v>
      </c>
      <c r="CM21" s="19">
        <v>368</v>
      </c>
      <c r="CN21" s="19">
        <v>394</v>
      </c>
      <c r="CO21" s="32">
        <v>386</v>
      </c>
      <c r="CP21" s="35">
        <f t="shared" si="13"/>
        <v>6.25E-2</v>
      </c>
      <c r="CQ21" s="35">
        <f t="shared" si="13"/>
        <v>7.6923076923076927E-2</v>
      </c>
      <c r="CR21" s="35">
        <f t="shared" si="13"/>
        <v>0</v>
      </c>
      <c r="CS21" s="35">
        <f t="shared" si="13"/>
        <v>1.0309278350515464E-2</v>
      </c>
      <c r="CT21" s="35">
        <f t="shared" si="13"/>
        <v>3.8216560509554139E-2</v>
      </c>
      <c r="CU21" s="35">
        <f t="shared" si="13"/>
        <v>1.9083969465648856E-2</v>
      </c>
      <c r="CV21" s="35">
        <f t="shared" si="13"/>
        <v>2.9654036243822075E-2</v>
      </c>
      <c r="CW21" s="35">
        <f t="shared" si="13"/>
        <v>1.2E-2</v>
      </c>
      <c r="CX21" s="35">
        <f t="shared" si="13"/>
        <v>5.434782608695652E-2</v>
      </c>
      <c r="CY21" s="35">
        <f t="shared" si="13"/>
        <v>4.060913705583756E-2</v>
      </c>
      <c r="CZ21" s="281">
        <f t="shared" si="13"/>
        <v>4.9222797927461141E-2</v>
      </c>
    </row>
    <row r="22" spans="1:104" x14ac:dyDescent="0.2">
      <c r="A22" s="22" t="s">
        <v>40</v>
      </c>
      <c r="B22" s="22" t="s">
        <v>3960</v>
      </c>
      <c r="C22" s="45"/>
      <c r="D22" s="45"/>
      <c r="E22" s="22" t="s">
        <v>33</v>
      </c>
      <c r="F22" s="38">
        <v>1</v>
      </c>
      <c r="G22" s="19">
        <v>1</v>
      </c>
      <c r="H22" s="19">
        <v>1</v>
      </c>
      <c r="I22" s="19">
        <v>1</v>
      </c>
      <c r="J22" s="19">
        <v>1</v>
      </c>
      <c r="K22" s="19">
        <v>1</v>
      </c>
      <c r="L22" s="19">
        <v>1</v>
      </c>
      <c r="M22" s="19">
        <v>1</v>
      </c>
      <c r="N22" s="19">
        <v>1</v>
      </c>
      <c r="O22" s="19">
        <v>1</v>
      </c>
      <c r="P22" s="32">
        <v>1</v>
      </c>
      <c r="Q22" s="38">
        <v>1</v>
      </c>
      <c r="R22" s="19">
        <v>1</v>
      </c>
      <c r="S22" s="19">
        <v>1</v>
      </c>
      <c r="T22" s="19">
        <v>1</v>
      </c>
      <c r="U22" s="19">
        <v>1</v>
      </c>
      <c r="V22" s="19">
        <v>1</v>
      </c>
      <c r="W22" s="19">
        <v>1</v>
      </c>
      <c r="X22" s="19">
        <v>1</v>
      </c>
      <c r="Y22" s="19">
        <v>1</v>
      </c>
      <c r="Z22" s="19">
        <v>1</v>
      </c>
      <c r="AA22" s="32">
        <v>1</v>
      </c>
      <c r="AB22" s="38">
        <v>1</v>
      </c>
      <c r="AC22" s="19">
        <v>1</v>
      </c>
      <c r="AD22" s="19">
        <v>1</v>
      </c>
      <c r="AE22" s="19">
        <v>1</v>
      </c>
      <c r="AF22" s="19">
        <v>1</v>
      </c>
      <c r="AG22" s="19">
        <v>1</v>
      </c>
      <c r="AH22" s="19">
        <v>1</v>
      </c>
      <c r="AI22" s="19">
        <v>1</v>
      </c>
      <c r="AJ22" s="19">
        <v>1</v>
      </c>
      <c r="AK22" s="19">
        <v>1</v>
      </c>
      <c r="AL22" s="32">
        <v>1</v>
      </c>
      <c r="AM22" s="38">
        <v>2.89775E-2</v>
      </c>
      <c r="AN22" s="19">
        <v>2.85873E-2</v>
      </c>
      <c r="AO22" s="19">
        <v>2.75812E-2</v>
      </c>
      <c r="AP22" s="19">
        <v>3.0608099999999999E-2</v>
      </c>
      <c r="AQ22" s="19">
        <v>3.0437200000000001E-2</v>
      </c>
      <c r="AR22" s="19">
        <v>3.1407400000000002E-2</v>
      </c>
      <c r="AS22" s="19">
        <v>3.0500900000000001E-2</v>
      </c>
      <c r="AT22" s="19">
        <v>3.13586E-2</v>
      </c>
      <c r="AU22" s="19">
        <v>3.3909300000000003E-2</v>
      </c>
      <c r="AV22" s="19">
        <v>3.2275600000000002E-2</v>
      </c>
      <c r="AW22" s="32">
        <v>4.1254600000000002E-2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1</v>
      </c>
      <c r="BF22" s="19">
        <v>0</v>
      </c>
      <c r="BG22" s="19">
        <v>0</v>
      </c>
      <c r="BH22" s="19">
        <v>2</v>
      </c>
      <c r="BI22" s="38">
        <f t="shared" si="3"/>
        <v>0</v>
      </c>
      <c r="BJ22" s="19">
        <f t="shared" si="5"/>
        <v>0</v>
      </c>
      <c r="BK22" s="19">
        <f t="shared" si="6"/>
        <v>0</v>
      </c>
      <c r="BL22" s="19">
        <f t="shared" si="7"/>
        <v>0</v>
      </c>
      <c r="BM22" s="19">
        <f t="shared" si="8"/>
        <v>0</v>
      </c>
      <c r="BN22" s="19">
        <f t="shared" si="9"/>
        <v>0</v>
      </c>
      <c r="BO22" s="19">
        <f t="shared" si="10"/>
        <v>0</v>
      </c>
      <c r="BP22" s="19">
        <f t="shared" si="11"/>
        <v>1</v>
      </c>
      <c r="BQ22" s="19">
        <f t="shared" si="12"/>
        <v>0</v>
      </c>
      <c r="BR22" s="19">
        <f t="shared" si="4"/>
        <v>0</v>
      </c>
      <c r="BS22" s="32">
        <f t="shared" si="4"/>
        <v>1</v>
      </c>
      <c r="BT22" s="19">
        <v>2</v>
      </c>
      <c r="BU22" s="19">
        <v>0</v>
      </c>
      <c r="BV22" s="19">
        <v>3</v>
      </c>
      <c r="BW22" s="19">
        <v>5</v>
      </c>
      <c r="BX22" s="19">
        <v>9</v>
      </c>
      <c r="BY22" s="19">
        <v>16</v>
      </c>
      <c r="BZ22" s="19">
        <v>21</v>
      </c>
      <c r="CA22" s="19">
        <v>6</v>
      </c>
      <c r="CB22" s="19">
        <v>20</v>
      </c>
      <c r="CC22" s="19">
        <v>16</v>
      </c>
      <c r="CD22" s="19">
        <v>18</v>
      </c>
      <c r="CE22" s="19">
        <v>55</v>
      </c>
      <c r="CF22" s="19">
        <v>39</v>
      </c>
      <c r="CG22" s="19">
        <v>133</v>
      </c>
      <c r="CH22" s="19">
        <v>226</v>
      </c>
      <c r="CI22" s="19">
        <v>321</v>
      </c>
      <c r="CJ22" s="19">
        <v>433</v>
      </c>
      <c r="CK22" s="19">
        <v>631</v>
      </c>
      <c r="CL22" s="19">
        <v>472</v>
      </c>
      <c r="CM22" s="19">
        <v>334</v>
      </c>
      <c r="CN22" s="19">
        <v>372</v>
      </c>
      <c r="CO22" s="32">
        <v>356</v>
      </c>
      <c r="CP22" s="35">
        <f t="shared" si="13"/>
        <v>3.6363636363636362E-2</v>
      </c>
      <c r="CQ22" s="35">
        <f t="shared" si="13"/>
        <v>0</v>
      </c>
      <c r="CR22" s="35">
        <f t="shared" si="13"/>
        <v>2.2556390977443608E-2</v>
      </c>
      <c r="CS22" s="35">
        <f t="shared" si="13"/>
        <v>2.2123893805309734E-2</v>
      </c>
      <c r="CT22" s="35">
        <f t="shared" si="13"/>
        <v>2.8037383177570093E-2</v>
      </c>
      <c r="CU22" s="35">
        <f t="shared" si="13"/>
        <v>3.695150115473441E-2</v>
      </c>
      <c r="CV22" s="35">
        <f t="shared" si="13"/>
        <v>3.328050713153724E-2</v>
      </c>
      <c r="CW22" s="35">
        <f t="shared" si="13"/>
        <v>1.2711864406779662E-2</v>
      </c>
      <c r="CX22" s="35">
        <f t="shared" si="13"/>
        <v>5.9880239520958084E-2</v>
      </c>
      <c r="CY22" s="35">
        <f t="shared" si="13"/>
        <v>4.3010752688172046E-2</v>
      </c>
      <c r="CZ22" s="281">
        <f t="shared" si="13"/>
        <v>5.0561797752808987E-2</v>
      </c>
    </row>
    <row r="23" spans="1:104" x14ac:dyDescent="0.2">
      <c r="A23" s="22" t="s">
        <v>36</v>
      </c>
      <c r="B23" s="22" t="s">
        <v>37</v>
      </c>
      <c r="C23" s="45"/>
      <c r="D23" s="45"/>
      <c r="E23" s="22" t="s">
        <v>33</v>
      </c>
      <c r="F23" s="38">
        <v>0</v>
      </c>
      <c r="G23" s="19">
        <v>0</v>
      </c>
      <c r="H23" s="19">
        <v>0</v>
      </c>
      <c r="I23" s="19">
        <v>0</v>
      </c>
      <c r="J23" s="19">
        <v>1</v>
      </c>
      <c r="K23" s="19">
        <v>1</v>
      </c>
      <c r="L23" s="19">
        <v>1</v>
      </c>
      <c r="M23" s="19">
        <v>1</v>
      </c>
      <c r="N23" s="19">
        <v>1</v>
      </c>
      <c r="O23" s="19">
        <v>1</v>
      </c>
      <c r="P23" s="32">
        <v>1</v>
      </c>
      <c r="Q23" s="38">
        <v>1</v>
      </c>
      <c r="R23" s="19">
        <v>1</v>
      </c>
      <c r="S23" s="19">
        <v>1</v>
      </c>
      <c r="T23" s="19">
        <v>1</v>
      </c>
      <c r="U23" s="19">
        <v>1</v>
      </c>
      <c r="V23" s="19">
        <v>1</v>
      </c>
      <c r="W23" s="19">
        <v>1</v>
      </c>
      <c r="X23" s="19">
        <v>1</v>
      </c>
      <c r="Y23" s="19">
        <v>1</v>
      </c>
      <c r="Z23" s="19">
        <v>1</v>
      </c>
      <c r="AA23" s="32">
        <v>1</v>
      </c>
      <c r="AB23" s="38">
        <v>1</v>
      </c>
      <c r="AC23" s="19">
        <v>1</v>
      </c>
      <c r="AD23" s="19">
        <v>1</v>
      </c>
      <c r="AE23" s="19">
        <v>1</v>
      </c>
      <c r="AF23" s="19">
        <v>1</v>
      </c>
      <c r="AG23" s="19">
        <v>1</v>
      </c>
      <c r="AH23" s="19">
        <v>1</v>
      </c>
      <c r="AI23" s="19">
        <v>1</v>
      </c>
      <c r="AJ23" s="19">
        <v>1</v>
      </c>
      <c r="AK23" s="19">
        <v>1</v>
      </c>
      <c r="AL23" s="32">
        <v>1</v>
      </c>
      <c r="AM23" s="38">
        <v>3.5194799999999998E-2</v>
      </c>
      <c r="AN23" s="19">
        <v>3.4493099999999999E-2</v>
      </c>
      <c r="AO23" s="19">
        <v>3.2160599999999998E-2</v>
      </c>
      <c r="AP23" s="19">
        <v>3.4276300000000003E-2</v>
      </c>
      <c r="AQ23" s="19">
        <v>3.6619400000000003E-2</v>
      </c>
      <c r="AR23" s="19">
        <v>3.72474E-2</v>
      </c>
      <c r="AS23" s="19">
        <v>3.6323899999999999E-2</v>
      </c>
      <c r="AT23" s="19">
        <v>3.8198200000000002E-2</v>
      </c>
      <c r="AU23" s="19">
        <v>4.4273300000000002E-2</v>
      </c>
      <c r="AV23" s="19">
        <v>4.2619600000000001E-2</v>
      </c>
      <c r="AW23" s="32">
        <v>4.9183999999999999E-2</v>
      </c>
      <c r="AX23" s="19">
        <v>1</v>
      </c>
      <c r="AY23" s="19">
        <v>1</v>
      </c>
      <c r="AZ23" s="19">
        <v>0</v>
      </c>
      <c r="BA23" s="19">
        <v>0</v>
      </c>
      <c r="BB23" s="19">
        <v>1</v>
      </c>
      <c r="BC23" s="19">
        <v>1</v>
      </c>
      <c r="BD23" s="19">
        <v>0</v>
      </c>
      <c r="BE23" s="19">
        <v>0</v>
      </c>
      <c r="BF23" s="19">
        <v>1</v>
      </c>
      <c r="BG23" s="19">
        <v>1</v>
      </c>
      <c r="BH23" s="19">
        <v>0</v>
      </c>
      <c r="BI23" s="38">
        <f t="shared" si="3"/>
        <v>1</v>
      </c>
      <c r="BJ23" s="19">
        <f t="shared" si="5"/>
        <v>1</v>
      </c>
      <c r="BK23" s="19">
        <f t="shared" si="6"/>
        <v>0</v>
      </c>
      <c r="BL23" s="19">
        <f t="shared" si="7"/>
        <v>0</v>
      </c>
      <c r="BM23" s="19">
        <f t="shared" si="8"/>
        <v>1</v>
      </c>
      <c r="BN23" s="19">
        <f t="shared" si="9"/>
        <v>1</v>
      </c>
      <c r="BO23" s="19">
        <f t="shared" si="10"/>
        <v>0</v>
      </c>
      <c r="BP23" s="19">
        <f t="shared" si="11"/>
        <v>0</v>
      </c>
      <c r="BQ23" s="19">
        <f t="shared" si="12"/>
        <v>1</v>
      </c>
      <c r="BR23" s="19">
        <f t="shared" si="4"/>
        <v>1</v>
      </c>
      <c r="BS23" s="32">
        <f t="shared" si="4"/>
        <v>0</v>
      </c>
      <c r="BT23" s="19">
        <v>4</v>
      </c>
      <c r="BU23" s="19">
        <v>3</v>
      </c>
      <c r="BV23" s="19">
        <v>3</v>
      </c>
      <c r="BW23" s="19">
        <v>4</v>
      </c>
      <c r="BX23" s="19">
        <v>3</v>
      </c>
      <c r="BY23" s="19">
        <v>16</v>
      </c>
      <c r="BZ23" s="19">
        <v>11</v>
      </c>
      <c r="CA23" s="19">
        <v>5</v>
      </c>
      <c r="CB23" s="19">
        <v>12</v>
      </c>
      <c r="CC23" s="19">
        <v>25</v>
      </c>
      <c r="CD23" s="32">
        <v>12</v>
      </c>
      <c r="CE23" s="19">
        <v>46</v>
      </c>
      <c r="CF23" s="19">
        <v>65</v>
      </c>
      <c r="CG23" s="19">
        <v>131</v>
      </c>
      <c r="CH23" s="19">
        <v>265</v>
      </c>
      <c r="CI23" s="19">
        <v>334</v>
      </c>
      <c r="CJ23" s="19">
        <v>431</v>
      </c>
      <c r="CK23" s="19">
        <v>578</v>
      </c>
      <c r="CL23" s="19">
        <v>497</v>
      </c>
      <c r="CM23" s="19">
        <v>306</v>
      </c>
      <c r="CN23" s="19">
        <v>402</v>
      </c>
      <c r="CO23" s="32">
        <v>392</v>
      </c>
      <c r="CP23" s="35">
        <f t="shared" si="13"/>
        <v>8.6956521739130432E-2</v>
      </c>
      <c r="CQ23" s="35">
        <f t="shared" si="13"/>
        <v>4.6153846153846156E-2</v>
      </c>
      <c r="CR23" s="35">
        <f t="shared" si="13"/>
        <v>2.2900763358778626E-2</v>
      </c>
      <c r="CS23" s="35">
        <f t="shared" si="13"/>
        <v>1.509433962264151E-2</v>
      </c>
      <c r="CT23" s="35">
        <f t="shared" si="13"/>
        <v>8.9820359281437123E-3</v>
      </c>
      <c r="CU23" s="35">
        <f t="shared" si="13"/>
        <v>3.7122969837587005E-2</v>
      </c>
      <c r="CV23" s="35">
        <f t="shared" si="13"/>
        <v>1.9031141868512111E-2</v>
      </c>
      <c r="CW23" s="35">
        <f t="shared" si="13"/>
        <v>1.0060362173038229E-2</v>
      </c>
      <c r="CX23" s="35">
        <f t="shared" si="13"/>
        <v>3.9215686274509803E-2</v>
      </c>
      <c r="CY23" s="35">
        <f t="shared" si="13"/>
        <v>6.2189054726368161E-2</v>
      </c>
      <c r="CZ23" s="281">
        <f t="shared" si="13"/>
        <v>3.0612244897959183E-2</v>
      </c>
    </row>
    <row r="24" spans="1:104" x14ac:dyDescent="0.2">
      <c r="A24" s="22" t="s">
        <v>46</v>
      </c>
      <c r="B24" s="22" t="s">
        <v>47</v>
      </c>
      <c r="C24" s="45"/>
      <c r="D24" s="45"/>
      <c r="E24" s="22" t="s">
        <v>33</v>
      </c>
      <c r="F24" s="38">
        <v>0</v>
      </c>
      <c r="G24" s="19">
        <v>1</v>
      </c>
      <c r="H24" s="19">
        <v>1</v>
      </c>
      <c r="I24" s="19">
        <v>1</v>
      </c>
      <c r="J24" s="19">
        <v>1</v>
      </c>
      <c r="K24" s="19">
        <v>1</v>
      </c>
      <c r="L24" s="19">
        <v>1</v>
      </c>
      <c r="M24" s="19">
        <v>1</v>
      </c>
      <c r="N24" s="19">
        <v>1</v>
      </c>
      <c r="O24" s="19">
        <v>1</v>
      </c>
      <c r="P24" s="32">
        <v>1</v>
      </c>
      <c r="Q24" s="38">
        <v>1</v>
      </c>
      <c r="R24" s="19">
        <v>1</v>
      </c>
      <c r="S24" s="19">
        <v>1</v>
      </c>
      <c r="T24" s="19">
        <v>1</v>
      </c>
      <c r="U24" s="19">
        <v>1</v>
      </c>
      <c r="V24" s="19">
        <v>1</v>
      </c>
      <c r="W24" s="19">
        <v>1</v>
      </c>
      <c r="X24" s="19">
        <v>1</v>
      </c>
      <c r="Y24" s="19">
        <v>1</v>
      </c>
      <c r="Z24" s="19">
        <v>1</v>
      </c>
      <c r="AA24" s="32">
        <v>1</v>
      </c>
      <c r="AB24" s="38">
        <v>1</v>
      </c>
      <c r="AC24" s="19">
        <v>1</v>
      </c>
      <c r="AD24" s="19">
        <v>1</v>
      </c>
      <c r="AE24" s="19">
        <v>1</v>
      </c>
      <c r="AF24" s="19">
        <v>1</v>
      </c>
      <c r="AG24" s="19">
        <v>1</v>
      </c>
      <c r="AH24" s="19">
        <v>1</v>
      </c>
      <c r="AI24" s="19">
        <v>1</v>
      </c>
      <c r="AJ24" s="19">
        <v>1</v>
      </c>
      <c r="AK24" s="19">
        <v>1</v>
      </c>
      <c r="AL24" s="32">
        <v>1</v>
      </c>
      <c r="AM24" s="38">
        <v>4.7869099999999998E-2</v>
      </c>
      <c r="AN24" s="19">
        <v>4.9046899999999997E-2</v>
      </c>
      <c r="AO24" s="19">
        <v>4.6222300000000001E-2</v>
      </c>
      <c r="AP24" s="19">
        <v>4.80837E-2</v>
      </c>
      <c r="AQ24" s="19">
        <v>4.69626E-2</v>
      </c>
      <c r="AR24" s="19">
        <v>4.3314800000000001E-2</v>
      </c>
      <c r="AS24" s="19">
        <v>4.2548299999999997E-2</v>
      </c>
      <c r="AT24" s="19">
        <v>4.3482899999999998E-2</v>
      </c>
      <c r="AU24" s="19">
        <v>4.3179200000000001E-2</v>
      </c>
      <c r="AV24" s="19">
        <v>4.5880499999999998E-2</v>
      </c>
      <c r="AW24" s="32">
        <v>4.7443199999999998E-2</v>
      </c>
      <c r="AX24" s="19">
        <v>1</v>
      </c>
      <c r="AY24" s="19">
        <v>1</v>
      </c>
      <c r="AZ24" s="19">
        <v>4</v>
      </c>
      <c r="BA24" s="19">
        <v>9</v>
      </c>
      <c r="BB24" s="19">
        <v>6</v>
      </c>
      <c r="BC24" s="19">
        <v>4</v>
      </c>
      <c r="BD24" s="19">
        <v>6</v>
      </c>
      <c r="BE24" s="19">
        <v>8</v>
      </c>
      <c r="BF24" s="19">
        <v>11</v>
      </c>
      <c r="BG24" s="19">
        <v>16</v>
      </c>
      <c r="BH24" s="19">
        <v>42</v>
      </c>
      <c r="BI24" s="38">
        <f t="shared" si="3"/>
        <v>1</v>
      </c>
      <c r="BJ24" s="19">
        <f t="shared" si="5"/>
        <v>1</v>
      </c>
      <c r="BK24" s="19">
        <f t="shared" si="6"/>
        <v>1</v>
      </c>
      <c r="BL24" s="19">
        <f t="shared" si="7"/>
        <v>1</v>
      </c>
      <c r="BM24" s="19">
        <f t="shared" si="8"/>
        <v>1</v>
      </c>
      <c r="BN24" s="19">
        <f t="shared" si="9"/>
        <v>1</v>
      </c>
      <c r="BO24" s="19">
        <f t="shared" si="10"/>
        <v>1</v>
      </c>
      <c r="BP24" s="19">
        <f t="shared" si="11"/>
        <v>1</v>
      </c>
      <c r="BQ24" s="19">
        <f t="shared" si="12"/>
        <v>1</v>
      </c>
      <c r="BR24" s="19">
        <f t="shared" si="4"/>
        <v>1</v>
      </c>
      <c r="BS24" s="32">
        <f t="shared" si="4"/>
        <v>1</v>
      </c>
      <c r="BT24" s="19">
        <v>31</v>
      </c>
      <c r="BU24" s="19">
        <v>16</v>
      </c>
      <c r="BV24" s="19">
        <v>25</v>
      </c>
      <c r="BW24" s="19">
        <v>31</v>
      </c>
      <c r="BX24" s="19">
        <v>19</v>
      </c>
      <c r="BY24" s="19">
        <v>31</v>
      </c>
      <c r="BZ24" s="19">
        <v>42</v>
      </c>
      <c r="CA24" s="19">
        <v>11</v>
      </c>
      <c r="CB24" s="19">
        <v>27</v>
      </c>
      <c r="CC24" s="19">
        <v>21</v>
      </c>
      <c r="CD24" s="32">
        <v>16</v>
      </c>
      <c r="CE24" s="19">
        <v>482</v>
      </c>
      <c r="CF24" s="19">
        <v>276</v>
      </c>
      <c r="CG24" s="19">
        <v>444</v>
      </c>
      <c r="CH24" s="19">
        <v>1062</v>
      </c>
      <c r="CI24" s="19">
        <v>844</v>
      </c>
      <c r="CJ24" s="19">
        <v>900</v>
      </c>
      <c r="CK24" s="19">
        <v>1144</v>
      </c>
      <c r="CL24" s="19">
        <v>977</v>
      </c>
      <c r="CM24" s="19">
        <v>729</v>
      </c>
      <c r="CN24" s="19">
        <v>515</v>
      </c>
      <c r="CO24" s="32">
        <v>508</v>
      </c>
      <c r="CP24" s="35">
        <f t="shared" si="13"/>
        <v>6.4315352697095429E-2</v>
      </c>
      <c r="CQ24" s="35">
        <f t="shared" si="13"/>
        <v>5.7971014492753624E-2</v>
      </c>
      <c r="CR24" s="35">
        <f t="shared" si="13"/>
        <v>5.6306306306306307E-2</v>
      </c>
      <c r="CS24" s="35">
        <f t="shared" si="13"/>
        <v>2.9190207156308851E-2</v>
      </c>
      <c r="CT24" s="35">
        <f t="shared" si="13"/>
        <v>2.2511848341232227E-2</v>
      </c>
      <c r="CU24" s="35">
        <f t="shared" si="13"/>
        <v>3.4444444444444444E-2</v>
      </c>
      <c r="CV24" s="35">
        <f t="shared" si="13"/>
        <v>3.6713286713286712E-2</v>
      </c>
      <c r="CW24" s="35">
        <f t="shared" si="13"/>
        <v>1.1258955987717503E-2</v>
      </c>
      <c r="CX24" s="35">
        <f t="shared" si="13"/>
        <v>3.7037037037037035E-2</v>
      </c>
      <c r="CY24" s="35">
        <f t="shared" si="13"/>
        <v>4.0776699029126215E-2</v>
      </c>
      <c r="CZ24" s="281">
        <f t="shared" si="13"/>
        <v>3.1496062992125984E-2</v>
      </c>
    </row>
    <row r="25" spans="1:104" x14ac:dyDescent="0.2">
      <c r="A25" s="22" t="s">
        <v>48</v>
      </c>
      <c r="B25" s="22" t="s">
        <v>49</v>
      </c>
      <c r="C25" s="45"/>
      <c r="D25" s="45"/>
      <c r="E25" s="22" t="s">
        <v>33</v>
      </c>
      <c r="F25" s="38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1</v>
      </c>
      <c r="N25" s="19">
        <v>1</v>
      </c>
      <c r="O25" s="19">
        <v>1</v>
      </c>
      <c r="P25" s="32">
        <v>1</v>
      </c>
      <c r="Q25" s="38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1</v>
      </c>
      <c r="Y25" s="19">
        <v>1</v>
      </c>
      <c r="Z25" s="19">
        <v>1</v>
      </c>
      <c r="AA25" s="32">
        <v>1</v>
      </c>
      <c r="AB25" s="38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1</v>
      </c>
      <c r="AK25" s="19">
        <v>1</v>
      </c>
      <c r="AL25" s="32">
        <v>1</v>
      </c>
      <c r="AM25" s="38">
        <v>2.87596E-2</v>
      </c>
      <c r="AN25" s="19">
        <v>2.7436499999999999E-2</v>
      </c>
      <c r="AO25" s="19">
        <v>2.6857499999999999E-2</v>
      </c>
      <c r="AP25" s="19">
        <v>2.7864799999999999E-2</v>
      </c>
      <c r="AQ25" s="19">
        <v>2.6334900000000001E-2</v>
      </c>
      <c r="AR25" s="19">
        <v>2.6657699999999999E-2</v>
      </c>
      <c r="AS25" s="19">
        <v>3.01394E-2</v>
      </c>
      <c r="AT25" s="19">
        <v>4.0234699999999998E-2</v>
      </c>
      <c r="AU25" s="19">
        <v>5.0022200000000003E-2</v>
      </c>
      <c r="AV25" s="19">
        <v>5.6265700000000002E-2</v>
      </c>
      <c r="AW25" s="32">
        <v>5.8857899999999998E-2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1</v>
      </c>
      <c r="BE25" s="19">
        <v>1</v>
      </c>
      <c r="BF25" s="19">
        <v>5</v>
      </c>
      <c r="BG25" s="19">
        <v>5</v>
      </c>
      <c r="BH25" s="19">
        <v>1</v>
      </c>
      <c r="BI25" s="38">
        <f t="shared" si="3"/>
        <v>0</v>
      </c>
      <c r="BJ25" s="19">
        <f t="shared" si="5"/>
        <v>0</v>
      </c>
      <c r="BK25" s="19">
        <f t="shared" si="6"/>
        <v>0</v>
      </c>
      <c r="BL25" s="19">
        <f t="shared" si="7"/>
        <v>0</v>
      </c>
      <c r="BM25" s="19">
        <f t="shared" si="8"/>
        <v>0</v>
      </c>
      <c r="BN25" s="19">
        <f t="shared" si="9"/>
        <v>0</v>
      </c>
      <c r="BO25" s="19">
        <f t="shared" si="10"/>
        <v>1</v>
      </c>
      <c r="BP25" s="19">
        <f t="shared" si="11"/>
        <v>1</v>
      </c>
      <c r="BQ25" s="19">
        <f t="shared" si="12"/>
        <v>1</v>
      </c>
      <c r="BR25" s="19">
        <f t="shared" si="4"/>
        <v>1</v>
      </c>
      <c r="BS25" s="32">
        <f t="shared" si="4"/>
        <v>1</v>
      </c>
      <c r="BT25" s="19">
        <v>1</v>
      </c>
      <c r="BU25" s="19">
        <v>0</v>
      </c>
      <c r="BV25" s="19">
        <v>0</v>
      </c>
      <c r="BW25" s="19">
        <v>2</v>
      </c>
      <c r="BX25" s="19">
        <v>6</v>
      </c>
      <c r="BY25" s="19">
        <v>14</v>
      </c>
      <c r="BZ25" s="19">
        <v>10</v>
      </c>
      <c r="CA25" s="19">
        <v>3</v>
      </c>
      <c r="CB25" s="19">
        <v>4</v>
      </c>
      <c r="CC25" s="19">
        <v>13</v>
      </c>
      <c r="CD25" s="32">
        <v>3</v>
      </c>
      <c r="CE25" s="19">
        <v>35</v>
      </c>
      <c r="CF25" s="19">
        <v>30</v>
      </c>
      <c r="CG25" s="19">
        <v>46</v>
      </c>
      <c r="CH25" s="19">
        <v>145</v>
      </c>
      <c r="CI25" s="19">
        <v>204</v>
      </c>
      <c r="CJ25" s="19">
        <v>243</v>
      </c>
      <c r="CK25" s="19">
        <v>378</v>
      </c>
      <c r="CL25" s="19">
        <v>353</v>
      </c>
      <c r="CM25" s="19">
        <v>210</v>
      </c>
      <c r="CN25" s="19">
        <v>221</v>
      </c>
      <c r="CO25" s="32">
        <v>205</v>
      </c>
      <c r="CP25" s="35">
        <f t="shared" si="13"/>
        <v>2.8571428571428571E-2</v>
      </c>
      <c r="CQ25" s="35">
        <f t="shared" si="13"/>
        <v>0</v>
      </c>
      <c r="CR25" s="35">
        <f t="shared" si="13"/>
        <v>0</v>
      </c>
      <c r="CS25" s="35">
        <f t="shared" si="13"/>
        <v>1.3793103448275862E-2</v>
      </c>
      <c r="CT25" s="35">
        <f t="shared" si="13"/>
        <v>2.9411764705882353E-2</v>
      </c>
      <c r="CU25" s="35">
        <f t="shared" si="13"/>
        <v>5.7613168724279837E-2</v>
      </c>
      <c r="CV25" s="35">
        <f t="shared" si="13"/>
        <v>2.6455026455026454E-2</v>
      </c>
      <c r="CW25" s="35">
        <f t="shared" si="13"/>
        <v>8.4985835694051E-3</v>
      </c>
      <c r="CX25" s="35">
        <f t="shared" si="13"/>
        <v>1.9047619047619049E-2</v>
      </c>
      <c r="CY25" s="35">
        <f t="shared" si="13"/>
        <v>5.8823529411764705E-2</v>
      </c>
      <c r="CZ25" s="281">
        <f t="shared" si="13"/>
        <v>1.4634146341463415E-2</v>
      </c>
    </row>
    <row r="26" spans="1:104" x14ac:dyDescent="0.2">
      <c r="A26" s="22" t="s">
        <v>377</v>
      </c>
      <c r="B26" s="22" t="s">
        <v>378</v>
      </c>
      <c r="C26" s="45"/>
      <c r="D26" s="45"/>
      <c r="E26" s="22" t="s">
        <v>33</v>
      </c>
      <c r="F26" s="38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1</v>
      </c>
      <c r="P26" s="32">
        <v>1</v>
      </c>
      <c r="Q26" s="38">
        <v>1</v>
      </c>
      <c r="R26" s="19">
        <v>1</v>
      </c>
      <c r="S26" s="19">
        <v>1</v>
      </c>
      <c r="T26" s="19">
        <v>1</v>
      </c>
      <c r="U26" s="19">
        <v>1</v>
      </c>
      <c r="V26" s="19">
        <v>1</v>
      </c>
      <c r="W26" s="19">
        <v>1</v>
      </c>
      <c r="X26" s="19">
        <v>1</v>
      </c>
      <c r="Y26" s="19">
        <v>1</v>
      </c>
      <c r="Z26" s="19">
        <v>1</v>
      </c>
      <c r="AA26" s="32">
        <v>1</v>
      </c>
      <c r="AB26" s="38">
        <v>1</v>
      </c>
      <c r="AC26" s="19">
        <v>1</v>
      </c>
      <c r="AD26" s="19">
        <v>1</v>
      </c>
      <c r="AE26" s="19">
        <v>1</v>
      </c>
      <c r="AF26" s="19">
        <v>1</v>
      </c>
      <c r="AG26" s="19">
        <v>1</v>
      </c>
      <c r="AH26" s="19">
        <v>1</v>
      </c>
      <c r="AI26" s="19">
        <v>1</v>
      </c>
      <c r="AJ26" s="19">
        <v>1</v>
      </c>
      <c r="AK26" s="19">
        <v>1</v>
      </c>
      <c r="AL26" s="32">
        <v>1</v>
      </c>
      <c r="AM26" s="38"/>
      <c r="AN26" s="19">
        <v>3.9035199999999999E-2</v>
      </c>
      <c r="AO26" s="19">
        <v>3.5685399999999999E-2</v>
      </c>
      <c r="AP26" s="19">
        <v>3.5272400000000002E-2</v>
      </c>
      <c r="AQ26" s="19">
        <v>3.9150400000000002E-2</v>
      </c>
      <c r="AR26" s="19">
        <v>3.9140099999999997E-2</v>
      </c>
      <c r="AS26" s="19">
        <v>4.5343899999999999E-2</v>
      </c>
      <c r="AT26" s="19">
        <v>4.0599299999999998E-2</v>
      </c>
      <c r="AU26" s="19">
        <v>4.6736199999999999E-2</v>
      </c>
      <c r="AV26" s="19">
        <v>5.08633E-2</v>
      </c>
      <c r="AW26" s="32">
        <v>5.3166199999999997E-2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1</v>
      </c>
      <c r="BH26" s="19">
        <v>4</v>
      </c>
      <c r="BI26" s="38">
        <f t="shared" si="3"/>
        <v>0</v>
      </c>
      <c r="BJ26" s="19">
        <f t="shared" si="5"/>
        <v>0</v>
      </c>
      <c r="BK26" s="19">
        <f t="shared" si="6"/>
        <v>0</v>
      </c>
      <c r="BL26" s="19">
        <f t="shared" si="7"/>
        <v>0</v>
      </c>
      <c r="BM26" s="19">
        <f t="shared" si="8"/>
        <v>0</v>
      </c>
      <c r="BN26" s="19">
        <f t="shared" si="9"/>
        <v>0</v>
      </c>
      <c r="BO26" s="19">
        <f t="shared" si="10"/>
        <v>0</v>
      </c>
      <c r="BP26" s="19">
        <f t="shared" si="11"/>
        <v>0</v>
      </c>
      <c r="BQ26" s="19">
        <f t="shared" si="12"/>
        <v>0</v>
      </c>
      <c r="BR26" s="19">
        <f t="shared" si="4"/>
        <v>1</v>
      </c>
      <c r="BS26" s="32">
        <f t="shared" si="4"/>
        <v>1</v>
      </c>
      <c r="BT26" s="19">
        <v>1</v>
      </c>
      <c r="BU26" s="19">
        <v>0</v>
      </c>
      <c r="BV26" s="19">
        <v>0</v>
      </c>
      <c r="BW26" s="19">
        <v>2</v>
      </c>
      <c r="BX26" s="19">
        <v>10</v>
      </c>
      <c r="BY26" s="19">
        <v>10</v>
      </c>
      <c r="BZ26" s="19">
        <v>6</v>
      </c>
      <c r="CA26" s="19">
        <v>2</v>
      </c>
      <c r="CB26" s="19">
        <v>8</v>
      </c>
      <c r="CC26" s="19">
        <v>13</v>
      </c>
      <c r="CD26" s="32">
        <v>7</v>
      </c>
      <c r="CE26" s="19">
        <v>4</v>
      </c>
      <c r="CF26" s="19">
        <v>48</v>
      </c>
      <c r="CG26" s="19">
        <v>80</v>
      </c>
      <c r="CH26" s="19">
        <v>145</v>
      </c>
      <c r="CI26" s="19">
        <v>198</v>
      </c>
      <c r="CJ26" s="19">
        <v>240</v>
      </c>
      <c r="CK26" s="19">
        <v>359</v>
      </c>
      <c r="CL26" s="19">
        <v>345</v>
      </c>
      <c r="CM26" s="19">
        <v>228</v>
      </c>
      <c r="CN26" s="19">
        <v>233</v>
      </c>
      <c r="CO26" s="32">
        <v>253</v>
      </c>
      <c r="CP26" s="35">
        <f t="shared" si="13"/>
        <v>0.25</v>
      </c>
      <c r="CQ26" s="35">
        <f t="shared" si="13"/>
        <v>0</v>
      </c>
      <c r="CR26" s="35">
        <f t="shared" si="13"/>
        <v>0</v>
      </c>
      <c r="CS26" s="35">
        <f t="shared" si="13"/>
        <v>1.3793103448275862E-2</v>
      </c>
      <c r="CT26" s="35">
        <f t="shared" si="13"/>
        <v>5.0505050505050504E-2</v>
      </c>
      <c r="CU26" s="35">
        <f t="shared" si="13"/>
        <v>4.1666666666666664E-2</v>
      </c>
      <c r="CV26" s="35">
        <f t="shared" si="13"/>
        <v>1.6713091922005572E-2</v>
      </c>
      <c r="CW26" s="35">
        <f t="shared" si="13"/>
        <v>5.7971014492753624E-3</v>
      </c>
      <c r="CX26" s="35">
        <f t="shared" si="13"/>
        <v>3.5087719298245612E-2</v>
      </c>
      <c r="CY26" s="35">
        <f t="shared" si="13"/>
        <v>5.5793991416309016E-2</v>
      </c>
      <c r="CZ26" s="281">
        <f t="shared" si="13"/>
        <v>2.766798418972332E-2</v>
      </c>
    </row>
    <row r="27" spans="1:104" x14ac:dyDescent="0.2">
      <c r="A27" s="22" t="s">
        <v>34</v>
      </c>
      <c r="B27" s="22" t="s">
        <v>35</v>
      </c>
      <c r="C27" s="45"/>
      <c r="D27" s="45">
        <v>2014</v>
      </c>
      <c r="E27" s="22" t="s">
        <v>33</v>
      </c>
      <c r="F27" s="38"/>
      <c r="H27" s="19">
        <v>0</v>
      </c>
      <c r="P27" s="32"/>
      <c r="Q27" s="38"/>
      <c r="S27" s="19">
        <v>1</v>
      </c>
      <c r="AA27" s="32"/>
      <c r="AB27" s="38"/>
      <c r="AD27" s="19">
        <v>1</v>
      </c>
      <c r="AL27" s="32"/>
      <c r="AM27" s="38"/>
      <c r="AO27" s="19">
        <v>2.65179E-2</v>
      </c>
      <c r="AW27" s="32"/>
      <c r="BI27" s="38"/>
      <c r="BS27" s="32"/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32">
        <v>0</v>
      </c>
      <c r="CE27" s="19">
        <v>6</v>
      </c>
      <c r="CF27" s="19">
        <v>3</v>
      </c>
      <c r="CG27" s="19">
        <v>13</v>
      </c>
      <c r="CH27" s="19">
        <v>13</v>
      </c>
      <c r="CI27" s="19">
        <v>14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32">
        <v>0</v>
      </c>
      <c r="CP27" s="35">
        <f t="shared" si="13"/>
        <v>0</v>
      </c>
      <c r="CQ27" s="35">
        <f t="shared" si="13"/>
        <v>0</v>
      </c>
      <c r="CR27" s="35">
        <f t="shared" si="13"/>
        <v>0</v>
      </c>
      <c r="CS27" s="35">
        <f t="shared" si="13"/>
        <v>0</v>
      </c>
      <c r="CT27" s="35">
        <f t="shared" si="13"/>
        <v>0</v>
      </c>
      <c r="CU27" s="35">
        <f t="shared" si="13"/>
        <v>0</v>
      </c>
      <c r="CV27" s="35">
        <f t="shared" si="13"/>
        <v>0</v>
      </c>
      <c r="CW27" s="35">
        <f t="shared" si="13"/>
        <v>0</v>
      </c>
      <c r="CX27" s="35">
        <f t="shared" si="13"/>
        <v>0</v>
      </c>
      <c r="CY27" s="35">
        <f t="shared" si="13"/>
        <v>0</v>
      </c>
      <c r="CZ27" s="281">
        <f t="shared" si="13"/>
        <v>0</v>
      </c>
    </row>
    <row r="28" spans="1:104" x14ac:dyDescent="0.2">
      <c r="A28" s="22" t="s">
        <v>42</v>
      </c>
      <c r="B28" s="22" t="s">
        <v>43</v>
      </c>
      <c r="C28" s="45"/>
      <c r="D28" s="45">
        <v>2014</v>
      </c>
      <c r="E28" s="22" t="s">
        <v>33</v>
      </c>
      <c r="F28" s="38">
        <v>1</v>
      </c>
      <c r="G28" s="19">
        <v>1</v>
      </c>
      <c r="H28" s="19">
        <v>1</v>
      </c>
      <c r="I28" s="19">
        <v>1</v>
      </c>
      <c r="P28" s="32"/>
      <c r="Q28" s="38">
        <v>1</v>
      </c>
      <c r="R28" s="19">
        <v>1</v>
      </c>
      <c r="S28" s="19">
        <v>1</v>
      </c>
      <c r="T28" s="19">
        <v>1</v>
      </c>
      <c r="AA28" s="32"/>
      <c r="AB28" s="38">
        <v>1</v>
      </c>
      <c r="AC28" s="19">
        <v>1</v>
      </c>
      <c r="AD28" s="19">
        <v>1</v>
      </c>
      <c r="AE28" s="19">
        <v>1</v>
      </c>
      <c r="AL28" s="32"/>
      <c r="AM28" s="38"/>
      <c r="AN28" s="19">
        <v>3.2005600000000002E-2</v>
      </c>
      <c r="AW28" s="32"/>
      <c r="AX28" s="19">
        <v>1</v>
      </c>
      <c r="AY28" s="19">
        <v>1</v>
      </c>
      <c r="AZ28" s="19">
        <v>0</v>
      </c>
      <c r="BA28" s="19">
        <v>0</v>
      </c>
      <c r="BI28" s="38">
        <f t="shared" si="3"/>
        <v>1</v>
      </c>
      <c r="BJ28" s="19">
        <f t="shared" si="5"/>
        <v>1</v>
      </c>
      <c r="BK28" s="19">
        <f t="shared" si="6"/>
        <v>0</v>
      </c>
      <c r="BL28" s="19">
        <f t="shared" si="7"/>
        <v>0</v>
      </c>
      <c r="BS28" s="32"/>
      <c r="BT28" s="19">
        <v>15</v>
      </c>
      <c r="BU28" s="19">
        <v>16</v>
      </c>
      <c r="BV28" s="19">
        <v>15</v>
      </c>
      <c r="BW28" s="19">
        <v>29</v>
      </c>
      <c r="BX28" s="19">
        <v>21</v>
      </c>
      <c r="BY28" s="19">
        <v>7</v>
      </c>
      <c r="BZ28" s="19">
        <v>0</v>
      </c>
      <c r="CA28" s="19">
        <v>0</v>
      </c>
      <c r="CB28" s="19">
        <v>0</v>
      </c>
      <c r="CC28" s="19">
        <v>1</v>
      </c>
      <c r="CD28" s="32">
        <v>0</v>
      </c>
      <c r="CE28" s="19">
        <v>218</v>
      </c>
      <c r="CF28" s="19">
        <v>122</v>
      </c>
      <c r="CG28" s="19">
        <v>317</v>
      </c>
      <c r="CH28" s="19">
        <v>932</v>
      </c>
      <c r="CI28" s="19">
        <v>516</v>
      </c>
      <c r="CJ28" s="19">
        <v>64</v>
      </c>
      <c r="CK28" s="19">
        <v>88</v>
      </c>
      <c r="CL28" s="19">
        <v>34</v>
      </c>
      <c r="CM28" s="19">
        <v>10</v>
      </c>
      <c r="CN28" s="19">
        <v>12</v>
      </c>
      <c r="CO28" s="32">
        <v>9</v>
      </c>
      <c r="CP28" s="35">
        <f t="shared" si="13"/>
        <v>6.8807339449541288E-2</v>
      </c>
      <c r="CQ28" s="35">
        <f t="shared" si="13"/>
        <v>0.13114754098360656</v>
      </c>
      <c r="CR28" s="35">
        <f t="shared" si="13"/>
        <v>4.7318611987381701E-2</v>
      </c>
      <c r="CS28" s="35">
        <f t="shared" si="13"/>
        <v>3.1115879828326181E-2</v>
      </c>
      <c r="CT28" s="35">
        <f t="shared" si="13"/>
        <v>4.0697674418604654E-2</v>
      </c>
      <c r="CU28" s="35">
        <f t="shared" si="13"/>
        <v>0.109375</v>
      </c>
      <c r="CV28" s="35">
        <f t="shared" si="13"/>
        <v>0</v>
      </c>
      <c r="CW28" s="35">
        <f t="shared" si="13"/>
        <v>0</v>
      </c>
      <c r="CX28" s="35">
        <f t="shared" si="13"/>
        <v>0</v>
      </c>
      <c r="CY28" s="35">
        <f t="shared" si="13"/>
        <v>8.3333333333333329E-2</v>
      </c>
      <c r="CZ28" s="281">
        <f t="shared" si="13"/>
        <v>0</v>
      </c>
    </row>
    <row r="29" spans="1:104" x14ac:dyDescent="0.2">
      <c r="A29" s="22" t="s">
        <v>50</v>
      </c>
      <c r="B29" s="22" t="s">
        <v>3962</v>
      </c>
      <c r="C29" s="45"/>
      <c r="D29" s="45">
        <v>2016</v>
      </c>
      <c r="E29" s="22" t="s">
        <v>33</v>
      </c>
      <c r="F29" s="38"/>
      <c r="I29" s="19">
        <v>1</v>
      </c>
      <c r="P29" s="32"/>
      <c r="Q29" s="38"/>
      <c r="T29" s="19">
        <v>1</v>
      </c>
      <c r="AA29" s="32"/>
      <c r="AB29" s="38"/>
      <c r="AE29" s="19">
        <v>1</v>
      </c>
      <c r="AL29" s="32"/>
      <c r="AM29" s="38"/>
      <c r="AP29" s="19">
        <v>3.30557E-2</v>
      </c>
      <c r="AW29" s="32"/>
      <c r="BA29" s="19">
        <v>0</v>
      </c>
      <c r="BI29" s="38"/>
      <c r="BL29" s="19">
        <f t="shared" si="7"/>
        <v>0</v>
      </c>
      <c r="BS29" s="32"/>
      <c r="BT29" s="19">
        <v>4</v>
      </c>
      <c r="BU29" s="19">
        <v>0</v>
      </c>
      <c r="BV29" s="19">
        <v>5</v>
      </c>
      <c r="BW29" s="19">
        <v>2</v>
      </c>
      <c r="BX29" s="19">
        <v>0</v>
      </c>
      <c r="BY29" s="19">
        <v>1</v>
      </c>
      <c r="BZ29" s="19">
        <v>1</v>
      </c>
      <c r="CA29" s="19">
        <v>0</v>
      </c>
      <c r="CB29" s="19">
        <v>0</v>
      </c>
      <c r="CC29" s="19">
        <v>0</v>
      </c>
      <c r="CD29" s="32">
        <v>0</v>
      </c>
      <c r="CE29" s="19">
        <v>78</v>
      </c>
      <c r="CF29" s="19">
        <v>51</v>
      </c>
      <c r="CG29" s="19">
        <v>83</v>
      </c>
      <c r="CH29" s="19">
        <v>44</v>
      </c>
      <c r="CI29" s="19">
        <v>54</v>
      </c>
      <c r="CJ29" s="19">
        <v>61</v>
      </c>
      <c r="CK29" s="19">
        <v>102</v>
      </c>
      <c r="CL29" s="19">
        <v>2</v>
      </c>
      <c r="CM29" s="19">
        <v>0</v>
      </c>
      <c r="CN29" s="19">
        <v>1</v>
      </c>
      <c r="CO29" s="32">
        <v>0</v>
      </c>
      <c r="CP29" s="35">
        <f t="shared" si="13"/>
        <v>5.128205128205128E-2</v>
      </c>
      <c r="CQ29" s="35">
        <f t="shared" si="13"/>
        <v>0</v>
      </c>
      <c r="CR29" s="35">
        <f t="shared" si="13"/>
        <v>6.0240963855421686E-2</v>
      </c>
      <c r="CS29" s="35">
        <f t="shared" si="13"/>
        <v>4.5454545454545456E-2</v>
      </c>
      <c r="CT29" s="35">
        <f t="shared" si="13"/>
        <v>0</v>
      </c>
      <c r="CU29" s="35">
        <f t="shared" si="13"/>
        <v>1.6393442622950821E-2</v>
      </c>
      <c r="CV29" s="35">
        <f t="shared" si="13"/>
        <v>9.8039215686274508E-3</v>
      </c>
      <c r="CW29" s="35">
        <f t="shared" si="13"/>
        <v>0</v>
      </c>
      <c r="CX29" s="35">
        <f t="shared" si="13"/>
        <v>0</v>
      </c>
      <c r="CY29" s="35">
        <f t="shared" si="13"/>
        <v>0</v>
      </c>
      <c r="CZ29" s="281">
        <f t="shared" si="13"/>
        <v>0</v>
      </c>
    </row>
    <row r="30" spans="1:104" x14ac:dyDescent="0.2">
      <c r="A30" s="22" t="s">
        <v>38</v>
      </c>
      <c r="B30" s="22" t="s">
        <v>39</v>
      </c>
      <c r="C30" s="45">
        <v>2020</v>
      </c>
      <c r="D30" s="45"/>
      <c r="E30" s="22" t="s">
        <v>33</v>
      </c>
      <c r="F30" s="38"/>
      <c r="P30" s="32">
        <v>1</v>
      </c>
      <c r="Q30" s="38"/>
      <c r="AA30" s="32">
        <v>1</v>
      </c>
      <c r="AB30" s="38"/>
      <c r="AL30" s="32">
        <v>1</v>
      </c>
      <c r="AM30" s="38"/>
      <c r="AW30" s="32">
        <v>3.0787800000000001E-2</v>
      </c>
      <c r="BH30" s="19">
        <v>7</v>
      </c>
      <c r="BI30" s="38"/>
      <c r="BS30" s="32">
        <f t="shared" si="4"/>
        <v>1</v>
      </c>
      <c r="BT30" s="19">
        <v>5</v>
      </c>
      <c r="BU30" s="19">
        <v>3</v>
      </c>
      <c r="BV30" s="19">
        <v>7</v>
      </c>
      <c r="BW30" s="19">
        <v>1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32">
        <v>5</v>
      </c>
      <c r="CE30" s="19">
        <v>45</v>
      </c>
      <c r="CF30" s="19">
        <v>31</v>
      </c>
      <c r="CG30" s="19">
        <v>57</v>
      </c>
      <c r="CH30" s="19">
        <v>5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32">
        <v>38</v>
      </c>
      <c r="CP30" s="35">
        <f t="shared" si="13"/>
        <v>0.1111111111111111</v>
      </c>
      <c r="CQ30" s="35">
        <f t="shared" si="13"/>
        <v>9.6774193548387094E-2</v>
      </c>
      <c r="CR30" s="35">
        <f t="shared" si="13"/>
        <v>0.12280701754385964</v>
      </c>
      <c r="CS30" s="35">
        <f t="shared" si="13"/>
        <v>0.2</v>
      </c>
      <c r="CT30" s="35">
        <f t="shared" si="13"/>
        <v>0</v>
      </c>
      <c r="CU30" s="35">
        <f t="shared" si="13"/>
        <v>0</v>
      </c>
      <c r="CV30" s="35">
        <f t="shared" si="13"/>
        <v>0</v>
      </c>
      <c r="CW30" s="35">
        <f t="shared" si="13"/>
        <v>0</v>
      </c>
      <c r="CX30" s="35">
        <f t="shared" si="13"/>
        <v>0</v>
      </c>
      <c r="CY30" s="35">
        <f t="shared" si="13"/>
        <v>0</v>
      </c>
      <c r="CZ30" s="281">
        <f t="shared" si="13"/>
        <v>0.13157894736842105</v>
      </c>
    </row>
    <row r="31" spans="1:104" x14ac:dyDescent="0.2">
      <c r="A31" s="22" t="s">
        <v>52</v>
      </c>
      <c r="B31" s="22" t="s">
        <v>53</v>
      </c>
      <c r="C31" s="45"/>
      <c r="D31" s="45"/>
      <c r="E31" s="22" t="s">
        <v>33</v>
      </c>
      <c r="F31" s="38">
        <v>1</v>
      </c>
      <c r="G31" s="19">
        <v>1</v>
      </c>
      <c r="H31" s="19">
        <v>1</v>
      </c>
      <c r="I31" s="19">
        <v>1</v>
      </c>
      <c r="J31" s="19">
        <v>1</v>
      </c>
      <c r="K31" s="19">
        <v>1</v>
      </c>
      <c r="L31" s="19">
        <v>1</v>
      </c>
      <c r="M31" s="19">
        <v>1</v>
      </c>
      <c r="N31" s="19">
        <v>1</v>
      </c>
      <c r="O31" s="19">
        <v>1</v>
      </c>
      <c r="P31" s="32">
        <v>1</v>
      </c>
      <c r="Q31" s="38">
        <v>1</v>
      </c>
      <c r="R31" s="19">
        <v>1</v>
      </c>
      <c r="S31" s="19">
        <v>1</v>
      </c>
      <c r="T31" s="19">
        <v>1</v>
      </c>
      <c r="U31" s="19">
        <v>1</v>
      </c>
      <c r="V31" s="19">
        <v>1</v>
      </c>
      <c r="W31" s="19">
        <v>1</v>
      </c>
      <c r="X31" s="19">
        <v>1</v>
      </c>
      <c r="Y31" s="19">
        <v>1</v>
      </c>
      <c r="Z31" s="19">
        <v>1</v>
      </c>
      <c r="AA31" s="32">
        <v>1</v>
      </c>
      <c r="AB31" s="38">
        <v>1</v>
      </c>
      <c r="AC31" s="19">
        <v>1</v>
      </c>
      <c r="AD31" s="19">
        <v>1</v>
      </c>
      <c r="AE31" s="19">
        <v>1</v>
      </c>
      <c r="AF31" s="19">
        <v>1</v>
      </c>
      <c r="AG31" s="19">
        <v>1</v>
      </c>
      <c r="AH31" s="19">
        <v>1</v>
      </c>
      <c r="AI31" s="19">
        <v>1</v>
      </c>
      <c r="AJ31" s="19">
        <v>1</v>
      </c>
      <c r="AK31" s="19">
        <v>1</v>
      </c>
      <c r="AL31" s="32">
        <v>1</v>
      </c>
      <c r="AM31" s="38">
        <v>3.3505600000000003E-2</v>
      </c>
      <c r="AN31" s="19">
        <v>6.5344699999999997E-3</v>
      </c>
      <c r="AO31" s="19">
        <v>4.6460800000000003E-3</v>
      </c>
      <c r="AP31" s="19">
        <v>3.3935100000000003E-2</v>
      </c>
      <c r="AQ31" s="19">
        <v>3.2513800000000002E-2</v>
      </c>
      <c r="AR31" s="19">
        <v>3.9662500000000003E-2</v>
      </c>
      <c r="AS31" s="19">
        <v>4.0612799999999998E-2</v>
      </c>
      <c r="AT31" s="19">
        <v>4.4716499999999999E-2</v>
      </c>
      <c r="AU31" s="19">
        <v>4.4435000000000002E-2</v>
      </c>
      <c r="AV31" s="19">
        <v>4.5956200000000003E-2</v>
      </c>
      <c r="AW31" s="32">
        <v>4.8215099999999997E-2</v>
      </c>
      <c r="AX31" s="19">
        <v>0</v>
      </c>
      <c r="AY31" s="19">
        <v>0</v>
      </c>
      <c r="AZ31" s="19">
        <v>0</v>
      </c>
      <c r="BA31" s="19">
        <v>2</v>
      </c>
      <c r="BB31" s="19">
        <v>1</v>
      </c>
      <c r="BC31" s="19">
        <v>1</v>
      </c>
      <c r="BD31" s="19">
        <v>3</v>
      </c>
      <c r="BE31" s="19">
        <v>9</v>
      </c>
      <c r="BF31" s="19">
        <v>17</v>
      </c>
      <c r="BG31" s="19">
        <v>36</v>
      </c>
      <c r="BH31" s="19">
        <v>35</v>
      </c>
      <c r="BI31" s="38">
        <f t="shared" si="3"/>
        <v>0</v>
      </c>
      <c r="BJ31" s="19">
        <f t="shared" si="5"/>
        <v>0</v>
      </c>
      <c r="BK31" s="19">
        <f t="shared" si="6"/>
        <v>0</v>
      </c>
      <c r="BL31" s="19">
        <f t="shared" si="7"/>
        <v>1</v>
      </c>
      <c r="BM31" s="19">
        <f t="shared" si="8"/>
        <v>1</v>
      </c>
      <c r="BN31" s="19">
        <f t="shared" si="9"/>
        <v>1</v>
      </c>
      <c r="BO31" s="19">
        <f t="shared" si="10"/>
        <v>1</v>
      </c>
      <c r="BP31" s="19">
        <f t="shared" si="11"/>
        <v>1</v>
      </c>
      <c r="BQ31" s="19">
        <f t="shared" si="12"/>
        <v>1</v>
      </c>
      <c r="BR31" s="19">
        <f t="shared" si="4"/>
        <v>1</v>
      </c>
      <c r="BS31" s="32">
        <f t="shared" si="4"/>
        <v>1</v>
      </c>
      <c r="BT31" s="19">
        <v>25</v>
      </c>
      <c r="BU31" s="19">
        <v>36</v>
      </c>
      <c r="BV31" s="19">
        <v>34</v>
      </c>
      <c r="BW31" s="19">
        <v>17</v>
      </c>
      <c r="BX31" s="19">
        <v>19</v>
      </c>
      <c r="BY31" s="19">
        <v>53</v>
      </c>
      <c r="BZ31" s="19">
        <v>54</v>
      </c>
      <c r="CA31" s="19">
        <v>17</v>
      </c>
      <c r="CB31" s="19">
        <v>12</v>
      </c>
      <c r="CC31" s="19">
        <v>25</v>
      </c>
      <c r="CD31" s="32">
        <v>19</v>
      </c>
      <c r="CE31" s="19">
        <v>312</v>
      </c>
      <c r="CF31" s="19">
        <v>434</v>
      </c>
      <c r="CG31" s="19">
        <v>632</v>
      </c>
      <c r="CH31" s="19">
        <v>519</v>
      </c>
      <c r="CI31" s="19">
        <v>434</v>
      </c>
      <c r="CJ31" s="19">
        <v>497</v>
      </c>
      <c r="CK31" s="19">
        <v>444</v>
      </c>
      <c r="CL31" s="19">
        <v>400</v>
      </c>
      <c r="CM31" s="19">
        <v>411</v>
      </c>
      <c r="CN31" s="19">
        <v>340</v>
      </c>
      <c r="CO31" s="32">
        <v>550</v>
      </c>
      <c r="CP31" s="35">
        <f t="shared" si="13"/>
        <v>8.0128205128205135E-2</v>
      </c>
      <c r="CQ31" s="35">
        <f t="shared" si="13"/>
        <v>8.294930875576037E-2</v>
      </c>
      <c r="CR31" s="35">
        <f t="shared" si="13"/>
        <v>5.3797468354430382E-2</v>
      </c>
      <c r="CS31" s="35">
        <f t="shared" si="13"/>
        <v>3.2755298651252408E-2</v>
      </c>
      <c r="CT31" s="35">
        <f t="shared" si="13"/>
        <v>4.377880184331797E-2</v>
      </c>
      <c r="CU31" s="35">
        <f t="shared" si="13"/>
        <v>0.10663983903420524</v>
      </c>
      <c r="CV31" s="35">
        <f t="shared" si="13"/>
        <v>0.12162162162162163</v>
      </c>
      <c r="CW31" s="35">
        <f t="shared" si="13"/>
        <v>4.2500000000000003E-2</v>
      </c>
      <c r="CX31" s="35">
        <f t="shared" si="13"/>
        <v>2.9197080291970802E-2</v>
      </c>
      <c r="CY31" s="35">
        <f t="shared" si="13"/>
        <v>7.3529411764705885E-2</v>
      </c>
      <c r="CZ31" s="281">
        <f t="shared" si="13"/>
        <v>3.4545454545454546E-2</v>
      </c>
    </row>
    <row r="32" spans="1:104" x14ac:dyDescent="0.2">
      <c r="A32" s="22" t="s">
        <v>461</v>
      </c>
      <c r="B32" s="22" t="s">
        <v>462</v>
      </c>
      <c r="C32" s="45">
        <v>2016</v>
      </c>
      <c r="D32" s="45">
        <v>2020</v>
      </c>
      <c r="E32" s="22" t="s">
        <v>33</v>
      </c>
      <c r="F32" s="38"/>
      <c r="L32" s="19">
        <v>0</v>
      </c>
      <c r="M32" s="19">
        <v>0</v>
      </c>
      <c r="N32" s="19">
        <v>0</v>
      </c>
      <c r="O32" s="19">
        <v>0</v>
      </c>
      <c r="P32" s="32">
        <v>1</v>
      </c>
      <c r="Q32" s="38"/>
      <c r="W32" s="19">
        <v>1</v>
      </c>
      <c r="X32" s="19">
        <v>1</v>
      </c>
      <c r="Y32" s="19">
        <v>1</v>
      </c>
      <c r="Z32" s="19">
        <v>1</v>
      </c>
      <c r="AA32" s="32">
        <v>1</v>
      </c>
      <c r="AB32" s="38"/>
      <c r="AH32" s="19">
        <v>1</v>
      </c>
      <c r="AI32" s="19">
        <v>1</v>
      </c>
      <c r="AJ32" s="19">
        <v>1</v>
      </c>
      <c r="AK32" s="19">
        <v>1</v>
      </c>
      <c r="AL32" s="32">
        <v>1</v>
      </c>
      <c r="AM32" s="38"/>
      <c r="AS32" s="19">
        <v>3.6970599999999999E-2</v>
      </c>
      <c r="AT32" s="19">
        <v>3.32292E-2</v>
      </c>
      <c r="AU32" s="19">
        <v>3.59873E-2</v>
      </c>
      <c r="AV32" s="19">
        <v>2.66733E-2</v>
      </c>
      <c r="AW32" s="32">
        <v>3.2546699999999998E-2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38"/>
      <c r="BO32" s="19">
        <f t="shared" ref="BO32:BO75" si="14">IF(BD32&gt;0,1,0)</f>
        <v>0</v>
      </c>
      <c r="BP32" s="19">
        <f t="shared" ref="BP32:BP75" si="15">IF(BE32&gt;0,1,0)</f>
        <v>0</v>
      </c>
      <c r="BQ32" s="19">
        <f t="shared" ref="BQ32:BQ75" si="16">IF(BF32&gt;0,1,0)</f>
        <v>0</v>
      </c>
      <c r="BR32" s="19">
        <f t="shared" ref="BR32:BR75" si="17">IF(BG32&gt;0,1,0)</f>
        <v>0</v>
      </c>
      <c r="BS32" s="32">
        <f t="shared" ref="BS32:BS75" si="18">IF(BH32&gt;0,1,0)</f>
        <v>0</v>
      </c>
      <c r="BT32" s="19">
        <v>3</v>
      </c>
      <c r="BU32" s="19">
        <v>3</v>
      </c>
      <c r="BV32" s="19">
        <v>3</v>
      </c>
      <c r="BW32" s="19">
        <v>0</v>
      </c>
      <c r="BX32" s="19">
        <v>1</v>
      </c>
      <c r="BY32" s="19">
        <v>0</v>
      </c>
      <c r="BZ32" s="19">
        <v>2</v>
      </c>
      <c r="CA32" s="19">
        <v>0</v>
      </c>
      <c r="CB32" s="19">
        <v>8</v>
      </c>
      <c r="CC32" s="19">
        <v>5</v>
      </c>
      <c r="CD32" s="32">
        <v>11</v>
      </c>
      <c r="CE32" s="19">
        <v>55</v>
      </c>
      <c r="CF32" s="19">
        <v>47</v>
      </c>
      <c r="CG32" s="19">
        <v>42</v>
      </c>
      <c r="CH32" s="19">
        <v>22</v>
      </c>
      <c r="CI32" s="19">
        <v>36</v>
      </c>
      <c r="CJ32" s="19">
        <v>21</v>
      </c>
      <c r="CK32" s="19">
        <v>35</v>
      </c>
      <c r="CL32" s="19">
        <v>44</v>
      </c>
      <c r="CM32" s="19">
        <v>122</v>
      </c>
      <c r="CN32" s="19">
        <v>116</v>
      </c>
      <c r="CO32" s="32">
        <v>178</v>
      </c>
      <c r="CP32" s="35">
        <f t="shared" si="13"/>
        <v>5.4545454545454543E-2</v>
      </c>
      <c r="CQ32" s="35">
        <f t="shared" si="13"/>
        <v>6.3829787234042548E-2</v>
      </c>
      <c r="CR32" s="35">
        <f t="shared" si="13"/>
        <v>7.1428571428571425E-2</v>
      </c>
      <c r="CS32" s="35">
        <f t="shared" si="13"/>
        <v>0</v>
      </c>
      <c r="CT32" s="35">
        <f t="shared" si="13"/>
        <v>2.7777777777777776E-2</v>
      </c>
      <c r="CU32" s="35">
        <f t="shared" si="13"/>
        <v>0</v>
      </c>
      <c r="CV32" s="35">
        <f t="shared" si="13"/>
        <v>5.7142857142857141E-2</v>
      </c>
      <c r="CW32" s="35">
        <f t="shared" si="13"/>
        <v>0</v>
      </c>
      <c r="CX32" s="35">
        <f t="shared" si="13"/>
        <v>6.5573770491803282E-2</v>
      </c>
      <c r="CY32" s="35">
        <f t="shared" si="13"/>
        <v>4.3103448275862072E-2</v>
      </c>
      <c r="CZ32" s="281">
        <f t="shared" si="13"/>
        <v>6.1797752808988762E-2</v>
      </c>
    </row>
    <row r="33" spans="1:104" x14ac:dyDescent="0.2">
      <c r="A33" s="22" t="s">
        <v>3523</v>
      </c>
      <c r="B33" s="22" t="s">
        <v>3524</v>
      </c>
      <c r="C33" s="45">
        <v>2018</v>
      </c>
      <c r="D33" s="45"/>
      <c r="E33" s="22" t="s">
        <v>33</v>
      </c>
      <c r="F33" s="38"/>
      <c r="N33" s="19">
        <v>0</v>
      </c>
      <c r="O33" s="19">
        <v>0</v>
      </c>
      <c r="P33" s="32">
        <v>1</v>
      </c>
      <c r="Q33" s="38"/>
      <c r="Y33" s="19">
        <v>0</v>
      </c>
      <c r="Z33" s="19">
        <v>1</v>
      </c>
      <c r="AA33" s="32">
        <v>1</v>
      </c>
      <c r="AB33" s="38"/>
      <c r="AJ33" s="19">
        <v>0</v>
      </c>
      <c r="AK33" s="19">
        <v>1</v>
      </c>
      <c r="AL33" s="32">
        <v>1</v>
      </c>
      <c r="AM33" s="38"/>
      <c r="AU33" s="19">
        <v>2.5731E-2</v>
      </c>
      <c r="AV33" s="19">
        <v>1.9491600000000001E-2</v>
      </c>
      <c r="AW33" s="32">
        <v>4.3541200000000002E-2</v>
      </c>
      <c r="BF33" s="19">
        <v>0</v>
      </c>
      <c r="BG33" s="19">
        <v>0</v>
      </c>
      <c r="BH33" s="19">
        <v>2</v>
      </c>
      <c r="BI33" s="38"/>
      <c r="BQ33" s="19">
        <f t="shared" si="16"/>
        <v>0</v>
      </c>
      <c r="BR33" s="19">
        <f t="shared" si="17"/>
        <v>0</v>
      </c>
      <c r="BS33" s="32">
        <f t="shared" si="18"/>
        <v>1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1</v>
      </c>
      <c r="CC33" s="19">
        <v>3</v>
      </c>
      <c r="CD33" s="32">
        <v>3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10</v>
      </c>
      <c r="CN33" s="19">
        <v>21</v>
      </c>
      <c r="CO33" s="32">
        <v>69</v>
      </c>
      <c r="CP33" s="35">
        <f t="shared" si="13"/>
        <v>0</v>
      </c>
      <c r="CQ33" s="35">
        <f t="shared" si="13"/>
        <v>0</v>
      </c>
      <c r="CR33" s="35">
        <f t="shared" si="13"/>
        <v>0</v>
      </c>
      <c r="CS33" s="35">
        <f t="shared" si="13"/>
        <v>0</v>
      </c>
      <c r="CT33" s="35">
        <f t="shared" si="13"/>
        <v>0</v>
      </c>
      <c r="CU33" s="35">
        <f t="shared" si="13"/>
        <v>0</v>
      </c>
      <c r="CV33" s="35">
        <f t="shared" si="13"/>
        <v>0</v>
      </c>
      <c r="CW33" s="35">
        <f t="shared" si="13"/>
        <v>0</v>
      </c>
      <c r="CX33" s="35">
        <f t="shared" si="13"/>
        <v>0.1</v>
      </c>
      <c r="CY33" s="35">
        <f t="shared" si="13"/>
        <v>0.14285714285714285</v>
      </c>
      <c r="CZ33" s="281">
        <f t="shared" si="13"/>
        <v>4.3478260869565216E-2</v>
      </c>
    </row>
    <row r="34" spans="1:104" x14ac:dyDescent="0.2">
      <c r="A34" s="22" t="s">
        <v>319</v>
      </c>
      <c r="B34" s="22" t="s">
        <v>3963</v>
      </c>
      <c r="C34" s="48">
        <v>2010</v>
      </c>
      <c r="D34" s="45"/>
      <c r="E34" s="22" t="s">
        <v>33</v>
      </c>
      <c r="F34" s="38"/>
      <c r="N34" s="19">
        <v>0</v>
      </c>
      <c r="O34" s="19">
        <v>0</v>
      </c>
      <c r="P34" s="32">
        <v>0</v>
      </c>
      <c r="Q34" s="38"/>
      <c r="Y34" s="19">
        <v>1</v>
      </c>
      <c r="Z34" s="19">
        <v>1</v>
      </c>
      <c r="AA34" s="32">
        <v>1</v>
      </c>
      <c r="AB34" s="38"/>
      <c r="AJ34" s="19">
        <v>1</v>
      </c>
      <c r="AK34" s="19">
        <v>1</v>
      </c>
      <c r="AL34" s="32">
        <v>1</v>
      </c>
      <c r="AM34" s="38"/>
      <c r="AU34" s="19">
        <v>3.4223000000000003E-2</v>
      </c>
      <c r="AW34" s="32">
        <v>3.2294200000000002E-2</v>
      </c>
      <c r="BF34" s="19">
        <v>0</v>
      </c>
      <c r="BH34" s="19">
        <v>0</v>
      </c>
      <c r="BI34" s="38"/>
      <c r="BQ34" s="19">
        <f t="shared" si="16"/>
        <v>0</v>
      </c>
      <c r="BS34" s="32">
        <f t="shared" si="18"/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32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32">
        <v>0</v>
      </c>
      <c r="CP34" s="35">
        <f t="shared" si="13"/>
        <v>0</v>
      </c>
      <c r="CQ34" s="35">
        <f t="shared" si="13"/>
        <v>0</v>
      </c>
      <c r="CR34" s="35">
        <f t="shared" si="13"/>
        <v>0</v>
      </c>
      <c r="CS34" s="35">
        <f t="shared" si="13"/>
        <v>0</v>
      </c>
      <c r="CT34" s="35">
        <f t="shared" si="13"/>
        <v>0</v>
      </c>
      <c r="CU34" s="35">
        <f t="shared" si="13"/>
        <v>0</v>
      </c>
      <c r="CV34" s="35">
        <f t="shared" si="13"/>
        <v>0</v>
      </c>
      <c r="CW34" s="35">
        <f t="shared" si="13"/>
        <v>0</v>
      </c>
      <c r="CX34" s="35">
        <f t="shared" si="13"/>
        <v>0</v>
      </c>
      <c r="CY34" s="35">
        <f t="shared" si="13"/>
        <v>0</v>
      </c>
      <c r="CZ34" s="281">
        <f t="shared" si="13"/>
        <v>0</v>
      </c>
    </row>
    <row r="35" spans="1:104" x14ac:dyDescent="0.2">
      <c r="A35" s="22" t="s">
        <v>301</v>
      </c>
      <c r="B35" s="22" t="s">
        <v>3964</v>
      </c>
      <c r="C35" s="48">
        <v>2010</v>
      </c>
      <c r="D35" s="45">
        <v>2013</v>
      </c>
      <c r="E35" s="22" t="s">
        <v>33</v>
      </c>
      <c r="F35" s="38">
        <v>1</v>
      </c>
      <c r="P35" s="32"/>
      <c r="Q35" s="38">
        <v>1</v>
      </c>
      <c r="AA35" s="32"/>
      <c r="AB35" s="38">
        <v>1</v>
      </c>
      <c r="AL35" s="32"/>
      <c r="AM35" s="38"/>
      <c r="AW35" s="32"/>
      <c r="BI35" s="38"/>
      <c r="BS35" s="32"/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32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32">
        <v>0</v>
      </c>
      <c r="CP35" s="35">
        <f t="shared" si="13"/>
        <v>0</v>
      </c>
      <c r="CQ35" s="35">
        <f t="shared" si="13"/>
        <v>0</v>
      </c>
      <c r="CR35" s="35">
        <f t="shared" si="13"/>
        <v>0</v>
      </c>
      <c r="CS35" s="35">
        <f t="shared" si="13"/>
        <v>0</v>
      </c>
      <c r="CT35" s="35">
        <f t="shared" si="13"/>
        <v>0</v>
      </c>
      <c r="CU35" s="35">
        <f t="shared" si="13"/>
        <v>0</v>
      </c>
      <c r="CV35" s="35">
        <f t="shared" si="13"/>
        <v>0</v>
      </c>
      <c r="CW35" s="35">
        <f t="shared" si="13"/>
        <v>0</v>
      </c>
      <c r="CX35" s="35">
        <f t="shared" si="13"/>
        <v>0</v>
      </c>
      <c r="CY35" s="35">
        <f t="shared" si="13"/>
        <v>0</v>
      </c>
      <c r="CZ35" s="281">
        <f t="shared" si="13"/>
        <v>0</v>
      </c>
    </row>
    <row r="36" spans="1:104" x14ac:dyDescent="0.2">
      <c r="A36" s="22" t="s">
        <v>303</v>
      </c>
      <c r="B36" s="22" t="s">
        <v>304</v>
      </c>
      <c r="C36" s="48">
        <v>2010</v>
      </c>
      <c r="D36" s="45">
        <v>2013</v>
      </c>
      <c r="E36" s="22" t="s">
        <v>33</v>
      </c>
      <c r="F36" s="38">
        <v>0</v>
      </c>
      <c r="G36" s="19">
        <v>0</v>
      </c>
      <c r="H36" s="19">
        <v>0</v>
      </c>
      <c r="P36" s="32"/>
      <c r="Q36" s="38">
        <v>1</v>
      </c>
      <c r="R36" s="19">
        <v>1</v>
      </c>
      <c r="S36" s="19">
        <v>1</v>
      </c>
      <c r="AA36" s="32"/>
      <c r="AB36" s="38">
        <v>1</v>
      </c>
      <c r="AC36" s="19">
        <v>1</v>
      </c>
      <c r="AD36" s="19">
        <v>1</v>
      </c>
      <c r="AL36" s="32"/>
      <c r="AM36" s="38">
        <v>2.8781600000000001E-2</v>
      </c>
      <c r="AW36" s="32"/>
      <c r="AX36" s="19">
        <v>0</v>
      </c>
      <c r="BI36" s="38">
        <f t="shared" ref="BI36:BI75" si="19">IF(AX36&gt;0,1,0)</f>
        <v>0</v>
      </c>
      <c r="BS36" s="32"/>
      <c r="BT36" s="19">
        <v>0</v>
      </c>
      <c r="BU36" s="19">
        <v>0</v>
      </c>
      <c r="BV36" s="19">
        <v>1</v>
      </c>
      <c r="BW36" s="19">
        <v>2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32">
        <v>0</v>
      </c>
      <c r="CE36" s="19">
        <v>36</v>
      </c>
      <c r="CF36" s="19">
        <v>9</v>
      </c>
      <c r="CG36" s="19">
        <v>49</v>
      </c>
      <c r="CH36" s="19">
        <v>80</v>
      </c>
      <c r="CI36" s="19">
        <v>37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32">
        <v>0</v>
      </c>
      <c r="CP36" s="35">
        <f t="shared" ref="CP36:CZ51" si="20">IF(CE36,BT36/CE36,0)</f>
        <v>0</v>
      </c>
      <c r="CQ36" s="35">
        <f t="shared" si="20"/>
        <v>0</v>
      </c>
      <c r="CR36" s="35">
        <f t="shared" si="20"/>
        <v>2.0408163265306121E-2</v>
      </c>
      <c r="CS36" s="35">
        <f t="shared" si="20"/>
        <v>2.5000000000000001E-2</v>
      </c>
      <c r="CT36" s="35">
        <f t="shared" si="20"/>
        <v>0</v>
      </c>
      <c r="CU36" s="35">
        <f t="shared" si="20"/>
        <v>0</v>
      </c>
      <c r="CV36" s="35">
        <f t="shared" si="20"/>
        <v>0</v>
      </c>
      <c r="CW36" s="35">
        <f t="shared" si="20"/>
        <v>0</v>
      </c>
      <c r="CX36" s="35">
        <f t="shared" si="20"/>
        <v>0</v>
      </c>
      <c r="CY36" s="35">
        <f t="shared" si="20"/>
        <v>0</v>
      </c>
      <c r="CZ36" s="281">
        <f t="shared" si="20"/>
        <v>0</v>
      </c>
    </row>
    <row r="37" spans="1:104" x14ac:dyDescent="0.2">
      <c r="A37" s="22" t="s">
        <v>333</v>
      </c>
      <c r="B37" s="22" t="s">
        <v>334</v>
      </c>
      <c r="C37" s="48">
        <v>2010</v>
      </c>
      <c r="D37" s="45">
        <v>2014</v>
      </c>
      <c r="E37" s="22" t="s">
        <v>33</v>
      </c>
      <c r="F37" s="38">
        <v>0</v>
      </c>
      <c r="G37" s="19">
        <v>0</v>
      </c>
      <c r="H37" s="19">
        <v>0</v>
      </c>
      <c r="P37" s="32"/>
      <c r="Q37" s="38">
        <v>1</v>
      </c>
      <c r="R37" s="19">
        <v>1</v>
      </c>
      <c r="S37" s="19">
        <v>1</v>
      </c>
      <c r="AA37" s="32"/>
      <c r="AB37" s="38">
        <v>1</v>
      </c>
      <c r="AC37" s="19">
        <v>1</v>
      </c>
      <c r="AD37" s="19">
        <v>1</v>
      </c>
      <c r="AL37" s="32"/>
      <c r="AM37" s="38">
        <v>3.2704799999999999E-2</v>
      </c>
      <c r="AN37" s="19">
        <v>2.39089E-2</v>
      </c>
      <c r="AO37" s="19">
        <v>2.0079699999999999E-2</v>
      </c>
      <c r="AW37" s="32"/>
      <c r="AX37" s="19">
        <v>0</v>
      </c>
      <c r="AY37" s="19">
        <v>0</v>
      </c>
      <c r="AZ37" s="19">
        <v>0</v>
      </c>
      <c r="BI37" s="38">
        <f t="shared" si="19"/>
        <v>0</v>
      </c>
      <c r="BJ37" s="19">
        <f t="shared" ref="BJ37:BJ75" si="21">IF(AY37&gt;0,1,0)</f>
        <v>0</v>
      </c>
      <c r="BK37" s="19">
        <f t="shared" ref="BK37:BK75" si="22">IF(AZ37&gt;0,1,0)</f>
        <v>0</v>
      </c>
      <c r="BS37" s="32"/>
      <c r="BT37" s="19">
        <v>0</v>
      </c>
      <c r="BU37" s="19">
        <v>0</v>
      </c>
      <c r="BV37" s="19">
        <v>0</v>
      </c>
      <c r="BW37" s="19">
        <v>4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32">
        <v>0</v>
      </c>
      <c r="CE37" s="19">
        <v>8</v>
      </c>
      <c r="CF37" s="19">
        <v>11</v>
      </c>
      <c r="CG37" s="19">
        <v>8</v>
      </c>
      <c r="CH37" s="19">
        <v>222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32">
        <v>0</v>
      </c>
      <c r="CP37" s="35">
        <f t="shared" si="20"/>
        <v>0</v>
      </c>
      <c r="CQ37" s="35">
        <f t="shared" si="20"/>
        <v>0</v>
      </c>
      <c r="CR37" s="35">
        <f t="shared" si="20"/>
        <v>0</v>
      </c>
      <c r="CS37" s="35">
        <f t="shared" si="20"/>
        <v>1.8018018018018018E-2</v>
      </c>
      <c r="CT37" s="35">
        <f t="shared" si="20"/>
        <v>0</v>
      </c>
      <c r="CU37" s="35">
        <f t="shared" si="20"/>
        <v>0</v>
      </c>
      <c r="CV37" s="35">
        <f t="shared" si="20"/>
        <v>0</v>
      </c>
      <c r="CW37" s="35">
        <f t="shared" si="20"/>
        <v>0</v>
      </c>
      <c r="CX37" s="35">
        <f t="shared" si="20"/>
        <v>0</v>
      </c>
      <c r="CY37" s="35">
        <f t="shared" si="20"/>
        <v>0</v>
      </c>
      <c r="CZ37" s="281">
        <f t="shared" si="20"/>
        <v>0</v>
      </c>
    </row>
    <row r="38" spans="1:104" x14ac:dyDescent="0.2">
      <c r="A38" s="22" t="s">
        <v>54</v>
      </c>
      <c r="B38" s="22" t="s">
        <v>55</v>
      </c>
      <c r="C38" s="45"/>
      <c r="D38" s="45">
        <v>2019</v>
      </c>
      <c r="E38" s="22" t="s">
        <v>56</v>
      </c>
      <c r="F38" s="38">
        <v>0</v>
      </c>
      <c r="G38" s="19">
        <v>0</v>
      </c>
      <c r="H38" s="19">
        <v>0</v>
      </c>
      <c r="I38" s="19">
        <v>1</v>
      </c>
      <c r="J38" s="19">
        <v>1</v>
      </c>
      <c r="K38" s="19">
        <v>1</v>
      </c>
      <c r="L38" s="19">
        <v>1</v>
      </c>
      <c r="M38" s="19">
        <v>1</v>
      </c>
      <c r="N38" s="19">
        <v>0</v>
      </c>
      <c r="P38" s="32"/>
      <c r="Q38" s="38">
        <v>1</v>
      </c>
      <c r="R38" s="19">
        <v>1</v>
      </c>
      <c r="S38" s="19">
        <v>1</v>
      </c>
      <c r="T38" s="19">
        <v>1</v>
      </c>
      <c r="U38" s="19">
        <v>1</v>
      </c>
      <c r="V38" s="19">
        <v>1</v>
      </c>
      <c r="W38" s="19">
        <v>1</v>
      </c>
      <c r="X38" s="19">
        <v>1</v>
      </c>
      <c r="Y38" s="19">
        <v>1</v>
      </c>
      <c r="AA38" s="32"/>
      <c r="AB38" s="38">
        <v>1</v>
      </c>
      <c r="AC38" s="19">
        <v>1</v>
      </c>
      <c r="AD38" s="19">
        <v>1</v>
      </c>
      <c r="AE38" s="19">
        <v>1</v>
      </c>
      <c r="AF38" s="19">
        <v>1</v>
      </c>
      <c r="AG38" s="19">
        <v>1</v>
      </c>
      <c r="AH38" s="19">
        <v>1</v>
      </c>
      <c r="AI38" s="19">
        <v>1</v>
      </c>
      <c r="AJ38" s="19">
        <v>1</v>
      </c>
      <c r="AL38" s="32"/>
      <c r="AM38" s="38"/>
      <c r="AR38" s="19">
        <v>3.2583099999999997E-2</v>
      </c>
      <c r="AS38" s="19">
        <v>3.2187300000000002E-2</v>
      </c>
      <c r="AT38" s="19">
        <v>3.3857100000000001E-2</v>
      </c>
      <c r="AU38" s="19">
        <v>3.0332899999999999E-2</v>
      </c>
      <c r="AW38" s="32"/>
      <c r="BC38" s="19">
        <v>0</v>
      </c>
      <c r="BD38" s="19">
        <v>0</v>
      </c>
      <c r="BE38" s="19">
        <v>0</v>
      </c>
      <c r="BF38" s="19">
        <v>0</v>
      </c>
      <c r="BI38" s="38"/>
      <c r="BN38" s="19">
        <f t="shared" ref="BN38:BN75" si="23">IF(BC38&gt;0,1,0)</f>
        <v>0</v>
      </c>
      <c r="BO38" s="19">
        <f t="shared" si="14"/>
        <v>0</v>
      </c>
      <c r="BP38" s="19">
        <f t="shared" si="15"/>
        <v>0</v>
      </c>
      <c r="BQ38" s="19">
        <f t="shared" si="16"/>
        <v>0</v>
      </c>
      <c r="BS38" s="32"/>
      <c r="BT38" s="19">
        <v>0</v>
      </c>
      <c r="BU38" s="19">
        <v>1</v>
      </c>
      <c r="BV38" s="19">
        <v>5</v>
      </c>
      <c r="BW38" s="19">
        <v>3</v>
      </c>
      <c r="BX38" s="19">
        <v>2</v>
      </c>
      <c r="BY38" s="19">
        <v>1</v>
      </c>
      <c r="BZ38" s="19">
        <v>1</v>
      </c>
      <c r="CA38" s="19">
        <v>0</v>
      </c>
      <c r="CB38" s="19">
        <v>7</v>
      </c>
      <c r="CC38" s="19">
        <v>4</v>
      </c>
      <c r="CD38" s="32">
        <v>0</v>
      </c>
      <c r="CE38" s="19">
        <v>43</v>
      </c>
      <c r="CF38" s="19">
        <v>24</v>
      </c>
      <c r="CG38" s="19">
        <v>115</v>
      </c>
      <c r="CH38" s="19">
        <v>108</v>
      </c>
      <c r="CI38" s="19">
        <v>166</v>
      </c>
      <c r="CJ38" s="19">
        <v>183</v>
      </c>
      <c r="CK38" s="19">
        <v>150</v>
      </c>
      <c r="CL38" s="19">
        <v>113</v>
      </c>
      <c r="CM38" s="19">
        <v>82</v>
      </c>
      <c r="CN38" s="19">
        <v>69</v>
      </c>
      <c r="CO38" s="19">
        <v>6</v>
      </c>
      <c r="CP38" s="35">
        <f t="shared" si="20"/>
        <v>0</v>
      </c>
      <c r="CQ38" s="35">
        <f t="shared" si="20"/>
        <v>4.1666666666666664E-2</v>
      </c>
      <c r="CR38" s="35">
        <f t="shared" si="20"/>
        <v>4.3478260869565216E-2</v>
      </c>
      <c r="CS38" s="35">
        <f t="shared" si="20"/>
        <v>2.7777777777777776E-2</v>
      </c>
      <c r="CT38" s="35">
        <f t="shared" si="20"/>
        <v>1.2048192771084338E-2</v>
      </c>
      <c r="CU38" s="35">
        <f t="shared" si="20"/>
        <v>5.4644808743169399E-3</v>
      </c>
      <c r="CV38" s="35">
        <f t="shared" si="20"/>
        <v>6.6666666666666671E-3</v>
      </c>
      <c r="CW38" s="35">
        <f t="shared" si="20"/>
        <v>0</v>
      </c>
      <c r="CX38" s="35">
        <f t="shared" si="20"/>
        <v>8.5365853658536592E-2</v>
      </c>
      <c r="CY38" s="35">
        <f t="shared" si="20"/>
        <v>5.7971014492753624E-2</v>
      </c>
      <c r="CZ38" s="281">
        <f t="shared" si="20"/>
        <v>0</v>
      </c>
    </row>
    <row r="39" spans="1:104" x14ac:dyDescent="0.2">
      <c r="A39" s="22" t="s">
        <v>81</v>
      </c>
      <c r="B39" s="22" t="s">
        <v>3965</v>
      </c>
      <c r="C39" s="45"/>
      <c r="D39" s="45"/>
      <c r="E39" s="22" t="s">
        <v>56</v>
      </c>
      <c r="F39" s="38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O39" s="19">
        <v>0</v>
      </c>
      <c r="P39" s="32">
        <v>0</v>
      </c>
      <c r="Q39" s="38">
        <v>1</v>
      </c>
      <c r="R39" s="19">
        <v>1</v>
      </c>
      <c r="S39" s="19">
        <v>1</v>
      </c>
      <c r="T39" s="19">
        <v>1</v>
      </c>
      <c r="U39" s="19">
        <v>1</v>
      </c>
      <c r="V39" s="19">
        <v>1</v>
      </c>
      <c r="W39" s="19">
        <v>1</v>
      </c>
      <c r="X39" s="19">
        <v>1</v>
      </c>
      <c r="Z39" s="19">
        <v>1</v>
      </c>
      <c r="AA39" s="32">
        <v>0</v>
      </c>
      <c r="AB39" s="38">
        <v>1</v>
      </c>
      <c r="AC39" s="19">
        <v>1</v>
      </c>
      <c r="AD39" s="19">
        <v>1</v>
      </c>
      <c r="AE39" s="19">
        <v>1</v>
      </c>
      <c r="AF39" s="19">
        <v>1</v>
      </c>
      <c r="AG39" s="19">
        <v>1</v>
      </c>
      <c r="AH39" s="19">
        <v>1</v>
      </c>
      <c r="AI39" s="19">
        <v>1</v>
      </c>
      <c r="AK39" s="19">
        <v>1</v>
      </c>
      <c r="AL39" s="32">
        <v>1</v>
      </c>
      <c r="AM39" s="38">
        <v>2.5413600000000001E-2</v>
      </c>
      <c r="AN39" s="19">
        <v>2.60366E-2</v>
      </c>
      <c r="AO39" s="19">
        <v>2.7053500000000001E-2</v>
      </c>
      <c r="AP39" s="19">
        <v>2.9595799999999998E-2</v>
      </c>
      <c r="AQ39" s="19">
        <v>2.9723699999999999E-2</v>
      </c>
      <c r="AR39" s="19">
        <v>2.9479600000000002E-2</v>
      </c>
      <c r="AS39" s="19">
        <v>2.8742699999999999E-2</v>
      </c>
      <c r="AT39" s="19">
        <v>2.73762E-2</v>
      </c>
      <c r="AV39" s="19">
        <v>3.0910400000000001E-2</v>
      </c>
      <c r="AW39" s="32">
        <v>4.21541E-2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G39" s="19">
        <v>0</v>
      </c>
      <c r="BH39" s="19">
        <v>0</v>
      </c>
      <c r="BI39" s="38">
        <f t="shared" si="19"/>
        <v>0</v>
      </c>
      <c r="BJ39" s="19">
        <f t="shared" si="21"/>
        <v>0</v>
      </c>
      <c r="BK39" s="19">
        <f t="shared" si="22"/>
        <v>0</v>
      </c>
      <c r="BL39" s="19">
        <f t="shared" ref="BL39:BL75" si="24">IF(BA39&gt;0,1,0)</f>
        <v>0</v>
      </c>
      <c r="BM39" s="19">
        <f t="shared" ref="BM39:BM75" si="25">IF(BB39&gt;0,1,0)</f>
        <v>0</v>
      </c>
      <c r="BN39" s="19">
        <f t="shared" si="23"/>
        <v>0</v>
      </c>
      <c r="BO39" s="19">
        <f t="shared" si="14"/>
        <v>0</v>
      </c>
      <c r="BP39" s="19">
        <f t="shared" si="15"/>
        <v>0</v>
      </c>
      <c r="BR39" s="19">
        <f t="shared" si="17"/>
        <v>0</v>
      </c>
      <c r="BS39" s="32">
        <f t="shared" si="18"/>
        <v>0</v>
      </c>
      <c r="BT39" s="19">
        <v>4</v>
      </c>
      <c r="BU39" s="19">
        <v>1</v>
      </c>
      <c r="BV39" s="19">
        <v>0</v>
      </c>
      <c r="BW39" s="19">
        <v>3</v>
      </c>
      <c r="BX39" s="19">
        <v>0</v>
      </c>
      <c r="BY39" s="19">
        <v>8</v>
      </c>
      <c r="BZ39" s="19">
        <v>1</v>
      </c>
      <c r="CA39" s="19">
        <v>0</v>
      </c>
      <c r="CB39" s="19">
        <v>3</v>
      </c>
      <c r="CC39" s="19">
        <v>0</v>
      </c>
      <c r="CD39" s="32">
        <v>2</v>
      </c>
      <c r="CE39" s="19">
        <v>225</v>
      </c>
      <c r="CF39" s="19">
        <v>190</v>
      </c>
      <c r="CG39" s="19">
        <v>108</v>
      </c>
      <c r="CH39" s="19">
        <v>138</v>
      </c>
      <c r="CI39" s="19">
        <v>78</v>
      </c>
      <c r="CJ39" s="19">
        <v>76</v>
      </c>
      <c r="CK39" s="19">
        <v>56</v>
      </c>
      <c r="CL39" s="19">
        <v>52</v>
      </c>
      <c r="CM39" s="19">
        <v>47</v>
      </c>
      <c r="CN39" s="19">
        <v>12</v>
      </c>
      <c r="CO39" s="32">
        <v>44</v>
      </c>
      <c r="CP39" s="35">
        <f t="shared" si="20"/>
        <v>1.7777777777777778E-2</v>
      </c>
      <c r="CQ39" s="35">
        <f t="shared" si="20"/>
        <v>5.263157894736842E-3</v>
      </c>
      <c r="CR39" s="35">
        <f t="shared" si="20"/>
        <v>0</v>
      </c>
      <c r="CS39" s="35">
        <f t="shared" si="20"/>
        <v>2.1739130434782608E-2</v>
      </c>
      <c r="CT39" s="35">
        <f t="shared" si="20"/>
        <v>0</v>
      </c>
      <c r="CU39" s="35">
        <f t="shared" si="20"/>
        <v>0.10526315789473684</v>
      </c>
      <c r="CV39" s="35">
        <f t="shared" si="20"/>
        <v>1.7857142857142856E-2</v>
      </c>
      <c r="CW39" s="35">
        <f t="shared" si="20"/>
        <v>0</v>
      </c>
      <c r="CX39" s="35">
        <f t="shared" si="20"/>
        <v>6.3829787234042548E-2</v>
      </c>
      <c r="CY39" s="35">
        <f t="shared" si="20"/>
        <v>0</v>
      </c>
      <c r="CZ39" s="281">
        <f t="shared" si="20"/>
        <v>4.5454545454545456E-2</v>
      </c>
    </row>
    <row r="40" spans="1:104" x14ac:dyDescent="0.2">
      <c r="A40" s="22" t="s">
        <v>57</v>
      </c>
      <c r="B40" s="22" t="s">
        <v>3966</v>
      </c>
      <c r="C40" s="45"/>
      <c r="D40" s="45">
        <v>2018</v>
      </c>
      <c r="E40" s="22" t="s">
        <v>56</v>
      </c>
      <c r="F40" s="38"/>
      <c r="H40" s="19">
        <v>0</v>
      </c>
      <c r="I40" s="19">
        <v>0</v>
      </c>
      <c r="J40" s="19">
        <v>1</v>
      </c>
      <c r="K40" s="19">
        <v>1</v>
      </c>
      <c r="L40" s="19">
        <v>1</v>
      </c>
      <c r="P40" s="32"/>
      <c r="Q40" s="38"/>
      <c r="S40" s="19">
        <v>0</v>
      </c>
      <c r="T40" s="19">
        <v>1</v>
      </c>
      <c r="U40" s="19">
        <v>1</v>
      </c>
      <c r="V40" s="19">
        <v>1</v>
      </c>
      <c r="W40" s="19">
        <v>1</v>
      </c>
      <c r="AA40" s="32"/>
      <c r="AB40" s="38"/>
      <c r="AD40" s="19">
        <v>0</v>
      </c>
      <c r="AE40" s="19">
        <v>1</v>
      </c>
      <c r="AF40" s="19">
        <v>1</v>
      </c>
      <c r="AG40" s="19">
        <v>1</v>
      </c>
      <c r="AH40" s="19">
        <v>1</v>
      </c>
      <c r="AL40" s="32"/>
      <c r="AM40" s="38"/>
      <c r="AO40" s="19">
        <v>2.20085E-2</v>
      </c>
      <c r="AP40" s="19">
        <v>2.85451E-2</v>
      </c>
      <c r="AR40" s="19">
        <v>2.4032899999999999E-2</v>
      </c>
      <c r="AS40" s="19">
        <v>2.22661E-2</v>
      </c>
      <c r="AW40" s="32"/>
      <c r="AZ40" s="19">
        <v>0</v>
      </c>
      <c r="BA40" s="19">
        <v>0</v>
      </c>
      <c r="BC40" s="19">
        <v>0</v>
      </c>
      <c r="BD40" s="19">
        <v>0</v>
      </c>
      <c r="BI40" s="38"/>
      <c r="BK40" s="19">
        <f t="shared" si="22"/>
        <v>0</v>
      </c>
      <c r="BL40" s="19">
        <f t="shared" si="24"/>
        <v>0</v>
      </c>
      <c r="BN40" s="19">
        <f t="shared" si="23"/>
        <v>0</v>
      </c>
      <c r="BO40" s="19">
        <f t="shared" si="14"/>
        <v>0</v>
      </c>
      <c r="BS40" s="32"/>
      <c r="BT40" s="19">
        <v>0</v>
      </c>
      <c r="BU40" s="19">
        <v>1</v>
      </c>
      <c r="BV40" s="19">
        <v>0</v>
      </c>
      <c r="BW40" s="19">
        <v>0</v>
      </c>
      <c r="BX40" s="19">
        <v>0</v>
      </c>
      <c r="BY40" s="19">
        <v>0</v>
      </c>
      <c r="BZ40" s="19">
        <v>1</v>
      </c>
      <c r="CA40" s="19">
        <v>0</v>
      </c>
      <c r="CB40" s="19">
        <v>0</v>
      </c>
      <c r="CC40" s="19">
        <v>0</v>
      </c>
      <c r="CD40" s="32">
        <v>0</v>
      </c>
      <c r="CE40" s="19">
        <v>5</v>
      </c>
      <c r="CF40" s="19">
        <v>6</v>
      </c>
      <c r="CG40" s="19">
        <v>13</v>
      </c>
      <c r="CH40" s="19">
        <v>24</v>
      </c>
      <c r="CI40" s="19">
        <v>9</v>
      </c>
      <c r="CJ40" s="19">
        <v>9</v>
      </c>
      <c r="CK40" s="19">
        <v>5</v>
      </c>
      <c r="CL40" s="19">
        <v>13</v>
      </c>
      <c r="CM40" s="19">
        <v>8</v>
      </c>
      <c r="CN40" s="19">
        <v>0</v>
      </c>
      <c r="CO40" s="32">
        <v>0</v>
      </c>
      <c r="CP40" s="35">
        <f t="shared" si="20"/>
        <v>0</v>
      </c>
      <c r="CQ40" s="35">
        <f t="shared" si="20"/>
        <v>0.16666666666666666</v>
      </c>
      <c r="CR40" s="35">
        <f t="shared" si="20"/>
        <v>0</v>
      </c>
      <c r="CS40" s="35">
        <f t="shared" si="20"/>
        <v>0</v>
      </c>
      <c r="CT40" s="35">
        <f t="shared" si="20"/>
        <v>0</v>
      </c>
      <c r="CU40" s="35">
        <f t="shared" si="20"/>
        <v>0</v>
      </c>
      <c r="CV40" s="35">
        <f t="shared" si="20"/>
        <v>0.2</v>
      </c>
      <c r="CW40" s="35">
        <f t="shared" si="20"/>
        <v>0</v>
      </c>
      <c r="CX40" s="35">
        <f t="shared" si="20"/>
        <v>0</v>
      </c>
      <c r="CY40" s="35">
        <f t="shared" si="20"/>
        <v>0</v>
      </c>
      <c r="CZ40" s="281">
        <f t="shared" si="20"/>
        <v>0</v>
      </c>
    </row>
    <row r="41" spans="1:104" x14ac:dyDescent="0.2">
      <c r="A41" s="22" t="s">
        <v>59</v>
      </c>
      <c r="B41" s="22" t="s">
        <v>3967</v>
      </c>
      <c r="C41" s="45"/>
      <c r="D41" s="45"/>
      <c r="E41" s="22" t="s">
        <v>56</v>
      </c>
      <c r="F41" s="38"/>
      <c r="I41" s="19">
        <v>1</v>
      </c>
      <c r="J41" s="19">
        <v>1</v>
      </c>
      <c r="K41" s="19">
        <v>1</v>
      </c>
      <c r="L41" s="19">
        <v>1</v>
      </c>
      <c r="M41" s="19">
        <v>1</v>
      </c>
      <c r="N41" s="19">
        <v>1</v>
      </c>
      <c r="O41" s="19">
        <v>1</v>
      </c>
      <c r="P41" s="32">
        <v>1</v>
      </c>
      <c r="Q41" s="38"/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32">
        <v>0</v>
      </c>
      <c r="AB41" s="38"/>
      <c r="AE41" s="19">
        <v>1</v>
      </c>
      <c r="AF41" s="19">
        <v>1</v>
      </c>
      <c r="AG41" s="19">
        <v>1</v>
      </c>
      <c r="AH41" s="19">
        <v>1</v>
      </c>
      <c r="AI41" s="19">
        <v>1</v>
      </c>
      <c r="AJ41" s="19">
        <v>1</v>
      </c>
      <c r="AK41" s="19">
        <v>1</v>
      </c>
      <c r="AL41" s="32">
        <v>1</v>
      </c>
      <c r="AM41" s="38"/>
      <c r="AP41" s="19">
        <v>3.2882700000000001E-2</v>
      </c>
      <c r="AQ41" s="19">
        <v>5.0865199999999999E-2</v>
      </c>
      <c r="AR41" s="19">
        <v>3.37697E-2</v>
      </c>
      <c r="AS41" s="19">
        <v>2.63731E-2</v>
      </c>
      <c r="AT41" s="19">
        <v>3.4729299999999998E-2</v>
      </c>
      <c r="AU41" s="19">
        <v>3.10123E-2</v>
      </c>
      <c r="AV41" s="19">
        <v>3.2482999999999998E-2</v>
      </c>
      <c r="AW41" s="32">
        <v>3.18523E-2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1</v>
      </c>
      <c r="BH41" s="19">
        <v>1</v>
      </c>
      <c r="BI41" s="38"/>
      <c r="BL41" s="19">
        <f t="shared" si="24"/>
        <v>0</v>
      </c>
      <c r="BM41" s="19">
        <f t="shared" si="25"/>
        <v>0</v>
      </c>
      <c r="BN41" s="19">
        <f t="shared" si="23"/>
        <v>0</v>
      </c>
      <c r="BO41" s="19">
        <f t="shared" si="14"/>
        <v>0</v>
      </c>
      <c r="BP41" s="19">
        <f t="shared" si="15"/>
        <v>0</v>
      </c>
      <c r="BQ41" s="19">
        <f t="shared" si="16"/>
        <v>0</v>
      </c>
      <c r="BR41" s="19">
        <f t="shared" si="17"/>
        <v>1</v>
      </c>
      <c r="BS41" s="32">
        <f t="shared" si="18"/>
        <v>1</v>
      </c>
      <c r="BT41" s="19">
        <v>0</v>
      </c>
      <c r="BU41" s="19">
        <v>0</v>
      </c>
      <c r="BV41" s="19">
        <v>0</v>
      </c>
      <c r="BW41" s="19">
        <v>1</v>
      </c>
      <c r="BX41" s="19">
        <v>0</v>
      </c>
      <c r="BY41" s="19">
        <v>0</v>
      </c>
      <c r="BZ41" s="19">
        <v>2</v>
      </c>
      <c r="CA41" s="19">
        <v>1</v>
      </c>
      <c r="CB41" s="19">
        <v>2</v>
      </c>
      <c r="CC41" s="19">
        <v>0</v>
      </c>
      <c r="CD41" s="32">
        <v>1</v>
      </c>
      <c r="CE41" s="19">
        <v>5</v>
      </c>
      <c r="CF41" s="19">
        <v>3</v>
      </c>
      <c r="CG41" s="19">
        <v>30</v>
      </c>
      <c r="CH41" s="19">
        <v>33</v>
      </c>
      <c r="CI41" s="19">
        <v>14</v>
      </c>
      <c r="CJ41" s="19">
        <v>26</v>
      </c>
      <c r="CK41" s="19">
        <v>32</v>
      </c>
      <c r="CL41" s="19">
        <v>25</v>
      </c>
      <c r="CM41" s="19">
        <v>34</v>
      </c>
      <c r="CN41" s="19">
        <v>28</v>
      </c>
      <c r="CO41" s="32">
        <v>32</v>
      </c>
      <c r="CP41" s="35">
        <f t="shared" si="20"/>
        <v>0</v>
      </c>
      <c r="CQ41" s="35">
        <f t="shared" si="20"/>
        <v>0</v>
      </c>
      <c r="CR41" s="35">
        <f t="shared" si="20"/>
        <v>0</v>
      </c>
      <c r="CS41" s="35">
        <f t="shared" si="20"/>
        <v>3.0303030303030304E-2</v>
      </c>
      <c r="CT41" s="35">
        <f t="shared" si="20"/>
        <v>0</v>
      </c>
      <c r="CU41" s="35">
        <f t="shared" si="20"/>
        <v>0</v>
      </c>
      <c r="CV41" s="35">
        <f t="shared" si="20"/>
        <v>6.25E-2</v>
      </c>
      <c r="CW41" s="35">
        <f t="shared" si="20"/>
        <v>0.04</v>
      </c>
      <c r="CX41" s="35">
        <f t="shared" si="20"/>
        <v>5.8823529411764705E-2</v>
      </c>
      <c r="CY41" s="35">
        <f t="shared" si="20"/>
        <v>0</v>
      </c>
      <c r="CZ41" s="281">
        <f t="shared" si="20"/>
        <v>3.125E-2</v>
      </c>
    </row>
    <row r="42" spans="1:104" x14ac:dyDescent="0.2">
      <c r="A42" s="22" t="s">
        <v>61</v>
      </c>
      <c r="B42" s="22" t="s">
        <v>3968</v>
      </c>
      <c r="C42" s="45"/>
      <c r="D42" s="45">
        <v>2018</v>
      </c>
      <c r="E42" s="22" t="s">
        <v>56</v>
      </c>
      <c r="F42" s="38"/>
      <c r="H42" s="19">
        <v>0</v>
      </c>
      <c r="I42" s="19">
        <v>0</v>
      </c>
      <c r="P42" s="32"/>
      <c r="Q42" s="38"/>
      <c r="S42" s="19">
        <v>1</v>
      </c>
      <c r="T42" s="19">
        <v>1</v>
      </c>
      <c r="AA42" s="32"/>
      <c r="AB42" s="38"/>
      <c r="AD42" s="19">
        <v>1</v>
      </c>
      <c r="AE42" s="19">
        <v>1</v>
      </c>
      <c r="AL42" s="32"/>
      <c r="AM42" s="38"/>
      <c r="AO42" s="19">
        <v>2.0539499999999999E-2</v>
      </c>
      <c r="AP42" s="19">
        <v>2.08501E-2</v>
      </c>
      <c r="AQ42" s="19">
        <v>1.8687800000000001E-2</v>
      </c>
      <c r="AW42" s="32"/>
      <c r="AZ42" s="19">
        <v>0</v>
      </c>
      <c r="BA42" s="19">
        <v>0</v>
      </c>
      <c r="BB42" s="19">
        <v>0</v>
      </c>
      <c r="BI42" s="38"/>
      <c r="BK42" s="19">
        <f t="shared" si="22"/>
        <v>0</v>
      </c>
      <c r="BL42" s="19">
        <f t="shared" si="24"/>
        <v>0</v>
      </c>
      <c r="BM42" s="19">
        <f t="shared" si="25"/>
        <v>0</v>
      </c>
      <c r="BS42" s="32"/>
      <c r="BT42" s="19">
        <v>4</v>
      </c>
      <c r="BU42" s="19">
        <v>2</v>
      </c>
      <c r="BV42" s="19">
        <v>1</v>
      </c>
      <c r="BW42" s="19">
        <v>0</v>
      </c>
      <c r="BX42" s="19">
        <v>1</v>
      </c>
      <c r="BY42" s="19">
        <v>0</v>
      </c>
      <c r="BZ42" s="19">
        <v>6</v>
      </c>
      <c r="CA42" s="19">
        <v>4</v>
      </c>
      <c r="CB42" s="19">
        <v>0</v>
      </c>
      <c r="CC42" s="19">
        <v>0</v>
      </c>
      <c r="CD42" s="32">
        <v>0</v>
      </c>
      <c r="CE42" s="19">
        <v>109</v>
      </c>
      <c r="CF42" s="19">
        <v>74</v>
      </c>
      <c r="CG42" s="19">
        <v>71</v>
      </c>
      <c r="CH42" s="19">
        <v>105</v>
      </c>
      <c r="CI42" s="19">
        <v>74</v>
      </c>
      <c r="CJ42" s="19">
        <v>95</v>
      </c>
      <c r="CK42" s="19">
        <v>86</v>
      </c>
      <c r="CL42" s="19">
        <v>69</v>
      </c>
      <c r="CM42" s="19">
        <v>10</v>
      </c>
      <c r="CN42" s="19">
        <v>1</v>
      </c>
      <c r="CO42" s="32">
        <v>2</v>
      </c>
      <c r="CP42" s="35">
        <f t="shared" si="20"/>
        <v>3.669724770642202E-2</v>
      </c>
      <c r="CQ42" s="35">
        <f t="shared" si="20"/>
        <v>2.7027027027027029E-2</v>
      </c>
      <c r="CR42" s="35">
        <f t="shared" si="20"/>
        <v>1.4084507042253521E-2</v>
      </c>
      <c r="CS42" s="35">
        <f t="shared" si="20"/>
        <v>0</v>
      </c>
      <c r="CT42" s="35">
        <f t="shared" si="20"/>
        <v>1.3513513513513514E-2</v>
      </c>
      <c r="CU42" s="35">
        <f t="shared" si="20"/>
        <v>0</v>
      </c>
      <c r="CV42" s="35">
        <f t="shared" si="20"/>
        <v>6.9767441860465115E-2</v>
      </c>
      <c r="CW42" s="35">
        <f t="shared" si="20"/>
        <v>5.7971014492753624E-2</v>
      </c>
      <c r="CX42" s="35">
        <f t="shared" si="20"/>
        <v>0</v>
      </c>
      <c r="CY42" s="35">
        <f t="shared" si="20"/>
        <v>0</v>
      </c>
      <c r="CZ42" s="281">
        <f t="shared" si="20"/>
        <v>0</v>
      </c>
    </row>
    <row r="43" spans="1:104" x14ac:dyDescent="0.2">
      <c r="A43" s="22" t="s">
        <v>79</v>
      </c>
      <c r="B43" s="22" t="s">
        <v>3969</v>
      </c>
      <c r="C43" s="45"/>
      <c r="D43" s="45"/>
      <c r="E43" s="22" t="s">
        <v>56</v>
      </c>
      <c r="F43" s="38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32">
        <v>1</v>
      </c>
      <c r="Q43" s="38">
        <v>1</v>
      </c>
      <c r="R43" s="19">
        <v>1</v>
      </c>
      <c r="S43" s="19">
        <v>1</v>
      </c>
      <c r="T43" s="19">
        <v>1</v>
      </c>
      <c r="U43" s="19">
        <v>1</v>
      </c>
      <c r="V43" s="19">
        <v>1</v>
      </c>
      <c r="W43" s="19">
        <v>1</v>
      </c>
      <c r="X43" s="19">
        <v>1</v>
      </c>
      <c r="Y43" s="19">
        <v>1</v>
      </c>
      <c r="Z43" s="19">
        <v>1</v>
      </c>
      <c r="AA43" s="32">
        <v>1</v>
      </c>
      <c r="AB43" s="38">
        <v>1</v>
      </c>
      <c r="AC43" s="19">
        <v>1</v>
      </c>
      <c r="AD43" s="19">
        <v>1</v>
      </c>
      <c r="AE43" s="19">
        <v>1</v>
      </c>
      <c r="AF43" s="19">
        <v>1</v>
      </c>
      <c r="AG43" s="19">
        <v>1</v>
      </c>
      <c r="AH43" s="19">
        <v>1</v>
      </c>
      <c r="AI43" s="19">
        <v>1</v>
      </c>
      <c r="AJ43" s="19">
        <v>1</v>
      </c>
      <c r="AK43" s="19">
        <v>1</v>
      </c>
      <c r="AL43" s="32">
        <v>1</v>
      </c>
      <c r="AM43" s="38">
        <v>2.9639499999999999E-2</v>
      </c>
      <c r="AN43" s="19">
        <v>2.7533200000000001E-2</v>
      </c>
      <c r="AO43" s="19">
        <v>3.52149E-2</v>
      </c>
      <c r="AP43" s="19">
        <v>5.9042000000000001E-3</v>
      </c>
      <c r="AQ43" s="19">
        <v>3.6943299999999998E-2</v>
      </c>
      <c r="AR43" s="19">
        <v>3.6076200000000003E-2</v>
      </c>
      <c r="AS43" s="19">
        <v>3.1598000000000001E-2</v>
      </c>
      <c r="AT43" s="19">
        <v>3.66246E-2</v>
      </c>
      <c r="AU43" s="19">
        <v>3.3960799999999999E-2</v>
      </c>
      <c r="AV43" s="19">
        <v>4.0138500000000001E-2</v>
      </c>
      <c r="AW43" s="32">
        <v>5.1728099999999999E-2</v>
      </c>
      <c r="AX43" s="19">
        <v>0</v>
      </c>
      <c r="AY43" s="19">
        <v>0</v>
      </c>
      <c r="AZ43" s="19">
        <v>0</v>
      </c>
      <c r="BA43" s="19">
        <v>0</v>
      </c>
      <c r="BB43" s="19">
        <v>1</v>
      </c>
      <c r="BC43" s="19">
        <v>1</v>
      </c>
      <c r="BD43" s="19">
        <v>1</v>
      </c>
      <c r="BE43" s="19">
        <v>1</v>
      </c>
      <c r="BF43" s="19">
        <v>1</v>
      </c>
      <c r="BG43" s="19">
        <v>7</v>
      </c>
      <c r="BH43" s="19">
        <v>11</v>
      </c>
      <c r="BI43" s="38">
        <f t="shared" si="19"/>
        <v>0</v>
      </c>
      <c r="BJ43" s="19">
        <f t="shared" si="21"/>
        <v>0</v>
      </c>
      <c r="BK43" s="19">
        <f t="shared" si="22"/>
        <v>0</v>
      </c>
      <c r="BL43" s="19">
        <f t="shared" si="24"/>
        <v>0</v>
      </c>
      <c r="BM43" s="19">
        <f t="shared" si="25"/>
        <v>1</v>
      </c>
      <c r="BN43" s="19">
        <f t="shared" si="23"/>
        <v>1</v>
      </c>
      <c r="BO43" s="19">
        <f t="shared" si="14"/>
        <v>1</v>
      </c>
      <c r="BP43" s="19">
        <f t="shared" si="15"/>
        <v>1</v>
      </c>
      <c r="BQ43" s="19">
        <f t="shared" si="16"/>
        <v>1</v>
      </c>
      <c r="BR43" s="19">
        <f t="shared" si="17"/>
        <v>1</v>
      </c>
      <c r="BS43" s="32">
        <f t="shared" si="18"/>
        <v>1</v>
      </c>
      <c r="BT43" s="19">
        <v>0</v>
      </c>
      <c r="BU43" s="19">
        <v>0</v>
      </c>
      <c r="BV43" s="19">
        <v>0</v>
      </c>
      <c r="BW43" s="19">
        <v>0</v>
      </c>
      <c r="BX43" s="19">
        <v>1</v>
      </c>
      <c r="BY43" s="19">
        <v>0</v>
      </c>
      <c r="BZ43" s="19">
        <v>4</v>
      </c>
      <c r="CA43" s="19">
        <v>2</v>
      </c>
      <c r="CB43" s="19">
        <v>1</v>
      </c>
      <c r="CC43" s="19">
        <v>4</v>
      </c>
      <c r="CD43" s="32">
        <v>2</v>
      </c>
      <c r="CE43" s="19">
        <v>59</v>
      </c>
      <c r="CF43" s="19">
        <v>19</v>
      </c>
      <c r="CG43" s="19">
        <v>60</v>
      </c>
      <c r="CH43" s="19">
        <v>86</v>
      </c>
      <c r="CI43" s="19">
        <v>73</v>
      </c>
      <c r="CJ43" s="19">
        <v>81</v>
      </c>
      <c r="CK43" s="19">
        <v>89</v>
      </c>
      <c r="CL43" s="19">
        <v>106</v>
      </c>
      <c r="CM43" s="19">
        <v>82</v>
      </c>
      <c r="CN43" s="19">
        <v>88</v>
      </c>
      <c r="CO43" s="32">
        <v>91</v>
      </c>
      <c r="CP43" s="35">
        <f t="shared" si="20"/>
        <v>0</v>
      </c>
      <c r="CQ43" s="35">
        <f t="shared" si="20"/>
        <v>0</v>
      </c>
      <c r="CR43" s="35">
        <f t="shared" si="20"/>
        <v>0</v>
      </c>
      <c r="CS43" s="35">
        <f t="shared" si="20"/>
        <v>0</v>
      </c>
      <c r="CT43" s="35">
        <f t="shared" si="20"/>
        <v>1.3698630136986301E-2</v>
      </c>
      <c r="CU43" s="35">
        <f t="shared" si="20"/>
        <v>0</v>
      </c>
      <c r="CV43" s="35">
        <f t="shared" si="20"/>
        <v>4.49438202247191E-2</v>
      </c>
      <c r="CW43" s="35">
        <f t="shared" si="20"/>
        <v>1.8867924528301886E-2</v>
      </c>
      <c r="CX43" s="35">
        <f t="shared" si="20"/>
        <v>1.2195121951219513E-2</v>
      </c>
      <c r="CY43" s="35">
        <f t="shared" si="20"/>
        <v>4.5454545454545456E-2</v>
      </c>
      <c r="CZ43" s="281">
        <f t="shared" si="20"/>
        <v>2.197802197802198E-2</v>
      </c>
    </row>
    <row r="44" spans="1:104" x14ac:dyDescent="0.2">
      <c r="A44" s="22" t="s">
        <v>119</v>
      </c>
      <c r="B44" s="22" t="s">
        <v>3970</v>
      </c>
      <c r="C44" s="45"/>
      <c r="D44" s="45"/>
      <c r="E44" s="22" t="s">
        <v>56</v>
      </c>
      <c r="F44" s="38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32">
        <v>0</v>
      </c>
      <c r="Q44" s="38">
        <v>1</v>
      </c>
      <c r="R44" s="19">
        <v>1</v>
      </c>
      <c r="S44" s="19">
        <v>1</v>
      </c>
      <c r="T44" s="19">
        <v>1</v>
      </c>
      <c r="U44" s="19">
        <v>1</v>
      </c>
      <c r="V44" s="19">
        <v>1</v>
      </c>
      <c r="W44" s="19">
        <v>1</v>
      </c>
      <c r="X44" s="19">
        <v>1</v>
      </c>
      <c r="Y44" s="19">
        <v>1</v>
      </c>
      <c r="Z44" s="19">
        <v>1</v>
      </c>
      <c r="AA44" s="32">
        <v>1</v>
      </c>
      <c r="AB44" s="38">
        <v>1</v>
      </c>
      <c r="AC44" s="19">
        <v>1</v>
      </c>
      <c r="AD44" s="19">
        <v>1</v>
      </c>
      <c r="AE44" s="19">
        <v>1</v>
      </c>
      <c r="AF44" s="19">
        <v>1</v>
      </c>
      <c r="AG44" s="19">
        <v>1</v>
      </c>
      <c r="AH44" s="19">
        <v>1</v>
      </c>
      <c r="AI44" s="19">
        <v>1</v>
      </c>
      <c r="AJ44" s="19">
        <v>1</v>
      </c>
      <c r="AK44" s="19">
        <v>1</v>
      </c>
      <c r="AL44" s="32">
        <v>1</v>
      </c>
      <c r="AM44" s="38">
        <v>4.4403900000000003E-2</v>
      </c>
      <c r="AN44" s="19">
        <v>4.18549E-2</v>
      </c>
      <c r="AO44" s="19">
        <v>4.5535800000000001E-2</v>
      </c>
      <c r="AP44" s="19">
        <v>4.0974900000000002E-2</v>
      </c>
      <c r="AQ44" s="19">
        <v>6.0091699999999998E-2</v>
      </c>
      <c r="AR44" s="19">
        <v>4.9744999999999998E-2</v>
      </c>
      <c r="AS44" s="19">
        <v>4.7207100000000002E-2</v>
      </c>
      <c r="AT44" s="19">
        <v>4.3417400000000002E-2</v>
      </c>
      <c r="AU44" s="19">
        <v>3.5931100000000001E-2</v>
      </c>
      <c r="AV44" s="19">
        <v>3.7268099999999998E-2</v>
      </c>
      <c r="AW44" s="32">
        <v>3.8453300000000003E-2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1</v>
      </c>
      <c r="BH44" s="19">
        <v>2</v>
      </c>
      <c r="BI44" s="38">
        <f t="shared" si="19"/>
        <v>0</v>
      </c>
      <c r="BJ44" s="19">
        <f t="shared" si="21"/>
        <v>0</v>
      </c>
      <c r="BK44" s="19">
        <f t="shared" si="22"/>
        <v>0</v>
      </c>
      <c r="BL44" s="19">
        <f t="shared" si="24"/>
        <v>0</v>
      </c>
      <c r="BM44" s="19">
        <f t="shared" si="25"/>
        <v>0</v>
      </c>
      <c r="BN44" s="19">
        <f t="shared" si="23"/>
        <v>0</v>
      </c>
      <c r="BO44" s="19">
        <f t="shared" si="14"/>
        <v>0</v>
      </c>
      <c r="BP44" s="19">
        <f t="shared" si="15"/>
        <v>0</v>
      </c>
      <c r="BQ44" s="19">
        <f t="shared" si="16"/>
        <v>0</v>
      </c>
      <c r="BR44" s="19">
        <f t="shared" si="17"/>
        <v>1</v>
      </c>
      <c r="BS44" s="32">
        <f t="shared" si="18"/>
        <v>1</v>
      </c>
      <c r="BT44" s="19">
        <v>1</v>
      </c>
      <c r="BU44" s="19">
        <v>0</v>
      </c>
      <c r="BV44" s="19">
        <v>1</v>
      </c>
      <c r="BW44" s="19">
        <v>0</v>
      </c>
      <c r="BX44" s="19">
        <v>1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32">
        <v>3</v>
      </c>
      <c r="CE44" s="19">
        <v>28</v>
      </c>
      <c r="CF44" s="19">
        <v>30</v>
      </c>
      <c r="CG44" s="19">
        <v>46</v>
      </c>
      <c r="CH44" s="19">
        <v>44</v>
      </c>
      <c r="CI44" s="19">
        <v>42</v>
      </c>
      <c r="CJ44" s="19">
        <v>20</v>
      </c>
      <c r="CK44" s="19">
        <v>25</v>
      </c>
      <c r="CL44" s="19">
        <v>20</v>
      </c>
      <c r="CM44" s="19">
        <v>74</v>
      </c>
      <c r="CN44" s="19">
        <v>58</v>
      </c>
      <c r="CO44" s="32">
        <v>61</v>
      </c>
      <c r="CP44" s="35">
        <f t="shared" si="20"/>
        <v>3.5714285714285712E-2</v>
      </c>
      <c r="CQ44" s="35">
        <f t="shared" si="20"/>
        <v>0</v>
      </c>
      <c r="CR44" s="35">
        <f t="shared" si="20"/>
        <v>2.1739130434782608E-2</v>
      </c>
      <c r="CS44" s="35">
        <f t="shared" si="20"/>
        <v>0</v>
      </c>
      <c r="CT44" s="35">
        <f t="shared" si="20"/>
        <v>2.3809523809523808E-2</v>
      </c>
      <c r="CU44" s="35">
        <f t="shared" si="20"/>
        <v>0</v>
      </c>
      <c r="CV44" s="35">
        <f t="shared" si="20"/>
        <v>0</v>
      </c>
      <c r="CW44" s="35">
        <f t="shared" si="20"/>
        <v>0</v>
      </c>
      <c r="CX44" s="35">
        <f t="shared" si="20"/>
        <v>0</v>
      </c>
      <c r="CY44" s="35">
        <f t="shared" si="20"/>
        <v>0</v>
      </c>
      <c r="CZ44" s="281">
        <f t="shared" si="20"/>
        <v>4.9180327868852458E-2</v>
      </c>
    </row>
    <row r="45" spans="1:104" x14ac:dyDescent="0.2">
      <c r="A45" s="22" t="s">
        <v>69</v>
      </c>
      <c r="B45" s="22" t="s">
        <v>3971</v>
      </c>
      <c r="C45" s="45"/>
      <c r="D45" s="45"/>
      <c r="E45" s="22" t="s">
        <v>56</v>
      </c>
      <c r="F45" s="38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1</v>
      </c>
      <c r="O45" s="19">
        <v>1</v>
      </c>
      <c r="P45" s="32">
        <v>1</v>
      </c>
      <c r="Q45" s="38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1</v>
      </c>
      <c r="Z45" s="19">
        <v>1</v>
      </c>
      <c r="AA45" s="32">
        <v>1</v>
      </c>
      <c r="AB45" s="38">
        <v>1</v>
      </c>
      <c r="AC45" s="19">
        <v>1</v>
      </c>
      <c r="AD45" s="19">
        <v>1</v>
      </c>
      <c r="AE45" s="19">
        <v>1</v>
      </c>
      <c r="AF45" s="19">
        <v>1</v>
      </c>
      <c r="AG45" s="19">
        <v>1</v>
      </c>
      <c r="AH45" s="19">
        <v>1</v>
      </c>
      <c r="AI45" s="19">
        <v>1</v>
      </c>
      <c r="AJ45" s="19">
        <v>1</v>
      </c>
      <c r="AK45" s="19">
        <v>1</v>
      </c>
      <c r="AL45" s="32">
        <v>1</v>
      </c>
      <c r="AM45" s="38">
        <v>2.0593600000000001E-3</v>
      </c>
      <c r="AN45" s="19">
        <v>3.1405600000000001E-3</v>
      </c>
      <c r="AO45" s="19">
        <v>3.9603099999999999E-3</v>
      </c>
      <c r="AP45" s="19">
        <v>1.74892E-2</v>
      </c>
      <c r="AQ45" s="19">
        <v>4.31432E-3</v>
      </c>
      <c r="AR45" s="19">
        <v>7.7925499999999997E-3</v>
      </c>
      <c r="AS45" s="19">
        <v>3.2548100000000003E-2</v>
      </c>
      <c r="AT45" s="19">
        <v>3.9685199999999997E-2</v>
      </c>
      <c r="AU45" s="19">
        <v>4.1534599999999998E-2</v>
      </c>
      <c r="AV45" s="19">
        <v>4.8237599999999999E-2</v>
      </c>
      <c r="AW45" s="32">
        <v>5.4556E-2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1</v>
      </c>
      <c r="BG45" s="19">
        <v>0</v>
      </c>
      <c r="BH45" s="19">
        <v>14</v>
      </c>
      <c r="BI45" s="38">
        <f t="shared" si="19"/>
        <v>0</v>
      </c>
      <c r="BJ45" s="19">
        <f t="shared" si="21"/>
        <v>0</v>
      </c>
      <c r="BK45" s="19">
        <f t="shared" si="22"/>
        <v>0</v>
      </c>
      <c r="BL45" s="19">
        <f t="shared" si="24"/>
        <v>0</v>
      </c>
      <c r="BM45" s="19">
        <f t="shared" si="25"/>
        <v>0</v>
      </c>
      <c r="BN45" s="19">
        <f t="shared" si="23"/>
        <v>0</v>
      </c>
      <c r="BO45" s="19">
        <f t="shared" si="14"/>
        <v>0</v>
      </c>
      <c r="BP45" s="19">
        <f t="shared" si="15"/>
        <v>0</v>
      </c>
      <c r="BQ45" s="19">
        <f t="shared" si="16"/>
        <v>1</v>
      </c>
      <c r="BR45" s="19">
        <f t="shared" si="17"/>
        <v>0</v>
      </c>
      <c r="BS45" s="32">
        <f t="shared" si="18"/>
        <v>1</v>
      </c>
      <c r="BT45" s="19">
        <v>0</v>
      </c>
      <c r="BU45" s="19">
        <v>0</v>
      </c>
      <c r="BV45" s="19">
        <v>1</v>
      </c>
      <c r="BW45" s="19">
        <v>1</v>
      </c>
      <c r="BX45" s="19">
        <v>2</v>
      </c>
      <c r="BY45" s="19">
        <v>1</v>
      </c>
      <c r="BZ45" s="19">
        <v>3</v>
      </c>
      <c r="CA45" s="19">
        <v>2</v>
      </c>
      <c r="CB45" s="19">
        <v>2</v>
      </c>
      <c r="CC45" s="19">
        <v>6</v>
      </c>
      <c r="CD45" s="32">
        <v>6</v>
      </c>
      <c r="CE45" s="19">
        <v>91</v>
      </c>
      <c r="CF45" s="19">
        <v>43</v>
      </c>
      <c r="CG45" s="19">
        <v>97</v>
      </c>
      <c r="CH45" s="19">
        <v>160</v>
      </c>
      <c r="CI45" s="19">
        <v>172</v>
      </c>
      <c r="CJ45" s="19">
        <v>143</v>
      </c>
      <c r="CK45" s="19">
        <v>135</v>
      </c>
      <c r="CL45" s="19">
        <v>166</v>
      </c>
      <c r="CM45" s="19">
        <v>268</v>
      </c>
      <c r="CN45" s="19">
        <v>260</v>
      </c>
      <c r="CO45" s="32">
        <v>289</v>
      </c>
      <c r="CP45" s="35">
        <f t="shared" si="20"/>
        <v>0</v>
      </c>
      <c r="CQ45" s="35">
        <f t="shared" si="20"/>
        <v>0</v>
      </c>
      <c r="CR45" s="35">
        <f t="shared" si="20"/>
        <v>1.0309278350515464E-2</v>
      </c>
      <c r="CS45" s="35">
        <f t="shared" si="20"/>
        <v>6.2500000000000003E-3</v>
      </c>
      <c r="CT45" s="35">
        <f t="shared" si="20"/>
        <v>1.1627906976744186E-2</v>
      </c>
      <c r="CU45" s="35">
        <f t="shared" si="20"/>
        <v>6.993006993006993E-3</v>
      </c>
      <c r="CV45" s="35">
        <f t="shared" si="20"/>
        <v>2.2222222222222223E-2</v>
      </c>
      <c r="CW45" s="35">
        <f t="shared" si="20"/>
        <v>1.2048192771084338E-2</v>
      </c>
      <c r="CX45" s="35">
        <f t="shared" si="20"/>
        <v>7.462686567164179E-3</v>
      </c>
      <c r="CY45" s="35">
        <f t="shared" si="20"/>
        <v>2.3076923076923078E-2</v>
      </c>
      <c r="CZ45" s="281">
        <f t="shared" si="20"/>
        <v>2.0761245674740483E-2</v>
      </c>
    </row>
    <row r="46" spans="1:104" x14ac:dyDescent="0.2">
      <c r="A46" s="22" t="s">
        <v>97</v>
      </c>
      <c r="B46" s="22" t="s">
        <v>3972</v>
      </c>
      <c r="C46" s="45"/>
      <c r="D46" s="45"/>
      <c r="E46" s="22" t="s">
        <v>56</v>
      </c>
      <c r="F46" s="38">
        <v>0</v>
      </c>
      <c r="G46" s="19">
        <v>1</v>
      </c>
      <c r="H46" s="19">
        <v>0</v>
      </c>
      <c r="I46" s="19">
        <v>0</v>
      </c>
      <c r="J46" s="19">
        <v>0</v>
      </c>
      <c r="K46" s="19">
        <v>0</v>
      </c>
      <c r="L46" s="19">
        <v>1</v>
      </c>
      <c r="M46" s="19">
        <v>1</v>
      </c>
      <c r="N46" s="19">
        <v>1</v>
      </c>
      <c r="O46" s="19">
        <v>1</v>
      </c>
      <c r="P46" s="32">
        <v>1</v>
      </c>
      <c r="Q46" s="38">
        <v>1</v>
      </c>
      <c r="R46" s="19">
        <v>1</v>
      </c>
      <c r="S46" s="19">
        <v>1</v>
      </c>
      <c r="T46" s="19">
        <v>1</v>
      </c>
      <c r="U46" s="19">
        <v>1</v>
      </c>
      <c r="V46" s="19">
        <v>1</v>
      </c>
      <c r="W46" s="19">
        <v>1</v>
      </c>
      <c r="X46" s="19">
        <v>1</v>
      </c>
      <c r="Y46" s="19">
        <v>1</v>
      </c>
      <c r="Z46" s="19">
        <v>1</v>
      </c>
      <c r="AA46" s="32">
        <v>1</v>
      </c>
      <c r="AB46" s="38">
        <v>1</v>
      </c>
      <c r="AC46" s="19">
        <v>1</v>
      </c>
      <c r="AD46" s="19">
        <v>1</v>
      </c>
      <c r="AE46" s="19">
        <v>1</v>
      </c>
      <c r="AF46" s="19">
        <v>1</v>
      </c>
      <c r="AG46" s="19">
        <v>1</v>
      </c>
      <c r="AH46" s="19">
        <v>1</v>
      </c>
      <c r="AI46" s="19">
        <v>1</v>
      </c>
      <c r="AJ46" s="19">
        <v>1</v>
      </c>
      <c r="AK46" s="19">
        <v>1</v>
      </c>
      <c r="AL46" s="32">
        <v>1</v>
      </c>
      <c r="AM46" s="38">
        <v>3.5292499999999997E-2</v>
      </c>
      <c r="AN46" s="19">
        <v>2.9949E-2</v>
      </c>
      <c r="AO46" s="19">
        <v>2.6410800000000002E-2</v>
      </c>
      <c r="AP46" s="19">
        <v>2.7829699999999999E-2</v>
      </c>
      <c r="AQ46" s="19">
        <v>3.0519899999999999E-2</v>
      </c>
      <c r="AS46" s="19">
        <v>3.3547399999999998E-2</v>
      </c>
      <c r="AT46" s="19">
        <v>2.7682399999999999E-2</v>
      </c>
      <c r="AU46" s="19">
        <v>2.6549E-2</v>
      </c>
      <c r="AV46" s="19">
        <v>2.9413700000000001E-2</v>
      </c>
      <c r="AW46" s="32">
        <v>3.0294499999999999E-2</v>
      </c>
      <c r="AX46" s="19">
        <v>0</v>
      </c>
      <c r="AY46" s="19">
        <v>0</v>
      </c>
      <c r="AZ46" s="19">
        <v>1</v>
      </c>
      <c r="BA46" s="19">
        <v>0</v>
      </c>
      <c r="BB46" s="19">
        <v>0</v>
      </c>
      <c r="BC46" s="42"/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38">
        <f t="shared" si="19"/>
        <v>0</v>
      </c>
      <c r="BJ46" s="19">
        <f t="shared" si="21"/>
        <v>0</v>
      </c>
      <c r="BK46" s="19">
        <f t="shared" si="22"/>
        <v>1</v>
      </c>
      <c r="BL46" s="19">
        <f t="shared" si="24"/>
        <v>0</v>
      </c>
      <c r="BM46" s="19">
        <f t="shared" si="25"/>
        <v>0</v>
      </c>
      <c r="BO46" s="19">
        <f t="shared" si="14"/>
        <v>0</v>
      </c>
      <c r="BP46" s="19">
        <f t="shared" si="15"/>
        <v>0</v>
      </c>
      <c r="BQ46" s="19">
        <f t="shared" si="16"/>
        <v>0</v>
      </c>
      <c r="BR46" s="19">
        <f t="shared" si="17"/>
        <v>0</v>
      </c>
      <c r="BS46" s="32">
        <f t="shared" si="18"/>
        <v>0</v>
      </c>
      <c r="BT46" s="19">
        <v>11</v>
      </c>
      <c r="BU46" s="19">
        <v>9</v>
      </c>
      <c r="BV46" s="19">
        <v>5</v>
      </c>
      <c r="BW46" s="19">
        <v>11</v>
      </c>
      <c r="BX46" s="19">
        <v>13</v>
      </c>
      <c r="BY46" s="19">
        <v>10</v>
      </c>
      <c r="BZ46" s="19">
        <v>5</v>
      </c>
      <c r="CA46" s="19">
        <v>1</v>
      </c>
      <c r="CB46" s="19">
        <v>3</v>
      </c>
      <c r="CC46" s="19">
        <v>4</v>
      </c>
      <c r="CD46" s="32">
        <v>4</v>
      </c>
      <c r="CE46" s="19">
        <v>212</v>
      </c>
      <c r="CF46" s="19">
        <v>181</v>
      </c>
      <c r="CG46" s="19">
        <v>382</v>
      </c>
      <c r="CH46" s="19">
        <v>359</v>
      </c>
      <c r="CI46" s="19">
        <v>672</v>
      </c>
      <c r="CJ46" s="19">
        <v>490</v>
      </c>
      <c r="CK46" s="19">
        <v>357</v>
      </c>
      <c r="CL46" s="19">
        <v>520</v>
      </c>
      <c r="CM46" s="19">
        <v>283</v>
      </c>
      <c r="CN46" s="19">
        <v>251</v>
      </c>
      <c r="CO46" s="32">
        <v>196</v>
      </c>
      <c r="CP46" s="35">
        <f t="shared" si="20"/>
        <v>5.1886792452830191E-2</v>
      </c>
      <c r="CQ46" s="35">
        <f t="shared" si="20"/>
        <v>4.9723756906077346E-2</v>
      </c>
      <c r="CR46" s="35">
        <f t="shared" si="20"/>
        <v>1.3089005235602094E-2</v>
      </c>
      <c r="CS46" s="35">
        <f t="shared" si="20"/>
        <v>3.0640668523676879E-2</v>
      </c>
      <c r="CT46" s="35">
        <f t="shared" si="20"/>
        <v>1.9345238095238096E-2</v>
      </c>
      <c r="CU46" s="35">
        <f t="shared" si="20"/>
        <v>2.0408163265306121E-2</v>
      </c>
      <c r="CV46" s="35">
        <f t="shared" si="20"/>
        <v>1.4005602240896359E-2</v>
      </c>
      <c r="CW46" s="35">
        <f t="shared" si="20"/>
        <v>1.9230769230769232E-3</v>
      </c>
      <c r="CX46" s="35">
        <f t="shared" si="20"/>
        <v>1.0600706713780919E-2</v>
      </c>
      <c r="CY46" s="35">
        <f t="shared" si="20"/>
        <v>1.5936254980079681E-2</v>
      </c>
      <c r="CZ46" s="281">
        <f t="shared" si="20"/>
        <v>2.0408163265306121E-2</v>
      </c>
    </row>
    <row r="47" spans="1:104" x14ac:dyDescent="0.2">
      <c r="A47" s="22" t="s">
        <v>91</v>
      </c>
      <c r="B47" s="22" t="s">
        <v>3973</v>
      </c>
      <c r="C47" s="45"/>
      <c r="D47" s="45"/>
      <c r="E47" s="22" t="s">
        <v>56</v>
      </c>
      <c r="F47" s="38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1</v>
      </c>
      <c r="M47" s="19">
        <v>1</v>
      </c>
      <c r="N47" s="19">
        <v>1</v>
      </c>
      <c r="O47" s="19">
        <v>1</v>
      </c>
      <c r="P47" s="32">
        <v>1</v>
      </c>
      <c r="Q47" s="38">
        <v>1</v>
      </c>
      <c r="R47" s="19">
        <v>1</v>
      </c>
      <c r="S47" s="19">
        <v>1</v>
      </c>
      <c r="T47" s="19">
        <v>1</v>
      </c>
      <c r="U47" s="19">
        <v>1</v>
      </c>
      <c r="V47" s="19">
        <v>1</v>
      </c>
      <c r="W47" s="19">
        <v>1</v>
      </c>
      <c r="X47" s="19">
        <v>1</v>
      </c>
      <c r="Y47" s="19">
        <v>1</v>
      </c>
      <c r="Z47" s="19">
        <v>1</v>
      </c>
      <c r="AA47" s="32">
        <v>1</v>
      </c>
      <c r="AB47" s="38">
        <v>1</v>
      </c>
      <c r="AC47" s="19">
        <v>1</v>
      </c>
      <c r="AD47" s="19">
        <v>1</v>
      </c>
      <c r="AE47" s="19">
        <v>1</v>
      </c>
      <c r="AF47" s="19">
        <v>1</v>
      </c>
      <c r="AG47" s="19">
        <v>1</v>
      </c>
      <c r="AH47" s="19">
        <v>1</v>
      </c>
      <c r="AI47" s="19">
        <v>1</v>
      </c>
      <c r="AJ47" s="19">
        <v>1</v>
      </c>
      <c r="AK47" s="19">
        <v>1</v>
      </c>
      <c r="AL47" s="32">
        <v>1</v>
      </c>
      <c r="AM47" s="38">
        <v>1.88206E-2</v>
      </c>
      <c r="AN47" s="19">
        <v>2.7179700000000001E-2</v>
      </c>
      <c r="AO47" s="19">
        <v>1.8834E-2</v>
      </c>
      <c r="AP47" s="19">
        <v>3.0075399999999999E-2</v>
      </c>
      <c r="AQ47" s="19">
        <v>3.0019199999999999E-2</v>
      </c>
      <c r="AR47" s="19">
        <v>2.8555299999999999E-2</v>
      </c>
      <c r="AS47" s="19">
        <v>2.3748399999999999E-2</v>
      </c>
      <c r="AT47" s="19">
        <v>2.7917500000000001E-2</v>
      </c>
      <c r="AU47" s="19">
        <v>2.71513E-2</v>
      </c>
      <c r="AV47" s="19">
        <v>3.15772E-2</v>
      </c>
      <c r="AW47" s="32">
        <v>2.7589800000000001E-2</v>
      </c>
      <c r="AX47" s="19">
        <v>0</v>
      </c>
      <c r="AY47" s="19">
        <v>0</v>
      </c>
      <c r="AZ47" s="19">
        <v>0</v>
      </c>
      <c r="BA47" s="19">
        <v>0</v>
      </c>
      <c r="BB47" s="19">
        <v>0</v>
      </c>
      <c r="BC47" s="19">
        <v>0</v>
      </c>
      <c r="BD47" s="19">
        <v>0</v>
      </c>
      <c r="BE47" s="19">
        <v>0</v>
      </c>
      <c r="BF47" s="19">
        <v>0</v>
      </c>
      <c r="BG47" s="19">
        <v>2</v>
      </c>
      <c r="BH47" s="19">
        <v>0</v>
      </c>
      <c r="BI47" s="38">
        <f t="shared" si="19"/>
        <v>0</v>
      </c>
      <c r="BJ47" s="19">
        <f t="shared" si="21"/>
        <v>0</v>
      </c>
      <c r="BK47" s="19">
        <f t="shared" si="22"/>
        <v>0</v>
      </c>
      <c r="BL47" s="19">
        <f t="shared" si="24"/>
        <v>0</v>
      </c>
      <c r="BM47" s="19">
        <f t="shared" si="25"/>
        <v>0</v>
      </c>
      <c r="BN47" s="19">
        <f t="shared" si="23"/>
        <v>0</v>
      </c>
      <c r="BO47" s="19">
        <f t="shared" si="14"/>
        <v>0</v>
      </c>
      <c r="BP47" s="19">
        <f t="shared" si="15"/>
        <v>0</v>
      </c>
      <c r="BQ47" s="19">
        <f t="shared" si="16"/>
        <v>0</v>
      </c>
      <c r="BR47" s="19">
        <f t="shared" si="17"/>
        <v>1</v>
      </c>
      <c r="BS47" s="32">
        <f t="shared" si="18"/>
        <v>0</v>
      </c>
      <c r="BT47" s="19">
        <v>2</v>
      </c>
      <c r="BU47" s="19">
        <v>3</v>
      </c>
      <c r="BV47" s="19">
        <v>8</v>
      </c>
      <c r="BW47" s="19">
        <v>10</v>
      </c>
      <c r="BX47" s="19">
        <v>17</v>
      </c>
      <c r="BY47" s="19">
        <v>17</v>
      </c>
      <c r="BZ47" s="19">
        <v>9</v>
      </c>
      <c r="CA47" s="19">
        <v>6</v>
      </c>
      <c r="CB47" s="19">
        <v>12</v>
      </c>
      <c r="CC47" s="19">
        <v>18</v>
      </c>
      <c r="CD47" s="32">
        <v>29</v>
      </c>
      <c r="CE47" s="19">
        <v>89</v>
      </c>
      <c r="CF47" s="19">
        <v>127</v>
      </c>
      <c r="CG47" s="19">
        <v>387</v>
      </c>
      <c r="CH47" s="19">
        <v>492</v>
      </c>
      <c r="CI47" s="19">
        <v>541</v>
      </c>
      <c r="CJ47" s="19">
        <v>472</v>
      </c>
      <c r="CK47" s="19">
        <v>535</v>
      </c>
      <c r="CL47" s="19">
        <v>415</v>
      </c>
      <c r="CM47" s="19">
        <v>538</v>
      </c>
      <c r="CN47" s="19">
        <v>548</v>
      </c>
      <c r="CO47" s="32">
        <v>535</v>
      </c>
      <c r="CP47" s="35">
        <f t="shared" si="20"/>
        <v>2.247191011235955E-2</v>
      </c>
      <c r="CQ47" s="35">
        <f t="shared" si="20"/>
        <v>2.3622047244094488E-2</v>
      </c>
      <c r="CR47" s="35">
        <f t="shared" si="20"/>
        <v>2.0671834625322998E-2</v>
      </c>
      <c r="CS47" s="35">
        <f t="shared" si="20"/>
        <v>2.032520325203252E-2</v>
      </c>
      <c r="CT47" s="35">
        <f t="shared" si="20"/>
        <v>3.1423290203327174E-2</v>
      </c>
      <c r="CU47" s="35">
        <f t="shared" si="20"/>
        <v>3.6016949152542374E-2</v>
      </c>
      <c r="CV47" s="35">
        <f t="shared" si="20"/>
        <v>1.6822429906542057E-2</v>
      </c>
      <c r="CW47" s="35">
        <f t="shared" si="20"/>
        <v>1.4457831325301205E-2</v>
      </c>
      <c r="CX47" s="35">
        <f t="shared" si="20"/>
        <v>2.2304832713754646E-2</v>
      </c>
      <c r="CY47" s="35">
        <f t="shared" si="20"/>
        <v>3.2846715328467155E-2</v>
      </c>
      <c r="CZ47" s="281">
        <f t="shared" si="20"/>
        <v>5.4205607476635512E-2</v>
      </c>
    </row>
    <row r="48" spans="1:104" x14ac:dyDescent="0.2">
      <c r="A48" s="22" t="s">
        <v>93</v>
      </c>
      <c r="B48" s="22" t="s">
        <v>3974</v>
      </c>
      <c r="C48" s="45"/>
      <c r="D48" s="45"/>
      <c r="E48" s="22" t="s">
        <v>56</v>
      </c>
      <c r="F48" s="38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32">
        <v>0</v>
      </c>
      <c r="Q48" s="38">
        <v>1</v>
      </c>
      <c r="R48" s="19">
        <v>1</v>
      </c>
      <c r="S48" s="19">
        <v>1</v>
      </c>
      <c r="T48" s="19">
        <v>1</v>
      </c>
      <c r="U48" s="19">
        <v>1</v>
      </c>
      <c r="V48" s="19">
        <v>1</v>
      </c>
      <c r="W48" s="19">
        <v>1</v>
      </c>
      <c r="X48" s="19">
        <v>1</v>
      </c>
      <c r="Y48" s="19">
        <v>1</v>
      </c>
      <c r="Z48" s="19">
        <v>1</v>
      </c>
      <c r="AA48" s="32">
        <v>1</v>
      </c>
      <c r="AB48" s="38">
        <v>1</v>
      </c>
      <c r="AC48" s="19">
        <v>1</v>
      </c>
      <c r="AD48" s="19">
        <v>1</v>
      </c>
      <c r="AE48" s="19">
        <v>1</v>
      </c>
      <c r="AF48" s="19">
        <v>1</v>
      </c>
      <c r="AG48" s="19">
        <v>1</v>
      </c>
      <c r="AH48" s="19">
        <v>1</v>
      </c>
      <c r="AI48" s="19">
        <v>1</v>
      </c>
      <c r="AJ48" s="19">
        <v>1</v>
      </c>
      <c r="AK48" s="19">
        <v>1</v>
      </c>
      <c r="AL48" s="32">
        <v>1</v>
      </c>
      <c r="AM48" s="38">
        <v>3.6440399999999998E-2</v>
      </c>
      <c r="AN48" s="19">
        <v>3.8600799999999998E-2</v>
      </c>
      <c r="AO48" s="19">
        <v>3.3879399999999997E-2</v>
      </c>
      <c r="AP48" s="19">
        <v>3.7326600000000001E-2</v>
      </c>
      <c r="AQ48" s="19">
        <v>3.6988399999999998E-2</v>
      </c>
      <c r="AR48" s="19">
        <v>3.8463400000000002E-2</v>
      </c>
      <c r="AS48" s="19">
        <v>3.9378099999999999E-2</v>
      </c>
      <c r="AT48" s="19">
        <v>4.15009E-2</v>
      </c>
      <c r="AU48" s="19">
        <v>3.8041400000000003E-2</v>
      </c>
      <c r="AV48" s="19">
        <v>4.1034399999999999E-2</v>
      </c>
      <c r="AW48" s="32">
        <v>4.0653500000000002E-2</v>
      </c>
      <c r="AX48" s="19">
        <v>0</v>
      </c>
      <c r="AY48" s="19">
        <v>0</v>
      </c>
      <c r="AZ48" s="19">
        <v>1</v>
      </c>
      <c r="BA48" s="19">
        <v>1</v>
      </c>
      <c r="BB48" s="19">
        <v>0</v>
      </c>
      <c r="BC48" s="19">
        <v>0</v>
      </c>
      <c r="BD48" s="19">
        <v>0</v>
      </c>
      <c r="BE48" s="19">
        <v>0</v>
      </c>
      <c r="BF48" s="19">
        <v>1</v>
      </c>
      <c r="BG48" s="19">
        <v>1</v>
      </c>
      <c r="BH48" s="19">
        <v>1</v>
      </c>
      <c r="BI48" s="38">
        <f t="shared" si="19"/>
        <v>0</v>
      </c>
      <c r="BJ48" s="19">
        <f t="shared" si="21"/>
        <v>0</v>
      </c>
      <c r="BK48" s="19">
        <f t="shared" si="22"/>
        <v>1</v>
      </c>
      <c r="BL48" s="19">
        <f t="shared" si="24"/>
        <v>1</v>
      </c>
      <c r="BM48" s="19">
        <f t="shared" si="25"/>
        <v>0</v>
      </c>
      <c r="BN48" s="19">
        <f t="shared" si="23"/>
        <v>0</v>
      </c>
      <c r="BO48" s="19">
        <f t="shared" si="14"/>
        <v>0</v>
      </c>
      <c r="BP48" s="19">
        <f t="shared" si="15"/>
        <v>0</v>
      </c>
      <c r="BQ48" s="19">
        <f t="shared" si="16"/>
        <v>1</v>
      </c>
      <c r="BR48" s="19">
        <f t="shared" si="17"/>
        <v>1</v>
      </c>
      <c r="BS48" s="32">
        <f t="shared" si="18"/>
        <v>1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32">
        <v>0</v>
      </c>
      <c r="CE48" s="19">
        <v>63</v>
      </c>
      <c r="CF48" s="19">
        <v>9</v>
      </c>
      <c r="CG48" s="19">
        <v>8</v>
      </c>
      <c r="CH48" s="19">
        <v>13</v>
      </c>
      <c r="CI48" s="19">
        <v>14</v>
      </c>
      <c r="CJ48" s="19">
        <v>13</v>
      </c>
      <c r="CK48" s="19">
        <v>9</v>
      </c>
      <c r="CL48" s="19">
        <v>3</v>
      </c>
      <c r="CM48" s="19">
        <v>4</v>
      </c>
      <c r="CN48" s="19">
        <v>6</v>
      </c>
      <c r="CO48" s="32">
        <v>13</v>
      </c>
      <c r="CP48" s="35">
        <f t="shared" si="20"/>
        <v>0</v>
      </c>
      <c r="CQ48" s="35">
        <f t="shared" si="20"/>
        <v>0</v>
      </c>
      <c r="CR48" s="35">
        <f t="shared" si="20"/>
        <v>0</v>
      </c>
      <c r="CS48" s="35">
        <f t="shared" si="20"/>
        <v>0</v>
      </c>
      <c r="CT48" s="35">
        <f t="shared" si="20"/>
        <v>0</v>
      </c>
      <c r="CU48" s="35">
        <f t="shared" si="20"/>
        <v>0</v>
      </c>
      <c r="CV48" s="35">
        <f t="shared" si="20"/>
        <v>0</v>
      </c>
      <c r="CW48" s="35">
        <f t="shared" si="20"/>
        <v>0</v>
      </c>
      <c r="CX48" s="35">
        <f t="shared" si="20"/>
        <v>0</v>
      </c>
      <c r="CY48" s="35">
        <f t="shared" si="20"/>
        <v>0</v>
      </c>
      <c r="CZ48" s="281">
        <f t="shared" si="20"/>
        <v>0</v>
      </c>
    </row>
    <row r="49" spans="1:104" x14ac:dyDescent="0.2">
      <c r="A49" s="22" t="s">
        <v>121</v>
      </c>
      <c r="B49" s="22" t="s">
        <v>3975</v>
      </c>
      <c r="C49" s="45"/>
      <c r="D49" s="45"/>
      <c r="E49" s="22" t="s">
        <v>56</v>
      </c>
      <c r="F49" s="38">
        <v>0</v>
      </c>
      <c r="G49" s="19">
        <v>0</v>
      </c>
      <c r="H49" s="19">
        <v>1</v>
      </c>
      <c r="I49" s="19">
        <v>0</v>
      </c>
      <c r="J49" s="19">
        <v>0</v>
      </c>
      <c r="K49" s="19">
        <v>1</v>
      </c>
      <c r="L49" s="19">
        <v>1</v>
      </c>
      <c r="M49" s="19">
        <v>1</v>
      </c>
      <c r="N49" s="19">
        <v>1</v>
      </c>
      <c r="O49" s="19">
        <v>1</v>
      </c>
      <c r="P49" s="32">
        <v>1</v>
      </c>
      <c r="Q49" s="38">
        <v>0</v>
      </c>
      <c r="R49" s="19">
        <v>0</v>
      </c>
      <c r="S49" s="19">
        <v>0</v>
      </c>
      <c r="T49" s="19">
        <v>0</v>
      </c>
      <c r="U49" s="19">
        <v>1</v>
      </c>
      <c r="V49" s="19">
        <v>0</v>
      </c>
      <c r="W49" s="19">
        <v>0</v>
      </c>
      <c r="X49" s="19">
        <v>1</v>
      </c>
      <c r="Y49" s="19">
        <v>1</v>
      </c>
      <c r="Z49" s="19">
        <v>1</v>
      </c>
      <c r="AA49" s="32">
        <v>1</v>
      </c>
      <c r="AB49" s="38">
        <v>1</v>
      </c>
      <c r="AC49" s="19">
        <v>1</v>
      </c>
      <c r="AD49" s="19">
        <v>1</v>
      </c>
      <c r="AE49" s="19">
        <v>1</v>
      </c>
      <c r="AF49" s="19">
        <v>1</v>
      </c>
      <c r="AG49" s="19">
        <v>1</v>
      </c>
      <c r="AH49" s="19">
        <v>1</v>
      </c>
      <c r="AI49" s="19">
        <v>1</v>
      </c>
      <c r="AJ49" s="19">
        <v>1</v>
      </c>
      <c r="AK49" s="19">
        <v>1</v>
      </c>
      <c r="AL49" s="32">
        <v>1</v>
      </c>
      <c r="AM49" s="38">
        <v>1.2230700000000001E-2</v>
      </c>
      <c r="AN49" s="19">
        <v>2.90633E-2</v>
      </c>
      <c r="AO49" s="19">
        <v>3.0772999999999998E-2</v>
      </c>
      <c r="AP49" s="19">
        <v>3.1270399999999997E-2</v>
      </c>
      <c r="AQ49" s="19">
        <v>3.2730700000000001E-2</v>
      </c>
      <c r="AR49" s="19">
        <v>5.9512799999999998E-2</v>
      </c>
      <c r="AS49" s="19">
        <v>3.5460999999999999E-2</v>
      </c>
      <c r="AT49" s="19">
        <v>3.4906699999999999E-2</v>
      </c>
      <c r="AU49" s="19">
        <v>3.8263600000000002E-2</v>
      </c>
      <c r="AV49" s="19">
        <v>4.2483399999999998E-2</v>
      </c>
      <c r="AW49" s="32">
        <v>4.4984499999999997E-2</v>
      </c>
      <c r="AX49" s="19">
        <v>0</v>
      </c>
      <c r="AY49" s="19">
        <v>1</v>
      </c>
      <c r="AZ49" s="19">
        <v>1</v>
      </c>
      <c r="BA49" s="19">
        <v>0</v>
      </c>
      <c r="BB49" s="19">
        <v>0</v>
      </c>
      <c r="BC49" s="19">
        <v>0</v>
      </c>
      <c r="BD49" s="19">
        <v>0</v>
      </c>
      <c r="BE49" s="19">
        <v>0</v>
      </c>
      <c r="BF49" s="19">
        <v>1</v>
      </c>
      <c r="BG49" s="19">
        <v>1</v>
      </c>
      <c r="BH49" s="19">
        <v>7</v>
      </c>
      <c r="BI49" s="38">
        <f t="shared" si="19"/>
        <v>0</v>
      </c>
      <c r="BJ49" s="19">
        <f t="shared" si="21"/>
        <v>1</v>
      </c>
      <c r="BK49" s="19">
        <f t="shared" si="22"/>
        <v>1</v>
      </c>
      <c r="BL49" s="19">
        <f t="shared" si="24"/>
        <v>0</v>
      </c>
      <c r="BM49" s="19">
        <f t="shared" si="25"/>
        <v>0</v>
      </c>
      <c r="BN49" s="19">
        <f t="shared" si="23"/>
        <v>0</v>
      </c>
      <c r="BO49" s="19">
        <f t="shared" si="14"/>
        <v>0</v>
      </c>
      <c r="BP49" s="19">
        <f t="shared" si="15"/>
        <v>0</v>
      </c>
      <c r="BQ49" s="19">
        <f t="shared" si="16"/>
        <v>1</v>
      </c>
      <c r="BR49" s="19">
        <f t="shared" si="17"/>
        <v>1</v>
      </c>
      <c r="BS49" s="32">
        <f t="shared" si="18"/>
        <v>1</v>
      </c>
      <c r="BT49" s="19">
        <v>4</v>
      </c>
      <c r="BU49" s="19">
        <v>9</v>
      </c>
      <c r="BV49" s="19">
        <v>9</v>
      </c>
      <c r="BW49" s="19">
        <v>4</v>
      </c>
      <c r="BX49" s="19">
        <v>6</v>
      </c>
      <c r="BY49" s="19">
        <v>10</v>
      </c>
      <c r="BZ49" s="19">
        <v>13</v>
      </c>
      <c r="CA49" s="19">
        <v>11</v>
      </c>
      <c r="CB49" s="19">
        <v>14</v>
      </c>
      <c r="CC49" s="19">
        <v>7</v>
      </c>
      <c r="CD49" s="32">
        <v>27</v>
      </c>
      <c r="CE49" s="19">
        <v>217</v>
      </c>
      <c r="CF49" s="19">
        <v>200</v>
      </c>
      <c r="CG49" s="19">
        <v>391</v>
      </c>
      <c r="CH49" s="19">
        <v>647</v>
      </c>
      <c r="CI49" s="19">
        <v>549</v>
      </c>
      <c r="CJ49" s="19">
        <v>623</v>
      </c>
      <c r="CK49" s="19">
        <v>543</v>
      </c>
      <c r="CL49" s="19">
        <v>618</v>
      </c>
      <c r="CM49" s="19">
        <v>654</v>
      </c>
      <c r="CN49" s="19">
        <v>649</v>
      </c>
      <c r="CO49" s="32">
        <v>386</v>
      </c>
      <c r="CP49" s="35">
        <f t="shared" si="20"/>
        <v>1.8433179723502304E-2</v>
      </c>
      <c r="CQ49" s="35">
        <f t="shared" si="20"/>
        <v>4.4999999999999998E-2</v>
      </c>
      <c r="CR49" s="35">
        <f t="shared" si="20"/>
        <v>2.3017902813299233E-2</v>
      </c>
      <c r="CS49" s="35">
        <f t="shared" si="20"/>
        <v>6.1823802163833074E-3</v>
      </c>
      <c r="CT49" s="35">
        <f t="shared" si="20"/>
        <v>1.092896174863388E-2</v>
      </c>
      <c r="CU49" s="35">
        <f t="shared" si="20"/>
        <v>1.6051364365971106E-2</v>
      </c>
      <c r="CV49" s="35">
        <f t="shared" si="20"/>
        <v>2.3941068139963169E-2</v>
      </c>
      <c r="CW49" s="35">
        <f t="shared" si="20"/>
        <v>1.7799352750809062E-2</v>
      </c>
      <c r="CX49" s="35">
        <f t="shared" si="20"/>
        <v>2.1406727828746176E-2</v>
      </c>
      <c r="CY49" s="35">
        <f t="shared" si="20"/>
        <v>1.078582434514638E-2</v>
      </c>
      <c r="CZ49" s="281">
        <f t="shared" si="20"/>
        <v>6.9948186528497408E-2</v>
      </c>
    </row>
    <row r="50" spans="1:104" x14ac:dyDescent="0.2">
      <c r="A50" s="22" t="s">
        <v>129</v>
      </c>
      <c r="B50" s="22" t="s">
        <v>3977</v>
      </c>
      <c r="C50" s="45"/>
      <c r="D50" s="45">
        <v>2015</v>
      </c>
      <c r="E50" s="22" t="s">
        <v>56</v>
      </c>
      <c r="F50" s="38">
        <v>0</v>
      </c>
      <c r="G50" s="19">
        <v>0</v>
      </c>
      <c r="H50" s="19">
        <v>0</v>
      </c>
      <c r="I50" s="19">
        <v>0</v>
      </c>
      <c r="J50" s="19">
        <v>0</v>
      </c>
      <c r="P50" s="32"/>
      <c r="Q50" s="38">
        <v>1</v>
      </c>
      <c r="R50" s="19">
        <v>1</v>
      </c>
      <c r="S50" s="19">
        <v>1</v>
      </c>
      <c r="T50" s="19">
        <v>1</v>
      </c>
      <c r="U50" s="19">
        <v>1</v>
      </c>
      <c r="AA50" s="32"/>
      <c r="AB50" s="38">
        <v>1</v>
      </c>
      <c r="AC50" s="19">
        <v>1</v>
      </c>
      <c r="AD50" s="19">
        <v>1</v>
      </c>
      <c r="AE50" s="19">
        <v>1</v>
      </c>
      <c r="AF50" s="19">
        <v>1</v>
      </c>
      <c r="AL50" s="32"/>
      <c r="AM50" s="38">
        <v>1.36209E-2</v>
      </c>
      <c r="AN50" s="19">
        <v>1.42614E-2</v>
      </c>
      <c r="AO50" s="19">
        <v>1.6646600000000001E-2</v>
      </c>
      <c r="AP50" s="19">
        <v>1.45387E-2</v>
      </c>
      <c r="AQ50" s="19">
        <v>2.5394300000000002E-2</v>
      </c>
      <c r="AW50" s="32"/>
      <c r="BI50" s="38"/>
      <c r="BS50" s="32"/>
      <c r="BT50" s="19">
        <v>1</v>
      </c>
      <c r="BU50" s="19">
        <v>3</v>
      </c>
      <c r="BV50" s="19">
        <v>4</v>
      </c>
      <c r="BW50" s="19">
        <v>0</v>
      </c>
      <c r="BX50" s="19">
        <v>1</v>
      </c>
      <c r="BY50" s="19">
        <v>0</v>
      </c>
      <c r="BZ50" s="19">
        <v>0</v>
      </c>
      <c r="CA50" s="19">
        <v>0</v>
      </c>
      <c r="CB50" s="19">
        <v>0</v>
      </c>
      <c r="CC50" s="19">
        <v>0</v>
      </c>
      <c r="CD50" s="32">
        <v>0</v>
      </c>
      <c r="CE50" s="19">
        <v>69</v>
      </c>
      <c r="CF50" s="19">
        <v>46</v>
      </c>
      <c r="CG50" s="19">
        <v>33</v>
      </c>
      <c r="CH50" s="19">
        <v>44</v>
      </c>
      <c r="CI50" s="19">
        <v>110</v>
      </c>
      <c r="CJ50" s="19">
        <v>28</v>
      </c>
      <c r="CK50" s="19">
        <v>6</v>
      </c>
      <c r="CL50" s="19">
        <v>1</v>
      </c>
      <c r="CM50" s="19">
        <v>0</v>
      </c>
      <c r="CN50" s="19">
        <v>0</v>
      </c>
      <c r="CO50" s="32">
        <v>0</v>
      </c>
      <c r="CP50" s="35">
        <f t="shared" si="20"/>
        <v>1.4492753623188406E-2</v>
      </c>
      <c r="CQ50" s="35">
        <f t="shared" si="20"/>
        <v>6.5217391304347824E-2</v>
      </c>
      <c r="CR50" s="35">
        <f t="shared" si="20"/>
        <v>0.12121212121212122</v>
      </c>
      <c r="CS50" s="35">
        <f t="shared" si="20"/>
        <v>0</v>
      </c>
      <c r="CT50" s="35">
        <f t="shared" si="20"/>
        <v>9.0909090909090905E-3</v>
      </c>
      <c r="CU50" s="35">
        <f t="shared" si="20"/>
        <v>0</v>
      </c>
      <c r="CV50" s="35">
        <f t="shared" si="20"/>
        <v>0</v>
      </c>
      <c r="CW50" s="35">
        <f t="shared" si="20"/>
        <v>0</v>
      </c>
      <c r="CX50" s="35">
        <f t="shared" si="20"/>
        <v>0</v>
      </c>
      <c r="CY50" s="35">
        <f t="shared" si="20"/>
        <v>0</v>
      </c>
      <c r="CZ50" s="281">
        <f t="shared" si="20"/>
        <v>0</v>
      </c>
    </row>
    <row r="51" spans="1:104" x14ac:dyDescent="0.2">
      <c r="A51" s="22" t="s">
        <v>83</v>
      </c>
      <c r="B51" s="22" t="s">
        <v>84</v>
      </c>
      <c r="C51" s="45"/>
      <c r="D51" s="45"/>
      <c r="E51" s="22" t="s">
        <v>56</v>
      </c>
      <c r="F51" s="38">
        <v>1</v>
      </c>
      <c r="G51" s="19">
        <v>1</v>
      </c>
      <c r="H51" s="19">
        <v>1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1</v>
      </c>
      <c r="P51" s="32">
        <v>1</v>
      </c>
      <c r="Q51" s="38">
        <v>1</v>
      </c>
      <c r="R51" s="19">
        <v>1</v>
      </c>
      <c r="S51" s="19">
        <v>1</v>
      </c>
      <c r="T51" s="19">
        <v>1</v>
      </c>
      <c r="U51" s="19">
        <v>1</v>
      </c>
      <c r="V51" s="19">
        <v>1</v>
      </c>
      <c r="W51" s="19">
        <v>1</v>
      </c>
      <c r="X51" s="19">
        <v>1</v>
      </c>
      <c r="Y51" s="19">
        <v>1</v>
      </c>
      <c r="Z51" s="19">
        <v>1</v>
      </c>
      <c r="AA51" s="32">
        <v>1</v>
      </c>
      <c r="AB51" s="38">
        <v>1</v>
      </c>
      <c r="AC51" s="19">
        <v>1</v>
      </c>
      <c r="AD51" s="19">
        <v>1</v>
      </c>
      <c r="AE51" s="19">
        <v>1</v>
      </c>
      <c r="AF51" s="19">
        <v>1</v>
      </c>
      <c r="AG51" s="19">
        <v>1</v>
      </c>
      <c r="AH51" s="19">
        <v>1</v>
      </c>
      <c r="AI51" s="19">
        <v>1</v>
      </c>
      <c r="AJ51" s="19">
        <v>1</v>
      </c>
      <c r="AK51" s="19">
        <v>1</v>
      </c>
      <c r="AL51" s="32">
        <v>1</v>
      </c>
      <c r="AM51" s="38">
        <v>3.3845E-2</v>
      </c>
      <c r="AN51" s="19">
        <v>3.4919199999999997E-2</v>
      </c>
      <c r="AO51" s="19">
        <v>3.2271599999999998E-2</v>
      </c>
      <c r="AP51" s="19">
        <v>3.6446600000000003E-2</v>
      </c>
      <c r="AQ51" s="19">
        <v>3.7314800000000002E-2</v>
      </c>
      <c r="AR51" s="19">
        <v>3.3391400000000002E-2</v>
      </c>
      <c r="AS51" s="19">
        <v>3.3401800000000002E-2</v>
      </c>
      <c r="AT51" s="19">
        <v>3.4352399999999998E-2</v>
      </c>
      <c r="AU51" s="19">
        <v>6.1475200000000001E-2</v>
      </c>
      <c r="AV51" s="19">
        <v>3.2376799999999997E-2</v>
      </c>
      <c r="AW51" s="32">
        <v>3.2598599999999998E-2</v>
      </c>
      <c r="AX51" s="19">
        <v>0</v>
      </c>
      <c r="AY51" s="19">
        <v>0</v>
      </c>
      <c r="AZ51" s="19">
        <v>0</v>
      </c>
      <c r="BA51" s="19">
        <v>0</v>
      </c>
      <c r="BB51" s="19">
        <v>0</v>
      </c>
      <c r="BC51" s="19">
        <v>0</v>
      </c>
      <c r="BD51" s="19">
        <v>0</v>
      </c>
      <c r="BE51" s="19">
        <v>0</v>
      </c>
      <c r="BF51" s="19">
        <v>0</v>
      </c>
      <c r="BG51" s="19">
        <v>0</v>
      </c>
      <c r="BH51" s="19">
        <v>0</v>
      </c>
      <c r="BI51" s="38">
        <f t="shared" si="19"/>
        <v>0</v>
      </c>
      <c r="BJ51" s="19">
        <f t="shared" si="21"/>
        <v>0</v>
      </c>
      <c r="BK51" s="19">
        <f t="shared" si="22"/>
        <v>0</v>
      </c>
      <c r="BL51" s="19">
        <f t="shared" si="24"/>
        <v>0</v>
      </c>
      <c r="BM51" s="19">
        <f t="shared" si="25"/>
        <v>0</v>
      </c>
      <c r="BN51" s="19">
        <f t="shared" si="23"/>
        <v>0</v>
      </c>
      <c r="BO51" s="19">
        <f t="shared" si="14"/>
        <v>0</v>
      </c>
      <c r="BP51" s="19">
        <f t="shared" si="15"/>
        <v>0</v>
      </c>
      <c r="BQ51" s="19">
        <f t="shared" si="16"/>
        <v>0</v>
      </c>
      <c r="BR51" s="19">
        <f t="shared" si="17"/>
        <v>0</v>
      </c>
      <c r="BS51" s="32">
        <f t="shared" si="18"/>
        <v>0</v>
      </c>
      <c r="BT51" s="19">
        <v>0</v>
      </c>
      <c r="BU51" s="19">
        <v>1</v>
      </c>
      <c r="BV51" s="19">
        <v>0</v>
      </c>
      <c r="BW51" s="19">
        <v>2</v>
      </c>
      <c r="BX51" s="19">
        <v>0</v>
      </c>
      <c r="BY51" s="19">
        <v>0</v>
      </c>
      <c r="BZ51" s="19">
        <v>11</v>
      </c>
      <c r="CA51" s="19">
        <v>2</v>
      </c>
      <c r="CB51" s="19">
        <v>1</v>
      </c>
      <c r="CC51" s="19">
        <v>3</v>
      </c>
      <c r="CD51" s="32">
        <v>0</v>
      </c>
      <c r="CE51" s="19">
        <v>21</v>
      </c>
      <c r="CF51" s="19">
        <v>28</v>
      </c>
      <c r="CG51" s="19">
        <v>49</v>
      </c>
      <c r="CH51" s="19">
        <v>67</v>
      </c>
      <c r="CI51" s="19">
        <v>43</v>
      </c>
      <c r="CJ51" s="19">
        <v>42</v>
      </c>
      <c r="CK51" s="19">
        <v>110</v>
      </c>
      <c r="CL51" s="19">
        <v>74</v>
      </c>
      <c r="CM51" s="19">
        <v>49</v>
      </c>
      <c r="CN51" s="19">
        <v>27</v>
      </c>
      <c r="CO51" s="32">
        <v>58</v>
      </c>
      <c r="CP51" s="35">
        <f t="shared" si="20"/>
        <v>0</v>
      </c>
      <c r="CQ51" s="35">
        <f t="shared" si="20"/>
        <v>3.5714285714285712E-2</v>
      </c>
      <c r="CR51" s="35">
        <f t="shared" si="20"/>
        <v>0</v>
      </c>
      <c r="CS51" s="35">
        <f t="shared" si="20"/>
        <v>2.9850746268656716E-2</v>
      </c>
      <c r="CT51" s="35">
        <f t="shared" si="20"/>
        <v>0</v>
      </c>
      <c r="CU51" s="35">
        <f t="shared" si="20"/>
        <v>0</v>
      </c>
      <c r="CV51" s="35">
        <f t="shared" si="20"/>
        <v>0.1</v>
      </c>
      <c r="CW51" s="35">
        <f t="shared" si="20"/>
        <v>2.7027027027027029E-2</v>
      </c>
      <c r="CX51" s="35">
        <f t="shared" si="20"/>
        <v>2.0408163265306121E-2</v>
      </c>
      <c r="CY51" s="35">
        <f t="shared" si="20"/>
        <v>0.1111111111111111</v>
      </c>
      <c r="CZ51" s="281">
        <f t="shared" si="20"/>
        <v>0</v>
      </c>
    </row>
    <row r="52" spans="1:104" x14ac:dyDescent="0.2">
      <c r="A52" s="22" t="s">
        <v>103</v>
      </c>
      <c r="B52" s="22" t="s">
        <v>104</v>
      </c>
      <c r="C52" s="22"/>
      <c r="D52" s="22"/>
      <c r="E52" s="22" t="s">
        <v>56</v>
      </c>
      <c r="F52" s="38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32">
        <v>0</v>
      </c>
      <c r="Q52" s="38">
        <v>1</v>
      </c>
      <c r="R52" s="19">
        <v>1</v>
      </c>
      <c r="S52" s="19">
        <v>1</v>
      </c>
      <c r="T52" s="19">
        <v>1</v>
      </c>
      <c r="U52" s="19">
        <v>1</v>
      </c>
      <c r="V52" s="19">
        <v>1</v>
      </c>
      <c r="W52" s="19">
        <v>1</v>
      </c>
      <c r="X52" s="19">
        <v>1</v>
      </c>
      <c r="Y52" s="19">
        <v>1</v>
      </c>
      <c r="Z52" s="19">
        <v>1</v>
      </c>
      <c r="AA52" s="32">
        <v>1</v>
      </c>
      <c r="AB52" s="38">
        <v>1</v>
      </c>
      <c r="AC52" s="19">
        <v>1</v>
      </c>
      <c r="AD52" s="19">
        <v>1</v>
      </c>
      <c r="AE52" s="19">
        <v>1</v>
      </c>
      <c r="AF52" s="19">
        <v>1</v>
      </c>
      <c r="AG52" s="19">
        <v>1</v>
      </c>
      <c r="AH52" s="19">
        <v>1</v>
      </c>
      <c r="AI52" s="19">
        <v>1</v>
      </c>
      <c r="AJ52" s="19">
        <v>1</v>
      </c>
      <c r="AK52" s="19">
        <v>1</v>
      </c>
      <c r="AL52" s="32">
        <v>1</v>
      </c>
      <c r="AM52" s="38"/>
      <c r="AO52" s="19">
        <v>3.2309600000000001E-2</v>
      </c>
      <c r="AP52" s="19">
        <v>3.6997299999999997E-2</v>
      </c>
      <c r="AQ52" s="19">
        <v>3.7766300000000003E-2</v>
      </c>
      <c r="AR52" s="19">
        <v>3.6317599999999998E-2</v>
      </c>
      <c r="AS52" s="19">
        <v>3.7991299999999999E-2</v>
      </c>
      <c r="AT52" s="19">
        <v>3.5940800000000002E-2</v>
      </c>
      <c r="AU52" s="19">
        <v>3.3780900000000003E-2</v>
      </c>
      <c r="AV52" s="19">
        <v>3.4158300000000003E-2</v>
      </c>
      <c r="AW52" s="32">
        <v>3.6606600000000003E-2</v>
      </c>
      <c r="AX52" s="19">
        <v>0</v>
      </c>
      <c r="AY52" s="19">
        <v>0</v>
      </c>
      <c r="AZ52" s="19">
        <v>0</v>
      </c>
      <c r="BA52" s="19">
        <v>0</v>
      </c>
      <c r="BB52" s="19">
        <v>0</v>
      </c>
      <c r="BC52" s="19">
        <v>0</v>
      </c>
      <c r="BD52" s="19">
        <v>0</v>
      </c>
      <c r="BE52" s="19">
        <v>0</v>
      </c>
      <c r="BF52" s="19">
        <v>0</v>
      </c>
      <c r="BG52" s="19">
        <v>0</v>
      </c>
      <c r="BH52" s="19">
        <v>0</v>
      </c>
      <c r="BI52" s="38">
        <f t="shared" si="19"/>
        <v>0</v>
      </c>
      <c r="BJ52" s="19">
        <f t="shared" si="21"/>
        <v>0</v>
      </c>
      <c r="BK52" s="19">
        <f t="shared" si="22"/>
        <v>0</v>
      </c>
      <c r="BL52" s="19">
        <f t="shared" si="24"/>
        <v>0</v>
      </c>
      <c r="BM52" s="19">
        <f t="shared" si="25"/>
        <v>0</v>
      </c>
      <c r="BN52" s="19">
        <f t="shared" si="23"/>
        <v>0</v>
      </c>
      <c r="BO52" s="19">
        <f t="shared" si="14"/>
        <v>0</v>
      </c>
      <c r="BP52" s="19">
        <f t="shared" si="15"/>
        <v>0</v>
      </c>
      <c r="BQ52" s="19">
        <f t="shared" si="16"/>
        <v>0</v>
      </c>
      <c r="BR52" s="19">
        <f t="shared" si="17"/>
        <v>0</v>
      </c>
      <c r="BS52" s="32">
        <f t="shared" si="18"/>
        <v>0</v>
      </c>
      <c r="BT52" s="19">
        <v>0</v>
      </c>
      <c r="BU52" s="19">
        <v>2</v>
      </c>
      <c r="BV52" s="19">
        <v>5</v>
      </c>
      <c r="BW52" s="19">
        <v>1</v>
      </c>
      <c r="BX52" s="19">
        <v>0</v>
      </c>
      <c r="BY52" s="19">
        <v>1</v>
      </c>
      <c r="BZ52" s="19">
        <v>0</v>
      </c>
      <c r="CA52" s="19">
        <v>1</v>
      </c>
      <c r="CB52" s="19">
        <v>0</v>
      </c>
      <c r="CC52" s="19">
        <v>1</v>
      </c>
      <c r="CD52" s="32">
        <v>0</v>
      </c>
      <c r="CE52" s="19">
        <v>17</v>
      </c>
      <c r="CF52" s="19">
        <v>22</v>
      </c>
      <c r="CG52" s="19">
        <v>197</v>
      </c>
      <c r="CH52" s="19">
        <v>253</v>
      </c>
      <c r="CI52" s="19">
        <v>237</v>
      </c>
      <c r="CJ52" s="19">
        <v>156</v>
      </c>
      <c r="CK52" s="19">
        <v>64</v>
      </c>
      <c r="CL52" s="19">
        <v>64</v>
      </c>
      <c r="CM52" s="19">
        <v>45</v>
      </c>
      <c r="CN52" s="19">
        <v>63</v>
      </c>
      <c r="CO52" s="32">
        <v>52</v>
      </c>
      <c r="CP52" s="35">
        <f t="shared" ref="CP52:CZ67" si="26">IF(CE52,BT52/CE52,0)</f>
        <v>0</v>
      </c>
      <c r="CQ52" s="35">
        <f t="shared" si="26"/>
        <v>9.0909090909090912E-2</v>
      </c>
      <c r="CR52" s="35">
        <f t="shared" si="26"/>
        <v>2.5380710659898477E-2</v>
      </c>
      <c r="CS52" s="35">
        <f t="shared" si="26"/>
        <v>3.952569169960474E-3</v>
      </c>
      <c r="CT52" s="35">
        <f t="shared" si="26"/>
        <v>0</v>
      </c>
      <c r="CU52" s="35">
        <f t="shared" si="26"/>
        <v>6.41025641025641E-3</v>
      </c>
      <c r="CV52" s="35">
        <f t="shared" si="26"/>
        <v>0</v>
      </c>
      <c r="CW52" s="35">
        <f t="shared" si="26"/>
        <v>1.5625E-2</v>
      </c>
      <c r="CX52" s="35">
        <f t="shared" si="26"/>
        <v>0</v>
      </c>
      <c r="CY52" s="35">
        <f t="shared" si="26"/>
        <v>1.5873015873015872E-2</v>
      </c>
      <c r="CZ52" s="281">
        <f t="shared" si="26"/>
        <v>0</v>
      </c>
    </row>
    <row r="53" spans="1:104" x14ac:dyDescent="0.2">
      <c r="A53" s="22" t="s">
        <v>67</v>
      </c>
      <c r="B53" s="22" t="s">
        <v>68</v>
      </c>
      <c r="C53" s="45"/>
      <c r="D53" s="45"/>
      <c r="E53" s="22" t="s">
        <v>56</v>
      </c>
      <c r="F53" s="38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32">
        <v>0</v>
      </c>
      <c r="Q53" s="38">
        <v>1</v>
      </c>
      <c r="R53" s="19">
        <v>1</v>
      </c>
      <c r="S53" s="19">
        <v>1</v>
      </c>
      <c r="T53" s="19">
        <v>1</v>
      </c>
      <c r="U53" s="19">
        <v>1</v>
      </c>
      <c r="V53" s="19">
        <v>1</v>
      </c>
      <c r="W53" s="19">
        <v>1</v>
      </c>
      <c r="X53" s="19">
        <v>1</v>
      </c>
      <c r="Y53" s="19">
        <v>1</v>
      </c>
      <c r="Z53" s="19">
        <v>1</v>
      </c>
      <c r="AA53" s="32">
        <v>1</v>
      </c>
      <c r="AB53" s="38">
        <v>1</v>
      </c>
      <c r="AC53" s="19">
        <v>1</v>
      </c>
      <c r="AD53" s="19">
        <v>1</v>
      </c>
      <c r="AE53" s="19">
        <v>1</v>
      </c>
      <c r="AF53" s="19">
        <v>1</v>
      </c>
      <c r="AG53" s="19">
        <v>1</v>
      </c>
      <c r="AH53" s="19">
        <v>1</v>
      </c>
      <c r="AI53" s="19">
        <v>1</v>
      </c>
      <c r="AJ53" s="19">
        <v>1</v>
      </c>
      <c r="AK53" s="19">
        <v>1</v>
      </c>
      <c r="AL53" s="32">
        <v>1</v>
      </c>
      <c r="AM53" s="38">
        <v>2.9073100000000001E-2</v>
      </c>
      <c r="AN53" s="19">
        <v>2.56726E-2</v>
      </c>
      <c r="AO53" s="19">
        <v>2.6015300000000002E-2</v>
      </c>
      <c r="AP53" s="19">
        <v>4.7798300000000002E-2</v>
      </c>
      <c r="AQ53" s="19">
        <v>4.7276699999999998E-2</v>
      </c>
      <c r="AR53" s="19">
        <v>3.0835499999999998E-2</v>
      </c>
      <c r="AS53" s="19">
        <v>3.1336799999999998E-2</v>
      </c>
      <c r="AT53" s="19">
        <v>3.0353700000000001E-2</v>
      </c>
      <c r="AU53" s="19">
        <v>2.2736800000000001E-2</v>
      </c>
      <c r="AV53" s="19">
        <v>2.9945599999999999E-2</v>
      </c>
      <c r="AW53" s="32">
        <v>3.1120999999999999E-2</v>
      </c>
      <c r="AX53" s="19">
        <v>0</v>
      </c>
      <c r="AY53" s="19">
        <v>0</v>
      </c>
      <c r="AZ53" s="19">
        <v>0</v>
      </c>
      <c r="BA53" s="19">
        <v>0</v>
      </c>
      <c r="BB53" s="19">
        <v>0</v>
      </c>
      <c r="BC53" s="19">
        <v>0</v>
      </c>
      <c r="BD53" s="19">
        <v>0</v>
      </c>
      <c r="BE53" s="19">
        <v>0</v>
      </c>
      <c r="BF53" s="19">
        <v>0</v>
      </c>
      <c r="BG53" s="19">
        <v>1</v>
      </c>
      <c r="BH53" s="19">
        <v>0</v>
      </c>
      <c r="BI53" s="38">
        <f t="shared" si="19"/>
        <v>0</v>
      </c>
      <c r="BJ53" s="19">
        <f t="shared" si="21"/>
        <v>0</v>
      </c>
      <c r="BK53" s="19">
        <f t="shared" si="22"/>
        <v>0</v>
      </c>
      <c r="BL53" s="19">
        <f t="shared" si="24"/>
        <v>0</v>
      </c>
      <c r="BM53" s="19">
        <f t="shared" si="25"/>
        <v>0</v>
      </c>
      <c r="BN53" s="19">
        <f t="shared" si="23"/>
        <v>0</v>
      </c>
      <c r="BO53" s="19">
        <f t="shared" si="14"/>
        <v>0</v>
      </c>
      <c r="BP53" s="19">
        <f t="shared" si="15"/>
        <v>0</v>
      </c>
      <c r="BQ53" s="19">
        <f t="shared" si="16"/>
        <v>0</v>
      </c>
      <c r="BR53" s="19">
        <f t="shared" si="17"/>
        <v>1</v>
      </c>
      <c r="BS53" s="32">
        <f t="shared" si="18"/>
        <v>0</v>
      </c>
      <c r="BT53" s="19">
        <v>0</v>
      </c>
      <c r="BU53" s="19">
        <v>0</v>
      </c>
      <c r="BV53" s="19">
        <v>0</v>
      </c>
      <c r="BW53" s="19">
        <v>1</v>
      </c>
      <c r="BX53" s="19">
        <v>0</v>
      </c>
      <c r="BY53" s="19">
        <v>0</v>
      </c>
      <c r="BZ53" s="19">
        <v>0</v>
      </c>
      <c r="CA53" s="19">
        <v>0</v>
      </c>
      <c r="CB53" s="19">
        <v>0</v>
      </c>
      <c r="CC53" s="19">
        <v>0</v>
      </c>
      <c r="CD53" s="32">
        <v>0</v>
      </c>
      <c r="CE53" s="19">
        <v>9</v>
      </c>
      <c r="CF53" s="19">
        <v>6</v>
      </c>
      <c r="CG53" s="19">
        <v>20</v>
      </c>
      <c r="CH53" s="19">
        <v>63</v>
      </c>
      <c r="CI53" s="19">
        <v>65</v>
      </c>
      <c r="CJ53" s="19">
        <v>43</v>
      </c>
      <c r="CK53" s="19">
        <v>24</v>
      </c>
      <c r="CL53" s="19">
        <v>58</v>
      </c>
      <c r="CM53" s="19">
        <v>32</v>
      </c>
      <c r="CN53" s="19">
        <v>22</v>
      </c>
      <c r="CO53" s="32">
        <v>24</v>
      </c>
      <c r="CP53" s="35">
        <f t="shared" si="26"/>
        <v>0</v>
      </c>
      <c r="CQ53" s="35">
        <f t="shared" si="26"/>
        <v>0</v>
      </c>
      <c r="CR53" s="35">
        <f t="shared" si="26"/>
        <v>0</v>
      </c>
      <c r="CS53" s="35">
        <f t="shared" si="26"/>
        <v>1.5873015873015872E-2</v>
      </c>
      <c r="CT53" s="35">
        <f t="shared" si="26"/>
        <v>0</v>
      </c>
      <c r="CU53" s="35">
        <f t="shared" si="26"/>
        <v>0</v>
      </c>
      <c r="CV53" s="35">
        <f t="shared" si="26"/>
        <v>0</v>
      </c>
      <c r="CW53" s="35">
        <f t="shared" si="26"/>
        <v>0</v>
      </c>
      <c r="CX53" s="35">
        <f t="shared" si="26"/>
        <v>0</v>
      </c>
      <c r="CY53" s="35">
        <f t="shared" si="26"/>
        <v>0</v>
      </c>
      <c r="CZ53" s="281">
        <f t="shared" si="26"/>
        <v>0</v>
      </c>
    </row>
    <row r="54" spans="1:104" x14ac:dyDescent="0.2">
      <c r="A54" s="22" t="s">
        <v>87</v>
      </c>
      <c r="B54" s="22" t="s">
        <v>3980</v>
      </c>
      <c r="C54" s="45"/>
      <c r="D54" s="45">
        <v>2015</v>
      </c>
      <c r="E54" s="22" t="s">
        <v>56</v>
      </c>
      <c r="F54" s="38"/>
      <c r="G54" s="19">
        <v>0</v>
      </c>
      <c r="J54" s="19">
        <v>0</v>
      </c>
      <c r="P54" s="32"/>
      <c r="Q54" s="38"/>
      <c r="R54" s="19">
        <v>1</v>
      </c>
      <c r="U54" s="19">
        <v>1</v>
      </c>
      <c r="AA54" s="32"/>
      <c r="AB54" s="38"/>
      <c r="AC54" s="19">
        <v>1</v>
      </c>
      <c r="AF54" s="19">
        <v>1</v>
      </c>
      <c r="AL54" s="32"/>
      <c r="AM54" s="38"/>
      <c r="AN54" s="19">
        <v>1.4374E-2</v>
      </c>
      <c r="AQ54" s="19">
        <v>2.3783100000000001E-2</v>
      </c>
      <c r="AW54" s="32"/>
      <c r="AY54" s="19">
        <v>0</v>
      </c>
      <c r="BB54" s="19">
        <v>0</v>
      </c>
      <c r="BI54" s="38"/>
      <c r="BJ54" s="19">
        <f t="shared" si="21"/>
        <v>0</v>
      </c>
      <c r="BM54" s="19">
        <f t="shared" si="25"/>
        <v>0</v>
      </c>
      <c r="BS54" s="32"/>
      <c r="BT54" s="19">
        <v>0</v>
      </c>
      <c r="BU54" s="19">
        <v>0</v>
      </c>
      <c r="BV54" s="19">
        <v>0</v>
      </c>
      <c r="BW54" s="19">
        <v>0</v>
      </c>
      <c r="BX54" s="19">
        <v>0</v>
      </c>
      <c r="BY54" s="19">
        <v>8</v>
      </c>
      <c r="BZ54" s="19">
        <v>0</v>
      </c>
      <c r="CA54" s="19">
        <v>0</v>
      </c>
      <c r="CB54" s="19">
        <v>0</v>
      </c>
      <c r="CC54" s="19">
        <v>0</v>
      </c>
      <c r="CD54" s="32">
        <v>0</v>
      </c>
      <c r="CE54" s="19">
        <v>13</v>
      </c>
      <c r="CF54" s="19">
        <v>1</v>
      </c>
      <c r="CG54" s="19">
        <v>94</v>
      </c>
      <c r="CH54" s="19">
        <v>135</v>
      </c>
      <c r="CI54" s="19">
        <v>194</v>
      </c>
      <c r="CJ54" s="19">
        <v>189</v>
      </c>
      <c r="CK54" s="19">
        <v>0</v>
      </c>
      <c r="CL54" s="19">
        <v>0</v>
      </c>
      <c r="CM54" s="19">
        <v>0</v>
      </c>
      <c r="CN54" s="19">
        <v>0</v>
      </c>
      <c r="CO54" s="32">
        <v>0</v>
      </c>
      <c r="CP54" s="35">
        <f t="shared" si="26"/>
        <v>0</v>
      </c>
      <c r="CQ54" s="35">
        <f t="shared" si="26"/>
        <v>0</v>
      </c>
      <c r="CR54" s="35">
        <f t="shared" si="26"/>
        <v>0</v>
      </c>
      <c r="CS54" s="35">
        <f t="shared" si="26"/>
        <v>0</v>
      </c>
      <c r="CT54" s="35">
        <f t="shared" si="26"/>
        <v>0</v>
      </c>
      <c r="CU54" s="35">
        <f t="shared" si="26"/>
        <v>4.2328042328042326E-2</v>
      </c>
      <c r="CV54" s="35">
        <f t="shared" si="26"/>
        <v>0</v>
      </c>
      <c r="CW54" s="35">
        <f t="shared" si="26"/>
        <v>0</v>
      </c>
      <c r="CX54" s="35">
        <f t="shared" si="26"/>
        <v>0</v>
      </c>
      <c r="CY54" s="35">
        <f t="shared" si="26"/>
        <v>0</v>
      </c>
      <c r="CZ54" s="281">
        <f t="shared" si="26"/>
        <v>0</v>
      </c>
    </row>
    <row r="55" spans="1:104" x14ac:dyDescent="0.2">
      <c r="A55" s="22" t="s">
        <v>73</v>
      </c>
      <c r="B55" s="22" t="s">
        <v>74</v>
      </c>
      <c r="C55" s="45"/>
      <c r="D55" s="45"/>
      <c r="E55" s="22" t="s">
        <v>56</v>
      </c>
      <c r="F55" s="38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32">
        <v>0</v>
      </c>
      <c r="Q55" s="38">
        <v>0</v>
      </c>
      <c r="R55" s="19">
        <v>0</v>
      </c>
      <c r="S55" s="19">
        <v>0</v>
      </c>
      <c r="T55" s="19">
        <v>0</v>
      </c>
      <c r="U55" s="19">
        <v>1</v>
      </c>
      <c r="V55" s="19">
        <v>1</v>
      </c>
      <c r="W55" s="19">
        <v>1</v>
      </c>
      <c r="X55" s="19">
        <v>0</v>
      </c>
      <c r="Y55" s="19">
        <v>0</v>
      </c>
      <c r="Z55" s="19">
        <v>0</v>
      </c>
      <c r="AA55" s="32">
        <v>0</v>
      </c>
      <c r="AB55" s="38">
        <v>1</v>
      </c>
      <c r="AC55" s="19">
        <v>1</v>
      </c>
      <c r="AD55" s="19">
        <v>1</v>
      </c>
      <c r="AE55" s="19">
        <v>1</v>
      </c>
      <c r="AF55" s="19">
        <v>1</v>
      </c>
      <c r="AG55" s="19">
        <v>1</v>
      </c>
      <c r="AH55" s="19">
        <v>1</v>
      </c>
      <c r="AI55" s="19">
        <v>1</v>
      </c>
      <c r="AJ55" s="19">
        <v>1</v>
      </c>
      <c r="AK55" s="19">
        <v>1</v>
      </c>
      <c r="AL55" s="32">
        <v>1</v>
      </c>
      <c r="AM55" s="38">
        <v>2.73377E-2</v>
      </c>
      <c r="AN55" s="19">
        <v>2.8717699999999999E-2</v>
      </c>
      <c r="AO55" s="19">
        <v>2.7581600000000001E-2</v>
      </c>
      <c r="AP55" s="19">
        <v>3.0969900000000002E-2</v>
      </c>
      <c r="AQ55" s="19">
        <v>3.1464800000000001E-2</v>
      </c>
      <c r="AR55" s="19">
        <v>3.1186499999999999E-2</v>
      </c>
      <c r="AS55" s="19">
        <v>3.1035799999999999E-2</v>
      </c>
      <c r="AT55" s="19">
        <v>3.2576899999999999E-2</v>
      </c>
      <c r="AU55" s="19">
        <v>3.6524399999999999E-2</v>
      </c>
      <c r="AV55" s="19">
        <v>3.4439699999999997E-2</v>
      </c>
      <c r="AW55" s="32">
        <v>4.0127099999999999E-2</v>
      </c>
      <c r="AX55" s="19">
        <v>0</v>
      </c>
      <c r="AY55" s="19">
        <v>0</v>
      </c>
      <c r="AZ55" s="19">
        <v>0</v>
      </c>
      <c r="BA55" s="19">
        <v>0</v>
      </c>
      <c r="BB55" s="19">
        <v>0</v>
      </c>
      <c r="BC55" s="19">
        <v>0</v>
      </c>
      <c r="BD55" s="19">
        <v>0</v>
      </c>
      <c r="BE55" s="19">
        <v>2</v>
      </c>
      <c r="BF55" s="19">
        <v>3</v>
      </c>
      <c r="BG55" s="19">
        <v>0</v>
      </c>
      <c r="BH55" s="19">
        <v>0</v>
      </c>
      <c r="BI55" s="38">
        <f t="shared" si="19"/>
        <v>0</v>
      </c>
      <c r="BJ55" s="19">
        <f t="shared" si="21"/>
        <v>0</v>
      </c>
      <c r="BK55" s="19">
        <f t="shared" si="22"/>
        <v>0</v>
      </c>
      <c r="BL55" s="19">
        <f t="shared" si="24"/>
        <v>0</v>
      </c>
      <c r="BM55" s="19">
        <f t="shared" si="25"/>
        <v>0</v>
      </c>
      <c r="BN55" s="19">
        <f t="shared" si="23"/>
        <v>0</v>
      </c>
      <c r="BO55" s="19">
        <f t="shared" si="14"/>
        <v>0</v>
      </c>
      <c r="BP55" s="19">
        <f t="shared" si="15"/>
        <v>1</v>
      </c>
      <c r="BQ55" s="19">
        <f t="shared" si="16"/>
        <v>1</v>
      </c>
      <c r="BR55" s="19">
        <f t="shared" si="17"/>
        <v>0</v>
      </c>
      <c r="BS55" s="32">
        <f t="shared" si="18"/>
        <v>0</v>
      </c>
      <c r="BT55" s="19">
        <v>1</v>
      </c>
      <c r="BU55" s="19">
        <v>0</v>
      </c>
      <c r="BV55" s="19">
        <v>0</v>
      </c>
      <c r="BW55" s="19">
        <v>1</v>
      </c>
      <c r="BX55" s="19">
        <v>0</v>
      </c>
      <c r="BY55" s="19">
        <v>0</v>
      </c>
      <c r="BZ55" s="19">
        <v>0</v>
      </c>
      <c r="CA55" s="19">
        <v>0</v>
      </c>
      <c r="CB55" s="19">
        <v>1</v>
      </c>
      <c r="CC55" s="19">
        <v>0</v>
      </c>
      <c r="CD55" s="32">
        <v>0</v>
      </c>
      <c r="CE55" s="19">
        <v>19</v>
      </c>
      <c r="CF55" s="19">
        <v>4</v>
      </c>
      <c r="CG55" s="19">
        <v>16</v>
      </c>
      <c r="CH55" s="19">
        <v>10</v>
      </c>
      <c r="CI55" s="19">
        <v>13</v>
      </c>
      <c r="CJ55" s="19">
        <v>10</v>
      </c>
      <c r="CK55" s="19">
        <v>8</v>
      </c>
      <c r="CL55" s="19">
        <v>22</v>
      </c>
      <c r="CM55" s="19">
        <v>20</v>
      </c>
      <c r="CN55" s="19">
        <v>11</v>
      </c>
      <c r="CO55" s="32">
        <v>9</v>
      </c>
      <c r="CP55" s="35">
        <f t="shared" si="26"/>
        <v>5.2631578947368418E-2</v>
      </c>
      <c r="CQ55" s="35">
        <f t="shared" si="26"/>
        <v>0</v>
      </c>
      <c r="CR55" s="35">
        <f t="shared" si="26"/>
        <v>0</v>
      </c>
      <c r="CS55" s="35">
        <f t="shared" si="26"/>
        <v>0.1</v>
      </c>
      <c r="CT55" s="35">
        <f t="shared" si="26"/>
        <v>0</v>
      </c>
      <c r="CU55" s="35">
        <f t="shared" si="26"/>
        <v>0</v>
      </c>
      <c r="CV55" s="35">
        <f t="shared" si="26"/>
        <v>0</v>
      </c>
      <c r="CW55" s="35">
        <f t="shared" si="26"/>
        <v>0</v>
      </c>
      <c r="CX55" s="35">
        <f t="shared" si="26"/>
        <v>0.05</v>
      </c>
      <c r="CY55" s="35">
        <f t="shared" si="26"/>
        <v>0</v>
      </c>
      <c r="CZ55" s="281">
        <f t="shared" si="26"/>
        <v>0</v>
      </c>
    </row>
    <row r="56" spans="1:104" x14ac:dyDescent="0.2">
      <c r="A56" s="22" t="s">
        <v>109</v>
      </c>
      <c r="B56" s="22" t="s">
        <v>3981</v>
      </c>
      <c r="C56" s="45"/>
      <c r="D56" s="45"/>
      <c r="E56" s="22" t="s">
        <v>56</v>
      </c>
      <c r="F56" s="38">
        <v>1</v>
      </c>
      <c r="G56" s="19">
        <v>1</v>
      </c>
      <c r="H56" s="19">
        <v>1</v>
      </c>
      <c r="I56" s="19">
        <v>1</v>
      </c>
      <c r="J56" s="19">
        <v>1</v>
      </c>
      <c r="K56" s="19">
        <v>1</v>
      </c>
      <c r="L56" s="19">
        <v>1</v>
      </c>
      <c r="M56" s="19">
        <v>1</v>
      </c>
      <c r="N56" s="19">
        <v>1</v>
      </c>
      <c r="O56" s="19">
        <v>1</v>
      </c>
      <c r="P56" s="32">
        <v>1</v>
      </c>
      <c r="Q56" s="38">
        <v>1</v>
      </c>
      <c r="R56" s="19">
        <v>1</v>
      </c>
      <c r="S56" s="19">
        <v>1</v>
      </c>
      <c r="T56" s="19">
        <v>1</v>
      </c>
      <c r="U56" s="19">
        <v>1</v>
      </c>
      <c r="V56" s="19">
        <v>1</v>
      </c>
      <c r="W56" s="19">
        <v>1</v>
      </c>
      <c r="X56" s="19">
        <v>1</v>
      </c>
      <c r="Y56" s="19">
        <v>1</v>
      </c>
      <c r="Z56" s="19">
        <v>1</v>
      </c>
      <c r="AA56" s="32">
        <v>1</v>
      </c>
      <c r="AB56" s="38">
        <v>1</v>
      </c>
      <c r="AC56" s="19">
        <v>1</v>
      </c>
      <c r="AD56" s="19">
        <v>1</v>
      </c>
      <c r="AE56" s="19">
        <v>1</v>
      </c>
      <c r="AF56" s="19">
        <v>1</v>
      </c>
      <c r="AG56" s="19">
        <v>1</v>
      </c>
      <c r="AH56" s="19">
        <v>1</v>
      </c>
      <c r="AI56" s="19">
        <v>1</v>
      </c>
      <c r="AJ56" s="19">
        <v>1</v>
      </c>
      <c r="AK56" s="19">
        <v>1</v>
      </c>
      <c r="AL56" s="32">
        <v>1</v>
      </c>
      <c r="AM56" s="38"/>
      <c r="AW56" s="32"/>
      <c r="BI56" s="38">
        <v>1</v>
      </c>
      <c r="BJ56" s="19">
        <v>1</v>
      </c>
      <c r="BK56" s="19">
        <v>1</v>
      </c>
      <c r="BL56" s="19">
        <v>1</v>
      </c>
      <c r="BM56" s="19">
        <v>1</v>
      </c>
      <c r="BN56" s="19">
        <v>1</v>
      </c>
      <c r="BO56" s="19">
        <v>1</v>
      </c>
      <c r="BP56" s="19">
        <v>1</v>
      </c>
      <c r="BQ56" s="19">
        <v>1</v>
      </c>
      <c r="BR56" s="19">
        <v>1</v>
      </c>
      <c r="BS56" s="32">
        <v>1</v>
      </c>
      <c r="BT56" s="19">
        <v>187</v>
      </c>
      <c r="BU56" s="19">
        <v>181</v>
      </c>
      <c r="BV56" s="19">
        <v>168</v>
      </c>
      <c r="BW56" s="19">
        <v>157</v>
      </c>
      <c r="BX56" s="19">
        <v>153</v>
      </c>
      <c r="BY56" s="19">
        <v>111</v>
      </c>
      <c r="BZ56" s="19">
        <v>153</v>
      </c>
      <c r="CA56" s="19">
        <v>98</v>
      </c>
      <c r="CB56" s="19">
        <v>196</v>
      </c>
      <c r="CC56" s="19">
        <v>247</v>
      </c>
      <c r="CD56" s="32">
        <v>295</v>
      </c>
      <c r="CE56" s="19">
        <v>1032</v>
      </c>
      <c r="CF56" s="19">
        <v>979</v>
      </c>
      <c r="CG56" s="19">
        <v>1647</v>
      </c>
      <c r="CH56" s="19">
        <v>2020</v>
      </c>
      <c r="CI56" s="19">
        <v>2053</v>
      </c>
      <c r="CJ56" s="19">
        <v>2011</v>
      </c>
      <c r="CK56" s="19">
        <v>2103</v>
      </c>
      <c r="CL56" s="19">
        <v>1380</v>
      </c>
      <c r="CM56" s="19">
        <v>1628</v>
      </c>
      <c r="CN56" s="19">
        <v>1631</v>
      </c>
      <c r="CO56" s="32">
        <v>1324</v>
      </c>
      <c r="CP56" s="35">
        <f t="shared" si="26"/>
        <v>0.18120155038759689</v>
      </c>
      <c r="CQ56" s="35">
        <f t="shared" si="26"/>
        <v>0.18488253319713993</v>
      </c>
      <c r="CR56" s="35">
        <f t="shared" si="26"/>
        <v>0.10200364298724955</v>
      </c>
      <c r="CS56" s="35">
        <f t="shared" si="26"/>
        <v>7.7722772277227722E-2</v>
      </c>
      <c r="CT56" s="35">
        <f t="shared" si="26"/>
        <v>7.4525085241110567E-2</v>
      </c>
      <c r="CU56" s="35">
        <f t="shared" si="26"/>
        <v>5.5196419691695676E-2</v>
      </c>
      <c r="CV56" s="35">
        <f t="shared" si="26"/>
        <v>7.2753209700427965E-2</v>
      </c>
      <c r="CW56" s="35">
        <f t="shared" si="26"/>
        <v>7.101449275362319E-2</v>
      </c>
      <c r="CX56" s="35">
        <f t="shared" si="26"/>
        <v>0.12039312039312039</v>
      </c>
      <c r="CY56" s="35">
        <f t="shared" si="26"/>
        <v>0.15144083384426732</v>
      </c>
      <c r="CZ56" s="281">
        <f t="shared" si="26"/>
        <v>0.22280966767371602</v>
      </c>
    </row>
    <row r="57" spans="1:104" x14ac:dyDescent="0.2">
      <c r="A57" s="22" t="s">
        <v>383</v>
      </c>
      <c r="B57" s="22" t="s">
        <v>3982</v>
      </c>
      <c r="C57" s="45"/>
      <c r="D57" s="45">
        <v>2015</v>
      </c>
      <c r="E57" s="22" t="s">
        <v>56</v>
      </c>
      <c r="F57" s="38"/>
      <c r="G57" s="19">
        <v>0</v>
      </c>
      <c r="H57" s="19">
        <v>0</v>
      </c>
      <c r="P57" s="32"/>
      <c r="Q57" s="38"/>
      <c r="R57" s="19">
        <v>1</v>
      </c>
      <c r="S57" s="19">
        <v>1</v>
      </c>
      <c r="AA57" s="32"/>
      <c r="AB57" s="38"/>
      <c r="AC57" s="19">
        <v>1</v>
      </c>
      <c r="AD57" s="19">
        <v>1</v>
      </c>
      <c r="AL57" s="32"/>
      <c r="AM57" s="38"/>
      <c r="AN57" s="19">
        <v>2.9722800000000001E-2</v>
      </c>
      <c r="AO57" s="19">
        <v>2.7702000000000001E-2</v>
      </c>
      <c r="AW57" s="32"/>
      <c r="BI57" s="38"/>
      <c r="BK57" s="19">
        <f t="shared" si="22"/>
        <v>0</v>
      </c>
      <c r="BS57" s="32"/>
      <c r="BT57" s="19">
        <v>0</v>
      </c>
      <c r="BU57" s="19">
        <v>2</v>
      </c>
      <c r="BV57" s="19">
        <v>1</v>
      </c>
      <c r="BW57" s="19">
        <v>3</v>
      </c>
      <c r="BX57" s="19">
        <v>0</v>
      </c>
      <c r="BY57" s="19">
        <v>5</v>
      </c>
      <c r="BZ57" s="19">
        <v>0</v>
      </c>
      <c r="CA57" s="19">
        <v>0</v>
      </c>
      <c r="CB57" s="19">
        <v>3</v>
      </c>
      <c r="CC57" s="19">
        <v>0</v>
      </c>
      <c r="CD57" s="32">
        <v>0</v>
      </c>
      <c r="CE57" s="19">
        <v>0</v>
      </c>
      <c r="CF57" s="19">
        <v>25</v>
      </c>
      <c r="CG57" s="19">
        <v>96</v>
      </c>
      <c r="CH57" s="19">
        <v>151</v>
      </c>
      <c r="CI57" s="19">
        <v>64</v>
      </c>
      <c r="CJ57" s="19">
        <v>33</v>
      </c>
      <c r="CK57" s="19">
        <v>29</v>
      </c>
      <c r="CL57" s="19">
        <v>27</v>
      </c>
      <c r="CM57" s="19">
        <v>5</v>
      </c>
      <c r="CN57" s="19">
        <v>0</v>
      </c>
      <c r="CO57" s="32">
        <v>0</v>
      </c>
      <c r="CP57" s="35">
        <f t="shared" si="26"/>
        <v>0</v>
      </c>
      <c r="CQ57" s="35">
        <f t="shared" si="26"/>
        <v>0.08</v>
      </c>
      <c r="CR57" s="35">
        <f t="shared" si="26"/>
        <v>1.0416666666666666E-2</v>
      </c>
      <c r="CS57" s="35">
        <f t="shared" si="26"/>
        <v>1.9867549668874173E-2</v>
      </c>
      <c r="CT57" s="35">
        <f t="shared" si="26"/>
        <v>0</v>
      </c>
      <c r="CU57" s="35">
        <f t="shared" si="26"/>
        <v>0.15151515151515152</v>
      </c>
      <c r="CV57" s="35">
        <f t="shared" si="26"/>
        <v>0</v>
      </c>
      <c r="CW57" s="35">
        <f t="shared" si="26"/>
        <v>0</v>
      </c>
      <c r="CX57" s="35">
        <f t="shared" si="26"/>
        <v>0.6</v>
      </c>
      <c r="CY57" s="35">
        <f t="shared" si="26"/>
        <v>0</v>
      </c>
      <c r="CZ57" s="281">
        <f t="shared" si="26"/>
        <v>0</v>
      </c>
    </row>
    <row r="58" spans="1:104" x14ac:dyDescent="0.2">
      <c r="A58" s="22" t="s">
        <v>115</v>
      </c>
      <c r="B58" s="22" t="s">
        <v>116</v>
      </c>
      <c r="C58" s="45"/>
      <c r="D58" s="45"/>
      <c r="E58" s="22" t="s">
        <v>56</v>
      </c>
      <c r="F58" s="38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32">
        <v>1</v>
      </c>
      <c r="Q58" s="38">
        <v>1</v>
      </c>
      <c r="R58" s="19">
        <v>1</v>
      </c>
      <c r="S58" s="19">
        <v>1</v>
      </c>
      <c r="T58" s="19">
        <v>1</v>
      </c>
      <c r="U58" s="19">
        <v>1</v>
      </c>
      <c r="V58" s="19">
        <v>1</v>
      </c>
      <c r="W58" s="19">
        <v>1</v>
      </c>
      <c r="X58" s="19">
        <v>1</v>
      </c>
      <c r="Y58" s="19">
        <v>1</v>
      </c>
      <c r="Z58" s="19">
        <v>1</v>
      </c>
      <c r="AA58" s="32">
        <v>1</v>
      </c>
      <c r="AB58" s="38">
        <v>1</v>
      </c>
      <c r="AC58" s="19">
        <v>1</v>
      </c>
      <c r="AD58" s="19">
        <v>1</v>
      </c>
      <c r="AE58" s="19">
        <v>1</v>
      </c>
      <c r="AF58" s="19">
        <v>1</v>
      </c>
      <c r="AG58" s="19">
        <v>1</v>
      </c>
      <c r="AH58" s="19">
        <v>1</v>
      </c>
      <c r="AI58" s="19">
        <v>1</v>
      </c>
      <c r="AJ58" s="19">
        <v>1</v>
      </c>
      <c r="AK58" s="19">
        <v>1</v>
      </c>
      <c r="AL58" s="32">
        <v>1</v>
      </c>
      <c r="AM58" s="38">
        <v>1.28881E-2</v>
      </c>
      <c r="AQ58" s="19">
        <v>7.3561899999999996E-4</v>
      </c>
      <c r="AT58" s="19">
        <v>3.1662099999999999E-2</v>
      </c>
      <c r="AU58" s="19">
        <v>5.9099899999999997E-2</v>
      </c>
      <c r="AV58" s="19">
        <v>3.2460999999999997E-2</v>
      </c>
      <c r="AW58" s="32">
        <v>3.5979700000000003E-2</v>
      </c>
      <c r="AX58" s="19">
        <v>0</v>
      </c>
      <c r="AY58" s="19">
        <v>0</v>
      </c>
      <c r="AZ58" s="19">
        <v>0</v>
      </c>
      <c r="BA58" s="19">
        <v>0</v>
      </c>
      <c r="BB58" s="19">
        <v>0</v>
      </c>
      <c r="BC58" s="19">
        <v>0</v>
      </c>
      <c r="BD58" s="19">
        <v>0</v>
      </c>
      <c r="BE58" s="19">
        <v>0</v>
      </c>
      <c r="BF58" s="19">
        <v>0</v>
      </c>
      <c r="BG58" s="19">
        <v>0</v>
      </c>
      <c r="BH58" s="19">
        <v>0</v>
      </c>
      <c r="BI58" s="38">
        <f t="shared" si="19"/>
        <v>0</v>
      </c>
      <c r="BJ58" s="19">
        <f t="shared" si="21"/>
        <v>0</v>
      </c>
      <c r="BK58" s="19">
        <f t="shared" si="22"/>
        <v>0</v>
      </c>
      <c r="BL58" s="19">
        <f t="shared" si="24"/>
        <v>0</v>
      </c>
      <c r="BM58" s="19">
        <f t="shared" si="25"/>
        <v>0</v>
      </c>
      <c r="BN58" s="19">
        <f t="shared" si="23"/>
        <v>0</v>
      </c>
      <c r="BO58" s="19">
        <f t="shared" si="14"/>
        <v>0</v>
      </c>
      <c r="BP58" s="19">
        <f t="shared" si="15"/>
        <v>0</v>
      </c>
      <c r="BQ58" s="19">
        <f t="shared" si="16"/>
        <v>0</v>
      </c>
      <c r="BR58" s="19">
        <f t="shared" si="17"/>
        <v>0</v>
      </c>
      <c r="BS58" s="32">
        <f t="shared" si="18"/>
        <v>0</v>
      </c>
      <c r="BT58" s="19">
        <v>5</v>
      </c>
      <c r="BU58" s="19">
        <v>2</v>
      </c>
      <c r="BV58" s="19">
        <v>4</v>
      </c>
      <c r="BW58" s="19">
        <v>3</v>
      </c>
      <c r="BX58" s="19">
        <v>4</v>
      </c>
      <c r="BY58" s="19">
        <v>3</v>
      </c>
      <c r="BZ58" s="19">
        <v>1</v>
      </c>
      <c r="CA58" s="19">
        <v>0</v>
      </c>
      <c r="CB58" s="19">
        <v>4</v>
      </c>
      <c r="CC58" s="19">
        <v>2</v>
      </c>
      <c r="CD58" s="32">
        <v>0</v>
      </c>
      <c r="CE58" s="19">
        <v>128</v>
      </c>
      <c r="CF58" s="19">
        <v>165</v>
      </c>
      <c r="CG58" s="19">
        <v>216</v>
      </c>
      <c r="CH58" s="19">
        <v>330</v>
      </c>
      <c r="CI58" s="19">
        <v>190</v>
      </c>
      <c r="CJ58" s="19">
        <v>95</v>
      </c>
      <c r="CK58" s="19">
        <v>50</v>
      </c>
      <c r="CL58" s="19">
        <v>58</v>
      </c>
      <c r="CM58" s="19">
        <v>71</v>
      </c>
      <c r="CN58" s="19">
        <v>45</v>
      </c>
      <c r="CO58" s="32">
        <v>67</v>
      </c>
      <c r="CP58" s="35">
        <f t="shared" si="26"/>
        <v>3.90625E-2</v>
      </c>
      <c r="CQ58" s="35">
        <f t="shared" si="26"/>
        <v>1.2121212121212121E-2</v>
      </c>
      <c r="CR58" s="35">
        <f t="shared" si="26"/>
        <v>1.8518518518518517E-2</v>
      </c>
      <c r="CS58" s="35">
        <f t="shared" si="26"/>
        <v>9.0909090909090905E-3</v>
      </c>
      <c r="CT58" s="35">
        <f t="shared" si="26"/>
        <v>2.1052631578947368E-2</v>
      </c>
      <c r="CU58" s="35">
        <f t="shared" si="26"/>
        <v>3.1578947368421054E-2</v>
      </c>
      <c r="CV58" s="35">
        <f t="shared" si="26"/>
        <v>0.02</v>
      </c>
      <c r="CW58" s="35">
        <f t="shared" si="26"/>
        <v>0</v>
      </c>
      <c r="CX58" s="35">
        <f t="shared" si="26"/>
        <v>5.6338028169014086E-2</v>
      </c>
      <c r="CY58" s="35">
        <f t="shared" si="26"/>
        <v>4.4444444444444446E-2</v>
      </c>
      <c r="CZ58" s="281">
        <f t="shared" si="26"/>
        <v>0</v>
      </c>
    </row>
    <row r="59" spans="1:104" x14ac:dyDescent="0.2">
      <c r="A59" s="22" t="s">
        <v>381</v>
      </c>
      <c r="B59" s="22" t="s">
        <v>3983</v>
      </c>
      <c r="C59" s="45">
        <v>2011</v>
      </c>
      <c r="D59" s="45">
        <v>2020</v>
      </c>
      <c r="E59" s="22" t="s">
        <v>56</v>
      </c>
      <c r="F59" s="38"/>
      <c r="G59" s="19">
        <v>1</v>
      </c>
      <c r="H59" s="19">
        <v>1</v>
      </c>
      <c r="I59" s="19">
        <v>1</v>
      </c>
      <c r="J59" s="19">
        <v>1</v>
      </c>
      <c r="K59" s="19">
        <v>1</v>
      </c>
      <c r="L59" s="19">
        <v>1</v>
      </c>
      <c r="M59" s="19">
        <v>1</v>
      </c>
      <c r="N59" s="19">
        <v>1</v>
      </c>
      <c r="O59" s="19">
        <v>0</v>
      </c>
      <c r="P59" s="32"/>
      <c r="Q59" s="38"/>
      <c r="R59" s="19">
        <v>1</v>
      </c>
      <c r="S59" s="19">
        <v>1</v>
      </c>
      <c r="T59" s="19">
        <v>1</v>
      </c>
      <c r="U59" s="19">
        <v>1</v>
      </c>
      <c r="V59" s="19">
        <v>1</v>
      </c>
      <c r="W59" s="19">
        <v>1</v>
      </c>
      <c r="X59" s="19">
        <v>1</v>
      </c>
      <c r="Y59" s="19">
        <v>1</v>
      </c>
      <c r="Z59" s="19">
        <v>1</v>
      </c>
      <c r="AA59" s="32"/>
      <c r="AB59" s="38"/>
      <c r="AC59" s="19">
        <v>1</v>
      </c>
      <c r="AD59" s="19">
        <v>1</v>
      </c>
      <c r="AE59" s="19">
        <v>1</v>
      </c>
      <c r="AF59" s="19">
        <v>1</v>
      </c>
      <c r="AG59" s="19">
        <v>1</v>
      </c>
      <c r="AH59" s="19">
        <v>1</v>
      </c>
      <c r="AI59" s="19">
        <v>1</v>
      </c>
      <c r="AJ59" s="19">
        <v>1</v>
      </c>
      <c r="AK59" s="19">
        <v>1</v>
      </c>
      <c r="AL59" s="32"/>
      <c r="AM59" s="38"/>
      <c r="AP59" s="19">
        <v>2.3359899999999999E-2</v>
      </c>
      <c r="AQ59" s="19">
        <v>2.4037200000000002E-2</v>
      </c>
      <c r="AR59" s="19">
        <v>2.3594E-2</v>
      </c>
      <c r="AS59" s="19">
        <v>2.45347E-2</v>
      </c>
      <c r="AT59" s="19">
        <v>2.3480000000000001E-2</v>
      </c>
      <c r="AU59" s="19">
        <v>2.2635800000000001E-2</v>
      </c>
      <c r="AV59" s="19">
        <v>2.32534E-2</v>
      </c>
      <c r="AW59" s="32"/>
      <c r="BA59" s="19">
        <v>0</v>
      </c>
      <c r="BB59" s="19">
        <v>1</v>
      </c>
      <c r="BC59" s="19">
        <v>1</v>
      </c>
      <c r="BD59" s="19">
        <v>1</v>
      </c>
      <c r="BE59" s="19">
        <v>2</v>
      </c>
      <c r="BF59" s="19">
        <v>3</v>
      </c>
      <c r="BG59" s="19">
        <v>0</v>
      </c>
      <c r="BI59" s="38"/>
      <c r="BL59" s="19">
        <f t="shared" si="24"/>
        <v>0</v>
      </c>
      <c r="BM59" s="19">
        <f t="shared" si="25"/>
        <v>1</v>
      </c>
      <c r="BN59" s="19">
        <f t="shared" si="23"/>
        <v>1</v>
      </c>
      <c r="BO59" s="19">
        <f t="shared" si="14"/>
        <v>1</v>
      </c>
      <c r="BP59" s="19">
        <f t="shared" si="15"/>
        <v>1</v>
      </c>
      <c r="BQ59" s="19">
        <f t="shared" si="16"/>
        <v>1</v>
      </c>
      <c r="BR59" s="19">
        <f t="shared" si="17"/>
        <v>0</v>
      </c>
      <c r="BS59" s="32"/>
      <c r="BT59" s="19">
        <v>0</v>
      </c>
      <c r="BU59" s="19">
        <v>0</v>
      </c>
      <c r="BV59" s="19">
        <v>0</v>
      </c>
      <c r="BW59" s="19">
        <v>2</v>
      </c>
      <c r="BX59" s="19">
        <v>2</v>
      </c>
      <c r="BY59" s="19">
        <v>2</v>
      </c>
      <c r="BZ59" s="19">
        <v>1</v>
      </c>
      <c r="CA59" s="19">
        <v>0</v>
      </c>
      <c r="CB59" s="19">
        <v>1</v>
      </c>
      <c r="CC59" s="19">
        <v>11</v>
      </c>
      <c r="CD59" s="32">
        <v>20</v>
      </c>
      <c r="CE59" s="19">
        <v>1</v>
      </c>
      <c r="CF59" s="19">
        <v>10</v>
      </c>
      <c r="CG59" s="19">
        <v>70</v>
      </c>
      <c r="CH59" s="19">
        <v>220</v>
      </c>
      <c r="CI59" s="19">
        <v>166</v>
      </c>
      <c r="CJ59" s="19">
        <v>121</v>
      </c>
      <c r="CK59" s="19">
        <v>71</v>
      </c>
      <c r="CL59" s="19">
        <v>80</v>
      </c>
      <c r="CM59" s="19">
        <v>89</v>
      </c>
      <c r="CN59" s="19">
        <v>85</v>
      </c>
      <c r="CO59" s="32">
        <v>95</v>
      </c>
      <c r="CP59" s="35">
        <f t="shared" si="26"/>
        <v>0</v>
      </c>
      <c r="CQ59" s="35">
        <f t="shared" si="26"/>
        <v>0</v>
      </c>
      <c r="CR59" s="35">
        <f t="shared" si="26"/>
        <v>0</v>
      </c>
      <c r="CS59" s="35">
        <f t="shared" si="26"/>
        <v>9.0909090909090905E-3</v>
      </c>
      <c r="CT59" s="35">
        <f t="shared" si="26"/>
        <v>1.2048192771084338E-2</v>
      </c>
      <c r="CU59" s="35">
        <f t="shared" si="26"/>
        <v>1.6528925619834711E-2</v>
      </c>
      <c r="CV59" s="35">
        <f t="shared" si="26"/>
        <v>1.4084507042253521E-2</v>
      </c>
      <c r="CW59" s="35">
        <f t="shared" si="26"/>
        <v>0</v>
      </c>
      <c r="CX59" s="35">
        <f t="shared" si="26"/>
        <v>1.1235955056179775E-2</v>
      </c>
      <c r="CY59" s="35">
        <f t="shared" si="26"/>
        <v>0.12941176470588237</v>
      </c>
      <c r="CZ59" s="281">
        <f t="shared" si="26"/>
        <v>0.21052631578947367</v>
      </c>
    </row>
    <row r="60" spans="1:104" x14ac:dyDescent="0.2">
      <c r="A60" s="22" t="s">
        <v>95</v>
      </c>
      <c r="B60" s="22" t="s">
        <v>96</v>
      </c>
      <c r="C60" s="45"/>
      <c r="D60" s="45"/>
      <c r="E60" s="22" t="s">
        <v>56</v>
      </c>
      <c r="F60" s="38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1</v>
      </c>
      <c r="P60" s="32">
        <v>1</v>
      </c>
      <c r="Q60" s="38">
        <v>1</v>
      </c>
      <c r="R60" s="19">
        <v>1</v>
      </c>
      <c r="S60" s="19">
        <v>1</v>
      </c>
      <c r="T60" s="19">
        <v>1</v>
      </c>
      <c r="U60" s="19">
        <v>1</v>
      </c>
      <c r="V60" s="19">
        <v>1</v>
      </c>
      <c r="W60" s="19">
        <v>1</v>
      </c>
      <c r="X60" s="19">
        <v>1</v>
      </c>
      <c r="Y60" s="19">
        <v>1</v>
      </c>
      <c r="Z60" s="19">
        <v>1</v>
      </c>
      <c r="AA60" s="32">
        <v>1</v>
      </c>
      <c r="AB60" s="38">
        <v>1</v>
      </c>
      <c r="AC60" s="19">
        <v>1</v>
      </c>
      <c r="AD60" s="19">
        <v>1</v>
      </c>
      <c r="AE60" s="19">
        <v>1</v>
      </c>
      <c r="AF60" s="19">
        <v>1</v>
      </c>
      <c r="AG60" s="19">
        <v>1</v>
      </c>
      <c r="AH60" s="19">
        <v>1</v>
      </c>
      <c r="AI60" s="19">
        <v>1</v>
      </c>
      <c r="AJ60" s="19">
        <v>1</v>
      </c>
      <c r="AK60" s="19">
        <v>1</v>
      </c>
      <c r="AL60" s="32">
        <v>1</v>
      </c>
      <c r="AM60" s="38"/>
      <c r="AN60" s="19">
        <v>2.8057700000000001E-2</v>
      </c>
      <c r="AO60" s="19">
        <v>2.6726699999999999E-2</v>
      </c>
      <c r="AP60" s="19">
        <v>2.5497499999999999E-2</v>
      </c>
      <c r="AQ60" s="19">
        <v>2.3834899999999999E-2</v>
      </c>
      <c r="AR60" s="19">
        <v>2.2608300000000001E-2</v>
      </c>
      <c r="AS60" s="19">
        <v>2.6852000000000001E-2</v>
      </c>
      <c r="AT60" s="19">
        <v>2.76291E-2</v>
      </c>
      <c r="AU60" s="19">
        <v>2.78324E-2</v>
      </c>
      <c r="AV60" s="19">
        <v>4.3949700000000001E-2</v>
      </c>
      <c r="AW60" s="32">
        <v>4.9961800000000001E-2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D60" s="19">
        <v>0</v>
      </c>
      <c r="BE60" s="19">
        <v>0</v>
      </c>
      <c r="BF60" s="19">
        <v>0</v>
      </c>
      <c r="BG60" s="19">
        <v>0</v>
      </c>
      <c r="BH60" s="19">
        <v>2</v>
      </c>
      <c r="BI60" s="38">
        <f t="shared" si="19"/>
        <v>0</v>
      </c>
      <c r="BJ60" s="19">
        <f t="shared" si="21"/>
        <v>0</v>
      </c>
      <c r="BK60" s="19">
        <f t="shared" si="22"/>
        <v>0</v>
      </c>
      <c r="BL60" s="19">
        <f t="shared" si="24"/>
        <v>0</v>
      </c>
      <c r="BM60" s="19">
        <f t="shared" si="25"/>
        <v>0</v>
      </c>
      <c r="BN60" s="19">
        <f t="shared" si="23"/>
        <v>0</v>
      </c>
      <c r="BO60" s="19">
        <f t="shared" si="14"/>
        <v>0</v>
      </c>
      <c r="BP60" s="19">
        <f t="shared" si="15"/>
        <v>0</v>
      </c>
      <c r="BQ60" s="19">
        <f t="shared" si="16"/>
        <v>0</v>
      </c>
      <c r="BR60" s="19">
        <f t="shared" si="17"/>
        <v>0</v>
      </c>
      <c r="BS60" s="32">
        <f t="shared" si="18"/>
        <v>1</v>
      </c>
      <c r="BT60" s="19">
        <v>0</v>
      </c>
      <c r="BU60" s="19">
        <v>1</v>
      </c>
      <c r="BV60" s="19">
        <v>0</v>
      </c>
      <c r="BW60" s="19">
        <v>0</v>
      </c>
      <c r="BX60" s="19">
        <v>0</v>
      </c>
      <c r="BY60" s="19">
        <v>2</v>
      </c>
      <c r="BZ60" s="19">
        <v>3</v>
      </c>
      <c r="CA60" s="19">
        <v>0</v>
      </c>
      <c r="CB60" s="19">
        <v>0</v>
      </c>
      <c r="CC60" s="19">
        <v>2</v>
      </c>
      <c r="CD60" s="32">
        <v>8</v>
      </c>
      <c r="CE60" s="19">
        <v>122</v>
      </c>
      <c r="CF60" s="19">
        <v>25</v>
      </c>
      <c r="CG60" s="19">
        <v>122</v>
      </c>
      <c r="CH60" s="19">
        <v>176</v>
      </c>
      <c r="CI60" s="19">
        <v>127</v>
      </c>
      <c r="CJ60" s="19">
        <v>148</v>
      </c>
      <c r="CK60" s="19">
        <v>179</v>
      </c>
      <c r="CL60" s="19">
        <v>91</v>
      </c>
      <c r="CM60" s="19">
        <v>124</v>
      </c>
      <c r="CN60" s="19">
        <v>89</v>
      </c>
      <c r="CO60" s="32">
        <v>72</v>
      </c>
      <c r="CP60" s="35">
        <f t="shared" si="26"/>
        <v>0</v>
      </c>
      <c r="CQ60" s="35">
        <f t="shared" si="26"/>
        <v>0.04</v>
      </c>
      <c r="CR60" s="35">
        <f t="shared" si="26"/>
        <v>0</v>
      </c>
      <c r="CS60" s="35">
        <f t="shared" si="26"/>
        <v>0</v>
      </c>
      <c r="CT60" s="35">
        <f t="shared" si="26"/>
        <v>0</v>
      </c>
      <c r="CU60" s="35">
        <f t="shared" si="26"/>
        <v>1.3513513513513514E-2</v>
      </c>
      <c r="CV60" s="35">
        <f t="shared" si="26"/>
        <v>1.6759776536312849E-2</v>
      </c>
      <c r="CW60" s="35">
        <f t="shared" si="26"/>
        <v>0</v>
      </c>
      <c r="CX60" s="35">
        <f t="shared" si="26"/>
        <v>0</v>
      </c>
      <c r="CY60" s="35">
        <f t="shared" si="26"/>
        <v>2.247191011235955E-2</v>
      </c>
      <c r="CZ60" s="281">
        <f t="shared" si="26"/>
        <v>0.1111111111111111</v>
      </c>
    </row>
    <row r="61" spans="1:104" x14ac:dyDescent="0.2">
      <c r="A61" s="22" t="s">
        <v>387</v>
      </c>
      <c r="B61" s="22" t="s">
        <v>388</v>
      </c>
      <c r="C61" s="45"/>
      <c r="D61" s="45">
        <v>2019</v>
      </c>
      <c r="E61" s="22" t="s">
        <v>56</v>
      </c>
      <c r="F61" s="38"/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P61" s="32"/>
      <c r="Q61" s="38"/>
      <c r="T61" s="19">
        <v>1</v>
      </c>
      <c r="U61" s="19">
        <v>1</v>
      </c>
      <c r="V61" s="19">
        <v>1</v>
      </c>
      <c r="W61" s="19">
        <v>1</v>
      </c>
      <c r="X61" s="19">
        <v>1</v>
      </c>
      <c r="Y61" s="19">
        <v>1</v>
      </c>
      <c r="AA61" s="32"/>
      <c r="AB61" s="38"/>
      <c r="AE61" s="19">
        <v>1</v>
      </c>
      <c r="AF61" s="19">
        <v>1</v>
      </c>
      <c r="AG61" s="19">
        <v>1</v>
      </c>
      <c r="AH61" s="19">
        <v>1</v>
      </c>
      <c r="AI61" s="19">
        <v>1</v>
      </c>
      <c r="AJ61" s="19">
        <v>1</v>
      </c>
      <c r="AL61" s="32"/>
      <c r="AM61" s="38"/>
      <c r="AP61" s="19">
        <v>2.3747500000000001E-2</v>
      </c>
      <c r="AQ61" s="19">
        <v>2.61856E-2</v>
      </c>
      <c r="AR61" s="19">
        <v>2.6574199999999999E-2</v>
      </c>
      <c r="AS61" s="19">
        <v>2.8790400000000001E-2</v>
      </c>
      <c r="AT61" s="19">
        <v>3.1385000000000003E-2</v>
      </c>
      <c r="AU61" s="19">
        <v>2.6152700000000001E-2</v>
      </c>
      <c r="AW61" s="32"/>
      <c r="BA61" s="19">
        <v>0</v>
      </c>
      <c r="BB61" s="19">
        <v>0</v>
      </c>
      <c r="BC61" s="19">
        <v>0</v>
      </c>
      <c r="BD61" s="19">
        <v>0</v>
      </c>
      <c r="BE61" s="19">
        <v>0</v>
      </c>
      <c r="BF61" s="19">
        <v>0</v>
      </c>
      <c r="BI61" s="38"/>
      <c r="BL61" s="19">
        <f t="shared" si="24"/>
        <v>0</v>
      </c>
      <c r="BM61" s="19">
        <f t="shared" si="25"/>
        <v>0</v>
      </c>
      <c r="BN61" s="19">
        <f t="shared" si="23"/>
        <v>0</v>
      </c>
      <c r="BO61" s="19">
        <f t="shared" si="14"/>
        <v>0</v>
      </c>
      <c r="BP61" s="19">
        <f t="shared" si="15"/>
        <v>0</v>
      </c>
      <c r="BQ61" s="19">
        <f t="shared" si="16"/>
        <v>0</v>
      </c>
      <c r="BS61" s="32"/>
      <c r="BT61" s="19">
        <v>1</v>
      </c>
      <c r="BU61" s="19">
        <v>0</v>
      </c>
      <c r="BV61" s="19">
        <v>0</v>
      </c>
      <c r="BW61" s="19">
        <v>1</v>
      </c>
      <c r="BX61" s="19">
        <v>0</v>
      </c>
      <c r="BY61" s="19">
        <v>1</v>
      </c>
      <c r="BZ61" s="19">
        <v>0</v>
      </c>
      <c r="CA61" s="19">
        <v>0</v>
      </c>
      <c r="CB61" s="19">
        <v>1</v>
      </c>
      <c r="CC61" s="19">
        <v>0</v>
      </c>
      <c r="CD61" s="32">
        <v>0</v>
      </c>
      <c r="CE61" s="19">
        <v>9</v>
      </c>
      <c r="CF61" s="19">
        <v>3</v>
      </c>
      <c r="CG61" s="19">
        <v>35</v>
      </c>
      <c r="CH61" s="19">
        <v>107</v>
      </c>
      <c r="CI61" s="19">
        <v>59</v>
      </c>
      <c r="CJ61" s="19">
        <v>87</v>
      </c>
      <c r="CK61" s="19">
        <v>44</v>
      </c>
      <c r="CL61" s="19">
        <v>86</v>
      </c>
      <c r="CM61" s="19">
        <v>81</v>
      </c>
      <c r="CN61" s="19">
        <v>58</v>
      </c>
      <c r="CO61" s="32">
        <v>0</v>
      </c>
      <c r="CP61" s="35">
        <f t="shared" si="26"/>
        <v>0.1111111111111111</v>
      </c>
      <c r="CQ61" s="35">
        <f t="shared" si="26"/>
        <v>0</v>
      </c>
      <c r="CR61" s="35">
        <f t="shared" si="26"/>
        <v>0</v>
      </c>
      <c r="CS61" s="35">
        <f t="shared" si="26"/>
        <v>9.3457943925233638E-3</v>
      </c>
      <c r="CT61" s="35">
        <f t="shared" si="26"/>
        <v>0</v>
      </c>
      <c r="CU61" s="35">
        <f t="shared" si="26"/>
        <v>1.1494252873563218E-2</v>
      </c>
      <c r="CV61" s="35">
        <f t="shared" si="26"/>
        <v>0</v>
      </c>
      <c r="CW61" s="35">
        <f t="shared" si="26"/>
        <v>0</v>
      </c>
      <c r="CX61" s="35">
        <f t="shared" si="26"/>
        <v>1.2345679012345678E-2</v>
      </c>
      <c r="CY61" s="35">
        <f t="shared" si="26"/>
        <v>0</v>
      </c>
      <c r="CZ61" s="281">
        <f t="shared" si="26"/>
        <v>0</v>
      </c>
    </row>
    <row r="62" spans="1:104" x14ac:dyDescent="0.2">
      <c r="A62" s="22" t="s">
        <v>123</v>
      </c>
      <c r="B62" s="22" t="s">
        <v>124</v>
      </c>
      <c r="C62" s="45"/>
      <c r="D62" s="45"/>
      <c r="E62" s="22" t="s">
        <v>56</v>
      </c>
      <c r="F62" s="38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1</v>
      </c>
      <c r="P62" s="32">
        <v>1</v>
      </c>
      <c r="Q62" s="38">
        <v>1</v>
      </c>
      <c r="R62" s="19">
        <v>1</v>
      </c>
      <c r="S62" s="19">
        <v>1</v>
      </c>
      <c r="T62" s="19">
        <v>1</v>
      </c>
      <c r="U62" s="19">
        <v>1</v>
      </c>
      <c r="V62" s="19">
        <v>1</v>
      </c>
      <c r="W62" s="19">
        <v>1</v>
      </c>
      <c r="X62" s="19">
        <v>1</v>
      </c>
      <c r="Y62" s="19">
        <v>1</v>
      </c>
      <c r="Z62" s="19">
        <v>1</v>
      </c>
      <c r="AA62" s="32">
        <v>1</v>
      </c>
      <c r="AB62" s="38">
        <v>1</v>
      </c>
      <c r="AC62" s="19">
        <v>1</v>
      </c>
      <c r="AD62" s="19">
        <v>1</v>
      </c>
      <c r="AE62" s="19">
        <v>1</v>
      </c>
      <c r="AF62" s="19">
        <v>1</v>
      </c>
      <c r="AG62" s="19">
        <v>1</v>
      </c>
      <c r="AH62" s="19">
        <v>1</v>
      </c>
      <c r="AI62" s="19">
        <v>1</v>
      </c>
      <c r="AJ62" s="19">
        <v>1</v>
      </c>
      <c r="AK62" s="19">
        <v>1</v>
      </c>
      <c r="AL62" s="32">
        <v>1</v>
      </c>
      <c r="AM62" s="38">
        <v>1.7685800000000002E-2</v>
      </c>
      <c r="AN62" s="19">
        <v>1.75224E-2</v>
      </c>
      <c r="AO62" s="19">
        <v>2.4682099999999998E-2</v>
      </c>
      <c r="AP62" s="19">
        <v>4.1988299999999999E-2</v>
      </c>
      <c r="AQ62" s="19">
        <v>3.84052E-2</v>
      </c>
      <c r="AR62" s="19">
        <v>4.0048599999999997E-2</v>
      </c>
      <c r="AS62" s="19">
        <v>3.7284999999999999E-2</v>
      </c>
      <c r="AT62" s="19">
        <v>3.63874E-2</v>
      </c>
      <c r="AU62" s="19">
        <v>3.18272E-2</v>
      </c>
      <c r="AV62" s="19">
        <v>3.00641E-2</v>
      </c>
      <c r="AW62" s="32">
        <v>4.5009300000000002E-2</v>
      </c>
      <c r="AX62" s="19">
        <v>0</v>
      </c>
      <c r="AY62" s="19">
        <v>0</v>
      </c>
      <c r="AZ62" s="19">
        <v>0</v>
      </c>
      <c r="BA62" s="19">
        <v>0</v>
      </c>
      <c r="BB62" s="19">
        <v>0</v>
      </c>
      <c r="BC62" s="19">
        <v>0</v>
      </c>
      <c r="BD62" s="19">
        <v>0</v>
      </c>
      <c r="BE62" s="19">
        <v>0</v>
      </c>
      <c r="BF62" s="19">
        <v>0</v>
      </c>
      <c r="BG62" s="19">
        <v>0</v>
      </c>
      <c r="BH62" s="19">
        <v>1</v>
      </c>
      <c r="BI62" s="38">
        <f t="shared" si="19"/>
        <v>0</v>
      </c>
      <c r="BJ62" s="19">
        <f t="shared" si="21"/>
        <v>0</v>
      </c>
      <c r="BK62" s="19">
        <f t="shared" si="22"/>
        <v>0</v>
      </c>
      <c r="BL62" s="19">
        <f t="shared" si="24"/>
        <v>0</v>
      </c>
      <c r="BM62" s="19">
        <f t="shared" si="25"/>
        <v>0</v>
      </c>
      <c r="BN62" s="19">
        <f t="shared" si="23"/>
        <v>0</v>
      </c>
      <c r="BO62" s="19">
        <f t="shared" si="14"/>
        <v>0</v>
      </c>
      <c r="BP62" s="19">
        <f t="shared" si="15"/>
        <v>0</v>
      </c>
      <c r="BQ62" s="19">
        <f t="shared" si="16"/>
        <v>0</v>
      </c>
      <c r="BR62" s="19">
        <f t="shared" si="17"/>
        <v>0</v>
      </c>
      <c r="BS62" s="32">
        <f t="shared" si="18"/>
        <v>1</v>
      </c>
      <c r="BT62" s="19">
        <v>0</v>
      </c>
      <c r="BU62" s="19">
        <v>0</v>
      </c>
      <c r="BV62" s="19">
        <v>0</v>
      </c>
      <c r="BW62" s="19">
        <v>1</v>
      </c>
      <c r="BX62" s="19">
        <v>0</v>
      </c>
      <c r="BY62" s="19">
        <v>0</v>
      </c>
      <c r="BZ62" s="19">
        <v>1</v>
      </c>
      <c r="CA62" s="19">
        <v>2</v>
      </c>
      <c r="CB62" s="19">
        <v>3</v>
      </c>
      <c r="CC62" s="19">
        <v>0</v>
      </c>
      <c r="CD62" s="32">
        <v>0</v>
      </c>
      <c r="CE62" s="19">
        <v>26</v>
      </c>
      <c r="CF62" s="19">
        <v>14</v>
      </c>
      <c r="CG62" s="19">
        <v>24</v>
      </c>
      <c r="CH62" s="19">
        <v>12</v>
      </c>
      <c r="CI62" s="19">
        <v>19</v>
      </c>
      <c r="CJ62" s="19">
        <v>16</v>
      </c>
      <c r="CK62" s="19">
        <v>20</v>
      </c>
      <c r="CL62" s="19">
        <v>29</v>
      </c>
      <c r="CM62" s="19">
        <v>42</v>
      </c>
      <c r="CN62" s="19">
        <v>27</v>
      </c>
      <c r="CO62" s="32">
        <v>33</v>
      </c>
      <c r="CP62" s="35">
        <f t="shared" si="26"/>
        <v>0</v>
      </c>
      <c r="CQ62" s="35">
        <f t="shared" si="26"/>
        <v>0</v>
      </c>
      <c r="CR62" s="35">
        <f t="shared" si="26"/>
        <v>0</v>
      </c>
      <c r="CS62" s="35">
        <f t="shared" si="26"/>
        <v>8.3333333333333329E-2</v>
      </c>
      <c r="CT62" s="35">
        <f t="shared" si="26"/>
        <v>0</v>
      </c>
      <c r="CU62" s="35">
        <f t="shared" si="26"/>
        <v>0</v>
      </c>
      <c r="CV62" s="35">
        <f t="shared" si="26"/>
        <v>0.05</v>
      </c>
      <c r="CW62" s="35">
        <f t="shared" si="26"/>
        <v>6.8965517241379309E-2</v>
      </c>
      <c r="CX62" s="35">
        <f t="shared" si="26"/>
        <v>7.1428571428571425E-2</v>
      </c>
      <c r="CY62" s="35">
        <f t="shared" si="26"/>
        <v>0</v>
      </c>
      <c r="CZ62" s="281">
        <f t="shared" si="26"/>
        <v>0</v>
      </c>
    </row>
    <row r="63" spans="1:104" x14ac:dyDescent="0.2">
      <c r="A63" s="22" t="s">
        <v>71</v>
      </c>
      <c r="B63" s="22" t="s">
        <v>72</v>
      </c>
      <c r="C63" s="45"/>
      <c r="D63" s="45">
        <v>2014</v>
      </c>
      <c r="E63" s="22" t="s">
        <v>56</v>
      </c>
      <c r="F63" s="38">
        <v>0</v>
      </c>
      <c r="G63" s="19">
        <v>0</v>
      </c>
      <c r="H63" s="19">
        <v>0</v>
      </c>
      <c r="I63" s="19">
        <v>1</v>
      </c>
      <c r="P63" s="32"/>
      <c r="Q63" s="38">
        <v>1</v>
      </c>
      <c r="R63" s="19">
        <v>1</v>
      </c>
      <c r="S63" s="19">
        <v>1</v>
      </c>
      <c r="T63" s="19">
        <v>1</v>
      </c>
      <c r="AA63" s="32"/>
      <c r="AB63" s="38">
        <v>1</v>
      </c>
      <c r="AC63" s="19">
        <v>1</v>
      </c>
      <c r="AD63" s="19">
        <v>1</v>
      </c>
      <c r="AE63" s="19">
        <v>1</v>
      </c>
      <c r="AL63" s="32"/>
      <c r="AM63" s="38"/>
      <c r="AW63" s="32"/>
      <c r="BI63" s="38"/>
      <c r="BS63" s="32"/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32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35">
        <f t="shared" si="26"/>
        <v>0</v>
      </c>
      <c r="CQ63" s="35">
        <f t="shared" si="26"/>
        <v>0</v>
      </c>
      <c r="CR63" s="35">
        <f t="shared" si="26"/>
        <v>0</v>
      </c>
      <c r="CS63" s="35">
        <f t="shared" si="26"/>
        <v>0</v>
      </c>
      <c r="CT63" s="35">
        <f t="shared" si="26"/>
        <v>0</v>
      </c>
      <c r="CU63" s="35">
        <f t="shared" si="26"/>
        <v>0</v>
      </c>
      <c r="CV63" s="35">
        <f t="shared" si="26"/>
        <v>0</v>
      </c>
      <c r="CW63" s="35">
        <f t="shared" si="26"/>
        <v>0</v>
      </c>
      <c r="CX63" s="35">
        <f t="shared" si="26"/>
        <v>0</v>
      </c>
      <c r="CY63" s="35">
        <f t="shared" si="26"/>
        <v>0</v>
      </c>
      <c r="CZ63" s="281">
        <f t="shared" si="26"/>
        <v>0</v>
      </c>
    </row>
    <row r="64" spans="1:104" x14ac:dyDescent="0.2">
      <c r="A64" s="22" t="s">
        <v>127</v>
      </c>
      <c r="B64" s="22" t="s">
        <v>3986</v>
      </c>
      <c r="C64" s="45">
        <v>2014</v>
      </c>
      <c r="D64" s="45"/>
      <c r="E64" s="22" t="s">
        <v>56</v>
      </c>
      <c r="F64" s="38"/>
      <c r="J64" s="19">
        <v>1</v>
      </c>
      <c r="K64" s="19">
        <v>1</v>
      </c>
      <c r="L64" s="19">
        <v>1</v>
      </c>
      <c r="M64" s="19">
        <v>1</v>
      </c>
      <c r="N64" s="19">
        <v>1</v>
      </c>
      <c r="O64" s="19">
        <v>1</v>
      </c>
      <c r="P64" s="32"/>
      <c r="Q64" s="38"/>
      <c r="U64" s="19">
        <v>1</v>
      </c>
      <c r="V64" s="19">
        <v>1</v>
      </c>
      <c r="W64" s="19">
        <v>1</v>
      </c>
      <c r="X64" s="19">
        <v>1</v>
      </c>
      <c r="Y64" s="19">
        <v>1</v>
      </c>
      <c r="Z64" s="19">
        <v>1</v>
      </c>
      <c r="AA64" s="32"/>
      <c r="AB64" s="38"/>
      <c r="AF64" s="19">
        <v>1</v>
      </c>
      <c r="AG64" s="19">
        <v>1</v>
      </c>
      <c r="AH64" s="19">
        <v>1</v>
      </c>
      <c r="AI64" s="19">
        <v>1</v>
      </c>
      <c r="AJ64" s="19">
        <v>1</v>
      </c>
      <c r="AK64" s="19">
        <v>1</v>
      </c>
      <c r="AL64" s="32"/>
      <c r="AM64" s="38"/>
      <c r="AQ64" s="19">
        <v>2.8392000000000001E-2</v>
      </c>
      <c r="AR64" s="19">
        <v>2.8381900000000002E-2</v>
      </c>
      <c r="AS64" s="19">
        <v>2.91048E-2</v>
      </c>
      <c r="AT64" s="19">
        <v>3.1253599999999999E-2</v>
      </c>
      <c r="AU64" s="19">
        <v>3.2300599999999999E-2</v>
      </c>
      <c r="AV64" s="19">
        <v>3.1556300000000002E-2</v>
      </c>
      <c r="AW64" s="32">
        <v>3.1858600000000001E-2</v>
      </c>
      <c r="BB64" s="19">
        <v>0</v>
      </c>
      <c r="BC64" s="19">
        <v>0</v>
      </c>
      <c r="BD64" s="19">
        <v>1</v>
      </c>
      <c r="BE64" s="19">
        <v>0</v>
      </c>
      <c r="BF64" s="19">
        <v>1</v>
      </c>
      <c r="BG64" s="19">
        <v>2</v>
      </c>
      <c r="BH64" s="19">
        <v>4</v>
      </c>
      <c r="BI64" s="38"/>
      <c r="BM64" s="19">
        <f t="shared" si="25"/>
        <v>0</v>
      </c>
      <c r="BN64" s="19">
        <f t="shared" si="23"/>
        <v>0</v>
      </c>
      <c r="BO64" s="19">
        <f t="shared" si="14"/>
        <v>1</v>
      </c>
      <c r="BP64" s="19">
        <f t="shared" si="15"/>
        <v>0</v>
      </c>
      <c r="BQ64" s="19">
        <f t="shared" si="16"/>
        <v>1</v>
      </c>
      <c r="BR64" s="19">
        <f t="shared" si="17"/>
        <v>1</v>
      </c>
      <c r="BS64" s="32">
        <f t="shared" si="18"/>
        <v>1</v>
      </c>
      <c r="BT64" s="19">
        <v>32</v>
      </c>
      <c r="BU64" s="19">
        <v>27</v>
      </c>
      <c r="BV64" s="19">
        <v>23</v>
      </c>
      <c r="BW64" s="19">
        <v>16</v>
      </c>
      <c r="BX64" s="19">
        <v>13</v>
      </c>
      <c r="BY64" s="19">
        <v>8</v>
      </c>
      <c r="BZ64" s="19">
        <v>9</v>
      </c>
      <c r="CA64" s="19">
        <v>8</v>
      </c>
      <c r="CB64" s="19">
        <v>5</v>
      </c>
      <c r="CC64" s="19">
        <v>13</v>
      </c>
      <c r="CD64" s="32">
        <v>37</v>
      </c>
      <c r="CE64" s="19">
        <v>618</v>
      </c>
      <c r="CF64" s="19">
        <v>308</v>
      </c>
      <c r="CG64" s="19">
        <v>691</v>
      </c>
      <c r="CH64" s="19">
        <v>821</v>
      </c>
      <c r="CI64" s="19">
        <v>535</v>
      </c>
      <c r="CJ64" s="19">
        <v>369</v>
      </c>
      <c r="CK64" s="19">
        <v>302</v>
      </c>
      <c r="CL64" s="19">
        <v>258</v>
      </c>
      <c r="CM64" s="19">
        <v>247</v>
      </c>
      <c r="CN64" s="19">
        <v>230</v>
      </c>
      <c r="CO64" s="32">
        <v>267</v>
      </c>
      <c r="CP64" s="35">
        <f t="shared" si="26"/>
        <v>5.1779935275080909E-2</v>
      </c>
      <c r="CQ64" s="35">
        <f t="shared" si="26"/>
        <v>8.7662337662337664E-2</v>
      </c>
      <c r="CR64" s="35">
        <f t="shared" si="26"/>
        <v>3.3285094066570188E-2</v>
      </c>
      <c r="CS64" s="35">
        <f t="shared" si="26"/>
        <v>1.9488428745432398E-2</v>
      </c>
      <c r="CT64" s="35">
        <f t="shared" si="26"/>
        <v>2.4299065420560748E-2</v>
      </c>
      <c r="CU64" s="35">
        <f t="shared" si="26"/>
        <v>2.1680216802168022E-2</v>
      </c>
      <c r="CV64" s="35">
        <f t="shared" si="26"/>
        <v>2.9801324503311258E-2</v>
      </c>
      <c r="CW64" s="35">
        <f t="shared" si="26"/>
        <v>3.1007751937984496E-2</v>
      </c>
      <c r="CX64" s="35">
        <f t="shared" si="26"/>
        <v>2.0242914979757085E-2</v>
      </c>
      <c r="CY64" s="35">
        <f t="shared" si="26"/>
        <v>5.6521739130434782E-2</v>
      </c>
      <c r="CZ64" s="281">
        <f t="shared" si="26"/>
        <v>0.13857677902621723</v>
      </c>
    </row>
    <row r="65" spans="1:104" x14ac:dyDescent="0.2">
      <c r="A65" s="22" t="s">
        <v>131</v>
      </c>
      <c r="B65" s="22" t="s">
        <v>3987</v>
      </c>
      <c r="C65" s="45"/>
      <c r="D65" s="45"/>
      <c r="E65" s="22" t="s">
        <v>56</v>
      </c>
      <c r="F65" s="38"/>
      <c r="I65" s="19">
        <v>1</v>
      </c>
      <c r="J65" s="19">
        <v>1</v>
      </c>
      <c r="K65" s="19">
        <v>1</v>
      </c>
      <c r="L65" s="19">
        <v>1</v>
      </c>
      <c r="M65" s="19">
        <v>1</v>
      </c>
      <c r="N65" s="19">
        <v>1</v>
      </c>
      <c r="O65" s="19">
        <v>1</v>
      </c>
      <c r="P65" s="32">
        <v>1</v>
      </c>
      <c r="Q65" s="38"/>
      <c r="T65" s="19">
        <v>1</v>
      </c>
      <c r="U65" s="19">
        <v>1</v>
      </c>
      <c r="V65" s="19">
        <v>1</v>
      </c>
      <c r="W65" s="19">
        <v>1</v>
      </c>
      <c r="X65" s="19">
        <v>1</v>
      </c>
      <c r="Y65" s="19">
        <v>1</v>
      </c>
      <c r="Z65" s="19">
        <v>1</v>
      </c>
      <c r="AA65" s="32">
        <v>1</v>
      </c>
      <c r="AB65" s="38"/>
      <c r="AE65" s="19">
        <v>1</v>
      </c>
      <c r="AF65" s="19">
        <v>1</v>
      </c>
      <c r="AG65" s="19">
        <v>1</v>
      </c>
      <c r="AH65" s="19">
        <v>1</v>
      </c>
      <c r="AI65" s="19">
        <v>1</v>
      </c>
      <c r="AJ65" s="19">
        <v>1</v>
      </c>
      <c r="AK65" s="19">
        <v>1</v>
      </c>
      <c r="AL65" s="32">
        <v>1</v>
      </c>
      <c r="AM65" s="38"/>
      <c r="AP65" s="19">
        <v>2.22293E-2</v>
      </c>
      <c r="AQ65" s="19">
        <v>2.23316E-2</v>
      </c>
      <c r="AR65" s="19">
        <v>2.2107100000000001E-2</v>
      </c>
      <c r="AS65" s="19">
        <v>2.5750599999999998E-2</v>
      </c>
      <c r="AT65" s="19">
        <v>2.6382900000000001E-2</v>
      </c>
      <c r="AU65" s="19">
        <v>2.3687900000000001E-2</v>
      </c>
      <c r="AW65" s="32">
        <v>3.6343399999999998E-2</v>
      </c>
      <c r="BA65" s="19">
        <v>0</v>
      </c>
      <c r="BB65" s="19">
        <v>0</v>
      </c>
      <c r="BC65" s="19">
        <v>0</v>
      </c>
      <c r="BD65" s="19">
        <v>0</v>
      </c>
      <c r="BE65" s="19">
        <v>0</v>
      </c>
      <c r="BF65" s="19">
        <v>0</v>
      </c>
      <c r="BH65" s="19">
        <v>0</v>
      </c>
      <c r="BI65" s="38"/>
      <c r="BL65" s="19">
        <f t="shared" si="24"/>
        <v>0</v>
      </c>
      <c r="BM65" s="19">
        <f t="shared" si="25"/>
        <v>0</v>
      </c>
      <c r="BN65" s="19">
        <f t="shared" si="23"/>
        <v>0</v>
      </c>
      <c r="BO65" s="19">
        <f t="shared" si="14"/>
        <v>0</v>
      </c>
      <c r="BP65" s="19">
        <f t="shared" si="15"/>
        <v>0</v>
      </c>
      <c r="BQ65" s="19">
        <f t="shared" si="16"/>
        <v>0</v>
      </c>
      <c r="BS65" s="32">
        <f t="shared" si="18"/>
        <v>0</v>
      </c>
      <c r="BT65" s="19">
        <v>1</v>
      </c>
      <c r="BU65" s="19">
        <v>3</v>
      </c>
      <c r="BV65" s="19">
        <v>0</v>
      </c>
      <c r="BW65" s="19">
        <v>0</v>
      </c>
      <c r="BX65" s="19">
        <v>0</v>
      </c>
      <c r="BY65" s="19">
        <v>2</v>
      </c>
      <c r="BZ65" s="19">
        <v>6</v>
      </c>
      <c r="CA65" s="19">
        <v>6</v>
      </c>
      <c r="CB65" s="19">
        <v>3</v>
      </c>
      <c r="CC65" s="19">
        <v>4</v>
      </c>
      <c r="CD65" s="32">
        <v>2</v>
      </c>
      <c r="CE65" s="19">
        <v>49</v>
      </c>
      <c r="CF65" s="19">
        <v>30</v>
      </c>
      <c r="CG65" s="19">
        <v>60</v>
      </c>
      <c r="CH65" s="19">
        <v>110</v>
      </c>
      <c r="CI65" s="19">
        <v>113</v>
      </c>
      <c r="CJ65" s="19">
        <v>69</v>
      </c>
      <c r="CK65" s="19">
        <v>90</v>
      </c>
      <c r="CL65" s="19">
        <v>136</v>
      </c>
      <c r="CM65" s="19">
        <v>121</v>
      </c>
      <c r="CN65" s="19">
        <v>127</v>
      </c>
      <c r="CO65" s="32">
        <v>115</v>
      </c>
      <c r="CP65" s="35">
        <f t="shared" si="26"/>
        <v>2.0408163265306121E-2</v>
      </c>
      <c r="CQ65" s="35">
        <f t="shared" si="26"/>
        <v>0.1</v>
      </c>
      <c r="CR65" s="35">
        <f t="shared" si="26"/>
        <v>0</v>
      </c>
      <c r="CS65" s="35">
        <f t="shared" si="26"/>
        <v>0</v>
      </c>
      <c r="CT65" s="35">
        <f t="shared" si="26"/>
        <v>0</v>
      </c>
      <c r="CU65" s="35">
        <f t="shared" si="26"/>
        <v>2.8985507246376812E-2</v>
      </c>
      <c r="CV65" s="35">
        <f t="shared" si="26"/>
        <v>6.6666666666666666E-2</v>
      </c>
      <c r="CW65" s="35">
        <f t="shared" si="26"/>
        <v>4.4117647058823532E-2</v>
      </c>
      <c r="CX65" s="35">
        <f t="shared" si="26"/>
        <v>2.4793388429752067E-2</v>
      </c>
      <c r="CY65" s="35">
        <f t="shared" si="26"/>
        <v>3.1496062992125984E-2</v>
      </c>
      <c r="CZ65" s="281">
        <f t="shared" si="26"/>
        <v>1.7391304347826087E-2</v>
      </c>
    </row>
    <row r="66" spans="1:104" x14ac:dyDescent="0.2">
      <c r="A66" s="22" t="s">
        <v>135</v>
      </c>
      <c r="B66" s="22" t="s">
        <v>3989</v>
      </c>
      <c r="C66" s="45"/>
      <c r="D66" s="45"/>
      <c r="E66" s="22" t="s">
        <v>56</v>
      </c>
      <c r="F66" s="38">
        <v>0</v>
      </c>
      <c r="G66" s="19">
        <v>1</v>
      </c>
      <c r="H66" s="19">
        <v>0</v>
      </c>
      <c r="I66" s="19">
        <v>1</v>
      </c>
      <c r="J66" s="19">
        <v>1</v>
      </c>
      <c r="K66" s="19">
        <v>1</v>
      </c>
      <c r="L66" s="19">
        <v>1</v>
      </c>
      <c r="M66" s="19">
        <v>1</v>
      </c>
      <c r="N66" s="19">
        <v>1</v>
      </c>
      <c r="O66" s="19">
        <v>1</v>
      </c>
      <c r="P66" s="32">
        <v>1</v>
      </c>
      <c r="Q66" s="38">
        <v>1</v>
      </c>
      <c r="R66" s="19">
        <v>1</v>
      </c>
      <c r="S66" s="19">
        <v>1</v>
      </c>
      <c r="T66" s="19">
        <v>1</v>
      </c>
      <c r="U66" s="19">
        <v>1</v>
      </c>
      <c r="V66" s="19">
        <v>1</v>
      </c>
      <c r="W66" s="19">
        <v>1</v>
      </c>
      <c r="X66" s="19">
        <v>1</v>
      </c>
      <c r="Y66" s="19">
        <v>1</v>
      </c>
      <c r="Z66" s="19">
        <v>1</v>
      </c>
      <c r="AA66" s="32">
        <v>1</v>
      </c>
      <c r="AB66" s="38">
        <v>1</v>
      </c>
      <c r="AC66" s="19">
        <v>1</v>
      </c>
      <c r="AD66" s="19">
        <v>1</v>
      </c>
      <c r="AE66" s="19">
        <v>1</v>
      </c>
      <c r="AF66" s="19">
        <v>1</v>
      </c>
      <c r="AG66" s="19">
        <v>1</v>
      </c>
      <c r="AH66" s="19">
        <v>1</v>
      </c>
      <c r="AI66" s="19">
        <v>1</v>
      </c>
      <c r="AJ66" s="19">
        <v>1</v>
      </c>
      <c r="AK66" s="19">
        <v>1</v>
      </c>
      <c r="AL66" s="32">
        <v>1</v>
      </c>
      <c r="AM66" s="38">
        <v>2.7858399999999998E-2</v>
      </c>
      <c r="AN66" s="19">
        <v>2.7748200000000001E-2</v>
      </c>
      <c r="AO66" s="19">
        <v>3.1470199999999997E-2</v>
      </c>
      <c r="AP66" s="19">
        <v>3.1980500000000002E-2</v>
      </c>
      <c r="AQ66" s="19">
        <v>3.1946700000000001E-2</v>
      </c>
      <c r="AR66" s="19">
        <v>3.1763399999999997E-2</v>
      </c>
      <c r="AS66" s="19">
        <v>3.0338400000000001E-2</v>
      </c>
      <c r="AT66" s="19">
        <v>3.2325300000000001E-2</v>
      </c>
      <c r="AU66" s="19">
        <v>3.2105000000000002E-2</v>
      </c>
      <c r="AV66" s="19">
        <v>3.1194E-2</v>
      </c>
      <c r="AW66" s="32">
        <v>3.1583E-2</v>
      </c>
      <c r="AX66" s="19">
        <v>1</v>
      </c>
      <c r="AY66" s="19">
        <v>0</v>
      </c>
      <c r="AZ66" s="19">
        <v>0</v>
      </c>
      <c r="BA66" s="19">
        <v>1</v>
      </c>
      <c r="BB66" s="19">
        <v>1</v>
      </c>
      <c r="BC66" s="19">
        <v>1</v>
      </c>
      <c r="BD66" s="19">
        <v>1</v>
      </c>
      <c r="BE66" s="19">
        <v>0</v>
      </c>
      <c r="BF66" s="19">
        <v>1</v>
      </c>
      <c r="BG66" s="19">
        <v>0</v>
      </c>
      <c r="BH66" s="19">
        <v>3</v>
      </c>
      <c r="BI66" s="38">
        <f t="shared" si="19"/>
        <v>1</v>
      </c>
      <c r="BJ66" s="19">
        <f t="shared" si="21"/>
        <v>0</v>
      </c>
      <c r="BK66" s="19">
        <f t="shared" si="22"/>
        <v>0</v>
      </c>
      <c r="BL66" s="19">
        <f t="shared" si="24"/>
        <v>1</v>
      </c>
      <c r="BM66" s="19">
        <f t="shared" si="25"/>
        <v>1</v>
      </c>
      <c r="BN66" s="19">
        <f t="shared" si="23"/>
        <v>1</v>
      </c>
      <c r="BO66" s="19">
        <f t="shared" si="14"/>
        <v>1</v>
      </c>
      <c r="BP66" s="19">
        <f t="shared" si="15"/>
        <v>0</v>
      </c>
      <c r="BQ66" s="19">
        <f t="shared" si="16"/>
        <v>1</v>
      </c>
      <c r="BR66" s="19">
        <f t="shared" si="17"/>
        <v>0</v>
      </c>
      <c r="BS66" s="32">
        <f t="shared" si="18"/>
        <v>1</v>
      </c>
      <c r="BT66" s="19">
        <v>10</v>
      </c>
      <c r="BU66" s="19">
        <v>3</v>
      </c>
      <c r="BV66" s="19">
        <v>6</v>
      </c>
      <c r="BW66" s="19">
        <v>10</v>
      </c>
      <c r="BX66" s="19">
        <v>10</v>
      </c>
      <c r="BY66" s="19">
        <v>11</v>
      </c>
      <c r="BZ66" s="19">
        <v>13</v>
      </c>
      <c r="CA66" s="19">
        <v>4</v>
      </c>
      <c r="CB66" s="19">
        <v>8</v>
      </c>
      <c r="CC66" s="19">
        <v>5</v>
      </c>
      <c r="CD66" s="32">
        <v>8</v>
      </c>
      <c r="CE66" s="19">
        <v>255</v>
      </c>
      <c r="CF66" s="19">
        <v>119</v>
      </c>
      <c r="CG66" s="19">
        <v>375</v>
      </c>
      <c r="CH66" s="19">
        <v>540</v>
      </c>
      <c r="CI66" s="19">
        <v>523</v>
      </c>
      <c r="CJ66" s="19">
        <v>494</v>
      </c>
      <c r="CK66" s="19">
        <v>433</v>
      </c>
      <c r="CL66" s="19">
        <v>586</v>
      </c>
      <c r="CM66" s="19">
        <v>458</v>
      </c>
      <c r="CN66" s="19">
        <v>422</v>
      </c>
      <c r="CO66" s="32">
        <v>299</v>
      </c>
      <c r="CP66" s="35">
        <f t="shared" si="26"/>
        <v>3.9215686274509803E-2</v>
      </c>
      <c r="CQ66" s="35">
        <f t="shared" si="26"/>
        <v>2.5210084033613446E-2</v>
      </c>
      <c r="CR66" s="35">
        <f t="shared" si="26"/>
        <v>1.6E-2</v>
      </c>
      <c r="CS66" s="35">
        <f t="shared" si="26"/>
        <v>1.8518518518518517E-2</v>
      </c>
      <c r="CT66" s="35">
        <f t="shared" si="26"/>
        <v>1.9120458891013385E-2</v>
      </c>
      <c r="CU66" s="35">
        <f t="shared" si="26"/>
        <v>2.2267206477732792E-2</v>
      </c>
      <c r="CV66" s="35">
        <f t="shared" si="26"/>
        <v>3.0023094688221709E-2</v>
      </c>
      <c r="CW66" s="35">
        <f t="shared" si="26"/>
        <v>6.8259385665529011E-3</v>
      </c>
      <c r="CX66" s="35">
        <f t="shared" si="26"/>
        <v>1.7467248908296942E-2</v>
      </c>
      <c r="CY66" s="35">
        <f t="shared" si="26"/>
        <v>1.1848341232227487E-2</v>
      </c>
      <c r="CZ66" s="281">
        <f t="shared" si="26"/>
        <v>2.6755852842809364E-2</v>
      </c>
    </row>
    <row r="67" spans="1:104" x14ac:dyDescent="0.2">
      <c r="A67" s="22" t="s">
        <v>405</v>
      </c>
      <c r="B67" s="22" t="s">
        <v>406</v>
      </c>
      <c r="C67" s="45">
        <v>2013</v>
      </c>
      <c r="D67" s="45">
        <v>2021</v>
      </c>
      <c r="E67" s="22" t="s">
        <v>56</v>
      </c>
      <c r="F67" s="38"/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32">
        <v>1</v>
      </c>
      <c r="Q67" s="38"/>
      <c r="T67" s="19">
        <v>1</v>
      </c>
      <c r="U67" s="19">
        <v>1</v>
      </c>
      <c r="V67" s="19">
        <v>1</v>
      </c>
      <c r="W67" s="19">
        <v>1</v>
      </c>
      <c r="X67" s="19">
        <v>1</v>
      </c>
      <c r="Y67" s="19">
        <v>1</v>
      </c>
      <c r="Z67" s="19">
        <v>1</v>
      </c>
      <c r="AA67" s="32">
        <v>1</v>
      </c>
      <c r="AB67" s="38"/>
      <c r="AE67" s="19">
        <v>1</v>
      </c>
      <c r="AF67" s="19">
        <v>1</v>
      </c>
      <c r="AG67" s="19">
        <v>1</v>
      </c>
      <c r="AH67" s="19">
        <v>1</v>
      </c>
      <c r="AI67" s="19">
        <v>1</v>
      </c>
      <c r="AJ67" s="19">
        <v>1</v>
      </c>
      <c r="AK67" s="19">
        <v>1</v>
      </c>
      <c r="AL67" s="32">
        <v>1</v>
      </c>
      <c r="AM67" s="38"/>
      <c r="AP67" s="19">
        <v>2.5780600000000001E-2</v>
      </c>
      <c r="AQ67" s="19">
        <v>2.4981099999999999E-2</v>
      </c>
      <c r="AR67" s="19">
        <v>2.3347799999999998E-2</v>
      </c>
      <c r="AS67" s="19">
        <v>2.3148499999999999E-2</v>
      </c>
      <c r="AT67" s="19">
        <v>2.2177599999999999E-2</v>
      </c>
      <c r="AU67" s="19">
        <v>2.2951099999999999E-2</v>
      </c>
      <c r="AV67" s="19">
        <v>2.9333999999999999E-2</v>
      </c>
      <c r="AW67" s="32">
        <v>3.3473799999999998E-2</v>
      </c>
      <c r="BA67" s="19">
        <v>0</v>
      </c>
      <c r="BB67" s="19">
        <v>0</v>
      </c>
      <c r="BC67" s="19">
        <v>0</v>
      </c>
      <c r="BD67" s="19">
        <v>0</v>
      </c>
      <c r="BE67" s="19">
        <v>0</v>
      </c>
      <c r="BF67" s="19">
        <v>0</v>
      </c>
      <c r="BG67" s="19">
        <v>0</v>
      </c>
      <c r="BH67" s="19">
        <v>6</v>
      </c>
      <c r="BI67" s="38"/>
      <c r="BL67" s="19">
        <f t="shared" si="24"/>
        <v>0</v>
      </c>
      <c r="BM67" s="19">
        <f t="shared" si="25"/>
        <v>0</v>
      </c>
      <c r="BN67" s="19">
        <f t="shared" si="23"/>
        <v>0</v>
      </c>
      <c r="BO67" s="19">
        <f t="shared" si="14"/>
        <v>0</v>
      </c>
      <c r="BP67" s="19">
        <f t="shared" si="15"/>
        <v>0</v>
      </c>
      <c r="BQ67" s="19">
        <f t="shared" si="16"/>
        <v>0</v>
      </c>
      <c r="BR67" s="19">
        <f t="shared" si="17"/>
        <v>0</v>
      </c>
      <c r="BS67" s="32">
        <f t="shared" si="18"/>
        <v>1</v>
      </c>
      <c r="BT67" s="19">
        <v>0</v>
      </c>
      <c r="BU67" s="19">
        <v>0</v>
      </c>
      <c r="BV67" s="19">
        <v>0</v>
      </c>
      <c r="BW67" s="19">
        <v>2</v>
      </c>
      <c r="BX67" s="19">
        <v>0</v>
      </c>
      <c r="BY67" s="19">
        <v>2</v>
      </c>
      <c r="BZ67" s="19">
        <v>1</v>
      </c>
      <c r="CA67" s="19">
        <v>0</v>
      </c>
      <c r="CB67" s="19">
        <v>0</v>
      </c>
      <c r="CC67" s="19">
        <v>0</v>
      </c>
      <c r="CD67" s="32">
        <v>2</v>
      </c>
      <c r="CE67" s="19">
        <v>0</v>
      </c>
      <c r="CF67" s="19">
        <v>0</v>
      </c>
      <c r="CG67" s="19">
        <v>0</v>
      </c>
      <c r="CH67" s="19">
        <v>54</v>
      </c>
      <c r="CI67" s="19">
        <v>71</v>
      </c>
      <c r="CJ67" s="19">
        <v>46</v>
      </c>
      <c r="CK67" s="19">
        <v>53</v>
      </c>
      <c r="CL67" s="19">
        <v>70</v>
      </c>
      <c r="CM67" s="19">
        <v>122</v>
      </c>
      <c r="CN67" s="19">
        <v>121</v>
      </c>
      <c r="CO67" s="32">
        <v>115</v>
      </c>
      <c r="CP67" s="35">
        <f t="shared" si="26"/>
        <v>0</v>
      </c>
      <c r="CQ67" s="35">
        <f t="shared" si="26"/>
        <v>0</v>
      </c>
      <c r="CR67" s="35">
        <f t="shared" si="26"/>
        <v>0</v>
      </c>
      <c r="CS67" s="35">
        <f t="shared" si="26"/>
        <v>3.7037037037037035E-2</v>
      </c>
      <c r="CT67" s="35">
        <f t="shared" si="26"/>
        <v>0</v>
      </c>
      <c r="CU67" s="35">
        <f t="shared" si="26"/>
        <v>4.3478260869565216E-2</v>
      </c>
      <c r="CV67" s="35">
        <f t="shared" si="26"/>
        <v>1.8867924528301886E-2</v>
      </c>
      <c r="CW67" s="35">
        <f t="shared" si="26"/>
        <v>0</v>
      </c>
      <c r="CX67" s="35">
        <f t="shared" si="26"/>
        <v>0</v>
      </c>
      <c r="CY67" s="35">
        <f t="shared" si="26"/>
        <v>0</v>
      </c>
      <c r="CZ67" s="281">
        <f t="shared" si="26"/>
        <v>1.7391304347826087E-2</v>
      </c>
    </row>
    <row r="68" spans="1:104" x14ac:dyDescent="0.2">
      <c r="A68" s="22" t="s">
        <v>417</v>
      </c>
      <c r="B68" s="22" t="s">
        <v>418</v>
      </c>
      <c r="C68" s="45">
        <v>2014</v>
      </c>
      <c r="D68" s="45"/>
      <c r="E68" s="22" t="s">
        <v>56</v>
      </c>
      <c r="F68" s="38"/>
      <c r="J68" s="19">
        <v>1</v>
      </c>
      <c r="K68" s="19">
        <v>1</v>
      </c>
      <c r="L68" s="19">
        <v>1</v>
      </c>
      <c r="M68" s="19">
        <v>1</v>
      </c>
      <c r="N68" s="19">
        <v>1</v>
      </c>
      <c r="O68" s="19">
        <v>1</v>
      </c>
      <c r="P68" s="32">
        <v>1</v>
      </c>
      <c r="Q68" s="38"/>
      <c r="U68" s="19">
        <v>1</v>
      </c>
      <c r="V68" s="19">
        <v>1</v>
      </c>
      <c r="W68" s="19">
        <v>1</v>
      </c>
      <c r="X68" s="19">
        <v>1</v>
      </c>
      <c r="Y68" s="19">
        <v>1</v>
      </c>
      <c r="Z68" s="19">
        <v>1</v>
      </c>
      <c r="AA68" s="32">
        <v>1</v>
      </c>
      <c r="AB68" s="38"/>
      <c r="AF68" s="19">
        <v>1</v>
      </c>
      <c r="AG68" s="19">
        <v>1</v>
      </c>
      <c r="AH68" s="19">
        <v>1</v>
      </c>
      <c r="AI68" s="19">
        <v>1</v>
      </c>
      <c r="AJ68" s="19">
        <v>1</v>
      </c>
      <c r="AK68" s="19">
        <v>1</v>
      </c>
      <c r="AL68" s="32">
        <v>1</v>
      </c>
      <c r="AM68" s="38"/>
      <c r="AQ68" s="19">
        <v>3.9840599999999997E-2</v>
      </c>
      <c r="AR68" s="19">
        <v>2.5968600000000001E-2</v>
      </c>
      <c r="AS68" s="19">
        <v>2.9411799999999998E-2</v>
      </c>
      <c r="AT68" s="19">
        <v>3.0373600000000001E-2</v>
      </c>
      <c r="AU68" s="19">
        <v>2.9001900000000001E-2</v>
      </c>
      <c r="AV68" s="19">
        <v>3.1715500000000001E-2</v>
      </c>
      <c r="AW68" s="32">
        <v>2.8407399999999999E-2</v>
      </c>
      <c r="BB68" s="19">
        <v>0</v>
      </c>
      <c r="BC68" s="19">
        <v>1</v>
      </c>
      <c r="BD68" s="19">
        <v>0</v>
      </c>
      <c r="BE68" s="19">
        <v>1</v>
      </c>
      <c r="BF68" s="19">
        <v>2</v>
      </c>
      <c r="BG68" s="19">
        <v>4</v>
      </c>
      <c r="BH68" s="19">
        <v>6</v>
      </c>
      <c r="BI68" s="38"/>
      <c r="BM68" s="19">
        <f t="shared" si="25"/>
        <v>0</v>
      </c>
      <c r="BN68" s="19">
        <f t="shared" si="23"/>
        <v>1</v>
      </c>
      <c r="BO68" s="19">
        <f t="shared" si="14"/>
        <v>0</v>
      </c>
      <c r="BP68" s="19">
        <f t="shared" si="15"/>
        <v>1</v>
      </c>
      <c r="BQ68" s="19">
        <f t="shared" si="16"/>
        <v>1</v>
      </c>
      <c r="BR68" s="19">
        <f t="shared" si="17"/>
        <v>1</v>
      </c>
      <c r="BS68" s="32">
        <f t="shared" si="18"/>
        <v>1</v>
      </c>
      <c r="BT68" s="19">
        <v>0</v>
      </c>
      <c r="BU68" s="19">
        <v>0</v>
      </c>
      <c r="BV68" s="19">
        <v>0</v>
      </c>
      <c r="BW68" s="19">
        <v>0</v>
      </c>
      <c r="BX68" s="19">
        <v>2</v>
      </c>
      <c r="BY68" s="19">
        <v>6</v>
      </c>
      <c r="BZ68" s="19">
        <v>9</v>
      </c>
      <c r="CA68" s="19">
        <v>5</v>
      </c>
      <c r="CB68" s="19">
        <v>2</v>
      </c>
      <c r="CC68" s="19">
        <v>8</v>
      </c>
      <c r="CD68" s="32">
        <v>49</v>
      </c>
      <c r="CE68" s="19">
        <v>0</v>
      </c>
      <c r="CF68" s="19">
        <v>0</v>
      </c>
      <c r="CG68" s="19">
        <v>0</v>
      </c>
      <c r="CH68" s="19">
        <v>0</v>
      </c>
      <c r="CI68" s="19">
        <v>108</v>
      </c>
      <c r="CJ68" s="19">
        <v>356</v>
      </c>
      <c r="CK68" s="19">
        <v>366</v>
      </c>
      <c r="CL68" s="19">
        <v>315</v>
      </c>
      <c r="CM68" s="19">
        <v>240</v>
      </c>
      <c r="CN68" s="19">
        <v>249</v>
      </c>
      <c r="CO68" s="32">
        <v>592</v>
      </c>
      <c r="CP68" s="35">
        <f t="shared" ref="CP68:CZ71" si="27">IF(CE68,BT68/CE68,0)</f>
        <v>0</v>
      </c>
      <c r="CQ68" s="35">
        <f t="shared" si="27"/>
        <v>0</v>
      </c>
      <c r="CR68" s="35">
        <f t="shared" si="27"/>
        <v>0</v>
      </c>
      <c r="CS68" s="35">
        <f t="shared" si="27"/>
        <v>0</v>
      </c>
      <c r="CT68" s="35">
        <f t="shared" si="27"/>
        <v>1.8518518518518517E-2</v>
      </c>
      <c r="CU68" s="35">
        <f t="shared" si="27"/>
        <v>1.6853932584269662E-2</v>
      </c>
      <c r="CV68" s="35">
        <f t="shared" si="27"/>
        <v>2.4590163934426229E-2</v>
      </c>
      <c r="CW68" s="35">
        <f t="shared" si="27"/>
        <v>1.5873015873015872E-2</v>
      </c>
      <c r="CX68" s="35">
        <f t="shared" si="27"/>
        <v>8.3333333333333332E-3</v>
      </c>
      <c r="CY68" s="35">
        <f t="shared" si="27"/>
        <v>3.2128514056224897E-2</v>
      </c>
      <c r="CZ68" s="281">
        <f t="shared" si="27"/>
        <v>8.2770270270270271E-2</v>
      </c>
    </row>
    <row r="69" spans="1:104" x14ac:dyDescent="0.2">
      <c r="A69" s="22" t="s">
        <v>423</v>
      </c>
      <c r="B69" s="22" t="s">
        <v>424</v>
      </c>
      <c r="C69" s="45">
        <v>2014</v>
      </c>
      <c r="D69" s="45"/>
      <c r="E69" s="22" t="s">
        <v>56</v>
      </c>
      <c r="F69" s="38"/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32">
        <v>0</v>
      </c>
      <c r="Q69" s="38"/>
      <c r="U69" s="19">
        <v>1</v>
      </c>
      <c r="V69" s="19">
        <v>1</v>
      </c>
      <c r="W69" s="19">
        <v>1</v>
      </c>
      <c r="X69" s="19">
        <v>1</v>
      </c>
      <c r="Y69" s="19">
        <v>1</v>
      </c>
      <c r="Z69" s="19">
        <v>1</v>
      </c>
      <c r="AA69" s="32">
        <v>1</v>
      </c>
      <c r="AB69" s="38"/>
      <c r="AF69" s="19">
        <v>1</v>
      </c>
      <c r="AG69" s="19">
        <v>1</v>
      </c>
      <c r="AH69" s="19">
        <v>1</v>
      </c>
      <c r="AI69" s="19">
        <v>1</v>
      </c>
      <c r="AJ69" s="19">
        <v>1</v>
      </c>
      <c r="AK69" s="19">
        <v>1</v>
      </c>
      <c r="AL69" s="32">
        <v>1</v>
      </c>
      <c r="AM69" s="38"/>
      <c r="AQ69" s="19">
        <v>2.5226999999999999E-2</v>
      </c>
      <c r="AR69" s="19">
        <v>3.6395799999999999E-2</v>
      </c>
      <c r="AS69" s="19">
        <v>2.87963E-2</v>
      </c>
      <c r="AT69" s="19">
        <v>3.5489E-2</v>
      </c>
      <c r="AU69" s="19">
        <v>3.3805399999999999E-2</v>
      </c>
      <c r="AV69" s="19">
        <v>3.4587100000000003E-2</v>
      </c>
      <c r="AW69" s="32">
        <v>3.7900999999999997E-2</v>
      </c>
      <c r="BB69" s="19">
        <v>0</v>
      </c>
      <c r="BC69" s="19">
        <v>0</v>
      </c>
      <c r="BD69" s="19">
        <v>0</v>
      </c>
      <c r="BE69" s="19">
        <v>0</v>
      </c>
      <c r="BF69" s="19">
        <v>0</v>
      </c>
      <c r="BG69" s="19">
        <v>1</v>
      </c>
      <c r="BH69" s="19">
        <v>0</v>
      </c>
      <c r="BI69" s="38"/>
      <c r="BM69" s="19">
        <f t="shared" si="25"/>
        <v>0</v>
      </c>
      <c r="BN69" s="19">
        <f t="shared" si="23"/>
        <v>0</v>
      </c>
      <c r="BO69" s="19">
        <f t="shared" si="14"/>
        <v>0</v>
      </c>
      <c r="BP69" s="19">
        <f t="shared" si="15"/>
        <v>0</v>
      </c>
      <c r="BQ69" s="19">
        <f t="shared" si="16"/>
        <v>0</v>
      </c>
      <c r="BR69" s="19">
        <f t="shared" si="17"/>
        <v>1</v>
      </c>
      <c r="BS69" s="32">
        <f t="shared" si="18"/>
        <v>0</v>
      </c>
      <c r="BT69" s="19">
        <v>0</v>
      </c>
      <c r="BU69" s="19">
        <v>0</v>
      </c>
      <c r="BV69" s="19">
        <v>0</v>
      </c>
      <c r="BW69" s="19">
        <v>0</v>
      </c>
      <c r="BX69" s="19">
        <v>0</v>
      </c>
      <c r="BY69" s="19">
        <v>0</v>
      </c>
      <c r="BZ69" s="19">
        <v>1</v>
      </c>
      <c r="CA69" s="19">
        <v>0</v>
      </c>
      <c r="CB69" s="19">
        <v>0</v>
      </c>
      <c r="CC69" s="19">
        <v>0</v>
      </c>
      <c r="CD69" s="32">
        <v>0</v>
      </c>
      <c r="CE69" s="19">
        <v>0</v>
      </c>
      <c r="CF69" s="19">
        <v>0</v>
      </c>
      <c r="CG69" s="19">
        <v>0</v>
      </c>
      <c r="CH69" s="19">
        <v>0</v>
      </c>
      <c r="CI69" s="19">
        <v>7</v>
      </c>
      <c r="CJ69" s="19">
        <v>21</v>
      </c>
      <c r="CK69" s="19">
        <v>15</v>
      </c>
      <c r="CL69" s="19">
        <v>6</v>
      </c>
      <c r="CM69" s="19">
        <v>20</v>
      </c>
      <c r="CN69" s="19">
        <v>11</v>
      </c>
      <c r="CO69" s="32">
        <v>31</v>
      </c>
      <c r="CP69" s="35">
        <f t="shared" si="27"/>
        <v>0</v>
      </c>
      <c r="CQ69" s="35">
        <f t="shared" si="27"/>
        <v>0</v>
      </c>
      <c r="CR69" s="35">
        <f t="shared" si="27"/>
        <v>0</v>
      </c>
      <c r="CS69" s="35">
        <f t="shared" si="27"/>
        <v>0</v>
      </c>
      <c r="CT69" s="35">
        <f t="shared" si="27"/>
        <v>0</v>
      </c>
      <c r="CU69" s="35">
        <f t="shared" si="27"/>
        <v>0</v>
      </c>
      <c r="CV69" s="35">
        <f t="shared" si="27"/>
        <v>6.6666666666666666E-2</v>
      </c>
      <c r="CW69" s="35">
        <f t="shared" si="27"/>
        <v>0</v>
      </c>
      <c r="CX69" s="35">
        <f t="shared" si="27"/>
        <v>0</v>
      </c>
      <c r="CY69" s="35">
        <f t="shared" si="27"/>
        <v>0</v>
      </c>
      <c r="CZ69" s="281">
        <f t="shared" si="27"/>
        <v>0</v>
      </c>
    </row>
    <row r="70" spans="1:104" x14ac:dyDescent="0.2">
      <c r="A70" s="22" t="s">
        <v>506</v>
      </c>
      <c r="B70" s="22" t="s">
        <v>3997</v>
      </c>
      <c r="C70" s="48">
        <v>2014</v>
      </c>
      <c r="D70" s="45"/>
      <c r="E70" s="22" t="s">
        <v>56</v>
      </c>
      <c r="F70" s="38"/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32">
        <v>1</v>
      </c>
      <c r="Q70" s="38"/>
      <c r="U70" s="19">
        <v>1</v>
      </c>
      <c r="V70" s="19">
        <v>1</v>
      </c>
      <c r="W70" s="19">
        <v>1</v>
      </c>
      <c r="X70" s="19">
        <v>1</v>
      </c>
      <c r="Y70" s="19">
        <v>1</v>
      </c>
      <c r="Z70" s="19">
        <v>1</v>
      </c>
      <c r="AA70" s="32">
        <v>1</v>
      </c>
      <c r="AB70" s="38"/>
      <c r="AF70" s="19">
        <v>1</v>
      </c>
      <c r="AG70" s="19">
        <v>1</v>
      </c>
      <c r="AH70" s="19">
        <v>1</v>
      </c>
      <c r="AI70" s="19">
        <v>1</v>
      </c>
      <c r="AJ70" s="19">
        <v>1</v>
      </c>
      <c r="AK70" s="19">
        <v>1</v>
      </c>
      <c r="AL70" s="32">
        <v>1</v>
      </c>
      <c r="AM70" s="38"/>
      <c r="AV70" s="19">
        <v>2.79476E-2</v>
      </c>
      <c r="AW70" s="32">
        <v>3.2890799999999998E-2</v>
      </c>
      <c r="BG70" s="19">
        <v>2</v>
      </c>
      <c r="BH70" s="19">
        <v>0</v>
      </c>
      <c r="BI70" s="38"/>
      <c r="BR70" s="19">
        <f t="shared" si="17"/>
        <v>1</v>
      </c>
      <c r="BS70" s="32">
        <f t="shared" si="18"/>
        <v>0</v>
      </c>
      <c r="BT70" s="19">
        <v>0</v>
      </c>
      <c r="BU70" s="19">
        <v>0</v>
      </c>
      <c r="BV70" s="19">
        <v>0</v>
      </c>
      <c r="BW70" s="19">
        <v>0</v>
      </c>
      <c r="BX70" s="19">
        <v>0</v>
      </c>
      <c r="BY70" s="19">
        <v>0</v>
      </c>
      <c r="BZ70" s="19">
        <v>0</v>
      </c>
      <c r="CA70" s="19">
        <v>0</v>
      </c>
      <c r="CB70" s="19">
        <v>1</v>
      </c>
      <c r="CC70" s="19">
        <v>2</v>
      </c>
      <c r="CD70" s="32">
        <v>0</v>
      </c>
      <c r="CE70" s="19">
        <v>0</v>
      </c>
      <c r="CF70" s="19">
        <v>0</v>
      </c>
      <c r="CG70" s="19">
        <v>0</v>
      </c>
      <c r="CH70" s="19">
        <v>0</v>
      </c>
      <c r="CI70" s="19">
        <v>7</v>
      </c>
      <c r="CJ70" s="19">
        <v>18</v>
      </c>
      <c r="CK70" s="19">
        <v>21</v>
      </c>
      <c r="CL70" s="19">
        <v>40</v>
      </c>
      <c r="CM70" s="19">
        <v>51</v>
      </c>
      <c r="CN70" s="19">
        <v>92</v>
      </c>
      <c r="CO70" s="32">
        <v>53</v>
      </c>
      <c r="CP70" s="35">
        <f t="shared" si="27"/>
        <v>0</v>
      </c>
      <c r="CQ70" s="35">
        <f t="shared" si="27"/>
        <v>0</v>
      </c>
      <c r="CR70" s="35">
        <f t="shared" si="27"/>
        <v>0</v>
      </c>
      <c r="CS70" s="35">
        <f t="shared" si="27"/>
        <v>0</v>
      </c>
      <c r="CT70" s="35">
        <f t="shared" si="27"/>
        <v>0</v>
      </c>
      <c r="CU70" s="35">
        <f t="shared" si="27"/>
        <v>0</v>
      </c>
      <c r="CV70" s="35">
        <f t="shared" si="27"/>
        <v>0</v>
      </c>
      <c r="CW70" s="35">
        <f t="shared" si="27"/>
        <v>0</v>
      </c>
      <c r="CX70" s="35">
        <f t="shared" si="27"/>
        <v>1.9607843137254902E-2</v>
      </c>
      <c r="CY70" s="35">
        <f t="shared" si="27"/>
        <v>2.1739130434782608E-2</v>
      </c>
      <c r="CZ70" s="281">
        <f t="shared" si="27"/>
        <v>0</v>
      </c>
    </row>
    <row r="71" spans="1:104" x14ac:dyDescent="0.2">
      <c r="A71" s="22" t="s">
        <v>528</v>
      </c>
      <c r="B71" s="22" t="s">
        <v>529</v>
      </c>
      <c r="C71" s="48">
        <v>2019</v>
      </c>
      <c r="D71" s="45"/>
      <c r="E71" s="22" t="s">
        <v>56</v>
      </c>
      <c r="F71" s="38"/>
      <c r="O71" s="19">
        <v>1</v>
      </c>
      <c r="P71" s="32">
        <v>1</v>
      </c>
      <c r="Q71" s="38"/>
      <c r="Z71" s="19">
        <v>1</v>
      </c>
      <c r="AA71" s="32">
        <v>1</v>
      </c>
      <c r="AB71" s="38"/>
      <c r="AK71" s="19">
        <v>1</v>
      </c>
      <c r="AL71" s="32">
        <v>1</v>
      </c>
      <c r="AM71" s="38"/>
      <c r="AV71" s="19">
        <v>2.5000000000000001E-2</v>
      </c>
      <c r="AW71" s="32">
        <v>3.1259799999999997E-2</v>
      </c>
      <c r="BG71" s="19">
        <v>0</v>
      </c>
      <c r="BH71" s="19">
        <v>1</v>
      </c>
      <c r="BI71" s="38"/>
      <c r="BR71" s="19">
        <f t="shared" si="17"/>
        <v>0</v>
      </c>
      <c r="BS71" s="32">
        <f t="shared" si="18"/>
        <v>1</v>
      </c>
      <c r="BT71" s="19">
        <v>0</v>
      </c>
      <c r="BU71" s="19">
        <v>0</v>
      </c>
      <c r="BV71" s="19">
        <v>0</v>
      </c>
      <c r="BW71" s="19">
        <v>0</v>
      </c>
      <c r="BX71" s="19">
        <v>0</v>
      </c>
      <c r="BY71" s="19">
        <v>0</v>
      </c>
      <c r="BZ71" s="19">
        <v>0</v>
      </c>
      <c r="CA71" s="19">
        <v>0</v>
      </c>
      <c r="CB71" s="19">
        <v>0</v>
      </c>
      <c r="CC71" s="19">
        <v>2</v>
      </c>
      <c r="CD71" s="32">
        <v>1</v>
      </c>
      <c r="CE71" s="19">
        <v>0</v>
      </c>
      <c r="CF71" s="19">
        <v>0</v>
      </c>
      <c r="CG71" s="19">
        <v>0</v>
      </c>
      <c r="CH71" s="19">
        <v>0</v>
      </c>
      <c r="CI71" s="19">
        <v>0</v>
      </c>
      <c r="CJ71" s="19">
        <v>0</v>
      </c>
      <c r="CK71" s="19">
        <v>0</v>
      </c>
      <c r="CL71" s="19">
        <v>0</v>
      </c>
      <c r="CM71" s="19">
        <v>13</v>
      </c>
      <c r="CN71" s="19">
        <v>53</v>
      </c>
      <c r="CO71" s="32">
        <v>71</v>
      </c>
      <c r="CP71" s="35">
        <f t="shared" si="27"/>
        <v>0</v>
      </c>
      <c r="CQ71" s="35">
        <f t="shared" si="27"/>
        <v>0</v>
      </c>
      <c r="CR71" s="35">
        <f t="shared" si="27"/>
        <v>0</v>
      </c>
      <c r="CS71" s="35">
        <f t="shared" si="27"/>
        <v>0</v>
      </c>
      <c r="CT71" s="35">
        <f t="shared" si="27"/>
        <v>0</v>
      </c>
      <c r="CU71" s="35">
        <f t="shared" si="27"/>
        <v>0</v>
      </c>
      <c r="CV71" s="35">
        <f t="shared" si="27"/>
        <v>0</v>
      </c>
      <c r="CW71" s="35">
        <f t="shared" si="27"/>
        <v>0</v>
      </c>
      <c r="CX71" s="35">
        <f t="shared" si="27"/>
        <v>0</v>
      </c>
      <c r="CY71" s="35">
        <f t="shared" si="27"/>
        <v>3.7735849056603772E-2</v>
      </c>
      <c r="CZ71" s="281">
        <f t="shared" si="27"/>
        <v>1.4084507042253521E-2</v>
      </c>
    </row>
    <row r="72" spans="1:104" x14ac:dyDescent="0.2">
      <c r="A72" s="22" t="s">
        <v>293</v>
      </c>
      <c r="B72" s="22" t="s">
        <v>294</v>
      </c>
      <c r="C72" s="48">
        <v>2010</v>
      </c>
      <c r="D72" s="45">
        <v>2013</v>
      </c>
      <c r="E72" s="22" t="s">
        <v>3531</v>
      </c>
      <c r="F72" s="38">
        <v>0</v>
      </c>
      <c r="G72" s="19">
        <v>0</v>
      </c>
      <c r="H72" s="19">
        <v>0</v>
      </c>
      <c r="P72" s="32"/>
      <c r="Q72" s="38">
        <v>1</v>
      </c>
      <c r="R72" s="19">
        <v>1</v>
      </c>
      <c r="S72" s="19">
        <v>1</v>
      </c>
      <c r="AA72" s="32"/>
      <c r="AB72" s="38">
        <v>0</v>
      </c>
      <c r="AC72" s="19">
        <v>1</v>
      </c>
      <c r="AD72" s="19">
        <v>1</v>
      </c>
      <c r="AL72" s="32"/>
      <c r="AM72" s="38">
        <v>2.89582E-2</v>
      </c>
      <c r="AN72" s="19">
        <v>2.7767199999999999E-2</v>
      </c>
      <c r="AO72" s="19">
        <v>2.4917399999999999E-2</v>
      </c>
      <c r="AW72" s="32"/>
      <c r="AX72" s="19">
        <v>0</v>
      </c>
      <c r="AY72" s="19">
        <v>0</v>
      </c>
      <c r="AZ72" s="19">
        <v>0</v>
      </c>
      <c r="BI72" s="38">
        <f t="shared" si="19"/>
        <v>0</v>
      </c>
      <c r="BJ72" s="19">
        <f t="shared" si="21"/>
        <v>0</v>
      </c>
      <c r="BK72" s="19">
        <f t="shared" si="22"/>
        <v>0</v>
      </c>
      <c r="BS72" s="32"/>
      <c r="BT72" s="19">
        <v>0</v>
      </c>
      <c r="BU72" s="19">
        <v>0</v>
      </c>
      <c r="BV72" s="19">
        <v>0</v>
      </c>
      <c r="BW72" s="19">
        <v>0</v>
      </c>
      <c r="BX72" s="19">
        <v>0</v>
      </c>
      <c r="BY72" s="19">
        <v>0</v>
      </c>
      <c r="BZ72" s="19">
        <v>0</v>
      </c>
      <c r="CA72" s="19">
        <v>0</v>
      </c>
      <c r="CB72" s="19">
        <v>0</v>
      </c>
      <c r="CC72" s="19">
        <v>0</v>
      </c>
      <c r="CD72" s="32">
        <v>0</v>
      </c>
      <c r="CE72" s="19">
        <v>31</v>
      </c>
      <c r="CF72" s="19">
        <v>10</v>
      </c>
      <c r="CG72" s="19">
        <v>19</v>
      </c>
      <c r="CH72" s="19">
        <v>34</v>
      </c>
      <c r="CI72" s="19">
        <v>0</v>
      </c>
      <c r="CJ72" s="19">
        <v>1</v>
      </c>
      <c r="CK72" s="19">
        <v>0</v>
      </c>
      <c r="CL72" s="19">
        <v>1</v>
      </c>
      <c r="CM72" s="19">
        <v>1</v>
      </c>
      <c r="CN72" s="19">
        <v>0</v>
      </c>
      <c r="CO72" s="32">
        <v>0</v>
      </c>
      <c r="CP72" s="35">
        <f t="shared" ref="CP72:CZ73" si="28">IF(CE72,BT72/CE72,0)</f>
        <v>0</v>
      </c>
      <c r="CQ72" s="35">
        <f t="shared" si="28"/>
        <v>0</v>
      </c>
      <c r="CR72" s="35">
        <f t="shared" si="28"/>
        <v>0</v>
      </c>
      <c r="CS72" s="35">
        <f t="shared" si="28"/>
        <v>0</v>
      </c>
      <c r="CT72" s="35">
        <f t="shared" si="28"/>
        <v>0</v>
      </c>
      <c r="CU72" s="35">
        <f t="shared" si="28"/>
        <v>0</v>
      </c>
      <c r="CV72" s="35">
        <f t="shared" si="28"/>
        <v>0</v>
      </c>
      <c r="CW72" s="35">
        <f t="shared" si="28"/>
        <v>0</v>
      </c>
      <c r="CX72" s="35">
        <f t="shared" si="28"/>
        <v>0</v>
      </c>
      <c r="CY72" s="35">
        <f t="shared" si="28"/>
        <v>0</v>
      </c>
      <c r="CZ72" s="281">
        <f t="shared" si="28"/>
        <v>0</v>
      </c>
    </row>
    <row r="73" spans="1:104" x14ac:dyDescent="0.2">
      <c r="A73" s="22" t="s">
        <v>339</v>
      </c>
      <c r="B73" s="22" t="s">
        <v>340</v>
      </c>
      <c r="C73" s="48">
        <v>2010</v>
      </c>
      <c r="D73" s="45">
        <v>2014</v>
      </c>
      <c r="E73" s="22" t="s">
        <v>56</v>
      </c>
      <c r="F73" s="38">
        <v>0</v>
      </c>
      <c r="G73" s="19">
        <v>0</v>
      </c>
      <c r="H73" s="19">
        <v>0</v>
      </c>
      <c r="P73" s="32"/>
      <c r="Q73" s="38">
        <v>1</v>
      </c>
      <c r="R73" s="19">
        <v>1</v>
      </c>
      <c r="S73" s="19">
        <v>1</v>
      </c>
      <c r="AA73" s="32"/>
      <c r="AB73" s="38">
        <v>1</v>
      </c>
      <c r="AC73" s="19">
        <v>1</v>
      </c>
      <c r="AD73" s="19">
        <v>1</v>
      </c>
      <c r="AL73" s="32"/>
      <c r="AM73" s="38">
        <v>3.0921299999999999E-2</v>
      </c>
      <c r="AN73" s="19">
        <v>2.7245399999999999E-2</v>
      </c>
      <c r="AO73" s="19">
        <v>2.6162399999999999E-2</v>
      </c>
      <c r="AW73" s="32"/>
      <c r="AX73" s="19">
        <v>0</v>
      </c>
      <c r="AY73" s="19">
        <v>0</v>
      </c>
      <c r="AZ73" s="19">
        <v>0</v>
      </c>
      <c r="BI73" s="38">
        <f t="shared" si="19"/>
        <v>0</v>
      </c>
      <c r="BJ73" s="19">
        <f t="shared" si="21"/>
        <v>0</v>
      </c>
      <c r="BK73" s="19">
        <f t="shared" si="22"/>
        <v>0</v>
      </c>
      <c r="BS73" s="32"/>
      <c r="BT73" s="19">
        <v>2</v>
      </c>
      <c r="BU73" s="19">
        <v>1</v>
      </c>
      <c r="BV73" s="19">
        <v>5</v>
      </c>
      <c r="BW73" s="19">
        <v>2</v>
      </c>
      <c r="BX73" s="19">
        <v>0</v>
      </c>
      <c r="BY73" s="19">
        <v>0</v>
      </c>
      <c r="BZ73" s="19">
        <v>0</v>
      </c>
      <c r="CA73" s="19">
        <v>0</v>
      </c>
      <c r="CB73" s="19">
        <v>0</v>
      </c>
      <c r="CC73" s="19">
        <v>0</v>
      </c>
      <c r="CD73" s="32">
        <v>0</v>
      </c>
      <c r="CE73" s="19">
        <v>109</v>
      </c>
      <c r="CF73" s="19">
        <v>34</v>
      </c>
      <c r="CG73" s="19">
        <v>39</v>
      </c>
      <c r="CH73" s="19">
        <v>53</v>
      </c>
      <c r="CI73" s="19">
        <v>4</v>
      </c>
      <c r="CJ73" s="19">
        <v>0</v>
      </c>
      <c r="CK73" s="19">
        <v>0</v>
      </c>
      <c r="CL73" s="19">
        <v>0</v>
      </c>
      <c r="CM73" s="19">
        <v>0</v>
      </c>
      <c r="CN73" s="19">
        <v>0</v>
      </c>
      <c r="CO73" s="32">
        <v>0</v>
      </c>
      <c r="CP73" s="35">
        <f t="shared" si="28"/>
        <v>1.834862385321101E-2</v>
      </c>
      <c r="CQ73" s="35">
        <f t="shared" si="28"/>
        <v>2.9411764705882353E-2</v>
      </c>
      <c r="CR73" s="35">
        <f t="shared" si="28"/>
        <v>0.12820512820512819</v>
      </c>
      <c r="CS73" s="35">
        <f t="shared" si="28"/>
        <v>3.7735849056603772E-2</v>
      </c>
      <c r="CT73" s="35">
        <f t="shared" si="28"/>
        <v>0</v>
      </c>
      <c r="CU73" s="35">
        <f t="shared" si="28"/>
        <v>0</v>
      </c>
      <c r="CV73" s="35">
        <f t="shared" si="28"/>
        <v>0</v>
      </c>
      <c r="CW73" s="35">
        <f t="shared" si="28"/>
        <v>0</v>
      </c>
      <c r="CX73" s="35">
        <f t="shared" si="28"/>
        <v>0</v>
      </c>
      <c r="CY73" s="35">
        <f t="shared" si="28"/>
        <v>0</v>
      </c>
      <c r="CZ73" s="281">
        <f t="shared" si="28"/>
        <v>0</v>
      </c>
    </row>
    <row r="74" spans="1:104" x14ac:dyDescent="0.2">
      <c r="A74" s="22" t="s">
        <v>137</v>
      </c>
      <c r="B74" s="22" t="s">
        <v>138</v>
      </c>
      <c r="C74" s="45"/>
      <c r="D74" s="45"/>
      <c r="E74" s="22" t="s">
        <v>139</v>
      </c>
      <c r="F74" s="38">
        <v>1</v>
      </c>
      <c r="G74" s="19">
        <v>1</v>
      </c>
      <c r="H74" s="19">
        <v>1</v>
      </c>
      <c r="I74" s="19">
        <v>1</v>
      </c>
      <c r="J74" s="19">
        <v>1</v>
      </c>
      <c r="K74" s="19">
        <v>1</v>
      </c>
      <c r="L74" s="19">
        <v>1</v>
      </c>
      <c r="M74" s="19">
        <v>1</v>
      </c>
      <c r="N74" s="19">
        <v>1</v>
      </c>
      <c r="O74" s="19">
        <v>1</v>
      </c>
      <c r="P74" s="32">
        <v>1</v>
      </c>
      <c r="Q74" s="38">
        <v>1</v>
      </c>
      <c r="R74" s="19">
        <v>1</v>
      </c>
      <c r="S74" s="19">
        <v>1</v>
      </c>
      <c r="T74" s="19">
        <v>1</v>
      </c>
      <c r="U74" s="19">
        <v>1</v>
      </c>
      <c r="V74" s="19">
        <v>1</v>
      </c>
      <c r="W74" s="19">
        <v>1</v>
      </c>
      <c r="X74" s="19">
        <v>1</v>
      </c>
      <c r="Y74" s="19">
        <v>1</v>
      </c>
      <c r="Z74" s="19">
        <v>1</v>
      </c>
      <c r="AA74" s="32">
        <v>1</v>
      </c>
      <c r="AB74" s="38">
        <v>1</v>
      </c>
      <c r="AC74" s="19">
        <v>1</v>
      </c>
      <c r="AD74" s="19">
        <v>1</v>
      </c>
      <c r="AE74" s="19">
        <v>1</v>
      </c>
      <c r="AF74" s="19">
        <v>1</v>
      </c>
      <c r="AG74" s="19">
        <v>1</v>
      </c>
      <c r="AH74" s="19">
        <v>1</v>
      </c>
      <c r="AI74" s="19">
        <v>1</v>
      </c>
      <c r="AJ74" s="19">
        <v>1</v>
      </c>
      <c r="AK74" s="19">
        <v>1</v>
      </c>
      <c r="AL74" s="32">
        <v>1</v>
      </c>
      <c r="AM74" s="38">
        <v>3.01991E-2</v>
      </c>
      <c r="AN74" s="19">
        <v>2.1235199999999999E-2</v>
      </c>
      <c r="AO74" s="19">
        <v>3.1062900000000001E-2</v>
      </c>
      <c r="AP74" s="19">
        <v>3.3010600000000001E-2</v>
      </c>
      <c r="AQ74" s="19">
        <v>3.4864300000000001E-2</v>
      </c>
      <c r="AR74" s="19">
        <v>3.4115600000000003E-2</v>
      </c>
      <c r="AS74" s="19">
        <v>3.3086900000000002E-2</v>
      </c>
      <c r="AT74" s="19">
        <v>3.6130700000000002E-2</v>
      </c>
      <c r="AU74" s="19">
        <v>3.7550699999999999E-2</v>
      </c>
      <c r="AV74" s="19">
        <v>3.9435699999999997E-2</v>
      </c>
      <c r="AW74" s="32">
        <v>4.1578299999999999E-2</v>
      </c>
      <c r="AX74" s="19">
        <v>1</v>
      </c>
      <c r="AY74" s="19">
        <v>0</v>
      </c>
      <c r="AZ74" s="19">
        <v>0</v>
      </c>
      <c r="BA74" s="19">
        <v>1</v>
      </c>
      <c r="BB74" s="19">
        <v>1</v>
      </c>
      <c r="BC74" s="19">
        <v>8</v>
      </c>
      <c r="BD74" s="19">
        <v>2</v>
      </c>
      <c r="BE74" s="19">
        <v>16</v>
      </c>
      <c r="BF74" s="19">
        <v>13</v>
      </c>
      <c r="BG74" s="19">
        <v>41</v>
      </c>
      <c r="BH74" s="19">
        <v>65</v>
      </c>
      <c r="BI74" s="38">
        <f t="shared" si="19"/>
        <v>1</v>
      </c>
      <c r="BJ74" s="19">
        <f t="shared" si="21"/>
        <v>0</v>
      </c>
      <c r="BK74" s="19">
        <f t="shared" si="22"/>
        <v>0</v>
      </c>
      <c r="BL74" s="19">
        <f t="shared" si="24"/>
        <v>1</v>
      </c>
      <c r="BM74" s="19">
        <f t="shared" si="25"/>
        <v>1</v>
      </c>
      <c r="BN74" s="19">
        <f t="shared" si="23"/>
        <v>1</v>
      </c>
      <c r="BO74" s="19">
        <v>1</v>
      </c>
      <c r="BP74" s="19">
        <f t="shared" si="15"/>
        <v>1</v>
      </c>
      <c r="BQ74" s="19">
        <f t="shared" si="16"/>
        <v>1</v>
      </c>
      <c r="BR74" s="19">
        <f t="shared" si="17"/>
        <v>1</v>
      </c>
      <c r="BS74" s="32">
        <f t="shared" si="18"/>
        <v>1</v>
      </c>
      <c r="BT74" s="19">
        <v>66</v>
      </c>
      <c r="BU74" s="19">
        <v>44</v>
      </c>
      <c r="BV74" s="19">
        <v>9</v>
      </c>
      <c r="BW74" s="19">
        <v>32</v>
      </c>
      <c r="BX74" s="19">
        <v>29</v>
      </c>
      <c r="BY74" s="19">
        <v>59</v>
      </c>
      <c r="BZ74" s="19">
        <v>78</v>
      </c>
      <c r="CA74" s="19">
        <v>31</v>
      </c>
      <c r="CB74" s="19">
        <v>23</v>
      </c>
      <c r="CC74" s="19">
        <v>48</v>
      </c>
      <c r="CD74" s="32">
        <v>51</v>
      </c>
      <c r="CE74" s="19">
        <v>1717</v>
      </c>
      <c r="CF74" s="19">
        <v>1069</v>
      </c>
      <c r="CG74" s="19">
        <v>358</v>
      </c>
      <c r="CH74" s="19">
        <v>1769</v>
      </c>
      <c r="CI74" s="19">
        <v>1774</v>
      </c>
      <c r="CJ74" s="19">
        <v>1821</v>
      </c>
      <c r="CK74" s="19">
        <v>1887</v>
      </c>
      <c r="CL74" s="19">
        <v>1804</v>
      </c>
      <c r="CM74" s="19">
        <v>1535</v>
      </c>
      <c r="CN74" s="19">
        <v>1593</v>
      </c>
      <c r="CO74" s="32">
        <v>1557</v>
      </c>
      <c r="CP74" s="35">
        <f t="shared" ref="CP74:CZ90" si="29">IF(CE74,BT74/CE74,0)</f>
        <v>3.8439138031450201E-2</v>
      </c>
      <c r="CQ74" s="35">
        <f t="shared" si="29"/>
        <v>4.11599625818522E-2</v>
      </c>
      <c r="CR74" s="35">
        <f t="shared" si="29"/>
        <v>2.5139664804469275E-2</v>
      </c>
      <c r="CS74" s="35">
        <f t="shared" si="29"/>
        <v>1.8089315997738834E-2</v>
      </c>
      <c r="CT74" s="35">
        <f t="shared" si="29"/>
        <v>1.6347237880496055E-2</v>
      </c>
      <c r="CU74" s="35">
        <f t="shared" si="29"/>
        <v>3.2399780340472265E-2</v>
      </c>
      <c r="CV74" s="35">
        <f t="shared" si="29"/>
        <v>4.133545310015898E-2</v>
      </c>
      <c r="CW74" s="35">
        <f t="shared" si="29"/>
        <v>1.7184035476718405E-2</v>
      </c>
      <c r="CX74" s="35">
        <f t="shared" si="29"/>
        <v>1.4983713355048859E-2</v>
      </c>
      <c r="CY74" s="35">
        <f t="shared" si="29"/>
        <v>3.0131826741996232E-2</v>
      </c>
      <c r="CZ74" s="281">
        <f t="shared" si="29"/>
        <v>3.2755298651252408E-2</v>
      </c>
    </row>
    <row r="75" spans="1:104" x14ac:dyDescent="0.2">
      <c r="A75" s="22" t="s">
        <v>140</v>
      </c>
      <c r="B75" s="22" t="s">
        <v>141</v>
      </c>
      <c r="C75" s="45"/>
      <c r="D75" s="45"/>
      <c r="E75" s="22" t="s">
        <v>139</v>
      </c>
      <c r="F75" s="38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32">
        <v>0</v>
      </c>
      <c r="Q75" s="38">
        <v>1</v>
      </c>
      <c r="R75" s="19">
        <v>1</v>
      </c>
      <c r="S75" s="19">
        <v>1</v>
      </c>
      <c r="T75" s="19">
        <v>1</v>
      </c>
      <c r="U75" s="19">
        <v>1</v>
      </c>
      <c r="V75" s="19">
        <v>1</v>
      </c>
      <c r="W75" s="19">
        <v>1</v>
      </c>
      <c r="X75" s="19">
        <v>1</v>
      </c>
      <c r="Y75" s="19">
        <v>1</v>
      </c>
      <c r="Z75" s="19">
        <v>1</v>
      </c>
      <c r="AA75" s="32">
        <v>1</v>
      </c>
      <c r="AB75" s="38">
        <v>1</v>
      </c>
      <c r="AC75" s="19">
        <v>1</v>
      </c>
      <c r="AD75" s="19">
        <v>1</v>
      </c>
      <c r="AE75" s="19">
        <v>1</v>
      </c>
      <c r="AF75" s="19">
        <v>1</v>
      </c>
      <c r="AG75" s="19">
        <v>1</v>
      </c>
      <c r="AH75" s="19">
        <v>1</v>
      </c>
      <c r="AI75" s="19">
        <v>1</v>
      </c>
      <c r="AJ75" s="19">
        <v>1</v>
      </c>
      <c r="AK75" s="19">
        <v>1</v>
      </c>
      <c r="AL75" s="32">
        <v>1</v>
      </c>
      <c r="AM75" s="38">
        <v>4.92005E-4</v>
      </c>
      <c r="AP75" s="19">
        <v>3.8604199999999998E-2</v>
      </c>
      <c r="AQ75" s="19">
        <v>3.8281999999999997E-2</v>
      </c>
      <c r="AR75" s="19">
        <v>3.62076E-2</v>
      </c>
      <c r="AS75" s="19">
        <v>3.48464E-2</v>
      </c>
      <c r="AT75" s="19">
        <v>3.1302299999999998E-2</v>
      </c>
      <c r="AU75" s="19">
        <v>3.7126199999999998E-2</v>
      </c>
      <c r="AV75" s="19">
        <v>3.4331300000000002E-2</v>
      </c>
      <c r="AW75" s="32">
        <v>3.1171000000000001E-2</v>
      </c>
      <c r="AX75" s="19"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19">
        <v>0</v>
      </c>
      <c r="BI75" s="38">
        <f t="shared" si="19"/>
        <v>0</v>
      </c>
      <c r="BJ75" s="19">
        <f t="shared" si="21"/>
        <v>0</v>
      </c>
      <c r="BK75" s="19">
        <f t="shared" si="22"/>
        <v>0</v>
      </c>
      <c r="BL75" s="19">
        <f t="shared" si="24"/>
        <v>0</v>
      </c>
      <c r="BM75" s="19">
        <f t="shared" si="25"/>
        <v>0</v>
      </c>
      <c r="BN75" s="19">
        <f t="shared" si="23"/>
        <v>0</v>
      </c>
      <c r="BO75" s="19">
        <f t="shared" si="14"/>
        <v>0</v>
      </c>
      <c r="BP75" s="19">
        <f t="shared" si="15"/>
        <v>0</v>
      </c>
      <c r="BQ75" s="19">
        <f t="shared" si="16"/>
        <v>0</v>
      </c>
      <c r="BR75" s="19">
        <f t="shared" si="17"/>
        <v>0</v>
      </c>
      <c r="BS75" s="32">
        <f t="shared" si="18"/>
        <v>0</v>
      </c>
      <c r="BT75" s="19">
        <v>2</v>
      </c>
      <c r="BU75" s="19">
        <v>0</v>
      </c>
      <c r="BV75" s="19">
        <v>0</v>
      </c>
      <c r="BW75" s="19">
        <v>0</v>
      </c>
      <c r="BX75" s="19">
        <v>2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32">
        <v>1</v>
      </c>
      <c r="CE75" s="19">
        <v>25</v>
      </c>
      <c r="CF75" s="19">
        <v>7</v>
      </c>
      <c r="CG75" s="19">
        <v>17</v>
      </c>
      <c r="CH75" s="19">
        <v>13</v>
      </c>
      <c r="CI75" s="19">
        <v>32</v>
      </c>
      <c r="CJ75" s="19">
        <v>41</v>
      </c>
      <c r="CK75" s="19">
        <v>44</v>
      </c>
      <c r="CL75" s="19">
        <v>89</v>
      </c>
      <c r="CM75" s="19">
        <v>149</v>
      </c>
      <c r="CN75" s="19">
        <v>86</v>
      </c>
      <c r="CO75" s="32">
        <v>88</v>
      </c>
      <c r="CP75" s="35">
        <f t="shared" si="29"/>
        <v>0.08</v>
      </c>
      <c r="CQ75" s="35">
        <f t="shared" si="29"/>
        <v>0</v>
      </c>
      <c r="CR75" s="35">
        <f t="shared" si="29"/>
        <v>0</v>
      </c>
      <c r="CS75" s="35">
        <f t="shared" si="29"/>
        <v>0</v>
      </c>
      <c r="CT75" s="35">
        <f t="shared" si="29"/>
        <v>6.25E-2</v>
      </c>
      <c r="CU75" s="35">
        <f t="shared" si="29"/>
        <v>0</v>
      </c>
      <c r="CV75" s="35">
        <f t="shared" si="29"/>
        <v>0</v>
      </c>
      <c r="CW75" s="35">
        <f t="shared" si="29"/>
        <v>0</v>
      </c>
      <c r="CX75" s="35">
        <f t="shared" si="29"/>
        <v>0</v>
      </c>
      <c r="CY75" s="35">
        <f t="shared" si="29"/>
        <v>0</v>
      </c>
      <c r="CZ75" s="281">
        <f t="shared" si="29"/>
        <v>1.1363636363636364E-2</v>
      </c>
    </row>
    <row r="76" spans="1:104" x14ac:dyDescent="0.2">
      <c r="A76" s="22" t="s">
        <v>152</v>
      </c>
      <c r="B76" s="22" t="s">
        <v>4004</v>
      </c>
      <c r="C76" s="45" t="s">
        <v>4005</v>
      </c>
      <c r="D76" s="45"/>
      <c r="E76" s="22" t="s">
        <v>139</v>
      </c>
      <c r="F76" s="38"/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32">
        <v>1</v>
      </c>
      <c r="Q76" s="38"/>
      <c r="V76" s="19">
        <v>0</v>
      </c>
      <c r="W76" s="19">
        <v>1</v>
      </c>
      <c r="X76" s="19">
        <v>0</v>
      </c>
      <c r="Y76" s="19">
        <v>0</v>
      </c>
      <c r="Z76" s="19">
        <v>1</v>
      </c>
      <c r="AA76" s="32">
        <v>1</v>
      </c>
      <c r="AB76" s="38"/>
      <c r="AG76" s="19">
        <v>1</v>
      </c>
      <c r="AH76" s="19">
        <v>0</v>
      </c>
      <c r="AI76" s="19">
        <v>1</v>
      </c>
      <c r="AJ76" s="19">
        <v>0</v>
      </c>
      <c r="AK76" s="19">
        <v>1</v>
      </c>
      <c r="AL76" s="32">
        <v>1</v>
      </c>
      <c r="AM76" s="38"/>
      <c r="AR76" s="19">
        <v>3.9594999999999998E-2</v>
      </c>
      <c r="AS76" s="19">
        <v>3.7467E-2</v>
      </c>
      <c r="AT76" s="19">
        <v>2.98848E-2</v>
      </c>
      <c r="AU76" s="19">
        <v>3.1918799999999997E-2</v>
      </c>
      <c r="AV76" s="19">
        <v>3.2621999999999998E-2</v>
      </c>
      <c r="AW76" s="19">
        <v>3.7658799999999999E-2</v>
      </c>
      <c r="BC76" s="19">
        <v>1</v>
      </c>
      <c r="BD76" s="19">
        <v>0</v>
      </c>
      <c r="BE76" s="19">
        <v>0</v>
      </c>
      <c r="BF76" s="19">
        <v>0</v>
      </c>
      <c r="BG76" s="19">
        <v>0</v>
      </c>
      <c r="BH76" s="19">
        <v>1</v>
      </c>
      <c r="BI76" s="38"/>
      <c r="BN76" s="19">
        <f t="shared" ref="BN76:BN125" si="30">IF(BC76&gt;0,1,0)</f>
        <v>1</v>
      </c>
      <c r="BO76" s="19">
        <f t="shared" ref="BO76:BO125" si="31">IF(BD76&gt;0,1,0)</f>
        <v>0</v>
      </c>
      <c r="BP76" s="19">
        <f t="shared" ref="BP76:BP125" si="32">IF(BE76&gt;0,1,0)</f>
        <v>0</v>
      </c>
      <c r="BQ76" s="19">
        <f t="shared" ref="BQ76:BQ125" si="33">IF(BF76&gt;0,1,0)</f>
        <v>0</v>
      </c>
      <c r="BR76" s="19">
        <f t="shared" ref="BR76:BR125" si="34">IF(BG76&gt;0,1,0)</f>
        <v>0</v>
      </c>
      <c r="BS76" s="32">
        <f t="shared" ref="BS76:BS125" si="35">IF(BH76&gt;0,1,0)</f>
        <v>1</v>
      </c>
      <c r="BT76" s="19">
        <v>0</v>
      </c>
      <c r="BU76" s="19">
        <v>2</v>
      </c>
      <c r="BV76" s="19">
        <v>0</v>
      </c>
      <c r="BW76" s="19">
        <v>5</v>
      </c>
      <c r="BX76" s="19">
        <v>0</v>
      </c>
      <c r="BY76" s="19">
        <v>0</v>
      </c>
      <c r="BZ76" s="19">
        <v>2</v>
      </c>
      <c r="CA76" s="19">
        <v>1</v>
      </c>
      <c r="CB76" s="19">
        <v>1</v>
      </c>
      <c r="CC76" s="19">
        <v>1</v>
      </c>
      <c r="CD76" s="32">
        <v>0</v>
      </c>
      <c r="CE76" s="19">
        <v>60</v>
      </c>
      <c r="CF76" s="19">
        <v>21</v>
      </c>
      <c r="CG76" s="19">
        <v>12</v>
      </c>
      <c r="CH76" s="19">
        <v>68</v>
      </c>
      <c r="CI76" s="19">
        <v>11</v>
      </c>
      <c r="CJ76" s="19">
        <v>7</v>
      </c>
      <c r="CK76" s="19">
        <v>67</v>
      </c>
      <c r="CL76" s="19">
        <v>163</v>
      </c>
      <c r="CM76" s="19">
        <v>147</v>
      </c>
      <c r="CN76" s="19">
        <v>90</v>
      </c>
      <c r="CO76" s="32">
        <v>97</v>
      </c>
      <c r="CP76" s="35">
        <f t="shared" si="29"/>
        <v>0</v>
      </c>
      <c r="CQ76" s="35">
        <f t="shared" si="29"/>
        <v>9.5238095238095233E-2</v>
      </c>
      <c r="CR76" s="35">
        <f t="shared" si="29"/>
        <v>0</v>
      </c>
      <c r="CS76" s="35">
        <f t="shared" si="29"/>
        <v>7.3529411764705885E-2</v>
      </c>
      <c r="CT76" s="35">
        <f t="shared" si="29"/>
        <v>0</v>
      </c>
      <c r="CU76" s="35">
        <f t="shared" si="29"/>
        <v>0</v>
      </c>
      <c r="CV76" s="35">
        <f t="shared" si="29"/>
        <v>2.9850746268656716E-2</v>
      </c>
      <c r="CW76" s="35">
        <f t="shared" si="29"/>
        <v>6.1349693251533744E-3</v>
      </c>
      <c r="CX76" s="35">
        <f t="shared" si="29"/>
        <v>6.8027210884353739E-3</v>
      </c>
      <c r="CY76" s="35">
        <f t="shared" si="29"/>
        <v>1.1111111111111112E-2</v>
      </c>
      <c r="CZ76" s="281">
        <f t="shared" si="29"/>
        <v>0</v>
      </c>
    </row>
    <row r="77" spans="1:104" x14ac:dyDescent="0.2">
      <c r="A77" s="22" t="s">
        <v>144</v>
      </c>
      <c r="B77" s="22" t="s">
        <v>145</v>
      </c>
      <c r="C77" s="45"/>
      <c r="D77" s="45"/>
      <c r="E77" s="22" t="s">
        <v>139</v>
      </c>
      <c r="F77" s="38">
        <v>1</v>
      </c>
      <c r="G77" s="19">
        <v>1</v>
      </c>
      <c r="H77" s="19">
        <v>1</v>
      </c>
      <c r="I77" s="19">
        <v>1</v>
      </c>
      <c r="J77" s="19">
        <v>1</v>
      </c>
      <c r="K77" s="19">
        <v>1</v>
      </c>
      <c r="L77" s="19">
        <v>1</v>
      </c>
      <c r="M77" s="19">
        <v>1</v>
      </c>
      <c r="N77" s="19">
        <v>1</v>
      </c>
      <c r="O77" s="19">
        <v>1</v>
      </c>
      <c r="P77" s="32">
        <v>1</v>
      </c>
      <c r="Q77" s="38">
        <v>1</v>
      </c>
      <c r="R77" s="19">
        <v>1</v>
      </c>
      <c r="S77" s="19">
        <v>1</v>
      </c>
      <c r="T77" s="19">
        <v>1</v>
      </c>
      <c r="U77" s="19">
        <v>1</v>
      </c>
      <c r="V77" s="19">
        <v>1</v>
      </c>
      <c r="W77" s="19">
        <v>1</v>
      </c>
      <c r="X77" s="19">
        <v>1</v>
      </c>
      <c r="Y77" s="19">
        <v>1</v>
      </c>
      <c r="Z77" s="19">
        <v>1</v>
      </c>
      <c r="AA77" s="32">
        <v>1</v>
      </c>
      <c r="AB77" s="38">
        <v>1</v>
      </c>
      <c r="AC77" s="19">
        <v>1</v>
      </c>
      <c r="AD77" s="19">
        <v>1</v>
      </c>
      <c r="AE77" s="19">
        <v>1</v>
      </c>
      <c r="AF77" s="19">
        <v>1</v>
      </c>
      <c r="AG77" s="19">
        <v>1</v>
      </c>
      <c r="AH77" s="19">
        <v>1</v>
      </c>
      <c r="AI77" s="19">
        <v>1</v>
      </c>
      <c r="AJ77" s="19">
        <v>1</v>
      </c>
      <c r="AK77" s="19">
        <v>1</v>
      </c>
      <c r="AL77" s="32">
        <v>1</v>
      </c>
      <c r="AM77" s="38"/>
      <c r="AN77" s="19">
        <v>3.3200199999999999E-2</v>
      </c>
      <c r="AO77" s="19">
        <v>3.6134699999999999E-2</v>
      </c>
      <c r="AP77" s="19">
        <v>3.5736900000000002E-2</v>
      </c>
      <c r="AQ77" s="19">
        <v>3.4325799999999997E-2</v>
      </c>
      <c r="AR77" s="19">
        <v>3.6142899999999999E-2</v>
      </c>
      <c r="AS77" s="19">
        <v>3.5608800000000003E-2</v>
      </c>
      <c r="AT77" s="19">
        <v>4.0378799999999999E-2</v>
      </c>
      <c r="AU77" s="19">
        <v>4.3357300000000001E-2</v>
      </c>
      <c r="AV77" s="19">
        <v>4.4134899999999998E-2</v>
      </c>
      <c r="AW77" s="32">
        <v>4.6653600000000003E-2</v>
      </c>
      <c r="AX77" s="19">
        <v>0</v>
      </c>
      <c r="AY77" s="19">
        <v>0</v>
      </c>
      <c r="AZ77" s="19">
        <v>1</v>
      </c>
      <c r="BA77" s="19">
        <v>1</v>
      </c>
      <c r="BB77" s="19">
        <v>1</v>
      </c>
      <c r="BC77" s="19">
        <v>2</v>
      </c>
      <c r="BD77" s="19">
        <v>2</v>
      </c>
      <c r="BE77" s="19">
        <v>4</v>
      </c>
      <c r="BF77" s="19">
        <v>7</v>
      </c>
      <c r="BG77" s="19">
        <v>50</v>
      </c>
      <c r="BH77" s="19">
        <v>11</v>
      </c>
      <c r="BI77" s="38">
        <f t="shared" ref="BI77:BI125" si="36">IF(AX77&gt;0,1,0)</f>
        <v>0</v>
      </c>
      <c r="BJ77" s="19">
        <f t="shared" ref="BJ77:BJ125" si="37">IF(AY77&gt;0,1,0)</f>
        <v>0</v>
      </c>
      <c r="BK77" s="19">
        <f t="shared" ref="BK77:BK125" si="38">IF(AZ77&gt;0,1,0)</f>
        <v>1</v>
      </c>
      <c r="BL77" s="19">
        <f t="shared" ref="BL77:BL125" si="39">IF(BA77&gt;0,1,0)</f>
        <v>1</v>
      </c>
      <c r="BM77" s="19">
        <f t="shared" ref="BM77:BM125" si="40">IF(BB77&gt;0,1,0)</f>
        <v>1</v>
      </c>
      <c r="BN77" s="19">
        <f t="shared" si="30"/>
        <v>1</v>
      </c>
      <c r="BO77" s="19">
        <f t="shared" si="31"/>
        <v>1</v>
      </c>
      <c r="BP77" s="19">
        <f t="shared" si="32"/>
        <v>1</v>
      </c>
      <c r="BQ77" s="19">
        <f t="shared" si="33"/>
        <v>1</v>
      </c>
      <c r="BR77" s="19">
        <f t="shared" si="34"/>
        <v>1</v>
      </c>
      <c r="BS77" s="32">
        <f t="shared" si="35"/>
        <v>1</v>
      </c>
      <c r="BT77" s="19">
        <v>5</v>
      </c>
      <c r="BU77" s="19">
        <v>1</v>
      </c>
      <c r="BV77" s="19">
        <v>3</v>
      </c>
      <c r="BW77" s="19">
        <v>14</v>
      </c>
      <c r="BX77" s="19">
        <v>4</v>
      </c>
      <c r="BY77" s="19">
        <v>1</v>
      </c>
      <c r="BZ77" s="19">
        <v>0</v>
      </c>
      <c r="CA77" s="19">
        <v>2</v>
      </c>
      <c r="CB77" s="19">
        <v>2</v>
      </c>
      <c r="CC77" s="19">
        <v>4</v>
      </c>
      <c r="CD77" s="32">
        <v>2</v>
      </c>
      <c r="CE77" s="19">
        <v>41</v>
      </c>
      <c r="CF77" s="19">
        <v>22</v>
      </c>
      <c r="CG77" s="19">
        <v>189</v>
      </c>
      <c r="CH77" s="19">
        <v>268</v>
      </c>
      <c r="CI77" s="19">
        <v>187</v>
      </c>
      <c r="CJ77" s="19">
        <v>154</v>
      </c>
      <c r="CK77" s="19">
        <v>188</v>
      </c>
      <c r="CL77" s="19">
        <v>164</v>
      </c>
      <c r="CM77" s="19">
        <v>201</v>
      </c>
      <c r="CN77" s="19">
        <v>138</v>
      </c>
      <c r="CO77" s="32">
        <v>192</v>
      </c>
      <c r="CP77" s="35">
        <f t="shared" si="29"/>
        <v>0.12195121951219512</v>
      </c>
      <c r="CQ77" s="35">
        <f t="shared" si="29"/>
        <v>4.5454545454545456E-2</v>
      </c>
      <c r="CR77" s="35">
        <f t="shared" si="29"/>
        <v>1.5873015873015872E-2</v>
      </c>
      <c r="CS77" s="35">
        <f t="shared" si="29"/>
        <v>5.2238805970149252E-2</v>
      </c>
      <c r="CT77" s="35">
        <f t="shared" si="29"/>
        <v>2.1390374331550801E-2</v>
      </c>
      <c r="CU77" s="35">
        <f t="shared" si="29"/>
        <v>6.4935064935064939E-3</v>
      </c>
      <c r="CV77" s="35">
        <f t="shared" si="29"/>
        <v>0</v>
      </c>
      <c r="CW77" s="35">
        <f t="shared" si="29"/>
        <v>1.2195121951219513E-2</v>
      </c>
      <c r="CX77" s="35">
        <f t="shared" si="29"/>
        <v>9.9502487562189053E-3</v>
      </c>
      <c r="CY77" s="35">
        <f t="shared" si="29"/>
        <v>2.8985507246376812E-2</v>
      </c>
      <c r="CZ77" s="281">
        <f t="shared" si="29"/>
        <v>1.0416666666666666E-2</v>
      </c>
    </row>
    <row r="78" spans="1:104" x14ac:dyDescent="0.2">
      <c r="A78" s="22" t="s">
        <v>389</v>
      </c>
      <c r="B78" s="22" t="s">
        <v>390</v>
      </c>
      <c r="C78" s="45"/>
      <c r="D78" s="45"/>
      <c r="E78" s="22" t="s">
        <v>139</v>
      </c>
      <c r="F78" s="38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32">
        <v>1</v>
      </c>
      <c r="Q78" s="38">
        <v>0</v>
      </c>
      <c r="R78" s="19">
        <v>1</v>
      </c>
      <c r="S78" s="19">
        <v>1</v>
      </c>
      <c r="T78" s="19">
        <v>1</v>
      </c>
      <c r="U78" s="19">
        <v>1</v>
      </c>
      <c r="V78" s="19">
        <v>1</v>
      </c>
      <c r="W78" s="19">
        <v>1</v>
      </c>
      <c r="X78" s="19">
        <v>1</v>
      </c>
      <c r="Y78" s="19">
        <v>1</v>
      </c>
      <c r="Z78" s="19">
        <v>1</v>
      </c>
      <c r="AA78" s="32">
        <v>1</v>
      </c>
      <c r="AB78" s="38">
        <v>1</v>
      </c>
      <c r="AC78" s="19">
        <v>1</v>
      </c>
      <c r="AD78" s="19">
        <v>1</v>
      </c>
      <c r="AE78" s="19">
        <v>1</v>
      </c>
      <c r="AF78" s="19">
        <v>1</v>
      </c>
      <c r="AG78" s="19">
        <v>1</v>
      </c>
      <c r="AH78" s="19">
        <v>0</v>
      </c>
      <c r="AI78" s="19">
        <v>0</v>
      </c>
      <c r="AJ78" s="19">
        <v>1</v>
      </c>
      <c r="AK78" s="19">
        <v>1</v>
      </c>
      <c r="AL78" s="32">
        <v>1</v>
      </c>
      <c r="AM78" s="38">
        <v>5.2880699999999997E-3</v>
      </c>
      <c r="AN78" s="19">
        <v>2.4723200000000001E-2</v>
      </c>
      <c r="AO78" s="19">
        <v>2.6714999999999999E-2</v>
      </c>
      <c r="AP78" s="19">
        <v>2.5910599999999999E-2</v>
      </c>
      <c r="AQ78" s="19">
        <v>2.9092199999999999E-2</v>
      </c>
      <c r="AR78" s="19">
        <v>2.8686799999999998E-2</v>
      </c>
      <c r="AS78" s="19">
        <v>3.5135800000000002E-2</v>
      </c>
      <c r="AT78" s="19">
        <v>3.3878499999999999E-2</v>
      </c>
      <c r="AU78" s="19">
        <v>3.8748999999999999E-2</v>
      </c>
      <c r="AV78" s="19">
        <v>4.0300099999999998E-2</v>
      </c>
      <c r="AW78" s="32">
        <v>3.7990200000000002E-2</v>
      </c>
      <c r="AX78" s="19">
        <v>0</v>
      </c>
      <c r="AY78" s="19">
        <v>0</v>
      </c>
      <c r="AZ78" s="19">
        <v>0</v>
      </c>
      <c r="BA78" s="19">
        <v>0</v>
      </c>
      <c r="BB78" s="19">
        <v>0</v>
      </c>
      <c r="BC78" s="19">
        <v>0</v>
      </c>
      <c r="BD78" s="19">
        <v>0</v>
      </c>
      <c r="BE78" s="19">
        <v>0</v>
      </c>
      <c r="BF78" s="19">
        <v>13</v>
      </c>
      <c r="BG78" s="19">
        <v>32</v>
      </c>
      <c r="BH78" s="19">
        <v>36</v>
      </c>
      <c r="BI78" s="38">
        <f t="shared" si="36"/>
        <v>0</v>
      </c>
      <c r="BJ78" s="19">
        <f t="shared" si="37"/>
        <v>0</v>
      </c>
      <c r="BK78" s="19">
        <f t="shared" si="38"/>
        <v>0</v>
      </c>
      <c r="BL78" s="19">
        <f t="shared" si="39"/>
        <v>0</v>
      </c>
      <c r="BM78" s="19">
        <f t="shared" si="40"/>
        <v>0</v>
      </c>
      <c r="BN78" s="19">
        <f t="shared" si="30"/>
        <v>0</v>
      </c>
      <c r="BO78" s="19">
        <f t="shared" si="31"/>
        <v>0</v>
      </c>
      <c r="BP78" s="19">
        <f t="shared" si="32"/>
        <v>0</v>
      </c>
      <c r="BQ78" s="19">
        <f t="shared" si="33"/>
        <v>1</v>
      </c>
      <c r="BR78" s="19">
        <f t="shared" si="34"/>
        <v>1</v>
      </c>
      <c r="BS78" s="32">
        <f t="shared" si="35"/>
        <v>1</v>
      </c>
      <c r="BT78" s="19">
        <v>2</v>
      </c>
      <c r="BU78" s="19">
        <v>0</v>
      </c>
      <c r="BV78" s="19">
        <v>4</v>
      </c>
      <c r="BW78" s="19">
        <v>2</v>
      </c>
      <c r="BX78" s="19">
        <v>1</v>
      </c>
      <c r="BY78" s="19">
        <v>7</v>
      </c>
      <c r="BZ78" s="19">
        <v>5</v>
      </c>
      <c r="CA78" s="19">
        <v>2</v>
      </c>
      <c r="CB78" s="19">
        <v>3</v>
      </c>
      <c r="CC78" s="19">
        <v>7</v>
      </c>
      <c r="CD78" s="19">
        <v>10</v>
      </c>
      <c r="CE78" s="19">
        <v>35</v>
      </c>
      <c r="CF78" s="19">
        <v>55</v>
      </c>
      <c r="CG78" s="19">
        <v>95</v>
      </c>
      <c r="CH78" s="19">
        <v>120</v>
      </c>
      <c r="CI78" s="19">
        <v>62</v>
      </c>
      <c r="CJ78" s="19">
        <v>117</v>
      </c>
      <c r="CK78" s="19">
        <v>124</v>
      </c>
      <c r="CL78" s="19">
        <v>125</v>
      </c>
      <c r="CM78" s="19">
        <v>104</v>
      </c>
      <c r="CN78" s="19">
        <v>162</v>
      </c>
      <c r="CO78" s="32">
        <v>155</v>
      </c>
      <c r="CP78" s="35">
        <f t="shared" si="29"/>
        <v>5.7142857142857141E-2</v>
      </c>
      <c r="CQ78" s="35">
        <f t="shared" si="29"/>
        <v>0</v>
      </c>
      <c r="CR78" s="35">
        <f t="shared" si="29"/>
        <v>4.2105263157894736E-2</v>
      </c>
      <c r="CS78" s="35">
        <f t="shared" si="29"/>
        <v>1.6666666666666666E-2</v>
      </c>
      <c r="CT78" s="35">
        <f t="shared" si="29"/>
        <v>1.6129032258064516E-2</v>
      </c>
      <c r="CU78" s="35">
        <f t="shared" si="29"/>
        <v>5.9829059829059832E-2</v>
      </c>
      <c r="CV78" s="35">
        <f t="shared" si="29"/>
        <v>4.0322580645161289E-2</v>
      </c>
      <c r="CW78" s="35">
        <f t="shared" si="29"/>
        <v>1.6E-2</v>
      </c>
      <c r="CX78" s="35">
        <f t="shared" si="29"/>
        <v>2.8846153846153848E-2</v>
      </c>
      <c r="CY78" s="35">
        <f t="shared" si="29"/>
        <v>4.3209876543209874E-2</v>
      </c>
      <c r="CZ78" s="281">
        <f t="shared" si="29"/>
        <v>6.4516129032258063E-2</v>
      </c>
    </row>
    <row r="79" spans="1:104" x14ac:dyDescent="0.2">
      <c r="A79" s="22" t="s">
        <v>148</v>
      </c>
      <c r="B79" s="22" t="s">
        <v>149</v>
      </c>
      <c r="C79" s="45"/>
      <c r="D79" s="45"/>
      <c r="E79" s="22" t="s">
        <v>139</v>
      </c>
      <c r="F79" s="38">
        <v>1</v>
      </c>
      <c r="G79" s="19">
        <v>1</v>
      </c>
      <c r="H79" s="19">
        <v>1</v>
      </c>
      <c r="I79" s="19">
        <v>1</v>
      </c>
      <c r="J79" s="19">
        <v>1</v>
      </c>
      <c r="K79" s="19">
        <v>1</v>
      </c>
      <c r="L79" s="19">
        <v>1</v>
      </c>
      <c r="M79" s="19">
        <v>1</v>
      </c>
      <c r="N79" s="19">
        <v>1</v>
      </c>
      <c r="O79" s="19">
        <v>1</v>
      </c>
      <c r="P79" s="32">
        <v>1</v>
      </c>
      <c r="Q79" s="38">
        <v>1</v>
      </c>
      <c r="R79" s="19">
        <v>1</v>
      </c>
      <c r="S79" s="19">
        <v>1</v>
      </c>
      <c r="T79" s="19">
        <v>1</v>
      </c>
      <c r="U79" s="19">
        <v>1</v>
      </c>
      <c r="V79" s="19">
        <v>1</v>
      </c>
      <c r="W79" s="19">
        <v>1</v>
      </c>
      <c r="X79" s="19">
        <v>1</v>
      </c>
      <c r="Y79" s="19">
        <v>1</v>
      </c>
      <c r="Z79" s="19">
        <v>1</v>
      </c>
      <c r="AA79" s="32">
        <v>1</v>
      </c>
      <c r="AB79" s="38">
        <v>1</v>
      </c>
      <c r="AC79" s="19">
        <v>1</v>
      </c>
      <c r="AD79" s="19">
        <v>1</v>
      </c>
      <c r="AE79" s="19">
        <v>1</v>
      </c>
      <c r="AF79" s="19">
        <v>1</v>
      </c>
      <c r="AG79" s="19">
        <v>1</v>
      </c>
      <c r="AH79" s="19">
        <v>1</v>
      </c>
      <c r="AI79" s="19">
        <v>1</v>
      </c>
      <c r="AJ79" s="19">
        <v>1</v>
      </c>
      <c r="AK79" s="19">
        <v>1</v>
      </c>
      <c r="AL79" s="32">
        <v>1</v>
      </c>
      <c r="AM79" s="38">
        <v>3.9985699999999999E-2</v>
      </c>
      <c r="AN79" s="19">
        <v>4.1343100000000001E-2</v>
      </c>
      <c r="AO79" s="19">
        <v>4.1502699999999997E-2</v>
      </c>
      <c r="AP79" s="19">
        <v>4.7167300000000002E-2</v>
      </c>
      <c r="AQ79" s="19">
        <v>5.0651599999999998E-2</v>
      </c>
      <c r="AR79" s="19">
        <v>5.0473900000000002E-2</v>
      </c>
      <c r="AT79" s="19">
        <v>5.6793200000000002E-2</v>
      </c>
      <c r="AU79" s="19">
        <v>6.7403599999999994E-2</v>
      </c>
      <c r="AV79" s="19">
        <v>5.9970900000000001E-2</v>
      </c>
      <c r="AW79" s="32">
        <v>6.9823899999999994E-2</v>
      </c>
      <c r="AX79" s="19">
        <v>0</v>
      </c>
      <c r="AY79" s="19">
        <v>0</v>
      </c>
      <c r="AZ79" s="19">
        <v>0</v>
      </c>
      <c r="BA79" s="19">
        <v>1</v>
      </c>
      <c r="BB79" s="19">
        <v>3</v>
      </c>
      <c r="BC79" s="19">
        <v>1</v>
      </c>
      <c r="BD79" s="42"/>
      <c r="BE79" s="19">
        <v>19</v>
      </c>
      <c r="BF79" s="19">
        <v>18</v>
      </c>
      <c r="BG79" s="19">
        <v>5</v>
      </c>
      <c r="BH79" s="19">
        <v>7</v>
      </c>
      <c r="BI79" s="38">
        <f t="shared" si="36"/>
        <v>0</v>
      </c>
      <c r="BJ79" s="19">
        <f t="shared" si="37"/>
        <v>0</v>
      </c>
      <c r="BK79" s="19">
        <f t="shared" si="38"/>
        <v>0</v>
      </c>
      <c r="BL79" s="19">
        <f t="shared" si="39"/>
        <v>1</v>
      </c>
      <c r="BM79" s="19">
        <f t="shared" si="40"/>
        <v>1</v>
      </c>
      <c r="BN79" s="19">
        <f t="shared" si="30"/>
        <v>1</v>
      </c>
      <c r="BP79" s="19">
        <f t="shared" si="32"/>
        <v>1</v>
      </c>
      <c r="BQ79" s="19">
        <f t="shared" si="33"/>
        <v>1</v>
      </c>
      <c r="BR79" s="19">
        <f t="shared" si="34"/>
        <v>1</v>
      </c>
      <c r="BS79" s="32">
        <f t="shared" si="35"/>
        <v>1</v>
      </c>
      <c r="BT79" s="19">
        <v>13</v>
      </c>
      <c r="BU79" s="19">
        <v>11</v>
      </c>
      <c r="BV79" s="19">
        <v>22</v>
      </c>
      <c r="BW79" s="19">
        <v>16</v>
      </c>
      <c r="BX79" s="19">
        <v>7</v>
      </c>
      <c r="BY79" s="19">
        <v>4</v>
      </c>
      <c r="BZ79" s="19">
        <v>11</v>
      </c>
      <c r="CA79" s="19">
        <v>7</v>
      </c>
      <c r="CB79" s="19">
        <v>6</v>
      </c>
      <c r="CC79" s="19">
        <v>9</v>
      </c>
      <c r="CD79" s="32">
        <v>11</v>
      </c>
      <c r="CE79" s="19">
        <v>186</v>
      </c>
      <c r="CF79" s="19">
        <v>176</v>
      </c>
      <c r="CG79" s="19">
        <v>415</v>
      </c>
      <c r="CH79" s="19">
        <v>547</v>
      </c>
      <c r="CI79" s="19">
        <v>310</v>
      </c>
      <c r="CJ79" s="19">
        <v>266</v>
      </c>
      <c r="CK79" s="19">
        <v>287</v>
      </c>
      <c r="CL79" s="19">
        <v>301</v>
      </c>
      <c r="CM79" s="19">
        <v>238</v>
      </c>
      <c r="CN79" s="19">
        <v>198</v>
      </c>
      <c r="CO79" s="32">
        <v>268</v>
      </c>
      <c r="CP79" s="35">
        <f t="shared" si="29"/>
        <v>6.9892473118279563E-2</v>
      </c>
      <c r="CQ79" s="35">
        <f t="shared" si="29"/>
        <v>6.25E-2</v>
      </c>
      <c r="CR79" s="35">
        <f t="shared" si="29"/>
        <v>5.3012048192771083E-2</v>
      </c>
      <c r="CS79" s="35">
        <f t="shared" si="29"/>
        <v>2.9250457038391225E-2</v>
      </c>
      <c r="CT79" s="35">
        <f t="shared" si="29"/>
        <v>2.2580645161290321E-2</v>
      </c>
      <c r="CU79" s="35">
        <f t="shared" si="29"/>
        <v>1.5037593984962405E-2</v>
      </c>
      <c r="CV79" s="35">
        <f t="shared" si="29"/>
        <v>3.8327526132404179E-2</v>
      </c>
      <c r="CW79" s="35">
        <f t="shared" si="29"/>
        <v>2.3255813953488372E-2</v>
      </c>
      <c r="CX79" s="35">
        <f t="shared" si="29"/>
        <v>2.5210084033613446E-2</v>
      </c>
      <c r="CY79" s="35">
        <f t="shared" si="29"/>
        <v>4.5454545454545456E-2</v>
      </c>
      <c r="CZ79" s="281">
        <f t="shared" si="29"/>
        <v>4.1044776119402986E-2</v>
      </c>
    </row>
    <row r="80" spans="1:104" x14ac:dyDescent="0.2">
      <c r="A80" s="22" t="s">
        <v>150</v>
      </c>
      <c r="B80" s="22" t="s">
        <v>151</v>
      </c>
      <c r="C80" s="45"/>
      <c r="D80" s="45"/>
      <c r="E80" s="22" t="s">
        <v>139</v>
      </c>
      <c r="F80" s="38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32">
        <v>0</v>
      </c>
      <c r="Q80" s="38">
        <v>1</v>
      </c>
      <c r="R80" s="19">
        <v>1</v>
      </c>
      <c r="S80" s="19">
        <v>1</v>
      </c>
      <c r="T80" s="19">
        <v>1</v>
      </c>
      <c r="U80" s="19">
        <v>1</v>
      </c>
      <c r="V80" s="19">
        <v>1</v>
      </c>
      <c r="W80" s="19">
        <v>1</v>
      </c>
      <c r="X80" s="19">
        <v>1</v>
      </c>
      <c r="Y80" s="19">
        <v>1</v>
      </c>
      <c r="Z80" s="19">
        <v>1</v>
      </c>
      <c r="AA80" s="32">
        <v>1</v>
      </c>
      <c r="AB80" s="38">
        <v>1</v>
      </c>
      <c r="AC80" s="19">
        <v>1</v>
      </c>
      <c r="AD80" s="19">
        <v>0</v>
      </c>
      <c r="AE80" s="19">
        <v>1</v>
      </c>
      <c r="AF80" s="19">
        <v>1</v>
      </c>
      <c r="AG80" s="19">
        <v>1</v>
      </c>
      <c r="AH80" s="19">
        <v>1</v>
      </c>
      <c r="AI80" s="19">
        <v>1</v>
      </c>
      <c r="AJ80" s="19">
        <v>1</v>
      </c>
      <c r="AK80" s="19">
        <v>1</v>
      </c>
      <c r="AL80" s="32">
        <v>0</v>
      </c>
      <c r="AM80" s="19">
        <v>4.0246900000000002E-2</v>
      </c>
      <c r="AN80" s="19">
        <v>3.5995600000000003E-2</v>
      </c>
      <c r="AO80" s="19">
        <v>4.2759600000000002E-2</v>
      </c>
      <c r="AP80" s="19">
        <v>4.4466600000000002E-2</v>
      </c>
      <c r="AQ80" s="19">
        <v>4.5438100000000002E-2</v>
      </c>
      <c r="AR80" s="19">
        <v>3.8993699999999999E-2</v>
      </c>
      <c r="AS80" s="19">
        <v>9.9339899999999995E-2</v>
      </c>
      <c r="AT80" s="19">
        <v>3.8039000000000003E-2</v>
      </c>
      <c r="AU80" s="19">
        <v>4.2652500000000003E-2</v>
      </c>
      <c r="AV80" s="19">
        <v>4.6745799999999997E-2</v>
      </c>
      <c r="AW80" s="19">
        <v>4.41538E-2</v>
      </c>
      <c r="AX80" s="19">
        <v>0</v>
      </c>
      <c r="AY80" s="19">
        <v>0</v>
      </c>
      <c r="AZ80" s="19">
        <v>0</v>
      </c>
      <c r="BA80" s="19">
        <v>0</v>
      </c>
      <c r="BB80" s="19">
        <v>0</v>
      </c>
      <c r="BC80" s="19">
        <v>0</v>
      </c>
      <c r="BD80" s="19">
        <v>0</v>
      </c>
      <c r="BE80" s="19">
        <v>0</v>
      </c>
      <c r="BF80" s="19">
        <v>0</v>
      </c>
      <c r="BG80" s="19">
        <v>0</v>
      </c>
      <c r="BH80" s="19">
        <v>0</v>
      </c>
      <c r="BI80" s="38">
        <f t="shared" si="36"/>
        <v>0</v>
      </c>
      <c r="BJ80" s="19">
        <f t="shared" si="37"/>
        <v>0</v>
      </c>
      <c r="BK80" s="19">
        <f t="shared" si="38"/>
        <v>0</v>
      </c>
      <c r="BL80" s="19">
        <f t="shared" si="39"/>
        <v>0</v>
      </c>
      <c r="BM80" s="19">
        <f t="shared" si="40"/>
        <v>0</v>
      </c>
      <c r="BN80" s="19">
        <f t="shared" si="30"/>
        <v>0</v>
      </c>
      <c r="BO80" s="19">
        <f t="shared" si="31"/>
        <v>0</v>
      </c>
      <c r="BP80" s="19">
        <f t="shared" si="32"/>
        <v>0</v>
      </c>
      <c r="BQ80" s="19">
        <f t="shared" si="33"/>
        <v>0</v>
      </c>
      <c r="BR80" s="19">
        <f t="shared" si="34"/>
        <v>0</v>
      </c>
      <c r="BS80" s="32">
        <f t="shared" si="35"/>
        <v>0</v>
      </c>
      <c r="BT80" s="19">
        <v>11</v>
      </c>
      <c r="BU80" s="19">
        <v>14</v>
      </c>
      <c r="BV80" s="19">
        <v>9</v>
      </c>
      <c r="BW80" s="19">
        <v>10</v>
      </c>
      <c r="BX80" s="19">
        <v>4</v>
      </c>
      <c r="BY80" s="19">
        <v>10</v>
      </c>
      <c r="BZ80" s="19">
        <v>5</v>
      </c>
      <c r="CA80" s="19">
        <v>5</v>
      </c>
      <c r="CB80" s="19">
        <v>4</v>
      </c>
      <c r="CC80" s="19">
        <v>15</v>
      </c>
      <c r="CD80" s="32">
        <v>18</v>
      </c>
      <c r="CE80" s="19">
        <v>307</v>
      </c>
      <c r="CF80" s="19">
        <v>173</v>
      </c>
      <c r="CG80" s="19">
        <v>256</v>
      </c>
      <c r="CH80" s="19">
        <v>367</v>
      </c>
      <c r="CI80" s="19">
        <v>292</v>
      </c>
      <c r="CJ80" s="19">
        <v>292</v>
      </c>
      <c r="CK80" s="19">
        <v>283</v>
      </c>
      <c r="CL80" s="19">
        <v>469</v>
      </c>
      <c r="CM80" s="19">
        <v>184</v>
      </c>
      <c r="CN80" s="19">
        <v>194</v>
      </c>
      <c r="CO80" s="32">
        <v>476</v>
      </c>
      <c r="CP80" s="35">
        <f t="shared" si="29"/>
        <v>3.5830618892508145E-2</v>
      </c>
      <c r="CQ80" s="35">
        <f t="shared" si="29"/>
        <v>8.0924855491329481E-2</v>
      </c>
      <c r="CR80" s="35">
        <f t="shared" si="29"/>
        <v>3.515625E-2</v>
      </c>
      <c r="CS80" s="35">
        <f t="shared" si="29"/>
        <v>2.7247956403269755E-2</v>
      </c>
      <c r="CT80" s="35">
        <f t="shared" si="29"/>
        <v>1.3698630136986301E-2</v>
      </c>
      <c r="CU80" s="35">
        <f t="shared" si="29"/>
        <v>3.4246575342465752E-2</v>
      </c>
      <c r="CV80" s="35">
        <f t="shared" si="29"/>
        <v>1.7667844522968199E-2</v>
      </c>
      <c r="CW80" s="35">
        <f t="shared" si="29"/>
        <v>1.0660980810234541E-2</v>
      </c>
      <c r="CX80" s="35">
        <f t="shared" si="29"/>
        <v>2.1739130434782608E-2</v>
      </c>
      <c r="CY80" s="35">
        <f t="shared" si="29"/>
        <v>7.7319587628865982E-2</v>
      </c>
      <c r="CZ80" s="281">
        <f t="shared" si="29"/>
        <v>3.7815126050420166E-2</v>
      </c>
    </row>
    <row r="81" spans="1:104" x14ac:dyDescent="0.2">
      <c r="A81" s="22" t="s">
        <v>142</v>
      </c>
      <c r="B81" s="22" t="s">
        <v>143</v>
      </c>
      <c r="C81" s="45" t="s">
        <v>4006</v>
      </c>
      <c r="D81" s="45"/>
      <c r="E81" s="22" t="s">
        <v>139</v>
      </c>
      <c r="F81" s="38"/>
      <c r="G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32">
        <v>0</v>
      </c>
      <c r="Q81" s="38"/>
      <c r="R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32">
        <v>0</v>
      </c>
      <c r="AB81" s="38"/>
      <c r="AC81" s="19">
        <v>0</v>
      </c>
      <c r="AG81" s="19">
        <v>0</v>
      </c>
      <c r="AH81" s="19">
        <v>0</v>
      </c>
      <c r="AI81" s="19">
        <v>0</v>
      </c>
      <c r="AJ81" s="19">
        <v>0</v>
      </c>
      <c r="AK81" s="19">
        <v>0</v>
      </c>
      <c r="AL81" s="32">
        <v>0</v>
      </c>
      <c r="AM81" s="38"/>
      <c r="AN81" s="19">
        <v>1.22951E-2</v>
      </c>
      <c r="AR81" s="19">
        <v>2.3841999999999999E-3</v>
      </c>
      <c r="AS81" s="19">
        <v>2.3960800000000001E-3</v>
      </c>
      <c r="AT81" s="19">
        <v>2.7718299999999999E-3</v>
      </c>
      <c r="AU81" s="19">
        <v>2.6391100000000001E-3</v>
      </c>
      <c r="AV81" s="19">
        <v>3.0192399999999999E-3</v>
      </c>
      <c r="AW81" s="32">
        <v>2.2106500000000002E-3</v>
      </c>
      <c r="AY81" s="19">
        <v>0</v>
      </c>
      <c r="BC81" s="19">
        <v>0</v>
      </c>
      <c r="BD81" s="19">
        <v>0</v>
      </c>
      <c r="BE81" s="19">
        <v>0</v>
      </c>
      <c r="BF81" s="19">
        <v>0</v>
      </c>
      <c r="BG81" s="19">
        <v>0</v>
      </c>
      <c r="BH81" s="19">
        <v>0</v>
      </c>
      <c r="BI81" s="38"/>
      <c r="BJ81" s="19">
        <f t="shared" si="37"/>
        <v>0</v>
      </c>
      <c r="BN81" s="19">
        <f t="shared" si="30"/>
        <v>0</v>
      </c>
      <c r="BO81" s="19">
        <f t="shared" si="31"/>
        <v>0</v>
      </c>
      <c r="BP81" s="19">
        <f t="shared" si="32"/>
        <v>0</v>
      </c>
      <c r="BQ81" s="19">
        <f t="shared" si="33"/>
        <v>0</v>
      </c>
      <c r="BR81" s="19">
        <f t="shared" si="34"/>
        <v>0</v>
      </c>
      <c r="BS81" s="32">
        <f t="shared" si="35"/>
        <v>0</v>
      </c>
      <c r="BT81" s="19">
        <v>0</v>
      </c>
      <c r="BU81" s="19">
        <v>0</v>
      </c>
      <c r="BV81" s="19">
        <v>0</v>
      </c>
      <c r="BW81" s="19">
        <v>0</v>
      </c>
      <c r="BX81" s="19">
        <v>0</v>
      </c>
      <c r="BY81" s="19">
        <v>0</v>
      </c>
      <c r="BZ81" s="19">
        <v>0</v>
      </c>
      <c r="CA81" s="19">
        <v>0</v>
      </c>
      <c r="CB81" s="19">
        <v>0</v>
      </c>
      <c r="CC81" s="19">
        <v>0</v>
      </c>
      <c r="CD81" s="32">
        <v>0</v>
      </c>
      <c r="CE81" s="19">
        <v>4</v>
      </c>
      <c r="CF81" s="19">
        <v>0</v>
      </c>
      <c r="CG81" s="19">
        <v>2</v>
      </c>
      <c r="CH81" s="19">
        <v>4</v>
      </c>
      <c r="CI81" s="19">
        <v>7</v>
      </c>
      <c r="CJ81" s="19">
        <v>8</v>
      </c>
      <c r="CK81" s="19">
        <v>6</v>
      </c>
      <c r="CL81" s="19">
        <v>9</v>
      </c>
      <c r="CM81" s="19">
        <v>4</v>
      </c>
      <c r="CN81" s="19">
        <v>9</v>
      </c>
      <c r="CO81" s="19">
        <v>10</v>
      </c>
      <c r="CP81" s="35">
        <f t="shared" si="29"/>
        <v>0</v>
      </c>
      <c r="CQ81" s="35">
        <f t="shared" si="29"/>
        <v>0</v>
      </c>
      <c r="CR81" s="35">
        <f t="shared" si="29"/>
        <v>0</v>
      </c>
      <c r="CS81" s="35">
        <f t="shared" si="29"/>
        <v>0</v>
      </c>
      <c r="CT81" s="35">
        <f t="shared" si="29"/>
        <v>0</v>
      </c>
      <c r="CU81" s="35">
        <f t="shared" si="29"/>
        <v>0</v>
      </c>
      <c r="CV81" s="35">
        <f t="shared" si="29"/>
        <v>0</v>
      </c>
      <c r="CW81" s="35">
        <f t="shared" si="29"/>
        <v>0</v>
      </c>
      <c r="CX81" s="35">
        <f t="shared" si="29"/>
        <v>0</v>
      </c>
      <c r="CY81" s="35">
        <f t="shared" si="29"/>
        <v>0</v>
      </c>
      <c r="CZ81" s="281">
        <f t="shared" si="29"/>
        <v>0</v>
      </c>
    </row>
    <row r="82" spans="1:104" x14ac:dyDescent="0.2">
      <c r="A82" s="22" t="s">
        <v>146</v>
      </c>
      <c r="B82" s="22" t="s">
        <v>147</v>
      </c>
      <c r="C82" s="48">
        <v>2014</v>
      </c>
      <c r="D82" s="45"/>
      <c r="E82" s="22" t="s">
        <v>139</v>
      </c>
      <c r="F82" s="38">
        <v>0</v>
      </c>
      <c r="G82" s="19">
        <v>0</v>
      </c>
      <c r="I82" s="19">
        <v>0</v>
      </c>
      <c r="P82" s="32"/>
      <c r="Q82" s="38">
        <v>0</v>
      </c>
      <c r="R82" s="19">
        <v>0</v>
      </c>
      <c r="T82" s="19">
        <v>0</v>
      </c>
      <c r="AA82" s="32"/>
      <c r="AB82" s="38">
        <v>0</v>
      </c>
      <c r="AC82" s="19">
        <v>0</v>
      </c>
      <c r="AE82" s="19">
        <v>0</v>
      </c>
      <c r="AL82" s="32"/>
      <c r="AM82" s="38">
        <v>2.4246300000000001E-3</v>
      </c>
      <c r="AN82" s="19">
        <v>3.63693E-3</v>
      </c>
      <c r="AP82" s="19">
        <v>4.8296199999999997E-3</v>
      </c>
      <c r="AW82" s="32"/>
      <c r="AX82" s="19">
        <v>0</v>
      </c>
      <c r="AY82" s="19">
        <v>0</v>
      </c>
      <c r="BA82" s="19">
        <v>0</v>
      </c>
      <c r="BI82" s="38">
        <f t="shared" si="36"/>
        <v>0</v>
      </c>
      <c r="BJ82" s="19">
        <f t="shared" si="37"/>
        <v>0</v>
      </c>
      <c r="BL82" s="19">
        <f t="shared" si="39"/>
        <v>0</v>
      </c>
      <c r="BS82" s="32"/>
      <c r="BT82" s="19">
        <v>0</v>
      </c>
      <c r="BU82" s="19">
        <v>0</v>
      </c>
      <c r="BV82" s="19">
        <v>0</v>
      </c>
      <c r="BW82" s="19">
        <v>0</v>
      </c>
      <c r="BX82" s="19">
        <v>0</v>
      </c>
      <c r="BY82" s="19">
        <v>0</v>
      </c>
      <c r="BZ82" s="19">
        <v>0</v>
      </c>
      <c r="CA82" s="19">
        <v>1</v>
      </c>
      <c r="CB82" s="19">
        <v>0</v>
      </c>
      <c r="CC82" s="19">
        <v>0</v>
      </c>
      <c r="CD82" s="32">
        <v>0</v>
      </c>
      <c r="CE82" s="19">
        <v>4</v>
      </c>
      <c r="CF82" s="19">
        <v>1</v>
      </c>
      <c r="CG82" s="19">
        <v>3</v>
      </c>
      <c r="CH82" s="19">
        <v>3</v>
      </c>
      <c r="CI82" s="19">
        <v>10</v>
      </c>
      <c r="CJ82" s="19">
        <v>5</v>
      </c>
      <c r="CK82" s="19">
        <v>6</v>
      </c>
      <c r="CL82" s="19">
        <v>2</v>
      </c>
      <c r="CM82" s="19">
        <v>0</v>
      </c>
      <c r="CN82" s="19">
        <v>0</v>
      </c>
      <c r="CO82" s="32">
        <v>0</v>
      </c>
      <c r="CP82" s="35">
        <f t="shared" si="29"/>
        <v>0</v>
      </c>
      <c r="CQ82" s="35">
        <f t="shared" si="29"/>
        <v>0</v>
      </c>
      <c r="CR82" s="35">
        <f t="shared" si="29"/>
        <v>0</v>
      </c>
      <c r="CS82" s="35">
        <f t="shared" si="29"/>
        <v>0</v>
      </c>
      <c r="CT82" s="35">
        <f t="shared" si="29"/>
        <v>0</v>
      </c>
      <c r="CU82" s="35">
        <f t="shared" si="29"/>
        <v>0</v>
      </c>
      <c r="CV82" s="35">
        <f t="shared" si="29"/>
        <v>0</v>
      </c>
      <c r="CW82" s="35">
        <f t="shared" si="29"/>
        <v>0.5</v>
      </c>
      <c r="CX82" s="35">
        <f t="shared" si="29"/>
        <v>0</v>
      </c>
      <c r="CY82" s="35">
        <f t="shared" si="29"/>
        <v>0</v>
      </c>
      <c r="CZ82" s="281">
        <f t="shared" si="29"/>
        <v>0</v>
      </c>
    </row>
    <row r="83" spans="1:104" x14ac:dyDescent="0.2">
      <c r="A83" s="22" t="s">
        <v>427</v>
      </c>
      <c r="B83" s="22" t="s">
        <v>428</v>
      </c>
      <c r="C83" s="48">
        <v>2013</v>
      </c>
      <c r="D83" s="45"/>
      <c r="E83" s="22" t="s">
        <v>139</v>
      </c>
      <c r="F83" s="38"/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32">
        <v>0</v>
      </c>
      <c r="Q83" s="38"/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32">
        <v>0</v>
      </c>
      <c r="AB83" s="38"/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9">
        <v>0</v>
      </c>
      <c r="AL83" s="32">
        <v>0</v>
      </c>
      <c r="AM83" s="38"/>
      <c r="AP83" s="19">
        <v>1.7626300000000001E-3</v>
      </c>
      <c r="AQ83" s="19">
        <v>2.2284800000000001E-3</v>
      </c>
      <c r="AR83" s="19">
        <v>3.12781E-3</v>
      </c>
      <c r="AS83" s="19">
        <v>3.9937699999999998E-3</v>
      </c>
      <c r="AT83" s="19">
        <v>4.25808E-3</v>
      </c>
      <c r="AU83" s="19">
        <v>7.6713700000000003E-3</v>
      </c>
      <c r="AV83" s="19">
        <v>1.13279E-2</v>
      </c>
      <c r="AW83" s="32">
        <v>3.4508199999999998E-3</v>
      </c>
      <c r="BA83" s="19">
        <v>0</v>
      </c>
      <c r="BB83" s="19">
        <v>0</v>
      </c>
      <c r="BC83" s="19">
        <v>0</v>
      </c>
      <c r="BD83" s="19">
        <v>0</v>
      </c>
      <c r="BE83" s="19">
        <v>0</v>
      </c>
      <c r="BF83" s="19">
        <v>0</v>
      </c>
      <c r="BG83" s="19">
        <v>0</v>
      </c>
      <c r="BH83" s="19">
        <v>0</v>
      </c>
      <c r="BI83" s="38"/>
      <c r="BL83" s="19">
        <f t="shared" si="39"/>
        <v>0</v>
      </c>
      <c r="BM83" s="19">
        <f t="shared" si="40"/>
        <v>0</v>
      </c>
      <c r="BN83" s="19">
        <f t="shared" si="30"/>
        <v>0</v>
      </c>
      <c r="BO83" s="19">
        <f t="shared" si="31"/>
        <v>0</v>
      </c>
      <c r="BP83" s="19">
        <f t="shared" si="32"/>
        <v>0</v>
      </c>
      <c r="BQ83" s="19">
        <f t="shared" si="33"/>
        <v>0</v>
      </c>
      <c r="BR83" s="19">
        <f t="shared" si="34"/>
        <v>0</v>
      </c>
      <c r="BS83" s="32">
        <f t="shared" si="35"/>
        <v>0</v>
      </c>
      <c r="BT83" s="19">
        <v>0</v>
      </c>
      <c r="BU83" s="19">
        <v>0</v>
      </c>
      <c r="BV83" s="19">
        <v>0</v>
      </c>
      <c r="BW83" s="19">
        <v>0</v>
      </c>
      <c r="BX83" s="19">
        <v>0</v>
      </c>
      <c r="BY83" s="19">
        <v>0</v>
      </c>
      <c r="BZ83" s="19">
        <v>0</v>
      </c>
      <c r="CA83" s="19">
        <v>0</v>
      </c>
      <c r="CB83" s="19">
        <v>1</v>
      </c>
      <c r="CC83" s="19">
        <v>6</v>
      </c>
      <c r="CD83" s="32">
        <v>2</v>
      </c>
      <c r="CE83" s="19">
        <v>0</v>
      </c>
      <c r="CF83" s="19">
        <v>0</v>
      </c>
      <c r="CG83" s="19">
        <v>0</v>
      </c>
      <c r="CH83" s="19">
        <v>0</v>
      </c>
      <c r="CI83" s="19">
        <v>14</v>
      </c>
      <c r="CJ83" s="19">
        <v>54</v>
      </c>
      <c r="CK83" s="19">
        <v>21</v>
      </c>
      <c r="CL83" s="19">
        <v>27</v>
      </c>
      <c r="CM83" s="19">
        <v>31</v>
      </c>
      <c r="CN83" s="19">
        <v>36</v>
      </c>
      <c r="CO83" s="32">
        <v>73</v>
      </c>
      <c r="CP83" s="35">
        <f t="shared" si="29"/>
        <v>0</v>
      </c>
      <c r="CQ83" s="35">
        <f t="shared" si="29"/>
        <v>0</v>
      </c>
      <c r="CR83" s="35">
        <f t="shared" si="29"/>
        <v>0</v>
      </c>
      <c r="CS83" s="35">
        <f t="shared" si="29"/>
        <v>0</v>
      </c>
      <c r="CT83" s="35">
        <f t="shared" si="29"/>
        <v>0</v>
      </c>
      <c r="CU83" s="35">
        <f t="shared" si="29"/>
        <v>0</v>
      </c>
      <c r="CV83" s="35">
        <f t="shared" si="29"/>
        <v>0</v>
      </c>
      <c r="CW83" s="35">
        <f t="shared" si="29"/>
        <v>0</v>
      </c>
      <c r="CX83" s="35">
        <f t="shared" si="29"/>
        <v>3.2258064516129031E-2</v>
      </c>
      <c r="CY83" s="35">
        <f t="shared" si="29"/>
        <v>0.16666666666666666</v>
      </c>
      <c r="CZ83" s="281">
        <f t="shared" si="29"/>
        <v>2.7397260273972601E-2</v>
      </c>
    </row>
    <row r="84" spans="1:104" x14ac:dyDescent="0.2">
      <c r="A84" s="22" t="s">
        <v>445</v>
      </c>
      <c r="B84" s="22" t="s">
        <v>446</v>
      </c>
      <c r="C84" s="48">
        <v>2016</v>
      </c>
      <c r="D84" s="45"/>
      <c r="E84" s="22" t="s">
        <v>139</v>
      </c>
      <c r="F84" s="38"/>
      <c r="L84" s="19">
        <v>1</v>
      </c>
      <c r="M84" s="19">
        <v>1</v>
      </c>
      <c r="N84" s="19">
        <v>1</v>
      </c>
      <c r="O84" s="19">
        <v>1</v>
      </c>
      <c r="P84" s="32">
        <v>1</v>
      </c>
      <c r="Q84" s="38"/>
      <c r="W84" s="19">
        <v>1</v>
      </c>
      <c r="X84" s="19">
        <v>1</v>
      </c>
      <c r="Y84" s="19">
        <v>1</v>
      </c>
      <c r="Z84" s="19">
        <v>1</v>
      </c>
      <c r="AA84" s="32">
        <v>1</v>
      </c>
      <c r="AB84" s="38"/>
      <c r="AH84" s="19">
        <v>1</v>
      </c>
      <c r="AI84" s="19">
        <v>1</v>
      </c>
      <c r="AJ84" s="19">
        <v>1</v>
      </c>
      <c r="AK84" s="19">
        <v>1</v>
      </c>
      <c r="AL84" s="32">
        <v>1</v>
      </c>
      <c r="AM84" s="38"/>
      <c r="AS84" s="19">
        <v>2.1367899999999999E-2</v>
      </c>
      <c r="AT84" s="19">
        <v>2.1648799999999999E-2</v>
      </c>
      <c r="AU84" s="19">
        <v>1.76376E-2</v>
      </c>
      <c r="AV84" s="19">
        <v>1.97833E-2</v>
      </c>
      <c r="AW84" s="32">
        <v>2.84681E-2</v>
      </c>
      <c r="BD84" s="19">
        <v>1</v>
      </c>
      <c r="BE84" s="19">
        <v>2</v>
      </c>
      <c r="BF84" s="19">
        <v>2</v>
      </c>
      <c r="BG84" s="19">
        <v>1</v>
      </c>
      <c r="BH84" s="19">
        <v>17</v>
      </c>
      <c r="BI84" s="38"/>
      <c r="BO84" s="19">
        <f t="shared" si="31"/>
        <v>1</v>
      </c>
      <c r="BP84" s="19">
        <f t="shared" si="32"/>
        <v>1</v>
      </c>
      <c r="BQ84" s="19">
        <f t="shared" si="33"/>
        <v>1</v>
      </c>
      <c r="BR84" s="19">
        <f t="shared" si="34"/>
        <v>1</v>
      </c>
      <c r="BS84" s="32">
        <f t="shared" si="35"/>
        <v>1</v>
      </c>
      <c r="BT84" s="19">
        <v>0</v>
      </c>
      <c r="BU84" s="19">
        <v>0</v>
      </c>
      <c r="BV84" s="19">
        <v>0</v>
      </c>
      <c r="BW84" s="19">
        <v>0</v>
      </c>
      <c r="BX84" s="19">
        <v>0</v>
      </c>
      <c r="BY84" s="19">
        <v>0</v>
      </c>
      <c r="BZ84" s="19">
        <v>2</v>
      </c>
      <c r="CA84" s="19">
        <v>0</v>
      </c>
      <c r="CB84" s="19">
        <v>1</v>
      </c>
      <c r="CC84" s="19">
        <v>4</v>
      </c>
      <c r="CD84" s="32">
        <v>2</v>
      </c>
      <c r="CE84" s="19">
        <v>0</v>
      </c>
      <c r="CF84" s="19">
        <v>0</v>
      </c>
      <c r="CG84" s="19">
        <v>0</v>
      </c>
      <c r="CH84" s="19">
        <v>0</v>
      </c>
      <c r="CI84" s="19">
        <v>0</v>
      </c>
      <c r="CJ84" s="19">
        <v>10</v>
      </c>
      <c r="CK84" s="19">
        <v>90</v>
      </c>
      <c r="CL84" s="19">
        <v>98</v>
      </c>
      <c r="CM84" s="19">
        <v>87</v>
      </c>
      <c r="CN84" s="19">
        <v>83</v>
      </c>
      <c r="CO84" s="32">
        <v>143</v>
      </c>
      <c r="CP84" s="35">
        <f t="shared" si="29"/>
        <v>0</v>
      </c>
      <c r="CQ84" s="35">
        <f t="shared" si="29"/>
        <v>0</v>
      </c>
      <c r="CR84" s="35">
        <f t="shared" si="29"/>
        <v>0</v>
      </c>
      <c r="CS84" s="35">
        <f t="shared" si="29"/>
        <v>0</v>
      </c>
      <c r="CT84" s="35">
        <f t="shared" si="29"/>
        <v>0</v>
      </c>
      <c r="CU84" s="35">
        <f t="shared" si="29"/>
        <v>0</v>
      </c>
      <c r="CV84" s="35">
        <f t="shared" si="29"/>
        <v>2.2222222222222223E-2</v>
      </c>
      <c r="CW84" s="35">
        <f t="shared" si="29"/>
        <v>0</v>
      </c>
      <c r="CX84" s="35">
        <f t="shared" si="29"/>
        <v>1.1494252873563218E-2</v>
      </c>
      <c r="CY84" s="35">
        <f t="shared" si="29"/>
        <v>4.8192771084337352E-2</v>
      </c>
      <c r="CZ84" s="281">
        <f t="shared" si="29"/>
        <v>1.3986013986013986E-2</v>
      </c>
    </row>
    <row r="85" spans="1:104" x14ac:dyDescent="0.2">
      <c r="A85" s="22" t="s">
        <v>463</v>
      </c>
      <c r="B85" s="22" t="s">
        <v>464</v>
      </c>
      <c r="C85" s="48">
        <v>2016</v>
      </c>
      <c r="D85" s="45"/>
      <c r="E85" s="22" t="s">
        <v>139</v>
      </c>
      <c r="F85" s="38"/>
      <c r="L85" s="19">
        <v>0</v>
      </c>
      <c r="M85" s="19">
        <v>0</v>
      </c>
      <c r="N85" s="19">
        <v>0</v>
      </c>
      <c r="O85" s="19">
        <v>0</v>
      </c>
      <c r="P85" s="32">
        <v>1</v>
      </c>
      <c r="Q85" s="38"/>
      <c r="W85" s="19">
        <v>1</v>
      </c>
      <c r="X85" s="19">
        <v>1</v>
      </c>
      <c r="Y85" s="19">
        <v>1</v>
      </c>
      <c r="Z85" s="19">
        <v>1</v>
      </c>
      <c r="AA85" s="32">
        <v>1</v>
      </c>
      <c r="AB85" s="38"/>
      <c r="AH85" s="19">
        <v>1</v>
      </c>
      <c r="AI85" s="19">
        <v>0</v>
      </c>
      <c r="AJ85" s="19">
        <v>1</v>
      </c>
      <c r="AK85" s="19">
        <v>1</v>
      </c>
      <c r="AL85" s="32">
        <v>1</v>
      </c>
      <c r="AM85" s="38"/>
      <c r="AS85" s="19">
        <v>3.1037599999999999E-2</v>
      </c>
      <c r="AT85" s="19">
        <v>2.42332E-2</v>
      </c>
      <c r="AU85" s="19">
        <v>2.76262E-2</v>
      </c>
      <c r="AV85" s="19">
        <v>3.3990699999999999E-2</v>
      </c>
      <c r="AW85" s="32">
        <v>4.1403599999999999E-2</v>
      </c>
      <c r="BD85" s="19">
        <v>0</v>
      </c>
      <c r="BE85" s="19">
        <v>0</v>
      </c>
      <c r="BF85" s="19">
        <v>0</v>
      </c>
      <c r="BG85" s="19">
        <v>0</v>
      </c>
      <c r="BH85" s="19">
        <v>2</v>
      </c>
      <c r="BI85" s="38"/>
      <c r="BO85" s="19">
        <f t="shared" si="31"/>
        <v>0</v>
      </c>
      <c r="BP85" s="19">
        <f t="shared" si="32"/>
        <v>0</v>
      </c>
      <c r="BQ85" s="19">
        <f t="shared" si="33"/>
        <v>0</v>
      </c>
      <c r="BR85" s="19">
        <f t="shared" si="34"/>
        <v>0</v>
      </c>
      <c r="BS85" s="32">
        <f t="shared" si="35"/>
        <v>1</v>
      </c>
      <c r="BT85" s="19">
        <v>0</v>
      </c>
      <c r="BU85" s="19">
        <v>0</v>
      </c>
      <c r="BV85" s="19">
        <v>0</v>
      </c>
      <c r="BW85" s="19">
        <v>0</v>
      </c>
      <c r="BX85" s="19">
        <v>0</v>
      </c>
      <c r="BY85" s="19">
        <v>0</v>
      </c>
      <c r="BZ85" s="19">
        <v>0</v>
      </c>
      <c r="CA85" s="19">
        <v>1</v>
      </c>
      <c r="CB85" s="19">
        <v>1</v>
      </c>
      <c r="CC85" s="19">
        <v>4</v>
      </c>
      <c r="CD85" s="32">
        <v>0</v>
      </c>
      <c r="CE85" s="19">
        <v>0</v>
      </c>
      <c r="CF85" s="19">
        <v>0</v>
      </c>
      <c r="CG85" s="19">
        <v>0</v>
      </c>
      <c r="CH85" s="19">
        <v>0</v>
      </c>
      <c r="CI85" s="19">
        <v>1</v>
      </c>
      <c r="CJ85" s="19">
        <v>0</v>
      </c>
      <c r="CK85" s="19">
        <v>34</v>
      </c>
      <c r="CL85" s="19">
        <v>77</v>
      </c>
      <c r="CM85" s="19">
        <v>174</v>
      </c>
      <c r="CN85" s="19">
        <v>125</v>
      </c>
      <c r="CO85" s="19">
        <v>102</v>
      </c>
      <c r="CP85" s="35">
        <f t="shared" si="29"/>
        <v>0</v>
      </c>
      <c r="CQ85" s="35">
        <f t="shared" si="29"/>
        <v>0</v>
      </c>
      <c r="CR85" s="35">
        <f t="shared" si="29"/>
        <v>0</v>
      </c>
      <c r="CS85" s="35">
        <f t="shared" si="29"/>
        <v>0</v>
      </c>
      <c r="CT85" s="35">
        <f t="shared" si="29"/>
        <v>0</v>
      </c>
      <c r="CU85" s="35">
        <f t="shared" si="29"/>
        <v>0</v>
      </c>
      <c r="CV85" s="35">
        <f t="shared" si="29"/>
        <v>0</v>
      </c>
      <c r="CW85" s="35">
        <f t="shared" si="29"/>
        <v>1.2987012987012988E-2</v>
      </c>
      <c r="CX85" s="35">
        <f t="shared" si="29"/>
        <v>5.7471264367816091E-3</v>
      </c>
      <c r="CY85" s="35">
        <f t="shared" si="29"/>
        <v>3.2000000000000001E-2</v>
      </c>
      <c r="CZ85" s="281">
        <f t="shared" si="29"/>
        <v>0</v>
      </c>
    </row>
    <row r="86" spans="1:104" x14ac:dyDescent="0.2">
      <c r="A86" s="22" t="s">
        <v>465</v>
      </c>
      <c r="B86" s="22" t="s">
        <v>466</v>
      </c>
      <c r="C86" s="48"/>
      <c r="D86" s="45"/>
      <c r="E86" s="22" t="s">
        <v>139</v>
      </c>
      <c r="F86" s="38">
        <v>0</v>
      </c>
      <c r="G86" s="19">
        <v>0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32">
        <v>0</v>
      </c>
      <c r="Q86" s="38">
        <v>0</v>
      </c>
      <c r="R86" s="19">
        <v>1</v>
      </c>
      <c r="T86" s="19">
        <v>1</v>
      </c>
      <c r="U86" s="19">
        <v>1</v>
      </c>
      <c r="V86" s="19">
        <v>1</v>
      </c>
      <c r="W86" s="19">
        <v>1</v>
      </c>
      <c r="X86" s="19">
        <v>1</v>
      </c>
      <c r="Y86" s="19">
        <v>1</v>
      </c>
      <c r="Z86" s="19">
        <v>1</v>
      </c>
      <c r="AA86" s="32">
        <v>1</v>
      </c>
      <c r="AB86" s="38">
        <v>1</v>
      </c>
      <c r="AC86" s="19">
        <v>1</v>
      </c>
      <c r="AE86" s="19">
        <v>1</v>
      </c>
      <c r="AF86" s="19">
        <v>1</v>
      </c>
      <c r="AG86" s="19">
        <v>1</v>
      </c>
      <c r="AH86" s="19">
        <v>1</v>
      </c>
      <c r="AI86" s="19">
        <v>1</v>
      </c>
      <c r="AJ86" s="19">
        <v>1</v>
      </c>
      <c r="AK86" s="19">
        <v>1</v>
      </c>
      <c r="AL86" s="32">
        <v>1</v>
      </c>
      <c r="AM86" s="38">
        <v>1.42539E-2</v>
      </c>
      <c r="AN86" s="19">
        <v>1.2696199999999999E-2</v>
      </c>
      <c r="AP86" s="19">
        <v>1.4166099999999999E-2</v>
      </c>
      <c r="AQ86" s="19">
        <v>1.4904300000000001E-2</v>
      </c>
      <c r="AR86" s="19">
        <v>1.3756600000000001E-2</v>
      </c>
      <c r="AS86" s="19">
        <v>1.3633299999999999E-2</v>
      </c>
      <c r="AT86" s="19">
        <v>1.2810200000000001E-2</v>
      </c>
      <c r="AU86" s="19">
        <v>1.38858E-2</v>
      </c>
      <c r="AV86" s="19">
        <v>1.4503E-2</v>
      </c>
      <c r="AW86" s="32">
        <v>1.34599E-2</v>
      </c>
      <c r="AX86" s="19">
        <v>0</v>
      </c>
      <c r="AY86" s="19">
        <v>0</v>
      </c>
      <c r="BA86" s="19">
        <v>0</v>
      </c>
      <c r="BB86" s="19">
        <v>0</v>
      </c>
      <c r="BC86" s="19">
        <v>0</v>
      </c>
      <c r="BD86" s="19">
        <v>0</v>
      </c>
      <c r="BE86" s="19">
        <v>1</v>
      </c>
      <c r="BF86" s="19">
        <v>1</v>
      </c>
      <c r="BG86" s="19">
        <v>0</v>
      </c>
      <c r="BH86" s="19">
        <v>2</v>
      </c>
      <c r="BI86" s="38">
        <f t="shared" si="36"/>
        <v>0</v>
      </c>
      <c r="BJ86" s="19">
        <f t="shared" si="37"/>
        <v>0</v>
      </c>
      <c r="BL86" s="19">
        <f t="shared" si="39"/>
        <v>0</v>
      </c>
      <c r="BM86" s="19">
        <f t="shared" si="40"/>
        <v>0</v>
      </c>
      <c r="BN86" s="19">
        <f t="shared" si="30"/>
        <v>0</v>
      </c>
      <c r="BO86" s="19">
        <f t="shared" si="31"/>
        <v>0</v>
      </c>
      <c r="BP86" s="19">
        <f t="shared" si="32"/>
        <v>1</v>
      </c>
      <c r="BQ86" s="19">
        <f t="shared" si="33"/>
        <v>1</v>
      </c>
      <c r="BR86" s="19">
        <f t="shared" si="34"/>
        <v>0</v>
      </c>
      <c r="BS86" s="32">
        <f t="shared" si="35"/>
        <v>1</v>
      </c>
      <c r="BT86" s="19">
        <v>0</v>
      </c>
      <c r="BU86" s="19">
        <v>0</v>
      </c>
      <c r="BV86" s="19">
        <v>0</v>
      </c>
      <c r="BW86" s="19">
        <v>0</v>
      </c>
      <c r="BX86" s="19">
        <v>0</v>
      </c>
      <c r="BY86" s="19">
        <v>0</v>
      </c>
      <c r="BZ86" s="19">
        <v>0</v>
      </c>
      <c r="CA86" s="19">
        <v>0</v>
      </c>
      <c r="CB86" s="19">
        <v>0</v>
      </c>
      <c r="CC86" s="19">
        <v>1</v>
      </c>
      <c r="CD86" s="32">
        <v>1</v>
      </c>
      <c r="CE86" s="19">
        <v>0</v>
      </c>
      <c r="CF86" s="19">
        <v>0</v>
      </c>
      <c r="CG86" s="19">
        <v>0</v>
      </c>
      <c r="CH86" s="19">
        <v>1</v>
      </c>
      <c r="CI86" s="19">
        <v>2</v>
      </c>
      <c r="CJ86" s="19">
        <v>0</v>
      </c>
      <c r="CK86" s="19">
        <v>34</v>
      </c>
      <c r="CL86" s="19">
        <v>28</v>
      </c>
      <c r="CM86" s="19">
        <v>61</v>
      </c>
      <c r="CN86" s="19">
        <v>50</v>
      </c>
      <c r="CO86" s="32">
        <v>59</v>
      </c>
      <c r="CP86" s="35">
        <f t="shared" si="29"/>
        <v>0</v>
      </c>
      <c r="CQ86" s="35">
        <f t="shared" si="29"/>
        <v>0</v>
      </c>
      <c r="CR86" s="35">
        <f t="shared" si="29"/>
        <v>0</v>
      </c>
      <c r="CS86" s="35">
        <f t="shared" si="29"/>
        <v>0</v>
      </c>
      <c r="CT86" s="35">
        <f t="shared" si="29"/>
        <v>0</v>
      </c>
      <c r="CU86" s="35">
        <f t="shared" si="29"/>
        <v>0</v>
      </c>
      <c r="CV86" s="35">
        <f t="shared" si="29"/>
        <v>0</v>
      </c>
      <c r="CW86" s="35">
        <f t="shared" si="29"/>
        <v>0</v>
      </c>
      <c r="CX86" s="35">
        <f t="shared" si="29"/>
        <v>0</v>
      </c>
      <c r="CY86" s="35">
        <f t="shared" si="29"/>
        <v>0.02</v>
      </c>
      <c r="CZ86" s="281">
        <f t="shared" si="29"/>
        <v>1.6949152542372881E-2</v>
      </c>
    </row>
    <row r="87" spans="1:104" x14ac:dyDescent="0.2">
      <c r="A87" s="22" t="s">
        <v>613</v>
      </c>
      <c r="B87" s="22" t="s">
        <v>3936</v>
      </c>
      <c r="C87" s="48">
        <v>2016</v>
      </c>
      <c r="D87" s="45">
        <v>2021</v>
      </c>
      <c r="E87" s="22" t="s">
        <v>139</v>
      </c>
      <c r="F87" s="38"/>
      <c r="L87" s="19">
        <v>0</v>
      </c>
      <c r="M87" s="19">
        <v>0</v>
      </c>
      <c r="N87" s="19">
        <v>0</v>
      </c>
      <c r="O87" s="19">
        <v>0</v>
      </c>
      <c r="P87" s="32">
        <v>0</v>
      </c>
      <c r="Q87" s="38"/>
      <c r="W87" s="19">
        <v>0</v>
      </c>
      <c r="X87" s="19">
        <v>0</v>
      </c>
      <c r="Y87" s="19">
        <v>0</v>
      </c>
      <c r="Z87" s="19">
        <v>0</v>
      </c>
      <c r="AA87" s="32">
        <v>0</v>
      </c>
      <c r="AB87" s="38"/>
      <c r="AH87" s="19">
        <v>0</v>
      </c>
      <c r="AI87" s="19">
        <v>0</v>
      </c>
      <c r="AJ87" s="19">
        <v>0</v>
      </c>
      <c r="AK87" s="19">
        <v>0</v>
      </c>
      <c r="AL87" s="32">
        <v>0</v>
      </c>
      <c r="AM87" s="38"/>
      <c r="AS87" s="19">
        <v>3.6421299999999997E-2</v>
      </c>
      <c r="AT87" s="19">
        <v>2.8713200000000001E-2</v>
      </c>
      <c r="AU87" s="19">
        <v>2.7378599999999999E-2</v>
      </c>
      <c r="AV87" s="19">
        <v>2.90551E-2</v>
      </c>
      <c r="AW87" s="32">
        <v>3.7737899999999998E-2</v>
      </c>
      <c r="BD87" s="19">
        <v>0</v>
      </c>
      <c r="BE87" s="19">
        <v>0</v>
      </c>
      <c r="BF87" s="19">
        <v>0</v>
      </c>
      <c r="BG87" s="19">
        <v>0</v>
      </c>
      <c r="BH87" s="19">
        <v>0</v>
      </c>
      <c r="BI87" s="38"/>
      <c r="BO87" s="19">
        <f t="shared" si="31"/>
        <v>0</v>
      </c>
      <c r="BP87" s="19">
        <f t="shared" si="32"/>
        <v>0</v>
      </c>
      <c r="BQ87" s="19">
        <f t="shared" si="33"/>
        <v>0</v>
      </c>
      <c r="BR87" s="19">
        <f t="shared" si="34"/>
        <v>0</v>
      </c>
      <c r="BS87" s="32">
        <f t="shared" si="35"/>
        <v>0</v>
      </c>
      <c r="BT87" s="19">
        <v>1</v>
      </c>
      <c r="BU87" s="19">
        <v>1</v>
      </c>
      <c r="BV87" s="19">
        <v>0</v>
      </c>
      <c r="BW87" s="19">
        <v>0</v>
      </c>
      <c r="BX87" s="19">
        <v>1</v>
      </c>
      <c r="BY87" s="19">
        <v>1</v>
      </c>
      <c r="BZ87" s="19">
        <v>0</v>
      </c>
      <c r="CA87" s="19">
        <v>0</v>
      </c>
      <c r="CB87" s="19">
        <v>0</v>
      </c>
      <c r="CC87" s="19">
        <v>0</v>
      </c>
      <c r="CD87" s="32">
        <v>4</v>
      </c>
      <c r="CO87" s="32"/>
      <c r="CP87" s="35">
        <f t="shared" si="29"/>
        <v>0</v>
      </c>
      <c r="CQ87" s="35">
        <f t="shared" si="29"/>
        <v>0</v>
      </c>
      <c r="CR87" s="35">
        <f t="shared" si="29"/>
        <v>0</v>
      </c>
      <c r="CS87" s="35">
        <f t="shared" si="29"/>
        <v>0</v>
      </c>
      <c r="CT87" s="35">
        <f t="shared" si="29"/>
        <v>0</v>
      </c>
      <c r="CU87" s="35">
        <f t="shared" si="29"/>
        <v>0</v>
      </c>
      <c r="CV87" s="35">
        <f t="shared" si="29"/>
        <v>0</v>
      </c>
      <c r="CW87" s="35">
        <f t="shared" si="29"/>
        <v>0</v>
      </c>
      <c r="CX87" s="35">
        <f t="shared" si="29"/>
        <v>0</v>
      </c>
      <c r="CY87" s="35">
        <f t="shared" si="29"/>
        <v>0</v>
      </c>
      <c r="CZ87" s="281">
        <f t="shared" si="29"/>
        <v>0</v>
      </c>
    </row>
    <row r="88" spans="1:104" x14ac:dyDescent="0.2">
      <c r="A88" s="22" t="s">
        <v>467</v>
      </c>
      <c r="B88" s="22" t="s">
        <v>468</v>
      </c>
      <c r="C88" s="48">
        <v>2017</v>
      </c>
      <c r="D88" s="45">
        <v>2021</v>
      </c>
      <c r="E88" s="22" t="s">
        <v>139</v>
      </c>
      <c r="F88" s="38"/>
      <c r="L88" s="19">
        <v>0</v>
      </c>
      <c r="M88" s="19">
        <v>0</v>
      </c>
      <c r="N88" s="19">
        <v>0</v>
      </c>
      <c r="O88" s="19">
        <v>0</v>
      </c>
      <c r="P88" s="32">
        <v>0</v>
      </c>
      <c r="Q88" s="38"/>
      <c r="W88" s="19">
        <v>1</v>
      </c>
      <c r="X88" s="19">
        <v>1</v>
      </c>
      <c r="Y88" s="19">
        <v>1</v>
      </c>
      <c r="Z88" s="19">
        <v>1</v>
      </c>
      <c r="AA88" s="32">
        <v>1</v>
      </c>
      <c r="AB88" s="38"/>
      <c r="AH88" s="19">
        <v>1</v>
      </c>
      <c r="AI88" s="19">
        <v>1</v>
      </c>
      <c r="AJ88" s="19">
        <v>1</v>
      </c>
      <c r="AK88" s="19">
        <v>1</v>
      </c>
      <c r="AL88" s="32">
        <v>1</v>
      </c>
      <c r="AM88" s="38"/>
      <c r="AS88" s="19">
        <v>2.6263499999999999E-2</v>
      </c>
      <c r="AT88" s="19">
        <v>1.6153500000000001E-2</v>
      </c>
      <c r="AU88" s="19">
        <v>2.0834800000000001E-2</v>
      </c>
      <c r="AV88" s="19">
        <v>2.08238E-2</v>
      </c>
      <c r="AW88" s="32">
        <v>2.31776E-2</v>
      </c>
      <c r="BD88" s="19">
        <v>1</v>
      </c>
      <c r="BE88" s="19">
        <v>0</v>
      </c>
      <c r="BF88" s="19">
        <v>0</v>
      </c>
      <c r="BG88" s="19">
        <v>0</v>
      </c>
      <c r="BH88" s="19">
        <v>0</v>
      </c>
      <c r="BI88" s="38"/>
      <c r="BO88" s="19">
        <f t="shared" si="31"/>
        <v>1</v>
      </c>
      <c r="BP88" s="19">
        <f t="shared" si="32"/>
        <v>0</v>
      </c>
      <c r="BQ88" s="19">
        <f t="shared" si="33"/>
        <v>0</v>
      </c>
      <c r="BR88" s="19">
        <f t="shared" si="34"/>
        <v>0</v>
      </c>
      <c r="BS88" s="32">
        <f t="shared" si="35"/>
        <v>0</v>
      </c>
      <c r="BT88" s="19">
        <v>0</v>
      </c>
      <c r="BU88" s="19">
        <v>0</v>
      </c>
      <c r="BV88" s="19">
        <v>0</v>
      </c>
      <c r="BW88" s="19">
        <v>0</v>
      </c>
      <c r="BX88" s="19">
        <v>0</v>
      </c>
      <c r="BY88" s="19">
        <v>0</v>
      </c>
      <c r="BZ88" s="19">
        <v>0</v>
      </c>
      <c r="CA88" s="19">
        <v>0</v>
      </c>
      <c r="CB88" s="19">
        <v>6</v>
      </c>
      <c r="CC88" s="19">
        <v>2</v>
      </c>
      <c r="CD88" s="32">
        <v>6</v>
      </c>
      <c r="CE88" s="19">
        <v>0</v>
      </c>
      <c r="CF88" s="19">
        <v>0</v>
      </c>
      <c r="CG88" s="19">
        <v>0</v>
      </c>
      <c r="CH88" s="19">
        <v>0</v>
      </c>
      <c r="CI88" s="19">
        <v>0</v>
      </c>
      <c r="CJ88" s="19">
        <v>0</v>
      </c>
      <c r="CK88" s="19">
        <v>26</v>
      </c>
      <c r="CL88" s="19">
        <v>93</v>
      </c>
      <c r="CM88" s="19">
        <v>85</v>
      </c>
      <c r="CN88" s="19">
        <v>74</v>
      </c>
      <c r="CO88" s="32">
        <v>38</v>
      </c>
      <c r="CP88" s="35">
        <f t="shared" si="29"/>
        <v>0</v>
      </c>
      <c r="CQ88" s="35">
        <f t="shared" si="29"/>
        <v>0</v>
      </c>
      <c r="CR88" s="35">
        <f t="shared" si="29"/>
        <v>0</v>
      </c>
      <c r="CS88" s="35">
        <f t="shared" si="29"/>
        <v>0</v>
      </c>
      <c r="CT88" s="35">
        <f t="shared" si="29"/>
        <v>0</v>
      </c>
      <c r="CU88" s="35">
        <f t="shared" si="29"/>
        <v>0</v>
      </c>
      <c r="CV88" s="35">
        <f t="shared" si="29"/>
        <v>0</v>
      </c>
      <c r="CW88" s="35">
        <f t="shared" si="29"/>
        <v>0</v>
      </c>
      <c r="CX88" s="35">
        <f t="shared" si="29"/>
        <v>7.0588235294117646E-2</v>
      </c>
      <c r="CY88" s="35">
        <f t="shared" si="29"/>
        <v>2.7027027027027029E-2</v>
      </c>
      <c r="CZ88" s="281">
        <f t="shared" si="29"/>
        <v>0.15789473684210525</v>
      </c>
    </row>
    <row r="89" spans="1:104" x14ac:dyDescent="0.2">
      <c r="A89" s="22" t="s">
        <v>481</v>
      </c>
      <c r="B89" s="22" t="s">
        <v>482</v>
      </c>
      <c r="C89" s="48">
        <v>2017</v>
      </c>
      <c r="D89" s="45"/>
      <c r="E89" s="22" t="s">
        <v>139</v>
      </c>
      <c r="F89" s="38"/>
      <c r="M89" s="19">
        <v>0</v>
      </c>
      <c r="N89" s="19">
        <v>0</v>
      </c>
      <c r="O89" s="19">
        <v>0</v>
      </c>
      <c r="P89" s="32">
        <v>0</v>
      </c>
      <c r="Q89" s="38"/>
      <c r="X89" s="19">
        <v>1</v>
      </c>
      <c r="Y89" s="19">
        <v>1</v>
      </c>
      <c r="Z89" s="19">
        <v>1</v>
      </c>
      <c r="AA89" s="32">
        <v>0</v>
      </c>
      <c r="AB89" s="38"/>
      <c r="AI89" s="19">
        <v>1</v>
      </c>
      <c r="AJ89" s="19">
        <v>1</v>
      </c>
      <c r="AK89" s="19">
        <v>1</v>
      </c>
      <c r="AL89" s="32">
        <v>0</v>
      </c>
      <c r="AM89" s="38"/>
      <c r="AT89" s="19">
        <v>1.7777500000000002E-2</v>
      </c>
      <c r="AU89" s="19">
        <v>2.1339799999999999E-2</v>
      </c>
      <c r="AV89" s="19">
        <v>2.3344400000000001E-2</v>
      </c>
      <c r="AW89" s="32">
        <v>2.0569199999999998E-3</v>
      </c>
      <c r="BE89" s="19">
        <v>0</v>
      </c>
      <c r="BF89" s="19">
        <v>1</v>
      </c>
      <c r="BG89" s="19">
        <v>0</v>
      </c>
      <c r="BH89" s="19">
        <v>0</v>
      </c>
      <c r="BI89" s="38"/>
      <c r="BP89" s="19">
        <f t="shared" si="32"/>
        <v>0</v>
      </c>
      <c r="BQ89" s="19">
        <f t="shared" si="33"/>
        <v>1</v>
      </c>
      <c r="BR89" s="19">
        <f t="shared" si="34"/>
        <v>0</v>
      </c>
      <c r="BS89" s="32">
        <f t="shared" si="35"/>
        <v>0</v>
      </c>
      <c r="BT89" s="19">
        <v>0</v>
      </c>
      <c r="BU89" s="19">
        <v>0</v>
      </c>
      <c r="BV89" s="19">
        <v>0</v>
      </c>
      <c r="BW89" s="19">
        <v>0</v>
      </c>
      <c r="BX89" s="19">
        <v>0</v>
      </c>
      <c r="BY89" s="19">
        <v>0</v>
      </c>
      <c r="BZ89" s="19">
        <v>0</v>
      </c>
      <c r="CA89" s="19">
        <v>0</v>
      </c>
      <c r="CB89" s="19">
        <v>0</v>
      </c>
      <c r="CC89" s="19">
        <v>1</v>
      </c>
      <c r="CD89" s="32">
        <v>1</v>
      </c>
      <c r="CE89" s="19">
        <v>0</v>
      </c>
      <c r="CF89" s="19">
        <v>0</v>
      </c>
      <c r="CG89" s="19">
        <v>0</v>
      </c>
      <c r="CH89" s="19">
        <v>0</v>
      </c>
      <c r="CI89" s="19">
        <v>0</v>
      </c>
      <c r="CJ89" s="19">
        <v>0</v>
      </c>
      <c r="CK89" s="19">
        <v>0</v>
      </c>
      <c r="CL89" s="19">
        <v>9</v>
      </c>
      <c r="CM89" s="19">
        <v>28</v>
      </c>
      <c r="CN89" s="19">
        <v>49</v>
      </c>
      <c r="CO89" s="32">
        <v>30</v>
      </c>
      <c r="CP89" s="35">
        <f t="shared" si="29"/>
        <v>0</v>
      </c>
      <c r="CQ89" s="35">
        <f t="shared" si="29"/>
        <v>0</v>
      </c>
      <c r="CR89" s="35">
        <f t="shared" si="29"/>
        <v>0</v>
      </c>
      <c r="CS89" s="35">
        <f t="shared" si="29"/>
        <v>0</v>
      </c>
      <c r="CT89" s="35">
        <f t="shared" si="29"/>
        <v>0</v>
      </c>
      <c r="CU89" s="35">
        <f t="shared" si="29"/>
        <v>0</v>
      </c>
      <c r="CV89" s="35">
        <f t="shared" si="29"/>
        <v>0</v>
      </c>
      <c r="CW89" s="35">
        <f t="shared" si="29"/>
        <v>0</v>
      </c>
      <c r="CX89" s="35">
        <f t="shared" si="29"/>
        <v>0</v>
      </c>
      <c r="CY89" s="35">
        <f t="shared" si="29"/>
        <v>2.0408163265306121E-2</v>
      </c>
      <c r="CZ89" s="281">
        <f t="shared" si="29"/>
        <v>3.3333333333333333E-2</v>
      </c>
    </row>
    <row r="90" spans="1:104" x14ac:dyDescent="0.2">
      <c r="A90" s="22" t="s">
        <v>483</v>
      </c>
      <c r="B90" s="22" t="s">
        <v>484</v>
      </c>
      <c r="C90" s="45">
        <v>2014</v>
      </c>
      <c r="D90" s="45"/>
      <c r="E90" s="22" t="s">
        <v>139</v>
      </c>
      <c r="F90" s="38"/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32">
        <v>0</v>
      </c>
      <c r="Q90" s="38"/>
      <c r="U90" s="19">
        <v>0</v>
      </c>
      <c r="V90" s="19">
        <v>0</v>
      </c>
      <c r="W90" s="19">
        <v>0</v>
      </c>
      <c r="X90" s="19">
        <v>1</v>
      </c>
      <c r="Y90" s="19">
        <v>1</v>
      </c>
      <c r="Z90" s="19">
        <v>0</v>
      </c>
      <c r="AA90" s="32">
        <v>1</v>
      </c>
      <c r="AB90" s="38"/>
      <c r="AF90" s="19">
        <v>0</v>
      </c>
      <c r="AG90" s="19">
        <v>0</v>
      </c>
      <c r="AH90" s="19">
        <v>0</v>
      </c>
      <c r="AI90" s="19">
        <v>1</v>
      </c>
      <c r="AJ90" s="19">
        <v>1</v>
      </c>
      <c r="AK90" s="19">
        <v>0</v>
      </c>
      <c r="AL90" s="32">
        <v>1</v>
      </c>
      <c r="AM90" s="38"/>
      <c r="AQ90" s="19">
        <v>2.2967399999999998E-3</v>
      </c>
      <c r="AR90" s="19">
        <v>2.4885900000000002E-3</v>
      </c>
      <c r="AS90" s="19">
        <v>4.2944799999999998E-2</v>
      </c>
      <c r="AT90" s="19">
        <v>3.4380399999999998E-2</v>
      </c>
      <c r="AU90" s="19">
        <v>3.44994E-2</v>
      </c>
      <c r="AV90" s="19">
        <v>3.5772600000000001E-3</v>
      </c>
      <c r="AW90" s="32">
        <v>2.5676399999999999E-2</v>
      </c>
      <c r="BB90" s="19">
        <v>0</v>
      </c>
      <c r="BC90" s="19">
        <v>0</v>
      </c>
      <c r="BD90" s="19">
        <v>0</v>
      </c>
      <c r="BE90" s="19">
        <v>2</v>
      </c>
      <c r="BF90" s="19">
        <v>1</v>
      </c>
      <c r="BG90" s="19">
        <v>0</v>
      </c>
      <c r="BH90" s="19">
        <v>0</v>
      </c>
      <c r="BI90" s="38"/>
      <c r="BM90" s="19">
        <f t="shared" si="40"/>
        <v>0</v>
      </c>
      <c r="BN90" s="19">
        <f t="shared" si="30"/>
        <v>0</v>
      </c>
      <c r="BO90" s="19">
        <f t="shared" si="31"/>
        <v>0</v>
      </c>
      <c r="BP90" s="19">
        <f t="shared" si="32"/>
        <v>1</v>
      </c>
      <c r="BQ90" s="19">
        <f t="shared" si="33"/>
        <v>1</v>
      </c>
      <c r="BR90" s="19">
        <f t="shared" si="34"/>
        <v>0</v>
      </c>
      <c r="BS90" s="32">
        <f t="shared" si="35"/>
        <v>0</v>
      </c>
      <c r="BT90" s="19">
        <v>0</v>
      </c>
      <c r="BU90" s="19">
        <v>0</v>
      </c>
      <c r="BV90" s="19">
        <v>0</v>
      </c>
      <c r="BW90" s="19">
        <v>0</v>
      </c>
      <c r="BX90" s="19">
        <v>0</v>
      </c>
      <c r="BY90" s="19">
        <v>0</v>
      </c>
      <c r="BZ90" s="19">
        <v>0</v>
      </c>
      <c r="CA90" s="19">
        <v>1</v>
      </c>
      <c r="CB90" s="19">
        <v>0</v>
      </c>
      <c r="CC90" s="19">
        <v>1</v>
      </c>
      <c r="CD90" s="32">
        <v>1</v>
      </c>
      <c r="CE90" s="19">
        <v>0</v>
      </c>
      <c r="CF90" s="19">
        <v>0</v>
      </c>
      <c r="CG90" s="19">
        <v>0</v>
      </c>
      <c r="CH90" s="19">
        <v>0</v>
      </c>
      <c r="CI90" s="19">
        <v>0</v>
      </c>
      <c r="CJ90" s="19">
        <v>0</v>
      </c>
      <c r="CK90" s="19">
        <v>4</v>
      </c>
      <c r="CL90" s="19">
        <v>15</v>
      </c>
      <c r="CM90" s="19">
        <v>35</v>
      </c>
      <c r="CN90" s="19">
        <v>47</v>
      </c>
      <c r="CO90" s="32">
        <v>82</v>
      </c>
      <c r="CP90" s="35">
        <f t="shared" si="29"/>
        <v>0</v>
      </c>
      <c r="CQ90" s="35">
        <f t="shared" si="29"/>
        <v>0</v>
      </c>
      <c r="CR90" s="35">
        <f t="shared" si="29"/>
        <v>0</v>
      </c>
      <c r="CS90" s="35">
        <f t="shared" si="29"/>
        <v>0</v>
      </c>
      <c r="CT90" s="35">
        <f t="shared" si="29"/>
        <v>0</v>
      </c>
      <c r="CU90" s="35">
        <f t="shared" si="29"/>
        <v>0</v>
      </c>
      <c r="CV90" s="35">
        <f t="shared" si="29"/>
        <v>0</v>
      </c>
      <c r="CW90" s="35">
        <f t="shared" si="29"/>
        <v>6.6666666666666666E-2</v>
      </c>
      <c r="CX90" s="35">
        <f t="shared" si="29"/>
        <v>0</v>
      </c>
      <c r="CY90" s="35">
        <f t="shared" si="29"/>
        <v>2.1276595744680851E-2</v>
      </c>
      <c r="CZ90" s="281">
        <f t="shared" si="29"/>
        <v>1.2195121951219513E-2</v>
      </c>
    </row>
    <row r="91" spans="1:104" x14ac:dyDescent="0.2">
      <c r="A91" s="22" t="s">
        <v>157</v>
      </c>
      <c r="B91" s="22" t="s">
        <v>158</v>
      </c>
      <c r="C91" s="45"/>
      <c r="D91" s="45"/>
      <c r="E91" s="22" t="s">
        <v>156</v>
      </c>
      <c r="F91" s="38"/>
      <c r="O91" s="19">
        <v>0</v>
      </c>
      <c r="P91" s="32">
        <v>0</v>
      </c>
      <c r="Q91" s="38"/>
      <c r="Z91" s="19">
        <v>0</v>
      </c>
      <c r="AA91" s="32">
        <v>0</v>
      </c>
      <c r="AB91" s="38"/>
      <c r="AK91" s="19">
        <v>0</v>
      </c>
      <c r="AL91" s="32">
        <v>1</v>
      </c>
      <c r="AM91" s="38"/>
      <c r="AV91" s="19">
        <v>4.3676199999999999E-4</v>
      </c>
      <c r="AW91" s="32">
        <v>3.0663900000000001E-2</v>
      </c>
      <c r="BG91" s="19">
        <v>0</v>
      </c>
      <c r="BH91" s="19">
        <v>0</v>
      </c>
      <c r="BI91" s="38"/>
      <c r="BR91" s="19">
        <f t="shared" si="34"/>
        <v>0</v>
      </c>
      <c r="BS91" s="32">
        <f t="shared" si="35"/>
        <v>0</v>
      </c>
      <c r="BT91" s="19">
        <v>0</v>
      </c>
      <c r="BU91" s="19">
        <v>0</v>
      </c>
      <c r="BV91" s="19">
        <v>0</v>
      </c>
      <c r="BW91" s="19">
        <v>0</v>
      </c>
      <c r="BX91" s="19">
        <v>0</v>
      </c>
      <c r="BY91" s="19">
        <v>0</v>
      </c>
      <c r="BZ91" s="19">
        <v>0</v>
      </c>
      <c r="CA91" s="19">
        <v>0</v>
      </c>
      <c r="CB91" s="19">
        <v>0</v>
      </c>
      <c r="CC91" s="19">
        <v>0</v>
      </c>
      <c r="CD91" s="32">
        <v>0</v>
      </c>
      <c r="CE91" s="19">
        <v>6</v>
      </c>
      <c r="CF91" s="19">
        <v>4</v>
      </c>
      <c r="CG91" s="19">
        <v>3</v>
      </c>
      <c r="CH91" s="19">
        <v>4</v>
      </c>
      <c r="CI91" s="19">
        <v>8</v>
      </c>
      <c r="CJ91" s="19">
        <v>8</v>
      </c>
      <c r="CK91" s="19">
        <v>4</v>
      </c>
      <c r="CL91" s="19">
        <v>3</v>
      </c>
      <c r="CM91" s="19">
        <v>3</v>
      </c>
      <c r="CN91" s="19">
        <v>10</v>
      </c>
      <c r="CO91" s="32">
        <v>30</v>
      </c>
      <c r="CP91" s="35">
        <f t="shared" ref="CP91:CZ106" si="41">IF(CE91,BT91/CE91,0)</f>
        <v>0</v>
      </c>
      <c r="CQ91" s="35">
        <f t="shared" si="41"/>
        <v>0</v>
      </c>
      <c r="CR91" s="35">
        <f t="shared" si="41"/>
        <v>0</v>
      </c>
      <c r="CS91" s="35">
        <f t="shared" si="41"/>
        <v>0</v>
      </c>
      <c r="CT91" s="35">
        <f t="shared" si="41"/>
        <v>0</v>
      </c>
      <c r="CU91" s="35">
        <f t="shared" si="41"/>
        <v>0</v>
      </c>
      <c r="CV91" s="35">
        <f t="shared" si="41"/>
        <v>0</v>
      </c>
      <c r="CW91" s="35">
        <f t="shared" si="41"/>
        <v>0</v>
      </c>
      <c r="CX91" s="35">
        <f t="shared" si="41"/>
        <v>0</v>
      </c>
      <c r="CY91" s="35">
        <f t="shared" si="41"/>
        <v>0</v>
      </c>
      <c r="CZ91" s="281">
        <f t="shared" si="41"/>
        <v>0</v>
      </c>
    </row>
    <row r="92" spans="1:104" x14ac:dyDescent="0.2">
      <c r="A92" s="22" t="s">
        <v>167</v>
      </c>
      <c r="B92" s="22" t="s">
        <v>168</v>
      </c>
      <c r="C92" s="45"/>
      <c r="D92" s="45"/>
      <c r="E92" s="22" t="s">
        <v>156</v>
      </c>
      <c r="F92" s="38"/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32">
        <v>0</v>
      </c>
      <c r="Q92" s="38"/>
      <c r="S92" s="19">
        <v>1</v>
      </c>
      <c r="T92" s="19">
        <v>1</v>
      </c>
      <c r="U92" s="19">
        <v>1</v>
      </c>
      <c r="V92" s="19">
        <v>1</v>
      </c>
      <c r="W92" s="19">
        <v>1</v>
      </c>
      <c r="X92" s="19">
        <v>1</v>
      </c>
      <c r="Y92" s="19">
        <v>1</v>
      </c>
      <c r="Z92" s="19">
        <v>1</v>
      </c>
      <c r="AA92" s="32">
        <v>1</v>
      </c>
      <c r="AB92" s="38"/>
      <c r="AD92" s="19">
        <v>1</v>
      </c>
      <c r="AE92" s="19">
        <v>1</v>
      </c>
      <c r="AF92" s="19">
        <v>1</v>
      </c>
      <c r="AG92" s="19">
        <v>1</v>
      </c>
      <c r="AH92" s="19">
        <v>1</v>
      </c>
      <c r="AI92" s="19">
        <v>1</v>
      </c>
      <c r="AJ92" s="19">
        <v>1</v>
      </c>
      <c r="AK92" s="19">
        <v>1</v>
      </c>
      <c r="AL92" s="32">
        <v>1</v>
      </c>
      <c r="AM92" s="38"/>
      <c r="AO92" s="19">
        <v>2.1577599999999999E-2</v>
      </c>
      <c r="AP92" s="19">
        <v>2.35122E-2</v>
      </c>
      <c r="AQ92" s="19">
        <v>2.2816300000000001E-2</v>
      </c>
      <c r="AR92" s="19">
        <v>2.1398899999999998E-2</v>
      </c>
      <c r="AS92" s="19">
        <v>2.1518700000000002E-2</v>
      </c>
      <c r="AT92" s="19">
        <v>2.1599E-2</v>
      </c>
      <c r="AU92" s="19">
        <v>2.1747800000000001E-2</v>
      </c>
      <c r="AV92" s="19">
        <v>2.1684999999999999E-2</v>
      </c>
      <c r="AW92" s="32">
        <v>9.4450999999999993E-2</v>
      </c>
      <c r="AZ92" s="19">
        <v>0</v>
      </c>
      <c r="BA92" s="19">
        <v>0</v>
      </c>
      <c r="BB92" s="19">
        <v>0</v>
      </c>
      <c r="BC92" s="19">
        <v>0</v>
      </c>
      <c r="BD92" s="19">
        <v>0</v>
      </c>
      <c r="BE92" s="19">
        <v>0</v>
      </c>
      <c r="BF92" s="19">
        <v>0</v>
      </c>
      <c r="BG92" s="19">
        <v>0</v>
      </c>
      <c r="BH92" s="19">
        <v>0</v>
      </c>
      <c r="BI92" s="38"/>
      <c r="BK92" s="19">
        <f t="shared" si="38"/>
        <v>0</v>
      </c>
      <c r="BL92" s="19">
        <f t="shared" si="39"/>
        <v>0</v>
      </c>
      <c r="BM92" s="19">
        <f t="shared" si="40"/>
        <v>0</v>
      </c>
      <c r="BN92" s="19">
        <f t="shared" si="30"/>
        <v>0</v>
      </c>
      <c r="BO92" s="19">
        <f t="shared" si="31"/>
        <v>0</v>
      </c>
      <c r="BP92" s="19">
        <f t="shared" si="32"/>
        <v>0</v>
      </c>
      <c r="BQ92" s="19">
        <f t="shared" si="33"/>
        <v>0</v>
      </c>
      <c r="BR92" s="19">
        <f t="shared" si="34"/>
        <v>0</v>
      </c>
      <c r="BS92" s="32">
        <f t="shared" si="35"/>
        <v>0</v>
      </c>
      <c r="BT92" s="19">
        <v>0</v>
      </c>
      <c r="BU92" s="19">
        <v>0</v>
      </c>
      <c r="BV92" s="19">
        <v>0</v>
      </c>
      <c r="BW92" s="19">
        <v>0</v>
      </c>
      <c r="BX92" s="19">
        <v>0</v>
      </c>
      <c r="BY92" s="19">
        <v>0</v>
      </c>
      <c r="BZ92" s="19">
        <v>0</v>
      </c>
      <c r="CA92" s="19">
        <v>0</v>
      </c>
      <c r="CB92" s="19">
        <v>0</v>
      </c>
      <c r="CC92" s="19">
        <v>0</v>
      </c>
      <c r="CD92" s="32">
        <v>0</v>
      </c>
      <c r="CE92" s="19">
        <v>10</v>
      </c>
      <c r="CF92" s="19">
        <v>7</v>
      </c>
      <c r="CG92" s="19">
        <v>10</v>
      </c>
      <c r="CH92" s="19">
        <v>12</v>
      </c>
      <c r="CI92" s="19">
        <v>13</v>
      </c>
      <c r="CJ92" s="19">
        <v>14</v>
      </c>
      <c r="CK92" s="19">
        <v>18</v>
      </c>
      <c r="CL92" s="19">
        <v>20</v>
      </c>
      <c r="CM92" s="19">
        <v>16</v>
      </c>
      <c r="CN92" s="19">
        <v>11</v>
      </c>
      <c r="CO92" s="32">
        <v>38</v>
      </c>
      <c r="CP92" s="35">
        <f t="shared" si="41"/>
        <v>0</v>
      </c>
      <c r="CQ92" s="35">
        <f t="shared" si="41"/>
        <v>0</v>
      </c>
      <c r="CR92" s="35">
        <f t="shared" si="41"/>
        <v>0</v>
      </c>
      <c r="CS92" s="35">
        <f t="shared" si="41"/>
        <v>0</v>
      </c>
      <c r="CT92" s="35">
        <f t="shared" si="41"/>
        <v>0</v>
      </c>
      <c r="CU92" s="35">
        <f t="shared" si="41"/>
        <v>0</v>
      </c>
      <c r="CV92" s="35">
        <f t="shared" si="41"/>
        <v>0</v>
      </c>
      <c r="CW92" s="35">
        <f t="shared" si="41"/>
        <v>0</v>
      </c>
      <c r="CX92" s="35">
        <f t="shared" si="41"/>
        <v>0</v>
      </c>
      <c r="CY92" s="35">
        <f t="shared" si="41"/>
        <v>0</v>
      </c>
      <c r="CZ92" s="281">
        <f t="shared" si="41"/>
        <v>0</v>
      </c>
    </row>
    <row r="93" spans="1:104" x14ac:dyDescent="0.2">
      <c r="A93" s="22" t="s">
        <v>165</v>
      </c>
      <c r="B93" s="22" t="s">
        <v>166</v>
      </c>
      <c r="C93" s="45"/>
      <c r="D93" s="45"/>
      <c r="E93" s="22" t="s">
        <v>156</v>
      </c>
      <c r="F93" s="38"/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32">
        <v>0</v>
      </c>
      <c r="Q93" s="38"/>
      <c r="S93" s="19">
        <v>1</v>
      </c>
      <c r="T93" s="19">
        <v>1</v>
      </c>
      <c r="U93" s="19">
        <v>1</v>
      </c>
      <c r="V93" s="19">
        <v>1</v>
      </c>
      <c r="W93" s="19">
        <v>1</v>
      </c>
      <c r="X93" s="19">
        <v>1</v>
      </c>
      <c r="Y93" s="19">
        <v>1</v>
      </c>
      <c r="Z93" s="19">
        <v>1</v>
      </c>
      <c r="AA93" s="32">
        <v>1</v>
      </c>
      <c r="AB93" s="38"/>
      <c r="AD93" s="19">
        <v>1</v>
      </c>
      <c r="AE93" s="19">
        <v>1</v>
      </c>
      <c r="AF93" s="19">
        <v>1</v>
      </c>
      <c r="AG93" s="19">
        <v>1</v>
      </c>
      <c r="AH93" s="19">
        <v>1</v>
      </c>
      <c r="AI93" s="19">
        <v>1</v>
      </c>
      <c r="AJ93" s="19">
        <v>1</v>
      </c>
      <c r="AK93" s="19">
        <v>1</v>
      </c>
      <c r="AL93" s="32">
        <v>1</v>
      </c>
      <c r="AM93" s="38"/>
      <c r="AO93" s="19">
        <v>2.5760700000000001E-2</v>
      </c>
      <c r="AP93" s="19">
        <v>2.4459100000000001E-2</v>
      </c>
      <c r="AQ93" s="19">
        <v>3.1530700000000002E-2</v>
      </c>
      <c r="AR93" s="19">
        <v>3.03521E-2</v>
      </c>
      <c r="AS93" s="19">
        <v>2.94799E-2</v>
      </c>
      <c r="AT93" s="19">
        <v>2.9055399999999999E-2</v>
      </c>
      <c r="AU93" s="19">
        <v>2.90926E-2</v>
      </c>
      <c r="AV93" s="19">
        <v>2.8816600000000001E-2</v>
      </c>
      <c r="AW93" s="32">
        <v>3.8090100000000002E-2</v>
      </c>
      <c r="AZ93" s="19">
        <v>0</v>
      </c>
      <c r="BA93" s="19">
        <v>0</v>
      </c>
      <c r="BB93" s="19">
        <v>0</v>
      </c>
      <c r="BC93" s="19">
        <v>0</v>
      </c>
      <c r="BD93" s="19">
        <v>0</v>
      </c>
      <c r="BE93" s="19">
        <v>0</v>
      </c>
      <c r="BF93" s="19">
        <v>0</v>
      </c>
      <c r="BG93" s="19">
        <v>1</v>
      </c>
      <c r="BH93" s="19">
        <v>1</v>
      </c>
      <c r="BI93" s="38"/>
      <c r="BK93" s="19">
        <f t="shared" si="38"/>
        <v>0</v>
      </c>
      <c r="BL93" s="19">
        <f t="shared" si="39"/>
        <v>0</v>
      </c>
      <c r="BM93" s="19">
        <f t="shared" si="40"/>
        <v>0</v>
      </c>
      <c r="BN93" s="19">
        <f t="shared" si="30"/>
        <v>0</v>
      </c>
      <c r="BO93" s="19">
        <f t="shared" si="31"/>
        <v>0</v>
      </c>
      <c r="BP93" s="19">
        <f t="shared" si="32"/>
        <v>0</v>
      </c>
      <c r="BQ93" s="19">
        <f t="shared" si="33"/>
        <v>0</v>
      </c>
      <c r="BR93" s="19">
        <f t="shared" si="34"/>
        <v>1</v>
      </c>
      <c r="BS93" s="32">
        <f t="shared" si="35"/>
        <v>1</v>
      </c>
      <c r="BT93" s="19">
        <v>0</v>
      </c>
      <c r="BU93" s="19">
        <v>1</v>
      </c>
      <c r="BV93" s="19">
        <v>0</v>
      </c>
      <c r="BW93" s="19">
        <v>0</v>
      </c>
      <c r="BX93" s="19">
        <v>1</v>
      </c>
      <c r="BY93" s="19">
        <v>0</v>
      </c>
      <c r="BZ93" s="19">
        <v>0</v>
      </c>
      <c r="CA93" s="19">
        <v>0</v>
      </c>
      <c r="CB93" s="19">
        <v>0</v>
      </c>
      <c r="CC93" s="19">
        <v>0</v>
      </c>
      <c r="CD93" s="32">
        <v>0</v>
      </c>
      <c r="CE93" s="19">
        <v>88</v>
      </c>
      <c r="CF93" s="19">
        <v>36</v>
      </c>
      <c r="CG93" s="19">
        <v>47</v>
      </c>
      <c r="CH93" s="19">
        <v>55</v>
      </c>
      <c r="CI93" s="19">
        <v>18</v>
      </c>
      <c r="CJ93" s="19">
        <v>25</v>
      </c>
      <c r="CK93" s="19">
        <v>30</v>
      </c>
      <c r="CL93" s="19">
        <v>31</v>
      </c>
      <c r="CM93" s="19">
        <v>25</v>
      </c>
      <c r="CN93" s="19">
        <v>24</v>
      </c>
      <c r="CO93" s="32">
        <v>57</v>
      </c>
      <c r="CP93" s="35">
        <f t="shared" si="41"/>
        <v>0</v>
      </c>
      <c r="CQ93" s="35">
        <f t="shared" si="41"/>
        <v>2.7777777777777776E-2</v>
      </c>
      <c r="CR93" s="35">
        <f t="shared" si="41"/>
        <v>0</v>
      </c>
      <c r="CS93" s="35">
        <f t="shared" si="41"/>
        <v>0</v>
      </c>
      <c r="CT93" s="35">
        <f t="shared" si="41"/>
        <v>5.5555555555555552E-2</v>
      </c>
      <c r="CU93" s="35">
        <f t="shared" si="41"/>
        <v>0</v>
      </c>
      <c r="CV93" s="35">
        <f t="shared" si="41"/>
        <v>0</v>
      </c>
      <c r="CW93" s="35">
        <f t="shared" si="41"/>
        <v>0</v>
      </c>
      <c r="CX93" s="35">
        <f t="shared" si="41"/>
        <v>0</v>
      </c>
      <c r="CY93" s="35">
        <f t="shared" si="41"/>
        <v>0</v>
      </c>
      <c r="CZ93" s="281">
        <f t="shared" si="41"/>
        <v>0</v>
      </c>
    </row>
    <row r="94" spans="1:104" x14ac:dyDescent="0.2">
      <c r="A94" s="22" t="s">
        <v>169</v>
      </c>
      <c r="B94" s="22" t="s">
        <v>170</v>
      </c>
      <c r="C94" s="45"/>
      <c r="D94" s="45">
        <v>2013</v>
      </c>
      <c r="E94" s="22" t="s">
        <v>156</v>
      </c>
      <c r="F94" s="38"/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32">
        <v>0</v>
      </c>
      <c r="Q94" s="38"/>
      <c r="V94" s="19">
        <v>1</v>
      </c>
      <c r="W94" s="19">
        <v>1</v>
      </c>
      <c r="X94" s="19">
        <v>1</v>
      </c>
      <c r="Y94" s="19">
        <v>1</v>
      </c>
      <c r="Z94" s="19">
        <v>1</v>
      </c>
      <c r="AA94" s="32">
        <v>1</v>
      </c>
      <c r="AB94" s="38"/>
      <c r="AG94" s="19">
        <v>1</v>
      </c>
      <c r="AH94" s="19">
        <v>1</v>
      </c>
      <c r="AI94" s="19">
        <v>1</v>
      </c>
      <c r="AJ94" s="19">
        <v>1</v>
      </c>
      <c r="AK94" s="19">
        <v>1</v>
      </c>
      <c r="AL94" s="32">
        <v>1</v>
      </c>
      <c r="AM94" s="38"/>
      <c r="AR94" s="19">
        <v>2.2630500000000001E-2</v>
      </c>
      <c r="AS94" s="19">
        <v>2.47099E-2</v>
      </c>
      <c r="AT94" s="19">
        <v>3.10215E-2</v>
      </c>
      <c r="AU94" s="19">
        <v>3.3069399999999999E-2</v>
      </c>
      <c r="AV94" s="19">
        <v>2.8660999999999999E-2</v>
      </c>
      <c r="AW94" s="32">
        <v>3.3231400000000001E-2</v>
      </c>
      <c r="BC94" s="19">
        <v>0</v>
      </c>
      <c r="BD94" s="19">
        <v>1</v>
      </c>
      <c r="BE94" s="19">
        <v>1</v>
      </c>
      <c r="BF94" s="19">
        <v>1</v>
      </c>
      <c r="BG94" s="19">
        <v>1</v>
      </c>
      <c r="BH94" s="19">
        <v>0</v>
      </c>
      <c r="BI94" s="38"/>
      <c r="BN94" s="19">
        <f t="shared" si="30"/>
        <v>0</v>
      </c>
      <c r="BO94" s="19">
        <f t="shared" si="31"/>
        <v>1</v>
      </c>
      <c r="BP94" s="19">
        <f t="shared" si="32"/>
        <v>1</v>
      </c>
      <c r="BQ94" s="19">
        <f t="shared" si="33"/>
        <v>1</v>
      </c>
      <c r="BR94" s="19">
        <f t="shared" si="34"/>
        <v>1</v>
      </c>
      <c r="BS94" s="32">
        <f t="shared" si="35"/>
        <v>0</v>
      </c>
      <c r="BT94" s="19">
        <v>0</v>
      </c>
      <c r="BU94" s="19">
        <v>0</v>
      </c>
      <c r="BV94" s="19">
        <v>0</v>
      </c>
      <c r="BW94" s="19">
        <v>0</v>
      </c>
      <c r="BX94" s="19">
        <v>0</v>
      </c>
      <c r="BY94" s="19">
        <v>1</v>
      </c>
      <c r="BZ94" s="19">
        <v>0</v>
      </c>
      <c r="CA94" s="19">
        <v>0</v>
      </c>
      <c r="CB94" s="19">
        <v>0</v>
      </c>
      <c r="CC94" s="19">
        <v>1</v>
      </c>
      <c r="CD94" s="32">
        <v>0</v>
      </c>
      <c r="CE94" s="19">
        <v>44</v>
      </c>
      <c r="CF94" s="19">
        <v>13</v>
      </c>
      <c r="CG94" s="19">
        <v>7</v>
      </c>
      <c r="CH94" s="19">
        <v>20</v>
      </c>
      <c r="CI94" s="19">
        <v>23</v>
      </c>
      <c r="CJ94" s="19">
        <v>18</v>
      </c>
      <c r="CK94" s="19">
        <v>26</v>
      </c>
      <c r="CL94" s="19">
        <v>43</v>
      </c>
      <c r="CM94" s="19">
        <v>28</v>
      </c>
      <c r="CN94" s="19">
        <v>16</v>
      </c>
      <c r="CO94" s="32">
        <v>24</v>
      </c>
      <c r="CP94" s="35">
        <f t="shared" si="41"/>
        <v>0</v>
      </c>
      <c r="CQ94" s="35">
        <f t="shared" si="41"/>
        <v>0</v>
      </c>
      <c r="CR94" s="35">
        <f t="shared" si="41"/>
        <v>0</v>
      </c>
      <c r="CS94" s="35">
        <f t="shared" si="41"/>
        <v>0</v>
      </c>
      <c r="CT94" s="35">
        <f t="shared" si="41"/>
        <v>0</v>
      </c>
      <c r="CU94" s="35">
        <f t="shared" si="41"/>
        <v>5.5555555555555552E-2</v>
      </c>
      <c r="CV94" s="35">
        <f t="shared" si="41"/>
        <v>0</v>
      </c>
      <c r="CW94" s="35">
        <f t="shared" si="41"/>
        <v>0</v>
      </c>
      <c r="CX94" s="35">
        <f t="shared" si="41"/>
        <v>0</v>
      </c>
      <c r="CY94" s="35">
        <f t="shared" si="41"/>
        <v>6.25E-2</v>
      </c>
      <c r="CZ94" s="281">
        <f t="shared" si="41"/>
        <v>0</v>
      </c>
    </row>
    <row r="95" spans="1:104" x14ac:dyDescent="0.2">
      <c r="A95" s="22" t="s">
        <v>159</v>
      </c>
      <c r="B95" s="22" t="s">
        <v>160</v>
      </c>
      <c r="C95" s="48">
        <v>2015</v>
      </c>
      <c r="D95" s="45"/>
      <c r="E95" s="22" t="s">
        <v>156</v>
      </c>
      <c r="F95" s="38"/>
      <c r="O95" s="19">
        <v>0</v>
      </c>
      <c r="P95" s="32">
        <v>1</v>
      </c>
      <c r="Q95" s="38"/>
      <c r="Z95" s="19">
        <v>1</v>
      </c>
      <c r="AA95" s="32">
        <v>1</v>
      </c>
      <c r="AB95" s="38"/>
      <c r="AK95" s="19">
        <v>1</v>
      </c>
      <c r="AL95" s="32">
        <v>1</v>
      </c>
      <c r="AM95" s="38"/>
      <c r="AV95" s="19">
        <v>2.2099000000000001E-2</v>
      </c>
      <c r="AW95" s="32">
        <v>2.44348E-2</v>
      </c>
      <c r="BG95" s="19">
        <v>0</v>
      </c>
      <c r="BH95" s="19">
        <v>0</v>
      </c>
      <c r="BI95" s="38"/>
      <c r="BR95" s="19">
        <f t="shared" si="34"/>
        <v>0</v>
      </c>
      <c r="BS95" s="32">
        <f t="shared" si="35"/>
        <v>0</v>
      </c>
      <c r="BT95" s="19">
        <v>0</v>
      </c>
      <c r="BU95" s="19">
        <v>0</v>
      </c>
      <c r="BV95" s="19">
        <v>0</v>
      </c>
      <c r="BW95" s="19">
        <v>1</v>
      </c>
      <c r="BX95" s="19">
        <v>0</v>
      </c>
      <c r="BY95" s="19">
        <v>3</v>
      </c>
      <c r="BZ95" s="19">
        <v>0</v>
      </c>
      <c r="CA95" s="19">
        <v>0</v>
      </c>
      <c r="CB95" s="19">
        <v>0</v>
      </c>
      <c r="CC95" s="19">
        <v>0</v>
      </c>
      <c r="CD95" s="32">
        <v>2</v>
      </c>
      <c r="CE95" s="19">
        <v>26</v>
      </c>
      <c r="CF95" s="19">
        <v>12</v>
      </c>
      <c r="CG95" s="19">
        <v>13</v>
      </c>
      <c r="CH95" s="19">
        <v>37</v>
      </c>
      <c r="CI95" s="19">
        <v>16</v>
      </c>
      <c r="CJ95" s="19">
        <v>43</v>
      </c>
      <c r="CK95" s="19">
        <v>35</v>
      </c>
      <c r="CL95" s="19">
        <v>29</v>
      </c>
      <c r="CM95" s="19">
        <v>39</v>
      </c>
      <c r="CN95" s="19">
        <v>16</v>
      </c>
      <c r="CO95" s="32">
        <v>23</v>
      </c>
      <c r="CP95" s="35">
        <f t="shared" si="41"/>
        <v>0</v>
      </c>
      <c r="CQ95" s="35">
        <f t="shared" si="41"/>
        <v>0</v>
      </c>
      <c r="CR95" s="35">
        <f t="shared" si="41"/>
        <v>0</v>
      </c>
      <c r="CS95" s="35">
        <f t="shared" si="41"/>
        <v>2.7027027027027029E-2</v>
      </c>
      <c r="CT95" s="35">
        <f t="shared" si="41"/>
        <v>0</v>
      </c>
      <c r="CU95" s="35">
        <f t="shared" si="41"/>
        <v>6.9767441860465115E-2</v>
      </c>
      <c r="CV95" s="35">
        <f t="shared" si="41"/>
        <v>0</v>
      </c>
      <c r="CW95" s="35">
        <f t="shared" si="41"/>
        <v>0</v>
      </c>
      <c r="CX95" s="35">
        <f t="shared" si="41"/>
        <v>0</v>
      </c>
      <c r="CY95" s="35">
        <f t="shared" si="41"/>
        <v>0</v>
      </c>
      <c r="CZ95" s="281">
        <f t="shared" si="41"/>
        <v>8.6956521739130432E-2</v>
      </c>
    </row>
    <row r="96" spans="1:104" x14ac:dyDescent="0.2">
      <c r="A96" s="22" t="s">
        <v>447</v>
      </c>
      <c r="B96" s="22" t="s">
        <v>448</v>
      </c>
      <c r="C96" s="48">
        <v>2016</v>
      </c>
      <c r="D96" s="45"/>
      <c r="E96" s="22" t="s">
        <v>156</v>
      </c>
      <c r="F96" s="38"/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32">
        <v>0</v>
      </c>
      <c r="Q96" s="38"/>
      <c r="V96" s="19">
        <v>1</v>
      </c>
      <c r="W96" s="19">
        <v>0</v>
      </c>
      <c r="X96" s="19">
        <v>1</v>
      </c>
      <c r="Y96" s="19">
        <v>1</v>
      </c>
      <c r="Z96" s="19">
        <v>1</v>
      </c>
      <c r="AA96" s="32">
        <v>1</v>
      </c>
      <c r="AB96" s="38"/>
      <c r="AG96" s="19">
        <v>1</v>
      </c>
      <c r="AH96" s="19">
        <v>0</v>
      </c>
      <c r="AI96" s="19">
        <v>1</v>
      </c>
      <c r="AJ96" s="19">
        <v>1</v>
      </c>
      <c r="AK96" s="19">
        <v>1</v>
      </c>
      <c r="AL96" s="32">
        <v>1</v>
      </c>
      <c r="AM96" s="38"/>
      <c r="AR96" s="19">
        <v>3.2317600000000002E-2</v>
      </c>
      <c r="AS96" s="19">
        <v>1.8047299999999999E-2</v>
      </c>
      <c r="AT96" s="19">
        <v>3.70389E-2</v>
      </c>
      <c r="AU96" s="19">
        <v>3.0943399999999999E-2</v>
      </c>
      <c r="AV96" s="19">
        <v>2.5297799999999999E-2</v>
      </c>
      <c r="AW96" s="32">
        <v>2.88676E-2</v>
      </c>
      <c r="BC96" s="19">
        <v>0</v>
      </c>
      <c r="BD96" s="19">
        <v>0</v>
      </c>
      <c r="BE96" s="19">
        <v>0</v>
      </c>
      <c r="BF96" s="19">
        <v>0</v>
      </c>
      <c r="BG96" s="19">
        <v>0</v>
      </c>
      <c r="BH96" s="19">
        <v>0</v>
      </c>
      <c r="BI96" s="38"/>
      <c r="BN96" s="19">
        <f t="shared" si="30"/>
        <v>0</v>
      </c>
      <c r="BO96" s="19">
        <f t="shared" si="31"/>
        <v>0</v>
      </c>
      <c r="BP96" s="19">
        <f t="shared" si="32"/>
        <v>0</v>
      </c>
      <c r="BQ96" s="19">
        <f t="shared" si="33"/>
        <v>0</v>
      </c>
      <c r="BR96" s="19">
        <f t="shared" si="34"/>
        <v>0</v>
      </c>
      <c r="BS96" s="32">
        <f t="shared" si="35"/>
        <v>0</v>
      </c>
      <c r="BT96" s="19">
        <v>0</v>
      </c>
      <c r="BU96" s="19">
        <v>0</v>
      </c>
      <c r="BV96" s="19">
        <v>0</v>
      </c>
      <c r="BW96" s="19">
        <v>0</v>
      </c>
      <c r="BX96" s="19">
        <v>0</v>
      </c>
      <c r="BY96" s="19">
        <v>0</v>
      </c>
      <c r="BZ96" s="19">
        <v>0</v>
      </c>
      <c r="CA96" s="19">
        <v>3</v>
      </c>
      <c r="CB96" s="19">
        <v>3</v>
      </c>
      <c r="CC96" s="19">
        <v>0</v>
      </c>
      <c r="CD96" s="32">
        <v>0</v>
      </c>
      <c r="CE96" s="19">
        <v>0</v>
      </c>
      <c r="CF96" s="19">
        <v>0</v>
      </c>
      <c r="CG96" s="19">
        <v>0</v>
      </c>
      <c r="CH96" s="19">
        <v>0</v>
      </c>
      <c r="CI96" s="19">
        <v>0</v>
      </c>
      <c r="CJ96" s="19">
        <v>27</v>
      </c>
      <c r="CK96" s="19">
        <v>74</v>
      </c>
      <c r="CL96" s="19">
        <v>196</v>
      </c>
      <c r="CM96" s="19">
        <v>160</v>
      </c>
      <c r="CN96" s="19">
        <v>147</v>
      </c>
      <c r="CO96" s="32">
        <v>131</v>
      </c>
      <c r="CP96" s="35">
        <f t="shared" si="41"/>
        <v>0</v>
      </c>
      <c r="CQ96" s="35">
        <f t="shared" si="41"/>
        <v>0</v>
      </c>
      <c r="CR96" s="35">
        <f t="shared" si="41"/>
        <v>0</v>
      </c>
      <c r="CS96" s="35">
        <f t="shared" si="41"/>
        <v>0</v>
      </c>
      <c r="CT96" s="35">
        <f t="shared" si="41"/>
        <v>0</v>
      </c>
      <c r="CU96" s="35">
        <f t="shared" si="41"/>
        <v>0</v>
      </c>
      <c r="CV96" s="35">
        <f t="shared" si="41"/>
        <v>0</v>
      </c>
      <c r="CW96" s="35">
        <f t="shared" si="41"/>
        <v>1.5306122448979591E-2</v>
      </c>
      <c r="CX96" s="35">
        <f t="shared" si="41"/>
        <v>1.8749999999999999E-2</v>
      </c>
      <c r="CY96" s="35">
        <f t="shared" si="41"/>
        <v>0</v>
      </c>
      <c r="CZ96" s="281">
        <f t="shared" si="41"/>
        <v>0</v>
      </c>
    </row>
    <row r="97" spans="1:140" x14ac:dyDescent="0.2">
      <c r="A97" s="22" t="s">
        <v>485</v>
      </c>
      <c r="B97" s="22" t="s">
        <v>486</v>
      </c>
      <c r="C97" s="48">
        <v>2017</v>
      </c>
      <c r="D97" s="45"/>
      <c r="E97" s="22" t="s">
        <v>156</v>
      </c>
      <c r="F97" s="38"/>
      <c r="L97" s="19">
        <v>0</v>
      </c>
      <c r="M97" s="19">
        <v>0</v>
      </c>
      <c r="N97" s="19">
        <v>0</v>
      </c>
      <c r="O97" s="19">
        <v>0</v>
      </c>
      <c r="P97" s="32">
        <v>0</v>
      </c>
      <c r="Q97" s="38"/>
      <c r="W97" s="19">
        <v>1</v>
      </c>
      <c r="X97" s="19">
        <v>1</v>
      </c>
      <c r="Y97" s="19">
        <v>1</v>
      </c>
      <c r="Z97" s="19">
        <v>1</v>
      </c>
      <c r="AA97" s="32">
        <v>1</v>
      </c>
      <c r="AB97" s="38"/>
      <c r="AH97" s="19">
        <v>1</v>
      </c>
      <c r="AI97" s="19">
        <v>1</v>
      </c>
      <c r="AJ97" s="19">
        <v>1</v>
      </c>
      <c r="AK97" s="19">
        <v>1</v>
      </c>
      <c r="AL97" s="32">
        <v>1</v>
      </c>
      <c r="AM97" s="38"/>
      <c r="AS97" s="19">
        <v>3.5488800000000001E-2</v>
      </c>
      <c r="AT97" s="19">
        <v>3.7307800000000002E-2</v>
      </c>
      <c r="AU97" s="19">
        <v>2.9229999999999999E-2</v>
      </c>
      <c r="AV97" s="19">
        <v>2.8783599999999999E-2</v>
      </c>
      <c r="AW97" s="32">
        <v>2.7944299999999998E-2</v>
      </c>
      <c r="BD97" s="19">
        <v>1</v>
      </c>
      <c r="BE97" s="19">
        <v>0</v>
      </c>
      <c r="BF97" s="19">
        <v>0</v>
      </c>
      <c r="BG97" s="19">
        <v>0</v>
      </c>
      <c r="BH97" s="19">
        <v>0</v>
      </c>
      <c r="BI97" s="38"/>
      <c r="BO97" s="19">
        <f t="shared" si="31"/>
        <v>1</v>
      </c>
      <c r="BP97" s="19">
        <f t="shared" si="32"/>
        <v>0</v>
      </c>
      <c r="BQ97" s="19">
        <f t="shared" si="33"/>
        <v>0</v>
      </c>
      <c r="BR97" s="19">
        <f t="shared" si="34"/>
        <v>0</v>
      </c>
      <c r="BS97" s="32">
        <f t="shared" si="35"/>
        <v>0</v>
      </c>
      <c r="BT97" s="19">
        <v>0</v>
      </c>
      <c r="BU97" s="19">
        <v>0</v>
      </c>
      <c r="BV97" s="19">
        <v>0</v>
      </c>
      <c r="BW97" s="19">
        <v>0</v>
      </c>
      <c r="BX97" s="19">
        <v>0</v>
      </c>
      <c r="BY97" s="19">
        <v>0</v>
      </c>
      <c r="BZ97" s="19">
        <v>0</v>
      </c>
      <c r="CA97" s="19">
        <v>4</v>
      </c>
      <c r="CB97" s="19">
        <v>0</v>
      </c>
      <c r="CC97" s="19">
        <v>0</v>
      </c>
      <c r="CD97" s="32">
        <v>0</v>
      </c>
      <c r="CE97" s="19">
        <v>0</v>
      </c>
      <c r="CF97" s="19">
        <v>0</v>
      </c>
      <c r="CG97" s="19">
        <v>0</v>
      </c>
      <c r="CH97" s="19">
        <v>0</v>
      </c>
      <c r="CI97" s="19">
        <v>1</v>
      </c>
      <c r="CJ97" s="19">
        <v>1</v>
      </c>
      <c r="CK97" s="19">
        <v>12</v>
      </c>
      <c r="CL97" s="19">
        <v>59</v>
      </c>
      <c r="CM97" s="19">
        <v>51</v>
      </c>
      <c r="CN97" s="19">
        <v>37</v>
      </c>
      <c r="CO97" s="32">
        <v>66</v>
      </c>
      <c r="CP97" s="35">
        <f t="shared" si="41"/>
        <v>0</v>
      </c>
      <c r="CQ97" s="35">
        <f t="shared" si="41"/>
        <v>0</v>
      </c>
      <c r="CR97" s="35">
        <f t="shared" si="41"/>
        <v>0</v>
      </c>
      <c r="CS97" s="35">
        <f t="shared" si="41"/>
        <v>0</v>
      </c>
      <c r="CT97" s="35">
        <f t="shared" si="41"/>
        <v>0</v>
      </c>
      <c r="CU97" s="35">
        <f t="shared" si="41"/>
        <v>0</v>
      </c>
      <c r="CV97" s="35">
        <f t="shared" si="41"/>
        <v>0</v>
      </c>
      <c r="CW97" s="35">
        <f t="shared" si="41"/>
        <v>6.7796610169491525E-2</v>
      </c>
      <c r="CX97" s="35">
        <f t="shared" si="41"/>
        <v>0</v>
      </c>
      <c r="CY97" s="35">
        <f t="shared" si="41"/>
        <v>0</v>
      </c>
      <c r="CZ97" s="281">
        <f t="shared" si="41"/>
        <v>0</v>
      </c>
    </row>
    <row r="98" spans="1:140" x14ac:dyDescent="0.2">
      <c r="A98" s="22" t="s">
        <v>487</v>
      </c>
      <c r="B98" s="22" t="s">
        <v>488</v>
      </c>
      <c r="C98" s="48">
        <v>2017</v>
      </c>
      <c r="D98" s="45"/>
      <c r="E98" s="22" t="s">
        <v>156</v>
      </c>
      <c r="F98" s="38"/>
      <c r="M98" s="19">
        <v>0</v>
      </c>
      <c r="N98" s="19">
        <v>0</v>
      </c>
      <c r="O98" s="19">
        <v>0</v>
      </c>
      <c r="P98" s="32">
        <v>0</v>
      </c>
      <c r="Q98" s="38"/>
      <c r="X98" s="19">
        <v>1</v>
      </c>
      <c r="Y98" s="19">
        <v>1</v>
      </c>
      <c r="Z98" s="19">
        <v>1</v>
      </c>
      <c r="AA98" s="32">
        <v>1</v>
      </c>
      <c r="AB98" s="38"/>
      <c r="AI98" s="19">
        <v>1</v>
      </c>
      <c r="AJ98" s="19">
        <v>1</v>
      </c>
      <c r="AK98" s="19">
        <v>1</v>
      </c>
      <c r="AL98" s="32">
        <v>1</v>
      </c>
      <c r="AM98" s="38"/>
      <c r="AT98" s="19">
        <v>2.5447899999999999E-2</v>
      </c>
      <c r="AU98" s="19">
        <v>2.5522400000000001E-2</v>
      </c>
      <c r="AV98" s="19">
        <v>2.7441299999999998E-2</v>
      </c>
      <c r="AW98" s="32">
        <v>3.7168800000000002E-2</v>
      </c>
      <c r="BE98" s="19">
        <v>0</v>
      </c>
      <c r="BF98" s="19">
        <v>0</v>
      </c>
      <c r="BG98" s="19">
        <v>0</v>
      </c>
      <c r="BH98" s="19">
        <v>0</v>
      </c>
      <c r="BI98" s="38"/>
      <c r="BP98" s="19">
        <f t="shared" si="32"/>
        <v>0</v>
      </c>
      <c r="BQ98" s="19">
        <f t="shared" si="33"/>
        <v>0</v>
      </c>
      <c r="BR98" s="19">
        <f t="shared" si="34"/>
        <v>0</v>
      </c>
      <c r="BS98" s="32">
        <f t="shared" si="35"/>
        <v>0</v>
      </c>
      <c r="BT98" s="19">
        <v>0</v>
      </c>
      <c r="BU98" s="19">
        <v>0</v>
      </c>
      <c r="BV98" s="19">
        <v>0</v>
      </c>
      <c r="BW98" s="19">
        <v>0</v>
      </c>
      <c r="BX98" s="19">
        <v>0</v>
      </c>
      <c r="BY98" s="19">
        <v>0</v>
      </c>
      <c r="BZ98" s="19">
        <v>0</v>
      </c>
      <c r="CA98" s="19">
        <v>0</v>
      </c>
      <c r="CB98" s="19">
        <v>0</v>
      </c>
      <c r="CC98" s="19">
        <v>0</v>
      </c>
      <c r="CD98" s="32">
        <v>0</v>
      </c>
      <c r="CE98" s="19">
        <v>0</v>
      </c>
      <c r="CF98" s="19">
        <v>0</v>
      </c>
      <c r="CG98" s="19">
        <v>0</v>
      </c>
      <c r="CH98" s="19">
        <v>0</v>
      </c>
      <c r="CI98" s="19">
        <v>0</v>
      </c>
      <c r="CJ98" s="19">
        <v>0</v>
      </c>
      <c r="CK98" s="19">
        <v>0</v>
      </c>
      <c r="CL98" s="19">
        <v>24</v>
      </c>
      <c r="CM98" s="19">
        <v>51</v>
      </c>
      <c r="CN98" s="19">
        <v>48</v>
      </c>
      <c r="CO98" s="32">
        <v>171</v>
      </c>
      <c r="CP98" s="35">
        <f t="shared" si="41"/>
        <v>0</v>
      </c>
      <c r="CQ98" s="35">
        <f t="shared" si="41"/>
        <v>0</v>
      </c>
      <c r="CR98" s="35">
        <f t="shared" si="41"/>
        <v>0</v>
      </c>
      <c r="CS98" s="35">
        <f t="shared" si="41"/>
        <v>0</v>
      </c>
      <c r="CT98" s="35">
        <f t="shared" si="41"/>
        <v>0</v>
      </c>
      <c r="CU98" s="35">
        <f t="shared" si="41"/>
        <v>0</v>
      </c>
      <c r="CV98" s="35">
        <f t="shared" si="41"/>
        <v>0</v>
      </c>
      <c r="CW98" s="35">
        <f t="shared" si="41"/>
        <v>0</v>
      </c>
      <c r="CX98" s="35">
        <f t="shared" si="41"/>
        <v>0</v>
      </c>
      <c r="CY98" s="35">
        <f t="shared" si="41"/>
        <v>0</v>
      </c>
      <c r="CZ98" s="281">
        <f t="shared" si="41"/>
        <v>0</v>
      </c>
    </row>
    <row r="99" spans="1:140" x14ac:dyDescent="0.2">
      <c r="A99" s="22" t="s">
        <v>514</v>
      </c>
      <c r="B99" s="22" t="s">
        <v>515</v>
      </c>
      <c r="C99" s="48">
        <v>2015</v>
      </c>
      <c r="D99" s="45"/>
      <c r="E99" s="22" t="s">
        <v>156</v>
      </c>
      <c r="F99" s="38"/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32">
        <v>0</v>
      </c>
      <c r="Q99" s="38"/>
      <c r="V99" s="19">
        <v>1</v>
      </c>
      <c r="W99" s="19">
        <v>1</v>
      </c>
      <c r="X99" s="19">
        <v>1</v>
      </c>
      <c r="Y99" s="19">
        <v>1</v>
      </c>
      <c r="Z99" s="19">
        <v>1</v>
      </c>
      <c r="AA99" s="32">
        <v>0</v>
      </c>
      <c r="AB99" s="38"/>
      <c r="AG99" s="19">
        <v>1</v>
      </c>
      <c r="AH99" s="19">
        <v>1</v>
      </c>
      <c r="AI99" s="19">
        <v>1</v>
      </c>
      <c r="AJ99" s="19">
        <v>1</v>
      </c>
      <c r="AK99" s="19">
        <v>1</v>
      </c>
      <c r="AL99" s="32">
        <v>1</v>
      </c>
      <c r="AM99" s="38"/>
      <c r="AR99" s="19">
        <v>2.0294199999999998E-2</v>
      </c>
      <c r="AS99" s="19">
        <v>1.9570199999999999E-2</v>
      </c>
      <c r="AT99" s="19">
        <v>1.82446E-2</v>
      </c>
      <c r="AU99" s="19">
        <v>1.82884E-2</v>
      </c>
      <c r="AV99" s="19">
        <v>1.40456E-2</v>
      </c>
      <c r="AW99" s="32">
        <v>1.2173700000000001E-2</v>
      </c>
      <c r="BC99" s="19">
        <v>0</v>
      </c>
      <c r="BD99" s="19">
        <v>0</v>
      </c>
      <c r="BE99" s="19">
        <v>0</v>
      </c>
      <c r="BF99" s="19">
        <v>0</v>
      </c>
      <c r="BG99" s="19">
        <v>0</v>
      </c>
      <c r="BH99" s="19">
        <v>0</v>
      </c>
      <c r="BI99" s="38"/>
      <c r="BN99" s="19">
        <f t="shared" si="30"/>
        <v>0</v>
      </c>
      <c r="BO99" s="19">
        <f t="shared" si="31"/>
        <v>0</v>
      </c>
      <c r="BP99" s="19">
        <f t="shared" si="32"/>
        <v>0</v>
      </c>
      <c r="BQ99" s="19">
        <f t="shared" si="33"/>
        <v>0</v>
      </c>
      <c r="BR99" s="19">
        <f t="shared" si="34"/>
        <v>0</v>
      </c>
      <c r="BS99" s="32">
        <f t="shared" si="35"/>
        <v>0</v>
      </c>
      <c r="BT99" s="19">
        <v>0</v>
      </c>
      <c r="BU99" s="19">
        <v>2</v>
      </c>
      <c r="BV99" s="19">
        <v>0</v>
      </c>
      <c r="BW99" s="19">
        <v>0</v>
      </c>
      <c r="BX99" s="19">
        <v>0</v>
      </c>
      <c r="BY99" s="19">
        <v>0</v>
      </c>
      <c r="BZ99" s="19">
        <v>1</v>
      </c>
      <c r="CA99" s="19">
        <v>0</v>
      </c>
      <c r="CB99" s="19">
        <v>0</v>
      </c>
      <c r="CC99" s="19">
        <v>0</v>
      </c>
      <c r="CD99" s="32">
        <v>0</v>
      </c>
      <c r="CE99" s="19">
        <v>53</v>
      </c>
      <c r="CF99" s="19">
        <v>22</v>
      </c>
      <c r="CG99" s="19">
        <v>32</v>
      </c>
      <c r="CH99" s="19">
        <v>49</v>
      </c>
      <c r="CI99" s="19">
        <v>27</v>
      </c>
      <c r="CJ99" s="19">
        <v>13</v>
      </c>
      <c r="CK99" s="19">
        <v>29</v>
      </c>
      <c r="CL99" s="19">
        <v>27</v>
      </c>
      <c r="CM99" s="19">
        <v>27</v>
      </c>
      <c r="CN99" s="19">
        <v>19</v>
      </c>
      <c r="CO99" s="32">
        <v>40</v>
      </c>
      <c r="CP99" s="35">
        <f t="shared" si="41"/>
        <v>0</v>
      </c>
      <c r="CQ99" s="35">
        <f t="shared" si="41"/>
        <v>9.0909090909090912E-2</v>
      </c>
      <c r="CR99" s="35">
        <f t="shared" si="41"/>
        <v>0</v>
      </c>
      <c r="CS99" s="35">
        <f t="shared" si="41"/>
        <v>0</v>
      </c>
      <c r="CT99" s="35">
        <f t="shared" si="41"/>
        <v>0</v>
      </c>
      <c r="CU99" s="35">
        <f t="shared" si="41"/>
        <v>0</v>
      </c>
      <c r="CV99" s="35">
        <f t="shared" si="41"/>
        <v>3.4482758620689655E-2</v>
      </c>
      <c r="CW99" s="35">
        <f t="shared" si="41"/>
        <v>0</v>
      </c>
      <c r="CX99" s="35">
        <f t="shared" si="41"/>
        <v>0</v>
      </c>
      <c r="CY99" s="35">
        <f t="shared" si="41"/>
        <v>0</v>
      </c>
      <c r="CZ99" s="281">
        <f t="shared" si="41"/>
        <v>0</v>
      </c>
    </row>
    <row r="100" spans="1:140" x14ac:dyDescent="0.2">
      <c r="A100" s="22" t="s">
        <v>530</v>
      </c>
      <c r="B100" s="22" t="s">
        <v>531</v>
      </c>
      <c r="C100" s="48">
        <v>2019</v>
      </c>
      <c r="D100" s="45"/>
      <c r="E100" s="22" t="s">
        <v>156</v>
      </c>
      <c r="F100" s="38"/>
      <c r="O100" s="19">
        <v>1</v>
      </c>
      <c r="P100" s="32">
        <v>0</v>
      </c>
      <c r="Q100" s="38"/>
      <c r="Z100" s="19">
        <v>1</v>
      </c>
      <c r="AA100" s="32">
        <v>1</v>
      </c>
      <c r="AB100" s="38"/>
      <c r="AK100" s="19">
        <v>1</v>
      </c>
      <c r="AL100" s="32">
        <v>1</v>
      </c>
      <c r="AM100" s="38"/>
      <c r="AV100" s="19">
        <v>3.02638E-2</v>
      </c>
      <c r="AW100" s="32">
        <v>3.4875700000000003E-2</v>
      </c>
      <c r="BG100" s="19">
        <v>0</v>
      </c>
      <c r="BH100" s="19">
        <v>0</v>
      </c>
      <c r="BI100" s="38"/>
      <c r="BR100" s="19">
        <f t="shared" si="34"/>
        <v>0</v>
      </c>
      <c r="BS100" s="32">
        <f t="shared" si="35"/>
        <v>0</v>
      </c>
      <c r="BT100" s="19">
        <v>0</v>
      </c>
      <c r="BU100" s="19">
        <v>0</v>
      </c>
      <c r="BV100" s="19">
        <v>0</v>
      </c>
      <c r="BW100" s="19">
        <v>0</v>
      </c>
      <c r="BX100" s="19">
        <v>0</v>
      </c>
      <c r="BY100" s="19">
        <v>0</v>
      </c>
      <c r="BZ100" s="19">
        <v>0</v>
      </c>
      <c r="CA100" s="19">
        <v>0</v>
      </c>
      <c r="CB100" s="19">
        <v>0</v>
      </c>
      <c r="CC100" s="19">
        <v>0</v>
      </c>
      <c r="CD100" s="32">
        <v>2</v>
      </c>
      <c r="CE100" s="19">
        <v>0</v>
      </c>
      <c r="CF100" s="19">
        <v>0</v>
      </c>
      <c r="CG100" s="19">
        <v>0</v>
      </c>
      <c r="CH100" s="19">
        <v>0</v>
      </c>
      <c r="CI100" s="19">
        <v>0</v>
      </c>
      <c r="CJ100" s="19">
        <v>19</v>
      </c>
      <c r="CK100" s="19">
        <v>14</v>
      </c>
      <c r="CL100" s="19">
        <v>20</v>
      </c>
      <c r="CM100" s="19">
        <v>21</v>
      </c>
      <c r="CN100" s="19">
        <v>22</v>
      </c>
      <c r="CO100" s="32">
        <v>44</v>
      </c>
      <c r="CP100" s="35">
        <f t="shared" si="41"/>
        <v>0</v>
      </c>
      <c r="CQ100" s="35">
        <f t="shared" si="41"/>
        <v>0</v>
      </c>
      <c r="CR100" s="35">
        <f t="shared" si="41"/>
        <v>0</v>
      </c>
      <c r="CS100" s="35">
        <f t="shared" si="41"/>
        <v>0</v>
      </c>
      <c r="CT100" s="35">
        <f t="shared" si="41"/>
        <v>0</v>
      </c>
      <c r="CU100" s="35">
        <f t="shared" si="41"/>
        <v>0</v>
      </c>
      <c r="CV100" s="35">
        <f t="shared" si="41"/>
        <v>0</v>
      </c>
      <c r="CW100" s="35">
        <f t="shared" si="41"/>
        <v>0</v>
      </c>
      <c r="CX100" s="35">
        <f t="shared" si="41"/>
        <v>0</v>
      </c>
      <c r="CY100" s="35">
        <f t="shared" si="41"/>
        <v>0</v>
      </c>
      <c r="CZ100" s="281">
        <f t="shared" si="41"/>
        <v>4.5454545454545456E-2</v>
      </c>
    </row>
    <row r="101" spans="1:140" x14ac:dyDescent="0.2">
      <c r="A101" s="22" t="s">
        <v>532</v>
      </c>
      <c r="B101" s="22" t="s">
        <v>533</v>
      </c>
      <c r="C101" s="48">
        <v>2020</v>
      </c>
      <c r="D101" s="45"/>
      <c r="E101" s="22" t="s">
        <v>156</v>
      </c>
      <c r="F101" s="38"/>
      <c r="P101" s="32">
        <v>1</v>
      </c>
      <c r="Q101" s="38"/>
      <c r="AA101" s="32">
        <v>1</v>
      </c>
      <c r="AB101" s="38"/>
      <c r="AL101" s="32">
        <v>1</v>
      </c>
      <c r="AM101" s="38"/>
      <c r="AW101" s="32">
        <v>3.3793200000000002E-2</v>
      </c>
      <c r="BH101" s="19">
        <v>0</v>
      </c>
      <c r="BI101" s="38"/>
      <c r="BS101" s="32">
        <f t="shared" si="35"/>
        <v>0</v>
      </c>
      <c r="BT101" s="19">
        <v>0</v>
      </c>
      <c r="BU101" s="19">
        <v>0</v>
      </c>
      <c r="BV101" s="19">
        <v>0</v>
      </c>
      <c r="BW101" s="19">
        <v>0</v>
      </c>
      <c r="BX101" s="19">
        <v>0</v>
      </c>
      <c r="BY101" s="19">
        <v>0</v>
      </c>
      <c r="BZ101" s="19">
        <v>0</v>
      </c>
      <c r="CA101" s="19">
        <v>0</v>
      </c>
      <c r="CB101" s="19">
        <v>0</v>
      </c>
      <c r="CC101" s="19">
        <v>0</v>
      </c>
      <c r="CD101" s="32">
        <v>0</v>
      </c>
      <c r="CE101" s="19">
        <v>0</v>
      </c>
      <c r="CF101" s="19">
        <v>0</v>
      </c>
      <c r="CG101" s="19">
        <v>0</v>
      </c>
      <c r="CH101" s="19">
        <v>0</v>
      </c>
      <c r="CI101" s="19">
        <v>0</v>
      </c>
      <c r="CJ101" s="19">
        <v>0</v>
      </c>
      <c r="CK101" s="19">
        <v>0</v>
      </c>
      <c r="CL101" s="19">
        <v>0</v>
      </c>
      <c r="CM101" s="19">
        <v>0</v>
      </c>
      <c r="CN101" s="19">
        <v>14</v>
      </c>
      <c r="CO101" s="32">
        <v>55</v>
      </c>
      <c r="CP101" s="35">
        <f t="shared" si="41"/>
        <v>0</v>
      </c>
      <c r="CQ101" s="35">
        <f t="shared" si="41"/>
        <v>0</v>
      </c>
      <c r="CR101" s="35">
        <f t="shared" si="41"/>
        <v>0</v>
      </c>
      <c r="CS101" s="35">
        <f t="shared" si="41"/>
        <v>0</v>
      </c>
      <c r="CT101" s="35">
        <f t="shared" si="41"/>
        <v>0</v>
      </c>
      <c r="CU101" s="35">
        <f t="shared" si="41"/>
        <v>0</v>
      </c>
      <c r="CV101" s="35">
        <f t="shared" si="41"/>
        <v>0</v>
      </c>
      <c r="CW101" s="35">
        <f t="shared" si="41"/>
        <v>0</v>
      </c>
      <c r="CX101" s="35">
        <f t="shared" si="41"/>
        <v>0</v>
      </c>
      <c r="CY101" s="35">
        <f t="shared" si="41"/>
        <v>0</v>
      </c>
      <c r="CZ101" s="281">
        <f t="shared" si="41"/>
        <v>0</v>
      </c>
    </row>
    <row r="102" spans="1:140" x14ac:dyDescent="0.2">
      <c r="A102" s="22" t="s">
        <v>552</v>
      </c>
      <c r="B102" s="22" t="s">
        <v>553</v>
      </c>
      <c r="C102" s="48">
        <v>2011</v>
      </c>
      <c r="D102" s="45"/>
      <c r="E102" s="22" t="s">
        <v>156</v>
      </c>
      <c r="F102" s="38"/>
      <c r="G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1</v>
      </c>
      <c r="P102" s="32">
        <v>1</v>
      </c>
      <c r="Q102" s="38"/>
      <c r="R102" s="19">
        <v>0</v>
      </c>
      <c r="S102" s="23"/>
      <c r="T102" s="19">
        <v>0</v>
      </c>
      <c r="U102" s="19">
        <v>0</v>
      </c>
      <c r="V102" s="19">
        <v>1</v>
      </c>
      <c r="W102" s="19">
        <v>1</v>
      </c>
      <c r="X102" s="19">
        <v>1</v>
      </c>
      <c r="Y102" s="19">
        <v>1</v>
      </c>
      <c r="Z102" s="19">
        <v>1</v>
      </c>
      <c r="AA102" s="32">
        <v>1</v>
      </c>
      <c r="AB102" s="38"/>
      <c r="AC102" s="19">
        <v>0</v>
      </c>
      <c r="AD102" s="23"/>
      <c r="AE102" s="19">
        <v>0</v>
      </c>
      <c r="AF102" s="19">
        <v>0</v>
      </c>
      <c r="AG102" s="19">
        <v>1</v>
      </c>
      <c r="AH102" s="19">
        <v>1</v>
      </c>
      <c r="AI102" s="19">
        <v>1</v>
      </c>
      <c r="AJ102" s="19">
        <v>1</v>
      </c>
      <c r="AK102" s="19">
        <v>1</v>
      </c>
      <c r="AL102" s="32">
        <v>1</v>
      </c>
      <c r="AM102" s="38"/>
      <c r="AN102" s="19">
        <v>1.15884E-2</v>
      </c>
      <c r="AO102" s="23"/>
      <c r="AP102" s="19">
        <v>3.0004799999999998E-3</v>
      </c>
      <c r="AQ102" s="19">
        <v>2.0493299999999998E-3</v>
      </c>
      <c r="AR102" s="19">
        <v>2.15464E-2</v>
      </c>
      <c r="AS102" s="19">
        <v>2.3687099999999999E-2</v>
      </c>
      <c r="AT102" s="19">
        <v>2.1999700000000001E-2</v>
      </c>
      <c r="AU102" s="19">
        <v>2.32692E-2</v>
      </c>
      <c r="AV102" s="19">
        <v>4.1400100000000002E-2</v>
      </c>
      <c r="AW102" s="32">
        <v>5.2647100000000002E-2</v>
      </c>
      <c r="AY102" s="19">
        <v>0</v>
      </c>
      <c r="AZ102" s="23"/>
      <c r="BA102" s="19">
        <v>0</v>
      </c>
      <c r="BB102" s="19">
        <v>0</v>
      </c>
      <c r="BC102" s="19">
        <v>0</v>
      </c>
      <c r="BD102" s="19">
        <v>0</v>
      </c>
      <c r="BE102" s="19">
        <v>0</v>
      </c>
      <c r="BF102" s="19">
        <v>0</v>
      </c>
      <c r="BG102" s="19">
        <v>7</v>
      </c>
      <c r="BH102" s="19">
        <v>8</v>
      </c>
      <c r="BI102" s="38"/>
      <c r="BJ102" s="19">
        <f t="shared" si="37"/>
        <v>0</v>
      </c>
      <c r="BL102" s="19">
        <f t="shared" si="39"/>
        <v>0</v>
      </c>
      <c r="BM102" s="19">
        <v>0</v>
      </c>
      <c r="BN102" s="19">
        <f t="shared" si="30"/>
        <v>0</v>
      </c>
      <c r="BO102" s="19">
        <f t="shared" si="31"/>
        <v>0</v>
      </c>
      <c r="BP102" s="19">
        <f t="shared" si="32"/>
        <v>0</v>
      </c>
      <c r="BQ102" s="19">
        <f t="shared" si="33"/>
        <v>0</v>
      </c>
      <c r="BR102" s="19">
        <f t="shared" si="34"/>
        <v>1</v>
      </c>
      <c r="BS102" s="32">
        <f t="shared" si="35"/>
        <v>1</v>
      </c>
      <c r="BT102" s="19">
        <v>0</v>
      </c>
      <c r="BU102" s="19">
        <v>3</v>
      </c>
      <c r="BV102" s="19">
        <v>18</v>
      </c>
      <c r="BW102" s="19">
        <v>31</v>
      </c>
      <c r="BX102" s="19">
        <v>32</v>
      </c>
      <c r="BY102" s="19">
        <v>19</v>
      </c>
      <c r="BZ102" s="19">
        <v>13</v>
      </c>
      <c r="CA102" s="19">
        <v>3</v>
      </c>
      <c r="CB102" s="19">
        <v>2</v>
      </c>
      <c r="CC102" s="19">
        <v>2</v>
      </c>
      <c r="CD102" s="32">
        <v>2</v>
      </c>
      <c r="CE102" s="19">
        <v>0</v>
      </c>
      <c r="CF102" s="19">
        <v>5</v>
      </c>
      <c r="CG102" s="19">
        <v>39</v>
      </c>
      <c r="CH102" s="19">
        <v>98</v>
      </c>
      <c r="CI102" s="19">
        <v>65</v>
      </c>
      <c r="CJ102" s="19">
        <v>45</v>
      </c>
      <c r="CK102" s="19">
        <v>43</v>
      </c>
      <c r="CL102" s="19">
        <v>18</v>
      </c>
      <c r="CM102" s="19">
        <v>18</v>
      </c>
      <c r="CN102" s="19">
        <v>16</v>
      </c>
      <c r="CO102" s="32">
        <v>42</v>
      </c>
      <c r="CP102" s="35">
        <f t="shared" si="41"/>
        <v>0</v>
      </c>
      <c r="CQ102" s="35">
        <f t="shared" si="41"/>
        <v>0.6</v>
      </c>
      <c r="CR102" s="35">
        <f t="shared" si="41"/>
        <v>0.46153846153846156</v>
      </c>
      <c r="CS102" s="35">
        <f t="shared" si="41"/>
        <v>0.31632653061224492</v>
      </c>
      <c r="CT102" s="35">
        <f t="shared" si="41"/>
        <v>0.49230769230769234</v>
      </c>
      <c r="CU102" s="35">
        <f t="shared" si="41"/>
        <v>0.42222222222222222</v>
      </c>
      <c r="CV102" s="35">
        <f t="shared" si="41"/>
        <v>0.30232558139534882</v>
      </c>
      <c r="CW102" s="35">
        <f t="shared" si="41"/>
        <v>0.16666666666666666</v>
      </c>
      <c r="CX102" s="35">
        <f t="shared" si="41"/>
        <v>0.1111111111111111</v>
      </c>
      <c r="CY102" s="35">
        <f t="shared" si="41"/>
        <v>0.125</v>
      </c>
      <c r="CZ102" s="281">
        <f t="shared" si="41"/>
        <v>4.7619047619047616E-2</v>
      </c>
      <c r="DC102" s="23"/>
      <c r="DN102" s="23"/>
      <c r="DY102" s="23"/>
      <c r="EJ102" s="23"/>
    </row>
    <row r="103" spans="1:140" x14ac:dyDescent="0.2">
      <c r="A103" s="22" t="s">
        <v>353</v>
      </c>
      <c r="B103" s="22" t="s">
        <v>354</v>
      </c>
      <c r="C103" s="48">
        <v>2010</v>
      </c>
      <c r="D103" s="45">
        <v>2013</v>
      </c>
      <c r="E103" s="22" t="s">
        <v>156</v>
      </c>
      <c r="F103" s="38">
        <v>0</v>
      </c>
      <c r="G103" s="19">
        <v>0</v>
      </c>
      <c r="P103" s="32"/>
      <c r="Q103" s="38">
        <v>1</v>
      </c>
      <c r="R103" s="19">
        <v>1</v>
      </c>
      <c r="AA103" s="32"/>
      <c r="AB103" s="38">
        <v>0</v>
      </c>
      <c r="AC103" s="19">
        <v>0</v>
      </c>
      <c r="AL103" s="32"/>
      <c r="AM103" s="38">
        <v>1.7404300000000001E-3</v>
      </c>
      <c r="AN103" s="19">
        <v>2.6416200000000001E-2</v>
      </c>
      <c r="AW103" s="32"/>
      <c r="AX103" s="19">
        <v>0</v>
      </c>
      <c r="AY103" s="19">
        <v>0</v>
      </c>
      <c r="BI103" s="38">
        <f t="shared" si="36"/>
        <v>0</v>
      </c>
      <c r="BJ103" s="19">
        <f t="shared" si="37"/>
        <v>0</v>
      </c>
      <c r="BS103" s="32"/>
      <c r="BT103" s="19">
        <v>4</v>
      </c>
      <c r="BU103" s="19">
        <v>7</v>
      </c>
      <c r="BV103" s="19">
        <v>0</v>
      </c>
      <c r="BW103" s="19">
        <v>3</v>
      </c>
      <c r="BX103" s="19">
        <v>0</v>
      </c>
      <c r="BY103" s="19">
        <v>0</v>
      </c>
      <c r="BZ103" s="19">
        <v>0</v>
      </c>
      <c r="CA103" s="19">
        <v>0</v>
      </c>
      <c r="CB103" s="19">
        <v>0</v>
      </c>
      <c r="CC103" s="19">
        <v>0</v>
      </c>
      <c r="CD103" s="32">
        <v>0</v>
      </c>
      <c r="CE103" s="19">
        <v>88</v>
      </c>
      <c r="CF103" s="19">
        <v>101</v>
      </c>
      <c r="CG103" s="19">
        <v>170</v>
      </c>
      <c r="CH103" s="19">
        <v>411</v>
      </c>
      <c r="CI103" s="19">
        <v>22</v>
      </c>
      <c r="CJ103" s="19">
        <v>0</v>
      </c>
      <c r="CK103" s="19">
        <v>1</v>
      </c>
      <c r="CL103" s="19">
        <v>0</v>
      </c>
      <c r="CM103" s="19">
        <v>0</v>
      </c>
      <c r="CN103" s="19">
        <v>0</v>
      </c>
      <c r="CO103" s="32">
        <v>0</v>
      </c>
      <c r="CP103" s="35">
        <f t="shared" si="41"/>
        <v>4.5454545454545456E-2</v>
      </c>
      <c r="CQ103" s="35">
        <f t="shared" si="41"/>
        <v>6.9306930693069313E-2</v>
      </c>
      <c r="CR103" s="35">
        <f t="shared" si="41"/>
        <v>0</v>
      </c>
      <c r="CS103" s="35">
        <f t="shared" si="41"/>
        <v>7.2992700729927005E-3</v>
      </c>
      <c r="CT103" s="35">
        <f t="shared" si="41"/>
        <v>0</v>
      </c>
      <c r="CU103" s="35">
        <f t="shared" si="41"/>
        <v>0</v>
      </c>
      <c r="CV103" s="35">
        <f t="shared" si="41"/>
        <v>0</v>
      </c>
      <c r="CW103" s="35">
        <f t="shared" si="41"/>
        <v>0</v>
      </c>
      <c r="CX103" s="35">
        <f t="shared" si="41"/>
        <v>0</v>
      </c>
      <c r="CY103" s="35">
        <f t="shared" si="41"/>
        <v>0</v>
      </c>
      <c r="CZ103" s="281">
        <f t="shared" si="41"/>
        <v>0</v>
      </c>
    </row>
    <row r="104" spans="1:140" x14ac:dyDescent="0.2">
      <c r="A104" s="22" t="s">
        <v>171</v>
      </c>
      <c r="B104" s="22" t="s">
        <v>172</v>
      </c>
      <c r="C104" s="45"/>
      <c r="D104" s="45"/>
      <c r="E104" s="22" t="s">
        <v>173</v>
      </c>
      <c r="F104" s="38">
        <v>0</v>
      </c>
      <c r="G104" s="19">
        <v>1</v>
      </c>
      <c r="H104" s="19">
        <v>1</v>
      </c>
      <c r="I104" s="19">
        <v>1</v>
      </c>
      <c r="J104" s="19">
        <v>1</v>
      </c>
      <c r="K104" s="19">
        <v>1</v>
      </c>
      <c r="L104" s="19">
        <v>1</v>
      </c>
      <c r="M104" s="19">
        <v>1</v>
      </c>
      <c r="N104" s="19">
        <v>1</v>
      </c>
      <c r="O104" s="19">
        <v>1</v>
      </c>
      <c r="P104" s="32">
        <v>1</v>
      </c>
      <c r="Q104" s="38">
        <v>0</v>
      </c>
      <c r="R104" s="19">
        <v>1</v>
      </c>
      <c r="S104" s="19">
        <v>1</v>
      </c>
      <c r="T104" s="19">
        <v>1</v>
      </c>
      <c r="U104" s="19">
        <v>1</v>
      </c>
      <c r="V104" s="19">
        <v>1</v>
      </c>
      <c r="W104" s="19">
        <v>1</v>
      </c>
      <c r="X104" s="19">
        <v>1</v>
      </c>
      <c r="Y104" s="19">
        <v>1</v>
      </c>
      <c r="Z104" s="19">
        <v>1</v>
      </c>
      <c r="AA104" s="32">
        <v>1</v>
      </c>
      <c r="AB104" s="38">
        <v>0</v>
      </c>
      <c r="AC104" s="19">
        <v>1</v>
      </c>
      <c r="AD104" s="19">
        <v>1</v>
      </c>
      <c r="AE104" s="19">
        <v>1</v>
      </c>
      <c r="AF104" s="19">
        <v>1</v>
      </c>
      <c r="AG104" s="19">
        <v>1</v>
      </c>
      <c r="AH104" s="19">
        <v>1</v>
      </c>
      <c r="AI104" s="19">
        <v>1</v>
      </c>
      <c r="AJ104" s="19">
        <v>1</v>
      </c>
      <c r="AK104" s="19">
        <v>1</v>
      </c>
      <c r="AL104" s="32">
        <v>1</v>
      </c>
      <c r="AM104" s="38"/>
      <c r="AN104" s="19">
        <v>3.3084700000000002E-2</v>
      </c>
      <c r="AO104" s="19">
        <v>3.4961800000000001E-2</v>
      </c>
      <c r="AP104" s="19">
        <v>3.5642600000000003E-2</v>
      </c>
      <c r="AQ104" s="19">
        <v>3.4225400000000003E-2</v>
      </c>
      <c r="AR104" s="19">
        <v>3.4978200000000001E-2</v>
      </c>
      <c r="AS104" s="19">
        <v>3.47248E-2</v>
      </c>
      <c r="AT104" s="19">
        <v>3.3210099999999999E-2</v>
      </c>
      <c r="AU104" s="19">
        <v>4.3121699999999999E-2</v>
      </c>
      <c r="AV104" s="19">
        <v>4.0958000000000001E-2</v>
      </c>
      <c r="AW104" s="32">
        <v>4.81503E-2</v>
      </c>
      <c r="AX104" s="19">
        <v>0</v>
      </c>
      <c r="AY104" s="19">
        <v>0</v>
      </c>
      <c r="AZ104" s="19">
        <v>0</v>
      </c>
      <c r="BA104" s="19">
        <v>0</v>
      </c>
      <c r="BB104" s="19">
        <v>0</v>
      </c>
      <c r="BC104" s="19">
        <v>0</v>
      </c>
      <c r="BD104" s="19">
        <v>0</v>
      </c>
      <c r="BE104" s="19">
        <v>0</v>
      </c>
      <c r="BF104" s="19">
        <v>7</v>
      </c>
      <c r="BG104" s="19">
        <v>37</v>
      </c>
      <c r="BH104" s="19">
        <v>46</v>
      </c>
      <c r="BI104" s="38">
        <f t="shared" si="36"/>
        <v>0</v>
      </c>
      <c r="BJ104" s="19">
        <f t="shared" si="37"/>
        <v>0</v>
      </c>
      <c r="BK104" s="19">
        <f t="shared" si="38"/>
        <v>0</v>
      </c>
      <c r="BL104" s="19">
        <f t="shared" si="39"/>
        <v>0</v>
      </c>
      <c r="BM104" s="19">
        <f t="shared" si="40"/>
        <v>0</v>
      </c>
      <c r="BN104" s="19">
        <f t="shared" si="30"/>
        <v>0</v>
      </c>
      <c r="BO104" s="19">
        <f t="shared" si="31"/>
        <v>0</v>
      </c>
      <c r="BP104" s="19">
        <f t="shared" si="32"/>
        <v>0</v>
      </c>
      <c r="BQ104" s="19">
        <f t="shared" si="33"/>
        <v>1</v>
      </c>
      <c r="BR104" s="19">
        <f t="shared" si="34"/>
        <v>1</v>
      </c>
      <c r="BS104" s="32">
        <f t="shared" si="35"/>
        <v>1</v>
      </c>
      <c r="BT104" s="19">
        <v>6</v>
      </c>
      <c r="BU104" s="19">
        <v>7</v>
      </c>
      <c r="BV104" s="19">
        <v>9</v>
      </c>
      <c r="BW104" s="19">
        <v>9</v>
      </c>
      <c r="BX104" s="19">
        <v>8</v>
      </c>
      <c r="BY104" s="19">
        <v>10</v>
      </c>
      <c r="BZ104" s="19">
        <v>8</v>
      </c>
      <c r="CA104" s="19">
        <v>6</v>
      </c>
      <c r="CB104" s="19">
        <v>5</v>
      </c>
      <c r="CC104" s="19">
        <v>2</v>
      </c>
      <c r="CD104" s="32">
        <v>4</v>
      </c>
      <c r="CE104" s="19">
        <v>141</v>
      </c>
      <c r="CF104" s="19">
        <v>173</v>
      </c>
      <c r="CG104" s="19">
        <v>235</v>
      </c>
      <c r="CH104" s="19">
        <v>269</v>
      </c>
      <c r="CI104" s="19">
        <v>253</v>
      </c>
      <c r="CJ104" s="19">
        <v>376</v>
      </c>
      <c r="CK104" s="19">
        <v>286</v>
      </c>
      <c r="CL104" s="19">
        <v>389</v>
      </c>
      <c r="CM104" s="19">
        <v>332</v>
      </c>
      <c r="CN104" s="19">
        <v>254</v>
      </c>
      <c r="CO104" s="32">
        <v>257</v>
      </c>
      <c r="CP104" s="35">
        <f t="shared" si="41"/>
        <v>4.2553191489361701E-2</v>
      </c>
      <c r="CQ104" s="35">
        <f t="shared" si="41"/>
        <v>4.046242774566474E-2</v>
      </c>
      <c r="CR104" s="35">
        <f t="shared" si="41"/>
        <v>3.8297872340425532E-2</v>
      </c>
      <c r="CS104" s="35">
        <f t="shared" si="41"/>
        <v>3.3457249070631967E-2</v>
      </c>
      <c r="CT104" s="35">
        <f t="shared" si="41"/>
        <v>3.1620553359683792E-2</v>
      </c>
      <c r="CU104" s="35">
        <f t="shared" si="41"/>
        <v>2.6595744680851064E-2</v>
      </c>
      <c r="CV104" s="35">
        <f t="shared" si="41"/>
        <v>2.7972027972027972E-2</v>
      </c>
      <c r="CW104" s="35">
        <f t="shared" si="41"/>
        <v>1.5424164524421594E-2</v>
      </c>
      <c r="CX104" s="35">
        <f t="shared" si="41"/>
        <v>1.5060240963855422E-2</v>
      </c>
      <c r="CY104" s="35">
        <f t="shared" si="41"/>
        <v>7.874015748031496E-3</v>
      </c>
      <c r="CZ104" s="281">
        <f t="shared" si="41"/>
        <v>1.556420233463035E-2</v>
      </c>
    </row>
    <row r="105" spans="1:140" x14ac:dyDescent="0.2">
      <c r="A105" s="22" t="s">
        <v>209</v>
      </c>
      <c r="B105" s="22" t="s">
        <v>174</v>
      </c>
      <c r="C105" s="45"/>
      <c r="D105" s="45"/>
      <c r="E105" s="22" t="s">
        <v>173</v>
      </c>
      <c r="F105" s="38">
        <v>0</v>
      </c>
      <c r="G105" s="19">
        <v>0</v>
      </c>
      <c r="H105" s="19">
        <v>1</v>
      </c>
      <c r="I105" s="19">
        <v>1</v>
      </c>
      <c r="J105" s="19">
        <v>1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32">
        <v>0</v>
      </c>
      <c r="Q105" s="38">
        <v>0</v>
      </c>
      <c r="R105" s="19">
        <v>1</v>
      </c>
      <c r="S105" s="19">
        <v>1</v>
      </c>
      <c r="T105" s="19">
        <v>1</v>
      </c>
      <c r="U105" s="19">
        <v>1</v>
      </c>
      <c r="V105" s="19">
        <v>1</v>
      </c>
      <c r="W105" s="19">
        <v>1</v>
      </c>
      <c r="X105" s="19">
        <v>1</v>
      </c>
      <c r="Y105" s="19">
        <v>1</v>
      </c>
      <c r="Z105" s="19">
        <v>1</v>
      </c>
      <c r="AA105" s="32">
        <v>1</v>
      </c>
      <c r="AB105" s="38">
        <v>0</v>
      </c>
      <c r="AC105" s="19">
        <v>1</v>
      </c>
      <c r="AD105" s="19">
        <v>1</v>
      </c>
      <c r="AE105" s="19">
        <v>1</v>
      </c>
      <c r="AF105" s="19">
        <v>1</v>
      </c>
      <c r="AG105" s="19">
        <v>1</v>
      </c>
      <c r="AH105" s="19">
        <v>1</v>
      </c>
      <c r="AI105" s="19">
        <v>1</v>
      </c>
      <c r="AJ105" s="19">
        <v>1</v>
      </c>
      <c r="AK105" s="19">
        <v>1</v>
      </c>
      <c r="AL105" s="32">
        <v>1</v>
      </c>
      <c r="AM105" s="38"/>
      <c r="AN105" s="19">
        <v>3.1240400000000002E-2</v>
      </c>
      <c r="AO105" s="19">
        <v>3.1771800000000003E-2</v>
      </c>
      <c r="AP105" s="19">
        <v>3.7368400000000003E-2</v>
      </c>
      <c r="AQ105" s="19">
        <v>3.7698599999999999E-2</v>
      </c>
      <c r="AR105" s="19">
        <v>3.8312600000000002E-2</v>
      </c>
      <c r="AS105" s="19">
        <v>4.1895799999999997E-2</v>
      </c>
      <c r="AT105" s="19">
        <v>3.8161100000000003E-2</v>
      </c>
      <c r="AU105" s="19">
        <v>4.1180500000000002E-2</v>
      </c>
      <c r="AV105" s="19">
        <v>4.8127900000000001E-2</v>
      </c>
      <c r="AW105" s="32">
        <v>4.0136999999999999E-2</v>
      </c>
      <c r="AX105" s="19">
        <v>0</v>
      </c>
      <c r="AY105" s="19">
        <v>0</v>
      </c>
      <c r="AZ105" s="19">
        <v>0</v>
      </c>
      <c r="BA105" s="19">
        <v>0</v>
      </c>
      <c r="BB105" s="19">
        <v>0</v>
      </c>
      <c r="BC105" s="19">
        <v>1</v>
      </c>
      <c r="BD105" s="19">
        <v>2</v>
      </c>
      <c r="BE105" s="19">
        <v>0</v>
      </c>
      <c r="BF105" s="19">
        <v>0</v>
      </c>
      <c r="BG105" s="19">
        <v>6</v>
      </c>
      <c r="BH105" s="19">
        <v>6</v>
      </c>
      <c r="BI105" s="38">
        <f t="shared" si="36"/>
        <v>0</v>
      </c>
      <c r="BJ105" s="19">
        <f t="shared" si="37"/>
        <v>0</v>
      </c>
      <c r="BK105" s="19">
        <f t="shared" si="38"/>
        <v>0</v>
      </c>
      <c r="BL105" s="19">
        <f t="shared" si="39"/>
        <v>0</v>
      </c>
      <c r="BM105" s="19">
        <f t="shared" si="40"/>
        <v>0</v>
      </c>
      <c r="BN105" s="19">
        <f t="shared" si="30"/>
        <v>1</v>
      </c>
      <c r="BO105" s="19">
        <f t="shared" si="31"/>
        <v>1</v>
      </c>
      <c r="BP105" s="19">
        <f t="shared" si="32"/>
        <v>0</v>
      </c>
      <c r="BQ105" s="19">
        <f t="shared" si="33"/>
        <v>0</v>
      </c>
      <c r="BR105" s="19">
        <f t="shared" si="34"/>
        <v>1</v>
      </c>
      <c r="BS105" s="32">
        <f t="shared" si="35"/>
        <v>1</v>
      </c>
      <c r="BT105" s="19">
        <v>1</v>
      </c>
      <c r="BU105" s="19">
        <v>3</v>
      </c>
      <c r="BV105" s="19">
        <v>3</v>
      </c>
      <c r="BW105" s="19">
        <v>2</v>
      </c>
      <c r="BX105" s="19">
        <v>0</v>
      </c>
      <c r="BY105" s="19">
        <v>0</v>
      </c>
      <c r="BZ105" s="19">
        <v>0</v>
      </c>
      <c r="CA105" s="19">
        <v>0</v>
      </c>
      <c r="CB105" s="19">
        <v>0</v>
      </c>
      <c r="CC105" s="19">
        <v>0</v>
      </c>
      <c r="CD105" s="32">
        <v>0</v>
      </c>
      <c r="CE105" s="19">
        <v>89</v>
      </c>
      <c r="CF105" s="19">
        <v>46</v>
      </c>
      <c r="CG105" s="19">
        <v>76</v>
      </c>
      <c r="CH105" s="19">
        <v>62</v>
      </c>
      <c r="CI105" s="19">
        <v>40</v>
      </c>
      <c r="CJ105" s="19">
        <v>40</v>
      </c>
      <c r="CK105" s="19">
        <v>49</v>
      </c>
      <c r="CL105" s="19">
        <v>42</v>
      </c>
      <c r="CM105" s="19">
        <v>40</v>
      </c>
      <c r="CN105" s="19">
        <v>31</v>
      </c>
      <c r="CO105" s="32">
        <v>59</v>
      </c>
      <c r="CP105" s="35">
        <f t="shared" si="41"/>
        <v>1.1235955056179775E-2</v>
      </c>
      <c r="CQ105" s="35">
        <f t="shared" si="41"/>
        <v>6.5217391304347824E-2</v>
      </c>
      <c r="CR105" s="35">
        <f t="shared" si="41"/>
        <v>3.9473684210526314E-2</v>
      </c>
      <c r="CS105" s="35">
        <f t="shared" si="41"/>
        <v>3.2258064516129031E-2</v>
      </c>
      <c r="CT105" s="35">
        <f t="shared" si="41"/>
        <v>0</v>
      </c>
      <c r="CU105" s="35">
        <f t="shared" si="41"/>
        <v>0</v>
      </c>
      <c r="CV105" s="35">
        <f t="shared" si="41"/>
        <v>0</v>
      </c>
      <c r="CW105" s="35">
        <f t="shared" si="41"/>
        <v>0</v>
      </c>
      <c r="CX105" s="35">
        <f t="shared" si="41"/>
        <v>0</v>
      </c>
      <c r="CY105" s="35">
        <f t="shared" si="41"/>
        <v>0</v>
      </c>
      <c r="CZ105" s="281">
        <f t="shared" si="41"/>
        <v>0</v>
      </c>
    </row>
    <row r="106" spans="1:140" x14ac:dyDescent="0.2">
      <c r="A106" s="22" t="s">
        <v>175</v>
      </c>
      <c r="B106" s="22" t="s">
        <v>176</v>
      </c>
      <c r="C106" s="45"/>
      <c r="D106" s="45"/>
      <c r="E106" s="22" t="s">
        <v>173</v>
      </c>
      <c r="F106" s="38">
        <v>0</v>
      </c>
      <c r="G106" s="19">
        <v>1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32">
        <v>1</v>
      </c>
      <c r="Q106" s="38">
        <v>1</v>
      </c>
      <c r="R106" s="19">
        <v>1</v>
      </c>
      <c r="S106" s="19">
        <v>1</v>
      </c>
      <c r="T106" s="19">
        <v>1</v>
      </c>
      <c r="U106" s="19">
        <v>1</v>
      </c>
      <c r="V106" s="19">
        <v>1</v>
      </c>
      <c r="W106" s="19">
        <v>1</v>
      </c>
      <c r="X106" s="19">
        <v>1</v>
      </c>
      <c r="Y106" s="19">
        <v>1</v>
      </c>
      <c r="Z106" s="19">
        <v>1</v>
      </c>
      <c r="AA106" s="32">
        <v>1</v>
      </c>
      <c r="AB106" s="38">
        <v>1</v>
      </c>
      <c r="AC106" s="19">
        <v>1</v>
      </c>
      <c r="AD106" s="19">
        <v>1</v>
      </c>
      <c r="AE106" s="19">
        <v>1</v>
      </c>
      <c r="AF106" s="19">
        <v>1</v>
      </c>
      <c r="AG106" s="19">
        <v>1</v>
      </c>
      <c r="AH106" s="19">
        <v>1</v>
      </c>
      <c r="AI106" s="19">
        <v>1</v>
      </c>
      <c r="AJ106" s="19">
        <v>1</v>
      </c>
      <c r="AK106" s="19">
        <v>1</v>
      </c>
      <c r="AL106" s="32">
        <v>0</v>
      </c>
      <c r="AM106" s="38">
        <v>2.7952999999999999E-2</v>
      </c>
      <c r="AN106" s="19">
        <v>2.9102900000000001E-2</v>
      </c>
      <c r="AO106" s="19">
        <v>3.2756800000000003E-2</v>
      </c>
      <c r="AP106" s="19">
        <v>2.9900199999999998E-2</v>
      </c>
      <c r="AQ106" s="19">
        <v>2.65034E-2</v>
      </c>
      <c r="AR106" s="19">
        <v>3.4433400000000003E-2</v>
      </c>
      <c r="AS106" s="19">
        <v>4.0338400000000003E-2</v>
      </c>
      <c r="AT106" s="19">
        <v>2.99712E-2</v>
      </c>
      <c r="AU106" s="19">
        <v>3.2201500000000001E-2</v>
      </c>
      <c r="AV106" s="19">
        <v>4.1389099999999998E-2</v>
      </c>
      <c r="AW106" s="32">
        <v>4.2042200000000002E-2</v>
      </c>
      <c r="AX106" s="19">
        <v>0</v>
      </c>
      <c r="AY106" s="19">
        <v>0</v>
      </c>
      <c r="AZ106" s="19">
        <v>0</v>
      </c>
      <c r="BA106" s="19">
        <v>0</v>
      </c>
      <c r="BB106" s="19">
        <v>0</v>
      </c>
      <c r="BC106" s="19">
        <v>0</v>
      </c>
      <c r="BD106" s="19">
        <v>0</v>
      </c>
      <c r="BE106" s="19">
        <v>0</v>
      </c>
      <c r="BF106" s="19">
        <v>0</v>
      </c>
      <c r="BG106" s="19">
        <v>2</v>
      </c>
      <c r="BH106" s="19">
        <v>3</v>
      </c>
      <c r="BI106" s="38">
        <f t="shared" si="36"/>
        <v>0</v>
      </c>
      <c r="BJ106" s="19">
        <f t="shared" si="37"/>
        <v>0</v>
      </c>
      <c r="BK106" s="19">
        <f t="shared" si="38"/>
        <v>0</v>
      </c>
      <c r="BL106" s="19">
        <f t="shared" si="39"/>
        <v>0</v>
      </c>
      <c r="BM106" s="19">
        <f t="shared" si="40"/>
        <v>0</v>
      </c>
      <c r="BN106" s="19">
        <f t="shared" si="30"/>
        <v>0</v>
      </c>
      <c r="BO106" s="19">
        <f t="shared" si="31"/>
        <v>0</v>
      </c>
      <c r="BP106" s="19">
        <f t="shared" si="32"/>
        <v>0</v>
      </c>
      <c r="BQ106" s="19">
        <f t="shared" si="33"/>
        <v>0</v>
      </c>
      <c r="BR106" s="19">
        <f t="shared" si="34"/>
        <v>1</v>
      </c>
      <c r="BS106" s="32">
        <f t="shared" si="35"/>
        <v>1</v>
      </c>
      <c r="BT106" s="19">
        <v>0</v>
      </c>
      <c r="BU106" s="19">
        <v>1</v>
      </c>
      <c r="BV106" s="19">
        <v>2</v>
      </c>
      <c r="BW106" s="19">
        <v>1</v>
      </c>
      <c r="BX106" s="19">
        <v>1</v>
      </c>
      <c r="BY106" s="19">
        <v>1</v>
      </c>
      <c r="BZ106" s="19">
        <v>2</v>
      </c>
      <c r="CA106" s="19">
        <v>0</v>
      </c>
      <c r="CB106" s="19">
        <v>0</v>
      </c>
      <c r="CC106" s="19">
        <v>1</v>
      </c>
      <c r="CD106" s="32">
        <v>0</v>
      </c>
      <c r="CE106" s="19">
        <v>48</v>
      </c>
      <c r="CF106" s="19">
        <v>38</v>
      </c>
      <c r="CG106" s="19">
        <v>52</v>
      </c>
      <c r="CH106" s="19">
        <v>55</v>
      </c>
      <c r="CI106" s="19">
        <v>40</v>
      </c>
      <c r="CJ106" s="19">
        <v>127</v>
      </c>
      <c r="CK106" s="19">
        <v>44</v>
      </c>
      <c r="CL106" s="19">
        <v>29</v>
      </c>
      <c r="CM106" s="19">
        <v>52</v>
      </c>
      <c r="CN106" s="19">
        <v>66</v>
      </c>
      <c r="CO106" s="32">
        <v>52</v>
      </c>
      <c r="CP106" s="35">
        <f t="shared" si="41"/>
        <v>0</v>
      </c>
      <c r="CQ106" s="35">
        <f t="shared" si="41"/>
        <v>2.6315789473684209E-2</v>
      </c>
      <c r="CR106" s="35">
        <f t="shared" si="41"/>
        <v>3.8461538461538464E-2</v>
      </c>
      <c r="CS106" s="35">
        <f t="shared" si="41"/>
        <v>1.8181818181818181E-2</v>
      </c>
      <c r="CT106" s="35">
        <f t="shared" si="41"/>
        <v>2.5000000000000001E-2</v>
      </c>
      <c r="CU106" s="35">
        <f t="shared" si="41"/>
        <v>7.874015748031496E-3</v>
      </c>
      <c r="CV106" s="35">
        <f t="shared" si="41"/>
        <v>4.5454545454545456E-2</v>
      </c>
      <c r="CW106" s="35">
        <f t="shared" si="41"/>
        <v>0</v>
      </c>
      <c r="CX106" s="35">
        <f t="shared" si="41"/>
        <v>0</v>
      </c>
      <c r="CY106" s="35">
        <f t="shared" si="41"/>
        <v>1.5151515151515152E-2</v>
      </c>
      <c r="CZ106" s="281">
        <f t="shared" si="41"/>
        <v>0</v>
      </c>
    </row>
    <row r="107" spans="1:140" x14ac:dyDescent="0.2">
      <c r="A107" s="22" t="s">
        <v>177</v>
      </c>
      <c r="B107" s="22" t="s">
        <v>178</v>
      </c>
      <c r="C107" s="45"/>
      <c r="D107" s="45"/>
      <c r="E107" s="22" t="s">
        <v>173</v>
      </c>
      <c r="F107" s="38"/>
      <c r="L107" s="19">
        <v>0</v>
      </c>
      <c r="M107" s="19">
        <v>0</v>
      </c>
      <c r="N107" s="19">
        <v>0</v>
      </c>
      <c r="O107" s="19">
        <v>0</v>
      </c>
      <c r="P107" s="32">
        <v>0</v>
      </c>
      <c r="Q107" s="38"/>
      <c r="W107" s="19">
        <v>1</v>
      </c>
      <c r="X107" s="19">
        <v>1</v>
      </c>
      <c r="Y107" s="19">
        <v>1</v>
      </c>
      <c r="Z107" s="19">
        <v>1</v>
      </c>
      <c r="AA107" s="32">
        <v>1</v>
      </c>
      <c r="AB107" s="38"/>
      <c r="AH107" s="19">
        <v>1</v>
      </c>
      <c r="AI107" s="19">
        <v>1</v>
      </c>
      <c r="AJ107" s="19">
        <v>1</v>
      </c>
      <c r="AK107" s="19">
        <v>1</v>
      </c>
      <c r="AL107" s="32">
        <v>1</v>
      </c>
      <c r="AM107" s="38"/>
      <c r="AS107" s="19">
        <v>2.24333E-2</v>
      </c>
      <c r="AT107" s="19">
        <v>2.2471399999999999E-2</v>
      </c>
      <c r="AU107" s="19">
        <v>5.5410000000000001E-2</v>
      </c>
      <c r="AV107" s="19">
        <v>2.7690200000000002E-2</v>
      </c>
      <c r="AW107" s="32">
        <v>2.1146399999999999E-2</v>
      </c>
      <c r="BD107" s="19">
        <v>0</v>
      </c>
      <c r="BE107" s="19">
        <v>2</v>
      </c>
      <c r="BF107" s="19">
        <v>0</v>
      </c>
      <c r="BG107" s="19">
        <v>0</v>
      </c>
      <c r="BH107" s="19">
        <v>0</v>
      </c>
      <c r="BI107" s="38"/>
      <c r="BO107" s="19">
        <f t="shared" si="31"/>
        <v>0</v>
      </c>
      <c r="BP107" s="19">
        <f t="shared" si="32"/>
        <v>1</v>
      </c>
      <c r="BQ107" s="19">
        <f t="shared" si="33"/>
        <v>0</v>
      </c>
      <c r="BR107" s="19">
        <f t="shared" si="34"/>
        <v>0</v>
      </c>
      <c r="BS107" s="32">
        <f t="shared" si="35"/>
        <v>0</v>
      </c>
      <c r="BT107" s="19">
        <v>1</v>
      </c>
      <c r="BU107" s="19">
        <v>0</v>
      </c>
      <c r="BV107" s="19">
        <v>0</v>
      </c>
      <c r="BW107" s="19">
        <v>1</v>
      </c>
      <c r="BX107" s="19">
        <v>3</v>
      </c>
      <c r="BY107" s="19">
        <v>0</v>
      </c>
      <c r="BZ107" s="19">
        <v>0</v>
      </c>
      <c r="CA107" s="19">
        <v>0</v>
      </c>
      <c r="CB107" s="19">
        <v>0</v>
      </c>
      <c r="CC107" s="19">
        <v>1</v>
      </c>
      <c r="CD107" s="32">
        <v>0</v>
      </c>
      <c r="CE107" s="19">
        <v>125</v>
      </c>
      <c r="CF107" s="19">
        <v>84</v>
      </c>
      <c r="CG107" s="19">
        <v>125</v>
      </c>
      <c r="CH107" s="19">
        <v>115</v>
      </c>
      <c r="CI107" s="19">
        <v>79</v>
      </c>
      <c r="CJ107" s="19">
        <v>63</v>
      </c>
      <c r="CK107" s="19">
        <v>28</v>
      </c>
      <c r="CL107" s="19">
        <v>32</v>
      </c>
      <c r="CM107" s="19">
        <v>45</v>
      </c>
      <c r="CN107" s="19">
        <v>23</v>
      </c>
      <c r="CO107" s="32">
        <v>57</v>
      </c>
      <c r="CP107" s="35">
        <f t="shared" ref="CP107:CZ122" si="42">IF(CE107,BT107/CE107,0)</f>
        <v>8.0000000000000002E-3</v>
      </c>
      <c r="CQ107" s="35">
        <f t="shared" si="42"/>
        <v>0</v>
      </c>
      <c r="CR107" s="35">
        <f t="shared" si="42"/>
        <v>0</v>
      </c>
      <c r="CS107" s="35">
        <f t="shared" si="42"/>
        <v>8.6956521739130436E-3</v>
      </c>
      <c r="CT107" s="35">
        <f t="shared" si="42"/>
        <v>3.7974683544303799E-2</v>
      </c>
      <c r="CU107" s="35">
        <f t="shared" si="42"/>
        <v>0</v>
      </c>
      <c r="CV107" s="35">
        <f t="shared" si="42"/>
        <v>0</v>
      </c>
      <c r="CW107" s="35">
        <f t="shared" si="42"/>
        <v>0</v>
      </c>
      <c r="CX107" s="35">
        <f t="shared" si="42"/>
        <v>0</v>
      </c>
      <c r="CY107" s="35">
        <f t="shared" si="42"/>
        <v>4.3478260869565216E-2</v>
      </c>
      <c r="CZ107" s="281">
        <f t="shared" si="42"/>
        <v>0</v>
      </c>
    </row>
    <row r="108" spans="1:140" x14ac:dyDescent="0.2">
      <c r="A108" s="22" t="s">
        <v>179</v>
      </c>
      <c r="B108" s="22" t="s">
        <v>180</v>
      </c>
      <c r="C108" s="45"/>
      <c r="D108" s="45"/>
      <c r="E108" s="22" t="s">
        <v>173</v>
      </c>
      <c r="F108" s="38">
        <v>0</v>
      </c>
      <c r="G108" s="19">
        <v>0</v>
      </c>
      <c r="H108" s="19">
        <v>1</v>
      </c>
      <c r="I108" s="19">
        <v>0</v>
      </c>
      <c r="J108" s="19">
        <v>1</v>
      </c>
      <c r="K108" s="19">
        <v>1</v>
      </c>
      <c r="L108" s="19">
        <v>0</v>
      </c>
      <c r="M108" s="19">
        <v>1</v>
      </c>
      <c r="N108" s="19">
        <v>0</v>
      </c>
      <c r="O108" s="19">
        <v>0</v>
      </c>
      <c r="P108" s="32">
        <v>1</v>
      </c>
      <c r="Q108" s="38">
        <v>0</v>
      </c>
      <c r="R108" s="19">
        <v>1</v>
      </c>
      <c r="S108" s="19">
        <v>1</v>
      </c>
      <c r="T108" s="19">
        <v>1</v>
      </c>
      <c r="U108" s="19">
        <v>1</v>
      </c>
      <c r="V108" s="19">
        <v>1</v>
      </c>
      <c r="W108" s="19">
        <v>1</v>
      </c>
      <c r="X108" s="19">
        <v>1</v>
      </c>
      <c r="Y108" s="19">
        <v>0</v>
      </c>
      <c r="Z108" s="19">
        <v>0</v>
      </c>
      <c r="AA108" s="32">
        <v>1</v>
      </c>
      <c r="AB108" s="38">
        <v>0</v>
      </c>
      <c r="AC108" s="19">
        <v>1</v>
      </c>
      <c r="AD108" s="19">
        <v>1</v>
      </c>
      <c r="AE108" s="19">
        <v>1</v>
      </c>
      <c r="AF108" s="19">
        <v>1</v>
      </c>
      <c r="AG108" s="19">
        <v>1</v>
      </c>
      <c r="AH108" s="19">
        <v>1</v>
      </c>
      <c r="AI108" s="19">
        <v>1</v>
      </c>
      <c r="AJ108" s="19">
        <v>1</v>
      </c>
      <c r="AK108" s="19">
        <v>1</v>
      </c>
      <c r="AL108" s="32">
        <v>1</v>
      </c>
      <c r="AM108" s="38"/>
      <c r="AN108" s="19">
        <v>3.2999000000000001E-2</v>
      </c>
      <c r="AO108" s="19">
        <v>3.3917900000000001E-2</v>
      </c>
      <c r="AP108" s="19">
        <v>3.5124500000000003E-2</v>
      </c>
      <c r="AQ108" s="19">
        <v>3.3979000000000002E-2</v>
      </c>
      <c r="AR108" s="19">
        <v>3.7769799999999999E-2</v>
      </c>
      <c r="AS108" s="19">
        <v>4.0175000000000002E-2</v>
      </c>
      <c r="AT108" s="19">
        <v>4.5270199999999997E-2</v>
      </c>
      <c r="AU108" s="19">
        <v>3.0542799999999998E-2</v>
      </c>
      <c r="AV108" s="19">
        <v>2.9511900000000001E-2</v>
      </c>
      <c r="AW108" s="32">
        <v>4.67044E-2</v>
      </c>
      <c r="AX108" s="19">
        <v>0</v>
      </c>
      <c r="AY108" s="19">
        <v>0</v>
      </c>
      <c r="AZ108" s="19">
        <v>0</v>
      </c>
      <c r="BA108" s="19">
        <v>0</v>
      </c>
      <c r="BB108" s="19">
        <v>0</v>
      </c>
      <c r="BC108" s="19">
        <v>0</v>
      </c>
      <c r="BD108" s="19">
        <v>0</v>
      </c>
      <c r="BE108" s="19">
        <v>1</v>
      </c>
      <c r="BF108" s="19">
        <v>0</v>
      </c>
      <c r="BG108" s="19">
        <v>1</v>
      </c>
      <c r="BH108" s="19">
        <v>12</v>
      </c>
      <c r="BI108" s="38">
        <f t="shared" si="36"/>
        <v>0</v>
      </c>
      <c r="BJ108" s="19">
        <f t="shared" si="37"/>
        <v>0</v>
      </c>
      <c r="BK108" s="19">
        <f t="shared" si="38"/>
        <v>0</v>
      </c>
      <c r="BL108" s="19">
        <f t="shared" si="39"/>
        <v>0</v>
      </c>
      <c r="BM108" s="19">
        <f t="shared" si="40"/>
        <v>0</v>
      </c>
      <c r="BN108" s="19">
        <f t="shared" si="30"/>
        <v>0</v>
      </c>
      <c r="BO108" s="19">
        <f t="shared" si="31"/>
        <v>0</v>
      </c>
      <c r="BP108" s="19">
        <f t="shared" si="32"/>
        <v>1</v>
      </c>
      <c r="BQ108" s="19">
        <f t="shared" si="33"/>
        <v>0</v>
      </c>
      <c r="BR108" s="19">
        <f t="shared" si="34"/>
        <v>1</v>
      </c>
      <c r="BS108" s="32">
        <f t="shared" si="35"/>
        <v>1</v>
      </c>
      <c r="BT108" s="19">
        <v>0</v>
      </c>
      <c r="BU108" s="19">
        <v>1</v>
      </c>
      <c r="BV108" s="19">
        <v>0</v>
      </c>
      <c r="BW108" s="19">
        <v>0</v>
      </c>
      <c r="BX108" s="19">
        <v>0</v>
      </c>
      <c r="BY108" s="19">
        <v>0</v>
      </c>
      <c r="BZ108" s="19">
        <v>0</v>
      </c>
      <c r="CA108" s="19">
        <v>0</v>
      </c>
      <c r="CB108" s="19">
        <v>1</v>
      </c>
      <c r="CC108" s="19">
        <v>2</v>
      </c>
      <c r="CD108" s="32">
        <v>2</v>
      </c>
      <c r="CE108" s="19">
        <v>4</v>
      </c>
      <c r="CF108" s="19">
        <v>7</v>
      </c>
      <c r="CG108" s="19">
        <v>8</v>
      </c>
      <c r="CH108" s="19">
        <v>1</v>
      </c>
      <c r="CI108" s="19">
        <v>5</v>
      </c>
      <c r="CJ108" s="19">
        <v>2</v>
      </c>
      <c r="CK108" s="19">
        <v>11</v>
      </c>
      <c r="CL108" s="19">
        <v>47</v>
      </c>
      <c r="CM108" s="19">
        <v>79</v>
      </c>
      <c r="CN108" s="19">
        <v>44</v>
      </c>
      <c r="CO108" s="32">
        <v>110</v>
      </c>
      <c r="CP108" s="35">
        <f t="shared" si="42"/>
        <v>0</v>
      </c>
      <c r="CQ108" s="35">
        <f t="shared" si="42"/>
        <v>0.14285714285714285</v>
      </c>
      <c r="CR108" s="35">
        <f t="shared" si="42"/>
        <v>0</v>
      </c>
      <c r="CS108" s="35">
        <f t="shared" si="42"/>
        <v>0</v>
      </c>
      <c r="CT108" s="35">
        <f t="shared" si="42"/>
        <v>0</v>
      </c>
      <c r="CU108" s="35">
        <f t="shared" si="42"/>
        <v>0</v>
      </c>
      <c r="CV108" s="35">
        <f t="shared" si="42"/>
        <v>0</v>
      </c>
      <c r="CW108" s="35">
        <f t="shared" si="42"/>
        <v>0</v>
      </c>
      <c r="CX108" s="35">
        <f t="shared" si="42"/>
        <v>1.2658227848101266E-2</v>
      </c>
      <c r="CY108" s="35">
        <f t="shared" si="42"/>
        <v>4.5454545454545456E-2</v>
      </c>
      <c r="CZ108" s="281">
        <f t="shared" si="42"/>
        <v>1.8181818181818181E-2</v>
      </c>
    </row>
    <row r="109" spans="1:140" x14ac:dyDescent="0.2">
      <c r="A109" s="22" t="s">
        <v>240</v>
      </c>
      <c r="B109" s="22" t="s">
        <v>241</v>
      </c>
      <c r="C109" s="45"/>
      <c r="D109" s="45">
        <v>2017</v>
      </c>
      <c r="E109" s="22" t="s">
        <v>173</v>
      </c>
      <c r="F109" s="38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P109" s="32"/>
      <c r="Q109" s="38">
        <v>1</v>
      </c>
      <c r="R109" s="19">
        <v>1</v>
      </c>
      <c r="S109" s="19">
        <v>1</v>
      </c>
      <c r="T109" s="19">
        <v>1</v>
      </c>
      <c r="U109" s="19">
        <v>1</v>
      </c>
      <c r="V109" s="19">
        <v>1</v>
      </c>
      <c r="W109" s="19">
        <v>1</v>
      </c>
      <c r="AA109" s="32"/>
      <c r="AB109" s="38">
        <v>1</v>
      </c>
      <c r="AC109" s="19">
        <v>1</v>
      </c>
      <c r="AD109" s="19">
        <v>1</v>
      </c>
      <c r="AE109" s="19">
        <v>1</v>
      </c>
      <c r="AF109" s="19">
        <v>1</v>
      </c>
      <c r="AG109" s="19">
        <v>1</v>
      </c>
      <c r="AH109" s="19">
        <v>1</v>
      </c>
      <c r="AL109" s="32"/>
      <c r="AM109" s="38">
        <v>2.8457300000000001E-2</v>
      </c>
      <c r="AN109" s="19">
        <v>2.4569199999999999E-2</v>
      </c>
      <c r="AO109" s="19">
        <v>2.3759300000000001E-2</v>
      </c>
      <c r="AP109" s="19">
        <v>2.07799E-2</v>
      </c>
      <c r="AQ109" s="19">
        <v>2.1300099999999999E-2</v>
      </c>
      <c r="AR109" s="19">
        <v>2.0622600000000001E-2</v>
      </c>
      <c r="AS109" s="19">
        <v>1.56043E-2</v>
      </c>
      <c r="AW109" s="32"/>
      <c r="AX109" s="19">
        <v>0</v>
      </c>
      <c r="AY109" s="19">
        <v>0</v>
      </c>
      <c r="AZ109" s="19">
        <v>0</v>
      </c>
      <c r="BA109" s="19">
        <v>0</v>
      </c>
      <c r="BB109" s="19">
        <v>0</v>
      </c>
      <c r="BC109" s="19">
        <v>0</v>
      </c>
      <c r="BD109" s="19">
        <v>0</v>
      </c>
      <c r="BI109" s="38">
        <f t="shared" si="36"/>
        <v>0</v>
      </c>
      <c r="BJ109" s="19">
        <f t="shared" si="37"/>
        <v>0</v>
      </c>
      <c r="BK109" s="19">
        <f t="shared" si="38"/>
        <v>0</v>
      </c>
      <c r="BL109" s="19">
        <f t="shared" si="39"/>
        <v>0</v>
      </c>
      <c r="BM109" s="19">
        <f t="shared" si="40"/>
        <v>0</v>
      </c>
      <c r="BN109" s="19">
        <f t="shared" si="30"/>
        <v>0</v>
      </c>
      <c r="BO109" s="19">
        <f t="shared" si="31"/>
        <v>0</v>
      </c>
      <c r="BS109" s="32"/>
      <c r="BT109" s="19">
        <v>0</v>
      </c>
      <c r="BU109" s="19">
        <v>0</v>
      </c>
      <c r="BV109" s="19">
        <v>0</v>
      </c>
      <c r="BW109" s="19">
        <v>0</v>
      </c>
      <c r="BX109" s="19">
        <v>0</v>
      </c>
      <c r="BY109" s="19">
        <v>0</v>
      </c>
      <c r="BZ109" s="19">
        <v>0</v>
      </c>
      <c r="CA109" s="19">
        <v>0</v>
      </c>
      <c r="CB109" s="19">
        <v>0</v>
      </c>
      <c r="CC109" s="19">
        <v>0</v>
      </c>
      <c r="CD109" s="32">
        <v>0</v>
      </c>
      <c r="CE109" s="19">
        <v>6</v>
      </c>
      <c r="CF109" s="19">
        <v>2</v>
      </c>
      <c r="CG109" s="19">
        <v>4</v>
      </c>
      <c r="CH109" s="19">
        <v>8</v>
      </c>
      <c r="CI109" s="19">
        <v>3</v>
      </c>
      <c r="CJ109" s="19">
        <v>9</v>
      </c>
      <c r="CK109" s="19">
        <v>15</v>
      </c>
      <c r="CL109" s="19">
        <v>0</v>
      </c>
      <c r="CM109" s="19">
        <v>1</v>
      </c>
      <c r="CN109" s="19">
        <v>1</v>
      </c>
      <c r="CO109" s="32">
        <v>1</v>
      </c>
      <c r="CP109" s="35">
        <f t="shared" si="42"/>
        <v>0</v>
      </c>
      <c r="CQ109" s="35">
        <f t="shared" si="42"/>
        <v>0</v>
      </c>
      <c r="CR109" s="35">
        <f t="shared" si="42"/>
        <v>0</v>
      </c>
      <c r="CS109" s="35">
        <f t="shared" si="42"/>
        <v>0</v>
      </c>
      <c r="CT109" s="35">
        <f t="shared" si="42"/>
        <v>0</v>
      </c>
      <c r="CU109" s="35">
        <f t="shared" si="42"/>
        <v>0</v>
      </c>
      <c r="CV109" s="35">
        <f t="shared" si="42"/>
        <v>0</v>
      </c>
      <c r="CW109" s="35">
        <f t="shared" si="42"/>
        <v>0</v>
      </c>
      <c r="CX109" s="35">
        <f t="shared" si="42"/>
        <v>0</v>
      </c>
      <c r="CY109" s="35">
        <f t="shared" si="42"/>
        <v>0</v>
      </c>
      <c r="CZ109" s="281">
        <f t="shared" si="42"/>
        <v>0</v>
      </c>
    </row>
    <row r="110" spans="1:140" x14ac:dyDescent="0.2">
      <c r="A110" s="22" t="s">
        <v>203</v>
      </c>
      <c r="B110" s="22" t="s">
        <v>4007</v>
      </c>
      <c r="C110" s="45"/>
      <c r="D110" s="45">
        <v>2016</v>
      </c>
      <c r="E110" s="22" t="s">
        <v>173</v>
      </c>
      <c r="F110" s="38">
        <v>0</v>
      </c>
      <c r="G110" s="19">
        <v>0</v>
      </c>
      <c r="H110" s="19">
        <v>0</v>
      </c>
      <c r="I110" s="19">
        <v>0</v>
      </c>
      <c r="J110" s="19">
        <v>0</v>
      </c>
      <c r="P110" s="32"/>
      <c r="Q110" s="38">
        <v>1</v>
      </c>
      <c r="R110" s="19">
        <v>1</v>
      </c>
      <c r="S110" s="19">
        <v>1</v>
      </c>
      <c r="T110" s="19">
        <v>1</v>
      </c>
      <c r="U110" s="19">
        <v>1</v>
      </c>
      <c r="AA110" s="32"/>
      <c r="AB110" s="38">
        <v>1</v>
      </c>
      <c r="AC110" s="19">
        <v>1</v>
      </c>
      <c r="AD110" s="19">
        <v>1</v>
      </c>
      <c r="AE110" s="19">
        <v>1</v>
      </c>
      <c r="AF110" s="19">
        <v>1</v>
      </c>
      <c r="AL110" s="32"/>
      <c r="AM110" s="38">
        <v>1.5578699999999999E-2</v>
      </c>
      <c r="AN110" s="19">
        <v>1.52544E-2</v>
      </c>
      <c r="AO110" s="19">
        <v>1.4178700000000001E-2</v>
      </c>
      <c r="AP110" s="19">
        <v>1.5420400000000001E-2</v>
      </c>
      <c r="AQ110" s="19">
        <v>1.4519199999999999E-2</v>
      </c>
      <c r="AW110" s="32"/>
      <c r="AX110" s="19">
        <v>0</v>
      </c>
      <c r="AY110" s="19">
        <v>0</v>
      </c>
      <c r="AZ110" s="19">
        <v>0</v>
      </c>
      <c r="BA110" s="19">
        <v>0</v>
      </c>
      <c r="BB110" s="19">
        <v>0</v>
      </c>
      <c r="BI110" s="38">
        <f t="shared" si="36"/>
        <v>0</v>
      </c>
      <c r="BJ110" s="19">
        <f t="shared" si="37"/>
        <v>0</v>
      </c>
      <c r="BK110" s="19">
        <f t="shared" si="38"/>
        <v>0</v>
      </c>
      <c r="BL110" s="19">
        <f t="shared" si="39"/>
        <v>0</v>
      </c>
      <c r="BM110" s="19">
        <f t="shared" si="40"/>
        <v>0</v>
      </c>
      <c r="BS110" s="32"/>
      <c r="BT110" s="19">
        <v>0</v>
      </c>
      <c r="BU110" s="19">
        <v>0</v>
      </c>
      <c r="BV110" s="19">
        <v>1</v>
      </c>
      <c r="BW110" s="19">
        <v>1</v>
      </c>
      <c r="BX110" s="19">
        <v>0</v>
      </c>
      <c r="BY110" s="19">
        <v>0</v>
      </c>
      <c r="BZ110" s="19">
        <v>0</v>
      </c>
      <c r="CA110" s="19">
        <v>0</v>
      </c>
      <c r="CB110" s="19">
        <v>0</v>
      </c>
      <c r="CC110" s="19">
        <v>0</v>
      </c>
      <c r="CD110" s="32">
        <v>0</v>
      </c>
      <c r="CE110" s="19">
        <v>23</v>
      </c>
      <c r="CF110" s="19">
        <v>6</v>
      </c>
      <c r="CG110" s="19">
        <v>11</v>
      </c>
      <c r="CH110" s="19">
        <v>12</v>
      </c>
      <c r="CI110" s="19">
        <v>10</v>
      </c>
      <c r="CJ110" s="19">
        <v>6</v>
      </c>
      <c r="CK110" s="19">
        <v>0</v>
      </c>
      <c r="CL110" s="19">
        <v>0</v>
      </c>
      <c r="CM110" s="19">
        <v>0</v>
      </c>
      <c r="CN110" s="19">
        <v>0</v>
      </c>
      <c r="CO110" s="32">
        <v>0</v>
      </c>
      <c r="CP110" s="35">
        <f t="shared" si="42"/>
        <v>0</v>
      </c>
      <c r="CQ110" s="35">
        <f t="shared" si="42"/>
        <v>0</v>
      </c>
      <c r="CR110" s="35">
        <f t="shared" si="42"/>
        <v>9.0909090909090912E-2</v>
      </c>
      <c r="CS110" s="35">
        <f t="shared" si="42"/>
        <v>8.3333333333333329E-2</v>
      </c>
      <c r="CT110" s="35">
        <f t="shared" si="42"/>
        <v>0</v>
      </c>
      <c r="CU110" s="35">
        <f t="shared" si="42"/>
        <v>0</v>
      </c>
      <c r="CV110" s="35">
        <f t="shared" si="42"/>
        <v>0</v>
      </c>
      <c r="CW110" s="35">
        <f t="shared" si="42"/>
        <v>0</v>
      </c>
      <c r="CX110" s="35">
        <f t="shared" si="42"/>
        <v>0</v>
      </c>
      <c r="CY110" s="35">
        <f t="shared" si="42"/>
        <v>0</v>
      </c>
      <c r="CZ110" s="281">
        <f t="shared" si="42"/>
        <v>0</v>
      </c>
    </row>
    <row r="111" spans="1:140" x14ac:dyDescent="0.2">
      <c r="A111" s="22" t="s">
        <v>207</v>
      </c>
      <c r="B111" s="22" t="s">
        <v>208</v>
      </c>
      <c r="C111" s="45"/>
      <c r="D111" s="45"/>
      <c r="E111" s="22" t="s">
        <v>173</v>
      </c>
      <c r="F111" s="38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32">
        <v>0</v>
      </c>
      <c r="Q111" s="38">
        <v>1</v>
      </c>
      <c r="R111" s="19">
        <v>1</v>
      </c>
      <c r="S111" s="19">
        <v>1</v>
      </c>
      <c r="T111" s="19">
        <v>1</v>
      </c>
      <c r="U111" s="19">
        <v>1</v>
      </c>
      <c r="V111" s="19">
        <v>1</v>
      </c>
      <c r="W111" s="19">
        <v>1</v>
      </c>
      <c r="X111" s="19">
        <v>1</v>
      </c>
      <c r="Y111" s="19">
        <v>1</v>
      </c>
      <c r="Z111" s="19">
        <v>1</v>
      </c>
      <c r="AA111" s="32">
        <v>1</v>
      </c>
      <c r="AB111" s="38">
        <v>1</v>
      </c>
      <c r="AC111" s="19">
        <v>1</v>
      </c>
      <c r="AD111" s="19">
        <v>1</v>
      </c>
      <c r="AE111" s="19">
        <v>1</v>
      </c>
      <c r="AF111" s="19">
        <v>1</v>
      </c>
      <c r="AG111" s="19">
        <v>1</v>
      </c>
      <c r="AH111" s="19">
        <v>1</v>
      </c>
      <c r="AI111" s="19">
        <v>1</v>
      </c>
      <c r="AJ111" s="19">
        <v>1</v>
      </c>
      <c r="AK111" s="19">
        <v>1</v>
      </c>
      <c r="AL111" s="32">
        <v>1</v>
      </c>
      <c r="AM111" s="38">
        <v>1.5560900000000001E-2</v>
      </c>
      <c r="AN111" s="19">
        <v>2.9789E-2</v>
      </c>
      <c r="AO111" s="19">
        <v>2.9759299999999999E-2</v>
      </c>
      <c r="AP111" s="19">
        <v>2.3433300000000001E-2</v>
      </c>
      <c r="AQ111" s="19">
        <v>2.3755200000000001E-2</v>
      </c>
      <c r="AR111" s="19">
        <v>2.3633299999999999E-2</v>
      </c>
      <c r="AS111" s="19">
        <v>2.9138600000000001E-2</v>
      </c>
      <c r="AT111" s="19">
        <v>3.10146E-2</v>
      </c>
      <c r="AU111" s="19">
        <v>2.8379700000000001E-2</v>
      </c>
      <c r="AV111" s="19">
        <v>2.94741E-2</v>
      </c>
      <c r="AW111" s="32">
        <v>3.1858400000000002E-2</v>
      </c>
      <c r="AX111" s="19">
        <v>0</v>
      </c>
      <c r="AY111" s="19">
        <v>0</v>
      </c>
      <c r="AZ111" s="19">
        <v>0</v>
      </c>
      <c r="BA111" s="19">
        <v>0</v>
      </c>
      <c r="BB111" s="19">
        <v>0</v>
      </c>
      <c r="BC111" s="19">
        <v>0</v>
      </c>
      <c r="BD111" s="19">
        <v>0</v>
      </c>
      <c r="BE111" s="19">
        <v>0</v>
      </c>
      <c r="BF111" s="19">
        <v>3</v>
      </c>
      <c r="BG111" s="19">
        <v>1</v>
      </c>
      <c r="BH111" s="19">
        <v>1</v>
      </c>
      <c r="BI111" s="38">
        <f t="shared" si="36"/>
        <v>0</v>
      </c>
      <c r="BJ111" s="19">
        <f t="shared" si="37"/>
        <v>0</v>
      </c>
      <c r="BK111" s="19">
        <f t="shared" si="38"/>
        <v>0</v>
      </c>
      <c r="BL111" s="19">
        <f t="shared" si="39"/>
        <v>0</v>
      </c>
      <c r="BM111" s="19">
        <f t="shared" si="40"/>
        <v>0</v>
      </c>
      <c r="BN111" s="19">
        <f t="shared" si="30"/>
        <v>0</v>
      </c>
      <c r="BO111" s="19">
        <f t="shared" si="31"/>
        <v>0</v>
      </c>
      <c r="BP111" s="19">
        <f t="shared" si="32"/>
        <v>0</v>
      </c>
      <c r="BQ111" s="19">
        <f t="shared" si="33"/>
        <v>1</v>
      </c>
      <c r="BR111" s="19">
        <f t="shared" si="34"/>
        <v>1</v>
      </c>
      <c r="BS111" s="32">
        <f t="shared" si="35"/>
        <v>1</v>
      </c>
      <c r="BT111" s="19">
        <v>0</v>
      </c>
      <c r="BU111" s="19">
        <v>0</v>
      </c>
      <c r="BV111" s="19">
        <v>0</v>
      </c>
      <c r="BW111" s="19">
        <v>0</v>
      </c>
      <c r="BX111" s="19">
        <v>0</v>
      </c>
      <c r="BY111" s="19">
        <v>0</v>
      </c>
      <c r="BZ111" s="19">
        <v>1</v>
      </c>
      <c r="CA111" s="19">
        <v>0</v>
      </c>
      <c r="CB111" s="19">
        <v>0</v>
      </c>
      <c r="CC111" s="19">
        <v>0</v>
      </c>
      <c r="CD111" s="32">
        <v>3</v>
      </c>
      <c r="CE111" s="19">
        <v>10</v>
      </c>
      <c r="CF111" s="19">
        <v>8</v>
      </c>
      <c r="CG111" s="19">
        <v>10</v>
      </c>
      <c r="CH111" s="19">
        <v>12</v>
      </c>
      <c r="CI111" s="19">
        <v>19</v>
      </c>
      <c r="CJ111" s="19">
        <v>33</v>
      </c>
      <c r="CK111" s="19">
        <v>31</v>
      </c>
      <c r="CL111" s="19">
        <v>27</v>
      </c>
      <c r="CM111" s="19">
        <v>40</v>
      </c>
      <c r="CN111" s="19">
        <v>58</v>
      </c>
      <c r="CO111" s="32">
        <v>60</v>
      </c>
      <c r="CP111" s="35">
        <f t="shared" si="42"/>
        <v>0</v>
      </c>
      <c r="CQ111" s="35">
        <f t="shared" si="42"/>
        <v>0</v>
      </c>
      <c r="CR111" s="35">
        <f t="shared" si="42"/>
        <v>0</v>
      </c>
      <c r="CS111" s="35">
        <f t="shared" si="42"/>
        <v>0</v>
      </c>
      <c r="CT111" s="35">
        <f t="shared" si="42"/>
        <v>0</v>
      </c>
      <c r="CU111" s="35">
        <f t="shared" si="42"/>
        <v>0</v>
      </c>
      <c r="CV111" s="35">
        <f t="shared" si="42"/>
        <v>3.2258064516129031E-2</v>
      </c>
      <c r="CW111" s="35">
        <f t="shared" si="42"/>
        <v>0</v>
      </c>
      <c r="CX111" s="35">
        <f t="shared" si="42"/>
        <v>0</v>
      </c>
      <c r="CY111" s="35">
        <f t="shared" si="42"/>
        <v>0</v>
      </c>
      <c r="CZ111" s="281">
        <f t="shared" si="42"/>
        <v>0.05</v>
      </c>
    </row>
    <row r="112" spans="1:140" x14ac:dyDescent="0.2">
      <c r="A112" s="22" t="s">
        <v>185</v>
      </c>
      <c r="B112" s="22" t="s">
        <v>186</v>
      </c>
      <c r="C112" s="45"/>
      <c r="D112" s="45"/>
      <c r="E112" s="22" t="s">
        <v>173</v>
      </c>
      <c r="F112" s="38"/>
      <c r="J112" s="19">
        <v>0</v>
      </c>
      <c r="L112" s="19">
        <v>0</v>
      </c>
      <c r="M112" s="19">
        <v>1</v>
      </c>
      <c r="N112" s="19">
        <v>1</v>
      </c>
      <c r="O112" s="19">
        <v>1</v>
      </c>
      <c r="P112" s="32">
        <v>1</v>
      </c>
      <c r="Q112" s="38"/>
      <c r="U112" s="19">
        <v>0</v>
      </c>
      <c r="W112" s="19">
        <v>0</v>
      </c>
      <c r="X112" s="19">
        <v>0</v>
      </c>
      <c r="Y112" s="19">
        <v>1</v>
      </c>
      <c r="Z112" s="19">
        <v>1</v>
      </c>
      <c r="AA112" s="32">
        <v>1</v>
      </c>
      <c r="AB112" s="38"/>
      <c r="AF112" s="19">
        <v>0</v>
      </c>
      <c r="AH112" s="19">
        <v>1</v>
      </c>
      <c r="AI112" s="19">
        <v>1</v>
      </c>
      <c r="AJ112" s="19">
        <v>1</v>
      </c>
      <c r="AK112" s="19">
        <v>1</v>
      </c>
      <c r="AL112" s="32">
        <v>1</v>
      </c>
      <c r="AM112" s="38"/>
      <c r="AR112" s="19">
        <v>1.8922999999999999E-2</v>
      </c>
      <c r="AT112" s="19">
        <v>1.8797000000000001E-2</v>
      </c>
      <c r="AU112" s="19">
        <v>2.8112000000000002E-2</v>
      </c>
      <c r="AV112" s="19">
        <v>3.2613000000000003E-2</v>
      </c>
      <c r="AW112" s="32">
        <v>4.7426400000000001E-2</v>
      </c>
      <c r="BB112" s="19">
        <v>0</v>
      </c>
      <c r="BD112" s="19">
        <v>0</v>
      </c>
      <c r="BE112" s="19">
        <v>0</v>
      </c>
      <c r="BF112" s="19">
        <v>0</v>
      </c>
      <c r="BG112" s="19">
        <v>1</v>
      </c>
      <c r="BH112" s="19">
        <v>25</v>
      </c>
      <c r="BI112" s="38"/>
      <c r="BM112" s="19">
        <f t="shared" si="40"/>
        <v>0</v>
      </c>
      <c r="BO112" s="19">
        <f t="shared" si="31"/>
        <v>0</v>
      </c>
      <c r="BP112" s="19">
        <f t="shared" si="32"/>
        <v>0</v>
      </c>
      <c r="BQ112" s="19">
        <f t="shared" si="33"/>
        <v>0</v>
      </c>
      <c r="BR112" s="19">
        <f t="shared" si="34"/>
        <v>1</v>
      </c>
      <c r="BS112" s="32">
        <f t="shared" si="35"/>
        <v>1</v>
      </c>
      <c r="BT112" s="19">
        <v>6</v>
      </c>
      <c r="BU112" s="19">
        <v>8</v>
      </c>
      <c r="BV112" s="19">
        <v>6</v>
      </c>
      <c r="BW112" s="19">
        <v>2</v>
      </c>
      <c r="BX112" s="19">
        <v>1</v>
      </c>
      <c r="BY112" s="19">
        <v>5</v>
      </c>
      <c r="BZ112" s="19">
        <v>0</v>
      </c>
      <c r="CA112" s="19">
        <v>6</v>
      </c>
      <c r="CB112" s="19">
        <v>8</v>
      </c>
      <c r="CC112" s="19">
        <v>6</v>
      </c>
      <c r="CD112" s="32">
        <v>7</v>
      </c>
      <c r="CE112" s="19">
        <v>137</v>
      </c>
      <c r="CF112" s="19">
        <v>74</v>
      </c>
      <c r="CG112" s="19">
        <v>129</v>
      </c>
      <c r="CH112" s="19">
        <v>111</v>
      </c>
      <c r="CI112" s="19">
        <v>144</v>
      </c>
      <c r="CJ112" s="19">
        <v>99</v>
      </c>
      <c r="CK112" s="19">
        <v>85</v>
      </c>
      <c r="CL112" s="19">
        <v>151</v>
      </c>
      <c r="CM112" s="19">
        <v>152</v>
      </c>
      <c r="CN112" s="19">
        <v>133</v>
      </c>
      <c r="CO112" s="32">
        <v>135</v>
      </c>
      <c r="CP112" s="35">
        <f t="shared" si="42"/>
        <v>4.3795620437956206E-2</v>
      </c>
      <c r="CQ112" s="35">
        <f t="shared" si="42"/>
        <v>0.10810810810810811</v>
      </c>
      <c r="CR112" s="35">
        <f t="shared" si="42"/>
        <v>4.6511627906976744E-2</v>
      </c>
      <c r="CS112" s="35">
        <f t="shared" si="42"/>
        <v>1.8018018018018018E-2</v>
      </c>
      <c r="CT112" s="35">
        <f t="shared" si="42"/>
        <v>6.9444444444444441E-3</v>
      </c>
      <c r="CU112" s="35">
        <f t="shared" si="42"/>
        <v>5.0505050505050504E-2</v>
      </c>
      <c r="CV112" s="35">
        <f t="shared" si="42"/>
        <v>0</v>
      </c>
      <c r="CW112" s="35">
        <f t="shared" si="42"/>
        <v>3.9735099337748346E-2</v>
      </c>
      <c r="CX112" s="35">
        <f t="shared" si="42"/>
        <v>5.2631578947368418E-2</v>
      </c>
      <c r="CY112" s="35">
        <f t="shared" si="42"/>
        <v>4.5112781954887216E-2</v>
      </c>
      <c r="CZ112" s="281">
        <f t="shared" si="42"/>
        <v>5.185185185185185E-2</v>
      </c>
    </row>
    <row r="113" spans="1:181" x14ac:dyDescent="0.2">
      <c r="A113" s="22" t="s">
        <v>210</v>
      </c>
      <c r="B113" s="22" t="s">
        <v>211</v>
      </c>
      <c r="C113" s="45"/>
      <c r="D113" s="45"/>
      <c r="E113" s="22" t="s">
        <v>173</v>
      </c>
      <c r="F113" s="38">
        <v>0</v>
      </c>
      <c r="G113" s="19">
        <v>0</v>
      </c>
      <c r="H113" s="19">
        <v>0</v>
      </c>
      <c r="I113" s="19">
        <v>1</v>
      </c>
      <c r="J113" s="19">
        <v>1</v>
      </c>
      <c r="K113" s="19">
        <v>1</v>
      </c>
      <c r="L113" s="19">
        <v>1</v>
      </c>
      <c r="M113" s="19">
        <v>1</v>
      </c>
      <c r="N113" s="19">
        <v>1</v>
      </c>
      <c r="O113" s="19">
        <v>1</v>
      </c>
      <c r="P113" s="32">
        <v>1</v>
      </c>
      <c r="Q113" s="38">
        <v>0</v>
      </c>
      <c r="R113" s="19">
        <v>0</v>
      </c>
      <c r="S113" s="19">
        <v>0</v>
      </c>
      <c r="T113" s="19">
        <v>0</v>
      </c>
      <c r="U113" s="19">
        <v>1</v>
      </c>
      <c r="V113" s="19">
        <v>1</v>
      </c>
      <c r="W113" s="19">
        <v>1</v>
      </c>
      <c r="X113" s="19">
        <v>1</v>
      </c>
      <c r="Y113" s="19">
        <v>1</v>
      </c>
      <c r="Z113" s="19">
        <v>1</v>
      </c>
      <c r="AA113" s="32">
        <v>1</v>
      </c>
      <c r="AB113" s="38">
        <v>0</v>
      </c>
      <c r="AC113" s="19">
        <v>0</v>
      </c>
      <c r="AD113" s="19">
        <v>0</v>
      </c>
      <c r="AE113" s="19">
        <v>0</v>
      </c>
      <c r="AF113" s="19">
        <v>1</v>
      </c>
      <c r="AG113" s="19">
        <v>1</v>
      </c>
      <c r="AH113" s="19">
        <v>1</v>
      </c>
      <c r="AI113" s="19">
        <v>1</v>
      </c>
      <c r="AJ113" s="19">
        <v>1</v>
      </c>
      <c r="AK113" s="19">
        <v>1</v>
      </c>
      <c r="AL113" s="32">
        <v>1</v>
      </c>
      <c r="AM113" s="38"/>
      <c r="AO113" s="19">
        <v>7.9947600000000007E-6</v>
      </c>
      <c r="AP113" s="19">
        <v>1.16519E-2</v>
      </c>
      <c r="AQ113" s="19">
        <v>4.58854E-2</v>
      </c>
      <c r="AR113" s="19">
        <v>4.5667800000000001E-2</v>
      </c>
      <c r="AS113" s="19">
        <v>4.6220200000000003E-2</v>
      </c>
      <c r="AT113" s="19">
        <v>4.3912100000000003E-2</v>
      </c>
      <c r="AU113" s="19">
        <v>4.9263300000000003E-2</v>
      </c>
      <c r="AV113" s="19">
        <v>4.1666700000000001E-2</v>
      </c>
      <c r="AW113" s="32">
        <v>4.3512200000000001E-2</v>
      </c>
      <c r="AX113" s="19">
        <v>0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  <c r="BD113" s="19">
        <v>0</v>
      </c>
      <c r="BE113" s="19">
        <v>0</v>
      </c>
      <c r="BF113" s="19">
        <v>0</v>
      </c>
      <c r="BG113" s="19">
        <v>7</v>
      </c>
      <c r="BH113" s="19">
        <v>8</v>
      </c>
      <c r="BI113" s="38">
        <f t="shared" si="36"/>
        <v>0</v>
      </c>
      <c r="BJ113" s="19">
        <f t="shared" si="37"/>
        <v>0</v>
      </c>
      <c r="BK113" s="19">
        <f t="shared" si="38"/>
        <v>0</v>
      </c>
      <c r="BL113" s="19">
        <f t="shared" si="39"/>
        <v>0</v>
      </c>
      <c r="BM113" s="19">
        <f t="shared" si="40"/>
        <v>0</v>
      </c>
      <c r="BN113" s="19">
        <f t="shared" si="30"/>
        <v>0</v>
      </c>
      <c r="BO113" s="19">
        <f t="shared" si="31"/>
        <v>0</v>
      </c>
      <c r="BP113" s="19">
        <f t="shared" si="32"/>
        <v>0</v>
      </c>
      <c r="BQ113" s="19">
        <f t="shared" si="33"/>
        <v>0</v>
      </c>
      <c r="BR113" s="19">
        <f t="shared" si="34"/>
        <v>1</v>
      </c>
      <c r="BS113" s="32">
        <f t="shared" si="35"/>
        <v>1</v>
      </c>
      <c r="BT113" s="19">
        <v>3</v>
      </c>
      <c r="BU113" s="19">
        <v>2</v>
      </c>
      <c r="BV113" s="19">
        <v>6</v>
      </c>
      <c r="BW113" s="19">
        <v>9</v>
      </c>
      <c r="BX113" s="19">
        <v>15</v>
      </c>
      <c r="BY113" s="19">
        <v>14</v>
      </c>
      <c r="BZ113" s="19">
        <v>9</v>
      </c>
      <c r="CA113" s="19">
        <v>7</v>
      </c>
      <c r="CB113" s="19">
        <v>20</v>
      </c>
      <c r="CC113" s="19">
        <v>24</v>
      </c>
      <c r="CD113" s="32">
        <v>31</v>
      </c>
      <c r="CE113" s="19">
        <v>192</v>
      </c>
      <c r="CF113" s="19">
        <v>126</v>
      </c>
      <c r="CG113" s="19">
        <v>302</v>
      </c>
      <c r="CH113" s="19">
        <v>606</v>
      </c>
      <c r="CI113" s="19">
        <v>648</v>
      </c>
      <c r="CJ113" s="19">
        <v>909</v>
      </c>
      <c r="CK113" s="19">
        <v>825</v>
      </c>
      <c r="CL113" s="19">
        <v>1059</v>
      </c>
      <c r="CM113" s="19">
        <v>969</v>
      </c>
      <c r="CN113" s="19">
        <v>1206</v>
      </c>
      <c r="CO113" s="32">
        <v>919</v>
      </c>
      <c r="CP113" s="35">
        <f t="shared" si="42"/>
        <v>1.5625E-2</v>
      </c>
      <c r="CQ113" s="35">
        <f t="shared" si="42"/>
        <v>1.5873015873015872E-2</v>
      </c>
      <c r="CR113" s="35">
        <f t="shared" si="42"/>
        <v>1.9867549668874173E-2</v>
      </c>
      <c r="CS113" s="35">
        <f t="shared" si="42"/>
        <v>1.4851485148514851E-2</v>
      </c>
      <c r="CT113" s="35">
        <f t="shared" si="42"/>
        <v>2.3148148148148147E-2</v>
      </c>
      <c r="CU113" s="35">
        <f t="shared" si="42"/>
        <v>1.5401540154015401E-2</v>
      </c>
      <c r="CV113" s="35">
        <f t="shared" si="42"/>
        <v>1.090909090909091E-2</v>
      </c>
      <c r="CW113" s="35">
        <f t="shared" si="42"/>
        <v>6.6100094428706326E-3</v>
      </c>
      <c r="CX113" s="35">
        <f t="shared" si="42"/>
        <v>2.063983488132095E-2</v>
      </c>
      <c r="CY113" s="35">
        <f t="shared" si="42"/>
        <v>1.9900497512437811E-2</v>
      </c>
      <c r="CZ113" s="281">
        <f t="shared" si="42"/>
        <v>3.3732317736670292E-2</v>
      </c>
    </row>
    <row r="114" spans="1:181" x14ac:dyDescent="0.2">
      <c r="A114" s="22" t="s">
        <v>187</v>
      </c>
      <c r="B114" s="22" t="s">
        <v>188</v>
      </c>
      <c r="C114" s="45"/>
      <c r="D114" s="45"/>
      <c r="E114" s="22" t="s">
        <v>173</v>
      </c>
      <c r="F114" s="38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32">
        <v>0</v>
      </c>
      <c r="Q114" s="38">
        <v>1</v>
      </c>
      <c r="R114" s="19">
        <v>1</v>
      </c>
      <c r="S114" s="19">
        <v>1</v>
      </c>
      <c r="T114" s="19">
        <v>1</v>
      </c>
      <c r="U114" s="19">
        <v>1</v>
      </c>
      <c r="V114" s="19">
        <v>1</v>
      </c>
      <c r="W114" s="19">
        <v>1</v>
      </c>
      <c r="X114" s="19">
        <v>1</v>
      </c>
      <c r="Y114" s="19">
        <v>1</v>
      </c>
      <c r="Z114" s="19">
        <v>1</v>
      </c>
      <c r="AA114" s="32">
        <v>1</v>
      </c>
      <c r="AB114" s="38">
        <v>0</v>
      </c>
      <c r="AC114" s="19">
        <v>0</v>
      </c>
      <c r="AD114" s="19">
        <v>0</v>
      </c>
      <c r="AE114" s="19">
        <v>1</v>
      </c>
      <c r="AF114" s="19">
        <v>1</v>
      </c>
      <c r="AG114" s="19">
        <v>1</v>
      </c>
      <c r="AH114" s="19">
        <v>1</v>
      </c>
      <c r="AI114" s="19">
        <v>1</v>
      </c>
      <c r="AJ114" s="19">
        <v>1</v>
      </c>
      <c r="AK114" s="19">
        <v>1</v>
      </c>
      <c r="AL114" s="32">
        <v>1</v>
      </c>
      <c r="AM114" s="38">
        <v>8.8514399999999993E-2</v>
      </c>
      <c r="AN114" s="19">
        <v>0.10194</v>
      </c>
      <c r="AO114" s="19">
        <v>0.105252</v>
      </c>
      <c r="AP114" s="19">
        <v>0.105795</v>
      </c>
      <c r="AQ114" s="19">
        <v>0.107422</v>
      </c>
      <c r="AR114" s="19">
        <v>5.4265000000000001E-2</v>
      </c>
      <c r="AS114" s="19">
        <v>5.60685E-2</v>
      </c>
      <c r="AT114" s="19">
        <v>3.01757E-2</v>
      </c>
      <c r="AU114" s="19">
        <v>2.9964299999999999E-2</v>
      </c>
      <c r="AV114" s="19">
        <v>3.2878900000000003E-2</v>
      </c>
      <c r="AW114" s="32">
        <v>3.1976699999999997E-2</v>
      </c>
      <c r="AX114" s="19">
        <v>0</v>
      </c>
      <c r="AY114" s="19">
        <v>0</v>
      </c>
      <c r="AZ114" s="19">
        <v>0</v>
      </c>
      <c r="BA114" s="19">
        <v>0</v>
      </c>
      <c r="BB114" s="19">
        <v>0</v>
      </c>
      <c r="BC114" s="19">
        <v>0</v>
      </c>
      <c r="BD114" s="19">
        <v>0</v>
      </c>
      <c r="BE114" s="19">
        <v>0</v>
      </c>
      <c r="BF114" s="19">
        <v>1</v>
      </c>
      <c r="BG114" s="19">
        <v>0</v>
      </c>
      <c r="BH114" s="19">
        <v>1</v>
      </c>
      <c r="BI114" s="38">
        <f t="shared" si="36"/>
        <v>0</v>
      </c>
      <c r="BJ114" s="19">
        <f t="shared" si="37"/>
        <v>0</v>
      </c>
      <c r="BK114" s="19">
        <f t="shared" si="38"/>
        <v>0</v>
      </c>
      <c r="BL114" s="19">
        <f t="shared" si="39"/>
        <v>0</v>
      </c>
      <c r="BM114" s="19">
        <f t="shared" si="40"/>
        <v>0</v>
      </c>
      <c r="BN114" s="19">
        <f t="shared" si="30"/>
        <v>0</v>
      </c>
      <c r="BO114" s="19">
        <f t="shared" si="31"/>
        <v>0</v>
      </c>
      <c r="BP114" s="19">
        <f t="shared" si="32"/>
        <v>0</v>
      </c>
      <c r="BQ114" s="19">
        <f t="shared" si="33"/>
        <v>1</v>
      </c>
      <c r="BR114" s="19">
        <f t="shared" si="34"/>
        <v>0</v>
      </c>
      <c r="BS114" s="32">
        <f t="shared" si="35"/>
        <v>1</v>
      </c>
      <c r="BT114" s="19">
        <v>0</v>
      </c>
      <c r="BU114" s="19">
        <v>0</v>
      </c>
      <c r="BV114" s="19">
        <v>0</v>
      </c>
      <c r="BW114" s="19">
        <v>0</v>
      </c>
      <c r="BX114" s="19">
        <v>0</v>
      </c>
      <c r="BY114" s="19">
        <v>0</v>
      </c>
      <c r="BZ114" s="19">
        <v>0</v>
      </c>
      <c r="CA114" s="19">
        <v>0</v>
      </c>
      <c r="CB114" s="19">
        <v>0</v>
      </c>
      <c r="CC114" s="19">
        <v>0</v>
      </c>
      <c r="CD114" s="32">
        <v>0</v>
      </c>
      <c r="CE114" s="19">
        <v>5</v>
      </c>
      <c r="CF114" s="19">
        <v>7</v>
      </c>
      <c r="CG114" s="19">
        <v>7</v>
      </c>
      <c r="CH114" s="19">
        <v>15</v>
      </c>
      <c r="CI114" s="19">
        <v>43</v>
      </c>
      <c r="CJ114" s="19">
        <v>18</v>
      </c>
      <c r="CK114" s="19">
        <v>24</v>
      </c>
      <c r="CL114" s="19">
        <v>23</v>
      </c>
      <c r="CM114" s="19">
        <v>11</v>
      </c>
      <c r="CN114" s="19">
        <v>15</v>
      </c>
      <c r="CO114" s="32">
        <v>22</v>
      </c>
      <c r="CP114" s="35">
        <f t="shared" si="42"/>
        <v>0</v>
      </c>
      <c r="CQ114" s="35">
        <f t="shared" si="42"/>
        <v>0</v>
      </c>
      <c r="CR114" s="35">
        <f t="shared" si="42"/>
        <v>0</v>
      </c>
      <c r="CS114" s="35">
        <f t="shared" si="42"/>
        <v>0</v>
      </c>
      <c r="CT114" s="35">
        <f t="shared" si="42"/>
        <v>0</v>
      </c>
      <c r="CU114" s="35">
        <f t="shared" si="42"/>
        <v>0</v>
      </c>
      <c r="CV114" s="35">
        <f t="shared" si="42"/>
        <v>0</v>
      </c>
      <c r="CW114" s="35">
        <f t="shared" si="42"/>
        <v>0</v>
      </c>
      <c r="CX114" s="35">
        <f t="shared" si="42"/>
        <v>0</v>
      </c>
      <c r="CY114" s="35">
        <f t="shared" si="42"/>
        <v>0</v>
      </c>
      <c r="CZ114" s="281">
        <f t="shared" si="42"/>
        <v>0</v>
      </c>
    </row>
    <row r="115" spans="1:181" x14ac:dyDescent="0.2">
      <c r="A115" s="22" t="s">
        <v>189</v>
      </c>
      <c r="B115" s="22" t="s">
        <v>190</v>
      </c>
      <c r="C115" s="45"/>
      <c r="D115" s="45"/>
      <c r="E115" s="22" t="s">
        <v>173</v>
      </c>
      <c r="F115" s="38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32">
        <v>1</v>
      </c>
      <c r="Q115" s="38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1</v>
      </c>
      <c r="W115" s="19">
        <v>1</v>
      </c>
      <c r="X115" s="19">
        <v>1</v>
      </c>
      <c r="Y115" s="19">
        <v>1</v>
      </c>
      <c r="Z115" s="19">
        <v>1</v>
      </c>
      <c r="AA115" s="32">
        <v>1</v>
      </c>
      <c r="AB115" s="38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1</v>
      </c>
      <c r="AH115" s="19">
        <v>1</v>
      </c>
      <c r="AI115" s="19">
        <v>1</v>
      </c>
      <c r="AJ115" s="19">
        <v>1</v>
      </c>
      <c r="AK115" s="19">
        <v>1</v>
      </c>
      <c r="AL115" s="32">
        <v>1</v>
      </c>
      <c r="AM115" s="38"/>
      <c r="AR115" s="19">
        <v>2.90125E-2</v>
      </c>
      <c r="AS115" s="19">
        <v>3.0242999999999999E-2</v>
      </c>
      <c r="AT115" s="19">
        <v>3.1415999999999999E-2</v>
      </c>
      <c r="AU115" s="19">
        <v>3.1902300000000001E-2</v>
      </c>
      <c r="AW115" s="32">
        <v>3.4352500000000001E-2</v>
      </c>
      <c r="AX115" s="19">
        <v>0</v>
      </c>
      <c r="AY115" s="19">
        <v>0</v>
      </c>
      <c r="AZ115" s="19">
        <v>0</v>
      </c>
      <c r="BA115" s="19">
        <v>0</v>
      </c>
      <c r="BB115" s="19">
        <v>0</v>
      </c>
      <c r="BC115" s="19">
        <v>0</v>
      </c>
      <c r="BD115" s="19">
        <v>0</v>
      </c>
      <c r="BE115" s="19">
        <v>0</v>
      </c>
      <c r="BF115" s="19">
        <v>0</v>
      </c>
      <c r="BG115" s="19">
        <v>0</v>
      </c>
      <c r="BH115" s="19">
        <v>1</v>
      </c>
      <c r="BI115" s="38">
        <f t="shared" si="36"/>
        <v>0</v>
      </c>
      <c r="BJ115" s="19">
        <f t="shared" si="37"/>
        <v>0</v>
      </c>
      <c r="BK115" s="19">
        <f t="shared" si="38"/>
        <v>0</v>
      </c>
      <c r="BL115" s="19">
        <f t="shared" si="39"/>
        <v>0</v>
      </c>
      <c r="BM115" s="19">
        <f t="shared" si="40"/>
        <v>0</v>
      </c>
      <c r="BN115" s="19">
        <f t="shared" si="30"/>
        <v>0</v>
      </c>
      <c r="BO115" s="19">
        <f t="shared" si="31"/>
        <v>0</v>
      </c>
      <c r="BP115" s="19">
        <f t="shared" si="32"/>
        <v>0</v>
      </c>
      <c r="BQ115" s="19">
        <f t="shared" si="33"/>
        <v>0</v>
      </c>
      <c r="BR115" s="19">
        <f t="shared" si="34"/>
        <v>0</v>
      </c>
      <c r="BS115" s="32">
        <f t="shared" si="35"/>
        <v>1</v>
      </c>
      <c r="BT115" s="19">
        <v>0</v>
      </c>
      <c r="BU115" s="19">
        <v>3</v>
      </c>
      <c r="BV115" s="19">
        <v>3</v>
      </c>
      <c r="BW115" s="19">
        <v>2</v>
      </c>
      <c r="BX115" s="19">
        <v>0</v>
      </c>
      <c r="BY115" s="19">
        <v>0</v>
      </c>
      <c r="BZ115" s="19">
        <v>2</v>
      </c>
      <c r="CA115" s="19">
        <v>0</v>
      </c>
      <c r="CB115" s="19">
        <v>0</v>
      </c>
      <c r="CC115" s="19">
        <v>2</v>
      </c>
      <c r="CD115" s="32">
        <v>3</v>
      </c>
      <c r="CE115" s="19">
        <v>9</v>
      </c>
      <c r="CF115" s="19">
        <v>11</v>
      </c>
      <c r="CG115" s="19">
        <v>22</v>
      </c>
      <c r="CH115" s="19">
        <v>22</v>
      </c>
      <c r="CI115" s="19">
        <v>26</v>
      </c>
      <c r="CJ115" s="19">
        <v>17</v>
      </c>
      <c r="CK115" s="19">
        <v>16</v>
      </c>
      <c r="CL115" s="19">
        <v>22</v>
      </c>
      <c r="CM115" s="19">
        <v>17</v>
      </c>
      <c r="CN115" s="19">
        <v>29</v>
      </c>
      <c r="CO115" s="32">
        <v>54</v>
      </c>
      <c r="CP115" s="35">
        <f t="shared" si="42"/>
        <v>0</v>
      </c>
      <c r="CQ115" s="35">
        <f t="shared" si="42"/>
        <v>0.27272727272727271</v>
      </c>
      <c r="CR115" s="35">
        <f t="shared" si="42"/>
        <v>0.13636363636363635</v>
      </c>
      <c r="CS115" s="35">
        <f t="shared" si="42"/>
        <v>9.0909090909090912E-2</v>
      </c>
      <c r="CT115" s="35">
        <f t="shared" si="42"/>
        <v>0</v>
      </c>
      <c r="CU115" s="35">
        <f t="shared" si="42"/>
        <v>0</v>
      </c>
      <c r="CV115" s="35">
        <f t="shared" si="42"/>
        <v>0.125</v>
      </c>
      <c r="CW115" s="35">
        <f t="shared" si="42"/>
        <v>0</v>
      </c>
      <c r="CX115" s="35">
        <f t="shared" si="42"/>
        <v>0</v>
      </c>
      <c r="CY115" s="35">
        <f t="shared" si="42"/>
        <v>6.8965517241379309E-2</v>
      </c>
      <c r="CZ115" s="281">
        <f t="shared" si="42"/>
        <v>5.5555555555555552E-2</v>
      </c>
    </row>
    <row r="116" spans="1:181" x14ac:dyDescent="0.2">
      <c r="A116" s="22" t="s">
        <v>236</v>
      </c>
      <c r="B116" s="22" t="s">
        <v>237</v>
      </c>
      <c r="C116" s="45"/>
      <c r="D116" s="45">
        <v>2014</v>
      </c>
      <c r="E116" s="22" t="s">
        <v>173</v>
      </c>
      <c r="F116" s="38"/>
      <c r="H116" s="19">
        <v>0</v>
      </c>
      <c r="J116" s="19">
        <v>0</v>
      </c>
      <c r="K116" s="19">
        <v>1</v>
      </c>
      <c r="L116" s="19">
        <v>1</v>
      </c>
      <c r="M116" s="19">
        <v>1</v>
      </c>
      <c r="N116" s="19">
        <v>1</v>
      </c>
      <c r="O116" s="19">
        <v>1</v>
      </c>
      <c r="P116" s="32">
        <v>1</v>
      </c>
      <c r="Q116" s="38"/>
      <c r="S116" s="19">
        <v>0</v>
      </c>
      <c r="U116" s="19">
        <v>0</v>
      </c>
      <c r="V116" s="19">
        <v>0</v>
      </c>
      <c r="W116" s="19">
        <v>0</v>
      </c>
      <c r="X116" s="19">
        <v>1</v>
      </c>
      <c r="Y116" s="19">
        <v>1</v>
      </c>
      <c r="Z116" s="19">
        <v>1</v>
      </c>
      <c r="AA116" s="32">
        <v>1</v>
      </c>
      <c r="AB116" s="38"/>
      <c r="AD116" s="19">
        <v>0</v>
      </c>
      <c r="AF116" s="19">
        <v>0</v>
      </c>
      <c r="AG116" s="19">
        <v>0</v>
      </c>
      <c r="AH116" s="19">
        <v>0</v>
      </c>
      <c r="AI116" s="19">
        <v>1</v>
      </c>
      <c r="AJ116" s="19">
        <v>1</v>
      </c>
      <c r="AK116" s="19">
        <v>1</v>
      </c>
      <c r="AL116" s="32">
        <v>1</v>
      </c>
      <c r="AM116" s="38"/>
      <c r="AO116" s="19">
        <v>4.8586799999999998E-3</v>
      </c>
      <c r="AQ116" s="19">
        <v>5.76152E-3</v>
      </c>
      <c r="AR116" s="19">
        <v>4.6571299999999998E-3</v>
      </c>
      <c r="AS116" s="19">
        <v>5.1046499999999996E-3</v>
      </c>
      <c r="AT116" s="19">
        <v>2.7633600000000001E-2</v>
      </c>
      <c r="AU116" s="19">
        <v>2.8298199999999999E-2</v>
      </c>
      <c r="AV116" s="19">
        <v>4.1153700000000001E-2</v>
      </c>
      <c r="AW116" s="32">
        <v>3.2467900000000001E-2</v>
      </c>
      <c r="AZ116" s="19">
        <v>0</v>
      </c>
      <c r="BB116" s="19">
        <v>0</v>
      </c>
      <c r="BC116" s="19">
        <v>0</v>
      </c>
      <c r="BD116" s="19">
        <v>0</v>
      </c>
      <c r="BE116" s="19">
        <v>0</v>
      </c>
      <c r="BF116" s="19">
        <v>1</v>
      </c>
      <c r="BG116" s="19">
        <v>0</v>
      </c>
      <c r="BH116" s="19">
        <v>5</v>
      </c>
      <c r="BI116" s="38"/>
      <c r="BK116" s="19">
        <f t="shared" si="38"/>
        <v>0</v>
      </c>
      <c r="BM116" s="19">
        <f t="shared" si="40"/>
        <v>0</v>
      </c>
      <c r="BN116" s="19">
        <f t="shared" si="30"/>
        <v>0</v>
      </c>
      <c r="BO116" s="19">
        <f t="shared" si="31"/>
        <v>0</v>
      </c>
      <c r="BP116" s="19">
        <f t="shared" si="32"/>
        <v>0</v>
      </c>
      <c r="BQ116" s="19">
        <f t="shared" si="33"/>
        <v>1</v>
      </c>
      <c r="BR116" s="19">
        <f t="shared" si="34"/>
        <v>0</v>
      </c>
      <c r="BS116" s="32">
        <f t="shared" si="35"/>
        <v>1</v>
      </c>
      <c r="BT116" s="19">
        <v>1</v>
      </c>
      <c r="BU116" s="19">
        <v>0</v>
      </c>
      <c r="BV116" s="19">
        <v>1</v>
      </c>
      <c r="BW116" s="19">
        <v>0</v>
      </c>
      <c r="BX116" s="19">
        <v>2</v>
      </c>
      <c r="BY116" s="19">
        <v>2</v>
      </c>
      <c r="BZ116" s="19">
        <v>0</v>
      </c>
      <c r="CA116" s="19">
        <v>1</v>
      </c>
      <c r="CB116" s="19">
        <v>0</v>
      </c>
      <c r="CC116" s="19">
        <v>1</v>
      </c>
      <c r="CD116" s="32">
        <v>2</v>
      </c>
      <c r="CE116" s="19">
        <v>11</v>
      </c>
      <c r="CF116" s="19">
        <v>2</v>
      </c>
      <c r="CG116" s="19">
        <v>36</v>
      </c>
      <c r="CH116" s="19">
        <v>58</v>
      </c>
      <c r="CI116" s="19">
        <v>67</v>
      </c>
      <c r="CJ116" s="19">
        <v>74</v>
      </c>
      <c r="CK116" s="19">
        <v>76</v>
      </c>
      <c r="CL116" s="19">
        <v>68</v>
      </c>
      <c r="CM116" s="19">
        <v>66</v>
      </c>
      <c r="CN116" s="19">
        <v>59</v>
      </c>
      <c r="CO116" s="32">
        <v>92</v>
      </c>
      <c r="CP116" s="35">
        <f t="shared" si="42"/>
        <v>9.0909090909090912E-2</v>
      </c>
      <c r="CQ116" s="35">
        <f t="shared" si="42"/>
        <v>0</v>
      </c>
      <c r="CR116" s="35">
        <f t="shared" si="42"/>
        <v>2.7777777777777776E-2</v>
      </c>
      <c r="CS116" s="35">
        <f t="shared" si="42"/>
        <v>0</v>
      </c>
      <c r="CT116" s="35">
        <f t="shared" si="42"/>
        <v>2.9850746268656716E-2</v>
      </c>
      <c r="CU116" s="35">
        <f t="shared" si="42"/>
        <v>2.7027027027027029E-2</v>
      </c>
      <c r="CV116" s="35">
        <f t="shared" si="42"/>
        <v>0</v>
      </c>
      <c r="CW116" s="35">
        <f t="shared" si="42"/>
        <v>1.4705882352941176E-2</v>
      </c>
      <c r="CX116" s="35">
        <f t="shared" si="42"/>
        <v>0</v>
      </c>
      <c r="CY116" s="35">
        <f t="shared" si="42"/>
        <v>1.6949152542372881E-2</v>
      </c>
      <c r="CZ116" s="281">
        <f t="shared" si="42"/>
        <v>2.1739130434782608E-2</v>
      </c>
    </row>
    <row r="117" spans="1:181" x14ac:dyDescent="0.2">
      <c r="A117" s="22" t="s">
        <v>238</v>
      </c>
      <c r="B117" s="22" t="s">
        <v>239</v>
      </c>
      <c r="C117" s="45"/>
      <c r="D117" s="45">
        <v>2013</v>
      </c>
      <c r="E117" s="22" t="s">
        <v>173</v>
      </c>
      <c r="F117" s="38">
        <v>1</v>
      </c>
      <c r="G117" s="19">
        <v>1</v>
      </c>
      <c r="H117" s="19">
        <v>1</v>
      </c>
      <c r="I117" s="19">
        <v>1</v>
      </c>
      <c r="P117" s="32"/>
      <c r="Q117" s="38">
        <v>1</v>
      </c>
      <c r="R117" s="19">
        <v>1</v>
      </c>
      <c r="S117" s="19">
        <v>1</v>
      </c>
      <c r="T117" s="19">
        <v>1</v>
      </c>
      <c r="AA117" s="32"/>
      <c r="AB117" s="38">
        <v>1</v>
      </c>
      <c r="AC117" s="19">
        <v>1</v>
      </c>
      <c r="AD117" s="19">
        <v>1</v>
      </c>
      <c r="AE117" s="19">
        <v>1</v>
      </c>
      <c r="AL117" s="32"/>
      <c r="AM117" s="38">
        <v>2.27195E-2</v>
      </c>
      <c r="AN117" s="19">
        <v>2.3965500000000001E-2</v>
      </c>
      <c r="AO117" s="19">
        <v>3.9600099999999999E-2</v>
      </c>
      <c r="AP117" s="19">
        <v>2.3052900000000001E-2</v>
      </c>
      <c r="AW117" s="32"/>
      <c r="AX117" s="19">
        <v>0</v>
      </c>
      <c r="AY117" s="19">
        <v>0</v>
      </c>
      <c r="AZ117" s="19">
        <v>0</v>
      </c>
      <c r="BA117" s="19">
        <v>0</v>
      </c>
      <c r="BI117" s="38">
        <f t="shared" si="36"/>
        <v>0</v>
      </c>
      <c r="BJ117" s="19">
        <f t="shared" si="37"/>
        <v>0</v>
      </c>
      <c r="BK117" s="19">
        <f t="shared" si="38"/>
        <v>0</v>
      </c>
      <c r="BL117" s="19">
        <f t="shared" si="39"/>
        <v>0</v>
      </c>
      <c r="BS117" s="32"/>
      <c r="BT117" s="19">
        <v>0</v>
      </c>
      <c r="BU117" s="19">
        <v>0</v>
      </c>
      <c r="BV117" s="19">
        <v>0</v>
      </c>
      <c r="BW117" s="19">
        <v>0</v>
      </c>
      <c r="BX117" s="19">
        <v>0</v>
      </c>
      <c r="BY117" s="19">
        <v>0</v>
      </c>
      <c r="BZ117" s="19">
        <v>0</v>
      </c>
      <c r="CA117" s="19">
        <v>0</v>
      </c>
      <c r="CB117" s="19">
        <v>0</v>
      </c>
      <c r="CC117" s="19">
        <v>0</v>
      </c>
      <c r="CD117" s="32">
        <v>0</v>
      </c>
      <c r="CE117" s="19">
        <v>22</v>
      </c>
      <c r="CF117" s="19">
        <v>23</v>
      </c>
      <c r="CG117" s="19">
        <v>36</v>
      </c>
      <c r="CH117" s="19">
        <v>29</v>
      </c>
      <c r="CI117" s="19">
        <v>28</v>
      </c>
      <c r="CJ117" s="19">
        <v>0</v>
      </c>
      <c r="CK117" s="19">
        <v>0</v>
      </c>
      <c r="CL117" s="19">
        <v>0</v>
      </c>
      <c r="CM117" s="19">
        <v>0</v>
      </c>
      <c r="CN117" s="19">
        <v>0</v>
      </c>
      <c r="CO117" s="32">
        <v>0</v>
      </c>
      <c r="CP117" s="35">
        <f t="shared" si="42"/>
        <v>0</v>
      </c>
      <c r="CQ117" s="35">
        <f t="shared" si="42"/>
        <v>0</v>
      </c>
      <c r="CR117" s="35">
        <f t="shared" si="42"/>
        <v>0</v>
      </c>
      <c r="CS117" s="35">
        <f t="shared" si="42"/>
        <v>0</v>
      </c>
      <c r="CT117" s="35">
        <f t="shared" si="42"/>
        <v>0</v>
      </c>
      <c r="CU117" s="35">
        <f t="shared" si="42"/>
        <v>0</v>
      </c>
      <c r="CV117" s="35">
        <f t="shared" si="42"/>
        <v>0</v>
      </c>
      <c r="CW117" s="35">
        <f t="shared" si="42"/>
        <v>0</v>
      </c>
      <c r="CX117" s="35">
        <f t="shared" si="42"/>
        <v>0</v>
      </c>
      <c r="CY117" s="35">
        <f t="shared" si="42"/>
        <v>0</v>
      </c>
      <c r="CZ117" s="281">
        <f t="shared" si="42"/>
        <v>0</v>
      </c>
    </row>
    <row r="118" spans="1:181" x14ac:dyDescent="0.2">
      <c r="A118" s="22" t="s">
        <v>244</v>
      </c>
      <c r="B118" s="22" t="s">
        <v>245</v>
      </c>
      <c r="C118" s="45"/>
      <c r="D118" s="45">
        <v>2014</v>
      </c>
      <c r="E118" s="22" t="s">
        <v>173</v>
      </c>
      <c r="F118" s="38"/>
      <c r="H118" s="19">
        <v>0</v>
      </c>
      <c r="I118" s="19">
        <v>1</v>
      </c>
      <c r="P118" s="32"/>
      <c r="Q118" s="38"/>
      <c r="S118" s="19">
        <v>1</v>
      </c>
      <c r="T118" s="19">
        <v>1</v>
      </c>
      <c r="AA118" s="32"/>
      <c r="AB118" s="38"/>
      <c r="AD118" s="19">
        <v>1</v>
      </c>
      <c r="AE118" s="19">
        <v>1</v>
      </c>
      <c r="AL118" s="32"/>
      <c r="AM118" s="38"/>
      <c r="AO118" s="19">
        <v>2.5530600000000001E-2</v>
      </c>
      <c r="AP118" s="19">
        <v>2.6576300000000001E-2</v>
      </c>
      <c r="AW118" s="32"/>
      <c r="AZ118" s="19">
        <v>1</v>
      </c>
      <c r="BA118" s="19">
        <v>0</v>
      </c>
      <c r="BI118" s="38"/>
      <c r="BK118" s="19">
        <f t="shared" si="38"/>
        <v>1</v>
      </c>
      <c r="BL118" s="19">
        <f t="shared" si="39"/>
        <v>0</v>
      </c>
      <c r="BS118" s="32"/>
      <c r="BT118" s="19">
        <v>1</v>
      </c>
      <c r="BU118" s="19">
        <v>1</v>
      </c>
      <c r="BV118" s="19">
        <v>0</v>
      </c>
      <c r="BW118" s="19">
        <v>0</v>
      </c>
      <c r="BX118" s="19">
        <v>0</v>
      </c>
      <c r="BY118" s="19">
        <v>0</v>
      </c>
      <c r="BZ118" s="19">
        <v>0</v>
      </c>
      <c r="CA118" s="19">
        <v>0</v>
      </c>
      <c r="CB118" s="19">
        <v>0</v>
      </c>
      <c r="CC118" s="19">
        <v>0</v>
      </c>
      <c r="CD118" s="32">
        <v>0</v>
      </c>
      <c r="CE118" s="19">
        <v>75</v>
      </c>
      <c r="CF118" s="19">
        <v>43</v>
      </c>
      <c r="CG118" s="19">
        <v>24</v>
      </c>
      <c r="CH118" s="19">
        <v>11</v>
      </c>
      <c r="CI118" s="19">
        <v>15</v>
      </c>
      <c r="CJ118" s="19">
        <v>0</v>
      </c>
      <c r="CK118" s="19">
        <v>2</v>
      </c>
      <c r="CL118" s="19">
        <v>0</v>
      </c>
      <c r="CM118" s="19">
        <v>0</v>
      </c>
      <c r="CN118" s="19">
        <v>0</v>
      </c>
      <c r="CO118" s="32">
        <v>0</v>
      </c>
      <c r="CP118" s="35">
        <f t="shared" si="42"/>
        <v>1.3333333333333334E-2</v>
      </c>
      <c r="CQ118" s="35">
        <f t="shared" si="42"/>
        <v>2.3255813953488372E-2</v>
      </c>
      <c r="CR118" s="35">
        <f t="shared" si="42"/>
        <v>0</v>
      </c>
      <c r="CS118" s="35">
        <f t="shared" si="42"/>
        <v>0</v>
      </c>
      <c r="CT118" s="35">
        <f t="shared" si="42"/>
        <v>0</v>
      </c>
      <c r="CU118" s="35">
        <f t="shared" si="42"/>
        <v>0</v>
      </c>
      <c r="CV118" s="35">
        <f t="shared" si="42"/>
        <v>0</v>
      </c>
      <c r="CW118" s="35">
        <f t="shared" si="42"/>
        <v>0</v>
      </c>
      <c r="CX118" s="35">
        <f t="shared" si="42"/>
        <v>0</v>
      </c>
      <c r="CY118" s="35">
        <f t="shared" si="42"/>
        <v>0</v>
      </c>
      <c r="CZ118" s="281">
        <f t="shared" si="42"/>
        <v>0</v>
      </c>
    </row>
    <row r="119" spans="1:181" x14ac:dyDescent="0.2">
      <c r="A119" s="22" t="s">
        <v>205</v>
      </c>
      <c r="B119" s="22" t="s">
        <v>206</v>
      </c>
      <c r="C119" s="45"/>
      <c r="D119" s="45"/>
      <c r="E119" s="22" t="s">
        <v>173</v>
      </c>
      <c r="F119" s="38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32">
        <v>1</v>
      </c>
      <c r="Q119" s="38">
        <v>1</v>
      </c>
      <c r="R119" s="19">
        <v>1</v>
      </c>
      <c r="S119" s="19">
        <v>0</v>
      </c>
      <c r="T119" s="19">
        <v>1</v>
      </c>
      <c r="U119" s="19">
        <v>1</v>
      </c>
      <c r="V119" s="19">
        <v>0</v>
      </c>
      <c r="W119" s="19">
        <v>1</v>
      </c>
      <c r="X119" s="19">
        <v>0</v>
      </c>
      <c r="Y119" s="19">
        <v>0</v>
      </c>
      <c r="Z119" s="19">
        <v>1</v>
      </c>
      <c r="AA119" s="32">
        <v>1</v>
      </c>
      <c r="AB119" s="38">
        <v>1</v>
      </c>
      <c r="AC119" s="19">
        <v>1</v>
      </c>
      <c r="AD119" s="19">
        <v>0</v>
      </c>
      <c r="AE119" s="19">
        <v>1</v>
      </c>
      <c r="AF119" s="19">
        <v>1</v>
      </c>
      <c r="AG119" s="19">
        <v>1</v>
      </c>
      <c r="AH119" s="19">
        <v>1</v>
      </c>
      <c r="AI119" s="19">
        <v>0</v>
      </c>
      <c r="AJ119" s="19">
        <v>0</v>
      </c>
      <c r="AK119" s="19">
        <v>1</v>
      </c>
      <c r="AL119" s="32">
        <v>1</v>
      </c>
      <c r="AM119" s="19">
        <v>3.0604599999999999E-2</v>
      </c>
      <c r="AN119" s="19">
        <v>3.0134299999999999E-2</v>
      </c>
      <c r="AO119" s="19">
        <v>3.5388099999999999E-2</v>
      </c>
      <c r="AP119" s="19">
        <v>3.64622E-2</v>
      </c>
      <c r="AQ119" s="19">
        <v>3.8581699999999997E-2</v>
      </c>
      <c r="AR119" s="19">
        <v>3.5860700000000002E-2</v>
      </c>
      <c r="AS119" s="19">
        <v>3.12891E-2</v>
      </c>
      <c r="AT119" s="19">
        <v>2.3640700000000001E-2</v>
      </c>
      <c r="AU119" s="19">
        <v>1.46789E-2</v>
      </c>
      <c r="AV119" s="19">
        <v>2.7451E-2</v>
      </c>
      <c r="AW119" s="19">
        <v>2.8591499999999999E-2</v>
      </c>
      <c r="AX119" s="19">
        <v>0</v>
      </c>
      <c r="AY119" s="19">
        <v>0</v>
      </c>
      <c r="AZ119" s="19">
        <v>0</v>
      </c>
      <c r="BA119" s="19">
        <v>0</v>
      </c>
      <c r="BB119" s="19">
        <v>0</v>
      </c>
      <c r="BC119" s="19">
        <v>0</v>
      </c>
      <c r="BD119" s="19">
        <v>0</v>
      </c>
      <c r="BE119" s="19">
        <v>0</v>
      </c>
      <c r="BF119" s="19">
        <v>0</v>
      </c>
      <c r="BG119" s="19">
        <v>0</v>
      </c>
      <c r="BH119" s="19">
        <v>0</v>
      </c>
      <c r="BI119" s="38">
        <f t="shared" si="36"/>
        <v>0</v>
      </c>
      <c r="BJ119" s="19">
        <f t="shared" si="37"/>
        <v>0</v>
      </c>
      <c r="BK119" s="19">
        <f t="shared" si="38"/>
        <v>0</v>
      </c>
      <c r="BL119" s="19">
        <f t="shared" si="39"/>
        <v>0</v>
      </c>
      <c r="BM119" s="19">
        <f t="shared" si="40"/>
        <v>0</v>
      </c>
      <c r="BN119" s="19">
        <f t="shared" si="30"/>
        <v>0</v>
      </c>
      <c r="BO119" s="19">
        <f t="shared" si="31"/>
        <v>0</v>
      </c>
      <c r="BP119" s="19">
        <f t="shared" si="32"/>
        <v>0</v>
      </c>
      <c r="BQ119" s="19">
        <f t="shared" si="33"/>
        <v>0</v>
      </c>
      <c r="BR119" s="19">
        <f t="shared" si="34"/>
        <v>0</v>
      </c>
      <c r="BS119" s="32">
        <f t="shared" si="35"/>
        <v>0</v>
      </c>
      <c r="BT119" s="19">
        <v>0</v>
      </c>
      <c r="BU119" s="19">
        <v>0</v>
      </c>
      <c r="BV119" s="19">
        <v>0</v>
      </c>
      <c r="BW119" s="19">
        <v>1</v>
      </c>
      <c r="BX119" s="19">
        <v>0</v>
      </c>
      <c r="BY119" s="19">
        <v>2</v>
      </c>
      <c r="BZ119" s="19">
        <v>4</v>
      </c>
      <c r="CA119" s="19">
        <v>6</v>
      </c>
      <c r="CB119" s="19">
        <v>4</v>
      </c>
      <c r="CC119" s="19">
        <v>8</v>
      </c>
      <c r="CD119" s="32">
        <v>27</v>
      </c>
      <c r="CE119" s="19">
        <v>25</v>
      </c>
      <c r="CF119" s="19">
        <v>5</v>
      </c>
      <c r="CG119" s="19">
        <v>13</v>
      </c>
      <c r="CH119" s="19">
        <v>26</v>
      </c>
      <c r="CI119" s="19">
        <v>37</v>
      </c>
      <c r="CJ119" s="19">
        <v>49</v>
      </c>
      <c r="CK119" s="19">
        <v>81</v>
      </c>
      <c r="CL119" s="19">
        <v>113</v>
      </c>
      <c r="CM119" s="19">
        <v>85</v>
      </c>
      <c r="CN119" s="19">
        <v>160</v>
      </c>
      <c r="CO119" s="32">
        <v>280</v>
      </c>
      <c r="CP119" s="35">
        <f t="shared" si="42"/>
        <v>0</v>
      </c>
      <c r="CQ119" s="35">
        <f t="shared" si="42"/>
        <v>0</v>
      </c>
      <c r="CR119" s="35">
        <f t="shared" si="42"/>
        <v>0</v>
      </c>
      <c r="CS119" s="35">
        <f t="shared" si="42"/>
        <v>3.8461538461538464E-2</v>
      </c>
      <c r="CT119" s="35">
        <f t="shared" si="42"/>
        <v>0</v>
      </c>
      <c r="CU119" s="35">
        <f t="shared" si="42"/>
        <v>4.0816326530612242E-2</v>
      </c>
      <c r="CV119" s="35">
        <f t="shared" si="42"/>
        <v>4.9382716049382713E-2</v>
      </c>
      <c r="CW119" s="35">
        <f t="shared" si="42"/>
        <v>5.3097345132743362E-2</v>
      </c>
      <c r="CX119" s="35">
        <f t="shared" si="42"/>
        <v>4.7058823529411764E-2</v>
      </c>
      <c r="CY119" s="35">
        <f t="shared" si="42"/>
        <v>0.05</v>
      </c>
      <c r="CZ119" s="281">
        <f t="shared" si="42"/>
        <v>9.6428571428571433E-2</v>
      </c>
      <c r="FC119" s="32"/>
      <c r="FD119" s="38"/>
      <c r="FN119" s="32"/>
      <c r="FY119" s="32"/>
    </row>
    <row r="120" spans="1:181" x14ac:dyDescent="0.2">
      <c r="A120" s="22" t="s">
        <v>220</v>
      </c>
      <c r="B120" s="22" t="s">
        <v>221</v>
      </c>
      <c r="C120" s="45"/>
      <c r="D120" s="45"/>
      <c r="E120" s="22" t="s">
        <v>173</v>
      </c>
      <c r="F120" s="38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1</v>
      </c>
      <c r="M120" s="19">
        <v>1</v>
      </c>
      <c r="N120" s="19">
        <v>0</v>
      </c>
      <c r="O120" s="19">
        <v>1</v>
      </c>
      <c r="P120" s="32">
        <v>1</v>
      </c>
      <c r="Q120" s="38">
        <v>1</v>
      </c>
      <c r="R120" s="19">
        <v>1</v>
      </c>
      <c r="S120" s="19">
        <v>1</v>
      </c>
      <c r="T120" s="19">
        <v>1</v>
      </c>
      <c r="U120" s="19">
        <v>1</v>
      </c>
      <c r="V120" s="19">
        <v>1</v>
      </c>
      <c r="W120" s="19">
        <v>1</v>
      </c>
      <c r="X120" s="19">
        <v>1</v>
      </c>
      <c r="Y120" s="19">
        <v>1</v>
      </c>
      <c r="Z120" s="19">
        <v>1</v>
      </c>
      <c r="AA120" s="32">
        <v>1</v>
      </c>
      <c r="AB120" s="38">
        <v>1</v>
      </c>
      <c r="AC120" s="19">
        <v>1</v>
      </c>
      <c r="AD120" s="19">
        <v>1</v>
      </c>
      <c r="AE120" s="19">
        <v>1</v>
      </c>
      <c r="AF120" s="19">
        <v>1</v>
      </c>
      <c r="AG120" s="19">
        <v>1</v>
      </c>
      <c r="AH120" s="19">
        <v>1</v>
      </c>
      <c r="AI120" s="19">
        <v>1</v>
      </c>
      <c r="AJ120" s="19">
        <v>1</v>
      </c>
      <c r="AK120" s="19">
        <v>1</v>
      </c>
      <c r="AL120" s="32">
        <v>1</v>
      </c>
      <c r="AM120" s="38">
        <v>3.2937399999999999E-2</v>
      </c>
      <c r="AN120" s="19">
        <v>3.1602900000000003E-2</v>
      </c>
      <c r="AO120" s="19">
        <v>3.0286199999999999E-2</v>
      </c>
      <c r="AP120" s="19">
        <v>2.7556299999999999E-2</v>
      </c>
      <c r="AQ120" s="19">
        <v>2.6685400000000001E-2</v>
      </c>
      <c r="AR120" s="19">
        <v>2.7925700000000001E-2</v>
      </c>
      <c r="AS120" s="19">
        <v>3.2752099999999999E-2</v>
      </c>
      <c r="AT120" s="19">
        <v>3.1945000000000001E-2</v>
      </c>
      <c r="AU120" s="19">
        <v>3.22403E-2</v>
      </c>
      <c r="AV120" s="19">
        <v>4.16961E-2</v>
      </c>
      <c r="AW120" s="32">
        <v>3.7203100000000003E-2</v>
      </c>
      <c r="AX120" s="19">
        <v>0</v>
      </c>
      <c r="AY120" s="19">
        <v>1</v>
      </c>
      <c r="AZ120" s="19">
        <v>0</v>
      </c>
      <c r="BA120" s="19">
        <v>0</v>
      </c>
      <c r="BB120" s="19">
        <v>0</v>
      </c>
      <c r="BC120" s="19">
        <v>0</v>
      </c>
      <c r="BD120" s="19">
        <v>1</v>
      </c>
      <c r="BE120" s="19">
        <v>0</v>
      </c>
      <c r="BF120" s="19">
        <v>2</v>
      </c>
      <c r="BG120" s="19">
        <v>6</v>
      </c>
      <c r="BH120" s="19">
        <v>3</v>
      </c>
      <c r="BI120" s="38">
        <f t="shared" si="36"/>
        <v>0</v>
      </c>
      <c r="BJ120" s="19">
        <f t="shared" si="37"/>
        <v>1</v>
      </c>
      <c r="BK120" s="19">
        <f t="shared" si="38"/>
        <v>0</v>
      </c>
      <c r="BL120" s="19">
        <f t="shared" si="39"/>
        <v>0</v>
      </c>
      <c r="BM120" s="19">
        <f t="shared" si="40"/>
        <v>0</v>
      </c>
      <c r="BN120" s="19">
        <f t="shared" si="30"/>
        <v>0</v>
      </c>
      <c r="BO120" s="19">
        <f t="shared" si="31"/>
        <v>1</v>
      </c>
      <c r="BP120" s="19">
        <f t="shared" si="32"/>
        <v>0</v>
      </c>
      <c r="BQ120" s="19">
        <f t="shared" si="33"/>
        <v>1</v>
      </c>
      <c r="BR120" s="19">
        <f t="shared" si="34"/>
        <v>1</v>
      </c>
      <c r="BS120" s="32">
        <f t="shared" si="35"/>
        <v>1</v>
      </c>
      <c r="BT120" s="19">
        <v>34</v>
      </c>
      <c r="BU120" s="19">
        <v>20</v>
      </c>
      <c r="BV120" s="19">
        <v>24</v>
      </c>
      <c r="BW120" s="19">
        <v>14</v>
      </c>
      <c r="BX120" s="19">
        <v>8</v>
      </c>
      <c r="BY120" s="19">
        <v>10</v>
      </c>
      <c r="BZ120" s="19">
        <v>16</v>
      </c>
      <c r="CA120" s="19">
        <v>12</v>
      </c>
      <c r="CB120" s="19">
        <v>15</v>
      </c>
      <c r="CC120" s="19">
        <v>36</v>
      </c>
      <c r="CD120" s="32">
        <v>64</v>
      </c>
      <c r="CE120" s="19">
        <v>662</v>
      </c>
      <c r="CF120" s="19">
        <v>404</v>
      </c>
      <c r="CG120" s="19">
        <v>685</v>
      </c>
      <c r="CH120" s="19">
        <v>758</v>
      </c>
      <c r="CI120" s="19">
        <v>618</v>
      </c>
      <c r="CJ120" s="19">
        <v>468</v>
      </c>
      <c r="CK120" s="19">
        <v>506</v>
      </c>
      <c r="CL120" s="19">
        <v>502</v>
      </c>
      <c r="CM120" s="19">
        <v>612</v>
      </c>
      <c r="CN120" s="19">
        <v>688</v>
      </c>
      <c r="CO120" s="32">
        <v>720</v>
      </c>
      <c r="CP120" s="35">
        <f t="shared" si="42"/>
        <v>5.1359516616314202E-2</v>
      </c>
      <c r="CQ120" s="35">
        <f t="shared" si="42"/>
        <v>4.9504950495049507E-2</v>
      </c>
      <c r="CR120" s="35">
        <f t="shared" si="42"/>
        <v>3.5036496350364967E-2</v>
      </c>
      <c r="CS120" s="35">
        <f t="shared" si="42"/>
        <v>1.8469656992084433E-2</v>
      </c>
      <c r="CT120" s="35">
        <f t="shared" si="42"/>
        <v>1.2944983818770227E-2</v>
      </c>
      <c r="CU120" s="35">
        <f t="shared" si="42"/>
        <v>2.1367521367521368E-2</v>
      </c>
      <c r="CV120" s="35">
        <f t="shared" si="42"/>
        <v>3.1620553359683792E-2</v>
      </c>
      <c r="CW120" s="35">
        <f t="shared" si="42"/>
        <v>2.3904382470119521E-2</v>
      </c>
      <c r="CX120" s="35">
        <f t="shared" si="42"/>
        <v>2.4509803921568627E-2</v>
      </c>
      <c r="CY120" s="35">
        <f t="shared" si="42"/>
        <v>5.232558139534884E-2</v>
      </c>
      <c r="CZ120" s="281">
        <f t="shared" si="42"/>
        <v>8.8888888888888892E-2</v>
      </c>
    </row>
    <row r="121" spans="1:181" x14ac:dyDescent="0.2">
      <c r="A121" s="22" t="s">
        <v>191</v>
      </c>
      <c r="B121" s="22" t="s">
        <v>4008</v>
      </c>
      <c r="C121" s="45"/>
      <c r="D121" s="45">
        <v>2014</v>
      </c>
      <c r="E121" s="22" t="s">
        <v>173</v>
      </c>
      <c r="F121" s="38">
        <v>0</v>
      </c>
      <c r="G121" s="19">
        <v>0</v>
      </c>
      <c r="H121" s="19">
        <v>0</v>
      </c>
      <c r="I121" s="19">
        <v>0</v>
      </c>
      <c r="P121" s="32"/>
      <c r="Q121" s="38">
        <v>1</v>
      </c>
      <c r="R121" s="19">
        <v>1</v>
      </c>
      <c r="S121" s="19">
        <v>1</v>
      </c>
      <c r="T121" s="19">
        <v>1</v>
      </c>
      <c r="AA121" s="32"/>
      <c r="AB121" s="38">
        <v>1</v>
      </c>
      <c r="AC121" s="19">
        <v>1</v>
      </c>
      <c r="AD121" s="19">
        <v>1</v>
      </c>
      <c r="AE121" s="19">
        <v>1</v>
      </c>
      <c r="AL121" s="32"/>
      <c r="AM121" s="38">
        <v>3.0838600000000001E-2</v>
      </c>
      <c r="AN121" s="19">
        <v>3.1969699999999997E-2</v>
      </c>
      <c r="AO121" s="19">
        <v>3.2502900000000001E-2</v>
      </c>
      <c r="AP121" s="19">
        <v>3.1819199999999999E-2</v>
      </c>
      <c r="AW121" s="32"/>
      <c r="AX121" s="19">
        <v>0</v>
      </c>
      <c r="AY121" s="19">
        <v>0</v>
      </c>
      <c r="AZ121" s="19">
        <v>0</v>
      </c>
      <c r="BA121" s="19">
        <v>0</v>
      </c>
      <c r="BI121" s="38">
        <f t="shared" si="36"/>
        <v>0</v>
      </c>
      <c r="BJ121" s="19">
        <f t="shared" si="37"/>
        <v>0</v>
      </c>
      <c r="BK121" s="19">
        <f t="shared" si="38"/>
        <v>0</v>
      </c>
      <c r="BL121" s="19">
        <f t="shared" si="39"/>
        <v>0</v>
      </c>
      <c r="BS121" s="32"/>
      <c r="BT121" s="19">
        <v>0</v>
      </c>
      <c r="BU121" s="19">
        <v>0</v>
      </c>
      <c r="BV121" s="19">
        <v>0</v>
      </c>
      <c r="BW121" s="19">
        <v>1</v>
      </c>
      <c r="BX121" s="19">
        <v>0</v>
      </c>
      <c r="BY121" s="19">
        <v>0</v>
      </c>
      <c r="BZ121" s="19">
        <v>0</v>
      </c>
      <c r="CA121" s="19">
        <v>0</v>
      </c>
      <c r="CB121" s="19">
        <v>0</v>
      </c>
      <c r="CC121" s="19">
        <v>1</v>
      </c>
      <c r="CD121" s="32">
        <v>0</v>
      </c>
      <c r="CE121" s="19">
        <v>14</v>
      </c>
      <c r="CF121" s="19">
        <v>3</v>
      </c>
      <c r="CG121" s="19">
        <v>7</v>
      </c>
      <c r="CH121" s="19">
        <v>19</v>
      </c>
      <c r="CI121" s="19">
        <v>6</v>
      </c>
      <c r="CJ121" s="19">
        <v>0</v>
      </c>
      <c r="CK121" s="19">
        <v>1</v>
      </c>
      <c r="CL121" s="19">
        <v>0</v>
      </c>
      <c r="CM121" s="19">
        <v>0</v>
      </c>
      <c r="CN121" s="19">
        <v>1</v>
      </c>
      <c r="CO121" s="32">
        <v>0</v>
      </c>
      <c r="CP121" s="35">
        <f t="shared" si="42"/>
        <v>0</v>
      </c>
      <c r="CQ121" s="35">
        <f t="shared" si="42"/>
        <v>0</v>
      </c>
      <c r="CR121" s="35">
        <f t="shared" si="42"/>
        <v>0</v>
      </c>
      <c r="CS121" s="35">
        <f t="shared" si="42"/>
        <v>5.2631578947368418E-2</v>
      </c>
      <c r="CT121" s="35">
        <f t="shared" si="42"/>
        <v>0</v>
      </c>
      <c r="CU121" s="35">
        <f t="shared" si="42"/>
        <v>0</v>
      </c>
      <c r="CV121" s="35">
        <f t="shared" si="42"/>
        <v>0</v>
      </c>
      <c r="CW121" s="35">
        <f t="shared" si="42"/>
        <v>0</v>
      </c>
      <c r="CX121" s="35">
        <f t="shared" si="42"/>
        <v>0</v>
      </c>
      <c r="CY121" s="35">
        <f t="shared" si="42"/>
        <v>1</v>
      </c>
      <c r="CZ121" s="281">
        <f t="shared" si="42"/>
        <v>0</v>
      </c>
    </row>
    <row r="122" spans="1:181" x14ac:dyDescent="0.2">
      <c r="A122" s="22" t="s">
        <v>222</v>
      </c>
      <c r="B122" s="22" t="s">
        <v>223</v>
      </c>
      <c r="C122" s="45"/>
      <c r="D122" s="45"/>
      <c r="E122" s="22" t="s">
        <v>173</v>
      </c>
      <c r="F122" s="38">
        <v>1</v>
      </c>
      <c r="G122" s="19">
        <v>1</v>
      </c>
      <c r="H122" s="19">
        <v>1</v>
      </c>
      <c r="I122" s="19">
        <v>1</v>
      </c>
      <c r="J122" s="19">
        <v>1</v>
      </c>
      <c r="K122" s="19">
        <v>1</v>
      </c>
      <c r="L122" s="19">
        <v>1</v>
      </c>
      <c r="M122" s="19">
        <v>1</v>
      </c>
      <c r="N122" s="19">
        <v>1</v>
      </c>
      <c r="O122" s="19">
        <v>1</v>
      </c>
      <c r="P122" s="32">
        <v>1</v>
      </c>
      <c r="Q122" s="38">
        <v>1</v>
      </c>
      <c r="R122" s="19">
        <v>1</v>
      </c>
      <c r="S122" s="19">
        <v>1</v>
      </c>
      <c r="T122" s="19">
        <v>1</v>
      </c>
      <c r="U122" s="19">
        <v>1</v>
      </c>
      <c r="V122" s="19">
        <v>1</v>
      </c>
      <c r="W122" s="19">
        <v>1</v>
      </c>
      <c r="X122" s="19">
        <v>1</v>
      </c>
      <c r="Y122" s="19">
        <v>1</v>
      </c>
      <c r="Z122" s="19">
        <v>1</v>
      </c>
      <c r="AA122" s="32">
        <v>1</v>
      </c>
      <c r="AB122" s="38">
        <v>1</v>
      </c>
      <c r="AC122" s="19">
        <v>1</v>
      </c>
      <c r="AD122" s="19">
        <v>1</v>
      </c>
      <c r="AE122" s="19">
        <v>1</v>
      </c>
      <c r="AF122" s="19">
        <v>1</v>
      </c>
      <c r="AG122" s="19">
        <v>1</v>
      </c>
      <c r="AH122" s="19">
        <v>1</v>
      </c>
      <c r="AI122" s="19">
        <v>1</v>
      </c>
      <c r="AJ122" s="19">
        <v>1</v>
      </c>
      <c r="AK122" s="19">
        <v>1</v>
      </c>
      <c r="AL122" s="32">
        <v>1</v>
      </c>
      <c r="AM122" s="38">
        <v>3.81581E-2</v>
      </c>
      <c r="AN122" s="19">
        <v>3.7249999999999998E-2</v>
      </c>
      <c r="AO122" s="19">
        <v>3.81873E-2</v>
      </c>
      <c r="AP122" s="19">
        <v>3.7603400000000002E-2</v>
      </c>
      <c r="AQ122" s="19">
        <v>3.64195E-2</v>
      </c>
      <c r="AR122" s="19">
        <v>3.6878599999999997E-2</v>
      </c>
      <c r="AS122" s="19">
        <v>2.2542099999999999E-2</v>
      </c>
      <c r="AT122" s="19">
        <v>3.7495599999999997E-2</v>
      </c>
      <c r="AU122" s="19">
        <v>3.6962000000000002E-2</v>
      </c>
      <c r="AV122" s="19">
        <v>3.9418399999999999E-2</v>
      </c>
      <c r="AW122" s="32">
        <v>4.61342E-2</v>
      </c>
      <c r="AX122" s="19">
        <v>1</v>
      </c>
      <c r="AY122" s="19">
        <v>0</v>
      </c>
      <c r="AZ122" s="19">
        <v>0</v>
      </c>
      <c r="BA122" s="19">
        <v>0</v>
      </c>
      <c r="BB122" s="19">
        <v>0</v>
      </c>
      <c r="BC122" s="19">
        <v>0</v>
      </c>
      <c r="BD122" s="19">
        <v>0</v>
      </c>
      <c r="BE122" s="19">
        <v>1</v>
      </c>
      <c r="BF122" s="19">
        <v>1</v>
      </c>
      <c r="BG122" s="19">
        <v>1</v>
      </c>
      <c r="BH122" s="19">
        <v>5</v>
      </c>
      <c r="BI122" s="38">
        <f t="shared" si="36"/>
        <v>1</v>
      </c>
      <c r="BJ122" s="19">
        <f t="shared" si="37"/>
        <v>0</v>
      </c>
      <c r="BK122" s="19">
        <f t="shared" si="38"/>
        <v>0</v>
      </c>
      <c r="BL122" s="19">
        <f t="shared" si="39"/>
        <v>0</v>
      </c>
      <c r="BM122" s="19">
        <f t="shared" si="40"/>
        <v>0</v>
      </c>
      <c r="BN122" s="19">
        <f t="shared" si="30"/>
        <v>0</v>
      </c>
      <c r="BO122" s="19">
        <f t="shared" si="31"/>
        <v>0</v>
      </c>
      <c r="BP122" s="19">
        <f t="shared" si="32"/>
        <v>1</v>
      </c>
      <c r="BQ122" s="19">
        <f t="shared" si="33"/>
        <v>1</v>
      </c>
      <c r="BR122" s="19">
        <f t="shared" si="34"/>
        <v>1</v>
      </c>
      <c r="BS122" s="32">
        <f t="shared" si="35"/>
        <v>1</v>
      </c>
      <c r="BT122" s="19">
        <v>2</v>
      </c>
      <c r="BU122" s="19">
        <v>3</v>
      </c>
      <c r="BV122" s="19">
        <v>1</v>
      </c>
      <c r="BW122" s="19">
        <v>0</v>
      </c>
      <c r="BX122" s="19">
        <v>1</v>
      </c>
      <c r="BY122" s="19">
        <v>3</v>
      </c>
      <c r="BZ122" s="19">
        <v>0</v>
      </c>
      <c r="CA122" s="19">
        <v>3</v>
      </c>
      <c r="CB122" s="19">
        <v>12</v>
      </c>
      <c r="CC122" s="19">
        <v>4</v>
      </c>
      <c r="CD122" s="32">
        <v>5</v>
      </c>
      <c r="CE122" s="19">
        <v>72</v>
      </c>
      <c r="CF122" s="19">
        <v>33</v>
      </c>
      <c r="CG122" s="19">
        <v>61</v>
      </c>
      <c r="CH122" s="19">
        <v>80</v>
      </c>
      <c r="CI122" s="19">
        <v>68</v>
      </c>
      <c r="CJ122" s="19">
        <v>91</v>
      </c>
      <c r="CK122" s="19">
        <v>115</v>
      </c>
      <c r="CL122" s="19">
        <v>100</v>
      </c>
      <c r="CM122" s="19">
        <v>95</v>
      </c>
      <c r="CN122" s="19">
        <v>105</v>
      </c>
      <c r="CO122" s="32">
        <v>109</v>
      </c>
      <c r="CP122" s="35">
        <f t="shared" si="42"/>
        <v>2.7777777777777776E-2</v>
      </c>
      <c r="CQ122" s="35">
        <f t="shared" si="42"/>
        <v>9.0909090909090912E-2</v>
      </c>
      <c r="CR122" s="35">
        <f t="shared" si="42"/>
        <v>1.6393442622950821E-2</v>
      </c>
      <c r="CS122" s="35">
        <f t="shared" si="42"/>
        <v>0</v>
      </c>
      <c r="CT122" s="35">
        <f t="shared" si="42"/>
        <v>1.4705882352941176E-2</v>
      </c>
      <c r="CU122" s="35">
        <f t="shared" si="42"/>
        <v>3.2967032967032968E-2</v>
      </c>
      <c r="CV122" s="35">
        <f t="shared" si="42"/>
        <v>0</v>
      </c>
      <c r="CW122" s="35">
        <f t="shared" si="42"/>
        <v>0.03</v>
      </c>
      <c r="CX122" s="35">
        <f t="shared" si="42"/>
        <v>0.12631578947368421</v>
      </c>
      <c r="CY122" s="35">
        <f t="shared" si="42"/>
        <v>3.8095238095238099E-2</v>
      </c>
      <c r="CZ122" s="281">
        <f t="shared" si="42"/>
        <v>4.5871559633027525E-2</v>
      </c>
    </row>
    <row r="123" spans="1:181" x14ac:dyDescent="0.2">
      <c r="A123" s="22" t="s">
        <v>224</v>
      </c>
      <c r="B123" s="22" t="s">
        <v>225</v>
      </c>
      <c r="C123" s="45"/>
      <c r="D123" s="45">
        <v>2020</v>
      </c>
      <c r="E123" s="22" t="s">
        <v>173</v>
      </c>
      <c r="F123" s="38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32">
        <v>1</v>
      </c>
      <c r="Q123" s="38">
        <v>0</v>
      </c>
      <c r="R123" s="19">
        <v>1</v>
      </c>
      <c r="S123" s="19">
        <v>1</v>
      </c>
      <c r="T123" s="19">
        <v>1</v>
      </c>
      <c r="U123" s="19">
        <v>0</v>
      </c>
      <c r="V123" s="19">
        <v>1</v>
      </c>
      <c r="W123" s="19">
        <v>1</v>
      </c>
      <c r="X123" s="19">
        <v>1</v>
      </c>
      <c r="Y123" s="19">
        <v>1</v>
      </c>
      <c r="Z123" s="19">
        <v>1</v>
      </c>
      <c r="AA123" s="32">
        <v>1</v>
      </c>
      <c r="AB123" s="38">
        <v>0</v>
      </c>
      <c r="AC123" s="19">
        <v>1</v>
      </c>
      <c r="AD123" s="19">
        <v>1</v>
      </c>
      <c r="AE123" s="19">
        <v>1</v>
      </c>
      <c r="AF123" s="19">
        <v>0</v>
      </c>
      <c r="AG123" s="19">
        <v>1</v>
      </c>
      <c r="AH123" s="19">
        <v>1</v>
      </c>
      <c r="AI123" s="19">
        <v>1</v>
      </c>
      <c r="AJ123" s="19">
        <v>1</v>
      </c>
      <c r="AK123" s="19">
        <v>1</v>
      </c>
      <c r="AL123" s="32">
        <v>1</v>
      </c>
      <c r="AM123" s="38"/>
      <c r="AN123" s="19">
        <v>2.44885E-2</v>
      </c>
      <c r="AO123" s="19">
        <v>2.53578E-2</v>
      </c>
      <c r="AP123" s="19">
        <v>2.85019E-2</v>
      </c>
      <c r="AQ123" s="19">
        <v>3.6258199999999997E-2</v>
      </c>
      <c r="AR123" s="19">
        <v>3.8963100000000001E-2</v>
      </c>
      <c r="AS123" s="19">
        <v>3.7919700000000001E-2</v>
      </c>
      <c r="AT123" s="19">
        <v>3.6651700000000002E-2</v>
      </c>
      <c r="AU123" s="19">
        <v>4.3219E-2</v>
      </c>
      <c r="AV123" s="19">
        <v>4.6860899999999997E-2</v>
      </c>
      <c r="AW123" s="32">
        <v>3.6058899999999998E-2</v>
      </c>
      <c r="AX123" s="19">
        <v>0</v>
      </c>
      <c r="AY123" s="19">
        <v>0</v>
      </c>
      <c r="AZ123" s="19">
        <v>0</v>
      </c>
      <c r="BA123" s="19">
        <v>0</v>
      </c>
      <c r="BB123" s="19">
        <v>0</v>
      </c>
      <c r="BC123" s="19">
        <v>0</v>
      </c>
      <c r="BD123" s="19">
        <v>0</v>
      </c>
      <c r="BE123" s="19">
        <v>0</v>
      </c>
      <c r="BF123" s="19">
        <v>0</v>
      </c>
      <c r="BG123" s="19">
        <v>1</v>
      </c>
      <c r="BH123" s="19">
        <v>7</v>
      </c>
      <c r="BI123" s="38">
        <f t="shared" si="36"/>
        <v>0</v>
      </c>
      <c r="BJ123" s="19">
        <f t="shared" si="37"/>
        <v>0</v>
      </c>
      <c r="BK123" s="19">
        <f t="shared" si="38"/>
        <v>0</v>
      </c>
      <c r="BL123" s="19">
        <f t="shared" si="39"/>
        <v>0</v>
      </c>
      <c r="BM123" s="19">
        <f t="shared" si="40"/>
        <v>0</v>
      </c>
      <c r="BN123" s="19">
        <f t="shared" si="30"/>
        <v>0</v>
      </c>
      <c r="BO123" s="19">
        <f t="shared" si="31"/>
        <v>0</v>
      </c>
      <c r="BP123" s="19">
        <f t="shared" si="32"/>
        <v>0</v>
      </c>
      <c r="BQ123" s="19">
        <f t="shared" si="33"/>
        <v>0</v>
      </c>
      <c r="BR123" s="19">
        <f t="shared" si="34"/>
        <v>1</v>
      </c>
      <c r="BS123" s="32">
        <f t="shared" si="35"/>
        <v>1</v>
      </c>
      <c r="BT123" s="19">
        <v>1</v>
      </c>
      <c r="BU123" s="19">
        <v>0</v>
      </c>
      <c r="BV123" s="19">
        <v>2</v>
      </c>
      <c r="BW123" s="19">
        <v>0</v>
      </c>
      <c r="BX123" s="19">
        <v>0</v>
      </c>
      <c r="BY123" s="19">
        <v>0</v>
      </c>
      <c r="BZ123" s="19">
        <v>0</v>
      </c>
      <c r="CA123" s="19">
        <v>0</v>
      </c>
      <c r="CB123" s="19">
        <v>1</v>
      </c>
      <c r="CC123" s="19">
        <v>1</v>
      </c>
      <c r="CD123" s="32">
        <v>2</v>
      </c>
      <c r="CE123" s="19">
        <v>26</v>
      </c>
      <c r="CF123" s="19">
        <v>19</v>
      </c>
      <c r="CG123" s="19">
        <v>31</v>
      </c>
      <c r="CH123" s="19">
        <v>30</v>
      </c>
      <c r="CI123" s="19">
        <v>9</v>
      </c>
      <c r="CJ123" s="19">
        <v>38</v>
      </c>
      <c r="CK123" s="19">
        <v>52</v>
      </c>
      <c r="CL123" s="19">
        <v>81</v>
      </c>
      <c r="CM123" s="19">
        <v>78</v>
      </c>
      <c r="CN123" s="19">
        <v>106</v>
      </c>
      <c r="CO123" s="32">
        <v>81</v>
      </c>
      <c r="CP123" s="35">
        <f t="shared" ref="CP123:CZ138" si="43">IF(CE123,BT123/CE123,0)</f>
        <v>3.8461538461538464E-2</v>
      </c>
      <c r="CQ123" s="35">
        <f t="shared" si="43"/>
        <v>0</v>
      </c>
      <c r="CR123" s="35">
        <f t="shared" si="43"/>
        <v>6.4516129032258063E-2</v>
      </c>
      <c r="CS123" s="35">
        <f t="shared" si="43"/>
        <v>0</v>
      </c>
      <c r="CT123" s="35">
        <f t="shared" si="43"/>
        <v>0</v>
      </c>
      <c r="CU123" s="35">
        <f t="shared" si="43"/>
        <v>0</v>
      </c>
      <c r="CV123" s="35">
        <f t="shared" si="43"/>
        <v>0</v>
      </c>
      <c r="CW123" s="35">
        <f t="shared" si="43"/>
        <v>0</v>
      </c>
      <c r="CX123" s="35">
        <f t="shared" si="43"/>
        <v>1.282051282051282E-2</v>
      </c>
      <c r="CY123" s="35">
        <f t="shared" si="43"/>
        <v>9.433962264150943E-3</v>
      </c>
      <c r="CZ123" s="281">
        <f t="shared" si="43"/>
        <v>2.4691358024691357E-2</v>
      </c>
    </row>
    <row r="124" spans="1:181" x14ac:dyDescent="0.2">
      <c r="A124" s="22" t="s">
        <v>230</v>
      </c>
      <c r="B124" s="22" t="s">
        <v>231</v>
      </c>
      <c r="C124" s="45"/>
      <c r="D124" s="45"/>
      <c r="E124" s="22" t="s">
        <v>173</v>
      </c>
      <c r="F124" s="38">
        <v>0</v>
      </c>
      <c r="G124" s="19">
        <v>0</v>
      </c>
      <c r="H124" s="19">
        <v>0</v>
      </c>
      <c r="I124" s="19">
        <v>1</v>
      </c>
      <c r="J124" s="19">
        <v>1</v>
      </c>
      <c r="K124" s="19">
        <v>1</v>
      </c>
      <c r="L124" s="19">
        <v>1</v>
      </c>
      <c r="M124" s="19">
        <v>1</v>
      </c>
      <c r="N124" s="19">
        <v>1</v>
      </c>
      <c r="O124" s="19">
        <v>1</v>
      </c>
      <c r="P124" s="32"/>
      <c r="Q124" s="38">
        <v>0</v>
      </c>
      <c r="R124" s="19">
        <v>1</v>
      </c>
      <c r="S124" s="19">
        <v>1</v>
      </c>
      <c r="T124" s="19">
        <v>1</v>
      </c>
      <c r="U124" s="19">
        <v>1</v>
      </c>
      <c r="V124" s="19">
        <v>1</v>
      </c>
      <c r="W124" s="19">
        <v>1</v>
      </c>
      <c r="X124" s="19">
        <v>1</v>
      </c>
      <c r="Y124" s="19">
        <v>1</v>
      </c>
      <c r="Z124" s="19">
        <v>1</v>
      </c>
      <c r="AA124" s="32"/>
      <c r="AB124" s="38">
        <v>0</v>
      </c>
      <c r="AC124" s="19">
        <v>1</v>
      </c>
      <c r="AD124" s="19">
        <v>1</v>
      </c>
      <c r="AE124" s="19">
        <v>1</v>
      </c>
      <c r="AF124" s="19">
        <v>1</v>
      </c>
      <c r="AG124" s="19">
        <v>1</v>
      </c>
      <c r="AH124" s="19">
        <v>1</v>
      </c>
      <c r="AI124" s="19">
        <v>1</v>
      </c>
      <c r="AJ124" s="19">
        <v>1</v>
      </c>
      <c r="AK124" s="19">
        <v>1</v>
      </c>
      <c r="AL124" s="32"/>
      <c r="AM124" s="38"/>
      <c r="AN124" s="19">
        <v>3.5552E-2</v>
      </c>
      <c r="AO124" s="19">
        <v>3.5644200000000001E-2</v>
      </c>
      <c r="AP124" s="19">
        <v>3.3769100000000003E-2</v>
      </c>
      <c r="AQ124" s="19">
        <v>3.43725E-2</v>
      </c>
      <c r="AR124" s="19">
        <v>3.4218400000000003E-2</v>
      </c>
      <c r="AS124" s="19">
        <v>3.7092399999999998E-2</v>
      </c>
      <c r="AT124" s="19">
        <v>3.3860099999999997E-2</v>
      </c>
      <c r="AU124" s="19">
        <v>5.1143500000000001E-2</v>
      </c>
      <c r="AV124" s="19">
        <v>5.0811000000000002E-2</v>
      </c>
      <c r="AW124" s="32"/>
      <c r="AX124" s="19">
        <v>0</v>
      </c>
      <c r="AY124" s="19">
        <v>0</v>
      </c>
      <c r="AZ124" s="19">
        <v>2</v>
      </c>
      <c r="BA124" s="19">
        <v>2</v>
      </c>
      <c r="BB124" s="19">
        <v>2</v>
      </c>
      <c r="BC124" s="19">
        <v>1</v>
      </c>
      <c r="BD124" s="19">
        <v>5</v>
      </c>
      <c r="BE124" s="19">
        <v>2</v>
      </c>
      <c r="BF124" s="19">
        <v>2</v>
      </c>
      <c r="BG124" s="19">
        <v>11</v>
      </c>
      <c r="BI124" s="38">
        <f t="shared" si="36"/>
        <v>0</v>
      </c>
      <c r="BJ124" s="19">
        <f t="shared" si="37"/>
        <v>0</v>
      </c>
      <c r="BK124" s="19">
        <f t="shared" si="38"/>
        <v>1</v>
      </c>
      <c r="BL124" s="19">
        <f t="shared" si="39"/>
        <v>1</v>
      </c>
      <c r="BM124" s="19">
        <f t="shared" si="40"/>
        <v>1</v>
      </c>
      <c r="BN124" s="19">
        <f t="shared" si="30"/>
        <v>1</v>
      </c>
      <c r="BO124" s="19">
        <f t="shared" si="31"/>
        <v>1</v>
      </c>
      <c r="BP124" s="19">
        <f t="shared" si="32"/>
        <v>1</v>
      </c>
      <c r="BQ124" s="19">
        <f t="shared" si="33"/>
        <v>1</v>
      </c>
      <c r="BR124" s="19">
        <f t="shared" si="34"/>
        <v>1</v>
      </c>
      <c r="BS124" s="32"/>
      <c r="BT124" s="19">
        <v>1</v>
      </c>
      <c r="BU124" s="19">
        <v>2</v>
      </c>
      <c r="BV124" s="19">
        <v>4</v>
      </c>
      <c r="BW124" s="19">
        <v>2</v>
      </c>
      <c r="BX124" s="19">
        <v>20</v>
      </c>
      <c r="BY124" s="19">
        <v>11</v>
      </c>
      <c r="BZ124" s="19">
        <v>15</v>
      </c>
      <c r="CA124" s="19">
        <v>8</v>
      </c>
      <c r="CB124" s="19">
        <v>5</v>
      </c>
      <c r="CC124" s="19">
        <v>5</v>
      </c>
      <c r="CD124" s="32">
        <v>4</v>
      </c>
      <c r="CE124" s="19">
        <v>109</v>
      </c>
      <c r="CF124" s="19">
        <v>59</v>
      </c>
      <c r="CG124" s="19">
        <v>146</v>
      </c>
      <c r="CH124" s="19">
        <v>152</v>
      </c>
      <c r="CI124" s="19">
        <v>163</v>
      </c>
      <c r="CJ124" s="19">
        <v>148</v>
      </c>
      <c r="CK124" s="19">
        <v>159</v>
      </c>
      <c r="CL124" s="19">
        <v>143</v>
      </c>
      <c r="CM124" s="19">
        <v>206</v>
      </c>
      <c r="CN124" s="19">
        <v>204</v>
      </c>
      <c r="CO124" s="32">
        <v>170</v>
      </c>
      <c r="CP124" s="35">
        <f t="shared" si="43"/>
        <v>9.1743119266055051E-3</v>
      </c>
      <c r="CQ124" s="35">
        <f t="shared" si="43"/>
        <v>3.3898305084745763E-2</v>
      </c>
      <c r="CR124" s="35">
        <f t="shared" si="43"/>
        <v>2.7397260273972601E-2</v>
      </c>
      <c r="CS124" s="35">
        <f t="shared" si="43"/>
        <v>1.3157894736842105E-2</v>
      </c>
      <c r="CT124" s="35">
        <f t="shared" si="43"/>
        <v>0.12269938650306748</v>
      </c>
      <c r="CU124" s="35">
        <f t="shared" si="43"/>
        <v>7.4324324324324328E-2</v>
      </c>
      <c r="CV124" s="35">
        <f t="shared" si="43"/>
        <v>9.4339622641509441E-2</v>
      </c>
      <c r="CW124" s="35">
        <f t="shared" si="43"/>
        <v>5.5944055944055944E-2</v>
      </c>
      <c r="CX124" s="35">
        <f t="shared" si="43"/>
        <v>2.4271844660194174E-2</v>
      </c>
      <c r="CY124" s="35">
        <f t="shared" si="43"/>
        <v>2.4509803921568627E-2</v>
      </c>
      <c r="CZ124" s="281">
        <f t="shared" si="43"/>
        <v>2.3529411764705882E-2</v>
      </c>
    </row>
    <row r="125" spans="1:181" x14ac:dyDescent="0.2">
      <c r="A125" s="22" t="s">
        <v>234</v>
      </c>
      <c r="B125" s="22" t="s">
        <v>235</v>
      </c>
      <c r="C125" s="45"/>
      <c r="D125" s="45"/>
      <c r="E125" s="22" t="s">
        <v>173</v>
      </c>
      <c r="F125" s="38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32">
        <v>0</v>
      </c>
      <c r="Q125" s="38">
        <v>1</v>
      </c>
      <c r="R125" s="19">
        <v>1</v>
      </c>
      <c r="S125" s="19">
        <v>1</v>
      </c>
      <c r="T125" s="19">
        <v>1</v>
      </c>
      <c r="U125" s="19">
        <v>0</v>
      </c>
      <c r="V125" s="19">
        <v>1</v>
      </c>
      <c r="W125" s="19">
        <v>1</v>
      </c>
      <c r="X125" s="19">
        <v>1</v>
      </c>
      <c r="Y125" s="19">
        <v>1</v>
      </c>
      <c r="Z125" s="19">
        <v>1</v>
      </c>
      <c r="AA125" s="32">
        <v>1</v>
      </c>
      <c r="AB125" s="38">
        <v>1</v>
      </c>
      <c r="AC125" s="19">
        <v>1</v>
      </c>
      <c r="AD125" s="19">
        <v>1</v>
      </c>
      <c r="AE125" s="19">
        <v>1</v>
      </c>
      <c r="AF125" s="19">
        <v>1</v>
      </c>
      <c r="AG125" s="19">
        <v>0</v>
      </c>
      <c r="AH125" s="19">
        <v>1</v>
      </c>
      <c r="AI125" s="19">
        <v>1</v>
      </c>
      <c r="AJ125" s="19">
        <v>1</v>
      </c>
      <c r="AK125" s="19">
        <v>1</v>
      </c>
      <c r="AL125" s="32">
        <v>1</v>
      </c>
      <c r="AM125" s="38">
        <v>2.4529700000000002E-2</v>
      </c>
      <c r="AN125" s="19">
        <v>2.4889100000000001E-2</v>
      </c>
      <c r="AO125" s="19">
        <v>2.5891500000000001E-2</v>
      </c>
      <c r="AP125" s="19">
        <v>1.5380400000000001E-2</v>
      </c>
      <c r="AQ125" s="19">
        <v>1.50869E-2</v>
      </c>
      <c r="AR125" s="19">
        <v>1.35278E-2</v>
      </c>
      <c r="AS125" s="19">
        <v>3.4563200000000002E-2</v>
      </c>
      <c r="AT125" s="19">
        <v>2.0831300000000001E-2</v>
      </c>
      <c r="AU125" s="19">
        <v>1.9512100000000001E-2</v>
      </c>
      <c r="AV125" s="19">
        <v>1.9123600000000001E-2</v>
      </c>
      <c r="AW125" s="32">
        <v>1.7628999999999999E-2</v>
      </c>
      <c r="AX125" s="19">
        <v>0</v>
      </c>
      <c r="AY125" s="19">
        <v>0</v>
      </c>
      <c r="AZ125" s="19">
        <v>0</v>
      </c>
      <c r="BA125" s="19">
        <v>0</v>
      </c>
      <c r="BB125" s="19">
        <v>0</v>
      </c>
      <c r="BC125" s="19">
        <v>0</v>
      </c>
      <c r="BD125" s="19">
        <v>0</v>
      </c>
      <c r="BE125" s="19">
        <v>0</v>
      </c>
      <c r="BF125" s="19">
        <v>0</v>
      </c>
      <c r="BG125" s="19">
        <v>0</v>
      </c>
      <c r="BH125" s="19">
        <v>0</v>
      </c>
      <c r="BI125" s="38">
        <f t="shared" si="36"/>
        <v>0</v>
      </c>
      <c r="BJ125" s="19">
        <f t="shared" si="37"/>
        <v>0</v>
      </c>
      <c r="BK125" s="19">
        <f t="shared" si="38"/>
        <v>0</v>
      </c>
      <c r="BL125" s="19">
        <f t="shared" si="39"/>
        <v>0</v>
      </c>
      <c r="BM125" s="19">
        <f t="shared" si="40"/>
        <v>0</v>
      </c>
      <c r="BN125" s="19">
        <f t="shared" si="30"/>
        <v>0</v>
      </c>
      <c r="BO125" s="19">
        <f t="shared" si="31"/>
        <v>0</v>
      </c>
      <c r="BP125" s="19">
        <f t="shared" si="32"/>
        <v>0</v>
      </c>
      <c r="BQ125" s="19">
        <f t="shared" si="33"/>
        <v>0</v>
      </c>
      <c r="BR125" s="19">
        <f t="shared" si="34"/>
        <v>0</v>
      </c>
      <c r="BS125" s="32">
        <f t="shared" si="35"/>
        <v>0</v>
      </c>
      <c r="BT125" s="19">
        <v>0</v>
      </c>
      <c r="BU125" s="19">
        <v>0</v>
      </c>
      <c r="BV125" s="19">
        <v>5</v>
      </c>
      <c r="BW125" s="19">
        <v>12</v>
      </c>
      <c r="BX125" s="19">
        <v>2</v>
      </c>
      <c r="BY125" s="19">
        <v>7</v>
      </c>
      <c r="BZ125" s="19">
        <v>0</v>
      </c>
      <c r="CA125" s="19">
        <v>0</v>
      </c>
      <c r="CB125" s="19">
        <v>1</v>
      </c>
      <c r="CC125" s="19">
        <v>0</v>
      </c>
      <c r="CD125" s="32">
        <v>0</v>
      </c>
      <c r="CE125" s="19">
        <v>51</v>
      </c>
      <c r="CF125" s="19">
        <v>43</v>
      </c>
      <c r="CG125" s="19">
        <v>70</v>
      </c>
      <c r="CH125" s="19">
        <v>95</v>
      </c>
      <c r="CI125" s="19">
        <v>38</v>
      </c>
      <c r="CJ125" s="19">
        <v>81</v>
      </c>
      <c r="CK125" s="19">
        <v>57</v>
      </c>
      <c r="CL125" s="19">
        <v>10</v>
      </c>
      <c r="CM125" s="19">
        <v>28</v>
      </c>
      <c r="CN125" s="19">
        <v>13</v>
      </c>
      <c r="CO125" s="32">
        <v>32</v>
      </c>
      <c r="CP125" s="35">
        <f t="shared" si="43"/>
        <v>0</v>
      </c>
      <c r="CQ125" s="35">
        <f t="shared" si="43"/>
        <v>0</v>
      </c>
      <c r="CR125" s="35">
        <f t="shared" si="43"/>
        <v>7.1428571428571425E-2</v>
      </c>
      <c r="CS125" s="35">
        <f t="shared" si="43"/>
        <v>0.12631578947368421</v>
      </c>
      <c r="CT125" s="35">
        <f t="shared" si="43"/>
        <v>5.2631578947368418E-2</v>
      </c>
      <c r="CU125" s="35">
        <f t="shared" si="43"/>
        <v>8.6419753086419748E-2</v>
      </c>
      <c r="CV125" s="35">
        <f t="shared" si="43"/>
        <v>0</v>
      </c>
      <c r="CW125" s="35">
        <f t="shared" si="43"/>
        <v>0</v>
      </c>
      <c r="CX125" s="35">
        <f t="shared" si="43"/>
        <v>3.5714285714285712E-2</v>
      </c>
      <c r="CY125" s="35">
        <f t="shared" si="43"/>
        <v>0</v>
      </c>
      <c r="CZ125" s="281">
        <f t="shared" si="43"/>
        <v>0</v>
      </c>
    </row>
    <row r="126" spans="1:181" x14ac:dyDescent="0.2">
      <c r="A126" s="22" t="s">
        <v>195</v>
      </c>
      <c r="B126" s="22" t="s">
        <v>196</v>
      </c>
      <c r="C126" s="45"/>
      <c r="D126" s="45"/>
      <c r="E126" s="22" t="s">
        <v>173</v>
      </c>
      <c r="F126" s="38">
        <v>0</v>
      </c>
      <c r="G126" s="19">
        <v>0</v>
      </c>
      <c r="H126" s="19">
        <v>0</v>
      </c>
      <c r="N126" s="19">
        <v>0</v>
      </c>
      <c r="O126" s="19">
        <v>0</v>
      </c>
      <c r="P126" s="32">
        <v>1</v>
      </c>
      <c r="Q126" s="38">
        <v>1</v>
      </c>
      <c r="R126" s="19">
        <v>1</v>
      </c>
      <c r="S126" s="19">
        <v>1</v>
      </c>
      <c r="Y126" s="19">
        <v>1</v>
      </c>
      <c r="Z126" s="19">
        <v>1</v>
      </c>
      <c r="AA126" s="32">
        <v>1</v>
      </c>
      <c r="AB126" s="38">
        <v>1</v>
      </c>
      <c r="AC126" s="19">
        <v>1</v>
      </c>
      <c r="AD126" s="19">
        <v>1</v>
      </c>
      <c r="AJ126" s="19">
        <v>1</v>
      </c>
      <c r="AK126" s="19">
        <v>1</v>
      </c>
      <c r="AL126" s="32">
        <v>1</v>
      </c>
      <c r="AM126" s="38">
        <v>2.3541900000000001E-2</v>
      </c>
      <c r="AN126" s="19">
        <v>2.2635099999999998E-2</v>
      </c>
      <c r="AO126" s="19">
        <v>2.5845699999999999E-2</v>
      </c>
      <c r="AU126" s="19">
        <v>2.81731E-2</v>
      </c>
      <c r="AV126" s="19">
        <v>3.2097500000000001E-2</v>
      </c>
      <c r="AW126" s="32">
        <v>3.7236199999999997E-2</v>
      </c>
      <c r="AX126" s="19">
        <v>0</v>
      </c>
      <c r="AY126" s="19">
        <v>0</v>
      </c>
      <c r="AZ126" s="19">
        <v>0</v>
      </c>
      <c r="BF126" s="19">
        <v>0</v>
      </c>
      <c r="BG126" s="19">
        <v>0</v>
      </c>
      <c r="BH126" s="19">
        <v>0</v>
      </c>
      <c r="BI126" s="38">
        <f t="shared" ref="BI126:BI170" si="44">IF(AX126&gt;0,1,0)</f>
        <v>0</v>
      </c>
      <c r="BJ126" s="19">
        <f t="shared" ref="BJ126:BJ170" si="45">IF(AY126&gt;0,1,0)</f>
        <v>0</v>
      </c>
      <c r="BK126" s="19">
        <f t="shared" ref="BK126:BK170" si="46">IF(AZ126&gt;0,1,0)</f>
        <v>0</v>
      </c>
      <c r="BQ126" s="19">
        <f t="shared" ref="BQ126:BQ170" si="47">IF(BF126&gt;0,1,0)</f>
        <v>0</v>
      </c>
      <c r="BR126" s="19">
        <f t="shared" ref="BR126:BR170" si="48">IF(BG126&gt;0,1,0)</f>
        <v>0</v>
      </c>
      <c r="BS126" s="32">
        <f t="shared" ref="BS126:BS170" si="49">IF(BH126&gt;0,1,0)</f>
        <v>0</v>
      </c>
      <c r="BT126" s="19">
        <v>0</v>
      </c>
      <c r="BU126" s="19">
        <v>1</v>
      </c>
      <c r="BV126" s="19">
        <v>1</v>
      </c>
      <c r="BW126" s="19">
        <v>3</v>
      </c>
      <c r="BX126" s="19">
        <v>2</v>
      </c>
      <c r="BY126" s="19">
        <v>0</v>
      </c>
      <c r="BZ126" s="19">
        <v>0</v>
      </c>
      <c r="CA126" s="19">
        <v>0</v>
      </c>
      <c r="CB126" s="19">
        <v>1</v>
      </c>
      <c r="CC126" s="19">
        <v>0</v>
      </c>
      <c r="CD126" s="32">
        <v>1</v>
      </c>
      <c r="CE126" s="19">
        <v>26</v>
      </c>
      <c r="CF126" s="19">
        <v>32</v>
      </c>
      <c r="CG126" s="19">
        <v>157</v>
      </c>
      <c r="CH126" s="19">
        <v>297</v>
      </c>
      <c r="CI126" s="19">
        <v>501</v>
      </c>
      <c r="CJ126" s="19">
        <v>683</v>
      </c>
      <c r="CK126" s="19">
        <v>319</v>
      </c>
      <c r="CL126" s="19">
        <v>451</v>
      </c>
      <c r="CM126" s="19">
        <v>429</v>
      </c>
      <c r="CN126" s="19">
        <v>550</v>
      </c>
      <c r="CO126" s="32">
        <v>513</v>
      </c>
      <c r="CP126" s="35">
        <f t="shared" si="43"/>
        <v>0</v>
      </c>
      <c r="CQ126" s="35">
        <f t="shared" si="43"/>
        <v>3.125E-2</v>
      </c>
      <c r="CR126" s="35">
        <f t="shared" si="43"/>
        <v>6.369426751592357E-3</v>
      </c>
      <c r="CS126" s="35">
        <f t="shared" si="43"/>
        <v>1.0101010101010102E-2</v>
      </c>
      <c r="CT126" s="35">
        <f t="shared" si="43"/>
        <v>3.9920159680638719E-3</v>
      </c>
      <c r="CU126" s="35">
        <f t="shared" si="43"/>
        <v>0</v>
      </c>
      <c r="CV126" s="35">
        <f t="shared" si="43"/>
        <v>0</v>
      </c>
      <c r="CW126" s="35">
        <f t="shared" si="43"/>
        <v>0</v>
      </c>
      <c r="CX126" s="35">
        <f t="shared" si="43"/>
        <v>2.331002331002331E-3</v>
      </c>
      <c r="CY126" s="35">
        <f t="shared" si="43"/>
        <v>0</v>
      </c>
      <c r="CZ126" s="281">
        <f t="shared" si="43"/>
        <v>1.9493177387914229E-3</v>
      </c>
    </row>
    <row r="127" spans="1:181" x14ac:dyDescent="0.2">
      <c r="A127" s="22" t="s">
        <v>212</v>
      </c>
      <c r="B127" s="22" t="s">
        <v>213</v>
      </c>
      <c r="C127" s="45"/>
      <c r="D127" s="45">
        <v>2018</v>
      </c>
      <c r="E127" s="22" t="s">
        <v>173</v>
      </c>
      <c r="F127" s="38"/>
      <c r="G127" s="19">
        <v>0</v>
      </c>
      <c r="J127" s="19">
        <v>0</v>
      </c>
      <c r="L127" s="19">
        <v>0</v>
      </c>
      <c r="M127" s="19">
        <v>0</v>
      </c>
      <c r="O127" s="19">
        <v>0</v>
      </c>
      <c r="P127" s="32">
        <v>0</v>
      </c>
      <c r="Q127" s="38"/>
      <c r="R127" s="19">
        <v>1</v>
      </c>
      <c r="U127" s="19">
        <v>1</v>
      </c>
      <c r="W127" s="19">
        <v>1</v>
      </c>
      <c r="X127" s="19">
        <v>1</v>
      </c>
      <c r="Z127" s="19">
        <v>1</v>
      </c>
      <c r="AA127" s="32">
        <v>1</v>
      </c>
      <c r="AB127" s="38"/>
      <c r="AC127" s="19">
        <v>1</v>
      </c>
      <c r="AF127" s="19">
        <v>1</v>
      </c>
      <c r="AH127" s="19">
        <v>1</v>
      </c>
      <c r="AI127" s="19">
        <v>1</v>
      </c>
      <c r="AK127" s="19">
        <v>1</v>
      </c>
      <c r="AL127" s="32">
        <v>1</v>
      </c>
      <c r="AM127" s="38"/>
      <c r="AN127" s="19">
        <v>2.1263299999999999E-2</v>
      </c>
      <c r="AQ127" s="19">
        <v>2.5909100000000001E-2</v>
      </c>
      <c r="AS127" s="19">
        <v>2.8420899999999999E-2</v>
      </c>
      <c r="AT127" s="19">
        <v>2.7085399999999999E-2</v>
      </c>
      <c r="AV127" s="19">
        <v>2.4271399999999999E-2</v>
      </c>
      <c r="AW127" s="32">
        <v>3.4387399999999999E-2</v>
      </c>
      <c r="AY127" s="19">
        <v>0</v>
      </c>
      <c r="BB127" s="19">
        <v>0</v>
      </c>
      <c r="BD127" s="19">
        <v>0</v>
      </c>
      <c r="BE127" s="19">
        <v>0</v>
      </c>
      <c r="BG127" s="19">
        <v>0</v>
      </c>
      <c r="BH127" s="19">
        <v>0</v>
      </c>
      <c r="BI127" s="38"/>
      <c r="BJ127" s="19">
        <f t="shared" si="45"/>
        <v>0</v>
      </c>
      <c r="BM127" s="19">
        <f t="shared" ref="BM127:BM162" si="50">IF(BB127&gt;0,1,0)</f>
        <v>0</v>
      </c>
      <c r="BO127" s="19">
        <f t="shared" ref="BO127:BO162" si="51">IF(BD127&gt;0,1,0)</f>
        <v>0</v>
      </c>
      <c r="BP127" s="19">
        <f t="shared" ref="BP127:BP167" si="52">IF(BE127&gt;0,1,0)</f>
        <v>0</v>
      </c>
      <c r="BR127" s="19">
        <f t="shared" si="48"/>
        <v>0</v>
      </c>
      <c r="BS127" s="32">
        <f t="shared" si="49"/>
        <v>0</v>
      </c>
      <c r="BT127" s="19">
        <v>0</v>
      </c>
      <c r="BU127" s="19">
        <v>0</v>
      </c>
      <c r="BV127" s="19">
        <v>0</v>
      </c>
      <c r="BW127" s="19">
        <v>0</v>
      </c>
      <c r="BX127" s="19">
        <v>0</v>
      </c>
      <c r="BY127" s="19">
        <v>2</v>
      </c>
      <c r="BZ127" s="19">
        <v>1</v>
      </c>
      <c r="CA127" s="19">
        <v>0</v>
      </c>
      <c r="CB127" s="19">
        <v>0</v>
      </c>
      <c r="CC127" s="19">
        <v>0</v>
      </c>
      <c r="CD127" s="32">
        <v>1</v>
      </c>
      <c r="CE127" s="19">
        <v>37</v>
      </c>
      <c r="CF127" s="19">
        <v>12</v>
      </c>
      <c r="CG127" s="19">
        <v>13</v>
      </c>
      <c r="CH127" s="19">
        <v>19</v>
      </c>
      <c r="CI127" s="19">
        <v>14</v>
      </c>
      <c r="CJ127" s="19">
        <v>27</v>
      </c>
      <c r="CK127" s="19">
        <v>18</v>
      </c>
      <c r="CL127" s="19">
        <v>11</v>
      </c>
      <c r="CM127" s="19">
        <v>15</v>
      </c>
      <c r="CN127" s="19">
        <v>111</v>
      </c>
      <c r="CO127" s="32">
        <v>47</v>
      </c>
      <c r="CP127" s="35">
        <f t="shared" si="43"/>
        <v>0</v>
      </c>
      <c r="CQ127" s="35">
        <f t="shared" si="43"/>
        <v>0</v>
      </c>
      <c r="CR127" s="35">
        <f t="shared" si="43"/>
        <v>0</v>
      </c>
      <c r="CS127" s="35">
        <f t="shared" si="43"/>
        <v>0</v>
      </c>
      <c r="CT127" s="35">
        <f t="shared" si="43"/>
        <v>0</v>
      </c>
      <c r="CU127" s="35">
        <f t="shared" si="43"/>
        <v>7.407407407407407E-2</v>
      </c>
      <c r="CV127" s="35">
        <f t="shared" si="43"/>
        <v>5.5555555555555552E-2</v>
      </c>
      <c r="CW127" s="35">
        <f t="shared" si="43"/>
        <v>0</v>
      </c>
      <c r="CX127" s="35">
        <f t="shared" si="43"/>
        <v>0</v>
      </c>
      <c r="CY127" s="35">
        <f t="shared" si="43"/>
        <v>0</v>
      </c>
      <c r="CZ127" s="281">
        <f t="shared" si="43"/>
        <v>2.1276595744680851E-2</v>
      </c>
    </row>
    <row r="128" spans="1:181" x14ac:dyDescent="0.2">
      <c r="A128" s="22" t="s">
        <v>214</v>
      </c>
      <c r="B128" s="22" t="s">
        <v>215</v>
      </c>
      <c r="C128" s="45"/>
      <c r="D128" s="45"/>
      <c r="E128" s="22" t="s">
        <v>173</v>
      </c>
      <c r="F128" s="38"/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32">
        <v>0</v>
      </c>
      <c r="Q128" s="38"/>
      <c r="R128" s="19">
        <v>1</v>
      </c>
      <c r="S128" s="19">
        <v>1</v>
      </c>
      <c r="T128" s="19">
        <v>1</v>
      </c>
      <c r="U128" s="19">
        <v>1</v>
      </c>
      <c r="V128" s="19">
        <v>1</v>
      </c>
      <c r="W128" s="19">
        <v>1</v>
      </c>
      <c r="X128" s="19">
        <v>1</v>
      </c>
      <c r="Y128" s="19">
        <v>1</v>
      </c>
      <c r="Z128" s="19">
        <v>1</v>
      </c>
      <c r="AA128" s="32">
        <v>1</v>
      </c>
      <c r="AB128" s="38"/>
      <c r="AC128" s="19">
        <v>1</v>
      </c>
      <c r="AD128" s="19">
        <v>1</v>
      </c>
      <c r="AE128" s="19">
        <v>1</v>
      </c>
      <c r="AF128" s="19">
        <v>1</v>
      </c>
      <c r="AG128" s="19">
        <v>1</v>
      </c>
      <c r="AH128" s="19">
        <v>1</v>
      </c>
      <c r="AI128" s="19">
        <v>1</v>
      </c>
      <c r="AJ128" s="19">
        <v>1</v>
      </c>
      <c r="AK128" s="19">
        <v>1</v>
      </c>
      <c r="AL128" s="32">
        <v>1</v>
      </c>
      <c r="AM128" s="38"/>
      <c r="AN128" s="19">
        <v>2.8950500000000001E-2</v>
      </c>
      <c r="AO128" s="19">
        <v>3.4255899999999999E-2</v>
      </c>
      <c r="AP128" s="19">
        <v>3.7858000000000003E-2</v>
      </c>
      <c r="AQ128" s="19">
        <v>3.6504500000000002E-2</v>
      </c>
      <c r="AR128" s="19">
        <v>3.4349499999999998E-2</v>
      </c>
      <c r="AS128" s="19">
        <v>3.8472699999999999E-2</v>
      </c>
      <c r="AT128" s="19">
        <v>3.8964600000000002E-2</v>
      </c>
      <c r="AU128" s="19">
        <v>3.6161899999999997E-2</v>
      </c>
      <c r="AV128" s="19">
        <v>3.7221600000000001E-2</v>
      </c>
      <c r="AW128" s="32">
        <v>6.6456699999999994E-2</v>
      </c>
      <c r="AY128" s="19">
        <v>0</v>
      </c>
      <c r="AZ128" s="19">
        <v>0</v>
      </c>
      <c r="BA128" s="19">
        <v>0</v>
      </c>
      <c r="BB128" s="19">
        <v>0</v>
      </c>
      <c r="BC128" s="19">
        <v>0</v>
      </c>
      <c r="BD128" s="19">
        <v>0</v>
      </c>
      <c r="BE128" s="19">
        <v>0</v>
      </c>
      <c r="BF128" s="19">
        <v>0</v>
      </c>
      <c r="BG128" s="19">
        <v>0</v>
      </c>
      <c r="BH128" s="19">
        <v>0</v>
      </c>
      <c r="BI128" s="38"/>
      <c r="BJ128" s="19">
        <f t="shared" si="45"/>
        <v>0</v>
      </c>
      <c r="BK128" s="19">
        <f t="shared" si="46"/>
        <v>0</v>
      </c>
      <c r="BL128" s="19">
        <f t="shared" ref="BL128:BL162" si="53">IF(BA128&gt;0,1,0)</f>
        <v>0</v>
      </c>
      <c r="BM128" s="19">
        <f t="shared" si="50"/>
        <v>0</v>
      </c>
      <c r="BN128" s="19">
        <f t="shared" ref="BN128:BN162" si="54">IF(BC128&gt;0,1,0)</f>
        <v>0</v>
      </c>
      <c r="BO128" s="19">
        <f t="shared" si="51"/>
        <v>0</v>
      </c>
      <c r="BP128" s="19">
        <f t="shared" si="52"/>
        <v>0</v>
      </c>
      <c r="BQ128" s="19">
        <f t="shared" si="47"/>
        <v>0</v>
      </c>
      <c r="BR128" s="19">
        <f t="shared" si="48"/>
        <v>0</v>
      </c>
      <c r="BS128" s="32">
        <f t="shared" si="49"/>
        <v>0</v>
      </c>
      <c r="BT128" s="19">
        <v>2</v>
      </c>
      <c r="BU128" s="19">
        <v>2</v>
      </c>
      <c r="BV128" s="19">
        <v>2</v>
      </c>
      <c r="BW128" s="19">
        <v>2</v>
      </c>
      <c r="BX128" s="19">
        <v>1</v>
      </c>
      <c r="BY128" s="19">
        <v>0</v>
      </c>
      <c r="BZ128" s="19">
        <v>0</v>
      </c>
      <c r="CA128" s="19">
        <v>0</v>
      </c>
      <c r="CB128" s="19">
        <v>1</v>
      </c>
      <c r="CC128" s="19">
        <v>3</v>
      </c>
      <c r="CD128" s="32">
        <v>6</v>
      </c>
      <c r="CE128" s="19">
        <v>12</v>
      </c>
      <c r="CF128" s="19">
        <v>26</v>
      </c>
      <c r="CG128" s="19">
        <v>39</v>
      </c>
      <c r="CH128" s="19">
        <v>36</v>
      </c>
      <c r="CI128" s="19">
        <v>29</v>
      </c>
      <c r="CJ128" s="19">
        <v>26</v>
      </c>
      <c r="CK128" s="19">
        <v>35</v>
      </c>
      <c r="CL128" s="19">
        <v>24</v>
      </c>
      <c r="CM128" s="19">
        <v>32</v>
      </c>
      <c r="CN128" s="19">
        <v>25</v>
      </c>
      <c r="CO128" s="32">
        <v>33</v>
      </c>
      <c r="CP128" s="35">
        <f t="shared" si="43"/>
        <v>0.16666666666666666</v>
      </c>
      <c r="CQ128" s="35">
        <f t="shared" si="43"/>
        <v>7.6923076923076927E-2</v>
      </c>
      <c r="CR128" s="35">
        <f t="shared" si="43"/>
        <v>5.128205128205128E-2</v>
      </c>
      <c r="CS128" s="35">
        <f t="shared" si="43"/>
        <v>5.5555555555555552E-2</v>
      </c>
      <c r="CT128" s="35">
        <f t="shared" si="43"/>
        <v>3.4482758620689655E-2</v>
      </c>
      <c r="CU128" s="35">
        <f t="shared" si="43"/>
        <v>0</v>
      </c>
      <c r="CV128" s="35">
        <f t="shared" si="43"/>
        <v>0</v>
      </c>
      <c r="CW128" s="35">
        <f t="shared" si="43"/>
        <v>0</v>
      </c>
      <c r="CX128" s="35">
        <f t="shared" si="43"/>
        <v>3.125E-2</v>
      </c>
      <c r="CY128" s="35">
        <f t="shared" si="43"/>
        <v>0.12</v>
      </c>
      <c r="CZ128" s="281">
        <f t="shared" si="43"/>
        <v>0.18181818181818182</v>
      </c>
    </row>
    <row r="129" spans="1:104" x14ac:dyDescent="0.2">
      <c r="A129" s="22" t="s">
        <v>216</v>
      </c>
      <c r="B129" s="22" t="s">
        <v>217</v>
      </c>
      <c r="C129" s="45"/>
      <c r="D129" s="45"/>
      <c r="E129" s="22" t="s">
        <v>173</v>
      </c>
      <c r="F129" s="38"/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32">
        <v>1</v>
      </c>
      <c r="Q129" s="38"/>
      <c r="S129" s="19">
        <v>1</v>
      </c>
      <c r="T129" s="19">
        <v>1</v>
      </c>
      <c r="U129" s="19">
        <v>1</v>
      </c>
      <c r="V129" s="19">
        <v>1</v>
      </c>
      <c r="W129" s="19">
        <v>1</v>
      </c>
      <c r="X129" s="19">
        <v>0</v>
      </c>
      <c r="Y129" s="19">
        <v>0</v>
      </c>
      <c r="Z129" s="19">
        <v>1</v>
      </c>
      <c r="AA129" s="32">
        <v>1</v>
      </c>
      <c r="AB129" s="38"/>
      <c r="AD129" s="19">
        <v>1</v>
      </c>
      <c r="AE129" s="19">
        <v>1</v>
      </c>
      <c r="AF129" s="19">
        <v>1</v>
      </c>
      <c r="AG129" s="19">
        <v>1</v>
      </c>
      <c r="AH129" s="19">
        <v>1</v>
      </c>
      <c r="AI129" s="19">
        <v>0</v>
      </c>
      <c r="AJ129" s="19">
        <v>0</v>
      </c>
      <c r="AK129" s="19">
        <v>1</v>
      </c>
      <c r="AL129" s="32">
        <v>1</v>
      </c>
      <c r="AM129" s="38"/>
      <c r="AO129" s="19">
        <v>2.1367500000000001E-2</v>
      </c>
      <c r="AP129" s="19">
        <v>2.1666600000000001E-2</v>
      </c>
      <c r="AQ129" s="19">
        <v>2.5207E-2</v>
      </c>
      <c r="AR129" s="19">
        <v>2.2184800000000001E-2</v>
      </c>
      <c r="AS129" s="19">
        <v>2.35176E-2</v>
      </c>
      <c r="AT129" s="19">
        <v>1.63459E-2</v>
      </c>
      <c r="AU129" s="19">
        <v>1.02632E-2</v>
      </c>
      <c r="AV129" s="19">
        <v>3.2727699999999998E-2</v>
      </c>
      <c r="AW129" s="32">
        <v>3.8792800000000002E-2</v>
      </c>
      <c r="AZ129" s="19">
        <v>0</v>
      </c>
      <c r="BA129" s="19">
        <v>0</v>
      </c>
      <c r="BB129" s="19">
        <v>0</v>
      </c>
      <c r="BC129" s="19">
        <v>1</v>
      </c>
      <c r="BD129" s="19">
        <v>2</v>
      </c>
      <c r="BE129" s="19">
        <v>0</v>
      </c>
      <c r="BF129" s="19">
        <v>0</v>
      </c>
      <c r="BG129" s="19">
        <v>1</v>
      </c>
      <c r="BH129" s="19">
        <v>1</v>
      </c>
      <c r="BI129" s="38"/>
      <c r="BK129" s="19">
        <f t="shared" si="46"/>
        <v>0</v>
      </c>
      <c r="BL129" s="19">
        <f t="shared" si="53"/>
        <v>0</v>
      </c>
      <c r="BM129" s="19">
        <f t="shared" si="50"/>
        <v>0</v>
      </c>
      <c r="BN129" s="19">
        <f t="shared" si="54"/>
        <v>1</v>
      </c>
      <c r="BO129" s="19">
        <f t="shared" si="51"/>
        <v>1</v>
      </c>
      <c r="BP129" s="19">
        <f t="shared" si="52"/>
        <v>0</v>
      </c>
      <c r="BQ129" s="19">
        <f t="shared" si="47"/>
        <v>0</v>
      </c>
      <c r="BR129" s="19">
        <f t="shared" si="48"/>
        <v>1</v>
      </c>
      <c r="BS129" s="32">
        <f t="shared" si="49"/>
        <v>1</v>
      </c>
      <c r="BT129" s="19">
        <v>1</v>
      </c>
      <c r="BU129" s="19">
        <v>0</v>
      </c>
      <c r="BV129" s="19">
        <v>1</v>
      </c>
      <c r="BW129" s="19">
        <v>1</v>
      </c>
      <c r="BX129" s="19">
        <v>0</v>
      </c>
      <c r="BY129" s="19">
        <v>1</v>
      </c>
      <c r="BZ129" s="19">
        <v>1</v>
      </c>
      <c r="CA129" s="19">
        <v>0</v>
      </c>
      <c r="CB129" s="19">
        <v>0</v>
      </c>
      <c r="CC129" s="19">
        <v>3</v>
      </c>
      <c r="CD129" s="32">
        <v>1</v>
      </c>
      <c r="CE129" s="19">
        <v>39</v>
      </c>
      <c r="CF129" s="19">
        <v>80</v>
      </c>
      <c r="CG129" s="19">
        <v>162</v>
      </c>
      <c r="CH129" s="19">
        <v>100</v>
      </c>
      <c r="CI129" s="19">
        <v>120</v>
      </c>
      <c r="CJ129" s="19">
        <v>90</v>
      </c>
      <c r="CK129" s="19">
        <v>85</v>
      </c>
      <c r="CL129" s="19">
        <v>32</v>
      </c>
      <c r="CM129" s="19">
        <v>40</v>
      </c>
      <c r="CN129" s="19">
        <v>31</v>
      </c>
      <c r="CO129" s="32">
        <v>16</v>
      </c>
      <c r="CP129" s="35">
        <f t="shared" si="43"/>
        <v>2.564102564102564E-2</v>
      </c>
      <c r="CQ129" s="35">
        <f t="shared" si="43"/>
        <v>0</v>
      </c>
      <c r="CR129" s="35">
        <f t="shared" si="43"/>
        <v>6.1728395061728392E-3</v>
      </c>
      <c r="CS129" s="35">
        <f t="shared" si="43"/>
        <v>0.01</v>
      </c>
      <c r="CT129" s="35">
        <f t="shared" si="43"/>
        <v>0</v>
      </c>
      <c r="CU129" s="35">
        <f t="shared" si="43"/>
        <v>1.1111111111111112E-2</v>
      </c>
      <c r="CV129" s="35">
        <f t="shared" si="43"/>
        <v>1.1764705882352941E-2</v>
      </c>
      <c r="CW129" s="35">
        <f t="shared" si="43"/>
        <v>0</v>
      </c>
      <c r="CX129" s="35">
        <f t="shared" si="43"/>
        <v>0</v>
      </c>
      <c r="CY129" s="35">
        <f t="shared" si="43"/>
        <v>9.6774193548387094E-2</v>
      </c>
      <c r="CZ129" s="281">
        <f t="shared" si="43"/>
        <v>6.25E-2</v>
      </c>
    </row>
    <row r="130" spans="1:104" x14ac:dyDescent="0.2">
      <c r="A130" s="22" t="s">
        <v>197</v>
      </c>
      <c r="B130" s="22" t="s">
        <v>198</v>
      </c>
      <c r="C130" s="45"/>
      <c r="D130" s="45"/>
      <c r="E130" s="22" t="s">
        <v>173</v>
      </c>
      <c r="F130" s="38"/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32">
        <v>0</v>
      </c>
      <c r="Q130" s="38"/>
      <c r="T130" s="19">
        <v>1</v>
      </c>
      <c r="U130" s="19">
        <v>1</v>
      </c>
      <c r="V130" s="19">
        <v>1</v>
      </c>
      <c r="W130" s="19">
        <v>1</v>
      </c>
      <c r="X130" s="19">
        <v>1</v>
      </c>
      <c r="Y130" s="19">
        <v>1</v>
      </c>
      <c r="Z130" s="19">
        <v>1</v>
      </c>
      <c r="AA130" s="32">
        <v>1</v>
      </c>
      <c r="AB130" s="38"/>
      <c r="AE130" s="19">
        <v>1</v>
      </c>
      <c r="AF130" s="19">
        <v>1</v>
      </c>
      <c r="AG130" s="19">
        <v>1</v>
      </c>
      <c r="AH130" s="19">
        <v>1</v>
      </c>
      <c r="AI130" s="19">
        <v>1</v>
      </c>
      <c r="AJ130" s="19">
        <v>1</v>
      </c>
      <c r="AK130" s="19">
        <v>1</v>
      </c>
      <c r="AL130" s="32">
        <v>1</v>
      </c>
      <c r="AM130" s="38"/>
      <c r="AP130" s="19">
        <v>1.8760700000000002E-2</v>
      </c>
      <c r="AQ130" s="19">
        <v>2.4553599999999998E-2</v>
      </c>
      <c r="AR130" s="19">
        <v>2.3105400000000002E-2</v>
      </c>
      <c r="AS130" s="19">
        <v>1.48538E-2</v>
      </c>
      <c r="AT130" s="19">
        <v>1.38525E-2</v>
      </c>
      <c r="AU130" s="19">
        <v>1.3831599999999999E-2</v>
      </c>
      <c r="AV130" s="19">
        <v>1.37816E-2</v>
      </c>
      <c r="AW130" s="32">
        <v>1.35949E-2</v>
      </c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0</v>
      </c>
      <c r="BG130" s="19">
        <v>0</v>
      </c>
      <c r="BH130" s="19">
        <v>0</v>
      </c>
      <c r="BI130" s="38"/>
      <c r="BL130" s="19">
        <f t="shared" si="53"/>
        <v>0</v>
      </c>
      <c r="BM130" s="19">
        <f t="shared" si="50"/>
        <v>0</v>
      </c>
      <c r="BN130" s="19">
        <f t="shared" si="54"/>
        <v>0</v>
      </c>
      <c r="BO130" s="19">
        <f t="shared" si="51"/>
        <v>0</v>
      </c>
      <c r="BP130" s="19">
        <f t="shared" si="52"/>
        <v>0</v>
      </c>
      <c r="BQ130" s="19">
        <f t="shared" si="47"/>
        <v>0</v>
      </c>
      <c r="BR130" s="19">
        <f t="shared" si="48"/>
        <v>0</v>
      </c>
      <c r="BS130" s="32">
        <f t="shared" si="49"/>
        <v>0</v>
      </c>
      <c r="BT130" s="19">
        <v>0</v>
      </c>
      <c r="BU130" s="19">
        <v>0</v>
      </c>
      <c r="BV130" s="19">
        <v>0</v>
      </c>
      <c r="BW130" s="19">
        <v>0</v>
      </c>
      <c r="BX130" s="19">
        <v>0</v>
      </c>
      <c r="BY130" s="19">
        <v>0</v>
      </c>
      <c r="BZ130" s="19">
        <v>0</v>
      </c>
      <c r="CA130" s="19">
        <v>0</v>
      </c>
      <c r="CB130" s="19">
        <v>0</v>
      </c>
      <c r="CC130" s="19">
        <v>0</v>
      </c>
      <c r="CD130" s="32">
        <v>5</v>
      </c>
      <c r="CE130" s="19">
        <v>20</v>
      </c>
      <c r="CF130" s="19">
        <v>15</v>
      </c>
      <c r="CG130" s="19">
        <v>20</v>
      </c>
      <c r="CH130" s="19">
        <v>11</v>
      </c>
      <c r="CI130" s="19">
        <v>5</v>
      </c>
      <c r="CJ130" s="19">
        <v>6</v>
      </c>
      <c r="CK130" s="19">
        <v>5</v>
      </c>
      <c r="CL130" s="19">
        <v>23</v>
      </c>
      <c r="CM130" s="19">
        <v>27</v>
      </c>
      <c r="CN130" s="19">
        <v>28</v>
      </c>
      <c r="CO130" s="32">
        <v>53</v>
      </c>
      <c r="CP130" s="35">
        <f t="shared" si="43"/>
        <v>0</v>
      </c>
      <c r="CQ130" s="35">
        <f t="shared" si="43"/>
        <v>0</v>
      </c>
      <c r="CR130" s="35">
        <f t="shared" si="43"/>
        <v>0</v>
      </c>
      <c r="CS130" s="35">
        <f t="shared" si="43"/>
        <v>0</v>
      </c>
      <c r="CT130" s="35">
        <f t="shared" si="43"/>
        <v>0</v>
      </c>
      <c r="CU130" s="35">
        <f t="shared" si="43"/>
        <v>0</v>
      </c>
      <c r="CV130" s="35">
        <f t="shared" si="43"/>
        <v>0</v>
      </c>
      <c r="CW130" s="35">
        <f t="shared" si="43"/>
        <v>0</v>
      </c>
      <c r="CX130" s="35">
        <f t="shared" si="43"/>
        <v>0</v>
      </c>
      <c r="CY130" s="35">
        <f t="shared" si="43"/>
        <v>0</v>
      </c>
      <c r="CZ130" s="281">
        <f t="shared" si="43"/>
        <v>9.4339622641509441E-2</v>
      </c>
    </row>
    <row r="131" spans="1:104" x14ac:dyDescent="0.2">
      <c r="A131" s="22" t="s">
        <v>199</v>
      </c>
      <c r="B131" s="22" t="s">
        <v>200</v>
      </c>
      <c r="C131" s="45"/>
      <c r="D131" s="45"/>
      <c r="E131" s="22" t="s">
        <v>173</v>
      </c>
      <c r="F131" s="38">
        <v>0</v>
      </c>
      <c r="H131" s="19">
        <v>0</v>
      </c>
      <c r="I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1</v>
      </c>
      <c r="P131" s="32">
        <v>1</v>
      </c>
      <c r="Q131" s="38">
        <v>0</v>
      </c>
      <c r="S131" s="19">
        <v>0</v>
      </c>
      <c r="T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1</v>
      </c>
      <c r="AA131" s="32">
        <v>1</v>
      </c>
      <c r="AB131" s="38">
        <v>1</v>
      </c>
      <c r="AD131" s="19">
        <v>1</v>
      </c>
      <c r="AE131" s="19">
        <v>1</v>
      </c>
      <c r="AG131" s="19">
        <v>1</v>
      </c>
      <c r="AH131" s="19">
        <v>1</v>
      </c>
      <c r="AI131" s="19">
        <v>1</v>
      </c>
      <c r="AJ131" s="19">
        <v>1</v>
      </c>
      <c r="AK131" s="19">
        <v>1</v>
      </c>
      <c r="AL131" s="32">
        <v>1</v>
      </c>
      <c r="AM131" s="38">
        <v>2.48601E-2</v>
      </c>
      <c r="AO131" s="19">
        <v>1.9603099999999998E-2</v>
      </c>
      <c r="AP131" s="19">
        <v>1.6696099999999998E-2</v>
      </c>
      <c r="AR131" s="19">
        <v>3.2853599999999997E-2</v>
      </c>
      <c r="AS131" s="19">
        <v>3.5740800000000003E-2</v>
      </c>
      <c r="AT131" s="19">
        <v>3.3440400000000002E-2</v>
      </c>
      <c r="AU131" s="19">
        <v>2.68919E-2</v>
      </c>
      <c r="AV131" s="19">
        <v>3.64325E-2</v>
      </c>
      <c r="AW131" s="32">
        <v>4.22207E-2</v>
      </c>
      <c r="AX131" s="19">
        <v>0</v>
      </c>
      <c r="AZ131" s="19">
        <v>0</v>
      </c>
      <c r="BA131" s="19">
        <v>0</v>
      </c>
      <c r="BC131" s="19">
        <v>0</v>
      </c>
      <c r="BD131" s="19">
        <v>0</v>
      </c>
      <c r="BE131" s="19">
        <v>0</v>
      </c>
      <c r="BF131" s="19">
        <v>0</v>
      </c>
      <c r="BG131" s="19">
        <v>1</v>
      </c>
      <c r="BH131" s="19">
        <v>2</v>
      </c>
      <c r="BI131" s="38">
        <f t="shared" si="44"/>
        <v>0</v>
      </c>
      <c r="BK131" s="19">
        <f t="shared" si="46"/>
        <v>0</v>
      </c>
      <c r="BL131" s="19">
        <f t="shared" si="53"/>
        <v>0</v>
      </c>
      <c r="BN131" s="19">
        <f t="shared" si="54"/>
        <v>0</v>
      </c>
      <c r="BO131" s="19">
        <f t="shared" si="51"/>
        <v>0</v>
      </c>
      <c r="BP131" s="19">
        <f t="shared" si="52"/>
        <v>0</v>
      </c>
      <c r="BQ131" s="19">
        <f t="shared" si="47"/>
        <v>0</v>
      </c>
      <c r="BR131" s="19">
        <f t="shared" si="48"/>
        <v>1</v>
      </c>
      <c r="BS131" s="32">
        <f t="shared" si="49"/>
        <v>1</v>
      </c>
      <c r="BT131" s="19">
        <v>0</v>
      </c>
      <c r="BU131" s="19">
        <v>1</v>
      </c>
      <c r="BV131" s="19">
        <v>0</v>
      </c>
      <c r="BW131" s="19">
        <v>1</v>
      </c>
      <c r="BX131" s="19">
        <v>5</v>
      </c>
      <c r="BY131" s="19">
        <v>1</v>
      </c>
      <c r="BZ131" s="19">
        <v>2</v>
      </c>
      <c r="CA131" s="19">
        <v>1</v>
      </c>
      <c r="CB131" s="19">
        <v>3</v>
      </c>
      <c r="CC131" s="19">
        <v>4</v>
      </c>
      <c r="CD131" s="32">
        <v>3</v>
      </c>
      <c r="CE131" s="19">
        <v>16</v>
      </c>
      <c r="CF131" s="19">
        <v>13</v>
      </c>
      <c r="CG131" s="19">
        <v>43</v>
      </c>
      <c r="CH131" s="19">
        <v>69</v>
      </c>
      <c r="CI131" s="19">
        <v>97</v>
      </c>
      <c r="CJ131" s="19">
        <v>50</v>
      </c>
      <c r="CK131" s="19">
        <v>86</v>
      </c>
      <c r="CL131" s="19">
        <v>60</v>
      </c>
      <c r="CM131" s="19">
        <v>90</v>
      </c>
      <c r="CN131" s="19">
        <v>75</v>
      </c>
      <c r="CO131" s="32">
        <v>117</v>
      </c>
      <c r="CP131" s="35">
        <f t="shared" si="43"/>
        <v>0</v>
      </c>
      <c r="CQ131" s="35">
        <f t="shared" si="43"/>
        <v>7.6923076923076927E-2</v>
      </c>
      <c r="CR131" s="35">
        <f t="shared" si="43"/>
        <v>0</v>
      </c>
      <c r="CS131" s="35">
        <f t="shared" si="43"/>
        <v>1.4492753623188406E-2</v>
      </c>
      <c r="CT131" s="35">
        <f t="shared" si="43"/>
        <v>5.1546391752577317E-2</v>
      </c>
      <c r="CU131" s="35">
        <f t="shared" si="43"/>
        <v>0.02</v>
      </c>
      <c r="CV131" s="35">
        <f t="shared" si="43"/>
        <v>2.3255813953488372E-2</v>
      </c>
      <c r="CW131" s="35">
        <f t="shared" si="43"/>
        <v>1.6666666666666666E-2</v>
      </c>
      <c r="CX131" s="35">
        <f t="shared" si="43"/>
        <v>3.3333333333333333E-2</v>
      </c>
      <c r="CY131" s="35">
        <f t="shared" si="43"/>
        <v>5.3333333333333337E-2</v>
      </c>
      <c r="CZ131" s="281">
        <f t="shared" si="43"/>
        <v>2.564102564102564E-2</v>
      </c>
    </row>
    <row r="132" spans="1:104" x14ac:dyDescent="0.2">
      <c r="A132" s="22" t="s">
        <v>201</v>
      </c>
      <c r="B132" s="22" t="s">
        <v>202</v>
      </c>
      <c r="C132" s="45"/>
      <c r="D132" s="45"/>
      <c r="E132" s="22" t="s">
        <v>173</v>
      </c>
      <c r="F132" s="38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32">
        <v>1</v>
      </c>
      <c r="Q132" s="38">
        <v>1</v>
      </c>
      <c r="R132" s="19">
        <v>1</v>
      </c>
      <c r="S132" s="19">
        <v>1</v>
      </c>
      <c r="T132" s="19">
        <v>1</v>
      </c>
      <c r="U132" s="19">
        <v>1</v>
      </c>
      <c r="V132" s="19">
        <v>1</v>
      </c>
      <c r="W132" s="19">
        <v>1</v>
      </c>
      <c r="X132" s="19">
        <v>1</v>
      </c>
      <c r="Y132" s="19">
        <v>1</v>
      </c>
      <c r="Z132" s="19">
        <v>1</v>
      </c>
      <c r="AA132" s="32">
        <v>1</v>
      </c>
      <c r="AB132" s="38">
        <v>1</v>
      </c>
      <c r="AC132" s="19">
        <v>1</v>
      </c>
      <c r="AD132" s="19">
        <v>1</v>
      </c>
      <c r="AE132" s="19">
        <v>1</v>
      </c>
      <c r="AF132" s="19">
        <v>1</v>
      </c>
      <c r="AG132" s="19">
        <v>1</v>
      </c>
      <c r="AH132" s="19">
        <v>1</v>
      </c>
      <c r="AI132" s="19">
        <v>1</v>
      </c>
      <c r="AJ132" s="19">
        <v>1</v>
      </c>
      <c r="AK132" s="19">
        <v>1</v>
      </c>
      <c r="AL132" s="32">
        <v>1</v>
      </c>
      <c r="AM132" s="38">
        <v>1.8879799999999999E-2</v>
      </c>
      <c r="AN132" s="19">
        <v>1.9335600000000001E-2</v>
      </c>
      <c r="AO132" s="19">
        <v>2.01672E-2</v>
      </c>
      <c r="AP132" s="19">
        <v>2.04107E-2</v>
      </c>
      <c r="AQ132" s="19">
        <v>1.9446000000000001E-2</v>
      </c>
      <c r="AR132" s="19">
        <v>1.90828E-2</v>
      </c>
      <c r="AS132" s="19">
        <v>1.8471499999999998E-2</v>
      </c>
      <c r="AT132" s="19">
        <v>1.8471499999999998E-2</v>
      </c>
      <c r="AU132" s="19">
        <v>2.0298E-2</v>
      </c>
      <c r="AV132" s="19">
        <v>1.3413599999999999E-2</v>
      </c>
      <c r="AW132" s="32">
        <v>5.4630600000000001E-2</v>
      </c>
      <c r="AX132" s="19">
        <v>0</v>
      </c>
      <c r="AY132" s="19">
        <v>0</v>
      </c>
      <c r="AZ132" s="19">
        <v>0</v>
      </c>
      <c r="BA132" s="19">
        <v>0</v>
      </c>
      <c r="BB132" s="19">
        <v>0</v>
      </c>
      <c r="BC132" s="19">
        <v>0</v>
      </c>
      <c r="BD132" s="19">
        <v>0</v>
      </c>
      <c r="BE132" s="19">
        <v>0</v>
      </c>
      <c r="BF132" s="19">
        <v>0</v>
      </c>
      <c r="BG132" s="19">
        <v>0</v>
      </c>
      <c r="BH132" s="19">
        <v>2</v>
      </c>
      <c r="BI132" s="38">
        <f t="shared" si="44"/>
        <v>0</v>
      </c>
      <c r="BJ132" s="19">
        <f t="shared" si="45"/>
        <v>0</v>
      </c>
      <c r="BK132" s="19">
        <f t="shared" si="46"/>
        <v>0</v>
      </c>
      <c r="BL132" s="19">
        <f t="shared" si="53"/>
        <v>0</v>
      </c>
      <c r="BM132" s="19">
        <f t="shared" si="50"/>
        <v>0</v>
      </c>
      <c r="BN132" s="19">
        <f t="shared" si="54"/>
        <v>0</v>
      </c>
      <c r="BO132" s="19">
        <f t="shared" si="51"/>
        <v>0</v>
      </c>
      <c r="BP132" s="19">
        <f t="shared" si="52"/>
        <v>0</v>
      </c>
      <c r="BQ132" s="19">
        <f t="shared" si="47"/>
        <v>0</v>
      </c>
      <c r="BR132" s="19">
        <f t="shared" si="48"/>
        <v>0</v>
      </c>
      <c r="BS132" s="32">
        <f t="shared" si="49"/>
        <v>1</v>
      </c>
      <c r="BT132" s="19">
        <v>0</v>
      </c>
      <c r="BU132" s="19">
        <v>0</v>
      </c>
      <c r="BV132" s="19">
        <v>0</v>
      </c>
      <c r="BW132" s="19">
        <v>0</v>
      </c>
      <c r="BX132" s="19">
        <v>0</v>
      </c>
      <c r="BY132" s="19">
        <v>0</v>
      </c>
      <c r="BZ132" s="19">
        <v>0</v>
      </c>
      <c r="CA132" s="19">
        <v>0</v>
      </c>
      <c r="CB132" s="19">
        <v>0</v>
      </c>
      <c r="CC132" s="19">
        <v>1</v>
      </c>
      <c r="CD132" s="32">
        <v>2</v>
      </c>
      <c r="CE132" s="19">
        <v>7</v>
      </c>
      <c r="CF132" s="19">
        <v>6</v>
      </c>
      <c r="CG132" s="19">
        <v>5</v>
      </c>
      <c r="CH132" s="19">
        <v>6</v>
      </c>
      <c r="CI132" s="19">
        <v>5</v>
      </c>
      <c r="CJ132" s="19">
        <v>7</v>
      </c>
      <c r="CK132" s="19">
        <v>10</v>
      </c>
      <c r="CL132" s="19">
        <v>11</v>
      </c>
      <c r="CM132" s="19">
        <v>17</v>
      </c>
      <c r="CN132" s="19">
        <v>24</v>
      </c>
      <c r="CO132" s="32">
        <v>15</v>
      </c>
      <c r="CP132" s="35">
        <f t="shared" si="43"/>
        <v>0</v>
      </c>
      <c r="CQ132" s="35">
        <f t="shared" si="43"/>
        <v>0</v>
      </c>
      <c r="CR132" s="35">
        <f t="shared" si="43"/>
        <v>0</v>
      </c>
      <c r="CS132" s="35">
        <f t="shared" si="43"/>
        <v>0</v>
      </c>
      <c r="CT132" s="35">
        <f t="shared" si="43"/>
        <v>0</v>
      </c>
      <c r="CU132" s="35">
        <f t="shared" si="43"/>
        <v>0</v>
      </c>
      <c r="CV132" s="35">
        <f t="shared" si="43"/>
        <v>0</v>
      </c>
      <c r="CW132" s="35">
        <f t="shared" si="43"/>
        <v>0</v>
      </c>
      <c r="CX132" s="35">
        <f t="shared" si="43"/>
        <v>0</v>
      </c>
      <c r="CY132" s="35">
        <f t="shared" si="43"/>
        <v>4.1666666666666664E-2</v>
      </c>
      <c r="CZ132" s="281">
        <f t="shared" si="43"/>
        <v>0.13333333333333333</v>
      </c>
    </row>
    <row r="133" spans="1:104" x14ac:dyDescent="0.2">
      <c r="A133" s="22" t="s">
        <v>242</v>
      </c>
      <c r="B133" s="22" t="s">
        <v>243</v>
      </c>
      <c r="C133" s="48"/>
      <c r="D133" s="45"/>
      <c r="E133" s="22" t="s">
        <v>173</v>
      </c>
      <c r="F133" s="38">
        <v>0</v>
      </c>
      <c r="G133" s="19">
        <v>1</v>
      </c>
      <c r="H133" s="19">
        <v>1</v>
      </c>
      <c r="I133" s="19">
        <v>1</v>
      </c>
      <c r="J133" s="19">
        <v>1</v>
      </c>
      <c r="K133" s="19">
        <v>1</v>
      </c>
      <c r="L133" s="19">
        <v>1</v>
      </c>
      <c r="M133" s="19">
        <v>1</v>
      </c>
      <c r="N133" s="19">
        <v>1</v>
      </c>
      <c r="O133" s="19">
        <v>1</v>
      </c>
      <c r="P133" s="32">
        <v>1</v>
      </c>
      <c r="Q133" s="38">
        <v>1</v>
      </c>
      <c r="R133" s="19">
        <v>1</v>
      </c>
      <c r="S133" s="19">
        <v>1</v>
      </c>
      <c r="T133" s="19">
        <v>1</v>
      </c>
      <c r="U133" s="19">
        <v>1</v>
      </c>
      <c r="V133" s="19">
        <v>1</v>
      </c>
      <c r="W133" s="19">
        <v>1</v>
      </c>
      <c r="X133" s="19">
        <v>1</v>
      </c>
      <c r="Y133" s="19">
        <v>1</v>
      </c>
      <c r="Z133" s="19">
        <v>1</v>
      </c>
      <c r="AA133" s="32">
        <v>1</v>
      </c>
      <c r="AB133" s="38">
        <v>1</v>
      </c>
      <c r="AC133" s="19">
        <v>1</v>
      </c>
      <c r="AD133" s="19">
        <v>1</v>
      </c>
      <c r="AE133" s="19">
        <v>1</v>
      </c>
      <c r="AF133" s="19">
        <v>1</v>
      </c>
      <c r="AG133" s="19">
        <v>1</v>
      </c>
      <c r="AH133" s="19">
        <v>1</v>
      </c>
      <c r="AI133" s="19">
        <v>1</v>
      </c>
      <c r="AJ133" s="19">
        <v>1</v>
      </c>
      <c r="AK133" s="19">
        <v>1</v>
      </c>
      <c r="AL133" s="32">
        <v>1</v>
      </c>
      <c r="AM133" s="38">
        <v>2.9968700000000001E-2</v>
      </c>
      <c r="AN133" s="19">
        <v>2.7128099999999999E-2</v>
      </c>
      <c r="AO133" s="19">
        <v>2.46147E-2</v>
      </c>
      <c r="AP133" s="19">
        <v>3.0758500000000001E-2</v>
      </c>
      <c r="AQ133" s="19">
        <v>2.6840099999999999E-2</v>
      </c>
      <c r="AR133" s="19">
        <v>2.8586E-2</v>
      </c>
      <c r="AS133" s="19">
        <v>3.0449E-2</v>
      </c>
      <c r="AT133" s="19">
        <v>2.7452399999999998E-2</v>
      </c>
      <c r="AU133" s="19">
        <v>2.9660700000000002E-2</v>
      </c>
      <c r="AV133" s="19">
        <v>2.2210199999999999E-2</v>
      </c>
      <c r="AW133" s="32">
        <v>2.4732400000000002E-2</v>
      </c>
      <c r="AX133" s="19">
        <v>1</v>
      </c>
      <c r="AY133" s="19">
        <v>1</v>
      </c>
      <c r="AZ133" s="19">
        <v>1</v>
      </c>
      <c r="BA133" s="19">
        <v>1</v>
      </c>
      <c r="BB133" s="19">
        <v>1</v>
      </c>
      <c r="BC133" s="19">
        <v>1</v>
      </c>
      <c r="BD133" s="19">
        <v>3</v>
      </c>
      <c r="BE133" s="19">
        <v>2</v>
      </c>
      <c r="BF133" s="19">
        <v>3</v>
      </c>
      <c r="BG133" s="19">
        <v>2</v>
      </c>
      <c r="BH133" s="19">
        <v>5</v>
      </c>
      <c r="BI133" s="38">
        <f t="shared" si="44"/>
        <v>1</v>
      </c>
      <c r="BJ133" s="19">
        <f t="shared" si="45"/>
        <v>1</v>
      </c>
      <c r="BK133" s="19">
        <f t="shared" si="46"/>
        <v>1</v>
      </c>
      <c r="BL133" s="19">
        <f t="shared" si="53"/>
        <v>1</v>
      </c>
      <c r="BM133" s="19">
        <f t="shared" si="50"/>
        <v>1</v>
      </c>
      <c r="BN133" s="19">
        <f t="shared" si="54"/>
        <v>1</v>
      </c>
      <c r="BO133" s="19">
        <f t="shared" si="51"/>
        <v>1</v>
      </c>
      <c r="BP133" s="19">
        <f t="shared" si="52"/>
        <v>1</v>
      </c>
      <c r="BQ133" s="19">
        <f t="shared" si="47"/>
        <v>1</v>
      </c>
      <c r="BR133" s="19">
        <f t="shared" si="48"/>
        <v>1</v>
      </c>
      <c r="BS133" s="32">
        <f t="shared" si="49"/>
        <v>1</v>
      </c>
      <c r="BT133" s="19">
        <v>0</v>
      </c>
      <c r="BU133" s="19">
        <v>5</v>
      </c>
      <c r="BV133" s="19">
        <v>0</v>
      </c>
      <c r="BW133" s="19">
        <v>1</v>
      </c>
      <c r="BX133" s="19">
        <v>0</v>
      </c>
      <c r="BY133" s="19">
        <v>2</v>
      </c>
      <c r="BZ133" s="19">
        <v>4</v>
      </c>
      <c r="CA133" s="19">
        <v>1</v>
      </c>
      <c r="CB133" s="19">
        <v>9</v>
      </c>
      <c r="CC133" s="19">
        <v>20</v>
      </c>
      <c r="CD133" s="32">
        <v>1</v>
      </c>
      <c r="CE133" s="19">
        <v>73</v>
      </c>
      <c r="CF133" s="19">
        <v>41</v>
      </c>
      <c r="CG133" s="19">
        <v>64</v>
      </c>
      <c r="CH133" s="19">
        <v>83</v>
      </c>
      <c r="CI133" s="19">
        <v>93</v>
      </c>
      <c r="CJ133" s="19">
        <v>196</v>
      </c>
      <c r="CK133" s="19">
        <v>190</v>
      </c>
      <c r="CL133" s="19">
        <v>264</v>
      </c>
      <c r="CM133" s="19">
        <v>274</v>
      </c>
      <c r="CN133" s="19">
        <v>282</v>
      </c>
      <c r="CO133" s="32">
        <v>226</v>
      </c>
      <c r="CP133" s="35">
        <f t="shared" si="43"/>
        <v>0</v>
      </c>
      <c r="CQ133" s="35">
        <f t="shared" si="43"/>
        <v>0.12195121951219512</v>
      </c>
      <c r="CR133" s="35">
        <f t="shared" si="43"/>
        <v>0</v>
      </c>
      <c r="CS133" s="35">
        <f t="shared" si="43"/>
        <v>1.2048192771084338E-2</v>
      </c>
      <c r="CT133" s="35">
        <f t="shared" si="43"/>
        <v>0</v>
      </c>
      <c r="CU133" s="35">
        <f t="shared" si="43"/>
        <v>1.020408163265306E-2</v>
      </c>
      <c r="CV133" s="35">
        <f t="shared" si="43"/>
        <v>2.1052631578947368E-2</v>
      </c>
      <c r="CW133" s="35">
        <f t="shared" si="43"/>
        <v>3.787878787878788E-3</v>
      </c>
      <c r="CX133" s="35">
        <f t="shared" si="43"/>
        <v>3.2846715328467155E-2</v>
      </c>
      <c r="CY133" s="35">
        <f t="shared" si="43"/>
        <v>7.0921985815602842E-2</v>
      </c>
      <c r="CZ133" s="281">
        <f t="shared" si="43"/>
        <v>4.4247787610619468E-3</v>
      </c>
    </row>
    <row r="134" spans="1:104" x14ac:dyDescent="0.2">
      <c r="A134" s="22" t="s">
        <v>489</v>
      </c>
      <c r="B134" s="22" t="s">
        <v>490</v>
      </c>
      <c r="C134" s="48">
        <v>2013</v>
      </c>
      <c r="D134" s="45">
        <v>2017</v>
      </c>
      <c r="E134" s="22" t="s">
        <v>173</v>
      </c>
      <c r="F134" s="38">
        <v>0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1</v>
      </c>
      <c r="P134" s="32">
        <v>1</v>
      </c>
      <c r="Q134" s="38">
        <v>1</v>
      </c>
      <c r="T134" s="19">
        <v>1</v>
      </c>
      <c r="U134" s="19">
        <v>1</v>
      </c>
      <c r="V134" s="19">
        <v>1</v>
      </c>
      <c r="W134" s="19">
        <v>1</v>
      </c>
      <c r="X134" s="19">
        <v>1</v>
      </c>
      <c r="Y134" s="19">
        <v>1</v>
      </c>
      <c r="Z134" s="19">
        <v>1</v>
      </c>
      <c r="AA134" s="32">
        <v>1</v>
      </c>
      <c r="AB134" s="38">
        <v>1</v>
      </c>
      <c r="AE134" s="19">
        <v>1</v>
      </c>
      <c r="AF134" s="19">
        <v>1</v>
      </c>
      <c r="AG134" s="19">
        <v>1</v>
      </c>
      <c r="AH134" s="19">
        <v>1</v>
      </c>
      <c r="AI134" s="19">
        <v>1</v>
      </c>
      <c r="AJ134" s="19">
        <v>1</v>
      </c>
      <c r="AK134" s="19">
        <v>1</v>
      </c>
      <c r="AL134" s="32">
        <v>1</v>
      </c>
      <c r="AM134" s="38">
        <v>1.6484499999999999E-2</v>
      </c>
      <c r="AP134" s="19">
        <v>2.2915499999999998E-2</v>
      </c>
      <c r="AQ134" s="19">
        <v>2.1350899999999999E-2</v>
      </c>
      <c r="AR134" s="19">
        <v>1.8988499999999998E-2</v>
      </c>
      <c r="AS134" s="19">
        <v>1.8109699999999999E-2</v>
      </c>
      <c r="AT134" s="19">
        <v>1.7962200000000001E-2</v>
      </c>
      <c r="AU134" s="19">
        <v>1.65796E-2</v>
      </c>
      <c r="AV134" s="19">
        <v>1.9841299999999999E-2</v>
      </c>
      <c r="AW134" s="32">
        <v>2.7352899999999999E-2</v>
      </c>
      <c r="AX134" s="19">
        <v>0</v>
      </c>
      <c r="BA134" s="19">
        <v>0</v>
      </c>
      <c r="BB134" s="19">
        <v>0</v>
      </c>
      <c r="BC134" s="19">
        <v>0</v>
      </c>
      <c r="BD134" s="19">
        <v>1</v>
      </c>
      <c r="BE134" s="19">
        <v>0</v>
      </c>
      <c r="BF134" s="19">
        <v>0</v>
      </c>
      <c r="BG134" s="19">
        <v>0</v>
      </c>
      <c r="BH134" s="19">
        <v>0</v>
      </c>
      <c r="BI134" s="38">
        <f t="shared" si="44"/>
        <v>0</v>
      </c>
      <c r="BL134" s="19">
        <v>0</v>
      </c>
      <c r="BM134" s="19">
        <f t="shared" si="50"/>
        <v>0</v>
      </c>
      <c r="BN134" s="19">
        <f t="shared" si="54"/>
        <v>0</v>
      </c>
      <c r="BO134" s="19">
        <f t="shared" si="51"/>
        <v>1</v>
      </c>
      <c r="BP134" s="19">
        <f t="shared" si="52"/>
        <v>0</v>
      </c>
      <c r="BQ134" s="19">
        <f t="shared" si="47"/>
        <v>0</v>
      </c>
      <c r="BR134" s="19">
        <f t="shared" si="48"/>
        <v>0</v>
      </c>
      <c r="BS134" s="32">
        <f t="shared" si="49"/>
        <v>0</v>
      </c>
      <c r="BT134" s="19">
        <v>0</v>
      </c>
      <c r="BU134" s="19">
        <v>0</v>
      </c>
      <c r="BV134" s="19">
        <v>1</v>
      </c>
      <c r="BW134" s="19">
        <v>0</v>
      </c>
      <c r="BX134" s="19">
        <v>0</v>
      </c>
      <c r="BY134" s="19">
        <v>0</v>
      </c>
      <c r="BZ134" s="19">
        <v>0</v>
      </c>
      <c r="CA134" s="19">
        <v>0</v>
      </c>
      <c r="CB134" s="19">
        <v>0</v>
      </c>
      <c r="CC134" s="19">
        <v>0</v>
      </c>
      <c r="CD134" s="32">
        <v>0</v>
      </c>
      <c r="CE134" s="19">
        <v>14</v>
      </c>
      <c r="CF134" s="19">
        <v>13</v>
      </c>
      <c r="CG134" s="19">
        <v>38</v>
      </c>
      <c r="CH134" s="19">
        <v>22</v>
      </c>
      <c r="CI134" s="19">
        <v>24</v>
      </c>
      <c r="CJ134" s="19">
        <v>34</v>
      </c>
      <c r="CK134" s="19">
        <v>20</v>
      </c>
      <c r="CL134" s="19">
        <v>25</v>
      </c>
      <c r="CM134" s="19">
        <v>37</v>
      </c>
      <c r="CN134" s="19">
        <v>35</v>
      </c>
      <c r="CO134" s="32">
        <v>32</v>
      </c>
      <c r="CP134" s="35">
        <f t="shared" si="43"/>
        <v>0</v>
      </c>
      <c r="CQ134" s="35">
        <f t="shared" si="43"/>
        <v>0</v>
      </c>
      <c r="CR134" s="35">
        <f t="shared" si="43"/>
        <v>2.6315789473684209E-2</v>
      </c>
      <c r="CS134" s="35">
        <f t="shared" si="43"/>
        <v>0</v>
      </c>
      <c r="CT134" s="35">
        <f t="shared" si="43"/>
        <v>0</v>
      </c>
      <c r="CU134" s="35">
        <f t="shared" si="43"/>
        <v>0</v>
      </c>
      <c r="CV134" s="35">
        <f t="shared" si="43"/>
        <v>0</v>
      </c>
      <c r="CW134" s="35">
        <f t="shared" si="43"/>
        <v>0</v>
      </c>
      <c r="CX134" s="35">
        <f t="shared" si="43"/>
        <v>0</v>
      </c>
      <c r="CY134" s="35">
        <f t="shared" si="43"/>
        <v>0</v>
      </c>
      <c r="CZ134" s="281">
        <f t="shared" si="43"/>
        <v>0</v>
      </c>
    </row>
    <row r="135" spans="1:104" x14ac:dyDescent="0.2">
      <c r="A135" s="22" t="s">
        <v>429</v>
      </c>
      <c r="B135" s="22" t="s">
        <v>430</v>
      </c>
      <c r="C135" s="48">
        <v>2014</v>
      </c>
      <c r="D135" s="45"/>
      <c r="E135" s="22" t="s">
        <v>173</v>
      </c>
      <c r="F135" s="38"/>
      <c r="K135" s="19">
        <v>0</v>
      </c>
      <c r="L135" s="19">
        <v>0</v>
      </c>
      <c r="P135" s="32"/>
      <c r="Q135" s="38"/>
      <c r="V135" s="19">
        <v>1</v>
      </c>
      <c r="W135" s="19">
        <v>1</v>
      </c>
      <c r="AA135" s="32"/>
      <c r="AB135" s="38"/>
      <c r="AG135" s="19">
        <v>1</v>
      </c>
      <c r="AH135" s="19">
        <v>1</v>
      </c>
      <c r="AL135" s="32"/>
      <c r="AM135" s="38"/>
      <c r="AR135" s="19">
        <v>4.1926900000000003E-2</v>
      </c>
      <c r="AS135" s="19">
        <v>4.1722799999999997E-2</v>
      </c>
      <c r="AW135" s="32"/>
      <c r="BC135" s="19">
        <v>0</v>
      </c>
      <c r="BD135" s="19">
        <v>0</v>
      </c>
      <c r="BI135" s="38"/>
      <c r="BN135" s="19">
        <f t="shared" si="54"/>
        <v>0</v>
      </c>
      <c r="BO135" s="19">
        <f t="shared" si="51"/>
        <v>0</v>
      </c>
      <c r="BS135" s="32"/>
      <c r="BT135" s="19">
        <v>1</v>
      </c>
      <c r="BU135" s="19">
        <v>0</v>
      </c>
      <c r="BV135" s="19">
        <v>0</v>
      </c>
      <c r="BW135" s="19">
        <v>0</v>
      </c>
      <c r="BX135" s="19">
        <v>0</v>
      </c>
      <c r="BY135" s="19">
        <v>0</v>
      </c>
      <c r="BZ135" s="19">
        <v>1</v>
      </c>
      <c r="CA135" s="19">
        <v>5</v>
      </c>
      <c r="CB135" s="19">
        <v>2</v>
      </c>
      <c r="CC135" s="19">
        <v>0</v>
      </c>
      <c r="CD135" s="32">
        <v>0</v>
      </c>
      <c r="CE135" s="19">
        <v>1</v>
      </c>
      <c r="CF135" s="19">
        <v>2</v>
      </c>
      <c r="CG135" s="19">
        <v>0</v>
      </c>
      <c r="CH135" s="19">
        <v>0</v>
      </c>
      <c r="CI135" s="19">
        <v>10</v>
      </c>
      <c r="CJ135" s="19">
        <v>14</v>
      </c>
      <c r="CK135" s="19">
        <v>16</v>
      </c>
      <c r="CL135" s="19">
        <v>51</v>
      </c>
      <c r="CM135" s="19">
        <v>8</v>
      </c>
      <c r="CN135" s="19">
        <v>1</v>
      </c>
      <c r="CO135" s="32">
        <v>0</v>
      </c>
      <c r="CP135" s="35">
        <f t="shared" si="43"/>
        <v>1</v>
      </c>
      <c r="CQ135" s="35">
        <f t="shared" si="43"/>
        <v>0</v>
      </c>
      <c r="CR135" s="35">
        <f t="shared" si="43"/>
        <v>0</v>
      </c>
      <c r="CS135" s="35">
        <f t="shared" si="43"/>
        <v>0</v>
      </c>
      <c r="CT135" s="35">
        <f t="shared" si="43"/>
        <v>0</v>
      </c>
      <c r="CU135" s="35">
        <f t="shared" si="43"/>
        <v>0</v>
      </c>
      <c r="CV135" s="35">
        <f t="shared" si="43"/>
        <v>6.25E-2</v>
      </c>
      <c r="CW135" s="35">
        <f t="shared" si="43"/>
        <v>9.8039215686274508E-2</v>
      </c>
      <c r="CX135" s="35">
        <f t="shared" si="43"/>
        <v>0.25</v>
      </c>
      <c r="CY135" s="35">
        <f t="shared" si="43"/>
        <v>0</v>
      </c>
      <c r="CZ135" s="281">
        <f t="shared" si="43"/>
        <v>0</v>
      </c>
    </row>
    <row r="136" spans="1:104" x14ac:dyDescent="0.2">
      <c r="A136" s="22" t="s">
        <v>431</v>
      </c>
      <c r="B136" s="22" t="s">
        <v>432</v>
      </c>
      <c r="C136" s="48">
        <v>2014</v>
      </c>
      <c r="D136" s="45"/>
      <c r="E136" s="22" t="s">
        <v>173</v>
      </c>
      <c r="F136" s="38"/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32">
        <v>0</v>
      </c>
      <c r="Q136" s="38"/>
      <c r="U136" s="19">
        <v>1</v>
      </c>
      <c r="V136" s="19">
        <v>1</v>
      </c>
      <c r="W136" s="19">
        <v>1</v>
      </c>
      <c r="X136" s="19">
        <v>1</v>
      </c>
      <c r="Y136" s="19">
        <v>1</v>
      </c>
      <c r="Z136" s="19">
        <v>1</v>
      </c>
      <c r="AA136" s="32">
        <v>1</v>
      </c>
      <c r="AB136" s="38"/>
      <c r="AF136" s="19">
        <v>1</v>
      </c>
      <c r="AG136" s="19">
        <v>1</v>
      </c>
      <c r="AH136" s="19">
        <v>1</v>
      </c>
      <c r="AI136" s="19">
        <v>1</v>
      </c>
      <c r="AJ136" s="19">
        <v>1</v>
      </c>
      <c r="AK136" s="19">
        <v>1</v>
      </c>
      <c r="AL136" s="32">
        <v>1</v>
      </c>
      <c r="AM136" s="38"/>
      <c r="AQ136" s="19">
        <v>2.9261499999999999E-2</v>
      </c>
      <c r="AR136" s="19">
        <v>2.76829E-2</v>
      </c>
      <c r="AS136" s="19">
        <v>2.75269E-2</v>
      </c>
      <c r="AT136" s="19">
        <v>2.6658399999999999E-2</v>
      </c>
      <c r="AU136" s="19">
        <v>2.4306700000000001E-2</v>
      </c>
      <c r="AV136" s="19">
        <v>2.9575000000000001E-2</v>
      </c>
      <c r="AW136" s="32">
        <v>2.7677199999999999E-2</v>
      </c>
      <c r="BB136" s="19">
        <v>0</v>
      </c>
      <c r="BC136" s="19">
        <v>0</v>
      </c>
      <c r="BD136" s="19">
        <v>0</v>
      </c>
      <c r="BE136" s="19">
        <v>0</v>
      </c>
      <c r="BF136" s="19">
        <v>0</v>
      </c>
      <c r="BG136" s="19">
        <v>0</v>
      </c>
      <c r="BH136" s="19">
        <v>0</v>
      </c>
      <c r="BI136" s="38"/>
      <c r="BM136" s="19">
        <f t="shared" si="50"/>
        <v>0</v>
      </c>
      <c r="BN136" s="19">
        <f t="shared" si="54"/>
        <v>0</v>
      </c>
      <c r="BO136" s="19">
        <f t="shared" si="51"/>
        <v>0</v>
      </c>
      <c r="BP136" s="19">
        <f t="shared" si="52"/>
        <v>0</v>
      </c>
      <c r="BQ136" s="19">
        <f t="shared" si="47"/>
        <v>0</v>
      </c>
      <c r="BR136" s="19">
        <f t="shared" si="48"/>
        <v>0</v>
      </c>
      <c r="BS136" s="32">
        <f t="shared" si="49"/>
        <v>0</v>
      </c>
      <c r="BT136" s="19">
        <v>0</v>
      </c>
      <c r="BU136" s="19">
        <v>0</v>
      </c>
      <c r="BV136" s="19">
        <v>0</v>
      </c>
      <c r="BW136" s="19">
        <v>0</v>
      </c>
      <c r="BX136" s="19">
        <v>0</v>
      </c>
      <c r="BY136" s="19">
        <v>0</v>
      </c>
      <c r="BZ136" s="19">
        <v>0</v>
      </c>
      <c r="CA136" s="19">
        <v>0</v>
      </c>
      <c r="CB136" s="19">
        <v>0</v>
      </c>
      <c r="CC136" s="19">
        <v>0</v>
      </c>
      <c r="CD136" s="32">
        <v>0</v>
      </c>
      <c r="CE136" s="19">
        <v>0</v>
      </c>
      <c r="CF136" s="19">
        <v>0</v>
      </c>
      <c r="CG136" s="19">
        <v>0</v>
      </c>
      <c r="CH136" s="19">
        <v>0</v>
      </c>
      <c r="CI136" s="19">
        <v>3</v>
      </c>
      <c r="CJ136" s="19">
        <v>6</v>
      </c>
      <c r="CK136" s="19">
        <v>12</v>
      </c>
      <c r="CL136" s="19">
        <v>15</v>
      </c>
      <c r="CM136" s="19">
        <v>23</v>
      </c>
      <c r="CN136" s="19">
        <v>27</v>
      </c>
      <c r="CO136" s="32">
        <v>50</v>
      </c>
      <c r="CP136" s="35">
        <f t="shared" si="43"/>
        <v>0</v>
      </c>
      <c r="CQ136" s="35">
        <f t="shared" si="43"/>
        <v>0</v>
      </c>
      <c r="CR136" s="35">
        <f t="shared" si="43"/>
        <v>0</v>
      </c>
      <c r="CS136" s="35">
        <f t="shared" si="43"/>
        <v>0</v>
      </c>
      <c r="CT136" s="35">
        <f t="shared" si="43"/>
        <v>0</v>
      </c>
      <c r="CU136" s="35">
        <f t="shared" si="43"/>
        <v>0</v>
      </c>
      <c r="CV136" s="35">
        <f t="shared" si="43"/>
        <v>0</v>
      </c>
      <c r="CW136" s="35">
        <f t="shared" si="43"/>
        <v>0</v>
      </c>
      <c r="CX136" s="35">
        <f t="shared" si="43"/>
        <v>0</v>
      </c>
      <c r="CY136" s="35">
        <f t="shared" si="43"/>
        <v>0</v>
      </c>
      <c r="CZ136" s="281">
        <f t="shared" si="43"/>
        <v>0</v>
      </c>
    </row>
    <row r="137" spans="1:104" x14ac:dyDescent="0.2">
      <c r="A137" s="22" t="s">
        <v>433</v>
      </c>
      <c r="B137" s="22" t="s">
        <v>434</v>
      </c>
      <c r="C137" s="48">
        <v>2015</v>
      </c>
      <c r="D137" s="45"/>
      <c r="E137" s="22" t="s">
        <v>173</v>
      </c>
      <c r="F137" s="38"/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32">
        <v>0</v>
      </c>
      <c r="Q137" s="38"/>
      <c r="V137" s="19">
        <v>1</v>
      </c>
      <c r="W137" s="19">
        <v>1</v>
      </c>
      <c r="X137" s="19">
        <v>1</v>
      </c>
      <c r="Y137" s="19">
        <v>1</v>
      </c>
      <c r="Z137" s="19">
        <v>1</v>
      </c>
      <c r="AA137" s="32">
        <v>1</v>
      </c>
      <c r="AB137" s="38"/>
      <c r="AG137" s="19">
        <v>1</v>
      </c>
      <c r="AH137" s="19">
        <v>1</v>
      </c>
      <c r="AI137" s="19">
        <v>1</v>
      </c>
      <c r="AJ137" s="19">
        <v>1</v>
      </c>
      <c r="AK137" s="19">
        <v>1</v>
      </c>
      <c r="AL137" s="32">
        <v>1</v>
      </c>
      <c r="AM137" s="38"/>
      <c r="AR137" s="19">
        <v>1.8521599999999999E-2</v>
      </c>
      <c r="AS137" s="19">
        <v>1.8661199999999999E-2</v>
      </c>
      <c r="AT137" s="19">
        <v>2.1318E-2</v>
      </c>
      <c r="AU137" s="19">
        <v>1.7358800000000001E-2</v>
      </c>
      <c r="AV137" s="19">
        <v>1.5977700000000001E-2</v>
      </c>
      <c r="AW137" s="32"/>
      <c r="BC137" s="19">
        <v>0</v>
      </c>
      <c r="BD137" s="19">
        <v>0</v>
      </c>
      <c r="BE137" s="19">
        <v>0</v>
      </c>
      <c r="BF137" s="19">
        <v>0</v>
      </c>
      <c r="BG137" s="19">
        <v>0</v>
      </c>
      <c r="BH137" s="19">
        <v>0</v>
      </c>
      <c r="BI137" s="38"/>
      <c r="BN137" s="19">
        <f t="shared" si="54"/>
        <v>0</v>
      </c>
      <c r="BO137" s="19">
        <f t="shared" si="51"/>
        <v>0</v>
      </c>
      <c r="BP137" s="19">
        <f t="shared" si="52"/>
        <v>0</v>
      </c>
      <c r="BQ137" s="19">
        <f t="shared" si="47"/>
        <v>0</v>
      </c>
      <c r="BR137" s="19">
        <f t="shared" si="48"/>
        <v>0</v>
      </c>
      <c r="BS137" s="32">
        <f t="shared" si="49"/>
        <v>0</v>
      </c>
      <c r="BT137" s="19">
        <v>0</v>
      </c>
      <c r="BU137" s="19">
        <v>0</v>
      </c>
      <c r="BV137" s="19">
        <v>0</v>
      </c>
      <c r="BW137" s="19">
        <v>0</v>
      </c>
      <c r="BX137" s="19">
        <v>0</v>
      </c>
      <c r="BY137" s="19">
        <v>0</v>
      </c>
      <c r="BZ137" s="19">
        <v>1</v>
      </c>
      <c r="CA137" s="19">
        <v>0</v>
      </c>
      <c r="CB137" s="19">
        <v>3</v>
      </c>
      <c r="CC137" s="19">
        <v>3</v>
      </c>
      <c r="CD137" s="32">
        <v>9</v>
      </c>
      <c r="CE137" s="19">
        <v>5</v>
      </c>
      <c r="CF137" s="19">
        <v>8</v>
      </c>
      <c r="CG137" s="19">
        <v>19</v>
      </c>
      <c r="CH137" s="19">
        <v>10</v>
      </c>
      <c r="CI137" s="19">
        <v>25</v>
      </c>
      <c r="CJ137" s="19">
        <v>22</v>
      </c>
      <c r="CK137" s="19">
        <v>29</v>
      </c>
      <c r="CL137" s="19">
        <v>29</v>
      </c>
      <c r="CM137" s="19">
        <v>32</v>
      </c>
      <c r="CN137" s="19">
        <v>26</v>
      </c>
      <c r="CO137" s="32">
        <v>59</v>
      </c>
      <c r="CP137" s="35">
        <f t="shared" si="43"/>
        <v>0</v>
      </c>
      <c r="CQ137" s="35">
        <f t="shared" si="43"/>
        <v>0</v>
      </c>
      <c r="CR137" s="35">
        <f t="shared" si="43"/>
        <v>0</v>
      </c>
      <c r="CS137" s="35">
        <f t="shared" si="43"/>
        <v>0</v>
      </c>
      <c r="CT137" s="35">
        <f t="shared" si="43"/>
        <v>0</v>
      </c>
      <c r="CU137" s="35">
        <f t="shared" si="43"/>
        <v>0</v>
      </c>
      <c r="CV137" s="35">
        <f t="shared" si="43"/>
        <v>3.4482758620689655E-2</v>
      </c>
      <c r="CW137" s="35">
        <f t="shared" si="43"/>
        <v>0</v>
      </c>
      <c r="CX137" s="35">
        <f t="shared" si="43"/>
        <v>9.375E-2</v>
      </c>
      <c r="CY137" s="35">
        <f t="shared" si="43"/>
        <v>0.11538461538461539</v>
      </c>
      <c r="CZ137" s="281">
        <f t="shared" si="43"/>
        <v>0.15254237288135594</v>
      </c>
    </row>
    <row r="138" spans="1:104" x14ac:dyDescent="0.2">
      <c r="A138" s="22" t="s">
        <v>449</v>
      </c>
      <c r="B138" s="22" t="s">
        <v>450</v>
      </c>
      <c r="C138" s="48">
        <v>2015</v>
      </c>
      <c r="D138" s="45"/>
      <c r="E138" s="22" t="s">
        <v>173</v>
      </c>
      <c r="F138" s="38"/>
      <c r="K138" s="19">
        <v>0</v>
      </c>
      <c r="L138" s="19">
        <v>0</v>
      </c>
      <c r="M138" s="19">
        <v>1</v>
      </c>
      <c r="N138" s="19">
        <v>1</v>
      </c>
      <c r="O138" s="19">
        <v>1</v>
      </c>
      <c r="P138" s="32">
        <v>1</v>
      </c>
      <c r="Q138" s="38"/>
      <c r="V138" s="19">
        <v>1</v>
      </c>
      <c r="W138" s="19">
        <v>0</v>
      </c>
      <c r="X138" s="19">
        <v>1</v>
      </c>
      <c r="Y138" s="19">
        <v>1</v>
      </c>
      <c r="Z138" s="19">
        <v>1</v>
      </c>
      <c r="AA138" s="32">
        <v>1</v>
      </c>
      <c r="AB138" s="38"/>
      <c r="AG138" s="19">
        <v>1</v>
      </c>
      <c r="AH138" s="19">
        <v>1</v>
      </c>
      <c r="AI138" s="19">
        <v>1</v>
      </c>
      <c r="AJ138" s="19">
        <v>1</v>
      </c>
      <c r="AK138" s="19">
        <v>1</v>
      </c>
      <c r="AL138" s="32">
        <v>1</v>
      </c>
      <c r="AM138" s="38"/>
      <c r="AR138" s="19">
        <v>3.1321599999999998E-2</v>
      </c>
      <c r="AS138" s="19">
        <v>1.7734799999999998E-2</v>
      </c>
      <c r="AT138" s="19">
        <v>2.9121500000000002E-2</v>
      </c>
      <c r="AU138" s="19">
        <v>2.8667100000000001E-2</v>
      </c>
      <c r="AV138" s="19">
        <v>1.95906E-2</v>
      </c>
      <c r="AW138" s="32">
        <v>1.7549499999999999E-2</v>
      </c>
      <c r="BC138" s="19">
        <v>0</v>
      </c>
      <c r="BD138" s="19">
        <v>0</v>
      </c>
      <c r="BE138" s="19">
        <v>0</v>
      </c>
      <c r="BF138" s="19">
        <v>0</v>
      </c>
      <c r="BG138" s="19">
        <v>0</v>
      </c>
      <c r="BH138" s="19">
        <v>0</v>
      </c>
      <c r="BI138" s="38"/>
      <c r="BN138" s="19">
        <f t="shared" si="54"/>
        <v>0</v>
      </c>
      <c r="BO138" s="19">
        <f t="shared" si="51"/>
        <v>0</v>
      </c>
      <c r="BP138" s="19">
        <f t="shared" si="52"/>
        <v>0</v>
      </c>
      <c r="BQ138" s="19">
        <f t="shared" si="47"/>
        <v>0</v>
      </c>
      <c r="BR138" s="19">
        <f t="shared" si="48"/>
        <v>0</v>
      </c>
      <c r="BS138" s="32">
        <f t="shared" si="49"/>
        <v>0</v>
      </c>
      <c r="BT138" s="19">
        <v>0</v>
      </c>
      <c r="BU138" s="19">
        <v>0</v>
      </c>
      <c r="BV138" s="19">
        <v>0</v>
      </c>
      <c r="BW138" s="19">
        <v>0</v>
      </c>
      <c r="BX138" s="19">
        <v>1</v>
      </c>
      <c r="BY138" s="19">
        <v>0</v>
      </c>
      <c r="BZ138" s="19">
        <v>1</v>
      </c>
      <c r="CA138" s="19">
        <v>1</v>
      </c>
      <c r="CB138" s="19">
        <v>4</v>
      </c>
      <c r="CC138" s="19">
        <v>1</v>
      </c>
      <c r="CD138" s="32">
        <v>0</v>
      </c>
      <c r="CE138" s="19">
        <v>0</v>
      </c>
      <c r="CF138" s="19">
        <v>0</v>
      </c>
      <c r="CG138" s="19">
        <v>0</v>
      </c>
      <c r="CH138" s="19">
        <v>0</v>
      </c>
      <c r="CI138" s="19">
        <v>2</v>
      </c>
      <c r="CJ138" s="19">
        <v>26</v>
      </c>
      <c r="CK138" s="19">
        <v>35</v>
      </c>
      <c r="CL138" s="19">
        <v>44</v>
      </c>
      <c r="CM138" s="19">
        <v>57</v>
      </c>
      <c r="CN138" s="19">
        <v>42</v>
      </c>
      <c r="CO138" s="32">
        <v>69</v>
      </c>
      <c r="CP138" s="35">
        <f t="shared" si="43"/>
        <v>0</v>
      </c>
      <c r="CQ138" s="35">
        <f t="shared" si="43"/>
        <v>0</v>
      </c>
      <c r="CR138" s="35">
        <f t="shared" si="43"/>
        <v>0</v>
      </c>
      <c r="CS138" s="35">
        <f t="shared" si="43"/>
        <v>0</v>
      </c>
      <c r="CT138" s="35">
        <f t="shared" si="43"/>
        <v>0.5</v>
      </c>
      <c r="CU138" s="35">
        <f t="shared" si="43"/>
        <v>0</v>
      </c>
      <c r="CV138" s="35">
        <f t="shared" si="43"/>
        <v>2.8571428571428571E-2</v>
      </c>
      <c r="CW138" s="35">
        <f t="shared" si="43"/>
        <v>2.2727272727272728E-2</v>
      </c>
      <c r="CX138" s="35">
        <f t="shared" si="43"/>
        <v>7.0175438596491224E-2</v>
      </c>
      <c r="CY138" s="35">
        <f t="shared" si="43"/>
        <v>2.3809523809523808E-2</v>
      </c>
      <c r="CZ138" s="281">
        <f t="shared" si="43"/>
        <v>0</v>
      </c>
    </row>
    <row r="139" spans="1:104" x14ac:dyDescent="0.2">
      <c r="A139" s="22" t="s">
        <v>469</v>
      </c>
      <c r="B139" s="22" t="s">
        <v>470</v>
      </c>
      <c r="C139" s="48">
        <v>2017</v>
      </c>
      <c r="D139" s="45">
        <v>2018</v>
      </c>
      <c r="E139" s="22" t="s">
        <v>173</v>
      </c>
      <c r="F139" s="38"/>
      <c r="M139" s="19">
        <v>0</v>
      </c>
      <c r="N139" s="19">
        <v>0</v>
      </c>
      <c r="O139" s="19">
        <v>0</v>
      </c>
      <c r="P139" s="32">
        <v>0</v>
      </c>
      <c r="Q139" s="38"/>
      <c r="X139" s="19">
        <v>1</v>
      </c>
      <c r="Y139" s="19">
        <v>0</v>
      </c>
      <c r="Z139" s="19">
        <v>0</v>
      </c>
      <c r="AA139" s="32">
        <v>0</v>
      </c>
      <c r="AB139" s="38"/>
      <c r="AI139" s="19">
        <v>0</v>
      </c>
      <c r="AJ139" s="19">
        <v>0</v>
      </c>
      <c r="AK139" s="19">
        <v>0</v>
      </c>
      <c r="AL139" s="32">
        <v>0</v>
      </c>
      <c r="AM139" s="38"/>
      <c r="AT139" s="19">
        <v>5.0625700000000003E-2</v>
      </c>
      <c r="AU139" s="19">
        <v>4.4512700000000002E-2</v>
      </c>
      <c r="AV139" s="19">
        <v>4.5238100000000003E-2</v>
      </c>
      <c r="AW139" s="32">
        <v>3.22951E-2</v>
      </c>
      <c r="BE139" s="19">
        <v>0</v>
      </c>
      <c r="BF139" s="19">
        <v>0</v>
      </c>
      <c r="BG139" s="19">
        <v>0</v>
      </c>
      <c r="BH139" s="19">
        <v>0</v>
      </c>
      <c r="BI139" s="38"/>
      <c r="BP139" s="19">
        <f t="shared" si="52"/>
        <v>0</v>
      </c>
      <c r="BQ139" s="19">
        <f t="shared" si="47"/>
        <v>0</v>
      </c>
      <c r="BR139" s="19">
        <f t="shared" si="48"/>
        <v>0</v>
      </c>
      <c r="BS139" s="32">
        <f t="shared" si="49"/>
        <v>0</v>
      </c>
      <c r="BT139" s="19">
        <v>0</v>
      </c>
      <c r="BU139" s="19">
        <v>0</v>
      </c>
      <c r="BV139" s="19">
        <v>0</v>
      </c>
      <c r="BW139" s="19">
        <v>0</v>
      </c>
      <c r="BX139" s="19">
        <v>0</v>
      </c>
      <c r="BY139" s="19">
        <v>0</v>
      </c>
      <c r="BZ139" s="19">
        <v>0</v>
      </c>
      <c r="CA139" s="19">
        <v>0</v>
      </c>
      <c r="CB139" s="19">
        <v>0</v>
      </c>
      <c r="CC139" s="19">
        <v>0</v>
      </c>
      <c r="CD139" s="32">
        <v>0</v>
      </c>
      <c r="CE139" s="19">
        <v>0</v>
      </c>
      <c r="CF139" s="19">
        <v>0</v>
      </c>
      <c r="CG139" s="19">
        <v>0</v>
      </c>
      <c r="CH139" s="19">
        <v>0</v>
      </c>
      <c r="CI139" s="19">
        <v>0</v>
      </c>
      <c r="CJ139" s="19">
        <v>0</v>
      </c>
      <c r="CK139" s="19">
        <v>2</v>
      </c>
      <c r="CL139" s="19">
        <v>6</v>
      </c>
      <c r="CM139" s="19">
        <v>14</v>
      </c>
      <c r="CN139" s="19">
        <v>7</v>
      </c>
      <c r="CO139" s="32">
        <v>25</v>
      </c>
      <c r="CP139" s="35">
        <f t="shared" ref="CP139:CZ154" si="55">IF(CE139,BT139/CE139,0)</f>
        <v>0</v>
      </c>
      <c r="CQ139" s="35">
        <f t="shared" si="55"/>
        <v>0</v>
      </c>
      <c r="CR139" s="35">
        <f t="shared" si="55"/>
        <v>0</v>
      </c>
      <c r="CS139" s="35">
        <f t="shared" si="55"/>
        <v>0</v>
      </c>
      <c r="CT139" s="35">
        <f t="shared" si="55"/>
        <v>0</v>
      </c>
      <c r="CU139" s="35">
        <f t="shared" si="55"/>
        <v>0</v>
      </c>
      <c r="CV139" s="35">
        <f t="shared" si="55"/>
        <v>0</v>
      </c>
      <c r="CW139" s="35">
        <f t="shared" si="55"/>
        <v>0</v>
      </c>
      <c r="CX139" s="35">
        <f t="shared" si="55"/>
        <v>0</v>
      </c>
      <c r="CY139" s="35">
        <f t="shared" si="55"/>
        <v>0</v>
      </c>
      <c r="CZ139" s="281">
        <f t="shared" si="55"/>
        <v>0</v>
      </c>
    </row>
    <row r="140" spans="1:104" x14ac:dyDescent="0.2">
      <c r="A140" s="22" t="s">
        <v>491</v>
      </c>
      <c r="B140" s="22" t="s">
        <v>492</v>
      </c>
      <c r="C140" s="48">
        <v>2017</v>
      </c>
      <c r="D140" s="45">
        <v>2021</v>
      </c>
      <c r="E140" s="22" t="s">
        <v>173</v>
      </c>
      <c r="F140" s="38"/>
      <c r="M140" s="19">
        <v>0</v>
      </c>
      <c r="P140" s="32"/>
      <c r="Q140" s="38"/>
      <c r="X140" s="19">
        <v>1</v>
      </c>
      <c r="AA140" s="32"/>
      <c r="AB140" s="38"/>
      <c r="AI140" s="19">
        <v>1</v>
      </c>
      <c r="AL140" s="32"/>
      <c r="AM140" s="38"/>
      <c r="AT140" s="19">
        <v>3.0524300000000001E-2</v>
      </c>
      <c r="AW140" s="32"/>
      <c r="BE140" s="19">
        <v>1</v>
      </c>
      <c r="BI140" s="38"/>
      <c r="BP140" s="19">
        <f t="shared" si="52"/>
        <v>1</v>
      </c>
      <c r="BS140" s="32"/>
      <c r="BT140" s="19">
        <v>0</v>
      </c>
      <c r="BU140" s="19">
        <v>0</v>
      </c>
      <c r="BV140" s="19">
        <v>0</v>
      </c>
      <c r="BW140" s="19">
        <v>0</v>
      </c>
      <c r="BX140" s="19">
        <v>0</v>
      </c>
      <c r="BY140" s="19">
        <v>0</v>
      </c>
      <c r="BZ140" s="19">
        <v>0</v>
      </c>
      <c r="CA140" s="19">
        <v>0</v>
      </c>
      <c r="CB140" s="19">
        <v>0</v>
      </c>
      <c r="CC140" s="19">
        <v>0</v>
      </c>
      <c r="CD140" s="32">
        <v>0</v>
      </c>
      <c r="CE140" s="19">
        <v>1</v>
      </c>
      <c r="CF140" s="19">
        <v>0</v>
      </c>
      <c r="CG140" s="19">
        <v>0</v>
      </c>
      <c r="CH140" s="19">
        <v>0</v>
      </c>
      <c r="CI140" s="19">
        <v>0</v>
      </c>
      <c r="CJ140" s="19">
        <v>0</v>
      </c>
      <c r="CK140" s="19">
        <v>0</v>
      </c>
      <c r="CL140" s="19">
        <v>15</v>
      </c>
      <c r="CM140" s="19">
        <v>18</v>
      </c>
      <c r="CN140" s="19">
        <v>0</v>
      </c>
      <c r="CO140" s="32">
        <v>0</v>
      </c>
      <c r="CP140" s="35">
        <f t="shared" si="55"/>
        <v>0</v>
      </c>
      <c r="CQ140" s="35">
        <f t="shared" si="55"/>
        <v>0</v>
      </c>
      <c r="CR140" s="35">
        <f t="shared" si="55"/>
        <v>0</v>
      </c>
      <c r="CS140" s="35">
        <f t="shared" si="55"/>
        <v>0</v>
      </c>
      <c r="CT140" s="35">
        <f t="shared" si="55"/>
        <v>0</v>
      </c>
      <c r="CU140" s="35">
        <f t="shared" si="55"/>
        <v>0</v>
      </c>
      <c r="CV140" s="35">
        <f t="shared" si="55"/>
        <v>0</v>
      </c>
      <c r="CW140" s="35">
        <f t="shared" si="55"/>
        <v>0</v>
      </c>
      <c r="CX140" s="35">
        <f t="shared" si="55"/>
        <v>0</v>
      </c>
      <c r="CY140" s="35">
        <f t="shared" si="55"/>
        <v>0</v>
      </c>
      <c r="CZ140" s="281">
        <f t="shared" si="55"/>
        <v>0</v>
      </c>
    </row>
    <row r="141" spans="1:104" x14ac:dyDescent="0.2">
      <c r="A141" s="22" t="s">
        <v>493</v>
      </c>
      <c r="B141" s="22" t="s">
        <v>494</v>
      </c>
      <c r="C141" s="48">
        <v>2017</v>
      </c>
      <c r="D141" s="45"/>
      <c r="E141" s="22" t="s">
        <v>173</v>
      </c>
      <c r="F141" s="38"/>
      <c r="M141" s="19">
        <v>0</v>
      </c>
      <c r="N141" s="19">
        <v>0</v>
      </c>
      <c r="O141" s="19">
        <v>1</v>
      </c>
      <c r="P141" s="32">
        <v>1</v>
      </c>
      <c r="Q141" s="38"/>
      <c r="X141" s="19">
        <v>0</v>
      </c>
      <c r="Y141" s="19">
        <v>0</v>
      </c>
      <c r="Z141" s="19">
        <v>1</v>
      </c>
      <c r="AA141" s="32">
        <v>1</v>
      </c>
      <c r="AB141" s="38"/>
      <c r="AI141" s="19">
        <v>0</v>
      </c>
      <c r="AJ141" s="19">
        <v>0</v>
      </c>
      <c r="AK141" s="19">
        <v>1</v>
      </c>
      <c r="AL141" s="32">
        <v>1</v>
      </c>
      <c r="AM141" s="38"/>
      <c r="AT141" s="19">
        <v>4.10815E-2</v>
      </c>
      <c r="AU141" s="19">
        <v>2.8354399999999998E-2</v>
      </c>
      <c r="AV141" s="19">
        <v>3.8478800000000001E-2</v>
      </c>
      <c r="AW141" s="32">
        <v>3.4799400000000001E-2</v>
      </c>
      <c r="BE141" s="19">
        <v>0</v>
      </c>
      <c r="BF141" s="19">
        <v>0</v>
      </c>
      <c r="BG141" s="19">
        <v>1</v>
      </c>
      <c r="BH141" s="19">
        <v>0</v>
      </c>
      <c r="BI141" s="38"/>
      <c r="BP141" s="19">
        <f t="shared" si="52"/>
        <v>0</v>
      </c>
      <c r="BQ141" s="19">
        <f t="shared" si="47"/>
        <v>0</v>
      </c>
      <c r="BR141" s="19">
        <f t="shared" si="48"/>
        <v>1</v>
      </c>
      <c r="BS141" s="32">
        <f t="shared" si="49"/>
        <v>0</v>
      </c>
      <c r="BT141" s="19">
        <v>0</v>
      </c>
      <c r="BU141" s="19">
        <v>0</v>
      </c>
      <c r="BV141" s="19">
        <v>0</v>
      </c>
      <c r="BW141" s="19">
        <v>0</v>
      </c>
      <c r="BX141" s="19">
        <v>0</v>
      </c>
      <c r="BY141" s="19">
        <v>0</v>
      </c>
      <c r="BZ141" s="19">
        <v>0</v>
      </c>
      <c r="CA141" s="19">
        <v>0</v>
      </c>
      <c r="CB141" s="19">
        <v>0</v>
      </c>
      <c r="CC141" s="19">
        <v>0</v>
      </c>
      <c r="CD141" s="32">
        <v>3</v>
      </c>
      <c r="CE141" s="19">
        <v>0</v>
      </c>
      <c r="CF141" s="19">
        <v>0</v>
      </c>
      <c r="CG141" s="19">
        <v>0</v>
      </c>
      <c r="CH141" s="19">
        <v>0</v>
      </c>
      <c r="CI141" s="19">
        <v>0</v>
      </c>
      <c r="CJ141" s="19">
        <v>0</v>
      </c>
      <c r="CK141" s="19">
        <v>0</v>
      </c>
      <c r="CL141" s="19">
        <v>25</v>
      </c>
      <c r="CM141" s="19">
        <v>45</v>
      </c>
      <c r="CN141" s="19">
        <v>38</v>
      </c>
      <c r="CO141" s="32">
        <v>32</v>
      </c>
      <c r="CP141" s="35">
        <f t="shared" si="55"/>
        <v>0</v>
      </c>
      <c r="CQ141" s="35">
        <f t="shared" si="55"/>
        <v>0</v>
      </c>
      <c r="CR141" s="35">
        <f t="shared" si="55"/>
        <v>0</v>
      </c>
      <c r="CS141" s="35">
        <f t="shared" si="55"/>
        <v>0</v>
      </c>
      <c r="CT141" s="35">
        <f t="shared" si="55"/>
        <v>0</v>
      </c>
      <c r="CU141" s="35">
        <f t="shared" si="55"/>
        <v>0</v>
      </c>
      <c r="CV141" s="35">
        <f t="shared" si="55"/>
        <v>0</v>
      </c>
      <c r="CW141" s="35">
        <f t="shared" si="55"/>
        <v>0</v>
      </c>
      <c r="CX141" s="35">
        <f t="shared" si="55"/>
        <v>0</v>
      </c>
      <c r="CY141" s="35">
        <f t="shared" si="55"/>
        <v>0</v>
      </c>
      <c r="CZ141" s="281">
        <f t="shared" si="55"/>
        <v>9.375E-2</v>
      </c>
    </row>
    <row r="142" spans="1:104" x14ac:dyDescent="0.2">
      <c r="A142" s="22" t="s">
        <v>495</v>
      </c>
      <c r="B142" s="22" t="s">
        <v>496</v>
      </c>
      <c r="C142" s="48">
        <v>2017</v>
      </c>
      <c r="D142" s="45"/>
      <c r="E142" s="22" t="s">
        <v>173</v>
      </c>
      <c r="F142" s="38"/>
      <c r="M142" s="19">
        <v>0</v>
      </c>
      <c r="N142" s="19">
        <v>0</v>
      </c>
      <c r="O142" s="19">
        <v>0</v>
      </c>
      <c r="P142" s="32">
        <v>0</v>
      </c>
      <c r="Q142" s="38"/>
      <c r="X142" s="19">
        <v>0</v>
      </c>
      <c r="Y142" s="19">
        <v>1</v>
      </c>
      <c r="Z142" s="19">
        <v>0</v>
      </c>
      <c r="AA142" s="32">
        <v>1</v>
      </c>
      <c r="AB142" s="38"/>
      <c r="AI142" s="19">
        <v>0</v>
      </c>
      <c r="AJ142" s="19">
        <v>0</v>
      </c>
      <c r="AK142" s="19">
        <v>0</v>
      </c>
      <c r="AL142" s="32">
        <v>1</v>
      </c>
      <c r="AM142" s="38"/>
      <c r="AT142" s="19">
        <v>3.3130699999999999E-2</v>
      </c>
      <c r="AU142" s="19">
        <v>2.8124E-2</v>
      </c>
      <c r="AV142" s="19">
        <v>3.4127499999999998E-2</v>
      </c>
      <c r="AW142" s="32">
        <v>3.5331399999999999E-2</v>
      </c>
      <c r="BE142" s="19">
        <v>0</v>
      </c>
      <c r="BF142" s="19">
        <v>0</v>
      </c>
      <c r="BG142" s="19">
        <v>5</v>
      </c>
      <c r="BH142" s="19">
        <v>1</v>
      </c>
      <c r="BI142" s="38"/>
      <c r="BP142" s="19">
        <f t="shared" si="52"/>
        <v>0</v>
      </c>
      <c r="BQ142" s="19">
        <f t="shared" si="47"/>
        <v>0</v>
      </c>
      <c r="BR142" s="19">
        <f t="shared" si="48"/>
        <v>1</v>
      </c>
      <c r="BS142" s="32">
        <f t="shared" si="49"/>
        <v>1</v>
      </c>
      <c r="BT142" s="19">
        <v>0</v>
      </c>
      <c r="BU142" s="19">
        <v>0</v>
      </c>
      <c r="BV142" s="19">
        <v>0</v>
      </c>
      <c r="BW142" s="19">
        <v>0</v>
      </c>
      <c r="BX142" s="19">
        <v>0</v>
      </c>
      <c r="BY142" s="19">
        <v>0</v>
      </c>
      <c r="BZ142" s="19">
        <v>0</v>
      </c>
      <c r="CA142" s="19">
        <v>0</v>
      </c>
      <c r="CB142" s="19">
        <v>0</v>
      </c>
      <c r="CC142" s="19">
        <v>0</v>
      </c>
      <c r="CD142" s="32">
        <v>0</v>
      </c>
      <c r="CE142" s="19">
        <v>0</v>
      </c>
      <c r="CF142" s="19">
        <v>0</v>
      </c>
      <c r="CG142" s="19">
        <v>0</v>
      </c>
      <c r="CH142" s="19">
        <v>0</v>
      </c>
      <c r="CI142" s="19">
        <v>0</v>
      </c>
      <c r="CJ142" s="19">
        <v>0</v>
      </c>
      <c r="CK142" s="19">
        <v>0</v>
      </c>
      <c r="CL142" s="19">
        <v>5</v>
      </c>
      <c r="CM142" s="19">
        <v>22</v>
      </c>
      <c r="CN142" s="19">
        <v>22</v>
      </c>
      <c r="CO142" s="19">
        <v>41</v>
      </c>
      <c r="CP142" s="35">
        <f t="shared" si="55"/>
        <v>0</v>
      </c>
      <c r="CQ142" s="35">
        <f t="shared" si="55"/>
        <v>0</v>
      </c>
      <c r="CR142" s="35">
        <f t="shared" si="55"/>
        <v>0</v>
      </c>
      <c r="CS142" s="35">
        <f t="shared" si="55"/>
        <v>0</v>
      </c>
      <c r="CT142" s="35">
        <f t="shared" si="55"/>
        <v>0</v>
      </c>
      <c r="CU142" s="35">
        <f t="shared" si="55"/>
        <v>0</v>
      </c>
      <c r="CV142" s="35">
        <f t="shared" si="55"/>
        <v>0</v>
      </c>
      <c r="CW142" s="35">
        <f t="shared" si="55"/>
        <v>0</v>
      </c>
      <c r="CX142" s="35">
        <f t="shared" si="55"/>
        <v>0</v>
      </c>
      <c r="CY142" s="35">
        <f t="shared" si="55"/>
        <v>0</v>
      </c>
      <c r="CZ142" s="281">
        <f t="shared" si="55"/>
        <v>0</v>
      </c>
    </row>
    <row r="143" spans="1:104" x14ac:dyDescent="0.2">
      <c r="A143" s="22" t="s">
        <v>516</v>
      </c>
      <c r="B143" s="22" t="s">
        <v>517</v>
      </c>
      <c r="C143" s="48">
        <v>2018</v>
      </c>
      <c r="D143" s="45">
        <v>2020</v>
      </c>
      <c r="E143" s="22" t="s">
        <v>173</v>
      </c>
      <c r="F143" s="38"/>
      <c r="N143" s="19">
        <v>0</v>
      </c>
      <c r="O143" s="19">
        <v>0</v>
      </c>
      <c r="P143" s="32">
        <v>0</v>
      </c>
      <c r="Q143" s="38"/>
      <c r="Y143" s="19">
        <v>1</v>
      </c>
      <c r="Z143" s="19">
        <v>1</v>
      </c>
      <c r="AA143" s="32">
        <v>1</v>
      </c>
      <c r="AB143" s="38"/>
      <c r="AJ143" s="19">
        <v>1</v>
      </c>
      <c r="AK143" s="19">
        <v>1</v>
      </c>
      <c r="AL143" s="32">
        <v>1</v>
      </c>
      <c r="AM143" s="38"/>
      <c r="AU143" s="19">
        <v>2.54665E-2</v>
      </c>
      <c r="AV143" s="19">
        <v>3.2548899999999999E-2</v>
      </c>
      <c r="AW143" s="32">
        <v>2.5800699999999999E-2</v>
      </c>
      <c r="BF143" s="19">
        <v>1</v>
      </c>
      <c r="BG143" s="19">
        <v>1</v>
      </c>
      <c r="BH143" s="19">
        <v>1</v>
      </c>
      <c r="BI143" s="38"/>
      <c r="BQ143" s="19">
        <f t="shared" si="47"/>
        <v>1</v>
      </c>
      <c r="BR143" s="19">
        <f t="shared" si="48"/>
        <v>1</v>
      </c>
      <c r="BS143" s="32">
        <f t="shared" si="49"/>
        <v>1</v>
      </c>
      <c r="BT143" s="19">
        <v>0</v>
      </c>
      <c r="BU143" s="19">
        <v>0</v>
      </c>
      <c r="BV143" s="19">
        <v>0</v>
      </c>
      <c r="BW143" s="19">
        <v>0</v>
      </c>
      <c r="BX143" s="19">
        <v>0</v>
      </c>
      <c r="BY143" s="19">
        <v>0</v>
      </c>
      <c r="BZ143" s="19">
        <v>0</v>
      </c>
      <c r="CA143" s="19">
        <v>0</v>
      </c>
      <c r="CB143" s="19">
        <v>0</v>
      </c>
      <c r="CC143" s="19">
        <v>0</v>
      </c>
      <c r="CD143" s="32">
        <v>0</v>
      </c>
      <c r="CE143" s="19">
        <v>0</v>
      </c>
      <c r="CF143" s="19">
        <v>0</v>
      </c>
      <c r="CG143" s="19">
        <v>0</v>
      </c>
      <c r="CH143" s="19">
        <v>0</v>
      </c>
      <c r="CI143" s="19">
        <v>0</v>
      </c>
      <c r="CJ143" s="19">
        <v>0</v>
      </c>
      <c r="CK143" s="19">
        <v>0</v>
      </c>
      <c r="CL143" s="19">
        <v>5</v>
      </c>
      <c r="CM143" s="19">
        <v>50</v>
      </c>
      <c r="CN143" s="19">
        <v>27</v>
      </c>
      <c r="CO143" s="32">
        <v>48</v>
      </c>
      <c r="CP143" s="35">
        <f t="shared" si="55"/>
        <v>0</v>
      </c>
      <c r="CQ143" s="35">
        <f t="shared" si="55"/>
        <v>0</v>
      </c>
      <c r="CR143" s="35">
        <f t="shared" si="55"/>
        <v>0</v>
      </c>
      <c r="CS143" s="35">
        <f t="shared" si="55"/>
        <v>0</v>
      </c>
      <c r="CT143" s="35">
        <f t="shared" si="55"/>
        <v>0</v>
      </c>
      <c r="CU143" s="35">
        <f t="shared" si="55"/>
        <v>0</v>
      </c>
      <c r="CV143" s="35">
        <f t="shared" si="55"/>
        <v>0</v>
      </c>
      <c r="CW143" s="35">
        <f t="shared" si="55"/>
        <v>0</v>
      </c>
      <c r="CX143" s="35">
        <f t="shared" si="55"/>
        <v>0</v>
      </c>
      <c r="CY143" s="35">
        <f t="shared" si="55"/>
        <v>0</v>
      </c>
      <c r="CZ143" s="281">
        <f t="shared" si="55"/>
        <v>0</v>
      </c>
    </row>
    <row r="144" spans="1:104" x14ac:dyDescent="0.2">
      <c r="A144" s="22" t="s">
        <v>534</v>
      </c>
      <c r="B144" s="22" t="s">
        <v>535</v>
      </c>
      <c r="C144" s="48">
        <v>2020</v>
      </c>
      <c r="D144" s="45"/>
      <c r="E144" s="22" t="s">
        <v>173</v>
      </c>
      <c r="F144" s="38"/>
      <c r="P144" s="32">
        <v>1</v>
      </c>
      <c r="Q144" s="38"/>
      <c r="AA144" s="32">
        <v>1</v>
      </c>
      <c r="AB144" s="38"/>
      <c r="AL144" s="32">
        <v>1</v>
      </c>
      <c r="AM144" s="38"/>
      <c r="AW144" s="32">
        <v>4.07398E-2</v>
      </c>
      <c r="BH144" s="19">
        <v>2</v>
      </c>
      <c r="BI144" s="38"/>
      <c r="BS144" s="32">
        <f t="shared" si="49"/>
        <v>1</v>
      </c>
      <c r="BT144" s="19">
        <v>0</v>
      </c>
      <c r="BU144" s="19">
        <v>0</v>
      </c>
      <c r="BV144" s="19">
        <v>0</v>
      </c>
      <c r="BW144" s="19">
        <v>0</v>
      </c>
      <c r="BX144" s="19">
        <v>0</v>
      </c>
      <c r="BY144" s="19">
        <v>0</v>
      </c>
      <c r="BZ144" s="19">
        <v>0</v>
      </c>
      <c r="CA144" s="19">
        <v>0</v>
      </c>
      <c r="CB144" s="19">
        <v>1</v>
      </c>
      <c r="CC144" s="19">
        <v>1</v>
      </c>
      <c r="CD144" s="32">
        <v>7</v>
      </c>
      <c r="CE144" s="19">
        <v>0</v>
      </c>
      <c r="CF144" s="19">
        <v>0</v>
      </c>
      <c r="CG144" s="19">
        <v>0</v>
      </c>
      <c r="CH144" s="19">
        <v>0</v>
      </c>
      <c r="CI144" s="19">
        <v>13</v>
      </c>
      <c r="CJ144" s="19">
        <v>14</v>
      </c>
      <c r="CK144" s="19">
        <v>11</v>
      </c>
      <c r="CL144" s="19">
        <v>18</v>
      </c>
      <c r="CM144" s="19">
        <v>17</v>
      </c>
      <c r="CN144" s="19">
        <v>30</v>
      </c>
      <c r="CO144" s="32">
        <v>48</v>
      </c>
      <c r="CP144" s="35">
        <f t="shared" si="55"/>
        <v>0</v>
      </c>
      <c r="CQ144" s="35">
        <f t="shared" si="55"/>
        <v>0</v>
      </c>
      <c r="CR144" s="35">
        <f t="shared" si="55"/>
        <v>0</v>
      </c>
      <c r="CS144" s="35">
        <f t="shared" si="55"/>
        <v>0</v>
      </c>
      <c r="CT144" s="35">
        <f t="shared" si="55"/>
        <v>0</v>
      </c>
      <c r="CU144" s="35">
        <f t="shared" si="55"/>
        <v>0</v>
      </c>
      <c r="CV144" s="35">
        <f t="shared" si="55"/>
        <v>0</v>
      </c>
      <c r="CW144" s="35">
        <f t="shared" si="55"/>
        <v>0</v>
      </c>
      <c r="CX144" s="35">
        <f t="shared" si="55"/>
        <v>5.8823529411764705E-2</v>
      </c>
      <c r="CY144" s="35">
        <f t="shared" si="55"/>
        <v>3.3333333333333333E-2</v>
      </c>
      <c r="CZ144" s="281">
        <f t="shared" si="55"/>
        <v>0.14583333333333334</v>
      </c>
    </row>
    <row r="145" spans="1:104" x14ac:dyDescent="0.2">
      <c r="A145" s="22" t="s">
        <v>556</v>
      </c>
      <c r="B145" s="22" t="s">
        <v>557</v>
      </c>
      <c r="C145" s="48">
        <v>2010</v>
      </c>
      <c r="D145" s="45">
        <v>2014</v>
      </c>
      <c r="E145" s="22" t="s">
        <v>173</v>
      </c>
      <c r="F145" s="38"/>
      <c r="P145" s="32">
        <v>1</v>
      </c>
      <c r="Q145" s="38"/>
      <c r="AA145" s="32">
        <v>1</v>
      </c>
      <c r="AB145" s="38"/>
      <c r="AL145" s="32">
        <v>1</v>
      </c>
      <c r="AM145" s="38"/>
      <c r="AW145" s="32">
        <v>2.69993E-2</v>
      </c>
      <c r="BH145" s="19">
        <v>0</v>
      </c>
      <c r="BI145" s="38"/>
      <c r="BS145" s="32">
        <f t="shared" si="49"/>
        <v>0</v>
      </c>
      <c r="BT145" s="19">
        <v>0</v>
      </c>
      <c r="BU145" s="19">
        <v>0</v>
      </c>
      <c r="BV145" s="19">
        <v>0</v>
      </c>
      <c r="BW145" s="19">
        <v>0</v>
      </c>
      <c r="BX145" s="19">
        <v>0</v>
      </c>
      <c r="BY145" s="19">
        <v>0</v>
      </c>
      <c r="BZ145" s="19">
        <v>0</v>
      </c>
      <c r="CA145" s="19">
        <v>0</v>
      </c>
      <c r="CB145" s="19">
        <v>0</v>
      </c>
      <c r="CC145" s="19">
        <v>0</v>
      </c>
      <c r="CD145" s="32">
        <v>0</v>
      </c>
      <c r="CE145" s="19">
        <v>0</v>
      </c>
      <c r="CF145" s="19">
        <v>0</v>
      </c>
      <c r="CG145" s="19">
        <v>0</v>
      </c>
      <c r="CH145" s="19">
        <v>0</v>
      </c>
      <c r="CI145" s="19">
        <v>0</v>
      </c>
      <c r="CJ145" s="19">
        <v>0</v>
      </c>
      <c r="CK145" s="19">
        <v>0</v>
      </c>
      <c r="CL145" s="19">
        <v>0</v>
      </c>
      <c r="CM145" s="19">
        <v>0</v>
      </c>
      <c r="CN145" s="19">
        <v>0</v>
      </c>
      <c r="CO145" s="32">
        <v>2</v>
      </c>
      <c r="CP145" s="35">
        <f t="shared" si="55"/>
        <v>0</v>
      </c>
      <c r="CQ145" s="35">
        <f t="shared" si="55"/>
        <v>0</v>
      </c>
      <c r="CR145" s="35">
        <f t="shared" si="55"/>
        <v>0</v>
      </c>
      <c r="CS145" s="35">
        <f t="shared" si="55"/>
        <v>0</v>
      </c>
      <c r="CT145" s="35">
        <f t="shared" si="55"/>
        <v>0</v>
      </c>
      <c r="CU145" s="35">
        <f t="shared" si="55"/>
        <v>0</v>
      </c>
      <c r="CV145" s="35">
        <f t="shared" si="55"/>
        <v>0</v>
      </c>
      <c r="CW145" s="35">
        <f t="shared" si="55"/>
        <v>0</v>
      </c>
      <c r="CX145" s="35">
        <f t="shared" si="55"/>
        <v>0</v>
      </c>
      <c r="CY145" s="35">
        <f t="shared" si="55"/>
        <v>0</v>
      </c>
      <c r="CZ145" s="281">
        <f t="shared" si="55"/>
        <v>0</v>
      </c>
    </row>
    <row r="146" spans="1:104" x14ac:dyDescent="0.2">
      <c r="A146" s="22" t="s">
        <v>290</v>
      </c>
      <c r="B146" s="22" t="s">
        <v>291</v>
      </c>
      <c r="C146" s="48">
        <v>2010</v>
      </c>
      <c r="D146" s="45">
        <v>2013</v>
      </c>
      <c r="E146" s="22" t="s">
        <v>3872</v>
      </c>
      <c r="F146" s="38"/>
      <c r="G146" s="19">
        <v>0</v>
      </c>
      <c r="H146" s="19">
        <v>0</v>
      </c>
      <c r="P146" s="32"/>
      <c r="Q146" s="38"/>
      <c r="R146" s="19">
        <v>1</v>
      </c>
      <c r="S146" s="19">
        <v>1</v>
      </c>
      <c r="AA146" s="32"/>
      <c r="AB146" s="38"/>
      <c r="AC146" s="19">
        <v>1</v>
      </c>
      <c r="AD146" s="19">
        <v>1</v>
      </c>
      <c r="AL146" s="32"/>
      <c r="AM146" s="38"/>
      <c r="AN146" s="19">
        <v>3.1825399999999997E-2</v>
      </c>
      <c r="AO146" s="19">
        <v>4.6757E-2</v>
      </c>
      <c r="AW146" s="32"/>
      <c r="AY146" s="19">
        <v>0</v>
      </c>
      <c r="AZ146" s="19">
        <v>0</v>
      </c>
      <c r="BI146" s="38"/>
      <c r="BJ146" s="19">
        <f t="shared" si="45"/>
        <v>0</v>
      </c>
      <c r="BK146" s="19">
        <f t="shared" si="46"/>
        <v>0</v>
      </c>
      <c r="BS146" s="32"/>
      <c r="BT146" s="19">
        <v>2</v>
      </c>
      <c r="BU146" s="19">
        <v>0</v>
      </c>
      <c r="BV146" s="19">
        <v>2</v>
      </c>
      <c r="BW146" s="19">
        <v>1</v>
      </c>
      <c r="BX146" s="19">
        <v>0</v>
      </c>
      <c r="BY146" s="19">
        <v>0</v>
      </c>
      <c r="BZ146" s="19">
        <v>0</v>
      </c>
      <c r="CA146" s="19">
        <v>0</v>
      </c>
      <c r="CB146" s="19">
        <v>0</v>
      </c>
      <c r="CC146" s="19">
        <v>0</v>
      </c>
      <c r="CD146" s="32">
        <v>0</v>
      </c>
      <c r="CE146" s="19">
        <v>38</v>
      </c>
      <c r="CF146" s="19">
        <v>43</v>
      </c>
      <c r="CG146" s="19">
        <v>50</v>
      </c>
      <c r="CH146" s="19">
        <v>41</v>
      </c>
      <c r="CI146" s="19">
        <v>4</v>
      </c>
      <c r="CJ146" s="19">
        <v>1</v>
      </c>
      <c r="CK146" s="19">
        <v>0</v>
      </c>
      <c r="CL146" s="19">
        <v>0</v>
      </c>
      <c r="CM146" s="19">
        <v>0</v>
      </c>
      <c r="CN146" s="19">
        <v>0</v>
      </c>
      <c r="CO146" s="32">
        <v>0</v>
      </c>
      <c r="CP146" s="35">
        <f t="shared" si="55"/>
        <v>5.2631578947368418E-2</v>
      </c>
      <c r="CQ146" s="35">
        <f t="shared" si="55"/>
        <v>0</v>
      </c>
      <c r="CR146" s="35">
        <f t="shared" si="55"/>
        <v>0.04</v>
      </c>
      <c r="CS146" s="35">
        <f t="shared" si="55"/>
        <v>2.4390243902439025E-2</v>
      </c>
      <c r="CT146" s="35">
        <f t="shared" si="55"/>
        <v>0</v>
      </c>
      <c r="CU146" s="35">
        <f t="shared" si="55"/>
        <v>0</v>
      </c>
      <c r="CV146" s="35">
        <f t="shared" si="55"/>
        <v>0</v>
      </c>
      <c r="CW146" s="35">
        <f t="shared" si="55"/>
        <v>0</v>
      </c>
      <c r="CX146" s="35">
        <f t="shared" si="55"/>
        <v>0</v>
      </c>
      <c r="CY146" s="35">
        <f t="shared" si="55"/>
        <v>0</v>
      </c>
      <c r="CZ146" s="281">
        <f t="shared" si="55"/>
        <v>0</v>
      </c>
    </row>
    <row r="147" spans="1:104" x14ac:dyDescent="0.2">
      <c r="A147" s="22" t="s">
        <v>317</v>
      </c>
      <c r="B147" s="22" t="s">
        <v>318</v>
      </c>
      <c r="C147" s="48">
        <v>2010</v>
      </c>
      <c r="D147" s="45">
        <v>2013</v>
      </c>
      <c r="E147" s="22" t="s">
        <v>3872</v>
      </c>
      <c r="F147" s="38">
        <v>0</v>
      </c>
      <c r="G147" s="19">
        <v>0</v>
      </c>
      <c r="H147" s="19">
        <v>0</v>
      </c>
      <c r="P147" s="32"/>
      <c r="Q147" s="38">
        <v>1</v>
      </c>
      <c r="R147" s="19">
        <v>1</v>
      </c>
      <c r="S147" s="19">
        <v>0</v>
      </c>
      <c r="AA147" s="32"/>
      <c r="AB147" s="38">
        <v>1</v>
      </c>
      <c r="AC147" s="19">
        <v>1</v>
      </c>
      <c r="AD147" s="19">
        <v>1</v>
      </c>
      <c r="AL147" s="32"/>
      <c r="AM147" s="38">
        <v>2.7066300000000001E-2</v>
      </c>
      <c r="AN147" s="19">
        <v>3.04356E-2</v>
      </c>
      <c r="AO147" s="19">
        <v>2.8731099999999999E-2</v>
      </c>
      <c r="AW147" s="32"/>
      <c r="AX147" s="19">
        <v>0</v>
      </c>
      <c r="AY147" s="19">
        <v>0</v>
      </c>
      <c r="AZ147" s="19">
        <v>0</v>
      </c>
      <c r="BI147" s="38">
        <f t="shared" si="44"/>
        <v>0</v>
      </c>
      <c r="BJ147" s="19">
        <f t="shared" si="45"/>
        <v>0</v>
      </c>
      <c r="BK147" s="19">
        <f t="shared" si="46"/>
        <v>0</v>
      </c>
      <c r="BS147" s="32"/>
      <c r="BT147" s="19">
        <v>0</v>
      </c>
      <c r="BU147" s="19">
        <v>0</v>
      </c>
      <c r="BV147" s="19">
        <v>0</v>
      </c>
      <c r="BW147" s="19">
        <v>0</v>
      </c>
      <c r="BX147" s="19">
        <v>0</v>
      </c>
      <c r="BY147" s="19">
        <v>0</v>
      </c>
      <c r="BZ147" s="19">
        <v>0</v>
      </c>
      <c r="CA147" s="19">
        <v>0</v>
      </c>
      <c r="CB147" s="19">
        <v>0</v>
      </c>
      <c r="CC147" s="19">
        <v>0</v>
      </c>
      <c r="CD147" s="32">
        <v>0</v>
      </c>
      <c r="CE147" s="19">
        <v>79</v>
      </c>
      <c r="CF147" s="19">
        <v>16</v>
      </c>
      <c r="CG147" s="19">
        <v>17</v>
      </c>
      <c r="CH147" s="19">
        <v>3</v>
      </c>
      <c r="CI147" s="19">
        <v>0</v>
      </c>
      <c r="CJ147" s="19">
        <v>0</v>
      </c>
      <c r="CK147" s="19">
        <v>0</v>
      </c>
      <c r="CL147" s="19">
        <v>0</v>
      </c>
      <c r="CM147" s="19">
        <v>0</v>
      </c>
      <c r="CN147" s="19">
        <v>0</v>
      </c>
      <c r="CO147" s="32">
        <v>0</v>
      </c>
      <c r="CP147" s="35">
        <f t="shared" si="55"/>
        <v>0</v>
      </c>
      <c r="CQ147" s="35">
        <f t="shared" si="55"/>
        <v>0</v>
      </c>
      <c r="CR147" s="35">
        <f t="shared" si="55"/>
        <v>0</v>
      </c>
      <c r="CS147" s="35">
        <f t="shared" si="55"/>
        <v>0</v>
      </c>
      <c r="CT147" s="35">
        <f t="shared" si="55"/>
        <v>0</v>
      </c>
      <c r="CU147" s="35">
        <f t="shared" si="55"/>
        <v>0</v>
      </c>
      <c r="CV147" s="35">
        <f t="shared" si="55"/>
        <v>0</v>
      </c>
      <c r="CW147" s="35">
        <f t="shared" si="55"/>
        <v>0</v>
      </c>
      <c r="CX147" s="35">
        <f t="shared" si="55"/>
        <v>0</v>
      </c>
      <c r="CY147" s="35">
        <f t="shared" si="55"/>
        <v>0</v>
      </c>
      <c r="CZ147" s="281">
        <f t="shared" si="55"/>
        <v>0</v>
      </c>
    </row>
    <row r="148" spans="1:104" x14ac:dyDescent="0.2">
      <c r="A148" s="22" t="s">
        <v>297</v>
      </c>
      <c r="B148" s="22" t="s">
        <v>298</v>
      </c>
      <c r="C148" s="48">
        <v>2010</v>
      </c>
      <c r="D148" s="45">
        <v>2013</v>
      </c>
      <c r="E148" s="22" t="s">
        <v>3872</v>
      </c>
      <c r="F148" s="38">
        <v>0</v>
      </c>
      <c r="P148" s="32"/>
      <c r="Q148" s="38">
        <v>0</v>
      </c>
      <c r="AA148" s="32"/>
      <c r="AB148" s="38">
        <v>0</v>
      </c>
      <c r="AL148" s="32"/>
      <c r="AM148" s="38">
        <v>2.5815100000000001E-2</v>
      </c>
      <c r="AW148" s="32"/>
      <c r="AX148" s="19">
        <v>0</v>
      </c>
      <c r="BI148" s="38">
        <f t="shared" si="44"/>
        <v>0</v>
      </c>
      <c r="BS148" s="32"/>
      <c r="BT148" s="19">
        <v>0</v>
      </c>
      <c r="BU148" s="19">
        <v>0</v>
      </c>
      <c r="BV148" s="19">
        <v>1</v>
      </c>
      <c r="BW148" s="19">
        <v>0</v>
      </c>
      <c r="BX148" s="19">
        <v>0</v>
      </c>
      <c r="BY148" s="19">
        <v>0</v>
      </c>
      <c r="BZ148" s="19">
        <v>0</v>
      </c>
      <c r="CA148" s="19">
        <v>0</v>
      </c>
      <c r="CB148" s="19">
        <v>0</v>
      </c>
      <c r="CC148" s="19">
        <v>0</v>
      </c>
      <c r="CD148" s="32">
        <v>0</v>
      </c>
      <c r="CE148" s="19">
        <v>15</v>
      </c>
      <c r="CF148" s="19">
        <v>10</v>
      </c>
      <c r="CG148" s="19">
        <v>4</v>
      </c>
      <c r="CH148" s="19">
        <v>5</v>
      </c>
      <c r="CI148" s="19">
        <v>0</v>
      </c>
      <c r="CJ148" s="19">
        <v>0</v>
      </c>
      <c r="CK148" s="19">
        <v>0</v>
      </c>
      <c r="CL148" s="19">
        <v>0</v>
      </c>
      <c r="CM148" s="19">
        <v>0</v>
      </c>
      <c r="CN148" s="19">
        <v>0</v>
      </c>
      <c r="CO148" s="32">
        <v>0</v>
      </c>
      <c r="CP148" s="35">
        <f t="shared" si="55"/>
        <v>0</v>
      </c>
      <c r="CQ148" s="35">
        <f t="shared" si="55"/>
        <v>0</v>
      </c>
      <c r="CR148" s="35">
        <f t="shared" si="55"/>
        <v>0.25</v>
      </c>
      <c r="CS148" s="35">
        <f t="shared" si="55"/>
        <v>0</v>
      </c>
      <c r="CT148" s="35">
        <f t="shared" si="55"/>
        <v>0</v>
      </c>
      <c r="CU148" s="35">
        <f t="shared" si="55"/>
        <v>0</v>
      </c>
      <c r="CV148" s="35">
        <f t="shared" si="55"/>
        <v>0</v>
      </c>
      <c r="CW148" s="35">
        <f t="shared" si="55"/>
        <v>0</v>
      </c>
      <c r="CX148" s="35">
        <f t="shared" si="55"/>
        <v>0</v>
      </c>
      <c r="CY148" s="35">
        <f t="shared" si="55"/>
        <v>0</v>
      </c>
      <c r="CZ148" s="281">
        <f t="shared" si="55"/>
        <v>0</v>
      </c>
    </row>
    <row r="149" spans="1:104" x14ac:dyDescent="0.2">
      <c r="A149" s="22" t="s">
        <v>335</v>
      </c>
      <c r="B149" s="22" t="s">
        <v>336</v>
      </c>
      <c r="C149" s="45"/>
      <c r="D149" s="45"/>
      <c r="E149" s="22" t="s">
        <v>173</v>
      </c>
      <c r="F149" s="38">
        <v>0</v>
      </c>
      <c r="G149" s="19">
        <v>0</v>
      </c>
      <c r="H149" s="19">
        <v>0</v>
      </c>
      <c r="P149" s="32"/>
      <c r="Q149" s="38">
        <v>1</v>
      </c>
      <c r="R149" s="19">
        <v>1</v>
      </c>
      <c r="S149" s="19">
        <v>1</v>
      </c>
      <c r="AA149" s="32"/>
      <c r="AB149" s="38">
        <v>1</v>
      </c>
      <c r="AC149" s="19">
        <v>1</v>
      </c>
      <c r="AD149" s="19">
        <v>1</v>
      </c>
      <c r="AL149" s="32"/>
      <c r="AM149" s="38">
        <v>2.8325300000000001E-2</v>
      </c>
      <c r="AN149" s="19">
        <v>2.64344E-2</v>
      </c>
      <c r="AO149" s="19">
        <v>2.8797400000000001E-2</v>
      </c>
      <c r="AW149" s="32"/>
      <c r="AX149" s="19">
        <v>0</v>
      </c>
      <c r="AY149" s="19">
        <v>0</v>
      </c>
      <c r="AZ149" s="19">
        <v>0</v>
      </c>
      <c r="BI149" s="38">
        <f t="shared" si="44"/>
        <v>0</v>
      </c>
      <c r="BJ149" s="19">
        <f t="shared" si="45"/>
        <v>0</v>
      </c>
      <c r="BK149" s="19">
        <f t="shared" si="46"/>
        <v>0</v>
      </c>
      <c r="BS149" s="32"/>
      <c r="BT149" s="19">
        <v>2</v>
      </c>
      <c r="BU149" s="19">
        <v>1</v>
      </c>
      <c r="BV149" s="19">
        <v>5</v>
      </c>
      <c r="BW149" s="19">
        <v>1</v>
      </c>
      <c r="BX149" s="19">
        <v>0</v>
      </c>
      <c r="BY149" s="19">
        <v>0</v>
      </c>
      <c r="BZ149" s="19">
        <v>0</v>
      </c>
      <c r="CA149" s="19">
        <v>0</v>
      </c>
      <c r="CB149" s="19">
        <v>0</v>
      </c>
      <c r="CC149" s="19">
        <v>0</v>
      </c>
      <c r="CD149" s="15">
        <v>0</v>
      </c>
      <c r="CE149" s="19">
        <v>140</v>
      </c>
      <c r="CF149" s="19">
        <v>104</v>
      </c>
      <c r="CG149" s="19">
        <v>89</v>
      </c>
      <c r="CH149" s="19">
        <v>25</v>
      </c>
      <c r="CI149" s="19">
        <v>12</v>
      </c>
      <c r="CJ149" s="19">
        <v>4</v>
      </c>
      <c r="CK149" s="19">
        <v>0</v>
      </c>
      <c r="CL149" s="19">
        <v>0</v>
      </c>
      <c r="CM149" s="19">
        <v>0</v>
      </c>
      <c r="CN149" s="19">
        <v>0</v>
      </c>
      <c r="CO149" s="32">
        <v>0</v>
      </c>
      <c r="CP149" s="35">
        <f t="shared" si="55"/>
        <v>1.4285714285714285E-2</v>
      </c>
      <c r="CQ149" s="35">
        <f t="shared" si="55"/>
        <v>9.6153846153846159E-3</v>
      </c>
      <c r="CR149" s="35">
        <f t="shared" si="55"/>
        <v>5.6179775280898875E-2</v>
      </c>
      <c r="CS149" s="35">
        <f t="shared" si="55"/>
        <v>0.04</v>
      </c>
      <c r="CT149" s="35">
        <f t="shared" si="55"/>
        <v>0</v>
      </c>
      <c r="CU149" s="35">
        <f t="shared" si="55"/>
        <v>0</v>
      </c>
      <c r="CV149" s="35">
        <f t="shared" si="55"/>
        <v>0</v>
      </c>
      <c r="CW149" s="35">
        <f t="shared" si="55"/>
        <v>0</v>
      </c>
      <c r="CX149" s="35">
        <f t="shared" si="55"/>
        <v>0</v>
      </c>
      <c r="CY149" s="35">
        <f t="shared" si="55"/>
        <v>0</v>
      </c>
      <c r="CZ149" s="281">
        <f t="shared" si="55"/>
        <v>0</v>
      </c>
    </row>
    <row r="150" spans="1:104" x14ac:dyDescent="0.2">
      <c r="A150" s="22" t="s">
        <v>246</v>
      </c>
      <c r="B150" s="22" t="s">
        <v>247</v>
      </c>
      <c r="C150" s="45"/>
      <c r="D150" s="45"/>
      <c r="E150" s="22" t="s">
        <v>248</v>
      </c>
      <c r="F150" s="38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>
        <v>1</v>
      </c>
      <c r="N150" s="19">
        <v>1</v>
      </c>
      <c r="O150" s="19">
        <v>1</v>
      </c>
      <c r="P150" s="32">
        <v>1</v>
      </c>
      <c r="Q150" s="38">
        <v>1</v>
      </c>
      <c r="R150" s="19">
        <v>1</v>
      </c>
      <c r="S150" s="19">
        <v>1</v>
      </c>
      <c r="T150" s="19">
        <v>1</v>
      </c>
      <c r="U150" s="19">
        <v>1</v>
      </c>
      <c r="V150" s="19">
        <v>1</v>
      </c>
      <c r="W150" s="19">
        <v>1</v>
      </c>
      <c r="X150" s="19">
        <v>1</v>
      </c>
      <c r="Y150" s="19">
        <v>1</v>
      </c>
      <c r="Z150" s="19">
        <v>1</v>
      </c>
      <c r="AA150" s="32">
        <v>1</v>
      </c>
      <c r="AB150" s="38">
        <v>1</v>
      </c>
      <c r="AC150" s="19">
        <v>1</v>
      </c>
      <c r="AD150" s="19">
        <v>1</v>
      </c>
      <c r="AE150" s="19">
        <v>1</v>
      </c>
      <c r="AF150" s="19">
        <v>1</v>
      </c>
      <c r="AG150" s="19">
        <v>1</v>
      </c>
      <c r="AH150" s="19">
        <v>1</v>
      </c>
      <c r="AI150" s="19">
        <v>1</v>
      </c>
      <c r="AJ150" s="19">
        <v>1</v>
      </c>
      <c r="AK150" s="19">
        <v>1</v>
      </c>
      <c r="AL150" s="32">
        <v>1</v>
      </c>
      <c r="AM150" s="38"/>
      <c r="AO150" s="19">
        <v>3.7252599999999997E-2</v>
      </c>
      <c r="AP150" s="19">
        <v>3.4905899999999997E-2</v>
      </c>
      <c r="AQ150" s="19">
        <v>7.1071599999999999E-2</v>
      </c>
      <c r="AR150" s="19">
        <v>5.8307900000000003E-2</v>
      </c>
      <c r="AS150" s="19">
        <v>6.6751400000000002E-2</v>
      </c>
      <c r="AT150" s="19">
        <v>5.6113700000000002E-2</v>
      </c>
      <c r="AU150" s="19">
        <v>4.3491000000000002E-2</v>
      </c>
      <c r="AV150" s="19">
        <v>5.7901399999999999E-2</v>
      </c>
      <c r="AW150" s="32">
        <v>5.58016E-2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0</v>
      </c>
      <c r="BD150" s="19">
        <v>0</v>
      </c>
      <c r="BE150" s="19">
        <v>2</v>
      </c>
      <c r="BF150" s="19">
        <v>3</v>
      </c>
      <c r="BG150" s="19">
        <v>0</v>
      </c>
      <c r="BH150" s="19">
        <v>1</v>
      </c>
      <c r="BI150" s="38">
        <f t="shared" si="44"/>
        <v>0</v>
      </c>
      <c r="BJ150" s="19">
        <f t="shared" si="45"/>
        <v>0</v>
      </c>
      <c r="BK150" s="19">
        <f t="shared" si="46"/>
        <v>0</v>
      </c>
      <c r="BL150" s="19">
        <f t="shared" si="53"/>
        <v>0</v>
      </c>
      <c r="BM150" s="19">
        <f t="shared" si="50"/>
        <v>0</v>
      </c>
      <c r="BN150" s="19">
        <f t="shared" si="54"/>
        <v>0</v>
      </c>
      <c r="BO150" s="19">
        <f t="shared" si="51"/>
        <v>0</v>
      </c>
      <c r="BP150" s="19">
        <f t="shared" si="52"/>
        <v>1</v>
      </c>
      <c r="BQ150" s="19">
        <f t="shared" si="47"/>
        <v>1</v>
      </c>
      <c r="BR150" s="19">
        <f t="shared" si="48"/>
        <v>0</v>
      </c>
      <c r="BS150" s="32">
        <f t="shared" si="49"/>
        <v>1</v>
      </c>
      <c r="BT150" s="19">
        <v>0</v>
      </c>
      <c r="BU150" s="19">
        <v>1</v>
      </c>
      <c r="BV150" s="19">
        <v>2</v>
      </c>
      <c r="BW150" s="19">
        <v>0</v>
      </c>
      <c r="BX150" s="19">
        <v>0</v>
      </c>
      <c r="BY150" s="19">
        <v>0</v>
      </c>
      <c r="BZ150" s="19">
        <v>2</v>
      </c>
      <c r="CA150" s="19">
        <v>0</v>
      </c>
      <c r="CB150" s="19">
        <v>3</v>
      </c>
      <c r="CC150" s="19">
        <v>3</v>
      </c>
      <c r="CD150" s="32">
        <v>1</v>
      </c>
      <c r="CE150" s="19">
        <v>67</v>
      </c>
      <c r="CF150" s="19">
        <v>33</v>
      </c>
      <c r="CG150" s="19">
        <v>53</v>
      </c>
      <c r="CH150" s="19">
        <v>55</v>
      </c>
      <c r="CI150" s="19">
        <v>46</v>
      </c>
      <c r="CJ150" s="19">
        <v>46</v>
      </c>
      <c r="CK150" s="19">
        <v>65</v>
      </c>
      <c r="CL150" s="19">
        <v>61</v>
      </c>
      <c r="CM150" s="19">
        <v>55</v>
      </c>
      <c r="CN150" s="19">
        <v>71</v>
      </c>
      <c r="CO150" s="32">
        <v>71</v>
      </c>
      <c r="CP150" s="35">
        <f t="shared" si="55"/>
        <v>0</v>
      </c>
      <c r="CQ150" s="35">
        <f t="shared" si="55"/>
        <v>3.0303030303030304E-2</v>
      </c>
      <c r="CR150" s="35">
        <f t="shared" si="55"/>
        <v>3.7735849056603772E-2</v>
      </c>
      <c r="CS150" s="35">
        <f t="shared" si="55"/>
        <v>0</v>
      </c>
      <c r="CT150" s="35">
        <f t="shared" si="55"/>
        <v>0</v>
      </c>
      <c r="CU150" s="35">
        <f t="shared" si="55"/>
        <v>0</v>
      </c>
      <c r="CV150" s="35">
        <f t="shared" si="55"/>
        <v>3.0769230769230771E-2</v>
      </c>
      <c r="CW150" s="35">
        <f t="shared" si="55"/>
        <v>0</v>
      </c>
      <c r="CX150" s="35">
        <f t="shared" si="55"/>
        <v>5.4545454545454543E-2</v>
      </c>
      <c r="CY150" s="35">
        <f t="shared" si="55"/>
        <v>4.2253521126760563E-2</v>
      </c>
      <c r="CZ150" s="281">
        <f t="shared" si="55"/>
        <v>1.4084507042253521E-2</v>
      </c>
    </row>
    <row r="151" spans="1:104" x14ac:dyDescent="0.2">
      <c r="A151" s="22" t="s">
        <v>255</v>
      </c>
      <c r="B151" s="22" t="s">
        <v>256</v>
      </c>
      <c r="C151" s="45"/>
      <c r="D151" s="45"/>
      <c r="E151" s="22" t="s">
        <v>248</v>
      </c>
      <c r="F151" s="38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1</v>
      </c>
      <c r="P151" s="32">
        <v>1</v>
      </c>
      <c r="Q151" s="38">
        <v>1</v>
      </c>
      <c r="R151" s="19">
        <v>1</v>
      </c>
      <c r="S151" s="19">
        <v>1</v>
      </c>
      <c r="T151" s="19">
        <v>1</v>
      </c>
      <c r="U151" s="19">
        <v>1</v>
      </c>
      <c r="V151" s="19">
        <v>1</v>
      </c>
      <c r="W151" s="19">
        <v>1</v>
      </c>
      <c r="X151" s="19">
        <v>1</v>
      </c>
      <c r="Y151" s="19">
        <v>1</v>
      </c>
      <c r="Z151" s="19">
        <v>1</v>
      </c>
      <c r="AA151" s="32">
        <v>1</v>
      </c>
      <c r="AB151" s="38">
        <v>1</v>
      </c>
      <c r="AC151" s="19">
        <v>1</v>
      </c>
      <c r="AD151" s="19">
        <v>1</v>
      </c>
      <c r="AE151" s="19">
        <v>1</v>
      </c>
      <c r="AF151" s="19">
        <v>1</v>
      </c>
      <c r="AG151" s="19">
        <v>1</v>
      </c>
      <c r="AH151" s="19">
        <v>1</v>
      </c>
      <c r="AI151" s="19">
        <v>1</v>
      </c>
      <c r="AJ151" s="19">
        <v>1</v>
      </c>
      <c r="AK151" s="19">
        <v>1</v>
      </c>
      <c r="AL151" s="32">
        <v>1</v>
      </c>
      <c r="AM151" s="38">
        <v>3.6528100000000001E-2</v>
      </c>
      <c r="AN151" s="19">
        <v>3.1100699999999998E-2</v>
      </c>
      <c r="AO151" s="19">
        <v>3.5434100000000003E-2</v>
      </c>
      <c r="AP151" s="19">
        <v>3.7381499999999998E-2</v>
      </c>
      <c r="AQ151" s="19">
        <v>3.2915399999999997E-2</v>
      </c>
      <c r="AR151" s="19">
        <v>3.70809E-2</v>
      </c>
      <c r="AS151" s="19">
        <v>3.63343E-2</v>
      </c>
      <c r="AT151" s="19">
        <v>3.9759500000000003E-2</v>
      </c>
      <c r="AU151" s="19">
        <v>1.4912E-2</v>
      </c>
      <c r="AV151" s="19">
        <v>4.7232799999999998E-2</v>
      </c>
      <c r="AW151" s="32">
        <v>3.3861299999999997E-2</v>
      </c>
      <c r="AX151" s="19">
        <v>0</v>
      </c>
      <c r="AY151" s="19">
        <v>0</v>
      </c>
      <c r="AZ151" s="19">
        <v>0</v>
      </c>
      <c r="BA151" s="19">
        <v>0</v>
      </c>
      <c r="BB151" s="19">
        <v>0</v>
      </c>
      <c r="BC151" s="19">
        <v>0</v>
      </c>
      <c r="BD151" s="19">
        <v>0</v>
      </c>
      <c r="BE151" s="19">
        <v>0</v>
      </c>
      <c r="BF151" s="19">
        <v>0</v>
      </c>
      <c r="BG151" s="19">
        <v>3</v>
      </c>
      <c r="BH151" s="19">
        <v>0</v>
      </c>
      <c r="BI151" s="38">
        <f t="shared" si="44"/>
        <v>0</v>
      </c>
      <c r="BJ151" s="19">
        <f t="shared" si="45"/>
        <v>0</v>
      </c>
      <c r="BK151" s="19">
        <f t="shared" si="46"/>
        <v>0</v>
      </c>
      <c r="BL151" s="19">
        <f t="shared" si="53"/>
        <v>0</v>
      </c>
      <c r="BM151" s="19">
        <f t="shared" si="50"/>
        <v>0</v>
      </c>
      <c r="BN151" s="19">
        <f t="shared" si="54"/>
        <v>0</v>
      </c>
      <c r="BO151" s="19">
        <f t="shared" si="51"/>
        <v>0</v>
      </c>
      <c r="BP151" s="19">
        <f t="shared" si="52"/>
        <v>0</v>
      </c>
      <c r="BQ151" s="19">
        <f t="shared" si="47"/>
        <v>0</v>
      </c>
      <c r="BR151" s="19">
        <f t="shared" si="48"/>
        <v>1</v>
      </c>
      <c r="BS151" s="32">
        <f t="shared" si="49"/>
        <v>0</v>
      </c>
      <c r="BT151" s="19">
        <v>0</v>
      </c>
      <c r="BU151" s="19">
        <v>0</v>
      </c>
      <c r="BV151" s="19">
        <v>0</v>
      </c>
      <c r="BW151" s="19">
        <v>1</v>
      </c>
      <c r="BX151" s="19">
        <v>0</v>
      </c>
      <c r="BY151" s="19">
        <v>0</v>
      </c>
      <c r="BZ151" s="19">
        <v>0</v>
      </c>
      <c r="CA151" s="19">
        <v>0</v>
      </c>
      <c r="CB151" s="19">
        <v>0</v>
      </c>
      <c r="CC151" s="19">
        <v>0</v>
      </c>
      <c r="CD151" s="32">
        <v>1</v>
      </c>
      <c r="CE151" s="19">
        <v>30</v>
      </c>
      <c r="CF151" s="19">
        <v>24</v>
      </c>
      <c r="CG151" s="19">
        <v>35</v>
      </c>
      <c r="CH151" s="19">
        <v>27</v>
      </c>
      <c r="CI151" s="19">
        <v>53</v>
      </c>
      <c r="CJ151" s="19">
        <v>59</v>
      </c>
      <c r="CK151" s="19">
        <v>57</v>
      </c>
      <c r="CL151" s="19">
        <v>32</v>
      </c>
      <c r="CM151" s="19">
        <v>33</v>
      </c>
      <c r="CN151" s="19">
        <v>34</v>
      </c>
      <c r="CO151" s="32">
        <v>45</v>
      </c>
      <c r="CP151" s="35">
        <f t="shared" si="55"/>
        <v>0</v>
      </c>
      <c r="CQ151" s="35">
        <f t="shared" si="55"/>
        <v>0</v>
      </c>
      <c r="CR151" s="35">
        <f t="shared" si="55"/>
        <v>0</v>
      </c>
      <c r="CS151" s="35">
        <f t="shared" si="55"/>
        <v>3.7037037037037035E-2</v>
      </c>
      <c r="CT151" s="35">
        <f t="shared" si="55"/>
        <v>0</v>
      </c>
      <c r="CU151" s="35">
        <f t="shared" si="55"/>
        <v>0</v>
      </c>
      <c r="CV151" s="35">
        <f t="shared" si="55"/>
        <v>0</v>
      </c>
      <c r="CW151" s="35">
        <f t="shared" si="55"/>
        <v>0</v>
      </c>
      <c r="CX151" s="35">
        <f t="shared" si="55"/>
        <v>0</v>
      </c>
      <c r="CY151" s="35">
        <f t="shared" si="55"/>
        <v>0</v>
      </c>
      <c r="CZ151" s="281">
        <f t="shared" si="55"/>
        <v>2.2222222222222223E-2</v>
      </c>
    </row>
    <row r="152" spans="1:104" x14ac:dyDescent="0.2">
      <c r="A152" s="22" t="s">
        <v>263</v>
      </c>
      <c r="B152" s="22" t="s">
        <v>4009</v>
      </c>
      <c r="C152" s="45"/>
      <c r="D152" s="45"/>
      <c r="E152" s="22" t="s">
        <v>248</v>
      </c>
      <c r="F152" s="38"/>
      <c r="J152" s="19">
        <v>0</v>
      </c>
      <c r="K152" s="19">
        <v>0</v>
      </c>
      <c r="M152" s="19">
        <v>0</v>
      </c>
      <c r="N152" s="19">
        <v>0</v>
      </c>
      <c r="O152" s="19">
        <v>0</v>
      </c>
      <c r="P152" s="32">
        <v>0</v>
      </c>
      <c r="Q152" s="38"/>
      <c r="U152" s="19">
        <v>1</v>
      </c>
      <c r="V152" s="19">
        <v>1</v>
      </c>
      <c r="X152" s="19">
        <v>0</v>
      </c>
      <c r="Y152" s="19">
        <v>0</v>
      </c>
      <c r="Z152" s="19">
        <v>0</v>
      </c>
      <c r="AA152" s="32">
        <v>0</v>
      </c>
      <c r="AB152" s="38"/>
      <c r="AF152" s="19">
        <v>1</v>
      </c>
      <c r="AG152" s="19">
        <v>1</v>
      </c>
      <c r="AI152" s="19">
        <v>0</v>
      </c>
      <c r="AJ152" s="19">
        <v>0</v>
      </c>
      <c r="AK152" s="19">
        <v>0</v>
      </c>
      <c r="AL152" s="32">
        <v>0</v>
      </c>
      <c r="AM152" s="38"/>
      <c r="AQ152" s="19">
        <v>3.3935100000000003E-2</v>
      </c>
      <c r="AR152" s="19">
        <v>3.8859400000000002E-2</v>
      </c>
      <c r="AT152" s="19">
        <v>4.0152300000000002E-2</v>
      </c>
      <c r="AU152" s="19">
        <v>3.4503300000000001E-2</v>
      </c>
      <c r="AV152" s="19">
        <v>4.18853E-2</v>
      </c>
      <c r="AW152" s="32">
        <v>4.4716800000000001E-2</v>
      </c>
      <c r="BB152" s="19">
        <v>0</v>
      </c>
      <c r="BC152" s="19">
        <v>0</v>
      </c>
      <c r="BE152" s="19">
        <v>0</v>
      </c>
      <c r="BF152" s="19">
        <v>0</v>
      </c>
      <c r="BG152" s="19">
        <v>0</v>
      </c>
      <c r="BH152" s="19">
        <v>0</v>
      </c>
      <c r="BI152" s="38"/>
      <c r="BM152" s="19">
        <f t="shared" si="50"/>
        <v>0</v>
      </c>
      <c r="BN152" s="19">
        <f t="shared" si="54"/>
        <v>0</v>
      </c>
      <c r="BP152" s="19">
        <f t="shared" si="52"/>
        <v>0</v>
      </c>
      <c r="BQ152" s="19">
        <f t="shared" si="47"/>
        <v>0</v>
      </c>
      <c r="BR152" s="19">
        <f t="shared" si="48"/>
        <v>0</v>
      </c>
      <c r="BS152" s="32">
        <f t="shared" si="49"/>
        <v>0</v>
      </c>
      <c r="BT152" s="19">
        <v>0</v>
      </c>
      <c r="BU152" s="19">
        <v>1</v>
      </c>
      <c r="BV152" s="19">
        <v>2</v>
      </c>
      <c r="BW152" s="19">
        <v>0</v>
      </c>
      <c r="BX152" s="19">
        <v>1</v>
      </c>
      <c r="BY152" s="19">
        <v>2</v>
      </c>
      <c r="BZ152" s="19">
        <v>0</v>
      </c>
      <c r="CA152" s="19">
        <v>5</v>
      </c>
      <c r="CB152" s="19">
        <v>0</v>
      </c>
      <c r="CC152" s="19">
        <v>2</v>
      </c>
      <c r="CD152" s="32">
        <v>0</v>
      </c>
      <c r="CE152" s="19">
        <v>41</v>
      </c>
      <c r="CF152" s="19">
        <v>8</v>
      </c>
      <c r="CG152" s="19">
        <v>59</v>
      </c>
      <c r="CH152" s="19">
        <v>52</v>
      </c>
      <c r="CI152" s="19">
        <v>24</v>
      </c>
      <c r="CJ152" s="19">
        <v>13</v>
      </c>
      <c r="CK152" s="19">
        <v>14</v>
      </c>
      <c r="CL152" s="19">
        <v>33</v>
      </c>
      <c r="CM152" s="19">
        <v>60</v>
      </c>
      <c r="CN152" s="19">
        <v>27</v>
      </c>
      <c r="CO152" s="32">
        <v>19</v>
      </c>
      <c r="CP152" s="35">
        <f t="shared" si="55"/>
        <v>0</v>
      </c>
      <c r="CQ152" s="35">
        <f t="shared" si="55"/>
        <v>0.125</v>
      </c>
      <c r="CR152" s="35">
        <f t="shared" si="55"/>
        <v>3.3898305084745763E-2</v>
      </c>
      <c r="CS152" s="35">
        <f t="shared" si="55"/>
        <v>0</v>
      </c>
      <c r="CT152" s="35">
        <f t="shared" si="55"/>
        <v>4.1666666666666664E-2</v>
      </c>
      <c r="CU152" s="35">
        <f t="shared" si="55"/>
        <v>0.15384615384615385</v>
      </c>
      <c r="CV152" s="35">
        <f t="shared" si="55"/>
        <v>0</v>
      </c>
      <c r="CW152" s="35">
        <f t="shared" si="55"/>
        <v>0.15151515151515152</v>
      </c>
      <c r="CX152" s="35">
        <f t="shared" si="55"/>
        <v>0</v>
      </c>
      <c r="CY152" s="35">
        <f t="shared" si="55"/>
        <v>7.407407407407407E-2</v>
      </c>
      <c r="CZ152" s="281">
        <f t="shared" si="55"/>
        <v>0</v>
      </c>
    </row>
    <row r="153" spans="1:104" x14ac:dyDescent="0.2">
      <c r="A153" s="22" t="s">
        <v>271</v>
      </c>
      <c r="B153" s="22" t="s">
        <v>272</v>
      </c>
      <c r="C153" s="45"/>
      <c r="D153" s="45"/>
      <c r="E153" s="22" t="s">
        <v>248</v>
      </c>
      <c r="F153" s="38"/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32">
        <v>0</v>
      </c>
      <c r="Q153" s="38"/>
      <c r="V153" s="19">
        <v>1</v>
      </c>
      <c r="W153" s="19">
        <v>1</v>
      </c>
      <c r="X153" s="19">
        <v>1</v>
      </c>
      <c r="Y153" s="19">
        <v>1</v>
      </c>
      <c r="Z153" s="19">
        <v>1</v>
      </c>
      <c r="AA153" s="32">
        <v>1</v>
      </c>
      <c r="AB153" s="38"/>
      <c r="AG153" s="19">
        <v>1</v>
      </c>
      <c r="AH153" s="19">
        <v>1</v>
      </c>
      <c r="AI153" s="19">
        <v>1</v>
      </c>
      <c r="AJ153" s="19">
        <v>1</v>
      </c>
      <c r="AK153" s="19">
        <v>1</v>
      </c>
      <c r="AL153" s="32">
        <v>1</v>
      </c>
      <c r="AM153" s="38"/>
      <c r="AR153" s="19">
        <v>3.1946200000000001E-2</v>
      </c>
      <c r="AS153" s="19">
        <v>2.8494800000000001E-2</v>
      </c>
      <c r="AT153" s="19">
        <v>2.9576399999999999E-2</v>
      </c>
      <c r="AU153" s="19">
        <v>3.6603200000000002E-2</v>
      </c>
      <c r="AV153" s="19">
        <v>6.1178400000000001E-2</v>
      </c>
      <c r="AW153" s="32">
        <v>5.6784500000000002E-2</v>
      </c>
      <c r="BC153" s="19">
        <v>0</v>
      </c>
      <c r="BD153" s="19">
        <v>0</v>
      </c>
      <c r="BE153" s="19">
        <v>0</v>
      </c>
      <c r="BF153" s="19">
        <v>1</v>
      </c>
      <c r="BG153" s="19">
        <v>0</v>
      </c>
      <c r="BH153" s="19">
        <v>1</v>
      </c>
      <c r="BI153" s="38"/>
      <c r="BN153" s="19">
        <f t="shared" si="54"/>
        <v>0</v>
      </c>
      <c r="BO153" s="19">
        <f t="shared" si="51"/>
        <v>0</v>
      </c>
      <c r="BP153" s="19">
        <f t="shared" si="52"/>
        <v>0</v>
      </c>
      <c r="BQ153" s="19">
        <f t="shared" si="47"/>
        <v>1</v>
      </c>
      <c r="BR153" s="19">
        <f t="shared" si="48"/>
        <v>0</v>
      </c>
      <c r="BS153" s="32">
        <f t="shared" si="49"/>
        <v>1</v>
      </c>
      <c r="BT153" s="19">
        <v>0</v>
      </c>
      <c r="BU153" s="19">
        <v>0</v>
      </c>
      <c r="BV153" s="19">
        <v>1</v>
      </c>
      <c r="BW153" s="19">
        <v>0</v>
      </c>
      <c r="BX153" s="19">
        <v>0</v>
      </c>
      <c r="BY153" s="19">
        <v>0</v>
      </c>
      <c r="BZ153" s="19">
        <v>0</v>
      </c>
      <c r="CA153" s="19">
        <v>0</v>
      </c>
      <c r="CB153" s="19">
        <v>0</v>
      </c>
      <c r="CC153" s="19">
        <v>0</v>
      </c>
      <c r="CD153" s="32">
        <v>0</v>
      </c>
      <c r="CE153" s="19">
        <v>15</v>
      </c>
      <c r="CF153" s="19">
        <v>5</v>
      </c>
      <c r="CG153" s="19">
        <v>7</v>
      </c>
      <c r="CH153" s="19">
        <v>6</v>
      </c>
      <c r="CI153" s="19">
        <v>8</v>
      </c>
      <c r="CJ153" s="19">
        <v>26</v>
      </c>
      <c r="CK153" s="19">
        <v>11</v>
      </c>
      <c r="CL153" s="19">
        <v>17</v>
      </c>
      <c r="CM153" s="19">
        <v>18</v>
      </c>
      <c r="CN153" s="19">
        <v>18</v>
      </c>
      <c r="CO153" s="32">
        <v>22</v>
      </c>
      <c r="CP153" s="35">
        <f t="shared" si="55"/>
        <v>0</v>
      </c>
      <c r="CQ153" s="35">
        <f t="shared" si="55"/>
        <v>0</v>
      </c>
      <c r="CR153" s="35">
        <f t="shared" si="55"/>
        <v>0.14285714285714285</v>
      </c>
      <c r="CS153" s="35">
        <f t="shared" si="55"/>
        <v>0</v>
      </c>
      <c r="CT153" s="35">
        <f t="shared" si="55"/>
        <v>0</v>
      </c>
      <c r="CU153" s="35">
        <f t="shared" si="55"/>
        <v>0</v>
      </c>
      <c r="CV153" s="35">
        <f t="shared" si="55"/>
        <v>0</v>
      </c>
      <c r="CW153" s="35">
        <f t="shared" si="55"/>
        <v>0</v>
      </c>
      <c r="CX153" s="35">
        <f t="shared" si="55"/>
        <v>0</v>
      </c>
      <c r="CY153" s="35">
        <f t="shared" si="55"/>
        <v>0</v>
      </c>
      <c r="CZ153" s="281">
        <f t="shared" si="55"/>
        <v>0</v>
      </c>
    </row>
    <row r="154" spans="1:104" x14ac:dyDescent="0.2">
      <c r="A154" s="22" t="s">
        <v>261</v>
      </c>
      <c r="B154" s="22" t="s">
        <v>4010</v>
      </c>
      <c r="C154" s="45"/>
      <c r="D154" s="45"/>
      <c r="E154" s="22" t="s">
        <v>248</v>
      </c>
      <c r="F154" s="38">
        <v>0</v>
      </c>
      <c r="G154" s="19">
        <v>0</v>
      </c>
      <c r="I154" s="19">
        <v>0</v>
      </c>
      <c r="J154" s="19">
        <v>0</v>
      </c>
      <c r="L154" s="19">
        <v>0</v>
      </c>
      <c r="M154" s="19">
        <v>0</v>
      </c>
      <c r="N154" s="19">
        <v>0</v>
      </c>
      <c r="O154" s="19">
        <v>0</v>
      </c>
      <c r="P154" s="32">
        <v>0</v>
      </c>
      <c r="Q154" s="38">
        <v>1</v>
      </c>
      <c r="R154" s="19">
        <v>1</v>
      </c>
      <c r="T154" s="19">
        <v>1</v>
      </c>
      <c r="U154" s="19">
        <v>1</v>
      </c>
      <c r="W154" s="19">
        <v>1</v>
      </c>
      <c r="X154" s="19">
        <v>1</v>
      </c>
      <c r="Y154" s="19">
        <v>1</v>
      </c>
      <c r="Z154" s="19">
        <v>1</v>
      </c>
      <c r="AA154" s="32">
        <v>1</v>
      </c>
      <c r="AB154" s="38">
        <v>1</v>
      </c>
      <c r="AC154" s="19">
        <v>1</v>
      </c>
      <c r="AE154" s="19">
        <v>1</v>
      </c>
      <c r="AF154" s="19">
        <v>1</v>
      </c>
      <c r="AH154" s="19">
        <v>1</v>
      </c>
      <c r="AI154" s="19">
        <v>1</v>
      </c>
      <c r="AJ154" s="19">
        <v>1</v>
      </c>
      <c r="AK154" s="19">
        <v>1</v>
      </c>
      <c r="AL154" s="32">
        <v>1</v>
      </c>
      <c r="AM154" s="38">
        <v>2.7610300000000001E-2</v>
      </c>
      <c r="AN154" s="19">
        <v>2.6202699999999999E-2</v>
      </c>
      <c r="AP154" s="19">
        <v>2.65355E-2</v>
      </c>
      <c r="AQ154" s="19">
        <v>2.84703E-2</v>
      </c>
      <c r="AS154" s="19">
        <v>3.1515500000000002E-2</v>
      </c>
      <c r="AT154" s="19">
        <v>3.0478600000000002E-2</v>
      </c>
      <c r="AU154" s="19">
        <v>2.8234499999999999E-2</v>
      </c>
      <c r="AV154" s="19">
        <v>3.04006E-2</v>
      </c>
      <c r="AW154" s="32">
        <v>3.09906E-2</v>
      </c>
      <c r="AX154" s="19">
        <v>0</v>
      </c>
      <c r="AY154" s="19">
        <v>0</v>
      </c>
      <c r="AZ154" s="19">
        <v>0</v>
      </c>
      <c r="BA154" s="19">
        <v>0</v>
      </c>
      <c r="BB154" s="19">
        <v>0</v>
      </c>
      <c r="BC154" s="19">
        <v>0</v>
      </c>
      <c r="BD154" s="19">
        <v>0</v>
      </c>
      <c r="BE154" s="19">
        <v>0</v>
      </c>
      <c r="BF154" s="19">
        <v>0</v>
      </c>
      <c r="BG154" s="19">
        <v>0</v>
      </c>
      <c r="BH154" s="19">
        <v>0</v>
      </c>
      <c r="BI154" s="38">
        <f t="shared" si="44"/>
        <v>0</v>
      </c>
      <c r="BJ154" s="19">
        <f t="shared" si="45"/>
        <v>0</v>
      </c>
      <c r="BK154" s="19">
        <f t="shared" si="46"/>
        <v>0</v>
      </c>
      <c r="BL154" s="19">
        <f t="shared" si="53"/>
        <v>0</v>
      </c>
      <c r="BM154" s="19">
        <f t="shared" si="50"/>
        <v>0</v>
      </c>
      <c r="BN154" s="19">
        <f t="shared" si="54"/>
        <v>0</v>
      </c>
      <c r="BO154" s="19">
        <f t="shared" si="51"/>
        <v>0</v>
      </c>
      <c r="BP154" s="19">
        <f t="shared" si="52"/>
        <v>0</v>
      </c>
      <c r="BQ154" s="19">
        <f t="shared" si="47"/>
        <v>0</v>
      </c>
      <c r="BR154" s="19">
        <f t="shared" si="48"/>
        <v>0</v>
      </c>
      <c r="BS154" s="32">
        <f t="shared" si="49"/>
        <v>0</v>
      </c>
      <c r="BT154" s="19">
        <v>1</v>
      </c>
      <c r="BU154" s="19">
        <v>0</v>
      </c>
      <c r="BV154" s="19">
        <v>0</v>
      </c>
      <c r="BW154" s="19">
        <v>0</v>
      </c>
      <c r="BX154" s="19">
        <v>0</v>
      </c>
      <c r="BY154" s="19">
        <v>2</v>
      </c>
      <c r="BZ154" s="19">
        <v>1</v>
      </c>
      <c r="CA154" s="19">
        <v>0</v>
      </c>
      <c r="CB154" s="19">
        <v>0</v>
      </c>
      <c r="CC154" s="19">
        <v>1</v>
      </c>
      <c r="CD154" s="32">
        <v>6</v>
      </c>
      <c r="CE154" s="19">
        <v>30</v>
      </c>
      <c r="CF154" s="19">
        <v>11</v>
      </c>
      <c r="CG154" s="19">
        <v>15</v>
      </c>
      <c r="CH154" s="19">
        <v>14</v>
      </c>
      <c r="CI154" s="19">
        <v>18</v>
      </c>
      <c r="CJ154" s="19">
        <v>9</v>
      </c>
      <c r="CK154" s="19">
        <v>8</v>
      </c>
      <c r="CL154" s="19">
        <v>34</v>
      </c>
      <c r="CM154" s="19">
        <v>28</v>
      </c>
      <c r="CN154" s="19">
        <v>14</v>
      </c>
      <c r="CO154" s="32">
        <v>27</v>
      </c>
      <c r="CP154" s="35">
        <f t="shared" si="55"/>
        <v>3.3333333333333333E-2</v>
      </c>
      <c r="CQ154" s="35">
        <f t="shared" si="55"/>
        <v>0</v>
      </c>
      <c r="CR154" s="35">
        <f t="shared" si="55"/>
        <v>0</v>
      </c>
      <c r="CS154" s="35">
        <f t="shared" si="55"/>
        <v>0</v>
      </c>
      <c r="CT154" s="35">
        <f t="shared" si="55"/>
        <v>0</v>
      </c>
      <c r="CU154" s="35">
        <f t="shared" si="55"/>
        <v>0.22222222222222221</v>
      </c>
      <c r="CV154" s="35">
        <f t="shared" si="55"/>
        <v>0.125</v>
      </c>
      <c r="CW154" s="35">
        <f t="shared" si="55"/>
        <v>0</v>
      </c>
      <c r="CX154" s="35">
        <f t="shared" si="55"/>
        <v>0</v>
      </c>
      <c r="CY154" s="35">
        <f t="shared" si="55"/>
        <v>7.1428571428571425E-2</v>
      </c>
      <c r="CZ154" s="281">
        <f t="shared" si="55"/>
        <v>0.22222222222222221</v>
      </c>
    </row>
    <row r="155" spans="1:104" x14ac:dyDescent="0.2">
      <c r="A155" s="22" t="s">
        <v>253</v>
      </c>
      <c r="B155" s="22" t="s">
        <v>4011</v>
      </c>
      <c r="C155" s="45"/>
      <c r="D155" s="45"/>
      <c r="E155" s="22" t="s">
        <v>248</v>
      </c>
      <c r="F155" s="38"/>
      <c r="H155" s="19">
        <v>0</v>
      </c>
      <c r="I155" s="19">
        <v>0</v>
      </c>
      <c r="J155" s="19">
        <v>0</v>
      </c>
      <c r="L155" s="19">
        <v>0</v>
      </c>
      <c r="M155" s="19">
        <v>0</v>
      </c>
      <c r="N155" s="19">
        <v>0</v>
      </c>
      <c r="O155" s="19">
        <v>1</v>
      </c>
      <c r="P155" s="32">
        <v>0</v>
      </c>
      <c r="Q155" s="38"/>
      <c r="S155" s="19">
        <v>1</v>
      </c>
      <c r="T155" s="19">
        <v>1</v>
      </c>
      <c r="U155" s="19">
        <v>1</v>
      </c>
      <c r="W155" s="19">
        <v>1</v>
      </c>
      <c r="X155" s="19">
        <v>1</v>
      </c>
      <c r="Y155" s="19">
        <v>1</v>
      </c>
      <c r="Z155" s="19">
        <v>1</v>
      </c>
      <c r="AA155" s="32">
        <v>1</v>
      </c>
      <c r="AB155" s="38"/>
      <c r="AD155" s="19">
        <v>1</v>
      </c>
      <c r="AE155" s="19">
        <v>1</v>
      </c>
      <c r="AF155" s="19">
        <v>1</v>
      </c>
      <c r="AH155" s="19">
        <v>1</v>
      </c>
      <c r="AI155" s="19">
        <v>1</v>
      </c>
      <c r="AJ155" s="19">
        <v>1</v>
      </c>
      <c r="AK155" s="19">
        <v>1</v>
      </c>
      <c r="AL155" s="32">
        <v>1</v>
      </c>
      <c r="AM155" s="38"/>
      <c r="AO155" s="19">
        <v>2.2446299999999999E-2</v>
      </c>
      <c r="AP155" s="19">
        <v>2.1582199999999999E-2</v>
      </c>
      <c r="AQ155" s="19">
        <v>2.17089E-2</v>
      </c>
      <c r="AS155" s="19">
        <v>2.1336299999999999E-2</v>
      </c>
      <c r="AT155" s="19">
        <v>2.0468699999999999E-2</v>
      </c>
      <c r="AU155" s="19">
        <v>2.4719100000000001E-2</v>
      </c>
      <c r="AV155" s="19">
        <v>3.7593500000000002E-2</v>
      </c>
      <c r="AW155" s="32">
        <v>4.1341799999999998E-2</v>
      </c>
      <c r="AZ155" s="19">
        <v>0</v>
      </c>
      <c r="BA155" s="19">
        <v>0</v>
      </c>
      <c r="BB155" s="19">
        <v>0</v>
      </c>
      <c r="BD155" s="19">
        <v>0</v>
      </c>
      <c r="BE155" s="19">
        <v>0</v>
      </c>
      <c r="BF155" s="19">
        <v>0</v>
      </c>
      <c r="BG155" s="19">
        <v>0</v>
      </c>
      <c r="BH155" s="19">
        <v>1</v>
      </c>
      <c r="BI155" s="38"/>
      <c r="BK155" s="19">
        <f t="shared" si="46"/>
        <v>0</v>
      </c>
      <c r="BL155" s="19">
        <f t="shared" si="53"/>
        <v>0</v>
      </c>
      <c r="BM155" s="19">
        <f t="shared" si="50"/>
        <v>0</v>
      </c>
      <c r="BO155" s="19">
        <f t="shared" si="51"/>
        <v>0</v>
      </c>
      <c r="BP155" s="19">
        <f t="shared" si="52"/>
        <v>0</v>
      </c>
      <c r="BQ155" s="19">
        <f t="shared" si="47"/>
        <v>0</v>
      </c>
      <c r="BR155" s="19">
        <f t="shared" si="48"/>
        <v>0</v>
      </c>
      <c r="BS155" s="32">
        <f t="shared" si="49"/>
        <v>1</v>
      </c>
      <c r="BT155" s="19">
        <v>2</v>
      </c>
      <c r="BU155" s="19">
        <v>1</v>
      </c>
      <c r="BV155" s="19">
        <v>3</v>
      </c>
      <c r="BW155" s="19">
        <v>4</v>
      </c>
      <c r="BX155" s="19">
        <v>4</v>
      </c>
      <c r="BY155" s="19">
        <v>3</v>
      </c>
      <c r="BZ155" s="19">
        <v>3</v>
      </c>
      <c r="CA155" s="19">
        <v>3</v>
      </c>
      <c r="CB155" s="19">
        <v>3</v>
      </c>
      <c r="CC155" s="19">
        <v>2</v>
      </c>
      <c r="CD155" s="32">
        <v>2</v>
      </c>
      <c r="CE155" s="19">
        <v>29</v>
      </c>
      <c r="CF155" s="19">
        <v>45</v>
      </c>
      <c r="CG155" s="19">
        <v>58</v>
      </c>
      <c r="CH155" s="19">
        <v>40</v>
      </c>
      <c r="CI155" s="19">
        <v>45</v>
      </c>
      <c r="CJ155" s="19">
        <v>64</v>
      </c>
      <c r="CK155" s="19">
        <v>39</v>
      </c>
      <c r="CL155" s="19">
        <v>52</v>
      </c>
      <c r="CM155" s="19">
        <v>71</v>
      </c>
      <c r="CN155" s="19">
        <v>44</v>
      </c>
      <c r="CO155" s="32">
        <v>34</v>
      </c>
      <c r="CP155" s="35">
        <f t="shared" ref="CP155:CZ170" si="56">IF(CE155,BT155/CE155,0)</f>
        <v>6.8965517241379309E-2</v>
      </c>
      <c r="CQ155" s="35">
        <f t="shared" si="56"/>
        <v>2.2222222222222223E-2</v>
      </c>
      <c r="CR155" s="35">
        <f t="shared" si="56"/>
        <v>5.1724137931034482E-2</v>
      </c>
      <c r="CS155" s="35">
        <f t="shared" si="56"/>
        <v>0.1</v>
      </c>
      <c r="CT155" s="35">
        <f t="shared" si="56"/>
        <v>8.8888888888888892E-2</v>
      </c>
      <c r="CU155" s="35">
        <f t="shared" si="56"/>
        <v>4.6875E-2</v>
      </c>
      <c r="CV155" s="35">
        <f t="shared" si="56"/>
        <v>7.6923076923076927E-2</v>
      </c>
      <c r="CW155" s="35">
        <f t="shared" si="56"/>
        <v>5.7692307692307696E-2</v>
      </c>
      <c r="CX155" s="35">
        <f t="shared" si="56"/>
        <v>4.2253521126760563E-2</v>
      </c>
      <c r="CY155" s="35">
        <f t="shared" si="56"/>
        <v>4.5454545454545456E-2</v>
      </c>
      <c r="CZ155" s="281">
        <f t="shared" si="56"/>
        <v>5.8823529411764705E-2</v>
      </c>
    </row>
    <row r="156" spans="1:104" x14ac:dyDescent="0.2">
      <c r="A156" s="22" t="s">
        <v>257</v>
      </c>
      <c r="B156" s="22" t="s">
        <v>258</v>
      </c>
      <c r="C156" s="45"/>
      <c r="D156" s="45"/>
      <c r="E156" s="22" t="s">
        <v>248</v>
      </c>
      <c r="F156" s="38">
        <v>0</v>
      </c>
      <c r="G156" s="19">
        <v>0</v>
      </c>
      <c r="H156" s="19">
        <v>0</v>
      </c>
      <c r="I156" s="19">
        <v>1</v>
      </c>
      <c r="J156" s="19">
        <v>1</v>
      </c>
      <c r="K156" s="19">
        <v>1</v>
      </c>
      <c r="L156" s="19">
        <v>1</v>
      </c>
      <c r="M156" s="19">
        <v>1</v>
      </c>
      <c r="N156" s="19">
        <v>1</v>
      </c>
      <c r="O156" s="19">
        <v>1</v>
      </c>
      <c r="P156" s="32">
        <v>1</v>
      </c>
      <c r="Q156" s="38">
        <v>1</v>
      </c>
      <c r="R156" s="19">
        <v>1</v>
      </c>
      <c r="S156" s="19">
        <v>1</v>
      </c>
      <c r="T156" s="19">
        <v>1</v>
      </c>
      <c r="U156" s="19">
        <v>1</v>
      </c>
      <c r="V156" s="19">
        <v>1</v>
      </c>
      <c r="W156" s="19">
        <v>1</v>
      </c>
      <c r="X156" s="19">
        <v>1</v>
      </c>
      <c r="Y156" s="19">
        <v>1</v>
      </c>
      <c r="Z156" s="19">
        <v>1</v>
      </c>
      <c r="AA156" s="32">
        <v>1</v>
      </c>
      <c r="AB156" s="38">
        <v>1</v>
      </c>
      <c r="AC156" s="19">
        <v>1</v>
      </c>
      <c r="AD156" s="19">
        <v>1</v>
      </c>
      <c r="AE156" s="19">
        <v>1</v>
      </c>
      <c r="AF156" s="19">
        <v>1</v>
      </c>
      <c r="AG156" s="19">
        <v>1</v>
      </c>
      <c r="AH156" s="19">
        <v>1</v>
      </c>
      <c r="AI156" s="19">
        <v>1</v>
      </c>
      <c r="AJ156" s="19">
        <v>1</v>
      </c>
      <c r="AK156" s="19">
        <v>1</v>
      </c>
      <c r="AL156" s="32">
        <v>1</v>
      </c>
      <c r="AM156" s="38">
        <v>5.3249699999999997E-2</v>
      </c>
      <c r="AN156" s="19">
        <v>4.7379900000000003E-2</v>
      </c>
      <c r="AO156" s="19">
        <v>4.5596400000000002E-2</v>
      </c>
      <c r="AP156" s="19">
        <v>4.0802600000000001E-2</v>
      </c>
      <c r="AQ156" s="19">
        <v>3.6686999999999997E-2</v>
      </c>
      <c r="AR156" s="19">
        <v>3.51939E-2</v>
      </c>
      <c r="AS156" s="19">
        <v>3.5836100000000003E-2</v>
      </c>
      <c r="AT156" s="19">
        <v>4.2667099999999999E-2</v>
      </c>
      <c r="AU156" s="19">
        <v>4.0491300000000001E-2</v>
      </c>
      <c r="AV156" s="19">
        <v>4.1339800000000003E-2</v>
      </c>
      <c r="AW156" s="32">
        <v>4.2913399999999997E-2</v>
      </c>
      <c r="AX156" s="19">
        <v>0</v>
      </c>
      <c r="AY156" s="19">
        <v>0</v>
      </c>
      <c r="AZ156" s="19">
        <v>0</v>
      </c>
      <c r="BA156" s="19">
        <v>0</v>
      </c>
      <c r="BB156" s="19">
        <v>0</v>
      </c>
      <c r="BC156" s="19">
        <v>0</v>
      </c>
      <c r="BD156" s="19">
        <v>0</v>
      </c>
      <c r="BE156" s="19">
        <v>0</v>
      </c>
      <c r="BF156" s="19">
        <v>0</v>
      </c>
      <c r="BG156" s="19">
        <v>1</v>
      </c>
      <c r="BH156" s="19">
        <v>0</v>
      </c>
      <c r="BI156" s="38">
        <f t="shared" si="44"/>
        <v>0</v>
      </c>
      <c r="BJ156" s="19">
        <f t="shared" si="45"/>
        <v>0</v>
      </c>
      <c r="BK156" s="19">
        <f t="shared" si="46"/>
        <v>0</v>
      </c>
      <c r="BL156" s="19">
        <f t="shared" si="53"/>
        <v>0</v>
      </c>
      <c r="BM156" s="19">
        <f t="shared" si="50"/>
        <v>0</v>
      </c>
      <c r="BN156" s="19">
        <f t="shared" si="54"/>
        <v>0</v>
      </c>
      <c r="BO156" s="19">
        <f t="shared" si="51"/>
        <v>0</v>
      </c>
      <c r="BP156" s="19">
        <f t="shared" si="52"/>
        <v>0</v>
      </c>
      <c r="BQ156" s="19">
        <f t="shared" si="47"/>
        <v>0</v>
      </c>
      <c r="BR156" s="19">
        <f t="shared" si="48"/>
        <v>1</v>
      </c>
      <c r="BS156" s="32">
        <f t="shared" si="49"/>
        <v>0</v>
      </c>
      <c r="BT156" s="19">
        <v>6</v>
      </c>
      <c r="BU156" s="19">
        <v>3</v>
      </c>
      <c r="BV156" s="19">
        <v>0</v>
      </c>
      <c r="BW156" s="19">
        <v>2</v>
      </c>
      <c r="BX156" s="19">
        <v>4</v>
      </c>
      <c r="BY156" s="19">
        <v>3</v>
      </c>
      <c r="BZ156" s="19">
        <v>4</v>
      </c>
      <c r="CA156" s="19">
        <v>1</v>
      </c>
      <c r="CB156" s="19">
        <v>0</v>
      </c>
      <c r="CC156" s="19">
        <v>5</v>
      </c>
      <c r="CD156" s="32">
        <v>2</v>
      </c>
      <c r="CE156" s="19">
        <v>84</v>
      </c>
      <c r="CF156" s="19">
        <v>29</v>
      </c>
      <c r="CG156" s="19">
        <v>62</v>
      </c>
      <c r="CH156" s="19">
        <v>58</v>
      </c>
      <c r="CI156" s="19">
        <v>94</v>
      </c>
      <c r="CJ156" s="19">
        <v>240</v>
      </c>
      <c r="CK156" s="19">
        <v>144</v>
      </c>
      <c r="CL156" s="19">
        <v>169</v>
      </c>
      <c r="CM156" s="19">
        <v>226</v>
      </c>
      <c r="CN156" s="19">
        <v>173</v>
      </c>
      <c r="CO156" s="32">
        <v>146</v>
      </c>
      <c r="CP156" s="35">
        <f t="shared" si="56"/>
        <v>7.1428571428571425E-2</v>
      </c>
      <c r="CQ156" s="35">
        <f t="shared" si="56"/>
        <v>0.10344827586206896</v>
      </c>
      <c r="CR156" s="35">
        <f t="shared" si="56"/>
        <v>0</v>
      </c>
      <c r="CS156" s="35">
        <f t="shared" si="56"/>
        <v>3.4482758620689655E-2</v>
      </c>
      <c r="CT156" s="35">
        <f t="shared" si="56"/>
        <v>4.2553191489361701E-2</v>
      </c>
      <c r="CU156" s="35">
        <f t="shared" si="56"/>
        <v>1.2500000000000001E-2</v>
      </c>
      <c r="CV156" s="35">
        <f t="shared" si="56"/>
        <v>2.7777777777777776E-2</v>
      </c>
      <c r="CW156" s="35">
        <f t="shared" si="56"/>
        <v>5.9171597633136093E-3</v>
      </c>
      <c r="CX156" s="35">
        <f t="shared" si="56"/>
        <v>0</v>
      </c>
      <c r="CY156" s="35">
        <f t="shared" si="56"/>
        <v>2.8901734104046242E-2</v>
      </c>
      <c r="CZ156" s="281">
        <f t="shared" si="56"/>
        <v>1.3698630136986301E-2</v>
      </c>
    </row>
    <row r="157" spans="1:104" x14ac:dyDescent="0.2">
      <c r="A157" s="22" t="s">
        <v>265</v>
      </c>
      <c r="B157" s="22" t="s">
        <v>266</v>
      </c>
      <c r="C157" s="45"/>
      <c r="D157" s="45"/>
      <c r="E157" s="22" t="s">
        <v>248</v>
      </c>
      <c r="F157" s="38">
        <v>0</v>
      </c>
      <c r="G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32">
        <v>1</v>
      </c>
      <c r="Q157" s="38">
        <v>1</v>
      </c>
      <c r="R157" s="19">
        <v>1</v>
      </c>
      <c r="S157" s="19">
        <v>1</v>
      </c>
      <c r="T157" s="19">
        <v>1</v>
      </c>
      <c r="U157" s="19">
        <v>1</v>
      </c>
      <c r="V157" s="19">
        <v>1</v>
      </c>
      <c r="W157" s="19">
        <v>1</v>
      </c>
      <c r="X157" s="19">
        <v>1</v>
      </c>
      <c r="Y157" s="19">
        <v>1</v>
      </c>
      <c r="Z157" s="19">
        <v>1</v>
      </c>
      <c r="AA157" s="32">
        <v>1</v>
      </c>
      <c r="AB157" s="38">
        <v>1</v>
      </c>
      <c r="AC157" s="19">
        <v>1</v>
      </c>
      <c r="AD157" s="19">
        <v>1</v>
      </c>
      <c r="AE157" s="19">
        <v>1</v>
      </c>
      <c r="AF157" s="19">
        <v>1</v>
      </c>
      <c r="AG157" s="19">
        <v>1</v>
      </c>
      <c r="AH157" s="19">
        <v>1</v>
      </c>
      <c r="AI157" s="19">
        <v>1</v>
      </c>
      <c r="AJ157" s="19">
        <v>1</v>
      </c>
      <c r="AK157" s="19">
        <v>1</v>
      </c>
      <c r="AL157" s="32">
        <v>1</v>
      </c>
      <c r="AM157" s="38">
        <v>2.8907200000000001E-2</v>
      </c>
      <c r="AN157" s="19">
        <v>3.83135E-2</v>
      </c>
      <c r="AO157" s="19">
        <v>3.2566900000000003E-2</v>
      </c>
      <c r="AP157" s="19">
        <v>2.9479499999999999E-2</v>
      </c>
      <c r="AQ157" s="19">
        <v>3.4353799999999997E-2</v>
      </c>
      <c r="AR157" s="19">
        <v>3.6607099999999997E-2</v>
      </c>
      <c r="AS157" s="19">
        <v>3.4188000000000003E-2</v>
      </c>
      <c r="AT157" s="19">
        <v>3.3305399999999999E-2</v>
      </c>
      <c r="AU157" s="19">
        <v>3.2695599999999998E-2</v>
      </c>
      <c r="AV157" s="19">
        <v>2.7437599999999999E-2</v>
      </c>
      <c r="AW157" s="32">
        <v>3.8582199999999997E-2</v>
      </c>
      <c r="AX157" s="19">
        <v>0</v>
      </c>
      <c r="AY157" s="19">
        <v>0</v>
      </c>
      <c r="AZ157" s="19">
        <v>0</v>
      </c>
      <c r="BA157" s="19">
        <v>0</v>
      </c>
      <c r="BB157" s="19">
        <v>0</v>
      </c>
      <c r="BC157" s="19">
        <v>0</v>
      </c>
      <c r="BD157" s="19">
        <v>0</v>
      </c>
      <c r="BE157" s="19">
        <v>0</v>
      </c>
      <c r="BF157" s="19">
        <v>0</v>
      </c>
      <c r="BG157" s="19">
        <v>0</v>
      </c>
      <c r="BH157" s="19">
        <v>1</v>
      </c>
      <c r="BI157" s="38">
        <f t="shared" si="44"/>
        <v>0</v>
      </c>
      <c r="BJ157" s="19">
        <f t="shared" si="45"/>
        <v>0</v>
      </c>
      <c r="BK157" s="19">
        <f t="shared" si="46"/>
        <v>0</v>
      </c>
      <c r="BL157" s="19">
        <f t="shared" si="53"/>
        <v>0</v>
      </c>
      <c r="BM157" s="19">
        <f t="shared" si="50"/>
        <v>0</v>
      </c>
      <c r="BN157" s="19">
        <f t="shared" si="54"/>
        <v>0</v>
      </c>
      <c r="BO157" s="19">
        <f t="shared" si="51"/>
        <v>0</v>
      </c>
      <c r="BP157" s="19">
        <f t="shared" si="52"/>
        <v>0</v>
      </c>
      <c r="BQ157" s="19">
        <f t="shared" si="47"/>
        <v>0</v>
      </c>
      <c r="BR157" s="19">
        <f t="shared" si="48"/>
        <v>0</v>
      </c>
      <c r="BS157" s="32">
        <f t="shared" si="49"/>
        <v>1</v>
      </c>
      <c r="BT157" s="19">
        <v>0</v>
      </c>
      <c r="BU157" s="19">
        <v>0</v>
      </c>
      <c r="BV157" s="19">
        <v>0</v>
      </c>
      <c r="BW157" s="19">
        <v>0</v>
      </c>
      <c r="BX157" s="19">
        <v>0</v>
      </c>
      <c r="BY157" s="19">
        <v>0</v>
      </c>
      <c r="BZ157" s="19">
        <v>0</v>
      </c>
      <c r="CA157" s="19">
        <v>0</v>
      </c>
      <c r="CB157" s="19">
        <v>0</v>
      </c>
      <c r="CC157" s="19">
        <v>0</v>
      </c>
      <c r="CD157" s="32">
        <v>0</v>
      </c>
      <c r="CE157" s="19">
        <v>0</v>
      </c>
      <c r="CF157" s="19">
        <v>2</v>
      </c>
      <c r="CG157" s="19">
        <v>3</v>
      </c>
      <c r="CH157" s="19">
        <v>16</v>
      </c>
      <c r="CI157" s="19">
        <v>15</v>
      </c>
      <c r="CJ157" s="19">
        <v>13</v>
      </c>
      <c r="CK157" s="19">
        <v>21</v>
      </c>
      <c r="CL157" s="19">
        <v>16</v>
      </c>
      <c r="CM157" s="19">
        <v>12</v>
      </c>
      <c r="CN157" s="19">
        <v>13</v>
      </c>
      <c r="CO157" s="32">
        <v>42</v>
      </c>
      <c r="CP157" s="35">
        <f t="shared" si="56"/>
        <v>0</v>
      </c>
      <c r="CQ157" s="35">
        <f t="shared" si="56"/>
        <v>0</v>
      </c>
      <c r="CR157" s="35">
        <f t="shared" si="56"/>
        <v>0</v>
      </c>
      <c r="CS157" s="35">
        <f t="shared" si="56"/>
        <v>0</v>
      </c>
      <c r="CT157" s="35">
        <f t="shared" si="56"/>
        <v>0</v>
      </c>
      <c r="CU157" s="35">
        <f t="shared" si="56"/>
        <v>0</v>
      </c>
      <c r="CV157" s="35">
        <f t="shared" si="56"/>
        <v>0</v>
      </c>
      <c r="CW157" s="35">
        <f t="shared" si="56"/>
        <v>0</v>
      </c>
      <c r="CX157" s="35">
        <f t="shared" si="56"/>
        <v>0</v>
      </c>
      <c r="CY157" s="35">
        <f t="shared" si="56"/>
        <v>0</v>
      </c>
      <c r="CZ157" s="281">
        <f t="shared" si="56"/>
        <v>0</v>
      </c>
    </row>
    <row r="158" spans="1:104" x14ac:dyDescent="0.2">
      <c r="A158" s="22" t="s">
        <v>251</v>
      </c>
      <c r="B158" s="22" t="s">
        <v>252</v>
      </c>
      <c r="C158" s="45"/>
      <c r="D158" s="45"/>
      <c r="E158" s="22" t="s">
        <v>248</v>
      </c>
      <c r="F158" s="38">
        <v>0</v>
      </c>
      <c r="G158" s="19">
        <v>1</v>
      </c>
      <c r="H158" s="19">
        <v>1</v>
      </c>
      <c r="I158" s="19">
        <v>1</v>
      </c>
      <c r="J158" s="19">
        <v>1</v>
      </c>
      <c r="K158" s="19">
        <v>1</v>
      </c>
      <c r="L158" s="19">
        <v>1</v>
      </c>
      <c r="M158" s="19">
        <v>1</v>
      </c>
      <c r="N158" s="19">
        <v>1</v>
      </c>
      <c r="O158" s="19">
        <v>1</v>
      </c>
      <c r="P158" s="32">
        <v>1</v>
      </c>
      <c r="Q158" s="38">
        <v>1</v>
      </c>
      <c r="R158" s="19">
        <v>1</v>
      </c>
      <c r="S158" s="19">
        <v>1</v>
      </c>
      <c r="T158" s="19">
        <v>1</v>
      </c>
      <c r="U158" s="19">
        <v>1</v>
      </c>
      <c r="V158" s="19">
        <v>1</v>
      </c>
      <c r="W158" s="19">
        <v>1</v>
      </c>
      <c r="X158" s="19">
        <v>1</v>
      </c>
      <c r="Y158" s="19">
        <v>1</v>
      </c>
      <c r="Z158" s="19">
        <v>1</v>
      </c>
      <c r="AA158" s="32">
        <v>1</v>
      </c>
      <c r="AB158" s="38">
        <v>1</v>
      </c>
      <c r="AC158" s="19">
        <v>1</v>
      </c>
      <c r="AD158" s="19">
        <v>1</v>
      </c>
      <c r="AE158" s="19">
        <v>1</v>
      </c>
      <c r="AF158" s="19">
        <v>1</v>
      </c>
      <c r="AG158" s="19">
        <v>1</v>
      </c>
      <c r="AH158" s="19">
        <v>1</v>
      </c>
      <c r="AI158" s="19">
        <v>1</v>
      </c>
      <c r="AJ158" s="19">
        <v>1</v>
      </c>
      <c r="AK158" s="19">
        <v>1</v>
      </c>
      <c r="AL158" s="32">
        <v>1</v>
      </c>
      <c r="AM158" s="38">
        <v>3.7109299999999998E-2</v>
      </c>
      <c r="AN158" s="19">
        <v>4.2119400000000001E-2</v>
      </c>
      <c r="AO158" s="19">
        <v>4.0782499999999999E-2</v>
      </c>
      <c r="AP158" s="19">
        <v>4.1638700000000001E-2</v>
      </c>
      <c r="AQ158" s="19">
        <v>4.4298700000000003E-2</v>
      </c>
      <c r="AR158" s="19">
        <v>4.6996400000000001E-2</v>
      </c>
      <c r="AS158" s="19">
        <v>4.8391200000000002E-2</v>
      </c>
      <c r="AT158" s="19">
        <v>4.8455600000000001E-2</v>
      </c>
      <c r="AU158" s="19">
        <v>4.3123000000000002E-2</v>
      </c>
      <c r="AV158" s="19">
        <v>4.2515299999999999E-2</v>
      </c>
      <c r="AW158" s="32">
        <v>4.5314199999999999E-2</v>
      </c>
      <c r="AX158" s="19">
        <v>0</v>
      </c>
      <c r="AY158" s="19">
        <v>0</v>
      </c>
      <c r="AZ158" s="19">
        <v>0</v>
      </c>
      <c r="BA158" s="19">
        <v>0</v>
      </c>
      <c r="BB158" s="19">
        <v>0</v>
      </c>
      <c r="BC158" s="19">
        <v>0</v>
      </c>
      <c r="BD158" s="19">
        <v>0</v>
      </c>
      <c r="BE158" s="19">
        <v>0</v>
      </c>
      <c r="BF158" s="19">
        <v>0</v>
      </c>
      <c r="BG158" s="19">
        <v>0</v>
      </c>
      <c r="BH158" s="19">
        <v>0</v>
      </c>
      <c r="BI158" s="38">
        <f t="shared" si="44"/>
        <v>0</v>
      </c>
      <c r="BJ158" s="19">
        <f t="shared" si="45"/>
        <v>0</v>
      </c>
      <c r="BK158" s="19">
        <f t="shared" si="46"/>
        <v>0</v>
      </c>
      <c r="BL158" s="19">
        <f t="shared" si="53"/>
        <v>0</v>
      </c>
      <c r="BM158" s="19">
        <f t="shared" si="50"/>
        <v>0</v>
      </c>
      <c r="BN158" s="19">
        <f t="shared" si="54"/>
        <v>0</v>
      </c>
      <c r="BO158" s="19">
        <f t="shared" si="51"/>
        <v>0</v>
      </c>
      <c r="BP158" s="19">
        <f t="shared" si="52"/>
        <v>0</v>
      </c>
      <c r="BQ158" s="19">
        <f t="shared" si="47"/>
        <v>0</v>
      </c>
      <c r="BR158" s="19">
        <f t="shared" si="48"/>
        <v>0</v>
      </c>
      <c r="BS158" s="32">
        <f t="shared" si="49"/>
        <v>0</v>
      </c>
      <c r="BT158" s="19">
        <v>23</v>
      </c>
      <c r="BU158" s="19">
        <v>15</v>
      </c>
      <c r="BV158" s="19">
        <v>13</v>
      </c>
      <c r="BW158" s="19">
        <v>28</v>
      </c>
      <c r="BX158" s="19">
        <v>13</v>
      </c>
      <c r="BY158" s="19">
        <v>12</v>
      </c>
      <c r="BZ158" s="19">
        <v>11</v>
      </c>
      <c r="CA158" s="19">
        <v>4</v>
      </c>
      <c r="CB158" s="19">
        <v>3</v>
      </c>
      <c r="CC158" s="19">
        <v>3</v>
      </c>
      <c r="CD158" s="32">
        <v>8</v>
      </c>
      <c r="CE158" s="19">
        <v>218</v>
      </c>
      <c r="CF158" s="19">
        <v>110</v>
      </c>
      <c r="CG158" s="19">
        <v>413</v>
      </c>
      <c r="CH158" s="19">
        <v>868</v>
      </c>
      <c r="CI158" s="19">
        <v>626</v>
      </c>
      <c r="CJ158" s="19">
        <v>323</v>
      </c>
      <c r="CK158" s="19">
        <v>356</v>
      </c>
      <c r="CL158" s="19">
        <v>397</v>
      </c>
      <c r="CM158" s="19">
        <v>363</v>
      </c>
      <c r="CN158" s="19">
        <v>253</v>
      </c>
      <c r="CO158" s="32">
        <v>161</v>
      </c>
      <c r="CP158" s="35">
        <f t="shared" si="56"/>
        <v>0.10550458715596331</v>
      </c>
      <c r="CQ158" s="35">
        <f t="shared" si="56"/>
        <v>0.13636363636363635</v>
      </c>
      <c r="CR158" s="35">
        <f t="shared" si="56"/>
        <v>3.1476997578692496E-2</v>
      </c>
      <c r="CS158" s="35">
        <f t="shared" si="56"/>
        <v>3.2258064516129031E-2</v>
      </c>
      <c r="CT158" s="35">
        <f t="shared" si="56"/>
        <v>2.0766773162939296E-2</v>
      </c>
      <c r="CU158" s="35">
        <f t="shared" si="56"/>
        <v>3.7151702786377708E-2</v>
      </c>
      <c r="CV158" s="35">
        <f t="shared" si="56"/>
        <v>3.0898876404494381E-2</v>
      </c>
      <c r="CW158" s="35">
        <f t="shared" si="56"/>
        <v>1.0075566750629723E-2</v>
      </c>
      <c r="CX158" s="35">
        <f t="shared" si="56"/>
        <v>8.2644628099173556E-3</v>
      </c>
      <c r="CY158" s="35">
        <f t="shared" si="56"/>
        <v>1.1857707509881422E-2</v>
      </c>
      <c r="CZ158" s="281">
        <f t="shared" si="56"/>
        <v>4.9689440993788817E-2</v>
      </c>
    </row>
    <row r="159" spans="1:104" x14ac:dyDescent="0.2">
      <c r="A159" s="22" t="s">
        <v>269</v>
      </c>
      <c r="B159" s="22" t="s">
        <v>270</v>
      </c>
      <c r="C159" s="45"/>
      <c r="D159" s="45"/>
      <c r="E159" s="22" t="s">
        <v>248</v>
      </c>
      <c r="F159" s="38">
        <v>1</v>
      </c>
      <c r="G159" s="19">
        <v>1</v>
      </c>
      <c r="H159" s="19">
        <v>1</v>
      </c>
      <c r="I159" s="19">
        <v>1</v>
      </c>
      <c r="J159" s="19">
        <v>1</v>
      </c>
      <c r="K159" s="19">
        <v>1</v>
      </c>
      <c r="L159" s="19">
        <v>1</v>
      </c>
      <c r="M159" s="19">
        <v>1</v>
      </c>
      <c r="N159" s="19">
        <v>1</v>
      </c>
      <c r="O159" s="19">
        <v>1</v>
      </c>
      <c r="P159" s="32">
        <v>1</v>
      </c>
      <c r="Q159" s="38">
        <v>1</v>
      </c>
      <c r="R159" s="19">
        <v>1</v>
      </c>
      <c r="S159" s="19">
        <v>1</v>
      </c>
      <c r="T159" s="19">
        <v>1</v>
      </c>
      <c r="U159" s="19">
        <v>1</v>
      </c>
      <c r="V159" s="19">
        <v>1</v>
      </c>
      <c r="W159" s="19">
        <v>1</v>
      </c>
      <c r="X159" s="19">
        <v>1</v>
      </c>
      <c r="Y159" s="19">
        <v>1</v>
      </c>
      <c r="Z159" s="19">
        <v>1</v>
      </c>
      <c r="AA159" s="32">
        <v>1</v>
      </c>
      <c r="AB159" s="38">
        <v>1</v>
      </c>
      <c r="AC159" s="19">
        <v>1</v>
      </c>
      <c r="AD159" s="19">
        <v>1</v>
      </c>
      <c r="AE159" s="19">
        <v>1</v>
      </c>
      <c r="AF159" s="19">
        <v>1</v>
      </c>
      <c r="AG159" s="19">
        <v>1</v>
      </c>
      <c r="AH159" s="19">
        <v>1</v>
      </c>
      <c r="AI159" s="19">
        <v>1</v>
      </c>
      <c r="AJ159" s="19">
        <v>1</v>
      </c>
      <c r="AK159" s="19">
        <v>1</v>
      </c>
      <c r="AL159" s="32">
        <v>1</v>
      </c>
      <c r="AM159" s="38">
        <v>1.8586800000000001E-2</v>
      </c>
      <c r="AN159" s="19">
        <v>2.3167299999999998E-2</v>
      </c>
      <c r="AO159" s="19">
        <v>2.3899799999999999E-2</v>
      </c>
      <c r="AP159" s="19">
        <v>2.5421099999999999E-2</v>
      </c>
      <c r="AQ159" s="19">
        <v>2.6759000000000002E-2</v>
      </c>
      <c r="AR159" s="19">
        <v>2.9728299999999999E-2</v>
      </c>
      <c r="AS159" s="19">
        <v>3.9729599999999997E-2</v>
      </c>
      <c r="AT159" s="19">
        <v>3.6465499999999998E-2</v>
      </c>
      <c r="AU159" s="19">
        <v>3.6991700000000002E-2</v>
      </c>
      <c r="AV159" s="19">
        <v>3.6370399999999997E-2</v>
      </c>
      <c r="AW159" s="32">
        <v>4.2949899999999999E-2</v>
      </c>
      <c r="AX159" s="19">
        <v>0</v>
      </c>
      <c r="AY159" s="19">
        <v>0</v>
      </c>
      <c r="AZ159" s="19">
        <v>1</v>
      </c>
      <c r="BA159" s="19">
        <v>1</v>
      </c>
      <c r="BB159" s="19">
        <v>1</v>
      </c>
      <c r="BC159" s="19">
        <v>0</v>
      </c>
      <c r="BD159" s="19">
        <v>0</v>
      </c>
      <c r="BE159" s="19">
        <v>0</v>
      </c>
      <c r="BF159" s="19">
        <v>0</v>
      </c>
      <c r="BG159" s="19">
        <v>0</v>
      </c>
      <c r="BH159" s="19">
        <v>0</v>
      </c>
      <c r="BI159" s="38">
        <f t="shared" si="44"/>
        <v>0</v>
      </c>
      <c r="BJ159" s="19">
        <f t="shared" si="45"/>
        <v>0</v>
      </c>
      <c r="BK159" s="19">
        <f t="shared" si="46"/>
        <v>1</v>
      </c>
      <c r="BL159" s="19">
        <f t="shared" si="53"/>
        <v>1</v>
      </c>
      <c r="BM159" s="19">
        <f t="shared" si="50"/>
        <v>1</v>
      </c>
      <c r="BN159" s="19">
        <f t="shared" si="54"/>
        <v>0</v>
      </c>
      <c r="BO159" s="19">
        <f t="shared" si="51"/>
        <v>0</v>
      </c>
      <c r="BP159" s="19">
        <f t="shared" si="52"/>
        <v>0</v>
      </c>
      <c r="BQ159" s="19">
        <f t="shared" si="47"/>
        <v>0</v>
      </c>
      <c r="BR159" s="19">
        <f t="shared" si="48"/>
        <v>0</v>
      </c>
      <c r="BS159" s="32">
        <f t="shared" si="49"/>
        <v>0</v>
      </c>
      <c r="BT159" s="19">
        <v>0</v>
      </c>
      <c r="BU159" s="19">
        <v>2</v>
      </c>
      <c r="BV159" s="19">
        <v>1</v>
      </c>
      <c r="BW159" s="19">
        <v>3</v>
      </c>
      <c r="BX159" s="19">
        <v>1</v>
      </c>
      <c r="BY159" s="19">
        <v>3</v>
      </c>
      <c r="BZ159" s="19">
        <v>1</v>
      </c>
      <c r="CA159" s="19">
        <v>1</v>
      </c>
      <c r="CB159" s="19">
        <v>5</v>
      </c>
      <c r="CC159" s="19">
        <v>3</v>
      </c>
      <c r="CD159" s="32">
        <v>4</v>
      </c>
      <c r="CE159" s="19">
        <v>107</v>
      </c>
      <c r="CF159" s="19">
        <v>58</v>
      </c>
      <c r="CG159" s="19">
        <v>105</v>
      </c>
      <c r="CH159" s="19">
        <v>103</v>
      </c>
      <c r="CI159" s="19">
        <v>83</v>
      </c>
      <c r="CJ159" s="19">
        <v>102</v>
      </c>
      <c r="CK159" s="19">
        <v>78</v>
      </c>
      <c r="CL159" s="19">
        <v>112</v>
      </c>
      <c r="CM159" s="19">
        <v>142</v>
      </c>
      <c r="CN159" s="19">
        <v>97</v>
      </c>
      <c r="CO159" s="32">
        <v>115</v>
      </c>
      <c r="CP159" s="35">
        <f t="shared" si="56"/>
        <v>0</v>
      </c>
      <c r="CQ159" s="35">
        <f t="shared" si="56"/>
        <v>3.4482758620689655E-2</v>
      </c>
      <c r="CR159" s="35">
        <f t="shared" si="56"/>
        <v>9.5238095238095247E-3</v>
      </c>
      <c r="CS159" s="35">
        <f t="shared" si="56"/>
        <v>2.9126213592233011E-2</v>
      </c>
      <c r="CT159" s="35">
        <f t="shared" si="56"/>
        <v>1.2048192771084338E-2</v>
      </c>
      <c r="CU159" s="35">
        <f t="shared" si="56"/>
        <v>2.9411764705882353E-2</v>
      </c>
      <c r="CV159" s="35">
        <f t="shared" si="56"/>
        <v>1.282051282051282E-2</v>
      </c>
      <c r="CW159" s="35">
        <f t="shared" si="56"/>
        <v>8.9285714285714281E-3</v>
      </c>
      <c r="CX159" s="35">
        <f t="shared" si="56"/>
        <v>3.5211267605633804E-2</v>
      </c>
      <c r="CY159" s="35">
        <f t="shared" si="56"/>
        <v>3.0927835051546393E-2</v>
      </c>
      <c r="CZ159" s="281">
        <f t="shared" si="56"/>
        <v>3.4782608695652174E-2</v>
      </c>
    </row>
    <row r="160" spans="1:104" x14ac:dyDescent="0.2">
      <c r="A160" s="22" t="s">
        <v>409</v>
      </c>
      <c r="B160" s="22" t="s">
        <v>4012</v>
      </c>
      <c r="C160" s="48"/>
      <c r="D160" s="45">
        <v>2015</v>
      </c>
      <c r="E160" s="22" t="s">
        <v>248</v>
      </c>
      <c r="F160" s="38">
        <v>0</v>
      </c>
      <c r="G160" s="19">
        <v>1</v>
      </c>
      <c r="H160" s="19">
        <v>1</v>
      </c>
      <c r="I160" s="19">
        <v>1</v>
      </c>
      <c r="J160" s="19">
        <v>1</v>
      </c>
      <c r="P160" s="32"/>
      <c r="Q160" s="38">
        <v>1</v>
      </c>
      <c r="R160" s="19">
        <v>1</v>
      </c>
      <c r="S160" s="19">
        <v>1</v>
      </c>
      <c r="T160" s="19">
        <v>1</v>
      </c>
      <c r="U160" s="19">
        <v>1</v>
      </c>
      <c r="AA160" s="32"/>
      <c r="AB160" s="38">
        <v>1</v>
      </c>
      <c r="AC160" s="19">
        <v>1</v>
      </c>
      <c r="AD160" s="19">
        <v>1</v>
      </c>
      <c r="AE160" s="19">
        <v>1</v>
      </c>
      <c r="AF160" s="19">
        <v>1</v>
      </c>
      <c r="AL160" s="32"/>
      <c r="AM160" s="38">
        <v>3.2691100000000001E-2</v>
      </c>
      <c r="AN160" s="19">
        <v>3.6843500000000001E-2</v>
      </c>
      <c r="AO160" s="19">
        <v>3.5831399999999999E-2</v>
      </c>
      <c r="AP160" s="19">
        <v>8.9893899999999999E-2</v>
      </c>
      <c r="AQ160" s="19">
        <v>4.4408599999999999E-2</v>
      </c>
      <c r="AW160" s="32"/>
      <c r="AX160" s="19">
        <v>0</v>
      </c>
      <c r="AY160" s="19">
        <v>0</v>
      </c>
      <c r="AZ160" s="19">
        <v>0</v>
      </c>
      <c r="BA160" s="19">
        <v>0</v>
      </c>
      <c r="BB160" s="19">
        <v>0</v>
      </c>
      <c r="BI160" s="38">
        <f t="shared" si="44"/>
        <v>0</v>
      </c>
      <c r="BJ160" s="19">
        <f t="shared" si="45"/>
        <v>0</v>
      </c>
      <c r="BK160" s="19">
        <f t="shared" si="46"/>
        <v>0</v>
      </c>
      <c r="BL160" s="19">
        <f t="shared" si="53"/>
        <v>0</v>
      </c>
      <c r="BM160" s="19">
        <f t="shared" si="50"/>
        <v>0</v>
      </c>
      <c r="BS160" s="32"/>
      <c r="BT160" s="19">
        <v>0</v>
      </c>
      <c r="BU160" s="19">
        <v>0</v>
      </c>
      <c r="BV160" s="19">
        <v>0</v>
      </c>
      <c r="BW160" s="19">
        <v>0</v>
      </c>
      <c r="BX160" s="19">
        <v>5</v>
      </c>
      <c r="BY160" s="19">
        <v>1</v>
      </c>
      <c r="BZ160" s="19">
        <v>0</v>
      </c>
      <c r="CA160" s="19">
        <v>0</v>
      </c>
      <c r="CB160" s="19">
        <v>0</v>
      </c>
      <c r="CC160" s="19">
        <v>1</v>
      </c>
      <c r="CD160" s="32">
        <v>0</v>
      </c>
      <c r="CE160" s="19">
        <v>0</v>
      </c>
      <c r="CF160" s="19">
        <v>0</v>
      </c>
      <c r="CG160" s="19">
        <v>0</v>
      </c>
      <c r="CH160" s="19">
        <v>4</v>
      </c>
      <c r="CI160" s="19">
        <v>220</v>
      </c>
      <c r="CJ160" s="19">
        <v>65</v>
      </c>
      <c r="CK160" s="19">
        <v>0</v>
      </c>
      <c r="CL160" s="19">
        <v>0</v>
      </c>
      <c r="CM160" s="19">
        <v>7</v>
      </c>
      <c r="CN160" s="19">
        <v>4</v>
      </c>
      <c r="CO160" s="32">
        <v>0</v>
      </c>
      <c r="CP160" s="35">
        <f t="shared" si="56"/>
        <v>0</v>
      </c>
      <c r="CQ160" s="35">
        <f t="shared" si="56"/>
        <v>0</v>
      </c>
      <c r="CR160" s="35">
        <f t="shared" si="56"/>
        <v>0</v>
      </c>
      <c r="CS160" s="35">
        <f t="shared" si="56"/>
        <v>0</v>
      </c>
      <c r="CT160" s="35">
        <f t="shared" si="56"/>
        <v>2.2727272727272728E-2</v>
      </c>
      <c r="CU160" s="35">
        <f t="shared" si="56"/>
        <v>1.5384615384615385E-2</v>
      </c>
      <c r="CV160" s="35">
        <f t="shared" si="56"/>
        <v>0</v>
      </c>
      <c r="CW160" s="35">
        <f t="shared" si="56"/>
        <v>0</v>
      </c>
      <c r="CX160" s="35">
        <f t="shared" si="56"/>
        <v>0</v>
      </c>
      <c r="CY160" s="35">
        <f t="shared" si="56"/>
        <v>0.25</v>
      </c>
      <c r="CZ160" s="281">
        <f t="shared" si="56"/>
        <v>0</v>
      </c>
    </row>
    <row r="161" spans="1:104" x14ac:dyDescent="0.2">
      <c r="A161" s="22" t="s">
        <v>455</v>
      </c>
      <c r="B161" s="22" t="s">
        <v>456</v>
      </c>
      <c r="C161" s="48">
        <v>2011</v>
      </c>
      <c r="D161" s="45"/>
      <c r="E161" s="22" t="s">
        <v>248</v>
      </c>
      <c r="F161" s="38"/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32">
        <v>0</v>
      </c>
      <c r="Q161" s="38"/>
      <c r="S161" s="19">
        <v>1</v>
      </c>
      <c r="T161" s="19">
        <v>1</v>
      </c>
      <c r="U161" s="19">
        <v>1</v>
      </c>
      <c r="V161" s="19">
        <v>1</v>
      </c>
      <c r="W161" s="19">
        <v>1</v>
      </c>
      <c r="X161" s="19">
        <v>1</v>
      </c>
      <c r="Y161" s="19">
        <v>1</v>
      </c>
      <c r="Z161" s="19">
        <v>1</v>
      </c>
      <c r="AA161" s="32">
        <v>1</v>
      </c>
      <c r="AB161" s="38"/>
      <c r="AD161" s="19">
        <v>1</v>
      </c>
      <c r="AE161" s="19">
        <v>1</v>
      </c>
      <c r="AF161" s="19">
        <v>1</v>
      </c>
      <c r="AG161" s="19">
        <v>1</v>
      </c>
      <c r="AH161" s="19">
        <v>1</v>
      </c>
      <c r="AI161" s="19">
        <v>1</v>
      </c>
      <c r="AJ161" s="19">
        <v>1</v>
      </c>
      <c r="AK161" s="19">
        <v>1</v>
      </c>
      <c r="AL161" s="32">
        <v>1</v>
      </c>
      <c r="AM161" s="38"/>
      <c r="AP161" s="19">
        <v>2.9921400000000001E-2</v>
      </c>
      <c r="AQ161" s="19">
        <v>2.9601200000000001E-2</v>
      </c>
      <c r="AR161" s="19">
        <v>2.6720299999999999E-2</v>
      </c>
      <c r="AS161" s="19">
        <v>2.29193E-2</v>
      </c>
      <c r="AU161" s="19">
        <v>6.7718399999999998E-2</v>
      </c>
      <c r="AV161" s="19">
        <v>6.6588800000000004E-2</v>
      </c>
      <c r="AW161" s="32">
        <v>6.5304100000000004E-2</v>
      </c>
      <c r="BA161" s="19">
        <v>0</v>
      </c>
      <c r="BB161" s="19">
        <v>0</v>
      </c>
      <c r="BC161" s="19">
        <v>0</v>
      </c>
      <c r="BD161" s="19">
        <v>0</v>
      </c>
      <c r="BF161" s="19">
        <v>0</v>
      </c>
      <c r="BG161" s="19">
        <v>0</v>
      </c>
      <c r="BH161" s="19">
        <v>0</v>
      </c>
      <c r="BI161" s="38"/>
      <c r="BL161" s="19">
        <f t="shared" si="53"/>
        <v>0</v>
      </c>
      <c r="BM161" s="19">
        <f t="shared" si="50"/>
        <v>0</v>
      </c>
      <c r="BN161" s="19">
        <f t="shared" si="54"/>
        <v>0</v>
      </c>
      <c r="BO161" s="19">
        <f t="shared" si="51"/>
        <v>0</v>
      </c>
      <c r="BQ161" s="19">
        <f t="shared" si="47"/>
        <v>0</v>
      </c>
      <c r="BR161" s="19">
        <f t="shared" si="48"/>
        <v>0</v>
      </c>
      <c r="BS161" s="32">
        <f t="shared" si="49"/>
        <v>0</v>
      </c>
      <c r="BT161" s="19">
        <v>0</v>
      </c>
      <c r="BU161" s="19">
        <v>0</v>
      </c>
      <c r="BV161" s="19">
        <v>0</v>
      </c>
      <c r="BW161" s="19">
        <v>0</v>
      </c>
      <c r="BX161" s="19">
        <v>0</v>
      </c>
      <c r="BY161" s="19">
        <v>0</v>
      </c>
      <c r="BZ161" s="19">
        <v>1</v>
      </c>
      <c r="CA161" s="19">
        <v>0</v>
      </c>
      <c r="CB161" s="19">
        <v>1</v>
      </c>
      <c r="CC161" s="19">
        <v>3</v>
      </c>
      <c r="CD161" s="32">
        <v>0</v>
      </c>
      <c r="CE161" s="19">
        <v>28</v>
      </c>
      <c r="CF161" s="19">
        <v>4</v>
      </c>
      <c r="CG161" s="19">
        <v>10</v>
      </c>
      <c r="CH161" s="19">
        <v>16</v>
      </c>
      <c r="CI161" s="19">
        <v>35</v>
      </c>
      <c r="CJ161" s="19">
        <v>40</v>
      </c>
      <c r="CK161" s="19">
        <v>58</v>
      </c>
      <c r="CL161" s="19">
        <v>74</v>
      </c>
      <c r="CM161" s="19">
        <v>44</v>
      </c>
      <c r="CN161" s="19">
        <v>46</v>
      </c>
      <c r="CO161" s="32">
        <v>26</v>
      </c>
      <c r="CP161" s="35">
        <f t="shared" si="56"/>
        <v>0</v>
      </c>
      <c r="CQ161" s="35">
        <f t="shared" si="56"/>
        <v>0</v>
      </c>
      <c r="CR161" s="35">
        <f t="shared" si="56"/>
        <v>0</v>
      </c>
      <c r="CS161" s="35">
        <f t="shared" si="56"/>
        <v>0</v>
      </c>
      <c r="CT161" s="35">
        <f t="shared" si="56"/>
        <v>0</v>
      </c>
      <c r="CU161" s="35">
        <f t="shared" si="56"/>
        <v>0</v>
      </c>
      <c r="CV161" s="35">
        <f t="shared" si="56"/>
        <v>1.7241379310344827E-2</v>
      </c>
      <c r="CW161" s="35">
        <f t="shared" si="56"/>
        <v>0</v>
      </c>
      <c r="CX161" s="35">
        <f t="shared" si="56"/>
        <v>2.2727272727272728E-2</v>
      </c>
      <c r="CY161" s="35">
        <f t="shared" si="56"/>
        <v>6.5217391304347824E-2</v>
      </c>
      <c r="CZ161" s="281">
        <f t="shared" si="56"/>
        <v>0</v>
      </c>
    </row>
    <row r="162" spans="1:104" x14ac:dyDescent="0.2">
      <c r="A162" s="22" t="s">
        <v>457</v>
      </c>
      <c r="B162" s="22" t="s">
        <v>3832</v>
      </c>
      <c r="C162" s="48">
        <v>2010</v>
      </c>
      <c r="D162" s="45"/>
      <c r="E162" s="22" t="s">
        <v>248</v>
      </c>
      <c r="F162" s="38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32">
        <v>0</v>
      </c>
      <c r="Q162" s="38">
        <v>1</v>
      </c>
      <c r="R162" s="19">
        <v>1</v>
      </c>
      <c r="S162" s="19">
        <v>1</v>
      </c>
      <c r="T162" s="19">
        <v>1</v>
      </c>
      <c r="U162" s="19">
        <v>1</v>
      </c>
      <c r="V162" s="19">
        <v>1</v>
      </c>
      <c r="W162" s="19">
        <v>1</v>
      </c>
      <c r="X162" s="19">
        <v>1</v>
      </c>
      <c r="Y162" s="19">
        <v>1</v>
      </c>
      <c r="Z162" s="19">
        <v>1</v>
      </c>
      <c r="AA162" s="32">
        <v>1</v>
      </c>
      <c r="AB162" s="38">
        <v>1</v>
      </c>
      <c r="AC162" s="19">
        <v>1</v>
      </c>
      <c r="AD162" s="19">
        <v>1</v>
      </c>
      <c r="AE162" s="19">
        <v>1</v>
      </c>
      <c r="AF162" s="19">
        <v>1</v>
      </c>
      <c r="AG162" s="19">
        <v>1</v>
      </c>
      <c r="AH162" s="19">
        <v>1</v>
      </c>
      <c r="AI162" s="19">
        <v>1</v>
      </c>
      <c r="AJ162" s="19">
        <v>1</v>
      </c>
      <c r="AK162" s="19">
        <v>1</v>
      </c>
      <c r="AL162" s="32">
        <v>1</v>
      </c>
      <c r="AM162" s="38"/>
      <c r="AN162" s="19">
        <v>6.1821500000000001E-2</v>
      </c>
      <c r="AO162" s="19">
        <v>7.1819900000000006E-2</v>
      </c>
      <c r="AP162" s="19">
        <v>6.21279E-2</v>
      </c>
      <c r="AQ162" s="19">
        <v>6.0428099999999998E-2</v>
      </c>
      <c r="AR162" s="19">
        <v>3.4755400000000003E-5</v>
      </c>
      <c r="AS162" s="19">
        <v>3.3707899999999999E-2</v>
      </c>
      <c r="AT162" s="19">
        <v>3.1641700000000002E-2</v>
      </c>
      <c r="AU162" s="19">
        <v>3.07528E-2</v>
      </c>
      <c r="AV162" s="19">
        <v>4.8414800000000001E-2</v>
      </c>
      <c r="AW162" s="32">
        <v>2.9487900000000001E-2</v>
      </c>
      <c r="AY162" s="19">
        <v>0</v>
      </c>
      <c r="AZ162" s="19">
        <v>0</v>
      </c>
      <c r="BA162" s="19">
        <v>0</v>
      </c>
      <c r="BB162" s="19">
        <v>0</v>
      </c>
      <c r="BC162" s="19">
        <v>0</v>
      </c>
      <c r="BD162" s="19">
        <v>0</v>
      </c>
      <c r="BE162" s="19">
        <v>0</v>
      </c>
      <c r="BF162" s="19">
        <v>1</v>
      </c>
      <c r="BG162" s="19">
        <v>0</v>
      </c>
      <c r="BH162" s="19">
        <v>0</v>
      </c>
      <c r="BI162" s="38"/>
      <c r="BJ162" s="19">
        <f t="shared" si="45"/>
        <v>0</v>
      </c>
      <c r="BK162" s="19">
        <f t="shared" si="46"/>
        <v>0</v>
      </c>
      <c r="BL162" s="19">
        <f t="shared" si="53"/>
        <v>0</v>
      </c>
      <c r="BM162" s="19">
        <f t="shared" si="50"/>
        <v>0</v>
      </c>
      <c r="BN162" s="19">
        <f t="shared" si="54"/>
        <v>0</v>
      </c>
      <c r="BO162" s="19">
        <f t="shared" si="51"/>
        <v>0</v>
      </c>
      <c r="BP162" s="19">
        <f t="shared" si="52"/>
        <v>0</v>
      </c>
      <c r="BQ162" s="19">
        <f t="shared" si="47"/>
        <v>1</v>
      </c>
      <c r="BR162" s="19">
        <f t="shared" si="48"/>
        <v>0</v>
      </c>
      <c r="BS162" s="32">
        <f t="shared" si="49"/>
        <v>0</v>
      </c>
      <c r="BT162" s="19">
        <v>0</v>
      </c>
      <c r="BU162" s="19">
        <v>3</v>
      </c>
      <c r="BV162" s="19">
        <v>1</v>
      </c>
      <c r="BW162" s="19">
        <v>1</v>
      </c>
      <c r="BX162" s="19">
        <v>2</v>
      </c>
      <c r="BY162" s="19">
        <v>0</v>
      </c>
      <c r="BZ162" s="19">
        <v>0</v>
      </c>
      <c r="CA162" s="19">
        <v>1</v>
      </c>
      <c r="CB162" s="19">
        <v>0</v>
      </c>
      <c r="CC162" s="19">
        <v>0</v>
      </c>
      <c r="CD162" s="32">
        <v>0</v>
      </c>
      <c r="CE162" s="19">
        <v>10</v>
      </c>
      <c r="CF162" s="19">
        <v>54</v>
      </c>
      <c r="CG162" s="19">
        <v>57</v>
      </c>
      <c r="CH162" s="19">
        <v>62</v>
      </c>
      <c r="CI162" s="19">
        <v>43</v>
      </c>
      <c r="CJ162" s="19">
        <v>53</v>
      </c>
      <c r="CK162" s="19">
        <v>57</v>
      </c>
      <c r="CL162" s="19">
        <v>84</v>
      </c>
      <c r="CM162" s="19">
        <v>53</v>
      </c>
      <c r="CN162" s="19">
        <v>71</v>
      </c>
      <c r="CO162" s="32">
        <v>83</v>
      </c>
      <c r="CP162" s="35">
        <f t="shared" si="56"/>
        <v>0</v>
      </c>
      <c r="CQ162" s="35">
        <f t="shared" si="56"/>
        <v>5.5555555555555552E-2</v>
      </c>
      <c r="CR162" s="35">
        <f t="shared" si="56"/>
        <v>1.7543859649122806E-2</v>
      </c>
      <c r="CS162" s="35">
        <f t="shared" si="56"/>
        <v>1.6129032258064516E-2</v>
      </c>
      <c r="CT162" s="35">
        <f t="shared" si="56"/>
        <v>4.6511627906976744E-2</v>
      </c>
      <c r="CU162" s="35">
        <f t="shared" si="56"/>
        <v>0</v>
      </c>
      <c r="CV162" s="35">
        <f t="shared" si="56"/>
        <v>0</v>
      </c>
      <c r="CW162" s="35">
        <f t="shared" si="56"/>
        <v>1.1904761904761904E-2</v>
      </c>
      <c r="CX162" s="35">
        <f t="shared" si="56"/>
        <v>0</v>
      </c>
      <c r="CY162" s="35">
        <f t="shared" si="56"/>
        <v>0</v>
      </c>
      <c r="CZ162" s="281">
        <f t="shared" si="56"/>
        <v>0</v>
      </c>
    </row>
    <row r="163" spans="1:104" x14ac:dyDescent="0.2">
      <c r="A163" s="22" t="s">
        <v>459</v>
      </c>
      <c r="B163" s="22" t="s">
        <v>4015</v>
      </c>
      <c r="C163" s="48">
        <v>2016</v>
      </c>
      <c r="D163" s="45">
        <v>2018</v>
      </c>
      <c r="E163" s="22" t="s">
        <v>248</v>
      </c>
      <c r="F163" s="38"/>
      <c r="N163" s="19">
        <v>0</v>
      </c>
      <c r="O163" s="19">
        <v>0</v>
      </c>
      <c r="P163" s="32">
        <v>0</v>
      </c>
      <c r="Q163" s="38"/>
      <c r="Y163" s="19">
        <v>1</v>
      </c>
      <c r="Z163" s="19">
        <v>1</v>
      </c>
      <c r="AA163" s="32">
        <v>1</v>
      </c>
      <c r="AB163" s="38"/>
      <c r="AJ163" s="19">
        <v>1</v>
      </c>
      <c r="AK163" s="19">
        <v>1</v>
      </c>
      <c r="AL163" s="32">
        <v>1</v>
      </c>
      <c r="AM163" s="38"/>
      <c r="AW163" s="32"/>
      <c r="BI163" s="38"/>
      <c r="BS163" s="32"/>
      <c r="BT163" s="19">
        <v>0</v>
      </c>
      <c r="BU163" s="19">
        <v>0</v>
      </c>
      <c r="BV163" s="19">
        <v>0</v>
      </c>
      <c r="BW163" s="19">
        <v>0</v>
      </c>
      <c r="BX163" s="19">
        <v>0</v>
      </c>
      <c r="BY163" s="19">
        <v>0</v>
      </c>
      <c r="BZ163" s="19">
        <v>0</v>
      </c>
      <c r="CA163" s="19">
        <v>0</v>
      </c>
      <c r="CB163" s="19">
        <v>0</v>
      </c>
      <c r="CC163" s="19">
        <v>0</v>
      </c>
      <c r="CD163" s="32">
        <v>0</v>
      </c>
      <c r="CE163" s="19">
        <v>0</v>
      </c>
      <c r="CF163" s="19">
        <v>0</v>
      </c>
      <c r="CG163" s="19">
        <v>0</v>
      </c>
      <c r="CH163" s="19">
        <v>0</v>
      </c>
      <c r="CI163" s="19">
        <v>19</v>
      </c>
      <c r="CJ163" s="19">
        <v>62</v>
      </c>
      <c r="CK163" s="19">
        <v>64</v>
      </c>
      <c r="CL163" s="19">
        <v>61</v>
      </c>
      <c r="CM163" s="19">
        <v>52</v>
      </c>
      <c r="CN163" s="19">
        <v>51</v>
      </c>
      <c r="CO163" s="32">
        <v>39</v>
      </c>
      <c r="CP163" s="35">
        <f t="shared" si="56"/>
        <v>0</v>
      </c>
      <c r="CQ163" s="35">
        <f t="shared" si="56"/>
        <v>0</v>
      </c>
      <c r="CR163" s="35">
        <f t="shared" si="56"/>
        <v>0</v>
      </c>
      <c r="CS163" s="35">
        <f t="shared" si="56"/>
        <v>0</v>
      </c>
      <c r="CT163" s="35">
        <f t="shared" si="56"/>
        <v>0</v>
      </c>
      <c r="CU163" s="35">
        <f t="shared" si="56"/>
        <v>0</v>
      </c>
      <c r="CV163" s="35">
        <f t="shared" si="56"/>
        <v>0</v>
      </c>
      <c r="CW163" s="35">
        <f t="shared" si="56"/>
        <v>0</v>
      </c>
      <c r="CX163" s="35">
        <f t="shared" si="56"/>
        <v>0</v>
      </c>
      <c r="CY163" s="35">
        <f t="shared" si="56"/>
        <v>0</v>
      </c>
      <c r="CZ163" s="281">
        <f t="shared" si="56"/>
        <v>0</v>
      </c>
    </row>
    <row r="164" spans="1:104" x14ac:dyDescent="0.2">
      <c r="A164" s="22" t="s">
        <v>471</v>
      </c>
      <c r="B164" s="22" t="s">
        <v>4016</v>
      </c>
      <c r="C164" s="48">
        <v>2016</v>
      </c>
      <c r="D164" s="45"/>
      <c r="E164" s="22" t="s">
        <v>248</v>
      </c>
      <c r="F164" s="38"/>
      <c r="M164" s="19">
        <v>0</v>
      </c>
      <c r="P164" s="32">
        <v>0</v>
      </c>
      <c r="Q164" s="38"/>
      <c r="X164" s="19">
        <v>1</v>
      </c>
      <c r="AA164" s="32">
        <v>1</v>
      </c>
      <c r="AB164" s="38"/>
      <c r="AI164" s="19">
        <v>1</v>
      </c>
      <c r="AL164" s="32">
        <v>1</v>
      </c>
      <c r="AM164" s="38"/>
      <c r="AT164" s="19">
        <v>2.2890199999999999E-2</v>
      </c>
      <c r="AW164" s="32">
        <v>3.14691E-2</v>
      </c>
      <c r="BE164" s="19">
        <v>0</v>
      </c>
      <c r="BH164" s="19">
        <v>4</v>
      </c>
      <c r="BI164" s="38"/>
      <c r="BP164" s="19">
        <f t="shared" si="52"/>
        <v>0</v>
      </c>
      <c r="BS164" s="32">
        <f t="shared" si="49"/>
        <v>1</v>
      </c>
      <c r="BT164" s="19">
        <v>0</v>
      </c>
      <c r="BU164" s="19">
        <v>0</v>
      </c>
      <c r="BV164" s="19">
        <v>0</v>
      </c>
      <c r="BW164" s="19">
        <v>1</v>
      </c>
      <c r="BX164" s="19">
        <v>0</v>
      </c>
      <c r="BY164" s="19">
        <v>0</v>
      </c>
      <c r="BZ164" s="19">
        <v>0</v>
      </c>
      <c r="CA164" s="19">
        <v>0</v>
      </c>
      <c r="CB164" s="19">
        <v>0</v>
      </c>
      <c r="CC164" s="19">
        <v>0</v>
      </c>
      <c r="CD164" s="32">
        <v>2</v>
      </c>
      <c r="CE164" s="19">
        <v>0</v>
      </c>
      <c r="CF164" s="19">
        <v>0</v>
      </c>
      <c r="CG164" s="19">
        <v>0</v>
      </c>
      <c r="CH164" s="19">
        <v>3</v>
      </c>
      <c r="CI164" s="19">
        <v>22</v>
      </c>
      <c r="CJ164" s="19">
        <v>16</v>
      </c>
      <c r="CK164" s="19">
        <v>45</v>
      </c>
      <c r="CL164" s="19">
        <v>79</v>
      </c>
      <c r="CM164" s="19">
        <v>47</v>
      </c>
      <c r="CN164" s="19">
        <v>1</v>
      </c>
      <c r="CO164" s="32">
        <v>26</v>
      </c>
      <c r="CP164" s="35">
        <f t="shared" si="56"/>
        <v>0</v>
      </c>
      <c r="CQ164" s="35">
        <f t="shared" si="56"/>
        <v>0</v>
      </c>
      <c r="CR164" s="35">
        <f t="shared" si="56"/>
        <v>0</v>
      </c>
      <c r="CS164" s="35">
        <f t="shared" si="56"/>
        <v>0.33333333333333331</v>
      </c>
      <c r="CT164" s="35">
        <f t="shared" si="56"/>
        <v>0</v>
      </c>
      <c r="CU164" s="35">
        <f t="shared" si="56"/>
        <v>0</v>
      </c>
      <c r="CV164" s="35">
        <f t="shared" si="56"/>
        <v>0</v>
      </c>
      <c r="CW164" s="35">
        <f t="shared" si="56"/>
        <v>0</v>
      </c>
      <c r="CX164" s="35">
        <f t="shared" si="56"/>
        <v>0</v>
      </c>
      <c r="CY164" s="35">
        <f t="shared" si="56"/>
        <v>0</v>
      </c>
      <c r="CZ164" s="281">
        <f t="shared" si="56"/>
        <v>7.6923076923076927E-2</v>
      </c>
    </row>
    <row r="165" spans="1:104" x14ac:dyDescent="0.2">
      <c r="A165" s="22" t="s">
        <v>473</v>
      </c>
      <c r="B165" s="22" t="s">
        <v>474</v>
      </c>
      <c r="C165" s="48">
        <v>2017</v>
      </c>
      <c r="D165" s="45"/>
      <c r="E165" s="22" t="s">
        <v>248</v>
      </c>
      <c r="F165" s="38"/>
      <c r="M165" s="19">
        <v>0</v>
      </c>
      <c r="N165" s="19">
        <v>0</v>
      </c>
      <c r="P165" s="32"/>
      <c r="Q165" s="38"/>
      <c r="X165" s="19">
        <v>1</v>
      </c>
      <c r="Y165" s="19">
        <v>1</v>
      </c>
      <c r="AA165" s="32"/>
      <c r="AB165" s="38"/>
      <c r="AI165" s="19">
        <v>1</v>
      </c>
      <c r="AJ165" s="19">
        <v>1</v>
      </c>
      <c r="AL165" s="32"/>
      <c r="AM165" s="38"/>
      <c r="AT165" s="19">
        <v>3.2213199999999997E-2</v>
      </c>
      <c r="AU165" s="19">
        <v>3.2337900000000003E-2</v>
      </c>
      <c r="AW165" s="32"/>
      <c r="BE165" s="19">
        <v>1</v>
      </c>
      <c r="BF165" s="19">
        <v>1</v>
      </c>
      <c r="BI165" s="38"/>
      <c r="BP165" s="19">
        <f t="shared" si="52"/>
        <v>1</v>
      </c>
      <c r="BQ165" s="19">
        <f t="shared" si="47"/>
        <v>1</v>
      </c>
      <c r="BS165" s="32"/>
      <c r="BT165" s="19">
        <v>0</v>
      </c>
      <c r="BU165" s="19">
        <v>0</v>
      </c>
      <c r="BV165" s="19">
        <v>0</v>
      </c>
      <c r="BW165" s="19">
        <v>0</v>
      </c>
      <c r="BX165" s="19">
        <v>0</v>
      </c>
      <c r="BY165" s="19">
        <v>0</v>
      </c>
      <c r="BZ165" s="19">
        <v>0</v>
      </c>
      <c r="CA165" s="19">
        <v>0</v>
      </c>
      <c r="CB165" s="19">
        <v>0</v>
      </c>
      <c r="CC165" s="19">
        <v>0</v>
      </c>
      <c r="CD165" s="32">
        <v>0</v>
      </c>
      <c r="CE165" s="19">
        <v>0</v>
      </c>
      <c r="CF165" s="19">
        <v>0</v>
      </c>
      <c r="CG165" s="19">
        <v>0</v>
      </c>
      <c r="CH165" s="19">
        <v>0</v>
      </c>
      <c r="CI165" s="19">
        <v>18</v>
      </c>
      <c r="CJ165" s="19">
        <v>78</v>
      </c>
      <c r="CK165" s="19">
        <v>49</v>
      </c>
      <c r="CL165" s="19">
        <v>49</v>
      </c>
      <c r="CM165" s="19">
        <v>36</v>
      </c>
      <c r="CN165" s="19">
        <v>31</v>
      </c>
      <c r="CO165" s="32">
        <v>0</v>
      </c>
      <c r="CP165" s="35">
        <f t="shared" si="56"/>
        <v>0</v>
      </c>
      <c r="CQ165" s="35">
        <f t="shared" si="56"/>
        <v>0</v>
      </c>
      <c r="CR165" s="35">
        <f t="shared" si="56"/>
        <v>0</v>
      </c>
      <c r="CS165" s="35">
        <f t="shared" si="56"/>
        <v>0</v>
      </c>
      <c r="CT165" s="35">
        <f t="shared" si="56"/>
        <v>0</v>
      </c>
      <c r="CU165" s="35">
        <f t="shared" si="56"/>
        <v>0</v>
      </c>
      <c r="CV165" s="35">
        <f t="shared" si="56"/>
        <v>0</v>
      </c>
      <c r="CW165" s="35">
        <f t="shared" si="56"/>
        <v>0</v>
      </c>
      <c r="CX165" s="35">
        <f t="shared" si="56"/>
        <v>0</v>
      </c>
      <c r="CY165" s="35">
        <f t="shared" si="56"/>
        <v>0</v>
      </c>
      <c r="CZ165" s="281">
        <f t="shared" si="56"/>
        <v>0</v>
      </c>
    </row>
    <row r="166" spans="1:104" x14ac:dyDescent="0.2">
      <c r="A166" s="22" t="s">
        <v>497</v>
      </c>
      <c r="B166" s="22" t="s">
        <v>498</v>
      </c>
      <c r="C166" s="48">
        <v>2017</v>
      </c>
      <c r="D166" s="45"/>
      <c r="E166" s="22" t="s">
        <v>248</v>
      </c>
      <c r="F166" s="38"/>
      <c r="M166" s="19">
        <v>0</v>
      </c>
      <c r="N166" s="19">
        <v>0</v>
      </c>
      <c r="O166" s="19">
        <v>0</v>
      </c>
      <c r="P166" s="32">
        <v>0</v>
      </c>
      <c r="Q166" s="38"/>
      <c r="X166" s="19">
        <v>1</v>
      </c>
      <c r="Y166" s="19">
        <v>1</v>
      </c>
      <c r="Z166" s="19">
        <v>1</v>
      </c>
      <c r="AA166" s="32">
        <v>1</v>
      </c>
      <c r="AB166" s="38"/>
      <c r="AI166" s="19">
        <v>1</v>
      </c>
      <c r="AJ166" s="19">
        <v>1</v>
      </c>
      <c r="AK166" s="19">
        <v>1</v>
      </c>
      <c r="AL166" s="32">
        <v>1</v>
      </c>
      <c r="AM166" s="38"/>
      <c r="AT166" s="19">
        <v>2.4923299999999999E-2</v>
      </c>
      <c r="AU166" s="19">
        <v>2.4256699999999999E-2</v>
      </c>
      <c r="AV166" s="19">
        <v>2.71092E-2</v>
      </c>
      <c r="AW166" s="32">
        <v>2.5939299999999998E-2</v>
      </c>
      <c r="BE166" s="19">
        <v>0</v>
      </c>
      <c r="BF166" s="19">
        <v>1</v>
      </c>
      <c r="BG166" s="19">
        <v>1</v>
      </c>
      <c r="BH166" s="19">
        <v>1</v>
      </c>
      <c r="BI166" s="38"/>
      <c r="BP166" s="19">
        <f t="shared" si="52"/>
        <v>0</v>
      </c>
      <c r="BQ166" s="19">
        <f t="shared" si="47"/>
        <v>1</v>
      </c>
      <c r="BR166" s="19">
        <f t="shared" si="48"/>
        <v>1</v>
      </c>
      <c r="BS166" s="32">
        <f t="shared" si="49"/>
        <v>1</v>
      </c>
      <c r="BT166" s="19">
        <v>0</v>
      </c>
      <c r="BU166" s="19">
        <v>0</v>
      </c>
      <c r="BV166" s="19">
        <v>0</v>
      </c>
      <c r="BW166" s="19">
        <v>0</v>
      </c>
      <c r="BX166" s="19">
        <v>0</v>
      </c>
      <c r="BY166" s="19">
        <v>0</v>
      </c>
      <c r="BZ166" s="19">
        <v>0</v>
      </c>
      <c r="CA166" s="19">
        <v>0</v>
      </c>
      <c r="CB166" s="19">
        <v>0</v>
      </c>
      <c r="CC166" s="19">
        <v>0</v>
      </c>
      <c r="CD166" s="32">
        <v>2</v>
      </c>
      <c r="CE166" s="19">
        <v>0</v>
      </c>
      <c r="CF166" s="19">
        <v>0</v>
      </c>
      <c r="CG166" s="19">
        <v>0</v>
      </c>
      <c r="CH166" s="19">
        <v>0</v>
      </c>
      <c r="CI166" s="19">
        <v>0</v>
      </c>
      <c r="CJ166" s="19">
        <v>0</v>
      </c>
      <c r="CK166" s="19">
        <v>0</v>
      </c>
      <c r="CL166" s="19">
        <v>8</v>
      </c>
      <c r="CM166" s="19">
        <v>50</v>
      </c>
      <c r="CN166" s="19">
        <v>38</v>
      </c>
      <c r="CO166" s="32">
        <v>57</v>
      </c>
      <c r="CP166" s="35">
        <f t="shared" si="56"/>
        <v>0</v>
      </c>
      <c r="CQ166" s="35">
        <f t="shared" si="56"/>
        <v>0</v>
      </c>
      <c r="CR166" s="35">
        <f t="shared" si="56"/>
        <v>0</v>
      </c>
      <c r="CS166" s="35">
        <f t="shared" si="56"/>
        <v>0</v>
      </c>
      <c r="CT166" s="35">
        <f t="shared" si="56"/>
        <v>0</v>
      </c>
      <c r="CU166" s="35">
        <f t="shared" si="56"/>
        <v>0</v>
      </c>
      <c r="CV166" s="35">
        <f t="shared" si="56"/>
        <v>0</v>
      </c>
      <c r="CW166" s="35">
        <f t="shared" si="56"/>
        <v>0</v>
      </c>
      <c r="CX166" s="35">
        <f t="shared" si="56"/>
        <v>0</v>
      </c>
      <c r="CY166" s="35">
        <f t="shared" si="56"/>
        <v>0</v>
      </c>
      <c r="CZ166" s="281">
        <f t="shared" si="56"/>
        <v>3.5087719298245612E-2</v>
      </c>
    </row>
    <row r="167" spans="1:104" x14ac:dyDescent="0.2">
      <c r="A167" s="22" t="s">
        <v>499</v>
      </c>
      <c r="B167" s="22" t="s">
        <v>4017</v>
      </c>
      <c r="C167" s="48">
        <v>2017</v>
      </c>
      <c r="D167" s="45">
        <v>2020</v>
      </c>
      <c r="E167" s="22" t="s">
        <v>248</v>
      </c>
      <c r="F167" s="38"/>
      <c r="M167" s="19">
        <v>0</v>
      </c>
      <c r="N167" s="19">
        <v>0</v>
      </c>
      <c r="O167" s="19">
        <v>0</v>
      </c>
      <c r="P167" s="32">
        <v>0</v>
      </c>
      <c r="Q167" s="38"/>
      <c r="X167" s="19">
        <v>1</v>
      </c>
      <c r="Y167" s="19">
        <v>1</v>
      </c>
      <c r="Z167" s="19">
        <v>1</v>
      </c>
      <c r="AA167" s="32">
        <v>1</v>
      </c>
      <c r="AB167" s="38"/>
      <c r="AI167" s="19">
        <v>1</v>
      </c>
      <c r="AJ167" s="19">
        <v>1</v>
      </c>
      <c r="AK167" s="19">
        <v>1</v>
      </c>
      <c r="AL167" s="32">
        <v>1</v>
      </c>
      <c r="AM167" s="38"/>
      <c r="AT167" s="19">
        <v>2.5250999999999999E-2</v>
      </c>
      <c r="AU167" s="19">
        <v>4.2381000000000002E-2</v>
      </c>
      <c r="AW167" s="32"/>
      <c r="BE167" s="19">
        <v>0</v>
      </c>
      <c r="BF167" s="19">
        <v>0</v>
      </c>
      <c r="BI167" s="38"/>
      <c r="BP167" s="19">
        <f t="shared" si="52"/>
        <v>0</v>
      </c>
      <c r="BQ167" s="19">
        <f t="shared" si="47"/>
        <v>0</v>
      </c>
      <c r="BS167" s="32"/>
      <c r="BT167" s="19">
        <v>0</v>
      </c>
      <c r="BU167" s="19">
        <v>0</v>
      </c>
      <c r="BV167" s="19">
        <v>0</v>
      </c>
      <c r="BW167" s="19">
        <v>0</v>
      </c>
      <c r="BX167" s="19">
        <v>0</v>
      </c>
      <c r="BY167" s="19">
        <v>0</v>
      </c>
      <c r="BZ167" s="19">
        <v>0</v>
      </c>
      <c r="CA167" s="19">
        <v>0</v>
      </c>
      <c r="CB167" s="19">
        <v>0</v>
      </c>
      <c r="CC167" s="19">
        <v>0</v>
      </c>
      <c r="CD167" s="32">
        <v>0</v>
      </c>
      <c r="CE167" s="19">
        <v>0</v>
      </c>
      <c r="CF167" s="19">
        <v>0</v>
      </c>
      <c r="CG167" s="19">
        <v>0</v>
      </c>
      <c r="CH167" s="19">
        <v>0</v>
      </c>
      <c r="CI167" s="19">
        <v>0</v>
      </c>
      <c r="CJ167" s="19">
        <v>0</v>
      </c>
      <c r="CK167" s="19">
        <v>0</v>
      </c>
      <c r="CL167" s="19">
        <v>9</v>
      </c>
      <c r="CM167" s="19">
        <v>15</v>
      </c>
      <c r="CN167" s="19">
        <v>28</v>
      </c>
      <c r="CO167" s="32">
        <v>24</v>
      </c>
      <c r="CP167" s="35">
        <f t="shared" si="56"/>
        <v>0</v>
      </c>
      <c r="CQ167" s="35">
        <f t="shared" si="56"/>
        <v>0</v>
      </c>
      <c r="CR167" s="35">
        <f t="shared" si="56"/>
        <v>0</v>
      </c>
      <c r="CS167" s="35">
        <f t="shared" si="56"/>
        <v>0</v>
      </c>
      <c r="CT167" s="35">
        <f t="shared" si="56"/>
        <v>0</v>
      </c>
      <c r="CU167" s="35">
        <f t="shared" si="56"/>
        <v>0</v>
      </c>
      <c r="CV167" s="35">
        <f t="shared" si="56"/>
        <v>0</v>
      </c>
      <c r="CW167" s="35">
        <f t="shared" si="56"/>
        <v>0</v>
      </c>
      <c r="CX167" s="35">
        <f t="shared" si="56"/>
        <v>0</v>
      </c>
      <c r="CY167" s="35">
        <f t="shared" si="56"/>
        <v>0</v>
      </c>
      <c r="CZ167" s="281">
        <f t="shared" si="56"/>
        <v>0</v>
      </c>
    </row>
    <row r="168" spans="1:104" x14ac:dyDescent="0.2">
      <c r="A168" s="22" t="s">
        <v>538</v>
      </c>
      <c r="B168" s="22" t="s">
        <v>539</v>
      </c>
      <c r="C168" s="48">
        <v>2019</v>
      </c>
      <c r="D168" s="45"/>
      <c r="E168" s="22" t="s">
        <v>248</v>
      </c>
      <c r="F168" s="38"/>
      <c r="O168" s="19">
        <v>0</v>
      </c>
      <c r="P168" s="32">
        <v>0</v>
      </c>
      <c r="Q168" s="38"/>
      <c r="Z168" s="19">
        <v>1</v>
      </c>
      <c r="AA168" s="32">
        <v>1</v>
      </c>
      <c r="AB168" s="38"/>
      <c r="AK168" s="19">
        <v>1</v>
      </c>
      <c r="AL168" s="32">
        <v>1</v>
      </c>
      <c r="AM168" s="38"/>
      <c r="AV168" s="19">
        <v>2.8448299999999999E-2</v>
      </c>
      <c r="AW168" s="32">
        <v>2.7744000000000001E-2</v>
      </c>
      <c r="BG168" s="19">
        <v>0</v>
      </c>
      <c r="BH168" s="19">
        <v>1</v>
      </c>
      <c r="BI168" s="38"/>
      <c r="BR168" s="19">
        <f t="shared" si="48"/>
        <v>0</v>
      </c>
      <c r="BS168" s="32">
        <f t="shared" si="49"/>
        <v>1</v>
      </c>
      <c r="BT168" s="19">
        <v>0</v>
      </c>
      <c r="BU168" s="19">
        <v>0</v>
      </c>
      <c r="BV168" s="19">
        <v>0</v>
      </c>
      <c r="BW168" s="19">
        <v>0</v>
      </c>
      <c r="BX168" s="19">
        <v>0</v>
      </c>
      <c r="BY168" s="19">
        <v>0</v>
      </c>
      <c r="BZ168" s="19">
        <v>0</v>
      </c>
      <c r="CA168" s="19">
        <v>0</v>
      </c>
      <c r="CB168" s="19">
        <v>0</v>
      </c>
      <c r="CC168" s="19">
        <v>0</v>
      </c>
      <c r="CD168" s="32">
        <v>2</v>
      </c>
      <c r="CE168" s="19">
        <v>0</v>
      </c>
      <c r="CF168" s="19">
        <v>0</v>
      </c>
      <c r="CG168" s="19">
        <v>0</v>
      </c>
      <c r="CH168" s="19">
        <v>0</v>
      </c>
      <c r="CI168" s="19">
        <v>0</v>
      </c>
      <c r="CJ168" s="19">
        <v>0</v>
      </c>
      <c r="CK168" s="19">
        <v>0</v>
      </c>
      <c r="CL168" s="19">
        <v>0</v>
      </c>
      <c r="CM168" s="19">
        <v>0</v>
      </c>
      <c r="CN168" s="19">
        <v>11</v>
      </c>
      <c r="CO168" s="32">
        <v>46</v>
      </c>
      <c r="CP168" s="35">
        <f t="shared" si="56"/>
        <v>0</v>
      </c>
      <c r="CQ168" s="35">
        <f t="shared" si="56"/>
        <v>0</v>
      </c>
      <c r="CR168" s="35">
        <f t="shared" si="56"/>
        <v>0</v>
      </c>
      <c r="CS168" s="35">
        <f t="shared" si="56"/>
        <v>0</v>
      </c>
      <c r="CT168" s="35">
        <f t="shared" si="56"/>
        <v>0</v>
      </c>
      <c r="CU168" s="35">
        <f t="shared" si="56"/>
        <v>0</v>
      </c>
      <c r="CV168" s="35">
        <f t="shared" si="56"/>
        <v>0</v>
      </c>
      <c r="CW168" s="35">
        <f t="shared" si="56"/>
        <v>0</v>
      </c>
      <c r="CX168" s="35">
        <f t="shared" si="56"/>
        <v>0</v>
      </c>
      <c r="CY168" s="35">
        <f t="shared" si="56"/>
        <v>0</v>
      </c>
      <c r="CZ168" s="281">
        <f t="shared" si="56"/>
        <v>4.3478260869565216E-2</v>
      </c>
    </row>
    <row r="169" spans="1:104" x14ac:dyDescent="0.2">
      <c r="A169" s="22" t="s">
        <v>558</v>
      </c>
      <c r="B169" s="22" t="s">
        <v>559</v>
      </c>
      <c r="C169" s="48">
        <v>2020</v>
      </c>
      <c r="D169" s="45"/>
      <c r="E169" s="22" t="s">
        <v>248</v>
      </c>
      <c r="F169" s="38"/>
      <c r="P169" s="32">
        <v>1</v>
      </c>
      <c r="Q169" s="38"/>
      <c r="AA169" s="32">
        <v>1</v>
      </c>
      <c r="AB169" s="38"/>
      <c r="AL169" s="32">
        <v>1</v>
      </c>
      <c r="AM169" s="38"/>
      <c r="AW169" s="32">
        <v>3.0276899999999999E-2</v>
      </c>
      <c r="BH169" s="19">
        <v>0</v>
      </c>
      <c r="BI169" s="38"/>
      <c r="BS169" s="32">
        <f t="shared" si="49"/>
        <v>0</v>
      </c>
      <c r="BT169" s="19">
        <v>0</v>
      </c>
      <c r="BU169" s="19">
        <v>0</v>
      </c>
      <c r="BV169" s="19">
        <v>0</v>
      </c>
      <c r="BW169" s="19">
        <v>0</v>
      </c>
      <c r="BX169" s="19">
        <v>0</v>
      </c>
      <c r="BY169" s="19">
        <v>0</v>
      </c>
      <c r="BZ169" s="19">
        <v>0</v>
      </c>
      <c r="CA169" s="19">
        <v>0</v>
      </c>
      <c r="CB169" s="19">
        <v>0</v>
      </c>
      <c r="CC169" s="19">
        <v>0</v>
      </c>
      <c r="CD169" s="32">
        <v>0</v>
      </c>
      <c r="CE169" s="19">
        <v>0</v>
      </c>
      <c r="CF169" s="19">
        <v>0</v>
      </c>
      <c r="CG169" s="19">
        <v>0</v>
      </c>
      <c r="CH169" s="19">
        <v>0</v>
      </c>
      <c r="CI169" s="19">
        <v>0</v>
      </c>
      <c r="CJ169" s="19">
        <v>0</v>
      </c>
      <c r="CK169" s="19">
        <v>0</v>
      </c>
      <c r="CL169" s="19">
        <v>0</v>
      </c>
      <c r="CM169" s="19">
        <v>0</v>
      </c>
      <c r="CN169" s="19">
        <v>0</v>
      </c>
      <c r="CO169" s="32">
        <v>89</v>
      </c>
      <c r="CP169" s="35">
        <f t="shared" si="56"/>
        <v>0</v>
      </c>
      <c r="CQ169" s="35">
        <f t="shared" si="56"/>
        <v>0</v>
      </c>
      <c r="CR169" s="35">
        <f t="shared" si="56"/>
        <v>0</v>
      </c>
      <c r="CS169" s="35">
        <f t="shared" si="56"/>
        <v>0</v>
      </c>
      <c r="CT169" s="35">
        <f t="shared" si="56"/>
        <v>0</v>
      </c>
      <c r="CU169" s="35">
        <f t="shared" si="56"/>
        <v>0</v>
      </c>
      <c r="CV169" s="35">
        <f t="shared" si="56"/>
        <v>0</v>
      </c>
      <c r="CW169" s="35">
        <f t="shared" si="56"/>
        <v>0</v>
      </c>
      <c r="CX169" s="35">
        <f t="shared" si="56"/>
        <v>0</v>
      </c>
      <c r="CY169" s="35">
        <f t="shared" si="56"/>
        <v>0</v>
      </c>
      <c r="CZ169" s="281">
        <f t="shared" si="56"/>
        <v>0</v>
      </c>
    </row>
    <row r="170" spans="1:104" x14ac:dyDescent="0.2">
      <c r="A170" s="22" t="s">
        <v>286</v>
      </c>
      <c r="B170" s="22" t="s">
        <v>287</v>
      </c>
      <c r="C170" s="45"/>
      <c r="D170" s="45"/>
      <c r="E170" s="22" t="s">
        <v>279</v>
      </c>
      <c r="F170" s="38">
        <v>1</v>
      </c>
      <c r="G170" s="19">
        <v>1</v>
      </c>
      <c r="H170" s="19">
        <v>1</v>
      </c>
      <c r="I170" s="19">
        <v>1</v>
      </c>
      <c r="J170" s="19">
        <v>1</v>
      </c>
      <c r="K170" s="19">
        <v>1</v>
      </c>
      <c r="L170" s="19">
        <v>1</v>
      </c>
      <c r="M170" s="19">
        <v>1</v>
      </c>
      <c r="N170" s="19">
        <v>1</v>
      </c>
      <c r="O170" s="19">
        <v>1</v>
      </c>
      <c r="P170" s="32">
        <v>1</v>
      </c>
      <c r="Q170" s="38">
        <v>1</v>
      </c>
      <c r="R170" s="19">
        <v>1</v>
      </c>
      <c r="S170" s="19">
        <v>1</v>
      </c>
      <c r="T170" s="19">
        <v>1</v>
      </c>
      <c r="U170" s="19">
        <v>1</v>
      </c>
      <c r="V170" s="19">
        <v>1</v>
      </c>
      <c r="W170" s="19">
        <v>1</v>
      </c>
      <c r="X170" s="19">
        <v>1</v>
      </c>
      <c r="Y170" s="19">
        <v>1</v>
      </c>
      <c r="Z170" s="19">
        <v>1</v>
      </c>
      <c r="AA170" s="32">
        <v>1</v>
      </c>
      <c r="AB170" s="38">
        <v>1</v>
      </c>
      <c r="AC170" s="19">
        <v>1</v>
      </c>
      <c r="AD170" s="19">
        <v>1</v>
      </c>
      <c r="AE170" s="19">
        <v>1</v>
      </c>
      <c r="AF170" s="19">
        <v>1</v>
      </c>
      <c r="AG170" s="19">
        <v>1</v>
      </c>
      <c r="AH170" s="19">
        <v>1</v>
      </c>
      <c r="AI170" s="19">
        <v>1</v>
      </c>
      <c r="AJ170" s="19">
        <v>1</v>
      </c>
      <c r="AK170" s="19">
        <v>1</v>
      </c>
      <c r="AL170" s="32">
        <v>1</v>
      </c>
      <c r="AM170" s="38">
        <v>3.1544099999999999E-2</v>
      </c>
      <c r="AN170" s="19">
        <v>4.38068E-2</v>
      </c>
      <c r="AO170" s="19">
        <v>4.5765500000000001E-2</v>
      </c>
      <c r="AU170" s="19">
        <v>4.9456699999999999E-2</v>
      </c>
      <c r="AV170" s="19">
        <v>5.00356E-2</v>
      </c>
      <c r="AW170" s="32">
        <v>5.20025E-2</v>
      </c>
      <c r="AX170" s="19">
        <v>0</v>
      </c>
      <c r="AY170" s="19">
        <v>2</v>
      </c>
      <c r="AZ170" s="19">
        <v>7</v>
      </c>
      <c r="BF170" s="19">
        <v>16</v>
      </c>
      <c r="BG170" s="19">
        <v>36</v>
      </c>
      <c r="BH170" s="19">
        <v>34</v>
      </c>
      <c r="BI170" s="38">
        <f t="shared" si="44"/>
        <v>0</v>
      </c>
      <c r="BJ170" s="19">
        <f t="shared" si="45"/>
        <v>1</v>
      </c>
      <c r="BK170" s="19">
        <f t="shared" si="46"/>
        <v>1</v>
      </c>
      <c r="BQ170" s="19">
        <f t="shared" si="47"/>
        <v>1</v>
      </c>
      <c r="BR170" s="19">
        <f t="shared" si="48"/>
        <v>1</v>
      </c>
      <c r="BS170" s="32">
        <f t="shared" si="49"/>
        <v>1</v>
      </c>
      <c r="BT170" s="19">
        <v>42</v>
      </c>
      <c r="BU170" s="19">
        <v>40</v>
      </c>
      <c r="BV170" s="19">
        <v>61</v>
      </c>
      <c r="BW170" s="19">
        <v>37</v>
      </c>
      <c r="BX170" s="19">
        <v>48</v>
      </c>
      <c r="BY170" s="19">
        <v>45</v>
      </c>
      <c r="BZ170" s="19">
        <v>51</v>
      </c>
      <c r="CA170" s="19">
        <v>45</v>
      </c>
      <c r="CB170" s="19">
        <v>178</v>
      </c>
      <c r="CC170" s="19">
        <v>74</v>
      </c>
      <c r="CD170" s="32">
        <v>59</v>
      </c>
      <c r="CE170" s="19">
        <v>600</v>
      </c>
      <c r="CF170" s="19">
        <v>356</v>
      </c>
      <c r="CG170" s="19">
        <v>570</v>
      </c>
      <c r="CH170" s="19">
        <v>656</v>
      </c>
      <c r="CI170" s="19">
        <v>719</v>
      </c>
      <c r="CJ170" s="19">
        <v>1062</v>
      </c>
      <c r="CK170" s="19">
        <v>796</v>
      </c>
      <c r="CL170" s="19">
        <v>986</v>
      </c>
      <c r="CM170" s="19">
        <v>1035</v>
      </c>
      <c r="CN170" s="19">
        <v>865</v>
      </c>
      <c r="CO170" s="32">
        <v>599</v>
      </c>
      <c r="CP170" s="35">
        <f t="shared" si="56"/>
        <v>7.0000000000000007E-2</v>
      </c>
      <c r="CQ170" s="35">
        <f t="shared" si="56"/>
        <v>0.11235955056179775</v>
      </c>
      <c r="CR170" s="35">
        <f t="shared" si="56"/>
        <v>0.10701754385964912</v>
      </c>
      <c r="CS170" s="35">
        <f t="shared" si="56"/>
        <v>5.6402439024390245E-2</v>
      </c>
      <c r="CT170" s="35">
        <f t="shared" si="56"/>
        <v>6.6759388038942977E-2</v>
      </c>
      <c r="CU170" s="35">
        <f t="shared" si="56"/>
        <v>4.2372881355932202E-2</v>
      </c>
      <c r="CV170" s="35">
        <f t="shared" si="56"/>
        <v>6.407035175879397E-2</v>
      </c>
      <c r="CW170" s="35">
        <f t="shared" si="56"/>
        <v>4.5638945233265719E-2</v>
      </c>
      <c r="CX170" s="35">
        <f t="shared" si="56"/>
        <v>0.17198067632850242</v>
      </c>
      <c r="CY170" s="35">
        <f t="shared" si="56"/>
        <v>8.5549132947976878E-2</v>
      </c>
      <c r="CZ170" s="281">
        <f t="shared" si="56"/>
        <v>9.849749582637729E-2</v>
      </c>
    </row>
    <row r="171" spans="1:104" x14ac:dyDescent="0.2">
      <c r="A171" s="22" t="s">
        <v>282</v>
      </c>
      <c r="B171" s="22" t="s">
        <v>283</v>
      </c>
      <c r="C171" s="45"/>
      <c r="D171" s="45"/>
      <c r="E171" s="22" t="s">
        <v>279</v>
      </c>
      <c r="F171" s="38">
        <v>1</v>
      </c>
      <c r="G171" s="19">
        <v>1</v>
      </c>
      <c r="H171" s="19">
        <v>1</v>
      </c>
      <c r="I171" s="19">
        <v>1</v>
      </c>
      <c r="J171" s="19">
        <v>1</v>
      </c>
      <c r="K171" s="19">
        <v>1</v>
      </c>
      <c r="L171" s="19">
        <v>1</v>
      </c>
      <c r="M171" s="19">
        <v>1</v>
      </c>
      <c r="N171" s="19">
        <v>1</v>
      </c>
      <c r="O171" s="19">
        <v>1</v>
      </c>
      <c r="P171" s="32">
        <v>1</v>
      </c>
      <c r="Q171" s="38">
        <v>1</v>
      </c>
      <c r="R171" s="19">
        <v>1</v>
      </c>
      <c r="S171" s="19">
        <v>1</v>
      </c>
      <c r="T171" s="19">
        <v>1</v>
      </c>
      <c r="U171" s="19">
        <v>1</v>
      </c>
      <c r="V171" s="19">
        <v>1</v>
      </c>
      <c r="W171" s="19">
        <v>1</v>
      </c>
      <c r="X171" s="19">
        <v>1</v>
      </c>
      <c r="Y171" s="19">
        <v>1</v>
      </c>
      <c r="Z171" s="19">
        <v>1</v>
      </c>
      <c r="AA171" s="32">
        <v>1</v>
      </c>
      <c r="AB171" s="38">
        <v>1</v>
      </c>
      <c r="AC171" s="19">
        <v>1</v>
      </c>
      <c r="AD171" s="19">
        <v>1</v>
      </c>
      <c r="AE171" s="19">
        <v>1</v>
      </c>
      <c r="AF171" s="19">
        <v>1</v>
      </c>
      <c r="AG171" s="19">
        <v>1</v>
      </c>
      <c r="AH171" s="19">
        <v>1</v>
      </c>
      <c r="AI171" s="19">
        <v>1</v>
      </c>
      <c r="AJ171" s="19">
        <v>1</v>
      </c>
      <c r="AK171" s="19">
        <v>1</v>
      </c>
      <c r="AL171" s="32">
        <v>1</v>
      </c>
      <c r="AM171" s="38">
        <v>3.7736199999999998E-2</v>
      </c>
      <c r="AN171" s="19">
        <v>3.8129700000000002E-2</v>
      </c>
      <c r="AO171" s="19">
        <v>3.78895E-2</v>
      </c>
      <c r="AP171" s="19">
        <v>3.9617199999999998E-2</v>
      </c>
      <c r="AQ171" s="19">
        <v>3.8354600000000003E-2</v>
      </c>
      <c r="AR171" s="19">
        <v>4.6642599999999999E-2</v>
      </c>
      <c r="AS171" s="19">
        <v>4.7790199999999998E-2</v>
      </c>
      <c r="AT171" s="19">
        <v>4.7862200000000001E-2</v>
      </c>
      <c r="AU171" s="19">
        <v>4.6101400000000001E-2</v>
      </c>
      <c r="AV171" s="19">
        <v>4.5278800000000001E-2</v>
      </c>
      <c r="AW171" s="32">
        <v>4.8441600000000001E-2</v>
      </c>
      <c r="AX171" s="19">
        <v>1</v>
      </c>
      <c r="AY171" s="19">
        <v>1</v>
      </c>
      <c r="AZ171" s="19">
        <v>2</v>
      </c>
      <c r="BA171" s="19">
        <v>1</v>
      </c>
      <c r="BB171" s="19">
        <v>0</v>
      </c>
      <c r="BC171" s="19">
        <v>0</v>
      </c>
      <c r="BD171" s="19">
        <v>3</v>
      </c>
      <c r="BE171" s="19">
        <v>5</v>
      </c>
      <c r="BF171" s="19">
        <v>5</v>
      </c>
      <c r="BG171" s="19">
        <v>14</v>
      </c>
      <c r="BH171" s="19">
        <v>93</v>
      </c>
      <c r="BI171" s="38">
        <f t="shared" ref="BI171:BI183" si="57">IF(AX171&gt;0,1,0)</f>
        <v>1</v>
      </c>
      <c r="BJ171" s="19">
        <f t="shared" ref="BJ171:BJ183" si="58">IF(AY171&gt;0,1,0)</f>
        <v>1</v>
      </c>
      <c r="BK171" s="19">
        <f t="shared" ref="BK171:BK183" si="59">IF(AZ171&gt;0,1,0)</f>
        <v>1</v>
      </c>
      <c r="BL171" s="19">
        <f t="shared" ref="BL171:BL181" si="60">IF(BA171&gt;0,1,0)</f>
        <v>1</v>
      </c>
      <c r="BM171" s="19">
        <f t="shared" ref="BM171:BM184" si="61">IF(BB171&gt;0,1,0)</f>
        <v>0</v>
      </c>
      <c r="BN171" s="19">
        <f t="shared" ref="BN171:BN184" si="62">IF(BC171&gt;0,1,0)</f>
        <v>0</v>
      </c>
      <c r="BO171" s="19">
        <f t="shared" ref="BO171:BO184" si="63">IF(BD171&gt;0,1,0)</f>
        <v>1</v>
      </c>
      <c r="BP171" s="19">
        <f t="shared" ref="BP171:BP184" si="64">IF(BE171&gt;0,1,0)</f>
        <v>1</v>
      </c>
      <c r="BQ171" s="19">
        <f t="shared" ref="BQ171:BQ184" si="65">IF(BF171&gt;0,1,0)</f>
        <v>1</v>
      </c>
      <c r="BR171" s="19">
        <f t="shared" ref="BR171:BR184" si="66">IF(BG171&gt;0,1,0)</f>
        <v>1</v>
      </c>
      <c r="BS171" s="32">
        <f t="shared" ref="BS171:BS184" si="67">IF(BH171&gt;0,1,0)</f>
        <v>1</v>
      </c>
      <c r="BT171" s="19">
        <v>53</v>
      </c>
      <c r="BU171" s="19">
        <v>59</v>
      </c>
      <c r="BV171" s="19">
        <v>122</v>
      </c>
      <c r="BW171" s="19">
        <v>114</v>
      </c>
      <c r="BX171" s="19">
        <v>118</v>
      </c>
      <c r="BY171" s="19">
        <v>121</v>
      </c>
      <c r="BZ171" s="19">
        <v>98</v>
      </c>
      <c r="CA171" s="19">
        <v>62</v>
      </c>
      <c r="CB171" s="19">
        <v>69</v>
      </c>
      <c r="CC171" s="19">
        <v>41</v>
      </c>
      <c r="CD171" s="32">
        <v>58</v>
      </c>
      <c r="CE171" s="19">
        <v>418</v>
      </c>
      <c r="CF171" s="19">
        <v>277</v>
      </c>
      <c r="CG171" s="19">
        <v>574</v>
      </c>
      <c r="CH171" s="19">
        <v>861</v>
      </c>
      <c r="CI171" s="19">
        <v>1066</v>
      </c>
      <c r="CJ171" s="19">
        <v>878</v>
      </c>
      <c r="CK171" s="19">
        <v>834</v>
      </c>
      <c r="CL171" s="19">
        <v>688</v>
      </c>
      <c r="CM171" s="19">
        <v>578</v>
      </c>
      <c r="CN171" s="19">
        <v>435</v>
      </c>
      <c r="CO171" s="32">
        <v>524</v>
      </c>
      <c r="CP171" s="35">
        <f t="shared" ref="CP171:CZ184" si="68">IF(CE171,BT171/CE171,0)</f>
        <v>0.12679425837320574</v>
      </c>
      <c r="CQ171" s="35">
        <f t="shared" si="68"/>
        <v>0.21299638989169675</v>
      </c>
      <c r="CR171" s="35">
        <f t="shared" si="68"/>
        <v>0.21254355400696864</v>
      </c>
      <c r="CS171" s="35">
        <f t="shared" si="68"/>
        <v>0.13240418118466898</v>
      </c>
      <c r="CT171" s="35">
        <f t="shared" si="68"/>
        <v>0.11069418386491557</v>
      </c>
      <c r="CU171" s="35">
        <f t="shared" si="68"/>
        <v>0.13781321184510251</v>
      </c>
      <c r="CV171" s="35">
        <f t="shared" si="68"/>
        <v>0.11750599520383694</v>
      </c>
      <c r="CW171" s="35">
        <f t="shared" si="68"/>
        <v>9.0116279069767435E-2</v>
      </c>
      <c r="CX171" s="35">
        <f t="shared" si="68"/>
        <v>0.11937716262975778</v>
      </c>
      <c r="CY171" s="35">
        <f t="shared" si="68"/>
        <v>9.4252873563218389E-2</v>
      </c>
      <c r="CZ171" s="281">
        <f t="shared" si="68"/>
        <v>0.11068702290076336</v>
      </c>
    </row>
    <row r="172" spans="1:104" x14ac:dyDescent="0.2">
      <c r="A172" s="22" t="s">
        <v>391</v>
      </c>
      <c r="B172" s="22" t="s">
        <v>392</v>
      </c>
      <c r="C172" s="45">
        <v>2012</v>
      </c>
      <c r="D172" s="45"/>
      <c r="E172" s="22" t="s">
        <v>279</v>
      </c>
      <c r="F172" s="38"/>
      <c r="H172" s="19">
        <v>0</v>
      </c>
      <c r="I172" s="19">
        <v>1</v>
      </c>
      <c r="J172" s="19">
        <v>1</v>
      </c>
      <c r="K172" s="19">
        <v>1</v>
      </c>
      <c r="L172" s="19">
        <v>1</v>
      </c>
      <c r="M172" s="19">
        <v>1</v>
      </c>
      <c r="N172" s="19">
        <v>1</v>
      </c>
      <c r="O172" s="19">
        <v>1</v>
      </c>
      <c r="P172" s="32">
        <v>1</v>
      </c>
      <c r="Q172" s="38"/>
      <c r="S172" s="19">
        <v>1</v>
      </c>
      <c r="T172" s="19">
        <v>1</v>
      </c>
      <c r="U172" s="19">
        <v>1</v>
      </c>
      <c r="V172" s="19">
        <v>1</v>
      </c>
      <c r="W172" s="19">
        <v>1</v>
      </c>
      <c r="X172" s="19">
        <v>1</v>
      </c>
      <c r="Y172" s="19">
        <v>1</v>
      </c>
      <c r="Z172" s="19">
        <v>1</v>
      </c>
      <c r="AA172" s="32">
        <v>1</v>
      </c>
      <c r="AB172" s="38"/>
      <c r="AD172" s="19">
        <v>1</v>
      </c>
      <c r="AE172" s="19">
        <v>1</v>
      </c>
      <c r="AF172" s="19">
        <v>1</v>
      </c>
      <c r="AG172" s="19">
        <v>1</v>
      </c>
      <c r="AH172" s="19">
        <v>1</v>
      </c>
      <c r="AI172" s="19">
        <v>1</v>
      </c>
      <c r="AJ172" s="19">
        <v>1</v>
      </c>
      <c r="AK172" s="19">
        <v>1</v>
      </c>
      <c r="AL172" s="32">
        <v>1</v>
      </c>
      <c r="AM172" s="38"/>
      <c r="AO172" s="19">
        <v>3.3098700000000002E-2</v>
      </c>
      <c r="AP172" s="19">
        <v>4.2888099999999998E-2</v>
      </c>
      <c r="AQ172" s="19">
        <v>4.1772299999999998E-2</v>
      </c>
      <c r="AR172" s="19">
        <v>4.4205500000000002E-2</v>
      </c>
      <c r="AS172" s="19">
        <v>4.5493199999999998E-2</v>
      </c>
      <c r="AT172" s="19">
        <v>5.43253E-2</v>
      </c>
      <c r="AU172" s="19">
        <v>5.5010299999999998E-2</v>
      </c>
      <c r="AV172" s="19">
        <v>5.9231199999999998E-2</v>
      </c>
      <c r="AW172" s="32">
        <v>7.1219900000000003E-2</v>
      </c>
      <c r="AZ172" s="19">
        <v>0</v>
      </c>
      <c r="BA172" s="19">
        <v>0</v>
      </c>
      <c r="BB172" s="19">
        <v>0</v>
      </c>
      <c r="BC172" s="19">
        <v>1</v>
      </c>
      <c r="BD172" s="19">
        <v>2</v>
      </c>
      <c r="BE172" s="19">
        <v>7</v>
      </c>
      <c r="BF172" s="19">
        <v>12</v>
      </c>
      <c r="BG172" s="19">
        <v>21</v>
      </c>
      <c r="BH172" s="19">
        <v>10</v>
      </c>
      <c r="BI172" s="38"/>
      <c r="BK172" s="19">
        <f t="shared" si="59"/>
        <v>0</v>
      </c>
      <c r="BL172" s="19">
        <f t="shared" si="60"/>
        <v>0</v>
      </c>
      <c r="BM172" s="19">
        <f t="shared" si="61"/>
        <v>0</v>
      </c>
      <c r="BN172" s="19">
        <f t="shared" si="62"/>
        <v>1</v>
      </c>
      <c r="BO172" s="19">
        <f t="shared" si="63"/>
        <v>1</v>
      </c>
      <c r="BP172" s="19">
        <f t="shared" si="64"/>
        <v>1</v>
      </c>
      <c r="BQ172" s="19">
        <f t="shared" si="65"/>
        <v>1</v>
      </c>
      <c r="BR172" s="19">
        <f t="shared" si="66"/>
        <v>1</v>
      </c>
      <c r="BS172" s="32">
        <f t="shared" si="67"/>
        <v>1</v>
      </c>
      <c r="BT172" s="19">
        <v>0</v>
      </c>
      <c r="BU172" s="19">
        <v>0</v>
      </c>
      <c r="BV172" s="19">
        <v>1</v>
      </c>
      <c r="BW172" s="19">
        <v>1</v>
      </c>
      <c r="BX172" s="19">
        <v>1</v>
      </c>
      <c r="BY172" s="19">
        <v>1</v>
      </c>
      <c r="BZ172" s="19">
        <v>0</v>
      </c>
      <c r="CA172" s="19">
        <v>1</v>
      </c>
      <c r="CB172" s="19">
        <v>1</v>
      </c>
      <c r="CC172" s="19">
        <v>1</v>
      </c>
      <c r="CD172" s="32">
        <v>5</v>
      </c>
      <c r="CE172" s="19">
        <v>0</v>
      </c>
      <c r="CF172" s="19">
        <v>0</v>
      </c>
      <c r="CG172" s="19">
        <v>8</v>
      </c>
      <c r="CH172" s="19">
        <v>78</v>
      </c>
      <c r="CI172" s="19">
        <v>47</v>
      </c>
      <c r="CJ172" s="19">
        <v>62</v>
      </c>
      <c r="CK172" s="19">
        <v>71</v>
      </c>
      <c r="CL172" s="19">
        <v>72</v>
      </c>
      <c r="CM172" s="19">
        <v>67</v>
      </c>
      <c r="CN172" s="19">
        <v>63</v>
      </c>
      <c r="CO172" s="32">
        <v>72</v>
      </c>
      <c r="CP172" s="35">
        <f t="shared" si="68"/>
        <v>0</v>
      </c>
      <c r="CQ172" s="35">
        <f t="shared" si="68"/>
        <v>0</v>
      </c>
      <c r="CR172" s="35">
        <f t="shared" si="68"/>
        <v>0.125</v>
      </c>
      <c r="CS172" s="35">
        <f t="shared" si="68"/>
        <v>1.282051282051282E-2</v>
      </c>
      <c r="CT172" s="35">
        <f t="shared" si="68"/>
        <v>2.1276595744680851E-2</v>
      </c>
      <c r="CU172" s="35">
        <f t="shared" si="68"/>
        <v>1.6129032258064516E-2</v>
      </c>
      <c r="CV172" s="35">
        <f t="shared" si="68"/>
        <v>0</v>
      </c>
      <c r="CW172" s="35">
        <f t="shared" si="68"/>
        <v>1.3888888888888888E-2</v>
      </c>
      <c r="CX172" s="35">
        <f t="shared" si="68"/>
        <v>1.4925373134328358E-2</v>
      </c>
      <c r="CY172" s="35">
        <f t="shared" si="68"/>
        <v>1.5873015873015872E-2</v>
      </c>
      <c r="CZ172" s="281">
        <f t="shared" si="68"/>
        <v>6.9444444444444448E-2</v>
      </c>
    </row>
    <row r="173" spans="1:104" x14ac:dyDescent="0.2">
      <c r="A173" s="22" t="s">
        <v>520</v>
      </c>
      <c r="B173" s="22" t="s">
        <v>521</v>
      </c>
      <c r="C173" s="48">
        <v>2018</v>
      </c>
      <c r="D173" s="45"/>
      <c r="E173" s="22" t="s">
        <v>279</v>
      </c>
      <c r="F173" s="38"/>
      <c r="N173" s="19">
        <v>1</v>
      </c>
      <c r="O173" s="19">
        <v>1</v>
      </c>
      <c r="P173" s="32">
        <v>1</v>
      </c>
      <c r="Q173" s="38"/>
      <c r="Y173" s="19">
        <v>1</v>
      </c>
      <c r="Z173" s="19">
        <v>1</v>
      </c>
      <c r="AA173" s="32">
        <v>1</v>
      </c>
      <c r="AB173" s="38"/>
      <c r="AJ173" s="19">
        <v>1</v>
      </c>
      <c r="AK173" s="19">
        <v>1</v>
      </c>
      <c r="AL173" s="32">
        <v>1</v>
      </c>
      <c r="AM173" s="38"/>
      <c r="AU173" s="19">
        <v>3.8070100000000003E-2</v>
      </c>
      <c r="AV173" s="19">
        <v>4.5618800000000001E-2</v>
      </c>
      <c r="AW173" s="32">
        <v>5.0918199999999997E-2</v>
      </c>
      <c r="BF173" s="19">
        <v>2</v>
      </c>
      <c r="BG173" s="19">
        <v>9</v>
      </c>
      <c r="BH173" s="19">
        <v>20</v>
      </c>
      <c r="BI173" s="38"/>
      <c r="BQ173" s="19">
        <f t="shared" si="65"/>
        <v>1</v>
      </c>
      <c r="BR173" s="19">
        <f t="shared" si="66"/>
        <v>1</v>
      </c>
      <c r="BS173" s="32">
        <f t="shared" si="67"/>
        <v>1</v>
      </c>
      <c r="BT173" s="19">
        <v>0</v>
      </c>
      <c r="BU173" s="19">
        <v>0</v>
      </c>
      <c r="BV173" s="19">
        <v>0</v>
      </c>
      <c r="BW173" s="19">
        <v>0</v>
      </c>
      <c r="BX173" s="19">
        <v>0</v>
      </c>
      <c r="BY173" s="19">
        <v>0</v>
      </c>
      <c r="BZ173" s="19">
        <v>0</v>
      </c>
      <c r="CA173" s="19">
        <v>0</v>
      </c>
      <c r="CB173" s="19">
        <v>5</v>
      </c>
      <c r="CC173" s="19">
        <v>11</v>
      </c>
      <c r="CD173" s="32">
        <v>2</v>
      </c>
      <c r="CE173" s="19">
        <v>0</v>
      </c>
      <c r="CF173" s="19">
        <v>0</v>
      </c>
      <c r="CG173" s="19">
        <v>0</v>
      </c>
      <c r="CH173" s="19">
        <v>0</v>
      </c>
      <c r="CI173" s="19">
        <v>0</v>
      </c>
      <c r="CJ173" s="19">
        <v>0</v>
      </c>
      <c r="CK173" s="19">
        <v>0</v>
      </c>
      <c r="CL173" s="19">
        <v>0</v>
      </c>
      <c r="CM173" s="19">
        <v>69</v>
      </c>
      <c r="CN173" s="19">
        <v>94</v>
      </c>
      <c r="CO173" s="32">
        <v>76</v>
      </c>
      <c r="CP173" s="35">
        <f t="shared" si="68"/>
        <v>0</v>
      </c>
      <c r="CQ173" s="35">
        <f t="shared" si="68"/>
        <v>0</v>
      </c>
      <c r="CR173" s="35">
        <f t="shared" si="68"/>
        <v>0</v>
      </c>
      <c r="CS173" s="35">
        <f t="shared" si="68"/>
        <v>0</v>
      </c>
      <c r="CT173" s="35">
        <f t="shared" si="68"/>
        <v>0</v>
      </c>
      <c r="CU173" s="35">
        <f t="shared" si="68"/>
        <v>0</v>
      </c>
      <c r="CV173" s="35">
        <f t="shared" si="68"/>
        <v>0</v>
      </c>
      <c r="CW173" s="35">
        <f t="shared" si="68"/>
        <v>0</v>
      </c>
      <c r="CX173" s="35">
        <f t="shared" si="68"/>
        <v>7.2463768115942032E-2</v>
      </c>
      <c r="CY173" s="35">
        <f t="shared" si="68"/>
        <v>0.11702127659574468</v>
      </c>
      <c r="CZ173" s="281">
        <f t="shared" si="68"/>
        <v>2.6315789473684209E-2</v>
      </c>
    </row>
    <row r="174" spans="1:104" x14ac:dyDescent="0.2">
      <c r="A174" s="22" t="s">
        <v>542</v>
      </c>
      <c r="B174" s="22" t="s">
        <v>543</v>
      </c>
      <c r="C174" s="48"/>
      <c r="D174" s="45"/>
      <c r="E174" s="22" t="s">
        <v>279</v>
      </c>
      <c r="F174" s="38">
        <v>1</v>
      </c>
      <c r="G174" s="19">
        <v>1</v>
      </c>
      <c r="H174" s="19">
        <v>1</v>
      </c>
      <c r="I174" s="19">
        <v>1</v>
      </c>
      <c r="J174" s="19">
        <v>1</v>
      </c>
      <c r="K174" s="19">
        <v>1</v>
      </c>
      <c r="L174" s="19">
        <v>1</v>
      </c>
      <c r="M174" s="19">
        <v>0</v>
      </c>
      <c r="N174" s="19">
        <v>0</v>
      </c>
      <c r="O174" s="19">
        <v>1</v>
      </c>
      <c r="P174" s="32">
        <v>1</v>
      </c>
      <c r="Q174" s="38">
        <v>1</v>
      </c>
      <c r="R174" s="19">
        <v>1</v>
      </c>
      <c r="S174" s="19">
        <v>1</v>
      </c>
      <c r="T174" s="19">
        <v>1</v>
      </c>
      <c r="U174" s="19">
        <v>1</v>
      </c>
      <c r="V174" s="19">
        <v>1</v>
      </c>
      <c r="W174" s="19">
        <v>1</v>
      </c>
      <c r="X174" s="19">
        <v>1</v>
      </c>
      <c r="Y174" s="19">
        <v>1</v>
      </c>
      <c r="Z174" s="19">
        <v>1</v>
      </c>
      <c r="AA174" s="32">
        <v>1</v>
      </c>
      <c r="AB174" s="38">
        <v>1</v>
      </c>
      <c r="AC174" s="19">
        <v>1</v>
      </c>
      <c r="AD174" s="19">
        <v>1</v>
      </c>
      <c r="AE174" s="19">
        <v>1</v>
      </c>
      <c r="AF174" s="19">
        <v>1</v>
      </c>
      <c r="AG174" s="19">
        <v>1</v>
      </c>
      <c r="AH174" s="19">
        <v>1</v>
      </c>
      <c r="AI174" s="19">
        <v>1</v>
      </c>
      <c r="AJ174" s="19">
        <v>1</v>
      </c>
      <c r="AK174" s="19">
        <v>1</v>
      </c>
      <c r="AL174" s="32">
        <v>1</v>
      </c>
      <c r="AM174" s="38"/>
      <c r="AN174" s="19">
        <v>4.4884899999999998E-2</v>
      </c>
      <c r="AO174" s="19">
        <v>4.3779800000000001E-2</v>
      </c>
      <c r="AP174" s="19">
        <v>4.71303E-2</v>
      </c>
      <c r="AQ174" s="19">
        <v>4.8668000000000003E-2</v>
      </c>
      <c r="AR174" s="19">
        <v>4.4737199999999998E-2</v>
      </c>
      <c r="AS174" s="19">
        <v>4.7759000000000003E-2</v>
      </c>
      <c r="AT174" s="19">
        <v>2.1564099999999999E-2</v>
      </c>
      <c r="AU174" s="19">
        <v>2.34334E-2</v>
      </c>
      <c r="AV174" s="19">
        <v>5.0148699999999997E-2</v>
      </c>
      <c r="AW174" s="32">
        <v>5.9797099999999999E-2</v>
      </c>
      <c r="AX174" s="19">
        <v>0</v>
      </c>
      <c r="AY174" s="19">
        <v>0</v>
      </c>
      <c r="AZ174" s="19">
        <v>0</v>
      </c>
      <c r="BA174" s="19">
        <v>0</v>
      </c>
      <c r="BB174" s="19">
        <v>0</v>
      </c>
      <c r="BC174" s="19">
        <v>3</v>
      </c>
      <c r="BD174" s="19">
        <v>3</v>
      </c>
      <c r="BE174" s="19">
        <v>1</v>
      </c>
      <c r="BF174" s="19">
        <v>1</v>
      </c>
      <c r="BG174" s="19">
        <v>3</v>
      </c>
      <c r="BH174" s="19">
        <v>19</v>
      </c>
      <c r="BI174" s="38">
        <f t="shared" si="57"/>
        <v>0</v>
      </c>
      <c r="BJ174" s="19">
        <f t="shared" si="58"/>
        <v>0</v>
      </c>
      <c r="BK174" s="19">
        <f t="shared" si="59"/>
        <v>0</v>
      </c>
      <c r="BL174" s="19">
        <f t="shared" si="60"/>
        <v>0</v>
      </c>
      <c r="BM174" s="19">
        <f t="shared" si="61"/>
        <v>0</v>
      </c>
      <c r="BN174" s="19">
        <f t="shared" si="62"/>
        <v>1</v>
      </c>
      <c r="BO174" s="19">
        <f t="shared" si="63"/>
        <v>1</v>
      </c>
      <c r="BP174" s="19">
        <f t="shared" si="64"/>
        <v>1</v>
      </c>
      <c r="BQ174" s="19">
        <f t="shared" si="65"/>
        <v>1</v>
      </c>
      <c r="BR174" s="19">
        <f t="shared" si="66"/>
        <v>1</v>
      </c>
      <c r="BS174" s="32">
        <f t="shared" si="67"/>
        <v>1</v>
      </c>
      <c r="BT174" s="19">
        <v>16</v>
      </c>
      <c r="BU174" s="19">
        <v>18</v>
      </c>
      <c r="BV174" s="19">
        <v>13</v>
      </c>
      <c r="BW174" s="19">
        <v>9</v>
      </c>
      <c r="BX174" s="19">
        <v>2</v>
      </c>
      <c r="BY174" s="19">
        <v>6</v>
      </c>
      <c r="BZ174" s="19">
        <v>9</v>
      </c>
      <c r="CA174" s="19">
        <v>21</v>
      </c>
      <c r="CB174" s="19">
        <v>2</v>
      </c>
      <c r="CC174" s="19">
        <v>6</v>
      </c>
      <c r="CD174" s="32">
        <v>6</v>
      </c>
      <c r="CE174" s="19">
        <v>200</v>
      </c>
      <c r="CF174" s="19">
        <v>185</v>
      </c>
      <c r="CG174" s="19">
        <v>213</v>
      </c>
      <c r="CH174" s="19">
        <v>432</v>
      </c>
      <c r="CI174" s="19">
        <v>210</v>
      </c>
      <c r="CJ174" s="19">
        <v>232</v>
      </c>
      <c r="CK174" s="19">
        <v>221</v>
      </c>
      <c r="CL174" s="19">
        <v>343</v>
      </c>
      <c r="CM174" s="19">
        <v>24</v>
      </c>
      <c r="CN174" s="19">
        <v>50</v>
      </c>
      <c r="CO174" s="32">
        <v>86</v>
      </c>
      <c r="CP174" s="35">
        <f t="shared" si="68"/>
        <v>0.08</v>
      </c>
      <c r="CQ174" s="35">
        <f t="shared" si="68"/>
        <v>9.7297297297297303E-2</v>
      </c>
      <c r="CR174" s="35">
        <f t="shared" si="68"/>
        <v>6.1032863849765258E-2</v>
      </c>
      <c r="CS174" s="35">
        <f t="shared" si="68"/>
        <v>2.0833333333333332E-2</v>
      </c>
      <c r="CT174" s="35">
        <f t="shared" si="68"/>
        <v>9.5238095238095247E-3</v>
      </c>
      <c r="CU174" s="35">
        <f t="shared" si="68"/>
        <v>2.5862068965517241E-2</v>
      </c>
      <c r="CV174" s="35">
        <f t="shared" si="68"/>
        <v>4.072398190045249E-2</v>
      </c>
      <c r="CW174" s="35">
        <f t="shared" si="68"/>
        <v>6.1224489795918366E-2</v>
      </c>
      <c r="CX174" s="35">
        <f t="shared" si="68"/>
        <v>8.3333333333333329E-2</v>
      </c>
      <c r="CY174" s="35">
        <f t="shared" si="68"/>
        <v>0.12</v>
      </c>
      <c r="CZ174" s="281">
        <f t="shared" si="68"/>
        <v>6.9767441860465115E-2</v>
      </c>
    </row>
    <row r="175" spans="1:104" x14ac:dyDescent="0.2">
      <c r="A175" s="22" t="s">
        <v>562</v>
      </c>
      <c r="B175" s="22" t="s">
        <v>563</v>
      </c>
      <c r="C175" s="45">
        <v>2020</v>
      </c>
      <c r="D175" s="45"/>
      <c r="E175" s="22" t="s">
        <v>279</v>
      </c>
      <c r="F175" s="38"/>
      <c r="P175" s="32">
        <v>1</v>
      </c>
      <c r="Q175" s="38"/>
      <c r="AA175" s="32">
        <v>1</v>
      </c>
      <c r="AB175" s="38"/>
      <c r="AL175" s="32">
        <v>1</v>
      </c>
      <c r="AM175" s="38"/>
      <c r="AW175" s="32">
        <v>3.6831599999999999E-2</v>
      </c>
      <c r="BH175" s="19">
        <v>5</v>
      </c>
      <c r="BI175" s="38"/>
      <c r="BS175" s="32">
        <f t="shared" si="67"/>
        <v>1</v>
      </c>
      <c r="BT175" s="19">
        <v>0</v>
      </c>
      <c r="BU175" s="19">
        <v>0</v>
      </c>
      <c r="BV175" s="19">
        <v>0</v>
      </c>
      <c r="BW175" s="19">
        <v>0</v>
      </c>
      <c r="BX175" s="19">
        <v>0</v>
      </c>
      <c r="BY175" s="19">
        <v>0</v>
      </c>
      <c r="BZ175" s="19">
        <v>0</v>
      </c>
      <c r="CA175" s="19">
        <v>0</v>
      </c>
      <c r="CB175" s="19">
        <v>0</v>
      </c>
      <c r="CC175" s="19">
        <v>0</v>
      </c>
      <c r="CD175" s="32">
        <v>0</v>
      </c>
      <c r="CE175" s="19">
        <v>0</v>
      </c>
      <c r="CF175" s="19">
        <v>0</v>
      </c>
      <c r="CG175" s="19">
        <v>0</v>
      </c>
      <c r="CH175" s="19">
        <v>0</v>
      </c>
      <c r="CI175" s="19">
        <v>0</v>
      </c>
      <c r="CJ175" s="19">
        <v>0</v>
      </c>
      <c r="CK175" s="19">
        <v>0</v>
      </c>
      <c r="CL175" s="19">
        <v>0</v>
      </c>
      <c r="CM175" s="19">
        <v>0</v>
      </c>
      <c r="CN175" s="19">
        <v>0</v>
      </c>
      <c r="CO175" s="32">
        <v>21</v>
      </c>
      <c r="CP175" s="35">
        <f t="shared" si="68"/>
        <v>0</v>
      </c>
      <c r="CQ175" s="35">
        <f t="shared" si="68"/>
        <v>0</v>
      </c>
      <c r="CR175" s="35">
        <f t="shared" si="68"/>
        <v>0</v>
      </c>
      <c r="CS175" s="35">
        <f t="shared" si="68"/>
        <v>0</v>
      </c>
      <c r="CT175" s="35">
        <f t="shared" si="68"/>
        <v>0</v>
      </c>
      <c r="CU175" s="35">
        <f t="shared" si="68"/>
        <v>0</v>
      </c>
      <c r="CV175" s="35">
        <f t="shared" si="68"/>
        <v>0</v>
      </c>
      <c r="CW175" s="35">
        <f t="shared" si="68"/>
        <v>0</v>
      </c>
      <c r="CX175" s="35">
        <f t="shared" si="68"/>
        <v>0</v>
      </c>
      <c r="CY175" s="35">
        <f t="shared" si="68"/>
        <v>0</v>
      </c>
      <c r="CZ175" s="281">
        <f t="shared" si="68"/>
        <v>0</v>
      </c>
    </row>
    <row r="176" spans="1:104" x14ac:dyDescent="0.2">
      <c r="A176" s="22" t="s">
        <v>368</v>
      </c>
      <c r="B176" s="22" t="s">
        <v>4020</v>
      </c>
      <c r="C176" s="45"/>
      <c r="D176" s="45"/>
      <c r="E176" s="22" t="s">
        <v>365</v>
      </c>
      <c r="F176" s="38"/>
      <c r="M176" s="19">
        <v>1</v>
      </c>
      <c r="N176" s="19">
        <v>1</v>
      </c>
      <c r="O176" s="19">
        <v>1</v>
      </c>
      <c r="P176" s="32">
        <v>1</v>
      </c>
      <c r="Q176" s="38"/>
      <c r="X176" s="19">
        <v>1</v>
      </c>
      <c r="Y176" s="19">
        <v>1</v>
      </c>
      <c r="Z176" s="19">
        <v>1</v>
      </c>
      <c r="AA176" s="32">
        <v>1</v>
      </c>
      <c r="AB176" s="38"/>
      <c r="AI176" s="19">
        <v>1</v>
      </c>
      <c r="AJ176" s="19">
        <v>1</v>
      </c>
      <c r="AK176" s="19">
        <v>1</v>
      </c>
      <c r="AL176" s="32">
        <v>1</v>
      </c>
      <c r="AM176" s="38"/>
      <c r="AT176" s="19">
        <v>2.8694399999999998E-2</v>
      </c>
      <c r="AU176" s="19">
        <v>2.9922899999999999E-2</v>
      </c>
      <c r="AV176" s="19">
        <v>3.21947E-2</v>
      </c>
      <c r="AW176" s="32">
        <v>3.1615699999999997E-2</v>
      </c>
      <c r="BE176" s="19">
        <v>0</v>
      </c>
      <c r="BF176" s="19">
        <v>1</v>
      </c>
      <c r="BG176" s="19">
        <v>10</v>
      </c>
      <c r="BH176" s="19">
        <v>11</v>
      </c>
      <c r="BI176" s="38"/>
      <c r="BP176" s="19">
        <f t="shared" si="64"/>
        <v>0</v>
      </c>
      <c r="BQ176" s="19">
        <f t="shared" si="65"/>
        <v>1</v>
      </c>
      <c r="BR176" s="19">
        <f t="shared" si="66"/>
        <v>1</v>
      </c>
      <c r="BS176" s="32">
        <f t="shared" si="67"/>
        <v>1</v>
      </c>
      <c r="BT176" s="19">
        <v>2</v>
      </c>
      <c r="BU176" s="19">
        <v>0</v>
      </c>
      <c r="BV176" s="19">
        <v>0</v>
      </c>
      <c r="BW176" s="19">
        <v>0</v>
      </c>
      <c r="BX176" s="19">
        <v>0</v>
      </c>
      <c r="BY176" s="19">
        <v>1</v>
      </c>
      <c r="BZ176" s="19">
        <v>0</v>
      </c>
      <c r="CA176" s="19">
        <v>1</v>
      </c>
      <c r="CB176" s="19">
        <v>2</v>
      </c>
      <c r="CC176" s="19">
        <v>0</v>
      </c>
      <c r="CD176" s="32">
        <v>1</v>
      </c>
      <c r="CE176" s="19">
        <v>86</v>
      </c>
      <c r="CF176" s="19">
        <v>22</v>
      </c>
      <c r="CG176" s="19">
        <v>32</v>
      </c>
      <c r="CH176" s="19">
        <v>24</v>
      </c>
      <c r="CI176" s="19">
        <v>73</v>
      </c>
      <c r="CJ176" s="19">
        <v>109</v>
      </c>
      <c r="CK176" s="19">
        <v>103</v>
      </c>
      <c r="CL176" s="19">
        <v>68</v>
      </c>
      <c r="CM176" s="19">
        <v>76</v>
      </c>
      <c r="CN176" s="19">
        <v>71</v>
      </c>
      <c r="CO176" s="32">
        <v>57</v>
      </c>
      <c r="CP176" s="35">
        <f t="shared" si="68"/>
        <v>2.3255813953488372E-2</v>
      </c>
      <c r="CQ176" s="35">
        <f t="shared" si="68"/>
        <v>0</v>
      </c>
      <c r="CR176" s="35">
        <f t="shared" si="68"/>
        <v>0</v>
      </c>
      <c r="CS176" s="35">
        <f t="shared" si="68"/>
        <v>0</v>
      </c>
      <c r="CT176" s="35">
        <f t="shared" si="68"/>
        <v>0</v>
      </c>
      <c r="CU176" s="35">
        <f t="shared" si="68"/>
        <v>9.1743119266055051E-3</v>
      </c>
      <c r="CV176" s="35">
        <f t="shared" si="68"/>
        <v>0</v>
      </c>
      <c r="CW176" s="35">
        <f t="shared" si="68"/>
        <v>1.4705882352941176E-2</v>
      </c>
      <c r="CX176" s="35">
        <f t="shared" si="68"/>
        <v>2.6315789473684209E-2</v>
      </c>
      <c r="CY176" s="35">
        <f t="shared" si="68"/>
        <v>0</v>
      </c>
      <c r="CZ176" s="281">
        <f t="shared" si="68"/>
        <v>1.7543859649122806E-2</v>
      </c>
    </row>
    <row r="177" spans="1:148" x14ac:dyDescent="0.2">
      <c r="A177" s="22" t="s">
        <v>363</v>
      </c>
      <c r="B177" s="22" t="s">
        <v>4021</v>
      </c>
      <c r="C177" s="45"/>
      <c r="D177" s="45"/>
      <c r="E177" s="22" t="s">
        <v>365</v>
      </c>
      <c r="F177" s="38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1</v>
      </c>
      <c r="N177" s="19">
        <v>1</v>
      </c>
      <c r="O177" s="19">
        <v>1</v>
      </c>
      <c r="P177" s="32">
        <v>0</v>
      </c>
      <c r="Q177" s="38">
        <v>1</v>
      </c>
      <c r="S177" s="19">
        <v>1</v>
      </c>
      <c r="T177" s="19">
        <v>1</v>
      </c>
      <c r="U177" s="19">
        <v>1</v>
      </c>
      <c r="V177" s="19">
        <v>1</v>
      </c>
      <c r="W177" s="19">
        <v>1</v>
      </c>
      <c r="X177" s="19">
        <v>1</v>
      </c>
      <c r="Y177" s="19">
        <v>1</v>
      </c>
      <c r="Z177" s="19">
        <v>1</v>
      </c>
      <c r="AA177" s="32">
        <v>1</v>
      </c>
      <c r="AB177" s="38">
        <v>1</v>
      </c>
      <c r="AD177" s="19">
        <v>1</v>
      </c>
      <c r="AE177" s="19">
        <v>1</v>
      </c>
      <c r="AF177" s="19">
        <v>1</v>
      </c>
      <c r="AG177" s="19">
        <v>1</v>
      </c>
      <c r="AH177" s="19">
        <v>1</v>
      </c>
      <c r="AI177" s="19">
        <v>1</v>
      </c>
      <c r="AJ177" s="19">
        <v>1</v>
      </c>
      <c r="AK177" s="19">
        <v>1</v>
      </c>
      <c r="AL177" s="32">
        <v>1</v>
      </c>
      <c r="AM177" s="38">
        <v>1.1129099999999999E-2</v>
      </c>
      <c r="AO177" s="19">
        <v>2.3854500000000001E-2</v>
      </c>
      <c r="AP177" s="19">
        <v>2.4263799999999999E-2</v>
      </c>
      <c r="AQ177" s="19">
        <v>2.80352E-2</v>
      </c>
      <c r="AR177" s="19">
        <v>2.9328300000000002E-2</v>
      </c>
      <c r="AS177" s="19">
        <v>3.3982699999999998E-2</v>
      </c>
      <c r="AT177" s="19">
        <v>3.18079E-2</v>
      </c>
      <c r="AU177" s="19">
        <v>3.3951299999999997E-2</v>
      </c>
      <c r="AV177" s="19">
        <v>3.4079499999999999E-2</v>
      </c>
      <c r="AW177" s="32">
        <v>3.3313700000000002E-2</v>
      </c>
      <c r="AZ177" s="19">
        <v>0</v>
      </c>
      <c r="BA177" s="19">
        <v>0</v>
      </c>
      <c r="BB177" s="19">
        <v>0</v>
      </c>
      <c r="BC177" s="19">
        <v>0</v>
      </c>
      <c r="BD177" s="19">
        <v>0</v>
      </c>
      <c r="BE177" s="19">
        <v>0</v>
      </c>
      <c r="BF177" s="19">
        <v>0</v>
      </c>
      <c r="BG177" s="19">
        <v>0</v>
      </c>
      <c r="BH177" s="19">
        <v>0</v>
      </c>
      <c r="BI177" s="38"/>
      <c r="BK177" s="19">
        <f t="shared" si="59"/>
        <v>0</v>
      </c>
      <c r="BL177" s="19">
        <f t="shared" si="60"/>
        <v>0</v>
      </c>
      <c r="BM177" s="19">
        <f t="shared" si="61"/>
        <v>0</v>
      </c>
      <c r="BN177" s="19">
        <f t="shared" si="62"/>
        <v>0</v>
      </c>
      <c r="BO177" s="19">
        <f t="shared" si="63"/>
        <v>0</v>
      </c>
      <c r="BP177" s="19">
        <f t="shared" si="64"/>
        <v>0</v>
      </c>
      <c r="BQ177" s="19">
        <f t="shared" si="65"/>
        <v>0</v>
      </c>
      <c r="BR177" s="19">
        <f t="shared" si="66"/>
        <v>0</v>
      </c>
      <c r="BS177" s="32">
        <f t="shared" si="67"/>
        <v>0</v>
      </c>
      <c r="BT177" s="19">
        <v>0</v>
      </c>
      <c r="BU177" s="19">
        <v>0</v>
      </c>
      <c r="BV177" s="19">
        <v>0</v>
      </c>
      <c r="BW177" s="19">
        <v>0</v>
      </c>
      <c r="BX177" s="19">
        <v>0</v>
      </c>
      <c r="BY177" s="19">
        <v>0</v>
      </c>
      <c r="BZ177" s="19">
        <v>0</v>
      </c>
      <c r="CA177" s="19">
        <v>0</v>
      </c>
      <c r="CB177" s="19">
        <v>2</v>
      </c>
      <c r="CC177" s="19">
        <v>2</v>
      </c>
      <c r="CD177" s="32">
        <v>0</v>
      </c>
      <c r="CE177" s="19">
        <v>7</v>
      </c>
      <c r="CF177" s="19">
        <v>9</v>
      </c>
      <c r="CG177" s="19">
        <v>18</v>
      </c>
      <c r="CH177" s="19">
        <v>18</v>
      </c>
      <c r="CI177" s="19">
        <v>18</v>
      </c>
      <c r="CJ177" s="19">
        <v>45</v>
      </c>
      <c r="CK177" s="19">
        <v>73</v>
      </c>
      <c r="CL177" s="19">
        <v>54</v>
      </c>
      <c r="CM177" s="19">
        <v>73</v>
      </c>
      <c r="CN177" s="19">
        <v>73</v>
      </c>
      <c r="CO177" s="32">
        <v>53</v>
      </c>
      <c r="CP177" s="35">
        <f t="shared" si="68"/>
        <v>0</v>
      </c>
      <c r="CQ177" s="35">
        <f t="shared" si="68"/>
        <v>0</v>
      </c>
      <c r="CR177" s="35">
        <f t="shared" si="68"/>
        <v>0</v>
      </c>
      <c r="CS177" s="35">
        <f t="shared" si="68"/>
        <v>0</v>
      </c>
      <c r="CT177" s="35">
        <f t="shared" si="68"/>
        <v>0</v>
      </c>
      <c r="CU177" s="35">
        <f t="shared" si="68"/>
        <v>0</v>
      </c>
      <c r="CV177" s="35">
        <f t="shared" si="68"/>
        <v>0</v>
      </c>
      <c r="CW177" s="35">
        <f t="shared" si="68"/>
        <v>0</v>
      </c>
      <c r="CX177" s="35">
        <f t="shared" si="68"/>
        <v>2.7397260273972601E-2</v>
      </c>
      <c r="CY177" s="35">
        <f t="shared" si="68"/>
        <v>2.7397260273972601E-2</v>
      </c>
      <c r="CZ177" s="281">
        <f t="shared" si="68"/>
        <v>0</v>
      </c>
    </row>
    <row r="178" spans="1:148" x14ac:dyDescent="0.2">
      <c r="A178" s="22" t="s">
        <v>397</v>
      </c>
      <c r="B178" s="22" t="s">
        <v>398</v>
      </c>
      <c r="C178" s="45">
        <v>2012</v>
      </c>
      <c r="D178" s="45"/>
      <c r="E178" s="22" t="s">
        <v>365</v>
      </c>
      <c r="F178" s="38"/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32">
        <v>1</v>
      </c>
      <c r="Q178" s="38"/>
      <c r="S178" s="19">
        <v>1</v>
      </c>
      <c r="T178" s="19">
        <v>1</v>
      </c>
      <c r="U178" s="19">
        <v>1</v>
      </c>
      <c r="V178" s="19">
        <v>1</v>
      </c>
      <c r="W178" s="19">
        <v>1</v>
      </c>
      <c r="X178" s="19">
        <v>1</v>
      </c>
      <c r="Y178" s="19">
        <v>1</v>
      </c>
      <c r="Z178" s="19">
        <v>1</v>
      </c>
      <c r="AA178" s="32">
        <v>1</v>
      </c>
      <c r="AB178" s="38"/>
      <c r="AD178" s="19">
        <v>1</v>
      </c>
      <c r="AE178" s="19">
        <v>1</v>
      </c>
      <c r="AF178" s="19">
        <v>1</v>
      </c>
      <c r="AG178" s="19">
        <v>1</v>
      </c>
      <c r="AH178" s="19">
        <v>1</v>
      </c>
      <c r="AI178" s="19">
        <v>1</v>
      </c>
      <c r="AJ178" s="19">
        <v>1</v>
      </c>
      <c r="AK178" s="19">
        <v>1</v>
      </c>
      <c r="AL178" s="32">
        <v>1</v>
      </c>
      <c r="AM178" s="38"/>
      <c r="AO178" s="19">
        <v>2.8500000000000001E-2</v>
      </c>
      <c r="AP178" s="19">
        <v>4.2421599999999997E-2</v>
      </c>
      <c r="AQ178" s="19">
        <v>3.2486300000000003E-2</v>
      </c>
      <c r="AR178" s="19">
        <v>3.03211E-2</v>
      </c>
      <c r="AS178" s="19">
        <v>3.2052700000000003E-2</v>
      </c>
      <c r="AT178" s="19">
        <v>3.1719900000000002E-2</v>
      </c>
      <c r="AU178" s="19">
        <v>2.6980000000000001E-2</v>
      </c>
      <c r="AV178" s="19">
        <v>2.7667299999999999E-2</v>
      </c>
      <c r="AW178" s="32">
        <v>2.88998E-2</v>
      </c>
      <c r="AZ178" s="19">
        <v>0</v>
      </c>
      <c r="BA178" s="19">
        <v>1</v>
      </c>
      <c r="BB178" s="19">
        <v>1</v>
      </c>
      <c r="BC178" s="19">
        <v>1</v>
      </c>
      <c r="BD178" s="19">
        <v>1</v>
      </c>
      <c r="BE178" s="19">
        <v>1</v>
      </c>
      <c r="BF178" s="19">
        <v>1</v>
      </c>
      <c r="BG178" s="19">
        <v>2</v>
      </c>
      <c r="BH178" s="19">
        <v>0</v>
      </c>
      <c r="BI178" s="38"/>
      <c r="BK178" s="19">
        <f t="shared" si="59"/>
        <v>0</v>
      </c>
      <c r="BL178" s="19">
        <f t="shared" si="60"/>
        <v>1</v>
      </c>
      <c r="BM178" s="19">
        <f t="shared" si="61"/>
        <v>1</v>
      </c>
      <c r="BN178" s="19">
        <f t="shared" si="62"/>
        <v>1</v>
      </c>
      <c r="BO178" s="19">
        <f t="shared" si="63"/>
        <v>1</v>
      </c>
      <c r="BP178" s="19">
        <f t="shared" si="64"/>
        <v>1</v>
      </c>
      <c r="BQ178" s="19">
        <f t="shared" si="65"/>
        <v>1</v>
      </c>
      <c r="BR178" s="19">
        <f t="shared" si="66"/>
        <v>1</v>
      </c>
      <c r="BS178" s="32">
        <f t="shared" si="67"/>
        <v>0</v>
      </c>
      <c r="BT178" s="19">
        <v>0</v>
      </c>
      <c r="BU178" s="19">
        <v>0</v>
      </c>
      <c r="BV178" s="19">
        <v>0</v>
      </c>
      <c r="BW178" s="19">
        <v>1</v>
      </c>
      <c r="BX178" s="19">
        <v>0</v>
      </c>
      <c r="BY178" s="19">
        <v>5</v>
      </c>
      <c r="BZ178" s="19">
        <v>1</v>
      </c>
      <c r="CA178" s="19">
        <v>1</v>
      </c>
      <c r="CB178" s="19">
        <v>3</v>
      </c>
      <c r="CC178" s="19">
        <v>0</v>
      </c>
      <c r="CD178" s="32">
        <v>2</v>
      </c>
      <c r="CE178" s="19">
        <v>0</v>
      </c>
      <c r="CF178" s="19">
        <v>0</v>
      </c>
      <c r="CG178" s="19">
        <v>54</v>
      </c>
      <c r="CH178" s="19">
        <v>242</v>
      </c>
      <c r="CI178" s="19">
        <v>95</v>
      </c>
      <c r="CJ178" s="19">
        <v>175</v>
      </c>
      <c r="CK178" s="19">
        <v>173</v>
      </c>
      <c r="CL178" s="19">
        <v>262</v>
      </c>
      <c r="CM178" s="19">
        <v>214</v>
      </c>
      <c r="CN178" s="19">
        <v>158</v>
      </c>
      <c r="CO178" s="32">
        <v>156</v>
      </c>
      <c r="CP178" s="35">
        <f t="shared" si="68"/>
        <v>0</v>
      </c>
      <c r="CQ178" s="35">
        <f t="shared" si="68"/>
        <v>0</v>
      </c>
      <c r="CR178" s="35">
        <f t="shared" si="68"/>
        <v>0</v>
      </c>
      <c r="CS178" s="35">
        <f t="shared" si="68"/>
        <v>4.1322314049586778E-3</v>
      </c>
      <c r="CT178" s="35">
        <f t="shared" si="68"/>
        <v>0</v>
      </c>
      <c r="CU178" s="35">
        <f t="shared" si="68"/>
        <v>2.8571428571428571E-2</v>
      </c>
      <c r="CV178" s="35">
        <f t="shared" si="68"/>
        <v>5.7803468208092483E-3</v>
      </c>
      <c r="CW178" s="35">
        <f t="shared" si="68"/>
        <v>3.8167938931297708E-3</v>
      </c>
      <c r="CX178" s="35">
        <f t="shared" si="68"/>
        <v>1.4018691588785047E-2</v>
      </c>
      <c r="CY178" s="35">
        <f t="shared" si="68"/>
        <v>0</v>
      </c>
      <c r="CZ178" s="281">
        <f t="shared" si="68"/>
        <v>1.282051282051282E-2</v>
      </c>
    </row>
    <row r="179" spans="1:148" x14ac:dyDescent="0.2">
      <c r="A179" s="22" t="s">
        <v>435</v>
      </c>
      <c r="B179" s="22" t="s">
        <v>4022</v>
      </c>
      <c r="C179" s="48">
        <v>2014</v>
      </c>
      <c r="D179" s="45"/>
      <c r="E179" s="22" t="s">
        <v>365</v>
      </c>
      <c r="F179" s="38"/>
      <c r="J179" s="19">
        <v>1</v>
      </c>
      <c r="K179" s="19">
        <v>1</v>
      </c>
      <c r="L179" s="19">
        <v>1</v>
      </c>
      <c r="M179" s="19">
        <v>1</v>
      </c>
      <c r="N179" s="19">
        <v>1</v>
      </c>
      <c r="O179" s="19">
        <v>1</v>
      </c>
      <c r="P179" s="32">
        <v>1</v>
      </c>
      <c r="Q179" s="38"/>
      <c r="U179" s="19">
        <v>1</v>
      </c>
      <c r="V179" s="19">
        <v>1</v>
      </c>
      <c r="W179" s="19">
        <v>1</v>
      </c>
      <c r="X179" s="19">
        <v>1</v>
      </c>
      <c r="Y179" s="19">
        <v>1</v>
      </c>
      <c r="Z179" s="19">
        <v>1</v>
      </c>
      <c r="AA179" s="32">
        <v>1</v>
      </c>
      <c r="AB179" s="38"/>
      <c r="AF179" s="19">
        <v>1</v>
      </c>
      <c r="AG179" s="19">
        <v>1</v>
      </c>
      <c r="AH179" s="19">
        <v>1</v>
      </c>
      <c r="AI179" s="19">
        <v>1</v>
      </c>
      <c r="AJ179" s="19">
        <v>1</v>
      </c>
      <c r="AK179" s="19">
        <v>1</v>
      </c>
      <c r="AL179" s="32">
        <v>1</v>
      </c>
      <c r="AM179" s="38"/>
      <c r="AQ179" s="19">
        <v>3.3171899999999997E-2</v>
      </c>
      <c r="AR179" s="19">
        <v>3.8768299999999999E-2</v>
      </c>
      <c r="AS179" s="19">
        <v>3.04064E-2</v>
      </c>
      <c r="AT179" s="19">
        <v>3.4468800000000001E-2</v>
      </c>
      <c r="AU179" s="19">
        <v>4.9825800000000003E-2</v>
      </c>
      <c r="AV179" s="19">
        <v>5.1646299999999999E-2</v>
      </c>
      <c r="AW179" s="32">
        <v>5.25394E-2</v>
      </c>
      <c r="BB179" s="19">
        <v>0</v>
      </c>
      <c r="BC179" s="19">
        <v>0</v>
      </c>
      <c r="BD179" s="19">
        <v>0</v>
      </c>
      <c r="BE179" s="19">
        <v>0</v>
      </c>
      <c r="BF179" s="19">
        <v>0</v>
      </c>
      <c r="BG179" s="19">
        <v>2</v>
      </c>
      <c r="BH179" s="19">
        <v>2</v>
      </c>
      <c r="BI179" s="38"/>
      <c r="BM179" s="19">
        <f t="shared" si="61"/>
        <v>0</v>
      </c>
      <c r="BN179" s="19">
        <f t="shared" si="62"/>
        <v>0</v>
      </c>
      <c r="BO179" s="19">
        <f t="shared" si="63"/>
        <v>0</v>
      </c>
      <c r="BP179" s="19">
        <f t="shared" si="64"/>
        <v>0</v>
      </c>
      <c r="BQ179" s="19">
        <f t="shared" si="65"/>
        <v>0</v>
      </c>
      <c r="BR179" s="19">
        <f t="shared" si="66"/>
        <v>1</v>
      </c>
      <c r="BS179" s="32">
        <f t="shared" si="67"/>
        <v>1</v>
      </c>
      <c r="BT179" s="19">
        <v>0</v>
      </c>
      <c r="BU179" s="19">
        <v>0</v>
      </c>
      <c r="BV179" s="19">
        <v>0</v>
      </c>
      <c r="BW179" s="19">
        <v>0</v>
      </c>
      <c r="BX179" s="19">
        <v>0</v>
      </c>
      <c r="BY179" s="19">
        <v>1</v>
      </c>
      <c r="BZ179" s="19">
        <v>1</v>
      </c>
      <c r="CA179" s="19">
        <v>1</v>
      </c>
      <c r="CB179" s="19">
        <v>2</v>
      </c>
      <c r="CC179" s="19">
        <v>1</v>
      </c>
      <c r="CD179" s="32">
        <v>4</v>
      </c>
      <c r="CE179" s="19">
        <v>0</v>
      </c>
      <c r="CF179" s="19">
        <v>1</v>
      </c>
      <c r="CG179" s="19">
        <v>5</v>
      </c>
      <c r="CH179" s="19">
        <v>5</v>
      </c>
      <c r="CI179" s="19">
        <v>8</v>
      </c>
      <c r="CJ179" s="19">
        <v>74</v>
      </c>
      <c r="CK179" s="19">
        <v>126</v>
      </c>
      <c r="CL179" s="19">
        <v>92</v>
      </c>
      <c r="CM179" s="19">
        <v>105</v>
      </c>
      <c r="CN179" s="19">
        <v>100</v>
      </c>
      <c r="CO179" s="32">
        <v>221</v>
      </c>
      <c r="CP179" s="35">
        <f t="shared" si="68"/>
        <v>0</v>
      </c>
      <c r="CQ179" s="35">
        <f t="shared" si="68"/>
        <v>0</v>
      </c>
      <c r="CR179" s="35">
        <f t="shared" si="68"/>
        <v>0</v>
      </c>
      <c r="CS179" s="35">
        <f t="shared" si="68"/>
        <v>0</v>
      </c>
      <c r="CT179" s="35">
        <f t="shared" si="68"/>
        <v>0</v>
      </c>
      <c r="CU179" s="35">
        <f t="shared" si="68"/>
        <v>1.3513513513513514E-2</v>
      </c>
      <c r="CV179" s="35">
        <f t="shared" si="68"/>
        <v>7.9365079365079361E-3</v>
      </c>
      <c r="CW179" s="35">
        <f t="shared" si="68"/>
        <v>1.0869565217391304E-2</v>
      </c>
      <c r="CX179" s="35">
        <f t="shared" si="68"/>
        <v>1.9047619047619049E-2</v>
      </c>
      <c r="CY179" s="35">
        <f t="shared" si="68"/>
        <v>0.01</v>
      </c>
      <c r="CZ179" s="281">
        <f t="shared" si="68"/>
        <v>1.8099547511312219E-2</v>
      </c>
    </row>
    <row r="180" spans="1:148" x14ac:dyDescent="0.2">
      <c r="A180" s="22" t="s">
        <v>309</v>
      </c>
      <c r="B180" s="22" t="s">
        <v>310</v>
      </c>
      <c r="C180" s="45">
        <v>2010</v>
      </c>
      <c r="D180" s="45">
        <v>2014</v>
      </c>
      <c r="E180" s="22" t="s">
        <v>365</v>
      </c>
      <c r="F180" s="38">
        <v>1</v>
      </c>
      <c r="G180" s="19">
        <v>1</v>
      </c>
      <c r="H180" s="19">
        <v>1</v>
      </c>
      <c r="I180" s="19">
        <v>1</v>
      </c>
      <c r="P180" s="32"/>
      <c r="Q180" s="38">
        <v>1</v>
      </c>
      <c r="R180" s="19">
        <v>1</v>
      </c>
      <c r="S180" s="19">
        <v>1</v>
      </c>
      <c r="T180" s="19">
        <v>1</v>
      </c>
      <c r="AA180" s="32"/>
      <c r="AB180" s="38">
        <v>1</v>
      </c>
      <c r="AC180" s="19">
        <v>1</v>
      </c>
      <c r="AD180" s="19">
        <v>1</v>
      </c>
      <c r="AE180" s="19">
        <v>1</v>
      </c>
      <c r="AL180" s="32"/>
      <c r="AM180" s="38">
        <v>2.8578699999999999E-2</v>
      </c>
      <c r="AN180" s="19">
        <v>2.9938599999999999E-2</v>
      </c>
      <c r="AO180" s="19">
        <v>2.9310300000000001E-2</v>
      </c>
      <c r="AP180" s="19">
        <v>3.0343200000000001E-2</v>
      </c>
      <c r="AW180" s="32"/>
      <c r="AX180" s="19">
        <v>0</v>
      </c>
      <c r="AY180" s="19">
        <v>0</v>
      </c>
      <c r="AZ180" s="19">
        <v>0</v>
      </c>
      <c r="BA180" s="19">
        <v>0</v>
      </c>
      <c r="BI180" s="38">
        <f t="shared" si="57"/>
        <v>0</v>
      </c>
      <c r="BJ180" s="19">
        <f t="shared" si="58"/>
        <v>0</v>
      </c>
      <c r="BK180" s="19">
        <f t="shared" si="59"/>
        <v>0</v>
      </c>
      <c r="BL180" s="19">
        <f t="shared" si="60"/>
        <v>0</v>
      </c>
      <c r="BS180" s="32"/>
      <c r="BT180" s="19">
        <v>0</v>
      </c>
      <c r="BU180" s="19">
        <v>1</v>
      </c>
      <c r="BV180" s="19">
        <v>2</v>
      </c>
      <c r="BW180" s="19">
        <v>0</v>
      </c>
      <c r="BX180" s="19">
        <v>0</v>
      </c>
      <c r="BY180" s="19">
        <v>0</v>
      </c>
      <c r="BZ180" s="19">
        <v>0</v>
      </c>
      <c r="CA180" s="19">
        <v>0</v>
      </c>
      <c r="CB180" s="19">
        <v>0</v>
      </c>
      <c r="CC180" s="19">
        <v>0</v>
      </c>
      <c r="CD180" s="32">
        <v>0</v>
      </c>
      <c r="CE180" s="19">
        <v>41</v>
      </c>
      <c r="CF180" s="19">
        <v>58</v>
      </c>
      <c r="CG180" s="19">
        <v>88</v>
      </c>
      <c r="CH180" s="19">
        <v>114</v>
      </c>
      <c r="CI180" s="19">
        <v>98</v>
      </c>
      <c r="CJ180" s="19">
        <v>0</v>
      </c>
      <c r="CK180" s="19">
        <v>0</v>
      </c>
      <c r="CL180" s="19">
        <v>0</v>
      </c>
      <c r="CM180" s="19">
        <v>1</v>
      </c>
      <c r="CN180" s="19">
        <v>0</v>
      </c>
      <c r="CO180" s="32">
        <v>1</v>
      </c>
      <c r="CP180" s="35">
        <f t="shared" si="68"/>
        <v>0</v>
      </c>
      <c r="CQ180" s="35">
        <f t="shared" si="68"/>
        <v>1.7241379310344827E-2</v>
      </c>
      <c r="CR180" s="35">
        <f t="shared" si="68"/>
        <v>2.2727272727272728E-2</v>
      </c>
      <c r="CS180" s="35">
        <f t="shared" si="68"/>
        <v>0</v>
      </c>
      <c r="CT180" s="35">
        <f t="shared" si="68"/>
        <v>0</v>
      </c>
      <c r="CU180" s="35">
        <f t="shared" si="68"/>
        <v>0</v>
      </c>
      <c r="CV180" s="35">
        <f t="shared" si="68"/>
        <v>0</v>
      </c>
      <c r="CW180" s="35">
        <f t="shared" si="68"/>
        <v>0</v>
      </c>
      <c r="CX180" s="35">
        <f t="shared" si="68"/>
        <v>0</v>
      </c>
      <c r="CY180" s="35">
        <f t="shared" si="68"/>
        <v>0</v>
      </c>
      <c r="CZ180" s="281">
        <f t="shared" si="68"/>
        <v>0</v>
      </c>
    </row>
    <row r="181" spans="1:148" x14ac:dyDescent="0.2">
      <c r="A181" s="22" t="s">
        <v>370</v>
      </c>
      <c r="B181" s="22" t="s">
        <v>371</v>
      </c>
      <c r="C181" s="48">
        <v>2010</v>
      </c>
      <c r="D181" s="45">
        <v>2013</v>
      </c>
      <c r="E181" s="22" t="s">
        <v>365</v>
      </c>
      <c r="F181" s="38">
        <v>0</v>
      </c>
      <c r="I181" s="19">
        <v>0</v>
      </c>
      <c r="P181" s="32"/>
      <c r="Q181" s="38">
        <v>1</v>
      </c>
      <c r="T181" s="19">
        <v>1</v>
      </c>
      <c r="AA181" s="32"/>
      <c r="AB181" s="38">
        <v>1</v>
      </c>
      <c r="AE181" s="19">
        <v>1</v>
      </c>
      <c r="AL181" s="32"/>
      <c r="AM181" s="38">
        <v>3.1678900000000003E-2</v>
      </c>
      <c r="AP181" s="19">
        <v>3.5860499999999997E-2</v>
      </c>
      <c r="AW181" s="32"/>
      <c r="AX181" s="19">
        <v>1</v>
      </c>
      <c r="BA181" s="19">
        <v>1</v>
      </c>
      <c r="BI181" s="38">
        <f t="shared" si="57"/>
        <v>1</v>
      </c>
      <c r="BL181" s="19">
        <f t="shared" si="60"/>
        <v>1</v>
      </c>
      <c r="BS181" s="32"/>
      <c r="BT181" s="19">
        <v>0</v>
      </c>
      <c r="BU181" s="19">
        <v>0</v>
      </c>
      <c r="BV181" s="19">
        <v>0</v>
      </c>
      <c r="BW181" s="19">
        <v>0</v>
      </c>
      <c r="BX181" s="19">
        <v>0</v>
      </c>
      <c r="BY181" s="19">
        <v>0</v>
      </c>
      <c r="BZ181" s="19">
        <v>0</v>
      </c>
      <c r="CA181" s="19">
        <v>0</v>
      </c>
      <c r="CB181" s="19">
        <v>0</v>
      </c>
      <c r="CC181" s="19">
        <v>0</v>
      </c>
      <c r="CD181" s="32">
        <v>2</v>
      </c>
      <c r="CE181" s="19">
        <v>1</v>
      </c>
      <c r="CF181" s="19">
        <v>3</v>
      </c>
      <c r="CG181" s="19">
        <v>4</v>
      </c>
      <c r="CH181" s="19">
        <v>9</v>
      </c>
      <c r="CI181" s="19">
        <v>9</v>
      </c>
      <c r="CJ181" s="19">
        <v>11</v>
      </c>
      <c r="CK181" s="19">
        <v>6</v>
      </c>
      <c r="CL181" s="19">
        <v>17</v>
      </c>
      <c r="CM181" s="19">
        <v>14</v>
      </c>
      <c r="CN181" s="19">
        <v>11</v>
      </c>
      <c r="CO181" s="32">
        <v>33</v>
      </c>
      <c r="CP181" s="35">
        <f t="shared" si="68"/>
        <v>0</v>
      </c>
      <c r="CQ181" s="35">
        <f t="shared" si="68"/>
        <v>0</v>
      </c>
      <c r="CR181" s="35">
        <f t="shared" si="68"/>
        <v>0</v>
      </c>
      <c r="CS181" s="35">
        <f t="shared" si="68"/>
        <v>0</v>
      </c>
      <c r="CT181" s="35">
        <f t="shared" si="68"/>
        <v>0</v>
      </c>
      <c r="CU181" s="35">
        <f t="shared" si="68"/>
        <v>0</v>
      </c>
      <c r="CV181" s="35">
        <f t="shared" si="68"/>
        <v>0</v>
      </c>
      <c r="CW181" s="35">
        <f t="shared" si="68"/>
        <v>0</v>
      </c>
      <c r="CX181" s="35">
        <f t="shared" si="68"/>
        <v>0</v>
      </c>
      <c r="CY181" s="35">
        <f t="shared" si="68"/>
        <v>0</v>
      </c>
      <c r="CZ181" s="281">
        <f t="shared" si="68"/>
        <v>6.0606060606060608E-2</v>
      </c>
    </row>
    <row r="182" spans="1:148" x14ac:dyDescent="0.2">
      <c r="A182" s="22" t="s">
        <v>341</v>
      </c>
      <c r="B182" s="22" t="s">
        <v>4023</v>
      </c>
      <c r="C182" s="45"/>
      <c r="D182" s="45"/>
      <c r="E182" s="22" t="s">
        <v>365</v>
      </c>
      <c r="F182" s="38">
        <v>0</v>
      </c>
      <c r="P182" s="32"/>
      <c r="Q182" s="38">
        <v>1</v>
      </c>
      <c r="AA182" s="32"/>
      <c r="AB182" s="38">
        <v>0</v>
      </c>
      <c r="AL182" s="32"/>
      <c r="AM182" s="38">
        <v>2.8564099999999999E-2</v>
      </c>
      <c r="AW182" s="32"/>
      <c r="BI182" s="38"/>
      <c r="BS182" s="32"/>
      <c r="BT182" s="19">
        <v>0</v>
      </c>
      <c r="BU182" s="19">
        <v>0</v>
      </c>
      <c r="BV182" s="19">
        <v>0</v>
      </c>
      <c r="BW182" s="19">
        <v>0</v>
      </c>
      <c r="BX182" s="19">
        <v>0</v>
      </c>
      <c r="BY182" s="19">
        <v>0</v>
      </c>
      <c r="BZ182" s="19">
        <v>0</v>
      </c>
      <c r="CA182" s="19">
        <v>0</v>
      </c>
      <c r="CB182" s="19">
        <v>0</v>
      </c>
      <c r="CC182" s="19">
        <v>0</v>
      </c>
      <c r="CD182" s="32">
        <v>0</v>
      </c>
      <c r="CE182" s="19">
        <v>27</v>
      </c>
      <c r="CF182" s="19">
        <v>25</v>
      </c>
      <c r="CG182" s="19">
        <v>27</v>
      </c>
      <c r="CH182" s="19">
        <v>26</v>
      </c>
      <c r="CI182" s="19">
        <v>0</v>
      </c>
      <c r="CJ182" s="19">
        <v>0</v>
      </c>
      <c r="CK182" s="19">
        <v>0</v>
      </c>
      <c r="CL182" s="19">
        <v>0</v>
      </c>
      <c r="CM182" s="19">
        <v>0</v>
      </c>
      <c r="CN182" s="19">
        <v>0</v>
      </c>
      <c r="CO182" s="32">
        <v>0</v>
      </c>
      <c r="CP182" s="35">
        <f t="shared" si="68"/>
        <v>0</v>
      </c>
      <c r="CQ182" s="35">
        <f t="shared" si="68"/>
        <v>0</v>
      </c>
      <c r="CR182" s="35">
        <f t="shared" si="68"/>
        <v>0</v>
      </c>
      <c r="CS182" s="35">
        <f t="shared" si="68"/>
        <v>0</v>
      </c>
      <c r="CT182" s="35">
        <f t="shared" si="68"/>
        <v>0</v>
      </c>
      <c r="CU182" s="35">
        <f t="shared" si="68"/>
        <v>0</v>
      </c>
      <c r="CV182" s="35">
        <f t="shared" si="68"/>
        <v>0</v>
      </c>
      <c r="CW182" s="35">
        <f t="shared" si="68"/>
        <v>0</v>
      </c>
      <c r="CX182" s="35">
        <f t="shared" si="68"/>
        <v>0</v>
      </c>
      <c r="CY182" s="35">
        <f t="shared" si="68"/>
        <v>0</v>
      </c>
      <c r="CZ182" s="281">
        <f t="shared" si="68"/>
        <v>0</v>
      </c>
    </row>
    <row r="183" spans="1:148" x14ac:dyDescent="0.2">
      <c r="A183" s="22" t="s">
        <v>372</v>
      </c>
      <c r="B183" s="22" t="s">
        <v>4024</v>
      </c>
      <c r="C183" s="48">
        <v>2014</v>
      </c>
      <c r="D183" s="45"/>
      <c r="E183" s="22" t="s">
        <v>374</v>
      </c>
      <c r="F183" s="38">
        <v>1</v>
      </c>
      <c r="G183" s="19">
        <v>1</v>
      </c>
      <c r="H183" s="19">
        <v>1</v>
      </c>
      <c r="I183" s="19">
        <v>1</v>
      </c>
      <c r="J183" s="19">
        <v>1</v>
      </c>
      <c r="K183" s="19">
        <v>1</v>
      </c>
      <c r="P183" s="32"/>
      <c r="Q183" s="38">
        <v>1</v>
      </c>
      <c r="R183" s="19">
        <v>1</v>
      </c>
      <c r="S183" s="19">
        <v>1</v>
      </c>
      <c r="T183" s="19">
        <v>1</v>
      </c>
      <c r="U183" s="19">
        <v>1</v>
      </c>
      <c r="V183" s="19">
        <v>1</v>
      </c>
      <c r="AA183" s="32"/>
      <c r="AB183" s="19">
        <v>1</v>
      </c>
      <c r="AC183" s="19">
        <v>1</v>
      </c>
      <c r="AD183" s="19">
        <v>1</v>
      </c>
      <c r="AE183" s="19">
        <v>1</v>
      </c>
      <c r="AF183" s="19">
        <v>1</v>
      </c>
      <c r="AG183" s="19">
        <v>1</v>
      </c>
      <c r="AL183" s="32"/>
      <c r="AM183" s="38">
        <v>4.6671900000000002E-2</v>
      </c>
      <c r="AN183" s="19">
        <v>4.1807200000000003E-2</v>
      </c>
      <c r="AO183" s="19">
        <v>3.3291500000000002E-2</v>
      </c>
      <c r="AQ183" s="19">
        <v>3.2946599999999999E-2</v>
      </c>
      <c r="AR183" s="19">
        <v>3.2890799999999998E-2</v>
      </c>
      <c r="AW183" s="32"/>
      <c r="AX183" s="19">
        <v>2</v>
      </c>
      <c r="AY183" s="19">
        <v>1</v>
      </c>
      <c r="AZ183" s="19">
        <v>0</v>
      </c>
      <c r="BB183" s="19">
        <v>0</v>
      </c>
      <c r="BC183" s="19">
        <v>0</v>
      </c>
      <c r="BI183" s="38">
        <f t="shared" si="57"/>
        <v>1</v>
      </c>
      <c r="BJ183" s="19">
        <f t="shared" si="58"/>
        <v>1</v>
      </c>
      <c r="BK183" s="19">
        <f t="shared" si="59"/>
        <v>0</v>
      </c>
      <c r="BM183" s="19">
        <f t="shared" si="61"/>
        <v>0</v>
      </c>
      <c r="BN183" s="19">
        <f t="shared" si="62"/>
        <v>0</v>
      </c>
      <c r="BS183" s="32"/>
      <c r="BT183" s="19">
        <v>17</v>
      </c>
      <c r="BU183" s="19">
        <v>17</v>
      </c>
      <c r="BV183" s="19">
        <v>6</v>
      </c>
      <c r="BW183" s="19">
        <v>7</v>
      </c>
      <c r="BX183" s="19">
        <v>4</v>
      </c>
      <c r="BY183" s="19">
        <v>4</v>
      </c>
      <c r="BZ183" s="19">
        <v>3</v>
      </c>
      <c r="CA183" s="19">
        <v>3</v>
      </c>
      <c r="CB183" s="19">
        <v>1</v>
      </c>
      <c r="CC183" s="19">
        <v>2</v>
      </c>
      <c r="CD183" s="32">
        <v>3</v>
      </c>
      <c r="CE183" s="19">
        <v>239</v>
      </c>
      <c r="CF183" s="19">
        <v>127</v>
      </c>
      <c r="CG183" s="19">
        <v>125</v>
      </c>
      <c r="CH183" s="19">
        <v>139</v>
      </c>
      <c r="CI183" s="19">
        <v>121</v>
      </c>
      <c r="CJ183" s="19">
        <v>115</v>
      </c>
      <c r="CK183" s="19">
        <v>93</v>
      </c>
      <c r="CL183" s="19">
        <v>62</v>
      </c>
      <c r="CM183" s="19">
        <v>32</v>
      </c>
      <c r="CN183" s="19">
        <v>25</v>
      </c>
      <c r="CO183" s="32">
        <v>26</v>
      </c>
      <c r="CP183" s="35">
        <f t="shared" si="68"/>
        <v>7.1129707112970716E-2</v>
      </c>
      <c r="CQ183" s="35">
        <f t="shared" si="68"/>
        <v>0.13385826771653545</v>
      </c>
      <c r="CR183" s="35">
        <f t="shared" si="68"/>
        <v>4.8000000000000001E-2</v>
      </c>
      <c r="CS183" s="35">
        <f t="shared" si="68"/>
        <v>5.0359712230215826E-2</v>
      </c>
      <c r="CT183" s="35">
        <f t="shared" si="68"/>
        <v>3.3057851239669422E-2</v>
      </c>
      <c r="CU183" s="35">
        <f t="shared" si="68"/>
        <v>3.4782608695652174E-2</v>
      </c>
      <c r="CV183" s="35">
        <f t="shared" si="68"/>
        <v>3.2258064516129031E-2</v>
      </c>
      <c r="CW183" s="35">
        <f t="shared" si="68"/>
        <v>4.8387096774193547E-2</v>
      </c>
      <c r="CX183" s="35">
        <f t="shared" si="68"/>
        <v>3.125E-2</v>
      </c>
      <c r="CY183" s="35">
        <f t="shared" si="68"/>
        <v>0.08</v>
      </c>
      <c r="CZ183" s="281">
        <f t="shared" si="68"/>
        <v>0.11538461538461539</v>
      </c>
    </row>
    <row r="184" spans="1:148" x14ac:dyDescent="0.2">
      <c r="A184" s="185" t="s">
        <v>437</v>
      </c>
      <c r="B184" s="185" t="s">
        <v>438</v>
      </c>
      <c r="C184" s="282">
        <v>2014</v>
      </c>
      <c r="D184" s="283"/>
      <c r="E184" s="284" t="s">
        <v>374</v>
      </c>
      <c r="F184" s="227"/>
      <c r="G184" s="227"/>
      <c r="H184" s="227"/>
      <c r="I184" s="227"/>
      <c r="J184" s="227">
        <v>1</v>
      </c>
      <c r="K184" s="227">
        <v>1</v>
      </c>
      <c r="L184" s="227">
        <v>1</v>
      </c>
      <c r="M184" s="227">
        <v>1</v>
      </c>
      <c r="N184" s="227">
        <v>1</v>
      </c>
      <c r="O184" s="227">
        <v>1</v>
      </c>
      <c r="P184" s="285">
        <v>1</v>
      </c>
      <c r="Q184" s="227"/>
      <c r="R184" s="227"/>
      <c r="S184" s="227"/>
      <c r="T184" s="227"/>
      <c r="U184" s="227">
        <v>1</v>
      </c>
      <c r="V184" s="227">
        <v>1</v>
      </c>
      <c r="W184" s="227">
        <v>1</v>
      </c>
      <c r="X184" s="227">
        <v>1</v>
      </c>
      <c r="Y184" s="227">
        <v>1</v>
      </c>
      <c r="Z184" s="227">
        <v>1</v>
      </c>
      <c r="AA184" s="285">
        <v>1</v>
      </c>
      <c r="AB184" s="227"/>
      <c r="AC184" s="227"/>
      <c r="AD184" s="227"/>
      <c r="AE184" s="227"/>
      <c r="AF184" s="227">
        <v>1</v>
      </c>
      <c r="AG184" s="227">
        <v>1</v>
      </c>
      <c r="AH184" s="227">
        <v>1</v>
      </c>
      <c r="AI184" s="227">
        <v>1</v>
      </c>
      <c r="AJ184" s="227">
        <v>1</v>
      </c>
      <c r="AK184" s="227">
        <v>1</v>
      </c>
      <c r="AL184" s="285">
        <v>1</v>
      </c>
      <c r="AM184" s="227"/>
      <c r="AN184" s="227"/>
      <c r="AO184" s="227"/>
      <c r="AP184" s="227"/>
      <c r="AQ184" s="227">
        <v>3.1398500000000003E-2</v>
      </c>
      <c r="AR184" s="227">
        <v>3.2299599999999998E-2</v>
      </c>
      <c r="AS184" s="227">
        <v>3.58599E-2</v>
      </c>
      <c r="AT184" s="227">
        <v>4.3857500000000001E-2</v>
      </c>
      <c r="AU184" s="227">
        <v>3.32106E-2</v>
      </c>
      <c r="AV184" s="227">
        <v>3.5315300000000001E-2</v>
      </c>
      <c r="AW184" s="285">
        <v>3.2968299999999999E-2</v>
      </c>
      <c r="AX184" s="227"/>
      <c r="AY184" s="227"/>
      <c r="AZ184" s="227"/>
      <c r="BA184" s="227"/>
      <c r="BB184" s="227">
        <v>1</v>
      </c>
      <c r="BC184" s="227">
        <v>1</v>
      </c>
      <c r="BD184" s="227">
        <v>2</v>
      </c>
      <c r="BE184" s="227">
        <v>3</v>
      </c>
      <c r="BF184" s="227">
        <v>1</v>
      </c>
      <c r="BG184" s="227">
        <v>1</v>
      </c>
      <c r="BH184" s="227">
        <v>1</v>
      </c>
      <c r="BI184" s="286"/>
      <c r="BJ184" s="227"/>
      <c r="BK184" s="227"/>
      <c r="BL184" s="227"/>
      <c r="BM184" s="227">
        <f t="shared" si="61"/>
        <v>1</v>
      </c>
      <c r="BN184" s="227">
        <f t="shared" si="62"/>
        <v>1</v>
      </c>
      <c r="BO184" s="227">
        <f t="shared" si="63"/>
        <v>1</v>
      </c>
      <c r="BP184" s="227">
        <f t="shared" si="64"/>
        <v>1</v>
      </c>
      <c r="BQ184" s="227">
        <f t="shared" si="65"/>
        <v>1</v>
      </c>
      <c r="BR184" s="227">
        <f t="shared" si="66"/>
        <v>1</v>
      </c>
      <c r="BS184" s="285">
        <f t="shared" si="67"/>
        <v>1</v>
      </c>
      <c r="BT184" s="227">
        <v>0</v>
      </c>
      <c r="BU184" s="227">
        <v>0</v>
      </c>
      <c r="BV184" s="227">
        <v>0</v>
      </c>
      <c r="BW184" s="227">
        <v>0</v>
      </c>
      <c r="BX184" s="227">
        <v>0</v>
      </c>
      <c r="BY184" s="227">
        <v>2</v>
      </c>
      <c r="BZ184" s="227">
        <v>10</v>
      </c>
      <c r="CA184" s="227">
        <v>9</v>
      </c>
      <c r="CB184" s="227">
        <v>12</v>
      </c>
      <c r="CC184" s="227">
        <v>18</v>
      </c>
      <c r="CD184" s="285">
        <v>22</v>
      </c>
      <c r="CE184" s="227">
        <v>0</v>
      </c>
      <c r="CF184" s="227">
        <v>0</v>
      </c>
      <c r="CG184" s="227">
        <v>0</v>
      </c>
      <c r="CH184" s="227">
        <v>0</v>
      </c>
      <c r="CI184" s="227">
        <v>14</v>
      </c>
      <c r="CJ184" s="227">
        <v>74</v>
      </c>
      <c r="CK184" s="227">
        <v>133</v>
      </c>
      <c r="CL184" s="227">
        <v>149</v>
      </c>
      <c r="CM184" s="227">
        <v>202</v>
      </c>
      <c r="CN184" s="227">
        <v>222</v>
      </c>
      <c r="CO184" s="285">
        <v>219</v>
      </c>
      <c r="CP184" s="287">
        <f t="shared" si="68"/>
        <v>0</v>
      </c>
      <c r="CQ184" s="287">
        <f t="shared" si="68"/>
        <v>0</v>
      </c>
      <c r="CR184" s="287">
        <f t="shared" si="68"/>
        <v>0</v>
      </c>
      <c r="CS184" s="287">
        <f t="shared" si="68"/>
        <v>0</v>
      </c>
      <c r="CT184" s="287">
        <f t="shared" si="68"/>
        <v>0</v>
      </c>
      <c r="CU184" s="287">
        <f t="shared" si="68"/>
        <v>2.7027027027027029E-2</v>
      </c>
      <c r="CV184" s="287">
        <f t="shared" si="68"/>
        <v>7.5187969924812026E-2</v>
      </c>
      <c r="CW184" s="287">
        <f t="shared" si="68"/>
        <v>6.0402684563758392E-2</v>
      </c>
      <c r="CX184" s="287">
        <f t="shared" si="68"/>
        <v>5.9405940594059403E-2</v>
      </c>
      <c r="CY184" s="287">
        <f t="shared" si="68"/>
        <v>8.1081081081081086E-2</v>
      </c>
      <c r="CZ184" s="288">
        <f t="shared" si="68"/>
        <v>0.1004566210045662</v>
      </c>
    </row>
    <row r="185" spans="1:148" x14ac:dyDescent="0.2">
      <c r="A185" s="22"/>
      <c r="B185" s="22"/>
      <c r="C185" s="22"/>
      <c r="D185" s="22"/>
      <c r="E185" s="22"/>
      <c r="AW185" s="32"/>
      <c r="BI185" s="38"/>
      <c r="BS185" s="32"/>
    </row>
    <row r="186" spans="1:148" x14ac:dyDescent="0.2">
      <c r="A186" s="29" t="s">
        <v>4025</v>
      </c>
      <c r="B186" s="29"/>
      <c r="C186" s="29"/>
      <c r="D186" s="29"/>
      <c r="E186" s="29"/>
      <c r="F186" s="33">
        <f t="shared" ref="F186:AK186" si="69">AVERAGE(F3:F183)</f>
        <v>0.22826086956521738</v>
      </c>
      <c r="G186" s="33">
        <f t="shared" si="69"/>
        <v>0.31182795698924731</v>
      </c>
      <c r="H186" s="33">
        <f t="shared" si="69"/>
        <v>0.30693069306930693</v>
      </c>
      <c r="I186" s="33">
        <f t="shared" si="69"/>
        <v>0.36893203883495146</v>
      </c>
      <c r="J186" s="33">
        <f t="shared" si="69"/>
        <v>0.3619047619047619</v>
      </c>
      <c r="K186" s="33">
        <f t="shared" si="69"/>
        <v>0.35454545454545455</v>
      </c>
      <c r="L186" s="33">
        <f t="shared" si="69"/>
        <v>0.34166666666666667</v>
      </c>
      <c r="M186" s="33">
        <f t="shared" si="69"/>
        <v>0.37209302325581395</v>
      </c>
      <c r="N186" s="33">
        <f t="shared" si="69"/>
        <v>0.375</v>
      </c>
      <c r="O186" s="33">
        <f t="shared" si="69"/>
        <v>0.4485294117647059</v>
      </c>
      <c r="P186" s="33">
        <f t="shared" si="69"/>
        <v>0.60144927536231885</v>
      </c>
      <c r="Q186" s="33">
        <f t="shared" si="69"/>
        <v>0.81521739130434778</v>
      </c>
      <c r="R186" s="33">
        <f t="shared" si="69"/>
        <v>0.90322580645161288</v>
      </c>
      <c r="S186" s="33">
        <f t="shared" si="69"/>
        <v>0.88118811881188119</v>
      </c>
      <c r="T186" s="33">
        <f t="shared" si="69"/>
        <v>0.87378640776699024</v>
      </c>
      <c r="U186" s="33">
        <f t="shared" si="69"/>
        <v>0.88571428571428568</v>
      </c>
      <c r="V186" s="33">
        <f t="shared" si="69"/>
        <v>0.89090909090909087</v>
      </c>
      <c r="W186" s="33">
        <f t="shared" si="69"/>
        <v>0.8833333333333333</v>
      </c>
      <c r="X186" s="33">
        <f t="shared" si="69"/>
        <v>0.89922480620155043</v>
      </c>
      <c r="Y186" s="33">
        <f t="shared" si="69"/>
        <v>0.8828125</v>
      </c>
      <c r="Z186" s="33">
        <f t="shared" si="69"/>
        <v>0.91911764705882348</v>
      </c>
      <c r="AA186" s="33">
        <f t="shared" si="69"/>
        <v>0.92028985507246375</v>
      </c>
      <c r="AB186" s="33">
        <f t="shared" si="69"/>
        <v>0.84782608695652173</v>
      </c>
      <c r="AC186" s="33">
        <f t="shared" si="69"/>
        <v>0.91397849462365588</v>
      </c>
      <c r="AD186" s="33">
        <f t="shared" si="69"/>
        <v>0.92079207920792083</v>
      </c>
      <c r="AE186" s="33">
        <f t="shared" si="69"/>
        <v>0.94174757281553401</v>
      </c>
      <c r="AF186" s="33">
        <f t="shared" si="69"/>
        <v>0.92380952380952386</v>
      </c>
      <c r="AG186" s="33">
        <f t="shared" si="69"/>
        <v>0.9363636363636364</v>
      </c>
      <c r="AH186" s="33">
        <f t="shared" si="69"/>
        <v>0.91666666666666663</v>
      </c>
      <c r="AI186" s="33">
        <f t="shared" si="69"/>
        <v>0.89922480620155043</v>
      </c>
      <c r="AJ186" s="33">
        <f t="shared" si="69"/>
        <v>0.9140625</v>
      </c>
      <c r="AK186" s="33">
        <f t="shared" si="69"/>
        <v>0.94117647058823528</v>
      </c>
      <c r="AL186" s="33">
        <f t="shared" ref="AL186:BH186" si="70">AVERAGE(AL3:AL183)</f>
        <v>0.93478260869565222</v>
      </c>
      <c r="AM186" s="49">
        <f t="shared" si="70"/>
        <v>2.7821598561643832E-2</v>
      </c>
      <c r="AN186" s="49">
        <f t="shared" si="70"/>
        <v>3.0257451951219507E-2</v>
      </c>
      <c r="AO186" s="49">
        <f t="shared" si="70"/>
        <v>3.0654516275111104E-2</v>
      </c>
      <c r="AP186" s="49">
        <f t="shared" si="70"/>
        <v>3.1323352446808519E-2</v>
      </c>
      <c r="AQ186" s="49">
        <f t="shared" si="70"/>
        <v>3.1900443525252516E-2</v>
      </c>
      <c r="AR186" s="49">
        <f t="shared" si="70"/>
        <v>3.0829119201886801E-2</v>
      </c>
      <c r="AS186" s="49">
        <f t="shared" si="70"/>
        <v>3.2017123893805309E-2</v>
      </c>
      <c r="AT186" s="49">
        <f t="shared" si="70"/>
        <v>3.1743350480000009E-2</v>
      </c>
      <c r="AU186" s="49">
        <f t="shared" si="70"/>
        <v>3.3001673527999993E-2</v>
      </c>
      <c r="AV186" s="49">
        <f t="shared" si="70"/>
        <v>3.4009270476923086E-2</v>
      </c>
      <c r="AW186" s="49">
        <f t="shared" si="70"/>
        <v>3.7005326015037567E-2</v>
      </c>
      <c r="AX186" s="44">
        <f t="shared" si="70"/>
        <v>0.14285714285714285</v>
      </c>
      <c r="AY186" s="44">
        <f t="shared" si="70"/>
        <v>0.11627906976744186</v>
      </c>
      <c r="AZ186" s="44">
        <f t="shared" si="70"/>
        <v>0.28260869565217389</v>
      </c>
      <c r="BA186" s="44">
        <f t="shared" si="70"/>
        <v>0.25</v>
      </c>
      <c r="BB186" s="44">
        <f t="shared" si="70"/>
        <v>0.23</v>
      </c>
      <c r="BC186" s="44">
        <f t="shared" si="70"/>
        <v>0.31775700934579437</v>
      </c>
      <c r="BD186" s="44">
        <f t="shared" si="70"/>
        <v>0.42608695652173911</v>
      </c>
      <c r="BE186" s="44">
        <f t="shared" si="70"/>
        <v>0.77600000000000002</v>
      </c>
      <c r="BF186" s="44">
        <f t="shared" si="70"/>
        <v>1.4</v>
      </c>
      <c r="BG186" s="44">
        <f t="shared" si="70"/>
        <v>3.3053435114503817</v>
      </c>
      <c r="BH186" s="44">
        <f t="shared" si="70"/>
        <v>4.9925373134328357</v>
      </c>
      <c r="BI186" s="44">
        <f>AVERAGE(BI3:BI184)</f>
        <v>0.14117647058823529</v>
      </c>
      <c r="BJ186" s="44">
        <f t="shared" ref="BJ186:BS186" si="71">AVERAGE(BJ3:BJ184)</f>
        <v>0.11235955056179775</v>
      </c>
      <c r="BK186" s="44">
        <f t="shared" si="71"/>
        <v>0.13829787234042554</v>
      </c>
      <c r="BL186" s="44">
        <f t="shared" si="71"/>
        <v>0.15463917525773196</v>
      </c>
      <c r="BM186" s="44">
        <f t="shared" si="71"/>
        <v>0.15686274509803921</v>
      </c>
      <c r="BN186" s="44">
        <f t="shared" si="71"/>
        <v>0.19266055045871561</v>
      </c>
      <c r="BO186" s="44">
        <f t="shared" si="71"/>
        <v>0.22222222222222221</v>
      </c>
      <c r="BP186" s="44">
        <f t="shared" si="71"/>
        <v>0.23622047244094488</v>
      </c>
      <c r="BQ186" s="44">
        <f t="shared" si="71"/>
        <v>0.37795275590551181</v>
      </c>
      <c r="BR186" s="44">
        <f t="shared" si="71"/>
        <v>0.45864661654135336</v>
      </c>
      <c r="BS186" s="44">
        <f t="shared" si="71"/>
        <v>0.55882352941176472</v>
      </c>
      <c r="BT186" s="50"/>
      <c r="BU186" s="50"/>
      <c r="BV186" s="50"/>
      <c r="BW186" s="50"/>
      <c r="BX186" s="50"/>
      <c r="BY186" s="50"/>
      <c r="BZ186" s="50"/>
      <c r="CA186" s="50"/>
      <c r="CB186" s="50"/>
      <c r="CC186" s="50"/>
      <c r="CD186" s="50"/>
      <c r="CE186" s="50"/>
      <c r="CF186" s="50"/>
      <c r="CG186" s="50"/>
      <c r="CH186" s="50"/>
      <c r="CI186" s="50"/>
      <c r="CJ186" s="50"/>
      <c r="CK186" s="50"/>
      <c r="CL186" s="50"/>
      <c r="CM186" s="50"/>
      <c r="CN186" s="50"/>
      <c r="CO186" s="50"/>
      <c r="CP186" s="50"/>
      <c r="CQ186" s="50"/>
      <c r="CR186" s="50"/>
      <c r="CS186" s="50"/>
      <c r="CT186" s="50"/>
      <c r="CU186" s="50"/>
      <c r="CV186" s="50"/>
      <c r="CW186" s="50"/>
      <c r="CX186" s="50"/>
      <c r="CY186" s="50"/>
      <c r="CZ186" s="50"/>
      <c r="DA186" s="50"/>
      <c r="DB186" s="50"/>
      <c r="DC186" s="50"/>
      <c r="DD186" s="50"/>
      <c r="DE186" s="50"/>
      <c r="DF186" s="50"/>
      <c r="DG186" s="50"/>
      <c r="DH186" s="50"/>
      <c r="DI186" s="50"/>
      <c r="DJ186" s="50"/>
      <c r="DK186" s="50"/>
      <c r="DL186" s="50"/>
      <c r="DM186" s="50"/>
      <c r="DN186" s="50"/>
      <c r="DO186" s="50"/>
      <c r="DP186" s="50"/>
      <c r="DQ186" s="50"/>
      <c r="DR186" s="50"/>
      <c r="DS186" s="50"/>
      <c r="DT186" s="50"/>
      <c r="DU186" s="50"/>
      <c r="DV186" s="50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2"/>
      <c r="EI186" s="52"/>
      <c r="EJ186" s="52"/>
      <c r="EK186" s="52"/>
      <c r="EL186" s="52"/>
      <c r="EM186" s="52"/>
      <c r="EN186" s="52"/>
      <c r="EO186" s="52"/>
      <c r="EP186" s="52"/>
      <c r="EQ186" s="52"/>
      <c r="ER186" s="52"/>
    </row>
    <row r="187" spans="1:148" x14ac:dyDescent="0.2">
      <c r="A187" s="22" t="s">
        <v>4079</v>
      </c>
      <c r="B187" s="22"/>
      <c r="C187" s="22"/>
      <c r="D187" s="22"/>
      <c r="E187" s="22"/>
      <c r="F187" s="19">
        <f>SUM(F3:F184)</f>
        <v>21</v>
      </c>
      <c r="G187" s="19">
        <f t="shared" ref="G187:AL187" si="72">SUM(G3:G184)</f>
        <v>29</v>
      </c>
      <c r="H187" s="19">
        <f t="shared" si="72"/>
        <v>31</v>
      </c>
      <c r="I187" s="19">
        <f t="shared" si="72"/>
        <v>38</v>
      </c>
      <c r="J187" s="19">
        <f t="shared" si="72"/>
        <v>39</v>
      </c>
      <c r="K187" s="19">
        <f t="shared" si="72"/>
        <v>40</v>
      </c>
      <c r="L187" s="19">
        <f t="shared" si="72"/>
        <v>42</v>
      </c>
      <c r="M187" s="19">
        <f t="shared" si="72"/>
        <v>49</v>
      </c>
      <c r="N187" s="19">
        <f t="shared" si="72"/>
        <v>49</v>
      </c>
      <c r="O187" s="19">
        <f t="shared" si="72"/>
        <v>62</v>
      </c>
      <c r="P187" s="19">
        <f t="shared" si="72"/>
        <v>84</v>
      </c>
      <c r="Q187" s="19">
        <f t="shared" si="72"/>
        <v>75</v>
      </c>
      <c r="R187" s="19">
        <f t="shared" si="72"/>
        <v>84</v>
      </c>
      <c r="S187" s="19">
        <f t="shared" si="72"/>
        <v>89</v>
      </c>
      <c r="T187" s="19">
        <f t="shared" si="72"/>
        <v>90</v>
      </c>
      <c r="U187" s="19">
        <f t="shared" si="72"/>
        <v>94</v>
      </c>
      <c r="V187" s="19">
        <f t="shared" si="72"/>
        <v>99</v>
      </c>
      <c r="W187" s="19">
        <f t="shared" si="72"/>
        <v>107</v>
      </c>
      <c r="X187" s="19">
        <f t="shared" si="72"/>
        <v>117</v>
      </c>
      <c r="Y187" s="19">
        <f t="shared" si="72"/>
        <v>114</v>
      </c>
      <c r="Z187" s="19">
        <f t="shared" si="72"/>
        <v>126</v>
      </c>
      <c r="AA187" s="19">
        <f t="shared" si="72"/>
        <v>128</v>
      </c>
      <c r="AB187" s="19">
        <f t="shared" si="72"/>
        <v>78</v>
      </c>
      <c r="AC187" s="19">
        <f t="shared" si="72"/>
        <v>85</v>
      </c>
      <c r="AD187" s="19">
        <f t="shared" si="72"/>
        <v>93</v>
      </c>
      <c r="AE187" s="19">
        <f t="shared" si="72"/>
        <v>97</v>
      </c>
      <c r="AF187" s="19">
        <f t="shared" si="72"/>
        <v>98</v>
      </c>
      <c r="AG187" s="19">
        <f t="shared" si="72"/>
        <v>104</v>
      </c>
      <c r="AH187" s="19">
        <f t="shared" si="72"/>
        <v>111</v>
      </c>
      <c r="AI187" s="19">
        <f t="shared" si="72"/>
        <v>117</v>
      </c>
      <c r="AJ187" s="19">
        <f t="shared" si="72"/>
        <v>118</v>
      </c>
      <c r="AK187" s="19">
        <f t="shared" si="72"/>
        <v>129</v>
      </c>
      <c r="AL187" s="19">
        <f t="shared" si="72"/>
        <v>130</v>
      </c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BI187" s="19">
        <f>SUM(BI3:BI184)</f>
        <v>12</v>
      </c>
      <c r="BJ187" s="19">
        <f t="shared" ref="BJ187:BS187" si="73">SUM(BJ3:BJ184)</f>
        <v>10</v>
      </c>
      <c r="BK187" s="19">
        <f t="shared" si="73"/>
        <v>13</v>
      </c>
      <c r="BL187" s="19">
        <f t="shared" si="73"/>
        <v>15</v>
      </c>
      <c r="BM187" s="19">
        <f t="shared" si="73"/>
        <v>16</v>
      </c>
      <c r="BN187" s="19">
        <f t="shared" si="73"/>
        <v>21</v>
      </c>
      <c r="BO187" s="19">
        <f t="shared" si="73"/>
        <v>26</v>
      </c>
      <c r="BP187" s="19">
        <f t="shared" si="73"/>
        <v>30</v>
      </c>
      <c r="BQ187" s="19">
        <f t="shared" si="73"/>
        <v>48</v>
      </c>
      <c r="BR187" s="19">
        <f t="shared" si="73"/>
        <v>61</v>
      </c>
      <c r="BS187" s="19">
        <f t="shared" si="73"/>
        <v>76</v>
      </c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</row>
    <row r="188" spans="1:148" x14ac:dyDescent="0.2">
      <c r="A188" s="114" t="s">
        <v>4080</v>
      </c>
      <c r="B188" s="115">
        <f>COUNTA(B3:B184)</f>
        <v>182</v>
      </c>
      <c r="F188" s="19">
        <f>COUNTA(F3:F184)</f>
        <v>92</v>
      </c>
      <c r="G188" s="19">
        <f t="shared" ref="G188:AL188" si="74">COUNTA(G3:G184)</f>
        <v>93</v>
      </c>
      <c r="H188" s="19">
        <f t="shared" si="74"/>
        <v>101</v>
      </c>
      <c r="I188" s="19">
        <f t="shared" si="74"/>
        <v>103</v>
      </c>
      <c r="J188" s="19">
        <f t="shared" si="74"/>
        <v>106</v>
      </c>
      <c r="K188" s="19">
        <f t="shared" si="74"/>
        <v>111</v>
      </c>
      <c r="L188" s="19">
        <f t="shared" si="74"/>
        <v>121</v>
      </c>
      <c r="M188" s="19">
        <f t="shared" si="74"/>
        <v>130</v>
      </c>
      <c r="N188" s="19">
        <f t="shared" si="74"/>
        <v>129</v>
      </c>
      <c r="O188" s="19">
        <f t="shared" si="74"/>
        <v>137</v>
      </c>
      <c r="P188" s="19">
        <f t="shared" si="74"/>
        <v>139</v>
      </c>
      <c r="Q188" s="19">
        <f t="shared" si="74"/>
        <v>92</v>
      </c>
      <c r="R188" s="19">
        <f t="shared" si="74"/>
        <v>93</v>
      </c>
      <c r="S188" s="19">
        <f t="shared" si="74"/>
        <v>101</v>
      </c>
      <c r="T188" s="19">
        <f t="shared" si="74"/>
        <v>103</v>
      </c>
      <c r="U188" s="19">
        <f t="shared" si="74"/>
        <v>106</v>
      </c>
      <c r="V188" s="19">
        <f t="shared" si="74"/>
        <v>111</v>
      </c>
      <c r="W188" s="19">
        <f t="shared" si="74"/>
        <v>121</v>
      </c>
      <c r="X188" s="19">
        <f t="shared" si="74"/>
        <v>130</v>
      </c>
      <c r="Y188" s="19">
        <f t="shared" si="74"/>
        <v>129</v>
      </c>
      <c r="Z188" s="19">
        <f t="shared" si="74"/>
        <v>137</v>
      </c>
      <c r="AA188" s="19">
        <f t="shared" si="74"/>
        <v>139</v>
      </c>
      <c r="AB188" s="19">
        <f t="shared" si="74"/>
        <v>92</v>
      </c>
      <c r="AC188" s="19">
        <f t="shared" si="74"/>
        <v>93</v>
      </c>
      <c r="AD188" s="19">
        <f t="shared" si="74"/>
        <v>101</v>
      </c>
      <c r="AE188" s="19">
        <f t="shared" si="74"/>
        <v>103</v>
      </c>
      <c r="AF188" s="19">
        <f t="shared" si="74"/>
        <v>106</v>
      </c>
      <c r="AG188" s="19">
        <f t="shared" si="74"/>
        <v>111</v>
      </c>
      <c r="AH188" s="19">
        <f t="shared" si="74"/>
        <v>121</v>
      </c>
      <c r="AI188" s="19">
        <f t="shared" si="74"/>
        <v>130</v>
      </c>
      <c r="AJ188" s="19">
        <f t="shared" si="74"/>
        <v>129</v>
      </c>
      <c r="AK188" s="19">
        <f t="shared" si="74"/>
        <v>137</v>
      </c>
      <c r="AL188" s="19">
        <f t="shared" si="74"/>
        <v>139</v>
      </c>
      <c r="AM188" s="19">
        <f>COUNTA(AM3:AM185)</f>
        <v>73</v>
      </c>
      <c r="AN188" s="19">
        <f t="shared" ref="AN188:AW188" si="75">COUNTA(AN3:AN185)</f>
        <v>82</v>
      </c>
      <c r="AO188" s="19">
        <f t="shared" si="75"/>
        <v>90</v>
      </c>
      <c r="AP188" s="19">
        <f t="shared" si="75"/>
        <v>94</v>
      </c>
      <c r="AQ188" s="19">
        <f t="shared" si="75"/>
        <v>100</v>
      </c>
      <c r="AR188" s="19">
        <f t="shared" si="75"/>
        <v>107</v>
      </c>
      <c r="AS188" s="19">
        <f t="shared" si="75"/>
        <v>114</v>
      </c>
      <c r="AT188" s="19">
        <f t="shared" si="75"/>
        <v>126</v>
      </c>
      <c r="AU188" s="19">
        <f t="shared" si="75"/>
        <v>126</v>
      </c>
      <c r="AV188" s="19">
        <f t="shared" si="75"/>
        <v>131</v>
      </c>
      <c r="AW188" s="19">
        <f t="shared" si="75"/>
        <v>134</v>
      </c>
      <c r="BI188" s="19">
        <f>COUNTA(BI3:BI184)</f>
        <v>85</v>
      </c>
      <c r="BJ188" s="19">
        <f t="shared" ref="BJ188:BS188" si="76">COUNTA(BJ3:BJ184)</f>
        <v>89</v>
      </c>
      <c r="BK188" s="19">
        <f t="shared" si="76"/>
        <v>94</v>
      </c>
      <c r="BL188" s="19">
        <f t="shared" si="76"/>
        <v>97</v>
      </c>
      <c r="BM188" s="19">
        <f t="shared" si="76"/>
        <v>102</v>
      </c>
      <c r="BN188" s="19">
        <f t="shared" si="76"/>
        <v>109</v>
      </c>
      <c r="BO188" s="19">
        <f t="shared" si="76"/>
        <v>117</v>
      </c>
      <c r="BP188" s="19">
        <f t="shared" si="76"/>
        <v>127</v>
      </c>
      <c r="BQ188" s="19">
        <f t="shared" si="76"/>
        <v>127</v>
      </c>
      <c r="BR188" s="19">
        <f t="shared" si="76"/>
        <v>133</v>
      </c>
      <c r="BS188" s="19">
        <f t="shared" si="76"/>
        <v>136</v>
      </c>
    </row>
    <row r="189" spans="1:148" x14ac:dyDescent="0.2">
      <c r="A189" s="113" t="s">
        <v>4081</v>
      </c>
      <c r="B189" s="113"/>
      <c r="C189" s="113"/>
      <c r="D189" s="113"/>
      <c r="E189" s="113"/>
      <c r="F189" s="116">
        <f>F187/F188</f>
        <v>0.22826086956521738</v>
      </c>
      <c r="G189" s="116">
        <f t="shared" ref="G189:AL189" si="77">G187/G188</f>
        <v>0.31182795698924731</v>
      </c>
      <c r="H189" s="116">
        <f t="shared" si="77"/>
        <v>0.30693069306930693</v>
      </c>
      <c r="I189" s="116">
        <f t="shared" si="77"/>
        <v>0.36893203883495146</v>
      </c>
      <c r="J189" s="116">
        <f t="shared" si="77"/>
        <v>0.36792452830188677</v>
      </c>
      <c r="K189" s="116">
        <f t="shared" si="77"/>
        <v>0.36036036036036034</v>
      </c>
      <c r="L189" s="116">
        <f t="shared" si="77"/>
        <v>0.34710743801652894</v>
      </c>
      <c r="M189" s="116">
        <f t="shared" si="77"/>
        <v>0.37692307692307692</v>
      </c>
      <c r="N189" s="116">
        <f t="shared" si="77"/>
        <v>0.37984496124031009</v>
      </c>
      <c r="O189" s="116">
        <f t="shared" si="77"/>
        <v>0.45255474452554745</v>
      </c>
      <c r="P189" s="116">
        <f t="shared" si="77"/>
        <v>0.60431654676258995</v>
      </c>
      <c r="Q189" s="116">
        <f t="shared" si="77"/>
        <v>0.81521739130434778</v>
      </c>
      <c r="R189" s="116">
        <f t="shared" si="77"/>
        <v>0.90322580645161288</v>
      </c>
      <c r="S189" s="116">
        <f t="shared" si="77"/>
        <v>0.88118811881188119</v>
      </c>
      <c r="T189" s="116">
        <f t="shared" si="77"/>
        <v>0.87378640776699024</v>
      </c>
      <c r="U189" s="116">
        <f t="shared" si="77"/>
        <v>0.8867924528301887</v>
      </c>
      <c r="V189" s="116">
        <f t="shared" si="77"/>
        <v>0.89189189189189189</v>
      </c>
      <c r="W189" s="116">
        <f t="shared" si="77"/>
        <v>0.88429752066115708</v>
      </c>
      <c r="X189" s="116">
        <f t="shared" si="77"/>
        <v>0.9</v>
      </c>
      <c r="Y189" s="116">
        <f t="shared" si="77"/>
        <v>0.88372093023255816</v>
      </c>
      <c r="Z189" s="116">
        <f t="shared" si="77"/>
        <v>0.91970802919708028</v>
      </c>
      <c r="AA189" s="116">
        <f t="shared" si="77"/>
        <v>0.92086330935251803</v>
      </c>
      <c r="AB189" s="116">
        <f t="shared" si="77"/>
        <v>0.84782608695652173</v>
      </c>
      <c r="AC189" s="116">
        <f t="shared" si="77"/>
        <v>0.91397849462365588</v>
      </c>
      <c r="AD189" s="116">
        <f t="shared" si="77"/>
        <v>0.92079207920792083</v>
      </c>
      <c r="AE189" s="116">
        <f t="shared" si="77"/>
        <v>0.94174757281553401</v>
      </c>
      <c r="AF189" s="116">
        <f t="shared" si="77"/>
        <v>0.92452830188679247</v>
      </c>
      <c r="AG189" s="116">
        <f t="shared" si="77"/>
        <v>0.93693693693693691</v>
      </c>
      <c r="AH189" s="116">
        <f t="shared" si="77"/>
        <v>0.9173553719008265</v>
      </c>
      <c r="AI189" s="116">
        <f t="shared" si="77"/>
        <v>0.9</v>
      </c>
      <c r="AJ189" s="116">
        <f t="shared" si="77"/>
        <v>0.9147286821705426</v>
      </c>
      <c r="AK189" s="116">
        <f t="shared" si="77"/>
        <v>0.94160583941605835</v>
      </c>
      <c r="AL189" s="116">
        <f t="shared" si="77"/>
        <v>0.93525179856115104</v>
      </c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>
        <f t="shared" ref="BI189:BS189" si="78">BI187/BI188</f>
        <v>0.14117647058823529</v>
      </c>
      <c r="BJ189" s="112">
        <f t="shared" si="78"/>
        <v>0.11235955056179775</v>
      </c>
      <c r="BK189" s="112">
        <f t="shared" si="78"/>
        <v>0.13829787234042554</v>
      </c>
      <c r="BL189" s="112">
        <f t="shared" si="78"/>
        <v>0.15463917525773196</v>
      </c>
      <c r="BM189" s="112">
        <f t="shared" si="78"/>
        <v>0.15686274509803921</v>
      </c>
      <c r="BN189" s="112">
        <f t="shared" si="78"/>
        <v>0.19266055045871561</v>
      </c>
      <c r="BO189" s="112">
        <f t="shared" si="78"/>
        <v>0.22222222222222221</v>
      </c>
      <c r="BP189" s="112">
        <f t="shared" si="78"/>
        <v>0.23622047244094488</v>
      </c>
      <c r="BQ189" s="112">
        <f t="shared" si="78"/>
        <v>0.37795275590551181</v>
      </c>
      <c r="BR189" s="112">
        <f t="shared" si="78"/>
        <v>0.45864661654135336</v>
      </c>
      <c r="BS189" s="112">
        <f t="shared" si="78"/>
        <v>0.55882352941176472</v>
      </c>
    </row>
    <row r="190" spans="1:148" x14ac:dyDescent="0.2">
      <c r="A190" s="69" t="s">
        <v>4082</v>
      </c>
      <c r="B190" s="22"/>
      <c r="C190" s="22"/>
      <c r="D190" s="22"/>
      <c r="E190" s="22"/>
      <c r="F190" s="19">
        <f t="shared" ref="F190:AL190" si="79">$B$188-F188</f>
        <v>90</v>
      </c>
      <c r="G190" s="19">
        <f t="shared" si="79"/>
        <v>89</v>
      </c>
      <c r="H190" s="19">
        <f t="shared" si="79"/>
        <v>81</v>
      </c>
      <c r="I190" s="19">
        <f t="shared" si="79"/>
        <v>79</v>
      </c>
      <c r="J190" s="19">
        <f t="shared" si="79"/>
        <v>76</v>
      </c>
      <c r="K190" s="19">
        <f t="shared" si="79"/>
        <v>71</v>
      </c>
      <c r="L190" s="19">
        <f t="shared" si="79"/>
        <v>61</v>
      </c>
      <c r="M190" s="19">
        <f t="shared" si="79"/>
        <v>52</v>
      </c>
      <c r="N190" s="19">
        <f t="shared" si="79"/>
        <v>53</v>
      </c>
      <c r="O190" s="19">
        <f t="shared" si="79"/>
        <v>45</v>
      </c>
      <c r="P190" s="19">
        <f t="shared" si="79"/>
        <v>43</v>
      </c>
      <c r="Q190" s="19">
        <f t="shared" si="79"/>
        <v>90</v>
      </c>
      <c r="R190" s="19">
        <f t="shared" si="79"/>
        <v>89</v>
      </c>
      <c r="S190" s="19">
        <f t="shared" si="79"/>
        <v>81</v>
      </c>
      <c r="T190" s="19">
        <f t="shared" si="79"/>
        <v>79</v>
      </c>
      <c r="U190" s="19">
        <f t="shared" si="79"/>
        <v>76</v>
      </c>
      <c r="V190" s="19">
        <f t="shared" si="79"/>
        <v>71</v>
      </c>
      <c r="W190" s="19">
        <f t="shared" si="79"/>
        <v>61</v>
      </c>
      <c r="X190" s="19">
        <f t="shared" si="79"/>
        <v>52</v>
      </c>
      <c r="Y190" s="19">
        <f t="shared" si="79"/>
        <v>53</v>
      </c>
      <c r="Z190" s="19">
        <f t="shared" si="79"/>
        <v>45</v>
      </c>
      <c r="AA190" s="19">
        <f t="shared" si="79"/>
        <v>43</v>
      </c>
      <c r="AB190" s="19">
        <f t="shared" si="79"/>
        <v>90</v>
      </c>
      <c r="AC190" s="19">
        <f t="shared" si="79"/>
        <v>89</v>
      </c>
      <c r="AD190" s="19">
        <f t="shared" si="79"/>
        <v>81</v>
      </c>
      <c r="AE190" s="19">
        <f t="shared" si="79"/>
        <v>79</v>
      </c>
      <c r="AF190" s="19">
        <f t="shared" si="79"/>
        <v>76</v>
      </c>
      <c r="AG190" s="19">
        <f t="shared" si="79"/>
        <v>71</v>
      </c>
      <c r="AH190" s="19">
        <f t="shared" si="79"/>
        <v>61</v>
      </c>
      <c r="AI190" s="19">
        <f t="shared" si="79"/>
        <v>52</v>
      </c>
      <c r="AJ190" s="19">
        <f t="shared" si="79"/>
        <v>53</v>
      </c>
      <c r="AK190" s="19">
        <f t="shared" si="79"/>
        <v>45</v>
      </c>
      <c r="AL190" s="19">
        <f t="shared" si="79"/>
        <v>43</v>
      </c>
    </row>
    <row r="191" spans="1:148" x14ac:dyDescent="0.2">
      <c r="A191" s="22" t="s">
        <v>4083</v>
      </c>
      <c r="B191" s="22"/>
      <c r="C191" s="22"/>
      <c r="D191" s="22"/>
      <c r="E191" s="22"/>
      <c r="F191" s="19">
        <f t="shared" ref="F191:P191" si="80">_xlfn.STDEV.S(F3:F184)</f>
        <v>0.42201142814496129</v>
      </c>
      <c r="G191" s="19">
        <f t="shared" si="80"/>
        <v>0.46575078761761951</v>
      </c>
      <c r="H191" s="19">
        <f t="shared" si="80"/>
        <v>0.46352074942608001</v>
      </c>
      <c r="I191" s="19">
        <f t="shared" si="80"/>
        <v>0.48487498413298169</v>
      </c>
      <c r="J191" s="19">
        <f t="shared" si="80"/>
        <v>0.48453161866680139</v>
      </c>
      <c r="K191" s="19">
        <f t="shared" si="80"/>
        <v>0.48228231627982437</v>
      </c>
      <c r="L191" s="19">
        <f t="shared" si="80"/>
        <v>0.47802970273217843</v>
      </c>
      <c r="M191" s="19">
        <f t="shared" si="80"/>
        <v>0.48649011263938913</v>
      </c>
      <c r="N191" s="19">
        <f t="shared" si="80"/>
        <v>0.48724029059099144</v>
      </c>
      <c r="O191" s="19">
        <f t="shared" si="80"/>
        <v>0.49957044665610162</v>
      </c>
      <c r="P191" s="19">
        <f t="shared" si="80"/>
        <v>0.49076552203956969</v>
      </c>
      <c r="Q191" s="19">
        <f t="shared" ref="Q191:BS191" si="81">_xlfn.STDEV.S(Q3:Q184)</f>
        <v>0.39024781718172102</v>
      </c>
      <c r="R191" s="19">
        <f t="shared" si="81"/>
        <v>0.29725249584033758</v>
      </c>
      <c r="S191" s="19">
        <f t="shared" si="81"/>
        <v>0.32518083316429602</v>
      </c>
      <c r="T191" s="19">
        <f t="shared" si="81"/>
        <v>0.3337138509610349</v>
      </c>
      <c r="U191" s="19">
        <f t="shared" si="81"/>
        <v>0.31835154922644676</v>
      </c>
      <c r="V191" s="19">
        <f t="shared" si="81"/>
        <v>0.31192514694602191</v>
      </c>
      <c r="W191" s="19">
        <f t="shared" si="81"/>
        <v>0.32119782701185101</v>
      </c>
      <c r="X191" s="19">
        <f t="shared" si="81"/>
        <v>0.30116054591962188</v>
      </c>
      <c r="Y191" s="19">
        <f t="shared" si="81"/>
        <v>0.3218090217996194</v>
      </c>
      <c r="Z191" s="19">
        <f t="shared" si="81"/>
        <v>0.27274190990816227</v>
      </c>
      <c r="AA191" s="19">
        <f t="shared" si="81"/>
        <v>0.27092830757774239</v>
      </c>
      <c r="AB191" s="19">
        <f t="shared" si="81"/>
        <v>0.36115755925730747</v>
      </c>
      <c r="AC191" s="19">
        <f t="shared" si="81"/>
        <v>0.28191557395227324</v>
      </c>
      <c r="AD191" s="19">
        <f t="shared" si="81"/>
        <v>0.27140995990684214</v>
      </c>
      <c r="AE191" s="19">
        <f t="shared" si="81"/>
        <v>0.23536549459929892</v>
      </c>
      <c r="AF191" s="19">
        <f t="shared" si="81"/>
        <v>0.26540582429993315</v>
      </c>
      <c r="AG191" s="19">
        <f t="shared" si="81"/>
        <v>0.24417874523238017</v>
      </c>
      <c r="AH191" s="19">
        <f t="shared" si="81"/>
        <v>0.27648920592264642</v>
      </c>
      <c r="AI191" s="19">
        <f t="shared" si="81"/>
        <v>0.30116054591962188</v>
      </c>
      <c r="AJ191" s="19">
        <f t="shared" si="81"/>
        <v>0.2803738506423718</v>
      </c>
      <c r="AK191" s="19">
        <f t="shared" si="81"/>
        <v>0.23534778263068437</v>
      </c>
      <c r="AL191" s="19">
        <f t="shared" si="81"/>
        <v>0.24697101553594841</v>
      </c>
      <c r="AM191" s="19">
        <f t="shared" si="81"/>
        <v>1.2954203313120773E-2</v>
      </c>
      <c r="AN191" s="19">
        <f t="shared" si="81"/>
        <v>1.285922833256869E-2</v>
      </c>
      <c r="AO191" s="19">
        <f t="shared" si="81"/>
        <v>1.2910278693432415E-2</v>
      </c>
      <c r="AP191" s="19">
        <f t="shared" si="81"/>
        <v>1.4304629395279404E-2</v>
      </c>
      <c r="AQ191" s="19">
        <f t="shared" si="81"/>
        <v>1.4084336984182705E-2</v>
      </c>
      <c r="AR191" s="19">
        <f t="shared" si="81"/>
        <v>1.1004256295393774E-2</v>
      </c>
      <c r="AS191" s="19">
        <f t="shared" si="81"/>
        <v>1.1802957685386476E-2</v>
      </c>
      <c r="AT191" s="19">
        <f t="shared" si="81"/>
        <v>9.5721337002118625E-3</v>
      </c>
      <c r="AU191" s="19">
        <f t="shared" si="81"/>
        <v>1.1923021487890074E-2</v>
      </c>
      <c r="AV191" s="19">
        <f t="shared" si="81"/>
        <v>1.2295314634200345E-2</v>
      </c>
      <c r="AW191" s="19">
        <f t="shared" si="81"/>
        <v>1.3459885846848676E-2</v>
      </c>
      <c r="AX191" s="19">
        <f t="shared" si="81"/>
        <v>0.38473452411338188</v>
      </c>
      <c r="AY191" s="19">
        <f t="shared" si="81"/>
        <v>0.35706663247545239</v>
      </c>
      <c r="AZ191" s="19">
        <f t="shared" si="81"/>
        <v>0.98701555880854697</v>
      </c>
      <c r="BA191" s="19">
        <f t="shared" si="81"/>
        <v>0.99472291830967996</v>
      </c>
      <c r="BB191" s="19">
        <f t="shared" si="81"/>
        <v>0.76352491578841297</v>
      </c>
      <c r="BC191" s="19">
        <f t="shared" si="81"/>
        <v>0.99370639812607864</v>
      </c>
      <c r="BD191" s="19">
        <f t="shared" si="81"/>
        <v>1.049130431675998</v>
      </c>
      <c r="BE191" s="19">
        <f t="shared" si="81"/>
        <v>2.5715908238052503</v>
      </c>
      <c r="BF191" s="19">
        <f t="shared" si="81"/>
        <v>3.4271372661843942</v>
      </c>
      <c r="BG191" s="19">
        <f t="shared" si="81"/>
        <v>8.5333027916987554</v>
      </c>
      <c r="BH191" s="19">
        <f t="shared" si="81"/>
        <v>12.33996504954496</v>
      </c>
      <c r="BI191" s="19">
        <f t="shared" si="81"/>
        <v>0.35027000389735358</v>
      </c>
      <c r="BJ191" s="19">
        <f t="shared" si="81"/>
        <v>0.31759759585158198</v>
      </c>
      <c r="BK191" s="19">
        <f t="shared" si="81"/>
        <v>0.34706337402097365</v>
      </c>
      <c r="BL191" s="19">
        <f t="shared" si="81"/>
        <v>0.36343861774167502</v>
      </c>
      <c r="BM191" s="19">
        <f t="shared" si="81"/>
        <v>0.36546723219223254</v>
      </c>
      <c r="BN191" s="19">
        <f t="shared" si="81"/>
        <v>0.39621038697154148</v>
      </c>
      <c r="BO191" s="19">
        <f t="shared" si="81"/>
        <v>0.41752784567703843</v>
      </c>
      <c r="BP191" s="19">
        <f t="shared" si="81"/>
        <v>0.4264414009760798</v>
      </c>
      <c r="BQ191" s="19">
        <f t="shared" si="81"/>
        <v>0.48679603398411347</v>
      </c>
      <c r="BR191" s="19">
        <f t="shared" si="81"/>
        <v>0.5001708525592321</v>
      </c>
      <c r="BS191" s="19">
        <f t="shared" si="81"/>
        <v>0.49836333439760133</v>
      </c>
    </row>
    <row r="192" spans="1:148" x14ac:dyDescent="0.2">
      <c r="A192" s="112" t="s">
        <v>4084</v>
      </c>
      <c r="B192" s="112"/>
      <c r="C192" s="112"/>
      <c r="D192" s="112"/>
      <c r="E192" s="112"/>
      <c r="F192" s="112">
        <f t="shared" ref="F192:AL192" si="82">SMALL(F3:F185,1)</f>
        <v>0</v>
      </c>
      <c r="G192" s="112">
        <f t="shared" si="82"/>
        <v>0</v>
      </c>
      <c r="H192" s="112">
        <f t="shared" si="82"/>
        <v>0</v>
      </c>
      <c r="I192" s="112">
        <f t="shared" si="82"/>
        <v>0</v>
      </c>
      <c r="J192" s="112">
        <f t="shared" si="82"/>
        <v>0</v>
      </c>
      <c r="K192" s="112">
        <f t="shared" si="82"/>
        <v>0</v>
      </c>
      <c r="L192" s="112">
        <f t="shared" si="82"/>
        <v>0</v>
      </c>
      <c r="M192" s="112">
        <f t="shared" si="82"/>
        <v>0</v>
      </c>
      <c r="N192" s="112">
        <f t="shared" si="82"/>
        <v>0</v>
      </c>
      <c r="O192" s="112">
        <f t="shared" si="82"/>
        <v>0</v>
      </c>
      <c r="P192" s="112">
        <f t="shared" si="82"/>
        <v>0</v>
      </c>
      <c r="Q192" s="112">
        <f t="shared" si="82"/>
        <v>0</v>
      </c>
      <c r="R192" s="112">
        <f t="shared" si="82"/>
        <v>0</v>
      </c>
      <c r="S192" s="112">
        <f t="shared" si="82"/>
        <v>0</v>
      </c>
      <c r="T192" s="112">
        <f t="shared" si="82"/>
        <v>0</v>
      </c>
      <c r="U192" s="112">
        <f t="shared" si="82"/>
        <v>0</v>
      </c>
      <c r="V192" s="112">
        <f t="shared" si="82"/>
        <v>0</v>
      </c>
      <c r="W192" s="112">
        <f t="shared" si="82"/>
        <v>0</v>
      </c>
      <c r="X192" s="112">
        <f t="shared" si="82"/>
        <v>0</v>
      </c>
      <c r="Y192" s="112">
        <f t="shared" si="82"/>
        <v>0</v>
      </c>
      <c r="Z192" s="112">
        <f t="shared" si="82"/>
        <v>0</v>
      </c>
      <c r="AA192" s="112">
        <f t="shared" si="82"/>
        <v>0</v>
      </c>
      <c r="AB192" s="112">
        <f t="shared" si="82"/>
        <v>0</v>
      </c>
      <c r="AC192" s="112">
        <f t="shared" si="82"/>
        <v>0</v>
      </c>
      <c r="AD192" s="112">
        <f t="shared" si="82"/>
        <v>0</v>
      </c>
      <c r="AE192" s="112">
        <f t="shared" si="82"/>
        <v>0</v>
      </c>
      <c r="AF192" s="112">
        <f t="shared" si="82"/>
        <v>0</v>
      </c>
      <c r="AG192" s="112">
        <f t="shared" si="82"/>
        <v>0</v>
      </c>
      <c r="AH192" s="112">
        <f t="shared" si="82"/>
        <v>0</v>
      </c>
      <c r="AI192" s="112">
        <f t="shared" si="82"/>
        <v>0</v>
      </c>
      <c r="AJ192" s="112">
        <f t="shared" si="82"/>
        <v>0</v>
      </c>
      <c r="AK192" s="112">
        <f t="shared" si="82"/>
        <v>0</v>
      </c>
      <c r="AL192" s="112">
        <f t="shared" si="82"/>
        <v>0</v>
      </c>
      <c r="AM192" s="112">
        <f t="shared" ref="AM192:AV192" si="83">SMALL(AM3:AM185,1)</f>
        <v>4.92005E-4</v>
      </c>
      <c r="AN192" s="112">
        <f t="shared" si="83"/>
        <v>3.1405600000000001E-3</v>
      </c>
      <c r="AO192" s="112">
        <f t="shared" si="83"/>
        <v>7.9947600000000007E-6</v>
      </c>
      <c r="AP192" s="112">
        <f t="shared" si="83"/>
        <v>1.7626300000000001E-3</v>
      </c>
      <c r="AQ192" s="112">
        <f t="shared" si="83"/>
        <v>7.3561899999999996E-4</v>
      </c>
      <c r="AR192" s="112">
        <f t="shared" si="83"/>
        <v>3.4755400000000003E-5</v>
      </c>
      <c r="AS192" s="112">
        <f t="shared" si="83"/>
        <v>2.3960800000000001E-3</v>
      </c>
      <c r="AT192" s="112">
        <f t="shared" si="83"/>
        <v>2.7718299999999999E-3</v>
      </c>
      <c r="AU192" s="112">
        <f t="shared" si="83"/>
        <v>5.5791100000000002E-4</v>
      </c>
      <c r="AV192" s="112">
        <f t="shared" si="83"/>
        <v>4.3676199999999999E-4</v>
      </c>
      <c r="AW192" s="112">
        <f t="shared" ref="AW192:BS192" si="84">SMALL(AW3:AW185,1)</f>
        <v>2.0569199999999998E-3</v>
      </c>
      <c r="AX192" s="112">
        <f t="shared" si="84"/>
        <v>0</v>
      </c>
      <c r="AY192" s="112">
        <f t="shared" si="84"/>
        <v>0</v>
      </c>
      <c r="AZ192" s="112">
        <f t="shared" si="84"/>
        <v>0</v>
      </c>
      <c r="BA192" s="112">
        <f t="shared" si="84"/>
        <v>0</v>
      </c>
      <c r="BB192" s="112">
        <f t="shared" si="84"/>
        <v>0</v>
      </c>
      <c r="BC192" s="112">
        <f t="shared" si="84"/>
        <v>0</v>
      </c>
      <c r="BD192" s="112">
        <f t="shared" si="84"/>
        <v>0</v>
      </c>
      <c r="BE192" s="112">
        <f t="shared" si="84"/>
        <v>0</v>
      </c>
      <c r="BF192" s="112">
        <f t="shared" si="84"/>
        <v>0</v>
      </c>
      <c r="BG192" s="112">
        <f t="shared" si="84"/>
        <v>0</v>
      </c>
      <c r="BH192" s="112">
        <f t="shared" si="84"/>
        <v>0</v>
      </c>
      <c r="BI192" s="112">
        <f t="shared" si="84"/>
        <v>0</v>
      </c>
      <c r="BJ192" s="112">
        <f t="shared" si="84"/>
        <v>0</v>
      </c>
      <c r="BK192" s="112">
        <f t="shared" si="84"/>
        <v>0</v>
      </c>
      <c r="BL192" s="112">
        <f t="shared" si="84"/>
        <v>0</v>
      </c>
      <c r="BM192" s="112">
        <f t="shared" si="84"/>
        <v>0</v>
      </c>
      <c r="BN192" s="112">
        <f t="shared" si="84"/>
        <v>0</v>
      </c>
      <c r="BO192" s="112">
        <f t="shared" si="84"/>
        <v>0</v>
      </c>
      <c r="BP192" s="112">
        <f t="shared" si="84"/>
        <v>0</v>
      </c>
      <c r="BQ192" s="112">
        <f t="shared" si="84"/>
        <v>0</v>
      </c>
      <c r="BR192" s="112">
        <f t="shared" si="84"/>
        <v>0</v>
      </c>
      <c r="BS192" s="112">
        <f t="shared" si="84"/>
        <v>0</v>
      </c>
    </row>
    <row r="193" spans="1:71" x14ac:dyDescent="0.2">
      <c r="A193" s="22" t="s">
        <v>4085</v>
      </c>
      <c r="B193" s="22"/>
      <c r="C193" s="22"/>
      <c r="D193" s="22"/>
      <c r="E193" s="22"/>
      <c r="F193" s="19">
        <f t="shared" ref="F193:AL193" si="85">LARGE(F3:F185,1)</f>
        <v>1</v>
      </c>
      <c r="G193" s="19">
        <f t="shared" si="85"/>
        <v>1</v>
      </c>
      <c r="H193" s="19">
        <f t="shared" si="85"/>
        <v>1</v>
      </c>
      <c r="I193" s="19">
        <f t="shared" si="85"/>
        <v>1</v>
      </c>
      <c r="J193" s="19">
        <f t="shared" si="85"/>
        <v>1</v>
      </c>
      <c r="K193" s="19">
        <f t="shared" si="85"/>
        <v>1</v>
      </c>
      <c r="L193" s="19">
        <f t="shared" si="85"/>
        <v>1</v>
      </c>
      <c r="M193" s="19">
        <f t="shared" si="85"/>
        <v>1</v>
      </c>
      <c r="N193" s="19">
        <f t="shared" si="85"/>
        <v>1</v>
      </c>
      <c r="O193" s="19">
        <f t="shared" si="85"/>
        <v>1</v>
      </c>
      <c r="P193" s="19">
        <f t="shared" si="85"/>
        <v>1</v>
      </c>
      <c r="Q193" s="19">
        <f t="shared" si="85"/>
        <v>1</v>
      </c>
      <c r="R193" s="19">
        <f t="shared" si="85"/>
        <v>1</v>
      </c>
      <c r="S193" s="19">
        <f t="shared" si="85"/>
        <v>1</v>
      </c>
      <c r="T193" s="19">
        <f t="shared" si="85"/>
        <v>1</v>
      </c>
      <c r="U193" s="19">
        <f t="shared" si="85"/>
        <v>1</v>
      </c>
      <c r="V193" s="19">
        <f t="shared" si="85"/>
        <v>1</v>
      </c>
      <c r="W193" s="19">
        <f t="shared" si="85"/>
        <v>1</v>
      </c>
      <c r="X193" s="19">
        <f t="shared" si="85"/>
        <v>1</v>
      </c>
      <c r="Y193" s="19">
        <f t="shared" si="85"/>
        <v>1</v>
      </c>
      <c r="Z193" s="19">
        <f t="shared" si="85"/>
        <v>1</v>
      </c>
      <c r="AA193" s="19">
        <f t="shared" si="85"/>
        <v>1</v>
      </c>
      <c r="AB193" s="19">
        <f t="shared" si="85"/>
        <v>1</v>
      </c>
      <c r="AC193" s="19">
        <f t="shared" si="85"/>
        <v>1</v>
      </c>
      <c r="AD193" s="19">
        <f t="shared" si="85"/>
        <v>1</v>
      </c>
      <c r="AE193" s="19">
        <f t="shared" si="85"/>
        <v>1</v>
      </c>
      <c r="AF193" s="19">
        <f t="shared" si="85"/>
        <v>1</v>
      </c>
      <c r="AG193" s="19">
        <f t="shared" si="85"/>
        <v>1</v>
      </c>
      <c r="AH193" s="19">
        <f t="shared" si="85"/>
        <v>1</v>
      </c>
      <c r="AI193" s="19">
        <f t="shared" si="85"/>
        <v>1</v>
      </c>
      <c r="AJ193" s="19">
        <f t="shared" si="85"/>
        <v>1</v>
      </c>
      <c r="AK193" s="19">
        <f t="shared" si="85"/>
        <v>1</v>
      </c>
      <c r="AL193" s="19">
        <f t="shared" si="85"/>
        <v>1</v>
      </c>
      <c r="AM193" s="19">
        <f>LARGE(AM3:AM185,1)</f>
        <v>8.8514399999999993E-2</v>
      </c>
      <c r="AN193" s="19">
        <f t="shared" ref="AN193:BS193" si="86">LARGE(AN3:AN185,1)</f>
        <v>0.10194</v>
      </c>
      <c r="AO193" s="19">
        <f t="shared" si="86"/>
        <v>0.105252</v>
      </c>
      <c r="AP193" s="19">
        <f t="shared" si="86"/>
        <v>0.105795</v>
      </c>
      <c r="AQ193" s="19">
        <f t="shared" si="86"/>
        <v>0.107422</v>
      </c>
      <c r="AR193" s="19">
        <f t="shared" si="86"/>
        <v>5.9512799999999998E-2</v>
      </c>
      <c r="AS193" s="19">
        <f t="shared" si="86"/>
        <v>9.9339899999999995E-2</v>
      </c>
      <c r="AT193" s="19">
        <f t="shared" si="86"/>
        <v>5.6807400000000001E-2</v>
      </c>
      <c r="AU193" s="19">
        <f t="shared" si="86"/>
        <v>6.7718399999999998E-2</v>
      </c>
      <c r="AV193" s="19">
        <f t="shared" si="86"/>
        <v>6.6588800000000004E-2</v>
      </c>
      <c r="AW193" s="19">
        <f t="shared" si="86"/>
        <v>9.4450999999999993E-2</v>
      </c>
      <c r="AX193" s="19">
        <f t="shared" si="86"/>
        <v>2</v>
      </c>
      <c r="AY193" s="19">
        <f t="shared" si="86"/>
        <v>2</v>
      </c>
      <c r="AZ193" s="19">
        <f t="shared" si="86"/>
        <v>7</v>
      </c>
      <c r="BA193" s="19">
        <f t="shared" si="86"/>
        <v>9</v>
      </c>
      <c r="BB193" s="19">
        <f t="shared" si="86"/>
        <v>6</v>
      </c>
      <c r="BC193" s="19">
        <f t="shared" si="86"/>
        <v>8</v>
      </c>
      <c r="BD193" s="19">
        <f t="shared" si="86"/>
        <v>6</v>
      </c>
      <c r="BE193" s="19">
        <f t="shared" si="86"/>
        <v>19</v>
      </c>
      <c r="BF193" s="19">
        <f t="shared" si="86"/>
        <v>18</v>
      </c>
      <c r="BG193" s="19">
        <f t="shared" si="86"/>
        <v>50</v>
      </c>
      <c r="BH193" s="19">
        <f t="shared" si="86"/>
        <v>93</v>
      </c>
      <c r="BI193" s="19">
        <f t="shared" si="86"/>
        <v>1</v>
      </c>
      <c r="BJ193" s="19">
        <f t="shared" si="86"/>
        <v>1</v>
      </c>
      <c r="BK193" s="19">
        <f t="shared" si="86"/>
        <v>1</v>
      </c>
      <c r="BL193" s="19">
        <f t="shared" si="86"/>
        <v>1</v>
      </c>
      <c r="BM193" s="19">
        <f t="shared" si="86"/>
        <v>1</v>
      </c>
      <c r="BN193" s="19">
        <f t="shared" si="86"/>
        <v>1</v>
      </c>
      <c r="BO193" s="19">
        <f t="shared" si="86"/>
        <v>1</v>
      </c>
      <c r="BP193" s="19">
        <f t="shared" si="86"/>
        <v>1</v>
      </c>
      <c r="BQ193" s="19">
        <f t="shared" si="86"/>
        <v>1</v>
      </c>
      <c r="BR193" s="19">
        <f t="shared" si="86"/>
        <v>1</v>
      </c>
      <c r="BS193" s="19">
        <f t="shared" si="86"/>
        <v>1</v>
      </c>
    </row>
    <row r="194" spans="1:71" x14ac:dyDescent="0.2">
      <c r="A194" s="111" t="s">
        <v>4086</v>
      </c>
      <c r="B194" s="111"/>
      <c r="C194" s="111"/>
      <c r="D194" s="111"/>
      <c r="E194" s="111"/>
      <c r="F194" s="78">
        <f>MEDIAN(F3:F184)</f>
        <v>0</v>
      </c>
      <c r="G194" s="78">
        <f t="shared" ref="G194:BR194" si="87">MEDIAN(G3:G184)</f>
        <v>0</v>
      </c>
      <c r="H194" s="78">
        <f t="shared" si="87"/>
        <v>0</v>
      </c>
      <c r="I194" s="78">
        <f t="shared" si="87"/>
        <v>0</v>
      </c>
      <c r="J194" s="78">
        <f t="shared" si="87"/>
        <v>0</v>
      </c>
      <c r="K194" s="78">
        <f t="shared" si="87"/>
        <v>0</v>
      </c>
      <c r="L194" s="78">
        <f t="shared" si="87"/>
        <v>0</v>
      </c>
      <c r="M194" s="78">
        <f t="shared" si="87"/>
        <v>0</v>
      </c>
      <c r="N194" s="78">
        <f t="shared" si="87"/>
        <v>0</v>
      </c>
      <c r="O194" s="78">
        <f t="shared" si="87"/>
        <v>0</v>
      </c>
      <c r="P194" s="78">
        <f t="shared" si="87"/>
        <v>1</v>
      </c>
      <c r="Q194" s="78">
        <f t="shared" si="87"/>
        <v>1</v>
      </c>
      <c r="R194" s="78">
        <f t="shared" si="87"/>
        <v>1</v>
      </c>
      <c r="S194" s="78">
        <f t="shared" si="87"/>
        <v>1</v>
      </c>
      <c r="T194" s="78">
        <f t="shared" si="87"/>
        <v>1</v>
      </c>
      <c r="U194" s="78">
        <f t="shared" si="87"/>
        <v>1</v>
      </c>
      <c r="V194" s="78">
        <f t="shared" si="87"/>
        <v>1</v>
      </c>
      <c r="W194" s="78">
        <f t="shared" si="87"/>
        <v>1</v>
      </c>
      <c r="X194" s="78">
        <f t="shared" si="87"/>
        <v>1</v>
      </c>
      <c r="Y194" s="78">
        <f t="shared" si="87"/>
        <v>1</v>
      </c>
      <c r="Z194" s="78">
        <f t="shared" si="87"/>
        <v>1</v>
      </c>
      <c r="AA194" s="78">
        <f t="shared" si="87"/>
        <v>1</v>
      </c>
      <c r="AB194" s="78">
        <f t="shared" si="87"/>
        <v>1</v>
      </c>
      <c r="AC194" s="78">
        <f t="shared" si="87"/>
        <v>1</v>
      </c>
      <c r="AD194" s="78">
        <f t="shared" si="87"/>
        <v>1</v>
      </c>
      <c r="AE194" s="78">
        <f t="shared" si="87"/>
        <v>1</v>
      </c>
      <c r="AF194" s="78">
        <f t="shared" si="87"/>
        <v>1</v>
      </c>
      <c r="AG194" s="78">
        <f t="shared" si="87"/>
        <v>1</v>
      </c>
      <c r="AH194" s="78">
        <f t="shared" si="87"/>
        <v>1</v>
      </c>
      <c r="AI194" s="78">
        <f t="shared" si="87"/>
        <v>1</v>
      </c>
      <c r="AJ194" s="78">
        <f t="shared" si="87"/>
        <v>1</v>
      </c>
      <c r="AK194" s="78">
        <f t="shared" si="87"/>
        <v>1</v>
      </c>
      <c r="AL194" s="78">
        <f t="shared" si="87"/>
        <v>1</v>
      </c>
      <c r="AM194" s="78">
        <f t="shared" si="87"/>
        <v>2.8781600000000001E-2</v>
      </c>
      <c r="AN194" s="78">
        <f t="shared" si="87"/>
        <v>2.9083100000000001E-2</v>
      </c>
      <c r="AO194" s="78">
        <f t="shared" si="87"/>
        <v>2.95348E-2</v>
      </c>
      <c r="AP194" s="78">
        <f t="shared" si="87"/>
        <v>3.047565E-2</v>
      </c>
      <c r="AQ194" s="78">
        <f t="shared" si="87"/>
        <v>3.1773800000000005E-2</v>
      </c>
      <c r="AR194" s="78">
        <f t="shared" si="87"/>
        <v>3.1407400000000002E-2</v>
      </c>
      <c r="AS194" s="78">
        <f t="shared" si="87"/>
        <v>3.142615E-2</v>
      </c>
      <c r="AT194" s="78">
        <f t="shared" si="87"/>
        <v>3.1670199999999996E-2</v>
      </c>
      <c r="AU194" s="78">
        <f t="shared" si="87"/>
        <v>3.1910549999999996E-2</v>
      </c>
      <c r="AV194" s="78">
        <f t="shared" si="87"/>
        <v>3.2621999999999998E-2</v>
      </c>
      <c r="AW194" s="78">
        <f t="shared" si="87"/>
        <v>3.5760700000000006E-2</v>
      </c>
      <c r="AX194" s="78">
        <f t="shared" si="87"/>
        <v>0</v>
      </c>
      <c r="AY194" s="78">
        <f t="shared" si="87"/>
        <v>0</v>
      </c>
      <c r="AZ194" s="78">
        <f t="shared" si="87"/>
        <v>0</v>
      </c>
      <c r="BA194" s="78">
        <f t="shared" si="87"/>
        <v>0</v>
      </c>
      <c r="BB194" s="78">
        <f t="shared" si="87"/>
        <v>0</v>
      </c>
      <c r="BC194" s="78">
        <f t="shared" si="87"/>
        <v>0</v>
      </c>
      <c r="BD194" s="78">
        <f t="shared" si="87"/>
        <v>0</v>
      </c>
      <c r="BE194" s="78">
        <f t="shared" si="87"/>
        <v>0</v>
      </c>
      <c r="BF194" s="78">
        <f t="shared" si="87"/>
        <v>0</v>
      </c>
      <c r="BG194" s="78">
        <f t="shared" si="87"/>
        <v>0</v>
      </c>
      <c r="BH194" s="78">
        <f t="shared" si="87"/>
        <v>1</v>
      </c>
      <c r="BI194" s="78">
        <f t="shared" si="87"/>
        <v>0</v>
      </c>
      <c r="BJ194" s="78">
        <f t="shared" si="87"/>
        <v>0</v>
      </c>
      <c r="BK194" s="78">
        <f t="shared" si="87"/>
        <v>0</v>
      </c>
      <c r="BL194" s="78">
        <f t="shared" si="87"/>
        <v>0</v>
      </c>
      <c r="BM194" s="78">
        <f t="shared" si="87"/>
        <v>0</v>
      </c>
      <c r="BN194" s="78">
        <f t="shared" si="87"/>
        <v>0</v>
      </c>
      <c r="BO194" s="78">
        <f t="shared" si="87"/>
        <v>0</v>
      </c>
      <c r="BP194" s="78">
        <f t="shared" si="87"/>
        <v>0</v>
      </c>
      <c r="BQ194" s="78">
        <f t="shared" si="87"/>
        <v>0</v>
      </c>
      <c r="BR194" s="78">
        <f t="shared" si="87"/>
        <v>0</v>
      </c>
      <c r="BS194" s="78">
        <f t="shared" ref="BS194" si="88">MEDIAN(BS3:BS184)</f>
        <v>1</v>
      </c>
    </row>
    <row r="195" spans="1:71" x14ac:dyDescent="0.2">
      <c r="A195" s="22"/>
      <c r="B195" s="22"/>
      <c r="C195" s="22"/>
      <c r="D195" s="22"/>
      <c r="E195" s="22"/>
    </row>
    <row r="196" spans="1:71" x14ac:dyDescent="0.2">
      <c r="A196" s="334" t="s">
        <v>4152</v>
      </c>
      <c r="B196" s="333"/>
      <c r="C196" s="22"/>
      <c r="D196" s="22"/>
      <c r="E196" s="22"/>
    </row>
    <row r="197" spans="1:71" x14ac:dyDescent="0.2">
      <c r="A197" s="181" t="s">
        <v>4597</v>
      </c>
      <c r="B197" s="215">
        <f>SUM(F188:P188)</f>
        <v>1262</v>
      </c>
      <c r="C197" s="22"/>
      <c r="D197" s="22"/>
      <c r="Q197" s="35"/>
      <c r="AM197" s="19" t="s">
        <v>4087</v>
      </c>
      <c r="AO197" s="19" t="s">
        <v>4088</v>
      </c>
    </row>
    <row r="198" spans="1:71" x14ac:dyDescent="0.2">
      <c r="A198" s="220" t="s">
        <v>4111</v>
      </c>
      <c r="B198" s="215">
        <f>SUM(F188:H188)</f>
        <v>286</v>
      </c>
      <c r="G198" s="71"/>
      <c r="H198" s="71"/>
      <c r="K198" s="71"/>
      <c r="AM198" s="19">
        <f>SUM(AM188:AW188)</f>
        <v>1177</v>
      </c>
      <c r="AO198" s="19">
        <f>SUM(BI188:BS188)</f>
        <v>1216</v>
      </c>
    </row>
    <row r="199" spans="1:71" x14ac:dyDescent="0.2">
      <c r="A199" s="181" t="s">
        <v>4113</v>
      </c>
      <c r="B199" s="215">
        <f>SUM(I188:M188)</f>
        <v>571</v>
      </c>
      <c r="C199" s="22"/>
      <c r="D199" s="22"/>
      <c r="AM199" s="19">
        <f>SUM(AM188:AO188)</f>
        <v>245</v>
      </c>
      <c r="AO199" s="19">
        <f>SUM(BI188:BK188)</f>
        <v>268</v>
      </c>
      <c r="BI199" s="19">
        <f>SUM(BI188:BS188)</f>
        <v>1216</v>
      </c>
    </row>
    <row r="200" spans="1:71" x14ac:dyDescent="0.2">
      <c r="A200" s="184" t="s">
        <v>4114</v>
      </c>
      <c r="B200" s="231">
        <f>SUM(N188:P188)</f>
        <v>405</v>
      </c>
      <c r="C200" s="22"/>
      <c r="D200" s="22"/>
      <c r="AM200" s="19">
        <f>SUM(AP188:AT188)</f>
        <v>541</v>
      </c>
      <c r="AO200" s="19">
        <f>SUM(BL188:BP188)</f>
        <v>552</v>
      </c>
    </row>
    <row r="201" spans="1:71" x14ac:dyDescent="0.2">
      <c r="A201" s="22"/>
      <c r="C201" s="22"/>
      <c r="D201" s="22"/>
      <c r="AM201" s="19">
        <f>SUM(AU188:AW188)</f>
        <v>391</v>
      </c>
      <c r="AO201" s="19">
        <f>SUM(BQ188:BS188)</f>
        <v>396</v>
      </c>
    </row>
    <row r="202" spans="1:71" x14ac:dyDescent="0.2">
      <c r="A202" s="22"/>
      <c r="B202" s="22"/>
      <c r="C202" s="22"/>
      <c r="D202" s="22"/>
      <c r="E202" s="22"/>
    </row>
    <row r="203" spans="1:71" x14ac:dyDescent="0.2">
      <c r="A203" s="22"/>
      <c r="B203" s="22"/>
      <c r="C203" s="22"/>
      <c r="D203" s="22"/>
      <c r="E203" s="22"/>
    </row>
    <row r="204" spans="1:71" x14ac:dyDescent="0.2">
      <c r="A204" s="22"/>
      <c r="B204" s="22"/>
      <c r="C204" s="22"/>
      <c r="D204" s="22"/>
      <c r="E204" s="22"/>
    </row>
    <row r="205" spans="1:71" x14ac:dyDescent="0.2">
      <c r="A205" s="22"/>
      <c r="B205" s="22"/>
      <c r="C205" s="22"/>
      <c r="D205" s="22"/>
      <c r="E205" s="22"/>
    </row>
    <row r="206" spans="1:71" x14ac:dyDescent="0.2">
      <c r="A206" s="22"/>
      <c r="B206" s="22"/>
      <c r="C206" s="22"/>
      <c r="D206" s="22"/>
      <c r="E206" s="22"/>
    </row>
    <row r="207" spans="1:71" x14ac:dyDescent="0.2">
      <c r="A207" s="22"/>
      <c r="B207" s="22"/>
      <c r="C207" s="22"/>
      <c r="D207" s="22"/>
      <c r="E207" s="22"/>
    </row>
    <row r="208" spans="1:71" x14ac:dyDescent="0.2">
      <c r="A208" s="22"/>
      <c r="B208" s="22"/>
      <c r="C208" s="22"/>
      <c r="D208" s="22"/>
      <c r="E208" s="22"/>
    </row>
    <row r="209" spans="1:5" x14ac:dyDescent="0.2">
      <c r="A209" s="22"/>
      <c r="B209" s="22"/>
      <c r="C209" s="22"/>
      <c r="D209" s="22"/>
      <c r="E209" s="22"/>
    </row>
  </sheetData>
  <mergeCells count="13">
    <mergeCell ref="DL1:DV1"/>
    <mergeCell ref="DW1:EG1"/>
    <mergeCell ref="EH1:ER1"/>
    <mergeCell ref="DA1:DK1"/>
    <mergeCell ref="F1:P1"/>
    <mergeCell ref="Q1:AA1"/>
    <mergeCell ref="AB1:AL1"/>
    <mergeCell ref="AM1:AW1"/>
    <mergeCell ref="AX1:BH1"/>
    <mergeCell ref="BI1:BS1"/>
    <mergeCell ref="BT1:CD1"/>
    <mergeCell ref="CE1:CO1"/>
    <mergeCell ref="CP1:CZ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75B4A-8527-4ADF-BDD5-35C67A11BB11}">
  <dimension ref="A1:FB204"/>
  <sheetViews>
    <sheetView showGridLines="0" topLeftCell="EJ1" workbookViewId="0">
      <selection activeCell="FA27" sqref="FA27"/>
    </sheetView>
  </sheetViews>
  <sheetFormatPr baseColWidth="10" defaultColWidth="9" defaultRowHeight="16" x14ac:dyDescent="0.2"/>
  <cols>
    <col min="1" max="1" width="20.6640625" style="195" customWidth="1"/>
    <col min="2" max="2" width="61.1640625" style="195" customWidth="1"/>
    <col min="3" max="3" width="20.1640625" style="195" bestFit="1" customWidth="1"/>
    <col min="4" max="36" width="9" style="195"/>
    <col min="37" max="47" width="10.6640625" style="195" bestFit="1" customWidth="1"/>
    <col min="48" max="164" width="9" style="195"/>
    <col min="165" max="165" width="32.6640625" style="195" customWidth="1"/>
    <col min="166" max="16384" width="9" style="195"/>
  </cols>
  <sheetData>
    <row r="1" spans="1:158" x14ac:dyDescent="0.2">
      <c r="A1" s="347" t="s">
        <v>0</v>
      </c>
      <c r="B1" s="348" t="s">
        <v>4541</v>
      </c>
      <c r="C1" s="353" t="s">
        <v>2</v>
      </c>
      <c r="D1" s="366" t="s">
        <v>4026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6" t="s">
        <v>4027</v>
      </c>
      <c r="P1" s="367"/>
      <c r="Q1" s="367"/>
      <c r="R1" s="367"/>
      <c r="S1" s="367"/>
      <c r="T1" s="367"/>
      <c r="U1" s="367"/>
      <c r="V1" s="367"/>
      <c r="W1" s="367"/>
      <c r="X1" s="367"/>
      <c r="Y1" s="365"/>
      <c r="Z1" s="366" t="s">
        <v>4028</v>
      </c>
      <c r="AA1" s="367"/>
      <c r="AB1" s="367"/>
      <c r="AC1" s="367"/>
      <c r="AD1" s="367"/>
      <c r="AE1" s="367"/>
      <c r="AF1" s="367"/>
      <c r="AG1" s="367"/>
      <c r="AH1" s="367"/>
      <c r="AI1" s="367"/>
      <c r="AJ1" s="365"/>
      <c r="AK1" s="364" t="s">
        <v>4029</v>
      </c>
      <c r="AL1" s="362"/>
      <c r="AM1" s="362"/>
      <c r="AN1" s="362"/>
      <c r="AO1" s="362"/>
      <c r="AP1" s="362"/>
      <c r="AQ1" s="362"/>
      <c r="AR1" s="362"/>
      <c r="AS1" s="362"/>
      <c r="AT1" s="362"/>
      <c r="AU1" s="363"/>
      <c r="AV1" s="364" t="s">
        <v>4608</v>
      </c>
      <c r="AW1" s="362"/>
      <c r="AX1" s="362"/>
      <c r="AY1" s="362"/>
      <c r="AZ1" s="362"/>
      <c r="BA1" s="362"/>
      <c r="BB1" s="362"/>
      <c r="BC1" s="362"/>
      <c r="BD1" s="362"/>
      <c r="BE1" s="362"/>
      <c r="BF1" s="363"/>
      <c r="BG1" s="364" t="s">
        <v>4091</v>
      </c>
      <c r="BH1" s="362"/>
      <c r="BI1" s="362"/>
      <c r="BJ1" s="362"/>
      <c r="BK1" s="362"/>
      <c r="BL1" s="362"/>
      <c r="BM1" s="362"/>
      <c r="BN1" s="362"/>
      <c r="BO1" s="362"/>
      <c r="BP1" s="362"/>
      <c r="BQ1" s="363"/>
      <c r="BR1" s="364" t="s">
        <v>4076</v>
      </c>
      <c r="BS1" s="362"/>
      <c r="BT1" s="362"/>
      <c r="BU1" s="362"/>
      <c r="BV1" s="362"/>
      <c r="BW1" s="362"/>
      <c r="BX1" s="362"/>
      <c r="BY1" s="362"/>
      <c r="BZ1" s="362"/>
      <c r="CA1" s="362"/>
      <c r="CB1" s="362"/>
      <c r="CC1" s="362" t="s">
        <v>4077</v>
      </c>
      <c r="CD1" s="362"/>
      <c r="CE1" s="362"/>
      <c r="CF1" s="362"/>
      <c r="CG1" s="362"/>
      <c r="CH1" s="362"/>
      <c r="CI1" s="362"/>
      <c r="CJ1" s="362"/>
      <c r="CK1" s="362"/>
      <c r="CL1" s="362"/>
      <c r="CM1" s="362"/>
      <c r="CN1" s="362" t="s">
        <v>4078</v>
      </c>
      <c r="CO1" s="362"/>
      <c r="CP1" s="362"/>
      <c r="CQ1" s="362"/>
      <c r="CR1" s="362"/>
      <c r="CS1" s="362"/>
      <c r="CT1" s="362"/>
      <c r="CU1" s="362"/>
      <c r="CV1" s="362"/>
      <c r="CW1" s="362"/>
      <c r="CX1" s="363"/>
      <c r="CY1" s="364" t="s">
        <v>4031</v>
      </c>
      <c r="CZ1" s="362"/>
      <c r="DA1" s="362"/>
      <c r="DB1" s="362"/>
      <c r="DC1" s="362"/>
      <c r="DD1" s="362"/>
      <c r="DE1" s="362"/>
      <c r="DF1" s="362"/>
      <c r="DG1" s="362"/>
      <c r="DH1" s="362"/>
      <c r="DI1" s="362"/>
      <c r="DJ1" s="364" t="s">
        <v>4609</v>
      </c>
      <c r="DK1" s="362"/>
      <c r="DL1" s="362"/>
      <c r="DM1" s="362"/>
      <c r="DN1" s="362"/>
      <c r="DO1" s="362"/>
      <c r="DP1" s="362"/>
      <c r="DQ1" s="362"/>
      <c r="DR1" s="362"/>
      <c r="DS1" s="362"/>
      <c r="DT1" s="362"/>
      <c r="DU1" s="364" t="s">
        <v>4610</v>
      </c>
      <c r="DV1" s="362"/>
      <c r="DW1" s="362"/>
      <c r="DX1" s="362"/>
      <c r="DY1" s="362"/>
      <c r="DZ1" s="362"/>
      <c r="EA1" s="362"/>
      <c r="EB1" s="362"/>
      <c r="EC1" s="362"/>
      <c r="ED1" s="362"/>
      <c r="EE1" s="363"/>
      <c r="EF1" s="362" t="s">
        <v>3951</v>
      </c>
      <c r="EG1" s="362"/>
      <c r="EH1" s="362"/>
      <c r="EI1" s="362"/>
      <c r="EJ1" s="362"/>
      <c r="EK1" s="362"/>
      <c r="EL1" s="362"/>
      <c r="EM1" s="362"/>
      <c r="EN1" s="362"/>
      <c r="EO1" s="362"/>
      <c r="EP1" s="363"/>
      <c r="EQ1" s="364" t="s">
        <v>4032</v>
      </c>
      <c r="ER1" s="362"/>
      <c r="ES1" s="362"/>
      <c r="ET1" s="362"/>
      <c r="EU1" s="362"/>
      <c r="EV1" s="362"/>
      <c r="EW1" s="362"/>
      <c r="EX1" s="362"/>
      <c r="EY1" s="362"/>
      <c r="EZ1" s="362"/>
      <c r="FA1" s="363"/>
    </row>
    <row r="2" spans="1:158" x14ac:dyDescent="0.2">
      <c r="A2" s="262"/>
      <c r="B2" s="262"/>
      <c r="C2" s="263"/>
      <c r="D2" s="262">
        <v>2010</v>
      </c>
      <c r="E2" s="262">
        <v>2011</v>
      </c>
      <c r="F2" s="262">
        <v>2012</v>
      </c>
      <c r="G2" s="262">
        <v>2013</v>
      </c>
      <c r="H2" s="262">
        <v>2014</v>
      </c>
      <c r="I2" s="262">
        <v>2015</v>
      </c>
      <c r="J2" s="262">
        <v>2016</v>
      </c>
      <c r="K2" s="262">
        <v>2017</v>
      </c>
      <c r="L2" s="262">
        <v>2018</v>
      </c>
      <c r="M2" s="262">
        <v>2019</v>
      </c>
      <c r="N2" s="263">
        <v>2020</v>
      </c>
      <c r="O2" s="262">
        <v>2010</v>
      </c>
      <c r="P2" s="262">
        <v>2011</v>
      </c>
      <c r="Q2" s="262">
        <v>2012</v>
      </c>
      <c r="R2" s="262">
        <v>2013</v>
      </c>
      <c r="S2" s="262">
        <v>2014</v>
      </c>
      <c r="T2" s="262">
        <v>2015</v>
      </c>
      <c r="U2" s="262">
        <v>2016</v>
      </c>
      <c r="V2" s="262">
        <v>2017</v>
      </c>
      <c r="W2" s="262">
        <v>2018</v>
      </c>
      <c r="X2" s="262">
        <v>2019</v>
      </c>
      <c r="Y2" s="263">
        <v>2020</v>
      </c>
      <c r="Z2" s="262">
        <v>2010</v>
      </c>
      <c r="AA2" s="262">
        <v>2011</v>
      </c>
      <c r="AB2" s="262">
        <v>2012</v>
      </c>
      <c r="AC2" s="262">
        <v>2013</v>
      </c>
      <c r="AD2" s="262">
        <v>2014</v>
      </c>
      <c r="AE2" s="262">
        <v>2015</v>
      </c>
      <c r="AF2" s="262">
        <v>2016</v>
      </c>
      <c r="AG2" s="262">
        <v>2017</v>
      </c>
      <c r="AH2" s="262">
        <v>2018</v>
      </c>
      <c r="AI2" s="262">
        <v>2019</v>
      </c>
      <c r="AJ2" s="263">
        <v>2020</v>
      </c>
      <c r="AK2" s="262">
        <v>2010</v>
      </c>
      <c r="AL2" s="262">
        <v>2011</v>
      </c>
      <c r="AM2" s="262">
        <v>2012</v>
      </c>
      <c r="AN2" s="262">
        <v>2013</v>
      </c>
      <c r="AO2" s="262">
        <v>2014</v>
      </c>
      <c r="AP2" s="262">
        <v>2015</v>
      </c>
      <c r="AQ2" s="262">
        <v>2016</v>
      </c>
      <c r="AR2" s="262">
        <v>2017</v>
      </c>
      <c r="AS2" s="262">
        <v>2018</v>
      </c>
      <c r="AT2" s="262">
        <v>2019</v>
      </c>
      <c r="AU2" s="263">
        <v>2020</v>
      </c>
      <c r="AV2" s="262">
        <v>2010</v>
      </c>
      <c r="AW2" s="262">
        <v>2011</v>
      </c>
      <c r="AX2" s="262">
        <v>2012</v>
      </c>
      <c r="AY2" s="262">
        <v>2013</v>
      </c>
      <c r="AZ2" s="262">
        <v>2014</v>
      </c>
      <c r="BA2" s="262">
        <v>2015</v>
      </c>
      <c r="BB2" s="262">
        <v>2016</v>
      </c>
      <c r="BC2" s="262">
        <v>2017</v>
      </c>
      <c r="BD2" s="262">
        <v>2018</v>
      </c>
      <c r="BE2" s="262">
        <v>2019</v>
      </c>
      <c r="BF2" s="263">
        <v>2020</v>
      </c>
      <c r="BG2" s="262">
        <v>2010</v>
      </c>
      <c r="BH2" s="262">
        <v>2011</v>
      </c>
      <c r="BI2" s="262">
        <v>2012</v>
      </c>
      <c r="BJ2" s="262">
        <v>2013</v>
      </c>
      <c r="BK2" s="262">
        <v>2014</v>
      </c>
      <c r="BL2" s="262">
        <v>2015</v>
      </c>
      <c r="BM2" s="262">
        <v>2016</v>
      </c>
      <c r="BN2" s="262">
        <v>2017</v>
      </c>
      <c r="BO2" s="262">
        <v>2018</v>
      </c>
      <c r="BP2" s="262">
        <v>2019</v>
      </c>
      <c r="BQ2" s="263">
        <v>2020</v>
      </c>
      <c r="BR2" s="262">
        <v>2010</v>
      </c>
      <c r="BS2" s="262">
        <v>2011</v>
      </c>
      <c r="BT2" s="262">
        <v>2012</v>
      </c>
      <c r="BU2" s="262">
        <v>2013</v>
      </c>
      <c r="BV2" s="262">
        <v>2014</v>
      </c>
      <c r="BW2" s="262">
        <v>2015</v>
      </c>
      <c r="BX2" s="262">
        <v>2016</v>
      </c>
      <c r="BY2" s="262">
        <v>2017</v>
      </c>
      <c r="BZ2" s="262">
        <v>2018</v>
      </c>
      <c r="CA2" s="262">
        <v>2019</v>
      </c>
      <c r="CB2" s="263">
        <v>2020</v>
      </c>
      <c r="CC2" s="262">
        <v>2010</v>
      </c>
      <c r="CD2" s="262">
        <v>2011</v>
      </c>
      <c r="CE2" s="262">
        <v>2012</v>
      </c>
      <c r="CF2" s="262">
        <v>2013</v>
      </c>
      <c r="CG2" s="262">
        <v>2014</v>
      </c>
      <c r="CH2" s="262">
        <v>2015</v>
      </c>
      <c r="CI2" s="262">
        <v>2016</v>
      </c>
      <c r="CJ2" s="262">
        <v>2017</v>
      </c>
      <c r="CK2" s="262">
        <v>2018</v>
      </c>
      <c r="CL2" s="262">
        <v>2019</v>
      </c>
      <c r="CM2" s="263">
        <v>2020</v>
      </c>
      <c r="CN2" s="262">
        <v>2010</v>
      </c>
      <c r="CO2" s="262">
        <v>2011</v>
      </c>
      <c r="CP2" s="262">
        <v>2012</v>
      </c>
      <c r="CQ2" s="262">
        <v>2013</v>
      </c>
      <c r="CR2" s="262">
        <v>2014</v>
      </c>
      <c r="CS2" s="262">
        <v>2015</v>
      </c>
      <c r="CT2" s="262">
        <v>2016</v>
      </c>
      <c r="CU2" s="262">
        <v>2017</v>
      </c>
      <c r="CV2" s="262">
        <v>2018</v>
      </c>
      <c r="CW2" s="262">
        <v>2019</v>
      </c>
      <c r="CX2" s="263">
        <v>2020</v>
      </c>
      <c r="CY2" s="264">
        <v>2010</v>
      </c>
      <c r="CZ2" s="262">
        <v>2011</v>
      </c>
      <c r="DA2" s="262">
        <v>2012</v>
      </c>
      <c r="DB2" s="262">
        <v>2013</v>
      </c>
      <c r="DC2" s="262">
        <v>2014</v>
      </c>
      <c r="DD2" s="262">
        <v>2015</v>
      </c>
      <c r="DE2" s="262">
        <v>2016</v>
      </c>
      <c r="DF2" s="262">
        <v>2017</v>
      </c>
      <c r="DG2" s="262">
        <v>2018</v>
      </c>
      <c r="DH2" s="262">
        <v>2019</v>
      </c>
      <c r="DI2" s="262">
        <v>2020</v>
      </c>
      <c r="DJ2" s="264">
        <v>2010</v>
      </c>
      <c r="DK2" s="262">
        <v>2011</v>
      </c>
      <c r="DL2" s="262">
        <v>2012</v>
      </c>
      <c r="DM2" s="262">
        <v>2013</v>
      </c>
      <c r="DN2" s="262">
        <v>2014</v>
      </c>
      <c r="DO2" s="262">
        <v>2015</v>
      </c>
      <c r="DP2" s="262">
        <v>2016</v>
      </c>
      <c r="DQ2" s="262">
        <v>2017</v>
      </c>
      <c r="DR2" s="262">
        <v>2018</v>
      </c>
      <c r="DS2" s="262">
        <v>2019</v>
      </c>
      <c r="DT2" s="262">
        <v>2020</v>
      </c>
      <c r="DU2" s="264">
        <v>2010</v>
      </c>
      <c r="DV2" s="262">
        <v>2011</v>
      </c>
      <c r="DW2" s="262">
        <v>2012</v>
      </c>
      <c r="DX2" s="262">
        <v>2013</v>
      </c>
      <c r="DY2" s="262">
        <v>2014</v>
      </c>
      <c r="DZ2" s="262">
        <v>2015</v>
      </c>
      <c r="EA2" s="262">
        <v>2016</v>
      </c>
      <c r="EB2" s="262">
        <v>2017</v>
      </c>
      <c r="EC2" s="262">
        <v>2018</v>
      </c>
      <c r="ED2" s="262">
        <v>2019</v>
      </c>
      <c r="EE2" s="263">
        <v>2020</v>
      </c>
      <c r="EF2" s="262">
        <v>2010</v>
      </c>
      <c r="EG2" s="262">
        <v>2011</v>
      </c>
      <c r="EH2" s="262">
        <v>2012</v>
      </c>
      <c r="EI2" s="262">
        <v>2013</v>
      </c>
      <c r="EJ2" s="262">
        <v>2014</v>
      </c>
      <c r="EK2" s="262">
        <v>2015</v>
      </c>
      <c r="EL2" s="262">
        <v>2016</v>
      </c>
      <c r="EM2" s="262">
        <v>2017</v>
      </c>
      <c r="EN2" s="262">
        <v>2018</v>
      </c>
      <c r="EO2" s="262">
        <v>2019</v>
      </c>
      <c r="EP2" s="263">
        <v>2020</v>
      </c>
      <c r="EQ2" s="262">
        <v>2010</v>
      </c>
      <c r="ER2" s="262">
        <v>2011</v>
      </c>
      <c r="ES2" s="262">
        <v>2012</v>
      </c>
      <c r="ET2" s="262">
        <v>2013</v>
      </c>
      <c r="EU2" s="262">
        <v>2014</v>
      </c>
      <c r="EV2" s="262">
        <v>2015</v>
      </c>
      <c r="EW2" s="262">
        <v>2016</v>
      </c>
      <c r="EX2" s="262">
        <v>2017</v>
      </c>
      <c r="EY2" s="262">
        <v>2018</v>
      </c>
      <c r="EZ2" s="262">
        <v>2019</v>
      </c>
      <c r="FA2" s="263">
        <v>2020</v>
      </c>
    </row>
    <row r="3" spans="1:158" x14ac:dyDescent="0.2">
      <c r="A3" s="260" t="s">
        <v>3464</v>
      </c>
      <c r="B3" s="192" t="s">
        <v>3465</v>
      </c>
      <c r="C3" s="265" t="s">
        <v>5</v>
      </c>
      <c r="D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238"/>
      <c r="O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238"/>
      <c r="Z3" s="266">
        <v>0</v>
      </c>
      <c r="AA3" s="266"/>
      <c r="AB3" s="266">
        <v>0</v>
      </c>
      <c r="AC3" s="266">
        <v>0</v>
      </c>
      <c r="AD3" s="266">
        <v>0</v>
      </c>
      <c r="AE3" s="266">
        <v>0</v>
      </c>
      <c r="AF3" s="266">
        <v>0</v>
      </c>
      <c r="AG3" s="266">
        <v>0</v>
      </c>
      <c r="AH3" s="266">
        <v>0</v>
      </c>
      <c r="AI3" s="266">
        <v>0</v>
      </c>
      <c r="AJ3" s="267"/>
      <c r="AK3" s="195">
        <v>1.7676500000000001E-2</v>
      </c>
      <c r="AM3" s="195">
        <v>2.0071599999999998E-2</v>
      </c>
      <c r="AN3" s="195">
        <v>1.86482E-2</v>
      </c>
      <c r="AO3" s="195">
        <v>2.1661300000000001E-2</v>
      </c>
      <c r="AP3" s="195">
        <v>2.1718700000000001E-2</v>
      </c>
      <c r="AQ3" s="195">
        <v>2.2043900000000002E-2</v>
      </c>
      <c r="AR3" s="195">
        <v>2.18204E-2</v>
      </c>
      <c r="AS3" s="195">
        <v>2.2262199999999999E-2</v>
      </c>
      <c r="AT3" s="195">
        <v>2.4743899999999999E-2</v>
      </c>
      <c r="AU3" s="238"/>
      <c r="AV3" s="195">
        <v>0</v>
      </c>
      <c r="AX3" s="195">
        <v>0</v>
      </c>
      <c r="AY3" s="195">
        <v>0</v>
      </c>
      <c r="AZ3" s="195">
        <v>0</v>
      </c>
      <c r="BA3" s="195">
        <v>1</v>
      </c>
      <c r="BB3" s="195">
        <v>2</v>
      </c>
      <c r="BC3" s="195">
        <v>2</v>
      </c>
      <c r="BD3" s="195">
        <v>0</v>
      </c>
      <c r="BE3" s="195">
        <v>0</v>
      </c>
      <c r="BF3" s="238"/>
      <c r="BG3" s="195">
        <f>IF(AV3&gt;0,1,0)</f>
        <v>0</v>
      </c>
      <c r="BI3" s="195">
        <f t="shared" ref="BI3:BP3" si="0">IF(AX3&gt;0,1,0)</f>
        <v>0</v>
      </c>
      <c r="BJ3" s="195">
        <f t="shared" si="0"/>
        <v>0</v>
      </c>
      <c r="BK3" s="195">
        <f t="shared" si="0"/>
        <v>0</v>
      </c>
      <c r="BL3" s="195">
        <f t="shared" si="0"/>
        <v>1</v>
      </c>
      <c r="BM3" s="195">
        <f t="shared" si="0"/>
        <v>1</v>
      </c>
      <c r="BN3" s="195">
        <f t="shared" si="0"/>
        <v>1</v>
      </c>
      <c r="BO3" s="195">
        <f t="shared" si="0"/>
        <v>0</v>
      </c>
      <c r="BP3" s="195">
        <f t="shared" si="0"/>
        <v>0</v>
      </c>
      <c r="BR3" s="239">
        <v>3</v>
      </c>
      <c r="BS3" s="195">
        <v>2</v>
      </c>
      <c r="BT3" s="195">
        <v>5</v>
      </c>
      <c r="BU3" s="195">
        <v>3</v>
      </c>
      <c r="BV3" s="195">
        <v>5</v>
      </c>
      <c r="BW3" s="195">
        <v>5</v>
      </c>
      <c r="BX3" s="195">
        <v>2</v>
      </c>
      <c r="BY3" s="195">
        <v>4</v>
      </c>
      <c r="BZ3" s="195">
        <v>12</v>
      </c>
      <c r="CA3" s="195">
        <v>3</v>
      </c>
      <c r="CB3" s="238">
        <v>4</v>
      </c>
      <c r="CC3" s="195">
        <v>51</v>
      </c>
      <c r="CD3" s="195">
        <v>138</v>
      </c>
      <c r="CE3" s="195">
        <v>82</v>
      </c>
      <c r="CF3" s="195">
        <v>143</v>
      </c>
      <c r="CG3" s="195">
        <v>156</v>
      </c>
      <c r="CH3" s="195">
        <v>133</v>
      </c>
      <c r="CI3" s="195">
        <v>103</v>
      </c>
      <c r="CJ3" s="195">
        <v>80</v>
      </c>
      <c r="CK3" s="195">
        <v>62</v>
      </c>
      <c r="CL3" s="195">
        <v>41</v>
      </c>
      <c r="CM3" s="238">
        <v>49</v>
      </c>
      <c r="CN3" s="292">
        <f>IF(CC3,BR3/CC3,0)</f>
        <v>5.8823529411764705E-2</v>
      </c>
      <c r="CO3" s="292">
        <f t="shared" ref="CO3:CX3" si="1">IF(CD3,BS3/CD3,0)</f>
        <v>1.4492753623188406E-2</v>
      </c>
      <c r="CP3" s="292">
        <f t="shared" si="1"/>
        <v>6.097560975609756E-2</v>
      </c>
      <c r="CQ3" s="292">
        <f t="shared" si="1"/>
        <v>2.097902097902098E-2</v>
      </c>
      <c r="CR3" s="292">
        <f t="shared" si="1"/>
        <v>3.2051282051282048E-2</v>
      </c>
      <c r="CS3" s="292">
        <f t="shared" si="1"/>
        <v>3.7593984962406013E-2</v>
      </c>
      <c r="CT3" s="292">
        <f t="shared" si="1"/>
        <v>1.9417475728155338E-2</v>
      </c>
      <c r="CU3" s="292">
        <f t="shared" si="1"/>
        <v>0.05</v>
      </c>
      <c r="CV3" s="292">
        <f t="shared" si="1"/>
        <v>0.19354838709677419</v>
      </c>
      <c r="CW3" s="292">
        <f t="shared" si="1"/>
        <v>7.3170731707317069E-2</v>
      </c>
      <c r="CX3" s="292">
        <f t="shared" si="1"/>
        <v>8.1632653061224483E-2</v>
      </c>
      <c r="CY3" s="239"/>
      <c r="DJ3" s="239"/>
      <c r="DU3" s="239"/>
      <c r="EE3" s="238"/>
      <c r="EP3" s="238"/>
      <c r="FA3" s="238"/>
    </row>
    <row r="4" spans="1:158" x14ac:dyDescent="0.2">
      <c r="A4" s="260" t="s">
        <v>4092</v>
      </c>
      <c r="B4" s="192" t="s">
        <v>4093</v>
      </c>
      <c r="C4" s="261" t="s">
        <v>5</v>
      </c>
      <c r="F4" s="195">
        <v>0</v>
      </c>
      <c r="J4" s="195">
        <v>0</v>
      </c>
      <c r="K4" s="195">
        <v>0</v>
      </c>
      <c r="N4" s="238"/>
      <c r="Q4" s="195">
        <v>0</v>
      </c>
      <c r="U4" s="195">
        <v>0</v>
      </c>
      <c r="V4" s="195">
        <v>0</v>
      </c>
      <c r="Y4" s="238"/>
      <c r="Z4" s="266"/>
      <c r="AA4" s="266"/>
      <c r="AB4" s="266">
        <v>0</v>
      </c>
      <c r="AC4" s="266"/>
      <c r="AD4" s="266"/>
      <c r="AE4" s="266"/>
      <c r="AF4" s="266">
        <v>0</v>
      </c>
      <c r="AG4" s="266">
        <v>0</v>
      </c>
      <c r="AH4" s="266"/>
      <c r="AI4" s="266"/>
      <c r="AJ4" s="267"/>
      <c r="AM4" s="195">
        <v>1.84975E-2</v>
      </c>
      <c r="AQ4" s="195">
        <v>1.85963E-2</v>
      </c>
      <c r="AR4" s="195">
        <v>1.79331E-2</v>
      </c>
      <c r="AU4" s="238"/>
      <c r="AX4" s="195">
        <v>0</v>
      </c>
      <c r="BB4" s="195">
        <v>0</v>
      </c>
      <c r="BC4" s="195">
        <v>0</v>
      </c>
      <c r="BF4" s="238"/>
      <c r="BI4" s="195">
        <f t="shared" ref="BI4:BI66" si="2">IF(AX4&gt;0,1,0)</f>
        <v>0</v>
      </c>
      <c r="BM4" s="195">
        <f t="shared" ref="BM4:BM67" si="3">IF(BB4&gt;0,1,0)</f>
        <v>0</v>
      </c>
      <c r="BN4" s="195">
        <f t="shared" ref="BN4:BN67" si="4">IF(BC4&gt;0,1,0)</f>
        <v>0</v>
      </c>
      <c r="BR4" s="239">
        <v>4</v>
      </c>
      <c r="BS4" s="195">
        <v>4</v>
      </c>
      <c r="BT4" s="195">
        <v>10</v>
      </c>
      <c r="BU4" s="195">
        <v>17</v>
      </c>
      <c r="BV4" s="195">
        <v>17</v>
      </c>
      <c r="BW4" s="195">
        <v>16</v>
      </c>
      <c r="BX4" s="195">
        <v>3</v>
      </c>
      <c r="BY4" s="195">
        <v>14</v>
      </c>
      <c r="BZ4" s="195">
        <v>15</v>
      </c>
      <c r="CA4" s="195">
        <v>29</v>
      </c>
      <c r="CB4" s="238">
        <v>24</v>
      </c>
      <c r="CC4" s="195">
        <v>93</v>
      </c>
      <c r="CD4" s="195">
        <v>93</v>
      </c>
      <c r="CE4" s="195">
        <v>165</v>
      </c>
      <c r="CF4" s="195">
        <v>209</v>
      </c>
      <c r="CG4" s="195">
        <v>203</v>
      </c>
      <c r="CH4" s="195">
        <v>125</v>
      </c>
      <c r="CI4" s="195">
        <v>86</v>
      </c>
      <c r="CJ4" s="195">
        <v>86</v>
      </c>
      <c r="CK4" s="195">
        <v>88</v>
      </c>
      <c r="CL4" s="195">
        <v>99</v>
      </c>
      <c r="CM4" s="238">
        <v>151</v>
      </c>
      <c r="CN4" s="292">
        <f t="shared" ref="CN4:CX19" si="5">IF(CC4,BR4/CC4,0)</f>
        <v>4.3010752688172046E-2</v>
      </c>
      <c r="CO4" s="292">
        <f t="shared" si="5"/>
        <v>4.3010752688172046E-2</v>
      </c>
      <c r="CP4" s="292">
        <f t="shared" si="5"/>
        <v>6.0606060606060608E-2</v>
      </c>
      <c r="CQ4" s="292">
        <f t="shared" si="5"/>
        <v>8.1339712918660281E-2</v>
      </c>
      <c r="CR4" s="292">
        <f t="shared" si="5"/>
        <v>8.3743842364532015E-2</v>
      </c>
      <c r="CS4" s="292">
        <f t="shared" si="5"/>
        <v>0.128</v>
      </c>
      <c r="CT4" s="292">
        <f t="shared" si="5"/>
        <v>3.4883720930232558E-2</v>
      </c>
      <c r="CU4" s="292">
        <f t="shared" si="5"/>
        <v>0.16279069767441862</v>
      </c>
      <c r="CV4" s="292">
        <f t="shared" si="5"/>
        <v>0.17045454545454544</v>
      </c>
      <c r="CW4" s="292">
        <f t="shared" si="5"/>
        <v>0.29292929292929293</v>
      </c>
      <c r="CX4" s="292">
        <f t="shared" si="5"/>
        <v>0.15894039735099338</v>
      </c>
      <c r="CY4" s="239"/>
      <c r="DJ4" s="239"/>
      <c r="DU4" s="239"/>
      <c r="EE4" s="238"/>
      <c r="EP4" s="238"/>
      <c r="FA4" s="238"/>
    </row>
    <row r="5" spans="1:158" x14ac:dyDescent="0.2">
      <c r="A5" s="260" t="s">
        <v>3468</v>
      </c>
      <c r="B5" s="192" t="s">
        <v>3469</v>
      </c>
      <c r="C5" s="261" t="s">
        <v>5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238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238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0</v>
      </c>
      <c r="AH5" s="195">
        <v>0</v>
      </c>
      <c r="AI5" s="195">
        <v>0</v>
      </c>
      <c r="AJ5" s="238">
        <v>0</v>
      </c>
      <c r="AK5" s="195">
        <v>1.8227500000000001E-2</v>
      </c>
      <c r="AL5" s="195">
        <v>1.8456799999999999E-2</v>
      </c>
      <c r="AM5" s="195">
        <v>1.8658000000000001E-2</v>
      </c>
      <c r="AN5" s="195">
        <v>1.8473300000000002E-2</v>
      </c>
      <c r="AO5" s="195">
        <v>1.84818E-2</v>
      </c>
      <c r="AP5" s="195">
        <v>1.83199E-2</v>
      </c>
      <c r="AQ5" s="195">
        <v>1.7812700000000001E-2</v>
      </c>
      <c r="AR5" s="195">
        <v>1.7995400000000002E-2</v>
      </c>
      <c r="AS5" s="195">
        <v>1.8494199999999999E-2</v>
      </c>
      <c r="AT5" s="195">
        <v>1.96204E-2</v>
      </c>
      <c r="AU5" s="238">
        <v>2.0082599999999999E-2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 s="195">
        <v>0</v>
      </c>
      <c r="BD5" s="195">
        <v>0</v>
      </c>
      <c r="BE5" s="195">
        <v>0</v>
      </c>
      <c r="BF5" s="238">
        <v>0</v>
      </c>
      <c r="BG5" s="195">
        <f t="shared" ref="BG5:BG66" si="6">IF(AV5&gt;0,1,0)</f>
        <v>0</v>
      </c>
      <c r="BH5" s="195">
        <f t="shared" ref="BH5:BH66" si="7">IF(AW5&gt;0,1,0)</f>
        <v>0</v>
      </c>
      <c r="BI5" s="195">
        <f t="shared" si="2"/>
        <v>0</v>
      </c>
      <c r="BJ5" s="195">
        <f t="shared" ref="BJ5:BJ67" si="8">IF(AY5&gt;0,1,0)</f>
        <v>0</v>
      </c>
      <c r="BK5" s="195">
        <f t="shared" ref="BK5:BK67" si="9">IF(AZ5&gt;0,1,0)</f>
        <v>0</v>
      </c>
      <c r="BL5" s="195">
        <f t="shared" ref="BL5:BL67" si="10">IF(BA5&gt;0,1,0)</f>
        <v>0</v>
      </c>
      <c r="BM5" s="195">
        <f t="shared" si="3"/>
        <v>0</v>
      </c>
      <c r="BN5" s="195">
        <f t="shared" si="4"/>
        <v>0</v>
      </c>
      <c r="BO5" s="195">
        <f t="shared" ref="BO5:BO67" si="11">IF(BD5&gt;0,1,0)</f>
        <v>0</v>
      </c>
      <c r="BP5" s="195">
        <f t="shared" ref="BP5:BP67" si="12">IF(BE5&gt;0,1,0)</f>
        <v>0</v>
      </c>
      <c r="BQ5" s="195">
        <f t="shared" ref="BQ5:BQ66" si="13">IF(BF5&gt;0,1,0)</f>
        <v>0</v>
      </c>
      <c r="BR5" s="239">
        <v>12</v>
      </c>
      <c r="BS5" s="195">
        <v>20</v>
      </c>
      <c r="BT5" s="195">
        <v>5</v>
      </c>
      <c r="BU5" s="195">
        <v>9</v>
      </c>
      <c r="BV5" s="195">
        <v>10</v>
      </c>
      <c r="BW5" s="195">
        <v>12</v>
      </c>
      <c r="BX5" s="195">
        <v>10</v>
      </c>
      <c r="BY5" s="195">
        <v>12</v>
      </c>
      <c r="BZ5" s="195">
        <v>14</v>
      </c>
      <c r="CA5" s="195">
        <v>21</v>
      </c>
      <c r="CB5" s="238">
        <v>21</v>
      </c>
      <c r="CC5" s="195">
        <v>273</v>
      </c>
      <c r="CD5" s="195">
        <v>279</v>
      </c>
      <c r="CE5" s="195">
        <v>228</v>
      </c>
      <c r="CF5" s="195">
        <v>294</v>
      </c>
      <c r="CG5" s="195">
        <v>286</v>
      </c>
      <c r="CH5" s="195">
        <v>177</v>
      </c>
      <c r="CI5" s="195">
        <v>220</v>
      </c>
      <c r="CJ5" s="195">
        <v>215</v>
      </c>
      <c r="CK5" s="195">
        <v>221</v>
      </c>
      <c r="CL5" s="195">
        <v>181</v>
      </c>
      <c r="CM5" s="238">
        <v>237</v>
      </c>
      <c r="CN5" s="292">
        <f t="shared" si="5"/>
        <v>4.3956043956043959E-2</v>
      </c>
      <c r="CO5" s="292">
        <f t="shared" si="5"/>
        <v>7.1684587813620068E-2</v>
      </c>
      <c r="CP5" s="292">
        <f t="shared" si="5"/>
        <v>2.1929824561403508E-2</v>
      </c>
      <c r="CQ5" s="292">
        <f t="shared" si="5"/>
        <v>3.0612244897959183E-2</v>
      </c>
      <c r="CR5" s="292">
        <f t="shared" si="5"/>
        <v>3.4965034965034968E-2</v>
      </c>
      <c r="CS5" s="292">
        <f t="shared" si="5"/>
        <v>6.7796610169491525E-2</v>
      </c>
      <c r="CT5" s="292">
        <f t="shared" si="5"/>
        <v>4.5454545454545456E-2</v>
      </c>
      <c r="CU5" s="292">
        <f t="shared" si="5"/>
        <v>5.5813953488372092E-2</v>
      </c>
      <c r="CV5" s="292">
        <f t="shared" si="5"/>
        <v>6.3348416289592757E-2</v>
      </c>
      <c r="CW5" s="292">
        <f t="shared" si="5"/>
        <v>0.11602209944751381</v>
      </c>
      <c r="CX5" s="292">
        <f t="shared" si="5"/>
        <v>8.8607594936708861E-2</v>
      </c>
      <c r="CY5" s="239"/>
      <c r="DJ5" s="239"/>
      <c r="DU5" s="239"/>
      <c r="EE5" s="238"/>
      <c r="EP5" s="238"/>
      <c r="FA5" s="238"/>
    </row>
    <row r="6" spans="1:158" x14ac:dyDescent="0.2">
      <c r="A6" s="260" t="s">
        <v>3470</v>
      </c>
      <c r="B6" s="192" t="s">
        <v>3471</v>
      </c>
      <c r="C6" s="265" t="s">
        <v>5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238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238">
        <v>1</v>
      </c>
      <c r="Z6" s="266">
        <v>0</v>
      </c>
      <c r="AA6" s="266">
        <v>0</v>
      </c>
      <c r="AB6" s="266">
        <v>0</v>
      </c>
      <c r="AC6" s="266">
        <v>0</v>
      </c>
      <c r="AD6" s="266">
        <v>0</v>
      </c>
      <c r="AE6" s="266">
        <v>0</v>
      </c>
      <c r="AF6" s="266">
        <v>0</v>
      </c>
      <c r="AG6" s="266">
        <v>0</v>
      </c>
      <c r="AH6" s="266">
        <v>0</v>
      </c>
      <c r="AI6" s="266">
        <v>0</v>
      </c>
      <c r="AJ6" s="267">
        <v>0</v>
      </c>
      <c r="AK6" s="195">
        <v>1.7949E-2</v>
      </c>
      <c r="AL6" s="195">
        <v>1.7949E-2</v>
      </c>
      <c r="AM6" s="195">
        <v>1.80974E-2</v>
      </c>
      <c r="AN6" s="195">
        <v>1.77392E-2</v>
      </c>
      <c r="AO6" s="195">
        <v>1.9324600000000001E-2</v>
      </c>
      <c r="AP6" s="195">
        <v>1.9159099999999998E-2</v>
      </c>
      <c r="AQ6" s="195">
        <v>1.91693E-2</v>
      </c>
      <c r="AR6" s="195">
        <v>1.91202E-2</v>
      </c>
      <c r="AS6" s="195">
        <v>1.87014E-2</v>
      </c>
      <c r="AT6" s="195">
        <v>2.84879E-2</v>
      </c>
      <c r="AU6" s="238">
        <v>2.3879600000000001E-2</v>
      </c>
      <c r="AV6" s="195">
        <v>0</v>
      </c>
      <c r="AW6" s="195">
        <v>0</v>
      </c>
      <c r="AX6" s="195">
        <v>0</v>
      </c>
      <c r="AY6" s="195">
        <v>1</v>
      </c>
      <c r="AZ6" s="195">
        <v>1</v>
      </c>
      <c r="BA6" s="195">
        <v>0</v>
      </c>
      <c r="BB6" s="195">
        <v>0</v>
      </c>
      <c r="BC6" s="195">
        <v>0</v>
      </c>
      <c r="BD6" s="195">
        <v>0</v>
      </c>
      <c r="BE6" s="195">
        <v>0</v>
      </c>
      <c r="BF6" s="238">
        <v>0</v>
      </c>
      <c r="BG6" s="195">
        <f t="shared" si="6"/>
        <v>0</v>
      </c>
      <c r="BH6" s="195">
        <f t="shared" si="7"/>
        <v>0</v>
      </c>
      <c r="BI6" s="195">
        <f t="shared" si="2"/>
        <v>0</v>
      </c>
      <c r="BJ6" s="195">
        <f t="shared" si="8"/>
        <v>1</v>
      </c>
      <c r="BK6" s="195">
        <f t="shared" si="9"/>
        <v>1</v>
      </c>
      <c r="BL6" s="195">
        <f t="shared" si="10"/>
        <v>0</v>
      </c>
      <c r="BM6" s="195">
        <f t="shared" si="3"/>
        <v>0</v>
      </c>
      <c r="BN6" s="195">
        <f t="shared" si="4"/>
        <v>0</v>
      </c>
      <c r="BO6" s="195">
        <f t="shared" si="11"/>
        <v>0</v>
      </c>
      <c r="BP6" s="195">
        <f t="shared" si="12"/>
        <v>0</v>
      </c>
      <c r="BQ6" s="195">
        <f t="shared" si="13"/>
        <v>0</v>
      </c>
      <c r="BR6" s="239">
        <v>435</v>
      </c>
      <c r="BS6" s="195">
        <v>457</v>
      </c>
      <c r="BT6" s="195">
        <v>340</v>
      </c>
      <c r="BU6" s="195">
        <v>312</v>
      </c>
      <c r="BV6" s="195">
        <v>287</v>
      </c>
      <c r="BW6" s="195">
        <v>383</v>
      </c>
      <c r="BX6" s="195">
        <v>908</v>
      </c>
      <c r="BY6" s="195">
        <v>419</v>
      </c>
      <c r="BZ6" s="195">
        <v>457</v>
      </c>
      <c r="CA6" s="195">
        <v>550</v>
      </c>
      <c r="CB6" s="238">
        <v>245</v>
      </c>
      <c r="CC6" s="195">
        <v>4537</v>
      </c>
      <c r="CD6" s="195">
        <v>3836</v>
      </c>
      <c r="CE6" s="195">
        <v>3777</v>
      </c>
      <c r="CF6" s="195">
        <v>3384</v>
      </c>
      <c r="CG6" s="195">
        <v>3789</v>
      </c>
      <c r="CH6" s="195">
        <v>4119</v>
      </c>
      <c r="CI6" s="195">
        <v>6232</v>
      </c>
      <c r="CJ6" s="195">
        <v>3436</v>
      </c>
      <c r="CK6" s="195">
        <v>3975</v>
      </c>
      <c r="CL6" s="195">
        <v>4489</v>
      </c>
      <c r="CM6" s="238">
        <v>2167</v>
      </c>
      <c r="CN6" s="292">
        <f t="shared" si="5"/>
        <v>9.5878333700683271E-2</v>
      </c>
      <c r="CO6" s="292">
        <f t="shared" si="5"/>
        <v>0.11913451511991657</v>
      </c>
      <c r="CP6" s="292">
        <f t="shared" si="5"/>
        <v>9.0018533227429171E-2</v>
      </c>
      <c r="CQ6" s="292">
        <f t="shared" si="5"/>
        <v>9.2198581560283682E-2</v>
      </c>
      <c r="CR6" s="292">
        <f t="shared" si="5"/>
        <v>7.5745579308524671E-2</v>
      </c>
      <c r="CS6" s="292">
        <f t="shared" si="5"/>
        <v>9.2983733915999026E-2</v>
      </c>
      <c r="CT6" s="292">
        <f t="shared" si="5"/>
        <v>0.14569961489088576</v>
      </c>
      <c r="CU6" s="292">
        <f t="shared" si="5"/>
        <v>0.12194412107101281</v>
      </c>
      <c r="CV6" s="292">
        <f t="shared" si="5"/>
        <v>0.11496855345911949</v>
      </c>
      <c r="CW6" s="292">
        <f t="shared" si="5"/>
        <v>0.1225217197594119</v>
      </c>
      <c r="CX6" s="292">
        <f t="shared" si="5"/>
        <v>0.11305952930318412</v>
      </c>
      <c r="CY6" s="239"/>
      <c r="DJ6" s="239"/>
      <c r="DU6" s="239"/>
      <c r="EE6" s="238"/>
      <c r="EP6" s="238">
        <v>8.2161799999999993E-2</v>
      </c>
      <c r="FA6" s="238">
        <v>20</v>
      </c>
      <c r="FB6" s="195" t="s">
        <v>4034</v>
      </c>
    </row>
    <row r="7" spans="1:158" x14ac:dyDescent="0.2">
      <c r="A7" s="260" t="s">
        <v>3473</v>
      </c>
      <c r="B7" s="192" t="s">
        <v>3474</v>
      </c>
      <c r="C7" s="265" t="s">
        <v>5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238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238">
        <v>0</v>
      </c>
      <c r="Z7" s="266">
        <v>0</v>
      </c>
      <c r="AA7" s="266">
        <v>0</v>
      </c>
      <c r="AB7" s="266">
        <v>0</v>
      </c>
      <c r="AC7" s="266">
        <v>0</v>
      </c>
      <c r="AD7" s="266">
        <v>0</v>
      </c>
      <c r="AE7" s="266">
        <v>0</v>
      </c>
      <c r="AF7" s="266">
        <v>0</v>
      </c>
      <c r="AG7" s="266">
        <v>0</v>
      </c>
      <c r="AH7" s="266">
        <v>0</v>
      </c>
      <c r="AI7" s="266">
        <v>0</v>
      </c>
      <c r="AJ7" s="267">
        <v>0</v>
      </c>
      <c r="AK7" s="195">
        <v>1.9139699999999999E-2</v>
      </c>
      <c r="AL7" s="195">
        <v>1.80308E-2</v>
      </c>
      <c r="AM7" s="195">
        <v>1.81505E-2</v>
      </c>
      <c r="AN7" s="195">
        <v>1.7785200000000001E-2</v>
      </c>
      <c r="AO7" s="195">
        <v>1.8271900000000001E-2</v>
      </c>
      <c r="AP7" s="195">
        <v>1.7675900000000001E-2</v>
      </c>
      <c r="AQ7" s="195">
        <v>1.8893299999999998E-2</v>
      </c>
      <c r="AR7" s="195">
        <v>1.8557899999999999E-2</v>
      </c>
      <c r="AS7" s="195">
        <v>1.8085799999999999E-2</v>
      </c>
      <c r="AT7" s="195">
        <v>2.3825800000000001E-2</v>
      </c>
      <c r="AU7" s="238">
        <v>2.4634799999999998E-2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 s="195">
        <v>0</v>
      </c>
      <c r="BD7" s="195">
        <v>0</v>
      </c>
      <c r="BE7" s="195">
        <v>1</v>
      </c>
      <c r="BF7" s="238">
        <v>1</v>
      </c>
      <c r="BG7" s="195">
        <f t="shared" si="6"/>
        <v>0</v>
      </c>
      <c r="BH7" s="195">
        <f t="shared" si="7"/>
        <v>0</v>
      </c>
      <c r="BI7" s="195">
        <f t="shared" si="2"/>
        <v>0</v>
      </c>
      <c r="BJ7" s="195">
        <f t="shared" si="8"/>
        <v>0</v>
      </c>
      <c r="BK7" s="195">
        <f t="shared" si="9"/>
        <v>0</v>
      </c>
      <c r="BL7" s="195">
        <f t="shared" si="10"/>
        <v>0</v>
      </c>
      <c r="BM7" s="195">
        <f t="shared" si="3"/>
        <v>0</v>
      </c>
      <c r="BN7" s="195">
        <f t="shared" si="4"/>
        <v>0</v>
      </c>
      <c r="BO7" s="195">
        <f t="shared" si="11"/>
        <v>0</v>
      </c>
      <c r="BP7" s="195">
        <f t="shared" si="12"/>
        <v>1</v>
      </c>
      <c r="BQ7" s="195">
        <f t="shared" si="13"/>
        <v>1</v>
      </c>
      <c r="BR7" s="239">
        <v>135</v>
      </c>
      <c r="BS7" s="195">
        <v>126</v>
      </c>
      <c r="BT7" s="195">
        <v>128</v>
      </c>
      <c r="BU7" s="195">
        <v>166</v>
      </c>
      <c r="BV7" s="195">
        <v>123</v>
      </c>
      <c r="BW7" s="195">
        <v>124</v>
      </c>
      <c r="BX7" s="195">
        <v>133</v>
      </c>
      <c r="BY7" s="195">
        <v>151</v>
      </c>
      <c r="BZ7" s="195">
        <v>158</v>
      </c>
      <c r="CA7" s="195">
        <v>221</v>
      </c>
      <c r="CB7" s="238">
        <v>214</v>
      </c>
      <c r="CC7" s="195">
        <v>2080</v>
      </c>
      <c r="CD7" s="195">
        <v>1946</v>
      </c>
      <c r="CE7" s="195">
        <v>1634</v>
      </c>
      <c r="CF7" s="195">
        <v>1788</v>
      </c>
      <c r="CG7" s="195">
        <v>1112</v>
      </c>
      <c r="CH7" s="195">
        <v>1341</v>
      </c>
      <c r="CI7" s="195">
        <v>943</v>
      </c>
      <c r="CJ7" s="195">
        <v>1118</v>
      </c>
      <c r="CK7" s="195">
        <v>1302</v>
      </c>
      <c r="CL7" s="195">
        <v>1453</v>
      </c>
      <c r="CM7" s="238">
        <v>1286</v>
      </c>
      <c r="CN7" s="292">
        <f t="shared" si="5"/>
        <v>6.4903846153846159E-2</v>
      </c>
      <c r="CO7" s="292">
        <f t="shared" si="5"/>
        <v>6.4748201438848921E-2</v>
      </c>
      <c r="CP7" s="292">
        <f t="shared" si="5"/>
        <v>7.8335373317013457E-2</v>
      </c>
      <c r="CQ7" s="292">
        <f t="shared" si="5"/>
        <v>9.2841163310961969E-2</v>
      </c>
      <c r="CR7" s="292">
        <f t="shared" si="5"/>
        <v>0.11061151079136691</v>
      </c>
      <c r="CS7" s="292">
        <f t="shared" si="5"/>
        <v>9.2468307233407904E-2</v>
      </c>
      <c r="CT7" s="292">
        <f t="shared" si="5"/>
        <v>0.14103923647932132</v>
      </c>
      <c r="CU7" s="292">
        <f t="shared" si="5"/>
        <v>0.13506261180679785</v>
      </c>
      <c r="CV7" s="292">
        <f t="shared" si="5"/>
        <v>0.12135176651305683</v>
      </c>
      <c r="CW7" s="292">
        <f t="shared" si="5"/>
        <v>0.15209910529938059</v>
      </c>
      <c r="CX7" s="292">
        <f t="shared" si="5"/>
        <v>0.16640746500777606</v>
      </c>
      <c r="CY7" s="239"/>
      <c r="DJ7" s="239"/>
      <c r="DU7" s="239"/>
      <c r="EE7" s="238"/>
      <c r="EP7" s="238"/>
      <c r="FA7" s="238"/>
    </row>
    <row r="8" spans="1:158" x14ac:dyDescent="0.2">
      <c r="A8" s="260" t="s">
        <v>3475</v>
      </c>
      <c r="B8" s="192" t="s">
        <v>3476</v>
      </c>
      <c r="C8" s="261" t="s">
        <v>5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238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238">
        <v>0</v>
      </c>
      <c r="Z8" s="266">
        <v>0</v>
      </c>
      <c r="AA8" s="266">
        <v>0</v>
      </c>
      <c r="AB8" s="266">
        <v>0</v>
      </c>
      <c r="AC8" s="266">
        <v>0</v>
      </c>
      <c r="AD8" s="266">
        <v>0</v>
      </c>
      <c r="AE8" s="266">
        <v>0</v>
      </c>
      <c r="AF8" s="266">
        <v>0</v>
      </c>
      <c r="AG8" s="266">
        <v>0</v>
      </c>
      <c r="AH8" s="266">
        <v>0</v>
      </c>
      <c r="AI8" s="266">
        <v>0</v>
      </c>
      <c r="AJ8" s="267">
        <v>0</v>
      </c>
      <c r="AK8" s="195">
        <v>1.78087E-2</v>
      </c>
      <c r="AL8" s="195">
        <v>1.7506600000000001E-2</v>
      </c>
      <c r="AM8" s="195">
        <v>1.9101199999999999E-2</v>
      </c>
      <c r="AN8" s="195">
        <v>1.77019E-2</v>
      </c>
      <c r="AO8" s="195">
        <v>1.7881399999999999E-2</v>
      </c>
      <c r="AP8" s="195">
        <v>1.6666899999999998E-2</v>
      </c>
      <c r="AQ8" s="195">
        <v>1.8096899999999999E-2</v>
      </c>
      <c r="AR8" s="195">
        <v>2.0832699999999999E-2</v>
      </c>
      <c r="AS8" s="195">
        <v>2.0091600000000001E-2</v>
      </c>
      <c r="AT8" s="195">
        <v>2.14822E-2</v>
      </c>
      <c r="AU8" s="238">
        <v>2.631E-2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 s="195">
        <v>0</v>
      </c>
      <c r="BD8" s="195">
        <v>0</v>
      </c>
      <c r="BE8" s="195">
        <v>0</v>
      </c>
      <c r="BF8" s="238">
        <v>0</v>
      </c>
      <c r="BG8" s="195">
        <f t="shared" si="6"/>
        <v>0</v>
      </c>
      <c r="BH8" s="195">
        <f t="shared" si="7"/>
        <v>0</v>
      </c>
      <c r="BI8" s="195">
        <f t="shared" si="2"/>
        <v>0</v>
      </c>
      <c r="BJ8" s="195">
        <f t="shared" si="8"/>
        <v>0</v>
      </c>
      <c r="BK8" s="195">
        <f t="shared" si="9"/>
        <v>0</v>
      </c>
      <c r="BL8" s="195">
        <f t="shared" si="10"/>
        <v>0</v>
      </c>
      <c r="BM8" s="195">
        <f t="shared" si="3"/>
        <v>0</v>
      </c>
      <c r="BN8" s="195">
        <f t="shared" si="4"/>
        <v>0</v>
      </c>
      <c r="BO8" s="195">
        <f t="shared" si="11"/>
        <v>0</v>
      </c>
      <c r="BP8" s="195">
        <f t="shared" si="12"/>
        <v>0</v>
      </c>
      <c r="BQ8" s="195">
        <f t="shared" si="13"/>
        <v>0</v>
      </c>
      <c r="BR8" s="239">
        <v>5</v>
      </c>
      <c r="BS8" s="195">
        <v>12</v>
      </c>
      <c r="BT8" s="195">
        <v>27</v>
      </c>
      <c r="BU8" s="195">
        <v>10</v>
      </c>
      <c r="BV8" s="195">
        <v>55</v>
      </c>
      <c r="BW8" s="195">
        <v>28</v>
      </c>
      <c r="BX8" s="195">
        <v>57</v>
      </c>
      <c r="BY8" s="195">
        <v>52</v>
      </c>
      <c r="BZ8" s="195">
        <v>29</v>
      </c>
      <c r="CA8" s="195">
        <v>27</v>
      </c>
      <c r="CB8" s="238">
        <v>25</v>
      </c>
      <c r="CC8" s="195">
        <v>80</v>
      </c>
      <c r="CD8" s="195">
        <v>135</v>
      </c>
      <c r="CE8" s="195">
        <v>215</v>
      </c>
      <c r="CF8" s="195">
        <v>129</v>
      </c>
      <c r="CG8" s="195">
        <v>269</v>
      </c>
      <c r="CH8" s="195">
        <v>163</v>
      </c>
      <c r="CI8" s="195">
        <v>267</v>
      </c>
      <c r="CJ8" s="195">
        <v>311</v>
      </c>
      <c r="CK8" s="195">
        <v>284</v>
      </c>
      <c r="CL8" s="195">
        <v>304</v>
      </c>
      <c r="CM8" s="238">
        <v>219</v>
      </c>
      <c r="CN8" s="292">
        <f t="shared" si="5"/>
        <v>6.25E-2</v>
      </c>
      <c r="CO8" s="292">
        <f t="shared" si="5"/>
        <v>8.8888888888888892E-2</v>
      </c>
      <c r="CP8" s="292">
        <f t="shared" si="5"/>
        <v>0.12558139534883722</v>
      </c>
      <c r="CQ8" s="292">
        <f t="shared" si="5"/>
        <v>7.7519379844961239E-2</v>
      </c>
      <c r="CR8" s="292">
        <f t="shared" si="5"/>
        <v>0.20446096654275092</v>
      </c>
      <c r="CS8" s="292">
        <f t="shared" si="5"/>
        <v>0.17177914110429449</v>
      </c>
      <c r="CT8" s="292">
        <f t="shared" si="5"/>
        <v>0.21348314606741572</v>
      </c>
      <c r="CU8" s="292">
        <f t="shared" si="5"/>
        <v>0.16720257234726688</v>
      </c>
      <c r="CV8" s="292">
        <f t="shared" si="5"/>
        <v>0.10211267605633803</v>
      </c>
      <c r="CW8" s="292">
        <f t="shared" si="5"/>
        <v>8.8815789473684209E-2</v>
      </c>
      <c r="CX8" s="292">
        <f t="shared" si="5"/>
        <v>0.11415525114155251</v>
      </c>
      <c r="CY8" s="239"/>
      <c r="DJ8" s="239"/>
      <c r="DU8" s="239"/>
      <c r="EE8" s="238"/>
      <c r="EP8" s="238">
        <v>0.11851100000000001</v>
      </c>
      <c r="FA8" s="238"/>
      <c r="FB8" s="195" t="s">
        <v>4035</v>
      </c>
    </row>
    <row r="9" spans="1:158" x14ac:dyDescent="0.2">
      <c r="A9" s="268" t="s">
        <v>640</v>
      </c>
      <c r="B9" s="187" t="s">
        <v>641</v>
      </c>
      <c r="C9" s="261" t="s">
        <v>5</v>
      </c>
      <c r="M9" s="195">
        <v>0</v>
      </c>
      <c r="N9" s="238">
        <v>0</v>
      </c>
      <c r="X9" s="195">
        <v>0</v>
      </c>
      <c r="Y9" s="238">
        <v>0</v>
      </c>
      <c r="Z9" s="266"/>
      <c r="AA9" s="266"/>
      <c r="AB9" s="266"/>
      <c r="AC9" s="266"/>
      <c r="AD9" s="266"/>
      <c r="AE9" s="266"/>
      <c r="AF9" s="266"/>
      <c r="AG9" s="266"/>
      <c r="AH9" s="266"/>
      <c r="AI9" s="266">
        <v>0</v>
      </c>
      <c r="AJ9" s="267">
        <v>0</v>
      </c>
      <c r="AT9" s="195">
        <v>2.0364E-2</v>
      </c>
      <c r="AU9" s="238">
        <v>1.9979199999999999E-2</v>
      </c>
      <c r="BE9" s="195">
        <v>0</v>
      </c>
      <c r="BF9" s="238">
        <v>0</v>
      </c>
      <c r="BP9" s="195">
        <f t="shared" si="12"/>
        <v>0</v>
      </c>
      <c r="BQ9" s="195">
        <f t="shared" si="13"/>
        <v>0</v>
      </c>
      <c r="BR9" s="239">
        <v>6</v>
      </c>
      <c r="BS9" s="195">
        <v>21</v>
      </c>
      <c r="BT9" s="195">
        <v>9</v>
      </c>
      <c r="BU9" s="195">
        <v>8</v>
      </c>
      <c r="BV9" s="195">
        <v>24</v>
      </c>
      <c r="BW9" s="195">
        <v>17</v>
      </c>
      <c r="BX9" s="195">
        <v>19</v>
      </c>
      <c r="BY9" s="195">
        <v>15</v>
      </c>
      <c r="BZ9" s="195">
        <v>14</v>
      </c>
      <c r="CA9" s="195">
        <v>12</v>
      </c>
      <c r="CB9" s="238">
        <v>8</v>
      </c>
      <c r="CC9" s="195">
        <v>155</v>
      </c>
      <c r="CD9" s="195">
        <v>245</v>
      </c>
      <c r="CE9" s="195">
        <v>295</v>
      </c>
      <c r="CF9" s="195">
        <v>372</v>
      </c>
      <c r="CG9" s="195">
        <v>397</v>
      </c>
      <c r="CH9" s="195">
        <v>333</v>
      </c>
      <c r="CI9" s="195">
        <v>304</v>
      </c>
      <c r="CJ9" s="195">
        <v>311</v>
      </c>
      <c r="CK9" s="195">
        <v>284</v>
      </c>
      <c r="CL9" s="195">
        <v>303</v>
      </c>
      <c r="CM9" s="238">
        <v>338</v>
      </c>
      <c r="CN9" s="292">
        <f t="shared" si="5"/>
        <v>3.870967741935484E-2</v>
      </c>
      <c r="CO9" s="292">
        <f t="shared" si="5"/>
        <v>8.5714285714285715E-2</v>
      </c>
      <c r="CP9" s="292">
        <f t="shared" si="5"/>
        <v>3.0508474576271188E-2</v>
      </c>
      <c r="CQ9" s="292">
        <f t="shared" si="5"/>
        <v>2.1505376344086023E-2</v>
      </c>
      <c r="CR9" s="292">
        <f t="shared" si="5"/>
        <v>6.0453400503778336E-2</v>
      </c>
      <c r="CS9" s="292">
        <f t="shared" si="5"/>
        <v>5.1051051051051052E-2</v>
      </c>
      <c r="CT9" s="292">
        <f t="shared" si="5"/>
        <v>6.25E-2</v>
      </c>
      <c r="CU9" s="292">
        <f t="shared" si="5"/>
        <v>4.8231511254019289E-2</v>
      </c>
      <c r="CV9" s="292">
        <f t="shared" si="5"/>
        <v>4.9295774647887321E-2</v>
      </c>
      <c r="CW9" s="292">
        <f t="shared" si="5"/>
        <v>3.9603960396039604E-2</v>
      </c>
      <c r="CX9" s="292">
        <f t="shared" si="5"/>
        <v>2.3668639053254437E-2</v>
      </c>
      <c r="CY9" s="239"/>
      <c r="DJ9" s="239"/>
      <c r="DU9" s="239"/>
      <c r="EE9" s="238"/>
      <c r="EP9" s="238"/>
      <c r="FA9" s="238"/>
    </row>
    <row r="10" spans="1:158" x14ac:dyDescent="0.2">
      <c r="A10" s="268" t="s">
        <v>2657</v>
      </c>
      <c r="B10" s="187" t="s">
        <v>2658</v>
      </c>
      <c r="C10" s="261" t="s">
        <v>5</v>
      </c>
      <c r="M10" s="195">
        <v>0</v>
      </c>
      <c r="N10" s="238">
        <v>0</v>
      </c>
      <c r="X10" s="195">
        <v>0</v>
      </c>
      <c r="Y10" s="238">
        <v>0</v>
      </c>
      <c r="Z10" s="266"/>
      <c r="AA10" s="266"/>
      <c r="AB10" s="266"/>
      <c r="AC10" s="266"/>
      <c r="AD10" s="266"/>
      <c r="AE10" s="266"/>
      <c r="AF10" s="266"/>
      <c r="AG10" s="266"/>
      <c r="AH10" s="266"/>
      <c r="AI10" s="266">
        <v>0</v>
      </c>
      <c r="AJ10" s="267">
        <v>0</v>
      </c>
      <c r="AT10" s="195">
        <v>1.8538499999999999E-2</v>
      </c>
      <c r="AU10" s="238">
        <v>1.9482099999999999E-2</v>
      </c>
      <c r="BE10" s="195">
        <v>0</v>
      </c>
      <c r="BF10" s="238">
        <v>0</v>
      </c>
      <c r="BP10" s="195">
        <f t="shared" si="12"/>
        <v>0</v>
      </c>
      <c r="BQ10" s="195">
        <f t="shared" si="13"/>
        <v>0</v>
      </c>
      <c r="BR10" s="239">
        <v>14</v>
      </c>
      <c r="BS10" s="195">
        <v>75</v>
      </c>
      <c r="BT10" s="195">
        <v>80</v>
      </c>
      <c r="BU10" s="195">
        <v>931</v>
      </c>
      <c r="BV10" s="195">
        <v>916</v>
      </c>
      <c r="BW10" s="195">
        <v>639</v>
      </c>
      <c r="BX10" s="195">
        <v>389</v>
      </c>
      <c r="BY10" s="195">
        <v>503</v>
      </c>
      <c r="BZ10" s="195">
        <v>453</v>
      </c>
      <c r="CA10" s="195">
        <v>395</v>
      </c>
      <c r="CB10" s="238">
        <v>962</v>
      </c>
      <c r="CC10" s="195">
        <v>146</v>
      </c>
      <c r="CD10" s="195">
        <v>296</v>
      </c>
      <c r="CE10" s="195">
        <v>307</v>
      </c>
      <c r="CF10" s="195">
        <v>7814</v>
      </c>
      <c r="CG10" s="195">
        <v>6866</v>
      </c>
      <c r="CH10" s="195">
        <v>5499</v>
      </c>
      <c r="CI10" s="195">
        <v>3558</v>
      </c>
      <c r="CJ10" s="195">
        <v>3912</v>
      </c>
      <c r="CK10" s="195">
        <v>3267</v>
      </c>
      <c r="CL10" s="195">
        <v>3183</v>
      </c>
      <c r="CM10" s="238">
        <v>4102</v>
      </c>
      <c r="CN10" s="292">
        <f t="shared" si="5"/>
        <v>9.5890410958904104E-2</v>
      </c>
      <c r="CO10" s="292">
        <f t="shared" si="5"/>
        <v>0.2533783783783784</v>
      </c>
      <c r="CP10" s="292">
        <f t="shared" si="5"/>
        <v>0.26058631921824105</v>
      </c>
      <c r="CQ10" s="292">
        <f t="shared" si="5"/>
        <v>0.11914512413616586</v>
      </c>
      <c r="CR10" s="292">
        <f t="shared" si="5"/>
        <v>0.13341101077774542</v>
      </c>
      <c r="CS10" s="292">
        <f t="shared" si="5"/>
        <v>0.11620294599018004</v>
      </c>
      <c r="CT10" s="292">
        <f t="shared" si="5"/>
        <v>0.10933108487914558</v>
      </c>
      <c r="CU10" s="292">
        <f t="shared" si="5"/>
        <v>0.12857873210633947</v>
      </c>
      <c r="CV10" s="292">
        <f t="shared" si="5"/>
        <v>0.13865932047750229</v>
      </c>
      <c r="CW10" s="292">
        <f t="shared" si="5"/>
        <v>0.12409676405906378</v>
      </c>
      <c r="CX10" s="292">
        <f t="shared" si="5"/>
        <v>0.23451974646513896</v>
      </c>
      <c r="CY10" s="239"/>
      <c r="DJ10" s="239"/>
      <c r="DU10" s="239"/>
      <c r="EE10" s="238"/>
      <c r="EP10" s="238"/>
      <c r="FA10" s="238"/>
    </row>
    <row r="11" spans="1:158" x14ac:dyDescent="0.2">
      <c r="A11" s="260" t="s">
        <v>3479</v>
      </c>
      <c r="B11" s="192" t="s">
        <v>3480</v>
      </c>
      <c r="C11" s="265" t="s">
        <v>18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238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238">
        <v>0</v>
      </c>
      <c r="Z11" s="266">
        <v>0</v>
      </c>
      <c r="AA11" s="266">
        <v>0</v>
      </c>
      <c r="AB11" s="266">
        <v>0</v>
      </c>
      <c r="AC11" s="266">
        <v>0</v>
      </c>
      <c r="AD11" s="266">
        <v>0</v>
      </c>
      <c r="AE11" s="266">
        <v>0</v>
      </c>
      <c r="AF11" s="266">
        <v>0</v>
      </c>
      <c r="AG11" s="266">
        <v>0</v>
      </c>
      <c r="AH11" s="266">
        <v>0</v>
      </c>
      <c r="AI11" s="266">
        <v>0</v>
      </c>
      <c r="AJ11" s="267">
        <v>0</v>
      </c>
      <c r="AK11" s="195">
        <v>1.9574100000000001E-2</v>
      </c>
      <c r="AL11" s="195">
        <v>2.0628899999999999E-2</v>
      </c>
      <c r="AM11" s="195">
        <v>2.1495299999999998E-2</v>
      </c>
      <c r="AN11" s="195">
        <v>2.1905500000000001E-2</v>
      </c>
      <c r="AO11" s="195">
        <v>2.2710299999999999E-2</v>
      </c>
      <c r="AP11" s="195">
        <v>2.2718100000000001E-2</v>
      </c>
      <c r="AQ11" s="195">
        <v>2.2460399999999998E-2</v>
      </c>
      <c r="AR11" s="195">
        <v>1.96233E-2</v>
      </c>
      <c r="AS11" s="195">
        <v>2.0140600000000002E-2</v>
      </c>
      <c r="AT11" s="195">
        <v>1.8134999999999998E-2</v>
      </c>
      <c r="AU11" s="238">
        <v>2.16318E-2</v>
      </c>
      <c r="AV11" s="195">
        <v>0</v>
      </c>
      <c r="AW11" s="195">
        <v>0</v>
      </c>
      <c r="AX11" s="195">
        <v>0</v>
      </c>
      <c r="AY11" s="195">
        <v>0</v>
      </c>
      <c r="AZ11" s="195">
        <v>2</v>
      </c>
      <c r="BA11" s="195">
        <v>2</v>
      </c>
      <c r="BB11" s="195">
        <v>1</v>
      </c>
      <c r="BC11" s="195">
        <v>1</v>
      </c>
      <c r="BD11" s="195">
        <v>2</v>
      </c>
      <c r="BE11" s="195">
        <v>2</v>
      </c>
      <c r="BF11" s="238">
        <v>2</v>
      </c>
      <c r="BG11" s="195">
        <f t="shared" si="6"/>
        <v>0</v>
      </c>
      <c r="BH11" s="195">
        <f t="shared" si="7"/>
        <v>0</v>
      </c>
      <c r="BI11" s="195">
        <f t="shared" si="2"/>
        <v>0</v>
      </c>
      <c r="BJ11" s="195">
        <f t="shared" si="8"/>
        <v>0</v>
      </c>
      <c r="BK11" s="195">
        <f t="shared" si="9"/>
        <v>1</v>
      </c>
      <c r="BL11" s="195">
        <f t="shared" si="10"/>
        <v>1</v>
      </c>
      <c r="BM11" s="195">
        <f t="shared" si="3"/>
        <v>1</v>
      </c>
      <c r="BN11" s="195">
        <f t="shared" si="4"/>
        <v>1</v>
      </c>
      <c r="BO11" s="195">
        <f t="shared" si="11"/>
        <v>1</v>
      </c>
      <c r="BP11" s="195">
        <f t="shared" si="12"/>
        <v>1</v>
      </c>
      <c r="BQ11" s="195">
        <f t="shared" si="13"/>
        <v>1</v>
      </c>
      <c r="BR11" s="239">
        <v>6</v>
      </c>
      <c r="BS11" s="195">
        <v>8</v>
      </c>
      <c r="BT11" s="195">
        <v>6</v>
      </c>
      <c r="BU11" s="195">
        <v>11</v>
      </c>
      <c r="BV11" s="195">
        <v>28</v>
      </c>
      <c r="BW11" s="195">
        <v>24</v>
      </c>
      <c r="BX11" s="195">
        <v>35</v>
      </c>
      <c r="BY11" s="195">
        <v>23</v>
      </c>
      <c r="BZ11" s="195">
        <v>21</v>
      </c>
      <c r="CA11" s="195">
        <v>16</v>
      </c>
      <c r="CB11" s="238">
        <v>10</v>
      </c>
      <c r="CC11" s="195">
        <v>91</v>
      </c>
      <c r="CD11" s="195">
        <v>163</v>
      </c>
      <c r="CE11" s="195">
        <v>72</v>
      </c>
      <c r="CF11" s="195">
        <v>115</v>
      </c>
      <c r="CG11" s="195">
        <v>166</v>
      </c>
      <c r="CH11" s="195">
        <v>180</v>
      </c>
      <c r="CI11" s="195">
        <v>262</v>
      </c>
      <c r="CJ11" s="195">
        <v>245</v>
      </c>
      <c r="CK11" s="195">
        <v>191</v>
      </c>
      <c r="CL11" s="195">
        <v>179</v>
      </c>
      <c r="CM11" s="238">
        <v>147</v>
      </c>
      <c r="CN11" s="292">
        <f t="shared" si="5"/>
        <v>6.5934065934065936E-2</v>
      </c>
      <c r="CO11" s="292">
        <f t="shared" si="5"/>
        <v>4.9079754601226995E-2</v>
      </c>
      <c r="CP11" s="292">
        <f t="shared" si="5"/>
        <v>8.3333333333333329E-2</v>
      </c>
      <c r="CQ11" s="292">
        <f t="shared" si="5"/>
        <v>9.5652173913043481E-2</v>
      </c>
      <c r="CR11" s="292">
        <f t="shared" si="5"/>
        <v>0.16867469879518071</v>
      </c>
      <c r="CS11" s="292">
        <f t="shared" si="5"/>
        <v>0.13333333333333333</v>
      </c>
      <c r="CT11" s="292">
        <f t="shared" si="5"/>
        <v>0.13358778625954199</v>
      </c>
      <c r="CU11" s="292">
        <f t="shared" si="5"/>
        <v>9.3877551020408165E-2</v>
      </c>
      <c r="CV11" s="292">
        <f t="shared" si="5"/>
        <v>0.1099476439790576</v>
      </c>
      <c r="CW11" s="292">
        <f t="shared" si="5"/>
        <v>8.9385474860335198E-2</v>
      </c>
      <c r="CX11" s="292">
        <f t="shared" si="5"/>
        <v>6.8027210884353748E-2</v>
      </c>
      <c r="CY11" s="239"/>
      <c r="DJ11" s="239"/>
      <c r="DU11" s="239"/>
      <c r="EE11" s="238"/>
      <c r="EP11" s="238"/>
      <c r="FA11" s="238"/>
    </row>
    <row r="12" spans="1:158" x14ac:dyDescent="0.2">
      <c r="A12" s="260" t="s">
        <v>3481</v>
      </c>
      <c r="B12" s="192" t="s">
        <v>755</v>
      </c>
      <c r="C12" s="261" t="s">
        <v>18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N12" s="238"/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Y12" s="238"/>
      <c r="Z12" s="266">
        <v>0</v>
      </c>
      <c r="AA12" s="266">
        <v>0</v>
      </c>
      <c r="AB12" s="266">
        <v>0</v>
      </c>
      <c r="AC12" s="266">
        <v>0</v>
      </c>
      <c r="AD12" s="266">
        <v>0</v>
      </c>
      <c r="AE12" s="266">
        <v>0</v>
      </c>
      <c r="AF12" s="266">
        <v>0</v>
      </c>
      <c r="AG12" s="266">
        <v>0</v>
      </c>
      <c r="AH12" s="266"/>
      <c r="AI12" s="266"/>
      <c r="AJ12" s="267"/>
      <c r="AK12" s="195">
        <v>2.2114200000000001E-2</v>
      </c>
      <c r="AL12" s="195">
        <v>2.16697E-2</v>
      </c>
      <c r="AM12" s="195">
        <v>2.06737E-2</v>
      </c>
      <c r="AN12" s="195">
        <v>2.0949800000000001E-2</v>
      </c>
      <c r="AO12" s="195">
        <v>2.1766299999999999E-2</v>
      </c>
      <c r="AP12" s="195">
        <v>2.2021800000000001E-2</v>
      </c>
      <c r="AQ12" s="195">
        <v>2.20167E-2</v>
      </c>
      <c r="AR12" s="195">
        <v>2.1911099999999999E-2</v>
      </c>
      <c r="AU12" s="238"/>
      <c r="AV12" s="195">
        <v>1</v>
      </c>
      <c r="AW12" s="195">
        <v>1</v>
      </c>
      <c r="AX12" s="195">
        <v>1</v>
      </c>
      <c r="AY12" s="195">
        <v>1</v>
      </c>
      <c r="AZ12" s="195">
        <v>1</v>
      </c>
      <c r="BA12" s="195">
        <v>1</v>
      </c>
      <c r="BB12" s="195">
        <v>1</v>
      </c>
      <c r="BC12" s="195">
        <v>1</v>
      </c>
      <c r="BF12" s="238"/>
      <c r="BG12" s="195">
        <f t="shared" si="6"/>
        <v>1</v>
      </c>
      <c r="BH12" s="195">
        <f t="shared" si="7"/>
        <v>1</v>
      </c>
      <c r="BI12" s="195">
        <f t="shared" si="2"/>
        <v>1</v>
      </c>
      <c r="BJ12" s="195">
        <f t="shared" si="8"/>
        <v>1</v>
      </c>
      <c r="BK12" s="195">
        <f t="shared" si="9"/>
        <v>1</v>
      </c>
      <c r="BL12" s="195">
        <f t="shared" si="10"/>
        <v>1</v>
      </c>
      <c r="BM12" s="195">
        <f t="shared" si="3"/>
        <v>1</v>
      </c>
      <c r="BN12" s="195">
        <f t="shared" si="4"/>
        <v>1</v>
      </c>
      <c r="BR12" s="239">
        <v>61</v>
      </c>
      <c r="BS12" s="195">
        <v>29</v>
      </c>
      <c r="BT12" s="195">
        <v>48</v>
      </c>
      <c r="BU12" s="195">
        <v>52</v>
      </c>
      <c r="BV12" s="195">
        <v>59</v>
      </c>
      <c r="BW12" s="195">
        <v>40</v>
      </c>
      <c r="BX12" s="195">
        <v>40</v>
      </c>
      <c r="BY12" s="195">
        <v>25</v>
      </c>
      <c r="BZ12" s="195">
        <v>34</v>
      </c>
      <c r="CA12" s="195">
        <v>29</v>
      </c>
      <c r="CB12" s="238">
        <v>33</v>
      </c>
      <c r="CC12" s="195">
        <v>842</v>
      </c>
      <c r="CD12" s="195">
        <v>639</v>
      </c>
      <c r="CE12" s="195">
        <v>660</v>
      </c>
      <c r="CF12" s="195">
        <v>468</v>
      </c>
      <c r="CG12" s="195">
        <v>529</v>
      </c>
      <c r="CH12" s="195">
        <v>417</v>
      </c>
      <c r="CI12" s="195">
        <v>315</v>
      </c>
      <c r="CJ12" s="195">
        <v>232</v>
      </c>
      <c r="CK12" s="195">
        <v>259</v>
      </c>
      <c r="CL12" s="195">
        <v>231</v>
      </c>
      <c r="CM12" s="238">
        <v>242</v>
      </c>
      <c r="CN12" s="292">
        <f t="shared" si="5"/>
        <v>7.244655581947744E-2</v>
      </c>
      <c r="CO12" s="292">
        <f t="shared" si="5"/>
        <v>4.5383411580594682E-2</v>
      </c>
      <c r="CP12" s="292">
        <f t="shared" si="5"/>
        <v>7.2727272727272724E-2</v>
      </c>
      <c r="CQ12" s="292">
        <f t="shared" si="5"/>
        <v>0.1111111111111111</v>
      </c>
      <c r="CR12" s="292">
        <f t="shared" si="5"/>
        <v>0.11153119092627599</v>
      </c>
      <c r="CS12" s="292">
        <f t="shared" si="5"/>
        <v>9.5923261390887291E-2</v>
      </c>
      <c r="CT12" s="292">
        <f t="shared" si="5"/>
        <v>0.12698412698412698</v>
      </c>
      <c r="CU12" s="292">
        <f t="shared" si="5"/>
        <v>0.10775862068965517</v>
      </c>
      <c r="CV12" s="292">
        <f t="shared" si="5"/>
        <v>0.13127413127413126</v>
      </c>
      <c r="CW12" s="292">
        <f t="shared" si="5"/>
        <v>0.12554112554112554</v>
      </c>
      <c r="CX12" s="292">
        <f t="shared" si="5"/>
        <v>0.13636363636363635</v>
      </c>
      <c r="CY12" s="239"/>
      <c r="DJ12" s="239"/>
      <c r="DU12" s="239"/>
      <c r="EE12" s="238"/>
      <c r="EP12" s="238"/>
      <c r="FA12" s="238"/>
    </row>
    <row r="13" spans="1:158" x14ac:dyDescent="0.2">
      <c r="A13" s="260" t="s">
        <v>3482</v>
      </c>
      <c r="B13" s="192" t="s">
        <v>881</v>
      </c>
      <c r="C13" s="261" t="s">
        <v>18</v>
      </c>
      <c r="F13" s="195">
        <v>0</v>
      </c>
      <c r="G13" s="195">
        <v>0</v>
      </c>
      <c r="N13" s="238"/>
      <c r="Q13" s="195">
        <v>0</v>
      </c>
      <c r="R13" s="195">
        <v>0</v>
      </c>
      <c r="Y13" s="238"/>
      <c r="Z13" s="266"/>
      <c r="AA13" s="266"/>
      <c r="AB13" s="266">
        <v>0</v>
      </c>
      <c r="AC13" s="266">
        <v>0</v>
      </c>
      <c r="AD13" s="266"/>
      <c r="AE13" s="266"/>
      <c r="AF13" s="266"/>
      <c r="AG13" s="266"/>
      <c r="AH13" s="266"/>
      <c r="AI13" s="266"/>
      <c r="AJ13" s="267"/>
      <c r="AK13" s="195">
        <v>2.2426499999999999E-2</v>
      </c>
      <c r="AL13" s="195">
        <v>2.23421E-2</v>
      </c>
      <c r="AM13" s="195">
        <v>2.12357E-2</v>
      </c>
      <c r="AN13" s="195">
        <v>2.1243100000000001E-2</v>
      </c>
      <c r="AO13" s="195">
        <v>2.13355E-2</v>
      </c>
      <c r="AP13" s="195">
        <v>2.0697199999999999E-2</v>
      </c>
      <c r="AQ13" s="195">
        <v>2.13133E-2</v>
      </c>
      <c r="AR13" s="195">
        <v>1.9826400000000001E-2</v>
      </c>
      <c r="AS13" s="195">
        <v>1.9544300000000001E-2</v>
      </c>
      <c r="AT13" s="195">
        <v>2.1922799999999999E-2</v>
      </c>
      <c r="AU13" s="238">
        <v>2.3571700000000001E-2</v>
      </c>
      <c r="AX13" s="195">
        <v>0</v>
      </c>
      <c r="AY13" s="195">
        <v>0</v>
      </c>
      <c r="BF13" s="238"/>
      <c r="BI13" s="195">
        <f t="shared" si="2"/>
        <v>0</v>
      </c>
      <c r="BJ13" s="195">
        <f t="shared" si="8"/>
        <v>0</v>
      </c>
      <c r="BR13" s="239">
        <v>10</v>
      </c>
      <c r="BS13" s="195">
        <v>15</v>
      </c>
      <c r="BT13" s="195">
        <v>14</v>
      </c>
      <c r="BU13" s="195">
        <v>12</v>
      </c>
      <c r="BV13" s="195">
        <v>13</v>
      </c>
      <c r="BW13" s="195">
        <v>16</v>
      </c>
      <c r="BX13" s="195">
        <v>7</v>
      </c>
      <c r="BY13" s="195">
        <v>74</v>
      </c>
      <c r="BZ13" s="195">
        <v>14</v>
      </c>
      <c r="CA13" s="195">
        <v>19</v>
      </c>
      <c r="CB13" s="238">
        <v>13</v>
      </c>
      <c r="CC13" s="195">
        <v>141</v>
      </c>
      <c r="CD13" s="195">
        <v>143</v>
      </c>
      <c r="CE13" s="195">
        <v>146</v>
      </c>
      <c r="CF13" s="195">
        <v>143</v>
      </c>
      <c r="CG13" s="195">
        <v>102</v>
      </c>
      <c r="CH13" s="195">
        <v>89</v>
      </c>
      <c r="CI13" s="195">
        <v>92</v>
      </c>
      <c r="CJ13" s="195">
        <v>225</v>
      </c>
      <c r="CK13" s="195">
        <v>94</v>
      </c>
      <c r="CL13" s="195">
        <v>97</v>
      </c>
      <c r="CM13" s="238">
        <v>132</v>
      </c>
      <c r="CN13" s="292">
        <f t="shared" si="5"/>
        <v>7.0921985815602842E-2</v>
      </c>
      <c r="CO13" s="292">
        <f t="shared" si="5"/>
        <v>0.1048951048951049</v>
      </c>
      <c r="CP13" s="292">
        <f t="shared" si="5"/>
        <v>9.5890410958904104E-2</v>
      </c>
      <c r="CQ13" s="292">
        <f t="shared" si="5"/>
        <v>8.3916083916083919E-2</v>
      </c>
      <c r="CR13" s="292">
        <f t="shared" si="5"/>
        <v>0.12745098039215685</v>
      </c>
      <c r="CS13" s="292">
        <f t="shared" si="5"/>
        <v>0.1797752808988764</v>
      </c>
      <c r="CT13" s="292">
        <f t="shared" si="5"/>
        <v>7.6086956521739135E-2</v>
      </c>
      <c r="CU13" s="292">
        <f t="shared" si="5"/>
        <v>0.3288888888888889</v>
      </c>
      <c r="CV13" s="292">
        <f t="shared" si="5"/>
        <v>0.14893617021276595</v>
      </c>
      <c r="CW13" s="292">
        <f t="shared" si="5"/>
        <v>0.19587628865979381</v>
      </c>
      <c r="CX13" s="292">
        <f t="shared" si="5"/>
        <v>9.8484848484848481E-2</v>
      </c>
      <c r="CY13" s="239"/>
      <c r="DJ13" s="239"/>
      <c r="DU13" s="239"/>
      <c r="EE13" s="238"/>
      <c r="EP13" s="238"/>
      <c r="FA13" s="238"/>
    </row>
    <row r="14" spans="1:158" x14ac:dyDescent="0.2">
      <c r="A14" s="260" t="s">
        <v>3483</v>
      </c>
      <c r="B14" s="192" t="s">
        <v>3484</v>
      </c>
      <c r="C14" s="261" t="s">
        <v>18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238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238">
        <v>0</v>
      </c>
      <c r="Z14" s="266"/>
      <c r="AA14" s="266"/>
      <c r="AB14" s="266"/>
      <c r="AC14" s="266"/>
      <c r="AD14" s="266"/>
      <c r="AE14" s="266">
        <v>0</v>
      </c>
      <c r="AF14" s="266">
        <v>0</v>
      </c>
      <c r="AG14" s="266">
        <v>0</v>
      </c>
      <c r="AH14" s="266">
        <v>0</v>
      </c>
      <c r="AI14" s="266">
        <v>0</v>
      </c>
      <c r="AJ14" s="267">
        <v>0</v>
      </c>
      <c r="AP14" s="195">
        <v>2.1814400000000001E-2</v>
      </c>
      <c r="AQ14" s="195">
        <v>2.2115900000000001E-2</v>
      </c>
      <c r="AR14" s="195">
        <v>2.22212E-2</v>
      </c>
      <c r="AS14" s="195">
        <v>2.26587E-2</v>
      </c>
      <c r="AT14" s="195">
        <v>2.26663E-2</v>
      </c>
      <c r="AU14" s="238">
        <v>2.16248E-2</v>
      </c>
      <c r="BA14" s="195">
        <v>0</v>
      </c>
      <c r="BB14" s="195">
        <v>0</v>
      </c>
      <c r="BC14" s="195">
        <v>1</v>
      </c>
      <c r="BD14" s="195">
        <v>0</v>
      </c>
      <c r="BE14" s="195">
        <v>0</v>
      </c>
      <c r="BF14" s="238">
        <v>1</v>
      </c>
      <c r="BL14" s="195">
        <f t="shared" si="10"/>
        <v>0</v>
      </c>
      <c r="BM14" s="195">
        <f t="shared" si="3"/>
        <v>0</v>
      </c>
      <c r="BN14" s="195">
        <f t="shared" si="4"/>
        <v>1</v>
      </c>
      <c r="BO14" s="195">
        <f t="shared" si="11"/>
        <v>0</v>
      </c>
      <c r="BP14" s="195">
        <f t="shared" si="12"/>
        <v>0</v>
      </c>
      <c r="BQ14" s="195">
        <f t="shared" si="13"/>
        <v>1</v>
      </c>
      <c r="BR14" s="239">
        <v>0</v>
      </c>
      <c r="BS14" s="195">
        <v>2</v>
      </c>
      <c r="BT14" s="195">
        <v>1</v>
      </c>
      <c r="BU14" s="195">
        <v>1</v>
      </c>
      <c r="BV14" s="195">
        <v>5</v>
      </c>
      <c r="BW14" s="195">
        <v>6</v>
      </c>
      <c r="BX14" s="195">
        <v>2</v>
      </c>
      <c r="BY14" s="195">
        <v>4</v>
      </c>
      <c r="BZ14" s="195">
        <v>2</v>
      </c>
      <c r="CA14" s="195">
        <v>2</v>
      </c>
      <c r="CB14" s="238">
        <v>3</v>
      </c>
      <c r="CC14" s="195">
        <v>43</v>
      </c>
      <c r="CD14" s="195">
        <v>58</v>
      </c>
      <c r="CE14" s="195">
        <v>69</v>
      </c>
      <c r="CF14" s="195">
        <v>151</v>
      </c>
      <c r="CG14" s="195">
        <v>150</v>
      </c>
      <c r="CH14" s="195">
        <v>138</v>
      </c>
      <c r="CI14" s="195">
        <v>74</v>
      </c>
      <c r="CJ14" s="195">
        <v>65</v>
      </c>
      <c r="CK14" s="195">
        <v>59</v>
      </c>
      <c r="CL14" s="195">
        <v>39</v>
      </c>
      <c r="CM14" s="238">
        <v>68</v>
      </c>
      <c r="CN14" s="292">
        <f t="shared" si="5"/>
        <v>0</v>
      </c>
      <c r="CO14" s="292">
        <f t="shared" si="5"/>
        <v>3.4482758620689655E-2</v>
      </c>
      <c r="CP14" s="292">
        <f t="shared" si="5"/>
        <v>1.4492753623188406E-2</v>
      </c>
      <c r="CQ14" s="292">
        <f t="shared" si="5"/>
        <v>6.6225165562913907E-3</v>
      </c>
      <c r="CR14" s="292">
        <f t="shared" si="5"/>
        <v>3.3333333333333333E-2</v>
      </c>
      <c r="CS14" s="292">
        <f t="shared" si="5"/>
        <v>4.3478260869565216E-2</v>
      </c>
      <c r="CT14" s="292">
        <f t="shared" si="5"/>
        <v>2.7027027027027029E-2</v>
      </c>
      <c r="CU14" s="292">
        <f t="shared" si="5"/>
        <v>6.1538461538461542E-2</v>
      </c>
      <c r="CV14" s="292">
        <f t="shared" si="5"/>
        <v>3.3898305084745763E-2</v>
      </c>
      <c r="CW14" s="292">
        <f t="shared" si="5"/>
        <v>5.128205128205128E-2</v>
      </c>
      <c r="CX14" s="292">
        <f t="shared" si="5"/>
        <v>4.4117647058823532E-2</v>
      </c>
      <c r="CY14" s="239"/>
      <c r="DJ14" s="239"/>
      <c r="DU14" s="239"/>
      <c r="EE14" s="238"/>
      <c r="EP14" s="238"/>
      <c r="FA14" s="238"/>
    </row>
    <row r="15" spans="1:158" x14ac:dyDescent="0.2">
      <c r="A15" s="260" t="s">
        <v>3899</v>
      </c>
      <c r="B15" s="192" t="s">
        <v>3900</v>
      </c>
      <c r="C15" s="261" t="s">
        <v>18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M15" s="195">
        <v>0</v>
      </c>
      <c r="N15" s="238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238">
        <v>1</v>
      </c>
      <c r="Z15" s="266">
        <v>0</v>
      </c>
      <c r="AA15" s="266">
        <v>0</v>
      </c>
      <c r="AB15" s="266">
        <v>0</v>
      </c>
      <c r="AC15" s="266">
        <v>0</v>
      </c>
      <c r="AD15" s="266">
        <v>0</v>
      </c>
      <c r="AE15" s="266">
        <v>0</v>
      </c>
      <c r="AF15" s="266">
        <v>0</v>
      </c>
      <c r="AG15" s="266">
        <v>0</v>
      </c>
      <c r="AH15" s="266">
        <v>0</v>
      </c>
      <c r="AI15" s="266">
        <v>0</v>
      </c>
      <c r="AJ15" s="267">
        <v>0</v>
      </c>
      <c r="AK15" s="195">
        <v>1.6770799999999999E-2</v>
      </c>
      <c r="AL15" s="195">
        <v>2.6233300000000001E-2</v>
      </c>
      <c r="AM15" s="195">
        <v>1.6424600000000001E-2</v>
      </c>
      <c r="AN15" s="195">
        <v>1.4737800000000001E-2</v>
      </c>
      <c r="AO15" s="195">
        <v>1.4547300000000001E-2</v>
      </c>
      <c r="AP15" s="195">
        <v>1.66228E-2</v>
      </c>
      <c r="AQ15" s="195">
        <v>1.6801900000000002E-2</v>
      </c>
      <c r="AR15" s="195">
        <v>1.6897300000000001E-2</v>
      </c>
      <c r="AS15" s="195">
        <v>1.68542E-2</v>
      </c>
      <c r="AT15" s="195">
        <v>1.6679099999999999E-2</v>
      </c>
      <c r="AU15" s="238">
        <v>1.8044999999999999E-2</v>
      </c>
      <c r="AV15" s="195">
        <v>0</v>
      </c>
      <c r="AW15" s="195">
        <v>0</v>
      </c>
      <c r="AX15" s="195">
        <v>0</v>
      </c>
      <c r="AY15" s="195">
        <v>0</v>
      </c>
      <c r="AZ15" s="195">
        <v>2</v>
      </c>
      <c r="BA15" s="195">
        <v>0</v>
      </c>
      <c r="BB15" s="195">
        <v>0</v>
      </c>
      <c r="BC15" s="195">
        <v>0</v>
      </c>
      <c r="BD15" s="195">
        <v>0</v>
      </c>
      <c r="BE15" s="195">
        <v>0</v>
      </c>
      <c r="BF15" s="238">
        <v>0</v>
      </c>
      <c r="BG15" s="195">
        <f t="shared" si="6"/>
        <v>0</v>
      </c>
      <c r="BH15" s="195">
        <f t="shared" si="7"/>
        <v>0</v>
      </c>
      <c r="BI15" s="195">
        <f t="shared" si="2"/>
        <v>0</v>
      </c>
      <c r="BJ15" s="195">
        <f t="shared" si="8"/>
        <v>0</v>
      </c>
      <c r="BK15" s="195">
        <f t="shared" si="9"/>
        <v>1</v>
      </c>
      <c r="BL15" s="195">
        <f t="shared" si="10"/>
        <v>0</v>
      </c>
      <c r="BM15" s="195">
        <f t="shared" si="3"/>
        <v>0</v>
      </c>
      <c r="BN15" s="195">
        <f t="shared" si="4"/>
        <v>0</v>
      </c>
      <c r="BO15" s="195">
        <f t="shared" si="11"/>
        <v>0</v>
      </c>
      <c r="BP15" s="195">
        <f t="shared" si="12"/>
        <v>0</v>
      </c>
      <c r="BQ15" s="195">
        <f t="shared" si="13"/>
        <v>0</v>
      </c>
      <c r="BR15" s="239">
        <v>2</v>
      </c>
      <c r="BS15" s="195">
        <v>3</v>
      </c>
      <c r="BT15" s="195">
        <v>14</v>
      </c>
      <c r="BU15" s="195">
        <v>16</v>
      </c>
      <c r="BV15" s="195">
        <v>22</v>
      </c>
      <c r="BW15" s="195">
        <v>25</v>
      </c>
      <c r="BX15" s="195">
        <v>88</v>
      </c>
      <c r="BY15" s="195">
        <v>140</v>
      </c>
      <c r="BZ15" s="195">
        <v>182</v>
      </c>
      <c r="CA15" s="195">
        <v>150</v>
      </c>
      <c r="CB15" s="238">
        <v>175</v>
      </c>
      <c r="CC15" s="195">
        <v>36</v>
      </c>
      <c r="CD15" s="195">
        <v>41</v>
      </c>
      <c r="CE15" s="195">
        <v>142</v>
      </c>
      <c r="CF15" s="195">
        <v>270</v>
      </c>
      <c r="CG15" s="195">
        <v>210</v>
      </c>
      <c r="CH15" s="195">
        <v>240</v>
      </c>
      <c r="CI15" s="195">
        <v>773</v>
      </c>
      <c r="CJ15" s="195">
        <v>1248</v>
      </c>
      <c r="CK15" s="195">
        <v>1045</v>
      </c>
      <c r="CL15" s="195">
        <v>864</v>
      </c>
      <c r="CM15" s="238">
        <v>1082</v>
      </c>
      <c r="CN15" s="292">
        <f t="shared" si="5"/>
        <v>5.5555555555555552E-2</v>
      </c>
      <c r="CO15" s="292">
        <f t="shared" si="5"/>
        <v>7.3170731707317069E-2</v>
      </c>
      <c r="CP15" s="292">
        <f t="shared" si="5"/>
        <v>9.8591549295774641E-2</v>
      </c>
      <c r="CQ15" s="292">
        <f t="shared" si="5"/>
        <v>5.9259259259259262E-2</v>
      </c>
      <c r="CR15" s="292">
        <f t="shared" si="5"/>
        <v>0.10476190476190476</v>
      </c>
      <c r="CS15" s="292">
        <f t="shared" si="5"/>
        <v>0.10416666666666667</v>
      </c>
      <c r="CT15" s="292">
        <f t="shared" si="5"/>
        <v>0.11384217335058215</v>
      </c>
      <c r="CU15" s="292">
        <f t="shared" si="5"/>
        <v>0.11217948717948718</v>
      </c>
      <c r="CV15" s="292">
        <f t="shared" si="5"/>
        <v>0.17416267942583732</v>
      </c>
      <c r="CW15" s="292">
        <f t="shared" si="5"/>
        <v>0.1736111111111111</v>
      </c>
      <c r="CX15" s="292">
        <f t="shared" si="5"/>
        <v>0.16173752310536044</v>
      </c>
      <c r="CY15" s="239"/>
      <c r="DJ15" s="239"/>
      <c r="DU15" s="239"/>
      <c r="EE15" s="238"/>
      <c r="EP15" s="238"/>
      <c r="FA15" s="238"/>
    </row>
    <row r="16" spans="1:158" x14ac:dyDescent="0.2">
      <c r="A16" s="260" t="s">
        <v>3489</v>
      </c>
      <c r="B16" s="192" t="s">
        <v>739</v>
      </c>
      <c r="C16" s="261" t="s">
        <v>18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238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238">
        <v>0</v>
      </c>
      <c r="Z16" s="266"/>
      <c r="AA16" s="266"/>
      <c r="AB16" s="266"/>
      <c r="AC16" s="266"/>
      <c r="AD16" s="266">
        <v>0</v>
      </c>
      <c r="AE16" s="266">
        <v>0</v>
      </c>
      <c r="AF16" s="266">
        <v>0</v>
      </c>
      <c r="AG16" s="266">
        <v>0</v>
      </c>
      <c r="AH16" s="266">
        <v>0</v>
      </c>
      <c r="AI16" s="266">
        <v>0</v>
      </c>
      <c r="AJ16" s="267">
        <v>0</v>
      </c>
      <c r="AO16" s="195">
        <v>2.1219499999999999E-2</v>
      </c>
      <c r="AP16" s="195">
        <v>2.1098800000000001E-2</v>
      </c>
      <c r="AQ16" s="195">
        <v>2.1497499999999999E-2</v>
      </c>
      <c r="AR16" s="195">
        <v>2.2009600000000001E-2</v>
      </c>
      <c r="AS16" s="195">
        <v>2.0939099999999999E-2</v>
      </c>
      <c r="AT16" s="195">
        <v>5.1530600000000003E-2</v>
      </c>
      <c r="AU16" s="238">
        <v>2.56095E-2</v>
      </c>
      <c r="AZ16" s="195">
        <v>2</v>
      </c>
      <c r="BA16" s="195">
        <v>2</v>
      </c>
      <c r="BB16" s="195">
        <v>2</v>
      </c>
      <c r="BC16" s="195">
        <v>2</v>
      </c>
      <c r="BD16" s="195">
        <v>2</v>
      </c>
      <c r="BE16" s="195">
        <v>2</v>
      </c>
      <c r="BF16" s="238">
        <v>1</v>
      </c>
      <c r="BK16" s="195">
        <f t="shared" si="9"/>
        <v>1</v>
      </c>
      <c r="BL16" s="195">
        <f t="shared" si="10"/>
        <v>1</v>
      </c>
      <c r="BM16" s="195">
        <f t="shared" si="3"/>
        <v>1</v>
      </c>
      <c r="BN16" s="195">
        <f t="shared" si="4"/>
        <v>1</v>
      </c>
      <c r="BO16" s="195">
        <f t="shared" si="11"/>
        <v>1</v>
      </c>
      <c r="BP16" s="195">
        <f t="shared" si="12"/>
        <v>1</v>
      </c>
      <c r="BQ16" s="195">
        <f t="shared" si="13"/>
        <v>1</v>
      </c>
      <c r="BR16" s="239">
        <v>17</v>
      </c>
      <c r="BS16" s="195">
        <v>12</v>
      </c>
      <c r="BT16" s="195">
        <v>14</v>
      </c>
      <c r="BU16" s="195">
        <v>9</v>
      </c>
      <c r="BV16" s="195">
        <v>11</v>
      </c>
      <c r="BW16" s="195">
        <v>12</v>
      </c>
      <c r="BX16" s="195">
        <v>9</v>
      </c>
      <c r="BY16" s="195">
        <v>25</v>
      </c>
      <c r="BZ16" s="195">
        <v>9</v>
      </c>
      <c r="CA16" s="195">
        <v>35</v>
      </c>
      <c r="CB16" s="238">
        <v>32</v>
      </c>
      <c r="CC16" s="195">
        <v>176</v>
      </c>
      <c r="CD16" s="195">
        <v>260</v>
      </c>
      <c r="CE16" s="195">
        <v>225</v>
      </c>
      <c r="CF16" s="195">
        <v>240</v>
      </c>
      <c r="CG16" s="195">
        <v>200</v>
      </c>
      <c r="CH16" s="195">
        <v>198</v>
      </c>
      <c r="CI16" s="195">
        <v>184</v>
      </c>
      <c r="CJ16" s="195">
        <v>305</v>
      </c>
      <c r="CK16" s="195">
        <v>275</v>
      </c>
      <c r="CL16" s="195">
        <v>310</v>
      </c>
      <c r="CM16" s="238">
        <v>246</v>
      </c>
      <c r="CN16" s="292">
        <f t="shared" si="5"/>
        <v>9.6590909090909088E-2</v>
      </c>
      <c r="CO16" s="292">
        <f t="shared" si="5"/>
        <v>4.6153846153846156E-2</v>
      </c>
      <c r="CP16" s="292">
        <f t="shared" si="5"/>
        <v>6.222222222222222E-2</v>
      </c>
      <c r="CQ16" s="292">
        <f t="shared" si="5"/>
        <v>3.7499999999999999E-2</v>
      </c>
      <c r="CR16" s="292">
        <f t="shared" si="5"/>
        <v>5.5E-2</v>
      </c>
      <c r="CS16" s="292">
        <f t="shared" si="5"/>
        <v>6.0606060606060608E-2</v>
      </c>
      <c r="CT16" s="292">
        <f t="shared" si="5"/>
        <v>4.8913043478260872E-2</v>
      </c>
      <c r="CU16" s="292">
        <f t="shared" si="5"/>
        <v>8.1967213114754092E-2</v>
      </c>
      <c r="CV16" s="292">
        <f t="shared" si="5"/>
        <v>3.272727272727273E-2</v>
      </c>
      <c r="CW16" s="292">
        <f t="shared" si="5"/>
        <v>0.11290322580645161</v>
      </c>
      <c r="CX16" s="292">
        <f t="shared" si="5"/>
        <v>0.13008130081300814</v>
      </c>
      <c r="CY16" s="239"/>
      <c r="DJ16" s="239"/>
      <c r="DU16" s="239"/>
      <c r="EE16" s="238"/>
      <c r="EP16" s="238"/>
      <c r="FA16" s="238"/>
    </row>
    <row r="17" spans="1:158" x14ac:dyDescent="0.2">
      <c r="A17" s="260" t="s">
        <v>3491</v>
      </c>
      <c r="B17" s="192" t="s">
        <v>3492</v>
      </c>
      <c r="C17" s="261" t="s">
        <v>18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238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238">
        <v>0</v>
      </c>
      <c r="Z17" s="266"/>
      <c r="AA17" s="266"/>
      <c r="AB17" s="266"/>
      <c r="AC17" s="266"/>
      <c r="AD17" s="266"/>
      <c r="AE17" s="266">
        <v>0</v>
      </c>
      <c r="AF17" s="266">
        <v>0</v>
      </c>
      <c r="AG17" s="266">
        <v>0</v>
      </c>
      <c r="AH17" s="266">
        <v>0</v>
      </c>
      <c r="AI17" s="266">
        <v>0</v>
      </c>
      <c r="AJ17" s="267">
        <v>0</v>
      </c>
      <c r="AP17" s="195">
        <v>1.83959E-2</v>
      </c>
      <c r="AQ17" s="195">
        <v>1.94497E-2</v>
      </c>
      <c r="AR17" s="195">
        <v>2.06853E-2</v>
      </c>
      <c r="AS17" s="195">
        <v>2.17859E-2</v>
      </c>
      <c r="AT17" s="195">
        <v>2.0534299999999998E-2</v>
      </c>
      <c r="AU17" s="238">
        <v>2.3099399999999999E-2</v>
      </c>
      <c r="BA17" s="195">
        <v>0</v>
      </c>
      <c r="BB17" s="195">
        <v>0</v>
      </c>
      <c r="BC17" s="195">
        <v>0</v>
      </c>
      <c r="BD17" s="195">
        <v>0</v>
      </c>
      <c r="BE17" s="195">
        <v>0</v>
      </c>
      <c r="BF17" s="238">
        <v>0</v>
      </c>
      <c r="BL17" s="195">
        <f t="shared" si="10"/>
        <v>0</v>
      </c>
      <c r="BM17" s="195">
        <f t="shared" si="3"/>
        <v>0</v>
      </c>
      <c r="BN17" s="195">
        <f t="shared" si="4"/>
        <v>0</v>
      </c>
      <c r="BO17" s="195">
        <f t="shared" si="11"/>
        <v>0</v>
      </c>
      <c r="BP17" s="195">
        <f t="shared" si="12"/>
        <v>0</v>
      </c>
      <c r="BQ17" s="195">
        <f t="shared" si="13"/>
        <v>0</v>
      </c>
      <c r="BR17" s="239">
        <v>1</v>
      </c>
      <c r="BS17" s="195">
        <v>1</v>
      </c>
      <c r="BT17" s="195">
        <v>2</v>
      </c>
      <c r="BU17" s="195">
        <v>6</v>
      </c>
      <c r="BV17" s="195">
        <v>6</v>
      </c>
      <c r="BW17" s="195">
        <v>15</v>
      </c>
      <c r="BX17" s="195">
        <v>19</v>
      </c>
      <c r="BY17" s="195">
        <v>13</v>
      </c>
      <c r="BZ17" s="195">
        <v>18</v>
      </c>
      <c r="CA17" s="195">
        <v>11</v>
      </c>
      <c r="CB17" s="238">
        <v>12</v>
      </c>
      <c r="CC17" s="195">
        <v>6</v>
      </c>
      <c r="CD17" s="195">
        <v>30</v>
      </c>
      <c r="CE17" s="195">
        <v>60</v>
      </c>
      <c r="CF17" s="195">
        <v>72</v>
      </c>
      <c r="CG17" s="195">
        <v>82</v>
      </c>
      <c r="CH17" s="195">
        <v>133</v>
      </c>
      <c r="CI17" s="195">
        <v>114</v>
      </c>
      <c r="CJ17" s="195">
        <v>120</v>
      </c>
      <c r="CK17" s="195">
        <v>73</v>
      </c>
      <c r="CL17" s="195">
        <v>68</v>
      </c>
      <c r="CM17" s="238">
        <v>53</v>
      </c>
      <c r="CN17" s="292">
        <f t="shared" si="5"/>
        <v>0.16666666666666666</v>
      </c>
      <c r="CO17" s="292">
        <f t="shared" si="5"/>
        <v>3.3333333333333333E-2</v>
      </c>
      <c r="CP17" s="292">
        <f t="shared" si="5"/>
        <v>3.3333333333333333E-2</v>
      </c>
      <c r="CQ17" s="292">
        <f t="shared" si="5"/>
        <v>8.3333333333333329E-2</v>
      </c>
      <c r="CR17" s="292">
        <f t="shared" si="5"/>
        <v>7.3170731707317069E-2</v>
      </c>
      <c r="CS17" s="292">
        <f t="shared" si="5"/>
        <v>0.11278195488721804</v>
      </c>
      <c r="CT17" s="292">
        <f t="shared" si="5"/>
        <v>0.16666666666666666</v>
      </c>
      <c r="CU17" s="292">
        <f t="shared" si="5"/>
        <v>0.10833333333333334</v>
      </c>
      <c r="CV17" s="292">
        <f t="shared" si="5"/>
        <v>0.24657534246575341</v>
      </c>
      <c r="CW17" s="292">
        <f t="shared" si="5"/>
        <v>0.16176470588235295</v>
      </c>
      <c r="CX17" s="292">
        <f t="shared" si="5"/>
        <v>0.22641509433962265</v>
      </c>
      <c r="CY17" s="239"/>
      <c r="DJ17" s="239"/>
      <c r="DU17" s="239"/>
      <c r="EE17" s="238"/>
      <c r="EP17" s="238"/>
      <c r="FA17" s="238"/>
    </row>
    <row r="18" spans="1:158" x14ac:dyDescent="0.2">
      <c r="A18" s="260" t="s">
        <v>3494</v>
      </c>
      <c r="B18" s="192" t="s">
        <v>3495</v>
      </c>
      <c r="C18" s="261" t="s">
        <v>18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238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238">
        <v>0</v>
      </c>
      <c r="Z18" s="266"/>
      <c r="AA18" s="266"/>
      <c r="AB18" s="266"/>
      <c r="AC18" s="266"/>
      <c r="AD18" s="266"/>
      <c r="AE18" s="266">
        <v>0</v>
      </c>
      <c r="AF18" s="266">
        <v>0</v>
      </c>
      <c r="AG18" s="266">
        <v>0</v>
      </c>
      <c r="AH18" s="266">
        <v>0</v>
      </c>
      <c r="AI18" s="266">
        <v>0</v>
      </c>
      <c r="AJ18" s="267">
        <v>0</v>
      </c>
      <c r="AP18" s="195">
        <v>1.2763099999999999E-2</v>
      </c>
      <c r="AQ18" s="195">
        <v>1.4175999999999999E-2</v>
      </c>
      <c r="AR18" s="195">
        <v>1.43903E-2</v>
      </c>
      <c r="AS18" s="195">
        <v>1.42857E-2</v>
      </c>
      <c r="AT18" s="195">
        <v>1.4408300000000001E-2</v>
      </c>
      <c r="AU18" s="238">
        <v>1.53213E-2</v>
      </c>
      <c r="BA18" s="195">
        <v>0</v>
      </c>
      <c r="BB18" s="195">
        <v>1</v>
      </c>
      <c r="BC18" s="195">
        <v>0</v>
      </c>
      <c r="BD18" s="195">
        <v>0</v>
      </c>
      <c r="BE18" s="195">
        <v>0</v>
      </c>
      <c r="BF18" s="238">
        <v>0</v>
      </c>
      <c r="BL18" s="195">
        <f t="shared" si="10"/>
        <v>0</v>
      </c>
      <c r="BM18" s="195">
        <f t="shared" si="3"/>
        <v>1</v>
      </c>
      <c r="BN18" s="195">
        <f t="shared" si="4"/>
        <v>0</v>
      </c>
      <c r="BO18" s="195">
        <f t="shared" si="11"/>
        <v>0</v>
      </c>
      <c r="BP18" s="195">
        <f t="shared" si="12"/>
        <v>0</v>
      </c>
      <c r="BQ18" s="195">
        <f t="shared" si="13"/>
        <v>0</v>
      </c>
      <c r="BR18" s="239">
        <v>13</v>
      </c>
      <c r="BS18" s="195">
        <v>14</v>
      </c>
      <c r="BT18" s="195">
        <v>12</v>
      </c>
      <c r="BU18" s="195">
        <v>17</v>
      </c>
      <c r="BV18" s="195">
        <v>97</v>
      </c>
      <c r="BW18" s="195">
        <v>41</v>
      </c>
      <c r="BX18" s="195">
        <v>56</v>
      </c>
      <c r="BY18" s="195">
        <v>107</v>
      </c>
      <c r="BZ18" s="195">
        <v>54</v>
      </c>
      <c r="CA18" s="195">
        <v>59</v>
      </c>
      <c r="CB18" s="238">
        <v>136</v>
      </c>
      <c r="CC18" s="195">
        <v>141</v>
      </c>
      <c r="CD18" s="195">
        <v>197</v>
      </c>
      <c r="CE18" s="195">
        <v>247</v>
      </c>
      <c r="CF18" s="195">
        <v>301</v>
      </c>
      <c r="CG18" s="195">
        <v>336</v>
      </c>
      <c r="CH18" s="195">
        <v>299</v>
      </c>
      <c r="CI18" s="195">
        <v>276</v>
      </c>
      <c r="CJ18" s="195">
        <v>349</v>
      </c>
      <c r="CK18" s="195">
        <v>259</v>
      </c>
      <c r="CL18" s="195">
        <v>305</v>
      </c>
      <c r="CM18" s="238">
        <v>377</v>
      </c>
      <c r="CN18" s="292">
        <f t="shared" si="5"/>
        <v>9.2198581560283682E-2</v>
      </c>
      <c r="CO18" s="292">
        <f t="shared" si="5"/>
        <v>7.1065989847715741E-2</v>
      </c>
      <c r="CP18" s="292">
        <f t="shared" si="5"/>
        <v>4.8582995951417005E-2</v>
      </c>
      <c r="CQ18" s="292">
        <f t="shared" si="5"/>
        <v>5.647840531561462E-2</v>
      </c>
      <c r="CR18" s="292">
        <f t="shared" si="5"/>
        <v>0.28869047619047616</v>
      </c>
      <c r="CS18" s="292">
        <f t="shared" si="5"/>
        <v>0.13712374581939799</v>
      </c>
      <c r="CT18" s="292">
        <f t="shared" si="5"/>
        <v>0.20289855072463769</v>
      </c>
      <c r="CU18" s="292">
        <f t="shared" si="5"/>
        <v>0.30659025787965616</v>
      </c>
      <c r="CV18" s="292">
        <f t="shared" si="5"/>
        <v>0.20849420849420849</v>
      </c>
      <c r="CW18" s="292">
        <f t="shared" si="5"/>
        <v>0.19344262295081968</v>
      </c>
      <c r="CX18" s="292">
        <f t="shared" si="5"/>
        <v>0.36074270557029176</v>
      </c>
      <c r="CY18" s="239"/>
      <c r="DJ18" s="239"/>
      <c r="DU18" s="239"/>
      <c r="EE18" s="238"/>
      <c r="EP18" s="238"/>
      <c r="FA18" s="238"/>
    </row>
    <row r="19" spans="1:158" x14ac:dyDescent="0.2">
      <c r="A19" s="260" t="s">
        <v>3498</v>
      </c>
      <c r="B19" s="192" t="s">
        <v>937</v>
      </c>
      <c r="C19" s="261" t="s">
        <v>18</v>
      </c>
      <c r="M19" s="195">
        <v>0</v>
      </c>
      <c r="N19" s="238">
        <v>0</v>
      </c>
      <c r="X19" s="195">
        <v>0</v>
      </c>
      <c r="Y19" s="238">
        <v>1</v>
      </c>
      <c r="Z19" s="266"/>
      <c r="AA19" s="266"/>
      <c r="AB19" s="266"/>
      <c r="AC19" s="266"/>
      <c r="AD19" s="266"/>
      <c r="AE19" s="266"/>
      <c r="AF19" s="266"/>
      <c r="AG19" s="266"/>
      <c r="AH19" s="266"/>
      <c r="AI19" s="266">
        <v>0</v>
      </c>
      <c r="AJ19" s="267">
        <v>0</v>
      </c>
      <c r="AT19" s="195">
        <v>2.2475800000000001E-2</v>
      </c>
      <c r="AU19" s="238">
        <v>2.1953400000000001E-2</v>
      </c>
      <c r="BE19" s="195">
        <v>1</v>
      </c>
      <c r="BF19" s="238">
        <v>2</v>
      </c>
      <c r="BP19" s="195">
        <f t="shared" si="12"/>
        <v>1</v>
      </c>
      <c r="BQ19" s="195">
        <f t="shared" si="13"/>
        <v>1</v>
      </c>
      <c r="BR19" s="239">
        <v>39</v>
      </c>
      <c r="BS19" s="195">
        <v>28</v>
      </c>
      <c r="BT19" s="195">
        <v>35</v>
      </c>
      <c r="BU19" s="195">
        <v>47</v>
      </c>
      <c r="BV19" s="195">
        <v>7</v>
      </c>
      <c r="BW19" s="195">
        <v>5</v>
      </c>
      <c r="BX19" s="195">
        <v>6</v>
      </c>
      <c r="BY19" s="195">
        <v>14</v>
      </c>
      <c r="BZ19" s="195">
        <v>5</v>
      </c>
      <c r="CA19" s="195">
        <v>11</v>
      </c>
      <c r="CB19" s="238">
        <v>11</v>
      </c>
      <c r="CC19" s="195">
        <v>239</v>
      </c>
      <c r="CD19" s="195">
        <v>249</v>
      </c>
      <c r="CE19" s="195">
        <v>195</v>
      </c>
      <c r="CF19" s="195">
        <v>251</v>
      </c>
      <c r="CG19" s="195">
        <v>123</v>
      </c>
      <c r="CH19" s="195">
        <v>112</v>
      </c>
      <c r="CI19" s="195">
        <v>91</v>
      </c>
      <c r="CJ19" s="195">
        <v>133</v>
      </c>
      <c r="CK19" s="195">
        <v>128</v>
      </c>
      <c r="CL19" s="195">
        <v>93</v>
      </c>
      <c r="CM19" s="238">
        <v>125</v>
      </c>
      <c r="CN19" s="292">
        <f t="shared" si="5"/>
        <v>0.16317991631799164</v>
      </c>
      <c r="CO19" s="292">
        <f t="shared" si="5"/>
        <v>0.11244979919678715</v>
      </c>
      <c r="CP19" s="292">
        <f t="shared" si="5"/>
        <v>0.17948717948717949</v>
      </c>
      <c r="CQ19" s="292">
        <f t="shared" si="5"/>
        <v>0.18725099601593626</v>
      </c>
      <c r="CR19" s="292">
        <f t="shared" si="5"/>
        <v>5.6910569105691054E-2</v>
      </c>
      <c r="CS19" s="292">
        <f t="shared" si="5"/>
        <v>4.4642857142857144E-2</v>
      </c>
      <c r="CT19" s="292">
        <f t="shared" si="5"/>
        <v>6.5934065934065936E-2</v>
      </c>
      <c r="CU19" s="292">
        <f t="shared" si="5"/>
        <v>0.10526315789473684</v>
      </c>
      <c r="CV19" s="292">
        <f t="shared" si="5"/>
        <v>3.90625E-2</v>
      </c>
      <c r="CW19" s="292">
        <f t="shared" si="5"/>
        <v>0.11827956989247312</v>
      </c>
      <c r="CX19" s="292">
        <f t="shared" si="5"/>
        <v>8.7999999999999995E-2</v>
      </c>
      <c r="CY19" s="239"/>
      <c r="DJ19" s="239"/>
      <c r="DU19" s="239"/>
      <c r="EE19" s="238"/>
      <c r="EP19" s="238"/>
      <c r="FA19" s="238"/>
      <c r="FB19" s="195" t="s">
        <v>4036</v>
      </c>
    </row>
    <row r="20" spans="1:158" x14ac:dyDescent="0.2">
      <c r="A20" s="260" t="s">
        <v>3499</v>
      </c>
      <c r="B20" s="192" t="s">
        <v>3500</v>
      </c>
      <c r="C20" s="261" t="s">
        <v>33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238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238">
        <v>0</v>
      </c>
      <c r="Z20" s="266">
        <v>0</v>
      </c>
      <c r="AA20" s="266">
        <v>0</v>
      </c>
      <c r="AB20" s="266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  <c r="AH20" s="266">
        <v>0</v>
      </c>
      <c r="AI20" s="266">
        <v>0</v>
      </c>
      <c r="AJ20" s="267">
        <v>0</v>
      </c>
      <c r="AK20" s="195">
        <v>2.15844E-2</v>
      </c>
      <c r="AL20" s="195">
        <v>2.1252699999999999E-2</v>
      </c>
      <c r="AM20" s="195">
        <v>2.1279900000000001E-2</v>
      </c>
      <c r="AN20" s="195">
        <v>1.9376000000000001E-2</v>
      </c>
      <c r="AO20" s="195">
        <v>1.96156E-2</v>
      </c>
      <c r="AP20" s="195">
        <v>1.9677799999999999E-2</v>
      </c>
      <c r="AQ20" s="195">
        <v>1.9830500000000001E-2</v>
      </c>
      <c r="AR20" s="195">
        <v>1.98009E-2</v>
      </c>
      <c r="AS20" s="195">
        <v>2.24368E-2</v>
      </c>
      <c r="AT20" s="195">
        <v>2.2949199999999999E-2</v>
      </c>
      <c r="AU20" s="238">
        <v>2.14944E-2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 s="195">
        <v>0</v>
      </c>
      <c r="BD20" s="195">
        <v>0</v>
      </c>
      <c r="BE20" s="195">
        <v>0</v>
      </c>
      <c r="BF20" s="238">
        <v>0</v>
      </c>
      <c r="BG20" s="195">
        <f t="shared" si="6"/>
        <v>0</v>
      </c>
      <c r="BH20" s="195">
        <f t="shared" si="7"/>
        <v>0</v>
      </c>
      <c r="BI20" s="195">
        <f t="shared" si="2"/>
        <v>0</v>
      </c>
      <c r="BJ20" s="195">
        <f t="shared" si="8"/>
        <v>0</v>
      </c>
      <c r="BK20" s="195">
        <f t="shared" si="9"/>
        <v>0</v>
      </c>
      <c r="BL20" s="195">
        <f t="shared" si="10"/>
        <v>0</v>
      </c>
      <c r="BM20" s="195">
        <f t="shared" si="3"/>
        <v>0</v>
      </c>
      <c r="BN20" s="195">
        <f t="shared" si="4"/>
        <v>0</v>
      </c>
      <c r="BO20" s="195">
        <f t="shared" si="11"/>
        <v>0</v>
      </c>
      <c r="BP20" s="195">
        <f t="shared" si="12"/>
        <v>0</v>
      </c>
      <c r="BQ20" s="195">
        <f t="shared" si="13"/>
        <v>0</v>
      </c>
      <c r="BR20" s="239">
        <v>18</v>
      </c>
      <c r="BS20" s="195">
        <v>16</v>
      </c>
      <c r="BT20" s="195">
        <v>20</v>
      </c>
      <c r="BU20" s="195">
        <v>8</v>
      </c>
      <c r="BV20" s="195">
        <v>20</v>
      </c>
      <c r="BW20" s="195">
        <v>13</v>
      </c>
      <c r="BX20" s="195">
        <v>6</v>
      </c>
      <c r="BY20" s="195">
        <v>26</v>
      </c>
      <c r="BZ20" s="195">
        <v>7</v>
      </c>
      <c r="CA20" s="195">
        <v>49</v>
      </c>
      <c r="CB20" s="238">
        <v>89</v>
      </c>
      <c r="CC20" s="195">
        <v>161</v>
      </c>
      <c r="CD20" s="195">
        <v>171</v>
      </c>
      <c r="CE20" s="195">
        <v>164</v>
      </c>
      <c r="CF20" s="195">
        <v>186</v>
      </c>
      <c r="CG20" s="195">
        <v>160</v>
      </c>
      <c r="CH20" s="195">
        <v>145</v>
      </c>
      <c r="CI20" s="195">
        <v>119</v>
      </c>
      <c r="CJ20" s="195">
        <v>135</v>
      </c>
      <c r="CK20" s="195">
        <v>146</v>
      </c>
      <c r="CL20" s="195">
        <v>206</v>
      </c>
      <c r="CM20" s="238">
        <v>237</v>
      </c>
      <c r="CN20" s="292">
        <f t="shared" ref="CN20:CX35" si="14">IF(CC20,BR20/CC20,0)</f>
        <v>0.11180124223602485</v>
      </c>
      <c r="CO20" s="292">
        <f t="shared" si="14"/>
        <v>9.3567251461988299E-2</v>
      </c>
      <c r="CP20" s="292">
        <f t="shared" si="14"/>
        <v>0.12195121951219512</v>
      </c>
      <c r="CQ20" s="292">
        <f t="shared" si="14"/>
        <v>4.3010752688172046E-2</v>
      </c>
      <c r="CR20" s="292">
        <f t="shared" si="14"/>
        <v>0.125</v>
      </c>
      <c r="CS20" s="292">
        <f t="shared" si="14"/>
        <v>8.9655172413793102E-2</v>
      </c>
      <c r="CT20" s="292">
        <f t="shared" si="14"/>
        <v>5.0420168067226892E-2</v>
      </c>
      <c r="CU20" s="292">
        <f t="shared" si="14"/>
        <v>0.19259259259259259</v>
      </c>
      <c r="CV20" s="292">
        <f t="shared" si="14"/>
        <v>4.7945205479452052E-2</v>
      </c>
      <c r="CW20" s="292">
        <f t="shared" si="14"/>
        <v>0.23786407766990292</v>
      </c>
      <c r="CX20" s="292">
        <f t="shared" si="14"/>
        <v>0.37552742616033757</v>
      </c>
      <c r="CY20" s="239"/>
      <c r="DJ20" s="239"/>
      <c r="DU20" s="239"/>
      <c r="EE20" s="238"/>
      <c r="EP20" s="238"/>
      <c r="FA20" s="238"/>
    </row>
    <row r="21" spans="1:158" x14ac:dyDescent="0.2">
      <c r="A21" s="260" t="s">
        <v>3501</v>
      </c>
      <c r="B21" s="192" t="s">
        <v>4037</v>
      </c>
      <c r="C21" s="261" t="s">
        <v>33</v>
      </c>
      <c r="D21" s="195">
        <v>0</v>
      </c>
      <c r="E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238">
        <v>0</v>
      </c>
      <c r="O21" s="195">
        <v>0</v>
      </c>
      <c r="P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238">
        <v>1</v>
      </c>
      <c r="Z21" s="266">
        <v>0</v>
      </c>
      <c r="AA21" s="266">
        <v>0</v>
      </c>
      <c r="AB21" s="266"/>
      <c r="AC21" s="266">
        <v>0</v>
      </c>
      <c r="AD21" s="266">
        <v>0</v>
      </c>
      <c r="AE21" s="266">
        <v>0</v>
      </c>
      <c r="AF21" s="266">
        <v>0</v>
      </c>
      <c r="AG21" s="266">
        <v>0</v>
      </c>
      <c r="AH21" s="266">
        <v>0</v>
      </c>
      <c r="AI21" s="266">
        <v>0</v>
      </c>
      <c r="AJ21" s="267">
        <v>1</v>
      </c>
      <c r="AK21" s="195">
        <v>1.8553699999999999E-2</v>
      </c>
      <c r="AL21" s="195">
        <v>1.9590699999999999E-2</v>
      </c>
      <c r="AN21" s="195">
        <v>2.1012800000000002E-2</v>
      </c>
      <c r="AO21" s="195">
        <v>2.0913399999999999E-2</v>
      </c>
      <c r="AP21" s="195">
        <v>1.9442999999999998E-2</v>
      </c>
      <c r="AQ21" s="195">
        <v>2.01367E-2</v>
      </c>
      <c r="AR21" s="195">
        <v>1.9995800000000001E-2</v>
      </c>
      <c r="AS21" s="195">
        <v>2.21873E-2</v>
      </c>
      <c r="AT21" s="195">
        <v>2.6137400000000002E-2</v>
      </c>
      <c r="AU21" s="238">
        <v>2.6419100000000001E-2</v>
      </c>
      <c r="AV21" s="195">
        <v>0</v>
      </c>
      <c r="AW21" s="195">
        <v>0</v>
      </c>
      <c r="AY21" s="195">
        <v>0</v>
      </c>
      <c r="AZ21" s="195">
        <v>0</v>
      </c>
      <c r="BA21" s="195">
        <v>0</v>
      </c>
      <c r="BB21" s="195">
        <v>1</v>
      </c>
      <c r="BC21" s="195">
        <v>1</v>
      </c>
      <c r="BD21" s="195">
        <v>0</v>
      </c>
      <c r="BE21" s="195">
        <v>1</v>
      </c>
      <c r="BF21" s="238">
        <v>0</v>
      </c>
      <c r="BG21" s="195">
        <f t="shared" si="6"/>
        <v>0</v>
      </c>
      <c r="BH21" s="195">
        <f t="shared" si="7"/>
        <v>0</v>
      </c>
      <c r="BJ21" s="195">
        <f t="shared" si="8"/>
        <v>0</v>
      </c>
      <c r="BK21" s="195">
        <f t="shared" si="9"/>
        <v>0</v>
      </c>
      <c r="BL21" s="195">
        <f t="shared" si="10"/>
        <v>0</v>
      </c>
      <c r="BM21" s="195">
        <f t="shared" si="3"/>
        <v>1</v>
      </c>
      <c r="BN21" s="195">
        <f t="shared" si="4"/>
        <v>1</v>
      </c>
      <c r="BO21" s="195">
        <f t="shared" si="11"/>
        <v>0</v>
      </c>
      <c r="BP21" s="195">
        <f t="shared" si="12"/>
        <v>1</v>
      </c>
      <c r="BQ21" s="195">
        <f t="shared" si="13"/>
        <v>0</v>
      </c>
      <c r="BR21" s="239">
        <v>13</v>
      </c>
      <c r="BS21" s="195">
        <v>5</v>
      </c>
      <c r="BT21" s="195">
        <v>9</v>
      </c>
      <c r="BU21" s="195">
        <v>4</v>
      </c>
      <c r="BV21" s="195">
        <v>1</v>
      </c>
      <c r="BW21" s="195">
        <v>8</v>
      </c>
      <c r="BX21" s="195">
        <v>8</v>
      </c>
      <c r="BY21" s="195">
        <v>12</v>
      </c>
      <c r="BZ21" s="195">
        <v>16</v>
      </c>
      <c r="CA21" s="195">
        <v>21</v>
      </c>
      <c r="CB21" s="238">
        <v>24</v>
      </c>
      <c r="CC21" s="195">
        <v>238</v>
      </c>
      <c r="CD21" s="195">
        <v>173</v>
      </c>
      <c r="CE21" s="195">
        <v>209</v>
      </c>
      <c r="CF21" s="195">
        <v>138</v>
      </c>
      <c r="CG21" s="195">
        <v>182</v>
      </c>
      <c r="CH21" s="195">
        <v>216</v>
      </c>
      <c r="CI21" s="195">
        <v>185</v>
      </c>
      <c r="CJ21" s="195">
        <v>139</v>
      </c>
      <c r="CK21" s="195">
        <v>236</v>
      </c>
      <c r="CL21" s="195">
        <v>181</v>
      </c>
      <c r="CM21" s="238">
        <v>191</v>
      </c>
      <c r="CN21" s="292">
        <f t="shared" si="14"/>
        <v>5.4621848739495799E-2</v>
      </c>
      <c r="CO21" s="292">
        <f t="shared" si="14"/>
        <v>2.8901734104046242E-2</v>
      </c>
      <c r="CP21" s="292">
        <f t="shared" si="14"/>
        <v>4.3062200956937802E-2</v>
      </c>
      <c r="CQ21" s="292">
        <f t="shared" si="14"/>
        <v>2.8985507246376812E-2</v>
      </c>
      <c r="CR21" s="292">
        <f t="shared" si="14"/>
        <v>5.4945054945054949E-3</v>
      </c>
      <c r="CS21" s="292">
        <f t="shared" si="14"/>
        <v>3.7037037037037035E-2</v>
      </c>
      <c r="CT21" s="292">
        <f t="shared" si="14"/>
        <v>4.3243243243243246E-2</v>
      </c>
      <c r="CU21" s="292">
        <f t="shared" si="14"/>
        <v>8.6330935251798566E-2</v>
      </c>
      <c r="CV21" s="292">
        <f t="shared" si="14"/>
        <v>6.7796610169491525E-2</v>
      </c>
      <c r="CW21" s="292">
        <f t="shared" si="14"/>
        <v>0.11602209944751381</v>
      </c>
      <c r="CX21" s="292">
        <f t="shared" si="14"/>
        <v>0.1256544502617801</v>
      </c>
      <c r="CY21" s="239"/>
      <c r="DJ21" s="239"/>
      <c r="DU21" s="239"/>
      <c r="EE21" s="238"/>
      <c r="EP21" s="238"/>
      <c r="FA21" s="238"/>
    </row>
    <row r="22" spans="1:158" x14ac:dyDescent="0.2">
      <c r="A22" s="260" t="s">
        <v>3502</v>
      </c>
      <c r="B22" s="192" t="s">
        <v>3503</v>
      </c>
      <c r="C22" s="261" t="s">
        <v>33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238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238">
        <v>0</v>
      </c>
      <c r="Z22" s="266">
        <v>0</v>
      </c>
      <c r="AA22" s="266">
        <v>0</v>
      </c>
      <c r="AB22" s="266">
        <v>0</v>
      </c>
      <c r="AC22" s="266">
        <v>0</v>
      </c>
      <c r="AD22" s="266">
        <v>0</v>
      </c>
      <c r="AE22" s="266">
        <v>0</v>
      </c>
      <c r="AF22" s="266">
        <v>0</v>
      </c>
      <c r="AG22" s="266">
        <v>0</v>
      </c>
      <c r="AH22" s="266">
        <v>0</v>
      </c>
      <c r="AI22" s="266">
        <v>0</v>
      </c>
      <c r="AJ22" s="267">
        <v>0</v>
      </c>
      <c r="AK22" s="195">
        <v>1.49482E-2</v>
      </c>
      <c r="AL22" s="195">
        <v>1.6105399999999999E-2</v>
      </c>
      <c r="AM22" s="195">
        <v>1.5728499999999999E-2</v>
      </c>
      <c r="AN22" s="195">
        <v>1.5336199999999999E-2</v>
      </c>
      <c r="AO22" s="195">
        <v>1.51013E-2</v>
      </c>
      <c r="AP22" s="195">
        <v>1.6114400000000001E-2</v>
      </c>
      <c r="AQ22" s="195">
        <v>1.68594E-2</v>
      </c>
      <c r="AR22" s="195">
        <v>1.6889299999999999E-2</v>
      </c>
      <c r="AS22" s="195">
        <v>1.6483999999999999E-2</v>
      </c>
      <c r="AT22" s="195">
        <v>1.74401E-2</v>
      </c>
      <c r="AU22" s="238">
        <v>1.6885899999999999E-2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 s="195">
        <v>0</v>
      </c>
      <c r="BD22" s="195">
        <v>0</v>
      </c>
      <c r="BE22" s="195">
        <v>0</v>
      </c>
      <c r="BF22" s="238">
        <v>0</v>
      </c>
      <c r="BG22" s="195">
        <f t="shared" si="6"/>
        <v>0</v>
      </c>
      <c r="BH22" s="195">
        <f t="shared" si="7"/>
        <v>0</v>
      </c>
      <c r="BI22" s="195">
        <f t="shared" si="2"/>
        <v>0</v>
      </c>
      <c r="BJ22" s="195">
        <f t="shared" si="8"/>
        <v>0</v>
      </c>
      <c r="BK22" s="195">
        <f t="shared" si="9"/>
        <v>0</v>
      </c>
      <c r="BL22" s="195">
        <f t="shared" si="10"/>
        <v>0</v>
      </c>
      <c r="BM22" s="195">
        <f t="shared" si="3"/>
        <v>0</v>
      </c>
      <c r="BN22" s="195">
        <f t="shared" si="4"/>
        <v>0</v>
      </c>
      <c r="BO22" s="195">
        <f t="shared" si="11"/>
        <v>0</v>
      </c>
      <c r="BP22" s="195">
        <f t="shared" si="12"/>
        <v>0</v>
      </c>
      <c r="BQ22" s="195">
        <f t="shared" si="13"/>
        <v>0</v>
      </c>
      <c r="BR22" s="239">
        <v>7</v>
      </c>
      <c r="BS22" s="195">
        <v>5</v>
      </c>
      <c r="BT22" s="195">
        <v>11</v>
      </c>
      <c r="BU22" s="195">
        <v>5</v>
      </c>
      <c r="BV22" s="195">
        <v>10</v>
      </c>
      <c r="BW22" s="195">
        <v>7</v>
      </c>
      <c r="BX22" s="195">
        <v>5</v>
      </c>
      <c r="BY22" s="195">
        <v>5</v>
      </c>
      <c r="BZ22" s="195">
        <v>11</v>
      </c>
      <c r="CA22" s="195">
        <v>17</v>
      </c>
      <c r="CB22" s="238">
        <v>7</v>
      </c>
      <c r="CC22" s="195">
        <v>130</v>
      </c>
      <c r="CD22" s="195">
        <v>129</v>
      </c>
      <c r="CE22" s="195">
        <v>96</v>
      </c>
      <c r="CF22" s="195">
        <v>128</v>
      </c>
      <c r="CG22" s="195">
        <v>149</v>
      </c>
      <c r="CH22" s="195">
        <v>126</v>
      </c>
      <c r="CI22" s="195">
        <v>138</v>
      </c>
      <c r="CJ22" s="195">
        <v>173</v>
      </c>
      <c r="CK22" s="195">
        <v>137</v>
      </c>
      <c r="CL22" s="195">
        <v>157</v>
      </c>
      <c r="CM22" s="238">
        <v>148</v>
      </c>
      <c r="CN22" s="292">
        <f t="shared" si="14"/>
        <v>5.3846153846153849E-2</v>
      </c>
      <c r="CO22" s="292">
        <f t="shared" si="14"/>
        <v>3.875968992248062E-2</v>
      </c>
      <c r="CP22" s="292">
        <f t="shared" si="14"/>
        <v>0.11458333333333333</v>
      </c>
      <c r="CQ22" s="292">
        <f t="shared" si="14"/>
        <v>3.90625E-2</v>
      </c>
      <c r="CR22" s="292">
        <f t="shared" si="14"/>
        <v>6.7114093959731544E-2</v>
      </c>
      <c r="CS22" s="292">
        <f t="shared" si="14"/>
        <v>5.5555555555555552E-2</v>
      </c>
      <c r="CT22" s="292">
        <f t="shared" si="14"/>
        <v>3.6231884057971016E-2</v>
      </c>
      <c r="CU22" s="292">
        <f t="shared" si="14"/>
        <v>2.8901734104046242E-2</v>
      </c>
      <c r="CV22" s="292">
        <f t="shared" si="14"/>
        <v>8.0291970802919707E-2</v>
      </c>
      <c r="CW22" s="292">
        <f t="shared" si="14"/>
        <v>0.10828025477707007</v>
      </c>
      <c r="CX22" s="292">
        <f t="shared" si="14"/>
        <v>4.72972972972973E-2</v>
      </c>
      <c r="CY22" s="239"/>
      <c r="DJ22" s="239"/>
      <c r="DU22" s="239"/>
      <c r="EE22" s="238"/>
      <c r="EP22" s="238"/>
      <c r="FA22" s="238"/>
    </row>
    <row r="23" spans="1:158" x14ac:dyDescent="0.2">
      <c r="A23" s="260" t="s">
        <v>3504</v>
      </c>
      <c r="B23" s="192" t="s">
        <v>991</v>
      </c>
      <c r="C23" s="261" t="s">
        <v>33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238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238">
        <v>1</v>
      </c>
      <c r="Z23" s="266">
        <v>0</v>
      </c>
      <c r="AA23" s="266">
        <v>0</v>
      </c>
      <c r="AB23" s="266">
        <v>0</v>
      </c>
      <c r="AC23" s="266">
        <v>0</v>
      </c>
      <c r="AD23" s="266">
        <v>0</v>
      </c>
      <c r="AE23" s="266">
        <v>0</v>
      </c>
      <c r="AF23" s="266">
        <v>0</v>
      </c>
      <c r="AG23" s="266">
        <v>0</v>
      </c>
      <c r="AH23" s="266">
        <v>0</v>
      </c>
      <c r="AI23" s="266">
        <v>0</v>
      </c>
      <c r="AJ23" s="267">
        <v>1</v>
      </c>
      <c r="AK23" s="195">
        <v>1.6332699999999999E-2</v>
      </c>
      <c r="AL23" s="195">
        <v>1.6100400000000001E-2</v>
      </c>
      <c r="AM23" s="195">
        <v>1.6139400000000002E-2</v>
      </c>
      <c r="AN23" s="195">
        <v>1.6689099999999998E-2</v>
      </c>
      <c r="AO23" s="195">
        <v>1.7543300000000001E-2</v>
      </c>
      <c r="AP23" s="195">
        <v>1.7424100000000001E-2</v>
      </c>
      <c r="AQ23" s="195">
        <v>1.8307400000000001E-2</v>
      </c>
      <c r="AR23" s="195">
        <v>1.9151399999999999E-2</v>
      </c>
      <c r="AS23" s="195">
        <v>1.82183E-2</v>
      </c>
      <c r="AT23" s="195">
        <v>1.80348E-2</v>
      </c>
      <c r="AU23" s="238">
        <v>1.8556799999999998E-2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2</v>
      </c>
      <c r="BB23" s="195">
        <v>2</v>
      </c>
      <c r="BC23" s="195">
        <v>0</v>
      </c>
      <c r="BD23" s="195">
        <v>0</v>
      </c>
      <c r="BE23" s="195">
        <v>2</v>
      </c>
      <c r="BF23" s="238">
        <v>0</v>
      </c>
      <c r="BG23" s="195">
        <f t="shared" si="6"/>
        <v>0</v>
      </c>
      <c r="BH23" s="195">
        <f t="shared" si="7"/>
        <v>0</v>
      </c>
      <c r="BI23" s="195">
        <f t="shared" si="2"/>
        <v>0</v>
      </c>
      <c r="BJ23" s="195">
        <f t="shared" si="8"/>
        <v>0</v>
      </c>
      <c r="BK23" s="195">
        <f t="shared" si="9"/>
        <v>0</v>
      </c>
      <c r="BL23" s="195">
        <f t="shared" si="10"/>
        <v>1</v>
      </c>
      <c r="BM23" s="195">
        <f t="shared" si="3"/>
        <v>1</v>
      </c>
      <c r="BN23" s="195">
        <f t="shared" si="4"/>
        <v>0</v>
      </c>
      <c r="BO23" s="195">
        <f t="shared" si="11"/>
        <v>0</v>
      </c>
      <c r="BP23" s="195">
        <f t="shared" si="12"/>
        <v>1</v>
      </c>
      <c r="BQ23" s="195">
        <f t="shared" si="13"/>
        <v>0</v>
      </c>
      <c r="BR23" s="239">
        <v>29</v>
      </c>
      <c r="BS23" s="195">
        <v>41</v>
      </c>
      <c r="BT23" s="195">
        <v>28</v>
      </c>
      <c r="BU23" s="195">
        <v>31</v>
      </c>
      <c r="BV23" s="195">
        <v>39</v>
      </c>
      <c r="BW23" s="195">
        <v>53</v>
      </c>
      <c r="BX23" s="195">
        <v>148</v>
      </c>
      <c r="BY23" s="195">
        <v>93</v>
      </c>
      <c r="BZ23" s="195">
        <v>58</v>
      </c>
      <c r="CA23" s="195">
        <v>120</v>
      </c>
      <c r="CB23" s="238">
        <v>85</v>
      </c>
      <c r="CC23" s="195">
        <v>409</v>
      </c>
      <c r="CD23" s="195">
        <v>498</v>
      </c>
      <c r="CE23" s="195">
        <v>288</v>
      </c>
      <c r="CF23" s="195">
        <v>347</v>
      </c>
      <c r="CG23" s="195">
        <v>367</v>
      </c>
      <c r="CH23" s="195">
        <v>406</v>
      </c>
      <c r="CI23" s="195">
        <v>431</v>
      </c>
      <c r="CJ23" s="195">
        <v>417</v>
      </c>
      <c r="CK23" s="195">
        <v>395</v>
      </c>
      <c r="CL23" s="195">
        <v>455</v>
      </c>
      <c r="CM23" s="238">
        <v>468</v>
      </c>
      <c r="CN23" s="292">
        <f t="shared" si="14"/>
        <v>7.090464547677261E-2</v>
      </c>
      <c r="CO23" s="292">
        <f t="shared" si="14"/>
        <v>8.2329317269076302E-2</v>
      </c>
      <c r="CP23" s="292">
        <f t="shared" si="14"/>
        <v>9.7222222222222224E-2</v>
      </c>
      <c r="CQ23" s="292">
        <f t="shared" si="14"/>
        <v>8.9337175792507204E-2</v>
      </c>
      <c r="CR23" s="292">
        <f t="shared" si="14"/>
        <v>0.10626702997275204</v>
      </c>
      <c r="CS23" s="292">
        <f t="shared" si="14"/>
        <v>0.13054187192118227</v>
      </c>
      <c r="CT23" s="292">
        <f t="shared" si="14"/>
        <v>0.3433874709976798</v>
      </c>
      <c r="CU23" s="292">
        <f t="shared" si="14"/>
        <v>0.22302158273381295</v>
      </c>
      <c r="CV23" s="292">
        <f t="shared" si="14"/>
        <v>0.14683544303797469</v>
      </c>
      <c r="CW23" s="292">
        <f t="shared" si="14"/>
        <v>0.26373626373626374</v>
      </c>
      <c r="CX23" s="292">
        <f t="shared" si="14"/>
        <v>0.18162393162393162</v>
      </c>
      <c r="CY23" s="239"/>
      <c r="DJ23" s="239"/>
      <c r="DU23" s="239"/>
      <c r="EE23" s="238"/>
      <c r="EO23" s="195">
        <v>6.1975099999999998E-2</v>
      </c>
      <c r="EP23" s="238">
        <v>5.8278900000000002E-2</v>
      </c>
      <c r="EZ23" s="195">
        <v>4</v>
      </c>
      <c r="FA23" s="238">
        <v>4</v>
      </c>
      <c r="FB23" s="195" t="s">
        <v>4038</v>
      </c>
    </row>
    <row r="24" spans="1:158" x14ac:dyDescent="0.2">
      <c r="A24" s="260" t="s">
        <v>3507</v>
      </c>
      <c r="B24" s="192" t="s">
        <v>1023</v>
      </c>
      <c r="C24" s="261" t="s">
        <v>33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238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238">
        <v>0</v>
      </c>
      <c r="Z24" s="266">
        <v>0</v>
      </c>
      <c r="AA24" s="266"/>
      <c r="AB24" s="266">
        <v>0</v>
      </c>
      <c r="AC24" s="266">
        <v>0</v>
      </c>
      <c r="AD24" s="266">
        <v>0</v>
      </c>
      <c r="AE24" s="266">
        <v>0</v>
      </c>
      <c r="AF24" s="266">
        <v>0</v>
      </c>
      <c r="AG24" s="266">
        <v>0</v>
      </c>
      <c r="AH24" s="266">
        <v>0</v>
      </c>
      <c r="AI24" s="266">
        <v>0</v>
      </c>
      <c r="AJ24" s="267">
        <v>0</v>
      </c>
      <c r="AK24" s="195">
        <v>2.1550099999999999E-2</v>
      </c>
      <c r="AL24" s="195">
        <v>2.1703E-2</v>
      </c>
      <c r="AM24" s="195">
        <v>2.14705E-2</v>
      </c>
      <c r="AN24" s="195">
        <v>2.0315099999999999E-2</v>
      </c>
      <c r="AO24" s="195">
        <v>2.1479499999999999E-2</v>
      </c>
      <c r="AP24" s="195">
        <v>2.2787999999999999E-2</v>
      </c>
      <c r="AQ24" s="195">
        <v>2.3614199999999998E-2</v>
      </c>
      <c r="AR24" s="195">
        <v>2.40906E-2</v>
      </c>
      <c r="AS24" s="195">
        <v>2.4498300000000001E-2</v>
      </c>
      <c r="AT24" s="195">
        <v>2.6231299999999999E-2</v>
      </c>
      <c r="AU24" s="238">
        <v>2.6228700000000001E-2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1</v>
      </c>
      <c r="BC24" s="195">
        <v>1</v>
      </c>
      <c r="BD24" s="195">
        <v>0</v>
      </c>
      <c r="BE24" s="195">
        <v>4</v>
      </c>
      <c r="BF24" s="238">
        <v>2</v>
      </c>
      <c r="BG24" s="195">
        <f t="shared" si="6"/>
        <v>0</v>
      </c>
      <c r="BH24" s="195">
        <f t="shared" si="7"/>
        <v>0</v>
      </c>
      <c r="BI24" s="195">
        <f t="shared" si="2"/>
        <v>0</v>
      </c>
      <c r="BJ24" s="195">
        <f t="shared" si="8"/>
        <v>0</v>
      </c>
      <c r="BK24" s="195">
        <f t="shared" si="9"/>
        <v>0</v>
      </c>
      <c r="BL24" s="195">
        <f t="shared" si="10"/>
        <v>0</v>
      </c>
      <c r="BM24" s="195">
        <f t="shared" si="3"/>
        <v>1</v>
      </c>
      <c r="BN24" s="195">
        <f t="shared" si="4"/>
        <v>1</v>
      </c>
      <c r="BO24" s="195">
        <f t="shared" si="11"/>
        <v>0</v>
      </c>
      <c r="BP24" s="195">
        <f t="shared" si="12"/>
        <v>1</v>
      </c>
      <c r="BQ24" s="195">
        <f t="shared" si="13"/>
        <v>1</v>
      </c>
      <c r="BR24" s="239">
        <v>28</v>
      </c>
      <c r="BS24" s="195">
        <v>32</v>
      </c>
      <c r="BT24" s="195">
        <v>39</v>
      </c>
      <c r="BU24" s="195">
        <v>66</v>
      </c>
      <c r="BV24" s="195">
        <v>32</v>
      </c>
      <c r="BW24" s="195">
        <v>30</v>
      </c>
      <c r="BX24" s="195">
        <v>156</v>
      </c>
      <c r="BY24" s="195">
        <v>41</v>
      </c>
      <c r="BZ24" s="195">
        <v>45</v>
      </c>
      <c r="CA24" s="195">
        <v>28</v>
      </c>
      <c r="CB24" s="238">
        <v>51</v>
      </c>
      <c r="CC24" s="195">
        <v>243</v>
      </c>
      <c r="CD24" s="195">
        <v>484</v>
      </c>
      <c r="CE24" s="195">
        <v>478</v>
      </c>
      <c r="CF24" s="195">
        <v>729</v>
      </c>
      <c r="CG24" s="195">
        <v>285</v>
      </c>
      <c r="CH24" s="195">
        <v>359</v>
      </c>
      <c r="CI24" s="195">
        <v>459</v>
      </c>
      <c r="CJ24" s="195">
        <v>302</v>
      </c>
      <c r="CK24" s="195">
        <v>339</v>
      </c>
      <c r="CL24" s="195">
        <v>239</v>
      </c>
      <c r="CM24" s="238">
        <v>279</v>
      </c>
      <c r="CN24" s="292">
        <f t="shared" si="14"/>
        <v>0.11522633744855967</v>
      </c>
      <c r="CO24" s="292">
        <f t="shared" si="14"/>
        <v>6.6115702479338845E-2</v>
      </c>
      <c r="CP24" s="292">
        <f t="shared" si="14"/>
        <v>8.1589958158995821E-2</v>
      </c>
      <c r="CQ24" s="292">
        <f t="shared" si="14"/>
        <v>9.0534979423868317E-2</v>
      </c>
      <c r="CR24" s="292">
        <f t="shared" si="14"/>
        <v>0.11228070175438597</v>
      </c>
      <c r="CS24" s="292">
        <f t="shared" si="14"/>
        <v>8.3565459610027856E-2</v>
      </c>
      <c r="CT24" s="292">
        <f t="shared" si="14"/>
        <v>0.33986928104575165</v>
      </c>
      <c r="CU24" s="292">
        <f t="shared" si="14"/>
        <v>0.13576158940397351</v>
      </c>
      <c r="CV24" s="292">
        <f t="shared" si="14"/>
        <v>0.13274336283185842</v>
      </c>
      <c r="CW24" s="292">
        <f t="shared" si="14"/>
        <v>0.11715481171548117</v>
      </c>
      <c r="CX24" s="292">
        <f t="shared" si="14"/>
        <v>0.18279569892473119</v>
      </c>
      <c r="CY24" s="239"/>
      <c r="DJ24" s="239"/>
      <c r="DU24" s="239"/>
      <c r="EE24" s="238"/>
      <c r="EP24" s="238"/>
      <c r="EW24" s="195">
        <v>0</v>
      </c>
      <c r="EX24" s="195">
        <v>0</v>
      </c>
      <c r="FA24" s="238"/>
      <c r="FB24" s="195" t="s">
        <v>4039</v>
      </c>
    </row>
    <row r="25" spans="1:158" x14ac:dyDescent="0.2">
      <c r="A25" s="260" t="s">
        <v>3508</v>
      </c>
      <c r="B25" s="192" t="s">
        <v>3509</v>
      </c>
      <c r="C25" s="261" t="s">
        <v>3510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238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238">
        <v>0</v>
      </c>
      <c r="Z25" s="266">
        <v>0</v>
      </c>
      <c r="AA25" s="266">
        <v>0</v>
      </c>
      <c r="AB25" s="266">
        <v>0</v>
      </c>
      <c r="AC25" s="266">
        <v>0</v>
      </c>
      <c r="AD25" s="266">
        <v>0</v>
      </c>
      <c r="AE25" s="266">
        <v>0</v>
      </c>
      <c r="AF25" s="266">
        <v>0</v>
      </c>
      <c r="AG25" s="266">
        <v>0</v>
      </c>
      <c r="AH25" s="266">
        <v>0</v>
      </c>
      <c r="AI25" s="266">
        <v>0</v>
      </c>
      <c r="AJ25" s="267">
        <v>1</v>
      </c>
      <c r="AK25" s="195">
        <v>2.1495500000000001E-2</v>
      </c>
      <c r="AL25" s="195">
        <v>2.1274299999999999E-2</v>
      </c>
      <c r="AM25" s="195">
        <v>2.1708700000000001E-2</v>
      </c>
      <c r="AN25" s="195">
        <v>2.06375E-2</v>
      </c>
      <c r="AO25" s="195">
        <v>2.04867E-2</v>
      </c>
      <c r="AP25" s="195">
        <v>2.0350699999999999E-2</v>
      </c>
      <c r="AQ25" s="195">
        <v>2.14402E-2</v>
      </c>
      <c r="AR25" s="195">
        <v>2.1325500000000001E-2</v>
      </c>
      <c r="AS25" s="195">
        <v>2.04447E-2</v>
      </c>
      <c r="AT25" s="195">
        <v>2.1823499999999999E-2</v>
      </c>
      <c r="AU25" s="238">
        <v>2.27504E-2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1</v>
      </c>
      <c r="BC25" s="195">
        <v>0</v>
      </c>
      <c r="BD25" s="195">
        <v>0</v>
      </c>
      <c r="BE25" s="195">
        <v>3</v>
      </c>
      <c r="BF25" s="238">
        <v>1</v>
      </c>
      <c r="BG25" s="195">
        <f t="shared" si="6"/>
        <v>0</v>
      </c>
      <c r="BH25" s="195">
        <f t="shared" si="7"/>
        <v>0</v>
      </c>
      <c r="BI25" s="195">
        <f t="shared" si="2"/>
        <v>0</v>
      </c>
      <c r="BJ25" s="195">
        <f t="shared" si="8"/>
        <v>0</v>
      </c>
      <c r="BK25" s="195">
        <f t="shared" si="9"/>
        <v>0</v>
      </c>
      <c r="BL25" s="195">
        <f t="shared" si="10"/>
        <v>0</v>
      </c>
      <c r="BM25" s="195">
        <f t="shared" si="3"/>
        <v>1</v>
      </c>
      <c r="BN25" s="195">
        <f t="shared" si="4"/>
        <v>0</v>
      </c>
      <c r="BO25" s="195">
        <f t="shared" si="11"/>
        <v>0</v>
      </c>
      <c r="BP25" s="195">
        <f t="shared" si="12"/>
        <v>1</v>
      </c>
      <c r="BQ25" s="195">
        <f t="shared" si="13"/>
        <v>1</v>
      </c>
      <c r="BR25" s="239">
        <v>9</v>
      </c>
      <c r="BS25" s="195">
        <v>13</v>
      </c>
      <c r="BT25" s="195">
        <v>25</v>
      </c>
      <c r="BU25" s="195">
        <v>11</v>
      </c>
      <c r="BV25" s="195">
        <v>19</v>
      </c>
      <c r="BW25" s="195">
        <v>34</v>
      </c>
      <c r="BX25" s="195">
        <v>40</v>
      </c>
      <c r="BY25" s="195">
        <v>32</v>
      </c>
      <c r="BZ25" s="195">
        <v>35</v>
      </c>
      <c r="CA25" s="195">
        <v>29</v>
      </c>
      <c r="CB25" s="238">
        <v>36</v>
      </c>
      <c r="CC25" s="195">
        <v>165</v>
      </c>
      <c r="CD25" s="195">
        <v>150</v>
      </c>
      <c r="CE25" s="195">
        <v>181</v>
      </c>
      <c r="CF25" s="195">
        <v>200</v>
      </c>
      <c r="CG25" s="195">
        <v>228</v>
      </c>
      <c r="CH25" s="195">
        <v>240</v>
      </c>
      <c r="CI25" s="195">
        <v>218</v>
      </c>
      <c r="CJ25" s="195">
        <v>234</v>
      </c>
      <c r="CK25" s="195">
        <v>234</v>
      </c>
      <c r="CL25" s="195">
        <v>168</v>
      </c>
      <c r="CM25" s="238">
        <v>227</v>
      </c>
      <c r="CN25" s="292">
        <f t="shared" si="14"/>
        <v>5.4545454545454543E-2</v>
      </c>
      <c r="CO25" s="292">
        <f t="shared" si="14"/>
        <v>8.666666666666667E-2</v>
      </c>
      <c r="CP25" s="292">
        <f t="shared" si="14"/>
        <v>0.13812154696132597</v>
      </c>
      <c r="CQ25" s="292">
        <f t="shared" si="14"/>
        <v>5.5E-2</v>
      </c>
      <c r="CR25" s="292">
        <f t="shared" si="14"/>
        <v>8.3333333333333329E-2</v>
      </c>
      <c r="CS25" s="292">
        <f t="shared" si="14"/>
        <v>0.14166666666666666</v>
      </c>
      <c r="CT25" s="292">
        <f t="shared" si="14"/>
        <v>0.1834862385321101</v>
      </c>
      <c r="CU25" s="292">
        <f t="shared" si="14"/>
        <v>0.13675213675213677</v>
      </c>
      <c r="CV25" s="292">
        <f t="shared" si="14"/>
        <v>0.14957264957264957</v>
      </c>
      <c r="CW25" s="292">
        <f t="shared" si="14"/>
        <v>0.17261904761904762</v>
      </c>
      <c r="CX25" s="292">
        <f t="shared" si="14"/>
        <v>0.15859030837004406</v>
      </c>
      <c r="CY25" s="239"/>
      <c r="DJ25" s="239"/>
      <c r="DU25" s="239"/>
      <c r="EE25" s="238"/>
      <c r="EP25" s="238"/>
      <c r="FA25" s="238"/>
    </row>
    <row r="26" spans="1:158" x14ac:dyDescent="0.2">
      <c r="A26" s="260" t="s">
        <v>3511</v>
      </c>
      <c r="B26" s="192" t="s">
        <v>4040</v>
      </c>
      <c r="C26" s="261" t="s">
        <v>33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238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238">
        <v>0</v>
      </c>
      <c r="Z26" s="266"/>
      <c r="AA26" s="266">
        <v>0</v>
      </c>
      <c r="AB26" s="266">
        <v>0</v>
      </c>
      <c r="AC26" s="266">
        <v>0</v>
      </c>
      <c r="AD26" s="266">
        <v>0</v>
      </c>
      <c r="AE26" s="266">
        <v>0</v>
      </c>
      <c r="AF26" s="266">
        <v>0</v>
      </c>
      <c r="AG26" s="266">
        <v>0</v>
      </c>
      <c r="AH26" s="266">
        <v>0</v>
      </c>
      <c r="AI26" s="266">
        <v>0</v>
      </c>
      <c r="AJ26" s="267">
        <v>0</v>
      </c>
      <c r="AL26" s="195">
        <v>1.92272E-2</v>
      </c>
      <c r="AM26" s="195">
        <v>1.82188E-2</v>
      </c>
      <c r="AN26" s="195">
        <v>1.8409600000000002E-2</v>
      </c>
      <c r="AO26" s="195">
        <v>1.7439199999999998E-2</v>
      </c>
      <c r="AP26" s="195">
        <v>1.7370500000000001E-2</v>
      </c>
      <c r="AQ26" s="195">
        <v>1.7662000000000001E-2</v>
      </c>
      <c r="AR26" s="195">
        <v>1.8762500000000001E-2</v>
      </c>
      <c r="AS26" s="195">
        <v>1.99639E-2</v>
      </c>
      <c r="AT26" s="195">
        <v>1.9532799999999999E-2</v>
      </c>
      <c r="AU26" s="238">
        <v>2.0649299999999999E-2</v>
      </c>
      <c r="AV26" s="195">
        <v>0</v>
      </c>
      <c r="AW26" s="195">
        <v>1</v>
      </c>
      <c r="AX26" s="195">
        <v>1</v>
      </c>
      <c r="AY26" s="195">
        <v>1</v>
      </c>
      <c r="AZ26" s="195">
        <v>1</v>
      </c>
      <c r="BA26" s="195">
        <v>1</v>
      </c>
      <c r="BB26" s="195">
        <v>1</v>
      </c>
      <c r="BC26" s="195">
        <v>1</v>
      </c>
      <c r="BD26" s="195">
        <v>1</v>
      </c>
      <c r="BE26" s="195">
        <v>1</v>
      </c>
      <c r="BF26" s="238">
        <v>1</v>
      </c>
      <c r="BG26" s="195">
        <f t="shared" si="6"/>
        <v>0</v>
      </c>
      <c r="BH26" s="195">
        <f t="shared" si="7"/>
        <v>1</v>
      </c>
      <c r="BI26" s="195">
        <f t="shared" si="2"/>
        <v>1</v>
      </c>
      <c r="BJ26" s="195">
        <f t="shared" si="8"/>
        <v>1</v>
      </c>
      <c r="BK26" s="195">
        <f t="shared" si="9"/>
        <v>1</v>
      </c>
      <c r="BL26" s="195">
        <f t="shared" si="10"/>
        <v>1</v>
      </c>
      <c r="BM26" s="195">
        <f t="shared" si="3"/>
        <v>1</v>
      </c>
      <c r="BN26" s="195">
        <f t="shared" si="4"/>
        <v>1</v>
      </c>
      <c r="BO26" s="195">
        <f t="shared" si="11"/>
        <v>1</v>
      </c>
      <c r="BP26" s="195">
        <f t="shared" si="12"/>
        <v>1</v>
      </c>
      <c r="BQ26" s="195">
        <f t="shared" si="13"/>
        <v>1</v>
      </c>
      <c r="BR26" s="239">
        <v>0</v>
      </c>
      <c r="BS26" s="195">
        <v>4</v>
      </c>
      <c r="BT26" s="195">
        <v>21</v>
      </c>
      <c r="BU26" s="195">
        <v>22</v>
      </c>
      <c r="BV26" s="195">
        <v>24</v>
      </c>
      <c r="BW26" s="195">
        <v>21</v>
      </c>
      <c r="BX26" s="195">
        <v>27</v>
      </c>
      <c r="BY26" s="195">
        <v>24</v>
      </c>
      <c r="BZ26" s="195">
        <v>16</v>
      </c>
      <c r="CA26" s="195">
        <v>26</v>
      </c>
      <c r="CB26" s="238">
        <v>30</v>
      </c>
      <c r="CC26" s="195">
        <v>0</v>
      </c>
      <c r="CD26" s="195">
        <v>58</v>
      </c>
      <c r="CE26" s="195">
        <v>107</v>
      </c>
      <c r="CF26" s="195">
        <v>158</v>
      </c>
      <c r="CG26" s="195">
        <v>106</v>
      </c>
      <c r="CH26" s="195">
        <v>146</v>
      </c>
      <c r="CI26" s="195">
        <v>151</v>
      </c>
      <c r="CJ26" s="195">
        <v>138</v>
      </c>
      <c r="CK26" s="195">
        <v>149</v>
      </c>
      <c r="CL26" s="195">
        <v>150</v>
      </c>
      <c r="CM26" s="238">
        <v>204</v>
      </c>
      <c r="CN26" s="292">
        <f t="shared" si="14"/>
        <v>0</v>
      </c>
      <c r="CO26" s="292">
        <f t="shared" si="14"/>
        <v>6.8965517241379309E-2</v>
      </c>
      <c r="CP26" s="292">
        <f t="shared" si="14"/>
        <v>0.19626168224299065</v>
      </c>
      <c r="CQ26" s="292">
        <f t="shared" si="14"/>
        <v>0.13924050632911392</v>
      </c>
      <c r="CR26" s="292">
        <f t="shared" si="14"/>
        <v>0.22641509433962265</v>
      </c>
      <c r="CS26" s="292">
        <f t="shared" si="14"/>
        <v>0.14383561643835616</v>
      </c>
      <c r="CT26" s="292">
        <f t="shared" si="14"/>
        <v>0.17880794701986755</v>
      </c>
      <c r="CU26" s="292">
        <f t="shared" si="14"/>
        <v>0.17391304347826086</v>
      </c>
      <c r="CV26" s="292">
        <f t="shared" si="14"/>
        <v>0.10738255033557047</v>
      </c>
      <c r="CW26" s="292">
        <f t="shared" si="14"/>
        <v>0.17333333333333334</v>
      </c>
      <c r="CX26" s="292">
        <f t="shared" si="14"/>
        <v>0.14705882352941177</v>
      </c>
      <c r="CY26" s="239"/>
      <c r="DJ26" s="239"/>
      <c r="DU26" s="239"/>
      <c r="EE26" s="238"/>
      <c r="EP26" s="238"/>
      <c r="FA26" s="238"/>
    </row>
    <row r="27" spans="1:158" x14ac:dyDescent="0.2">
      <c r="A27" s="260" t="s">
        <v>3513</v>
      </c>
      <c r="B27" s="192" t="s">
        <v>3514</v>
      </c>
      <c r="C27" s="261" t="s">
        <v>33</v>
      </c>
      <c r="F27" s="195">
        <v>0</v>
      </c>
      <c r="N27" s="238"/>
      <c r="Q27" s="195">
        <v>0</v>
      </c>
      <c r="Y27" s="238"/>
      <c r="Z27" s="266"/>
      <c r="AA27" s="266"/>
      <c r="AB27" s="266">
        <v>0</v>
      </c>
      <c r="AC27" s="266"/>
      <c r="AD27" s="266"/>
      <c r="AE27" s="266"/>
      <c r="AF27" s="266"/>
      <c r="AG27" s="266"/>
      <c r="AH27" s="266"/>
      <c r="AI27" s="266"/>
      <c r="AJ27" s="267"/>
      <c r="AM27" s="195">
        <v>2.6729900000000001E-2</v>
      </c>
      <c r="AU27" s="238"/>
      <c r="AX27" s="195">
        <v>0</v>
      </c>
      <c r="BF27" s="238"/>
      <c r="BI27" s="195">
        <f t="shared" si="2"/>
        <v>0</v>
      </c>
      <c r="BR27" s="239">
        <v>18</v>
      </c>
      <c r="BS27" s="195">
        <v>8</v>
      </c>
      <c r="BT27" s="195">
        <v>6</v>
      </c>
      <c r="BU27" s="195">
        <v>8</v>
      </c>
      <c r="BV27" s="195">
        <v>19</v>
      </c>
      <c r="BW27" s="195">
        <v>26</v>
      </c>
      <c r="BX27" s="195">
        <v>21</v>
      </c>
      <c r="BY27" s="195">
        <v>24</v>
      </c>
      <c r="BZ27" s="195">
        <v>13</v>
      </c>
      <c r="CA27" s="195">
        <v>4</v>
      </c>
      <c r="CB27" s="238">
        <v>10</v>
      </c>
      <c r="CC27" s="195">
        <v>131</v>
      </c>
      <c r="CD27" s="195">
        <v>147</v>
      </c>
      <c r="CE27" s="195">
        <v>141</v>
      </c>
      <c r="CF27" s="195">
        <v>174</v>
      </c>
      <c r="CG27" s="195">
        <v>154</v>
      </c>
      <c r="CH27" s="195">
        <v>183</v>
      </c>
      <c r="CI27" s="195">
        <v>164</v>
      </c>
      <c r="CJ27" s="195">
        <v>129</v>
      </c>
      <c r="CK27" s="195">
        <v>106</v>
      </c>
      <c r="CL27" s="195">
        <v>65</v>
      </c>
      <c r="CM27" s="238">
        <v>96</v>
      </c>
      <c r="CN27" s="292">
        <f t="shared" si="14"/>
        <v>0.13740458015267176</v>
      </c>
      <c r="CO27" s="292">
        <f t="shared" si="14"/>
        <v>5.4421768707482991E-2</v>
      </c>
      <c r="CP27" s="292">
        <f t="shared" si="14"/>
        <v>4.2553191489361701E-2</v>
      </c>
      <c r="CQ27" s="292">
        <f t="shared" si="14"/>
        <v>4.5977011494252873E-2</v>
      </c>
      <c r="CR27" s="292">
        <f t="shared" si="14"/>
        <v>0.12337662337662338</v>
      </c>
      <c r="CS27" s="292">
        <f t="shared" si="14"/>
        <v>0.14207650273224043</v>
      </c>
      <c r="CT27" s="292">
        <f t="shared" si="14"/>
        <v>0.12804878048780488</v>
      </c>
      <c r="CU27" s="292">
        <f t="shared" si="14"/>
        <v>0.18604651162790697</v>
      </c>
      <c r="CV27" s="292">
        <f t="shared" si="14"/>
        <v>0.12264150943396226</v>
      </c>
      <c r="CW27" s="292">
        <f t="shared" si="14"/>
        <v>6.1538461538461542E-2</v>
      </c>
      <c r="CX27" s="292">
        <f t="shared" si="14"/>
        <v>0.10416666666666667</v>
      </c>
      <c r="CY27" s="239"/>
      <c r="DJ27" s="239"/>
      <c r="DU27" s="239"/>
      <c r="EE27" s="238"/>
      <c r="EP27" s="238"/>
      <c r="FA27" s="238"/>
    </row>
    <row r="28" spans="1:158" x14ac:dyDescent="0.2">
      <c r="A28" s="260" t="s">
        <v>3515</v>
      </c>
      <c r="B28" s="192" t="s">
        <v>3516</v>
      </c>
      <c r="C28" s="261" t="s">
        <v>33</v>
      </c>
      <c r="D28" s="195">
        <v>0</v>
      </c>
      <c r="E28" s="195">
        <v>0</v>
      </c>
      <c r="F28" s="195">
        <v>0</v>
      </c>
      <c r="G28" s="195">
        <v>0</v>
      </c>
      <c r="N28" s="238"/>
      <c r="O28" s="195">
        <v>0</v>
      </c>
      <c r="P28" s="195">
        <v>0</v>
      </c>
      <c r="Q28" s="195">
        <v>0</v>
      </c>
      <c r="R28" s="195">
        <v>0</v>
      </c>
      <c r="Y28" s="238"/>
      <c r="Z28" s="266">
        <v>0</v>
      </c>
      <c r="AA28" s="266">
        <v>0</v>
      </c>
      <c r="AB28" s="266">
        <v>0</v>
      </c>
      <c r="AC28" s="266">
        <v>0</v>
      </c>
      <c r="AD28" s="266"/>
      <c r="AE28" s="266"/>
      <c r="AF28" s="266"/>
      <c r="AG28" s="266"/>
      <c r="AH28" s="266"/>
      <c r="AI28" s="266"/>
      <c r="AJ28" s="267"/>
      <c r="AK28" s="195">
        <v>1.4427799999999999E-2</v>
      </c>
      <c r="AL28" s="195">
        <v>1.4941100000000001E-2</v>
      </c>
      <c r="AM28" s="195">
        <v>1.59696E-2</v>
      </c>
      <c r="AN28" s="195">
        <v>1.7031999999999999E-2</v>
      </c>
      <c r="AU28" s="238"/>
      <c r="AV28" s="195">
        <v>0</v>
      </c>
      <c r="AW28" s="195">
        <v>0</v>
      </c>
      <c r="AX28" s="195">
        <v>0</v>
      </c>
      <c r="AY28" s="195">
        <v>0</v>
      </c>
      <c r="BF28" s="238"/>
      <c r="BG28" s="195">
        <f t="shared" si="6"/>
        <v>0</v>
      </c>
      <c r="BH28" s="195">
        <f t="shared" si="7"/>
        <v>0</v>
      </c>
      <c r="BI28" s="195">
        <f t="shared" si="2"/>
        <v>0</v>
      </c>
      <c r="BJ28" s="195">
        <f t="shared" si="8"/>
        <v>0</v>
      </c>
      <c r="BR28" s="239">
        <v>10</v>
      </c>
      <c r="BS28" s="195">
        <v>26</v>
      </c>
      <c r="BT28" s="195">
        <v>18</v>
      </c>
      <c r="BU28" s="195">
        <v>19</v>
      </c>
      <c r="BV28" s="195">
        <v>50</v>
      </c>
      <c r="BW28" s="195">
        <v>21</v>
      </c>
      <c r="BX28" s="195">
        <v>45</v>
      </c>
      <c r="BY28" s="195">
        <v>11</v>
      </c>
      <c r="BZ28" s="195">
        <v>4</v>
      </c>
      <c r="CA28" s="195">
        <v>12</v>
      </c>
      <c r="CB28" s="238">
        <v>1</v>
      </c>
      <c r="CC28" s="195">
        <v>190</v>
      </c>
      <c r="CD28" s="195">
        <v>287</v>
      </c>
      <c r="CE28" s="195">
        <v>266</v>
      </c>
      <c r="CF28" s="195">
        <v>355</v>
      </c>
      <c r="CG28" s="195">
        <v>546</v>
      </c>
      <c r="CH28" s="195">
        <v>225</v>
      </c>
      <c r="CI28" s="195">
        <v>372</v>
      </c>
      <c r="CJ28" s="195">
        <v>99</v>
      </c>
      <c r="CK28" s="195">
        <v>46</v>
      </c>
      <c r="CL28" s="195">
        <v>40</v>
      </c>
      <c r="CM28" s="238">
        <v>28</v>
      </c>
      <c r="CN28" s="292">
        <f t="shared" si="14"/>
        <v>5.2631578947368418E-2</v>
      </c>
      <c r="CO28" s="292">
        <f t="shared" si="14"/>
        <v>9.0592334494773524E-2</v>
      </c>
      <c r="CP28" s="292">
        <f t="shared" si="14"/>
        <v>6.7669172932330823E-2</v>
      </c>
      <c r="CQ28" s="292">
        <f t="shared" si="14"/>
        <v>5.3521126760563378E-2</v>
      </c>
      <c r="CR28" s="292">
        <f t="shared" si="14"/>
        <v>9.1575091575091569E-2</v>
      </c>
      <c r="CS28" s="292">
        <f t="shared" si="14"/>
        <v>9.3333333333333338E-2</v>
      </c>
      <c r="CT28" s="292">
        <f t="shared" si="14"/>
        <v>0.12096774193548387</v>
      </c>
      <c r="CU28" s="292">
        <f t="shared" si="14"/>
        <v>0.1111111111111111</v>
      </c>
      <c r="CV28" s="292">
        <f t="shared" si="14"/>
        <v>8.6956521739130432E-2</v>
      </c>
      <c r="CW28" s="292">
        <f t="shared" si="14"/>
        <v>0.3</v>
      </c>
      <c r="CX28" s="292">
        <f t="shared" si="14"/>
        <v>3.5714285714285712E-2</v>
      </c>
      <c r="CY28" s="239"/>
      <c r="DJ28" s="239"/>
      <c r="DU28" s="239"/>
      <c r="EE28" s="238"/>
      <c r="EP28" s="238"/>
      <c r="FA28" s="238"/>
    </row>
    <row r="29" spans="1:158" x14ac:dyDescent="0.2">
      <c r="A29" s="260" t="s">
        <v>3517</v>
      </c>
      <c r="B29" s="192" t="s">
        <v>3518</v>
      </c>
      <c r="C29" s="261" t="s">
        <v>33</v>
      </c>
      <c r="G29" s="195">
        <v>0</v>
      </c>
      <c r="N29" s="238"/>
      <c r="R29" s="195">
        <v>0</v>
      </c>
      <c r="Y29" s="238"/>
      <c r="Z29" s="266"/>
      <c r="AA29" s="266"/>
      <c r="AB29" s="266"/>
      <c r="AC29" s="266">
        <v>0</v>
      </c>
      <c r="AD29" s="266"/>
      <c r="AE29" s="266"/>
      <c r="AF29" s="266"/>
      <c r="AG29" s="266"/>
      <c r="AH29" s="266"/>
      <c r="AI29" s="266"/>
      <c r="AJ29" s="267"/>
      <c r="AN29" s="195">
        <v>1.6471400000000001E-2</v>
      </c>
      <c r="AU29" s="238"/>
      <c r="AY29" s="195">
        <v>0</v>
      </c>
      <c r="BF29" s="238"/>
      <c r="BJ29" s="195">
        <f t="shared" si="8"/>
        <v>0</v>
      </c>
      <c r="BR29" s="239">
        <v>5</v>
      </c>
      <c r="BS29" s="195">
        <v>2</v>
      </c>
      <c r="BT29" s="195">
        <v>3</v>
      </c>
      <c r="BU29" s="195">
        <v>4</v>
      </c>
      <c r="BV29" s="195">
        <v>6</v>
      </c>
      <c r="BW29" s="195">
        <v>6</v>
      </c>
      <c r="BX29" s="195">
        <v>4</v>
      </c>
      <c r="BY29" s="195">
        <v>1</v>
      </c>
      <c r="BZ29" s="195">
        <v>1</v>
      </c>
      <c r="CA29" s="195">
        <v>1</v>
      </c>
      <c r="CB29" s="238">
        <v>0</v>
      </c>
      <c r="CC29" s="195">
        <v>51</v>
      </c>
      <c r="CD29" s="195">
        <v>33</v>
      </c>
      <c r="CE29" s="195">
        <v>46</v>
      </c>
      <c r="CF29" s="195">
        <v>46</v>
      </c>
      <c r="CG29" s="195">
        <v>35</v>
      </c>
      <c r="CH29" s="195">
        <v>42</v>
      </c>
      <c r="CI29" s="195">
        <v>36</v>
      </c>
      <c r="CJ29" s="195">
        <v>25</v>
      </c>
      <c r="CK29" s="195">
        <v>24</v>
      </c>
      <c r="CL29" s="195">
        <v>27</v>
      </c>
      <c r="CM29" s="238">
        <v>40</v>
      </c>
      <c r="CN29" s="292">
        <f t="shared" si="14"/>
        <v>9.8039215686274508E-2</v>
      </c>
      <c r="CO29" s="292">
        <f t="shared" si="14"/>
        <v>6.0606060606060608E-2</v>
      </c>
      <c r="CP29" s="292">
        <f t="shared" si="14"/>
        <v>6.5217391304347824E-2</v>
      </c>
      <c r="CQ29" s="292">
        <f t="shared" si="14"/>
        <v>8.6956521739130432E-2</v>
      </c>
      <c r="CR29" s="292">
        <f t="shared" si="14"/>
        <v>0.17142857142857143</v>
      </c>
      <c r="CS29" s="292">
        <f t="shared" si="14"/>
        <v>0.14285714285714285</v>
      </c>
      <c r="CT29" s="292">
        <f t="shared" si="14"/>
        <v>0.1111111111111111</v>
      </c>
      <c r="CU29" s="292">
        <f t="shared" si="14"/>
        <v>0.04</v>
      </c>
      <c r="CV29" s="292">
        <f t="shared" si="14"/>
        <v>4.1666666666666664E-2</v>
      </c>
      <c r="CW29" s="292">
        <f t="shared" si="14"/>
        <v>3.7037037037037035E-2</v>
      </c>
      <c r="CX29" s="292">
        <f t="shared" si="14"/>
        <v>0</v>
      </c>
      <c r="CY29" s="239"/>
      <c r="DJ29" s="239"/>
      <c r="DU29" s="239"/>
      <c r="EE29" s="238"/>
      <c r="EP29" s="238"/>
      <c r="FA29" s="238"/>
    </row>
    <row r="30" spans="1:158" x14ac:dyDescent="0.2">
      <c r="A30" s="260" t="s">
        <v>3519</v>
      </c>
      <c r="B30" s="192" t="s">
        <v>3520</v>
      </c>
      <c r="C30" s="261" t="s">
        <v>33</v>
      </c>
      <c r="N30" s="238">
        <v>0</v>
      </c>
      <c r="Y30" s="238">
        <v>0</v>
      </c>
      <c r="Z30" s="266"/>
      <c r="AA30" s="266"/>
      <c r="AB30" s="266"/>
      <c r="AC30" s="266"/>
      <c r="AD30" s="266"/>
      <c r="AE30" s="266"/>
      <c r="AF30" s="266"/>
      <c r="AG30" s="266"/>
      <c r="AH30" s="266"/>
      <c r="AI30" s="266"/>
      <c r="AJ30" s="267">
        <v>0</v>
      </c>
      <c r="AU30" s="238">
        <v>2.9817099999999999E-2</v>
      </c>
      <c r="BF30" s="238">
        <v>0</v>
      </c>
      <c r="BQ30" s="195">
        <f t="shared" si="13"/>
        <v>0</v>
      </c>
      <c r="BR30" s="239">
        <v>2</v>
      </c>
      <c r="BS30" s="195">
        <v>5</v>
      </c>
      <c r="BT30" s="195">
        <v>3</v>
      </c>
      <c r="BU30" s="195">
        <v>12</v>
      </c>
      <c r="BV30" s="195">
        <v>18</v>
      </c>
      <c r="BW30" s="195">
        <v>22</v>
      </c>
      <c r="BX30" s="195">
        <v>9</v>
      </c>
      <c r="BY30" s="195">
        <v>11</v>
      </c>
      <c r="BZ30" s="195">
        <v>8</v>
      </c>
      <c r="CA30" s="195">
        <v>11</v>
      </c>
      <c r="CB30" s="238">
        <v>18</v>
      </c>
      <c r="CC30" s="195">
        <v>65</v>
      </c>
      <c r="CD30" s="195">
        <v>60</v>
      </c>
      <c r="CE30" s="195">
        <v>52</v>
      </c>
      <c r="CF30" s="195">
        <v>97</v>
      </c>
      <c r="CG30" s="195">
        <v>108</v>
      </c>
      <c r="CH30" s="195">
        <v>89</v>
      </c>
      <c r="CI30" s="195">
        <v>64</v>
      </c>
      <c r="CJ30" s="195">
        <v>76</v>
      </c>
      <c r="CK30" s="195">
        <v>75</v>
      </c>
      <c r="CL30" s="195">
        <v>70</v>
      </c>
      <c r="CM30" s="238">
        <v>59</v>
      </c>
      <c r="CN30" s="292">
        <f t="shared" si="14"/>
        <v>3.0769230769230771E-2</v>
      </c>
      <c r="CO30" s="292">
        <f t="shared" si="14"/>
        <v>8.3333333333333329E-2</v>
      </c>
      <c r="CP30" s="292">
        <f t="shared" si="14"/>
        <v>5.7692307692307696E-2</v>
      </c>
      <c r="CQ30" s="292">
        <f t="shared" si="14"/>
        <v>0.12371134020618557</v>
      </c>
      <c r="CR30" s="292">
        <f t="shared" si="14"/>
        <v>0.16666666666666666</v>
      </c>
      <c r="CS30" s="292">
        <f t="shared" si="14"/>
        <v>0.24719101123595505</v>
      </c>
      <c r="CT30" s="292">
        <f t="shared" si="14"/>
        <v>0.140625</v>
      </c>
      <c r="CU30" s="292">
        <f t="shared" si="14"/>
        <v>0.14473684210526316</v>
      </c>
      <c r="CV30" s="292">
        <f t="shared" si="14"/>
        <v>0.10666666666666667</v>
      </c>
      <c r="CW30" s="292">
        <f t="shared" si="14"/>
        <v>0.15714285714285714</v>
      </c>
      <c r="CX30" s="292">
        <f t="shared" si="14"/>
        <v>0.30508474576271188</v>
      </c>
      <c r="CY30" s="239"/>
      <c r="DJ30" s="239"/>
      <c r="DU30" s="239"/>
      <c r="EE30" s="238"/>
      <c r="EP30" s="238"/>
      <c r="FA30" s="238"/>
    </row>
    <row r="31" spans="1:158" x14ac:dyDescent="0.2">
      <c r="A31" s="260" t="s">
        <v>3521</v>
      </c>
      <c r="B31" s="192" t="s">
        <v>3522</v>
      </c>
      <c r="C31" s="261" t="s">
        <v>33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238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238">
        <v>1</v>
      </c>
      <c r="Z31" s="266">
        <v>0</v>
      </c>
      <c r="AA31" s="266">
        <v>0</v>
      </c>
      <c r="AB31" s="266">
        <v>0</v>
      </c>
      <c r="AC31" s="266">
        <v>0</v>
      </c>
      <c r="AD31" s="266">
        <v>0</v>
      </c>
      <c r="AE31" s="266">
        <v>0</v>
      </c>
      <c r="AF31" s="266">
        <v>0</v>
      </c>
      <c r="AG31" s="266">
        <v>0</v>
      </c>
      <c r="AH31" s="266">
        <v>0</v>
      </c>
      <c r="AI31" s="266">
        <v>0</v>
      </c>
      <c r="AJ31" s="267">
        <v>1</v>
      </c>
      <c r="AK31" s="195">
        <v>1.8176100000000001E-2</v>
      </c>
      <c r="AL31" s="195">
        <v>1.78905E-2</v>
      </c>
      <c r="AM31" s="195">
        <v>1.8549900000000001E-2</v>
      </c>
      <c r="AN31" s="195">
        <v>1.8565600000000002E-2</v>
      </c>
      <c r="AO31" s="195">
        <v>1.7048299999999999E-2</v>
      </c>
      <c r="AP31" s="195">
        <v>2.2424900000000001E-2</v>
      </c>
      <c r="AQ31" s="195">
        <v>2.2888499999999999E-2</v>
      </c>
      <c r="AR31" s="195">
        <v>2.2447100000000001E-2</v>
      </c>
      <c r="AS31" s="195">
        <v>2.4483100000000001E-2</v>
      </c>
      <c r="AT31" s="195">
        <v>3.3811500000000001E-2</v>
      </c>
      <c r="AU31" s="238">
        <v>3.6011500000000002E-2</v>
      </c>
      <c r="AV31" s="195">
        <v>1</v>
      </c>
      <c r="AW31" s="195">
        <v>1</v>
      </c>
      <c r="AX31" s="195">
        <v>1</v>
      </c>
      <c r="AY31" s="195">
        <v>1</v>
      </c>
      <c r="AZ31" s="195">
        <v>1</v>
      </c>
      <c r="BA31" s="195">
        <v>1</v>
      </c>
      <c r="BB31" s="195">
        <v>1</v>
      </c>
      <c r="BC31" s="195">
        <v>1</v>
      </c>
      <c r="BD31" s="195">
        <v>2</v>
      </c>
      <c r="BE31" s="195">
        <v>1</v>
      </c>
      <c r="BF31" s="238">
        <v>1</v>
      </c>
      <c r="BG31" s="195">
        <f t="shared" si="6"/>
        <v>1</v>
      </c>
      <c r="BH31" s="195">
        <f t="shared" si="7"/>
        <v>1</v>
      </c>
      <c r="BI31" s="195">
        <f t="shared" si="2"/>
        <v>1</v>
      </c>
      <c r="BJ31" s="195">
        <f t="shared" si="8"/>
        <v>1</v>
      </c>
      <c r="BK31" s="195">
        <f t="shared" si="9"/>
        <v>1</v>
      </c>
      <c r="BL31" s="195">
        <f t="shared" si="10"/>
        <v>1</v>
      </c>
      <c r="BM31" s="195">
        <f t="shared" si="3"/>
        <v>1</v>
      </c>
      <c r="BN31" s="195">
        <f t="shared" si="4"/>
        <v>1</v>
      </c>
      <c r="BO31" s="195">
        <f t="shared" si="11"/>
        <v>1</v>
      </c>
      <c r="BP31" s="195">
        <f t="shared" si="12"/>
        <v>1</v>
      </c>
      <c r="BQ31" s="195">
        <f t="shared" si="13"/>
        <v>1</v>
      </c>
      <c r="BR31" s="239">
        <v>65</v>
      </c>
      <c r="BS31" s="195">
        <v>118</v>
      </c>
      <c r="BT31" s="195">
        <v>66</v>
      </c>
      <c r="BU31" s="195">
        <v>46</v>
      </c>
      <c r="BV31" s="195">
        <v>46</v>
      </c>
      <c r="BW31" s="195">
        <v>72</v>
      </c>
      <c r="BX31" s="195">
        <v>54</v>
      </c>
      <c r="BY31" s="195">
        <v>72</v>
      </c>
      <c r="BZ31" s="195">
        <v>123</v>
      </c>
      <c r="CA31" s="195">
        <v>138</v>
      </c>
      <c r="CB31" s="238">
        <v>130</v>
      </c>
      <c r="CC31" s="195">
        <v>558</v>
      </c>
      <c r="CD31" s="195">
        <v>910</v>
      </c>
      <c r="CE31" s="195">
        <v>630</v>
      </c>
      <c r="CF31" s="195">
        <v>637</v>
      </c>
      <c r="CG31" s="195">
        <v>540</v>
      </c>
      <c r="CH31" s="195">
        <v>819</v>
      </c>
      <c r="CI31" s="195">
        <v>462</v>
      </c>
      <c r="CJ31" s="195">
        <v>566</v>
      </c>
      <c r="CK31" s="195">
        <v>887</v>
      </c>
      <c r="CL31" s="195">
        <v>677</v>
      </c>
      <c r="CM31" s="238">
        <v>746</v>
      </c>
      <c r="CN31" s="292">
        <f t="shared" si="14"/>
        <v>0.11648745519713262</v>
      </c>
      <c r="CO31" s="292">
        <f t="shared" si="14"/>
        <v>0.12967032967032968</v>
      </c>
      <c r="CP31" s="292">
        <f t="shared" si="14"/>
        <v>0.10476190476190476</v>
      </c>
      <c r="CQ31" s="292">
        <f t="shared" si="14"/>
        <v>7.2213500784929358E-2</v>
      </c>
      <c r="CR31" s="292">
        <f t="shared" si="14"/>
        <v>8.5185185185185183E-2</v>
      </c>
      <c r="CS31" s="292">
        <f t="shared" si="14"/>
        <v>8.7912087912087919E-2</v>
      </c>
      <c r="CT31" s="292">
        <f t="shared" si="14"/>
        <v>0.11688311688311688</v>
      </c>
      <c r="CU31" s="292">
        <f t="shared" si="14"/>
        <v>0.12720848056537101</v>
      </c>
      <c r="CV31" s="292">
        <f t="shared" si="14"/>
        <v>0.13866967305524239</v>
      </c>
      <c r="CW31" s="292">
        <f t="shared" si="14"/>
        <v>0.20384047267355981</v>
      </c>
      <c r="CX31" s="292">
        <f t="shared" si="14"/>
        <v>0.17426273458445041</v>
      </c>
      <c r="CY31" s="239"/>
      <c r="DJ31" s="239"/>
      <c r="DU31" s="239"/>
      <c r="EE31" s="238"/>
      <c r="EP31" s="238"/>
      <c r="FA31" s="238"/>
    </row>
    <row r="32" spans="1:158" x14ac:dyDescent="0.2">
      <c r="A32" s="268" t="s">
        <v>1006</v>
      </c>
      <c r="B32" s="187" t="s">
        <v>1007</v>
      </c>
      <c r="C32" s="261" t="s">
        <v>33</v>
      </c>
      <c r="J32" s="195">
        <v>0</v>
      </c>
      <c r="K32" s="195">
        <v>0</v>
      </c>
      <c r="L32" s="195">
        <v>0</v>
      </c>
      <c r="M32" s="195">
        <v>0</v>
      </c>
      <c r="N32" s="238">
        <v>0</v>
      </c>
      <c r="U32" s="195">
        <v>0</v>
      </c>
      <c r="V32" s="195">
        <v>0</v>
      </c>
      <c r="W32" s="195">
        <v>0</v>
      </c>
      <c r="X32" s="195">
        <v>0</v>
      </c>
      <c r="Y32" s="238">
        <v>1</v>
      </c>
      <c r="Z32" s="266"/>
      <c r="AA32" s="266"/>
      <c r="AB32" s="266"/>
      <c r="AC32" s="266"/>
      <c r="AD32" s="266"/>
      <c r="AE32" s="266"/>
      <c r="AF32" s="266">
        <v>0</v>
      </c>
      <c r="AG32" s="266">
        <v>0</v>
      </c>
      <c r="AH32" s="266">
        <v>0</v>
      </c>
      <c r="AI32" s="266">
        <v>0</v>
      </c>
      <c r="AJ32" s="267">
        <v>0</v>
      </c>
      <c r="AQ32" s="195">
        <v>2.07776E-2</v>
      </c>
      <c r="AR32" s="195">
        <v>2.25817E-2</v>
      </c>
      <c r="AS32" s="195">
        <v>2.1797500000000001E-2</v>
      </c>
      <c r="AT32" s="195">
        <v>2.3379799999999999E-2</v>
      </c>
      <c r="AU32" s="238">
        <v>2.4162599999999999E-2</v>
      </c>
      <c r="BB32" s="195">
        <v>0</v>
      </c>
      <c r="BC32" s="195">
        <v>0</v>
      </c>
      <c r="BD32" s="195">
        <v>1</v>
      </c>
      <c r="BE32" s="195">
        <v>0</v>
      </c>
      <c r="BF32" s="238">
        <v>0</v>
      </c>
      <c r="BM32" s="195">
        <f t="shared" si="3"/>
        <v>0</v>
      </c>
      <c r="BN32" s="195">
        <f t="shared" si="4"/>
        <v>0</v>
      </c>
      <c r="BO32" s="195">
        <f t="shared" si="11"/>
        <v>1</v>
      </c>
      <c r="BP32" s="195">
        <f t="shared" si="12"/>
        <v>0</v>
      </c>
      <c r="BQ32" s="195">
        <f t="shared" si="13"/>
        <v>0</v>
      </c>
      <c r="BR32" s="239">
        <v>42</v>
      </c>
      <c r="BS32" s="195">
        <v>19</v>
      </c>
      <c r="BT32" s="195">
        <v>29</v>
      </c>
      <c r="BU32" s="195">
        <v>76</v>
      </c>
      <c r="BV32" s="195">
        <v>29</v>
      </c>
      <c r="BW32" s="195">
        <v>25</v>
      </c>
      <c r="BX32" s="195">
        <v>32</v>
      </c>
      <c r="BY32" s="195">
        <v>47</v>
      </c>
      <c r="BZ32" s="195">
        <v>42</v>
      </c>
      <c r="CA32" s="195">
        <v>65</v>
      </c>
      <c r="CB32" s="238">
        <v>34</v>
      </c>
      <c r="CC32" s="195">
        <v>262</v>
      </c>
      <c r="CD32" s="195">
        <v>222</v>
      </c>
      <c r="CE32" s="195">
        <v>188</v>
      </c>
      <c r="CF32" s="195">
        <v>529</v>
      </c>
      <c r="CG32" s="195">
        <v>145</v>
      </c>
      <c r="CH32" s="195">
        <v>139</v>
      </c>
      <c r="CI32" s="195">
        <v>156</v>
      </c>
      <c r="CJ32" s="195">
        <v>271</v>
      </c>
      <c r="CK32" s="195">
        <v>218</v>
      </c>
      <c r="CL32" s="195">
        <v>247</v>
      </c>
      <c r="CM32" s="238">
        <v>265</v>
      </c>
      <c r="CN32" s="292">
        <f t="shared" si="14"/>
        <v>0.16030534351145037</v>
      </c>
      <c r="CO32" s="292">
        <f t="shared" si="14"/>
        <v>8.5585585585585586E-2</v>
      </c>
      <c r="CP32" s="292">
        <f t="shared" si="14"/>
        <v>0.15425531914893617</v>
      </c>
      <c r="CQ32" s="292">
        <f t="shared" si="14"/>
        <v>0.14366729678638943</v>
      </c>
      <c r="CR32" s="292">
        <f t="shared" si="14"/>
        <v>0.2</v>
      </c>
      <c r="CS32" s="292">
        <f t="shared" si="14"/>
        <v>0.17985611510791366</v>
      </c>
      <c r="CT32" s="292">
        <f t="shared" si="14"/>
        <v>0.20512820512820512</v>
      </c>
      <c r="CU32" s="292">
        <f t="shared" si="14"/>
        <v>0.17343173431734318</v>
      </c>
      <c r="CV32" s="292">
        <f t="shared" si="14"/>
        <v>0.19266055045871561</v>
      </c>
      <c r="CW32" s="292">
        <f t="shared" si="14"/>
        <v>0.26315789473684209</v>
      </c>
      <c r="CX32" s="292">
        <f t="shared" si="14"/>
        <v>0.12830188679245283</v>
      </c>
      <c r="CY32" s="239"/>
      <c r="DJ32" s="239"/>
      <c r="DU32" s="239"/>
      <c r="EE32" s="238"/>
      <c r="EL32" s="195">
        <v>7.7870999999999996E-2</v>
      </c>
      <c r="EM32" s="195">
        <v>9.0831999999999996E-2</v>
      </c>
      <c r="EP32" s="238">
        <v>0.117575</v>
      </c>
      <c r="EW32" s="195">
        <v>0</v>
      </c>
      <c r="EX32" s="195">
        <v>0</v>
      </c>
      <c r="FA32" s="238">
        <v>0</v>
      </c>
      <c r="FB32" s="195" t="s">
        <v>4041</v>
      </c>
    </row>
    <row r="33" spans="1:158" x14ac:dyDescent="0.2">
      <c r="A33" s="260" t="s">
        <v>3525</v>
      </c>
      <c r="B33" s="192" t="s">
        <v>3526</v>
      </c>
      <c r="C33" s="261" t="s">
        <v>33</v>
      </c>
      <c r="L33" s="195">
        <v>0</v>
      </c>
      <c r="M33" s="195">
        <v>0</v>
      </c>
      <c r="N33" s="238">
        <v>0</v>
      </c>
      <c r="W33" s="195">
        <v>0</v>
      </c>
      <c r="X33" s="195">
        <v>0</v>
      </c>
      <c r="Y33" s="238">
        <v>0</v>
      </c>
      <c r="Z33" s="266"/>
      <c r="AA33" s="266"/>
      <c r="AB33" s="266"/>
      <c r="AC33" s="266"/>
      <c r="AD33" s="266"/>
      <c r="AE33" s="266"/>
      <c r="AF33" s="266"/>
      <c r="AG33" s="266"/>
      <c r="AH33" s="266">
        <v>0</v>
      </c>
      <c r="AI33" s="266">
        <v>0</v>
      </c>
      <c r="AJ33" s="267">
        <v>0</v>
      </c>
      <c r="AS33" s="195">
        <v>2.1586399999999999E-2</v>
      </c>
      <c r="AT33" s="195">
        <v>2.1007100000000001E-2</v>
      </c>
      <c r="AU33" s="238">
        <v>2.25512E-2</v>
      </c>
      <c r="BD33" s="195">
        <v>1</v>
      </c>
      <c r="BE33" s="195">
        <v>3</v>
      </c>
      <c r="BF33" s="238">
        <v>1</v>
      </c>
      <c r="BO33" s="195">
        <f t="shared" si="11"/>
        <v>1</v>
      </c>
      <c r="BP33" s="195">
        <f t="shared" si="12"/>
        <v>1</v>
      </c>
      <c r="BQ33" s="195">
        <f t="shared" si="13"/>
        <v>1</v>
      </c>
      <c r="BR33" s="239">
        <v>8</v>
      </c>
      <c r="BS33" s="195">
        <v>5</v>
      </c>
      <c r="BT33" s="195">
        <v>13</v>
      </c>
      <c r="BU33" s="195">
        <v>28</v>
      </c>
      <c r="BV33" s="195">
        <v>26</v>
      </c>
      <c r="BW33" s="195">
        <v>46</v>
      </c>
      <c r="BX33" s="195">
        <v>45</v>
      </c>
      <c r="BY33" s="195">
        <v>36</v>
      </c>
      <c r="BZ33" s="195">
        <v>39</v>
      </c>
      <c r="CA33" s="195">
        <v>42</v>
      </c>
      <c r="CB33" s="238">
        <v>43</v>
      </c>
      <c r="CC33" s="195">
        <v>65</v>
      </c>
      <c r="CD33" s="195">
        <v>66</v>
      </c>
      <c r="CE33" s="195">
        <v>71</v>
      </c>
      <c r="CF33" s="195">
        <v>145</v>
      </c>
      <c r="CG33" s="195">
        <v>133</v>
      </c>
      <c r="CH33" s="195">
        <v>213</v>
      </c>
      <c r="CI33" s="195">
        <v>196</v>
      </c>
      <c r="CJ33" s="195">
        <v>200</v>
      </c>
      <c r="CK33" s="195">
        <v>140</v>
      </c>
      <c r="CL33" s="195">
        <v>152</v>
      </c>
      <c r="CM33" s="238">
        <v>128</v>
      </c>
      <c r="CN33" s="292">
        <f t="shared" si="14"/>
        <v>0.12307692307692308</v>
      </c>
      <c r="CO33" s="292">
        <f t="shared" si="14"/>
        <v>7.575757575757576E-2</v>
      </c>
      <c r="CP33" s="292">
        <f t="shared" si="14"/>
        <v>0.18309859154929578</v>
      </c>
      <c r="CQ33" s="292">
        <f t="shared" si="14"/>
        <v>0.19310344827586207</v>
      </c>
      <c r="CR33" s="292">
        <f t="shared" si="14"/>
        <v>0.19548872180451127</v>
      </c>
      <c r="CS33" s="292">
        <f t="shared" si="14"/>
        <v>0.215962441314554</v>
      </c>
      <c r="CT33" s="292">
        <f t="shared" si="14"/>
        <v>0.22959183673469388</v>
      </c>
      <c r="CU33" s="292">
        <f t="shared" si="14"/>
        <v>0.18</v>
      </c>
      <c r="CV33" s="292">
        <f t="shared" si="14"/>
        <v>0.27857142857142858</v>
      </c>
      <c r="CW33" s="292">
        <f t="shared" si="14"/>
        <v>0.27631578947368424</v>
      </c>
      <c r="CX33" s="292">
        <f t="shared" si="14"/>
        <v>0.3359375</v>
      </c>
      <c r="CY33" s="239"/>
      <c r="DJ33" s="239"/>
      <c r="DU33" s="239"/>
      <c r="EE33" s="238"/>
      <c r="EO33" s="195">
        <v>0.133636</v>
      </c>
      <c r="EP33" s="238">
        <v>0.122416</v>
      </c>
      <c r="EZ33" s="195">
        <v>0</v>
      </c>
      <c r="FA33" s="238">
        <v>0</v>
      </c>
      <c r="FB33" s="195" t="s">
        <v>4042</v>
      </c>
    </row>
    <row r="34" spans="1:158" x14ac:dyDescent="0.2">
      <c r="A34" s="260" t="s">
        <v>3879</v>
      </c>
      <c r="B34" s="192" t="s">
        <v>3880</v>
      </c>
      <c r="C34" s="261" t="s">
        <v>33</v>
      </c>
      <c r="L34" s="195">
        <v>0</v>
      </c>
      <c r="M34" s="195">
        <v>0</v>
      </c>
      <c r="N34" s="238">
        <v>0</v>
      </c>
      <c r="W34" s="195">
        <v>0</v>
      </c>
      <c r="X34" s="195">
        <v>0</v>
      </c>
      <c r="Y34" s="238">
        <v>0</v>
      </c>
      <c r="Z34" s="266"/>
      <c r="AA34" s="266"/>
      <c r="AB34" s="266"/>
      <c r="AC34" s="266"/>
      <c r="AD34" s="266"/>
      <c r="AE34" s="266"/>
      <c r="AF34" s="266"/>
      <c r="AG34" s="266"/>
      <c r="AH34" s="266">
        <v>0</v>
      </c>
      <c r="AI34" s="266">
        <v>0</v>
      </c>
      <c r="AJ34" s="267">
        <v>0</v>
      </c>
      <c r="AS34" s="195">
        <v>1.4195599999999999E-2</v>
      </c>
      <c r="AT34" s="195">
        <v>1.6826399999999998E-2</v>
      </c>
      <c r="AU34" s="238">
        <v>1.7928300000000001E-2</v>
      </c>
      <c r="BD34" s="195">
        <v>0</v>
      </c>
      <c r="BE34" s="195">
        <v>0</v>
      </c>
      <c r="BF34" s="238">
        <v>0</v>
      </c>
      <c r="BO34" s="195">
        <f t="shared" si="11"/>
        <v>0</v>
      </c>
      <c r="BP34" s="195">
        <f t="shared" si="12"/>
        <v>0</v>
      </c>
      <c r="BQ34" s="195">
        <f t="shared" si="13"/>
        <v>0</v>
      </c>
      <c r="BR34" s="239">
        <v>13</v>
      </c>
      <c r="BS34" s="195">
        <v>17</v>
      </c>
      <c r="BT34" s="195">
        <v>9</v>
      </c>
      <c r="BU34" s="195">
        <v>5</v>
      </c>
      <c r="BV34" s="195">
        <v>9</v>
      </c>
      <c r="BW34" s="195">
        <v>13</v>
      </c>
      <c r="BX34" s="195">
        <v>10</v>
      </c>
      <c r="BY34" s="195">
        <v>7</v>
      </c>
      <c r="BZ34" s="195">
        <v>9</v>
      </c>
      <c r="CA34" s="195">
        <v>7</v>
      </c>
      <c r="CB34" s="238">
        <v>9</v>
      </c>
      <c r="CC34" s="195">
        <v>40</v>
      </c>
      <c r="CD34" s="195">
        <v>200</v>
      </c>
      <c r="CE34" s="195">
        <v>78</v>
      </c>
      <c r="CF34" s="195">
        <v>61</v>
      </c>
      <c r="CG34" s="195">
        <v>48</v>
      </c>
      <c r="CH34" s="195">
        <v>56</v>
      </c>
      <c r="CI34" s="195">
        <v>49</v>
      </c>
      <c r="CJ34" s="195">
        <v>53</v>
      </c>
      <c r="CK34" s="195">
        <v>48</v>
      </c>
      <c r="CL34" s="195">
        <v>43</v>
      </c>
      <c r="CM34" s="238">
        <v>50</v>
      </c>
      <c r="CN34" s="292">
        <f t="shared" si="14"/>
        <v>0.32500000000000001</v>
      </c>
      <c r="CO34" s="292">
        <f t="shared" si="14"/>
        <v>8.5000000000000006E-2</v>
      </c>
      <c r="CP34" s="292">
        <f t="shared" si="14"/>
        <v>0.11538461538461539</v>
      </c>
      <c r="CQ34" s="292">
        <f t="shared" si="14"/>
        <v>8.1967213114754092E-2</v>
      </c>
      <c r="CR34" s="292">
        <f t="shared" si="14"/>
        <v>0.1875</v>
      </c>
      <c r="CS34" s="292">
        <f t="shared" si="14"/>
        <v>0.23214285714285715</v>
      </c>
      <c r="CT34" s="292">
        <f t="shared" si="14"/>
        <v>0.20408163265306123</v>
      </c>
      <c r="CU34" s="292">
        <f t="shared" si="14"/>
        <v>0.13207547169811321</v>
      </c>
      <c r="CV34" s="292">
        <f t="shared" si="14"/>
        <v>0.1875</v>
      </c>
      <c r="CW34" s="292">
        <f t="shared" si="14"/>
        <v>0.16279069767441862</v>
      </c>
      <c r="CX34" s="292">
        <f t="shared" si="14"/>
        <v>0.18</v>
      </c>
      <c r="CY34" s="239"/>
      <c r="DJ34" s="239"/>
      <c r="DU34" s="239"/>
      <c r="EE34" s="238"/>
      <c r="EP34" s="238"/>
      <c r="FA34" s="238"/>
    </row>
    <row r="35" spans="1:158" x14ac:dyDescent="0.2">
      <c r="A35" s="268" t="s">
        <v>1002</v>
      </c>
      <c r="B35" s="187" t="s">
        <v>1003</v>
      </c>
      <c r="C35" s="261" t="s">
        <v>33</v>
      </c>
      <c r="D35" s="195">
        <v>0</v>
      </c>
      <c r="N35" s="238"/>
      <c r="O35" s="195">
        <v>0</v>
      </c>
      <c r="Y35" s="238"/>
      <c r="Z35" s="266">
        <v>0</v>
      </c>
      <c r="AA35" s="266"/>
      <c r="AB35" s="266"/>
      <c r="AC35" s="266"/>
      <c r="AD35" s="266"/>
      <c r="AE35" s="266"/>
      <c r="AF35" s="266"/>
      <c r="AG35" s="266"/>
      <c r="AH35" s="266"/>
      <c r="AI35" s="266"/>
      <c r="AJ35" s="267"/>
      <c r="AK35" s="195">
        <v>2.1625800000000001E-2</v>
      </c>
      <c r="AU35" s="238"/>
      <c r="AV35" s="195">
        <v>0</v>
      </c>
      <c r="BF35" s="238"/>
      <c r="BG35" s="195">
        <f t="shared" si="6"/>
        <v>0</v>
      </c>
      <c r="BR35" s="239">
        <v>17</v>
      </c>
      <c r="BS35" s="195">
        <v>25</v>
      </c>
      <c r="BT35" s="195">
        <v>51</v>
      </c>
      <c r="BU35" s="195">
        <v>46</v>
      </c>
      <c r="BV35" s="195">
        <v>16</v>
      </c>
      <c r="BW35" s="195">
        <v>22</v>
      </c>
      <c r="BX35" s="195">
        <v>61</v>
      </c>
      <c r="BY35" s="195">
        <v>36</v>
      </c>
      <c r="BZ35" s="195">
        <v>40</v>
      </c>
      <c r="CA35" s="195">
        <v>43</v>
      </c>
      <c r="CB35" s="238">
        <v>48</v>
      </c>
      <c r="CC35" s="195">
        <v>173</v>
      </c>
      <c r="CD35" s="195">
        <v>217</v>
      </c>
      <c r="CE35" s="195">
        <v>255</v>
      </c>
      <c r="CF35" s="195">
        <v>324</v>
      </c>
      <c r="CG35" s="195">
        <v>216</v>
      </c>
      <c r="CH35" s="195">
        <v>264</v>
      </c>
      <c r="CI35" s="195">
        <v>273</v>
      </c>
      <c r="CJ35" s="195">
        <v>212</v>
      </c>
      <c r="CK35" s="195">
        <v>208</v>
      </c>
      <c r="CL35" s="195">
        <v>199</v>
      </c>
      <c r="CM35" s="238">
        <v>227</v>
      </c>
      <c r="CN35" s="292">
        <f t="shared" si="14"/>
        <v>9.8265895953757232E-2</v>
      </c>
      <c r="CO35" s="292">
        <f t="shared" si="14"/>
        <v>0.1152073732718894</v>
      </c>
      <c r="CP35" s="292">
        <f t="shared" si="14"/>
        <v>0.2</v>
      </c>
      <c r="CQ35" s="292">
        <f t="shared" si="14"/>
        <v>0.1419753086419753</v>
      </c>
      <c r="CR35" s="292">
        <f t="shared" si="14"/>
        <v>7.407407407407407E-2</v>
      </c>
      <c r="CS35" s="292">
        <f t="shared" si="14"/>
        <v>8.3333333333333329E-2</v>
      </c>
      <c r="CT35" s="292">
        <f t="shared" si="14"/>
        <v>0.22344322344322345</v>
      </c>
      <c r="CU35" s="292">
        <f t="shared" si="14"/>
        <v>0.16981132075471697</v>
      </c>
      <c r="CV35" s="292">
        <f t="shared" si="14"/>
        <v>0.19230769230769232</v>
      </c>
      <c r="CW35" s="292">
        <f t="shared" si="14"/>
        <v>0.21608040201005024</v>
      </c>
      <c r="CX35" s="292">
        <f t="shared" si="14"/>
        <v>0.21145374449339208</v>
      </c>
      <c r="CY35" s="239"/>
      <c r="DJ35" s="239"/>
      <c r="DU35" s="239"/>
      <c r="EE35" s="238"/>
      <c r="EP35" s="238"/>
      <c r="FA35" s="238"/>
    </row>
    <row r="36" spans="1:158" x14ac:dyDescent="0.2">
      <c r="A36" s="268" t="s">
        <v>992</v>
      </c>
      <c r="B36" s="187" t="s">
        <v>993</v>
      </c>
      <c r="C36" s="261" t="s">
        <v>33</v>
      </c>
      <c r="D36" s="195">
        <v>0</v>
      </c>
      <c r="E36" s="195">
        <v>0</v>
      </c>
      <c r="F36" s="195">
        <v>0</v>
      </c>
      <c r="N36" s="238"/>
      <c r="O36" s="195">
        <v>0</v>
      </c>
      <c r="P36" s="195">
        <v>0</v>
      </c>
      <c r="Q36" s="195">
        <v>0</v>
      </c>
      <c r="Y36" s="238"/>
      <c r="Z36" s="266">
        <v>0</v>
      </c>
      <c r="AA36" s="266">
        <v>0</v>
      </c>
      <c r="AB36" s="266">
        <v>0</v>
      </c>
      <c r="AC36" s="266"/>
      <c r="AD36" s="266"/>
      <c r="AE36" s="266"/>
      <c r="AF36" s="266"/>
      <c r="AG36" s="266"/>
      <c r="AH36" s="266"/>
      <c r="AI36" s="266"/>
      <c r="AJ36" s="267"/>
      <c r="AK36" s="195">
        <v>2.71162E-2</v>
      </c>
      <c r="AL36" s="195">
        <v>2.73241E-2</v>
      </c>
      <c r="AM36" s="195">
        <v>2.82379E-2</v>
      </c>
      <c r="AU36" s="238"/>
      <c r="AV36" s="195">
        <v>0</v>
      </c>
      <c r="AW36" s="195">
        <v>0</v>
      </c>
      <c r="AX36" s="195">
        <v>0</v>
      </c>
      <c r="BF36" s="238"/>
      <c r="BG36" s="195">
        <f t="shared" si="6"/>
        <v>0</v>
      </c>
      <c r="BH36" s="195">
        <f t="shared" si="7"/>
        <v>0</v>
      </c>
      <c r="BI36" s="195">
        <f t="shared" si="2"/>
        <v>0</v>
      </c>
      <c r="BR36" s="239">
        <v>12</v>
      </c>
      <c r="BS36" s="195">
        <v>12</v>
      </c>
      <c r="BT36" s="195">
        <v>11</v>
      </c>
      <c r="BU36" s="195">
        <v>14</v>
      </c>
      <c r="BV36" s="195">
        <v>14</v>
      </c>
      <c r="BW36" s="195">
        <v>20</v>
      </c>
      <c r="BX36" s="195">
        <v>13</v>
      </c>
      <c r="BY36" s="195">
        <v>19</v>
      </c>
      <c r="BZ36" s="195">
        <v>20</v>
      </c>
      <c r="CA36" s="195">
        <v>18</v>
      </c>
      <c r="CB36" s="238">
        <v>17</v>
      </c>
      <c r="CC36" s="195">
        <v>108</v>
      </c>
      <c r="CD36" s="195">
        <v>94</v>
      </c>
      <c r="CE36" s="195">
        <v>66</v>
      </c>
      <c r="CF36" s="195">
        <v>103</v>
      </c>
      <c r="CG36" s="195">
        <v>129</v>
      </c>
      <c r="CH36" s="195">
        <v>96</v>
      </c>
      <c r="CI36" s="195">
        <v>171</v>
      </c>
      <c r="CJ36" s="195">
        <v>63</v>
      </c>
      <c r="CK36" s="195">
        <v>103</v>
      </c>
      <c r="CL36" s="195">
        <v>99</v>
      </c>
      <c r="CM36" s="238">
        <v>121</v>
      </c>
      <c r="CN36" s="292">
        <f t="shared" ref="CN36:CX38" si="15">IF(CC36,BR36/CC36,0)</f>
        <v>0.1111111111111111</v>
      </c>
      <c r="CO36" s="292">
        <f t="shared" si="15"/>
        <v>0.1276595744680851</v>
      </c>
      <c r="CP36" s="292">
        <f t="shared" si="15"/>
        <v>0.16666666666666666</v>
      </c>
      <c r="CQ36" s="292">
        <f t="shared" si="15"/>
        <v>0.13592233009708737</v>
      </c>
      <c r="CR36" s="292">
        <f t="shared" si="15"/>
        <v>0.10852713178294573</v>
      </c>
      <c r="CS36" s="292">
        <f t="shared" si="15"/>
        <v>0.20833333333333334</v>
      </c>
      <c r="CT36" s="292">
        <f t="shared" si="15"/>
        <v>7.6023391812865493E-2</v>
      </c>
      <c r="CU36" s="292">
        <f t="shared" si="15"/>
        <v>0.30158730158730157</v>
      </c>
      <c r="CV36" s="292">
        <f t="shared" si="15"/>
        <v>0.1941747572815534</v>
      </c>
      <c r="CW36" s="292">
        <f t="shared" si="15"/>
        <v>0.18181818181818182</v>
      </c>
      <c r="CX36" s="292">
        <f t="shared" si="15"/>
        <v>0.14049586776859505</v>
      </c>
      <c r="CY36" s="239"/>
      <c r="DJ36" s="239"/>
      <c r="DU36" s="239"/>
      <c r="EE36" s="238"/>
      <c r="EP36" s="238"/>
      <c r="FA36" s="238"/>
    </row>
    <row r="37" spans="1:158" x14ac:dyDescent="0.2">
      <c r="A37" s="260" t="s">
        <v>3892</v>
      </c>
      <c r="B37" s="192" t="s">
        <v>3893</v>
      </c>
      <c r="C37" s="261" t="s">
        <v>33</v>
      </c>
      <c r="D37" s="195">
        <v>0</v>
      </c>
      <c r="E37" s="195">
        <v>0</v>
      </c>
      <c r="F37" s="195">
        <v>0</v>
      </c>
      <c r="N37" s="238"/>
      <c r="O37" s="195">
        <v>0</v>
      </c>
      <c r="P37" s="195">
        <v>0</v>
      </c>
      <c r="Q37" s="195">
        <v>0</v>
      </c>
      <c r="Y37" s="238"/>
      <c r="Z37" s="266">
        <v>0</v>
      </c>
      <c r="AA37" s="266">
        <v>0</v>
      </c>
      <c r="AB37" s="266">
        <v>0</v>
      </c>
      <c r="AC37" s="266"/>
      <c r="AD37" s="266"/>
      <c r="AE37" s="266"/>
      <c r="AF37" s="266"/>
      <c r="AG37" s="266"/>
      <c r="AH37" s="266"/>
      <c r="AI37" s="266"/>
      <c r="AJ37" s="267"/>
      <c r="AK37" s="195">
        <v>1.6632899999999999E-2</v>
      </c>
      <c r="AL37" s="195">
        <v>1.7550799999999998E-2</v>
      </c>
      <c r="AM37" s="195">
        <v>1.8517800000000001E-2</v>
      </c>
      <c r="AU37" s="238"/>
      <c r="AV37" s="195">
        <v>0</v>
      </c>
      <c r="AW37" s="195">
        <v>0</v>
      </c>
      <c r="AX37" s="195">
        <v>0</v>
      </c>
      <c r="BF37" s="238"/>
      <c r="BG37" s="195">
        <f t="shared" si="6"/>
        <v>0</v>
      </c>
      <c r="BH37" s="195">
        <f t="shared" si="7"/>
        <v>0</v>
      </c>
      <c r="BI37" s="195">
        <f t="shared" si="2"/>
        <v>0</v>
      </c>
      <c r="BR37" s="239">
        <v>9</v>
      </c>
      <c r="BS37" s="195">
        <v>5</v>
      </c>
      <c r="BT37" s="195">
        <v>15</v>
      </c>
      <c r="BU37" s="195">
        <v>3</v>
      </c>
      <c r="BV37" s="195">
        <v>8</v>
      </c>
      <c r="BW37" s="195">
        <v>2</v>
      </c>
      <c r="BX37" s="195">
        <v>0</v>
      </c>
      <c r="BY37" s="195">
        <v>1</v>
      </c>
      <c r="BZ37" s="195">
        <v>13</v>
      </c>
      <c r="CA37" s="195">
        <v>4</v>
      </c>
      <c r="CB37" s="238">
        <v>4</v>
      </c>
      <c r="CC37" s="195">
        <v>120</v>
      </c>
      <c r="CD37" s="195">
        <v>120</v>
      </c>
      <c r="CE37" s="195">
        <v>91</v>
      </c>
      <c r="CF37" s="195">
        <v>176</v>
      </c>
      <c r="CG37" s="195">
        <v>111</v>
      </c>
      <c r="CH37" s="195">
        <v>120</v>
      </c>
      <c r="CI37" s="195">
        <v>100</v>
      </c>
      <c r="CJ37" s="195">
        <v>83</v>
      </c>
      <c r="CK37" s="195">
        <v>75</v>
      </c>
      <c r="CL37" s="195">
        <v>70</v>
      </c>
      <c r="CM37" s="238">
        <v>94</v>
      </c>
      <c r="CN37" s="292">
        <f t="shared" si="15"/>
        <v>7.4999999999999997E-2</v>
      </c>
      <c r="CO37" s="292">
        <f t="shared" si="15"/>
        <v>4.1666666666666664E-2</v>
      </c>
      <c r="CP37" s="292">
        <f t="shared" si="15"/>
        <v>0.16483516483516483</v>
      </c>
      <c r="CQ37" s="292">
        <f t="shared" si="15"/>
        <v>1.7045454545454544E-2</v>
      </c>
      <c r="CR37" s="292">
        <f t="shared" si="15"/>
        <v>7.2072072072072071E-2</v>
      </c>
      <c r="CS37" s="292">
        <f t="shared" si="15"/>
        <v>1.6666666666666666E-2</v>
      </c>
      <c r="CT37" s="292">
        <f t="shared" si="15"/>
        <v>0</v>
      </c>
      <c r="CU37" s="292">
        <f t="shared" si="15"/>
        <v>1.2048192771084338E-2</v>
      </c>
      <c r="CV37" s="292">
        <f t="shared" si="15"/>
        <v>0.17333333333333334</v>
      </c>
      <c r="CW37" s="292">
        <f t="shared" si="15"/>
        <v>5.7142857142857141E-2</v>
      </c>
      <c r="CX37" s="292">
        <f t="shared" si="15"/>
        <v>4.2553191489361701E-2</v>
      </c>
      <c r="CY37" s="239"/>
      <c r="DJ37" s="239"/>
      <c r="DU37" s="239"/>
      <c r="EE37" s="238"/>
      <c r="EP37" s="238"/>
      <c r="FA37" s="238"/>
    </row>
    <row r="38" spans="1:158" x14ac:dyDescent="0.2">
      <c r="A38" s="260" t="s">
        <v>4094</v>
      </c>
      <c r="B38" s="192" t="s">
        <v>4095</v>
      </c>
      <c r="C38" s="261" t="s">
        <v>56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N38" s="238"/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Y38" s="238"/>
      <c r="Z38" s="266">
        <v>0</v>
      </c>
      <c r="AA38" s="266">
        <v>0</v>
      </c>
      <c r="AB38" s="266">
        <v>0</v>
      </c>
      <c r="AC38" s="266">
        <v>0</v>
      </c>
      <c r="AD38" s="266">
        <v>0</v>
      </c>
      <c r="AE38" s="266">
        <v>0</v>
      </c>
      <c r="AF38" s="266">
        <v>0</v>
      </c>
      <c r="AG38" s="266">
        <v>0</v>
      </c>
      <c r="AH38" s="266">
        <v>0</v>
      </c>
      <c r="AI38" s="266"/>
      <c r="AJ38" s="267"/>
      <c r="AK38" s="195">
        <v>2.1965499999999999E-2</v>
      </c>
      <c r="AL38" s="195">
        <v>2.0820100000000001E-2</v>
      </c>
      <c r="AM38" s="195">
        <v>1.9839800000000001E-2</v>
      </c>
      <c r="AN38" s="195">
        <v>1.7188100000000001E-2</v>
      </c>
      <c r="AO38" s="195">
        <v>2.2843599999999999E-2</v>
      </c>
      <c r="AP38" s="195">
        <v>2.18122E-2</v>
      </c>
      <c r="AQ38" s="195">
        <v>2.0833299999999999E-2</v>
      </c>
      <c r="AR38" s="195">
        <v>2.0160600000000001E-2</v>
      </c>
      <c r="AS38" s="195">
        <v>1.92984E-2</v>
      </c>
      <c r="AU38" s="238"/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 s="195">
        <v>0</v>
      </c>
      <c r="BD38" s="195">
        <v>0</v>
      </c>
      <c r="BF38" s="238"/>
      <c r="BG38" s="195">
        <f t="shared" si="6"/>
        <v>0</v>
      </c>
      <c r="BH38" s="195">
        <f t="shared" si="7"/>
        <v>0</v>
      </c>
      <c r="BI38" s="195">
        <f t="shared" si="2"/>
        <v>0</v>
      </c>
      <c r="BJ38" s="195">
        <f t="shared" si="8"/>
        <v>0</v>
      </c>
      <c r="BK38" s="195">
        <f t="shared" si="9"/>
        <v>0</v>
      </c>
      <c r="BL38" s="195">
        <f t="shared" si="10"/>
        <v>0</v>
      </c>
      <c r="BM38" s="195">
        <f t="shared" si="3"/>
        <v>0</v>
      </c>
      <c r="BN38" s="195">
        <f t="shared" si="4"/>
        <v>0</v>
      </c>
      <c r="BO38" s="195">
        <f t="shared" si="11"/>
        <v>0</v>
      </c>
      <c r="BR38" s="239">
        <v>0</v>
      </c>
      <c r="BS38" s="195">
        <v>0</v>
      </c>
      <c r="BT38" s="195">
        <v>0</v>
      </c>
      <c r="BU38" s="195">
        <v>0</v>
      </c>
      <c r="BV38" s="195">
        <v>0</v>
      </c>
      <c r="BW38" s="195">
        <v>0</v>
      </c>
      <c r="BX38" s="195">
        <v>40</v>
      </c>
      <c r="BY38" s="195">
        <v>16</v>
      </c>
      <c r="BZ38" s="195">
        <v>11</v>
      </c>
      <c r="CA38" s="195">
        <v>22</v>
      </c>
      <c r="CB38" s="238">
        <v>21</v>
      </c>
      <c r="CC38" s="195">
        <v>0</v>
      </c>
      <c r="CD38" s="195">
        <v>0</v>
      </c>
      <c r="CE38" s="195">
        <v>0</v>
      </c>
      <c r="CF38" s="195">
        <v>0</v>
      </c>
      <c r="CG38" s="195">
        <v>0</v>
      </c>
      <c r="CH38" s="195">
        <v>0</v>
      </c>
      <c r="CI38" s="195">
        <v>210</v>
      </c>
      <c r="CJ38" s="195">
        <v>258</v>
      </c>
      <c r="CK38" s="195">
        <v>184</v>
      </c>
      <c r="CL38" s="195">
        <v>176</v>
      </c>
      <c r="CM38" s="238">
        <v>212</v>
      </c>
      <c r="CN38" s="292">
        <f t="shared" si="15"/>
        <v>0</v>
      </c>
      <c r="CO38" s="292">
        <f t="shared" si="15"/>
        <v>0</v>
      </c>
      <c r="CP38" s="292">
        <f t="shared" si="15"/>
        <v>0</v>
      </c>
      <c r="CQ38" s="292">
        <f t="shared" si="15"/>
        <v>0</v>
      </c>
      <c r="CR38" s="292">
        <f t="shared" si="15"/>
        <v>0</v>
      </c>
      <c r="CS38" s="292">
        <f t="shared" si="15"/>
        <v>0</v>
      </c>
      <c r="CT38" s="292">
        <f t="shared" si="15"/>
        <v>0.19047619047619047</v>
      </c>
      <c r="CU38" s="292">
        <f t="shared" si="15"/>
        <v>6.2015503875968991E-2</v>
      </c>
      <c r="CV38" s="292">
        <f t="shared" si="15"/>
        <v>5.9782608695652176E-2</v>
      </c>
      <c r="CW38" s="292">
        <f t="shared" si="15"/>
        <v>0.125</v>
      </c>
      <c r="CX38" s="292">
        <f t="shared" si="15"/>
        <v>9.9056603773584911E-2</v>
      </c>
      <c r="CY38" s="239"/>
      <c r="DJ38" s="239"/>
      <c r="DU38" s="239"/>
      <c r="EE38" s="238"/>
      <c r="EP38" s="238"/>
      <c r="FA38" s="238"/>
    </row>
    <row r="39" spans="1:158" x14ac:dyDescent="0.2">
      <c r="A39" s="260" t="s">
        <v>3529</v>
      </c>
      <c r="B39" s="192" t="s">
        <v>4096</v>
      </c>
      <c r="C39" s="261" t="s">
        <v>3531</v>
      </c>
      <c r="D39" s="195">
        <v>0</v>
      </c>
      <c r="E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M39" s="195">
        <v>1</v>
      </c>
      <c r="N39" s="238">
        <v>1</v>
      </c>
      <c r="O39" s="195">
        <v>0</v>
      </c>
      <c r="P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X39" s="195">
        <v>0</v>
      </c>
      <c r="Y39" s="238">
        <v>0</v>
      </c>
      <c r="Z39" s="266">
        <v>0</v>
      </c>
      <c r="AA39" s="266">
        <v>0</v>
      </c>
      <c r="AB39" s="266"/>
      <c r="AC39" s="266">
        <v>0</v>
      </c>
      <c r="AD39" s="266">
        <v>0</v>
      </c>
      <c r="AE39" s="266">
        <v>0</v>
      </c>
      <c r="AF39" s="266">
        <v>0</v>
      </c>
      <c r="AG39" s="266">
        <v>0</v>
      </c>
      <c r="AH39" s="266"/>
      <c r="AI39" s="266">
        <v>0</v>
      </c>
      <c r="AJ39" s="267">
        <v>0</v>
      </c>
      <c r="AK39" s="195">
        <v>2.21833E-2</v>
      </c>
      <c r="AL39" s="195">
        <v>2.2030000000000001E-2</v>
      </c>
      <c r="AN39" s="195">
        <v>2.3282600000000001E-2</v>
      </c>
      <c r="AO39" s="195">
        <v>2.2886099999999999E-2</v>
      </c>
      <c r="AP39" s="195">
        <v>2.45043E-2</v>
      </c>
      <c r="AQ39" s="195">
        <v>2.4570999999999999E-2</v>
      </c>
      <c r="AR39" s="195">
        <v>2.4242300000000001E-2</v>
      </c>
      <c r="AT39" s="195">
        <v>2.3548800000000002E-2</v>
      </c>
      <c r="AU39" s="238">
        <v>2.2677510000000001E-2</v>
      </c>
      <c r="AV39" s="195">
        <v>0</v>
      </c>
      <c r="AW39" s="195">
        <v>0</v>
      </c>
      <c r="AY39" s="195">
        <v>2</v>
      </c>
      <c r="AZ39" s="195">
        <v>2</v>
      </c>
      <c r="BA39" s="195">
        <v>2</v>
      </c>
      <c r="BB39" s="195">
        <v>2</v>
      </c>
      <c r="BC39" s="195">
        <v>3</v>
      </c>
      <c r="BE39" s="195">
        <v>3</v>
      </c>
      <c r="BF39" s="238">
        <v>3</v>
      </c>
      <c r="BG39" s="195">
        <f t="shared" si="6"/>
        <v>0</v>
      </c>
      <c r="BH39" s="195">
        <f t="shared" si="7"/>
        <v>0</v>
      </c>
      <c r="BJ39" s="195">
        <f t="shared" si="8"/>
        <v>1</v>
      </c>
      <c r="BK39" s="195">
        <f t="shared" si="9"/>
        <v>1</v>
      </c>
      <c r="BL39" s="195">
        <f t="shared" si="10"/>
        <v>1</v>
      </c>
      <c r="BM39" s="195">
        <f t="shared" si="3"/>
        <v>1</v>
      </c>
      <c r="BN39" s="195">
        <f t="shared" si="4"/>
        <v>1</v>
      </c>
      <c r="BP39" s="195">
        <f t="shared" si="12"/>
        <v>1</v>
      </c>
      <c r="BQ39" s="195">
        <f t="shared" si="13"/>
        <v>1</v>
      </c>
      <c r="BR39" s="239">
        <v>7</v>
      </c>
      <c r="BS39" s="195">
        <v>29</v>
      </c>
      <c r="BT39" s="195">
        <v>160</v>
      </c>
      <c r="BU39" s="195">
        <v>279</v>
      </c>
      <c r="BV39" s="195">
        <v>378</v>
      </c>
      <c r="BW39" s="195">
        <v>320</v>
      </c>
      <c r="BX39" s="195">
        <v>229</v>
      </c>
      <c r="BY39" s="195">
        <v>175</v>
      </c>
      <c r="BZ39" s="195">
        <v>175</v>
      </c>
      <c r="CA39" s="195">
        <v>141</v>
      </c>
      <c r="CB39" s="238">
        <v>271</v>
      </c>
      <c r="CC39" s="195">
        <v>8</v>
      </c>
      <c r="CD39" s="195">
        <v>34</v>
      </c>
      <c r="CE39" s="195">
        <v>164</v>
      </c>
      <c r="CF39" s="195">
        <v>344</v>
      </c>
      <c r="CG39" s="195">
        <v>411</v>
      </c>
      <c r="CH39" s="195">
        <v>395</v>
      </c>
      <c r="CI39" s="195">
        <v>231</v>
      </c>
      <c r="CJ39" s="195">
        <v>176</v>
      </c>
      <c r="CK39" s="195">
        <v>178</v>
      </c>
      <c r="CL39" s="195">
        <v>143</v>
      </c>
      <c r="CM39" s="238">
        <v>271</v>
      </c>
      <c r="CN39" s="292">
        <f t="shared" ref="CN39:CX49" si="16">IF(CC39,BR39/CC39,0)</f>
        <v>0.875</v>
      </c>
      <c r="CO39" s="292">
        <f t="shared" si="16"/>
        <v>0.8529411764705882</v>
      </c>
      <c r="CP39" s="292">
        <f t="shared" si="16"/>
        <v>0.97560975609756095</v>
      </c>
      <c r="CQ39" s="292">
        <f t="shared" si="16"/>
        <v>0.81104651162790697</v>
      </c>
      <c r="CR39" s="292">
        <f t="shared" si="16"/>
        <v>0.91970802919708028</v>
      </c>
      <c r="CS39" s="292">
        <f t="shared" si="16"/>
        <v>0.810126582278481</v>
      </c>
      <c r="CT39" s="292">
        <f t="shared" si="16"/>
        <v>0.9913419913419913</v>
      </c>
      <c r="CU39" s="292">
        <f t="shared" si="16"/>
        <v>0.99431818181818177</v>
      </c>
      <c r="CV39" s="292">
        <f t="shared" si="16"/>
        <v>0.9831460674157303</v>
      </c>
      <c r="CW39" s="292">
        <f t="shared" si="16"/>
        <v>0.98601398601398604</v>
      </c>
      <c r="CX39" s="292">
        <f t="shared" si="16"/>
        <v>1</v>
      </c>
      <c r="CY39" s="239"/>
      <c r="DJ39" s="239"/>
      <c r="DU39" s="239"/>
      <c r="EE39" s="238"/>
      <c r="EP39" s="238"/>
      <c r="FA39" s="238"/>
    </row>
    <row r="40" spans="1:158" x14ac:dyDescent="0.2">
      <c r="A40" s="260" t="s">
        <v>3532</v>
      </c>
      <c r="B40" s="192" t="s">
        <v>3533</v>
      </c>
      <c r="C40" s="261" t="s">
        <v>56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N40" s="238"/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Y40" s="238"/>
      <c r="Z40" s="266"/>
      <c r="AA40" s="266"/>
      <c r="AB40" s="266">
        <v>0</v>
      </c>
      <c r="AC40" s="266">
        <v>0</v>
      </c>
      <c r="AD40" s="266">
        <v>0</v>
      </c>
      <c r="AE40" s="266">
        <v>0</v>
      </c>
      <c r="AF40" s="266">
        <v>0</v>
      </c>
      <c r="AG40" s="266"/>
      <c r="AH40" s="266"/>
      <c r="AI40" s="266"/>
      <c r="AJ40" s="267"/>
      <c r="AM40" s="195">
        <v>2.3407399999999998E-2</v>
      </c>
      <c r="AN40" s="195">
        <v>2.47175E-2</v>
      </c>
      <c r="AP40" s="195">
        <v>2.4927499999999998E-2</v>
      </c>
      <c r="AQ40" s="195">
        <v>2.9987900000000001E-2</v>
      </c>
      <c r="AU40" s="238"/>
      <c r="AX40" s="195">
        <v>0</v>
      </c>
      <c r="AY40" s="195">
        <v>0</v>
      </c>
      <c r="BA40" s="195">
        <v>1</v>
      </c>
      <c r="BB40" s="195">
        <v>1</v>
      </c>
      <c r="BF40" s="238"/>
      <c r="BI40" s="195">
        <f t="shared" si="2"/>
        <v>0</v>
      </c>
      <c r="BJ40" s="195">
        <f t="shared" si="8"/>
        <v>0</v>
      </c>
      <c r="BL40" s="195">
        <f t="shared" si="10"/>
        <v>1</v>
      </c>
      <c r="BM40" s="195">
        <f t="shared" si="3"/>
        <v>1</v>
      </c>
      <c r="BR40" s="239">
        <v>51</v>
      </c>
      <c r="BS40" s="195">
        <v>51</v>
      </c>
      <c r="BT40" s="195">
        <v>72</v>
      </c>
      <c r="BU40" s="195">
        <v>81</v>
      </c>
      <c r="BV40" s="195">
        <v>40</v>
      </c>
      <c r="BW40" s="195">
        <v>33</v>
      </c>
      <c r="BX40" s="195">
        <v>61</v>
      </c>
      <c r="BY40" s="195">
        <v>88</v>
      </c>
      <c r="BZ40" s="195">
        <v>29</v>
      </c>
      <c r="CA40" s="195">
        <v>16</v>
      </c>
      <c r="CB40" s="238">
        <v>1</v>
      </c>
      <c r="CC40" s="195">
        <v>98</v>
      </c>
      <c r="CD40" s="195">
        <v>158</v>
      </c>
      <c r="CE40" s="195">
        <v>176</v>
      </c>
      <c r="CF40" s="195">
        <v>150</v>
      </c>
      <c r="CG40" s="195">
        <v>194</v>
      </c>
      <c r="CH40" s="195">
        <v>180</v>
      </c>
      <c r="CI40" s="195">
        <v>196</v>
      </c>
      <c r="CJ40" s="195">
        <v>105</v>
      </c>
      <c r="CK40" s="195">
        <v>109</v>
      </c>
      <c r="CL40" s="195">
        <v>107</v>
      </c>
      <c r="CM40" s="238">
        <v>35</v>
      </c>
      <c r="CN40" s="292">
        <f t="shared" si="16"/>
        <v>0.52040816326530615</v>
      </c>
      <c r="CO40" s="292">
        <f t="shared" si="16"/>
        <v>0.32278481012658228</v>
      </c>
      <c r="CP40" s="292">
        <f t="shared" si="16"/>
        <v>0.40909090909090912</v>
      </c>
      <c r="CQ40" s="292">
        <f t="shared" si="16"/>
        <v>0.54</v>
      </c>
      <c r="CR40" s="292">
        <f t="shared" si="16"/>
        <v>0.20618556701030927</v>
      </c>
      <c r="CS40" s="292">
        <f t="shared" si="16"/>
        <v>0.18333333333333332</v>
      </c>
      <c r="CT40" s="292">
        <f t="shared" si="16"/>
        <v>0.31122448979591838</v>
      </c>
      <c r="CU40" s="292">
        <f t="shared" si="16"/>
        <v>0.83809523809523812</v>
      </c>
      <c r="CV40" s="292">
        <f t="shared" si="16"/>
        <v>0.26605504587155965</v>
      </c>
      <c r="CW40" s="292">
        <f t="shared" si="16"/>
        <v>0.14953271028037382</v>
      </c>
      <c r="CX40" s="292">
        <f t="shared" si="16"/>
        <v>2.8571428571428571E-2</v>
      </c>
      <c r="CY40" s="239"/>
      <c r="DJ40" s="239"/>
      <c r="DU40" s="239"/>
      <c r="EE40" s="238"/>
      <c r="EP40" s="238"/>
      <c r="FA40" s="238"/>
    </row>
    <row r="41" spans="1:158" x14ac:dyDescent="0.2">
      <c r="A41" s="260" t="s">
        <v>3534</v>
      </c>
      <c r="B41" s="192" t="s">
        <v>3535</v>
      </c>
      <c r="C41" s="261" t="s">
        <v>56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238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238">
        <v>0</v>
      </c>
      <c r="Z41" s="266"/>
      <c r="AA41" s="266"/>
      <c r="AB41" s="266"/>
      <c r="AC41" s="266">
        <v>0</v>
      </c>
      <c r="AD41" s="266">
        <v>0</v>
      </c>
      <c r="AE41" s="266">
        <v>0</v>
      </c>
      <c r="AF41" s="266">
        <v>0</v>
      </c>
      <c r="AG41" s="266">
        <v>0</v>
      </c>
      <c r="AH41" s="266">
        <v>0</v>
      </c>
      <c r="AI41" s="266">
        <v>0</v>
      </c>
      <c r="AJ41" s="267">
        <v>0</v>
      </c>
      <c r="AN41" s="195">
        <v>1.9288699999999999E-2</v>
      </c>
      <c r="AO41" s="195">
        <v>1.8127799999999999E-2</v>
      </c>
      <c r="AP41" s="195">
        <v>1.7002699999999999E-2</v>
      </c>
      <c r="AQ41" s="195">
        <v>2.15154E-2</v>
      </c>
      <c r="AR41" s="195">
        <v>2.1598200000000001E-2</v>
      </c>
      <c r="AS41" s="195">
        <v>2.10738E-2</v>
      </c>
      <c r="AT41" s="195">
        <v>2.20313E-2</v>
      </c>
      <c r="AU41" s="238">
        <v>2.3474399999999999E-2</v>
      </c>
      <c r="AY41" s="195">
        <v>0</v>
      </c>
      <c r="AZ41" s="195">
        <v>0</v>
      </c>
      <c r="BA41" s="195">
        <v>1</v>
      </c>
      <c r="BB41" s="195">
        <v>0</v>
      </c>
      <c r="BC41" s="195">
        <v>0</v>
      </c>
      <c r="BD41" s="195">
        <v>2</v>
      </c>
      <c r="BE41" s="195">
        <v>2</v>
      </c>
      <c r="BF41" s="238">
        <v>1</v>
      </c>
      <c r="BJ41" s="195">
        <f t="shared" si="8"/>
        <v>0</v>
      </c>
      <c r="BK41" s="195">
        <f t="shared" si="9"/>
        <v>0</v>
      </c>
      <c r="BL41" s="195">
        <f t="shared" si="10"/>
        <v>1</v>
      </c>
      <c r="BM41" s="195">
        <f t="shared" si="3"/>
        <v>0</v>
      </c>
      <c r="BN41" s="195">
        <f t="shared" si="4"/>
        <v>0</v>
      </c>
      <c r="BO41" s="195">
        <f t="shared" si="11"/>
        <v>1</v>
      </c>
      <c r="BP41" s="195">
        <f t="shared" si="12"/>
        <v>1</v>
      </c>
      <c r="BQ41" s="195">
        <f t="shared" si="13"/>
        <v>1</v>
      </c>
      <c r="BR41" s="239">
        <v>7</v>
      </c>
      <c r="BS41" s="195">
        <v>10</v>
      </c>
      <c r="BT41" s="195">
        <v>7</v>
      </c>
      <c r="BU41" s="195">
        <v>10</v>
      </c>
      <c r="BV41" s="195">
        <v>21</v>
      </c>
      <c r="BW41" s="195">
        <v>17</v>
      </c>
      <c r="BX41" s="195">
        <v>8</v>
      </c>
      <c r="BY41" s="195">
        <v>7</v>
      </c>
      <c r="BZ41" s="195">
        <v>16</v>
      </c>
      <c r="CA41" s="195">
        <v>1</v>
      </c>
      <c r="CB41" s="238">
        <v>6</v>
      </c>
      <c r="CC41" s="195">
        <v>52</v>
      </c>
      <c r="CD41" s="195">
        <v>106</v>
      </c>
      <c r="CE41" s="195">
        <v>141</v>
      </c>
      <c r="CF41" s="195">
        <v>99</v>
      </c>
      <c r="CG41" s="195">
        <v>132</v>
      </c>
      <c r="CH41" s="195">
        <v>184</v>
      </c>
      <c r="CI41" s="195">
        <v>107</v>
      </c>
      <c r="CJ41" s="195">
        <v>123</v>
      </c>
      <c r="CK41" s="195">
        <v>119</v>
      </c>
      <c r="CL41" s="195">
        <v>67</v>
      </c>
      <c r="CM41" s="238">
        <v>61</v>
      </c>
      <c r="CN41" s="292">
        <f t="shared" si="16"/>
        <v>0.13461538461538461</v>
      </c>
      <c r="CO41" s="292">
        <f t="shared" si="16"/>
        <v>9.4339622641509441E-2</v>
      </c>
      <c r="CP41" s="292">
        <f t="shared" si="16"/>
        <v>4.9645390070921988E-2</v>
      </c>
      <c r="CQ41" s="292">
        <f t="shared" si="16"/>
        <v>0.10101010101010101</v>
      </c>
      <c r="CR41" s="292">
        <f t="shared" si="16"/>
        <v>0.15909090909090909</v>
      </c>
      <c r="CS41" s="292">
        <f t="shared" si="16"/>
        <v>9.2391304347826081E-2</v>
      </c>
      <c r="CT41" s="292">
        <f t="shared" si="16"/>
        <v>7.476635514018691E-2</v>
      </c>
      <c r="CU41" s="292">
        <f t="shared" si="16"/>
        <v>5.6910569105691054E-2</v>
      </c>
      <c r="CV41" s="292">
        <f t="shared" si="16"/>
        <v>0.13445378151260504</v>
      </c>
      <c r="CW41" s="292">
        <f t="shared" si="16"/>
        <v>1.4925373134328358E-2</v>
      </c>
      <c r="CX41" s="292">
        <f t="shared" si="16"/>
        <v>9.8360655737704916E-2</v>
      </c>
      <c r="CY41" s="239"/>
      <c r="DJ41" s="239"/>
      <c r="DU41" s="239"/>
      <c r="EE41" s="238"/>
      <c r="EP41" s="238"/>
      <c r="FA41" s="238"/>
    </row>
    <row r="42" spans="1:158" x14ac:dyDescent="0.2">
      <c r="A42" s="260" t="s">
        <v>3537</v>
      </c>
      <c r="B42" s="192" t="s">
        <v>3538</v>
      </c>
      <c r="C42" s="261" t="s">
        <v>56</v>
      </c>
      <c r="F42" s="195">
        <v>0</v>
      </c>
      <c r="G42" s="195">
        <v>0</v>
      </c>
      <c r="H42" s="195">
        <v>0</v>
      </c>
      <c r="N42" s="238"/>
      <c r="Q42" s="195">
        <v>0</v>
      </c>
      <c r="R42" s="195">
        <v>0</v>
      </c>
      <c r="S42" s="195">
        <v>0</v>
      </c>
      <c r="Y42" s="238"/>
      <c r="Z42" s="266"/>
      <c r="AA42" s="266"/>
      <c r="AB42" s="266">
        <v>0</v>
      </c>
      <c r="AC42" s="266">
        <v>0</v>
      </c>
      <c r="AD42" s="266">
        <v>0</v>
      </c>
      <c r="AE42" s="266"/>
      <c r="AF42" s="266"/>
      <c r="AG42" s="266"/>
      <c r="AH42" s="266"/>
      <c r="AI42" s="266"/>
      <c r="AJ42" s="267"/>
      <c r="AM42" s="195">
        <v>2.1465600000000001E-2</v>
      </c>
      <c r="AN42" s="195">
        <v>2.24449E-2</v>
      </c>
      <c r="AO42" s="195">
        <v>2.3177E-2</v>
      </c>
      <c r="AU42" s="238"/>
      <c r="AX42" s="195">
        <v>1</v>
      </c>
      <c r="AY42" s="195">
        <v>1</v>
      </c>
      <c r="AZ42" s="195">
        <v>2</v>
      </c>
      <c r="BF42" s="238"/>
      <c r="BI42" s="195">
        <f t="shared" si="2"/>
        <v>1</v>
      </c>
      <c r="BJ42" s="195">
        <f t="shared" si="8"/>
        <v>1</v>
      </c>
      <c r="BK42" s="195">
        <f t="shared" si="9"/>
        <v>1</v>
      </c>
      <c r="BR42" s="239">
        <v>35</v>
      </c>
      <c r="BS42" s="195">
        <v>24</v>
      </c>
      <c r="BT42" s="195">
        <v>30</v>
      </c>
      <c r="BU42" s="195">
        <v>47</v>
      </c>
      <c r="BV42" s="195">
        <v>44</v>
      </c>
      <c r="BW42" s="195">
        <v>31</v>
      </c>
      <c r="BX42" s="195">
        <v>29</v>
      </c>
      <c r="BY42" s="195">
        <v>97</v>
      </c>
      <c r="BZ42" s="195">
        <v>45</v>
      </c>
      <c r="CA42" s="195">
        <v>164</v>
      </c>
      <c r="CB42" s="238">
        <v>72</v>
      </c>
      <c r="CC42" s="195">
        <v>157</v>
      </c>
      <c r="CD42" s="195">
        <v>235</v>
      </c>
      <c r="CE42" s="195">
        <v>297</v>
      </c>
      <c r="CF42" s="195">
        <v>350</v>
      </c>
      <c r="CG42" s="195">
        <v>272</v>
      </c>
      <c r="CH42" s="195">
        <v>273</v>
      </c>
      <c r="CI42" s="195">
        <v>372</v>
      </c>
      <c r="CJ42" s="195">
        <v>356</v>
      </c>
      <c r="CK42" s="195">
        <v>243</v>
      </c>
      <c r="CL42" s="195">
        <v>502</v>
      </c>
      <c r="CM42" s="238">
        <v>332</v>
      </c>
      <c r="CN42" s="292">
        <f t="shared" si="16"/>
        <v>0.22292993630573249</v>
      </c>
      <c r="CO42" s="292">
        <f t="shared" si="16"/>
        <v>0.10212765957446808</v>
      </c>
      <c r="CP42" s="292">
        <f t="shared" si="16"/>
        <v>0.10101010101010101</v>
      </c>
      <c r="CQ42" s="292">
        <f t="shared" si="16"/>
        <v>0.13428571428571429</v>
      </c>
      <c r="CR42" s="292">
        <f t="shared" si="16"/>
        <v>0.16176470588235295</v>
      </c>
      <c r="CS42" s="292">
        <f t="shared" si="16"/>
        <v>0.11355311355311355</v>
      </c>
      <c r="CT42" s="292">
        <f t="shared" si="16"/>
        <v>7.7956989247311828E-2</v>
      </c>
      <c r="CU42" s="292">
        <f t="shared" si="16"/>
        <v>0.27247191011235955</v>
      </c>
      <c r="CV42" s="292">
        <f t="shared" si="16"/>
        <v>0.18518518518518517</v>
      </c>
      <c r="CW42" s="292">
        <f t="shared" si="16"/>
        <v>0.32669322709163345</v>
      </c>
      <c r="CX42" s="292">
        <f t="shared" si="16"/>
        <v>0.21686746987951808</v>
      </c>
      <c r="CY42" s="239"/>
      <c r="DJ42" s="239"/>
      <c r="DU42" s="239"/>
      <c r="EE42" s="238"/>
      <c r="EP42" s="238"/>
      <c r="FA42" s="238"/>
    </row>
    <row r="43" spans="1:158" x14ac:dyDescent="0.2">
      <c r="A43" s="268" t="s">
        <v>1057</v>
      </c>
      <c r="B43" s="187" t="s">
        <v>1058</v>
      </c>
      <c r="C43" s="261" t="s">
        <v>56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238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238">
        <v>0</v>
      </c>
      <c r="Z43" s="266">
        <v>0</v>
      </c>
      <c r="AA43" s="266">
        <v>0</v>
      </c>
      <c r="AB43" s="266">
        <v>0</v>
      </c>
      <c r="AC43" s="266">
        <v>0</v>
      </c>
      <c r="AD43" s="266">
        <v>0</v>
      </c>
      <c r="AE43" s="266">
        <v>0</v>
      </c>
      <c r="AF43" s="266">
        <v>0</v>
      </c>
      <c r="AG43" s="266">
        <v>0</v>
      </c>
      <c r="AH43" s="266">
        <v>0</v>
      </c>
      <c r="AI43" s="266">
        <v>0</v>
      </c>
      <c r="AJ43" s="267">
        <v>0</v>
      </c>
      <c r="AK43" s="195">
        <v>1.8214500000000002E-2</v>
      </c>
      <c r="AL43" s="195">
        <v>1.8668400000000002E-2</v>
      </c>
      <c r="AM43" s="195">
        <v>1.7382999999999999E-2</v>
      </c>
      <c r="AN43" s="195">
        <v>1.77293E-2</v>
      </c>
      <c r="AO43" s="195">
        <v>1.6798E-2</v>
      </c>
      <c r="AP43" s="195">
        <v>1.8473400000000001E-2</v>
      </c>
      <c r="AQ43" s="195">
        <v>1.8658999999999999E-2</v>
      </c>
      <c r="AR43" s="195">
        <v>1.9466500000000001E-2</v>
      </c>
      <c r="AS43" s="195">
        <v>2.0331200000000001E-2</v>
      </c>
      <c r="AT43" s="195">
        <v>2.15073E-2</v>
      </c>
      <c r="AU43" s="238">
        <v>2.73283E-2</v>
      </c>
      <c r="AV43" s="195">
        <v>1</v>
      </c>
      <c r="AW43" s="195">
        <v>1</v>
      </c>
      <c r="AX43" s="195">
        <v>1</v>
      </c>
      <c r="AY43" s="195">
        <v>2</v>
      </c>
      <c r="AZ43" s="195">
        <v>0</v>
      </c>
      <c r="BA43" s="195">
        <v>0</v>
      </c>
      <c r="BB43" s="195">
        <v>0</v>
      </c>
      <c r="BC43" s="195">
        <v>0</v>
      </c>
      <c r="BD43" s="195">
        <v>0</v>
      </c>
      <c r="BE43" s="195">
        <v>0</v>
      </c>
      <c r="BF43" s="238">
        <v>1</v>
      </c>
      <c r="BG43" s="195">
        <f t="shared" si="6"/>
        <v>1</v>
      </c>
      <c r="BH43" s="195">
        <f t="shared" si="7"/>
        <v>1</v>
      </c>
      <c r="BI43" s="195">
        <f t="shared" si="2"/>
        <v>1</v>
      </c>
      <c r="BJ43" s="195">
        <f t="shared" si="8"/>
        <v>1</v>
      </c>
      <c r="BK43" s="195">
        <f t="shared" si="9"/>
        <v>0</v>
      </c>
      <c r="BL43" s="195">
        <f t="shared" si="10"/>
        <v>0</v>
      </c>
      <c r="BM43" s="195">
        <f t="shared" si="3"/>
        <v>0</v>
      </c>
      <c r="BN43" s="195">
        <f t="shared" si="4"/>
        <v>0</v>
      </c>
      <c r="BO43" s="195">
        <f t="shared" si="11"/>
        <v>0</v>
      </c>
      <c r="BP43" s="195">
        <f t="shared" si="12"/>
        <v>0</v>
      </c>
      <c r="BQ43" s="195">
        <f t="shared" si="13"/>
        <v>1</v>
      </c>
      <c r="BR43" s="239">
        <v>38</v>
      </c>
      <c r="BS43" s="195">
        <v>22</v>
      </c>
      <c r="BT43" s="195">
        <v>29</v>
      </c>
      <c r="BU43" s="195">
        <v>12</v>
      </c>
      <c r="BV43" s="195">
        <v>30</v>
      </c>
      <c r="BW43" s="195">
        <v>28</v>
      </c>
      <c r="BX43" s="195">
        <v>30</v>
      </c>
      <c r="BY43" s="195">
        <v>32</v>
      </c>
      <c r="BZ43" s="195">
        <v>41</v>
      </c>
      <c r="CA43" s="195">
        <v>43</v>
      </c>
      <c r="CB43" s="238">
        <v>23</v>
      </c>
      <c r="CC43" s="195">
        <v>144</v>
      </c>
      <c r="CD43" s="195">
        <v>237</v>
      </c>
      <c r="CE43" s="195">
        <v>237</v>
      </c>
      <c r="CF43" s="195">
        <v>178</v>
      </c>
      <c r="CG43" s="195">
        <v>269</v>
      </c>
      <c r="CH43" s="195">
        <v>212</v>
      </c>
      <c r="CI43" s="195">
        <v>248</v>
      </c>
      <c r="CJ43" s="195">
        <v>205</v>
      </c>
      <c r="CK43" s="195">
        <v>268</v>
      </c>
      <c r="CL43" s="195">
        <v>153</v>
      </c>
      <c r="CM43" s="238">
        <v>173</v>
      </c>
      <c r="CN43" s="292">
        <f t="shared" si="16"/>
        <v>0.2638888888888889</v>
      </c>
      <c r="CO43" s="292">
        <f t="shared" si="16"/>
        <v>9.2827004219409287E-2</v>
      </c>
      <c r="CP43" s="292">
        <f t="shared" si="16"/>
        <v>0.12236286919831224</v>
      </c>
      <c r="CQ43" s="292">
        <f t="shared" si="16"/>
        <v>6.741573033707865E-2</v>
      </c>
      <c r="CR43" s="292">
        <f t="shared" si="16"/>
        <v>0.11152416356877323</v>
      </c>
      <c r="CS43" s="292">
        <f t="shared" si="16"/>
        <v>0.13207547169811321</v>
      </c>
      <c r="CT43" s="292">
        <f t="shared" si="16"/>
        <v>0.12096774193548387</v>
      </c>
      <c r="CU43" s="292">
        <f t="shared" si="16"/>
        <v>0.15609756097560976</v>
      </c>
      <c r="CV43" s="292">
        <f t="shared" si="16"/>
        <v>0.15298507462686567</v>
      </c>
      <c r="CW43" s="292">
        <f t="shared" si="16"/>
        <v>0.28104575163398693</v>
      </c>
      <c r="CX43" s="292">
        <f t="shared" si="16"/>
        <v>0.13294797687861271</v>
      </c>
      <c r="CY43" s="239"/>
      <c r="DJ43" s="239"/>
      <c r="DU43" s="239"/>
      <c r="EE43" s="238"/>
      <c r="EM43" s="195">
        <v>9.2271000000000006E-2</v>
      </c>
      <c r="EP43" s="238">
        <v>9.7667000000000004E-2</v>
      </c>
      <c r="EX43" s="195">
        <v>0</v>
      </c>
      <c r="FA43" s="238">
        <v>0</v>
      </c>
      <c r="FB43" s="195" t="s">
        <v>4044</v>
      </c>
    </row>
    <row r="44" spans="1:158" x14ac:dyDescent="0.2">
      <c r="A44" s="260" t="s">
        <v>3540</v>
      </c>
      <c r="B44" s="192" t="s">
        <v>3541</v>
      </c>
      <c r="C44" s="261" t="s">
        <v>56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238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238">
        <v>0</v>
      </c>
      <c r="Z44" s="266">
        <v>0</v>
      </c>
      <c r="AA44" s="266">
        <v>0</v>
      </c>
      <c r="AB44" s="266">
        <v>0</v>
      </c>
      <c r="AC44" s="266">
        <v>0</v>
      </c>
      <c r="AD44" s="266">
        <v>0</v>
      </c>
      <c r="AE44" s="266">
        <v>0</v>
      </c>
      <c r="AF44" s="266">
        <v>0</v>
      </c>
      <c r="AG44" s="266">
        <v>0</v>
      </c>
      <c r="AH44" s="266">
        <v>0</v>
      </c>
      <c r="AI44" s="266">
        <v>0</v>
      </c>
      <c r="AJ44" s="267">
        <v>0</v>
      </c>
      <c r="AK44" s="195">
        <v>3.0433200000000001E-2</v>
      </c>
      <c r="AL44" s="195">
        <v>2.3361E-2</v>
      </c>
      <c r="AM44" s="195">
        <v>2.6410599999999999E-2</v>
      </c>
      <c r="AN44" s="195">
        <v>2.65204E-2</v>
      </c>
      <c r="AO44" s="195">
        <v>1.9540999999999999E-2</v>
      </c>
      <c r="AP44" s="195">
        <v>2.12479E-2</v>
      </c>
      <c r="AQ44" s="195">
        <v>2.1741E-2</v>
      </c>
      <c r="AR44" s="195">
        <v>1.9435999999999998E-2</v>
      </c>
      <c r="AS44" s="195">
        <v>1.94322E-2</v>
      </c>
      <c r="AT44" s="195">
        <v>2.19705E-2</v>
      </c>
      <c r="AU44" s="238">
        <v>2.5557099999999999E-2</v>
      </c>
      <c r="AV44" s="195">
        <v>1</v>
      </c>
      <c r="AW44" s="195">
        <v>1</v>
      </c>
      <c r="AX44" s="195">
        <v>1</v>
      </c>
      <c r="AY44" s="195">
        <v>1</v>
      </c>
      <c r="AZ44" s="195">
        <v>1</v>
      </c>
      <c r="BA44" s="195">
        <v>1</v>
      </c>
      <c r="BB44" s="195">
        <v>1</v>
      </c>
      <c r="BC44" s="195">
        <v>1</v>
      </c>
      <c r="BD44" s="195">
        <v>0</v>
      </c>
      <c r="BE44" s="195">
        <v>0</v>
      </c>
      <c r="BF44" s="238">
        <v>1</v>
      </c>
      <c r="BG44" s="195">
        <f t="shared" si="6"/>
        <v>1</v>
      </c>
      <c r="BH44" s="195">
        <f t="shared" si="7"/>
        <v>1</v>
      </c>
      <c r="BI44" s="195">
        <f t="shared" si="2"/>
        <v>1</v>
      </c>
      <c r="BJ44" s="195">
        <f t="shared" si="8"/>
        <v>1</v>
      </c>
      <c r="BK44" s="195">
        <f t="shared" si="9"/>
        <v>1</v>
      </c>
      <c r="BL44" s="195">
        <f t="shared" si="10"/>
        <v>1</v>
      </c>
      <c r="BM44" s="195">
        <f t="shared" si="3"/>
        <v>1</v>
      </c>
      <c r="BN44" s="195">
        <f t="shared" si="4"/>
        <v>1</v>
      </c>
      <c r="BO44" s="195">
        <f t="shared" si="11"/>
        <v>0</v>
      </c>
      <c r="BP44" s="195">
        <f t="shared" si="12"/>
        <v>0</v>
      </c>
      <c r="BQ44" s="195">
        <f t="shared" si="13"/>
        <v>1</v>
      </c>
      <c r="BR44" s="239">
        <v>8</v>
      </c>
      <c r="BS44" s="195">
        <v>23</v>
      </c>
      <c r="BT44" s="195">
        <v>58</v>
      </c>
      <c r="BU44" s="195">
        <v>25</v>
      </c>
      <c r="BV44" s="195">
        <v>56</v>
      </c>
      <c r="BW44" s="195">
        <v>45</v>
      </c>
      <c r="BX44" s="195">
        <v>38</v>
      </c>
      <c r="BY44" s="195">
        <v>37</v>
      </c>
      <c r="BZ44" s="195">
        <v>63</v>
      </c>
      <c r="CA44" s="195">
        <v>68</v>
      </c>
      <c r="CB44" s="238">
        <v>150</v>
      </c>
      <c r="CC44" s="195">
        <v>17</v>
      </c>
      <c r="CD44" s="195">
        <v>45</v>
      </c>
      <c r="CE44" s="195">
        <v>86</v>
      </c>
      <c r="CF44" s="195">
        <v>71</v>
      </c>
      <c r="CG44" s="195">
        <v>93</v>
      </c>
      <c r="CH44" s="195">
        <v>106</v>
      </c>
      <c r="CI44" s="195">
        <v>84</v>
      </c>
      <c r="CJ44" s="195">
        <v>76</v>
      </c>
      <c r="CK44" s="195">
        <v>101</v>
      </c>
      <c r="CL44" s="195">
        <v>104</v>
      </c>
      <c r="CM44" s="238">
        <v>226</v>
      </c>
      <c r="CN44" s="292">
        <f t="shared" si="16"/>
        <v>0.47058823529411764</v>
      </c>
      <c r="CO44" s="292">
        <f t="shared" si="16"/>
        <v>0.51111111111111107</v>
      </c>
      <c r="CP44" s="292">
        <f t="shared" si="16"/>
        <v>0.67441860465116277</v>
      </c>
      <c r="CQ44" s="292">
        <f t="shared" si="16"/>
        <v>0.352112676056338</v>
      </c>
      <c r="CR44" s="292">
        <f t="shared" si="16"/>
        <v>0.60215053763440862</v>
      </c>
      <c r="CS44" s="292">
        <f t="shared" si="16"/>
        <v>0.42452830188679247</v>
      </c>
      <c r="CT44" s="292">
        <f t="shared" si="16"/>
        <v>0.45238095238095238</v>
      </c>
      <c r="CU44" s="292">
        <f t="shared" si="16"/>
        <v>0.48684210526315791</v>
      </c>
      <c r="CV44" s="292">
        <f t="shared" si="16"/>
        <v>0.62376237623762376</v>
      </c>
      <c r="CW44" s="292">
        <f t="shared" si="16"/>
        <v>0.65384615384615385</v>
      </c>
      <c r="CX44" s="292">
        <f t="shared" si="16"/>
        <v>0.66371681415929207</v>
      </c>
      <c r="CY44" s="239"/>
      <c r="DJ44" s="239"/>
      <c r="DU44" s="239"/>
      <c r="EE44" s="238"/>
      <c r="EP44" s="238"/>
      <c r="FA44" s="238"/>
      <c r="FB44" s="195" t="s">
        <v>4045</v>
      </c>
    </row>
    <row r="45" spans="1:158" x14ac:dyDescent="0.2">
      <c r="A45" s="268" t="s">
        <v>1073</v>
      </c>
      <c r="B45" s="187" t="s">
        <v>1074</v>
      </c>
      <c r="C45" s="261" t="s">
        <v>56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238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238">
        <v>0</v>
      </c>
      <c r="Z45" s="266">
        <v>0</v>
      </c>
      <c r="AA45" s="266">
        <v>0</v>
      </c>
      <c r="AB45" s="266">
        <v>0</v>
      </c>
      <c r="AC45" s="266">
        <v>0</v>
      </c>
      <c r="AD45" s="266">
        <v>0</v>
      </c>
      <c r="AE45" s="266">
        <v>0</v>
      </c>
      <c r="AF45" s="266">
        <v>0</v>
      </c>
      <c r="AG45" s="266">
        <v>0</v>
      </c>
      <c r="AH45" s="266">
        <v>0</v>
      </c>
      <c r="AI45" s="266">
        <v>0</v>
      </c>
      <c r="AJ45" s="267">
        <v>0</v>
      </c>
      <c r="AK45" s="195">
        <v>1.8349399999999998E-2</v>
      </c>
      <c r="AL45" s="195">
        <v>2.1703900000000002E-2</v>
      </c>
      <c r="AM45" s="195">
        <v>2.1763500000000002E-2</v>
      </c>
      <c r="AN45" s="195">
        <v>2.1970099999999999E-2</v>
      </c>
      <c r="AO45" s="195">
        <v>2.1569700000000001E-2</v>
      </c>
      <c r="AP45" s="195">
        <v>2.2488999999999999E-2</v>
      </c>
      <c r="AQ45" s="195">
        <v>2.25741E-2</v>
      </c>
      <c r="AR45" s="195">
        <v>2.26213E-2</v>
      </c>
      <c r="AS45" s="195">
        <v>2.1763999999999999E-2</v>
      </c>
      <c r="AT45" s="195">
        <v>2.1767700000000001E-2</v>
      </c>
      <c r="AU45" s="238">
        <v>2.0608999999999999E-2</v>
      </c>
      <c r="AV45" s="195">
        <v>0</v>
      </c>
      <c r="AW45" s="195">
        <v>1</v>
      </c>
      <c r="AX45" s="195">
        <v>1</v>
      </c>
      <c r="AY45" s="195">
        <v>0</v>
      </c>
      <c r="AZ45" s="195">
        <v>0</v>
      </c>
      <c r="BA45" s="195">
        <v>0</v>
      </c>
      <c r="BB45" s="195">
        <v>1</v>
      </c>
      <c r="BC45" s="195">
        <v>3</v>
      </c>
      <c r="BD45" s="195">
        <v>3</v>
      </c>
      <c r="BE45" s="195">
        <v>0</v>
      </c>
      <c r="BF45" s="238">
        <v>0</v>
      </c>
      <c r="BG45" s="195">
        <f t="shared" si="6"/>
        <v>0</v>
      </c>
      <c r="BH45" s="195">
        <f t="shared" si="7"/>
        <v>1</v>
      </c>
      <c r="BI45" s="195">
        <f t="shared" si="2"/>
        <v>1</v>
      </c>
      <c r="BJ45" s="195">
        <f t="shared" si="8"/>
        <v>0</v>
      </c>
      <c r="BK45" s="195">
        <f t="shared" si="9"/>
        <v>0</v>
      </c>
      <c r="BL45" s="195">
        <f t="shared" si="10"/>
        <v>0</v>
      </c>
      <c r="BM45" s="195">
        <f t="shared" si="3"/>
        <v>1</v>
      </c>
      <c r="BN45" s="195">
        <f t="shared" si="4"/>
        <v>1</v>
      </c>
      <c r="BO45" s="195">
        <f t="shared" si="11"/>
        <v>1</v>
      </c>
      <c r="BP45" s="195">
        <f t="shared" si="12"/>
        <v>0</v>
      </c>
      <c r="BQ45" s="195">
        <f t="shared" si="13"/>
        <v>0</v>
      </c>
      <c r="BR45" s="239">
        <v>10</v>
      </c>
      <c r="BS45" s="195">
        <v>10</v>
      </c>
      <c r="BT45" s="195">
        <v>23</v>
      </c>
      <c r="BU45" s="195">
        <v>37</v>
      </c>
      <c r="BV45" s="195">
        <v>37</v>
      </c>
      <c r="BW45" s="195">
        <v>16</v>
      </c>
      <c r="BX45" s="195">
        <v>22</v>
      </c>
      <c r="BY45" s="195">
        <v>40</v>
      </c>
      <c r="BZ45" s="195">
        <v>34</v>
      </c>
      <c r="CA45" s="195">
        <v>30</v>
      </c>
      <c r="CB45" s="238">
        <v>23</v>
      </c>
      <c r="CC45" s="195">
        <v>126</v>
      </c>
      <c r="CD45" s="195">
        <v>179</v>
      </c>
      <c r="CE45" s="195">
        <v>151</v>
      </c>
      <c r="CF45" s="195">
        <v>395</v>
      </c>
      <c r="CG45" s="195">
        <v>236</v>
      </c>
      <c r="CH45" s="195">
        <v>169</v>
      </c>
      <c r="CI45" s="195">
        <v>228</v>
      </c>
      <c r="CJ45" s="195">
        <v>235</v>
      </c>
      <c r="CK45" s="195">
        <v>226</v>
      </c>
      <c r="CL45" s="195">
        <v>224</v>
      </c>
      <c r="CM45" s="238">
        <v>215</v>
      </c>
      <c r="CN45" s="292">
        <f t="shared" si="16"/>
        <v>7.9365079365079361E-2</v>
      </c>
      <c r="CO45" s="292">
        <f t="shared" si="16"/>
        <v>5.5865921787709494E-2</v>
      </c>
      <c r="CP45" s="292">
        <f t="shared" si="16"/>
        <v>0.15231788079470199</v>
      </c>
      <c r="CQ45" s="292">
        <f t="shared" si="16"/>
        <v>9.3670886075949367E-2</v>
      </c>
      <c r="CR45" s="292">
        <f t="shared" si="16"/>
        <v>0.15677966101694915</v>
      </c>
      <c r="CS45" s="292">
        <f t="shared" si="16"/>
        <v>9.4674556213017749E-2</v>
      </c>
      <c r="CT45" s="292">
        <f t="shared" si="16"/>
        <v>9.6491228070175433E-2</v>
      </c>
      <c r="CU45" s="292">
        <f t="shared" si="16"/>
        <v>0.1702127659574468</v>
      </c>
      <c r="CV45" s="292">
        <f t="shared" si="16"/>
        <v>0.15044247787610621</v>
      </c>
      <c r="CW45" s="292">
        <f t="shared" si="16"/>
        <v>0.13392857142857142</v>
      </c>
      <c r="CX45" s="292">
        <f t="shared" si="16"/>
        <v>0.10697674418604651</v>
      </c>
      <c r="CY45" s="239"/>
      <c r="DJ45" s="239"/>
      <c r="DU45" s="239"/>
      <c r="EE45" s="238"/>
      <c r="EP45" s="238"/>
      <c r="FA45" s="238"/>
    </row>
    <row r="46" spans="1:158" x14ac:dyDescent="0.2">
      <c r="A46" s="260" t="s">
        <v>3544</v>
      </c>
      <c r="B46" s="192" t="s">
        <v>3545</v>
      </c>
      <c r="C46" s="261" t="s">
        <v>56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238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238">
        <v>0</v>
      </c>
      <c r="Z46" s="266">
        <v>0</v>
      </c>
      <c r="AA46" s="266">
        <v>0</v>
      </c>
      <c r="AB46" s="266">
        <v>0</v>
      </c>
      <c r="AC46" s="266">
        <v>0</v>
      </c>
      <c r="AD46" s="266">
        <v>0</v>
      </c>
      <c r="AE46" s="266">
        <v>0</v>
      </c>
      <c r="AF46" s="266">
        <v>0</v>
      </c>
      <c r="AG46" s="266">
        <v>0</v>
      </c>
      <c r="AH46" s="266">
        <v>0</v>
      </c>
      <c r="AI46" s="266">
        <v>0</v>
      </c>
      <c r="AJ46" s="267">
        <v>0</v>
      </c>
      <c r="AK46" s="195">
        <v>3.11746E-2</v>
      </c>
      <c r="AL46" s="195">
        <v>2.8775800000000001E-2</v>
      </c>
      <c r="AM46" s="195">
        <v>2.9334300000000001E-2</v>
      </c>
      <c r="AN46" s="195">
        <v>2.9555000000000001E-2</v>
      </c>
      <c r="AO46" s="195">
        <v>2.8252599999999999E-2</v>
      </c>
      <c r="AP46" s="195">
        <v>2.8761399999999999E-2</v>
      </c>
      <c r="AQ46" s="195">
        <v>2.95535E-2</v>
      </c>
      <c r="AR46" s="195">
        <v>3.1217100000000001E-2</v>
      </c>
      <c r="AS46" s="195">
        <v>3.2341700000000001E-2</v>
      </c>
      <c r="AT46" s="195">
        <v>3.2017499999999997E-2</v>
      </c>
      <c r="AU46" s="238">
        <v>3.2232400000000001E-2</v>
      </c>
      <c r="AV46" s="195">
        <v>0</v>
      </c>
      <c r="AW46" s="195">
        <v>0</v>
      </c>
      <c r="AX46" s="195">
        <v>0</v>
      </c>
      <c r="AY46" s="195">
        <v>0</v>
      </c>
      <c r="AZ46" s="195">
        <v>4</v>
      </c>
      <c r="BA46" s="195">
        <v>3</v>
      </c>
      <c r="BB46" s="195">
        <v>3</v>
      </c>
      <c r="BC46" s="195">
        <v>2</v>
      </c>
      <c r="BD46" s="195">
        <v>2</v>
      </c>
      <c r="BE46" s="195">
        <v>5</v>
      </c>
      <c r="BF46" s="238">
        <v>3</v>
      </c>
      <c r="BG46" s="195">
        <f t="shared" si="6"/>
        <v>0</v>
      </c>
      <c r="BH46" s="195">
        <f t="shared" si="7"/>
        <v>0</v>
      </c>
      <c r="BI46" s="195">
        <f t="shared" si="2"/>
        <v>0</v>
      </c>
      <c r="BJ46" s="195">
        <f t="shared" si="8"/>
        <v>0</v>
      </c>
      <c r="BK46" s="195">
        <f t="shared" si="9"/>
        <v>1</v>
      </c>
      <c r="BL46" s="195">
        <f t="shared" si="10"/>
        <v>1</v>
      </c>
      <c r="BM46" s="195">
        <f t="shared" si="3"/>
        <v>1</v>
      </c>
      <c r="BN46" s="195">
        <f t="shared" si="4"/>
        <v>1</v>
      </c>
      <c r="BO46" s="195">
        <f t="shared" si="11"/>
        <v>1</v>
      </c>
      <c r="BP46" s="195">
        <f t="shared" si="12"/>
        <v>1</v>
      </c>
      <c r="BQ46" s="195">
        <f t="shared" si="13"/>
        <v>1</v>
      </c>
      <c r="BR46" s="239">
        <v>12</v>
      </c>
      <c r="BS46" s="195">
        <v>19</v>
      </c>
      <c r="BT46" s="195">
        <v>32</v>
      </c>
      <c r="BU46" s="195">
        <v>54</v>
      </c>
      <c r="BV46" s="195">
        <v>40</v>
      </c>
      <c r="BW46" s="195">
        <v>51</v>
      </c>
      <c r="BX46" s="195">
        <v>35</v>
      </c>
      <c r="BY46" s="195">
        <v>43</v>
      </c>
      <c r="BZ46" s="195">
        <v>45</v>
      </c>
      <c r="CA46" s="195">
        <v>52</v>
      </c>
      <c r="CB46" s="238">
        <v>72</v>
      </c>
      <c r="CC46" s="195">
        <v>94</v>
      </c>
      <c r="CD46" s="195">
        <v>283</v>
      </c>
      <c r="CE46" s="195">
        <v>320</v>
      </c>
      <c r="CF46" s="195">
        <v>392</v>
      </c>
      <c r="CG46" s="195">
        <v>297</v>
      </c>
      <c r="CH46" s="195">
        <v>320</v>
      </c>
      <c r="CI46" s="195">
        <v>239</v>
      </c>
      <c r="CJ46" s="195">
        <v>292</v>
      </c>
      <c r="CK46" s="195">
        <v>211</v>
      </c>
      <c r="CL46" s="195">
        <v>216</v>
      </c>
      <c r="CM46" s="238">
        <v>252</v>
      </c>
      <c r="CN46" s="292">
        <f t="shared" si="16"/>
        <v>0.1276595744680851</v>
      </c>
      <c r="CO46" s="292">
        <f t="shared" si="16"/>
        <v>6.7137809187279157E-2</v>
      </c>
      <c r="CP46" s="292">
        <f t="shared" si="16"/>
        <v>0.1</v>
      </c>
      <c r="CQ46" s="292">
        <f t="shared" si="16"/>
        <v>0.13775510204081631</v>
      </c>
      <c r="CR46" s="292">
        <f t="shared" si="16"/>
        <v>0.13468013468013468</v>
      </c>
      <c r="CS46" s="292">
        <f t="shared" si="16"/>
        <v>0.15937499999999999</v>
      </c>
      <c r="CT46" s="292">
        <f t="shared" si="16"/>
        <v>0.14644351464435146</v>
      </c>
      <c r="CU46" s="292">
        <f t="shared" si="16"/>
        <v>0.14726027397260275</v>
      </c>
      <c r="CV46" s="292">
        <f t="shared" si="16"/>
        <v>0.2132701421800948</v>
      </c>
      <c r="CW46" s="292">
        <f t="shared" si="16"/>
        <v>0.24074074074074073</v>
      </c>
      <c r="CX46" s="292">
        <f t="shared" si="16"/>
        <v>0.2857142857142857</v>
      </c>
      <c r="CY46" s="239"/>
      <c r="DJ46" s="239"/>
      <c r="DU46" s="239"/>
      <c r="EE46" s="238"/>
      <c r="EO46" s="195">
        <v>0.147374</v>
      </c>
      <c r="EP46" s="238">
        <v>0.114939</v>
      </c>
      <c r="EZ46" s="195">
        <v>0</v>
      </c>
      <c r="FA46" s="238">
        <v>0</v>
      </c>
      <c r="FB46" s="195" t="s">
        <v>4046</v>
      </c>
    </row>
    <row r="47" spans="1:158" x14ac:dyDescent="0.2">
      <c r="A47" s="260" t="s">
        <v>3550</v>
      </c>
      <c r="B47" s="192" t="s">
        <v>3551</v>
      </c>
      <c r="C47" s="261" t="s">
        <v>56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238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238">
        <v>0</v>
      </c>
      <c r="Z47" s="266">
        <v>0</v>
      </c>
      <c r="AA47" s="266">
        <v>0</v>
      </c>
      <c r="AB47" s="266">
        <v>0</v>
      </c>
      <c r="AC47" s="266">
        <v>0</v>
      </c>
      <c r="AD47" s="266">
        <v>0</v>
      </c>
      <c r="AE47" s="266">
        <v>0</v>
      </c>
      <c r="AF47" s="266">
        <v>0</v>
      </c>
      <c r="AG47" s="266">
        <v>0</v>
      </c>
      <c r="AH47" s="266">
        <v>0</v>
      </c>
      <c r="AI47" s="266">
        <v>0</v>
      </c>
      <c r="AJ47" s="267">
        <v>0</v>
      </c>
      <c r="AK47" s="195">
        <v>2.72781E-2</v>
      </c>
      <c r="AL47" s="195">
        <v>2.7281E-2</v>
      </c>
      <c r="AM47" s="195">
        <v>2.72686E-2</v>
      </c>
      <c r="AN47" s="195">
        <v>2.9748E-2</v>
      </c>
      <c r="AO47" s="195">
        <v>2.7980100000000001E-2</v>
      </c>
      <c r="AP47" s="195">
        <v>2.7927799999999999E-2</v>
      </c>
      <c r="AQ47" s="195">
        <v>3.03398E-2</v>
      </c>
      <c r="AR47" s="195">
        <v>3.1770899999999998E-2</v>
      </c>
      <c r="AS47" s="195">
        <v>3.0509100000000001E-2</v>
      </c>
      <c r="AT47" s="195">
        <v>3.0538699999999998E-2</v>
      </c>
      <c r="AU47" s="238">
        <v>2.35456E-2</v>
      </c>
      <c r="AV47" s="195">
        <v>0</v>
      </c>
      <c r="AW47" s="195">
        <v>1</v>
      </c>
      <c r="AX47" s="195">
        <v>1</v>
      </c>
      <c r="AY47" s="195">
        <v>1</v>
      </c>
      <c r="AZ47" s="195">
        <v>0</v>
      </c>
      <c r="BA47" s="195">
        <v>0</v>
      </c>
      <c r="BB47" s="195">
        <v>0</v>
      </c>
      <c r="BC47" s="195">
        <v>0</v>
      </c>
      <c r="BD47" s="195">
        <v>0</v>
      </c>
      <c r="BE47" s="195">
        <v>2</v>
      </c>
      <c r="BF47" s="238">
        <v>3</v>
      </c>
      <c r="BG47" s="195">
        <f t="shared" si="6"/>
        <v>0</v>
      </c>
      <c r="BH47" s="195">
        <f t="shared" si="7"/>
        <v>1</v>
      </c>
      <c r="BI47" s="195">
        <f t="shared" si="2"/>
        <v>1</v>
      </c>
      <c r="BJ47" s="195">
        <f t="shared" si="8"/>
        <v>1</v>
      </c>
      <c r="BK47" s="195">
        <f t="shared" si="9"/>
        <v>0</v>
      </c>
      <c r="BL47" s="195">
        <f t="shared" si="10"/>
        <v>0</v>
      </c>
      <c r="BM47" s="195">
        <f t="shared" si="3"/>
        <v>0</v>
      </c>
      <c r="BN47" s="195">
        <f t="shared" si="4"/>
        <v>0</v>
      </c>
      <c r="BO47" s="195">
        <f t="shared" si="11"/>
        <v>0</v>
      </c>
      <c r="BP47" s="195">
        <f t="shared" si="12"/>
        <v>1</v>
      </c>
      <c r="BQ47" s="195">
        <f t="shared" si="13"/>
        <v>1</v>
      </c>
      <c r="BR47" s="239">
        <v>10</v>
      </c>
      <c r="BS47" s="195">
        <v>6</v>
      </c>
      <c r="BT47" s="195">
        <v>3</v>
      </c>
      <c r="BU47" s="195">
        <v>12</v>
      </c>
      <c r="BV47" s="195">
        <v>30</v>
      </c>
      <c r="BW47" s="195">
        <v>69</v>
      </c>
      <c r="BX47" s="195">
        <v>115</v>
      </c>
      <c r="BY47" s="195">
        <v>72</v>
      </c>
      <c r="BZ47" s="195">
        <v>40</v>
      </c>
      <c r="CA47" s="195">
        <v>39</v>
      </c>
      <c r="CB47" s="238">
        <v>41</v>
      </c>
      <c r="CC47" s="195">
        <v>92</v>
      </c>
      <c r="CD47" s="195">
        <v>152</v>
      </c>
      <c r="CE47" s="195">
        <v>115</v>
      </c>
      <c r="CF47" s="195">
        <v>127</v>
      </c>
      <c r="CG47" s="195">
        <v>298</v>
      </c>
      <c r="CH47" s="195">
        <v>877</v>
      </c>
      <c r="CI47" s="195">
        <v>845</v>
      </c>
      <c r="CJ47" s="195">
        <v>675</v>
      </c>
      <c r="CK47" s="195">
        <v>634</v>
      </c>
      <c r="CL47" s="195">
        <v>524</v>
      </c>
      <c r="CM47" s="238">
        <v>448</v>
      </c>
      <c r="CN47" s="292">
        <f t="shared" si="16"/>
        <v>0.10869565217391304</v>
      </c>
      <c r="CO47" s="292">
        <f t="shared" si="16"/>
        <v>3.9473684210526314E-2</v>
      </c>
      <c r="CP47" s="292">
        <f t="shared" si="16"/>
        <v>2.6086956521739129E-2</v>
      </c>
      <c r="CQ47" s="292">
        <f t="shared" si="16"/>
        <v>9.4488188976377951E-2</v>
      </c>
      <c r="CR47" s="292">
        <f t="shared" si="16"/>
        <v>0.10067114093959731</v>
      </c>
      <c r="CS47" s="292">
        <f t="shared" si="16"/>
        <v>7.8677309007981755E-2</v>
      </c>
      <c r="CT47" s="292">
        <f t="shared" si="16"/>
        <v>0.13609467455621302</v>
      </c>
      <c r="CU47" s="292">
        <f t="shared" si="16"/>
        <v>0.10666666666666667</v>
      </c>
      <c r="CV47" s="292">
        <f t="shared" si="16"/>
        <v>6.3091482649842268E-2</v>
      </c>
      <c r="CW47" s="292">
        <f t="shared" si="16"/>
        <v>7.4427480916030533E-2</v>
      </c>
      <c r="CX47" s="292">
        <f t="shared" si="16"/>
        <v>9.1517857142857137E-2</v>
      </c>
      <c r="CY47" s="239"/>
      <c r="DJ47" s="239"/>
      <c r="DU47" s="239"/>
      <c r="EE47" s="238"/>
      <c r="EN47" s="195">
        <v>0.132047</v>
      </c>
      <c r="EP47" s="238">
        <v>9.6092899999999995E-2</v>
      </c>
      <c r="EY47" s="195">
        <v>0</v>
      </c>
      <c r="FA47" s="238">
        <v>0</v>
      </c>
      <c r="FB47" s="195" t="s">
        <v>4047</v>
      </c>
    </row>
    <row r="48" spans="1:158" x14ac:dyDescent="0.2">
      <c r="A48" s="260" t="s">
        <v>3552</v>
      </c>
      <c r="B48" s="192" t="s">
        <v>3553</v>
      </c>
      <c r="C48" s="261" t="s">
        <v>56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238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238">
        <v>0</v>
      </c>
      <c r="Z48" s="266">
        <v>0</v>
      </c>
      <c r="AA48" s="266">
        <v>0</v>
      </c>
      <c r="AB48" s="266">
        <v>0</v>
      </c>
      <c r="AC48" s="266">
        <v>0</v>
      </c>
      <c r="AD48" s="266">
        <v>0</v>
      </c>
      <c r="AE48" s="266">
        <v>0</v>
      </c>
      <c r="AF48" s="266">
        <v>0</v>
      </c>
      <c r="AG48" s="266">
        <v>0</v>
      </c>
      <c r="AH48" s="266">
        <v>0</v>
      </c>
      <c r="AI48" s="266">
        <v>0</v>
      </c>
      <c r="AJ48" s="267">
        <v>0</v>
      </c>
      <c r="AK48" s="195">
        <v>1.8764900000000001E-2</v>
      </c>
      <c r="AL48" s="195">
        <v>1.88697E-2</v>
      </c>
      <c r="AM48" s="195">
        <v>1.8982599999999999E-2</v>
      </c>
      <c r="AN48" s="195">
        <v>1.78824E-2</v>
      </c>
      <c r="AO48" s="195">
        <v>1.8345799999999999E-2</v>
      </c>
      <c r="AP48" s="195">
        <v>2.0747399999999999E-2</v>
      </c>
      <c r="AQ48" s="195">
        <v>2.08174E-2</v>
      </c>
      <c r="AR48" s="195">
        <v>2.3717700000000001E-2</v>
      </c>
      <c r="AS48" s="195">
        <v>2.4522800000000001E-2</v>
      </c>
      <c r="AT48" s="195">
        <v>2.31121E-2</v>
      </c>
      <c r="AU48" s="238">
        <v>2.7796999999999999E-2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 s="195">
        <v>0</v>
      </c>
      <c r="BD48" s="195">
        <v>0</v>
      </c>
      <c r="BE48" s="195">
        <v>0</v>
      </c>
      <c r="BF48" s="238">
        <v>0</v>
      </c>
      <c r="BG48" s="195">
        <f t="shared" si="6"/>
        <v>0</v>
      </c>
      <c r="BH48" s="195">
        <f t="shared" si="7"/>
        <v>0</v>
      </c>
      <c r="BI48" s="195">
        <f t="shared" si="2"/>
        <v>0</v>
      </c>
      <c r="BJ48" s="195">
        <f t="shared" si="8"/>
        <v>0</v>
      </c>
      <c r="BK48" s="195">
        <f t="shared" si="9"/>
        <v>0</v>
      </c>
      <c r="BL48" s="195">
        <f t="shared" si="10"/>
        <v>0</v>
      </c>
      <c r="BM48" s="195">
        <f t="shared" si="3"/>
        <v>0</v>
      </c>
      <c r="BN48" s="195">
        <f t="shared" si="4"/>
        <v>0</v>
      </c>
      <c r="BO48" s="195">
        <f t="shared" si="11"/>
        <v>0</v>
      </c>
      <c r="BP48" s="195">
        <f t="shared" si="12"/>
        <v>0</v>
      </c>
      <c r="BQ48" s="195">
        <f t="shared" si="13"/>
        <v>0</v>
      </c>
      <c r="BR48" s="239">
        <v>1</v>
      </c>
      <c r="BS48" s="195">
        <v>2</v>
      </c>
      <c r="BT48" s="195">
        <v>12</v>
      </c>
      <c r="BU48" s="195">
        <v>16</v>
      </c>
      <c r="BV48" s="195">
        <v>13</v>
      </c>
      <c r="BW48" s="195">
        <v>17</v>
      </c>
      <c r="BX48" s="195">
        <v>2</v>
      </c>
      <c r="BY48" s="195">
        <v>1</v>
      </c>
      <c r="BZ48" s="195">
        <v>9</v>
      </c>
      <c r="CA48" s="195">
        <v>5</v>
      </c>
      <c r="CB48" s="238">
        <v>16</v>
      </c>
      <c r="CC48" s="195">
        <v>66</v>
      </c>
      <c r="CD48" s="195">
        <v>64</v>
      </c>
      <c r="CE48" s="195">
        <v>102</v>
      </c>
      <c r="CF48" s="195">
        <v>115</v>
      </c>
      <c r="CG48" s="195">
        <v>74</v>
      </c>
      <c r="CH48" s="195">
        <v>74</v>
      </c>
      <c r="CI48" s="195">
        <v>50</v>
      </c>
      <c r="CJ48" s="195">
        <v>48</v>
      </c>
      <c r="CK48" s="195">
        <v>50</v>
      </c>
      <c r="CL48" s="195">
        <v>51</v>
      </c>
      <c r="CM48" s="238">
        <v>51</v>
      </c>
      <c r="CN48" s="292">
        <f t="shared" si="16"/>
        <v>1.5151515151515152E-2</v>
      </c>
      <c r="CO48" s="292">
        <f t="shared" si="16"/>
        <v>3.125E-2</v>
      </c>
      <c r="CP48" s="292">
        <f t="shared" si="16"/>
        <v>0.11764705882352941</v>
      </c>
      <c r="CQ48" s="292">
        <f t="shared" si="16"/>
        <v>0.1391304347826087</v>
      </c>
      <c r="CR48" s="292">
        <f t="shared" si="16"/>
        <v>0.17567567567567569</v>
      </c>
      <c r="CS48" s="292">
        <f t="shared" si="16"/>
        <v>0.22972972972972974</v>
      </c>
      <c r="CT48" s="292">
        <f t="shared" si="16"/>
        <v>0.04</v>
      </c>
      <c r="CU48" s="292">
        <f t="shared" si="16"/>
        <v>2.0833333333333332E-2</v>
      </c>
      <c r="CV48" s="292">
        <f t="shared" si="16"/>
        <v>0.18</v>
      </c>
      <c r="CW48" s="292">
        <f t="shared" si="16"/>
        <v>9.8039215686274508E-2</v>
      </c>
      <c r="CX48" s="292">
        <f t="shared" si="16"/>
        <v>0.31372549019607843</v>
      </c>
      <c r="CY48" s="239"/>
      <c r="DJ48" s="239"/>
      <c r="DU48" s="239"/>
      <c r="EE48" s="238"/>
      <c r="EP48" s="238"/>
      <c r="FA48" s="238"/>
      <c r="FB48" s="195" t="s">
        <v>4048</v>
      </c>
    </row>
    <row r="49" spans="1:158" x14ac:dyDescent="0.2">
      <c r="A49" s="268" t="s">
        <v>1051</v>
      </c>
      <c r="B49" s="187" t="s">
        <v>1052</v>
      </c>
      <c r="C49" s="261" t="s">
        <v>56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238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238">
        <v>0</v>
      </c>
      <c r="Z49" s="266">
        <v>0</v>
      </c>
      <c r="AA49" s="266">
        <v>0</v>
      </c>
      <c r="AB49" s="266">
        <v>0</v>
      </c>
      <c r="AC49" s="266">
        <v>0</v>
      </c>
      <c r="AD49" s="266">
        <v>0</v>
      </c>
      <c r="AE49" s="266">
        <v>0</v>
      </c>
      <c r="AF49" s="266">
        <v>0</v>
      </c>
      <c r="AG49" s="266">
        <v>0</v>
      </c>
      <c r="AH49" s="266">
        <v>0</v>
      </c>
      <c r="AI49" s="266">
        <v>0</v>
      </c>
      <c r="AJ49" s="267">
        <v>1</v>
      </c>
      <c r="AK49" s="195">
        <v>1.7738199999999999E-2</v>
      </c>
      <c r="AL49" s="195">
        <v>1.9383399999999999E-2</v>
      </c>
      <c r="AM49" s="195">
        <v>2.0498300000000001E-2</v>
      </c>
      <c r="AN49" s="195">
        <v>2.0781899999999999E-2</v>
      </c>
      <c r="AO49" s="195">
        <v>2.0647100000000002E-2</v>
      </c>
      <c r="AP49" s="195">
        <v>2.1007000000000001E-2</v>
      </c>
      <c r="AQ49" s="195">
        <v>2.1743999999999999E-2</v>
      </c>
      <c r="AR49" s="195">
        <v>2.23486E-2</v>
      </c>
      <c r="AS49" s="195">
        <v>2.14348E-2</v>
      </c>
      <c r="AT49" s="195">
        <v>2.3788900000000002E-2</v>
      </c>
      <c r="AU49" s="238">
        <v>2.7232800000000001E-2</v>
      </c>
      <c r="AV49" s="195">
        <v>0</v>
      </c>
      <c r="AW49" s="195">
        <v>1</v>
      </c>
      <c r="AX49" s="195">
        <v>3</v>
      </c>
      <c r="AY49" s="195">
        <v>3</v>
      </c>
      <c r="AZ49" s="195">
        <v>2</v>
      </c>
      <c r="BA49" s="195">
        <v>1</v>
      </c>
      <c r="BB49" s="195">
        <v>1</v>
      </c>
      <c r="BC49" s="195">
        <v>1</v>
      </c>
      <c r="BD49" s="195">
        <v>1</v>
      </c>
      <c r="BE49" s="195">
        <v>2</v>
      </c>
      <c r="BF49" s="238">
        <v>2</v>
      </c>
      <c r="BG49" s="195">
        <f t="shared" si="6"/>
        <v>0</v>
      </c>
      <c r="BH49" s="195">
        <f t="shared" si="7"/>
        <v>1</v>
      </c>
      <c r="BI49" s="195">
        <f t="shared" si="2"/>
        <v>1</v>
      </c>
      <c r="BJ49" s="195">
        <f t="shared" si="8"/>
        <v>1</v>
      </c>
      <c r="BK49" s="195">
        <f t="shared" si="9"/>
        <v>1</v>
      </c>
      <c r="BL49" s="195">
        <f t="shared" si="10"/>
        <v>1</v>
      </c>
      <c r="BM49" s="195">
        <f t="shared" si="3"/>
        <v>1</v>
      </c>
      <c r="BN49" s="195">
        <f t="shared" si="4"/>
        <v>1</v>
      </c>
      <c r="BO49" s="195">
        <f t="shared" si="11"/>
        <v>1</v>
      </c>
      <c r="BP49" s="195">
        <f t="shared" si="12"/>
        <v>1</v>
      </c>
      <c r="BQ49" s="195">
        <f t="shared" si="13"/>
        <v>1</v>
      </c>
      <c r="BR49" s="239">
        <v>356</v>
      </c>
      <c r="BS49" s="195">
        <v>273</v>
      </c>
      <c r="BT49" s="195">
        <v>296</v>
      </c>
      <c r="BU49" s="195">
        <v>215</v>
      </c>
      <c r="BV49" s="195">
        <v>98</v>
      </c>
      <c r="BW49" s="195">
        <v>147</v>
      </c>
      <c r="BX49" s="195">
        <v>133</v>
      </c>
      <c r="BY49" s="195">
        <v>103</v>
      </c>
      <c r="BZ49" s="195">
        <v>91</v>
      </c>
      <c r="CA49" s="195">
        <v>85</v>
      </c>
      <c r="CB49" s="238">
        <v>235</v>
      </c>
      <c r="CC49" s="195">
        <v>772</v>
      </c>
      <c r="CD49" s="195">
        <v>1185</v>
      </c>
      <c r="CE49" s="195">
        <v>1184</v>
      </c>
      <c r="CF49" s="195">
        <v>832</v>
      </c>
      <c r="CG49" s="195">
        <v>566</v>
      </c>
      <c r="CH49" s="195">
        <v>593</v>
      </c>
      <c r="CI49" s="195">
        <v>693</v>
      </c>
      <c r="CJ49" s="195">
        <v>620</v>
      </c>
      <c r="CK49" s="195">
        <v>666</v>
      </c>
      <c r="CL49" s="195">
        <v>568</v>
      </c>
      <c r="CM49" s="238">
        <v>705</v>
      </c>
      <c r="CN49" s="292">
        <f t="shared" si="16"/>
        <v>0.46113989637305697</v>
      </c>
      <c r="CO49" s="292">
        <f t="shared" si="16"/>
        <v>0.23037974683544304</v>
      </c>
      <c r="CP49" s="292">
        <f t="shared" si="16"/>
        <v>0.25</v>
      </c>
      <c r="CQ49" s="292">
        <f t="shared" si="16"/>
        <v>0.25841346153846156</v>
      </c>
      <c r="CR49" s="292">
        <f t="shared" si="16"/>
        <v>0.17314487632508835</v>
      </c>
      <c r="CS49" s="292">
        <f t="shared" si="16"/>
        <v>0.2478920741989882</v>
      </c>
      <c r="CT49" s="292">
        <f t="shared" si="16"/>
        <v>0.19191919191919191</v>
      </c>
      <c r="CU49" s="292">
        <f t="shared" si="16"/>
        <v>0.16612903225806452</v>
      </c>
      <c r="CV49" s="292">
        <f t="shared" si="16"/>
        <v>0.13663663663663664</v>
      </c>
      <c r="CW49" s="292">
        <f t="shared" si="16"/>
        <v>0.14964788732394366</v>
      </c>
      <c r="CX49" s="292">
        <f t="shared" si="16"/>
        <v>0.33333333333333331</v>
      </c>
      <c r="CY49" s="239"/>
      <c r="DJ49" s="239"/>
      <c r="DU49" s="239"/>
      <c r="EE49" s="238"/>
      <c r="EP49" s="238"/>
      <c r="FA49" s="238"/>
    </row>
    <row r="50" spans="1:158" x14ac:dyDescent="0.2">
      <c r="A50" s="260" t="s">
        <v>3555</v>
      </c>
      <c r="B50" s="192" t="s">
        <v>3556</v>
      </c>
      <c r="C50" s="261" t="s">
        <v>56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N50" s="238"/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Y50" s="238"/>
      <c r="Z50" s="266">
        <v>0</v>
      </c>
      <c r="AA50" s="266">
        <v>0</v>
      </c>
      <c r="AB50" s="266">
        <v>0</v>
      </c>
      <c r="AC50" s="266">
        <v>0</v>
      </c>
      <c r="AD50" s="266">
        <v>0</v>
      </c>
      <c r="AE50" s="266"/>
      <c r="AF50" s="266"/>
      <c r="AG50" s="266"/>
      <c r="AH50" s="266"/>
      <c r="AI50" s="266"/>
      <c r="AJ50" s="267"/>
      <c r="AK50" s="195">
        <v>1.8659200000000001E-2</v>
      </c>
      <c r="AL50" s="195">
        <v>1.9393199999999999E-2</v>
      </c>
      <c r="AM50" s="195">
        <v>1.8328799999999999E-2</v>
      </c>
      <c r="AN50" s="195">
        <v>1.81487E-2</v>
      </c>
      <c r="AO50" s="195">
        <v>1.8042900000000001E-2</v>
      </c>
      <c r="AU50" s="238"/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F50" s="238"/>
      <c r="BG50" s="195">
        <f t="shared" si="6"/>
        <v>0</v>
      </c>
      <c r="BH50" s="195">
        <f t="shared" si="7"/>
        <v>0</v>
      </c>
      <c r="BI50" s="195">
        <f t="shared" si="2"/>
        <v>0</v>
      </c>
      <c r="BJ50" s="195">
        <f t="shared" si="8"/>
        <v>0</v>
      </c>
      <c r="BK50" s="195">
        <f t="shared" si="9"/>
        <v>0</v>
      </c>
      <c r="BR50" s="239">
        <v>44</v>
      </c>
      <c r="BS50" s="195">
        <v>35</v>
      </c>
      <c r="BT50" s="195">
        <v>30</v>
      </c>
      <c r="BU50" s="195">
        <v>46</v>
      </c>
      <c r="BV50" s="195">
        <v>74</v>
      </c>
      <c r="BW50" s="195">
        <v>82</v>
      </c>
      <c r="BX50" s="195">
        <v>140</v>
      </c>
      <c r="BY50" s="195">
        <v>86</v>
      </c>
      <c r="BZ50" s="195">
        <v>161</v>
      </c>
      <c r="CA50" s="195">
        <v>112</v>
      </c>
      <c r="CB50" s="238">
        <v>57</v>
      </c>
      <c r="CC50" s="195">
        <v>77</v>
      </c>
      <c r="CD50" s="195">
        <v>116</v>
      </c>
      <c r="CE50" s="195">
        <v>58</v>
      </c>
      <c r="CF50" s="195">
        <v>79</v>
      </c>
      <c r="CG50" s="195">
        <v>128</v>
      </c>
      <c r="CH50" s="195">
        <v>185</v>
      </c>
      <c r="CI50" s="195">
        <v>225</v>
      </c>
      <c r="CJ50" s="195">
        <v>141</v>
      </c>
      <c r="CK50" s="195">
        <v>241</v>
      </c>
      <c r="CL50" s="195">
        <v>178</v>
      </c>
      <c r="CM50" s="238">
        <v>100</v>
      </c>
      <c r="CN50" s="292">
        <f t="shared" ref="CN50:CX50" si="17">IF(CC50,BR50/CC50,0)</f>
        <v>0.5714285714285714</v>
      </c>
      <c r="CO50" s="292">
        <f t="shared" si="17"/>
        <v>0.30172413793103448</v>
      </c>
      <c r="CP50" s="292">
        <f t="shared" si="17"/>
        <v>0.51724137931034486</v>
      </c>
      <c r="CQ50" s="292">
        <f t="shared" si="17"/>
        <v>0.58227848101265822</v>
      </c>
      <c r="CR50" s="292">
        <f t="shared" si="17"/>
        <v>0.578125</v>
      </c>
      <c r="CS50" s="292">
        <f t="shared" si="17"/>
        <v>0.44324324324324327</v>
      </c>
      <c r="CT50" s="292">
        <f t="shared" si="17"/>
        <v>0.62222222222222223</v>
      </c>
      <c r="CU50" s="292">
        <f t="shared" si="17"/>
        <v>0.60992907801418439</v>
      </c>
      <c r="CV50" s="292">
        <f t="shared" si="17"/>
        <v>0.66804979253112029</v>
      </c>
      <c r="CW50" s="292">
        <f t="shared" si="17"/>
        <v>0.6292134831460674</v>
      </c>
      <c r="CX50" s="292">
        <f t="shared" si="17"/>
        <v>0.56999999999999995</v>
      </c>
      <c r="CY50" s="239"/>
      <c r="DJ50" s="239"/>
      <c r="DU50" s="239"/>
      <c r="EE50" s="238"/>
      <c r="EP50" s="238"/>
      <c r="FA50" s="238"/>
    </row>
    <row r="51" spans="1:158" x14ac:dyDescent="0.2">
      <c r="A51" s="260" t="s">
        <v>3901</v>
      </c>
      <c r="B51" s="192" t="s">
        <v>3902</v>
      </c>
      <c r="C51" s="261" t="s">
        <v>56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238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238">
        <v>0</v>
      </c>
      <c r="Z51" s="266">
        <v>0</v>
      </c>
      <c r="AA51" s="266">
        <v>0</v>
      </c>
      <c r="AB51" s="266">
        <v>0</v>
      </c>
      <c r="AC51" s="266">
        <v>0</v>
      </c>
      <c r="AD51" s="266">
        <v>0</v>
      </c>
      <c r="AE51" s="266">
        <v>0</v>
      </c>
      <c r="AF51" s="266">
        <v>0</v>
      </c>
      <c r="AG51" s="266">
        <v>0</v>
      </c>
      <c r="AH51" s="266">
        <v>0</v>
      </c>
      <c r="AI51" s="266">
        <v>0</v>
      </c>
      <c r="AJ51" s="267">
        <v>0</v>
      </c>
      <c r="AK51" s="195">
        <v>2.4226999999999999E-2</v>
      </c>
      <c r="AL51" s="195">
        <v>2.5222700000000001E-2</v>
      </c>
      <c r="AM51" s="195">
        <v>2.7349700000000001E-2</v>
      </c>
      <c r="AN51" s="195">
        <v>3.0051399999999999E-2</v>
      </c>
      <c r="AO51" s="195">
        <v>2.9851200000000001E-2</v>
      </c>
      <c r="AP51" s="195">
        <v>3.0785799999999999E-2</v>
      </c>
      <c r="AQ51" s="195">
        <v>3.0652599999999999E-2</v>
      </c>
      <c r="AR51" s="195">
        <v>2.74275E-2</v>
      </c>
      <c r="AS51" s="195">
        <v>2.7524199999999999E-2</v>
      </c>
      <c r="AT51" s="195">
        <v>2.8339900000000001E-2</v>
      </c>
      <c r="AU51" s="238">
        <v>2.7946200000000001E-2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 s="195">
        <v>0</v>
      </c>
      <c r="BD51" s="195">
        <v>0</v>
      </c>
      <c r="BE51" s="195">
        <v>0</v>
      </c>
      <c r="BF51" s="238">
        <v>0</v>
      </c>
      <c r="BG51" s="195">
        <f t="shared" si="6"/>
        <v>0</v>
      </c>
      <c r="BH51" s="195">
        <f t="shared" si="7"/>
        <v>0</v>
      </c>
      <c r="BI51" s="195">
        <f t="shared" si="2"/>
        <v>0</v>
      </c>
      <c r="BJ51" s="195">
        <f t="shared" si="8"/>
        <v>0</v>
      </c>
      <c r="BK51" s="195">
        <f t="shared" si="9"/>
        <v>0</v>
      </c>
      <c r="BL51" s="195">
        <f t="shared" si="10"/>
        <v>0</v>
      </c>
      <c r="BM51" s="195">
        <f t="shared" si="3"/>
        <v>0</v>
      </c>
      <c r="BN51" s="195">
        <f t="shared" si="4"/>
        <v>0</v>
      </c>
      <c r="BO51" s="195">
        <f t="shared" si="11"/>
        <v>0</v>
      </c>
      <c r="BP51" s="195">
        <f t="shared" si="12"/>
        <v>0</v>
      </c>
      <c r="BQ51" s="195">
        <f t="shared" si="13"/>
        <v>0</v>
      </c>
      <c r="BR51" s="239">
        <v>7</v>
      </c>
      <c r="BS51" s="195">
        <v>13</v>
      </c>
      <c r="BT51" s="195">
        <v>9</v>
      </c>
      <c r="BU51" s="195">
        <v>4</v>
      </c>
      <c r="BV51" s="195">
        <v>9</v>
      </c>
      <c r="BW51" s="195">
        <v>9</v>
      </c>
      <c r="BX51" s="195">
        <v>6</v>
      </c>
      <c r="BY51" s="195">
        <v>10</v>
      </c>
      <c r="BZ51" s="195">
        <v>8</v>
      </c>
      <c r="CA51" s="195">
        <v>9</v>
      </c>
      <c r="CB51" s="238">
        <v>21</v>
      </c>
      <c r="CC51" s="195">
        <v>181</v>
      </c>
      <c r="CD51" s="195">
        <v>171</v>
      </c>
      <c r="CE51" s="195">
        <v>124</v>
      </c>
      <c r="CF51" s="195">
        <v>66</v>
      </c>
      <c r="CG51" s="195">
        <v>165</v>
      </c>
      <c r="CH51" s="195">
        <v>142</v>
      </c>
      <c r="CI51" s="195">
        <v>101</v>
      </c>
      <c r="CJ51" s="195">
        <v>166</v>
      </c>
      <c r="CK51" s="195">
        <v>121</v>
      </c>
      <c r="CL51" s="195">
        <v>112</v>
      </c>
      <c r="CM51" s="238">
        <v>139</v>
      </c>
      <c r="CN51" s="292">
        <f t="shared" ref="CN51:CX66" si="18">IF(CC51,BR51/CC51,0)</f>
        <v>3.8674033149171269E-2</v>
      </c>
      <c r="CO51" s="292">
        <f t="shared" si="18"/>
        <v>7.6023391812865493E-2</v>
      </c>
      <c r="CP51" s="292">
        <f t="shared" si="18"/>
        <v>7.2580645161290328E-2</v>
      </c>
      <c r="CQ51" s="292">
        <f t="shared" si="18"/>
        <v>6.0606060606060608E-2</v>
      </c>
      <c r="CR51" s="292">
        <f t="shared" si="18"/>
        <v>5.4545454545454543E-2</v>
      </c>
      <c r="CS51" s="292">
        <f t="shared" si="18"/>
        <v>6.3380281690140844E-2</v>
      </c>
      <c r="CT51" s="292">
        <f t="shared" si="18"/>
        <v>5.9405940594059403E-2</v>
      </c>
      <c r="CU51" s="292">
        <f t="shared" si="18"/>
        <v>6.0240963855421686E-2</v>
      </c>
      <c r="CV51" s="292">
        <f t="shared" si="18"/>
        <v>6.6115702479338845E-2</v>
      </c>
      <c r="CW51" s="292">
        <f t="shared" si="18"/>
        <v>8.0357142857142863E-2</v>
      </c>
      <c r="CX51" s="292">
        <f t="shared" si="18"/>
        <v>0.15107913669064749</v>
      </c>
      <c r="CY51" s="239"/>
      <c r="DJ51" s="239"/>
      <c r="DU51" s="239"/>
      <c r="EE51" s="238"/>
      <c r="EP51" s="238"/>
      <c r="FA51" s="238"/>
    </row>
    <row r="52" spans="1:158" x14ac:dyDescent="0.2">
      <c r="A52" s="268" t="s">
        <v>1063</v>
      </c>
      <c r="B52" s="187" t="s">
        <v>1064</v>
      </c>
      <c r="C52" s="261" t="s">
        <v>56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238"/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238"/>
      <c r="Z52" s="266">
        <v>0</v>
      </c>
      <c r="AA52" s="266">
        <v>0</v>
      </c>
      <c r="AB52" s="266">
        <v>0</v>
      </c>
      <c r="AC52" s="266">
        <v>0</v>
      </c>
      <c r="AD52" s="266">
        <v>0</v>
      </c>
      <c r="AE52" s="266">
        <v>0</v>
      </c>
      <c r="AF52" s="266">
        <v>1</v>
      </c>
      <c r="AG52" s="266">
        <v>1</v>
      </c>
      <c r="AH52" s="266">
        <v>1</v>
      </c>
      <c r="AI52" s="266">
        <v>0</v>
      </c>
      <c r="AJ52" s="267"/>
      <c r="AK52" s="195">
        <v>2.2140099999999999E-2</v>
      </c>
      <c r="AL52" s="195">
        <v>2.38728E-2</v>
      </c>
      <c r="AM52" s="195">
        <v>2.5425099999999999E-2</v>
      </c>
      <c r="AN52" s="195">
        <v>2.6174900000000001E-2</v>
      </c>
      <c r="AO52" s="195">
        <v>2.5680399999999999E-2</v>
      </c>
      <c r="AP52" s="195">
        <v>2.63E-2</v>
      </c>
      <c r="AQ52" s="195">
        <v>2.7258299999999999E-2</v>
      </c>
      <c r="AR52" s="195">
        <v>2.7416599999999999E-2</v>
      </c>
      <c r="AS52" s="195">
        <v>2.6817400000000002E-2</v>
      </c>
      <c r="AT52" s="195">
        <v>2.6292099999999999E-2</v>
      </c>
      <c r="AU52" s="238"/>
      <c r="AV52" s="195">
        <v>2</v>
      </c>
      <c r="AW52" s="195">
        <v>2</v>
      </c>
      <c r="AX52" s="195">
        <v>2</v>
      </c>
      <c r="AY52" s="195">
        <v>2</v>
      </c>
      <c r="AZ52" s="195">
        <v>4</v>
      </c>
      <c r="BA52" s="195">
        <v>4</v>
      </c>
      <c r="BB52" s="195">
        <v>3</v>
      </c>
      <c r="BC52" s="195">
        <v>3</v>
      </c>
      <c r="BD52" s="195">
        <v>3</v>
      </c>
      <c r="BE52" s="195">
        <v>3</v>
      </c>
      <c r="BF52" s="238"/>
      <c r="BG52" s="195">
        <f t="shared" si="6"/>
        <v>1</v>
      </c>
      <c r="BH52" s="195">
        <f t="shared" si="7"/>
        <v>1</v>
      </c>
      <c r="BI52" s="195">
        <f t="shared" si="2"/>
        <v>1</v>
      </c>
      <c r="BJ52" s="195">
        <f t="shared" si="8"/>
        <v>1</v>
      </c>
      <c r="BK52" s="195">
        <f t="shared" si="9"/>
        <v>1</v>
      </c>
      <c r="BL52" s="195">
        <f t="shared" si="10"/>
        <v>1</v>
      </c>
      <c r="BM52" s="195">
        <f t="shared" si="3"/>
        <v>1</v>
      </c>
      <c r="BN52" s="195">
        <f t="shared" si="4"/>
        <v>1</v>
      </c>
      <c r="BO52" s="195">
        <f t="shared" si="11"/>
        <v>1</v>
      </c>
      <c r="BP52" s="195">
        <f t="shared" si="12"/>
        <v>1</v>
      </c>
      <c r="BR52" s="239">
        <v>13</v>
      </c>
      <c r="BS52" s="195">
        <v>13</v>
      </c>
      <c r="BT52" s="195">
        <v>31</v>
      </c>
      <c r="BU52" s="195">
        <v>34</v>
      </c>
      <c r="BV52" s="195">
        <v>45</v>
      </c>
      <c r="BW52" s="195">
        <v>30</v>
      </c>
      <c r="BX52" s="195">
        <v>27</v>
      </c>
      <c r="BY52" s="195">
        <v>17</v>
      </c>
      <c r="BZ52" s="195">
        <v>22</v>
      </c>
      <c r="CA52" s="195">
        <v>25</v>
      </c>
      <c r="CB52" s="238">
        <v>34</v>
      </c>
      <c r="CC52" s="195">
        <v>121</v>
      </c>
      <c r="CD52" s="195">
        <v>324</v>
      </c>
      <c r="CE52" s="195">
        <v>258</v>
      </c>
      <c r="CF52" s="195">
        <v>144</v>
      </c>
      <c r="CG52" s="195">
        <v>278</v>
      </c>
      <c r="CH52" s="195">
        <v>202</v>
      </c>
      <c r="CI52" s="195">
        <v>188</v>
      </c>
      <c r="CJ52" s="195">
        <v>153</v>
      </c>
      <c r="CK52" s="195">
        <v>223</v>
      </c>
      <c r="CL52" s="195">
        <v>276</v>
      </c>
      <c r="CM52" s="238">
        <v>107</v>
      </c>
      <c r="CN52" s="292">
        <f t="shared" si="18"/>
        <v>0.10743801652892562</v>
      </c>
      <c r="CO52" s="292">
        <f t="shared" si="18"/>
        <v>4.0123456790123455E-2</v>
      </c>
      <c r="CP52" s="292">
        <f t="shared" si="18"/>
        <v>0.12015503875968993</v>
      </c>
      <c r="CQ52" s="292">
        <f t="shared" si="18"/>
        <v>0.2361111111111111</v>
      </c>
      <c r="CR52" s="292">
        <f t="shared" si="18"/>
        <v>0.16187050359712229</v>
      </c>
      <c r="CS52" s="292">
        <f t="shared" si="18"/>
        <v>0.14851485148514851</v>
      </c>
      <c r="CT52" s="292">
        <f t="shared" si="18"/>
        <v>0.14361702127659576</v>
      </c>
      <c r="CU52" s="292">
        <f t="shared" si="18"/>
        <v>0.1111111111111111</v>
      </c>
      <c r="CV52" s="292">
        <f t="shared" si="18"/>
        <v>9.8654708520179366E-2</v>
      </c>
      <c r="CW52" s="292">
        <f t="shared" si="18"/>
        <v>9.0579710144927536E-2</v>
      </c>
      <c r="CX52" s="292">
        <f t="shared" si="18"/>
        <v>0.31775700934579437</v>
      </c>
      <c r="CY52" s="239"/>
      <c r="DJ52" s="239"/>
      <c r="DU52" s="239"/>
      <c r="EE52" s="238"/>
      <c r="EP52" s="238"/>
      <c r="FA52" s="238"/>
    </row>
    <row r="53" spans="1:158" x14ac:dyDescent="0.2">
      <c r="A53" s="260" t="s">
        <v>3563</v>
      </c>
      <c r="B53" s="192" t="s">
        <v>3564</v>
      </c>
      <c r="C53" s="261" t="s">
        <v>56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238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238">
        <v>1</v>
      </c>
      <c r="Z53" s="266">
        <v>0</v>
      </c>
      <c r="AA53" s="266">
        <v>0</v>
      </c>
      <c r="AB53" s="266">
        <v>0</v>
      </c>
      <c r="AC53" s="266">
        <v>0</v>
      </c>
      <c r="AD53" s="266">
        <v>0</v>
      </c>
      <c r="AE53" s="266">
        <v>0</v>
      </c>
      <c r="AF53" s="266">
        <v>0</v>
      </c>
      <c r="AG53" s="266">
        <v>0</v>
      </c>
      <c r="AH53" s="266">
        <v>0</v>
      </c>
      <c r="AI53" s="266">
        <v>0</v>
      </c>
      <c r="AJ53" s="267">
        <v>0</v>
      </c>
      <c r="AK53" s="195">
        <v>2.7402699999999999E-2</v>
      </c>
      <c r="AL53" s="195">
        <v>2.77652E-2</v>
      </c>
      <c r="AM53" s="195">
        <v>2.9584900000000001E-2</v>
      </c>
      <c r="AN53" s="195">
        <v>2.7746199999999999E-2</v>
      </c>
      <c r="AO53" s="195">
        <v>2.7006100000000002E-2</v>
      </c>
      <c r="AP53" s="195">
        <v>2.88338E-2</v>
      </c>
      <c r="AQ53" s="195">
        <v>2.88285E-2</v>
      </c>
      <c r="AR53" s="195">
        <v>2.9134E-2</v>
      </c>
      <c r="AS53" s="195">
        <v>3.0080599999999999E-2</v>
      </c>
      <c r="AT53" s="195">
        <v>2.80363E-2</v>
      </c>
      <c r="AU53" s="238">
        <v>2.5497599999999999E-2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 s="195">
        <v>0</v>
      </c>
      <c r="BD53" s="195">
        <v>0</v>
      </c>
      <c r="BE53" s="195">
        <v>0</v>
      </c>
      <c r="BF53" s="238">
        <v>0</v>
      </c>
      <c r="BG53" s="195">
        <f t="shared" si="6"/>
        <v>0</v>
      </c>
      <c r="BH53" s="195">
        <f t="shared" si="7"/>
        <v>0</v>
      </c>
      <c r="BI53" s="195">
        <f t="shared" si="2"/>
        <v>0</v>
      </c>
      <c r="BJ53" s="195">
        <f t="shared" si="8"/>
        <v>0</v>
      </c>
      <c r="BK53" s="195">
        <f t="shared" si="9"/>
        <v>0</v>
      </c>
      <c r="BL53" s="195">
        <f t="shared" si="10"/>
        <v>0</v>
      </c>
      <c r="BM53" s="195">
        <f t="shared" si="3"/>
        <v>0</v>
      </c>
      <c r="BN53" s="195">
        <f t="shared" si="4"/>
        <v>0</v>
      </c>
      <c r="BO53" s="195">
        <f t="shared" si="11"/>
        <v>0</v>
      </c>
      <c r="BP53" s="195">
        <f t="shared" si="12"/>
        <v>0</v>
      </c>
      <c r="BQ53" s="195">
        <f t="shared" si="13"/>
        <v>0</v>
      </c>
      <c r="BR53" s="239">
        <v>0</v>
      </c>
      <c r="BS53" s="195">
        <v>0</v>
      </c>
      <c r="BT53" s="195">
        <v>1</v>
      </c>
      <c r="BU53" s="195">
        <v>4</v>
      </c>
      <c r="BV53" s="195">
        <v>16</v>
      </c>
      <c r="BW53" s="195">
        <v>18</v>
      </c>
      <c r="BX53" s="195">
        <v>13</v>
      </c>
      <c r="BY53" s="195">
        <v>9</v>
      </c>
      <c r="BZ53" s="195">
        <v>19</v>
      </c>
      <c r="CA53" s="195">
        <v>25</v>
      </c>
      <c r="CB53" s="238">
        <v>42</v>
      </c>
      <c r="CC53" s="195">
        <v>3</v>
      </c>
      <c r="CD53" s="195">
        <v>3</v>
      </c>
      <c r="CE53" s="195">
        <v>32</v>
      </c>
      <c r="CF53" s="195">
        <v>91</v>
      </c>
      <c r="CG53" s="195">
        <v>144</v>
      </c>
      <c r="CH53" s="195">
        <v>121</v>
      </c>
      <c r="CI53" s="195">
        <v>147</v>
      </c>
      <c r="CJ53" s="195">
        <v>127</v>
      </c>
      <c r="CK53" s="195">
        <v>198</v>
      </c>
      <c r="CL53" s="195">
        <v>188</v>
      </c>
      <c r="CM53" s="238">
        <v>215</v>
      </c>
      <c r="CN53" s="292">
        <f t="shared" si="18"/>
        <v>0</v>
      </c>
      <c r="CO53" s="292">
        <f t="shared" si="18"/>
        <v>0</v>
      </c>
      <c r="CP53" s="292">
        <f t="shared" si="18"/>
        <v>3.125E-2</v>
      </c>
      <c r="CQ53" s="292">
        <f t="shared" si="18"/>
        <v>4.3956043956043959E-2</v>
      </c>
      <c r="CR53" s="292">
        <f t="shared" si="18"/>
        <v>0.1111111111111111</v>
      </c>
      <c r="CS53" s="292">
        <f t="shared" si="18"/>
        <v>0.1487603305785124</v>
      </c>
      <c r="CT53" s="292">
        <f t="shared" si="18"/>
        <v>8.8435374149659865E-2</v>
      </c>
      <c r="CU53" s="292">
        <f t="shared" si="18"/>
        <v>7.0866141732283464E-2</v>
      </c>
      <c r="CV53" s="292">
        <f t="shared" si="18"/>
        <v>9.5959595959595953E-2</v>
      </c>
      <c r="CW53" s="292">
        <f t="shared" si="18"/>
        <v>0.13297872340425532</v>
      </c>
      <c r="CX53" s="292">
        <f t="shared" si="18"/>
        <v>0.19534883720930232</v>
      </c>
      <c r="CY53" s="239"/>
      <c r="DJ53" s="239"/>
      <c r="DU53" s="239"/>
      <c r="EE53" s="238"/>
      <c r="EP53" s="238"/>
      <c r="FA53" s="238"/>
    </row>
    <row r="54" spans="1:158" x14ac:dyDescent="0.2">
      <c r="A54" s="260" t="s">
        <v>3567</v>
      </c>
      <c r="B54" s="192" t="s">
        <v>3568</v>
      </c>
      <c r="C54" s="261" t="s">
        <v>56</v>
      </c>
      <c r="E54" s="195">
        <v>0</v>
      </c>
      <c r="H54" s="195">
        <v>0</v>
      </c>
      <c r="N54" s="238"/>
      <c r="P54" s="195">
        <v>0</v>
      </c>
      <c r="S54" s="195">
        <v>0</v>
      </c>
      <c r="Y54" s="238"/>
      <c r="Z54" s="266"/>
      <c r="AA54" s="266">
        <v>0</v>
      </c>
      <c r="AB54" s="266"/>
      <c r="AC54" s="266"/>
      <c r="AD54" s="266">
        <v>0</v>
      </c>
      <c r="AE54" s="266"/>
      <c r="AF54" s="266"/>
      <c r="AG54" s="266"/>
      <c r="AH54" s="266"/>
      <c r="AI54" s="266"/>
      <c r="AJ54" s="267"/>
      <c r="AL54" s="195">
        <v>2.3372299999999999E-2</v>
      </c>
      <c r="AO54" s="195">
        <v>2.2924099999999999E-2</v>
      </c>
      <c r="AU54" s="238"/>
      <c r="AW54" s="195">
        <v>0</v>
      </c>
      <c r="AZ54" s="195">
        <v>0</v>
      </c>
      <c r="BF54" s="238"/>
      <c r="BH54" s="195">
        <f t="shared" si="7"/>
        <v>0</v>
      </c>
      <c r="BK54" s="195">
        <f t="shared" si="9"/>
        <v>0</v>
      </c>
      <c r="BR54" s="239">
        <v>51</v>
      </c>
      <c r="BS54" s="195">
        <v>19</v>
      </c>
      <c r="BT54" s="195">
        <v>10</v>
      </c>
      <c r="BU54" s="195">
        <v>29</v>
      </c>
      <c r="BV54" s="195">
        <v>43</v>
      </c>
      <c r="BW54" s="195">
        <v>40</v>
      </c>
      <c r="BX54" s="195">
        <v>42</v>
      </c>
      <c r="BY54" s="195">
        <v>17</v>
      </c>
      <c r="BZ54" s="195">
        <v>60</v>
      </c>
      <c r="CA54" s="195">
        <v>9</v>
      </c>
      <c r="CB54" s="238">
        <v>0</v>
      </c>
      <c r="CC54" s="195">
        <v>254</v>
      </c>
      <c r="CD54" s="195">
        <v>235</v>
      </c>
      <c r="CE54" s="195">
        <v>166</v>
      </c>
      <c r="CF54" s="195">
        <v>218</v>
      </c>
      <c r="CG54" s="195">
        <v>259</v>
      </c>
      <c r="CH54" s="195">
        <v>233</v>
      </c>
      <c r="CI54" s="195">
        <v>326</v>
      </c>
      <c r="CJ54" s="195">
        <v>164</v>
      </c>
      <c r="CK54" s="195">
        <v>208</v>
      </c>
      <c r="CL54" s="195">
        <v>54</v>
      </c>
      <c r="CM54" s="238">
        <v>4</v>
      </c>
      <c r="CN54" s="292">
        <f t="shared" si="18"/>
        <v>0.20078740157480315</v>
      </c>
      <c r="CO54" s="292">
        <f t="shared" si="18"/>
        <v>8.085106382978724E-2</v>
      </c>
      <c r="CP54" s="292">
        <f t="shared" si="18"/>
        <v>6.0240963855421686E-2</v>
      </c>
      <c r="CQ54" s="292">
        <f t="shared" si="18"/>
        <v>0.13302752293577982</v>
      </c>
      <c r="CR54" s="292">
        <f t="shared" si="18"/>
        <v>0.16602316602316602</v>
      </c>
      <c r="CS54" s="292">
        <f t="shared" si="18"/>
        <v>0.17167381974248927</v>
      </c>
      <c r="CT54" s="292">
        <f t="shared" si="18"/>
        <v>0.12883435582822086</v>
      </c>
      <c r="CU54" s="292">
        <f t="shared" si="18"/>
        <v>0.10365853658536585</v>
      </c>
      <c r="CV54" s="292">
        <f t="shared" si="18"/>
        <v>0.28846153846153844</v>
      </c>
      <c r="CW54" s="292">
        <f t="shared" si="18"/>
        <v>0.16666666666666666</v>
      </c>
      <c r="CX54" s="292">
        <f t="shared" si="18"/>
        <v>0</v>
      </c>
      <c r="CY54" s="239"/>
      <c r="DJ54" s="239"/>
      <c r="DU54" s="239"/>
      <c r="EE54" s="238"/>
      <c r="EP54" s="238"/>
      <c r="FA54" s="238"/>
    </row>
    <row r="55" spans="1:158" x14ac:dyDescent="0.2">
      <c r="A55" s="260" t="s">
        <v>3569</v>
      </c>
      <c r="B55" s="192" t="s">
        <v>3570</v>
      </c>
      <c r="C55" s="261" t="s">
        <v>56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238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238">
        <v>0</v>
      </c>
      <c r="Z55" s="266">
        <v>0</v>
      </c>
      <c r="AA55" s="266">
        <v>0</v>
      </c>
      <c r="AB55" s="266">
        <v>0</v>
      </c>
      <c r="AC55" s="266">
        <v>0</v>
      </c>
      <c r="AD55" s="266">
        <v>0</v>
      </c>
      <c r="AE55" s="266">
        <v>0</v>
      </c>
      <c r="AF55" s="266">
        <v>0</v>
      </c>
      <c r="AG55" s="266">
        <v>0</v>
      </c>
      <c r="AH55" s="266">
        <v>0</v>
      </c>
      <c r="AI55" s="266">
        <v>0</v>
      </c>
      <c r="AJ55" s="267">
        <v>0</v>
      </c>
      <c r="AK55" s="195">
        <v>2.4072E-2</v>
      </c>
      <c r="AL55" s="195">
        <v>2.3740500000000001E-2</v>
      </c>
      <c r="AM55" s="195">
        <v>2.2899599999999999E-2</v>
      </c>
      <c r="AN55" s="195">
        <v>1.8319200000000001E-2</v>
      </c>
      <c r="AO55" s="195">
        <v>1.74162E-2</v>
      </c>
      <c r="AP55" s="195">
        <v>1.7144E-2</v>
      </c>
      <c r="AQ55" s="195">
        <v>1.68664E-2</v>
      </c>
      <c r="AR55" s="195">
        <v>1.7377799999999999E-2</v>
      </c>
      <c r="AS55" s="195">
        <v>1.8652700000000001E-2</v>
      </c>
      <c r="AT55" s="195">
        <v>1.8476200000000002E-2</v>
      </c>
      <c r="AU55" s="238">
        <v>2.1620899999999998E-2</v>
      </c>
      <c r="AV55" s="195">
        <v>1</v>
      </c>
      <c r="AW55" s="195">
        <v>1</v>
      </c>
      <c r="AX55" s="195">
        <v>1</v>
      </c>
      <c r="AY55" s="195">
        <v>1</v>
      </c>
      <c r="AZ55" s="195">
        <v>1</v>
      </c>
      <c r="BA55" s="195">
        <v>1</v>
      </c>
      <c r="BB55" s="195">
        <v>1</v>
      </c>
      <c r="BC55" s="195">
        <v>1</v>
      </c>
      <c r="BD55" s="195">
        <v>2</v>
      </c>
      <c r="BE55" s="195">
        <v>1</v>
      </c>
      <c r="BF55" s="238">
        <v>1</v>
      </c>
      <c r="BG55" s="195">
        <f t="shared" si="6"/>
        <v>1</v>
      </c>
      <c r="BH55" s="195">
        <f t="shared" si="7"/>
        <v>1</v>
      </c>
      <c r="BI55" s="195">
        <f t="shared" si="2"/>
        <v>1</v>
      </c>
      <c r="BJ55" s="195">
        <f t="shared" si="8"/>
        <v>1</v>
      </c>
      <c r="BK55" s="195">
        <f t="shared" si="9"/>
        <v>1</v>
      </c>
      <c r="BL55" s="195">
        <f t="shared" si="10"/>
        <v>1</v>
      </c>
      <c r="BM55" s="195">
        <f t="shared" si="3"/>
        <v>1</v>
      </c>
      <c r="BN55" s="195">
        <f t="shared" si="4"/>
        <v>1</v>
      </c>
      <c r="BO55" s="195">
        <f t="shared" si="11"/>
        <v>1</v>
      </c>
      <c r="BP55" s="195">
        <f t="shared" si="12"/>
        <v>1</v>
      </c>
      <c r="BQ55" s="195">
        <f t="shared" si="13"/>
        <v>1</v>
      </c>
      <c r="BR55" s="239">
        <v>3</v>
      </c>
      <c r="BS55" s="195">
        <v>5</v>
      </c>
      <c r="BT55" s="195">
        <v>1</v>
      </c>
      <c r="BU55" s="195">
        <v>7</v>
      </c>
      <c r="BV55" s="195">
        <v>14</v>
      </c>
      <c r="BW55" s="195">
        <v>5</v>
      </c>
      <c r="BX55" s="195">
        <v>12</v>
      </c>
      <c r="BY55" s="195">
        <v>14</v>
      </c>
      <c r="BZ55" s="195">
        <v>26</v>
      </c>
      <c r="CA55" s="195">
        <v>7</v>
      </c>
      <c r="CB55" s="238">
        <v>14</v>
      </c>
      <c r="CC55" s="195">
        <v>27</v>
      </c>
      <c r="CD55" s="195">
        <v>52</v>
      </c>
      <c r="CE55" s="195">
        <v>18</v>
      </c>
      <c r="CF55" s="195">
        <v>85</v>
      </c>
      <c r="CG55" s="195">
        <v>127</v>
      </c>
      <c r="CH55" s="195">
        <v>92</v>
      </c>
      <c r="CI55" s="195">
        <v>114</v>
      </c>
      <c r="CJ55" s="195">
        <v>147</v>
      </c>
      <c r="CK55" s="195">
        <v>123</v>
      </c>
      <c r="CL55" s="195">
        <v>80</v>
      </c>
      <c r="CM55" s="238">
        <v>113</v>
      </c>
      <c r="CN55" s="292">
        <f t="shared" si="18"/>
        <v>0.1111111111111111</v>
      </c>
      <c r="CO55" s="292">
        <f t="shared" si="18"/>
        <v>9.6153846153846159E-2</v>
      </c>
      <c r="CP55" s="292">
        <f t="shared" si="18"/>
        <v>5.5555555555555552E-2</v>
      </c>
      <c r="CQ55" s="292">
        <f t="shared" si="18"/>
        <v>8.2352941176470587E-2</v>
      </c>
      <c r="CR55" s="292">
        <f t="shared" si="18"/>
        <v>0.11023622047244094</v>
      </c>
      <c r="CS55" s="292">
        <f t="shared" si="18"/>
        <v>5.434782608695652E-2</v>
      </c>
      <c r="CT55" s="292">
        <f t="shared" si="18"/>
        <v>0.10526315789473684</v>
      </c>
      <c r="CU55" s="292">
        <f t="shared" si="18"/>
        <v>9.5238095238095233E-2</v>
      </c>
      <c r="CV55" s="292">
        <f t="shared" si="18"/>
        <v>0.21138211382113822</v>
      </c>
      <c r="CW55" s="292">
        <f t="shared" si="18"/>
        <v>8.7499999999999994E-2</v>
      </c>
      <c r="CX55" s="292">
        <f t="shared" si="18"/>
        <v>0.12389380530973451</v>
      </c>
      <c r="CY55" s="239"/>
      <c r="DJ55" s="239"/>
      <c r="DU55" s="239"/>
      <c r="EE55" s="238"/>
      <c r="EP55" s="238"/>
      <c r="FA55" s="238"/>
    </row>
    <row r="56" spans="1:158" x14ac:dyDescent="0.2">
      <c r="A56" s="260" t="s">
        <v>3571</v>
      </c>
      <c r="B56" s="192" t="s">
        <v>4050</v>
      </c>
      <c r="C56" s="261" t="s">
        <v>56</v>
      </c>
      <c r="D56" s="195">
        <v>0</v>
      </c>
      <c r="E56" s="195">
        <v>0</v>
      </c>
      <c r="F56" s="195">
        <v>1</v>
      </c>
      <c r="G56" s="195">
        <v>1</v>
      </c>
      <c r="H56" s="195">
        <v>1</v>
      </c>
      <c r="I56" s="195">
        <v>1</v>
      </c>
      <c r="J56" s="195">
        <v>1</v>
      </c>
      <c r="K56" s="195">
        <v>1</v>
      </c>
      <c r="L56" s="195">
        <v>1</v>
      </c>
      <c r="M56" s="195">
        <v>0</v>
      </c>
      <c r="N56" s="238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1</v>
      </c>
      <c r="T56" s="195">
        <v>1</v>
      </c>
      <c r="U56" s="195">
        <v>1</v>
      </c>
      <c r="V56" s="195">
        <v>1</v>
      </c>
      <c r="W56" s="195">
        <v>1</v>
      </c>
      <c r="X56" s="195">
        <v>1</v>
      </c>
      <c r="Y56" s="238">
        <v>1</v>
      </c>
      <c r="Z56" s="266">
        <v>0</v>
      </c>
      <c r="AA56" s="266">
        <v>0</v>
      </c>
      <c r="AB56" s="266">
        <v>0</v>
      </c>
      <c r="AC56" s="266">
        <v>1</v>
      </c>
      <c r="AD56" s="266">
        <v>1</v>
      </c>
      <c r="AE56" s="266">
        <v>1</v>
      </c>
      <c r="AF56" s="266">
        <v>1</v>
      </c>
      <c r="AG56" s="266">
        <v>1</v>
      </c>
      <c r="AH56" s="266">
        <v>1</v>
      </c>
      <c r="AI56" s="266">
        <v>1</v>
      </c>
      <c r="AJ56" s="267">
        <v>1</v>
      </c>
      <c r="AK56" s="195">
        <v>2.0953800000000002E-2</v>
      </c>
      <c r="AL56" s="195">
        <v>1.9270300000000001E-2</v>
      </c>
      <c r="AM56" s="195">
        <v>1.98931E-2</v>
      </c>
      <c r="AN56" s="195">
        <v>1.9850699999999999E-2</v>
      </c>
      <c r="AO56" s="195">
        <v>2.0202899999999999E-2</v>
      </c>
      <c r="AP56" s="195">
        <v>2.0894099999999999E-2</v>
      </c>
      <c r="AQ56" s="195">
        <v>2.0780799999999999E-2</v>
      </c>
      <c r="AR56" s="195">
        <v>2.22247E-2</v>
      </c>
      <c r="AS56" s="195">
        <v>2.2562499999999999E-2</v>
      </c>
      <c r="AT56" s="195">
        <v>2.79493E-2</v>
      </c>
      <c r="AU56" s="238">
        <v>3.00705E-2</v>
      </c>
      <c r="AV56" s="195">
        <v>1</v>
      </c>
      <c r="AW56" s="195">
        <v>1</v>
      </c>
      <c r="AX56" s="195">
        <v>1</v>
      </c>
      <c r="AY56" s="195">
        <v>1</v>
      </c>
      <c r="AZ56" s="195">
        <v>1</v>
      </c>
      <c r="BA56" s="195">
        <v>1</v>
      </c>
      <c r="BB56" s="195">
        <v>1</v>
      </c>
      <c r="BC56" s="195">
        <v>3</v>
      </c>
      <c r="BD56" s="195">
        <v>9</v>
      </c>
      <c r="BE56" s="195">
        <v>10</v>
      </c>
      <c r="BF56" s="238">
        <v>18</v>
      </c>
      <c r="BG56" s="195">
        <f t="shared" si="6"/>
        <v>1</v>
      </c>
      <c r="BH56" s="195">
        <f t="shared" si="7"/>
        <v>1</v>
      </c>
      <c r="BI56" s="195">
        <f t="shared" si="2"/>
        <v>1</v>
      </c>
      <c r="BJ56" s="195">
        <f t="shared" si="8"/>
        <v>1</v>
      </c>
      <c r="BK56" s="195">
        <f t="shared" si="9"/>
        <v>1</v>
      </c>
      <c r="BL56" s="195">
        <f t="shared" si="10"/>
        <v>1</v>
      </c>
      <c r="BM56" s="195">
        <f t="shared" si="3"/>
        <v>1</v>
      </c>
      <c r="BN56" s="195">
        <f t="shared" si="4"/>
        <v>1</v>
      </c>
      <c r="BO56" s="195">
        <f t="shared" si="11"/>
        <v>1</v>
      </c>
      <c r="BP56" s="195">
        <f t="shared" si="12"/>
        <v>1</v>
      </c>
      <c r="BQ56" s="195">
        <f t="shared" si="13"/>
        <v>1</v>
      </c>
      <c r="BR56" s="239">
        <v>3204</v>
      </c>
      <c r="BS56" s="195">
        <v>3985</v>
      </c>
      <c r="BT56" s="195">
        <v>2298</v>
      </c>
      <c r="BU56" s="195">
        <v>1213</v>
      </c>
      <c r="BV56" s="195">
        <v>847</v>
      </c>
      <c r="BW56" s="195">
        <v>819</v>
      </c>
      <c r="BX56" s="195">
        <v>658</v>
      </c>
      <c r="BY56" s="195">
        <v>731</v>
      </c>
      <c r="BZ56" s="195">
        <v>770</v>
      </c>
      <c r="CA56" s="195">
        <v>581</v>
      </c>
      <c r="CB56" s="238">
        <v>752</v>
      </c>
      <c r="CC56" s="195">
        <v>11689</v>
      </c>
      <c r="CD56" s="195">
        <v>14436</v>
      </c>
      <c r="CE56" s="195">
        <v>10637</v>
      </c>
      <c r="CF56" s="195">
        <v>6149</v>
      </c>
      <c r="CG56" s="195">
        <v>4793</v>
      </c>
      <c r="CH56" s="195">
        <v>5015</v>
      </c>
      <c r="CI56" s="195">
        <v>3881</v>
      </c>
      <c r="CJ56" s="195">
        <v>3731</v>
      </c>
      <c r="CK56" s="195">
        <v>3715</v>
      </c>
      <c r="CL56" s="195">
        <v>2988</v>
      </c>
      <c r="CM56" s="238">
        <v>2828</v>
      </c>
      <c r="CN56" s="292">
        <f t="shared" si="18"/>
        <v>0.27410385832834289</v>
      </c>
      <c r="CO56" s="292">
        <f t="shared" si="18"/>
        <v>0.2760459961208091</v>
      </c>
      <c r="CP56" s="292">
        <f t="shared" si="18"/>
        <v>0.2160383566795149</v>
      </c>
      <c r="CQ56" s="292">
        <f t="shared" si="18"/>
        <v>0.19726784843063913</v>
      </c>
      <c r="CR56" s="292">
        <f t="shared" si="18"/>
        <v>0.17671604423117046</v>
      </c>
      <c r="CS56" s="292">
        <f t="shared" si="18"/>
        <v>0.16331006979062812</v>
      </c>
      <c r="CT56" s="292">
        <f t="shared" si="18"/>
        <v>0.16954393197629478</v>
      </c>
      <c r="CU56" s="292">
        <f t="shared" si="18"/>
        <v>0.19592602519431787</v>
      </c>
      <c r="CV56" s="292">
        <f t="shared" si="18"/>
        <v>0.2072678331090175</v>
      </c>
      <c r="CW56" s="292">
        <f t="shared" si="18"/>
        <v>0.19444444444444445</v>
      </c>
      <c r="CX56" s="292">
        <f t="shared" si="18"/>
        <v>0.26591230551626593</v>
      </c>
      <c r="CY56" s="239"/>
      <c r="DJ56" s="239"/>
      <c r="DU56" s="239"/>
      <c r="EE56" s="238"/>
      <c r="EI56" s="195">
        <v>8.6834499999999995E-2</v>
      </c>
      <c r="EJ56" s="195">
        <v>9.1102100000000005E-2</v>
      </c>
      <c r="EK56" s="195">
        <v>7.1564799999999998E-2</v>
      </c>
      <c r="EL56" s="195">
        <v>7.1595900000000004E-2</v>
      </c>
      <c r="EM56" s="195">
        <v>7.4898500000000007E-2</v>
      </c>
      <c r="EN56" s="195">
        <v>6.6626099999999994E-2</v>
      </c>
      <c r="EO56" s="195">
        <v>7.8635899999999995E-2</v>
      </c>
      <c r="EP56" s="238">
        <v>8.3907999999999996E-2</v>
      </c>
      <c r="ET56" s="195">
        <v>16</v>
      </c>
      <c r="EU56" s="195">
        <v>26</v>
      </c>
      <c r="EV56" s="195">
        <v>4</v>
      </c>
      <c r="EW56" s="195">
        <v>8</v>
      </c>
      <c r="EX56" s="195">
        <v>8</v>
      </c>
      <c r="EY56" s="195">
        <v>20</v>
      </c>
      <c r="EZ56" s="195">
        <v>11</v>
      </c>
      <c r="FA56" s="238">
        <v>53</v>
      </c>
      <c r="FB56" s="195" t="s">
        <v>4051</v>
      </c>
    </row>
    <row r="57" spans="1:158" x14ac:dyDescent="0.2">
      <c r="A57" s="260" t="s">
        <v>3575</v>
      </c>
      <c r="B57" s="192" t="s">
        <v>3576</v>
      </c>
      <c r="C57" s="261" t="s">
        <v>56</v>
      </c>
      <c r="E57" s="195">
        <v>0</v>
      </c>
      <c r="F57" s="195">
        <v>0</v>
      </c>
      <c r="N57" s="238"/>
      <c r="P57" s="195">
        <v>0</v>
      </c>
      <c r="Q57" s="195">
        <v>0</v>
      </c>
      <c r="Y57" s="238"/>
      <c r="Z57" s="266"/>
      <c r="AA57" s="266">
        <v>0</v>
      </c>
      <c r="AB57" s="266">
        <v>0</v>
      </c>
      <c r="AC57" s="266"/>
      <c r="AD57" s="266"/>
      <c r="AE57" s="266"/>
      <c r="AF57" s="266"/>
      <c r="AG57" s="266"/>
      <c r="AH57" s="266"/>
      <c r="AI57" s="266"/>
      <c r="AJ57" s="267"/>
      <c r="AL57" s="195">
        <v>1.9813500000000001E-2</v>
      </c>
      <c r="AM57" s="195">
        <v>2.07006E-2</v>
      </c>
      <c r="AU57" s="238"/>
      <c r="AW57" s="195">
        <v>1</v>
      </c>
      <c r="AX57" s="195">
        <v>1</v>
      </c>
      <c r="BF57" s="238"/>
      <c r="BH57" s="195">
        <f t="shared" si="7"/>
        <v>1</v>
      </c>
      <c r="BI57" s="195">
        <f t="shared" si="2"/>
        <v>1</v>
      </c>
      <c r="BR57" s="239">
        <v>36</v>
      </c>
      <c r="BS57" s="195">
        <v>33</v>
      </c>
      <c r="BT57" s="195">
        <v>14</v>
      </c>
      <c r="BU57" s="195">
        <v>37</v>
      </c>
      <c r="BV57" s="195">
        <v>61</v>
      </c>
      <c r="BW57" s="195">
        <v>27</v>
      </c>
      <c r="BX57" s="195">
        <v>27</v>
      </c>
      <c r="BY57" s="195">
        <v>28</v>
      </c>
      <c r="BZ57" s="195">
        <v>14</v>
      </c>
      <c r="CA57" s="195">
        <v>7</v>
      </c>
      <c r="CB57" s="238">
        <v>4</v>
      </c>
      <c r="CC57" s="195">
        <v>219</v>
      </c>
      <c r="CD57" s="195">
        <v>396</v>
      </c>
      <c r="CE57" s="195">
        <v>267</v>
      </c>
      <c r="CF57" s="195">
        <v>327</v>
      </c>
      <c r="CG57" s="195">
        <v>431</v>
      </c>
      <c r="CH57" s="195">
        <v>237</v>
      </c>
      <c r="CI57" s="195">
        <v>258</v>
      </c>
      <c r="CJ57" s="195">
        <v>276</v>
      </c>
      <c r="CK57" s="195">
        <v>211</v>
      </c>
      <c r="CL57" s="195">
        <v>187</v>
      </c>
      <c r="CM57" s="238">
        <v>89</v>
      </c>
      <c r="CN57" s="292">
        <f t="shared" si="18"/>
        <v>0.16438356164383561</v>
      </c>
      <c r="CO57" s="292">
        <f t="shared" si="18"/>
        <v>8.3333333333333329E-2</v>
      </c>
      <c r="CP57" s="292">
        <f t="shared" si="18"/>
        <v>5.2434456928838954E-2</v>
      </c>
      <c r="CQ57" s="292">
        <f t="shared" si="18"/>
        <v>0.11314984709480122</v>
      </c>
      <c r="CR57" s="292">
        <f t="shared" si="18"/>
        <v>0.14153132250580047</v>
      </c>
      <c r="CS57" s="292">
        <f t="shared" si="18"/>
        <v>0.11392405063291139</v>
      </c>
      <c r="CT57" s="292">
        <f t="shared" si="18"/>
        <v>0.10465116279069768</v>
      </c>
      <c r="CU57" s="292">
        <f t="shared" si="18"/>
        <v>0.10144927536231885</v>
      </c>
      <c r="CV57" s="292">
        <f t="shared" si="18"/>
        <v>6.6350710900473939E-2</v>
      </c>
      <c r="CW57" s="292">
        <f t="shared" si="18"/>
        <v>3.7433155080213901E-2</v>
      </c>
      <c r="CX57" s="292">
        <f t="shared" si="18"/>
        <v>4.49438202247191E-2</v>
      </c>
      <c r="CY57" s="239"/>
      <c r="DJ57" s="239"/>
      <c r="DU57" s="239"/>
      <c r="EE57" s="238"/>
      <c r="EP57" s="238"/>
      <c r="FA57" s="238"/>
    </row>
    <row r="58" spans="1:158" x14ac:dyDescent="0.2">
      <c r="A58" s="268" t="s">
        <v>4052</v>
      </c>
      <c r="B58" s="187" t="s">
        <v>1050</v>
      </c>
      <c r="C58" s="261" t="s">
        <v>56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238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238">
        <v>0</v>
      </c>
      <c r="Z58" s="266">
        <v>0</v>
      </c>
      <c r="AA58" s="266">
        <v>0</v>
      </c>
      <c r="AB58" s="266">
        <v>0</v>
      </c>
      <c r="AC58" s="266">
        <v>0</v>
      </c>
      <c r="AD58" s="266">
        <v>0</v>
      </c>
      <c r="AE58" s="266">
        <v>0</v>
      </c>
      <c r="AF58" s="266">
        <v>0</v>
      </c>
      <c r="AG58" s="266">
        <v>0</v>
      </c>
      <c r="AH58" s="266">
        <v>0</v>
      </c>
      <c r="AI58" s="266">
        <v>0</v>
      </c>
      <c r="AJ58" s="267">
        <v>0</v>
      </c>
      <c r="AK58" s="195">
        <v>2.0066400000000002E-2</v>
      </c>
      <c r="AL58" s="195">
        <v>2.0102999999999999E-2</v>
      </c>
      <c r="AM58" s="195">
        <v>2.1238099999999999E-2</v>
      </c>
      <c r="AN58" s="195">
        <v>1.9531699999999999E-2</v>
      </c>
      <c r="AO58" s="195">
        <v>2.1453300000000002E-2</v>
      </c>
      <c r="AP58" s="195">
        <v>3.1042500000000001E-2</v>
      </c>
      <c r="AQ58" s="195">
        <v>1.9222599999999999E-2</v>
      </c>
      <c r="AR58" s="195">
        <v>1.9633299999999999E-2</v>
      </c>
      <c r="AS58" s="195">
        <v>2.0736399999999999E-2</v>
      </c>
      <c r="AT58" s="195">
        <v>2.13565E-2</v>
      </c>
      <c r="AU58" s="238">
        <v>2.15681E-2</v>
      </c>
      <c r="AV58" s="195">
        <v>0</v>
      </c>
      <c r="AW58" s="195">
        <v>0</v>
      </c>
      <c r="AX58" s="195">
        <v>0</v>
      </c>
      <c r="AY58" s="195">
        <v>0</v>
      </c>
      <c r="AZ58" s="195">
        <v>2</v>
      </c>
      <c r="BA58" s="195">
        <v>2</v>
      </c>
      <c r="BB58" s="195">
        <v>2</v>
      </c>
      <c r="BC58" s="195">
        <v>4</v>
      </c>
      <c r="BD58" s="195">
        <v>3</v>
      </c>
      <c r="BE58" s="195">
        <v>3</v>
      </c>
      <c r="BF58" s="238">
        <v>2</v>
      </c>
      <c r="BG58" s="195">
        <f t="shared" si="6"/>
        <v>0</v>
      </c>
      <c r="BH58" s="195">
        <f t="shared" si="7"/>
        <v>0</v>
      </c>
      <c r="BI58" s="195">
        <f t="shared" si="2"/>
        <v>0</v>
      </c>
      <c r="BJ58" s="195">
        <f t="shared" si="8"/>
        <v>0</v>
      </c>
      <c r="BK58" s="195">
        <f t="shared" si="9"/>
        <v>1</v>
      </c>
      <c r="BL58" s="195">
        <f t="shared" si="10"/>
        <v>1</v>
      </c>
      <c r="BM58" s="195">
        <f t="shared" si="3"/>
        <v>1</v>
      </c>
      <c r="BN58" s="195">
        <f t="shared" si="4"/>
        <v>1</v>
      </c>
      <c r="BO58" s="195">
        <f t="shared" si="11"/>
        <v>1</v>
      </c>
      <c r="BP58" s="195">
        <f t="shared" si="12"/>
        <v>1</v>
      </c>
      <c r="BQ58" s="195">
        <f t="shared" si="13"/>
        <v>1</v>
      </c>
      <c r="BR58" s="239">
        <v>50</v>
      </c>
      <c r="BS58" s="195">
        <v>64</v>
      </c>
      <c r="BT58" s="195">
        <v>57</v>
      </c>
      <c r="BU58" s="195">
        <v>43</v>
      </c>
      <c r="BV58" s="195">
        <v>31</v>
      </c>
      <c r="BW58" s="195">
        <v>44</v>
      </c>
      <c r="BX58" s="195">
        <v>28</v>
      </c>
      <c r="BY58" s="195">
        <v>17</v>
      </c>
      <c r="BZ58" s="195">
        <v>50</v>
      </c>
      <c r="CA58" s="195">
        <v>38</v>
      </c>
      <c r="CB58" s="238">
        <v>11</v>
      </c>
      <c r="CC58" s="195">
        <v>449</v>
      </c>
      <c r="CD58" s="195">
        <v>630</v>
      </c>
      <c r="CE58" s="195">
        <v>564</v>
      </c>
      <c r="CF58" s="195">
        <v>411</v>
      </c>
      <c r="CG58" s="195">
        <v>330</v>
      </c>
      <c r="CH58" s="195">
        <v>338</v>
      </c>
      <c r="CI58" s="195">
        <v>165</v>
      </c>
      <c r="CJ58" s="195">
        <v>192</v>
      </c>
      <c r="CK58" s="195">
        <v>285</v>
      </c>
      <c r="CL58" s="195">
        <v>218</v>
      </c>
      <c r="CM58" s="238">
        <v>128</v>
      </c>
      <c r="CN58" s="292">
        <f t="shared" si="18"/>
        <v>0.111358574610245</v>
      </c>
      <c r="CO58" s="292">
        <f t="shared" si="18"/>
        <v>0.10158730158730159</v>
      </c>
      <c r="CP58" s="292">
        <f t="shared" si="18"/>
        <v>0.10106382978723404</v>
      </c>
      <c r="CQ58" s="292">
        <f t="shared" si="18"/>
        <v>0.10462287104622871</v>
      </c>
      <c r="CR58" s="292">
        <f t="shared" si="18"/>
        <v>9.3939393939393934E-2</v>
      </c>
      <c r="CS58" s="292">
        <f t="shared" si="18"/>
        <v>0.13017751479289941</v>
      </c>
      <c r="CT58" s="292">
        <f t="shared" si="18"/>
        <v>0.16969696969696971</v>
      </c>
      <c r="CU58" s="292">
        <f t="shared" si="18"/>
        <v>8.8541666666666671E-2</v>
      </c>
      <c r="CV58" s="292">
        <f t="shared" si="18"/>
        <v>0.17543859649122806</v>
      </c>
      <c r="CW58" s="292">
        <f t="shared" si="18"/>
        <v>0.1743119266055046</v>
      </c>
      <c r="CX58" s="292">
        <f t="shared" si="18"/>
        <v>8.59375E-2</v>
      </c>
      <c r="CY58" s="239"/>
      <c r="DJ58" s="239"/>
      <c r="DU58" s="239"/>
      <c r="EE58" s="238"/>
      <c r="EP58" s="238"/>
      <c r="FA58" s="238"/>
    </row>
    <row r="59" spans="1:158" x14ac:dyDescent="0.2">
      <c r="A59" s="260" t="s">
        <v>3577</v>
      </c>
      <c r="B59" s="192" t="s">
        <v>3578</v>
      </c>
      <c r="C59" s="261" t="s">
        <v>56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238"/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238"/>
      <c r="Z59" s="266"/>
      <c r="AA59" s="266">
        <v>0</v>
      </c>
      <c r="AB59" s="266">
        <v>0</v>
      </c>
      <c r="AC59" s="266">
        <v>0</v>
      </c>
      <c r="AD59" s="266">
        <v>0</v>
      </c>
      <c r="AE59" s="266">
        <v>0</v>
      </c>
      <c r="AF59" s="266">
        <v>0</v>
      </c>
      <c r="AG59" s="266">
        <v>0</v>
      </c>
      <c r="AH59" s="266">
        <v>0</v>
      </c>
      <c r="AI59" s="266">
        <v>0</v>
      </c>
      <c r="AJ59" s="267"/>
      <c r="AL59" s="195">
        <v>2.1702099999999998E-2</v>
      </c>
      <c r="AM59" s="195">
        <v>2.2042099999999998E-2</v>
      </c>
      <c r="AN59" s="195">
        <v>2.3742900000000001E-2</v>
      </c>
      <c r="AO59" s="195">
        <v>2.29737E-2</v>
      </c>
      <c r="AP59" s="195">
        <v>2.3401499999999999E-2</v>
      </c>
      <c r="AQ59" s="195">
        <v>2.4273300000000001E-2</v>
      </c>
      <c r="AR59" s="195">
        <v>2.4679799999999998E-2</v>
      </c>
      <c r="AS59" s="195">
        <v>2.3638699999999999E-2</v>
      </c>
      <c r="AT59" s="195">
        <v>2.2806400000000001E-2</v>
      </c>
      <c r="AU59" s="238"/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1</v>
      </c>
      <c r="BC59" s="195">
        <v>0</v>
      </c>
      <c r="BD59" s="195">
        <v>1</v>
      </c>
      <c r="BE59" s="195">
        <v>3</v>
      </c>
      <c r="BF59" s="238">
        <v>3</v>
      </c>
      <c r="BG59" s="195">
        <f t="shared" si="6"/>
        <v>0</v>
      </c>
      <c r="BH59" s="195">
        <f t="shared" si="7"/>
        <v>0</v>
      </c>
      <c r="BI59" s="195">
        <f t="shared" si="2"/>
        <v>0</v>
      </c>
      <c r="BJ59" s="195">
        <f t="shared" si="8"/>
        <v>0</v>
      </c>
      <c r="BK59" s="195">
        <f t="shared" si="9"/>
        <v>0</v>
      </c>
      <c r="BL59" s="195">
        <f t="shared" si="10"/>
        <v>0</v>
      </c>
      <c r="BM59" s="195">
        <f t="shared" si="3"/>
        <v>1</v>
      </c>
      <c r="BN59" s="195">
        <f t="shared" si="4"/>
        <v>0</v>
      </c>
      <c r="BO59" s="195">
        <f t="shared" si="11"/>
        <v>1</v>
      </c>
      <c r="BP59" s="195">
        <f t="shared" si="12"/>
        <v>1</v>
      </c>
      <c r="BQ59" s="195">
        <f t="shared" si="13"/>
        <v>1</v>
      </c>
      <c r="BR59" s="239">
        <v>34</v>
      </c>
      <c r="BS59" s="195">
        <v>11</v>
      </c>
      <c r="BT59" s="195">
        <v>19</v>
      </c>
      <c r="BU59" s="195">
        <v>16</v>
      </c>
      <c r="BV59" s="195">
        <v>27</v>
      </c>
      <c r="BW59" s="195">
        <v>11</v>
      </c>
      <c r="BX59" s="195">
        <v>16</v>
      </c>
      <c r="BY59" s="195">
        <v>21</v>
      </c>
      <c r="BZ59" s="195">
        <v>17</v>
      </c>
      <c r="CA59" s="195">
        <v>15</v>
      </c>
      <c r="CB59" s="238">
        <v>57</v>
      </c>
      <c r="CC59" s="195">
        <v>196</v>
      </c>
      <c r="CD59" s="195">
        <v>154</v>
      </c>
      <c r="CE59" s="195">
        <v>226</v>
      </c>
      <c r="CF59" s="195">
        <v>208</v>
      </c>
      <c r="CG59" s="195">
        <v>326</v>
      </c>
      <c r="CH59" s="195">
        <v>174</v>
      </c>
      <c r="CI59" s="195">
        <v>161</v>
      </c>
      <c r="CJ59" s="195">
        <v>169</v>
      </c>
      <c r="CK59" s="195">
        <v>221</v>
      </c>
      <c r="CL59" s="195">
        <v>250</v>
      </c>
      <c r="CM59" s="238">
        <v>212</v>
      </c>
      <c r="CN59" s="292">
        <f t="shared" si="18"/>
        <v>0.17346938775510204</v>
      </c>
      <c r="CO59" s="292">
        <f t="shared" si="18"/>
        <v>7.1428571428571425E-2</v>
      </c>
      <c r="CP59" s="292">
        <f t="shared" si="18"/>
        <v>8.4070796460176997E-2</v>
      </c>
      <c r="CQ59" s="292">
        <f t="shared" si="18"/>
        <v>7.6923076923076927E-2</v>
      </c>
      <c r="CR59" s="292">
        <f t="shared" si="18"/>
        <v>8.2822085889570546E-2</v>
      </c>
      <c r="CS59" s="292">
        <f t="shared" si="18"/>
        <v>6.3218390804597707E-2</v>
      </c>
      <c r="CT59" s="292">
        <f t="shared" si="18"/>
        <v>9.9378881987577633E-2</v>
      </c>
      <c r="CU59" s="292">
        <f t="shared" si="18"/>
        <v>0.1242603550295858</v>
      </c>
      <c r="CV59" s="292">
        <f t="shared" si="18"/>
        <v>7.6923076923076927E-2</v>
      </c>
      <c r="CW59" s="292">
        <f t="shared" si="18"/>
        <v>0.06</v>
      </c>
      <c r="CX59" s="292">
        <f t="shared" si="18"/>
        <v>0.26886792452830188</v>
      </c>
      <c r="CY59" s="239"/>
      <c r="DJ59" s="239"/>
      <c r="DU59" s="239"/>
      <c r="EE59" s="238"/>
      <c r="EP59" s="238"/>
      <c r="FA59" s="238"/>
    </row>
    <row r="60" spans="1:158" x14ac:dyDescent="0.2">
      <c r="A60" s="260" t="s">
        <v>3582</v>
      </c>
      <c r="B60" s="192" t="s">
        <v>3583</v>
      </c>
      <c r="C60" s="261" t="s">
        <v>56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238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238">
        <v>0</v>
      </c>
      <c r="Z60" s="266">
        <v>0</v>
      </c>
      <c r="AA60" s="266">
        <v>0</v>
      </c>
      <c r="AB60" s="266">
        <v>0</v>
      </c>
      <c r="AC60" s="266">
        <v>0</v>
      </c>
      <c r="AD60" s="266">
        <v>0</v>
      </c>
      <c r="AE60" s="266">
        <v>0</v>
      </c>
      <c r="AF60" s="266">
        <v>0</v>
      </c>
      <c r="AG60" s="266">
        <v>0</v>
      </c>
      <c r="AH60" s="266">
        <v>0</v>
      </c>
      <c r="AI60" s="266">
        <v>1</v>
      </c>
      <c r="AJ60" s="267">
        <v>1</v>
      </c>
      <c r="AK60" s="195">
        <v>2.0122500000000001E-2</v>
      </c>
      <c r="AL60" s="195">
        <v>2.0890700000000002E-2</v>
      </c>
      <c r="AM60" s="195">
        <v>2.29123E-2</v>
      </c>
      <c r="AN60" s="195">
        <v>2.4828300000000001E-2</v>
      </c>
      <c r="AO60" s="195">
        <v>2.50265E-2</v>
      </c>
      <c r="AP60" s="195">
        <v>2.7143500000000001E-2</v>
      </c>
      <c r="AQ60" s="195">
        <v>2.6546299999999998E-2</v>
      </c>
      <c r="AR60" s="195">
        <v>2.5205399999999999E-2</v>
      </c>
      <c r="AS60" s="195">
        <v>2.3039500000000001E-2</v>
      </c>
      <c r="AT60" s="195">
        <v>2.5297699999999999E-2</v>
      </c>
      <c r="AU60" s="238">
        <v>2.73213E-2</v>
      </c>
      <c r="AV60" s="195">
        <v>5</v>
      </c>
      <c r="AW60" s="195">
        <v>6</v>
      </c>
      <c r="AX60" s="195">
        <v>0</v>
      </c>
      <c r="AY60" s="195">
        <v>0</v>
      </c>
      <c r="AZ60" s="195">
        <v>1</v>
      </c>
      <c r="BA60" s="195">
        <v>0</v>
      </c>
      <c r="BB60" s="195">
        <v>0</v>
      </c>
      <c r="BC60" s="195">
        <v>0</v>
      </c>
      <c r="BD60" s="195">
        <v>0</v>
      </c>
      <c r="BE60" s="195">
        <v>0</v>
      </c>
      <c r="BF60" s="238">
        <v>0</v>
      </c>
      <c r="BG60" s="195">
        <f t="shared" si="6"/>
        <v>1</v>
      </c>
      <c r="BH60" s="195">
        <f t="shared" si="7"/>
        <v>1</v>
      </c>
      <c r="BI60" s="195">
        <f t="shared" si="2"/>
        <v>0</v>
      </c>
      <c r="BJ60" s="195">
        <f t="shared" si="8"/>
        <v>0</v>
      </c>
      <c r="BK60" s="195">
        <f t="shared" si="9"/>
        <v>1</v>
      </c>
      <c r="BL60" s="195">
        <f t="shared" si="10"/>
        <v>0</v>
      </c>
      <c r="BM60" s="195">
        <f t="shared" si="3"/>
        <v>0</v>
      </c>
      <c r="BN60" s="195">
        <f t="shared" si="4"/>
        <v>0</v>
      </c>
      <c r="BO60" s="195">
        <f t="shared" si="11"/>
        <v>0</v>
      </c>
      <c r="BP60" s="195">
        <f t="shared" si="12"/>
        <v>0</v>
      </c>
      <c r="BQ60" s="195">
        <f t="shared" si="13"/>
        <v>0</v>
      </c>
      <c r="BR60" s="239">
        <v>99</v>
      </c>
      <c r="BS60" s="195">
        <v>149</v>
      </c>
      <c r="BT60" s="195">
        <v>40</v>
      </c>
      <c r="BU60" s="195">
        <v>39</v>
      </c>
      <c r="BV60" s="195">
        <v>61</v>
      </c>
      <c r="BW60" s="195">
        <v>86</v>
      </c>
      <c r="BX60" s="195">
        <v>53</v>
      </c>
      <c r="BY60" s="195">
        <v>37</v>
      </c>
      <c r="BZ60" s="195">
        <v>27</v>
      </c>
      <c r="CA60" s="195">
        <v>25</v>
      </c>
      <c r="CB60" s="238">
        <v>31</v>
      </c>
      <c r="CC60" s="195">
        <v>256</v>
      </c>
      <c r="CD60" s="195">
        <v>363</v>
      </c>
      <c r="CE60" s="195">
        <v>273</v>
      </c>
      <c r="CF60" s="195">
        <v>262</v>
      </c>
      <c r="CG60" s="195">
        <v>221</v>
      </c>
      <c r="CH60" s="195">
        <v>275</v>
      </c>
      <c r="CI60" s="195">
        <v>213</v>
      </c>
      <c r="CJ60" s="195">
        <v>227</v>
      </c>
      <c r="CK60" s="195">
        <v>202</v>
      </c>
      <c r="CL60" s="195">
        <v>172</v>
      </c>
      <c r="CM60" s="238">
        <v>188</v>
      </c>
      <c r="CN60" s="292">
        <f t="shared" si="18"/>
        <v>0.38671875</v>
      </c>
      <c r="CO60" s="292">
        <f t="shared" si="18"/>
        <v>0.41046831955922863</v>
      </c>
      <c r="CP60" s="292">
        <f t="shared" si="18"/>
        <v>0.14652014652014653</v>
      </c>
      <c r="CQ60" s="292">
        <f t="shared" si="18"/>
        <v>0.14885496183206107</v>
      </c>
      <c r="CR60" s="292">
        <f t="shared" si="18"/>
        <v>0.27601809954751133</v>
      </c>
      <c r="CS60" s="292">
        <f t="shared" si="18"/>
        <v>0.31272727272727274</v>
      </c>
      <c r="CT60" s="292">
        <f t="shared" si="18"/>
        <v>0.24882629107981222</v>
      </c>
      <c r="CU60" s="292">
        <f t="shared" si="18"/>
        <v>0.16299559471365638</v>
      </c>
      <c r="CV60" s="292">
        <f t="shared" si="18"/>
        <v>0.13366336633663367</v>
      </c>
      <c r="CW60" s="292">
        <f t="shared" si="18"/>
        <v>0.14534883720930233</v>
      </c>
      <c r="CX60" s="292">
        <f t="shared" si="18"/>
        <v>0.16489361702127658</v>
      </c>
      <c r="CY60" s="239"/>
      <c r="DH60" s="195">
        <v>0</v>
      </c>
      <c r="DI60" s="195">
        <v>0</v>
      </c>
      <c r="DJ60" s="239"/>
      <c r="DS60" s="195">
        <v>0</v>
      </c>
      <c r="DT60" s="195">
        <v>0</v>
      </c>
      <c r="DU60" s="239"/>
      <c r="ED60" s="195">
        <v>1</v>
      </c>
      <c r="EE60" s="238">
        <v>1</v>
      </c>
      <c r="EP60" s="238"/>
      <c r="FA60" s="238"/>
      <c r="FB60" s="195" t="s">
        <v>4053</v>
      </c>
    </row>
    <row r="61" spans="1:158" x14ac:dyDescent="0.2">
      <c r="A61" s="260" t="s">
        <v>3579</v>
      </c>
      <c r="B61" s="192" t="s">
        <v>4097</v>
      </c>
      <c r="C61" s="261" t="s">
        <v>56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N61" s="238"/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Y61" s="238"/>
      <c r="Z61" s="266"/>
      <c r="AA61" s="266"/>
      <c r="AB61" s="266"/>
      <c r="AC61" s="266">
        <v>0</v>
      </c>
      <c r="AD61" s="266">
        <v>0</v>
      </c>
      <c r="AE61" s="266">
        <v>0</v>
      </c>
      <c r="AF61" s="266">
        <v>0</v>
      </c>
      <c r="AG61" s="266">
        <v>0</v>
      </c>
      <c r="AH61" s="266">
        <v>0</v>
      </c>
      <c r="AI61" s="266"/>
      <c r="AJ61" s="267"/>
      <c r="AN61" s="195">
        <v>2.2003700000000001E-2</v>
      </c>
      <c r="AO61" s="195">
        <v>2.23702E-2</v>
      </c>
      <c r="AP61" s="195">
        <v>2.32208E-2</v>
      </c>
      <c r="AQ61" s="195">
        <v>2.3539600000000001E-2</v>
      </c>
      <c r="AR61" s="195">
        <v>2.2054000000000001E-2</v>
      </c>
      <c r="AS61" s="195">
        <v>2.4016599999999999E-2</v>
      </c>
      <c r="AU61" s="238"/>
      <c r="AY61" s="195">
        <v>0</v>
      </c>
      <c r="AZ61" s="195">
        <v>0</v>
      </c>
      <c r="BA61" s="195">
        <v>0</v>
      </c>
      <c r="BB61" s="195">
        <v>0</v>
      </c>
      <c r="BC61" s="195">
        <v>1</v>
      </c>
      <c r="BD61" s="195">
        <v>0</v>
      </c>
      <c r="BF61" s="238"/>
      <c r="BJ61" s="195">
        <f t="shared" si="8"/>
        <v>0</v>
      </c>
      <c r="BK61" s="195">
        <f t="shared" si="9"/>
        <v>0</v>
      </c>
      <c r="BL61" s="195">
        <f t="shared" si="10"/>
        <v>0</v>
      </c>
      <c r="BM61" s="195">
        <f t="shared" si="3"/>
        <v>0</v>
      </c>
      <c r="BN61" s="195">
        <f t="shared" si="4"/>
        <v>1</v>
      </c>
      <c r="BO61" s="195">
        <f t="shared" si="11"/>
        <v>0</v>
      </c>
      <c r="BR61" s="239">
        <v>7</v>
      </c>
      <c r="BS61" s="195">
        <v>11</v>
      </c>
      <c r="BT61" s="195">
        <v>4</v>
      </c>
      <c r="BU61" s="195">
        <v>6</v>
      </c>
      <c r="BV61" s="195">
        <v>13</v>
      </c>
      <c r="BW61" s="195">
        <v>9</v>
      </c>
      <c r="BX61" s="195">
        <v>6</v>
      </c>
      <c r="BY61" s="195">
        <v>8</v>
      </c>
      <c r="BZ61" s="195">
        <v>28</v>
      </c>
      <c r="CA61" s="195">
        <v>13</v>
      </c>
      <c r="CB61" s="238">
        <v>11</v>
      </c>
      <c r="CC61" s="195">
        <v>150</v>
      </c>
      <c r="CD61" s="195">
        <v>122</v>
      </c>
      <c r="CE61" s="195">
        <v>134</v>
      </c>
      <c r="CF61" s="195">
        <v>167</v>
      </c>
      <c r="CG61" s="195">
        <v>148</v>
      </c>
      <c r="CH61" s="195">
        <v>127</v>
      </c>
      <c r="CI61" s="195">
        <v>117</v>
      </c>
      <c r="CJ61" s="195">
        <v>124</v>
      </c>
      <c r="CK61" s="195">
        <v>217</v>
      </c>
      <c r="CL61" s="195">
        <v>103</v>
      </c>
      <c r="CM61" s="238">
        <v>74</v>
      </c>
      <c r="CN61" s="292">
        <f t="shared" si="18"/>
        <v>4.6666666666666669E-2</v>
      </c>
      <c r="CO61" s="292">
        <f t="shared" si="18"/>
        <v>9.0163934426229511E-2</v>
      </c>
      <c r="CP61" s="292">
        <f t="shared" si="18"/>
        <v>2.9850746268656716E-2</v>
      </c>
      <c r="CQ61" s="292">
        <f t="shared" si="18"/>
        <v>3.5928143712574849E-2</v>
      </c>
      <c r="CR61" s="292">
        <f t="shared" si="18"/>
        <v>8.7837837837837843E-2</v>
      </c>
      <c r="CS61" s="292">
        <f t="shared" si="18"/>
        <v>7.0866141732283464E-2</v>
      </c>
      <c r="CT61" s="292">
        <f t="shared" si="18"/>
        <v>5.128205128205128E-2</v>
      </c>
      <c r="CU61" s="292">
        <f t="shared" si="18"/>
        <v>6.4516129032258063E-2</v>
      </c>
      <c r="CV61" s="292">
        <f t="shared" si="18"/>
        <v>0.12903225806451613</v>
      </c>
      <c r="CW61" s="292">
        <f t="shared" si="18"/>
        <v>0.12621359223300971</v>
      </c>
      <c r="CX61" s="292">
        <f t="shared" si="18"/>
        <v>0.14864864864864866</v>
      </c>
      <c r="CY61" s="239"/>
      <c r="DJ61" s="239"/>
      <c r="DU61" s="239"/>
      <c r="EE61" s="238"/>
      <c r="EP61" s="238"/>
      <c r="FA61" s="238"/>
    </row>
    <row r="62" spans="1:158" x14ac:dyDescent="0.2">
      <c r="A62" s="260" t="s">
        <v>3588</v>
      </c>
      <c r="B62" s="192" t="s">
        <v>3589</v>
      </c>
      <c r="C62" s="261" t="s">
        <v>56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238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238">
        <v>0</v>
      </c>
      <c r="Z62" s="266">
        <v>0</v>
      </c>
      <c r="AA62" s="266">
        <v>0</v>
      </c>
      <c r="AB62" s="266">
        <v>0</v>
      </c>
      <c r="AC62" s="266">
        <v>0</v>
      </c>
      <c r="AD62" s="266">
        <v>0</v>
      </c>
      <c r="AE62" s="266">
        <v>0</v>
      </c>
      <c r="AF62" s="266">
        <v>0</v>
      </c>
      <c r="AG62" s="266">
        <v>0</v>
      </c>
      <c r="AH62" s="266">
        <v>0</v>
      </c>
      <c r="AI62" s="266">
        <v>0</v>
      </c>
      <c r="AJ62" s="267">
        <v>0</v>
      </c>
      <c r="AK62" s="195">
        <v>2.2686100000000001E-2</v>
      </c>
      <c r="AL62" s="195">
        <v>3.1033100000000001E-2</v>
      </c>
      <c r="AM62" s="195">
        <v>2.3460000000000002E-2</v>
      </c>
      <c r="AN62" s="195">
        <v>2.7774099999999999E-2</v>
      </c>
      <c r="AO62" s="195">
        <v>2.85037E-2</v>
      </c>
      <c r="AP62" s="195">
        <v>2.4414600000000002E-2</v>
      </c>
      <c r="AQ62" s="195">
        <v>2.45978E-2</v>
      </c>
      <c r="AR62" s="195">
        <v>2.7349100000000001E-2</v>
      </c>
      <c r="AS62" s="195">
        <v>2.84827E-2</v>
      </c>
      <c r="AT62" s="195">
        <v>2.7613200000000001E-2</v>
      </c>
      <c r="AU62" s="238">
        <v>2.62796E-2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 s="195">
        <v>0</v>
      </c>
      <c r="BD62" s="195">
        <v>0</v>
      </c>
      <c r="BE62" s="195">
        <v>0</v>
      </c>
      <c r="BF62" s="238">
        <v>1</v>
      </c>
      <c r="BG62" s="195">
        <f t="shared" si="6"/>
        <v>0</v>
      </c>
      <c r="BH62" s="195">
        <f t="shared" si="7"/>
        <v>0</v>
      </c>
      <c r="BI62" s="195">
        <f t="shared" si="2"/>
        <v>0</v>
      </c>
      <c r="BJ62" s="195">
        <f t="shared" si="8"/>
        <v>0</v>
      </c>
      <c r="BK62" s="195">
        <f t="shared" si="9"/>
        <v>0</v>
      </c>
      <c r="BL62" s="195">
        <f t="shared" si="10"/>
        <v>0</v>
      </c>
      <c r="BM62" s="195">
        <f t="shared" si="3"/>
        <v>0</v>
      </c>
      <c r="BN62" s="195">
        <f t="shared" si="4"/>
        <v>0</v>
      </c>
      <c r="BO62" s="195">
        <f t="shared" si="11"/>
        <v>0</v>
      </c>
      <c r="BP62" s="195">
        <f t="shared" si="12"/>
        <v>0</v>
      </c>
      <c r="BQ62" s="195">
        <f t="shared" si="13"/>
        <v>1</v>
      </c>
      <c r="BR62" s="239">
        <v>9</v>
      </c>
      <c r="BS62" s="195">
        <v>18</v>
      </c>
      <c r="BT62" s="195">
        <v>11</v>
      </c>
      <c r="BU62" s="195">
        <v>14</v>
      </c>
      <c r="BV62" s="195">
        <v>19</v>
      </c>
      <c r="BW62" s="195">
        <v>47</v>
      </c>
      <c r="BX62" s="195">
        <v>42</v>
      </c>
      <c r="BY62" s="195">
        <v>22</v>
      </c>
      <c r="BZ62" s="195">
        <v>15</v>
      </c>
      <c r="CA62" s="195">
        <v>17</v>
      </c>
      <c r="CB62" s="238">
        <v>5</v>
      </c>
      <c r="CC62" s="195">
        <v>81</v>
      </c>
      <c r="CD62" s="195">
        <v>168</v>
      </c>
      <c r="CE62" s="195">
        <v>111</v>
      </c>
      <c r="CF62" s="195">
        <v>216</v>
      </c>
      <c r="CG62" s="195">
        <v>212</v>
      </c>
      <c r="CH62" s="195">
        <v>256</v>
      </c>
      <c r="CI62" s="195">
        <v>263</v>
      </c>
      <c r="CJ62" s="195">
        <v>202</v>
      </c>
      <c r="CK62" s="195">
        <v>130</v>
      </c>
      <c r="CL62" s="195">
        <v>68</v>
      </c>
      <c r="CM62" s="238">
        <v>47</v>
      </c>
      <c r="CN62" s="292">
        <f t="shared" si="18"/>
        <v>0.1111111111111111</v>
      </c>
      <c r="CO62" s="292">
        <f t="shared" si="18"/>
        <v>0.10714285714285714</v>
      </c>
      <c r="CP62" s="292">
        <f t="shared" si="18"/>
        <v>9.90990990990991E-2</v>
      </c>
      <c r="CQ62" s="292">
        <f t="shared" si="18"/>
        <v>6.4814814814814811E-2</v>
      </c>
      <c r="CR62" s="292">
        <f t="shared" si="18"/>
        <v>8.9622641509433956E-2</v>
      </c>
      <c r="CS62" s="292">
        <f t="shared" si="18"/>
        <v>0.18359375</v>
      </c>
      <c r="CT62" s="292">
        <f t="shared" si="18"/>
        <v>0.1596958174904943</v>
      </c>
      <c r="CU62" s="292">
        <f t="shared" si="18"/>
        <v>0.10891089108910891</v>
      </c>
      <c r="CV62" s="292">
        <f t="shared" si="18"/>
        <v>0.11538461538461539</v>
      </c>
      <c r="CW62" s="292">
        <f t="shared" si="18"/>
        <v>0.25</v>
      </c>
      <c r="CX62" s="292">
        <f t="shared" si="18"/>
        <v>0.10638297872340426</v>
      </c>
      <c r="CY62" s="239"/>
      <c r="DJ62" s="239"/>
      <c r="DU62" s="239"/>
      <c r="EE62" s="238"/>
      <c r="EP62" s="238"/>
      <c r="FA62" s="238"/>
    </row>
    <row r="63" spans="1:158" x14ac:dyDescent="0.2">
      <c r="A63" s="260" t="s">
        <v>3590</v>
      </c>
      <c r="B63" s="192" t="s">
        <v>3591</v>
      </c>
      <c r="C63" s="261" t="s">
        <v>56</v>
      </c>
      <c r="D63" s="195">
        <v>0</v>
      </c>
      <c r="E63" s="195">
        <v>0</v>
      </c>
      <c r="F63" s="195">
        <v>0</v>
      </c>
      <c r="G63" s="195">
        <v>0</v>
      </c>
      <c r="N63" s="238"/>
      <c r="O63" s="195">
        <v>0</v>
      </c>
      <c r="P63" s="195">
        <v>0</v>
      </c>
      <c r="Q63" s="195">
        <v>0</v>
      </c>
      <c r="R63" s="195">
        <v>0</v>
      </c>
      <c r="Y63" s="238"/>
      <c r="Z63" s="266">
        <v>0</v>
      </c>
      <c r="AA63" s="266">
        <v>0</v>
      </c>
      <c r="AB63" s="266">
        <v>0</v>
      </c>
      <c r="AC63" s="266">
        <v>0</v>
      </c>
      <c r="AD63" s="266"/>
      <c r="AE63" s="266"/>
      <c r="AF63" s="266"/>
      <c r="AG63" s="266"/>
      <c r="AH63" s="266"/>
      <c r="AI63" s="266"/>
      <c r="AJ63" s="267"/>
      <c r="AK63" s="195">
        <v>2.1593399999999999E-2</v>
      </c>
      <c r="AL63" s="195">
        <v>2.14168E-2</v>
      </c>
      <c r="AM63" s="195">
        <v>2.1192800000000001E-2</v>
      </c>
      <c r="AN63" s="195">
        <v>2.01532E-2</v>
      </c>
      <c r="AU63" s="238"/>
      <c r="AV63" s="195">
        <v>2</v>
      </c>
      <c r="AW63" s="195">
        <v>2</v>
      </c>
      <c r="AX63" s="195">
        <v>2</v>
      </c>
      <c r="AY63" s="195">
        <v>3</v>
      </c>
      <c r="BF63" s="238"/>
      <c r="BG63" s="195">
        <f t="shared" si="6"/>
        <v>1</v>
      </c>
      <c r="BH63" s="195">
        <f t="shared" si="7"/>
        <v>1</v>
      </c>
      <c r="BI63" s="195">
        <f t="shared" si="2"/>
        <v>1</v>
      </c>
      <c r="BJ63" s="195">
        <f t="shared" si="8"/>
        <v>1</v>
      </c>
      <c r="BR63" s="239">
        <v>13</v>
      </c>
      <c r="BS63" s="195">
        <v>6</v>
      </c>
      <c r="BT63" s="195">
        <v>14</v>
      </c>
      <c r="BU63" s="195">
        <v>15</v>
      </c>
      <c r="BV63" s="195">
        <v>91</v>
      </c>
      <c r="BW63" s="195">
        <v>106</v>
      </c>
      <c r="BX63" s="195">
        <v>60</v>
      </c>
      <c r="BY63" s="195">
        <v>2</v>
      </c>
      <c r="BZ63" s="195">
        <v>1</v>
      </c>
      <c r="CA63" s="195">
        <v>0</v>
      </c>
      <c r="CB63" s="238">
        <v>0</v>
      </c>
      <c r="CC63" s="195">
        <v>74</v>
      </c>
      <c r="CD63" s="195">
        <v>119</v>
      </c>
      <c r="CE63" s="195">
        <v>100</v>
      </c>
      <c r="CF63" s="195">
        <v>143</v>
      </c>
      <c r="CG63" s="195">
        <v>279</v>
      </c>
      <c r="CH63" s="195">
        <v>353</v>
      </c>
      <c r="CI63" s="195">
        <v>164</v>
      </c>
      <c r="CJ63" s="195">
        <v>13</v>
      </c>
      <c r="CK63" s="195">
        <v>2</v>
      </c>
      <c r="CL63" s="195">
        <v>1</v>
      </c>
      <c r="CM63" s="238">
        <v>0</v>
      </c>
      <c r="CN63" s="292">
        <f t="shared" si="18"/>
        <v>0.17567567567567569</v>
      </c>
      <c r="CO63" s="292">
        <f t="shared" si="18"/>
        <v>5.0420168067226892E-2</v>
      </c>
      <c r="CP63" s="292">
        <f t="shared" si="18"/>
        <v>0.14000000000000001</v>
      </c>
      <c r="CQ63" s="292">
        <f t="shared" si="18"/>
        <v>0.1048951048951049</v>
      </c>
      <c r="CR63" s="292">
        <f t="shared" si="18"/>
        <v>0.32616487455197135</v>
      </c>
      <c r="CS63" s="292">
        <f t="shared" si="18"/>
        <v>0.3002832861189802</v>
      </c>
      <c r="CT63" s="292">
        <f t="shared" si="18"/>
        <v>0.36585365853658536</v>
      </c>
      <c r="CU63" s="292">
        <f t="shared" si="18"/>
        <v>0.15384615384615385</v>
      </c>
      <c r="CV63" s="292">
        <f t="shared" si="18"/>
        <v>0.5</v>
      </c>
      <c r="CW63" s="292">
        <f t="shared" si="18"/>
        <v>0</v>
      </c>
      <c r="CX63" s="292">
        <f t="shared" si="18"/>
        <v>0</v>
      </c>
      <c r="CY63" s="239"/>
      <c r="DJ63" s="239"/>
      <c r="DU63" s="239"/>
      <c r="EE63" s="238"/>
      <c r="EP63" s="238"/>
      <c r="FA63" s="238"/>
    </row>
    <row r="64" spans="1:158" x14ac:dyDescent="0.2">
      <c r="A64" s="260" t="s">
        <v>3594</v>
      </c>
      <c r="B64" s="192" t="s">
        <v>3595</v>
      </c>
      <c r="C64" s="261" t="s">
        <v>56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238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238">
        <v>0</v>
      </c>
      <c r="Z64" s="266">
        <v>0</v>
      </c>
      <c r="AA64" s="266">
        <v>0</v>
      </c>
      <c r="AB64" s="266">
        <v>0</v>
      </c>
      <c r="AC64" s="266">
        <v>0</v>
      </c>
      <c r="AD64" s="266">
        <v>0</v>
      </c>
      <c r="AE64" s="266">
        <v>0</v>
      </c>
      <c r="AF64" s="266">
        <v>0</v>
      </c>
      <c r="AG64" s="266">
        <v>0</v>
      </c>
      <c r="AH64" s="266">
        <v>0</v>
      </c>
      <c r="AI64" s="266">
        <v>0</v>
      </c>
      <c r="AJ64" s="267">
        <v>0</v>
      </c>
      <c r="AK64" s="195">
        <v>2.2090100000000001E-2</v>
      </c>
      <c r="AL64" s="195">
        <v>2.0017299999999998E-2</v>
      </c>
      <c r="AM64" s="195">
        <v>2.07046E-2</v>
      </c>
      <c r="AN64" s="195">
        <v>1.9150400000000001E-2</v>
      </c>
      <c r="AO64" s="195">
        <v>1.7251499999999999E-2</v>
      </c>
      <c r="AP64" s="195">
        <v>1.63512E-2</v>
      </c>
      <c r="AQ64" s="195">
        <v>1.7245199999999999E-2</v>
      </c>
      <c r="AR64" s="195">
        <v>1.9602399999999999E-2</v>
      </c>
      <c r="AS64" s="195">
        <v>2.38745E-2</v>
      </c>
      <c r="AT64" s="195">
        <v>3.0555599999999999E-2</v>
      </c>
      <c r="AU64" s="238">
        <v>2.9860000000000001E-2</v>
      </c>
      <c r="AV64" s="195">
        <v>0</v>
      </c>
      <c r="AW64" s="195">
        <v>1</v>
      </c>
      <c r="AX64" s="195">
        <v>1</v>
      </c>
      <c r="AY64" s="195">
        <v>3</v>
      </c>
      <c r="AZ64" s="195">
        <v>3</v>
      </c>
      <c r="BA64" s="195">
        <v>5</v>
      </c>
      <c r="BB64" s="195">
        <v>7</v>
      </c>
      <c r="BC64" s="195">
        <v>5</v>
      </c>
      <c r="BD64" s="195">
        <v>7</v>
      </c>
      <c r="BE64" s="195">
        <v>7</v>
      </c>
      <c r="BF64" s="238">
        <v>7</v>
      </c>
      <c r="BG64" s="195">
        <f t="shared" si="6"/>
        <v>0</v>
      </c>
      <c r="BH64" s="195">
        <f t="shared" si="7"/>
        <v>1</v>
      </c>
      <c r="BI64" s="195">
        <f t="shared" si="2"/>
        <v>1</v>
      </c>
      <c r="BJ64" s="195">
        <f t="shared" si="8"/>
        <v>1</v>
      </c>
      <c r="BK64" s="195">
        <f t="shared" si="9"/>
        <v>1</v>
      </c>
      <c r="BL64" s="195">
        <f t="shared" si="10"/>
        <v>1</v>
      </c>
      <c r="BM64" s="195">
        <f t="shared" si="3"/>
        <v>1</v>
      </c>
      <c r="BN64" s="195">
        <f t="shared" si="4"/>
        <v>1</v>
      </c>
      <c r="BO64" s="195">
        <f t="shared" si="11"/>
        <v>1</v>
      </c>
      <c r="BP64" s="195">
        <f t="shared" si="12"/>
        <v>1</v>
      </c>
      <c r="BQ64" s="195">
        <f t="shared" si="13"/>
        <v>1</v>
      </c>
      <c r="BR64" s="239">
        <v>62</v>
      </c>
      <c r="BS64" s="195">
        <v>40</v>
      </c>
      <c r="BT64" s="195">
        <v>33</v>
      </c>
      <c r="BU64" s="195">
        <v>35</v>
      </c>
      <c r="BV64" s="195">
        <v>47</v>
      </c>
      <c r="BW64" s="195">
        <v>28</v>
      </c>
      <c r="BX64" s="195">
        <v>33</v>
      </c>
      <c r="BY64" s="195">
        <v>29</v>
      </c>
      <c r="BZ64" s="195">
        <v>18</v>
      </c>
      <c r="CA64" s="195">
        <v>32</v>
      </c>
      <c r="CB64" s="238">
        <v>38</v>
      </c>
      <c r="CC64" s="195">
        <v>458</v>
      </c>
      <c r="CD64" s="195">
        <v>384</v>
      </c>
      <c r="CE64" s="195">
        <v>292</v>
      </c>
      <c r="CF64" s="195">
        <v>386</v>
      </c>
      <c r="CG64" s="195">
        <v>402</v>
      </c>
      <c r="CH64" s="195">
        <v>390</v>
      </c>
      <c r="CI64" s="195">
        <v>337</v>
      </c>
      <c r="CJ64" s="195">
        <v>374</v>
      </c>
      <c r="CK64" s="195">
        <v>379</v>
      </c>
      <c r="CL64" s="195">
        <v>343</v>
      </c>
      <c r="CM64" s="238">
        <v>325</v>
      </c>
      <c r="CN64" s="292">
        <f t="shared" si="18"/>
        <v>0.13537117903930132</v>
      </c>
      <c r="CO64" s="292">
        <f t="shared" si="18"/>
        <v>0.10416666666666667</v>
      </c>
      <c r="CP64" s="292">
        <f t="shared" si="18"/>
        <v>0.11301369863013698</v>
      </c>
      <c r="CQ64" s="292">
        <f t="shared" si="18"/>
        <v>9.0673575129533682E-2</v>
      </c>
      <c r="CR64" s="292">
        <f t="shared" si="18"/>
        <v>0.11691542288557213</v>
      </c>
      <c r="CS64" s="292">
        <f t="shared" si="18"/>
        <v>7.179487179487179E-2</v>
      </c>
      <c r="CT64" s="292">
        <f t="shared" si="18"/>
        <v>9.7922848664688422E-2</v>
      </c>
      <c r="CU64" s="292">
        <f t="shared" si="18"/>
        <v>7.7540106951871662E-2</v>
      </c>
      <c r="CV64" s="292">
        <f t="shared" si="18"/>
        <v>4.7493403693931395E-2</v>
      </c>
      <c r="CW64" s="292">
        <f t="shared" si="18"/>
        <v>9.3294460641399415E-2</v>
      </c>
      <c r="CX64" s="292">
        <f t="shared" si="18"/>
        <v>0.11692307692307692</v>
      </c>
      <c r="CY64" s="239"/>
      <c r="DJ64" s="239"/>
      <c r="DU64" s="239"/>
      <c r="EE64" s="238"/>
      <c r="EP64" s="238"/>
      <c r="FA64" s="238"/>
    </row>
    <row r="65" spans="1:158" x14ac:dyDescent="0.2">
      <c r="A65" s="268" t="s">
        <v>1039</v>
      </c>
      <c r="B65" s="187" t="s">
        <v>1040</v>
      </c>
      <c r="C65" s="261" t="s">
        <v>56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N65" s="238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Y65" s="238">
        <v>0</v>
      </c>
      <c r="Z65" s="266"/>
      <c r="AA65" s="266"/>
      <c r="AB65" s="266"/>
      <c r="AC65" s="266">
        <v>0</v>
      </c>
      <c r="AD65" s="266">
        <v>0</v>
      </c>
      <c r="AE65" s="266">
        <v>0</v>
      </c>
      <c r="AF65" s="266">
        <v>0</v>
      </c>
      <c r="AG65" s="266">
        <v>0</v>
      </c>
      <c r="AH65" s="266">
        <v>0</v>
      </c>
      <c r="AI65" s="266"/>
      <c r="AJ65" s="267">
        <v>0</v>
      </c>
      <c r="AN65" s="195">
        <v>2.0809000000000001E-2</v>
      </c>
      <c r="AO65" s="195">
        <v>2.01958E-2</v>
      </c>
      <c r="AP65" s="195">
        <v>2.1654E-2</v>
      </c>
      <c r="AQ65" s="195">
        <v>2.1354600000000001E-2</v>
      </c>
      <c r="AR65" s="195">
        <v>1.9936800000000001E-2</v>
      </c>
      <c r="AS65" s="195">
        <v>2.0379700000000001E-2</v>
      </c>
      <c r="AT65" s="195">
        <v>2.2150599999999999E-2</v>
      </c>
      <c r="AU65" s="238">
        <v>2.2150599999999999E-2</v>
      </c>
      <c r="AY65" s="195">
        <v>1</v>
      </c>
      <c r="AZ65" s="195">
        <v>1</v>
      </c>
      <c r="BA65" s="195">
        <v>1</v>
      </c>
      <c r="BB65" s="195">
        <v>1</v>
      </c>
      <c r="BC65" s="195">
        <v>1</v>
      </c>
      <c r="BD65" s="195">
        <v>1</v>
      </c>
      <c r="BF65" s="238">
        <v>0</v>
      </c>
      <c r="BJ65" s="195">
        <f t="shared" si="8"/>
        <v>1</v>
      </c>
      <c r="BK65" s="195">
        <f t="shared" si="9"/>
        <v>1</v>
      </c>
      <c r="BL65" s="195">
        <f t="shared" si="10"/>
        <v>1</v>
      </c>
      <c r="BM65" s="195">
        <f t="shared" si="3"/>
        <v>1</v>
      </c>
      <c r="BN65" s="195">
        <f t="shared" si="4"/>
        <v>1</v>
      </c>
      <c r="BO65" s="195">
        <f t="shared" si="11"/>
        <v>1</v>
      </c>
      <c r="BQ65" s="195">
        <f t="shared" si="13"/>
        <v>0</v>
      </c>
      <c r="BR65" s="239">
        <v>11</v>
      </c>
      <c r="BS65" s="195">
        <v>12</v>
      </c>
      <c r="BT65" s="195">
        <v>19</v>
      </c>
      <c r="BU65" s="195">
        <v>12</v>
      </c>
      <c r="BV65" s="195">
        <v>17</v>
      </c>
      <c r="BW65" s="195">
        <v>25</v>
      </c>
      <c r="BX65" s="195">
        <v>10</v>
      </c>
      <c r="BY65" s="195">
        <v>4</v>
      </c>
      <c r="BZ65" s="195">
        <v>13</v>
      </c>
      <c r="CA65" s="195">
        <v>19</v>
      </c>
      <c r="CB65" s="238">
        <v>23</v>
      </c>
      <c r="CC65" s="195">
        <v>171</v>
      </c>
      <c r="CD65" s="195">
        <v>230</v>
      </c>
      <c r="CE65" s="195">
        <v>220</v>
      </c>
      <c r="CF65" s="195">
        <v>328</v>
      </c>
      <c r="CG65" s="195">
        <v>229</v>
      </c>
      <c r="CH65" s="195">
        <v>285</v>
      </c>
      <c r="CI65" s="195">
        <v>250</v>
      </c>
      <c r="CJ65" s="195">
        <v>174</v>
      </c>
      <c r="CK65" s="195">
        <v>300</v>
      </c>
      <c r="CL65" s="195">
        <v>276</v>
      </c>
      <c r="CM65" s="238">
        <v>252</v>
      </c>
      <c r="CN65" s="292">
        <f t="shared" si="18"/>
        <v>6.4327485380116955E-2</v>
      </c>
      <c r="CO65" s="292">
        <f t="shared" si="18"/>
        <v>5.2173913043478258E-2</v>
      </c>
      <c r="CP65" s="292">
        <f t="shared" si="18"/>
        <v>8.6363636363636365E-2</v>
      </c>
      <c r="CQ65" s="292">
        <f t="shared" si="18"/>
        <v>3.6585365853658534E-2</v>
      </c>
      <c r="CR65" s="292">
        <f t="shared" si="18"/>
        <v>7.4235807860262015E-2</v>
      </c>
      <c r="CS65" s="292">
        <f t="shared" si="18"/>
        <v>8.771929824561403E-2</v>
      </c>
      <c r="CT65" s="292">
        <f t="shared" si="18"/>
        <v>0.04</v>
      </c>
      <c r="CU65" s="292">
        <f t="shared" si="18"/>
        <v>2.2988505747126436E-2</v>
      </c>
      <c r="CV65" s="292">
        <f t="shared" si="18"/>
        <v>4.3333333333333335E-2</v>
      </c>
      <c r="CW65" s="292">
        <f t="shared" si="18"/>
        <v>6.8840579710144928E-2</v>
      </c>
      <c r="CX65" s="292">
        <f t="shared" si="18"/>
        <v>9.1269841269841265E-2</v>
      </c>
      <c r="CY65" s="239"/>
      <c r="DJ65" s="239"/>
      <c r="DU65" s="239"/>
      <c r="EE65" s="238"/>
      <c r="EP65" s="238"/>
      <c r="FA65" s="238"/>
    </row>
    <row r="66" spans="1:158" x14ac:dyDescent="0.2">
      <c r="A66" s="268" t="s">
        <v>1055</v>
      </c>
      <c r="B66" s="187" t="s">
        <v>1056</v>
      </c>
      <c r="C66" s="261" t="s">
        <v>56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238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238">
        <v>1</v>
      </c>
      <c r="Z66" s="266">
        <v>0</v>
      </c>
      <c r="AA66" s="266">
        <v>0</v>
      </c>
      <c r="AB66" s="266">
        <v>0</v>
      </c>
      <c r="AC66" s="266">
        <v>0</v>
      </c>
      <c r="AD66" s="266">
        <v>0</v>
      </c>
      <c r="AE66" s="266">
        <v>0</v>
      </c>
      <c r="AF66" s="266">
        <v>0</v>
      </c>
      <c r="AG66" s="266">
        <v>0</v>
      </c>
      <c r="AH66" s="266">
        <v>0</v>
      </c>
      <c r="AI66" s="266">
        <v>0</v>
      </c>
      <c r="AJ66" s="267">
        <v>0</v>
      </c>
      <c r="AK66" s="195">
        <v>2.0278600000000001E-2</v>
      </c>
      <c r="AL66" s="195">
        <v>1.9139E-2</v>
      </c>
      <c r="AM66" s="195">
        <v>1.93002E-2</v>
      </c>
      <c r="AN66" s="195">
        <v>1.9819099999999999E-2</v>
      </c>
      <c r="AO66" s="195">
        <v>2.17504E-2</v>
      </c>
      <c r="AP66" s="195">
        <v>2.17228E-2</v>
      </c>
      <c r="AQ66" s="195">
        <v>2.04388E-2</v>
      </c>
      <c r="AR66" s="195">
        <v>2.0855599999999998E-2</v>
      </c>
      <c r="AS66" s="195">
        <v>2.0493000000000001E-2</v>
      </c>
      <c r="AT66" s="195">
        <v>2.1949699999999999E-2</v>
      </c>
      <c r="AU66" s="238">
        <v>2.45953E-2</v>
      </c>
      <c r="AV66" s="195">
        <v>3</v>
      </c>
      <c r="AW66" s="195">
        <v>3</v>
      </c>
      <c r="AX66" s="195">
        <v>3</v>
      </c>
      <c r="AY66" s="195">
        <v>3</v>
      </c>
      <c r="AZ66" s="195">
        <v>4</v>
      </c>
      <c r="BA66" s="195">
        <v>4</v>
      </c>
      <c r="BB66" s="195">
        <v>0</v>
      </c>
      <c r="BC66" s="195">
        <v>0</v>
      </c>
      <c r="BD66" s="195">
        <v>2</v>
      </c>
      <c r="BE66" s="195">
        <v>3</v>
      </c>
      <c r="BF66" s="238">
        <v>3</v>
      </c>
      <c r="BG66" s="195">
        <f t="shared" si="6"/>
        <v>1</v>
      </c>
      <c r="BH66" s="195">
        <f t="shared" si="7"/>
        <v>1</v>
      </c>
      <c r="BI66" s="195">
        <f t="shared" si="2"/>
        <v>1</v>
      </c>
      <c r="BJ66" s="195">
        <f t="shared" si="8"/>
        <v>1</v>
      </c>
      <c r="BK66" s="195">
        <f t="shared" si="9"/>
        <v>1</v>
      </c>
      <c r="BL66" s="195">
        <f t="shared" si="10"/>
        <v>1</v>
      </c>
      <c r="BM66" s="195">
        <f t="shared" si="3"/>
        <v>0</v>
      </c>
      <c r="BN66" s="195">
        <f t="shared" si="4"/>
        <v>0</v>
      </c>
      <c r="BO66" s="195">
        <f t="shared" si="11"/>
        <v>1</v>
      </c>
      <c r="BP66" s="195">
        <f t="shared" si="12"/>
        <v>1</v>
      </c>
      <c r="BQ66" s="195">
        <f t="shared" si="13"/>
        <v>1</v>
      </c>
      <c r="BR66" s="239">
        <v>28</v>
      </c>
      <c r="BS66" s="195">
        <v>32</v>
      </c>
      <c r="BT66" s="195">
        <v>20</v>
      </c>
      <c r="BU66" s="195">
        <v>42</v>
      </c>
      <c r="BV66" s="195">
        <v>52</v>
      </c>
      <c r="BW66" s="195">
        <v>38</v>
      </c>
      <c r="BX66" s="195">
        <v>25</v>
      </c>
      <c r="BY66" s="195">
        <v>33</v>
      </c>
      <c r="BZ66" s="195">
        <v>42</v>
      </c>
      <c r="CA66" s="195">
        <v>31</v>
      </c>
      <c r="CB66" s="238">
        <v>47</v>
      </c>
      <c r="CC66" s="195">
        <v>354</v>
      </c>
      <c r="CD66" s="195">
        <v>273</v>
      </c>
      <c r="CE66" s="195">
        <v>219</v>
      </c>
      <c r="CF66" s="195">
        <v>362</v>
      </c>
      <c r="CG66" s="195">
        <v>391</v>
      </c>
      <c r="CH66" s="195">
        <v>356</v>
      </c>
      <c r="CI66" s="195">
        <v>243</v>
      </c>
      <c r="CJ66" s="195">
        <v>301</v>
      </c>
      <c r="CK66" s="195">
        <v>403</v>
      </c>
      <c r="CL66" s="195">
        <v>266</v>
      </c>
      <c r="CM66" s="238">
        <v>272</v>
      </c>
      <c r="CN66" s="292">
        <f t="shared" si="18"/>
        <v>7.909604519774012E-2</v>
      </c>
      <c r="CO66" s="292">
        <f t="shared" si="18"/>
        <v>0.11721611721611722</v>
      </c>
      <c r="CP66" s="292">
        <f t="shared" si="18"/>
        <v>9.1324200913242004E-2</v>
      </c>
      <c r="CQ66" s="292">
        <f t="shared" si="18"/>
        <v>0.11602209944751381</v>
      </c>
      <c r="CR66" s="292">
        <f t="shared" si="18"/>
        <v>0.13299232736572891</v>
      </c>
      <c r="CS66" s="292">
        <f t="shared" si="18"/>
        <v>0.10674157303370786</v>
      </c>
      <c r="CT66" s="292">
        <f t="shared" si="18"/>
        <v>0.102880658436214</v>
      </c>
      <c r="CU66" s="292">
        <f t="shared" si="18"/>
        <v>0.10963455149501661</v>
      </c>
      <c r="CV66" s="292">
        <f t="shared" si="18"/>
        <v>0.10421836228287841</v>
      </c>
      <c r="CW66" s="292">
        <f t="shared" si="18"/>
        <v>0.11654135338345864</v>
      </c>
      <c r="CX66" s="292">
        <f t="shared" si="18"/>
        <v>0.17279411764705882</v>
      </c>
      <c r="CY66" s="239"/>
      <c r="DJ66" s="239"/>
      <c r="DU66" s="239"/>
      <c r="EE66" s="238"/>
      <c r="EP66" s="238"/>
      <c r="FA66" s="238"/>
    </row>
    <row r="67" spans="1:158" x14ac:dyDescent="0.2">
      <c r="A67" s="260" t="s">
        <v>3608</v>
      </c>
      <c r="B67" s="192" t="s">
        <v>1106</v>
      </c>
      <c r="C67" s="261" t="s">
        <v>56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238"/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238"/>
      <c r="Z67" s="266"/>
      <c r="AA67" s="266"/>
      <c r="AB67" s="266"/>
      <c r="AC67" s="266">
        <v>0</v>
      </c>
      <c r="AD67" s="266">
        <v>0</v>
      </c>
      <c r="AE67" s="266">
        <v>0</v>
      </c>
      <c r="AF67" s="266">
        <v>0</v>
      </c>
      <c r="AG67" s="266">
        <v>0</v>
      </c>
      <c r="AH67" s="266">
        <v>0</v>
      </c>
      <c r="AI67" s="266">
        <v>0</v>
      </c>
      <c r="AJ67" s="267"/>
      <c r="AN67" s="195">
        <v>1.8906900000000001E-2</v>
      </c>
      <c r="AO67" s="195">
        <v>1.9079800000000001E-2</v>
      </c>
      <c r="AP67" s="195">
        <v>1.9125300000000001E-2</v>
      </c>
      <c r="AQ67" s="195">
        <v>1.97903E-2</v>
      </c>
      <c r="AR67" s="195">
        <v>2.10382E-2</v>
      </c>
      <c r="AS67" s="195">
        <v>2.1127300000000002E-2</v>
      </c>
      <c r="AT67" s="195">
        <v>1.8612099999999999E-2</v>
      </c>
      <c r="AU67" s="238"/>
      <c r="AY67" s="195">
        <v>1</v>
      </c>
      <c r="AZ67" s="195">
        <v>1</v>
      </c>
      <c r="BA67" s="195">
        <v>1</v>
      </c>
      <c r="BB67" s="195">
        <v>1</v>
      </c>
      <c r="BC67" s="195">
        <v>1</v>
      </c>
      <c r="BD67" s="195">
        <v>1</v>
      </c>
      <c r="BE67" s="195">
        <v>4</v>
      </c>
      <c r="BF67" s="238"/>
      <c r="BJ67" s="195">
        <f t="shared" si="8"/>
        <v>1</v>
      </c>
      <c r="BK67" s="195">
        <f t="shared" si="9"/>
        <v>1</v>
      </c>
      <c r="BL67" s="195">
        <f t="shared" si="10"/>
        <v>1</v>
      </c>
      <c r="BM67" s="195">
        <f t="shared" si="3"/>
        <v>1</v>
      </c>
      <c r="BN67" s="195">
        <f t="shared" si="4"/>
        <v>1</v>
      </c>
      <c r="BO67" s="195">
        <f t="shared" si="11"/>
        <v>1</v>
      </c>
      <c r="BP67" s="195">
        <f t="shared" si="12"/>
        <v>1</v>
      </c>
      <c r="BR67" s="239">
        <v>32</v>
      </c>
      <c r="BS67" s="195">
        <v>32</v>
      </c>
      <c r="BT67" s="195">
        <v>35</v>
      </c>
      <c r="BU67" s="195">
        <v>35</v>
      </c>
      <c r="BV67" s="195">
        <v>15</v>
      </c>
      <c r="BW67" s="195">
        <v>28</v>
      </c>
      <c r="BX67" s="195">
        <v>23</v>
      </c>
      <c r="BY67" s="195">
        <v>22</v>
      </c>
      <c r="BZ67" s="195">
        <v>48</v>
      </c>
      <c r="CA67" s="195">
        <v>100</v>
      </c>
      <c r="CB67" s="238">
        <v>8</v>
      </c>
      <c r="CC67" s="195">
        <v>471</v>
      </c>
      <c r="CD67" s="195">
        <v>500</v>
      </c>
      <c r="CE67" s="195">
        <v>449</v>
      </c>
      <c r="CF67" s="195">
        <v>410</v>
      </c>
      <c r="CG67" s="195">
        <v>365</v>
      </c>
      <c r="CH67" s="195">
        <v>409</v>
      </c>
      <c r="CI67" s="195">
        <v>274</v>
      </c>
      <c r="CJ67" s="195">
        <v>466</v>
      </c>
      <c r="CK67" s="195">
        <v>383</v>
      </c>
      <c r="CL67" s="195">
        <v>580</v>
      </c>
      <c r="CM67" s="238">
        <v>44</v>
      </c>
      <c r="CN67" s="292">
        <f t="shared" ref="CN67:CX82" si="19">IF(CC67,BR67/CC67,0)</f>
        <v>6.7940552016985137E-2</v>
      </c>
      <c r="CO67" s="292">
        <f t="shared" si="19"/>
        <v>6.4000000000000001E-2</v>
      </c>
      <c r="CP67" s="292">
        <f t="shared" si="19"/>
        <v>7.7951002227171495E-2</v>
      </c>
      <c r="CQ67" s="292">
        <f t="shared" si="19"/>
        <v>8.5365853658536592E-2</v>
      </c>
      <c r="CR67" s="292">
        <f t="shared" si="19"/>
        <v>4.1095890410958902E-2</v>
      </c>
      <c r="CS67" s="292">
        <f t="shared" si="19"/>
        <v>6.8459657701711488E-2</v>
      </c>
      <c r="CT67" s="292">
        <f t="shared" si="19"/>
        <v>8.3941605839416053E-2</v>
      </c>
      <c r="CU67" s="292">
        <f t="shared" si="19"/>
        <v>4.7210300429184553E-2</v>
      </c>
      <c r="CV67" s="292">
        <f t="shared" si="19"/>
        <v>0.12532637075718014</v>
      </c>
      <c r="CW67" s="292">
        <f t="shared" si="19"/>
        <v>0.17241379310344829</v>
      </c>
      <c r="CX67" s="292">
        <f t="shared" si="19"/>
        <v>0.18181818181818182</v>
      </c>
      <c r="CY67" s="239"/>
      <c r="DJ67" s="239"/>
      <c r="DU67" s="239"/>
      <c r="EE67" s="238"/>
      <c r="EP67" s="238"/>
      <c r="FA67" s="238"/>
    </row>
    <row r="68" spans="1:158" x14ac:dyDescent="0.2">
      <c r="A68" s="260" t="s">
        <v>3609</v>
      </c>
      <c r="B68" s="192" t="s">
        <v>3610</v>
      </c>
      <c r="C68" s="261" t="s">
        <v>56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238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238">
        <v>0</v>
      </c>
      <c r="Z68" s="266"/>
      <c r="AA68" s="266"/>
      <c r="AB68" s="266"/>
      <c r="AC68" s="266"/>
      <c r="AD68" s="266">
        <v>0</v>
      </c>
      <c r="AE68" s="266">
        <v>0</v>
      </c>
      <c r="AF68" s="266">
        <v>0</v>
      </c>
      <c r="AG68" s="266">
        <v>0</v>
      </c>
      <c r="AH68" s="266">
        <v>0</v>
      </c>
      <c r="AI68" s="266">
        <v>0</v>
      </c>
      <c r="AJ68" s="267">
        <v>0</v>
      </c>
      <c r="AO68" s="195">
        <v>2.1809100000000001E-2</v>
      </c>
      <c r="AP68" s="195">
        <v>2.24455E-2</v>
      </c>
      <c r="AQ68" s="195">
        <v>2.2666100000000002E-2</v>
      </c>
      <c r="AR68" s="195">
        <v>2.1631899999999999E-2</v>
      </c>
      <c r="AS68" s="195">
        <v>2.1735500000000001E-2</v>
      </c>
      <c r="AT68" s="195">
        <v>2.3576E-2</v>
      </c>
      <c r="AU68" s="238">
        <v>2.5610500000000001E-2</v>
      </c>
      <c r="AZ68" s="195">
        <v>1</v>
      </c>
      <c r="BA68" s="195">
        <v>1</v>
      </c>
      <c r="BB68" s="195">
        <v>2</v>
      </c>
      <c r="BC68" s="195">
        <v>1</v>
      </c>
      <c r="BD68" s="195">
        <v>2</v>
      </c>
      <c r="BE68" s="195">
        <v>1</v>
      </c>
      <c r="BF68" s="238">
        <v>1</v>
      </c>
      <c r="BK68" s="195">
        <f t="shared" ref="BK68:BK93" si="20">IF(AZ68&gt;0,1,0)</f>
        <v>1</v>
      </c>
      <c r="BL68" s="195">
        <f t="shared" ref="BL68:BL96" si="21">IF(BA68&gt;0,1,0)</f>
        <v>1</v>
      </c>
      <c r="BM68" s="195">
        <f t="shared" ref="BM68:BM97" si="22">IF(BB68&gt;0,1,0)</f>
        <v>1</v>
      </c>
      <c r="BN68" s="195">
        <f t="shared" ref="BN68:BN99" si="23">IF(BC68&gt;0,1,0)</f>
        <v>1</v>
      </c>
      <c r="BO68" s="195">
        <f t="shared" ref="BO68:BO99" si="24">IF(BD68&gt;0,1,0)</f>
        <v>1</v>
      </c>
      <c r="BP68" s="195">
        <f t="shared" ref="BP68:BP99" si="25">IF(BE68&gt;0,1,0)</f>
        <v>1</v>
      </c>
      <c r="BQ68" s="195">
        <f t="shared" ref="BQ68:BQ99" si="26">IF(BF68&gt;0,1,0)</f>
        <v>1</v>
      </c>
      <c r="BR68" s="239">
        <v>1</v>
      </c>
      <c r="BS68" s="195">
        <v>4</v>
      </c>
      <c r="BT68" s="195">
        <v>29</v>
      </c>
      <c r="BU68" s="195">
        <v>47</v>
      </c>
      <c r="BV68" s="195">
        <v>44</v>
      </c>
      <c r="BW68" s="195">
        <v>47</v>
      </c>
      <c r="BX68" s="195">
        <v>28</v>
      </c>
      <c r="BY68" s="195">
        <v>27</v>
      </c>
      <c r="BZ68" s="195">
        <v>40</v>
      </c>
      <c r="CA68" s="195">
        <v>21</v>
      </c>
      <c r="CB68" s="238">
        <v>19</v>
      </c>
      <c r="CC68" s="195">
        <v>4</v>
      </c>
      <c r="CD68" s="195">
        <v>17</v>
      </c>
      <c r="CE68" s="195">
        <v>235</v>
      </c>
      <c r="CF68" s="195">
        <v>354</v>
      </c>
      <c r="CG68" s="195">
        <v>302</v>
      </c>
      <c r="CH68" s="195">
        <v>181</v>
      </c>
      <c r="CI68" s="195">
        <v>299</v>
      </c>
      <c r="CJ68" s="195">
        <v>277</v>
      </c>
      <c r="CK68" s="195">
        <v>339</v>
      </c>
      <c r="CL68" s="195">
        <v>317</v>
      </c>
      <c r="CM68" s="238">
        <v>212</v>
      </c>
      <c r="CN68" s="292">
        <f t="shared" si="19"/>
        <v>0.25</v>
      </c>
      <c r="CO68" s="292">
        <f t="shared" si="19"/>
        <v>0.23529411764705882</v>
      </c>
      <c r="CP68" s="292">
        <f t="shared" si="19"/>
        <v>0.12340425531914893</v>
      </c>
      <c r="CQ68" s="292">
        <f t="shared" si="19"/>
        <v>0.1327683615819209</v>
      </c>
      <c r="CR68" s="292">
        <f t="shared" si="19"/>
        <v>0.14569536423841059</v>
      </c>
      <c r="CS68" s="292">
        <f t="shared" si="19"/>
        <v>0.25966850828729282</v>
      </c>
      <c r="CT68" s="292">
        <f t="shared" si="19"/>
        <v>9.3645484949832769E-2</v>
      </c>
      <c r="CU68" s="292">
        <f t="shared" si="19"/>
        <v>9.7472924187725629E-2</v>
      </c>
      <c r="CV68" s="292">
        <f t="shared" si="19"/>
        <v>0.11799410029498525</v>
      </c>
      <c r="CW68" s="292">
        <f t="shared" si="19"/>
        <v>6.6246056782334389E-2</v>
      </c>
      <c r="CX68" s="292">
        <f t="shared" si="19"/>
        <v>8.9622641509433956E-2</v>
      </c>
      <c r="CY68" s="239"/>
      <c r="DJ68" s="239"/>
      <c r="DU68" s="239"/>
      <c r="EE68" s="238"/>
      <c r="EP68" s="238"/>
      <c r="FA68" s="238"/>
    </row>
    <row r="69" spans="1:158" x14ac:dyDescent="0.2">
      <c r="A69" s="260" t="s">
        <v>3615</v>
      </c>
      <c r="B69" s="192" t="s">
        <v>3616</v>
      </c>
      <c r="C69" s="261" t="s">
        <v>56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238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238">
        <v>0</v>
      </c>
      <c r="Z69" s="266"/>
      <c r="AA69" s="266"/>
      <c r="AB69" s="266"/>
      <c r="AC69" s="266"/>
      <c r="AD69" s="266">
        <v>0</v>
      </c>
      <c r="AE69" s="266">
        <v>0</v>
      </c>
      <c r="AF69" s="266">
        <v>0</v>
      </c>
      <c r="AG69" s="266">
        <v>0</v>
      </c>
      <c r="AH69" s="266">
        <v>0</v>
      </c>
      <c r="AI69" s="266">
        <v>0</v>
      </c>
      <c r="AJ69" s="267">
        <v>0</v>
      </c>
      <c r="AO69" s="195">
        <v>2.0829199999999999E-2</v>
      </c>
      <c r="AP69" s="195">
        <v>2.33475E-2</v>
      </c>
      <c r="AQ69" s="195">
        <v>2.6485999999999999E-2</v>
      </c>
      <c r="AR69" s="195">
        <v>2.7773599999999999E-2</v>
      </c>
      <c r="AS69" s="195">
        <v>3.65201E-2</v>
      </c>
      <c r="AT69" s="195">
        <v>2.8420299999999999E-2</v>
      </c>
      <c r="AU69" s="238">
        <v>2.8136499999999998E-2</v>
      </c>
      <c r="AZ69" s="195">
        <v>1</v>
      </c>
      <c r="BA69" s="195">
        <v>3</v>
      </c>
      <c r="BB69" s="195">
        <v>5</v>
      </c>
      <c r="BC69" s="195">
        <v>3</v>
      </c>
      <c r="BD69" s="195">
        <v>1</v>
      </c>
      <c r="BE69" s="195">
        <v>1</v>
      </c>
      <c r="BF69" s="238">
        <v>1</v>
      </c>
      <c r="BK69" s="195">
        <f t="shared" si="20"/>
        <v>1</v>
      </c>
      <c r="BL69" s="195">
        <f t="shared" si="21"/>
        <v>1</v>
      </c>
      <c r="BM69" s="195">
        <f t="shared" si="22"/>
        <v>1</v>
      </c>
      <c r="BN69" s="195">
        <f t="shared" si="23"/>
        <v>1</v>
      </c>
      <c r="BO69" s="195">
        <f t="shared" si="24"/>
        <v>1</v>
      </c>
      <c r="BP69" s="195">
        <f t="shared" si="25"/>
        <v>1</v>
      </c>
      <c r="BQ69" s="195">
        <f t="shared" si="26"/>
        <v>1</v>
      </c>
      <c r="BR69" s="239">
        <v>44</v>
      </c>
      <c r="BS69" s="195">
        <v>39</v>
      </c>
      <c r="BT69" s="195">
        <v>47</v>
      </c>
      <c r="BU69" s="195">
        <v>76</v>
      </c>
      <c r="BV69" s="195">
        <v>50</v>
      </c>
      <c r="BW69" s="195">
        <v>47</v>
      </c>
      <c r="BX69" s="195">
        <v>19</v>
      </c>
      <c r="BY69" s="195">
        <v>7</v>
      </c>
      <c r="BZ69" s="195">
        <v>5</v>
      </c>
      <c r="CA69" s="195">
        <v>9</v>
      </c>
      <c r="CB69" s="238">
        <v>36</v>
      </c>
      <c r="CC69" s="195">
        <v>136</v>
      </c>
      <c r="CD69" s="195">
        <v>224</v>
      </c>
      <c r="CE69" s="195">
        <v>161</v>
      </c>
      <c r="CF69" s="195">
        <v>146</v>
      </c>
      <c r="CG69" s="195">
        <v>164</v>
      </c>
      <c r="CH69" s="195">
        <v>134</v>
      </c>
      <c r="CI69" s="195">
        <v>81</v>
      </c>
      <c r="CJ69" s="195">
        <v>139</v>
      </c>
      <c r="CK69" s="195">
        <v>94</v>
      </c>
      <c r="CL69" s="195">
        <v>69</v>
      </c>
      <c r="CM69" s="238">
        <v>79</v>
      </c>
      <c r="CN69" s="292">
        <f t="shared" si="19"/>
        <v>0.3235294117647059</v>
      </c>
      <c r="CO69" s="292">
        <f t="shared" si="19"/>
        <v>0.17410714285714285</v>
      </c>
      <c r="CP69" s="292">
        <f t="shared" si="19"/>
        <v>0.29192546583850931</v>
      </c>
      <c r="CQ69" s="292">
        <f t="shared" si="19"/>
        <v>0.52054794520547942</v>
      </c>
      <c r="CR69" s="292">
        <f t="shared" si="19"/>
        <v>0.3048780487804878</v>
      </c>
      <c r="CS69" s="292">
        <f t="shared" si="19"/>
        <v>0.35074626865671643</v>
      </c>
      <c r="CT69" s="292">
        <f t="shared" si="19"/>
        <v>0.23456790123456789</v>
      </c>
      <c r="CU69" s="292">
        <f t="shared" si="19"/>
        <v>5.0359712230215826E-2</v>
      </c>
      <c r="CV69" s="292">
        <f t="shared" si="19"/>
        <v>5.3191489361702128E-2</v>
      </c>
      <c r="CW69" s="292">
        <f t="shared" si="19"/>
        <v>0.13043478260869565</v>
      </c>
      <c r="CX69" s="292">
        <f t="shared" si="19"/>
        <v>0.45569620253164556</v>
      </c>
      <c r="CY69" s="239"/>
      <c r="DJ69" s="239"/>
      <c r="DU69" s="239"/>
      <c r="EE69" s="238"/>
      <c r="EP69" s="238"/>
      <c r="FA69" s="238"/>
    </row>
    <row r="70" spans="1:158" x14ac:dyDescent="0.2">
      <c r="A70" s="260" t="s">
        <v>3619</v>
      </c>
      <c r="B70" s="192" t="s">
        <v>3620</v>
      </c>
      <c r="C70" s="261" t="s">
        <v>56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238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238">
        <v>0</v>
      </c>
      <c r="Z70" s="266"/>
      <c r="AA70" s="266"/>
      <c r="AB70" s="266"/>
      <c r="AC70" s="266"/>
      <c r="AD70" s="266">
        <v>0</v>
      </c>
      <c r="AE70" s="266">
        <v>0</v>
      </c>
      <c r="AF70" s="266">
        <v>0</v>
      </c>
      <c r="AG70" s="266">
        <v>0</v>
      </c>
      <c r="AH70" s="266">
        <v>0</v>
      </c>
      <c r="AI70" s="266">
        <v>0</v>
      </c>
      <c r="AJ70" s="267">
        <v>0</v>
      </c>
      <c r="AT70" s="195">
        <v>3.2214199999999998E-2</v>
      </c>
      <c r="AU70" s="238">
        <v>3.60959E-2</v>
      </c>
      <c r="BE70" s="195">
        <v>0</v>
      </c>
      <c r="BF70" s="238">
        <v>0</v>
      </c>
      <c r="BP70" s="195">
        <f t="shared" si="25"/>
        <v>0</v>
      </c>
      <c r="BQ70" s="195">
        <f t="shared" si="26"/>
        <v>0</v>
      </c>
      <c r="BR70" s="239">
        <v>13</v>
      </c>
      <c r="BS70" s="195">
        <v>18</v>
      </c>
      <c r="BT70" s="195">
        <v>11</v>
      </c>
      <c r="BU70" s="195">
        <v>28</v>
      </c>
      <c r="BV70" s="195">
        <v>64</v>
      </c>
      <c r="BW70" s="195">
        <v>45</v>
      </c>
      <c r="BX70" s="195">
        <v>35</v>
      </c>
      <c r="BY70" s="195">
        <v>43</v>
      </c>
      <c r="BZ70" s="195">
        <v>41</v>
      </c>
      <c r="CA70" s="195">
        <v>32</v>
      </c>
      <c r="CB70" s="238">
        <v>45</v>
      </c>
      <c r="CC70" s="195">
        <v>22</v>
      </c>
      <c r="CD70" s="195">
        <v>39</v>
      </c>
      <c r="CE70" s="195">
        <v>29</v>
      </c>
      <c r="CF70" s="195">
        <v>72</v>
      </c>
      <c r="CG70" s="195">
        <v>164</v>
      </c>
      <c r="CH70" s="195">
        <v>86</v>
      </c>
      <c r="CI70" s="195">
        <v>101</v>
      </c>
      <c r="CJ70" s="195">
        <v>133</v>
      </c>
      <c r="CK70" s="195">
        <v>132</v>
      </c>
      <c r="CL70" s="195">
        <v>71</v>
      </c>
      <c r="CM70" s="238">
        <v>82</v>
      </c>
      <c r="CN70" s="292">
        <f t="shared" si="19"/>
        <v>0.59090909090909094</v>
      </c>
      <c r="CO70" s="292">
        <f t="shared" si="19"/>
        <v>0.46153846153846156</v>
      </c>
      <c r="CP70" s="292">
        <f t="shared" si="19"/>
        <v>0.37931034482758619</v>
      </c>
      <c r="CQ70" s="292">
        <f t="shared" si="19"/>
        <v>0.3888888888888889</v>
      </c>
      <c r="CR70" s="292">
        <f t="shared" si="19"/>
        <v>0.3902439024390244</v>
      </c>
      <c r="CS70" s="292">
        <f t="shared" si="19"/>
        <v>0.52325581395348841</v>
      </c>
      <c r="CT70" s="292">
        <f t="shared" si="19"/>
        <v>0.34653465346534651</v>
      </c>
      <c r="CU70" s="292">
        <f t="shared" si="19"/>
        <v>0.32330827067669171</v>
      </c>
      <c r="CV70" s="292">
        <f t="shared" si="19"/>
        <v>0.31060606060606061</v>
      </c>
      <c r="CW70" s="292">
        <f t="shared" si="19"/>
        <v>0.45070422535211269</v>
      </c>
      <c r="CX70" s="292">
        <f t="shared" si="19"/>
        <v>0.54878048780487809</v>
      </c>
      <c r="CY70" s="239"/>
      <c r="DJ70" s="239"/>
      <c r="DU70" s="239"/>
      <c r="EE70" s="238"/>
      <c r="EP70" s="238"/>
      <c r="FA70" s="238"/>
    </row>
    <row r="71" spans="1:158" x14ac:dyDescent="0.2">
      <c r="A71" s="260" t="s">
        <v>3630</v>
      </c>
      <c r="B71" s="192" t="s">
        <v>3631</v>
      </c>
      <c r="C71" s="261" t="s">
        <v>56</v>
      </c>
      <c r="M71" s="195">
        <v>0</v>
      </c>
      <c r="N71" s="238">
        <v>0</v>
      </c>
      <c r="X71" s="195">
        <v>0</v>
      </c>
      <c r="Y71" s="238">
        <v>0</v>
      </c>
      <c r="Z71" s="266"/>
      <c r="AA71" s="266"/>
      <c r="AB71" s="266"/>
      <c r="AC71" s="266"/>
      <c r="AD71" s="266"/>
      <c r="AE71" s="266"/>
      <c r="AF71" s="266"/>
      <c r="AG71" s="266"/>
      <c r="AH71" s="266"/>
      <c r="AI71" s="266">
        <v>0</v>
      </c>
      <c r="AJ71" s="267">
        <v>0</v>
      </c>
      <c r="AT71" s="195">
        <v>2.1975399999999999E-2</v>
      </c>
      <c r="AU71" s="238">
        <v>2.15435E-2</v>
      </c>
      <c r="BE71" s="195">
        <v>0</v>
      </c>
      <c r="BF71" s="238">
        <v>0</v>
      </c>
      <c r="BP71" s="195">
        <f t="shared" si="25"/>
        <v>0</v>
      </c>
      <c r="BQ71" s="195">
        <f t="shared" si="26"/>
        <v>0</v>
      </c>
      <c r="BR71" s="239">
        <v>37</v>
      </c>
      <c r="BS71" s="195">
        <v>44</v>
      </c>
      <c r="BT71" s="195">
        <v>32</v>
      </c>
      <c r="BU71" s="195">
        <v>26</v>
      </c>
      <c r="BV71" s="195">
        <v>21</v>
      </c>
      <c r="BW71" s="195">
        <v>22</v>
      </c>
      <c r="BX71" s="195">
        <v>17</v>
      </c>
      <c r="BY71" s="195">
        <v>23</v>
      </c>
      <c r="BZ71" s="195">
        <v>33</v>
      </c>
      <c r="CA71" s="195">
        <v>32</v>
      </c>
      <c r="CB71" s="238">
        <v>27</v>
      </c>
      <c r="CC71" s="195">
        <v>107</v>
      </c>
      <c r="CD71" s="195">
        <v>204</v>
      </c>
      <c r="CE71" s="195">
        <v>144</v>
      </c>
      <c r="CF71" s="195">
        <v>252</v>
      </c>
      <c r="CG71" s="195">
        <v>238</v>
      </c>
      <c r="CH71" s="195">
        <v>190</v>
      </c>
      <c r="CI71" s="195">
        <v>153</v>
      </c>
      <c r="CJ71" s="195">
        <v>81</v>
      </c>
      <c r="CK71" s="195">
        <v>124</v>
      </c>
      <c r="CL71" s="195">
        <v>62</v>
      </c>
      <c r="CM71" s="238">
        <v>57</v>
      </c>
      <c r="CN71" s="292">
        <f t="shared" si="19"/>
        <v>0.34579439252336447</v>
      </c>
      <c r="CO71" s="292">
        <f t="shared" si="19"/>
        <v>0.21568627450980393</v>
      </c>
      <c r="CP71" s="292">
        <f t="shared" si="19"/>
        <v>0.22222222222222221</v>
      </c>
      <c r="CQ71" s="292">
        <f t="shared" si="19"/>
        <v>0.10317460317460317</v>
      </c>
      <c r="CR71" s="292">
        <f t="shared" si="19"/>
        <v>8.8235294117647065E-2</v>
      </c>
      <c r="CS71" s="292">
        <f t="shared" si="19"/>
        <v>0.11578947368421053</v>
      </c>
      <c r="CT71" s="292">
        <f t="shared" si="19"/>
        <v>0.1111111111111111</v>
      </c>
      <c r="CU71" s="292">
        <f t="shared" si="19"/>
        <v>0.2839506172839506</v>
      </c>
      <c r="CV71" s="292">
        <f t="shared" si="19"/>
        <v>0.2661290322580645</v>
      </c>
      <c r="CW71" s="292">
        <f t="shared" si="19"/>
        <v>0.5161290322580645</v>
      </c>
      <c r="CX71" s="292">
        <f t="shared" si="19"/>
        <v>0.47368421052631576</v>
      </c>
      <c r="CY71" s="239"/>
      <c r="DJ71" s="239"/>
      <c r="DU71" s="239"/>
      <c r="EE71" s="238"/>
      <c r="EP71" s="238"/>
      <c r="FA71" s="238"/>
    </row>
    <row r="72" spans="1:158" x14ac:dyDescent="0.2">
      <c r="A72" s="260" t="s">
        <v>3881</v>
      </c>
      <c r="B72" s="192" t="s">
        <v>3882</v>
      </c>
      <c r="C72" s="261" t="s">
        <v>3531</v>
      </c>
      <c r="D72" s="195">
        <v>0</v>
      </c>
      <c r="E72" s="195">
        <v>0</v>
      </c>
      <c r="F72" s="195">
        <v>0</v>
      </c>
      <c r="N72" s="238"/>
      <c r="O72" s="195">
        <v>0</v>
      </c>
      <c r="P72" s="195">
        <v>0</v>
      </c>
      <c r="Q72" s="195">
        <v>0</v>
      </c>
      <c r="Y72" s="238"/>
      <c r="Z72" s="266">
        <v>0</v>
      </c>
      <c r="AA72" s="266">
        <v>0</v>
      </c>
      <c r="AB72" s="266">
        <v>0</v>
      </c>
      <c r="AC72" s="266"/>
      <c r="AD72" s="266"/>
      <c r="AE72" s="266"/>
      <c r="AF72" s="266"/>
      <c r="AG72" s="266"/>
      <c r="AH72" s="266"/>
      <c r="AI72" s="266"/>
      <c r="AJ72" s="267"/>
      <c r="AK72" s="195">
        <v>2.4054200000000001E-2</v>
      </c>
      <c r="AL72" s="195">
        <v>2.5792699999999998E-2</v>
      </c>
      <c r="AM72" s="195">
        <v>2.61435E-2</v>
      </c>
      <c r="AU72" s="238"/>
      <c r="AV72" s="195">
        <v>0</v>
      </c>
      <c r="AW72" s="195">
        <v>0</v>
      </c>
      <c r="AX72" s="195">
        <v>0</v>
      </c>
      <c r="BF72" s="238"/>
      <c r="BG72" s="195">
        <f t="shared" ref="BG72:BG82" si="27">IF(AV72&gt;0,1,0)</f>
        <v>0</v>
      </c>
      <c r="BH72" s="195">
        <f t="shared" ref="BH72:BH82" si="28">IF(AW72&gt;0,1,0)</f>
        <v>0</v>
      </c>
      <c r="BI72" s="195">
        <f t="shared" ref="BI72:BI93" si="29">IF(AX72&gt;0,1,0)</f>
        <v>0</v>
      </c>
      <c r="BR72" s="239">
        <v>18</v>
      </c>
      <c r="BS72" s="195">
        <v>6</v>
      </c>
      <c r="BT72" s="195">
        <v>2</v>
      </c>
      <c r="BU72" s="195">
        <v>5</v>
      </c>
      <c r="BV72" s="195">
        <v>13</v>
      </c>
      <c r="BW72" s="195">
        <v>5</v>
      </c>
      <c r="BX72" s="195">
        <v>0</v>
      </c>
      <c r="BY72" s="195">
        <v>0</v>
      </c>
      <c r="BZ72" s="195">
        <v>0</v>
      </c>
      <c r="CA72" s="195">
        <v>0</v>
      </c>
      <c r="CB72" s="238">
        <v>0</v>
      </c>
      <c r="CC72" s="195">
        <v>135</v>
      </c>
      <c r="CD72" s="195">
        <v>97</v>
      </c>
      <c r="CE72" s="195">
        <v>34</v>
      </c>
      <c r="CF72" s="195">
        <v>58</v>
      </c>
      <c r="CG72" s="195">
        <v>75</v>
      </c>
      <c r="CH72" s="195">
        <v>60</v>
      </c>
      <c r="CI72" s="195">
        <v>3</v>
      </c>
      <c r="CJ72" s="195">
        <v>1</v>
      </c>
      <c r="CK72" s="195">
        <v>0</v>
      </c>
      <c r="CL72" s="195">
        <v>0</v>
      </c>
      <c r="CM72" s="238">
        <v>0</v>
      </c>
      <c r="CN72" s="292">
        <f t="shared" si="19"/>
        <v>0.13333333333333333</v>
      </c>
      <c r="CO72" s="292">
        <f t="shared" si="19"/>
        <v>6.1855670103092786E-2</v>
      </c>
      <c r="CP72" s="292">
        <f t="shared" si="19"/>
        <v>5.8823529411764705E-2</v>
      </c>
      <c r="CQ72" s="292">
        <f t="shared" si="19"/>
        <v>8.6206896551724144E-2</v>
      </c>
      <c r="CR72" s="292">
        <f t="shared" si="19"/>
        <v>0.17333333333333334</v>
      </c>
      <c r="CS72" s="292">
        <f t="shared" si="19"/>
        <v>8.3333333333333329E-2</v>
      </c>
      <c r="CT72" s="292">
        <f t="shared" si="19"/>
        <v>0</v>
      </c>
      <c r="CU72" s="292">
        <f t="shared" si="19"/>
        <v>0</v>
      </c>
      <c r="CV72" s="292">
        <f t="shared" si="19"/>
        <v>0</v>
      </c>
      <c r="CW72" s="292">
        <f t="shared" si="19"/>
        <v>0</v>
      </c>
      <c r="CX72" s="292">
        <f t="shared" si="19"/>
        <v>0</v>
      </c>
      <c r="CY72" s="239"/>
      <c r="DJ72" s="239"/>
      <c r="DU72" s="239"/>
      <c r="EE72" s="238"/>
      <c r="EP72" s="238"/>
      <c r="FA72" s="238"/>
    </row>
    <row r="73" spans="1:158" x14ac:dyDescent="0.2">
      <c r="A73" s="260" t="s">
        <v>3877</v>
      </c>
      <c r="B73" s="192" t="s">
        <v>3878</v>
      </c>
      <c r="C73" s="261" t="s">
        <v>56</v>
      </c>
      <c r="D73" s="195">
        <v>0</v>
      </c>
      <c r="E73" s="195">
        <v>0</v>
      </c>
      <c r="F73" s="195">
        <v>0</v>
      </c>
      <c r="N73" s="238"/>
      <c r="O73" s="195">
        <v>0</v>
      </c>
      <c r="P73" s="195">
        <v>0</v>
      </c>
      <c r="Q73" s="195">
        <v>0</v>
      </c>
      <c r="Y73" s="238"/>
      <c r="Z73" s="266">
        <v>0</v>
      </c>
      <c r="AA73" s="266">
        <v>0</v>
      </c>
      <c r="AB73" s="266">
        <v>0</v>
      </c>
      <c r="AC73" s="266"/>
      <c r="AD73" s="266"/>
      <c r="AE73" s="266"/>
      <c r="AF73" s="266"/>
      <c r="AG73" s="266"/>
      <c r="AH73" s="266"/>
      <c r="AI73" s="266"/>
      <c r="AJ73" s="267"/>
      <c r="AK73" s="195">
        <v>2.5013899999999999E-2</v>
      </c>
      <c r="AL73" s="195">
        <v>2.1095099999999999E-2</v>
      </c>
      <c r="AM73" s="195">
        <v>2.1328199999999999E-2</v>
      </c>
      <c r="AU73" s="238"/>
      <c r="AV73" s="195">
        <v>0</v>
      </c>
      <c r="AW73" s="195">
        <v>0</v>
      </c>
      <c r="AX73" s="195">
        <v>0</v>
      </c>
      <c r="BF73" s="238"/>
      <c r="BG73" s="195">
        <f t="shared" si="27"/>
        <v>0</v>
      </c>
      <c r="BH73" s="195">
        <f t="shared" si="28"/>
        <v>0</v>
      </c>
      <c r="BI73" s="195">
        <f t="shared" si="29"/>
        <v>0</v>
      </c>
      <c r="BR73" s="239">
        <v>10</v>
      </c>
      <c r="BS73" s="195">
        <v>22</v>
      </c>
      <c r="BT73" s="195">
        <v>3</v>
      </c>
      <c r="BU73" s="195">
        <v>1</v>
      </c>
      <c r="BV73" s="195">
        <v>12</v>
      </c>
      <c r="BW73" s="195">
        <v>8</v>
      </c>
      <c r="BX73" s="195">
        <v>21</v>
      </c>
      <c r="BY73" s="195">
        <v>38</v>
      </c>
      <c r="BZ73" s="195">
        <v>18</v>
      </c>
      <c r="CA73" s="195">
        <v>46</v>
      </c>
      <c r="CB73" s="238">
        <v>52</v>
      </c>
      <c r="CC73" s="195">
        <v>48</v>
      </c>
      <c r="CD73" s="195">
        <v>45</v>
      </c>
      <c r="CE73" s="195">
        <v>71</v>
      </c>
      <c r="CF73" s="195">
        <v>102</v>
      </c>
      <c r="CG73" s="195">
        <v>92</v>
      </c>
      <c r="CH73" s="195">
        <v>84</v>
      </c>
      <c r="CI73" s="195">
        <v>80</v>
      </c>
      <c r="CJ73" s="195">
        <v>103</v>
      </c>
      <c r="CK73" s="195">
        <v>128</v>
      </c>
      <c r="CL73" s="195">
        <v>111</v>
      </c>
      <c r="CM73" s="238">
        <v>115</v>
      </c>
      <c r="CN73" s="292">
        <f t="shared" si="19"/>
        <v>0.20833333333333334</v>
      </c>
      <c r="CO73" s="292">
        <f t="shared" si="19"/>
        <v>0.48888888888888887</v>
      </c>
      <c r="CP73" s="292">
        <f t="shared" si="19"/>
        <v>4.2253521126760563E-2</v>
      </c>
      <c r="CQ73" s="292">
        <f t="shared" si="19"/>
        <v>9.8039215686274508E-3</v>
      </c>
      <c r="CR73" s="292">
        <f t="shared" si="19"/>
        <v>0.13043478260869565</v>
      </c>
      <c r="CS73" s="292">
        <f t="shared" si="19"/>
        <v>9.5238095238095233E-2</v>
      </c>
      <c r="CT73" s="292">
        <f t="shared" si="19"/>
        <v>0.26250000000000001</v>
      </c>
      <c r="CU73" s="292">
        <f t="shared" si="19"/>
        <v>0.36893203883495146</v>
      </c>
      <c r="CV73" s="292">
        <f t="shared" si="19"/>
        <v>0.140625</v>
      </c>
      <c r="CW73" s="292">
        <f t="shared" si="19"/>
        <v>0.4144144144144144</v>
      </c>
      <c r="CX73" s="292">
        <f t="shared" si="19"/>
        <v>0.45217391304347826</v>
      </c>
      <c r="CY73" s="239"/>
      <c r="DJ73" s="239"/>
      <c r="DU73" s="239"/>
      <c r="EE73" s="238"/>
      <c r="EP73" s="238"/>
      <c r="FA73" s="238"/>
    </row>
    <row r="74" spans="1:158" x14ac:dyDescent="0.2">
      <c r="A74" s="260" t="s">
        <v>3642</v>
      </c>
      <c r="B74" s="192" t="s">
        <v>3643</v>
      </c>
      <c r="C74" s="261" t="s">
        <v>139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238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1</v>
      </c>
      <c r="W74" s="195">
        <v>0</v>
      </c>
      <c r="X74" s="195">
        <v>1</v>
      </c>
      <c r="Y74" s="238">
        <v>1</v>
      </c>
      <c r="Z74" s="266">
        <v>0</v>
      </c>
      <c r="AA74" s="266">
        <v>0</v>
      </c>
      <c r="AB74" s="266">
        <v>0</v>
      </c>
      <c r="AC74" s="266">
        <v>0</v>
      </c>
      <c r="AD74" s="266">
        <v>0</v>
      </c>
      <c r="AE74" s="266">
        <v>0</v>
      </c>
      <c r="AF74" s="266">
        <v>0</v>
      </c>
      <c r="AG74" s="266">
        <v>0</v>
      </c>
      <c r="AH74" s="266">
        <v>0</v>
      </c>
      <c r="AI74" s="266">
        <v>0</v>
      </c>
      <c r="AJ74" s="267">
        <v>0</v>
      </c>
      <c r="AK74" s="195">
        <v>1.84327E-2</v>
      </c>
      <c r="AL74" s="195">
        <v>1.8834500000000001E-2</v>
      </c>
      <c r="AM74" s="195">
        <v>1.9766700000000002E-2</v>
      </c>
      <c r="AN74" s="195">
        <v>2.0393700000000001E-2</v>
      </c>
      <c r="AO74" s="195">
        <v>2.10977E-2</v>
      </c>
      <c r="AP74" s="195">
        <v>2.1874999999999999E-2</v>
      </c>
      <c r="AQ74" s="195">
        <v>2.1439900000000001E-2</v>
      </c>
      <c r="AR74" s="195">
        <v>2.1363799999999999E-2</v>
      </c>
      <c r="AS74" s="195">
        <v>2.2101099999999999E-2</v>
      </c>
      <c r="AT74" s="195">
        <v>2.7298800000000002E-2</v>
      </c>
      <c r="AU74" s="238">
        <v>2.6563400000000001E-2</v>
      </c>
      <c r="AV74" s="195">
        <v>0</v>
      </c>
      <c r="AW74" s="195">
        <v>0</v>
      </c>
      <c r="AX74" s="195">
        <v>2</v>
      </c>
      <c r="AY74" s="195">
        <v>2</v>
      </c>
      <c r="AZ74" s="195">
        <v>0</v>
      </c>
      <c r="BA74" s="195">
        <v>0</v>
      </c>
      <c r="BB74" s="195">
        <v>0</v>
      </c>
      <c r="BC74" s="195">
        <v>1</v>
      </c>
      <c r="BD74" s="195">
        <v>0</v>
      </c>
      <c r="BE74" s="195">
        <v>0</v>
      </c>
      <c r="BF74" s="238">
        <v>1</v>
      </c>
      <c r="BG74" s="195">
        <f t="shared" si="27"/>
        <v>0</v>
      </c>
      <c r="BH74" s="195">
        <f t="shared" si="28"/>
        <v>0</v>
      </c>
      <c r="BI74" s="195">
        <f t="shared" si="29"/>
        <v>1</v>
      </c>
      <c r="BJ74" s="195">
        <f t="shared" ref="BJ74:BJ93" si="30">IF(AY74&gt;0,1,0)</f>
        <v>1</v>
      </c>
      <c r="BK74" s="195">
        <f t="shared" si="20"/>
        <v>0</v>
      </c>
      <c r="BL74" s="195">
        <f t="shared" si="21"/>
        <v>0</v>
      </c>
      <c r="BM74" s="195">
        <f t="shared" si="22"/>
        <v>0</v>
      </c>
      <c r="BN74" s="195">
        <f t="shared" si="23"/>
        <v>1</v>
      </c>
      <c r="BO74" s="195">
        <f t="shared" si="24"/>
        <v>0</v>
      </c>
      <c r="BP74" s="195">
        <f t="shared" si="25"/>
        <v>0</v>
      </c>
      <c r="BQ74" s="195">
        <f t="shared" si="26"/>
        <v>1</v>
      </c>
      <c r="BR74" s="239">
        <v>198</v>
      </c>
      <c r="BS74" s="195">
        <v>223</v>
      </c>
      <c r="BT74" s="195">
        <v>222</v>
      </c>
      <c r="BU74" s="195">
        <v>248</v>
      </c>
      <c r="BV74" s="195">
        <v>266</v>
      </c>
      <c r="BW74" s="195">
        <v>258</v>
      </c>
      <c r="BX74" s="195">
        <v>149</v>
      </c>
      <c r="BY74" s="195">
        <v>153</v>
      </c>
      <c r="BZ74" s="195">
        <v>133</v>
      </c>
      <c r="CA74" s="195">
        <v>118</v>
      </c>
      <c r="CB74" s="238">
        <v>187</v>
      </c>
      <c r="CC74" s="195">
        <v>1904</v>
      </c>
      <c r="CD74" s="195">
        <v>1733</v>
      </c>
      <c r="CE74" s="195">
        <v>1701</v>
      </c>
      <c r="CF74" s="195">
        <v>1507</v>
      </c>
      <c r="CG74" s="195">
        <v>1238</v>
      </c>
      <c r="CH74" s="195">
        <v>1291</v>
      </c>
      <c r="CI74" s="195">
        <v>950</v>
      </c>
      <c r="CJ74" s="195">
        <v>1058</v>
      </c>
      <c r="CK74" s="195">
        <v>815</v>
      </c>
      <c r="CL74" s="195">
        <v>828</v>
      </c>
      <c r="CM74" s="238">
        <v>727</v>
      </c>
      <c r="CN74" s="292">
        <f t="shared" si="19"/>
        <v>0.10399159663865547</v>
      </c>
      <c r="CO74" s="292">
        <f t="shared" si="19"/>
        <v>0.12867859203693019</v>
      </c>
      <c r="CP74" s="292">
        <f t="shared" si="19"/>
        <v>0.13051146384479717</v>
      </c>
      <c r="CQ74" s="292">
        <f t="shared" si="19"/>
        <v>0.16456536164565361</v>
      </c>
      <c r="CR74" s="292">
        <f t="shared" si="19"/>
        <v>0.2148626817447496</v>
      </c>
      <c r="CS74" s="292">
        <f t="shared" si="19"/>
        <v>0.19984508133230056</v>
      </c>
      <c r="CT74" s="292">
        <f t="shared" si="19"/>
        <v>0.15684210526315789</v>
      </c>
      <c r="CU74" s="292">
        <f t="shared" si="19"/>
        <v>0.14461247637051039</v>
      </c>
      <c r="CV74" s="292">
        <f t="shared" si="19"/>
        <v>0.16319018404907976</v>
      </c>
      <c r="CW74" s="292">
        <f t="shared" si="19"/>
        <v>0.14251207729468598</v>
      </c>
      <c r="CX74" s="292">
        <f t="shared" si="19"/>
        <v>0.25722145804676755</v>
      </c>
      <c r="CY74" s="239"/>
      <c r="DF74" s="195">
        <v>0</v>
      </c>
      <c r="DH74" s="195">
        <v>0</v>
      </c>
      <c r="DI74" s="195">
        <v>0</v>
      </c>
      <c r="DJ74" s="239"/>
      <c r="DQ74" s="195">
        <v>1</v>
      </c>
      <c r="DS74" s="195">
        <v>1</v>
      </c>
      <c r="DT74" s="195">
        <v>1</v>
      </c>
      <c r="DU74" s="239"/>
      <c r="EB74" s="195">
        <v>0</v>
      </c>
      <c r="ED74" s="195">
        <v>0</v>
      </c>
      <c r="EE74" s="238">
        <v>0</v>
      </c>
      <c r="EO74" s="195">
        <v>5.4882500000000001E-2</v>
      </c>
      <c r="EP74" s="238">
        <v>5.9629500000000002E-2</v>
      </c>
      <c r="EZ74" s="195">
        <v>1</v>
      </c>
      <c r="FA74" s="238">
        <v>1</v>
      </c>
      <c r="FB74" s="195" t="s">
        <v>4054</v>
      </c>
    </row>
    <row r="75" spans="1:158" x14ac:dyDescent="0.2">
      <c r="A75" s="260" t="s">
        <v>3644</v>
      </c>
      <c r="B75" s="192" t="s">
        <v>4055</v>
      </c>
      <c r="C75" s="261" t="s">
        <v>139</v>
      </c>
      <c r="D75" s="195">
        <v>0</v>
      </c>
      <c r="E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238">
        <v>0</v>
      </c>
      <c r="O75" s="195">
        <v>0</v>
      </c>
      <c r="P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238">
        <v>0</v>
      </c>
      <c r="Z75" s="266">
        <v>0</v>
      </c>
      <c r="AA75" s="266">
        <v>0</v>
      </c>
      <c r="AB75" s="266"/>
      <c r="AC75" s="266">
        <v>0</v>
      </c>
      <c r="AD75" s="266">
        <v>0</v>
      </c>
      <c r="AE75" s="266">
        <v>0</v>
      </c>
      <c r="AF75" s="266">
        <v>0</v>
      </c>
      <c r="AG75" s="266">
        <v>0</v>
      </c>
      <c r="AH75" s="266">
        <v>0</v>
      </c>
      <c r="AI75" s="266">
        <v>0</v>
      </c>
      <c r="AJ75" s="267">
        <v>0</v>
      </c>
      <c r="AK75" s="195">
        <v>2.14758E-2</v>
      </c>
      <c r="AL75" s="195">
        <v>2.1729200000000001E-2</v>
      </c>
      <c r="AM75" s="195">
        <v>2.1309700000000001E-2</v>
      </c>
      <c r="AN75" s="195">
        <v>2.2134399999999999E-2</v>
      </c>
      <c r="AO75" s="195">
        <v>2.1985500000000002E-2</v>
      </c>
      <c r="AP75" s="195">
        <v>2.2095400000000001E-2</v>
      </c>
      <c r="AQ75" s="195">
        <v>2.1647699999999999E-2</v>
      </c>
      <c r="AR75" s="195">
        <v>2.15505E-2</v>
      </c>
      <c r="AS75" s="195">
        <v>2.3686800000000001E-2</v>
      </c>
      <c r="AT75" s="195">
        <v>2.8715999999999998E-2</v>
      </c>
      <c r="AU75" s="238">
        <v>2.70415E-2</v>
      </c>
      <c r="AV75" s="195">
        <v>0</v>
      </c>
      <c r="AW75" s="195">
        <v>0</v>
      </c>
      <c r="AY75" s="195">
        <v>0</v>
      </c>
      <c r="AZ75" s="195">
        <v>0</v>
      </c>
      <c r="BA75" s="195">
        <v>0</v>
      </c>
      <c r="BB75" s="195">
        <v>0</v>
      </c>
      <c r="BC75" s="195">
        <v>0</v>
      </c>
      <c r="BD75" s="195">
        <v>3</v>
      </c>
      <c r="BE75" s="195">
        <v>3</v>
      </c>
      <c r="BF75" s="238">
        <v>3</v>
      </c>
      <c r="BG75" s="195">
        <f t="shared" si="27"/>
        <v>0</v>
      </c>
      <c r="BH75" s="195">
        <f t="shared" si="28"/>
        <v>0</v>
      </c>
      <c r="BJ75" s="195">
        <f t="shared" si="30"/>
        <v>0</v>
      </c>
      <c r="BK75" s="195">
        <f t="shared" si="20"/>
        <v>0</v>
      </c>
      <c r="BL75" s="195">
        <f t="shared" si="21"/>
        <v>0</v>
      </c>
      <c r="BM75" s="195">
        <f t="shared" si="22"/>
        <v>0</v>
      </c>
      <c r="BN75" s="195">
        <f t="shared" si="23"/>
        <v>0</v>
      </c>
      <c r="BO75" s="195">
        <f t="shared" si="24"/>
        <v>1</v>
      </c>
      <c r="BP75" s="195">
        <f t="shared" si="25"/>
        <v>1</v>
      </c>
      <c r="BQ75" s="195">
        <f t="shared" si="26"/>
        <v>1</v>
      </c>
      <c r="BR75" s="239">
        <v>1</v>
      </c>
      <c r="BS75" s="195">
        <v>0</v>
      </c>
      <c r="BT75" s="195">
        <v>3</v>
      </c>
      <c r="BU75" s="195">
        <v>8</v>
      </c>
      <c r="BV75" s="195">
        <v>10</v>
      </c>
      <c r="BW75" s="195">
        <v>8</v>
      </c>
      <c r="BX75" s="195">
        <v>5</v>
      </c>
      <c r="BY75" s="195">
        <v>7</v>
      </c>
      <c r="BZ75" s="195">
        <v>8</v>
      </c>
      <c r="CA75" s="195">
        <v>6</v>
      </c>
      <c r="CB75" s="195">
        <v>1</v>
      </c>
      <c r="CC75" s="195">
        <v>23</v>
      </c>
      <c r="CD75" s="195">
        <v>27</v>
      </c>
      <c r="CE75" s="195">
        <v>43</v>
      </c>
      <c r="CF75" s="195">
        <v>101</v>
      </c>
      <c r="CG75" s="195">
        <v>66</v>
      </c>
      <c r="CH75" s="195">
        <v>54</v>
      </c>
      <c r="CI75" s="195">
        <v>54</v>
      </c>
      <c r="CJ75" s="195">
        <v>40</v>
      </c>
      <c r="CK75" s="195">
        <v>34</v>
      </c>
      <c r="CL75" s="195">
        <v>46</v>
      </c>
      <c r="CM75" s="238">
        <v>67</v>
      </c>
      <c r="CN75" s="292">
        <f t="shared" si="19"/>
        <v>4.3478260869565216E-2</v>
      </c>
      <c r="CO75" s="292">
        <f t="shared" si="19"/>
        <v>0</v>
      </c>
      <c r="CP75" s="292">
        <f t="shared" si="19"/>
        <v>6.9767441860465115E-2</v>
      </c>
      <c r="CQ75" s="292">
        <f t="shared" si="19"/>
        <v>7.9207920792079209E-2</v>
      </c>
      <c r="CR75" s="292">
        <f t="shared" si="19"/>
        <v>0.15151515151515152</v>
      </c>
      <c r="CS75" s="292">
        <f t="shared" si="19"/>
        <v>0.14814814814814814</v>
      </c>
      <c r="CT75" s="292">
        <f t="shared" si="19"/>
        <v>9.2592592592592587E-2</v>
      </c>
      <c r="CU75" s="292">
        <f t="shared" si="19"/>
        <v>0.17499999999999999</v>
      </c>
      <c r="CV75" s="292">
        <f t="shared" si="19"/>
        <v>0.23529411764705882</v>
      </c>
      <c r="CW75" s="292">
        <f t="shared" si="19"/>
        <v>0.13043478260869565</v>
      </c>
      <c r="CX75" s="292">
        <f t="shared" si="19"/>
        <v>1.4925373134328358E-2</v>
      </c>
      <c r="CY75" s="239"/>
      <c r="DJ75" s="239"/>
      <c r="DU75" s="239"/>
      <c r="EE75" s="238"/>
      <c r="EP75" s="238"/>
      <c r="FA75" s="238"/>
    </row>
    <row r="76" spans="1:158" x14ac:dyDescent="0.2">
      <c r="A76" s="260" t="s">
        <v>3646</v>
      </c>
      <c r="B76" s="192" t="s">
        <v>4056</v>
      </c>
      <c r="C76" s="261" t="s">
        <v>139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238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238">
        <v>0</v>
      </c>
      <c r="Z76" s="266"/>
      <c r="AA76" s="266"/>
      <c r="AB76" s="266"/>
      <c r="AC76" s="266"/>
      <c r="AD76" s="266"/>
      <c r="AE76" s="266">
        <v>0</v>
      </c>
      <c r="AF76" s="266">
        <v>0</v>
      </c>
      <c r="AG76" s="266">
        <v>0</v>
      </c>
      <c r="AH76" s="266">
        <v>0</v>
      </c>
      <c r="AI76" s="266">
        <v>0</v>
      </c>
      <c r="AJ76" s="267">
        <v>0</v>
      </c>
      <c r="AP76" s="195">
        <v>1.9730899999999999E-2</v>
      </c>
      <c r="AQ76" s="195">
        <v>2.00813E-2</v>
      </c>
      <c r="AR76" s="195">
        <v>1.9209500000000001E-2</v>
      </c>
      <c r="AS76" s="195">
        <v>1.9976500000000001E-2</v>
      </c>
      <c r="AT76" s="195">
        <v>2.08133E-2</v>
      </c>
      <c r="AU76" s="238">
        <v>2.24362E-2</v>
      </c>
      <c r="BA76" s="195">
        <v>1</v>
      </c>
      <c r="BB76" s="195">
        <v>2</v>
      </c>
      <c r="BC76" s="195">
        <v>2</v>
      </c>
      <c r="BD76" s="195">
        <v>0</v>
      </c>
      <c r="BE76" s="195">
        <v>0</v>
      </c>
      <c r="BF76" s="238">
        <v>1</v>
      </c>
      <c r="BL76" s="195">
        <f t="shared" si="21"/>
        <v>1</v>
      </c>
      <c r="BM76" s="195">
        <f t="shared" si="22"/>
        <v>1</v>
      </c>
      <c r="BN76" s="195">
        <f t="shared" si="23"/>
        <v>1</v>
      </c>
      <c r="BO76" s="195">
        <f t="shared" si="24"/>
        <v>0</v>
      </c>
      <c r="BP76" s="195">
        <f t="shared" si="25"/>
        <v>0</v>
      </c>
      <c r="BQ76" s="195">
        <f t="shared" si="26"/>
        <v>1</v>
      </c>
      <c r="BR76" s="239">
        <v>2</v>
      </c>
      <c r="BS76" s="195">
        <v>5</v>
      </c>
      <c r="BT76" s="195">
        <v>4</v>
      </c>
      <c r="BU76" s="195">
        <v>3</v>
      </c>
      <c r="BV76" s="195">
        <v>4</v>
      </c>
      <c r="BW76" s="195">
        <v>3</v>
      </c>
      <c r="BX76" s="195">
        <v>0</v>
      </c>
      <c r="BY76" s="195">
        <v>0</v>
      </c>
      <c r="BZ76" s="195">
        <v>0</v>
      </c>
      <c r="CA76" s="195">
        <v>0</v>
      </c>
      <c r="CB76" s="238">
        <v>0</v>
      </c>
      <c r="CC76" s="195">
        <v>48</v>
      </c>
      <c r="CD76" s="195">
        <v>48</v>
      </c>
      <c r="CE76" s="195">
        <v>69</v>
      </c>
      <c r="CF76" s="195">
        <v>62</v>
      </c>
      <c r="CG76" s="195">
        <v>62</v>
      </c>
      <c r="CH76" s="195">
        <v>37</v>
      </c>
      <c r="CI76" s="195">
        <v>0</v>
      </c>
      <c r="CJ76" s="195">
        <v>0</v>
      </c>
      <c r="CK76" s="195">
        <v>0</v>
      </c>
      <c r="CL76" s="195">
        <v>0</v>
      </c>
      <c r="CM76" s="238">
        <v>0</v>
      </c>
      <c r="CN76" s="292">
        <f t="shared" si="19"/>
        <v>4.1666666666666664E-2</v>
      </c>
      <c r="CO76" s="292">
        <f t="shared" si="19"/>
        <v>0.10416666666666667</v>
      </c>
      <c r="CP76" s="292">
        <f t="shared" si="19"/>
        <v>5.7971014492753624E-2</v>
      </c>
      <c r="CQ76" s="292">
        <f t="shared" si="19"/>
        <v>4.8387096774193547E-2</v>
      </c>
      <c r="CR76" s="292">
        <f t="shared" si="19"/>
        <v>6.4516129032258063E-2</v>
      </c>
      <c r="CS76" s="292">
        <f t="shared" si="19"/>
        <v>8.1081081081081086E-2</v>
      </c>
      <c r="CT76" s="292">
        <f t="shared" si="19"/>
        <v>0</v>
      </c>
      <c r="CU76" s="292">
        <f t="shared" si="19"/>
        <v>0</v>
      </c>
      <c r="CV76" s="292">
        <f t="shared" si="19"/>
        <v>0</v>
      </c>
      <c r="CW76" s="292">
        <f t="shared" si="19"/>
        <v>0</v>
      </c>
      <c r="CX76" s="292">
        <f t="shared" si="19"/>
        <v>0</v>
      </c>
      <c r="CY76" s="239"/>
      <c r="DJ76" s="239"/>
      <c r="DU76" s="239"/>
      <c r="EE76" s="238"/>
      <c r="EP76" s="238"/>
      <c r="FA76" s="238"/>
    </row>
    <row r="77" spans="1:158" x14ac:dyDescent="0.2">
      <c r="A77" s="260" t="s">
        <v>3648</v>
      </c>
      <c r="B77" s="192" t="s">
        <v>2898</v>
      </c>
      <c r="C77" s="261" t="s">
        <v>139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1</v>
      </c>
      <c r="K77" s="195">
        <v>1</v>
      </c>
      <c r="L77" s="195">
        <v>1</v>
      </c>
      <c r="M77" s="195">
        <v>1</v>
      </c>
      <c r="N77" s="238">
        <v>1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1</v>
      </c>
      <c r="Y77" s="238">
        <v>1</v>
      </c>
      <c r="Z77" s="266">
        <v>0</v>
      </c>
      <c r="AA77" s="266">
        <v>0</v>
      </c>
      <c r="AB77" s="266">
        <v>0</v>
      </c>
      <c r="AC77" s="266">
        <v>0</v>
      </c>
      <c r="AD77" s="266">
        <v>0</v>
      </c>
      <c r="AE77" s="266">
        <v>0</v>
      </c>
      <c r="AF77" s="266">
        <v>0</v>
      </c>
      <c r="AG77" s="266">
        <v>0</v>
      </c>
      <c r="AH77" s="266">
        <v>0</v>
      </c>
      <c r="AI77" s="266">
        <v>0</v>
      </c>
      <c r="AJ77" s="267">
        <v>0</v>
      </c>
      <c r="AK77" s="195">
        <v>2.11276E-2</v>
      </c>
      <c r="AL77" s="195">
        <v>2.13425E-2</v>
      </c>
      <c r="AM77" s="195">
        <v>2.1459099999999998E-2</v>
      </c>
      <c r="AN77" s="195">
        <v>2.1244499999999999E-2</v>
      </c>
      <c r="AO77" s="195">
        <v>2.12876E-2</v>
      </c>
      <c r="AP77" s="195">
        <v>2.14875E-2</v>
      </c>
      <c r="AQ77" s="195">
        <v>2.0452600000000001E-2</v>
      </c>
      <c r="AR77" s="195">
        <v>2.0989600000000001E-2</v>
      </c>
      <c r="AS77" s="195">
        <v>2.0815199999999999E-2</v>
      </c>
      <c r="AT77" s="195">
        <v>2.4109999999999999E-2</v>
      </c>
      <c r="AU77" s="238">
        <v>2.4353199999999998E-2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 s="195">
        <v>0</v>
      </c>
      <c r="BD77" s="195">
        <v>1</v>
      </c>
      <c r="BE77" s="195">
        <v>1</v>
      </c>
      <c r="BF77" s="238">
        <v>1</v>
      </c>
      <c r="BG77" s="195">
        <f t="shared" si="27"/>
        <v>0</v>
      </c>
      <c r="BH77" s="195">
        <f t="shared" si="28"/>
        <v>0</v>
      </c>
      <c r="BI77" s="195">
        <f t="shared" si="29"/>
        <v>0</v>
      </c>
      <c r="BJ77" s="195">
        <f t="shared" si="30"/>
        <v>0</v>
      </c>
      <c r="BK77" s="195">
        <f t="shared" si="20"/>
        <v>0</v>
      </c>
      <c r="BL77" s="195">
        <f t="shared" si="21"/>
        <v>0</v>
      </c>
      <c r="BM77" s="195">
        <f t="shared" si="22"/>
        <v>0</v>
      </c>
      <c r="BN77" s="195">
        <f t="shared" si="23"/>
        <v>0</v>
      </c>
      <c r="BO77" s="195">
        <f t="shared" si="24"/>
        <v>1</v>
      </c>
      <c r="BP77" s="195">
        <f t="shared" si="25"/>
        <v>1</v>
      </c>
      <c r="BQ77" s="195">
        <f t="shared" si="26"/>
        <v>1</v>
      </c>
      <c r="BR77" s="239">
        <v>63</v>
      </c>
      <c r="BS77" s="195">
        <v>29</v>
      </c>
      <c r="BT77" s="195">
        <v>52</v>
      </c>
      <c r="BU77" s="195">
        <v>106</v>
      </c>
      <c r="BV77" s="195">
        <v>85</v>
      </c>
      <c r="BW77" s="195">
        <v>79</v>
      </c>
      <c r="BX77" s="195">
        <v>96</v>
      </c>
      <c r="BY77" s="195">
        <v>108</v>
      </c>
      <c r="BZ77" s="195">
        <v>234</v>
      </c>
      <c r="CA77" s="195">
        <v>243</v>
      </c>
      <c r="CB77" s="238">
        <v>159</v>
      </c>
      <c r="CC77" s="195">
        <v>753</v>
      </c>
      <c r="CD77" s="195">
        <v>534</v>
      </c>
      <c r="CE77" s="195">
        <v>558</v>
      </c>
      <c r="CF77" s="195">
        <v>921</v>
      </c>
      <c r="CG77" s="195">
        <v>656</v>
      </c>
      <c r="CH77" s="195">
        <v>611</v>
      </c>
      <c r="CI77" s="195">
        <v>616</v>
      </c>
      <c r="CJ77" s="195">
        <v>631</v>
      </c>
      <c r="CK77" s="195">
        <v>658</v>
      </c>
      <c r="CL77" s="195">
        <v>585</v>
      </c>
      <c r="CM77" s="238">
        <v>412</v>
      </c>
      <c r="CN77" s="292">
        <f t="shared" si="19"/>
        <v>8.3665338645418322E-2</v>
      </c>
      <c r="CO77" s="292">
        <f t="shared" si="19"/>
        <v>5.4307116104868915E-2</v>
      </c>
      <c r="CP77" s="292">
        <f t="shared" si="19"/>
        <v>9.3189964157706098E-2</v>
      </c>
      <c r="CQ77" s="292">
        <f t="shared" si="19"/>
        <v>0.11509229098805646</v>
      </c>
      <c r="CR77" s="292">
        <f t="shared" si="19"/>
        <v>0.12957317073170732</v>
      </c>
      <c r="CS77" s="292">
        <f t="shared" si="19"/>
        <v>0.12929623567921442</v>
      </c>
      <c r="CT77" s="292">
        <f t="shared" si="19"/>
        <v>0.15584415584415584</v>
      </c>
      <c r="CU77" s="292">
        <f t="shared" si="19"/>
        <v>0.17115689381933438</v>
      </c>
      <c r="CV77" s="292">
        <f t="shared" si="19"/>
        <v>0.35562310030395139</v>
      </c>
      <c r="CW77" s="292">
        <f t="shared" si="19"/>
        <v>0.41538461538461541</v>
      </c>
      <c r="CX77" s="292">
        <f t="shared" si="19"/>
        <v>0.38592233009708737</v>
      </c>
      <c r="CY77" s="239"/>
      <c r="DE77" s="195">
        <v>1</v>
      </c>
      <c r="DF77" s="195">
        <v>1</v>
      </c>
      <c r="DG77" s="195">
        <v>1</v>
      </c>
      <c r="DH77" s="195">
        <v>1</v>
      </c>
      <c r="DI77" s="195">
        <v>1</v>
      </c>
      <c r="DJ77" s="239"/>
      <c r="DP77" s="195">
        <v>0</v>
      </c>
      <c r="DQ77" s="195">
        <v>0</v>
      </c>
      <c r="DR77" s="195">
        <v>0</v>
      </c>
      <c r="DS77" s="195">
        <v>1</v>
      </c>
      <c r="DT77" s="195">
        <v>1</v>
      </c>
      <c r="DU77" s="239"/>
      <c r="EA77" s="195">
        <v>0</v>
      </c>
      <c r="EB77" s="195">
        <v>0</v>
      </c>
      <c r="EC77" s="195">
        <v>0</v>
      </c>
      <c r="ED77" s="195">
        <v>0</v>
      </c>
      <c r="EE77" s="238">
        <v>0</v>
      </c>
      <c r="EL77" s="195">
        <v>6.9470000000000004E-2</v>
      </c>
      <c r="EM77" s="195">
        <v>7.0258299999999996E-2</v>
      </c>
      <c r="EN77" s="195">
        <v>5.9632499999999998E-2</v>
      </c>
      <c r="EO77" s="195">
        <v>6.9567699999999996E-2</v>
      </c>
      <c r="EP77" s="238">
        <v>6.1531799999999998E-2</v>
      </c>
      <c r="EW77" s="195">
        <v>8</v>
      </c>
      <c r="EX77" s="195">
        <v>10</v>
      </c>
      <c r="EY77" s="195">
        <v>8</v>
      </c>
      <c r="EZ77" s="195">
        <v>3</v>
      </c>
      <c r="FA77" s="238">
        <v>5</v>
      </c>
    </row>
    <row r="78" spans="1:158" x14ac:dyDescent="0.2">
      <c r="A78" s="260" t="s">
        <v>3649</v>
      </c>
      <c r="B78" s="192" t="s">
        <v>3650</v>
      </c>
      <c r="C78" s="261" t="s">
        <v>139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1</v>
      </c>
      <c r="N78" s="238">
        <v>1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1</v>
      </c>
      <c r="W78" s="195">
        <v>1</v>
      </c>
      <c r="X78" s="195">
        <v>1</v>
      </c>
      <c r="Y78" s="238">
        <v>1</v>
      </c>
      <c r="Z78" s="266">
        <v>0</v>
      </c>
      <c r="AA78" s="266">
        <v>0</v>
      </c>
      <c r="AB78" s="266">
        <v>0</v>
      </c>
      <c r="AC78" s="266">
        <v>0</v>
      </c>
      <c r="AD78" s="266">
        <v>0</v>
      </c>
      <c r="AE78" s="266">
        <v>0</v>
      </c>
      <c r="AF78" s="266">
        <v>0</v>
      </c>
      <c r="AG78" s="266">
        <v>0</v>
      </c>
      <c r="AH78" s="266">
        <v>0</v>
      </c>
      <c r="AI78" s="266">
        <v>0</v>
      </c>
      <c r="AJ78" s="267">
        <v>0</v>
      </c>
      <c r="AK78" s="195">
        <v>2.13875E-2</v>
      </c>
      <c r="AL78" s="195">
        <v>2.03273E-2</v>
      </c>
      <c r="AM78" s="195">
        <v>2.3882199999999999E-2</v>
      </c>
      <c r="AN78" s="195">
        <v>2.5038399999999999E-2</v>
      </c>
      <c r="AO78" s="195">
        <v>2.5056200000000001E-2</v>
      </c>
      <c r="AP78" s="195">
        <v>2.4198600000000001E-2</v>
      </c>
      <c r="AQ78" s="195">
        <v>2.5283E-2</v>
      </c>
      <c r="AR78" s="195">
        <v>2.88074E-2</v>
      </c>
      <c r="AS78" s="195">
        <v>2.8628299999999999E-2</v>
      </c>
      <c r="AT78" s="195">
        <v>2.9360199999999999E-2</v>
      </c>
      <c r="AU78" s="238">
        <v>2.7560999999999999E-2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 s="195">
        <v>2</v>
      </c>
      <c r="BD78" s="195">
        <v>0</v>
      </c>
      <c r="BE78" s="195">
        <v>0</v>
      </c>
      <c r="BF78" s="238">
        <v>2</v>
      </c>
      <c r="BG78" s="195">
        <f t="shared" si="27"/>
        <v>0</v>
      </c>
      <c r="BH78" s="195">
        <f t="shared" si="28"/>
        <v>0</v>
      </c>
      <c r="BI78" s="195">
        <f t="shared" si="29"/>
        <v>0</v>
      </c>
      <c r="BJ78" s="195">
        <f t="shared" si="30"/>
        <v>0</v>
      </c>
      <c r="BK78" s="195">
        <f t="shared" si="20"/>
        <v>0</v>
      </c>
      <c r="BL78" s="195">
        <f t="shared" si="21"/>
        <v>0</v>
      </c>
      <c r="BM78" s="195">
        <f t="shared" si="22"/>
        <v>0</v>
      </c>
      <c r="BN78" s="195">
        <f t="shared" si="23"/>
        <v>1</v>
      </c>
      <c r="BO78" s="195">
        <f t="shared" si="24"/>
        <v>0</v>
      </c>
      <c r="BP78" s="195">
        <f t="shared" si="25"/>
        <v>0</v>
      </c>
      <c r="BQ78" s="195">
        <f t="shared" si="26"/>
        <v>1</v>
      </c>
      <c r="BR78" s="239">
        <v>67</v>
      </c>
      <c r="BS78" s="195">
        <v>89</v>
      </c>
      <c r="BT78" s="195">
        <v>61</v>
      </c>
      <c r="BU78" s="195">
        <v>46</v>
      </c>
      <c r="BV78" s="195">
        <v>62</v>
      </c>
      <c r="BW78" s="195">
        <v>60</v>
      </c>
      <c r="BX78" s="195">
        <v>38</v>
      </c>
      <c r="BY78" s="195">
        <v>52</v>
      </c>
      <c r="BZ78" s="195">
        <v>36</v>
      </c>
      <c r="CA78" s="195">
        <v>43</v>
      </c>
      <c r="CB78" s="238">
        <v>47</v>
      </c>
      <c r="CC78" s="195">
        <v>692</v>
      </c>
      <c r="CD78" s="195">
        <v>807</v>
      </c>
      <c r="CE78" s="195">
        <v>627</v>
      </c>
      <c r="CF78" s="195">
        <v>543</v>
      </c>
      <c r="CG78" s="195">
        <v>535</v>
      </c>
      <c r="CH78" s="195">
        <v>452</v>
      </c>
      <c r="CI78" s="195">
        <v>373</v>
      </c>
      <c r="CJ78" s="195">
        <v>431</v>
      </c>
      <c r="CK78" s="195">
        <v>410</v>
      </c>
      <c r="CL78" s="195">
        <v>300</v>
      </c>
      <c r="CM78" s="238">
        <v>348</v>
      </c>
      <c r="CN78" s="292">
        <f t="shared" si="19"/>
        <v>9.6820809248554907E-2</v>
      </c>
      <c r="CO78" s="292">
        <f t="shared" si="19"/>
        <v>0.11028500619578686</v>
      </c>
      <c r="CP78" s="292">
        <f t="shared" si="19"/>
        <v>9.7288676236044661E-2</v>
      </c>
      <c r="CQ78" s="292">
        <f t="shared" si="19"/>
        <v>8.4714548802946599E-2</v>
      </c>
      <c r="CR78" s="292">
        <f t="shared" si="19"/>
        <v>0.11588785046728972</v>
      </c>
      <c r="CS78" s="292">
        <f t="shared" si="19"/>
        <v>0.13274336283185842</v>
      </c>
      <c r="CT78" s="292">
        <f t="shared" si="19"/>
        <v>0.10187667560321716</v>
      </c>
      <c r="CU78" s="292">
        <f t="shared" si="19"/>
        <v>0.12064965197215777</v>
      </c>
      <c r="CV78" s="292">
        <f t="shared" si="19"/>
        <v>8.7804878048780483E-2</v>
      </c>
      <c r="CW78" s="292">
        <f t="shared" si="19"/>
        <v>0.14333333333333334</v>
      </c>
      <c r="CX78" s="292">
        <f t="shared" si="19"/>
        <v>0.13505747126436782</v>
      </c>
      <c r="CY78" s="239"/>
      <c r="DF78" s="195">
        <v>0</v>
      </c>
      <c r="DG78" s="195">
        <v>0</v>
      </c>
      <c r="DH78" s="195">
        <v>1</v>
      </c>
      <c r="DI78" s="195">
        <v>1</v>
      </c>
      <c r="DJ78" s="239"/>
      <c r="DQ78" s="195">
        <v>1</v>
      </c>
      <c r="DR78" s="195">
        <v>1</v>
      </c>
      <c r="DS78" s="195">
        <v>1</v>
      </c>
      <c r="DT78" s="195">
        <v>1</v>
      </c>
      <c r="DU78" s="239"/>
      <c r="EB78" s="195">
        <v>0</v>
      </c>
      <c r="EC78" s="195">
        <v>0</v>
      </c>
      <c r="ED78" s="195">
        <v>0</v>
      </c>
      <c r="EE78" s="238">
        <v>0</v>
      </c>
      <c r="EM78" s="195">
        <v>7.6546799999999998E-2</v>
      </c>
      <c r="EN78" s="195">
        <v>7.5842199999999999E-2</v>
      </c>
      <c r="EO78" s="195">
        <v>6.9953600000000005E-2</v>
      </c>
      <c r="EP78" s="238">
        <v>7.0935999999999999E-2</v>
      </c>
      <c r="EX78" s="195">
        <v>0</v>
      </c>
      <c r="EY78" s="195">
        <v>0</v>
      </c>
      <c r="EZ78" s="195">
        <v>0</v>
      </c>
      <c r="FA78" s="238">
        <v>0</v>
      </c>
    </row>
    <row r="79" spans="1:158" x14ac:dyDescent="0.2">
      <c r="A79" s="260" t="s">
        <v>3651</v>
      </c>
      <c r="B79" s="192" t="s">
        <v>3652</v>
      </c>
      <c r="C79" s="261" t="s">
        <v>139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238">
        <v>1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1</v>
      </c>
      <c r="Y79" s="238">
        <v>1</v>
      </c>
      <c r="Z79" s="266">
        <v>0</v>
      </c>
      <c r="AA79" s="266">
        <v>0</v>
      </c>
      <c r="AB79" s="266">
        <v>0</v>
      </c>
      <c r="AC79" s="266">
        <v>0</v>
      </c>
      <c r="AD79" s="266">
        <v>0</v>
      </c>
      <c r="AE79" s="266">
        <v>0</v>
      </c>
      <c r="AF79" s="266">
        <v>0</v>
      </c>
      <c r="AG79" s="266">
        <v>0</v>
      </c>
      <c r="AH79" s="266">
        <v>0</v>
      </c>
      <c r="AI79" s="266">
        <v>0</v>
      </c>
      <c r="AJ79" s="267">
        <v>0</v>
      </c>
      <c r="AK79" s="195">
        <v>2.4058699999999999E-2</v>
      </c>
      <c r="AL79" s="195">
        <v>2.6224000000000001E-2</v>
      </c>
      <c r="AM79" s="195">
        <v>2.5686500000000001E-2</v>
      </c>
      <c r="AN79" s="195">
        <v>2.5732499999999998E-2</v>
      </c>
      <c r="AO79" s="195">
        <v>2.5215000000000001E-2</v>
      </c>
      <c r="AP79" s="195">
        <v>2.68568E-2</v>
      </c>
      <c r="AQ79" s="195">
        <v>2.8241700000000002E-2</v>
      </c>
      <c r="AR79" s="195">
        <v>2.83629E-2</v>
      </c>
      <c r="AS79" s="195">
        <v>2.7326E-2</v>
      </c>
      <c r="AT79" s="195">
        <v>3.1221599999999999E-2</v>
      </c>
      <c r="AU79" s="238">
        <v>3.1639500000000001E-2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4</v>
      </c>
      <c r="BC79" s="195">
        <v>0</v>
      </c>
      <c r="BD79" s="195">
        <v>1</v>
      </c>
      <c r="BE79" s="195">
        <v>1</v>
      </c>
      <c r="BF79" s="238">
        <v>1</v>
      </c>
      <c r="BG79" s="195">
        <f t="shared" si="27"/>
        <v>0</v>
      </c>
      <c r="BH79" s="195">
        <f t="shared" si="28"/>
        <v>0</v>
      </c>
      <c r="BI79" s="195">
        <f t="shared" si="29"/>
        <v>0</v>
      </c>
      <c r="BJ79" s="195">
        <f t="shared" si="30"/>
        <v>0</v>
      </c>
      <c r="BK79" s="195">
        <f t="shared" si="20"/>
        <v>0</v>
      </c>
      <c r="BL79" s="195">
        <f t="shared" si="21"/>
        <v>0</v>
      </c>
      <c r="BM79" s="195">
        <f t="shared" si="22"/>
        <v>1</v>
      </c>
      <c r="BN79" s="195">
        <f t="shared" si="23"/>
        <v>0</v>
      </c>
      <c r="BO79" s="195">
        <f t="shared" si="24"/>
        <v>1</v>
      </c>
      <c r="BP79" s="195">
        <f t="shared" si="25"/>
        <v>1</v>
      </c>
      <c r="BQ79" s="195">
        <f t="shared" si="26"/>
        <v>1</v>
      </c>
      <c r="BR79" s="239">
        <v>49</v>
      </c>
      <c r="BS79" s="195">
        <v>46</v>
      </c>
      <c r="BT79" s="195">
        <v>68</v>
      </c>
      <c r="BU79" s="195">
        <v>61</v>
      </c>
      <c r="BV79" s="195">
        <v>66</v>
      </c>
      <c r="BW79" s="195">
        <v>35</v>
      </c>
      <c r="BX79" s="195">
        <v>53</v>
      </c>
      <c r="BY79" s="195">
        <v>31</v>
      </c>
      <c r="BZ79" s="195">
        <v>23</v>
      </c>
      <c r="CA79" s="195">
        <v>24</v>
      </c>
      <c r="CB79" s="238">
        <v>36</v>
      </c>
      <c r="CC79" s="195">
        <v>415</v>
      </c>
      <c r="CD79" s="195">
        <v>445</v>
      </c>
      <c r="CE79" s="195">
        <v>473</v>
      </c>
      <c r="CF79" s="195">
        <v>439</v>
      </c>
      <c r="CG79" s="195">
        <v>369</v>
      </c>
      <c r="CH79" s="195">
        <v>272</v>
      </c>
      <c r="CI79" s="195">
        <v>264</v>
      </c>
      <c r="CJ79" s="195">
        <v>244</v>
      </c>
      <c r="CK79" s="195">
        <v>222</v>
      </c>
      <c r="CL79" s="195">
        <v>295</v>
      </c>
      <c r="CM79" s="238">
        <v>231</v>
      </c>
      <c r="CN79" s="292">
        <f t="shared" si="19"/>
        <v>0.1180722891566265</v>
      </c>
      <c r="CO79" s="292">
        <f t="shared" si="19"/>
        <v>0.10337078651685393</v>
      </c>
      <c r="CP79" s="292">
        <f t="shared" si="19"/>
        <v>0.14376321353065538</v>
      </c>
      <c r="CQ79" s="292">
        <f t="shared" si="19"/>
        <v>0.13895216400911162</v>
      </c>
      <c r="CR79" s="292">
        <f t="shared" si="19"/>
        <v>0.17886178861788618</v>
      </c>
      <c r="CS79" s="292">
        <f t="shared" si="19"/>
        <v>0.12867647058823528</v>
      </c>
      <c r="CT79" s="292">
        <f t="shared" si="19"/>
        <v>0.20075757575757575</v>
      </c>
      <c r="CU79" s="292">
        <f t="shared" si="19"/>
        <v>0.12704918032786885</v>
      </c>
      <c r="CV79" s="292">
        <f t="shared" si="19"/>
        <v>0.1036036036036036</v>
      </c>
      <c r="CW79" s="292">
        <f t="shared" si="19"/>
        <v>8.1355932203389825E-2</v>
      </c>
      <c r="CX79" s="292">
        <f t="shared" si="19"/>
        <v>0.15584415584415584</v>
      </c>
      <c r="CY79" s="239"/>
      <c r="DH79" s="195">
        <v>0</v>
      </c>
      <c r="DI79" s="195">
        <v>1</v>
      </c>
      <c r="DJ79" s="239"/>
      <c r="DS79" s="195">
        <v>1</v>
      </c>
      <c r="DT79" s="195">
        <v>1</v>
      </c>
      <c r="DU79" s="239"/>
      <c r="ED79" s="195">
        <v>0</v>
      </c>
      <c r="EE79" s="238">
        <v>0</v>
      </c>
      <c r="EO79" s="195">
        <v>7.4568599999999999E-2</v>
      </c>
      <c r="EP79" s="238">
        <v>6.8976800000000005E-2</v>
      </c>
      <c r="EZ79" s="195">
        <v>1</v>
      </c>
      <c r="FA79" s="238">
        <v>4</v>
      </c>
    </row>
    <row r="80" spans="1:158" x14ac:dyDescent="0.2">
      <c r="A80" s="260" t="s">
        <v>3653</v>
      </c>
      <c r="B80" s="192" t="s">
        <v>3654</v>
      </c>
      <c r="C80" s="261" t="s">
        <v>139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238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238">
        <v>1</v>
      </c>
      <c r="Z80" s="266">
        <v>0</v>
      </c>
      <c r="AA80" s="266">
        <v>0</v>
      </c>
      <c r="AB80" s="266">
        <v>0</v>
      </c>
      <c r="AC80" s="266">
        <v>0</v>
      </c>
      <c r="AD80" s="266">
        <v>0</v>
      </c>
      <c r="AE80" s="266">
        <v>0</v>
      </c>
      <c r="AF80" s="266">
        <v>0</v>
      </c>
      <c r="AG80" s="266">
        <v>0</v>
      </c>
      <c r="AH80" s="266">
        <v>0</v>
      </c>
      <c r="AI80" s="266">
        <v>0</v>
      </c>
      <c r="AJ80" s="267">
        <v>0</v>
      </c>
      <c r="AK80" s="195">
        <v>1.9835499999999999E-2</v>
      </c>
      <c r="AL80" s="195">
        <v>2.0296700000000001E-2</v>
      </c>
      <c r="AM80" s="195">
        <v>2.0224700000000002E-2</v>
      </c>
      <c r="AN80" s="195">
        <v>1.8981499999999998E-2</v>
      </c>
      <c r="AO80" s="195">
        <v>1.9981599999999999E-2</v>
      </c>
      <c r="AP80" s="195">
        <v>1.9781199999999999E-2</v>
      </c>
      <c r="AQ80" s="195">
        <v>1.9699299999999999E-2</v>
      </c>
      <c r="AR80" s="195">
        <v>1.9775899999999999E-2</v>
      </c>
      <c r="AS80" s="195">
        <v>1.9568499999999999E-2</v>
      </c>
      <c r="AT80" s="195">
        <v>1.9322499999999999E-2</v>
      </c>
      <c r="AU80" s="238">
        <v>2.4770899999999998E-2</v>
      </c>
      <c r="AV80" s="195">
        <v>4</v>
      </c>
      <c r="AW80" s="195">
        <v>2</v>
      </c>
      <c r="AX80" s="195">
        <v>2</v>
      </c>
      <c r="AY80" s="195">
        <v>6</v>
      </c>
      <c r="AZ80" s="195">
        <v>10</v>
      </c>
      <c r="BA80" s="195">
        <v>3</v>
      </c>
      <c r="BB80" s="195">
        <v>4</v>
      </c>
      <c r="BC80" s="195">
        <v>4</v>
      </c>
      <c r="BD80" s="195">
        <v>8</v>
      </c>
      <c r="BE80" s="195">
        <v>3</v>
      </c>
      <c r="BF80" s="238">
        <v>2</v>
      </c>
      <c r="BG80" s="195">
        <f t="shared" si="27"/>
        <v>1</v>
      </c>
      <c r="BH80" s="195">
        <f t="shared" si="28"/>
        <v>1</v>
      </c>
      <c r="BI80" s="195">
        <f t="shared" si="29"/>
        <v>1</v>
      </c>
      <c r="BJ80" s="195">
        <f t="shared" si="30"/>
        <v>1</v>
      </c>
      <c r="BK80" s="195">
        <f t="shared" si="20"/>
        <v>1</v>
      </c>
      <c r="BL80" s="195">
        <f t="shared" si="21"/>
        <v>1</v>
      </c>
      <c r="BM80" s="195">
        <f t="shared" si="22"/>
        <v>1</v>
      </c>
      <c r="BN80" s="195">
        <f t="shared" si="23"/>
        <v>1</v>
      </c>
      <c r="BO80" s="195">
        <f t="shared" si="24"/>
        <v>1</v>
      </c>
      <c r="BP80" s="195">
        <f t="shared" si="25"/>
        <v>1</v>
      </c>
      <c r="BQ80" s="195">
        <f t="shared" si="26"/>
        <v>1</v>
      </c>
      <c r="BR80" s="239">
        <v>18</v>
      </c>
      <c r="BS80" s="195">
        <v>12</v>
      </c>
      <c r="BT80" s="195">
        <v>9</v>
      </c>
      <c r="BU80" s="195">
        <v>21</v>
      </c>
      <c r="BV80" s="195">
        <v>86</v>
      </c>
      <c r="BW80" s="195">
        <v>113</v>
      </c>
      <c r="BX80" s="195">
        <v>103</v>
      </c>
      <c r="BY80" s="195">
        <v>56</v>
      </c>
      <c r="BZ80" s="195">
        <v>53</v>
      </c>
      <c r="CA80" s="195">
        <v>28</v>
      </c>
      <c r="CB80" s="238">
        <v>49</v>
      </c>
      <c r="CC80" s="195">
        <v>111</v>
      </c>
      <c r="CD80" s="195">
        <v>215</v>
      </c>
      <c r="CE80" s="195">
        <v>174</v>
      </c>
      <c r="CF80" s="195">
        <v>202</v>
      </c>
      <c r="CG80" s="195">
        <v>206</v>
      </c>
      <c r="CH80" s="195">
        <v>226</v>
      </c>
      <c r="CI80" s="195">
        <v>223</v>
      </c>
      <c r="CJ80" s="195">
        <v>142</v>
      </c>
      <c r="CK80" s="195">
        <v>234</v>
      </c>
      <c r="CL80" s="195">
        <v>182</v>
      </c>
      <c r="CM80" s="238">
        <v>273</v>
      </c>
      <c r="CN80" s="292">
        <f t="shared" si="19"/>
        <v>0.16216216216216217</v>
      </c>
      <c r="CO80" s="292">
        <f t="shared" si="19"/>
        <v>5.5813953488372092E-2</v>
      </c>
      <c r="CP80" s="292">
        <f t="shared" si="19"/>
        <v>5.1724137931034482E-2</v>
      </c>
      <c r="CQ80" s="292">
        <f t="shared" si="19"/>
        <v>0.10396039603960396</v>
      </c>
      <c r="CR80" s="292">
        <f t="shared" si="19"/>
        <v>0.41747572815533979</v>
      </c>
      <c r="CS80" s="292">
        <f t="shared" si="19"/>
        <v>0.5</v>
      </c>
      <c r="CT80" s="292">
        <f t="shared" si="19"/>
        <v>0.46188340807174888</v>
      </c>
      <c r="CU80" s="292">
        <f t="shared" si="19"/>
        <v>0.39436619718309857</v>
      </c>
      <c r="CV80" s="292">
        <f t="shared" si="19"/>
        <v>0.2264957264957265</v>
      </c>
      <c r="CW80" s="292">
        <f t="shared" si="19"/>
        <v>0.15384615384615385</v>
      </c>
      <c r="CX80" s="292">
        <f t="shared" si="19"/>
        <v>0.17948717948717949</v>
      </c>
      <c r="CY80" s="239"/>
      <c r="DJ80" s="239"/>
      <c r="DU80" s="239"/>
      <c r="EE80" s="238"/>
      <c r="EP80" s="238"/>
      <c r="FA80" s="238"/>
    </row>
    <row r="81" spans="1:158" x14ac:dyDescent="0.2">
      <c r="A81" s="260" t="s">
        <v>3655</v>
      </c>
      <c r="B81" s="192" t="s">
        <v>3656</v>
      </c>
      <c r="C81" s="261" t="s">
        <v>139</v>
      </c>
      <c r="E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238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238">
        <v>0</v>
      </c>
      <c r="Z81" s="266">
        <v>0</v>
      </c>
      <c r="AA81" s="266">
        <v>0</v>
      </c>
      <c r="AB81" s="266">
        <v>0</v>
      </c>
      <c r="AC81" s="266">
        <v>0</v>
      </c>
      <c r="AD81" s="266">
        <v>0</v>
      </c>
      <c r="AE81" s="266">
        <v>0</v>
      </c>
      <c r="AF81" s="266">
        <v>0</v>
      </c>
      <c r="AG81" s="266">
        <v>0</v>
      </c>
      <c r="AH81" s="266">
        <v>0</v>
      </c>
      <c r="AI81" s="266">
        <v>0</v>
      </c>
      <c r="AJ81" s="267">
        <v>0</v>
      </c>
      <c r="AK81" s="195">
        <v>1.98821E-2</v>
      </c>
      <c r="AL81" s="195">
        <v>2.01461E-2</v>
      </c>
      <c r="AM81" s="195">
        <v>1.92278E-2</v>
      </c>
      <c r="AN81" s="195">
        <v>1.92512E-2</v>
      </c>
      <c r="AO81" s="195">
        <v>1.98061E-2</v>
      </c>
      <c r="AP81" s="195">
        <v>1.99142E-2</v>
      </c>
      <c r="AQ81" s="195">
        <v>2.0721300000000002E-2</v>
      </c>
      <c r="AR81" s="195">
        <v>1.53756E-2</v>
      </c>
      <c r="AS81" s="195">
        <v>2.1146000000000002E-2</v>
      </c>
      <c r="AT81" s="195">
        <v>2.1847800000000001E-2</v>
      </c>
      <c r="AU81" s="238">
        <v>2.1331300000000001E-2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 s="195">
        <v>0</v>
      </c>
      <c r="BD81" s="195">
        <v>0</v>
      </c>
      <c r="BE81" s="195">
        <v>0</v>
      </c>
      <c r="BF81" s="238">
        <v>0</v>
      </c>
      <c r="BG81" s="195">
        <f t="shared" si="27"/>
        <v>0</v>
      </c>
      <c r="BH81" s="195">
        <f t="shared" si="28"/>
        <v>0</v>
      </c>
      <c r="BI81" s="195">
        <f t="shared" si="29"/>
        <v>0</v>
      </c>
      <c r="BJ81" s="195">
        <f t="shared" si="30"/>
        <v>0</v>
      </c>
      <c r="BK81" s="195">
        <f t="shared" si="20"/>
        <v>0</v>
      </c>
      <c r="BL81" s="195">
        <f t="shared" si="21"/>
        <v>0</v>
      </c>
      <c r="BM81" s="195">
        <f t="shared" si="22"/>
        <v>0</v>
      </c>
      <c r="BN81" s="195">
        <f t="shared" si="23"/>
        <v>0</v>
      </c>
      <c r="BO81" s="195">
        <f t="shared" si="24"/>
        <v>0</v>
      </c>
      <c r="BP81" s="195">
        <f t="shared" si="25"/>
        <v>0</v>
      </c>
      <c r="BQ81" s="195">
        <f t="shared" si="26"/>
        <v>0</v>
      </c>
      <c r="BR81" s="239">
        <v>4</v>
      </c>
      <c r="BS81" s="195">
        <v>3</v>
      </c>
      <c r="BT81" s="195">
        <v>3</v>
      </c>
      <c r="BU81" s="195">
        <v>14</v>
      </c>
      <c r="BV81" s="195">
        <v>23</v>
      </c>
      <c r="BW81" s="195">
        <v>8</v>
      </c>
      <c r="BX81" s="195">
        <v>5</v>
      </c>
      <c r="BY81" s="195">
        <v>9</v>
      </c>
      <c r="BZ81" s="195">
        <v>0</v>
      </c>
      <c r="CA81" s="195">
        <v>0</v>
      </c>
      <c r="CB81" s="238">
        <v>0</v>
      </c>
      <c r="CC81" s="195">
        <v>16</v>
      </c>
      <c r="CD81" s="195">
        <v>18</v>
      </c>
      <c r="CE81" s="195">
        <v>37</v>
      </c>
      <c r="CF81" s="195">
        <v>65</v>
      </c>
      <c r="CG81" s="195">
        <v>74</v>
      </c>
      <c r="CH81" s="195">
        <v>62</v>
      </c>
      <c r="CI81" s="195">
        <v>47</v>
      </c>
      <c r="CJ81" s="195">
        <v>76</v>
      </c>
      <c r="CK81" s="195">
        <v>37</v>
      </c>
      <c r="CL81" s="195">
        <v>28</v>
      </c>
      <c r="CM81" s="238">
        <v>34</v>
      </c>
      <c r="CN81" s="292">
        <f t="shared" si="19"/>
        <v>0.25</v>
      </c>
      <c r="CO81" s="292">
        <f t="shared" si="19"/>
        <v>0.16666666666666666</v>
      </c>
      <c r="CP81" s="292">
        <f t="shared" si="19"/>
        <v>8.1081081081081086E-2</v>
      </c>
      <c r="CQ81" s="292">
        <f t="shared" si="19"/>
        <v>0.2153846153846154</v>
      </c>
      <c r="CR81" s="292">
        <f t="shared" si="19"/>
        <v>0.3108108108108108</v>
      </c>
      <c r="CS81" s="292">
        <f t="shared" si="19"/>
        <v>0.12903225806451613</v>
      </c>
      <c r="CT81" s="292">
        <f t="shared" si="19"/>
        <v>0.10638297872340426</v>
      </c>
      <c r="CU81" s="292">
        <f t="shared" si="19"/>
        <v>0.11842105263157894</v>
      </c>
      <c r="CV81" s="292">
        <f t="shared" si="19"/>
        <v>0</v>
      </c>
      <c r="CW81" s="292">
        <f t="shared" si="19"/>
        <v>0</v>
      </c>
      <c r="CX81" s="292">
        <f t="shared" si="19"/>
        <v>0</v>
      </c>
      <c r="CY81" s="239"/>
      <c r="DJ81" s="239"/>
      <c r="DU81" s="239"/>
      <c r="EE81" s="238"/>
      <c r="EP81" s="238"/>
      <c r="FA81" s="238"/>
    </row>
    <row r="82" spans="1:158" x14ac:dyDescent="0.2">
      <c r="A82" s="260" t="s">
        <v>3657</v>
      </c>
      <c r="B82" s="192" t="s">
        <v>3658</v>
      </c>
      <c r="C82" s="261" t="s">
        <v>139</v>
      </c>
      <c r="D82" s="195">
        <v>0</v>
      </c>
      <c r="E82" s="195">
        <v>0</v>
      </c>
      <c r="G82" s="195">
        <v>0</v>
      </c>
      <c r="N82" s="238"/>
      <c r="O82" s="195">
        <v>0</v>
      </c>
      <c r="P82" s="195">
        <v>0</v>
      </c>
      <c r="R82" s="195">
        <v>0</v>
      </c>
      <c r="Y82" s="238"/>
      <c r="Z82" s="266">
        <v>0</v>
      </c>
      <c r="AA82" s="266">
        <v>0</v>
      </c>
      <c r="AB82" s="266"/>
      <c r="AC82" s="266">
        <v>0</v>
      </c>
      <c r="AD82" s="266"/>
      <c r="AE82" s="266"/>
      <c r="AF82" s="266"/>
      <c r="AG82" s="266"/>
      <c r="AH82" s="266"/>
      <c r="AI82" s="266"/>
      <c r="AJ82" s="267"/>
      <c r="AK82" s="195">
        <v>2.3091899999999999E-2</v>
      </c>
      <c r="AL82" s="195">
        <v>2.23193E-2</v>
      </c>
      <c r="AN82" s="195">
        <v>2.3731100000000001E-2</v>
      </c>
      <c r="AU82" s="238"/>
      <c r="AV82" s="195">
        <v>0</v>
      </c>
      <c r="AW82" s="195">
        <v>0</v>
      </c>
      <c r="AY82" s="195">
        <v>0</v>
      </c>
      <c r="BF82" s="238"/>
      <c r="BG82" s="195">
        <f t="shared" si="27"/>
        <v>0</v>
      </c>
      <c r="BH82" s="195">
        <f t="shared" si="28"/>
        <v>0</v>
      </c>
      <c r="BJ82" s="195">
        <f t="shared" si="30"/>
        <v>0</v>
      </c>
      <c r="BR82" s="239">
        <v>17</v>
      </c>
      <c r="BS82" s="195">
        <v>13</v>
      </c>
      <c r="BT82" s="195">
        <v>12</v>
      </c>
      <c r="BU82" s="195">
        <v>32</v>
      </c>
      <c r="BV82" s="195">
        <v>18</v>
      </c>
      <c r="BW82" s="195">
        <v>10</v>
      </c>
      <c r="BX82" s="195">
        <v>10</v>
      </c>
      <c r="BY82" s="195">
        <v>18</v>
      </c>
      <c r="BZ82" s="195">
        <v>18</v>
      </c>
      <c r="CA82" s="195">
        <v>10</v>
      </c>
      <c r="CB82" s="238">
        <v>4</v>
      </c>
      <c r="CC82" s="195">
        <v>178</v>
      </c>
      <c r="CD82" s="195">
        <v>152</v>
      </c>
      <c r="CE82" s="195">
        <v>161</v>
      </c>
      <c r="CF82" s="195">
        <v>247</v>
      </c>
      <c r="CG82" s="195">
        <v>275</v>
      </c>
      <c r="CH82" s="195">
        <v>190</v>
      </c>
      <c r="CI82" s="195">
        <v>153</v>
      </c>
      <c r="CJ82" s="195">
        <v>181</v>
      </c>
      <c r="CK82" s="195">
        <v>189</v>
      </c>
      <c r="CL82" s="195">
        <v>141</v>
      </c>
      <c r="CM82" s="238">
        <v>114</v>
      </c>
      <c r="CN82" s="292">
        <f t="shared" si="19"/>
        <v>9.5505617977528087E-2</v>
      </c>
      <c r="CO82" s="292">
        <f t="shared" si="19"/>
        <v>8.5526315789473686E-2</v>
      </c>
      <c r="CP82" s="292">
        <f t="shared" si="19"/>
        <v>7.4534161490683232E-2</v>
      </c>
      <c r="CQ82" s="292">
        <f t="shared" si="19"/>
        <v>0.12955465587044535</v>
      </c>
      <c r="CR82" s="292">
        <f t="shared" si="19"/>
        <v>6.545454545454546E-2</v>
      </c>
      <c r="CS82" s="292">
        <f t="shared" si="19"/>
        <v>5.2631578947368418E-2</v>
      </c>
      <c r="CT82" s="292">
        <f t="shared" si="19"/>
        <v>6.535947712418301E-2</v>
      </c>
      <c r="CU82" s="292">
        <f t="shared" si="19"/>
        <v>9.9447513812154692E-2</v>
      </c>
      <c r="CV82" s="292">
        <f t="shared" si="19"/>
        <v>9.5238095238095233E-2</v>
      </c>
      <c r="CW82" s="292">
        <f t="shared" si="19"/>
        <v>7.0921985815602842E-2</v>
      </c>
      <c r="CX82" s="292">
        <f t="shared" si="19"/>
        <v>3.5087719298245612E-2</v>
      </c>
      <c r="CY82" s="239"/>
      <c r="DJ82" s="239"/>
      <c r="DU82" s="239"/>
      <c r="EE82" s="238"/>
      <c r="EP82" s="238"/>
      <c r="FA82" s="238"/>
    </row>
    <row r="83" spans="1:158" x14ac:dyDescent="0.2">
      <c r="A83" s="260" t="s">
        <v>3659</v>
      </c>
      <c r="B83" s="192" t="s">
        <v>3660</v>
      </c>
      <c r="C83" s="261" t="s">
        <v>139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238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238">
        <v>0</v>
      </c>
      <c r="Z83" s="266"/>
      <c r="AA83" s="266"/>
      <c r="AB83" s="266"/>
      <c r="AC83" s="266">
        <v>0</v>
      </c>
      <c r="AD83" s="266">
        <v>0</v>
      </c>
      <c r="AE83" s="266">
        <v>0</v>
      </c>
      <c r="AF83" s="266">
        <v>0</v>
      </c>
      <c r="AG83" s="266">
        <v>0</v>
      </c>
      <c r="AH83" s="266">
        <v>0</v>
      </c>
      <c r="AI83" s="266">
        <v>0</v>
      </c>
      <c r="AJ83" s="267">
        <v>0</v>
      </c>
      <c r="AN83" s="195">
        <v>2.8669099999999999E-2</v>
      </c>
      <c r="AO83" s="195">
        <v>2.89763E-2</v>
      </c>
      <c r="AP83" s="195">
        <v>2.9456800000000002E-2</v>
      </c>
      <c r="AQ83" s="195">
        <v>3.0130400000000002E-2</v>
      </c>
      <c r="AR83" s="195">
        <v>2.8897800000000001E-2</v>
      </c>
      <c r="AS83" s="195">
        <v>3.0212300000000001E-2</v>
      </c>
      <c r="AT83" s="195">
        <v>3.0197000000000002E-2</v>
      </c>
      <c r="AU83" s="238">
        <v>3.3879699999999999E-2</v>
      </c>
      <c r="AY83" s="195">
        <v>0</v>
      </c>
      <c r="AZ83" s="195">
        <v>0</v>
      </c>
      <c r="BA83" s="195">
        <v>0</v>
      </c>
      <c r="BB83" s="195">
        <v>0</v>
      </c>
      <c r="BC83" s="195">
        <v>0</v>
      </c>
      <c r="BD83" s="195">
        <v>2</v>
      </c>
      <c r="BE83" s="195">
        <v>0</v>
      </c>
      <c r="BF83" s="238">
        <v>0</v>
      </c>
      <c r="BJ83" s="195">
        <f t="shared" si="30"/>
        <v>0</v>
      </c>
      <c r="BK83" s="195">
        <f t="shared" si="20"/>
        <v>0</v>
      </c>
      <c r="BL83" s="195">
        <f t="shared" si="21"/>
        <v>0</v>
      </c>
      <c r="BM83" s="195">
        <f t="shared" si="22"/>
        <v>0</v>
      </c>
      <c r="BN83" s="195">
        <f t="shared" si="23"/>
        <v>0</v>
      </c>
      <c r="BO83" s="195">
        <f t="shared" si="24"/>
        <v>1</v>
      </c>
      <c r="BP83" s="195">
        <f t="shared" si="25"/>
        <v>0</v>
      </c>
      <c r="BQ83" s="195">
        <f t="shared" si="26"/>
        <v>0</v>
      </c>
      <c r="BR83" s="239">
        <v>8</v>
      </c>
      <c r="BS83" s="195">
        <v>8</v>
      </c>
      <c r="BT83" s="195">
        <v>4</v>
      </c>
      <c r="BU83" s="195">
        <v>11</v>
      </c>
      <c r="BV83" s="195">
        <v>11</v>
      </c>
      <c r="BW83" s="195">
        <v>14</v>
      </c>
      <c r="BX83" s="195">
        <v>14</v>
      </c>
      <c r="BY83" s="195">
        <v>19</v>
      </c>
      <c r="BZ83" s="195">
        <v>14</v>
      </c>
      <c r="CA83" s="195">
        <v>11</v>
      </c>
      <c r="CB83" s="238">
        <v>13</v>
      </c>
      <c r="CC83" s="195">
        <v>55</v>
      </c>
      <c r="CD83" s="195">
        <v>50</v>
      </c>
      <c r="CE83" s="195">
        <v>53</v>
      </c>
      <c r="CF83" s="195">
        <v>70</v>
      </c>
      <c r="CG83" s="195">
        <v>85</v>
      </c>
      <c r="CH83" s="195">
        <v>105</v>
      </c>
      <c r="CI83" s="195">
        <v>85</v>
      </c>
      <c r="CJ83" s="195">
        <v>97</v>
      </c>
      <c r="CK83" s="195">
        <v>63</v>
      </c>
      <c r="CL83" s="195">
        <v>53</v>
      </c>
      <c r="CM83" s="238">
        <v>64</v>
      </c>
      <c r="CN83" s="292">
        <f t="shared" ref="CN83:CX98" si="31">IF(CC83,BR83/CC83,0)</f>
        <v>0.14545454545454545</v>
      </c>
      <c r="CO83" s="292">
        <f t="shared" si="31"/>
        <v>0.16</v>
      </c>
      <c r="CP83" s="292">
        <f t="shared" si="31"/>
        <v>7.5471698113207544E-2</v>
      </c>
      <c r="CQ83" s="292">
        <f t="shared" si="31"/>
        <v>0.15714285714285714</v>
      </c>
      <c r="CR83" s="292">
        <f t="shared" si="31"/>
        <v>0.12941176470588237</v>
      </c>
      <c r="CS83" s="292">
        <f t="shared" si="31"/>
        <v>0.13333333333333333</v>
      </c>
      <c r="CT83" s="292">
        <f t="shared" si="31"/>
        <v>0.16470588235294117</v>
      </c>
      <c r="CU83" s="292">
        <f t="shared" si="31"/>
        <v>0.19587628865979381</v>
      </c>
      <c r="CV83" s="292">
        <f t="shared" si="31"/>
        <v>0.22222222222222221</v>
      </c>
      <c r="CW83" s="292">
        <f t="shared" si="31"/>
        <v>0.20754716981132076</v>
      </c>
      <c r="CX83" s="292">
        <f t="shared" si="31"/>
        <v>0.203125</v>
      </c>
      <c r="CY83" s="239"/>
      <c r="DJ83" s="239"/>
      <c r="DU83" s="239"/>
      <c r="EE83" s="238"/>
      <c r="EP83" s="238"/>
      <c r="FA83" s="238"/>
    </row>
    <row r="84" spans="1:158" x14ac:dyDescent="0.2">
      <c r="A84" s="260" t="s">
        <v>3661</v>
      </c>
      <c r="B84" s="192" t="s">
        <v>3662</v>
      </c>
      <c r="C84" s="261" t="s">
        <v>139</v>
      </c>
      <c r="J84" s="195">
        <v>0</v>
      </c>
      <c r="K84" s="195">
        <v>0</v>
      </c>
      <c r="L84" s="195">
        <v>0</v>
      </c>
      <c r="M84" s="195">
        <v>0</v>
      </c>
      <c r="N84" s="238">
        <v>0</v>
      </c>
      <c r="U84" s="195">
        <v>0</v>
      </c>
      <c r="V84" s="195">
        <v>0</v>
      </c>
      <c r="W84" s="195">
        <v>0</v>
      </c>
      <c r="X84" s="195">
        <v>0</v>
      </c>
      <c r="Y84" s="238">
        <v>0</v>
      </c>
      <c r="Z84" s="266"/>
      <c r="AA84" s="266"/>
      <c r="AB84" s="266"/>
      <c r="AC84" s="266"/>
      <c r="AD84" s="266"/>
      <c r="AE84" s="266"/>
      <c r="AF84" s="266">
        <v>0</v>
      </c>
      <c r="AG84" s="266">
        <v>0</v>
      </c>
      <c r="AH84" s="266">
        <v>0</v>
      </c>
      <c r="AI84" s="266">
        <v>0</v>
      </c>
      <c r="AJ84" s="267">
        <v>0</v>
      </c>
      <c r="AQ84" s="195">
        <v>2.1943799999999999E-2</v>
      </c>
      <c r="AR84" s="195">
        <v>2.2080900000000001E-2</v>
      </c>
      <c r="AS84" s="195">
        <v>2.11205E-2</v>
      </c>
      <c r="AT84" s="195">
        <v>2.4876800000000001E-2</v>
      </c>
      <c r="AU84" s="238">
        <v>2.54232E-2</v>
      </c>
      <c r="BB84" s="195">
        <v>1</v>
      </c>
      <c r="BC84" s="195">
        <v>1</v>
      </c>
      <c r="BD84" s="195">
        <v>1</v>
      </c>
      <c r="BE84" s="195">
        <v>1</v>
      </c>
      <c r="BF84" s="238">
        <v>1</v>
      </c>
      <c r="BM84" s="195">
        <f t="shared" si="22"/>
        <v>1</v>
      </c>
      <c r="BN84" s="195">
        <f t="shared" si="23"/>
        <v>1</v>
      </c>
      <c r="BO84" s="195">
        <f t="shared" si="24"/>
        <v>1</v>
      </c>
      <c r="BP84" s="195">
        <f t="shared" si="25"/>
        <v>1</v>
      </c>
      <c r="BQ84" s="195">
        <f t="shared" si="26"/>
        <v>1</v>
      </c>
      <c r="BR84" s="239">
        <v>7</v>
      </c>
      <c r="BS84" s="195">
        <v>17</v>
      </c>
      <c r="BT84" s="195">
        <v>24</v>
      </c>
      <c r="BU84" s="195">
        <v>33</v>
      </c>
      <c r="BV84" s="195">
        <v>57</v>
      </c>
      <c r="BW84" s="195">
        <v>27</v>
      </c>
      <c r="BX84" s="195">
        <v>82</v>
      </c>
      <c r="BY84" s="195">
        <v>246</v>
      </c>
      <c r="BZ84" s="195">
        <v>41</v>
      </c>
      <c r="CA84" s="195">
        <v>26</v>
      </c>
      <c r="CB84" s="238">
        <v>15</v>
      </c>
      <c r="CC84" s="195">
        <v>152</v>
      </c>
      <c r="CD84" s="195">
        <v>282</v>
      </c>
      <c r="CE84" s="195">
        <v>231</v>
      </c>
      <c r="CF84" s="195">
        <v>486</v>
      </c>
      <c r="CG84" s="195">
        <v>464</v>
      </c>
      <c r="CH84" s="195">
        <v>315</v>
      </c>
      <c r="CI84" s="195">
        <v>580</v>
      </c>
      <c r="CJ84" s="195">
        <v>657</v>
      </c>
      <c r="CK84" s="195">
        <v>362</v>
      </c>
      <c r="CL84" s="195">
        <v>235</v>
      </c>
      <c r="CM84" s="238">
        <v>144</v>
      </c>
      <c r="CN84" s="292">
        <f t="shared" si="31"/>
        <v>4.6052631578947366E-2</v>
      </c>
      <c r="CO84" s="292">
        <f t="shared" si="31"/>
        <v>6.0283687943262408E-2</v>
      </c>
      <c r="CP84" s="292">
        <f t="shared" si="31"/>
        <v>0.1038961038961039</v>
      </c>
      <c r="CQ84" s="292">
        <f t="shared" si="31"/>
        <v>6.7901234567901231E-2</v>
      </c>
      <c r="CR84" s="292">
        <f t="shared" si="31"/>
        <v>0.12284482758620689</v>
      </c>
      <c r="CS84" s="292">
        <f t="shared" si="31"/>
        <v>8.5714285714285715E-2</v>
      </c>
      <c r="CT84" s="292">
        <f t="shared" si="31"/>
        <v>0.14137931034482759</v>
      </c>
      <c r="CU84" s="292">
        <f t="shared" si="31"/>
        <v>0.37442922374429222</v>
      </c>
      <c r="CV84" s="292">
        <f t="shared" si="31"/>
        <v>0.1132596685082873</v>
      </c>
      <c r="CW84" s="292">
        <f t="shared" si="31"/>
        <v>0.11063829787234042</v>
      </c>
      <c r="CX84" s="292">
        <f t="shared" si="31"/>
        <v>0.10416666666666667</v>
      </c>
      <c r="CY84" s="239"/>
      <c r="DJ84" s="239"/>
      <c r="DU84" s="239"/>
      <c r="EE84" s="238"/>
      <c r="EP84" s="238"/>
      <c r="FA84" s="238"/>
    </row>
    <row r="85" spans="1:158" x14ac:dyDescent="0.2">
      <c r="A85" s="260" t="s">
        <v>3663</v>
      </c>
      <c r="B85" s="192" t="s">
        <v>3664</v>
      </c>
      <c r="C85" s="261" t="s">
        <v>139</v>
      </c>
      <c r="J85" s="195">
        <v>0</v>
      </c>
      <c r="K85" s="195">
        <v>0</v>
      </c>
      <c r="L85" s="195">
        <v>0</v>
      </c>
      <c r="M85" s="195">
        <v>0</v>
      </c>
      <c r="N85" s="238">
        <v>0</v>
      </c>
      <c r="U85" s="195">
        <v>0</v>
      </c>
      <c r="V85" s="195">
        <v>0</v>
      </c>
      <c r="W85" s="195">
        <v>0</v>
      </c>
      <c r="X85" s="195">
        <v>0</v>
      </c>
      <c r="Y85" s="238">
        <v>0</v>
      </c>
      <c r="Z85" s="266"/>
      <c r="AA85" s="266"/>
      <c r="AB85" s="266"/>
      <c r="AC85" s="266"/>
      <c r="AD85" s="266"/>
      <c r="AE85" s="266"/>
      <c r="AF85" s="266">
        <v>0</v>
      </c>
      <c r="AG85" s="266">
        <v>0</v>
      </c>
      <c r="AH85" s="266">
        <v>0</v>
      </c>
      <c r="AI85" s="266">
        <v>0</v>
      </c>
      <c r="AJ85" s="267">
        <v>0</v>
      </c>
      <c r="AQ85" s="195">
        <v>3.4935000000000001E-2</v>
      </c>
      <c r="AR85" s="195">
        <v>3.3247400000000003E-2</v>
      </c>
      <c r="AS85" s="195">
        <v>3.7136000000000002E-2</v>
      </c>
      <c r="AT85" s="195">
        <v>4.0772700000000002E-2</v>
      </c>
      <c r="AU85" s="238">
        <v>4.1640299999999998E-2</v>
      </c>
      <c r="BB85" s="195">
        <v>0</v>
      </c>
      <c r="BC85" s="195">
        <v>0</v>
      </c>
      <c r="BD85" s="195">
        <v>0</v>
      </c>
      <c r="BE85" s="195">
        <v>0</v>
      </c>
      <c r="BF85" s="238">
        <v>0</v>
      </c>
      <c r="BM85" s="195">
        <f t="shared" si="22"/>
        <v>0</v>
      </c>
      <c r="BN85" s="195">
        <f t="shared" si="23"/>
        <v>0</v>
      </c>
      <c r="BO85" s="195">
        <f t="shared" si="24"/>
        <v>0</v>
      </c>
      <c r="BP85" s="195">
        <f t="shared" si="25"/>
        <v>0</v>
      </c>
      <c r="BQ85" s="195">
        <f t="shared" si="26"/>
        <v>0</v>
      </c>
      <c r="BR85" s="239">
        <v>9</v>
      </c>
      <c r="BS85" s="195">
        <v>11</v>
      </c>
      <c r="BT85" s="195">
        <v>22</v>
      </c>
      <c r="BU85" s="195">
        <v>28</v>
      </c>
      <c r="BV85" s="195">
        <v>27</v>
      </c>
      <c r="BW85" s="195">
        <v>67</v>
      </c>
      <c r="BX85" s="195">
        <v>22</v>
      </c>
      <c r="BY85" s="195">
        <v>26</v>
      </c>
      <c r="BZ85" s="195">
        <v>90</v>
      </c>
      <c r="CA85" s="195">
        <v>106</v>
      </c>
      <c r="CB85" s="238">
        <v>117</v>
      </c>
      <c r="CC85" s="195">
        <v>79</v>
      </c>
      <c r="CD85" s="195">
        <v>161</v>
      </c>
      <c r="CE85" s="195">
        <v>241</v>
      </c>
      <c r="CF85" s="195">
        <v>216</v>
      </c>
      <c r="CG85" s="195">
        <v>260</v>
      </c>
      <c r="CH85" s="195">
        <v>314</v>
      </c>
      <c r="CI85" s="195">
        <v>302</v>
      </c>
      <c r="CJ85" s="195">
        <v>301</v>
      </c>
      <c r="CK85" s="195">
        <v>320</v>
      </c>
      <c r="CL85" s="195">
        <v>340</v>
      </c>
      <c r="CM85" s="238">
        <v>350</v>
      </c>
      <c r="CN85" s="292">
        <f t="shared" si="31"/>
        <v>0.11392405063291139</v>
      </c>
      <c r="CO85" s="292">
        <f t="shared" si="31"/>
        <v>6.8322981366459631E-2</v>
      </c>
      <c r="CP85" s="292">
        <f t="shared" si="31"/>
        <v>9.1286307053941904E-2</v>
      </c>
      <c r="CQ85" s="292">
        <f t="shared" si="31"/>
        <v>0.12962962962962962</v>
      </c>
      <c r="CR85" s="292">
        <f t="shared" si="31"/>
        <v>0.10384615384615385</v>
      </c>
      <c r="CS85" s="292">
        <f t="shared" si="31"/>
        <v>0.21337579617834396</v>
      </c>
      <c r="CT85" s="292">
        <f t="shared" si="31"/>
        <v>7.2847682119205295E-2</v>
      </c>
      <c r="CU85" s="292">
        <f t="shared" si="31"/>
        <v>8.6378737541528236E-2</v>
      </c>
      <c r="CV85" s="292">
        <f t="shared" si="31"/>
        <v>0.28125</v>
      </c>
      <c r="CW85" s="292">
        <f t="shared" si="31"/>
        <v>0.31176470588235294</v>
      </c>
      <c r="CX85" s="292">
        <f t="shared" si="31"/>
        <v>0.3342857142857143</v>
      </c>
      <c r="CY85" s="239"/>
      <c r="DJ85" s="239"/>
      <c r="DU85" s="239"/>
      <c r="EE85" s="238"/>
      <c r="EP85" s="238"/>
      <c r="FA85" s="238"/>
    </row>
    <row r="86" spans="1:158" x14ac:dyDescent="0.2">
      <c r="A86" s="260" t="s">
        <v>3665</v>
      </c>
      <c r="B86" s="192" t="s">
        <v>3666</v>
      </c>
      <c r="C86" s="261" t="s">
        <v>139</v>
      </c>
      <c r="J86" s="195">
        <v>0</v>
      </c>
      <c r="K86" s="195">
        <v>0</v>
      </c>
      <c r="L86" s="195">
        <v>0</v>
      </c>
      <c r="M86" s="195">
        <v>0</v>
      </c>
      <c r="N86" s="238">
        <v>0</v>
      </c>
      <c r="U86" s="195">
        <v>0</v>
      </c>
      <c r="V86" s="195">
        <v>0</v>
      </c>
      <c r="W86" s="195">
        <v>0</v>
      </c>
      <c r="X86" s="195">
        <v>0</v>
      </c>
      <c r="Y86" s="238">
        <v>0</v>
      </c>
      <c r="Z86" s="266"/>
      <c r="AA86" s="266"/>
      <c r="AB86" s="266"/>
      <c r="AC86" s="266"/>
      <c r="AD86" s="266"/>
      <c r="AE86" s="266"/>
      <c r="AF86" s="266">
        <v>0</v>
      </c>
      <c r="AG86" s="266">
        <v>0</v>
      </c>
      <c r="AH86" s="266">
        <v>0</v>
      </c>
      <c r="AI86" s="266">
        <v>0</v>
      </c>
      <c r="AJ86" s="267">
        <v>0</v>
      </c>
      <c r="AQ86" s="195">
        <v>2.0941899999999999E-2</v>
      </c>
      <c r="AR86" s="195">
        <v>2.1591800000000001E-2</v>
      </c>
      <c r="AS86" s="195">
        <v>2.2135599999999998E-2</v>
      </c>
      <c r="AT86" s="195">
        <v>2.1498900000000001E-2</v>
      </c>
      <c r="AU86" s="238">
        <v>2.33469E-2</v>
      </c>
      <c r="BB86" s="195">
        <v>0</v>
      </c>
      <c r="BC86" s="195">
        <v>0</v>
      </c>
      <c r="BD86" s="195">
        <v>0</v>
      </c>
      <c r="BE86" s="195">
        <v>3</v>
      </c>
      <c r="BF86" s="238">
        <v>3</v>
      </c>
      <c r="BM86" s="195">
        <f t="shared" si="22"/>
        <v>0</v>
      </c>
      <c r="BN86" s="195">
        <f t="shared" si="23"/>
        <v>0</v>
      </c>
      <c r="BO86" s="195">
        <f t="shared" si="24"/>
        <v>0</v>
      </c>
      <c r="BP86" s="195">
        <f t="shared" si="25"/>
        <v>1</v>
      </c>
      <c r="BQ86" s="195">
        <f t="shared" si="26"/>
        <v>1</v>
      </c>
      <c r="BR86" s="239">
        <v>0</v>
      </c>
      <c r="BS86" s="195">
        <v>2</v>
      </c>
      <c r="BT86" s="195">
        <v>0</v>
      </c>
      <c r="BU86" s="195">
        <v>0</v>
      </c>
      <c r="BV86" s="195">
        <v>0</v>
      </c>
      <c r="BW86" s="195">
        <v>2</v>
      </c>
      <c r="BX86" s="195">
        <v>9</v>
      </c>
      <c r="BY86" s="195">
        <v>23</v>
      </c>
      <c r="BZ86" s="195">
        <v>15</v>
      </c>
      <c r="CA86" s="195">
        <v>18</v>
      </c>
      <c r="CB86" s="238">
        <v>19</v>
      </c>
      <c r="CC86" s="195">
        <v>0</v>
      </c>
      <c r="CD86" s="195">
        <v>2</v>
      </c>
      <c r="CE86" s="195">
        <v>12</v>
      </c>
      <c r="CF86" s="195">
        <v>20</v>
      </c>
      <c r="CG86" s="195">
        <v>16</v>
      </c>
      <c r="CH86" s="195">
        <v>29</v>
      </c>
      <c r="CI86" s="195">
        <v>96</v>
      </c>
      <c r="CJ86" s="195">
        <v>123</v>
      </c>
      <c r="CK86" s="195">
        <v>125</v>
      </c>
      <c r="CL86" s="195">
        <v>142</v>
      </c>
      <c r="CM86" s="238">
        <v>199</v>
      </c>
      <c r="CN86" s="292">
        <f t="shared" si="31"/>
        <v>0</v>
      </c>
      <c r="CO86" s="292">
        <f t="shared" si="31"/>
        <v>1</v>
      </c>
      <c r="CP86" s="292">
        <f t="shared" si="31"/>
        <v>0</v>
      </c>
      <c r="CQ86" s="292">
        <f t="shared" si="31"/>
        <v>0</v>
      </c>
      <c r="CR86" s="292">
        <f t="shared" si="31"/>
        <v>0</v>
      </c>
      <c r="CS86" s="292">
        <f t="shared" si="31"/>
        <v>6.8965517241379309E-2</v>
      </c>
      <c r="CT86" s="292">
        <f t="shared" si="31"/>
        <v>9.375E-2</v>
      </c>
      <c r="CU86" s="292">
        <f t="shared" si="31"/>
        <v>0.18699186991869918</v>
      </c>
      <c r="CV86" s="292">
        <f t="shared" si="31"/>
        <v>0.12</v>
      </c>
      <c r="CW86" s="292">
        <f t="shared" si="31"/>
        <v>0.12676056338028169</v>
      </c>
      <c r="CX86" s="292">
        <f t="shared" si="31"/>
        <v>9.5477386934673364E-2</v>
      </c>
      <c r="CY86" s="239"/>
      <c r="DJ86" s="239"/>
      <c r="DU86" s="239"/>
      <c r="EE86" s="238"/>
      <c r="EP86" s="238"/>
      <c r="FA86" s="238"/>
    </row>
    <row r="87" spans="1:158" x14ac:dyDescent="0.2">
      <c r="A87" s="260" t="s">
        <v>3906</v>
      </c>
      <c r="B87" s="192" t="s">
        <v>3907</v>
      </c>
      <c r="C87" s="261" t="s">
        <v>139</v>
      </c>
      <c r="J87" s="195">
        <v>0</v>
      </c>
      <c r="K87" s="195">
        <v>0</v>
      </c>
      <c r="L87" s="195">
        <v>0</v>
      </c>
      <c r="M87" s="195">
        <v>0</v>
      </c>
      <c r="N87" s="238">
        <v>0</v>
      </c>
      <c r="U87" s="195">
        <v>0</v>
      </c>
      <c r="V87" s="195">
        <v>0</v>
      </c>
      <c r="W87" s="195">
        <v>0</v>
      </c>
      <c r="X87" s="195">
        <v>0</v>
      </c>
      <c r="Y87" s="238">
        <v>0</v>
      </c>
      <c r="Z87" s="266"/>
      <c r="AA87" s="266"/>
      <c r="AB87" s="266"/>
      <c r="AC87" s="266"/>
      <c r="AD87" s="266"/>
      <c r="AE87" s="266"/>
      <c r="AF87" s="266">
        <v>0</v>
      </c>
      <c r="AG87" s="266">
        <v>0</v>
      </c>
      <c r="AH87" s="266">
        <v>0</v>
      </c>
      <c r="AI87" s="266">
        <v>0</v>
      </c>
      <c r="AJ87" s="267">
        <v>0</v>
      </c>
      <c r="AQ87" s="195">
        <v>2.8812600000000001E-2</v>
      </c>
      <c r="AR87" s="195">
        <v>2.8820100000000001E-2</v>
      </c>
      <c r="AS87" s="195">
        <v>2.8302600000000001E-2</v>
      </c>
      <c r="AT87" s="195">
        <v>2.5390599999999999E-2</v>
      </c>
      <c r="AU87" s="238">
        <v>2.6184099999999998E-2</v>
      </c>
      <c r="BB87" s="195">
        <v>0</v>
      </c>
      <c r="BC87" s="195">
        <v>0</v>
      </c>
      <c r="BD87" s="195">
        <v>0</v>
      </c>
      <c r="BE87" s="195">
        <v>0</v>
      </c>
      <c r="BF87" s="238">
        <v>0</v>
      </c>
      <c r="BM87" s="195">
        <f t="shared" si="22"/>
        <v>0</v>
      </c>
      <c r="BN87" s="195">
        <f t="shared" si="23"/>
        <v>0</v>
      </c>
      <c r="BO87" s="195">
        <f t="shared" si="24"/>
        <v>0</v>
      </c>
      <c r="BP87" s="195">
        <f t="shared" si="25"/>
        <v>0</v>
      </c>
      <c r="BQ87" s="195">
        <f t="shared" si="26"/>
        <v>0</v>
      </c>
      <c r="BR87" s="239">
        <v>1</v>
      </c>
      <c r="BS87" s="195">
        <v>0</v>
      </c>
      <c r="BT87" s="195">
        <v>8</v>
      </c>
      <c r="BU87" s="195">
        <v>8</v>
      </c>
      <c r="BV87" s="195">
        <v>25</v>
      </c>
      <c r="BW87" s="195">
        <v>13</v>
      </c>
      <c r="BX87" s="195">
        <v>10</v>
      </c>
      <c r="BY87" s="195">
        <v>5</v>
      </c>
      <c r="BZ87" s="195">
        <v>14</v>
      </c>
      <c r="CA87" s="195">
        <v>5</v>
      </c>
      <c r="CB87" s="238">
        <v>3</v>
      </c>
      <c r="CC87" s="195">
        <v>60</v>
      </c>
      <c r="CD87" s="195">
        <v>46</v>
      </c>
      <c r="CE87" s="195">
        <v>60</v>
      </c>
      <c r="CF87" s="195">
        <v>65</v>
      </c>
      <c r="CG87" s="195">
        <v>110</v>
      </c>
      <c r="CH87" s="195">
        <v>55</v>
      </c>
      <c r="CI87" s="195">
        <v>34</v>
      </c>
      <c r="CJ87" s="195">
        <v>23</v>
      </c>
      <c r="CK87" s="195">
        <v>34</v>
      </c>
      <c r="CL87" s="195">
        <v>77</v>
      </c>
      <c r="CM87" s="238">
        <v>176</v>
      </c>
      <c r="CN87" s="292">
        <f t="shared" si="31"/>
        <v>1.6666666666666666E-2</v>
      </c>
      <c r="CO87" s="292">
        <f t="shared" si="31"/>
        <v>0</v>
      </c>
      <c r="CP87" s="292">
        <f t="shared" si="31"/>
        <v>0.13333333333333333</v>
      </c>
      <c r="CQ87" s="292">
        <f t="shared" si="31"/>
        <v>0.12307692307692308</v>
      </c>
      <c r="CR87" s="292">
        <f t="shared" si="31"/>
        <v>0.22727272727272727</v>
      </c>
      <c r="CS87" s="292">
        <f t="shared" si="31"/>
        <v>0.23636363636363636</v>
      </c>
      <c r="CT87" s="292">
        <f t="shared" si="31"/>
        <v>0.29411764705882354</v>
      </c>
      <c r="CU87" s="292">
        <f t="shared" si="31"/>
        <v>0.21739130434782608</v>
      </c>
      <c r="CV87" s="292">
        <f t="shared" si="31"/>
        <v>0.41176470588235292</v>
      </c>
      <c r="CW87" s="292">
        <f t="shared" si="31"/>
        <v>6.4935064935064929E-2</v>
      </c>
      <c r="CX87" s="292">
        <f t="shared" si="31"/>
        <v>1.7045454545454544E-2</v>
      </c>
      <c r="CY87" s="239"/>
      <c r="DJ87" s="239"/>
      <c r="DU87" s="239"/>
      <c r="EE87" s="238"/>
      <c r="EP87" s="238"/>
      <c r="FA87" s="238"/>
    </row>
    <row r="88" spans="1:158" x14ac:dyDescent="0.2">
      <c r="A88" s="260" t="s">
        <v>3667</v>
      </c>
      <c r="B88" s="192" t="s">
        <v>3668</v>
      </c>
      <c r="C88" s="261" t="s">
        <v>139</v>
      </c>
      <c r="J88" s="195">
        <v>0</v>
      </c>
      <c r="K88" s="195">
        <v>0</v>
      </c>
      <c r="L88" s="195">
        <v>0</v>
      </c>
      <c r="M88" s="195">
        <v>0</v>
      </c>
      <c r="N88" s="238">
        <v>0</v>
      </c>
      <c r="U88" s="195">
        <v>0</v>
      </c>
      <c r="V88" s="195">
        <v>0</v>
      </c>
      <c r="W88" s="195">
        <v>0</v>
      </c>
      <c r="X88" s="195">
        <v>0</v>
      </c>
      <c r="Y88" s="238">
        <v>0</v>
      </c>
      <c r="Z88" s="266"/>
      <c r="AA88" s="266"/>
      <c r="AB88" s="266"/>
      <c r="AC88" s="266"/>
      <c r="AD88" s="266"/>
      <c r="AE88" s="266"/>
      <c r="AF88" s="266">
        <v>0</v>
      </c>
      <c r="AG88" s="266">
        <v>0</v>
      </c>
      <c r="AH88" s="266">
        <v>0</v>
      </c>
      <c r="AI88" s="266">
        <v>0</v>
      </c>
      <c r="AJ88" s="267">
        <v>0</v>
      </c>
      <c r="AQ88" s="195">
        <v>2.8432300000000001E-2</v>
      </c>
      <c r="AR88" s="195">
        <v>2.70519E-2</v>
      </c>
      <c r="AS88" s="195">
        <v>2.56288E-2</v>
      </c>
      <c r="AT88" s="195">
        <v>2.4500399999999999E-2</v>
      </c>
      <c r="AU88" s="238">
        <v>2.53742E-2</v>
      </c>
      <c r="BB88" s="195">
        <v>0</v>
      </c>
      <c r="BC88" s="195">
        <v>0</v>
      </c>
      <c r="BD88" s="195">
        <v>1</v>
      </c>
      <c r="BE88" s="195">
        <v>1</v>
      </c>
      <c r="BF88" s="238">
        <v>2</v>
      </c>
      <c r="BM88" s="195">
        <f t="shared" si="22"/>
        <v>0</v>
      </c>
      <c r="BN88" s="195">
        <f t="shared" si="23"/>
        <v>0</v>
      </c>
      <c r="BO88" s="195">
        <f t="shared" si="24"/>
        <v>1</v>
      </c>
      <c r="BP88" s="195">
        <f t="shared" si="25"/>
        <v>1</v>
      </c>
      <c r="BQ88" s="195">
        <f t="shared" si="26"/>
        <v>1</v>
      </c>
      <c r="BR88" s="239">
        <v>7</v>
      </c>
      <c r="BS88" s="195">
        <v>16</v>
      </c>
      <c r="BT88" s="195">
        <v>8</v>
      </c>
      <c r="BU88" s="195">
        <v>13</v>
      </c>
      <c r="BV88" s="195">
        <v>21</v>
      </c>
      <c r="BW88" s="195">
        <v>39</v>
      </c>
      <c r="BX88" s="195">
        <v>56</v>
      </c>
      <c r="BY88" s="195">
        <v>24</v>
      </c>
      <c r="BZ88" s="195">
        <v>22</v>
      </c>
      <c r="CA88" s="195">
        <v>25</v>
      </c>
      <c r="CB88" s="238">
        <v>29</v>
      </c>
      <c r="CC88" s="195">
        <v>30</v>
      </c>
      <c r="CD88" s="195">
        <v>88</v>
      </c>
      <c r="CE88" s="195">
        <v>175</v>
      </c>
      <c r="CF88" s="195">
        <v>141</v>
      </c>
      <c r="CG88" s="195">
        <v>161</v>
      </c>
      <c r="CH88" s="195">
        <v>284</v>
      </c>
      <c r="CI88" s="195">
        <v>219</v>
      </c>
      <c r="CJ88" s="195">
        <v>199</v>
      </c>
      <c r="CK88" s="195">
        <v>176</v>
      </c>
      <c r="CL88" s="195">
        <v>171</v>
      </c>
      <c r="CM88" s="238">
        <v>138</v>
      </c>
      <c r="CN88" s="292">
        <f t="shared" si="31"/>
        <v>0.23333333333333334</v>
      </c>
      <c r="CO88" s="292">
        <f t="shared" si="31"/>
        <v>0.18181818181818182</v>
      </c>
      <c r="CP88" s="292">
        <f t="shared" si="31"/>
        <v>4.5714285714285714E-2</v>
      </c>
      <c r="CQ88" s="292">
        <f t="shared" si="31"/>
        <v>9.2198581560283682E-2</v>
      </c>
      <c r="CR88" s="292">
        <f t="shared" si="31"/>
        <v>0.13043478260869565</v>
      </c>
      <c r="CS88" s="292">
        <f t="shared" si="31"/>
        <v>0.13732394366197184</v>
      </c>
      <c r="CT88" s="292">
        <f t="shared" si="31"/>
        <v>0.25570776255707761</v>
      </c>
      <c r="CU88" s="292">
        <f t="shared" si="31"/>
        <v>0.12060301507537688</v>
      </c>
      <c r="CV88" s="292">
        <f t="shared" si="31"/>
        <v>0.125</v>
      </c>
      <c r="CW88" s="292">
        <f t="shared" si="31"/>
        <v>0.14619883040935672</v>
      </c>
      <c r="CX88" s="292">
        <f t="shared" si="31"/>
        <v>0.21014492753623187</v>
      </c>
      <c r="CY88" s="239"/>
      <c r="DH88" s="195">
        <v>0</v>
      </c>
      <c r="DI88" s="195">
        <v>0</v>
      </c>
      <c r="DJ88" s="239"/>
      <c r="DS88" s="195">
        <v>0</v>
      </c>
      <c r="DT88" s="195">
        <v>0</v>
      </c>
      <c r="DU88" s="239"/>
      <c r="ED88" s="195">
        <v>0</v>
      </c>
      <c r="EE88" s="238">
        <v>0</v>
      </c>
      <c r="EP88" s="238">
        <v>9.5027299999999995E-2</v>
      </c>
      <c r="FA88" s="238">
        <v>1</v>
      </c>
      <c r="FB88" s="195" t="s">
        <v>4057</v>
      </c>
    </row>
    <row r="89" spans="1:158" x14ac:dyDescent="0.2">
      <c r="A89" s="260" t="s">
        <v>3669</v>
      </c>
      <c r="B89" s="192" t="s">
        <v>3670</v>
      </c>
      <c r="C89" s="261" t="s">
        <v>139</v>
      </c>
      <c r="K89" s="195">
        <v>0</v>
      </c>
      <c r="L89" s="195">
        <v>0</v>
      </c>
      <c r="M89" s="195">
        <v>0</v>
      </c>
      <c r="N89" s="238">
        <v>0</v>
      </c>
      <c r="U89" s="195">
        <v>0</v>
      </c>
      <c r="V89" s="195">
        <v>0</v>
      </c>
      <c r="W89" s="195">
        <v>0</v>
      </c>
      <c r="X89" s="195">
        <v>0</v>
      </c>
      <c r="Y89" s="238">
        <v>1</v>
      </c>
      <c r="Z89" s="266"/>
      <c r="AA89" s="266"/>
      <c r="AB89" s="266"/>
      <c r="AC89" s="266"/>
      <c r="AD89" s="266"/>
      <c r="AE89" s="266"/>
      <c r="AF89" s="266"/>
      <c r="AG89" s="266"/>
      <c r="AH89" s="266"/>
      <c r="AI89" s="266"/>
      <c r="AJ89" s="267"/>
      <c r="AU89" s="238"/>
      <c r="BF89" s="238"/>
      <c r="BR89" s="239">
        <v>6</v>
      </c>
      <c r="BS89" s="195">
        <v>1</v>
      </c>
      <c r="BT89" s="195">
        <v>2</v>
      </c>
      <c r="BU89" s="195">
        <v>2</v>
      </c>
      <c r="BV89" s="195">
        <v>12</v>
      </c>
      <c r="BW89" s="195">
        <v>2</v>
      </c>
      <c r="BX89" s="195">
        <v>0</v>
      </c>
      <c r="BY89" s="195">
        <v>2</v>
      </c>
      <c r="BZ89" s="195">
        <v>0</v>
      </c>
      <c r="CA89" s="195">
        <v>1</v>
      </c>
      <c r="CB89" s="238">
        <v>6</v>
      </c>
      <c r="CC89" s="195">
        <v>72</v>
      </c>
      <c r="CD89" s="195">
        <v>129</v>
      </c>
      <c r="CE89" s="195">
        <v>88</v>
      </c>
      <c r="CF89" s="195">
        <v>150</v>
      </c>
      <c r="CG89" s="195">
        <v>151</v>
      </c>
      <c r="CH89" s="195">
        <v>136</v>
      </c>
      <c r="CI89" s="195">
        <v>94</v>
      </c>
      <c r="CJ89" s="195">
        <v>45</v>
      </c>
      <c r="CK89" s="195">
        <v>57</v>
      </c>
      <c r="CL89" s="195">
        <v>55</v>
      </c>
      <c r="CM89" s="238">
        <v>53</v>
      </c>
      <c r="CN89" s="292">
        <f t="shared" si="31"/>
        <v>8.3333333333333329E-2</v>
      </c>
      <c r="CO89" s="292">
        <f t="shared" si="31"/>
        <v>7.7519379844961239E-3</v>
      </c>
      <c r="CP89" s="292">
        <f t="shared" si="31"/>
        <v>2.2727272727272728E-2</v>
      </c>
      <c r="CQ89" s="292">
        <f t="shared" si="31"/>
        <v>1.3333333333333334E-2</v>
      </c>
      <c r="CR89" s="292">
        <f t="shared" si="31"/>
        <v>7.9470198675496692E-2</v>
      </c>
      <c r="CS89" s="292">
        <f t="shared" si="31"/>
        <v>1.4705882352941176E-2</v>
      </c>
      <c r="CT89" s="292">
        <f t="shared" si="31"/>
        <v>0</v>
      </c>
      <c r="CU89" s="292">
        <f t="shared" si="31"/>
        <v>4.4444444444444446E-2</v>
      </c>
      <c r="CV89" s="292">
        <f t="shared" si="31"/>
        <v>0</v>
      </c>
      <c r="CW89" s="292">
        <f t="shared" si="31"/>
        <v>1.8181818181818181E-2</v>
      </c>
      <c r="CX89" s="292">
        <f t="shared" si="31"/>
        <v>0.11320754716981132</v>
      </c>
      <c r="CY89" s="239"/>
      <c r="DJ89" s="239"/>
      <c r="DU89" s="239"/>
      <c r="EE89" s="238"/>
      <c r="EP89" s="238"/>
      <c r="FA89" s="238"/>
    </row>
    <row r="90" spans="1:158" x14ac:dyDescent="0.2">
      <c r="A90" s="260" t="s">
        <v>3671</v>
      </c>
      <c r="B90" s="192" t="s">
        <v>3672</v>
      </c>
      <c r="C90" s="261" t="s">
        <v>139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238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238">
        <v>1</v>
      </c>
      <c r="Z90" s="266"/>
      <c r="AA90" s="266"/>
      <c r="AB90" s="266"/>
      <c r="AC90" s="266"/>
      <c r="AD90" s="266">
        <v>0</v>
      </c>
      <c r="AE90" s="266">
        <v>0</v>
      </c>
      <c r="AF90" s="266">
        <v>0</v>
      </c>
      <c r="AG90" s="266">
        <v>0</v>
      </c>
      <c r="AH90" s="266">
        <v>0</v>
      </c>
      <c r="AI90" s="266">
        <v>0</v>
      </c>
      <c r="AJ90" s="267">
        <v>0</v>
      </c>
      <c r="AO90" s="195">
        <v>2.6279400000000001E-2</v>
      </c>
      <c r="AP90" s="195">
        <v>2.6043400000000001E-2</v>
      </c>
      <c r="AQ90" s="195">
        <v>2.53917E-2</v>
      </c>
      <c r="AR90" s="195">
        <v>2.5111700000000001E-2</v>
      </c>
      <c r="AS90" s="195">
        <v>2.5220200000000002E-2</v>
      </c>
      <c r="AT90" s="195">
        <v>2.41029E-2</v>
      </c>
      <c r="AU90" s="238">
        <v>2.5257100000000001E-2</v>
      </c>
      <c r="AZ90" s="195">
        <v>0</v>
      </c>
      <c r="BA90" s="195">
        <v>0</v>
      </c>
      <c r="BB90" s="195">
        <v>1</v>
      </c>
      <c r="BC90" s="195">
        <v>0</v>
      </c>
      <c r="BD90" s="195">
        <v>0</v>
      </c>
      <c r="BE90" s="195">
        <v>1</v>
      </c>
      <c r="BF90" s="238">
        <v>2</v>
      </c>
      <c r="BK90" s="195">
        <f t="shared" si="20"/>
        <v>0</v>
      </c>
      <c r="BL90" s="195">
        <f t="shared" si="21"/>
        <v>0</v>
      </c>
      <c r="BM90" s="195">
        <f t="shared" si="22"/>
        <v>1</v>
      </c>
      <c r="BN90" s="195">
        <f t="shared" si="23"/>
        <v>0</v>
      </c>
      <c r="BO90" s="195">
        <f t="shared" si="24"/>
        <v>0</v>
      </c>
      <c r="BP90" s="195">
        <f t="shared" si="25"/>
        <v>1</v>
      </c>
      <c r="BQ90" s="195">
        <f t="shared" si="26"/>
        <v>1</v>
      </c>
      <c r="BR90" s="239">
        <v>1</v>
      </c>
      <c r="BS90" s="195">
        <v>0</v>
      </c>
      <c r="BT90" s="195">
        <v>0</v>
      </c>
      <c r="BU90" s="195">
        <v>9</v>
      </c>
      <c r="BV90" s="195">
        <v>3</v>
      </c>
      <c r="BW90" s="195">
        <v>8</v>
      </c>
      <c r="BX90" s="195">
        <v>2</v>
      </c>
      <c r="BY90" s="195">
        <v>2</v>
      </c>
      <c r="BZ90" s="195">
        <v>3</v>
      </c>
      <c r="CA90" s="195">
        <v>9</v>
      </c>
      <c r="CB90" s="238">
        <v>6</v>
      </c>
      <c r="CC90" s="195">
        <v>11</v>
      </c>
      <c r="CD90" s="195">
        <v>20</v>
      </c>
      <c r="CE90" s="195">
        <v>39</v>
      </c>
      <c r="CF90" s="195">
        <v>200</v>
      </c>
      <c r="CG90" s="195">
        <v>90</v>
      </c>
      <c r="CH90" s="195">
        <v>156</v>
      </c>
      <c r="CI90" s="195">
        <v>141</v>
      </c>
      <c r="CJ90" s="195">
        <v>142</v>
      </c>
      <c r="CK90" s="195">
        <v>92</v>
      </c>
      <c r="CL90" s="195">
        <v>91</v>
      </c>
      <c r="CM90" s="238">
        <v>113</v>
      </c>
      <c r="CN90" s="292">
        <f t="shared" si="31"/>
        <v>9.0909090909090912E-2</v>
      </c>
      <c r="CO90" s="292">
        <f t="shared" si="31"/>
        <v>0</v>
      </c>
      <c r="CP90" s="292">
        <f t="shared" si="31"/>
        <v>0</v>
      </c>
      <c r="CQ90" s="292">
        <f t="shared" si="31"/>
        <v>4.4999999999999998E-2</v>
      </c>
      <c r="CR90" s="292">
        <f t="shared" si="31"/>
        <v>3.3333333333333333E-2</v>
      </c>
      <c r="CS90" s="292">
        <f t="shared" si="31"/>
        <v>5.128205128205128E-2</v>
      </c>
      <c r="CT90" s="292">
        <f t="shared" si="31"/>
        <v>1.4184397163120567E-2</v>
      </c>
      <c r="CU90" s="292">
        <f t="shared" si="31"/>
        <v>1.4084507042253521E-2</v>
      </c>
      <c r="CV90" s="292">
        <f t="shared" si="31"/>
        <v>3.2608695652173912E-2</v>
      </c>
      <c r="CW90" s="292">
        <f t="shared" si="31"/>
        <v>9.8901098901098897E-2</v>
      </c>
      <c r="CX90" s="292">
        <f t="shared" si="31"/>
        <v>5.3097345132743362E-2</v>
      </c>
      <c r="CY90" s="239"/>
      <c r="DJ90" s="239"/>
      <c r="DU90" s="239"/>
      <c r="EE90" s="238"/>
      <c r="EP90" s="238"/>
      <c r="FA90" s="238"/>
    </row>
    <row r="91" spans="1:158" x14ac:dyDescent="0.2">
      <c r="A91" s="260" t="s">
        <v>3675</v>
      </c>
      <c r="B91" s="192" t="s">
        <v>3676</v>
      </c>
      <c r="C91" s="261" t="s">
        <v>156</v>
      </c>
      <c r="M91" s="195">
        <v>0</v>
      </c>
      <c r="N91" s="238">
        <v>0</v>
      </c>
      <c r="X91" s="195">
        <v>0</v>
      </c>
      <c r="Y91" s="238">
        <v>0</v>
      </c>
      <c r="Z91" s="266"/>
      <c r="AA91" s="266"/>
      <c r="AB91" s="266"/>
      <c r="AC91" s="266"/>
      <c r="AD91" s="266"/>
      <c r="AE91" s="266"/>
      <c r="AF91" s="266"/>
      <c r="AG91" s="266"/>
      <c r="AH91" s="266"/>
      <c r="AI91" s="266">
        <v>0</v>
      </c>
      <c r="AJ91" s="267">
        <v>0</v>
      </c>
      <c r="AT91" s="195">
        <v>1.8717299999999999E-2</v>
      </c>
      <c r="AU91" s="238">
        <v>1.6813999999999999E-2</v>
      </c>
      <c r="BE91" s="195">
        <v>0</v>
      </c>
      <c r="BF91" s="238">
        <v>1</v>
      </c>
      <c r="BP91" s="195">
        <f t="shared" si="25"/>
        <v>0</v>
      </c>
      <c r="BQ91" s="195">
        <f t="shared" si="26"/>
        <v>1</v>
      </c>
      <c r="BR91" s="239">
        <v>23</v>
      </c>
      <c r="BS91" s="195">
        <v>42</v>
      </c>
      <c r="BT91" s="195">
        <v>16</v>
      </c>
      <c r="BU91" s="195">
        <v>66</v>
      </c>
      <c r="BV91" s="195">
        <v>55</v>
      </c>
      <c r="BW91" s="195">
        <v>10</v>
      </c>
      <c r="BX91" s="195">
        <v>16</v>
      </c>
      <c r="BY91" s="195">
        <v>21</v>
      </c>
      <c r="BZ91" s="195">
        <v>40</v>
      </c>
      <c r="CA91" s="195">
        <v>21</v>
      </c>
      <c r="CB91" s="238">
        <v>18</v>
      </c>
      <c r="CC91" s="195">
        <v>211</v>
      </c>
      <c r="CD91" s="195">
        <v>284</v>
      </c>
      <c r="CE91" s="195">
        <v>102</v>
      </c>
      <c r="CF91" s="195">
        <v>286</v>
      </c>
      <c r="CG91" s="195">
        <v>277</v>
      </c>
      <c r="CH91" s="195">
        <v>166</v>
      </c>
      <c r="CI91" s="195">
        <v>142</v>
      </c>
      <c r="CJ91" s="195">
        <v>238</v>
      </c>
      <c r="CK91" s="195">
        <v>188</v>
      </c>
      <c r="CL91" s="195">
        <v>177</v>
      </c>
      <c r="CM91" s="238">
        <v>245</v>
      </c>
      <c r="CN91" s="292">
        <f t="shared" si="31"/>
        <v>0.10900473933649289</v>
      </c>
      <c r="CO91" s="292">
        <f t="shared" si="31"/>
        <v>0.14788732394366197</v>
      </c>
      <c r="CP91" s="292">
        <f t="shared" si="31"/>
        <v>0.15686274509803921</v>
      </c>
      <c r="CQ91" s="292">
        <f t="shared" si="31"/>
        <v>0.23076923076923078</v>
      </c>
      <c r="CR91" s="292">
        <f t="shared" si="31"/>
        <v>0.19855595667870035</v>
      </c>
      <c r="CS91" s="292">
        <f t="shared" si="31"/>
        <v>6.0240963855421686E-2</v>
      </c>
      <c r="CT91" s="292">
        <f t="shared" si="31"/>
        <v>0.11267605633802817</v>
      </c>
      <c r="CU91" s="292">
        <f t="shared" si="31"/>
        <v>8.8235294117647065E-2</v>
      </c>
      <c r="CV91" s="292">
        <f t="shared" si="31"/>
        <v>0.21276595744680851</v>
      </c>
      <c r="CW91" s="292">
        <f t="shared" si="31"/>
        <v>0.11864406779661017</v>
      </c>
      <c r="CX91" s="292">
        <f t="shared" si="31"/>
        <v>7.3469387755102047E-2</v>
      </c>
      <c r="CY91" s="239"/>
      <c r="DJ91" s="239"/>
      <c r="DU91" s="239"/>
      <c r="EE91" s="238"/>
      <c r="EP91" s="238"/>
      <c r="FA91" s="238"/>
    </row>
    <row r="92" spans="1:158" x14ac:dyDescent="0.2">
      <c r="A92" s="260" t="s">
        <v>3677</v>
      </c>
      <c r="B92" s="192" t="s">
        <v>3678</v>
      </c>
      <c r="C92" s="261" t="s">
        <v>156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238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238">
        <v>0</v>
      </c>
      <c r="Z92" s="266"/>
      <c r="AA92" s="266"/>
      <c r="AB92" s="266">
        <v>0</v>
      </c>
      <c r="AC92" s="266">
        <v>0</v>
      </c>
      <c r="AD92" s="266">
        <v>0</v>
      </c>
      <c r="AE92" s="266">
        <v>0</v>
      </c>
      <c r="AF92" s="266">
        <v>0</v>
      </c>
      <c r="AG92" s="266">
        <v>0</v>
      </c>
      <c r="AH92" s="266">
        <v>0</v>
      </c>
      <c r="AI92" s="266">
        <v>0</v>
      </c>
      <c r="AJ92" s="267">
        <v>0</v>
      </c>
      <c r="AM92" s="195">
        <v>2.0248800000000001E-2</v>
      </c>
      <c r="AN92" s="195">
        <v>2.6225999999999999E-2</v>
      </c>
      <c r="AO92" s="195">
        <v>2.5837599999999999E-2</v>
      </c>
      <c r="AP92" s="195">
        <v>2.7656400000000001E-2</v>
      </c>
      <c r="AQ92" s="195">
        <v>2.04919E-2</v>
      </c>
      <c r="AR92" s="195">
        <v>2.1699900000000001E-2</v>
      </c>
      <c r="AS92" s="195">
        <v>2.3507400000000001E-2</v>
      </c>
      <c r="AT92" s="195">
        <v>2.25974E-2</v>
      </c>
      <c r="AU92" s="238">
        <v>2.19892E-2</v>
      </c>
      <c r="AX92" s="195">
        <v>0</v>
      </c>
      <c r="AY92" s="195">
        <v>0</v>
      </c>
      <c r="AZ92" s="195">
        <v>0</v>
      </c>
      <c r="BA92" s="195">
        <v>0</v>
      </c>
      <c r="BB92" s="195">
        <v>2</v>
      </c>
      <c r="BC92" s="195">
        <v>1</v>
      </c>
      <c r="BD92" s="195">
        <v>2</v>
      </c>
      <c r="BE92" s="195">
        <v>1</v>
      </c>
      <c r="BF92" s="238">
        <v>2</v>
      </c>
      <c r="BI92" s="195">
        <f t="shared" si="29"/>
        <v>0</v>
      </c>
      <c r="BJ92" s="195">
        <f t="shared" si="30"/>
        <v>0</v>
      </c>
      <c r="BK92" s="195">
        <f t="shared" si="20"/>
        <v>0</v>
      </c>
      <c r="BL92" s="195">
        <f t="shared" si="21"/>
        <v>0</v>
      </c>
      <c r="BM92" s="195">
        <f t="shared" si="22"/>
        <v>1</v>
      </c>
      <c r="BN92" s="195">
        <f t="shared" si="23"/>
        <v>1</v>
      </c>
      <c r="BO92" s="195">
        <f t="shared" si="24"/>
        <v>1</v>
      </c>
      <c r="BP92" s="195">
        <f t="shared" si="25"/>
        <v>1</v>
      </c>
      <c r="BQ92" s="195">
        <f t="shared" si="26"/>
        <v>1</v>
      </c>
      <c r="BR92" s="239">
        <v>5</v>
      </c>
      <c r="BS92" s="195">
        <v>12</v>
      </c>
      <c r="BT92" s="195">
        <v>7</v>
      </c>
      <c r="BU92" s="195">
        <v>5</v>
      </c>
      <c r="BV92" s="195">
        <v>2</v>
      </c>
      <c r="BW92" s="195">
        <v>2</v>
      </c>
      <c r="BX92" s="195">
        <v>17</v>
      </c>
      <c r="BY92" s="195">
        <v>34</v>
      </c>
      <c r="BZ92" s="195">
        <v>41</v>
      </c>
      <c r="CA92" s="195">
        <v>29</v>
      </c>
      <c r="CB92" s="238">
        <v>26</v>
      </c>
      <c r="CC92" s="195">
        <v>71</v>
      </c>
      <c r="CD92" s="195">
        <v>98</v>
      </c>
      <c r="CE92" s="195">
        <v>104</v>
      </c>
      <c r="CF92" s="195">
        <v>119</v>
      </c>
      <c r="CG92" s="195">
        <v>115</v>
      </c>
      <c r="CH92" s="195">
        <v>94</v>
      </c>
      <c r="CI92" s="195">
        <v>110</v>
      </c>
      <c r="CJ92" s="195">
        <v>247</v>
      </c>
      <c r="CK92" s="195">
        <v>215</v>
      </c>
      <c r="CL92" s="195">
        <v>148</v>
      </c>
      <c r="CM92" s="238">
        <v>172</v>
      </c>
      <c r="CN92" s="292">
        <f t="shared" si="31"/>
        <v>7.0422535211267609E-2</v>
      </c>
      <c r="CO92" s="292">
        <f t="shared" si="31"/>
        <v>0.12244897959183673</v>
      </c>
      <c r="CP92" s="292">
        <f t="shared" si="31"/>
        <v>6.7307692307692304E-2</v>
      </c>
      <c r="CQ92" s="292">
        <f t="shared" si="31"/>
        <v>4.2016806722689079E-2</v>
      </c>
      <c r="CR92" s="292">
        <f t="shared" si="31"/>
        <v>1.7391304347826087E-2</v>
      </c>
      <c r="CS92" s="292">
        <f t="shared" si="31"/>
        <v>2.1276595744680851E-2</v>
      </c>
      <c r="CT92" s="292">
        <f t="shared" si="31"/>
        <v>0.15454545454545454</v>
      </c>
      <c r="CU92" s="292">
        <f t="shared" si="31"/>
        <v>0.13765182186234817</v>
      </c>
      <c r="CV92" s="292">
        <f t="shared" si="31"/>
        <v>0.19069767441860466</v>
      </c>
      <c r="CW92" s="292">
        <f t="shared" si="31"/>
        <v>0.19594594594594594</v>
      </c>
      <c r="CX92" s="292">
        <f t="shared" si="31"/>
        <v>0.15116279069767441</v>
      </c>
      <c r="CY92" s="239"/>
      <c r="DJ92" s="239"/>
      <c r="DU92" s="239"/>
      <c r="EE92" s="238"/>
      <c r="EP92" s="238"/>
      <c r="FA92" s="238"/>
    </row>
    <row r="93" spans="1:158" x14ac:dyDescent="0.2">
      <c r="A93" s="260" t="s">
        <v>3681</v>
      </c>
      <c r="B93" s="192" t="s">
        <v>3682</v>
      </c>
      <c r="C93" s="261" t="s">
        <v>156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238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238">
        <v>0</v>
      </c>
      <c r="Z93" s="266"/>
      <c r="AA93" s="266"/>
      <c r="AB93" s="266">
        <v>0</v>
      </c>
      <c r="AC93" s="266">
        <v>0</v>
      </c>
      <c r="AD93" s="266">
        <v>0</v>
      </c>
      <c r="AE93" s="266">
        <v>0</v>
      </c>
      <c r="AF93" s="266">
        <v>0</v>
      </c>
      <c r="AG93" s="266">
        <v>0</v>
      </c>
      <c r="AH93" s="266">
        <v>0</v>
      </c>
      <c r="AI93" s="266">
        <v>0</v>
      </c>
      <c r="AJ93" s="267">
        <v>0</v>
      </c>
      <c r="AM93" s="195">
        <v>2.4929900000000001E-2</v>
      </c>
      <c r="AN93" s="195">
        <v>2.2312100000000001E-2</v>
      </c>
      <c r="AO93" s="195">
        <v>1.4692500000000001E-2</v>
      </c>
      <c r="AP93" s="195">
        <v>1.5088900000000001E-2</v>
      </c>
      <c r="AQ93" s="195">
        <v>1.5887700000000001E-2</v>
      </c>
      <c r="AR93" s="195">
        <v>1.68208E-2</v>
      </c>
      <c r="AS93" s="195">
        <v>1.7361600000000001E-2</v>
      </c>
      <c r="AT93" s="195">
        <v>1.6898E-2</v>
      </c>
      <c r="AU93" s="238">
        <v>1.7666100000000001E-2</v>
      </c>
      <c r="AX93" s="195">
        <v>0</v>
      </c>
      <c r="AY93" s="195">
        <v>0</v>
      </c>
      <c r="AZ93" s="195">
        <v>0</v>
      </c>
      <c r="BA93" s="195">
        <v>1</v>
      </c>
      <c r="BB93" s="195">
        <v>0</v>
      </c>
      <c r="BC93" s="195">
        <v>0</v>
      </c>
      <c r="BD93" s="195">
        <v>0</v>
      </c>
      <c r="BE93" s="195">
        <v>0</v>
      </c>
      <c r="BF93" s="238">
        <v>0</v>
      </c>
      <c r="BI93" s="195">
        <f t="shared" si="29"/>
        <v>0</v>
      </c>
      <c r="BJ93" s="195">
        <f t="shared" si="30"/>
        <v>0</v>
      </c>
      <c r="BK93" s="195">
        <f t="shared" si="20"/>
        <v>0</v>
      </c>
      <c r="BL93" s="195">
        <f t="shared" si="21"/>
        <v>1</v>
      </c>
      <c r="BM93" s="195">
        <f t="shared" si="22"/>
        <v>0</v>
      </c>
      <c r="BN93" s="195">
        <f t="shared" si="23"/>
        <v>0</v>
      </c>
      <c r="BO93" s="195">
        <f t="shared" si="24"/>
        <v>0</v>
      </c>
      <c r="BP93" s="195">
        <f t="shared" si="25"/>
        <v>0</v>
      </c>
      <c r="BQ93" s="195">
        <f t="shared" si="26"/>
        <v>0</v>
      </c>
      <c r="BR93" s="239">
        <v>1</v>
      </c>
      <c r="BS93" s="195">
        <v>2</v>
      </c>
      <c r="BT93" s="195">
        <v>9</v>
      </c>
      <c r="BU93" s="195">
        <v>5</v>
      </c>
      <c r="BV93" s="195">
        <v>32</v>
      </c>
      <c r="BW93" s="195">
        <v>129</v>
      </c>
      <c r="BX93" s="195">
        <v>199</v>
      </c>
      <c r="BY93" s="195">
        <v>55</v>
      </c>
      <c r="BZ93" s="195">
        <v>45</v>
      </c>
      <c r="CA93" s="195">
        <v>39</v>
      </c>
      <c r="CB93" s="238">
        <v>63</v>
      </c>
      <c r="CC93" s="195">
        <v>45</v>
      </c>
      <c r="CD93" s="195">
        <v>102</v>
      </c>
      <c r="CE93" s="195">
        <v>170</v>
      </c>
      <c r="CF93" s="195">
        <v>196</v>
      </c>
      <c r="CG93" s="195">
        <v>521</v>
      </c>
      <c r="CH93" s="195">
        <v>1271</v>
      </c>
      <c r="CI93" s="195">
        <v>768</v>
      </c>
      <c r="CJ93" s="195">
        <v>398</v>
      </c>
      <c r="CK93" s="195">
        <v>289</v>
      </c>
      <c r="CL93" s="195">
        <v>555</v>
      </c>
      <c r="CM93" s="238">
        <v>674</v>
      </c>
      <c r="CN93" s="292">
        <f t="shared" si="31"/>
        <v>2.2222222222222223E-2</v>
      </c>
      <c r="CO93" s="292">
        <f t="shared" si="31"/>
        <v>1.9607843137254902E-2</v>
      </c>
      <c r="CP93" s="292">
        <f t="shared" si="31"/>
        <v>5.2941176470588235E-2</v>
      </c>
      <c r="CQ93" s="292">
        <f t="shared" si="31"/>
        <v>2.5510204081632654E-2</v>
      </c>
      <c r="CR93" s="292">
        <f t="shared" si="31"/>
        <v>6.1420345489443376E-2</v>
      </c>
      <c r="CS93" s="292">
        <f t="shared" si="31"/>
        <v>0.10149488591660111</v>
      </c>
      <c r="CT93" s="292">
        <f t="shared" si="31"/>
        <v>0.25911458333333331</v>
      </c>
      <c r="CU93" s="292">
        <f t="shared" si="31"/>
        <v>0.13819095477386933</v>
      </c>
      <c r="CV93" s="292">
        <f t="shared" si="31"/>
        <v>0.15570934256055363</v>
      </c>
      <c r="CW93" s="292">
        <f t="shared" si="31"/>
        <v>7.0270270270270274E-2</v>
      </c>
      <c r="CX93" s="292">
        <f t="shared" si="31"/>
        <v>9.3471810089020765E-2</v>
      </c>
      <c r="CY93" s="239"/>
      <c r="DJ93" s="239"/>
      <c r="DU93" s="239"/>
      <c r="EE93" s="238"/>
      <c r="EP93" s="238"/>
      <c r="FA93" s="238"/>
    </row>
    <row r="94" spans="1:158" x14ac:dyDescent="0.2">
      <c r="A94" s="260" t="s">
        <v>3683</v>
      </c>
      <c r="B94" s="192" t="s">
        <v>3684</v>
      </c>
      <c r="C94" s="261" t="s">
        <v>156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238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238">
        <v>0</v>
      </c>
      <c r="Z94" s="266"/>
      <c r="AA94" s="266"/>
      <c r="AB94" s="266"/>
      <c r="AC94" s="266"/>
      <c r="AD94" s="266"/>
      <c r="AE94" s="266">
        <v>0</v>
      </c>
      <c r="AF94" s="266">
        <v>0</v>
      </c>
      <c r="AG94" s="266">
        <v>0</v>
      </c>
      <c r="AH94" s="266">
        <v>0</v>
      </c>
      <c r="AI94" s="266">
        <v>0</v>
      </c>
      <c r="AJ94" s="267">
        <v>0</v>
      </c>
      <c r="AP94" s="195">
        <v>1.7266699999999999E-2</v>
      </c>
      <c r="AQ94" s="195">
        <v>1.7503600000000001E-2</v>
      </c>
      <c r="AR94" s="195">
        <v>1.78706E-2</v>
      </c>
      <c r="AS94" s="195">
        <v>1.7600399999999999E-2</v>
      </c>
      <c r="AT94" s="195">
        <v>1.7918300000000002E-2</v>
      </c>
      <c r="AU94" s="238">
        <v>2.0538299999999999E-2</v>
      </c>
      <c r="BA94" s="195">
        <v>0</v>
      </c>
      <c r="BB94" s="195">
        <v>0</v>
      </c>
      <c r="BC94" s="195">
        <v>0</v>
      </c>
      <c r="BD94" s="195">
        <v>0</v>
      </c>
      <c r="BE94" s="195">
        <v>0</v>
      </c>
      <c r="BF94" s="238">
        <v>0</v>
      </c>
      <c r="BL94" s="195">
        <f t="shared" si="21"/>
        <v>0</v>
      </c>
      <c r="BM94" s="195">
        <f t="shared" si="22"/>
        <v>0</v>
      </c>
      <c r="BN94" s="195">
        <f t="shared" si="23"/>
        <v>0</v>
      </c>
      <c r="BO94" s="195">
        <f t="shared" si="24"/>
        <v>0</v>
      </c>
      <c r="BP94" s="195">
        <f t="shared" si="25"/>
        <v>0</v>
      </c>
      <c r="BQ94" s="195">
        <f t="shared" si="26"/>
        <v>0</v>
      </c>
      <c r="BR94" s="239">
        <v>39</v>
      </c>
      <c r="BS94" s="195">
        <v>23</v>
      </c>
      <c r="BT94" s="195">
        <v>31</v>
      </c>
      <c r="BU94" s="195">
        <v>20</v>
      </c>
      <c r="BV94" s="195">
        <v>35</v>
      </c>
      <c r="BW94" s="195">
        <v>26</v>
      </c>
      <c r="BX94" s="195">
        <v>18</v>
      </c>
      <c r="BY94" s="195">
        <v>15</v>
      </c>
      <c r="BZ94" s="195">
        <v>24</v>
      </c>
      <c r="CA94" s="195">
        <v>16</v>
      </c>
      <c r="CB94" s="238">
        <v>21</v>
      </c>
      <c r="CC94" s="195">
        <v>341</v>
      </c>
      <c r="CD94" s="195">
        <v>473</v>
      </c>
      <c r="CE94" s="195">
        <v>275</v>
      </c>
      <c r="CF94" s="195">
        <v>285</v>
      </c>
      <c r="CG94" s="195">
        <v>224</v>
      </c>
      <c r="CH94" s="195">
        <v>286</v>
      </c>
      <c r="CI94" s="195">
        <v>239</v>
      </c>
      <c r="CJ94" s="195">
        <v>182</v>
      </c>
      <c r="CK94" s="195">
        <v>244</v>
      </c>
      <c r="CL94" s="195">
        <v>196</v>
      </c>
      <c r="CM94" s="238">
        <v>267</v>
      </c>
      <c r="CN94" s="292">
        <f t="shared" si="31"/>
        <v>0.11436950146627566</v>
      </c>
      <c r="CO94" s="292">
        <f t="shared" si="31"/>
        <v>4.8625792811839326E-2</v>
      </c>
      <c r="CP94" s="292">
        <f t="shared" si="31"/>
        <v>0.11272727272727273</v>
      </c>
      <c r="CQ94" s="292">
        <f t="shared" si="31"/>
        <v>7.0175438596491224E-2</v>
      </c>
      <c r="CR94" s="292">
        <f t="shared" si="31"/>
        <v>0.15625</v>
      </c>
      <c r="CS94" s="292">
        <f t="shared" si="31"/>
        <v>9.0909090909090912E-2</v>
      </c>
      <c r="CT94" s="292">
        <f t="shared" si="31"/>
        <v>7.5313807531380755E-2</v>
      </c>
      <c r="CU94" s="292">
        <f t="shared" si="31"/>
        <v>8.2417582417582416E-2</v>
      </c>
      <c r="CV94" s="292">
        <f t="shared" si="31"/>
        <v>9.8360655737704916E-2</v>
      </c>
      <c r="CW94" s="292">
        <f t="shared" si="31"/>
        <v>8.1632653061224483E-2</v>
      </c>
      <c r="CX94" s="292">
        <f t="shared" si="31"/>
        <v>7.8651685393258425E-2</v>
      </c>
      <c r="CY94" s="239"/>
      <c r="DJ94" s="239"/>
      <c r="DU94" s="239"/>
      <c r="EE94" s="238"/>
      <c r="EP94" s="238"/>
      <c r="FA94" s="238"/>
    </row>
    <row r="95" spans="1:158" x14ac:dyDescent="0.2">
      <c r="A95" s="260" t="s">
        <v>3687</v>
      </c>
      <c r="B95" s="192" t="s">
        <v>3688</v>
      </c>
      <c r="C95" s="261" t="s">
        <v>156</v>
      </c>
      <c r="M95" s="195">
        <v>0</v>
      </c>
      <c r="N95" s="238">
        <v>0</v>
      </c>
      <c r="X95" s="195">
        <v>0</v>
      </c>
      <c r="Y95" s="238">
        <v>0</v>
      </c>
      <c r="Z95" s="266"/>
      <c r="AA95" s="266"/>
      <c r="AB95" s="266"/>
      <c r="AC95" s="266"/>
      <c r="AD95" s="266"/>
      <c r="AE95" s="266"/>
      <c r="AF95" s="266"/>
      <c r="AG95" s="266"/>
      <c r="AH95" s="266"/>
      <c r="AI95" s="266">
        <v>0</v>
      </c>
      <c r="AJ95" s="267">
        <v>0</v>
      </c>
      <c r="AT95" s="195">
        <v>2.0311099999999999E-2</v>
      </c>
      <c r="AU95" s="238">
        <v>2.0226299999999999E-2</v>
      </c>
      <c r="BE95" s="195">
        <v>0</v>
      </c>
      <c r="BF95" s="238">
        <v>0</v>
      </c>
      <c r="BP95" s="195">
        <f t="shared" si="25"/>
        <v>0</v>
      </c>
      <c r="BQ95" s="195">
        <f t="shared" si="26"/>
        <v>0</v>
      </c>
      <c r="BR95" s="239">
        <v>11</v>
      </c>
      <c r="BS95" s="195">
        <v>4</v>
      </c>
      <c r="BT95" s="195">
        <v>1</v>
      </c>
      <c r="BU95" s="195">
        <v>9</v>
      </c>
      <c r="BV95" s="195">
        <v>17</v>
      </c>
      <c r="BW95" s="195">
        <v>13</v>
      </c>
      <c r="BX95" s="195">
        <v>19</v>
      </c>
      <c r="BY95" s="195">
        <v>10</v>
      </c>
      <c r="BZ95" s="195">
        <v>7</v>
      </c>
      <c r="CA95" s="195">
        <v>18</v>
      </c>
      <c r="CB95" s="238">
        <v>16</v>
      </c>
      <c r="CC95" s="195">
        <v>131</v>
      </c>
      <c r="CD95" s="195">
        <v>124</v>
      </c>
      <c r="CE95" s="195">
        <v>142</v>
      </c>
      <c r="CF95" s="195">
        <v>144</v>
      </c>
      <c r="CG95" s="195">
        <v>261</v>
      </c>
      <c r="CH95" s="195">
        <v>321</v>
      </c>
      <c r="CI95" s="195">
        <v>317</v>
      </c>
      <c r="CJ95" s="195">
        <v>249</v>
      </c>
      <c r="CK95" s="195">
        <v>220</v>
      </c>
      <c r="CL95" s="195">
        <v>231</v>
      </c>
      <c r="CM95" s="238">
        <v>211</v>
      </c>
      <c r="CN95" s="292">
        <f t="shared" si="31"/>
        <v>8.3969465648854963E-2</v>
      </c>
      <c r="CO95" s="292">
        <f t="shared" si="31"/>
        <v>3.2258064516129031E-2</v>
      </c>
      <c r="CP95" s="292">
        <f t="shared" si="31"/>
        <v>7.0422535211267607E-3</v>
      </c>
      <c r="CQ95" s="292">
        <f t="shared" si="31"/>
        <v>6.25E-2</v>
      </c>
      <c r="CR95" s="292">
        <f t="shared" si="31"/>
        <v>6.5134099616858232E-2</v>
      </c>
      <c r="CS95" s="292">
        <f t="shared" si="31"/>
        <v>4.0498442367601244E-2</v>
      </c>
      <c r="CT95" s="292">
        <f t="shared" si="31"/>
        <v>5.993690851735016E-2</v>
      </c>
      <c r="CU95" s="292">
        <f t="shared" si="31"/>
        <v>4.0160642570281124E-2</v>
      </c>
      <c r="CV95" s="292">
        <f t="shared" si="31"/>
        <v>3.1818181818181815E-2</v>
      </c>
      <c r="CW95" s="292">
        <f t="shared" si="31"/>
        <v>7.792207792207792E-2</v>
      </c>
      <c r="CX95" s="292">
        <f t="shared" si="31"/>
        <v>7.582938388625593E-2</v>
      </c>
      <c r="CY95" s="239"/>
      <c r="DJ95" s="239"/>
      <c r="DU95" s="239"/>
      <c r="EE95" s="238"/>
      <c r="EP95" s="238"/>
      <c r="FA95" s="238"/>
    </row>
    <row r="96" spans="1:158" x14ac:dyDescent="0.2">
      <c r="A96" s="260" t="s">
        <v>3690</v>
      </c>
      <c r="B96" s="192" t="s">
        <v>3691</v>
      </c>
      <c r="C96" s="261" t="s">
        <v>156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238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238">
        <v>0</v>
      </c>
      <c r="Z96" s="266"/>
      <c r="AA96" s="266"/>
      <c r="AB96" s="266"/>
      <c r="AC96" s="266"/>
      <c r="AD96" s="266"/>
      <c r="AE96" s="266">
        <v>0</v>
      </c>
      <c r="AF96" s="266">
        <v>0</v>
      </c>
      <c r="AG96" s="266">
        <v>0</v>
      </c>
      <c r="AH96" s="266">
        <v>0</v>
      </c>
      <c r="AI96" s="266">
        <v>0</v>
      </c>
      <c r="AJ96" s="267">
        <v>0</v>
      </c>
      <c r="AP96" s="195">
        <v>1.84111E-2</v>
      </c>
      <c r="AQ96" s="195">
        <v>1.7944399999999999E-2</v>
      </c>
      <c r="AR96" s="195">
        <v>1.8541700000000001E-2</v>
      </c>
      <c r="AS96" s="195">
        <v>1.8472800000000001E-2</v>
      </c>
      <c r="AT96" s="195">
        <v>2.0828200000000002E-2</v>
      </c>
      <c r="AU96" s="238">
        <v>2.0875600000000001E-2</v>
      </c>
      <c r="BA96" s="195">
        <v>2</v>
      </c>
      <c r="BB96" s="195">
        <v>2</v>
      </c>
      <c r="BC96" s="195">
        <v>2</v>
      </c>
      <c r="BD96" s="195">
        <v>0</v>
      </c>
      <c r="BE96" s="195">
        <v>0</v>
      </c>
      <c r="BF96" s="238">
        <v>0</v>
      </c>
      <c r="BL96" s="195">
        <f t="shared" si="21"/>
        <v>1</v>
      </c>
      <c r="BM96" s="195">
        <f t="shared" si="22"/>
        <v>1</v>
      </c>
      <c r="BN96" s="195">
        <f t="shared" si="23"/>
        <v>1</v>
      </c>
      <c r="BO96" s="195">
        <f t="shared" si="24"/>
        <v>0</v>
      </c>
      <c r="BP96" s="195">
        <f t="shared" si="25"/>
        <v>0</v>
      </c>
      <c r="BQ96" s="195">
        <f t="shared" si="26"/>
        <v>0</v>
      </c>
      <c r="BR96" s="239">
        <v>4</v>
      </c>
      <c r="BS96" s="195">
        <v>0</v>
      </c>
      <c r="BT96" s="195">
        <v>0</v>
      </c>
      <c r="BU96" s="195">
        <v>3</v>
      </c>
      <c r="BV96" s="195">
        <v>4</v>
      </c>
      <c r="BW96" s="195">
        <v>15</v>
      </c>
      <c r="BX96" s="195">
        <v>21</v>
      </c>
      <c r="BY96" s="195">
        <v>9</v>
      </c>
      <c r="BZ96" s="195">
        <v>5</v>
      </c>
      <c r="CA96" s="195">
        <v>11</v>
      </c>
      <c r="CB96" s="238">
        <v>10</v>
      </c>
      <c r="CC96" s="195">
        <v>25</v>
      </c>
      <c r="CD96" s="195">
        <v>34</v>
      </c>
      <c r="CE96" s="195">
        <v>16</v>
      </c>
      <c r="CF96" s="195">
        <v>45</v>
      </c>
      <c r="CG96" s="195">
        <v>70</v>
      </c>
      <c r="CH96" s="195">
        <v>180</v>
      </c>
      <c r="CI96" s="195">
        <v>288</v>
      </c>
      <c r="CJ96" s="195">
        <v>250</v>
      </c>
      <c r="CK96" s="195">
        <v>245</v>
      </c>
      <c r="CL96" s="195">
        <v>350</v>
      </c>
      <c r="CM96" s="238">
        <v>368</v>
      </c>
      <c r="CN96" s="292">
        <f t="shared" si="31"/>
        <v>0.16</v>
      </c>
      <c r="CO96" s="292">
        <f t="shared" si="31"/>
        <v>0</v>
      </c>
      <c r="CP96" s="292">
        <f t="shared" si="31"/>
        <v>0</v>
      </c>
      <c r="CQ96" s="292">
        <f t="shared" si="31"/>
        <v>6.6666666666666666E-2</v>
      </c>
      <c r="CR96" s="292">
        <f t="shared" si="31"/>
        <v>5.7142857142857141E-2</v>
      </c>
      <c r="CS96" s="292">
        <f t="shared" si="31"/>
        <v>8.3333333333333329E-2</v>
      </c>
      <c r="CT96" s="292">
        <f t="shared" si="31"/>
        <v>7.2916666666666671E-2</v>
      </c>
      <c r="CU96" s="292">
        <f t="shared" si="31"/>
        <v>3.5999999999999997E-2</v>
      </c>
      <c r="CV96" s="292">
        <f t="shared" si="31"/>
        <v>2.0408163265306121E-2</v>
      </c>
      <c r="CW96" s="292">
        <f t="shared" si="31"/>
        <v>3.1428571428571431E-2</v>
      </c>
      <c r="CX96" s="292">
        <f t="shared" si="31"/>
        <v>2.717391304347826E-2</v>
      </c>
      <c r="CY96" s="239"/>
      <c r="DJ96" s="239"/>
      <c r="DU96" s="239"/>
      <c r="EE96" s="238"/>
      <c r="EP96" s="238"/>
      <c r="FA96" s="238"/>
    </row>
    <row r="97" spans="1:157" x14ac:dyDescent="0.2">
      <c r="A97" s="260" t="s">
        <v>3692</v>
      </c>
      <c r="B97" s="192" t="s">
        <v>3693</v>
      </c>
      <c r="C97" s="261" t="s">
        <v>156</v>
      </c>
      <c r="J97" s="195">
        <v>0</v>
      </c>
      <c r="K97" s="195">
        <v>0</v>
      </c>
      <c r="L97" s="195">
        <v>0</v>
      </c>
      <c r="M97" s="195">
        <v>0</v>
      </c>
      <c r="N97" s="238">
        <v>0</v>
      </c>
      <c r="U97" s="195">
        <v>0</v>
      </c>
      <c r="V97" s="195">
        <v>0</v>
      </c>
      <c r="W97" s="195">
        <v>0</v>
      </c>
      <c r="X97" s="195">
        <v>0</v>
      </c>
      <c r="Y97" s="238">
        <v>1</v>
      </c>
      <c r="Z97" s="266"/>
      <c r="AA97" s="266"/>
      <c r="AB97" s="266"/>
      <c r="AC97" s="266"/>
      <c r="AD97" s="266"/>
      <c r="AE97" s="266"/>
      <c r="AF97" s="266">
        <v>0</v>
      </c>
      <c r="AG97" s="266">
        <v>0</v>
      </c>
      <c r="AH97" s="266">
        <v>0</v>
      </c>
      <c r="AI97" s="266">
        <v>0</v>
      </c>
      <c r="AJ97" s="267">
        <v>0</v>
      </c>
      <c r="AQ97" s="195">
        <v>2.13788E-2</v>
      </c>
      <c r="AR97" s="195">
        <v>2.24157E-2</v>
      </c>
      <c r="AS97" s="195">
        <v>2.3448900000000002E-2</v>
      </c>
      <c r="AT97" s="195">
        <v>1.9766700000000002E-2</v>
      </c>
      <c r="AU97" s="238">
        <v>1.9980000000000001E-2</v>
      </c>
      <c r="BB97" s="195">
        <v>0</v>
      </c>
      <c r="BC97" s="195">
        <v>0</v>
      </c>
      <c r="BD97" s="195">
        <v>0</v>
      </c>
      <c r="BE97" s="195">
        <v>1</v>
      </c>
      <c r="BF97" s="238">
        <v>1</v>
      </c>
      <c r="BM97" s="195">
        <f t="shared" si="22"/>
        <v>0</v>
      </c>
      <c r="BN97" s="195">
        <f t="shared" si="23"/>
        <v>0</v>
      </c>
      <c r="BO97" s="195">
        <f t="shared" si="24"/>
        <v>0</v>
      </c>
      <c r="BP97" s="195">
        <f t="shared" si="25"/>
        <v>1</v>
      </c>
      <c r="BQ97" s="195">
        <f t="shared" si="26"/>
        <v>1</v>
      </c>
      <c r="BR97" s="239">
        <v>0</v>
      </c>
      <c r="BS97" s="195">
        <v>0</v>
      </c>
      <c r="BT97" s="195">
        <v>0</v>
      </c>
      <c r="BU97" s="195">
        <v>0</v>
      </c>
      <c r="BV97" s="195">
        <v>1</v>
      </c>
      <c r="BW97" s="195">
        <v>26</v>
      </c>
      <c r="BX97" s="195">
        <v>34</v>
      </c>
      <c r="BY97" s="195">
        <v>73</v>
      </c>
      <c r="BZ97" s="195">
        <v>81</v>
      </c>
      <c r="CA97" s="195">
        <v>52</v>
      </c>
      <c r="CB97" s="238">
        <v>45</v>
      </c>
      <c r="CC97" s="195">
        <v>0</v>
      </c>
      <c r="CD97" s="195">
        <v>0</v>
      </c>
      <c r="CE97" s="195">
        <v>0</v>
      </c>
      <c r="CF97" s="195">
        <v>0</v>
      </c>
      <c r="CG97" s="195">
        <v>9</v>
      </c>
      <c r="CH97" s="195">
        <v>145</v>
      </c>
      <c r="CI97" s="195">
        <v>155</v>
      </c>
      <c r="CJ97" s="195">
        <v>233</v>
      </c>
      <c r="CK97" s="195">
        <v>222</v>
      </c>
      <c r="CL97" s="195">
        <v>170</v>
      </c>
      <c r="CM97" s="238">
        <v>144</v>
      </c>
      <c r="CN97" s="292">
        <f t="shared" si="31"/>
        <v>0</v>
      </c>
      <c r="CO97" s="292">
        <f t="shared" si="31"/>
        <v>0</v>
      </c>
      <c r="CP97" s="292">
        <f t="shared" si="31"/>
        <v>0</v>
      </c>
      <c r="CQ97" s="292">
        <f t="shared" si="31"/>
        <v>0</v>
      </c>
      <c r="CR97" s="292">
        <f t="shared" si="31"/>
        <v>0.1111111111111111</v>
      </c>
      <c r="CS97" s="292">
        <f t="shared" si="31"/>
        <v>0.1793103448275862</v>
      </c>
      <c r="CT97" s="292">
        <f t="shared" si="31"/>
        <v>0.21935483870967742</v>
      </c>
      <c r="CU97" s="292">
        <f t="shared" si="31"/>
        <v>0.31330472103004292</v>
      </c>
      <c r="CV97" s="292">
        <f t="shared" si="31"/>
        <v>0.36486486486486486</v>
      </c>
      <c r="CW97" s="292">
        <f t="shared" si="31"/>
        <v>0.30588235294117649</v>
      </c>
      <c r="CX97" s="292">
        <f t="shared" si="31"/>
        <v>0.3125</v>
      </c>
      <c r="CY97" s="239"/>
      <c r="DJ97" s="239"/>
      <c r="DU97" s="239"/>
      <c r="EE97" s="238"/>
      <c r="EP97" s="238"/>
      <c r="FA97" s="238"/>
    </row>
    <row r="98" spans="1:157" x14ac:dyDescent="0.2">
      <c r="A98" s="260" t="s">
        <v>3694</v>
      </c>
      <c r="B98" s="192" t="s">
        <v>3695</v>
      </c>
      <c r="C98" s="261" t="s">
        <v>156</v>
      </c>
      <c r="K98" s="195">
        <v>0</v>
      </c>
      <c r="L98" s="195">
        <v>0</v>
      </c>
      <c r="M98" s="195">
        <v>0</v>
      </c>
      <c r="N98" s="238">
        <v>0</v>
      </c>
      <c r="V98" s="195">
        <v>0</v>
      </c>
      <c r="W98" s="195">
        <v>0</v>
      </c>
      <c r="X98" s="195">
        <v>0</v>
      </c>
      <c r="Y98" s="238">
        <v>1</v>
      </c>
      <c r="Z98" s="266"/>
      <c r="AA98" s="266"/>
      <c r="AB98" s="266"/>
      <c r="AC98" s="266"/>
      <c r="AD98" s="266"/>
      <c r="AE98" s="266"/>
      <c r="AF98" s="266"/>
      <c r="AG98" s="266">
        <v>0</v>
      </c>
      <c r="AH98" s="266">
        <v>0</v>
      </c>
      <c r="AI98" s="266">
        <v>0</v>
      </c>
      <c r="AJ98" s="267">
        <v>0</v>
      </c>
      <c r="AR98" s="195">
        <v>1.8712199999999998E-2</v>
      </c>
      <c r="AS98" s="195">
        <v>1.8945199999999999E-2</v>
      </c>
      <c r="AT98" s="195">
        <v>1.8521900000000001E-2</v>
      </c>
      <c r="AU98" s="238">
        <v>1.9454800000000001E-2</v>
      </c>
      <c r="BC98" s="195">
        <v>0</v>
      </c>
      <c r="BD98" s="195">
        <v>0</v>
      </c>
      <c r="BE98" s="195">
        <v>0</v>
      </c>
      <c r="BF98" s="238">
        <v>0</v>
      </c>
      <c r="BN98" s="195">
        <f t="shared" si="23"/>
        <v>0</v>
      </c>
      <c r="BO98" s="195">
        <f t="shared" si="24"/>
        <v>0</v>
      </c>
      <c r="BP98" s="195">
        <f t="shared" si="25"/>
        <v>0</v>
      </c>
      <c r="BQ98" s="195">
        <f t="shared" si="26"/>
        <v>0</v>
      </c>
      <c r="BR98" s="239">
        <v>0</v>
      </c>
      <c r="BS98" s="195">
        <v>0</v>
      </c>
      <c r="BT98" s="195">
        <v>0</v>
      </c>
      <c r="BU98" s="195">
        <v>0</v>
      </c>
      <c r="BV98" s="195">
        <v>5</v>
      </c>
      <c r="BW98" s="195">
        <v>8</v>
      </c>
      <c r="BX98" s="195">
        <v>19</v>
      </c>
      <c r="BY98" s="195">
        <v>197</v>
      </c>
      <c r="BZ98" s="195">
        <v>15</v>
      </c>
      <c r="CA98" s="195">
        <v>14</v>
      </c>
      <c r="CB98" s="238">
        <v>18</v>
      </c>
      <c r="CC98" s="195">
        <v>0</v>
      </c>
      <c r="CD98" s="195">
        <v>0</v>
      </c>
      <c r="CE98" s="195">
        <v>0</v>
      </c>
      <c r="CF98" s="195">
        <v>0</v>
      </c>
      <c r="CG98" s="195">
        <v>113</v>
      </c>
      <c r="CH98" s="195">
        <v>248</v>
      </c>
      <c r="CI98" s="195">
        <v>257</v>
      </c>
      <c r="CJ98" s="195">
        <v>531</v>
      </c>
      <c r="CK98" s="195">
        <v>227</v>
      </c>
      <c r="CL98" s="195">
        <v>339</v>
      </c>
      <c r="CM98" s="238">
        <v>398</v>
      </c>
      <c r="CN98" s="292">
        <f t="shared" si="31"/>
        <v>0</v>
      </c>
      <c r="CO98" s="292">
        <f t="shared" si="31"/>
        <v>0</v>
      </c>
      <c r="CP98" s="292">
        <f t="shared" si="31"/>
        <v>0</v>
      </c>
      <c r="CQ98" s="292">
        <f t="shared" si="31"/>
        <v>0</v>
      </c>
      <c r="CR98" s="292">
        <f t="shared" si="31"/>
        <v>4.4247787610619468E-2</v>
      </c>
      <c r="CS98" s="292">
        <f t="shared" si="31"/>
        <v>3.2258064516129031E-2</v>
      </c>
      <c r="CT98" s="292">
        <f t="shared" si="31"/>
        <v>7.3929961089494164E-2</v>
      </c>
      <c r="CU98" s="292">
        <f t="shared" si="31"/>
        <v>0.37099811676082861</v>
      </c>
      <c r="CV98" s="292">
        <f t="shared" si="31"/>
        <v>6.6079295154185022E-2</v>
      </c>
      <c r="CW98" s="292">
        <f t="shared" si="31"/>
        <v>4.1297935103244837E-2</v>
      </c>
      <c r="CX98" s="292">
        <f t="shared" si="31"/>
        <v>4.5226130653266333E-2</v>
      </c>
      <c r="CY98" s="239"/>
      <c r="DJ98" s="239"/>
      <c r="DU98" s="239"/>
      <c r="EE98" s="238"/>
      <c r="EP98" s="238"/>
      <c r="FA98" s="238"/>
    </row>
    <row r="99" spans="1:157" x14ac:dyDescent="0.2">
      <c r="A99" s="260" t="s">
        <v>3696</v>
      </c>
      <c r="B99" s="192" t="s">
        <v>3697</v>
      </c>
      <c r="C99" s="261" t="s">
        <v>156</v>
      </c>
      <c r="I99" s="195">
        <v>0</v>
      </c>
      <c r="J99" s="195">
        <v>0</v>
      </c>
      <c r="K99" s="195">
        <v>0</v>
      </c>
      <c r="L99" s="195">
        <v>0</v>
      </c>
      <c r="M99" s="195">
        <v>0</v>
      </c>
      <c r="N99" s="238">
        <v>0</v>
      </c>
      <c r="T99" s="195">
        <v>0</v>
      </c>
      <c r="U99" s="195">
        <v>0</v>
      </c>
      <c r="V99" s="195">
        <v>0</v>
      </c>
      <c r="W99" s="195">
        <v>0</v>
      </c>
      <c r="X99" s="195">
        <v>0</v>
      </c>
      <c r="Y99" s="238">
        <v>0</v>
      </c>
      <c r="Z99" s="266"/>
      <c r="AA99" s="266"/>
      <c r="AB99" s="266"/>
      <c r="AC99" s="266"/>
      <c r="AD99" s="266"/>
      <c r="AE99" s="266">
        <v>0</v>
      </c>
      <c r="AF99" s="266">
        <v>0</v>
      </c>
      <c r="AG99" s="266">
        <v>0</v>
      </c>
      <c r="AH99" s="266">
        <v>0</v>
      </c>
      <c r="AI99" s="266">
        <v>0</v>
      </c>
      <c r="AJ99" s="267">
        <v>0</v>
      </c>
      <c r="AP99" s="195">
        <v>1.60386E-2</v>
      </c>
      <c r="AQ99" s="195">
        <v>1.6381199999999999E-2</v>
      </c>
      <c r="AR99" s="195">
        <v>1.6808199999999999E-2</v>
      </c>
      <c r="AS99" s="195">
        <v>1.6375899999999999E-2</v>
      </c>
      <c r="AT99" s="195">
        <v>1.5980100000000001E-2</v>
      </c>
      <c r="AU99" s="238">
        <v>2.0790699999999999E-2</v>
      </c>
      <c r="BA99" s="195">
        <v>0</v>
      </c>
      <c r="BB99" s="195">
        <v>0</v>
      </c>
      <c r="BC99" s="195">
        <v>2</v>
      </c>
      <c r="BD99" s="195">
        <v>1</v>
      </c>
      <c r="BE99" s="195">
        <v>0</v>
      </c>
      <c r="BF99" s="238">
        <v>3</v>
      </c>
      <c r="BL99" s="195">
        <f t="shared" ref="BL99" si="32">IF(BA99&gt;0,1,0)</f>
        <v>0</v>
      </c>
      <c r="BM99" s="195">
        <f t="shared" ref="BM99" si="33">IF(BB99&gt;0,1,0)</f>
        <v>0</v>
      </c>
      <c r="BN99" s="195">
        <f t="shared" si="23"/>
        <v>1</v>
      </c>
      <c r="BO99" s="195">
        <f t="shared" si="24"/>
        <v>1</v>
      </c>
      <c r="BP99" s="195">
        <f t="shared" si="25"/>
        <v>0</v>
      </c>
      <c r="BQ99" s="195">
        <f t="shared" si="26"/>
        <v>1</v>
      </c>
      <c r="BR99" s="239">
        <v>28</v>
      </c>
      <c r="BS99" s="195">
        <v>23</v>
      </c>
      <c r="BT99" s="195">
        <v>8</v>
      </c>
      <c r="BU99" s="195">
        <v>8</v>
      </c>
      <c r="BV99" s="195">
        <v>3</v>
      </c>
      <c r="BW99" s="195">
        <v>23</v>
      </c>
      <c r="BX99" s="195">
        <v>5</v>
      </c>
      <c r="BY99" s="195">
        <v>8</v>
      </c>
      <c r="BZ99" s="195">
        <v>4</v>
      </c>
      <c r="CA99" s="195">
        <v>10</v>
      </c>
      <c r="CB99" s="238">
        <v>9</v>
      </c>
      <c r="CC99" s="195">
        <v>278</v>
      </c>
      <c r="CD99" s="195">
        <v>261</v>
      </c>
      <c r="CE99" s="195">
        <v>252</v>
      </c>
      <c r="CF99" s="195">
        <v>269</v>
      </c>
      <c r="CG99" s="195">
        <v>216</v>
      </c>
      <c r="CH99" s="195">
        <v>328</v>
      </c>
      <c r="CI99" s="195">
        <v>174</v>
      </c>
      <c r="CJ99" s="195">
        <v>232</v>
      </c>
      <c r="CK99" s="195">
        <v>164</v>
      </c>
      <c r="CL99" s="195">
        <v>178</v>
      </c>
      <c r="CM99" s="238">
        <v>181</v>
      </c>
      <c r="CN99" s="292">
        <f t="shared" ref="CN99:CX103" si="34">IF(CC99,BR99/CC99,0)</f>
        <v>0.10071942446043165</v>
      </c>
      <c r="CO99" s="292">
        <f t="shared" si="34"/>
        <v>8.8122605363984668E-2</v>
      </c>
      <c r="CP99" s="292">
        <f t="shared" si="34"/>
        <v>3.1746031746031744E-2</v>
      </c>
      <c r="CQ99" s="292">
        <f t="shared" si="34"/>
        <v>2.9739776951672861E-2</v>
      </c>
      <c r="CR99" s="292">
        <f t="shared" si="34"/>
        <v>1.3888888888888888E-2</v>
      </c>
      <c r="CS99" s="292">
        <f t="shared" si="34"/>
        <v>7.0121951219512202E-2</v>
      </c>
      <c r="CT99" s="292">
        <f t="shared" si="34"/>
        <v>2.8735632183908046E-2</v>
      </c>
      <c r="CU99" s="292">
        <f t="shared" si="34"/>
        <v>3.4482758620689655E-2</v>
      </c>
      <c r="CV99" s="292">
        <f t="shared" si="34"/>
        <v>2.4390243902439025E-2</v>
      </c>
      <c r="CW99" s="292">
        <f t="shared" si="34"/>
        <v>5.6179775280898875E-2</v>
      </c>
      <c r="CX99" s="292">
        <f t="shared" si="34"/>
        <v>4.9723756906077346E-2</v>
      </c>
      <c r="CY99" s="239"/>
      <c r="DJ99" s="239"/>
      <c r="DU99" s="239"/>
      <c r="EE99" s="238"/>
      <c r="EP99" s="238"/>
      <c r="FA99" s="238"/>
    </row>
    <row r="100" spans="1:157" x14ac:dyDescent="0.2">
      <c r="A100" s="260" t="s">
        <v>3698</v>
      </c>
      <c r="B100" s="192" t="s">
        <v>3699</v>
      </c>
      <c r="C100" s="265" t="s">
        <v>3689</v>
      </c>
      <c r="M100" s="195">
        <v>0</v>
      </c>
      <c r="N100" s="238">
        <v>0</v>
      </c>
      <c r="X100" s="195">
        <v>0</v>
      </c>
      <c r="Y100" s="238">
        <v>0</v>
      </c>
      <c r="Z100" s="266"/>
      <c r="AA100" s="266"/>
      <c r="AB100" s="266"/>
      <c r="AC100" s="266"/>
      <c r="AD100" s="266"/>
      <c r="AE100" s="266"/>
      <c r="AF100" s="266"/>
      <c r="AG100" s="266"/>
      <c r="AH100" s="266"/>
      <c r="AI100" s="266">
        <v>0</v>
      </c>
      <c r="AJ100" s="267">
        <v>0</v>
      </c>
      <c r="AT100" s="195">
        <v>2.37086E-2</v>
      </c>
      <c r="AU100" s="238">
        <v>2.35677E-2</v>
      </c>
      <c r="BE100" s="195">
        <v>0</v>
      </c>
      <c r="BF100" s="238">
        <v>0</v>
      </c>
      <c r="BP100" s="195">
        <f t="shared" ref="BP100:BP163" si="35">IF(BE100&gt;0,1,0)</f>
        <v>0</v>
      </c>
      <c r="BQ100" s="195">
        <f t="shared" ref="BQ100:BQ163" si="36">IF(BF100&gt;0,1,0)</f>
        <v>0</v>
      </c>
      <c r="BR100" s="239">
        <v>0</v>
      </c>
      <c r="BS100" s="195">
        <v>0</v>
      </c>
      <c r="BT100" s="195">
        <v>0</v>
      </c>
      <c r="BU100" s="195">
        <v>1</v>
      </c>
      <c r="BV100" s="195">
        <v>8</v>
      </c>
      <c r="BW100" s="195">
        <v>19</v>
      </c>
      <c r="BX100" s="195">
        <v>6</v>
      </c>
      <c r="BY100" s="195">
        <v>11</v>
      </c>
      <c r="BZ100" s="195">
        <v>16</v>
      </c>
      <c r="CA100" s="195">
        <v>14</v>
      </c>
      <c r="CB100" s="238">
        <v>1</v>
      </c>
      <c r="CC100" s="195">
        <v>0</v>
      </c>
      <c r="CD100" s="195">
        <v>0</v>
      </c>
      <c r="CE100" s="195">
        <v>0</v>
      </c>
      <c r="CF100" s="195">
        <v>9</v>
      </c>
      <c r="CG100" s="195">
        <v>67</v>
      </c>
      <c r="CH100" s="195">
        <v>161</v>
      </c>
      <c r="CI100" s="195">
        <v>220</v>
      </c>
      <c r="CJ100" s="195">
        <v>219</v>
      </c>
      <c r="CK100" s="195">
        <v>239</v>
      </c>
      <c r="CL100" s="195">
        <v>271</v>
      </c>
      <c r="CM100" s="238">
        <v>198</v>
      </c>
      <c r="CN100" s="292">
        <f t="shared" si="34"/>
        <v>0</v>
      </c>
      <c r="CO100" s="292">
        <f t="shared" si="34"/>
        <v>0</v>
      </c>
      <c r="CP100" s="292">
        <f t="shared" si="34"/>
        <v>0</v>
      </c>
      <c r="CQ100" s="292">
        <f t="shared" si="34"/>
        <v>0.1111111111111111</v>
      </c>
      <c r="CR100" s="292">
        <f t="shared" si="34"/>
        <v>0.11940298507462686</v>
      </c>
      <c r="CS100" s="292">
        <f t="shared" si="34"/>
        <v>0.11801242236024845</v>
      </c>
      <c r="CT100" s="292">
        <f t="shared" si="34"/>
        <v>2.7272727272727271E-2</v>
      </c>
      <c r="CU100" s="292">
        <f t="shared" si="34"/>
        <v>5.0228310502283102E-2</v>
      </c>
      <c r="CV100" s="292">
        <f t="shared" si="34"/>
        <v>6.6945606694560664E-2</v>
      </c>
      <c r="CW100" s="292">
        <f t="shared" si="34"/>
        <v>5.1660516605166053E-2</v>
      </c>
      <c r="CX100" s="292">
        <f t="shared" si="34"/>
        <v>5.0505050505050509E-3</v>
      </c>
      <c r="CY100" s="239"/>
      <c r="DJ100" s="239"/>
      <c r="DU100" s="239"/>
      <c r="EE100" s="238"/>
      <c r="EP100" s="238"/>
      <c r="FA100" s="238"/>
    </row>
    <row r="101" spans="1:157" x14ac:dyDescent="0.2">
      <c r="A101" s="260" t="s">
        <v>3700</v>
      </c>
      <c r="B101" s="192" t="s">
        <v>3701</v>
      </c>
      <c r="C101" s="265" t="s">
        <v>3689</v>
      </c>
      <c r="N101" s="238">
        <v>0</v>
      </c>
      <c r="Y101" s="238">
        <v>0</v>
      </c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7">
        <v>0</v>
      </c>
      <c r="AU101" s="238">
        <v>2.3979E-2</v>
      </c>
      <c r="BF101" s="238">
        <v>0</v>
      </c>
      <c r="BQ101" s="195">
        <f t="shared" si="36"/>
        <v>0</v>
      </c>
      <c r="BR101" s="239">
        <v>2</v>
      </c>
      <c r="BS101" s="195">
        <v>3</v>
      </c>
      <c r="BT101" s="195">
        <v>1</v>
      </c>
      <c r="BU101" s="195">
        <v>31</v>
      </c>
      <c r="BV101" s="195">
        <v>24</v>
      </c>
      <c r="BW101" s="195">
        <v>12</v>
      </c>
      <c r="BX101" s="195">
        <v>14</v>
      </c>
      <c r="BY101" s="195">
        <v>5</v>
      </c>
      <c r="BZ101" s="195">
        <v>16</v>
      </c>
      <c r="CA101" s="195">
        <v>6</v>
      </c>
      <c r="CB101" s="238">
        <v>7</v>
      </c>
      <c r="CC101" s="195">
        <v>51</v>
      </c>
      <c r="CD101" s="195">
        <v>66</v>
      </c>
      <c r="CE101" s="195">
        <v>46</v>
      </c>
      <c r="CF101" s="195">
        <v>252</v>
      </c>
      <c r="CG101" s="195">
        <v>389</v>
      </c>
      <c r="CH101" s="195">
        <v>322</v>
      </c>
      <c r="CI101" s="195">
        <v>127</v>
      </c>
      <c r="CJ101" s="195">
        <v>113</v>
      </c>
      <c r="CK101" s="195">
        <v>124</v>
      </c>
      <c r="CL101" s="195">
        <v>158</v>
      </c>
      <c r="CM101" s="238">
        <v>145</v>
      </c>
      <c r="CN101" s="292">
        <f t="shared" si="34"/>
        <v>3.9215686274509803E-2</v>
      </c>
      <c r="CO101" s="292">
        <f t="shared" si="34"/>
        <v>4.5454545454545456E-2</v>
      </c>
      <c r="CP101" s="292">
        <f t="shared" si="34"/>
        <v>2.1739130434782608E-2</v>
      </c>
      <c r="CQ101" s="292">
        <f t="shared" si="34"/>
        <v>0.12301587301587301</v>
      </c>
      <c r="CR101" s="292">
        <f t="shared" si="34"/>
        <v>6.1696658097686374E-2</v>
      </c>
      <c r="CS101" s="292">
        <f t="shared" si="34"/>
        <v>3.7267080745341616E-2</v>
      </c>
      <c r="CT101" s="292">
        <f t="shared" si="34"/>
        <v>0.11023622047244094</v>
      </c>
      <c r="CU101" s="292">
        <f t="shared" si="34"/>
        <v>4.4247787610619468E-2</v>
      </c>
      <c r="CV101" s="292">
        <f t="shared" si="34"/>
        <v>0.12903225806451613</v>
      </c>
      <c r="CW101" s="292">
        <f t="shared" si="34"/>
        <v>3.7974683544303799E-2</v>
      </c>
      <c r="CX101" s="292">
        <f t="shared" si="34"/>
        <v>4.8275862068965517E-2</v>
      </c>
      <c r="CY101" s="239"/>
      <c r="DJ101" s="239"/>
      <c r="DU101" s="239"/>
      <c r="EE101" s="238"/>
      <c r="EP101" s="238"/>
      <c r="FA101" s="238"/>
    </row>
    <row r="102" spans="1:157" x14ac:dyDescent="0.2">
      <c r="A102" s="260" t="s">
        <v>3702</v>
      </c>
      <c r="B102" s="192" t="s">
        <v>3703</v>
      </c>
      <c r="C102" s="265" t="s">
        <v>3689</v>
      </c>
      <c r="E102" s="195">
        <v>0</v>
      </c>
      <c r="G102" s="195">
        <v>0</v>
      </c>
      <c r="H102" s="195">
        <v>0</v>
      </c>
      <c r="I102" s="195">
        <v>0</v>
      </c>
      <c r="J102" s="195">
        <v>0</v>
      </c>
      <c r="K102" s="195">
        <v>0</v>
      </c>
      <c r="L102" s="195">
        <v>0</v>
      </c>
      <c r="M102" s="195">
        <v>0</v>
      </c>
      <c r="N102" s="238">
        <v>0</v>
      </c>
      <c r="P102" s="195">
        <v>0</v>
      </c>
      <c r="R102" s="195">
        <v>0</v>
      </c>
      <c r="S102" s="195">
        <v>0</v>
      </c>
      <c r="T102" s="195">
        <v>0</v>
      </c>
      <c r="U102" s="195">
        <v>0</v>
      </c>
      <c r="V102" s="195">
        <v>0</v>
      </c>
      <c r="W102" s="195">
        <v>0</v>
      </c>
      <c r="X102" s="195">
        <v>0</v>
      </c>
      <c r="Y102" s="238">
        <v>1</v>
      </c>
      <c r="Z102" s="266"/>
      <c r="AA102" s="266">
        <v>0</v>
      </c>
      <c r="AB102" s="266"/>
      <c r="AC102" s="266">
        <v>0</v>
      </c>
      <c r="AD102" s="266">
        <v>0</v>
      </c>
      <c r="AE102" s="266">
        <v>0</v>
      </c>
      <c r="AF102" s="266">
        <v>0</v>
      </c>
      <c r="AG102" s="266">
        <v>0</v>
      </c>
      <c r="AH102" s="266">
        <v>0</v>
      </c>
      <c r="AI102" s="266">
        <v>0</v>
      </c>
      <c r="AJ102" s="267">
        <v>0</v>
      </c>
      <c r="AL102" s="195">
        <v>2.0559600000000001E-2</v>
      </c>
      <c r="AN102" s="195">
        <v>1.9307399999999999E-2</v>
      </c>
      <c r="AO102" s="195">
        <v>1.9169700000000001E-2</v>
      </c>
      <c r="AP102" s="195">
        <v>1.8697700000000001E-2</v>
      </c>
      <c r="AQ102" s="195">
        <v>1.92032E-2</v>
      </c>
      <c r="AR102" s="195">
        <v>1.9058599999999998E-2</v>
      </c>
      <c r="AS102" s="195">
        <v>1.7961499999999998E-2</v>
      </c>
      <c r="AT102" s="195">
        <v>1.8340200000000001E-2</v>
      </c>
      <c r="AU102" s="238">
        <v>1.86511E-2</v>
      </c>
      <c r="AW102" s="195">
        <v>1</v>
      </c>
      <c r="AY102" s="195">
        <v>1</v>
      </c>
      <c r="AZ102" s="195">
        <v>1</v>
      </c>
      <c r="BA102" s="195">
        <v>1</v>
      </c>
      <c r="BB102" s="195">
        <v>1</v>
      </c>
      <c r="BC102" s="195">
        <v>1</v>
      </c>
      <c r="BD102" s="195">
        <v>1</v>
      </c>
      <c r="BE102" s="195">
        <v>1</v>
      </c>
      <c r="BF102" s="238">
        <v>1</v>
      </c>
      <c r="BH102" s="195">
        <f t="shared" ref="BH102:BH162" si="37">IF(AW102&gt;0,1,0)</f>
        <v>1</v>
      </c>
      <c r="BJ102" s="195">
        <f t="shared" ref="BJ102:BJ162" si="38">IF(AY102&gt;0,1,0)</f>
        <v>1</v>
      </c>
      <c r="BK102" s="195">
        <f t="shared" ref="BK102:BK162" si="39">IF(AZ102&gt;0,1,0)</f>
        <v>1</v>
      </c>
      <c r="BL102" s="195">
        <f t="shared" ref="BL102:BL162" si="40">IF(BA102&gt;0,1,0)</f>
        <v>1</v>
      </c>
      <c r="BM102" s="195">
        <f t="shared" ref="BM102:BM162" si="41">IF(BB102&gt;0,1,0)</f>
        <v>1</v>
      </c>
      <c r="BN102" s="195">
        <f t="shared" ref="BN102:BN162" si="42">IF(BC102&gt;0,1,0)</f>
        <v>1</v>
      </c>
      <c r="BO102" s="195">
        <f t="shared" ref="BO102:BO163" si="43">IF(BD102&gt;0,1,0)</f>
        <v>1</v>
      </c>
      <c r="BP102" s="195">
        <f t="shared" si="35"/>
        <v>1</v>
      </c>
      <c r="BQ102" s="195">
        <f t="shared" si="36"/>
        <v>1</v>
      </c>
      <c r="BR102" s="239">
        <v>0</v>
      </c>
      <c r="BS102" s="195">
        <v>0</v>
      </c>
      <c r="BT102" s="195">
        <v>2</v>
      </c>
      <c r="BU102" s="195">
        <v>1</v>
      </c>
      <c r="BV102" s="195">
        <v>14</v>
      </c>
      <c r="BW102" s="195">
        <v>74</v>
      </c>
      <c r="BX102" s="195">
        <v>14</v>
      </c>
      <c r="BY102" s="195">
        <v>68</v>
      </c>
      <c r="BZ102" s="195">
        <v>23</v>
      </c>
      <c r="CA102" s="195">
        <v>28</v>
      </c>
      <c r="CB102" s="238">
        <v>11</v>
      </c>
      <c r="CC102" s="195">
        <v>0</v>
      </c>
      <c r="CD102" s="195">
        <v>0</v>
      </c>
      <c r="CE102" s="195">
        <v>107</v>
      </c>
      <c r="CF102" s="195">
        <v>173</v>
      </c>
      <c r="CG102" s="195">
        <v>261</v>
      </c>
      <c r="CH102" s="195">
        <v>321</v>
      </c>
      <c r="CI102" s="195">
        <v>307</v>
      </c>
      <c r="CJ102" s="195">
        <v>490</v>
      </c>
      <c r="CK102" s="195">
        <v>300</v>
      </c>
      <c r="CL102" s="195">
        <v>386</v>
      </c>
      <c r="CM102" s="238">
        <v>258</v>
      </c>
      <c r="CN102" s="292">
        <f t="shared" si="34"/>
        <v>0</v>
      </c>
      <c r="CO102" s="292">
        <f t="shared" si="34"/>
        <v>0</v>
      </c>
      <c r="CP102" s="292">
        <f t="shared" si="34"/>
        <v>1.8691588785046728E-2</v>
      </c>
      <c r="CQ102" s="292">
        <f t="shared" si="34"/>
        <v>5.7803468208092483E-3</v>
      </c>
      <c r="CR102" s="292">
        <f t="shared" si="34"/>
        <v>5.3639846743295021E-2</v>
      </c>
      <c r="CS102" s="292">
        <f t="shared" si="34"/>
        <v>0.23052959501557632</v>
      </c>
      <c r="CT102" s="292">
        <f t="shared" si="34"/>
        <v>4.5602605863192182E-2</v>
      </c>
      <c r="CU102" s="292">
        <f t="shared" si="34"/>
        <v>0.13877551020408163</v>
      </c>
      <c r="CV102" s="292">
        <f t="shared" si="34"/>
        <v>7.6666666666666661E-2</v>
      </c>
      <c r="CW102" s="292">
        <f t="shared" si="34"/>
        <v>7.2538860103626937E-2</v>
      </c>
      <c r="CX102" s="292">
        <f t="shared" si="34"/>
        <v>4.2635658914728682E-2</v>
      </c>
      <c r="CY102" s="239"/>
      <c r="DJ102" s="239"/>
      <c r="DU102" s="239"/>
      <c r="EE102" s="238"/>
      <c r="EP102" s="238"/>
      <c r="FA102" s="238"/>
    </row>
    <row r="103" spans="1:157" x14ac:dyDescent="0.2">
      <c r="A103" s="268" t="s">
        <v>1485</v>
      </c>
      <c r="B103" s="187" t="s">
        <v>1486</v>
      </c>
      <c r="C103" s="261" t="s">
        <v>156</v>
      </c>
      <c r="N103" s="238">
        <v>0</v>
      </c>
      <c r="Y103" s="238">
        <v>1</v>
      </c>
      <c r="Z103" s="266"/>
      <c r="AA103" s="266"/>
      <c r="AB103" s="266"/>
      <c r="AC103" s="266"/>
      <c r="AD103" s="266"/>
      <c r="AE103" s="266"/>
      <c r="AF103" s="266"/>
      <c r="AG103" s="266"/>
      <c r="AH103" s="266"/>
      <c r="AI103" s="266"/>
      <c r="AJ103" s="267">
        <v>0</v>
      </c>
      <c r="AU103" s="238">
        <v>2.0067499999999999E-2</v>
      </c>
      <c r="BF103" s="238">
        <v>0</v>
      </c>
      <c r="BQ103" s="195">
        <f t="shared" si="36"/>
        <v>0</v>
      </c>
      <c r="BR103" s="239">
        <v>93</v>
      </c>
      <c r="BS103" s="195">
        <v>95</v>
      </c>
      <c r="BT103" s="195">
        <v>144</v>
      </c>
      <c r="BU103" s="195">
        <v>77</v>
      </c>
      <c r="BV103" s="195">
        <v>70</v>
      </c>
      <c r="BW103" s="195">
        <v>59</v>
      </c>
      <c r="BX103" s="195">
        <v>68</v>
      </c>
      <c r="BY103" s="195">
        <v>82</v>
      </c>
      <c r="BZ103" s="195">
        <v>36</v>
      </c>
      <c r="CA103" s="195">
        <v>97</v>
      </c>
      <c r="CB103" s="238">
        <v>119</v>
      </c>
      <c r="CC103" s="195">
        <v>248</v>
      </c>
      <c r="CD103" s="195">
        <v>362</v>
      </c>
      <c r="CE103" s="195">
        <v>356</v>
      </c>
      <c r="CF103" s="195">
        <v>272</v>
      </c>
      <c r="CG103" s="195">
        <v>332</v>
      </c>
      <c r="CH103" s="195">
        <v>347</v>
      </c>
      <c r="CI103" s="195">
        <v>408</v>
      </c>
      <c r="CJ103" s="195">
        <v>460</v>
      </c>
      <c r="CK103" s="195">
        <v>318</v>
      </c>
      <c r="CL103" s="195">
        <v>506</v>
      </c>
      <c r="CM103" s="238">
        <v>568</v>
      </c>
      <c r="CN103" s="292">
        <f t="shared" si="34"/>
        <v>0.375</v>
      </c>
      <c r="CO103" s="292">
        <f t="shared" si="34"/>
        <v>0.26243093922651933</v>
      </c>
      <c r="CP103" s="292">
        <f t="shared" si="34"/>
        <v>0.4044943820224719</v>
      </c>
      <c r="CQ103" s="292">
        <f t="shared" si="34"/>
        <v>0.28308823529411764</v>
      </c>
      <c r="CR103" s="292">
        <f t="shared" si="34"/>
        <v>0.21084337349397592</v>
      </c>
      <c r="CS103" s="292">
        <f t="shared" si="34"/>
        <v>0.17002881844380405</v>
      </c>
      <c r="CT103" s="292">
        <f t="shared" si="34"/>
        <v>0.16666666666666666</v>
      </c>
      <c r="CU103" s="292">
        <f t="shared" si="34"/>
        <v>0.17826086956521739</v>
      </c>
      <c r="CV103" s="292">
        <f t="shared" si="34"/>
        <v>0.11320754716981132</v>
      </c>
      <c r="CW103" s="292">
        <f t="shared" si="34"/>
        <v>0.19169960474308301</v>
      </c>
      <c r="CX103" s="292">
        <f t="shared" si="34"/>
        <v>0.20950704225352113</v>
      </c>
      <c r="CY103" s="239"/>
      <c r="DJ103" s="239"/>
      <c r="DU103" s="239"/>
      <c r="EE103" s="238"/>
      <c r="EP103" s="238"/>
      <c r="FA103" s="238"/>
    </row>
    <row r="104" spans="1:157" x14ac:dyDescent="0.2">
      <c r="A104" s="260" t="s">
        <v>1739</v>
      </c>
      <c r="B104" s="192" t="s">
        <v>4058</v>
      </c>
      <c r="C104" s="261" t="s">
        <v>173</v>
      </c>
      <c r="D104" s="195">
        <v>0</v>
      </c>
      <c r="F104" s="195">
        <v>0</v>
      </c>
      <c r="G104" s="195">
        <v>0</v>
      </c>
      <c r="H104" s="195">
        <v>0</v>
      </c>
      <c r="I104" s="195">
        <v>0</v>
      </c>
      <c r="J104" s="195">
        <v>0</v>
      </c>
      <c r="K104" s="195">
        <v>0</v>
      </c>
      <c r="L104" s="195">
        <v>0</v>
      </c>
      <c r="M104" s="195">
        <v>0</v>
      </c>
      <c r="N104" s="238">
        <v>0</v>
      </c>
      <c r="O104" s="195">
        <v>0</v>
      </c>
      <c r="Q104" s="195">
        <v>0</v>
      </c>
      <c r="R104" s="195">
        <v>0</v>
      </c>
      <c r="S104" s="195">
        <v>0</v>
      </c>
      <c r="T104" s="195">
        <v>0</v>
      </c>
      <c r="U104" s="195">
        <v>0</v>
      </c>
      <c r="V104" s="195">
        <v>0</v>
      </c>
      <c r="W104" s="195">
        <v>0</v>
      </c>
      <c r="X104" s="195">
        <v>0</v>
      </c>
      <c r="Y104" s="238">
        <v>1</v>
      </c>
      <c r="Z104" s="266">
        <v>0</v>
      </c>
      <c r="AA104" s="266"/>
      <c r="AB104" s="266">
        <v>0</v>
      </c>
      <c r="AC104" s="266">
        <v>0</v>
      </c>
      <c r="AD104" s="266">
        <v>0</v>
      </c>
      <c r="AE104" s="266">
        <v>0</v>
      </c>
      <c r="AF104" s="266">
        <v>0</v>
      </c>
      <c r="AG104" s="266">
        <v>0</v>
      </c>
      <c r="AH104" s="266">
        <v>0</v>
      </c>
      <c r="AI104" s="266">
        <v>0</v>
      </c>
      <c r="AJ104" s="267">
        <v>0</v>
      </c>
      <c r="AK104" s="195">
        <v>3.4384400000000002E-2</v>
      </c>
      <c r="AM104" s="195">
        <v>3.50047E-2</v>
      </c>
      <c r="AN104" s="195">
        <v>3.3814200000000003E-2</v>
      </c>
      <c r="AO104" s="195">
        <v>3.2349200000000002E-2</v>
      </c>
      <c r="AP104" s="195">
        <v>3.07733E-2</v>
      </c>
      <c r="AQ104" s="195">
        <v>2.6278599999999999E-2</v>
      </c>
      <c r="AR104" s="195">
        <v>2.6190700000000001E-2</v>
      </c>
      <c r="AS104" s="195">
        <v>2.5539800000000001E-2</v>
      </c>
      <c r="AT104" s="195">
        <v>2.6442E-2</v>
      </c>
      <c r="AU104" s="238">
        <v>2.91685E-2</v>
      </c>
      <c r="AV104" s="195">
        <v>0</v>
      </c>
      <c r="AX104" s="195">
        <v>0</v>
      </c>
      <c r="AY104" s="195">
        <v>0</v>
      </c>
      <c r="AZ104" s="195">
        <v>2</v>
      </c>
      <c r="BA104" s="195">
        <v>2</v>
      </c>
      <c r="BB104" s="195">
        <v>0</v>
      </c>
      <c r="BC104" s="195">
        <v>0</v>
      </c>
      <c r="BD104" s="195">
        <v>0</v>
      </c>
      <c r="BE104" s="195">
        <v>0</v>
      </c>
      <c r="BF104" s="238">
        <v>1</v>
      </c>
      <c r="BG104" s="195">
        <f t="shared" ref="BG104:BG162" si="44">IF(AV104&gt;0,1,0)</f>
        <v>0</v>
      </c>
      <c r="BI104" s="195">
        <f t="shared" ref="BI104:BI162" si="45">IF(AX104&gt;0,1,0)</f>
        <v>0</v>
      </c>
      <c r="BJ104" s="195">
        <f t="shared" si="38"/>
        <v>0</v>
      </c>
      <c r="BK104" s="195">
        <f t="shared" si="39"/>
        <v>1</v>
      </c>
      <c r="BL104" s="195">
        <f t="shared" si="40"/>
        <v>1</v>
      </c>
      <c r="BM104" s="195">
        <f t="shared" si="41"/>
        <v>0</v>
      </c>
      <c r="BN104" s="195">
        <f t="shared" si="42"/>
        <v>0</v>
      </c>
      <c r="BO104" s="195">
        <f t="shared" si="43"/>
        <v>0</v>
      </c>
      <c r="BP104" s="195">
        <f t="shared" si="35"/>
        <v>0</v>
      </c>
      <c r="BQ104" s="195">
        <f t="shared" si="36"/>
        <v>1</v>
      </c>
      <c r="BR104" s="239">
        <v>20</v>
      </c>
      <c r="BS104" s="195">
        <v>19</v>
      </c>
      <c r="BT104" s="195">
        <v>25</v>
      </c>
      <c r="BU104" s="195">
        <v>31</v>
      </c>
      <c r="BV104" s="195">
        <v>35</v>
      </c>
      <c r="BW104" s="195">
        <v>26</v>
      </c>
      <c r="BX104" s="195">
        <v>15</v>
      </c>
      <c r="BY104" s="195">
        <v>20</v>
      </c>
      <c r="BZ104" s="195">
        <v>29</v>
      </c>
      <c r="CA104" s="195">
        <v>22</v>
      </c>
      <c r="CB104" s="238">
        <v>18</v>
      </c>
      <c r="CC104" s="195">
        <v>129</v>
      </c>
      <c r="CD104" s="195">
        <v>236</v>
      </c>
      <c r="CE104" s="195">
        <v>156</v>
      </c>
      <c r="CF104" s="195">
        <v>234</v>
      </c>
      <c r="CG104" s="195">
        <v>185</v>
      </c>
      <c r="CH104" s="195">
        <v>266</v>
      </c>
      <c r="CI104" s="195">
        <v>151</v>
      </c>
      <c r="CJ104" s="195">
        <v>189</v>
      </c>
      <c r="CK104" s="195">
        <v>148</v>
      </c>
      <c r="CL104" s="195">
        <v>138</v>
      </c>
      <c r="CM104" s="238">
        <v>150</v>
      </c>
      <c r="CN104" s="292">
        <f t="shared" ref="CN104:CX113" si="46">IF(CC104,BR104/CC104,0)</f>
        <v>0.15503875968992248</v>
      </c>
      <c r="CO104" s="292">
        <f t="shared" si="46"/>
        <v>8.050847457627118E-2</v>
      </c>
      <c r="CP104" s="292">
        <f t="shared" si="46"/>
        <v>0.16025641025641027</v>
      </c>
      <c r="CQ104" s="292">
        <f t="shared" si="46"/>
        <v>0.13247863247863248</v>
      </c>
      <c r="CR104" s="292">
        <f t="shared" si="46"/>
        <v>0.1891891891891892</v>
      </c>
      <c r="CS104" s="292">
        <f t="shared" si="46"/>
        <v>9.7744360902255634E-2</v>
      </c>
      <c r="CT104" s="292">
        <f t="shared" si="46"/>
        <v>9.9337748344370855E-2</v>
      </c>
      <c r="CU104" s="292">
        <f t="shared" si="46"/>
        <v>0.10582010582010581</v>
      </c>
      <c r="CV104" s="292">
        <f t="shared" si="46"/>
        <v>0.19594594594594594</v>
      </c>
      <c r="CW104" s="292">
        <f t="shared" si="46"/>
        <v>0.15942028985507245</v>
      </c>
      <c r="CX104" s="292">
        <f t="shared" si="46"/>
        <v>0.12</v>
      </c>
      <c r="CY104" s="239"/>
      <c r="DJ104" s="239"/>
      <c r="DU104" s="239"/>
      <c r="EE104" s="238"/>
      <c r="EP104" s="238"/>
      <c r="FA104" s="238"/>
    </row>
    <row r="105" spans="1:157" x14ac:dyDescent="0.2">
      <c r="A105" s="260" t="s">
        <v>3705</v>
      </c>
      <c r="B105" s="192" t="s">
        <v>3706</v>
      </c>
      <c r="C105" s="261" t="s">
        <v>173</v>
      </c>
      <c r="D105" s="195">
        <v>0</v>
      </c>
      <c r="E105" s="195">
        <v>0</v>
      </c>
      <c r="F105" s="195">
        <v>0</v>
      </c>
      <c r="G105" s="195">
        <v>0</v>
      </c>
      <c r="H105" s="195">
        <v>0</v>
      </c>
      <c r="I105" s="195">
        <v>0</v>
      </c>
      <c r="J105" s="195">
        <v>0</v>
      </c>
      <c r="K105" s="195">
        <v>0</v>
      </c>
      <c r="L105" s="195">
        <v>0</v>
      </c>
      <c r="M105" s="195">
        <v>0</v>
      </c>
      <c r="N105" s="238">
        <v>1</v>
      </c>
      <c r="O105" s="195">
        <v>0</v>
      </c>
      <c r="P105" s="195">
        <v>0</v>
      </c>
      <c r="Q105" s="195">
        <v>0</v>
      </c>
      <c r="R105" s="195">
        <v>0</v>
      </c>
      <c r="S105" s="195">
        <v>0</v>
      </c>
      <c r="T105" s="195">
        <v>0</v>
      </c>
      <c r="U105" s="195">
        <v>0</v>
      </c>
      <c r="V105" s="195">
        <v>0</v>
      </c>
      <c r="W105" s="195">
        <v>0</v>
      </c>
      <c r="X105" s="195">
        <v>0</v>
      </c>
      <c r="Y105" s="238">
        <v>0</v>
      </c>
      <c r="Z105" s="266">
        <v>0</v>
      </c>
      <c r="AA105" s="266">
        <v>0</v>
      </c>
      <c r="AB105" s="266">
        <v>0</v>
      </c>
      <c r="AC105" s="266">
        <v>0</v>
      </c>
      <c r="AD105" s="266">
        <v>0</v>
      </c>
      <c r="AE105" s="266">
        <v>0</v>
      </c>
      <c r="AF105" s="266">
        <v>0</v>
      </c>
      <c r="AG105" s="266">
        <v>0</v>
      </c>
      <c r="AH105" s="266">
        <v>0</v>
      </c>
      <c r="AI105" s="266">
        <v>0</v>
      </c>
      <c r="AJ105" s="267">
        <v>1</v>
      </c>
      <c r="AK105" s="195">
        <v>1.8485100000000001E-2</v>
      </c>
      <c r="AL105" s="195">
        <v>1.9006700000000001E-2</v>
      </c>
      <c r="AM105" s="195">
        <v>2.0626499999999999E-2</v>
      </c>
      <c r="AN105" s="195">
        <v>2.2544600000000001E-2</v>
      </c>
      <c r="AO105" s="195">
        <v>2.3073799999999998E-2</v>
      </c>
      <c r="AP105" s="195">
        <v>2.1722700000000001E-2</v>
      </c>
      <c r="AQ105" s="195">
        <v>2.2216099999999999E-2</v>
      </c>
      <c r="AR105" s="195">
        <v>2.6095500000000001E-2</v>
      </c>
      <c r="AS105" s="195">
        <v>2.4906899999999999E-2</v>
      </c>
      <c r="AT105" s="195">
        <v>2.7898200000000001E-2</v>
      </c>
      <c r="AU105" s="238">
        <v>2.96283E-2</v>
      </c>
      <c r="AV105" s="195">
        <v>2</v>
      </c>
      <c r="AW105" s="195">
        <v>2</v>
      </c>
      <c r="AX105" s="195">
        <v>1</v>
      </c>
      <c r="AY105" s="195">
        <v>1</v>
      </c>
      <c r="AZ105" s="195">
        <v>3</v>
      </c>
      <c r="BA105" s="195">
        <v>3</v>
      </c>
      <c r="BB105" s="195">
        <v>1</v>
      </c>
      <c r="BC105" s="195">
        <v>0</v>
      </c>
      <c r="BD105" s="195">
        <v>1</v>
      </c>
      <c r="BE105" s="195">
        <v>0</v>
      </c>
      <c r="BF105" s="238">
        <v>0</v>
      </c>
      <c r="BG105" s="195">
        <f t="shared" si="44"/>
        <v>1</v>
      </c>
      <c r="BH105" s="195">
        <f t="shared" si="37"/>
        <v>1</v>
      </c>
      <c r="BI105" s="195">
        <f t="shared" si="45"/>
        <v>1</v>
      </c>
      <c r="BJ105" s="195">
        <f t="shared" si="38"/>
        <v>1</v>
      </c>
      <c r="BK105" s="195">
        <f t="shared" si="39"/>
        <v>1</v>
      </c>
      <c r="BL105" s="195">
        <f t="shared" si="40"/>
        <v>1</v>
      </c>
      <c r="BM105" s="195">
        <f t="shared" si="41"/>
        <v>1</v>
      </c>
      <c r="BN105" s="195">
        <f t="shared" si="42"/>
        <v>0</v>
      </c>
      <c r="BO105" s="195">
        <f t="shared" si="43"/>
        <v>1</v>
      </c>
      <c r="BP105" s="195">
        <f t="shared" si="35"/>
        <v>0</v>
      </c>
      <c r="BQ105" s="195">
        <f t="shared" si="36"/>
        <v>0</v>
      </c>
      <c r="BR105" s="239">
        <v>11</v>
      </c>
      <c r="BS105" s="195">
        <v>31</v>
      </c>
      <c r="BT105" s="195">
        <v>27</v>
      </c>
      <c r="BU105" s="195">
        <v>40</v>
      </c>
      <c r="BV105" s="195">
        <v>31</v>
      </c>
      <c r="BW105" s="195">
        <v>47</v>
      </c>
      <c r="BX105" s="195">
        <v>36</v>
      </c>
      <c r="BY105" s="195">
        <v>102</v>
      </c>
      <c r="BZ105" s="195">
        <v>31</v>
      </c>
      <c r="CA105" s="195">
        <v>42</v>
      </c>
      <c r="CB105" s="238">
        <v>43</v>
      </c>
      <c r="CC105" s="195">
        <v>110</v>
      </c>
      <c r="CD105" s="195">
        <v>279</v>
      </c>
      <c r="CE105" s="195">
        <v>181</v>
      </c>
      <c r="CF105" s="195">
        <v>286</v>
      </c>
      <c r="CG105" s="195">
        <v>237</v>
      </c>
      <c r="CH105" s="195">
        <v>261</v>
      </c>
      <c r="CI105" s="195">
        <v>308</v>
      </c>
      <c r="CJ105" s="195">
        <v>485</v>
      </c>
      <c r="CK105" s="195">
        <v>329</v>
      </c>
      <c r="CL105" s="195">
        <v>354</v>
      </c>
      <c r="CM105" s="238">
        <v>346</v>
      </c>
      <c r="CN105" s="292">
        <f t="shared" si="46"/>
        <v>0.1</v>
      </c>
      <c r="CO105" s="292">
        <f t="shared" si="46"/>
        <v>0.1111111111111111</v>
      </c>
      <c r="CP105" s="292">
        <f t="shared" si="46"/>
        <v>0.14917127071823205</v>
      </c>
      <c r="CQ105" s="292">
        <f t="shared" si="46"/>
        <v>0.13986013986013987</v>
      </c>
      <c r="CR105" s="292">
        <f t="shared" si="46"/>
        <v>0.13080168776371309</v>
      </c>
      <c r="CS105" s="292">
        <f t="shared" si="46"/>
        <v>0.18007662835249041</v>
      </c>
      <c r="CT105" s="292">
        <f t="shared" si="46"/>
        <v>0.11688311688311688</v>
      </c>
      <c r="CU105" s="292">
        <f t="shared" si="46"/>
        <v>0.21030927835051547</v>
      </c>
      <c r="CV105" s="292">
        <f t="shared" si="46"/>
        <v>9.4224924012158054E-2</v>
      </c>
      <c r="CW105" s="292">
        <f t="shared" si="46"/>
        <v>0.11864406779661017</v>
      </c>
      <c r="CX105" s="292">
        <f t="shared" si="46"/>
        <v>0.12427745664739884</v>
      </c>
      <c r="CY105" s="239"/>
      <c r="DI105" s="195">
        <v>1</v>
      </c>
      <c r="DJ105" s="239"/>
      <c r="DT105" s="195">
        <v>0</v>
      </c>
      <c r="DU105" s="239"/>
      <c r="EE105" s="238">
        <v>1</v>
      </c>
      <c r="EP105" s="238">
        <v>4.8115499999999999E-2</v>
      </c>
      <c r="FA105" s="238">
        <v>0</v>
      </c>
    </row>
    <row r="106" spans="1:157" x14ac:dyDescent="0.2">
      <c r="A106" s="260" t="s">
        <v>1589</v>
      </c>
      <c r="B106" s="192" t="s">
        <v>1590</v>
      </c>
      <c r="C106" s="261" t="s">
        <v>173</v>
      </c>
      <c r="D106" s="195">
        <v>0</v>
      </c>
      <c r="E106" s="195">
        <v>0</v>
      </c>
      <c r="F106" s="195">
        <v>0</v>
      </c>
      <c r="G106" s="195">
        <v>0</v>
      </c>
      <c r="H106" s="195">
        <v>0</v>
      </c>
      <c r="I106" s="195">
        <v>0</v>
      </c>
      <c r="J106" s="195">
        <v>0</v>
      </c>
      <c r="K106" s="195">
        <v>0</v>
      </c>
      <c r="L106" s="195">
        <v>0</v>
      </c>
      <c r="M106" s="195">
        <v>0</v>
      </c>
      <c r="N106" s="238">
        <v>1</v>
      </c>
      <c r="O106" s="195">
        <v>0</v>
      </c>
      <c r="P106" s="195">
        <v>0</v>
      </c>
      <c r="Q106" s="195">
        <v>0</v>
      </c>
      <c r="R106" s="195">
        <v>0</v>
      </c>
      <c r="S106" s="195">
        <v>0</v>
      </c>
      <c r="T106" s="195">
        <v>0</v>
      </c>
      <c r="U106" s="195">
        <v>0</v>
      </c>
      <c r="V106" s="195">
        <v>0</v>
      </c>
      <c r="W106" s="195">
        <v>0</v>
      </c>
      <c r="X106" s="195">
        <v>0</v>
      </c>
      <c r="Y106" s="238">
        <v>1</v>
      </c>
      <c r="Z106" s="266">
        <v>0</v>
      </c>
      <c r="AA106" s="266">
        <v>0</v>
      </c>
      <c r="AB106" s="266">
        <v>0</v>
      </c>
      <c r="AC106" s="266">
        <v>0</v>
      </c>
      <c r="AD106" s="266">
        <v>0</v>
      </c>
      <c r="AE106" s="266">
        <v>0</v>
      </c>
      <c r="AF106" s="266">
        <v>0</v>
      </c>
      <c r="AG106" s="266">
        <v>0</v>
      </c>
      <c r="AH106" s="266">
        <v>0</v>
      </c>
      <c r="AI106" s="266">
        <v>0</v>
      </c>
      <c r="AJ106" s="267">
        <v>0</v>
      </c>
      <c r="AK106" s="195">
        <v>2.6203600000000001E-2</v>
      </c>
      <c r="AL106" s="195">
        <v>2.7489199999999998E-2</v>
      </c>
      <c r="AM106" s="195">
        <v>2.56674E-2</v>
      </c>
      <c r="AN106" s="195">
        <v>2.57831E-2</v>
      </c>
      <c r="AO106" s="195">
        <v>2.5090700000000001E-2</v>
      </c>
      <c r="AP106" s="195">
        <v>2.5761200000000001E-2</v>
      </c>
      <c r="AQ106" s="195">
        <v>2.5127199999999999E-2</v>
      </c>
      <c r="AR106" s="195">
        <v>2.5393099999999998E-2</v>
      </c>
      <c r="AS106" s="195">
        <v>2.4394800000000001E-2</v>
      </c>
      <c r="AT106" s="195">
        <v>2.4770299999999999E-2</v>
      </c>
      <c r="AU106" s="238">
        <v>2.9985899999999999E-2</v>
      </c>
      <c r="AV106" s="195">
        <v>0</v>
      </c>
      <c r="AW106" s="195">
        <v>0</v>
      </c>
      <c r="AX106" s="195">
        <v>0</v>
      </c>
      <c r="AY106" s="195">
        <v>0</v>
      </c>
      <c r="AZ106" s="195">
        <v>0</v>
      </c>
      <c r="BA106" s="195">
        <v>0</v>
      </c>
      <c r="BB106" s="195">
        <v>0</v>
      </c>
      <c r="BC106" s="195">
        <v>0</v>
      </c>
      <c r="BD106" s="195">
        <v>0</v>
      </c>
      <c r="BE106" s="195">
        <v>0</v>
      </c>
      <c r="BF106" s="238">
        <v>0</v>
      </c>
      <c r="BG106" s="195">
        <f t="shared" si="44"/>
        <v>0</v>
      </c>
      <c r="BH106" s="195">
        <f t="shared" si="37"/>
        <v>0</v>
      </c>
      <c r="BI106" s="195">
        <f t="shared" si="45"/>
        <v>0</v>
      </c>
      <c r="BJ106" s="195">
        <f t="shared" si="38"/>
        <v>0</v>
      </c>
      <c r="BK106" s="195">
        <f t="shared" si="39"/>
        <v>0</v>
      </c>
      <c r="BL106" s="195">
        <f t="shared" si="40"/>
        <v>0</v>
      </c>
      <c r="BM106" s="195">
        <f t="shared" si="41"/>
        <v>0</v>
      </c>
      <c r="BN106" s="195">
        <f t="shared" si="42"/>
        <v>0</v>
      </c>
      <c r="BO106" s="195">
        <f t="shared" si="43"/>
        <v>0</v>
      </c>
      <c r="BP106" s="195">
        <f t="shared" si="35"/>
        <v>0</v>
      </c>
      <c r="BQ106" s="195">
        <f t="shared" si="36"/>
        <v>0</v>
      </c>
      <c r="BR106" s="239">
        <v>42</v>
      </c>
      <c r="BS106" s="195">
        <v>84</v>
      </c>
      <c r="BT106" s="195">
        <v>81</v>
      </c>
      <c r="BU106" s="195">
        <v>83</v>
      </c>
      <c r="BV106" s="195">
        <v>101</v>
      </c>
      <c r="BW106" s="195">
        <v>99</v>
      </c>
      <c r="BX106" s="195">
        <v>91</v>
      </c>
      <c r="BY106" s="195">
        <v>121</v>
      </c>
      <c r="BZ106" s="195">
        <v>112</v>
      </c>
      <c r="CA106" s="195">
        <v>66</v>
      </c>
      <c r="CB106" s="238">
        <v>71</v>
      </c>
      <c r="CC106" s="195">
        <v>404</v>
      </c>
      <c r="CD106" s="195">
        <v>464</v>
      </c>
      <c r="CE106" s="195">
        <v>341</v>
      </c>
      <c r="CF106" s="195">
        <v>462</v>
      </c>
      <c r="CG106" s="195">
        <v>405</v>
      </c>
      <c r="CH106" s="195">
        <v>407</v>
      </c>
      <c r="CI106" s="195">
        <v>389</v>
      </c>
      <c r="CJ106" s="195">
        <v>474</v>
      </c>
      <c r="CK106" s="195">
        <v>454</v>
      </c>
      <c r="CL106" s="195">
        <v>314</v>
      </c>
      <c r="CM106" s="238">
        <v>240</v>
      </c>
      <c r="CN106" s="292">
        <f t="shared" si="46"/>
        <v>0.10396039603960396</v>
      </c>
      <c r="CO106" s="292">
        <f t="shared" si="46"/>
        <v>0.18103448275862069</v>
      </c>
      <c r="CP106" s="292">
        <f t="shared" si="46"/>
        <v>0.23753665689149561</v>
      </c>
      <c r="CQ106" s="292">
        <f t="shared" si="46"/>
        <v>0.17965367965367965</v>
      </c>
      <c r="CR106" s="292">
        <f t="shared" si="46"/>
        <v>0.24938271604938272</v>
      </c>
      <c r="CS106" s="292">
        <f t="shared" si="46"/>
        <v>0.24324324324324326</v>
      </c>
      <c r="CT106" s="292">
        <f t="shared" si="46"/>
        <v>0.23393316195372751</v>
      </c>
      <c r="CU106" s="292">
        <f t="shared" si="46"/>
        <v>0.25527426160337552</v>
      </c>
      <c r="CV106" s="292">
        <f t="shared" si="46"/>
        <v>0.24669603524229075</v>
      </c>
      <c r="CW106" s="292">
        <f t="shared" si="46"/>
        <v>0.21019108280254778</v>
      </c>
      <c r="CX106" s="292">
        <f t="shared" si="46"/>
        <v>0.29583333333333334</v>
      </c>
      <c r="CY106" s="239"/>
      <c r="DI106" s="195">
        <v>1</v>
      </c>
      <c r="DJ106" s="239"/>
      <c r="DT106" s="195">
        <v>1</v>
      </c>
      <c r="DU106" s="239"/>
      <c r="EE106" s="238">
        <v>0</v>
      </c>
      <c r="EP106" s="238">
        <v>9.3243999999999994E-2</v>
      </c>
      <c r="FA106" s="238">
        <v>1</v>
      </c>
    </row>
    <row r="107" spans="1:157" x14ac:dyDescent="0.2">
      <c r="A107" s="260" t="s">
        <v>3707</v>
      </c>
      <c r="B107" s="269" t="s">
        <v>3708</v>
      </c>
      <c r="C107" s="261" t="s">
        <v>173</v>
      </c>
      <c r="J107" s="195">
        <v>0</v>
      </c>
      <c r="K107" s="195">
        <v>0</v>
      </c>
      <c r="L107" s="195">
        <v>0</v>
      </c>
      <c r="M107" s="195">
        <v>0</v>
      </c>
      <c r="N107" s="238">
        <v>0</v>
      </c>
      <c r="U107" s="195">
        <v>0</v>
      </c>
      <c r="V107" s="195">
        <v>0</v>
      </c>
      <c r="W107" s="195">
        <v>0</v>
      </c>
      <c r="X107" s="195">
        <v>0</v>
      </c>
      <c r="Y107" s="238">
        <v>0</v>
      </c>
      <c r="Z107" s="266"/>
      <c r="AA107" s="266"/>
      <c r="AB107" s="266"/>
      <c r="AC107" s="266"/>
      <c r="AD107" s="266"/>
      <c r="AE107" s="266"/>
      <c r="AF107" s="266">
        <v>0</v>
      </c>
      <c r="AG107" s="266">
        <v>0</v>
      </c>
      <c r="AH107" s="266">
        <v>0</v>
      </c>
      <c r="AI107" s="266">
        <v>0</v>
      </c>
      <c r="AJ107" s="267">
        <v>0</v>
      </c>
      <c r="AQ107" s="195">
        <v>3.23798E-2</v>
      </c>
      <c r="AR107" s="195">
        <v>3.3901000000000001E-2</v>
      </c>
      <c r="AS107" s="195">
        <v>3.2687300000000002E-2</v>
      </c>
      <c r="AT107" s="195">
        <v>3.3946499999999998E-2</v>
      </c>
      <c r="AU107" s="238">
        <v>3.3301699999999997E-2</v>
      </c>
      <c r="BB107" s="195">
        <v>0</v>
      </c>
      <c r="BC107" s="195">
        <v>0</v>
      </c>
      <c r="BD107" s="195">
        <v>0</v>
      </c>
      <c r="BE107" s="195">
        <v>0</v>
      </c>
      <c r="BF107" s="238">
        <v>0</v>
      </c>
      <c r="BM107" s="195">
        <f t="shared" si="41"/>
        <v>0</v>
      </c>
      <c r="BN107" s="195">
        <f t="shared" si="42"/>
        <v>0</v>
      </c>
      <c r="BO107" s="195">
        <f t="shared" si="43"/>
        <v>0</v>
      </c>
      <c r="BP107" s="195">
        <f t="shared" si="35"/>
        <v>0</v>
      </c>
      <c r="BQ107" s="195">
        <f t="shared" si="36"/>
        <v>0</v>
      </c>
      <c r="BR107" s="239">
        <v>22</v>
      </c>
      <c r="BS107" s="195">
        <v>17</v>
      </c>
      <c r="BT107" s="195">
        <v>21</v>
      </c>
      <c r="BU107" s="195">
        <v>53</v>
      </c>
      <c r="BV107" s="195">
        <v>59</v>
      </c>
      <c r="BW107" s="195">
        <v>52</v>
      </c>
      <c r="BX107" s="195">
        <v>97</v>
      </c>
      <c r="BY107" s="195">
        <v>62</v>
      </c>
      <c r="BZ107" s="195">
        <v>118</v>
      </c>
      <c r="CA107" s="195">
        <v>51</v>
      </c>
      <c r="CB107" s="238">
        <v>75</v>
      </c>
      <c r="CC107" s="195">
        <v>100</v>
      </c>
      <c r="CD107" s="195">
        <v>118</v>
      </c>
      <c r="CE107" s="195">
        <v>177</v>
      </c>
      <c r="CF107" s="195">
        <v>143</v>
      </c>
      <c r="CG107" s="195">
        <v>132</v>
      </c>
      <c r="CH107" s="195">
        <v>147</v>
      </c>
      <c r="CI107" s="195">
        <v>227</v>
      </c>
      <c r="CJ107" s="195">
        <v>258</v>
      </c>
      <c r="CK107" s="195">
        <v>252</v>
      </c>
      <c r="CL107" s="195">
        <v>184</v>
      </c>
      <c r="CM107" s="238">
        <v>163</v>
      </c>
      <c r="CN107" s="292">
        <f t="shared" si="46"/>
        <v>0.22</v>
      </c>
      <c r="CO107" s="292">
        <f t="shared" si="46"/>
        <v>0.1440677966101695</v>
      </c>
      <c r="CP107" s="292">
        <f t="shared" si="46"/>
        <v>0.11864406779661017</v>
      </c>
      <c r="CQ107" s="292">
        <f t="shared" si="46"/>
        <v>0.37062937062937062</v>
      </c>
      <c r="CR107" s="292">
        <f t="shared" si="46"/>
        <v>0.44696969696969696</v>
      </c>
      <c r="CS107" s="292">
        <f t="shared" si="46"/>
        <v>0.35374149659863946</v>
      </c>
      <c r="CT107" s="292">
        <f t="shared" si="46"/>
        <v>0.42731277533039647</v>
      </c>
      <c r="CU107" s="292">
        <f t="shared" si="46"/>
        <v>0.24031007751937986</v>
      </c>
      <c r="CV107" s="292">
        <f t="shared" si="46"/>
        <v>0.46825396825396826</v>
      </c>
      <c r="CW107" s="292">
        <f t="shared" si="46"/>
        <v>0.27717391304347827</v>
      </c>
      <c r="CX107" s="292">
        <f t="shared" si="46"/>
        <v>0.46012269938650308</v>
      </c>
      <c r="CY107" s="239"/>
      <c r="DJ107" s="239"/>
      <c r="DU107" s="239"/>
      <c r="EE107" s="238"/>
      <c r="EP107" s="238"/>
      <c r="FA107" s="238"/>
    </row>
    <row r="108" spans="1:157" x14ac:dyDescent="0.2">
      <c r="A108" s="260" t="s">
        <v>3709</v>
      </c>
      <c r="B108" s="192" t="s">
        <v>3710</v>
      </c>
      <c r="C108" s="261" t="s">
        <v>173</v>
      </c>
      <c r="D108" s="195">
        <v>0</v>
      </c>
      <c r="E108" s="195">
        <v>0</v>
      </c>
      <c r="F108" s="195">
        <v>0</v>
      </c>
      <c r="G108" s="195">
        <v>0</v>
      </c>
      <c r="H108" s="195">
        <v>0</v>
      </c>
      <c r="I108" s="195">
        <v>0</v>
      </c>
      <c r="J108" s="195">
        <v>0</v>
      </c>
      <c r="K108" s="195">
        <v>0</v>
      </c>
      <c r="L108" s="195">
        <v>0</v>
      </c>
      <c r="M108" s="195">
        <v>0</v>
      </c>
      <c r="N108" s="238">
        <v>0</v>
      </c>
      <c r="O108" s="195">
        <v>0</v>
      </c>
      <c r="P108" s="195">
        <v>0</v>
      </c>
      <c r="Q108" s="195">
        <v>0</v>
      </c>
      <c r="R108" s="195">
        <v>0</v>
      </c>
      <c r="S108" s="195">
        <v>0</v>
      </c>
      <c r="T108" s="195">
        <v>0</v>
      </c>
      <c r="U108" s="195">
        <v>0</v>
      </c>
      <c r="V108" s="195">
        <v>0</v>
      </c>
      <c r="W108" s="195">
        <v>0</v>
      </c>
      <c r="X108" s="195">
        <v>0</v>
      </c>
      <c r="Y108" s="238">
        <v>0</v>
      </c>
      <c r="Z108" s="266">
        <v>0</v>
      </c>
      <c r="AA108" s="266">
        <v>0</v>
      </c>
      <c r="AB108" s="266">
        <v>0</v>
      </c>
      <c r="AC108" s="266">
        <v>0</v>
      </c>
      <c r="AD108" s="266">
        <v>0</v>
      </c>
      <c r="AE108" s="266">
        <v>0</v>
      </c>
      <c r="AF108" s="266">
        <v>0</v>
      </c>
      <c r="AG108" s="266">
        <v>0</v>
      </c>
      <c r="AH108" s="266">
        <v>0</v>
      </c>
      <c r="AI108" s="266">
        <v>1</v>
      </c>
      <c r="AJ108" s="267">
        <v>1</v>
      </c>
      <c r="AK108" s="195">
        <v>1.63435E-2</v>
      </c>
      <c r="AL108" s="195">
        <v>1.7765E-2</v>
      </c>
      <c r="AM108" s="195">
        <v>1.8439000000000001E-2</v>
      </c>
      <c r="AN108" s="195">
        <v>1.9429700000000001E-2</v>
      </c>
      <c r="AO108" s="195">
        <v>2.1381899999999999E-2</v>
      </c>
      <c r="AP108" s="195">
        <v>2.2559900000000001E-2</v>
      </c>
      <c r="AQ108" s="195">
        <v>2.3459000000000001E-2</v>
      </c>
      <c r="AR108" s="195">
        <v>2.5072400000000002E-2</v>
      </c>
      <c r="AS108" s="195">
        <v>2.4130599999999999E-2</v>
      </c>
      <c r="AT108" s="195">
        <v>2.2767599999999999E-2</v>
      </c>
      <c r="AU108" s="238">
        <v>2.3408600000000002E-2</v>
      </c>
      <c r="AV108" s="195">
        <v>0</v>
      </c>
      <c r="AW108" s="195">
        <v>0</v>
      </c>
      <c r="AX108" s="195">
        <v>0</v>
      </c>
      <c r="AY108" s="195">
        <v>0</v>
      </c>
      <c r="AZ108" s="195">
        <v>0</v>
      </c>
      <c r="BA108" s="195">
        <v>2</v>
      </c>
      <c r="BB108" s="195">
        <v>2</v>
      </c>
      <c r="BC108" s="195">
        <v>1</v>
      </c>
      <c r="BD108" s="195">
        <v>4</v>
      </c>
      <c r="BE108" s="195">
        <v>2</v>
      </c>
      <c r="BF108" s="238">
        <v>3</v>
      </c>
      <c r="BG108" s="195">
        <f t="shared" si="44"/>
        <v>0</v>
      </c>
      <c r="BH108" s="195">
        <f t="shared" si="37"/>
        <v>0</v>
      </c>
      <c r="BI108" s="195">
        <f t="shared" si="45"/>
        <v>0</v>
      </c>
      <c r="BJ108" s="195">
        <f t="shared" si="38"/>
        <v>0</v>
      </c>
      <c r="BK108" s="195">
        <f t="shared" si="39"/>
        <v>0</v>
      </c>
      <c r="BL108" s="195">
        <f t="shared" si="40"/>
        <v>1</v>
      </c>
      <c r="BM108" s="195">
        <f t="shared" si="41"/>
        <v>1</v>
      </c>
      <c r="BN108" s="195">
        <f t="shared" si="42"/>
        <v>1</v>
      </c>
      <c r="BO108" s="195">
        <f t="shared" si="43"/>
        <v>1</v>
      </c>
      <c r="BP108" s="195">
        <f t="shared" si="35"/>
        <v>1</v>
      </c>
      <c r="BQ108" s="195">
        <f t="shared" si="36"/>
        <v>1</v>
      </c>
      <c r="BR108" s="239">
        <v>22</v>
      </c>
      <c r="BS108" s="195">
        <v>40</v>
      </c>
      <c r="BT108" s="195">
        <v>26</v>
      </c>
      <c r="BU108" s="195">
        <v>26</v>
      </c>
      <c r="BV108" s="195">
        <v>37</v>
      </c>
      <c r="BW108" s="195">
        <v>37</v>
      </c>
      <c r="BX108" s="195">
        <v>27</v>
      </c>
      <c r="BY108" s="195">
        <v>41</v>
      </c>
      <c r="BZ108" s="195">
        <v>63</v>
      </c>
      <c r="CA108" s="195">
        <v>82</v>
      </c>
      <c r="CB108" s="238">
        <v>82</v>
      </c>
      <c r="CC108" s="195">
        <v>205</v>
      </c>
      <c r="CD108" s="195">
        <v>293</v>
      </c>
      <c r="CE108" s="195">
        <v>161</v>
      </c>
      <c r="CF108" s="195">
        <v>270</v>
      </c>
      <c r="CG108" s="195">
        <v>275</v>
      </c>
      <c r="CH108" s="195">
        <v>178</v>
      </c>
      <c r="CI108" s="195">
        <v>146</v>
      </c>
      <c r="CJ108" s="195">
        <v>255</v>
      </c>
      <c r="CK108" s="195">
        <v>254</v>
      </c>
      <c r="CL108" s="195">
        <v>243</v>
      </c>
      <c r="CM108" s="238">
        <v>266</v>
      </c>
      <c r="CN108" s="292">
        <f t="shared" si="46"/>
        <v>0.10731707317073171</v>
      </c>
      <c r="CO108" s="292">
        <f t="shared" si="46"/>
        <v>0.13651877133105803</v>
      </c>
      <c r="CP108" s="292">
        <f t="shared" si="46"/>
        <v>0.16149068322981366</v>
      </c>
      <c r="CQ108" s="292">
        <f t="shared" si="46"/>
        <v>9.6296296296296297E-2</v>
      </c>
      <c r="CR108" s="292">
        <f t="shared" si="46"/>
        <v>0.13454545454545455</v>
      </c>
      <c r="CS108" s="292">
        <f t="shared" si="46"/>
        <v>0.20786516853932585</v>
      </c>
      <c r="CT108" s="292">
        <f t="shared" si="46"/>
        <v>0.18493150684931506</v>
      </c>
      <c r="CU108" s="292">
        <f t="shared" si="46"/>
        <v>0.16078431372549021</v>
      </c>
      <c r="CV108" s="292">
        <f t="shared" si="46"/>
        <v>0.24803149606299213</v>
      </c>
      <c r="CW108" s="292">
        <f t="shared" si="46"/>
        <v>0.33744855967078191</v>
      </c>
      <c r="CX108" s="292">
        <f t="shared" si="46"/>
        <v>0.30827067669172931</v>
      </c>
      <c r="CY108" s="239"/>
      <c r="DJ108" s="239"/>
      <c r="DU108" s="239"/>
      <c r="EE108" s="238"/>
      <c r="EP108" s="238"/>
      <c r="FA108" s="238"/>
    </row>
    <row r="109" spans="1:157" x14ac:dyDescent="0.2">
      <c r="A109" s="260" t="s">
        <v>3711</v>
      </c>
      <c r="B109" s="192" t="s">
        <v>3712</v>
      </c>
      <c r="C109" s="261" t="s">
        <v>173</v>
      </c>
      <c r="D109" s="195">
        <v>0</v>
      </c>
      <c r="E109" s="195">
        <v>0</v>
      </c>
      <c r="F109" s="195">
        <v>0</v>
      </c>
      <c r="G109" s="195">
        <v>0</v>
      </c>
      <c r="H109" s="195">
        <v>0</v>
      </c>
      <c r="I109" s="195">
        <v>0</v>
      </c>
      <c r="J109" s="195">
        <v>0</v>
      </c>
      <c r="N109" s="238"/>
      <c r="O109" s="195">
        <v>0</v>
      </c>
      <c r="P109" s="195">
        <v>0</v>
      </c>
      <c r="Q109" s="195">
        <v>0</v>
      </c>
      <c r="R109" s="195">
        <v>0</v>
      </c>
      <c r="S109" s="195">
        <v>0</v>
      </c>
      <c r="T109" s="195">
        <v>0</v>
      </c>
      <c r="U109" s="195">
        <v>0</v>
      </c>
      <c r="Y109" s="238"/>
      <c r="Z109" s="266">
        <v>0</v>
      </c>
      <c r="AA109" s="266">
        <v>0</v>
      </c>
      <c r="AB109" s="266">
        <v>0</v>
      </c>
      <c r="AC109" s="266">
        <v>0</v>
      </c>
      <c r="AD109" s="266">
        <v>0</v>
      </c>
      <c r="AE109" s="266">
        <v>0</v>
      </c>
      <c r="AF109" s="266">
        <v>0</v>
      </c>
      <c r="AG109" s="266"/>
      <c r="AH109" s="266"/>
      <c r="AI109" s="266"/>
      <c r="AJ109" s="267"/>
      <c r="AK109" s="195">
        <v>1.9330699999999999E-2</v>
      </c>
      <c r="AL109" s="195">
        <v>1.87504E-2</v>
      </c>
      <c r="AM109" s="195">
        <v>1.9000099999999999E-2</v>
      </c>
      <c r="AN109" s="195">
        <v>2.0106200000000001E-2</v>
      </c>
      <c r="AO109" s="195">
        <v>2.0107900000000001E-2</v>
      </c>
      <c r="AP109" s="195">
        <v>1.95287E-2</v>
      </c>
      <c r="AQ109" s="195">
        <v>1.9968E-2</v>
      </c>
      <c r="AU109" s="238"/>
      <c r="AV109" s="195">
        <v>0</v>
      </c>
      <c r="AW109" s="195">
        <v>0</v>
      </c>
      <c r="AX109" s="195">
        <v>0</v>
      </c>
      <c r="AY109" s="195">
        <v>0</v>
      </c>
      <c r="AZ109" s="195">
        <v>0</v>
      </c>
      <c r="BA109" s="195">
        <v>0</v>
      </c>
      <c r="BB109" s="195">
        <v>2</v>
      </c>
      <c r="BF109" s="238"/>
      <c r="BG109" s="195">
        <f t="shared" si="44"/>
        <v>0</v>
      </c>
      <c r="BH109" s="195">
        <f t="shared" si="37"/>
        <v>0</v>
      </c>
      <c r="BI109" s="195">
        <f t="shared" si="45"/>
        <v>0</v>
      </c>
      <c r="BJ109" s="195">
        <f t="shared" si="38"/>
        <v>0</v>
      </c>
      <c r="BK109" s="195">
        <f t="shared" si="39"/>
        <v>0</v>
      </c>
      <c r="BL109" s="195">
        <f t="shared" si="40"/>
        <v>0</v>
      </c>
      <c r="BM109" s="195">
        <f t="shared" si="41"/>
        <v>1</v>
      </c>
      <c r="BR109" s="239">
        <v>10</v>
      </c>
      <c r="BS109" s="195">
        <v>3</v>
      </c>
      <c r="BT109" s="195">
        <v>5</v>
      </c>
      <c r="BU109" s="195">
        <v>29</v>
      </c>
      <c r="BV109" s="195">
        <v>10</v>
      </c>
      <c r="BW109" s="195">
        <v>3</v>
      </c>
      <c r="BX109" s="195">
        <v>1</v>
      </c>
      <c r="BY109" s="195">
        <v>6</v>
      </c>
      <c r="BZ109" s="195">
        <v>15</v>
      </c>
      <c r="CA109" s="195">
        <v>13</v>
      </c>
      <c r="CB109" s="238">
        <v>11</v>
      </c>
      <c r="CC109" s="195">
        <v>87</v>
      </c>
      <c r="CD109" s="195">
        <v>48</v>
      </c>
      <c r="CE109" s="195">
        <v>87</v>
      </c>
      <c r="CF109" s="195">
        <v>135</v>
      </c>
      <c r="CG109" s="195">
        <v>62</v>
      </c>
      <c r="CH109" s="195">
        <v>73</v>
      </c>
      <c r="CI109" s="195">
        <v>39</v>
      </c>
      <c r="CJ109" s="195">
        <v>45</v>
      </c>
      <c r="CK109" s="195">
        <v>59</v>
      </c>
      <c r="CL109" s="195">
        <v>37</v>
      </c>
      <c r="CM109" s="238">
        <v>55</v>
      </c>
      <c r="CN109" s="292">
        <f t="shared" si="46"/>
        <v>0.11494252873563218</v>
      </c>
      <c r="CO109" s="292">
        <f t="shared" si="46"/>
        <v>6.25E-2</v>
      </c>
      <c r="CP109" s="292">
        <f t="shared" si="46"/>
        <v>5.7471264367816091E-2</v>
      </c>
      <c r="CQ109" s="292">
        <f t="shared" si="46"/>
        <v>0.21481481481481482</v>
      </c>
      <c r="CR109" s="292">
        <f t="shared" si="46"/>
        <v>0.16129032258064516</v>
      </c>
      <c r="CS109" s="292">
        <f t="shared" si="46"/>
        <v>4.1095890410958902E-2</v>
      </c>
      <c r="CT109" s="292">
        <f t="shared" si="46"/>
        <v>2.564102564102564E-2</v>
      </c>
      <c r="CU109" s="292">
        <f t="shared" si="46"/>
        <v>0.13333333333333333</v>
      </c>
      <c r="CV109" s="292">
        <f t="shared" si="46"/>
        <v>0.25423728813559321</v>
      </c>
      <c r="CW109" s="292">
        <f t="shared" si="46"/>
        <v>0.35135135135135137</v>
      </c>
      <c r="CX109" s="292">
        <f t="shared" si="46"/>
        <v>0.2</v>
      </c>
      <c r="CY109" s="239"/>
      <c r="DJ109" s="239"/>
      <c r="DU109" s="239"/>
      <c r="EE109" s="238"/>
      <c r="EP109" s="238"/>
      <c r="FA109" s="238"/>
    </row>
    <row r="110" spans="1:157" x14ac:dyDescent="0.2">
      <c r="A110" s="260" t="s">
        <v>4059</v>
      </c>
      <c r="B110" s="192" t="s">
        <v>3909</v>
      </c>
      <c r="C110" s="261" t="s">
        <v>173</v>
      </c>
      <c r="D110" s="195">
        <v>0</v>
      </c>
      <c r="E110" s="195">
        <v>0</v>
      </c>
      <c r="F110" s="195">
        <v>0</v>
      </c>
      <c r="G110" s="195">
        <v>0</v>
      </c>
      <c r="H110" s="195">
        <v>0</v>
      </c>
      <c r="N110" s="238"/>
      <c r="O110" s="195">
        <v>0</v>
      </c>
      <c r="P110" s="195">
        <v>0</v>
      </c>
      <c r="Q110" s="195">
        <v>0</v>
      </c>
      <c r="R110" s="195">
        <v>0</v>
      </c>
      <c r="S110" s="195">
        <v>0</v>
      </c>
      <c r="Y110" s="238"/>
      <c r="Z110" s="266">
        <v>0</v>
      </c>
      <c r="AA110" s="266">
        <v>0</v>
      </c>
      <c r="AB110" s="266">
        <v>0</v>
      </c>
      <c r="AC110" s="266">
        <v>0</v>
      </c>
      <c r="AD110" s="266">
        <v>0</v>
      </c>
      <c r="AE110" s="266"/>
      <c r="AF110" s="266"/>
      <c r="AG110" s="266"/>
      <c r="AH110" s="266"/>
      <c r="AI110" s="266"/>
      <c r="AJ110" s="267"/>
      <c r="AK110" s="195">
        <v>2.1857000000000001E-2</v>
      </c>
      <c r="AL110" s="195">
        <v>1.9546299999999999E-2</v>
      </c>
      <c r="AM110" s="195">
        <v>2.9819700000000001E-2</v>
      </c>
      <c r="AN110" s="195">
        <v>2.9428300000000001E-2</v>
      </c>
      <c r="AO110" s="195">
        <v>2.7865999999999998E-2</v>
      </c>
      <c r="AU110" s="238"/>
      <c r="AV110" s="195">
        <v>0</v>
      </c>
      <c r="AW110" s="195">
        <v>0</v>
      </c>
      <c r="AX110" s="195">
        <v>0</v>
      </c>
      <c r="AY110" s="195">
        <v>0</v>
      </c>
      <c r="AZ110" s="195">
        <v>0</v>
      </c>
      <c r="BF110" s="238"/>
      <c r="BG110" s="195">
        <f t="shared" si="44"/>
        <v>0</v>
      </c>
      <c r="BH110" s="195">
        <f t="shared" si="37"/>
        <v>0</v>
      </c>
      <c r="BI110" s="195">
        <f t="shared" si="45"/>
        <v>0</v>
      </c>
      <c r="BJ110" s="195">
        <f t="shared" si="38"/>
        <v>0</v>
      </c>
      <c r="BK110" s="195">
        <f t="shared" si="39"/>
        <v>0</v>
      </c>
      <c r="BR110" s="239">
        <v>3</v>
      </c>
      <c r="BS110" s="195">
        <v>10</v>
      </c>
      <c r="BT110" s="195">
        <v>9</v>
      </c>
      <c r="BU110" s="195">
        <v>3</v>
      </c>
      <c r="BV110" s="195">
        <v>35</v>
      </c>
      <c r="BW110" s="195">
        <v>42</v>
      </c>
      <c r="BX110" s="195">
        <v>7</v>
      </c>
      <c r="BY110" s="195">
        <v>15</v>
      </c>
      <c r="BZ110" s="195">
        <v>5</v>
      </c>
      <c r="CA110" s="195">
        <v>4</v>
      </c>
      <c r="CB110" s="238">
        <v>2</v>
      </c>
      <c r="CC110" s="195">
        <v>55</v>
      </c>
      <c r="CD110" s="195">
        <v>59</v>
      </c>
      <c r="CE110" s="195">
        <v>60</v>
      </c>
      <c r="CF110" s="195">
        <v>141</v>
      </c>
      <c r="CG110" s="195">
        <v>197</v>
      </c>
      <c r="CH110" s="195">
        <v>229</v>
      </c>
      <c r="CI110" s="195">
        <v>55</v>
      </c>
      <c r="CJ110" s="195">
        <v>59</v>
      </c>
      <c r="CK110" s="195">
        <v>33</v>
      </c>
      <c r="CL110" s="195">
        <v>23</v>
      </c>
      <c r="CM110" s="238">
        <v>44</v>
      </c>
      <c r="CN110" s="292">
        <f t="shared" si="46"/>
        <v>5.4545454545454543E-2</v>
      </c>
      <c r="CO110" s="292">
        <f t="shared" si="46"/>
        <v>0.16949152542372881</v>
      </c>
      <c r="CP110" s="292">
        <f t="shared" si="46"/>
        <v>0.15</v>
      </c>
      <c r="CQ110" s="292">
        <f t="shared" si="46"/>
        <v>2.1276595744680851E-2</v>
      </c>
      <c r="CR110" s="292">
        <f t="shared" si="46"/>
        <v>0.17766497461928935</v>
      </c>
      <c r="CS110" s="292">
        <f t="shared" si="46"/>
        <v>0.18340611353711792</v>
      </c>
      <c r="CT110" s="292">
        <f t="shared" si="46"/>
        <v>0.12727272727272726</v>
      </c>
      <c r="CU110" s="292">
        <f t="shared" si="46"/>
        <v>0.25423728813559321</v>
      </c>
      <c r="CV110" s="292">
        <f t="shared" si="46"/>
        <v>0.15151515151515152</v>
      </c>
      <c r="CW110" s="292">
        <f t="shared" si="46"/>
        <v>0.17391304347826086</v>
      </c>
      <c r="CX110" s="292">
        <f t="shared" si="46"/>
        <v>4.5454545454545456E-2</v>
      </c>
      <c r="CY110" s="239"/>
      <c r="DJ110" s="239"/>
      <c r="DU110" s="239"/>
      <c r="EE110" s="238"/>
      <c r="EP110" s="238"/>
      <c r="FA110" s="238"/>
    </row>
    <row r="111" spans="1:157" x14ac:dyDescent="0.2">
      <c r="A111" s="260" t="s">
        <v>3719</v>
      </c>
      <c r="B111" s="192" t="s">
        <v>3720</v>
      </c>
      <c r="C111" s="261" t="s">
        <v>173</v>
      </c>
      <c r="D111" s="195">
        <v>0</v>
      </c>
      <c r="E111" s="195">
        <v>0</v>
      </c>
      <c r="F111" s="195">
        <v>0</v>
      </c>
      <c r="G111" s="195">
        <v>0</v>
      </c>
      <c r="H111" s="195">
        <v>0</v>
      </c>
      <c r="I111" s="195">
        <v>0</v>
      </c>
      <c r="J111" s="195">
        <v>0</v>
      </c>
      <c r="K111" s="195">
        <v>0</v>
      </c>
      <c r="L111" s="195">
        <v>0</v>
      </c>
      <c r="M111" s="195">
        <v>0</v>
      </c>
      <c r="N111" s="238">
        <v>0</v>
      </c>
      <c r="O111" s="195">
        <v>0</v>
      </c>
      <c r="P111" s="195">
        <v>0</v>
      </c>
      <c r="Q111" s="195">
        <v>0</v>
      </c>
      <c r="R111" s="195">
        <v>0</v>
      </c>
      <c r="S111" s="195">
        <v>0</v>
      </c>
      <c r="T111" s="195">
        <v>0</v>
      </c>
      <c r="U111" s="195">
        <v>0</v>
      </c>
      <c r="V111" s="195">
        <v>0</v>
      </c>
      <c r="W111" s="195">
        <v>0</v>
      </c>
      <c r="X111" s="195">
        <v>0</v>
      </c>
      <c r="Y111" s="238">
        <v>0</v>
      </c>
      <c r="Z111" s="266">
        <v>0</v>
      </c>
      <c r="AA111" s="266">
        <v>0</v>
      </c>
      <c r="AB111" s="266">
        <v>0</v>
      </c>
      <c r="AC111" s="266">
        <v>0</v>
      </c>
      <c r="AD111" s="266">
        <v>0</v>
      </c>
      <c r="AE111" s="266">
        <v>0</v>
      </c>
      <c r="AF111" s="266">
        <v>0</v>
      </c>
      <c r="AG111" s="266">
        <v>0</v>
      </c>
      <c r="AH111" s="266">
        <v>0</v>
      </c>
      <c r="AI111" s="266">
        <v>0</v>
      </c>
      <c r="AJ111" s="267">
        <v>0</v>
      </c>
      <c r="AK111" s="195">
        <v>1.9344799999999999E-2</v>
      </c>
      <c r="AL111" s="195">
        <v>1.8384600000000001E-2</v>
      </c>
      <c r="AM111" s="195">
        <v>2.0736000000000001E-2</v>
      </c>
      <c r="AN111" s="195">
        <v>2.3339800000000001E-2</v>
      </c>
      <c r="AO111" s="195">
        <v>2.2895599999999999E-2</v>
      </c>
      <c r="AP111" s="195">
        <v>2.4056999999999999E-2</v>
      </c>
      <c r="AQ111" s="195">
        <v>2.4332099999999999E-2</v>
      </c>
      <c r="AR111" s="195">
        <v>2.0545399999999998E-2</v>
      </c>
      <c r="AS111" s="195">
        <v>2.5513500000000001E-2</v>
      </c>
      <c r="AT111" s="195">
        <v>2.5046200000000001E-2</v>
      </c>
      <c r="AU111" s="238">
        <v>2.3182500000000002E-2</v>
      </c>
      <c r="AV111" s="195">
        <v>0</v>
      </c>
      <c r="AW111" s="195">
        <v>0</v>
      </c>
      <c r="AX111" s="195">
        <v>0</v>
      </c>
      <c r="AY111" s="195">
        <v>0</v>
      </c>
      <c r="AZ111" s="195">
        <v>0</v>
      </c>
      <c r="BA111" s="195">
        <v>0</v>
      </c>
      <c r="BB111" s="195">
        <v>1</v>
      </c>
      <c r="BC111" s="195">
        <v>2</v>
      </c>
      <c r="BD111" s="195">
        <v>0</v>
      </c>
      <c r="BE111" s="195">
        <v>1</v>
      </c>
      <c r="BF111" s="238">
        <v>1</v>
      </c>
      <c r="BG111" s="195">
        <f t="shared" si="44"/>
        <v>0</v>
      </c>
      <c r="BH111" s="195">
        <f t="shared" si="37"/>
        <v>0</v>
      </c>
      <c r="BI111" s="195">
        <f t="shared" si="45"/>
        <v>0</v>
      </c>
      <c r="BJ111" s="195">
        <f t="shared" si="38"/>
        <v>0</v>
      </c>
      <c r="BK111" s="195">
        <f t="shared" si="39"/>
        <v>0</v>
      </c>
      <c r="BL111" s="195">
        <f t="shared" si="40"/>
        <v>0</v>
      </c>
      <c r="BM111" s="195">
        <f t="shared" si="41"/>
        <v>1</v>
      </c>
      <c r="BN111" s="195">
        <f t="shared" si="42"/>
        <v>1</v>
      </c>
      <c r="BO111" s="195">
        <f t="shared" si="43"/>
        <v>0</v>
      </c>
      <c r="BP111" s="195">
        <f t="shared" si="35"/>
        <v>1</v>
      </c>
      <c r="BQ111" s="195">
        <f t="shared" si="36"/>
        <v>1</v>
      </c>
      <c r="BR111" s="239">
        <v>165</v>
      </c>
      <c r="BS111" s="195">
        <v>144</v>
      </c>
      <c r="BT111" s="195">
        <v>65</v>
      </c>
      <c r="BU111" s="195">
        <v>102</v>
      </c>
      <c r="BV111" s="195">
        <v>81</v>
      </c>
      <c r="BW111" s="195">
        <v>61</v>
      </c>
      <c r="BX111" s="195">
        <v>34</v>
      </c>
      <c r="BY111" s="195">
        <v>67</v>
      </c>
      <c r="BZ111" s="195">
        <v>61</v>
      </c>
      <c r="CA111" s="195">
        <v>228</v>
      </c>
      <c r="CB111" s="238">
        <v>84</v>
      </c>
      <c r="CC111" s="195">
        <v>1078</v>
      </c>
      <c r="CD111" s="195">
        <v>745</v>
      </c>
      <c r="CE111" s="195">
        <v>410</v>
      </c>
      <c r="CF111" s="195">
        <v>646</v>
      </c>
      <c r="CG111" s="195">
        <v>493</v>
      </c>
      <c r="CH111" s="195">
        <v>282</v>
      </c>
      <c r="CI111" s="195">
        <v>191</v>
      </c>
      <c r="CJ111" s="195">
        <v>291</v>
      </c>
      <c r="CK111" s="195">
        <v>227</v>
      </c>
      <c r="CL111" s="195">
        <v>493</v>
      </c>
      <c r="CM111" s="238">
        <v>455</v>
      </c>
      <c r="CN111" s="292">
        <f t="shared" si="46"/>
        <v>0.15306122448979592</v>
      </c>
      <c r="CO111" s="292">
        <f t="shared" si="46"/>
        <v>0.19328859060402684</v>
      </c>
      <c r="CP111" s="292">
        <f t="shared" si="46"/>
        <v>0.15853658536585366</v>
      </c>
      <c r="CQ111" s="292">
        <f t="shared" si="46"/>
        <v>0.15789473684210525</v>
      </c>
      <c r="CR111" s="292">
        <f t="shared" si="46"/>
        <v>0.1643002028397566</v>
      </c>
      <c r="CS111" s="292">
        <f t="shared" si="46"/>
        <v>0.21631205673758866</v>
      </c>
      <c r="CT111" s="292">
        <f t="shared" si="46"/>
        <v>0.17801047120418848</v>
      </c>
      <c r="CU111" s="292">
        <f t="shared" si="46"/>
        <v>0.23024054982817868</v>
      </c>
      <c r="CV111" s="292">
        <f t="shared" si="46"/>
        <v>0.2687224669603524</v>
      </c>
      <c r="CW111" s="292">
        <f t="shared" si="46"/>
        <v>0.46247464503042596</v>
      </c>
      <c r="CX111" s="292">
        <f t="shared" si="46"/>
        <v>0.18461538461538463</v>
      </c>
      <c r="CY111" s="239"/>
      <c r="DJ111" s="239"/>
      <c r="DU111" s="239"/>
      <c r="EE111" s="238"/>
      <c r="EP111" s="238"/>
      <c r="FA111" s="238"/>
    </row>
    <row r="112" spans="1:157" x14ac:dyDescent="0.2">
      <c r="A112" s="260" t="s">
        <v>3723</v>
      </c>
      <c r="B112" s="192" t="s">
        <v>4098</v>
      </c>
      <c r="C112" s="261" t="s">
        <v>173</v>
      </c>
      <c r="D112" s="195">
        <v>0</v>
      </c>
      <c r="E112" s="195">
        <v>0</v>
      </c>
      <c r="G112" s="195">
        <v>0</v>
      </c>
      <c r="H112" s="195">
        <v>0</v>
      </c>
      <c r="I112" s="195">
        <v>0</v>
      </c>
      <c r="J112" s="195">
        <v>0</v>
      </c>
      <c r="K112" s="195">
        <v>0</v>
      </c>
      <c r="L112" s="195">
        <v>0</v>
      </c>
      <c r="M112" s="195">
        <v>0</v>
      </c>
      <c r="N112" s="238">
        <v>0</v>
      </c>
      <c r="O112" s="195">
        <v>0</v>
      </c>
      <c r="P112" s="195">
        <v>0</v>
      </c>
      <c r="R112" s="195">
        <v>0</v>
      </c>
      <c r="S112" s="195">
        <v>0</v>
      </c>
      <c r="T112" s="195">
        <v>0</v>
      </c>
      <c r="U112" s="195">
        <v>0</v>
      </c>
      <c r="V112" s="195">
        <v>0</v>
      </c>
      <c r="W112" s="195">
        <v>0</v>
      </c>
      <c r="X112" s="195">
        <v>0</v>
      </c>
      <c r="Y112" s="238">
        <v>1</v>
      </c>
      <c r="Z112" s="266">
        <v>0</v>
      </c>
      <c r="AA112" s="266">
        <v>0</v>
      </c>
      <c r="AB112" s="266"/>
      <c r="AC112" s="266">
        <v>0</v>
      </c>
      <c r="AD112" s="266">
        <v>0</v>
      </c>
      <c r="AE112" s="266">
        <v>0</v>
      </c>
      <c r="AF112" s="266">
        <v>0</v>
      </c>
      <c r="AG112" s="266">
        <v>0</v>
      </c>
      <c r="AH112" s="266">
        <v>0</v>
      </c>
      <c r="AI112" s="266">
        <v>0</v>
      </c>
      <c r="AJ112" s="267">
        <v>0</v>
      </c>
      <c r="AK112" s="195">
        <v>3.61239E-2</v>
      </c>
      <c r="AL112" s="195">
        <v>3.7138699999999997E-2</v>
      </c>
      <c r="AN112" s="195">
        <v>3.0550399999999998E-2</v>
      </c>
      <c r="AO112" s="195">
        <v>3.5317599999999998E-2</v>
      </c>
      <c r="AP112" s="195">
        <v>3.6174499999999998E-2</v>
      </c>
      <c r="AQ112" s="195">
        <v>3.7607099999999997E-2</v>
      </c>
      <c r="AR112" s="195">
        <v>3.5909299999999998E-2</v>
      </c>
      <c r="AS112" s="195">
        <v>3.5657899999999999E-2</v>
      </c>
      <c r="AT112" s="195">
        <v>3.6848800000000001E-2</v>
      </c>
      <c r="AU112" s="238">
        <v>3.3110599999999997E-2</v>
      </c>
      <c r="AV112" s="195">
        <v>0</v>
      </c>
      <c r="AW112" s="195">
        <v>0</v>
      </c>
      <c r="AY112" s="195">
        <v>0</v>
      </c>
      <c r="AZ112" s="195">
        <v>0</v>
      </c>
      <c r="BA112" s="195">
        <v>0</v>
      </c>
      <c r="BB112" s="195">
        <v>0</v>
      </c>
      <c r="BC112" s="195">
        <v>0</v>
      </c>
      <c r="BD112" s="195">
        <v>0</v>
      </c>
      <c r="BE112" s="195">
        <v>0</v>
      </c>
      <c r="BF112" s="238">
        <v>2</v>
      </c>
      <c r="BG112" s="195">
        <f t="shared" si="44"/>
        <v>0</v>
      </c>
      <c r="BH112" s="195">
        <f t="shared" si="37"/>
        <v>0</v>
      </c>
      <c r="BJ112" s="195">
        <f t="shared" si="38"/>
        <v>0</v>
      </c>
      <c r="BK112" s="195">
        <f t="shared" si="39"/>
        <v>0</v>
      </c>
      <c r="BL112" s="195">
        <f t="shared" si="40"/>
        <v>0</v>
      </c>
      <c r="BM112" s="195">
        <f t="shared" si="41"/>
        <v>0</v>
      </c>
      <c r="BN112" s="195">
        <f t="shared" si="42"/>
        <v>0</v>
      </c>
      <c r="BO112" s="195">
        <f t="shared" si="43"/>
        <v>0</v>
      </c>
      <c r="BP112" s="195">
        <f t="shared" si="35"/>
        <v>0</v>
      </c>
      <c r="BQ112" s="195">
        <f t="shared" si="36"/>
        <v>1</v>
      </c>
      <c r="BR112" s="239">
        <v>63</v>
      </c>
      <c r="BS112" s="195">
        <v>54</v>
      </c>
      <c r="BT112" s="195">
        <v>44</v>
      </c>
      <c r="BU112" s="195">
        <v>58</v>
      </c>
      <c r="BV112" s="195">
        <v>79</v>
      </c>
      <c r="BW112" s="195">
        <v>54</v>
      </c>
      <c r="BX112" s="195">
        <v>62</v>
      </c>
      <c r="BY112" s="195">
        <v>92</v>
      </c>
      <c r="BZ112" s="195">
        <v>101</v>
      </c>
      <c r="CA112" s="195">
        <v>80</v>
      </c>
      <c r="CB112" s="238">
        <v>135</v>
      </c>
      <c r="CC112" s="195">
        <v>797</v>
      </c>
      <c r="CD112" s="195">
        <v>952</v>
      </c>
      <c r="CE112" s="195">
        <v>1034</v>
      </c>
      <c r="CF112" s="195">
        <v>1042</v>
      </c>
      <c r="CG112" s="195">
        <v>1177</v>
      </c>
      <c r="CH112" s="195">
        <v>999</v>
      </c>
      <c r="CI112" s="195">
        <v>985</v>
      </c>
      <c r="CJ112" s="195">
        <v>999</v>
      </c>
      <c r="CK112" s="195">
        <v>1036</v>
      </c>
      <c r="CL112" s="195">
        <v>768</v>
      </c>
      <c r="CM112" s="238">
        <v>821</v>
      </c>
      <c r="CN112" s="292">
        <f t="shared" si="46"/>
        <v>7.9046424090338768E-2</v>
      </c>
      <c r="CO112" s="292">
        <f t="shared" si="46"/>
        <v>5.6722689075630252E-2</v>
      </c>
      <c r="CP112" s="292">
        <f t="shared" si="46"/>
        <v>4.2553191489361701E-2</v>
      </c>
      <c r="CQ112" s="292">
        <f t="shared" si="46"/>
        <v>5.5662188099808059E-2</v>
      </c>
      <c r="CR112" s="292">
        <f t="shared" si="46"/>
        <v>6.7119796091758707E-2</v>
      </c>
      <c r="CS112" s="292">
        <f t="shared" si="46"/>
        <v>5.4054054054054057E-2</v>
      </c>
      <c r="CT112" s="292">
        <f t="shared" si="46"/>
        <v>6.2944162436548226E-2</v>
      </c>
      <c r="CU112" s="292">
        <f t="shared" si="46"/>
        <v>9.2092092092092098E-2</v>
      </c>
      <c r="CV112" s="292">
        <f t="shared" si="46"/>
        <v>9.749034749034749E-2</v>
      </c>
      <c r="CW112" s="292">
        <f t="shared" si="46"/>
        <v>0.10416666666666667</v>
      </c>
      <c r="CX112" s="292">
        <f t="shared" si="46"/>
        <v>0.16443361753958588</v>
      </c>
      <c r="CY112" s="239"/>
      <c r="DJ112" s="239"/>
      <c r="DU112" s="239"/>
      <c r="EE112" s="238"/>
      <c r="EP112" s="238"/>
      <c r="FA112" s="238"/>
    </row>
    <row r="113" spans="1:157" x14ac:dyDescent="0.2">
      <c r="A113" s="260" t="s">
        <v>3725</v>
      </c>
      <c r="B113" s="192" t="s">
        <v>1752</v>
      </c>
      <c r="C113" s="261" t="s">
        <v>173</v>
      </c>
      <c r="D113" s="195">
        <v>0</v>
      </c>
      <c r="E113" s="195">
        <v>0</v>
      </c>
      <c r="F113" s="195">
        <v>0</v>
      </c>
      <c r="G113" s="195">
        <v>0</v>
      </c>
      <c r="H113" s="195">
        <v>0</v>
      </c>
      <c r="I113" s="195">
        <v>0</v>
      </c>
      <c r="J113" s="195">
        <v>0</v>
      </c>
      <c r="K113" s="195">
        <v>0</v>
      </c>
      <c r="L113" s="195">
        <v>0</v>
      </c>
      <c r="M113" s="195">
        <v>0</v>
      </c>
      <c r="N113" s="238">
        <v>0</v>
      </c>
      <c r="O113" s="195">
        <v>0</v>
      </c>
      <c r="P113" s="195">
        <v>0</v>
      </c>
      <c r="Q113" s="195">
        <v>0</v>
      </c>
      <c r="R113" s="195">
        <v>0</v>
      </c>
      <c r="S113" s="195">
        <v>0</v>
      </c>
      <c r="T113" s="195">
        <v>0</v>
      </c>
      <c r="U113" s="195">
        <v>0</v>
      </c>
      <c r="V113" s="195">
        <v>0</v>
      </c>
      <c r="W113" s="195">
        <v>0</v>
      </c>
      <c r="X113" s="195">
        <v>0</v>
      </c>
      <c r="Y113" s="238">
        <v>0</v>
      </c>
      <c r="Z113" s="266">
        <v>0</v>
      </c>
      <c r="AA113" s="266">
        <v>0</v>
      </c>
      <c r="AB113" s="266">
        <v>0</v>
      </c>
      <c r="AC113" s="266">
        <v>0</v>
      </c>
      <c r="AD113" s="266">
        <v>0</v>
      </c>
      <c r="AE113" s="266">
        <v>0</v>
      </c>
      <c r="AF113" s="266">
        <v>0</v>
      </c>
      <c r="AG113" s="266">
        <v>0</v>
      </c>
      <c r="AH113" s="266">
        <v>0</v>
      </c>
      <c r="AI113" s="266">
        <v>0</v>
      </c>
      <c r="AJ113" s="267">
        <v>1</v>
      </c>
      <c r="AK113" s="195">
        <v>2.0105899999999999E-2</v>
      </c>
      <c r="AL113" s="195">
        <v>2.09477E-2</v>
      </c>
      <c r="AM113" s="195">
        <v>2.0968000000000001E-2</v>
      </c>
      <c r="AN113" s="195">
        <v>2.1873199999999999E-2</v>
      </c>
      <c r="AO113" s="195">
        <v>6.4130000000000006E-2</v>
      </c>
      <c r="AP113" s="195">
        <v>2.2063800000000001E-2</v>
      </c>
      <c r="AQ113" s="195">
        <v>2.4060999999999999E-2</v>
      </c>
      <c r="AR113" s="195">
        <v>2.4970099999999999E-2</v>
      </c>
      <c r="AS113" s="195">
        <v>2.44703E-2</v>
      </c>
      <c r="AT113" s="195">
        <v>2.6324400000000001E-2</v>
      </c>
      <c r="AU113" s="238">
        <v>2.7308499999999999E-2</v>
      </c>
      <c r="AV113" s="195">
        <v>0</v>
      </c>
      <c r="AW113" s="195">
        <v>0</v>
      </c>
      <c r="AX113" s="195">
        <v>0</v>
      </c>
      <c r="AY113" s="195">
        <v>0</v>
      </c>
      <c r="AZ113" s="195">
        <v>0</v>
      </c>
      <c r="BA113" s="195">
        <v>0</v>
      </c>
      <c r="BB113" s="195">
        <v>0</v>
      </c>
      <c r="BC113" s="195">
        <v>0</v>
      </c>
      <c r="BD113" s="195">
        <v>2</v>
      </c>
      <c r="BE113" s="195">
        <v>2</v>
      </c>
      <c r="BF113" s="238">
        <v>0</v>
      </c>
      <c r="BG113" s="195">
        <f t="shared" si="44"/>
        <v>0</v>
      </c>
      <c r="BH113" s="195">
        <f t="shared" si="37"/>
        <v>0</v>
      </c>
      <c r="BI113" s="195">
        <f t="shared" si="45"/>
        <v>0</v>
      </c>
      <c r="BJ113" s="195">
        <f t="shared" si="38"/>
        <v>0</v>
      </c>
      <c r="BK113" s="195">
        <f t="shared" si="39"/>
        <v>0</v>
      </c>
      <c r="BL113" s="195">
        <f t="shared" si="40"/>
        <v>0</v>
      </c>
      <c r="BM113" s="195">
        <f t="shared" si="41"/>
        <v>0</v>
      </c>
      <c r="BN113" s="195">
        <f t="shared" si="42"/>
        <v>0</v>
      </c>
      <c r="BO113" s="195">
        <f t="shared" si="43"/>
        <v>1</v>
      </c>
      <c r="BP113" s="195">
        <f t="shared" si="35"/>
        <v>1</v>
      </c>
      <c r="BQ113" s="195">
        <f t="shared" si="36"/>
        <v>0</v>
      </c>
      <c r="BR113" s="239">
        <v>9</v>
      </c>
      <c r="BS113" s="195">
        <v>16</v>
      </c>
      <c r="BT113" s="195">
        <v>11</v>
      </c>
      <c r="BU113" s="195">
        <v>8</v>
      </c>
      <c r="BV113" s="195">
        <v>34</v>
      </c>
      <c r="BW113" s="195">
        <v>13</v>
      </c>
      <c r="BX113" s="195">
        <v>13</v>
      </c>
      <c r="BY113" s="195">
        <v>32</v>
      </c>
      <c r="BZ113" s="195">
        <v>16</v>
      </c>
      <c r="CA113" s="195">
        <v>11</v>
      </c>
      <c r="CB113" s="238">
        <v>19</v>
      </c>
      <c r="CC113" s="195">
        <v>76</v>
      </c>
      <c r="CD113" s="195">
        <v>114</v>
      </c>
      <c r="CE113" s="195">
        <v>87</v>
      </c>
      <c r="CF113" s="195">
        <v>79</v>
      </c>
      <c r="CG113" s="195">
        <v>200</v>
      </c>
      <c r="CH113" s="195">
        <v>176</v>
      </c>
      <c r="CI113" s="195">
        <v>100</v>
      </c>
      <c r="CJ113" s="195">
        <v>133</v>
      </c>
      <c r="CK113" s="195">
        <v>114</v>
      </c>
      <c r="CL113" s="195">
        <v>98</v>
      </c>
      <c r="CM113" s="238">
        <v>116</v>
      </c>
      <c r="CN113" s="292">
        <f t="shared" si="46"/>
        <v>0.11842105263157894</v>
      </c>
      <c r="CO113" s="292">
        <f t="shared" si="46"/>
        <v>0.14035087719298245</v>
      </c>
      <c r="CP113" s="292">
        <f t="shared" si="46"/>
        <v>0.12643678160919541</v>
      </c>
      <c r="CQ113" s="292">
        <f t="shared" si="46"/>
        <v>0.10126582278481013</v>
      </c>
      <c r="CR113" s="292">
        <f t="shared" si="46"/>
        <v>0.17</v>
      </c>
      <c r="CS113" s="292">
        <f t="shared" si="46"/>
        <v>7.3863636363636367E-2</v>
      </c>
      <c r="CT113" s="292">
        <f t="shared" si="46"/>
        <v>0.13</v>
      </c>
      <c r="CU113" s="292">
        <f t="shared" si="46"/>
        <v>0.24060150375939848</v>
      </c>
      <c r="CV113" s="292">
        <f t="shared" si="46"/>
        <v>0.14035087719298245</v>
      </c>
      <c r="CW113" s="292">
        <f t="shared" si="46"/>
        <v>0.11224489795918367</v>
      </c>
      <c r="CX113" s="292">
        <f t="shared" si="46"/>
        <v>0.16379310344827586</v>
      </c>
      <c r="CY113" s="239"/>
      <c r="DJ113" s="239"/>
      <c r="DU113" s="239"/>
      <c r="EE113" s="238"/>
      <c r="EP113" s="238"/>
      <c r="FA113" s="238"/>
    </row>
    <row r="114" spans="1:157" x14ac:dyDescent="0.2">
      <c r="A114" s="260" t="s">
        <v>4060</v>
      </c>
      <c r="B114" s="192" t="s">
        <v>3911</v>
      </c>
      <c r="C114" s="261" t="s">
        <v>173</v>
      </c>
      <c r="D114" s="195">
        <v>0</v>
      </c>
      <c r="E114" s="195">
        <v>0</v>
      </c>
      <c r="F114" s="195">
        <v>0</v>
      </c>
      <c r="G114" s="195">
        <v>0</v>
      </c>
      <c r="H114" s="195">
        <v>0</v>
      </c>
      <c r="I114" s="195">
        <v>0</v>
      </c>
      <c r="J114" s="195">
        <v>0</v>
      </c>
      <c r="K114" s="195">
        <v>0</v>
      </c>
      <c r="L114" s="195">
        <v>0</v>
      </c>
      <c r="M114" s="195">
        <v>1</v>
      </c>
      <c r="N114" s="238">
        <v>1</v>
      </c>
      <c r="O114" s="195">
        <v>0</v>
      </c>
      <c r="P114" s="195">
        <v>0</v>
      </c>
      <c r="Q114" s="195">
        <v>0</v>
      </c>
      <c r="R114" s="195">
        <v>0</v>
      </c>
      <c r="S114" s="195">
        <v>0</v>
      </c>
      <c r="T114" s="195">
        <v>0</v>
      </c>
      <c r="U114" s="195">
        <v>0</v>
      </c>
      <c r="V114" s="195">
        <v>0</v>
      </c>
      <c r="W114" s="195">
        <v>0</v>
      </c>
      <c r="X114" s="195">
        <v>0</v>
      </c>
      <c r="Y114" s="238">
        <v>0</v>
      </c>
      <c r="Z114" s="266">
        <v>0</v>
      </c>
      <c r="AA114" s="266">
        <v>0</v>
      </c>
      <c r="AB114" s="266">
        <v>0</v>
      </c>
      <c r="AC114" s="266">
        <v>0</v>
      </c>
      <c r="AD114" s="266">
        <v>0</v>
      </c>
      <c r="AE114" s="266">
        <v>0</v>
      </c>
      <c r="AF114" s="266">
        <v>0</v>
      </c>
      <c r="AG114" s="266">
        <v>0</v>
      </c>
      <c r="AH114" s="266">
        <v>0</v>
      </c>
      <c r="AI114" s="266">
        <v>1</v>
      </c>
      <c r="AJ114" s="267">
        <v>1</v>
      </c>
      <c r="AK114" s="195">
        <v>2.10254E-2</v>
      </c>
      <c r="AL114" s="195">
        <v>2.1981400000000002E-2</v>
      </c>
      <c r="AM114" s="195">
        <v>2.20255E-2</v>
      </c>
      <c r="AN114" s="195">
        <v>2.2224799999999999E-2</v>
      </c>
      <c r="AO114" s="195">
        <v>2.0321499999999999E-2</v>
      </c>
      <c r="AP114" s="195">
        <v>2.0120200000000001E-2</v>
      </c>
      <c r="AQ114" s="195">
        <v>2.08991E-2</v>
      </c>
      <c r="AR114" s="195">
        <v>2.2147300000000002E-2</v>
      </c>
      <c r="AS114" s="195">
        <v>2.1114999999999998E-2</v>
      </c>
      <c r="AT114" s="195">
        <v>2.36933E-2</v>
      </c>
      <c r="AU114" s="238">
        <v>2.4014799999999999E-2</v>
      </c>
      <c r="AV114" s="195">
        <v>1</v>
      </c>
      <c r="AW114" s="195">
        <v>1</v>
      </c>
      <c r="AX114" s="195">
        <v>1</v>
      </c>
      <c r="AY114" s="195">
        <v>1</v>
      </c>
      <c r="AZ114" s="195">
        <v>1</v>
      </c>
      <c r="BA114" s="195">
        <v>1</v>
      </c>
      <c r="BB114" s="195">
        <v>5</v>
      </c>
      <c r="BC114" s="195">
        <v>2</v>
      </c>
      <c r="BD114" s="195">
        <v>2</v>
      </c>
      <c r="BE114" s="195">
        <v>1</v>
      </c>
      <c r="BF114" s="238">
        <v>1</v>
      </c>
      <c r="BG114" s="195">
        <f t="shared" si="44"/>
        <v>1</v>
      </c>
      <c r="BH114" s="195">
        <f t="shared" si="37"/>
        <v>1</v>
      </c>
      <c r="BI114" s="195">
        <f t="shared" si="45"/>
        <v>1</v>
      </c>
      <c r="BJ114" s="195">
        <f t="shared" si="38"/>
        <v>1</v>
      </c>
      <c r="BK114" s="195">
        <f t="shared" si="39"/>
        <v>1</v>
      </c>
      <c r="BL114" s="195">
        <f t="shared" si="40"/>
        <v>1</v>
      </c>
      <c r="BM114" s="195">
        <f t="shared" si="41"/>
        <v>1</v>
      </c>
      <c r="BN114" s="195">
        <f t="shared" si="42"/>
        <v>1</v>
      </c>
      <c r="BO114" s="195">
        <f t="shared" si="43"/>
        <v>1</v>
      </c>
      <c r="BP114" s="195">
        <f t="shared" si="35"/>
        <v>1</v>
      </c>
      <c r="BQ114" s="195">
        <f t="shared" si="36"/>
        <v>1</v>
      </c>
      <c r="BR114" s="239"/>
      <c r="CY114" s="239"/>
      <c r="DH114" s="195">
        <v>1</v>
      </c>
      <c r="DI114" s="195">
        <v>1</v>
      </c>
      <c r="DJ114" s="239"/>
      <c r="DS114" s="195">
        <v>0</v>
      </c>
      <c r="DT114" s="195">
        <v>0</v>
      </c>
      <c r="DU114" s="239"/>
      <c r="ED114" s="195">
        <v>1</v>
      </c>
      <c r="EE114" s="238">
        <v>1</v>
      </c>
      <c r="EO114" s="195">
        <v>7.1716699999999994E-2</v>
      </c>
      <c r="EP114" s="238">
        <v>5.8695700000000003E-2</v>
      </c>
      <c r="EZ114" s="195">
        <v>0</v>
      </c>
      <c r="FA114" s="238">
        <v>0</v>
      </c>
    </row>
    <row r="115" spans="1:157" x14ac:dyDescent="0.2">
      <c r="A115" s="260" t="s">
        <v>3731</v>
      </c>
      <c r="B115" s="192" t="s">
        <v>1838</v>
      </c>
      <c r="C115" s="261" t="s">
        <v>173</v>
      </c>
      <c r="D115" s="195">
        <v>0</v>
      </c>
      <c r="E115" s="195">
        <v>0</v>
      </c>
      <c r="F115" s="195">
        <v>0</v>
      </c>
      <c r="G115" s="195">
        <v>0</v>
      </c>
      <c r="H115" s="195">
        <v>0</v>
      </c>
      <c r="I115" s="195">
        <v>0</v>
      </c>
      <c r="J115" s="195">
        <v>0</v>
      </c>
      <c r="K115" s="195">
        <v>0</v>
      </c>
      <c r="L115" s="195">
        <v>0</v>
      </c>
      <c r="M115" s="195">
        <v>0</v>
      </c>
      <c r="N115" s="238">
        <v>0</v>
      </c>
      <c r="O115" s="195">
        <v>0</v>
      </c>
      <c r="P115" s="195">
        <v>0</v>
      </c>
      <c r="Q115" s="195">
        <v>0</v>
      </c>
      <c r="R115" s="195">
        <v>0</v>
      </c>
      <c r="S115" s="195">
        <v>0</v>
      </c>
      <c r="T115" s="195">
        <v>0</v>
      </c>
      <c r="U115" s="195">
        <v>0</v>
      </c>
      <c r="V115" s="195">
        <v>0</v>
      </c>
      <c r="W115" s="195">
        <v>0</v>
      </c>
      <c r="X115" s="195">
        <v>0</v>
      </c>
      <c r="Y115" s="238">
        <v>0</v>
      </c>
      <c r="Z115" s="266">
        <v>0</v>
      </c>
      <c r="AA115" s="266">
        <v>0</v>
      </c>
      <c r="AB115" s="266">
        <v>0</v>
      </c>
      <c r="AC115" s="266">
        <v>0</v>
      </c>
      <c r="AD115" s="266">
        <v>0</v>
      </c>
      <c r="AE115" s="266">
        <v>0</v>
      </c>
      <c r="AF115" s="266">
        <v>0</v>
      </c>
      <c r="AG115" s="266">
        <v>0</v>
      </c>
      <c r="AH115" s="266">
        <v>0</v>
      </c>
      <c r="AI115" s="266">
        <v>0</v>
      </c>
      <c r="AJ115" s="267">
        <v>0</v>
      </c>
      <c r="AK115" s="195">
        <v>2.0930600000000001E-2</v>
      </c>
      <c r="AL115" s="195">
        <v>2.0992299999999998E-2</v>
      </c>
      <c r="AM115" s="195">
        <v>2.1112800000000001E-2</v>
      </c>
      <c r="AN115" s="195">
        <v>2.03348E-2</v>
      </c>
      <c r="AO115" s="195">
        <v>1.9913699999999999E-2</v>
      </c>
      <c r="AP115" s="195">
        <v>2.1913999999999999E-2</v>
      </c>
      <c r="AQ115" s="195">
        <v>2.0096699999999999E-2</v>
      </c>
      <c r="AR115" s="195">
        <v>1.96811E-2</v>
      </c>
      <c r="AS115" s="195">
        <v>1.8701200000000001E-2</v>
      </c>
      <c r="AT115" s="195">
        <v>2.85791E-2</v>
      </c>
      <c r="AU115" s="238">
        <v>2.77156E-2</v>
      </c>
      <c r="AV115" s="195">
        <v>0</v>
      </c>
      <c r="AW115" s="195">
        <v>0</v>
      </c>
      <c r="AX115" s="195">
        <v>0</v>
      </c>
      <c r="AY115" s="195">
        <v>0</v>
      </c>
      <c r="AZ115" s="195">
        <v>0</v>
      </c>
      <c r="BA115" s="195">
        <v>0</v>
      </c>
      <c r="BB115" s="195">
        <v>0</v>
      </c>
      <c r="BC115" s="195">
        <v>0</v>
      </c>
      <c r="BD115" s="195">
        <v>2</v>
      </c>
      <c r="BE115" s="195">
        <v>5</v>
      </c>
      <c r="BF115" s="238">
        <v>4</v>
      </c>
      <c r="BG115" s="195">
        <f t="shared" si="44"/>
        <v>0</v>
      </c>
      <c r="BH115" s="195">
        <f t="shared" si="37"/>
        <v>0</v>
      </c>
      <c r="BI115" s="195">
        <f t="shared" si="45"/>
        <v>0</v>
      </c>
      <c r="BJ115" s="195">
        <f t="shared" si="38"/>
        <v>0</v>
      </c>
      <c r="BK115" s="195">
        <f t="shared" si="39"/>
        <v>0</v>
      </c>
      <c r="BL115" s="195">
        <f t="shared" si="40"/>
        <v>0</v>
      </c>
      <c r="BM115" s="195">
        <f t="shared" si="41"/>
        <v>0</v>
      </c>
      <c r="BN115" s="195">
        <f t="shared" si="42"/>
        <v>0</v>
      </c>
      <c r="BO115" s="195">
        <f t="shared" si="43"/>
        <v>1</v>
      </c>
      <c r="BP115" s="195">
        <f t="shared" si="35"/>
        <v>1</v>
      </c>
      <c r="BQ115" s="195">
        <f t="shared" si="36"/>
        <v>1</v>
      </c>
      <c r="BR115" s="239">
        <v>7</v>
      </c>
      <c r="BS115" s="195">
        <v>12</v>
      </c>
      <c r="BT115" s="195">
        <v>17</v>
      </c>
      <c r="BU115" s="195">
        <v>59</v>
      </c>
      <c r="BV115" s="195">
        <v>36</v>
      </c>
      <c r="BW115" s="195">
        <v>38</v>
      </c>
      <c r="BX115" s="195">
        <v>27</v>
      </c>
      <c r="BY115" s="195">
        <v>34</v>
      </c>
      <c r="BZ115" s="195">
        <v>16</v>
      </c>
      <c r="CA115" s="195">
        <v>30</v>
      </c>
      <c r="CB115" s="238">
        <v>31</v>
      </c>
      <c r="CC115" s="195">
        <v>90</v>
      </c>
      <c r="CD115" s="195">
        <v>125</v>
      </c>
      <c r="CE115" s="195">
        <v>230</v>
      </c>
      <c r="CF115" s="195">
        <v>289</v>
      </c>
      <c r="CG115" s="195">
        <v>261</v>
      </c>
      <c r="CH115" s="195">
        <v>288</v>
      </c>
      <c r="CI115" s="195">
        <v>236</v>
      </c>
      <c r="CJ115" s="195">
        <v>257</v>
      </c>
      <c r="CK115" s="195">
        <v>244</v>
      </c>
      <c r="CL115" s="195">
        <v>203</v>
      </c>
      <c r="CM115" s="238">
        <v>180</v>
      </c>
      <c r="CN115" s="292">
        <f t="shared" ref="CN115:CX130" si="47">IF(CC115,BR115/CC115,0)</f>
        <v>7.7777777777777779E-2</v>
      </c>
      <c r="CO115" s="292">
        <f t="shared" si="47"/>
        <v>9.6000000000000002E-2</v>
      </c>
      <c r="CP115" s="292">
        <f t="shared" si="47"/>
        <v>7.3913043478260873E-2</v>
      </c>
      <c r="CQ115" s="292">
        <f t="shared" si="47"/>
        <v>0.20415224913494809</v>
      </c>
      <c r="CR115" s="292">
        <f t="shared" si="47"/>
        <v>0.13793103448275862</v>
      </c>
      <c r="CS115" s="292">
        <f t="shared" si="47"/>
        <v>0.13194444444444445</v>
      </c>
      <c r="CT115" s="292">
        <f t="shared" si="47"/>
        <v>0.11440677966101695</v>
      </c>
      <c r="CU115" s="292">
        <f t="shared" si="47"/>
        <v>0.13229571984435798</v>
      </c>
      <c r="CV115" s="292">
        <f t="shared" si="47"/>
        <v>6.5573770491803282E-2</v>
      </c>
      <c r="CW115" s="292">
        <f t="shared" si="47"/>
        <v>0.14778325123152711</v>
      </c>
      <c r="CX115" s="292">
        <f t="shared" si="47"/>
        <v>0.17222222222222222</v>
      </c>
      <c r="CY115" s="239"/>
      <c r="DJ115" s="239"/>
      <c r="DU115" s="239"/>
      <c r="EE115" s="238"/>
      <c r="EP115" s="238"/>
      <c r="FA115" s="238"/>
    </row>
    <row r="116" spans="1:157" x14ac:dyDescent="0.2">
      <c r="A116" s="260" t="s">
        <v>3732</v>
      </c>
      <c r="B116" s="192" t="s">
        <v>1622</v>
      </c>
      <c r="C116" s="261" t="s">
        <v>173</v>
      </c>
      <c r="F116" s="195">
        <v>0</v>
      </c>
      <c r="G116" s="195">
        <v>0</v>
      </c>
      <c r="H116" s="195">
        <v>0</v>
      </c>
      <c r="I116" s="195">
        <v>0</v>
      </c>
      <c r="J116" s="195">
        <v>0</v>
      </c>
      <c r="K116" s="195">
        <v>0</v>
      </c>
      <c r="L116" s="195">
        <v>0</v>
      </c>
      <c r="M116" s="195">
        <v>0</v>
      </c>
      <c r="N116" s="238">
        <v>0</v>
      </c>
      <c r="Q116" s="195">
        <v>0</v>
      </c>
      <c r="R116" s="195">
        <v>0</v>
      </c>
      <c r="S116" s="195">
        <v>0</v>
      </c>
      <c r="T116" s="195">
        <v>0</v>
      </c>
      <c r="U116" s="195">
        <v>0</v>
      </c>
      <c r="V116" s="195">
        <v>0</v>
      </c>
      <c r="W116" s="195">
        <v>0</v>
      </c>
      <c r="X116" s="195">
        <v>0</v>
      </c>
      <c r="Y116" s="238">
        <v>0</v>
      </c>
      <c r="Z116" s="266"/>
      <c r="AA116" s="266"/>
      <c r="AB116" s="266">
        <v>0</v>
      </c>
      <c r="AC116" s="266">
        <v>0</v>
      </c>
      <c r="AD116" s="266">
        <v>0</v>
      </c>
      <c r="AE116" s="266">
        <v>0</v>
      </c>
      <c r="AF116" s="266">
        <v>0</v>
      </c>
      <c r="AG116" s="266">
        <v>0</v>
      </c>
      <c r="AH116" s="266">
        <v>0</v>
      </c>
      <c r="AI116" s="266">
        <v>0</v>
      </c>
      <c r="AJ116" s="267">
        <v>0</v>
      </c>
      <c r="AM116" s="195">
        <v>2.5174200000000001E-2</v>
      </c>
      <c r="AN116" s="195">
        <v>2.46304E-2</v>
      </c>
      <c r="AO116" s="195">
        <v>2.3672700000000001E-2</v>
      </c>
      <c r="AP116" s="195">
        <v>2.48945E-2</v>
      </c>
      <c r="AQ116" s="195">
        <v>2.4542100000000001E-2</v>
      </c>
      <c r="AR116" s="195">
        <v>2.4625000000000001E-2</v>
      </c>
      <c r="AS116" s="195">
        <v>4.7087200000000003E-2</v>
      </c>
      <c r="AT116" s="195">
        <v>2.4301900000000001E-2</v>
      </c>
      <c r="AU116" s="238">
        <v>2.9146399999999999E-2</v>
      </c>
      <c r="AX116" s="195">
        <v>0</v>
      </c>
      <c r="AY116" s="195">
        <v>0</v>
      </c>
      <c r="AZ116" s="195">
        <v>0</v>
      </c>
      <c r="BA116" s="195">
        <v>1</v>
      </c>
      <c r="BB116" s="195">
        <v>0</v>
      </c>
      <c r="BC116" s="195">
        <v>0</v>
      </c>
      <c r="BD116" s="195">
        <v>0</v>
      </c>
      <c r="BE116" s="195">
        <v>0</v>
      </c>
      <c r="BF116" s="238">
        <v>0</v>
      </c>
      <c r="BI116" s="195">
        <f t="shared" si="45"/>
        <v>0</v>
      </c>
      <c r="BJ116" s="195">
        <f t="shared" si="38"/>
        <v>0</v>
      </c>
      <c r="BK116" s="195">
        <f t="shared" si="39"/>
        <v>0</v>
      </c>
      <c r="BL116" s="195">
        <f t="shared" si="40"/>
        <v>1</v>
      </c>
      <c r="BM116" s="195">
        <f t="shared" si="41"/>
        <v>0</v>
      </c>
      <c r="BN116" s="195">
        <f t="shared" si="42"/>
        <v>0</v>
      </c>
      <c r="BO116" s="195">
        <f t="shared" si="43"/>
        <v>0</v>
      </c>
      <c r="BP116" s="195">
        <f t="shared" si="35"/>
        <v>0</v>
      </c>
      <c r="BQ116" s="195">
        <f t="shared" si="36"/>
        <v>0</v>
      </c>
      <c r="BR116" s="239">
        <v>15</v>
      </c>
      <c r="BS116" s="195">
        <v>10</v>
      </c>
      <c r="BT116" s="195">
        <v>15</v>
      </c>
      <c r="BU116" s="195">
        <v>23</v>
      </c>
      <c r="BV116" s="195">
        <v>26</v>
      </c>
      <c r="BW116" s="195">
        <v>23</v>
      </c>
      <c r="BX116" s="195">
        <v>30</v>
      </c>
      <c r="BY116" s="195">
        <v>27</v>
      </c>
      <c r="BZ116" s="195">
        <v>115</v>
      </c>
      <c r="CA116" s="195">
        <v>32</v>
      </c>
      <c r="CB116" s="238">
        <v>31</v>
      </c>
      <c r="CC116" s="195">
        <v>164</v>
      </c>
      <c r="CD116" s="195">
        <v>180</v>
      </c>
      <c r="CE116" s="195">
        <v>170</v>
      </c>
      <c r="CF116" s="195">
        <v>240</v>
      </c>
      <c r="CG116" s="195">
        <v>220</v>
      </c>
      <c r="CH116" s="195">
        <v>244</v>
      </c>
      <c r="CI116" s="195">
        <v>189</v>
      </c>
      <c r="CJ116" s="195">
        <v>244</v>
      </c>
      <c r="CK116" s="195">
        <v>327</v>
      </c>
      <c r="CL116" s="195">
        <v>224</v>
      </c>
      <c r="CM116" s="238">
        <v>191</v>
      </c>
      <c r="CN116" s="292">
        <f t="shared" si="47"/>
        <v>9.1463414634146339E-2</v>
      </c>
      <c r="CO116" s="292">
        <f t="shared" si="47"/>
        <v>5.5555555555555552E-2</v>
      </c>
      <c r="CP116" s="292">
        <f t="shared" si="47"/>
        <v>8.8235294117647065E-2</v>
      </c>
      <c r="CQ116" s="292">
        <f t="shared" si="47"/>
        <v>9.583333333333334E-2</v>
      </c>
      <c r="CR116" s="292">
        <f t="shared" si="47"/>
        <v>0.11818181818181818</v>
      </c>
      <c r="CS116" s="292">
        <f t="shared" si="47"/>
        <v>9.4262295081967207E-2</v>
      </c>
      <c r="CT116" s="292">
        <f t="shared" si="47"/>
        <v>0.15873015873015872</v>
      </c>
      <c r="CU116" s="292">
        <f t="shared" si="47"/>
        <v>0.11065573770491803</v>
      </c>
      <c r="CV116" s="292">
        <f t="shared" si="47"/>
        <v>0.35168195718654433</v>
      </c>
      <c r="CW116" s="292">
        <f t="shared" si="47"/>
        <v>0.14285714285714285</v>
      </c>
      <c r="CX116" s="292">
        <f t="shared" si="47"/>
        <v>0.16230366492146597</v>
      </c>
      <c r="CY116" s="239"/>
      <c r="DJ116" s="239"/>
      <c r="DU116" s="239"/>
      <c r="EE116" s="238"/>
      <c r="EP116" s="238"/>
      <c r="FA116" s="238"/>
    </row>
    <row r="117" spans="1:157" x14ac:dyDescent="0.2">
      <c r="A117" s="260" t="s">
        <v>3733</v>
      </c>
      <c r="B117" s="192" t="s">
        <v>3734</v>
      </c>
      <c r="C117" s="261" t="s">
        <v>173</v>
      </c>
      <c r="D117" s="195">
        <v>0</v>
      </c>
      <c r="E117" s="195">
        <v>0</v>
      </c>
      <c r="F117" s="195">
        <v>0</v>
      </c>
      <c r="G117" s="195">
        <v>0</v>
      </c>
      <c r="N117" s="238"/>
      <c r="O117" s="195">
        <v>0</v>
      </c>
      <c r="P117" s="195">
        <v>0</v>
      </c>
      <c r="Q117" s="195">
        <v>0</v>
      </c>
      <c r="R117" s="195">
        <v>0</v>
      </c>
      <c r="Y117" s="238"/>
      <c r="Z117" s="266">
        <v>0</v>
      </c>
      <c r="AA117" s="266">
        <v>0</v>
      </c>
      <c r="AB117" s="266">
        <v>0</v>
      </c>
      <c r="AC117" s="266">
        <v>0</v>
      </c>
      <c r="AD117" s="266"/>
      <c r="AE117" s="266"/>
      <c r="AF117" s="266"/>
      <c r="AG117" s="266"/>
      <c r="AH117" s="266"/>
      <c r="AI117" s="266"/>
      <c r="AJ117" s="267"/>
      <c r="AK117" s="195">
        <v>2.5517600000000001E-2</v>
      </c>
      <c r="AL117" s="195">
        <v>2.5054699999999999E-2</v>
      </c>
      <c r="AM117" s="195">
        <v>2.5540400000000001E-2</v>
      </c>
      <c r="AN117" s="195">
        <v>2.5235299999999999E-2</v>
      </c>
      <c r="AU117" s="238"/>
      <c r="AV117" s="195">
        <v>0</v>
      </c>
      <c r="AW117" s="195">
        <v>0</v>
      </c>
      <c r="AX117" s="195">
        <v>0</v>
      </c>
      <c r="AY117" s="195">
        <v>0</v>
      </c>
      <c r="BF117" s="238"/>
      <c r="BG117" s="195">
        <f t="shared" si="44"/>
        <v>0</v>
      </c>
      <c r="BH117" s="195">
        <f t="shared" si="37"/>
        <v>0</v>
      </c>
      <c r="BI117" s="195">
        <f t="shared" si="45"/>
        <v>0</v>
      </c>
      <c r="BJ117" s="195">
        <f t="shared" si="38"/>
        <v>0</v>
      </c>
      <c r="BR117" s="239">
        <v>1</v>
      </c>
      <c r="BS117" s="195">
        <v>1</v>
      </c>
      <c r="BT117" s="195">
        <v>0</v>
      </c>
      <c r="BU117" s="195">
        <v>3</v>
      </c>
      <c r="BV117" s="195">
        <v>0</v>
      </c>
      <c r="BW117" s="195">
        <v>0</v>
      </c>
      <c r="BX117" s="195">
        <v>3</v>
      </c>
      <c r="BY117" s="195">
        <v>3</v>
      </c>
      <c r="BZ117" s="195">
        <v>8</v>
      </c>
      <c r="CA117" s="195">
        <v>0</v>
      </c>
      <c r="CB117" s="238">
        <v>0</v>
      </c>
      <c r="CC117" s="195">
        <v>27</v>
      </c>
      <c r="CD117" s="195">
        <v>24</v>
      </c>
      <c r="CE117" s="195">
        <v>29</v>
      </c>
      <c r="CF117" s="195">
        <v>40</v>
      </c>
      <c r="CG117" s="195">
        <v>48</v>
      </c>
      <c r="CH117" s="195">
        <v>46</v>
      </c>
      <c r="CI117" s="195">
        <v>83</v>
      </c>
      <c r="CJ117" s="195">
        <v>70</v>
      </c>
      <c r="CK117" s="195">
        <v>56</v>
      </c>
      <c r="CL117" s="195">
        <v>38</v>
      </c>
      <c r="CM117" s="238">
        <v>45</v>
      </c>
      <c r="CN117" s="292">
        <f t="shared" si="47"/>
        <v>3.7037037037037035E-2</v>
      </c>
      <c r="CO117" s="292">
        <f t="shared" si="47"/>
        <v>4.1666666666666664E-2</v>
      </c>
      <c r="CP117" s="292">
        <f t="shared" si="47"/>
        <v>0</v>
      </c>
      <c r="CQ117" s="292">
        <f t="shared" si="47"/>
        <v>7.4999999999999997E-2</v>
      </c>
      <c r="CR117" s="292">
        <f t="shared" si="47"/>
        <v>0</v>
      </c>
      <c r="CS117" s="292">
        <f t="shared" si="47"/>
        <v>0</v>
      </c>
      <c r="CT117" s="292">
        <f t="shared" si="47"/>
        <v>3.614457831325301E-2</v>
      </c>
      <c r="CU117" s="292">
        <f t="shared" si="47"/>
        <v>4.2857142857142858E-2</v>
      </c>
      <c r="CV117" s="292">
        <f t="shared" si="47"/>
        <v>0.14285714285714285</v>
      </c>
      <c r="CW117" s="292">
        <f t="shared" si="47"/>
        <v>0</v>
      </c>
      <c r="CX117" s="292">
        <f t="shared" si="47"/>
        <v>0</v>
      </c>
      <c r="CY117" s="239"/>
      <c r="DJ117" s="239"/>
      <c r="DU117" s="239"/>
      <c r="EE117" s="238"/>
      <c r="EP117" s="238"/>
      <c r="FA117" s="238"/>
    </row>
    <row r="118" spans="1:157" x14ac:dyDescent="0.2">
      <c r="A118" s="260" t="s">
        <v>3735</v>
      </c>
      <c r="B118" s="192" t="s">
        <v>3736</v>
      </c>
      <c r="C118" s="261" t="s">
        <v>173</v>
      </c>
      <c r="F118" s="195">
        <v>0</v>
      </c>
      <c r="G118" s="195">
        <v>0</v>
      </c>
      <c r="N118" s="238"/>
      <c r="P118" s="195">
        <v>0</v>
      </c>
      <c r="Q118" s="195">
        <v>0</v>
      </c>
      <c r="Y118" s="238"/>
      <c r="Z118" s="266"/>
      <c r="AA118" s="266">
        <v>0</v>
      </c>
      <c r="AB118" s="266">
        <v>0</v>
      </c>
      <c r="AC118" s="266"/>
      <c r="AD118" s="266"/>
      <c r="AE118" s="266"/>
      <c r="AF118" s="266"/>
      <c r="AG118" s="266"/>
      <c r="AH118" s="266"/>
      <c r="AI118" s="266"/>
      <c r="AJ118" s="267"/>
      <c r="AL118" s="195">
        <v>2.3558300000000001E-2</v>
      </c>
      <c r="AM118" s="195">
        <v>2.2936000000000002E-2</v>
      </c>
      <c r="AU118" s="238"/>
      <c r="AW118" s="195">
        <v>0</v>
      </c>
      <c r="AX118" s="195">
        <v>0</v>
      </c>
      <c r="BF118" s="238"/>
      <c r="BH118" s="195">
        <f t="shared" si="37"/>
        <v>0</v>
      </c>
      <c r="BI118" s="195">
        <f t="shared" si="45"/>
        <v>0</v>
      </c>
      <c r="BR118" s="239">
        <v>12</v>
      </c>
      <c r="BS118" s="195">
        <v>10</v>
      </c>
      <c r="BT118" s="195">
        <v>4</v>
      </c>
      <c r="BU118" s="195">
        <v>22</v>
      </c>
      <c r="BV118" s="195">
        <v>5</v>
      </c>
      <c r="BW118" s="195">
        <v>3</v>
      </c>
      <c r="BX118" s="195">
        <v>5</v>
      </c>
      <c r="BY118" s="195">
        <v>15</v>
      </c>
      <c r="BZ118" s="195">
        <v>13</v>
      </c>
      <c r="CA118" s="195">
        <v>4</v>
      </c>
      <c r="CB118" s="238">
        <v>20</v>
      </c>
      <c r="CC118" s="195">
        <v>100</v>
      </c>
      <c r="CD118" s="195">
        <v>81</v>
      </c>
      <c r="CE118" s="195">
        <v>53</v>
      </c>
      <c r="CF118" s="195">
        <v>83</v>
      </c>
      <c r="CG118" s="195">
        <v>53</v>
      </c>
      <c r="CH118" s="195">
        <v>42</v>
      </c>
      <c r="CI118" s="195">
        <v>64</v>
      </c>
      <c r="CJ118" s="195">
        <v>68</v>
      </c>
      <c r="CK118" s="195">
        <v>71</v>
      </c>
      <c r="CL118" s="195">
        <v>82</v>
      </c>
      <c r="CM118" s="238">
        <v>118</v>
      </c>
      <c r="CN118" s="292">
        <f t="shared" si="47"/>
        <v>0.12</v>
      </c>
      <c r="CO118" s="292">
        <f t="shared" si="47"/>
        <v>0.12345679012345678</v>
      </c>
      <c r="CP118" s="292">
        <f t="shared" si="47"/>
        <v>7.5471698113207544E-2</v>
      </c>
      <c r="CQ118" s="292">
        <f t="shared" si="47"/>
        <v>0.26506024096385544</v>
      </c>
      <c r="CR118" s="292">
        <f t="shared" si="47"/>
        <v>9.4339622641509441E-2</v>
      </c>
      <c r="CS118" s="292">
        <f t="shared" si="47"/>
        <v>7.1428571428571425E-2</v>
      </c>
      <c r="CT118" s="292">
        <f t="shared" si="47"/>
        <v>7.8125E-2</v>
      </c>
      <c r="CU118" s="292">
        <f t="shared" si="47"/>
        <v>0.22058823529411764</v>
      </c>
      <c r="CV118" s="292">
        <f t="shared" si="47"/>
        <v>0.18309859154929578</v>
      </c>
      <c r="CW118" s="292">
        <f t="shared" si="47"/>
        <v>4.878048780487805E-2</v>
      </c>
      <c r="CX118" s="292">
        <f t="shared" si="47"/>
        <v>0.16949152542372881</v>
      </c>
      <c r="CY118" s="239"/>
      <c r="DJ118" s="239"/>
      <c r="DU118" s="239"/>
      <c r="EE118" s="238"/>
      <c r="EP118" s="238"/>
      <c r="FA118" s="238"/>
    </row>
    <row r="119" spans="1:157" x14ac:dyDescent="0.2">
      <c r="A119" s="260" t="s">
        <v>3739</v>
      </c>
      <c r="B119" s="192" t="s">
        <v>3740</v>
      </c>
      <c r="C119" s="261" t="s">
        <v>173</v>
      </c>
      <c r="E119" s="195">
        <v>0</v>
      </c>
      <c r="F119" s="195">
        <v>0</v>
      </c>
      <c r="G119" s="195">
        <v>0</v>
      </c>
      <c r="H119" s="195">
        <v>0</v>
      </c>
      <c r="I119" s="195">
        <v>0</v>
      </c>
      <c r="J119" s="195">
        <v>0</v>
      </c>
      <c r="K119" s="195">
        <v>0</v>
      </c>
      <c r="L119" s="195">
        <v>0</v>
      </c>
      <c r="M119" s="195">
        <v>0</v>
      </c>
      <c r="N119" s="238">
        <v>0</v>
      </c>
      <c r="P119" s="195">
        <v>0</v>
      </c>
      <c r="Q119" s="195">
        <v>0</v>
      </c>
      <c r="R119" s="195">
        <v>0</v>
      </c>
      <c r="S119" s="195">
        <v>0</v>
      </c>
      <c r="T119" s="195">
        <v>0</v>
      </c>
      <c r="U119" s="195">
        <v>0</v>
      </c>
      <c r="V119" s="195">
        <v>0</v>
      </c>
      <c r="W119" s="195">
        <v>0</v>
      </c>
      <c r="X119" s="195">
        <v>0</v>
      </c>
      <c r="Y119" s="238">
        <v>0</v>
      </c>
      <c r="Z119" s="266"/>
      <c r="AA119" s="266">
        <v>0</v>
      </c>
      <c r="AB119" s="266">
        <v>0</v>
      </c>
      <c r="AC119" s="266">
        <v>0</v>
      </c>
      <c r="AD119" s="266">
        <v>0</v>
      </c>
      <c r="AE119" s="266">
        <v>0</v>
      </c>
      <c r="AF119" s="266">
        <v>0</v>
      </c>
      <c r="AG119" s="266">
        <v>0</v>
      </c>
      <c r="AH119" s="266">
        <v>0</v>
      </c>
      <c r="AI119" s="266">
        <v>0</v>
      </c>
      <c r="AJ119" s="267">
        <v>0</v>
      </c>
      <c r="AL119" s="195">
        <v>3.19247E-2</v>
      </c>
      <c r="AM119" s="195">
        <v>3.0162399999999999E-2</v>
      </c>
      <c r="AN119" s="195">
        <v>2.6183000000000001E-2</v>
      </c>
      <c r="AO119" s="195">
        <v>3.2482799999999999E-2</v>
      </c>
      <c r="AP119" s="195">
        <v>3.2121900000000002E-2</v>
      </c>
      <c r="AQ119" s="195">
        <v>3.3420199999999997E-2</v>
      </c>
      <c r="AR119" s="195">
        <v>3.5109899999999999E-2</v>
      </c>
      <c r="AS119" s="195">
        <v>3.65143E-2</v>
      </c>
      <c r="AT119" s="195">
        <v>3.4007000000000003E-2</v>
      </c>
      <c r="AU119" s="238">
        <v>3.3349200000000002E-2</v>
      </c>
      <c r="AW119" s="195">
        <v>0</v>
      </c>
      <c r="AX119" s="195">
        <v>0</v>
      </c>
      <c r="AY119" s="195">
        <v>0</v>
      </c>
      <c r="AZ119" s="195">
        <v>0</v>
      </c>
      <c r="BA119" s="195">
        <v>0</v>
      </c>
      <c r="BB119" s="195">
        <v>0</v>
      </c>
      <c r="BC119" s="195">
        <v>0</v>
      </c>
      <c r="BD119" s="195">
        <v>0</v>
      </c>
      <c r="BE119" s="195">
        <v>1</v>
      </c>
      <c r="BF119" s="238">
        <v>2</v>
      </c>
      <c r="BH119" s="195">
        <f t="shared" si="37"/>
        <v>0</v>
      </c>
      <c r="BI119" s="195">
        <f t="shared" si="45"/>
        <v>0</v>
      </c>
      <c r="BJ119" s="195">
        <f t="shared" si="38"/>
        <v>0</v>
      </c>
      <c r="BK119" s="195">
        <f t="shared" si="39"/>
        <v>0</v>
      </c>
      <c r="BL119" s="195">
        <f t="shared" si="40"/>
        <v>0</v>
      </c>
      <c r="BM119" s="195">
        <f t="shared" si="41"/>
        <v>0</v>
      </c>
      <c r="BN119" s="195">
        <f t="shared" si="42"/>
        <v>0</v>
      </c>
      <c r="BO119" s="195">
        <f t="shared" si="43"/>
        <v>0</v>
      </c>
      <c r="BP119" s="195">
        <f t="shared" si="35"/>
        <v>1</v>
      </c>
      <c r="BQ119" s="195">
        <f t="shared" si="36"/>
        <v>1</v>
      </c>
      <c r="BR119" s="239">
        <v>0</v>
      </c>
      <c r="BS119" s="195">
        <v>4</v>
      </c>
      <c r="BT119" s="195">
        <v>10</v>
      </c>
      <c r="BU119" s="195">
        <v>1</v>
      </c>
      <c r="BV119" s="195">
        <v>12</v>
      </c>
      <c r="BW119" s="195">
        <v>54</v>
      </c>
      <c r="BX119" s="195">
        <v>40</v>
      </c>
      <c r="BY119" s="195">
        <v>104</v>
      </c>
      <c r="BZ119" s="195">
        <v>47</v>
      </c>
      <c r="CA119" s="195">
        <v>68</v>
      </c>
      <c r="CB119" s="238">
        <v>35</v>
      </c>
      <c r="CC119" s="195">
        <v>22</v>
      </c>
      <c r="CD119" s="195">
        <v>56</v>
      </c>
      <c r="CE119" s="195">
        <v>59</v>
      </c>
      <c r="CF119" s="195">
        <v>32</v>
      </c>
      <c r="CG119" s="195">
        <v>88</v>
      </c>
      <c r="CH119" s="195">
        <v>237</v>
      </c>
      <c r="CI119" s="195">
        <v>227</v>
      </c>
      <c r="CJ119" s="195">
        <v>243</v>
      </c>
      <c r="CK119" s="195">
        <v>159</v>
      </c>
      <c r="CL119" s="195">
        <v>196</v>
      </c>
      <c r="CM119" s="238">
        <v>191</v>
      </c>
      <c r="CN119" s="292">
        <f t="shared" si="47"/>
        <v>0</v>
      </c>
      <c r="CO119" s="292">
        <f t="shared" si="47"/>
        <v>7.1428571428571425E-2</v>
      </c>
      <c r="CP119" s="292">
        <f t="shared" si="47"/>
        <v>0.16949152542372881</v>
      </c>
      <c r="CQ119" s="292">
        <f t="shared" si="47"/>
        <v>3.125E-2</v>
      </c>
      <c r="CR119" s="292">
        <f t="shared" si="47"/>
        <v>0.13636363636363635</v>
      </c>
      <c r="CS119" s="292">
        <f t="shared" si="47"/>
        <v>0.22784810126582278</v>
      </c>
      <c r="CT119" s="292">
        <f t="shared" si="47"/>
        <v>0.1762114537444934</v>
      </c>
      <c r="CU119" s="292">
        <f t="shared" si="47"/>
        <v>0.4279835390946502</v>
      </c>
      <c r="CV119" s="292">
        <f t="shared" si="47"/>
        <v>0.29559748427672955</v>
      </c>
      <c r="CW119" s="292">
        <f t="shared" si="47"/>
        <v>0.34693877551020408</v>
      </c>
      <c r="CX119" s="292">
        <f t="shared" si="47"/>
        <v>0.18324607329842932</v>
      </c>
      <c r="CY119" s="239"/>
      <c r="DJ119" s="239"/>
      <c r="DU119" s="239"/>
      <c r="EE119" s="238"/>
      <c r="EP119" s="238"/>
      <c r="FA119" s="238"/>
    </row>
    <row r="120" spans="1:157" x14ac:dyDescent="0.2">
      <c r="A120" s="260" t="s">
        <v>3741</v>
      </c>
      <c r="B120" s="192" t="s">
        <v>3742</v>
      </c>
      <c r="C120" s="261" t="s">
        <v>173</v>
      </c>
      <c r="D120" s="195">
        <v>0</v>
      </c>
      <c r="E120" s="195">
        <v>0</v>
      </c>
      <c r="F120" s="195">
        <v>0</v>
      </c>
      <c r="G120" s="195">
        <v>0</v>
      </c>
      <c r="H120" s="195">
        <v>0</v>
      </c>
      <c r="N120" s="238"/>
      <c r="O120" s="195">
        <v>0</v>
      </c>
      <c r="P120" s="195">
        <v>0</v>
      </c>
      <c r="Q120" s="195">
        <v>0</v>
      </c>
      <c r="R120" s="195">
        <v>0</v>
      </c>
      <c r="S120" s="195">
        <v>0</v>
      </c>
      <c r="Y120" s="238"/>
      <c r="Z120" s="266">
        <v>0</v>
      </c>
      <c r="AA120" s="266">
        <v>0</v>
      </c>
      <c r="AB120" s="266">
        <v>0</v>
      </c>
      <c r="AC120" s="266">
        <v>0</v>
      </c>
      <c r="AD120" s="266">
        <v>0</v>
      </c>
      <c r="AE120" s="266"/>
      <c r="AF120" s="266"/>
      <c r="AG120" s="266"/>
      <c r="AH120" s="266"/>
      <c r="AI120" s="266"/>
      <c r="AJ120" s="267"/>
      <c r="AK120" s="195">
        <v>2.1844700000000002E-2</v>
      </c>
      <c r="AL120" s="195">
        <v>2.4761999999999999E-2</v>
      </c>
      <c r="AM120" s="195">
        <v>2.2417699999999999E-2</v>
      </c>
      <c r="AN120" s="195">
        <v>2.3016700000000001E-2</v>
      </c>
      <c r="AO120" s="195">
        <v>2.3458699999999999E-2</v>
      </c>
      <c r="AU120" s="238"/>
      <c r="AV120" s="195">
        <v>0</v>
      </c>
      <c r="AW120" s="195">
        <v>0</v>
      </c>
      <c r="AX120" s="195">
        <v>0</v>
      </c>
      <c r="AY120" s="195">
        <v>0</v>
      </c>
      <c r="AZ120" s="195">
        <v>0</v>
      </c>
      <c r="BF120" s="238"/>
      <c r="BG120" s="195">
        <f t="shared" si="44"/>
        <v>0</v>
      </c>
      <c r="BH120" s="195">
        <f t="shared" si="37"/>
        <v>0</v>
      </c>
      <c r="BI120" s="195">
        <f t="shared" si="45"/>
        <v>0</v>
      </c>
      <c r="BJ120" s="195">
        <f t="shared" si="38"/>
        <v>0</v>
      </c>
      <c r="BK120" s="195">
        <f t="shared" si="39"/>
        <v>0</v>
      </c>
      <c r="BR120" s="239">
        <v>21</v>
      </c>
      <c r="BS120" s="195">
        <v>21</v>
      </c>
      <c r="BT120" s="195">
        <v>3</v>
      </c>
      <c r="BU120" s="195">
        <v>1</v>
      </c>
      <c r="BV120" s="195">
        <v>0</v>
      </c>
      <c r="BW120" s="195">
        <v>4</v>
      </c>
      <c r="BX120" s="195">
        <v>7</v>
      </c>
      <c r="BY120" s="195">
        <v>3</v>
      </c>
      <c r="BZ120" s="195">
        <v>1</v>
      </c>
      <c r="CA120" s="195">
        <v>1</v>
      </c>
      <c r="CB120" s="238">
        <v>1</v>
      </c>
      <c r="CC120" s="195">
        <v>112</v>
      </c>
      <c r="CD120" s="195">
        <v>97</v>
      </c>
      <c r="CE120" s="195">
        <v>47</v>
      </c>
      <c r="CF120" s="195">
        <v>53</v>
      </c>
      <c r="CG120" s="195">
        <v>32</v>
      </c>
      <c r="CH120" s="195">
        <v>31</v>
      </c>
      <c r="CI120" s="195">
        <v>30</v>
      </c>
      <c r="CJ120" s="195">
        <v>21</v>
      </c>
      <c r="CK120" s="195">
        <v>10</v>
      </c>
      <c r="CL120" s="195">
        <v>8</v>
      </c>
      <c r="CM120" s="238">
        <v>5</v>
      </c>
      <c r="CN120" s="292">
        <f t="shared" si="47"/>
        <v>0.1875</v>
      </c>
      <c r="CO120" s="292">
        <f t="shared" si="47"/>
        <v>0.21649484536082475</v>
      </c>
      <c r="CP120" s="292">
        <f t="shared" si="47"/>
        <v>6.3829787234042548E-2</v>
      </c>
      <c r="CQ120" s="292">
        <f t="shared" si="47"/>
        <v>1.8867924528301886E-2</v>
      </c>
      <c r="CR120" s="292">
        <f t="shared" si="47"/>
        <v>0</v>
      </c>
      <c r="CS120" s="292">
        <f t="shared" si="47"/>
        <v>0.12903225806451613</v>
      </c>
      <c r="CT120" s="292">
        <f t="shared" si="47"/>
        <v>0.23333333333333334</v>
      </c>
      <c r="CU120" s="292">
        <f t="shared" si="47"/>
        <v>0.14285714285714285</v>
      </c>
      <c r="CV120" s="292">
        <f t="shared" si="47"/>
        <v>0.1</v>
      </c>
      <c r="CW120" s="292">
        <f t="shared" si="47"/>
        <v>0.125</v>
      </c>
      <c r="CX120" s="292">
        <f t="shared" si="47"/>
        <v>0.2</v>
      </c>
      <c r="CY120" s="239"/>
      <c r="DJ120" s="239"/>
      <c r="DU120" s="239"/>
      <c r="EE120" s="238"/>
      <c r="EP120" s="238"/>
      <c r="FA120" s="238"/>
    </row>
    <row r="121" spans="1:157" x14ac:dyDescent="0.2">
      <c r="A121" s="260" t="s">
        <v>3743</v>
      </c>
      <c r="B121" s="192" t="s">
        <v>3744</v>
      </c>
      <c r="C121" s="261" t="s">
        <v>173</v>
      </c>
      <c r="E121" s="195">
        <v>0</v>
      </c>
      <c r="F121" s="195">
        <v>0</v>
      </c>
      <c r="G121" s="195">
        <v>0</v>
      </c>
      <c r="N121" s="238"/>
      <c r="P121" s="195">
        <v>0</v>
      </c>
      <c r="Q121" s="195">
        <v>0</v>
      </c>
      <c r="R121" s="195">
        <v>0</v>
      </c>
      <c r="Y121" s="238"/>
      <c r="Z121" s="266"/>
      <c r="AA121" s="266">
        <v>0</v>
      </c>
      <c r="AB121" s="266">
        <v>0</v>
      </c>
      <c r="AC121" s="266">
        <v>0</v>
      </c>
      <c r="AD121" s="266"/>
      <c r="AE121" s="266"/>
      <c r="AF121" s="266"/>
      <c r="AG121" s="266"/>
      <c r="AH121" s="266"/>
      <c r="AI121" s="266"/>
      <c r="AJ121" s="267"/>
      <c r="AL121" s="195">
        <v>2.15558E-2</v>
      </c>
      <c r="AM121" s="195">
        <v>2.0296399999999999E-2</v>
      </c>
      <c r="AN121" s="195">
        <v>2.0561699999999999E-2</v>
      </c>
      <c r="AU121" s="238"/>
      <c r="AW121" s="195">
        <v>0</v>
      </c>
      <c r="AX121" s="195">
        <v>0</v>
      </c>
      <c r="AY121" s="195">
        <v>0</v>
      </c>
      <c r="BF121" s="238"/>
      <c r="BH121" s="195">
        <f t="shared" si="37"/>
        <v>0</v>
      </c>
      <c r="BI121" s="195">
        <f t="shared" si="45"/>
        <v>0</v>
      </c>
      <c r="BJ121" s="195">
        <f t="shared" si="38"/>
        <v>0</v>
      </c>
      <c r="BR121" s="239">
        <v>14</v>
      </c>
      <c r="BS121" s="195">
        <v>7</v>
      </c>
      <c r="BT121" s="195">
        <v>4</v>
      </c>
      <c r="BU121" s="195">
        <v>11</v>
      </c>
      <c r="BV121" s="195">
        <v>10</v>
      </c>
      <c r="BW121" s="195">
        <v>20</v>
      </c>
      <c r="BX121" s="195">
        <v>6</v>
      </c>
      <c r="BY121" s="195">
        <v>60</v>
      </c>
      <c r="BZ121" s="195">
        <v>37</v>
      </c>
      <c r="CA121" s="195">
        <v>40</v>
      </c>
      <c r="CB121" s="238">
        <v>46</v>
      </c>
      <c r="CC121" s="195">
        <v>185</v>
      </c>
      <c r="CD121" s="195">
        <v>160</v>
      </c>
      <c r="CE121" s="195">
        <v>151</v>
      </c>
      <c r="CF121" s="195">
        <v>173</v>
      </c>
      <c r="CG121" s="195">
        <v>123</v>
      </c>
      <c r="CH121" s="195">
        <v>56</v>
      </c>
      <c r="CI121" s="195">
        <v>21</v>
      </c>
      <c r="CJ121" s="195">
        <v>76</v>
      </c>
      <c r="CK121" s="195">
        <v>49</v>
      </c>
      <c r="CL121" s="195">
        <v>55</v>
      </c>
      <c r="CM121" s="238">
        <v>65</v>
      </c>
      <c r="CN121" s="292">
        <f t="shared" si="47"/>
        <v>7.567567567567568E-2</v>
      </c>
      <c r="CO121" s="292">
        <f t="shared" si="47"/>
        <v>4.3749999999999997E-2</v>
      </c>
      <c r="CP121" s="292">
        <f t="shared" si="47"/>
        <v>2.6490066225165563E-2</v>
      </c>
      <c r="CQ121" s="292">
        <f t="shared" si="47"/>
        <v>6.358381502890173E-2</v>
      </c>
      <c r="CR121" s="292">
        <f t="shared" si="47"/>
        <v>8.1300813008130079E-2</v>
      </c>
      <c r="CS121" s="292">
        <f t="shared" si="47"/>
        <v>0.35714285714285715</v>
      </c>
      <c r="CT121" s="292">
        <f t="shared" si="47"/>
        <v>0.2857142857142857</v>
      </c>
      <c r="CU121" s="292">
        <f t="shared" si="47"/>
        <v>0.78947368421052633</v>
      </c>
      <c r="CV121" s="292">
        <f t="shared" si="47"/>
        <v>0.75510204081632648</v>
      </c>
      <c r="CW121" s="292">
        <f t="shared" si="47"/>
        <v>0.72727272727272729</v>
      </c>
      <c r="CX121" s="292">
        <f t="shared" si="47"/>
        <v>0.70769230769230773</v>
      </c>
      <c r="CY121" s="239"/>
      <c r="DJ121" s="239"/>
      <c r="DU121" s="239"/>
      <c r="EE121" s="238"/>
      <c r="EP121" s="238"/>
      <c r="FA121" s="238"/>
    </row>
    <row r="122" spans="1:157" x14ac:dyDescent="0.2">
      <c r="A122" s="260" t="s">
        <v>3745</v>
      </c>
      <c r="B122" s="192" t="s">
        <v>1782</v>
      </c>
      <c r="C122" s="261" t="s">
        <v>173</v>
      </c>
      <c r="D122" s="195">
        <v>0</v>
      </c>
      <c r="E122" s="195">
        <v>0</v>
      </c>
      <c r="F122" s="195">
        <v>0</v>
      </c>
      <c r="G122" s="195">
        <v>0</v>
      </c>
      <c r="H122" s="195">
        <v>0</v>
      </c>
      <c r="I122" s="195">
        <v>0</v>
      </c>
      <c r="J122" s="195">
        <v>0</v>
      </c>
      <c r="K122" s="195">
        <v>0</v>
      </c>
      <c r="L122" s="195">
        <v>0</v>
      </c>
      <c r="M122" s="195">
        <v>0</v>
      </c>
      <c r="N122" s="238">
        <v>0</v>
      </c>
      <c r="O122" s="195">
        <v>0</v>
      </c>
      <c r="P122" s="195">
        <v>0</v>
      </c>
      <c r="Q122" s="195">
        <v>0</v>
      </c>
      <c r="R122" s="195">
        <v>0</v>
      </c>
      <c r="S122" s="195">
        <v>0</v>
      </c>
      <c r="T122" s="195">
        <v>0</v>
      </c>
      <c r="U122" s="195">
        <v>0</v>
      </c>
      <c r="V122" s="195">
        <v>0</v>
      </c>
      <c r="W122" s="195">
        <v>0</v>
      </c>
      <c r="X122" s="195">
        <v>0</v>
      </c>
      <c r="Y122" s="238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  <c r="AG122" s="266">
        <v>0</v>
      </c>
      <c r="AH122" s="266">
        <v>0</v>
      </c>
      <c r="AI122" s="266">
        <v>0</v>
      </c>
      <c r="AJ122" s="267">
        <v>0</v>
      </c>
      <c r="AK122" s="195">
        <v>2.1443E-2</v>
      </c>
      <c r="AL122" s="195">
        <v>2.5235E-2</v>
      </c>
      <c r="AM122" s="195">
        <v>2.3957699999999998E-2</v>
      </c>
      <c r="AN122" s="195">
        <v>2.1339799999999999E-2</v>
      </c>
      <c r="AO122" s="195">
        <v>2.15867E-2</v>
      </c>
      <c r="AP122" s="195">
        <v>2.30923E-2</v>
      </c>
      <c r="AQ122" s="195">
        <v>2.34118E-2</v>
      </c>
      <c r="AR122" s="195">
        <v>2.4523799999999998E-2</v>
      </c>
      <c r="AS122" s="195">
        <v>2.4915900000000001E-2</v>
      </c>
      <c r="AT122" s="195">
        <v>2.73166E-2</v>
      </c>
      <c r="AU122" s="238">
        <v>3.03737E-2</v>
      </c>
      <c r="AV122" s="195">
        <v>0</v>
      </c>
      <c r="AW122" s="195">
        <v>0</v>
      </c>
      <c r="AX122" s="195">
        <v>0</v>
      </c>
      <c r="AY122" s="195">
        <v>0</v>
      </c>
      <c r="AZ122" s="195">
        <v>0</v>
      </c>
      <c r="BA122" s="195">
        <v>0</v>
      </c>
      <c r="BB122" s="195">
        <v>1</v>
      </c>
      <c r="BC122" s="195">
        <v>0</v>
      </c>
      <c r="BD122" s="195">
        <v>2</v>
      </c>
      <c r="BE122" s="195">
        <v>1</v>
      </c>
      <c r="BF122" s="238">
        <v>1</v>
      </c>
      <c r="BG122" s="195">
        <f t="shared" si="44"/>
        <v>0</v>
      </c>
      <c r="BH122" s="195">
        <f t="shared" si="37"/>
        <v>0</v>
      </c>
      <c r="BI122" s="195">
        <f t="shared" si="45"/>
        <v>0</v>
      </c>
      <c r="BJ122" s="195">
        <f t="shared" si="38"/>
        <v>0</v>
      </c>
      <c r="BK122" s="195">
        <f t="shared" si="39"/>
        <v>0</v>
      </c>
      <c r="BL122" s="195">
        <f t="shared" si="40"/>
        <v>0</v>
      </c>
      <c r="BM122" s="195">
        <f t="shared" si="41"/>
        <v>1</v>
      </c>
      <c r="BN122" s="195">
        <f t="shared" si="42"/>
        <v>0</v>
      </c>
      <c r="BO122" s="195">
        <f t="shared" si="43"/>
        <v>1</v>
      </c>
      <c r="BP122" s="195">
        <f t="shared" si="35"/>
        <v>1</v>
      </c>
      <c r="BQ122" s="195">
        <f t="shared" si="36"/>
        <v>1</v>
      </c>
      <c r="BR122" s="239">
        <v>28</v>
      </c>
      <c r="BS122" s="195">
        <v>35</v>
      </c>
      <c r="BT122" s="195">
        <v>20</v>
      </c>
      <c r="BU122" s="195">
        <v>22</v>
      </c>
      <c r="BV122" s="195">
        <v>22</v>
      </c>
      <c r="BW122" s="195">
        <v>28</v>
      </c>
      <c r="BX122" s="195">
        <v>22</v>
      </c>
      <c r="BY122" s="195">
        <v>23</v>
      </c>
      <c r="BZ122" s="195">
        <v>24</v>
      </c>
      <c r="CA122" s="195">
        <v>60</v>
      </c>
      <c r="CB122" s="238">
        <v>39</v>
      </c>
      <c r="CC122" s="195">
        <v>241</v>
      </c>
      <c r="CD122" s="195">
        <v>217</v>
      </c>
      <c r="CE122" s="195">
        <v>177</v>
      </c>
      <c r="CF122" s="195">
        <v>164</v>
      </c>
      <c r="CG122" s="195">
        <v>152</v>
      </c>
      <c r="CH122" s="195">
        <v>194</v>
      </c>
      <c r="CI122" s="195">
        <v>128</v>
      </c>
      <c r="CJ122" s="195">
        <v>128</v>
      </c>
      <c r="CK122" s="195">
        <v>126</v>
      </c>
      <c r="CL122" s="195">
        <v>255</v>
      </c>
      <c r="CM122" s="238">
        <v>248</v>
      </c>
      <c r="CN122" s="292">
        <f t="shared" si="47"/>
        <v>0.11618257261410789</v>
      </c>
      <c r="CO122" s="292">
        <f t="shared" si="47"/>
        <v>0.16129032258064516</v>
      </c>
      <c r="CP122" s="292">
        <f t="shared" si="47"/>
        <v>0.11299435028248588</v>
      </c>
      <c r="CQ122" s="292">
        <f t="shared" si="47"/>
        <v>0.13414634146341464</v>
      </c>
      <c r="CR122" s="292">
        <f t="shared" si="47"/>
        <v>0.14473684210526316</v>
      </c>
      <c r="CS122" s="292">
        <f t="shared" si="47"/>
        <v>0.14432989690721648</v>
      </c>
      <c r="CT122" s="292">
        <f t="shared" si="47"/>
        <v>0.171875</v>
      </c>
      <c r="CU122" s="292">
        <f t="shared" si="47"/>
        <v>0.1796875</v>
      </c>
      <c r="CV122" s="292">
        <f t="shared" si="47"/>
        <v>0.19047619047619047</v>
      </c>
      <c r="CW122" s="292">
        <f t="shared" si="47"/>
        <v>0.23529411764705882</v>
      </c>
      <c r="CX122" s="292">
        <f t="shared" si="47"/>
        <v>0.15725806451612903</v>
      </c>
      <c r="CY122" s="239"/>
      <c r="DJ122" s="239"/>
      <c r="DU122" s="239"/>
      <c r="EE122" s="238"/>
      <c r="EP122" s="238"/>
      <c r="FA122" s="238"/>
    </row>
    <row r="123" spans="1:157" x14ac:dyDescent="0.2">
      <c r="A123" s="260" t="s">
        <v>3912</v>
      </c>
      <c r="B123" s="192" t="s">
        <v>4061</v>
      </c>
      <c r="C123" s="261" t="s">
        <v>173</v>
      </c>
      <c r="E123" s="195">
        <v>0</v>
      </c>
      <c r="F123" s="195">
        <v>0</v>
      </c>
      <c r="G123" s="195">
        <v>0</v>
      </c>
      <c r="H123" s="195">
        <v>0</v>
      </c>
      <c r="I123" s="195">
        <v>0</v>
      </c>
      <c r="J123" s="195">
        <v>0</v>
      </c>
      <c r="K123" s="195">
        <v>0</v>
      </c>
      <c r="L123" s="195">
        <v>0</v>
      </c>
      <c r="M123" s="195">
        <v>0</v>
      </c>
      <c r="N123" s="238">
        <v>0</v>
      </c>
      <c r="P123" s="195">
        <v>0</v>
      </c>
      <c r="Q123" s="195">
        <v>0</v>
      </c>
      <c r="R123" s="195">
        <v>0</v>
      </c>
      <c r="S123" s="195">
        <v>0</v>
      </c>
      <c r="T123" s="195">
        <v>0</v>
      </c>
      <c r="U123" s="195">
        <v>0</v>
      </c>
      <c r="V123" s="195">
        <v>0</v>
      </c>
      <c r="W123" s="195">
        <v>0</v>
      </c>
      <c r="X123" s="195">
        <v>0</v>
      </c>
      <c r="Y123" s="238">
        <v>0</v>
      </c>
      <c r="Z123" s="266"/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  <c r="AG123" s="266">
        <v>0</v>
      </c>
      <c r="AH123" s="266">
        <v>0</v>
      </c>
      <c r="AI123" s="266">
        <v>0</v>
      </c>
      <c r="AJ123" s="267">
        <v>0</v>
      </c>
      <c r="AL123" s="195">
        <v>2.1767100000000001E-2</v>
      </c>
      <c r="AM123" s="195">
        <v>1.9688299999999999E-2</v>
      </c>
      <c r="AN123" s="195">
        <v>1.7575E-2</v>
      </c>
      <c r="AO123" s="195">
        <v>1.81529E-2</v>
      </c>
      <c r="AP123" s="195">
        <v>1.9559400000000001E-2</v>
      </c>
      <c r="AQ123" s="195">
        <v>1.8443299999999999E-2</v>
      </c>
      <c r="AR123" s="195">
        <v>1.9836300000000001E-2</v>
      </c>
      <c r="AS123" s="195">
        <v>1.96764E-2</v>
      </c>
      <c r="AT123" s="195">
        <v>2.2077099999999999E-2</v>
      </c>
      <c r="AU123" s="238">
        <v>2.3741399999999999E-2</v>
      </c>
      <c r="AW123" s="195">
        <v>0</v>
      </c>
      <c r="AX123" s="195">
        <v>0</v>
      </c>
      <c r="AY123" s="195">
        <v>0</v>
      </c>
      <c r="AZ123" s="195">
        <v>0</v>
      </c>
      <c r="BA123" s="195">
        <v>0</v>
      </c>
      <c r="BB123" s="195">
        <v>2</v>
      </c>
      <c r="BC123" s="195">
        <v>0</v>
      </c>
      <c r="BD123" s="195">
        <v>0</v>
      </c>
      <c r="BE123" s="195">
        <v>1</v>
      </c>
      <c r="BF123" s="238">
        <v>0</v>
      </c>
      <c r="BH123" s="195">
        <f t="shared" si="37"/>
        <v>0</v>
      </c>
      <c r="BI123" s="195">
        <f t="shared" si="45"/>
        <v>0</v>
      </c>
      <c r="BJ123" s="195">
        <f t="shared" si="38"/>
        <v>0</v>
      </c>
      <c r="BK123" s="195">
        <f t="shared" si="39"/>
        <v>0</v>
      </c>
      <c r="BL123" s="195">
        <f t="shared" si="40"/>
        <v>0</v>
      </c>
      <c r="BM123" s="195">
        <f t="shared" si="41"/>
        <v>1</v>
      </c>
      <c r="BN123" s="195">
        <f t="shared" si="42"/>
        <v>0</v>
      </c>
      <c r="BO123" s="195">
        <f t="shared" si="43"/>
        <v>0</v>
      </c>
      <c r="BP123" s="195">
        <f t="shared" si="35"/>
        <v>1</v>
      </c>
      <c r="BQ123" s="195">
        <f t="shared" si="36"/>
        <v>0</v>
      </c>
      <c r="BR123" s="239">
        <v>2</v>
      </c>
      <c r="BS123" s="195">
        <v>1</v>
      </c>
      <c r="BT123" s="195">
        <v>0</v>
      </c>
      <c r="BU123" s="195">
        <v>1</v>
      </c>
      <c r="BV123" s="195">
        <v>0</v>
      </c>
      <c r="BW123" s="195">
        <v>8</v>
      </c>
      <c r="BX123" s="195">
        <v>0</v>
      </c>
      <c r="BY123" s="195">
        <v>1</v>
      </c>
      <c r="BZ123" s="195">
        <v>3</v>
      </c>
      <c r="CA123" s="195">
        <v>12</v>
      </c>
      <c r="CB123" s="238">
        <v>54</v>
      </c>
      <c r="CC123" s="195">
        <v>10</v>
      </c>
      <c r="CD123" s="195">
        <v>12</v>
      </c>
      <c r="CE123" s="195">
        <v>19</v>
      </c>
      <c r="CF123" s="195">
        <v>51</v>
      </c>
      <c r="CG123" s="195">
        <v>45</v>
      </c>
      <c r="CH123" s="195">
        <v>54</v>
      </c>
      <c r="CI123" s="195">
        <v>49</v>
      </c>
      <c r="CJ123" s="195">
        <v>51</v>
      </c>
      <c r="CK123" s="195">
        <v>83</v>
      </c>
      <c r="CL123" s="195">
        <v>42</v>
      </c>
      <c r="CM123" s="238">
        <v>136</v>
      </c>
      <c r="CN123" s="292">
        <f t="shared" si="47"/>
        <v>0.2</v>
      </c>
      <c r="CO123" s="292">
        <f t="shared" si="47"/>
        <v>8.3333333333333329E-2</v>
      </c>
      <c r="CP123" s="292">
        <f t="shared" si="47"/>
        <v>0</v>
      </c>
      <c r="CQ123" s="292">
        <f t="shared" si="47"/>
        <v>1.9607843137254902E-2</v>
      </c>
      <c r="CR123" s="292">
        <f t="shared" si="47"/>
        <v>0</v>
      </c>
      <c r="CS123" s="292">
        <f t="shared" si="47"/>
        <v>0.14814814814814814</v>
      </c>
      <c r="CT123" s="292">
        <f t="shared" si="47"/>
        <v>0</v>
      </c>
      <c r="CU123" s="292">
        <f t="shared" si="47"/>
        <v>1.9607843137254902E-2</v>
      </c>
      <c r="CV123" s="292">
        <f t="shared" si="47"/>
        <v>3.614457831325301E-2</v>
      </c>
      <c r="CW123" s="292">
        <f t="shared" si="47"/>
        <v>0.2857142857142857</v>
      </c>
      <c r="CX123" s="292">
        <f t="shared" si="47"/>
        <v>0.39705882352941174</v>
      </c>
      <c r="CY123" s="239"/>
      <c r="DJ123" s="239"/>
      <c r="DU123" s="239"/>
      <c r="EE123" s="238"/>
      <c r="EP123" s="238"/>
      <c r="FA123" s="238"/>
    </row>
    <row r="124" spans="1:157" x14ac:dyDescent="0.2">
      <c r="A124" s="260" t="s">
        <v>3750</v>
      </c>
      <c r="B124" s="192" t="s">
        <v>3751</v>
      </c>
      <c r="C124" s="261" t="s">
        <v>173</v>
      </c>
      <c r="D124" s="195">
        <v>0</v>
      </c>
      <c r="E124" s="195">
        <v>0</v>
      </c>
      <c r="F124" s="195">
        <v>0</v>
      </c>
      <c r="G124" s="195">
        <v>0</v>
      </c>
      <c r="H124" s="195">
        <v>0</v>
      </c>
      <c r="I124" s="195">
        <v>0</v>
      </c>
      <c r="J124" s="195">
        <v>0</v>
      </c>
      <c r="K124" s="195">
        <v>0</v>
      </c>
      <c r="L124" s="195">
        <v>0</v>
      </c>
      <c r="M124" s="195">
        <v>0</v>
      </c>
      <c r="N124" s="238">
        <v>0</v>
      </c>
      <c r="O124" s="195">
        <v>0</v>
      </c>
      <c r="P124" s="195">
        <v>0</v>
      </c>
      <c r="Q124" s="195">
        <v>0</v>
      </c>
      <c r="R124" s="195">
        <v>0</v>
      </c>
      <c r="S124" s="195">
        <v>0</v>
      </c>
      <c r="T124" s="195">
        <v>0</v>
      </c>
      <c r="U124" s="195">
        <v>0</v>
      </c>
      <c r="V124" s="195">
        <v>0</v>
      </c>
      <c r="W124" s="195">
        <v>0</v>
      </c>
      <c r="X124" s="195">
        <v>0</v>
      </c>
      <c r="Y124" s="238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  <c r="AG124" s="266">
        <v>0</v>
      </c>
      <c r="AH124" s="266">
        <v>0</v>
      </c>
      <c r="AI124" s="266">
        <v>0</v>
      </c>
      <c r="AJ124" s="267">
        <v>0</v>
      </c>
      <c r="AK124" s="195">
        <v>2.3100900000000001E-2</v>
      </c>
      <c r="AL124" s="195">
        <v>2.35456E-2</v>
      </c>
      <c r="AM124" s="195">
        <v>2.4620400000000001E-2</v>
      </c>
      <c r="AN124" s="195">
        <v>2.3764799999999999E-2</v>
      </c>
      <c r="AO124" s="195">
        <v>2.3546899999999999E-2</v>
      </c>
      <c r="AP124" s="195">
        <v>2.3324899999999999E-2</v>
      </c>
      <c r="AQ124" s="195">
        <v>2.41847E-2</v>
      </c>
      <c r="AR124" s="195">
        <v>2.42337E-2</v>
      </c>
      <c r="AS124" s="195">
        <v>2.29555E-2</v>
      </c>
      <c r="AT124" s="195">
        <v>2.4119700000000001E-2</v>
      </c>
      <c r="AU124" s="238">
        <v>2.3527800000000001E-2</v>
      </c>
      <c r="AV124" s="195">
        <v>0</v>
      </c>
      <c r="AW124" s="195">
        <v>0</v>
      </c>
      <c r="AX124" s="195">
        <v>0</v>
      </c>
      <c r="AY124" s="195">
        <v>0</v>
      </c>
      <c r="AZ124" s="195">
        <v>0</v>
      </c>
      <c r="BA124" s="195">
        <v>0</v>
      </c>
      <c r="BB124" s="195">
        <v>0</v>
      </c>
      <c r="BC124" s="195">
        <v>0</v>
      </c>
      <c r="BD124" s="195">
        <v>0</v>
      </c>
      <c r="BE124" s="195">
        <v>0</v>
      </c>
      <c r="BF124" s="238">
        <v>1</v>
      </c>
      <c r="BG124" s="195">
        <f t="shared" si="44"/>
        <v>0</v>
      </c>
      <c r="BH124" s="195">
        <f t="shared" si="37"/>
        <v>0</v>
      </c>
      <c r="BI124" s="195">
        <f t="shared" si="45"/>
        <v>0</v>
      </c>
      <c r="BJ124" s="195">
        <f t="shared" si="38"/>
        <v>0</v>
      </c>
      <c r="BK124" s="195">
        <f t="shared" si="39"/>
        <v>0</v>
      </c>
      <c r="BL124" s="195">
        <f t="shared" si="40"/>
        <v>0</v>
      </c>
      <c r="BM124" s="195">
        <f t="shared" si="41"/>
        <v>0</v>
      </c>
      <c r="BN124" s="195">
        <f t="shared" si="42"/>
        <v>0</v>
      </c>
      <c r="BO124" s="195">
        <f t="shared" si="43"/>
        <v>0</v>
      </c>
      <c r="BP124" s="195">
        <f t="shared" si="35"/>
        <v>0</v>
      </c>
      <c r="BQ124" s="195">
        <f t="shared" si="36"/>
        <v>1</v>
      </c>
      <c r="BR124" s="239">
        <v>84</v>
      </c>
      <c r="BS124" s="195">
        <v>105</v>
      </c>
      <c r="BT124" s="195">
        <v>100</v>
      </c>
      <c r="BU124" s="195">
        <v>103</v>
      </c>
      <c r="BV124" s="195">
        <v>135</v>
      </c>
      <c r="BW124" s="195">
        <v>115</v>
      </c>
      <c r="BX124" s="195">
        <v>169</v>
      </c>
      <c r="BY124" s="195">
        <v>273</v>
      </c>
      <c r="BZ124" s="195">
        <v>302</v>
      </c>
      <c r="CA124" s="195">
        <v>223</v>
      </c>
      <c r="CB124" s="238">
        <v>264</v>
      </c>
      <c r="CC124" s="195">
        <v>209</v>
      </c>
      <c r="CD124" s="195">
        <v>328</v>
      </c>
      <c r="CE124" s="195">
        <v>244</v>
      </c>
      <c r="CF124" s="195">
        <v>326</v>
      </c>
      <c r="CG124" s="195">
        <v>314</v>
      </c>
      <c r="CH124" s="195">
        <v>355</v>
      </c>
      <c r="CI124" s="195">
        <v>311</v>
      </c>
      <c r="CJ124" s="195">
        <v>522</v>
      </c>
      <c r="CK124" s="195">
        <v>551</v>
      </c>
      <c r="CL124" s="195">
        <v>425</v>
      </c>
      <c r="CM124" s="238">
        <v>625</v>
      </c>
      <c r="CN124" s="292">
        <f t="shared" si="47"/>
        <v>0.40191387559808611</v>
      </c>
      <c r="CO124" s="292">
        <f t="shared" si="47"/>
        <v>0.3201219512195122</v>
      </c>
      <c r="CP124" s="292">
        <f t="shared" si="47"/>
        <v>0.4098360655737705</v>
      </c>
      <c r="CQ124" s="292">
        <f t="shared" si="47"/>
        <v>0.31595092024539878</v>
      </c>
      <c r="CR124" s="292">
        <f t="shared" si="47"/>
        <v>0.42993630573248409</v>
      </c>
      <c r="CS124" s="292">
        <f t="shared" si="47"/>
        <v>0.323943661971831</v>
      </c>
      <c r="CT124" s="292">
        <f t="shared" si="47"/>
        <v>0.54340836012861737</v>
      </c>
      <c r="CU124" s="292">
        <f t="shared" si="47"/>
        <v>0.52298850574712641</v>
      </c>
      <c r="CV124" s="292">
        <f t="shared" si="47"/>
        <v>0.5480943738656987</v>
      </c>
      <c r="CW124" s="292">
        <f t="shared" si="47"/>
        <v>0.52470588235294113</v>
      </c>
      <c r="CX124" s="292">
        <f t="shared" si="47"/>
        <v>0.4224</v>
      </c>
      <c r="CY124" s="239"/>
      <c r="DJ124" s="239"/>
      <c r="DU124" s="239"/>
      <c r="EE124" s="238"/>
      <c r="EP124" s="238"/>
      <c r="FA124" s="238"/>
    </row>
    <row r="125" spans="1:157" x14ac:dyDescent="0.2">
      <c r="A125" s="260" t="s">
        <v>3754</v>
      </c>
      <c r="B125" s="192" t="s">
        <v>3755</v>
      </c>
      <c r="C125" s="261" t="s">
        <v>173</v>
      </c>
      <c r="D125" s="195">
        <v>0</v>
      </c>
      <c r="E125" s="195">
        <v>0</v>
      </c>
      <c r="F125" s="195">
        <v>0</v>
      </c>
      <c r="G125" s="195">
        <v>0</v>
      </c>
      <c r="H125" s="195">
        <v>0</v>
      </c>
      <c r="I125" s="195">
        <v>0</v>
      </c>
      <c r="J125" s="195">
        <v>0</v>
      </c>
      <c r="K125" s="195">
        <v>0</v>
      </c>
      <c r="L125" s="195">
        <v>0</v>
      </c>
      <c r="M125" s="195">
        <v>0</v>
      </c>
      <c r="N125" s="238">
        <v>0</v>
      </c>
      <c r="O125" s="195">
        <v>0</v>
      </c>
      <c r="P125" s="195">
        <v>0</v>
      </c>
      <c r="Q125" s="195">
        <v>0</v>
      </c>
      <c r="R125" s="195">
        <v>0</v>
      </c>
      <c r="S125" s="195">
        <v>0</v>
      </c>
      <c r="T125" s="195">
        <v>0</v>
      </c>
      <c r="U125" s="195">
        <v>0</v>
      </c>
      <c r="V125" s="195">
        <v>0</v>
      </c>
      <c r="W125" s="195">
        <v>0</v>
      </c>
      <c r="X125" s="195">
        <v>0</v>
      </c>
      <c r="Y125" s="238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  <c r="AG125" s="266">
        <v>0</v>
      </c>
      <c r="AH125" s="266">
        <v>0</v>
      </c>
      <c r="AI125" s="266">
        <v>0</v>
      </c>
      <c r="AJ125" s="267">
        <v>0</v>
      </c>
      <c r="AK125" s="195">
        <v>1.9796999999999999E-2</v>
      </c>
      <c r="AL125" s="195">
        <v>2.0956300000000001E-2</v>
      </c>
      <c r="AM125" s="195">
        <v>1.97384E-2</v>
      </c>
      <c r="AN125" s="195">
        <v>2.1078199999999998E-2</v>
      </c>
      <c r="AO125" s="195">
        <v>1.99376E-2</v>
      </c>
      <c r="AP125" s="195">
        <v>2.0247100000000001E-2</v>
      </c>
      <c r="AQ125" s="195">
        <v>2.03622E-2</v>
      </c>
      <c r="AR125" s="195">
        <v>2.10849E-2</v>
      </c>
      <c r="AS125" s="195">
        <v>2.06818E-2</v>
      </c>
      <c r="AT125" s="195">
        <v>2.02004E-2</v>
      </c>
      <c r="AU125" s="238">
        <v>1.96338E-2</v>
      </c>
      <c r="AV125" s="195">
        <v>0</v>
      </c>
      <c r="AW125" s="195">
        <v>0</v>
      </c>
      <c r="AX125" s="195">
        <v>0</v>
      </c>
      <c r="AY125" s="195">
        <v>0</v>
      </c>
      <c r="AZ125" s="195">
        <v>0</v>
      </c>
      <c r="BA125" s="195">
        <v>0</v>
      </c>
      <c r="BB125" s="195">
        <v>0</v>
      </c>
      <c r="BC125" s="195">
        <v>0</v>
      </c>
      <c r="BD125" s="195">
        <v>0</v>
      </c>
      <c r="BE125" s="195">
        <v>2</v>
      </c>
      <c r="BF125" s="238">
        <v>2</v>
      </c>
      <c r="BG125" s="195">
        <f t="shared" si="44"/>
        <v>0</v>
      </c>
      <c r="BH125" s="195">
        <f t="shared" si="37"/>
        <v>0</v>
      </c>
      <c r="BI125" s="195">
        <f t="shared" si="45"/>
        <v>0</v>
      </c>
      <c r="BJ125" s="195">
        <f t="shared" si="38"/>
        <v>0</v>
      </c>
      <c r="BK125" s="195">
        <f t="shared" si="39"/>
        <v>0</v>
      </c>
      <c r="BL125" s="195">
        <f t="shared" si="40"/>
        <v>0</v>
      </c>
      <c r="BM125" s="195">
        <f t="shared" si="41"/>
        <v>0</v>
      </c>
      <c r="BN125" s="195">
        <f t="shared" si="42"/>
        <v>0</v>
      </c>
      <c r="BO125" s="195">
        <f t="shared" si="43"/>
        <v>0</v>
      </c>
      <c r="BP125" s="195">
        <f t="shared" si="35"/>
        <v>1</v>
      </c>
      <c r="BQ125" s="195">
        <f t="shared" si="36"/>
        <v>1</v>
      </c>
      <c r="BR125" s="239">
        <v>0</v>
      </c>
      <c r="BS125" s="195">
        <v>1</v>
      </c>
      <c r="BT125" s="195">
        <v>2</v>
      </c>
      <c r="BU125" s="195">
        <v>0</v>
      </c>
      <c r="BV125" s="195">
        <v>0</v>
      </c>
      <c r="BW125" s="195">
        <v>3</v>
      </c>
      <c r="BX125" s="195">
        <v>1</v>
      </c>
      <c r="BY125" s="195">
        <v>0</v>
      </c>
      <c r="BZ125" s="195">
        <v>3</v>
      </c>
      <c r="CA125" s="195">
        <v>1</v>
      </c>
      <c r="CB125" s="238">
        <v>3</v>
      </c>
      <c r="CC125" s="195">
        <v>18</v>
      </c>
      <c r="CD125" s="195">
        <v>23</v>
      </c>
      <c r="CE125" s="195">
        <v>11</v>
      </c>
      <c r="CF125" s="195">
        <v>21</v>
      </c>
      <c r="CG125" s="195">
        <v>25</v>
      </c>
      <c r="CH125" s="195">
        <v>46</v>
      </c>
      <c r="CI125" s="195">
        <v>17</v>
      </c>
      <c r="CJ125" s="195">
        <v>25</v>
      </c>
      <c r="CK125" s="195">
        <v>38</v>
      </c>
      <c r="CL125" s="195">
        <v>26</v>
      </c>
      <c r="CM125" s="238">
        <v>23</v>
      </c>
      <c r="CN125" s="292">
        <f t="shared" si="47"/>
        <v>0</v>
      </c>
      <c r="CO125" s="292">
        <f t="shared" si="47"/>
        <v>4.3478260869565216E-2</v>
      </c>
      <c r="CP125" s="292">
        <f t="shared" si="47"/>
        <v>0.18181818181818182</v>
      </c>
      <c r="CQ125" s="292">
        <f t="shared" si="47"/>
        <v>0</v>
      </c>
      <c r="CR125" s="292">
        <f t="shared" si="47"/>
        <v>0</v>
      </c>
      <c r="CS125" s="292">
        <f t="shared" si="47"/>
        <v>6.5217391304347824E-2</v>
      </c>
      <c r="CT125" s="292">
        <f t="shared" si="47"/>
        <v>5.8823529411764705E-2</v>
      </c>
      <c r="CU125" s="292">
        <f t="shared" si="47"/>
        <v>0</v>
      </c>
      <c r="CV125" s="292">
        <f t="shared" si="47"/>
        <v>7.8947368421052627E-2</v>
      </c>
      <c r="CW125" s="292">
        <f t="shared" si="47"/>
        <v>3.8461538461538464E-2</v>
      </c>
      <c r="CX125" s="292">
        <f t="shared" si="47"/>
        <v>0.13043478260869565</v>
      </c>
      <c r="CY125" s="239"/>
      <c r="DJ125" s="239"/>
      <c r="DU125" s="239"/>
      <c r="EE125" s="238"/>
      <c r="EP125" s="238"/>
      <c r="FA125" s="238"/>
    </row>
    <row r="126" spans="1:157" x14ac:dyDescent="0.2">
      <c r="A126" s="260" t="s">
        <v>3756</v>
      </c>
      <c r="B126" s="192" t="s">
        <v>3757</v>
      </c>
      <c r="C126" s="261" t="s">
        <v>173</v>
      </c>
      <c r="D126" s="195">
        <v>0</v>
      </c>
      <c r="E126" s="195">
        <v>0</v>
      </c>
      <c r="F126" s="195">
        <v>0</v>
      </c>
      <c r="K126" s="195">
        <v>0</v>
      </c>
      <c r="L126" s="195">
        <v>0</v>
      </c>
      <c r="M126" s="195">
        <v>0</v>
      </c>
      <c r="N126" s="238">
        <v>0</v>
      </c>
      <c r="O126" s="195">
        <v>0</v>
      </c>
      <c r="Q126" s="195">
        <v>0</v>
      </c>
      <c r="W126" s="195">
        <v>0</v>
      </c>
      <c r="X126" s="195">
        <v>0</v>
      </c>
      <c r="Y126" s="238">
        <v>0</v>
      </c>
      <c r="Z126" s="266">
        <v>0</v>
      </c>
      <c r="AA126" s="266">
        <v>0</v>
      </c>
      <c r="AB126" s="266">
        <v>0</v>
      </c>
      <c r="AC126" s="266"/>
      <c r="AD126" s="266"/>
      <c r="AE126" s="266"/>
      <c r="AF126" s="266"/>
      <c r="AG126" s="266"/>
      <c r="AH126" s="266">
        <v>0</v>
      </c>
      <c r="AI126" s="266">
        <v>0</v>
      </c>
      <c r="AJ126" s="267">
        <v>0</v>
      </c>
      <c r="AK126" s="195">
        <v>2.31308E-2</v>
      </c>
      <c r="AL126" s="195">
        <v>2.31839E-2</v>
      </c>
      <c r="AS126" s="195">
        <v>2.6239999999999999E-2</v>
      </c>
      <c r="AT126" s="195">
        <v>2.67791E-2</v>
      </c>
      <c r="AU126" s="238">
        <v>2.7767099999999999E-2</v>
      </c>
      <c r="AV126" s="195">
        <v>0</v>
      </c>
      <c r="AW126" s="195">
        <v>0</v>
      </c>
      <c r="BD126" s="195">
        <v>1</v>
      </c>
      <c r="BE126" s="195">
        <v>2</v>
      </c>
      <c r="BF126" s="238">
        <v>1</v>
      </c>
      <c r="BG126" s="195">
        <f t="shared" si="44"/>
        <v>0</v>
      </c>
      <c r="BH126" s="195">
        <f t="shared" si="37"/>
        <v>0</v>
      </c>
      <c r="BO126" s="195">
        <f t="shared" si="43"/>
        <v>1</v>
      </c>
      <c r="BP126" s="195">
        <f t="shared" si="35"/>
        <v>1</v>
      </c>
      <c r="BQ126" s="195">
        <f t="shared" si="36"/>
        <v>1</v>
      </c>
      <c r="BR126" s="239">
        <v>4</v>
      </c>
      <c r="BS126" s="195">
        <v>5</v>
      </c>
      <c r="BT126" s="195">
        <v>0</v>
      </c>
      <c r="BU126" s="195">
        <v>2</v>
      </c>
      <c r="BV126" s="195">
        <v>13</v>
      </c>
      <c r="BW126" s="195">
        <v>8</v>
      </c>
      <c r="BX126" s="195">
        <v>14</v>
      </c>
      <c r="BY126" s="195">
        <v>28</v>
      </c>
      <c r="BZ126" s="195">
        <v>112</v>
      </c>
      <c r="CA126" s="195">
        <v>199</v>
      </c>
      <c r="CB126" s="195">
        <v>380</v>
      </c>
      <c r="CC126" s="195">
        <v>31</v>
      </c>
      <c r="CD126" s="195">
        <v>47</v>
      </c>
      <c r="CE126" s="195">
        <v>75</v>
      </c>
      <c r="CF126" s="195">
        <v>88</v>
      </c>
      <c r="CG126" s="195">
        <v>104</v>
      </c>
      <c r="CH126" s="195">
        <v>95</v>
      </c>
      <c r="CI126" s="195">
        <v>134</v>
      </c>
      <c r="CJ126" s="195">
        <v>252</v>
      </c>
      <c r="CK126" s="195">
        <v>413</v>
      </c>
      <c r="CL126" s="195">
        <v>526</v>
      </c>
      <c r="CM126" s="238">
        <v>789</v>
      </c>
      <c r="CN126" s="292">
        <f t="shared" si="47"/>
        <v>0.12903225806451613</v>
      </c>
      <c r="CO126" s="292">
        <f t="shared" si="47"/>
        <v>0.10638297872340426</v>
      </c>
      <c r="CP126" s="292">
        <f t="shared" si="47"/>
        <v>0</v>
      </c>
      <c r="CQ126" s="292">
        <f t="shared" si="47"/>
        <v>2.2727272727272728E-2</v>
      </c>
      <c r="CR126" s="292">
        <f t="shared" si="47"/>
        <v>0.125</v>
      </c>
      <c r="CS126" s="292">
        <f t="shared" si="47"/>
        <v>8.4210526315789472E-2</v>
      </c>
      <c r="CT126" s="292">
        <f t="shared" si="47"/>
        <v>0.1044776119402985</v>
      </c>
      <c r="CU126" s="292">
        <f t="shared" si="47"/>
        <v>0.1111111111111111</v>
      </c>
      <c r="CV126" s="292">
        <f t="shared" si="47"/>
        <v>0.2711864406779661</v>
      </c>
      <c r="CW126" s="292">
        <f t="shared" si="47"/>
        <v>0.37832699619771865</v>
      </c>
      <c r="CX126" s="292">
        <f t="shared" si="47"/>
        <v>0.48162230671736372</v>
      </c>
      <c r="CY126" s="239"/>
      <c r="DJ126" s="239"/>
      <c r="DU126" s="239"/>
      <c r="EE126" s="238"/>
      <c r="EP126" s="238"/>
      <c r="FA126" s="238"/>
    </row>
    <row r="127" spans="1:157" x14ac:dyDescent="0.2">
      <c r="A127" s="260" t="s">
        <v>3758</v>
      </c>
      <c r="B127" s="192" t="s">
        <v>3759</v>
      </c>
      <c r="C127" s="261" t="s">
        <v>173</v>
      </c>
      <c r="E127" s="195">
        <v>0</v>
      </c>
      <c r="G127" s="195">
        <v>0</v>
      </c>
      <c r="I127" s="195">
        <v>0</v>
      </c>
      <c r="J127" s="195">
        <v>0</v>
      </c>
      <c r="M127" s="195">
        <v>0</v>
      </c>
      <c r="N127" s="238">
        <v>0</v>
      </c>
      <c r="P127" s="195">
        <v>0</v>
      </c>
      <c r="R127" s="195">
        <v>0</v>
      </c>
      <c r="T127" s="195">
        <v>0</v>
      </c>
      <c r="U127" s="195">
        <v>0</v>
      </c>
      <c r="X127" s="195">
        <v>0</v>
      </c>
      <c r="Y127" s="238">
        <v>0</v>
      </c>
      <c r="Z127" s="266"/>
      <c r="AA127" s="266">
        <v>0</v>
      </c>
      <c r="AB127" s="266"/>
      <c r="AC127" s="266">
        <v>0</v>
      </c>
      <c r="AD127" s="266"/>
      <c r="AE127" s="266">
        <v>0</v>
      </c>
      <c r="AF127" s="266">
        <v>0</v>
      </c>
      <c r="AG127" s="266"/>
      <c r="AH127" s="266"/>
      <c r="AI127" s="266">
        <v>0</v>
      </c>
      <c r="AJ127" s="267">
        <v>0</v>
      </c>
      <c r="AL127" s="195">
        <v>1.9776499999999999E-2</v>
      </c>
      <c r="AN127" s="195">
        <v>1.9738599999999999E-2</v>
      </c>
      <c r="AP127" s="195">
        <v>2.2021700000000002E-2</v>
      </c>
      <c r="AQ127" s="195">
        <v>2.2403200000000002E-2</v>
      </c>
      <c r="AT127" s="195">
        <v>2.3604300000000002E-2</v>
      </c>
      <c r="AU127" s="238">
        <v>2.39575E-2</v>
      </c>
      <c r="AW127" s="195">
        <v>0</v>
      </c>
      <c r="AY127" s="195">
        <v>0</v>
      </c>
      <c r="BA127" s="195">
        <v>0</v>
      </c>
      <c r="BB127" s="195">
        <v>0</v>
      </c>
      <c r="BE127" s="195">
        <v>5</v>
      </c>
      <c r="BF127" s="238">
        <v>0</v>
      </c>
      <c r="BH127" s="195">
        <f t="shared" si="37"/>
        <v>0</v>
      </c>
      <c r="BJ127" s="195">
        <f t="shared" si="38"/>
        <v>0</v>
      </c>
      <c r="BL127" s="195">
        <f t="shared" si="40"/>
        <v>0</v>
      </c>
      <c r="BM127" s="195">
        <f t="shared" si="41"/>
        <v>0</v>
      </c>
      <c r="BP127" s="195">
        <f t="shared" si="35"/>
        <v>1</v>
      </c>
      <c r="BQ127" s="195">
        <f t="shared" si="36"/>
        <v>0</v>
      </c>
      <c r="BR127" s="239">
        <v>27</v>
      </c>
      <c r="BS127" s="195">
        <v>14</v>
      </c>
      <c r="BT127" s="195">
        <v>18</v>
      </c>
      <c r="BU127" s="195">
        <v>26</v>
      </c>
      <c r="BV127" s="195">
        <v>33</v>
      </c>
      <c r="BW127" s="195">
        <v>21</v>
      </c>
      <c r="BX127" s="195">
        <v>10</v>
      </c>
      <c r="BY127" s="195">
        <v>9</v>
      </c>
      <c r="BZ127" s="195">
        <v>2</v>
      </c>
      <c r="CA127" s="195">
        <v>2</v>
      </c>
      <c r="CB127" s="238">
        <v>11</v>
      </c>
      <c r="CC127" s="195">
        <v>98</v>
      </c>
      <c r="CD127" s="195">
        <v>68</v>
      </c>
      <c r="CE127" s="195">
        <v>107</v>
      </c>
      <c r="CF127" s="195">
        <v>198</v>
      </c>
      <c r="CG127" s="195">
        <v>92</v>
      </c>
      <c r="CH127" s="195">
        <v>86</v>
      </c>
      <c r="CI127" s="195">
        <v>115</v>
      </c>
      <c r="CJ127" s="195">
        <v>73</v>
      </c>
      <c r="CK127" s="195">
        <v>55</v>
      </c>
      <c r="CL127" s="195">
        <v>64</v>
      </c>
      <c r="CM127" s="238">
        <v>120</v>
      </c>
      <c r="CN127" s="292">
        <f t="shared" si="47"/>
        <v>0.27551020408163263</v>
      </c>
      <c r="CO127" s="292">
        <f t="shared" si="47"/>
        <v>0.20588235294117646</v>
      </c>
      <c r="CP127" s="292">
        <f t="shared" si="47"/>
        <v>0.16822429906542055</v>
      </c>
      <c r="CQ127" s="292">
        <f t="shared" si="47"/>
        <v>0.13131313131313133</v>
      </c>
      <c r="CR127" s="292">
        <f t="shared" si="47"/>
        <v>0.35869565217391303</v>
      </c>
      <c r="CS127" s="292">
        <f t="shared" si="47"/>
        <v>0.2441860465116279</v>
      </c>
      <c r="CT127" s="292">
        <f t="shared" si="47"/>
        <v>8.6956521739130432E-2</v>
      </c>
      <c r="CU127" s="292">
        <f t="shared" si="47"/>
        <v>0.12328767123287671</v>
      </c>
      <c r="CV127" s="292">
        <f t="shared" si="47"/>
        <v>3.6363636363636362E-2</v>
      </c>
      <c r="CW127" s="292">
        <f t="shared" si="47"/>
        <v>3.125E-2</v>
      </c>
      <c r="CX127" s="292">
        <f t="shared" si="47"/>
        <v>9.166666666666666E-2</v>
      </c>
      <c r="CY127" s="239"/>
      <c r="DJ127" s="239"/>
      <c r="DU127" s="239"/>
      <c r="EE127" s="238"/>
      <c r="EP127" s="238"/>
      <c r="FA127" s="238"/>
    </row>
    <row r="128" spans="1:157" x14ac:dyDescent="0.2">
      <c r="A128" s="260" t="s">
        <v>3760</v>
      </c>
      <c r="B128" s="192" t="s">
        <v>3761</v>
      </c>
      <c r="C128" s="261" t="s">
        <v>173</v>
      </c>
      <c r="E128" s="195">
        <v>0</v>
      </c>
      <c r="F128" s="195">
        <v>0</v>
      </c>
      <c r="G128" s="195">
        <v>0</v>
      </c>
      <c r="H128" s="195">
        <v>0</v>
      </c>
      <c r="I128" s="195">
        <v>0</v>
      </c>
      <c r="J128" s="195">
        <v>0</v>
      </c>
      <c r="K128" s="195">
        <v>0</v>
      </c>
      <c r="L128" s="195">
        <v>0</v>
      </c>
      <c r="M128" s="195">
        <v>0</v>
      </c>
      <c r="N128" s="238">
        <v>0</v>
      </c>
      <c r="P128" s="195">
        <v>0</v>
      </c>
      <c r="Q128" s="195">
        <v>0</v>
      </c>
      <c r="R128" s="195">
        <v>0</v>
      </c>
      <c r="S128" s="195">
        <v>0</v>
      </c>
      <c r="T128" s="195">
        <v>0</v>
      </c>
      <c r="U128" s="195">
        <v>0</v>
      </c>
      <c r="V128" s="195">
        <v>0</v>
      </c>
      <c r="W128" s="195">
        <v>0</v>
      </c>
      <c r="X128" s="195">
        <v>0</v>
      </c>
      <c r="Y128" s="238">
        <v>0</v>
      </c>
      <c r="Z128" s="266"/>
      <c r="AA128" s="266">
        <v>0</v>
      </c>
      <c r="AB128" s="266">
        <v>0</v>
      </c>
      <c r="AC128" s="266">
        <v>0</v>
      </c>
      <c r="AD128" s="266">
        <v>0</v>
      </c>
      <c r="AE128" s="266">
        <v>0</v>
      </c>
      <c r="AF128" s="266">
        <v>0</v>
      </c>
      <c r="AG128" s="266">
        <v>0</v>
      </c>
      <c r="AH128" s="266">
        <v>0</v>
      </c>
      <c r="AI128" s="266">
        <v>0</v>
      </c>
      <c r="AJ128" s="267">
        <v>0</v>
      </c>
      <c r="AL128" s="195">
        <v>2.13618E-2</v>
      </c>
      <c r="AM128" s="195">
        <v>2.1197000000000001E-2</v>
      </c>
      <c r="AN128" s="195">
        <v>2.25583E-2</v>
      </c>
      <c r="AO128" s="195">
        <v>2.2993900000000001E-2</v>
      </c>
      <c r="AP128" s="195">
        <v>2.1588900000000001E-2</v>
      </c>
      <c r="AQ128" s="195">
        <v>2.2075899999999999E-2</v>
      </c>
      <c r="AR128" s="195">
        <v>2.0867E-2</v>
      </c>
      <c r="AS128" s="195">
        <v>2.07292E-2</v>
      </c>
      <c r="AT128" s="195">
        <v>2.1690000000000001E-2</v>
      </c>
      <c r="AU128" s="238">
        <v>2.3848399999999999E-2</v>
      </c>
      <c r="AW128" s="195">
        <v>0</v>
      </c>
      <c r="AX128" s="195">
        <v>0</v>
      </c>
      <c r="AY128" s="195">
        <v>0</v>
      </c>
      <c r="AZ128" s="195">
        <v>0</v>
      </c>
      <c r="BA128" s="195">
        <v>0</v>
      </c>
      <c r="BB128" s="195">
        <v>1</v>
      </c>
      <c r="BC128" s="195">
        <v>1</v>
      </c>
      <c r="BD128" s="195">
        <v>0</v>
      </c>
      <c r="BE128" s="195">
        <v>1</v>
      </c>
      <c r="BF128" s="238">
        <v>0</v>
      </c>
      <c r="BH128" s="195">
        <f t="shared" si="37"/>
        <v>0</v>
      </c>
      <c r="BI128" s="195">
        <f t="shared" si="45"/>
        <v>0</v>
      </c>
      <c r="BJ128" s="195">
        <f t="shared" si="38"/>
        <v>0</v>
      </c>
      <c r="BK128" s="195">
        <f t="shared" si="39"/>
        <v>0</v>
      </c>
      <c r="BL128" s="195">
        <f t="shared" si="40"/>
        <v>0</v>
      </c>
      <c r="BM128" s="195">
        <f t="shared" si="41"/>
        <v>1</v>
      </c>
      <c r="BN128" s="195">
        <f t="shared" si="42"/>
        <v>1</v>
      </c>
      <c r="BO128" s="195">
        <f t="shared" si="43"/>
        <v>0</v>
      </c>
      <c r="BP128" s="195">
        <f t="shared" si="35"/>
        <v>1</v>
      </c>
      <c r="BQ128" s="195">
        <f t="shared" si="36"/>
        <v>0</v>
      </c>
      <c r="BR128" s="239">
        <v>6</v>
      </c>
      <c r="BS128" s="195">
        <v>18</v>
      </c>
      <c r="BT128" s="195">
        <v>11</v>
      </c>
      <c r="BU128" s="195">
        <v>8</v>
      </c>
      <c r="BV128" s="195">
        <v>16</v>
      </c>
      <c r="BW128" s="195">
        <v>12</v>
      </c>
      <c r="BX128" s="195">
        <v>3</v>
      </c>
      <c r="BY128" s="195">
        <v>12</v>
      </c>
      <c r="BZ128" s="195">
        <v>1</v>
      </c>
      <c r="CA128" s="195">
        <v>8</v>
      </c>
      <c r="CB128" s="238">
        <v>7</v>
      </c>
      <c r="CC128" s="195">
        <v>177</v>
      </c>
      <c r="CD128" s="195">
        <v>151</v>
      </c>
      <c r="CE128" s="195">
        <v>110</v>
      </c>
      <c r="CF128" s="195">
        <v>143</v>
      </c>
      <c r="CG128" s="195">
        <v>142</v>
      </c>
      <c r="CH128" s="195">
        <v>145</v>
      </c>
      <c r="CI128" s="195">
        <v>146</v>
      </c>
      <c r="CJ128" s="195">
        <v>140</v>
      </c>
      <c r="CK128" s="195">
        <v>126</v>
      </c>
      <c r="CL128" s="195">
        <v>99</v>
      </c>
      <c r="CM128" s="238">
        <v>84</v>
      </c>
      <c r="CN128" s="292">
        <f t="shared" si="47"/>
        <v>3.3898305084745763E-2</v>
      </c>
      <c r="CO128" s="292">
        <f t="shared" si="47"/>
        <v>0.11920529801324503</v>
      </c>
      <c r="CP128" s="292">
        <f t="shared" si="47"/>
        <v>0.1</v>
      </c>
      <c r="CQ128" s="292">
        <f t="shared" si="47"/>
        <v>5.5944055944055944E-2</v>
      </c>
      <c r="CR128" s="292">
        <f t="shared" si="47"/>
        <v>0.11267605633802817</v>
      </c>
      <c r="CS128" s="292">
        <f t="shared" si="47"/>
        <v>8.2758620689655171E-2</v>
      </c>
      <c r="CT128" s="292">
        <f t="shared" si="47"/>
        <v>2.0547945205479451E-2</v>
      </c>
      <c r="CU128" s="292">
        <f t="shared" si="47"/>
        <v>8.5714285714285715E-2</v>
      </c>
      <c r="CV128" s="292">
        <f t="shared" si="47"/>
        <v>7.9365079365079361E-3</v>
      </c>
      <c r="CW128" s="292">
        <f t="shared" si="47"/>
        <v>8.0808080808080815E-2</v>
      </c>
      <c r="CX128" s="292">
        <f t="shared" si="47"/>
        <v>8.3333333333333329E-2</v>
      </c>
      <c r="CY128" s="239"/>
      <c r="DJ128" s="239"/>
      <c r="DU128" s="239"/>
      <c r="EE128" s="238"/>
      <c r="EP128" s="238"/>
      <c r="FA128" s="238"/>
    </row>
    <row r="129" spans="1:157" x14ac:dyDescent="0.2">
      <c r="A129" s="260" t="s">
        <v>3762</v>
      </c>
      <c r="B129" s="192" t="s">
        <v>3763</v>
      </c>
      <c r="C129" s="261" t="s">
        <v>173</v>
      </c>
      <c r="F129" s="195">
        <v>0</v>
      </c>
      <c r="G129" s="195">
        <v>0</v>
      </c>
      <c r="H129" s="195">
        <v>0</v>
      </c>
      <c r="I129" s="195">
        <v>0</v>
      </c>
      <c r="J129" s="195">
        <v>0</v>
      </c>
      <c r="K129" s="195">
        <v>0</v>
      </c>
      <c r="L129" s="195">
        <v>0</v>
      </c>
      <c r="M129" s="195">
        <v>0</v>
      </c>
      <c r="N129" s="238">
        <v>0</v>
      </c>
      <c r="Q129" s="195">
        <v>0</v>
      </c>
      <c r="R129" s="195">
        <v>0</v>
      </c>
      <c r="S129" s="195">
        <v>0</v>
      </c>
      <c r="T129" s="195">
        <v>0</v>
      </c>
      <c r="U129" s="195">
        <v>0</v>
      </c>
      <c r="V129" s="195">
        <v>0</v>
      </c>
      <c r="W129" s="195">
        <v>0</v>
      </c>
      <c r="X129" s="195">
        <v>0</v>
      </c>
      <c r="Y129" s="238">
        <v>0</v>
      </c>
      <c r="Z129" s="266"/>
      <c r="AA129" s="266"/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  <c r="AG129" s="266">
        <v>0</v>
      </c>
      <c r="AH129" s="266">
        <v>0</v>
      </c>
      <c r="AI129" s="266">
        <v>0</v>
      </c>
      <c r="AJ129" s="267">
        <v>0</v>
      </c>
      <c r="AM129" s="195">
        <v>2.9245899999999998E-2</v>
      </c>
      <c r="AN129" s="195">
        <v>2.7471800000000001E-2</v>
      </c>
      <c r="AO129" s="195">
        <v>2.7964699999999999E-2</v>
      </c>
      <c r="AP129" s="195">
        <v>2.54267E-2</v>
      </c>
      <c r="AQ129" s="195">
        <v>2.5753100000000001E-2</v>
      </c>
      <c r="AR129" s="195">
        <v>2.6598299999999998E-2</v>
      </c>
      <c r="AS129" s="195">
        <v>2.9079600000000001E-2</v>
      </c>
      <c r="AT129" s="195">
        <v>2.94582E-2</v>
      </c>
      <c r="AU129" s="238">
        <v>3.1335700000000001E-2</v>
      </c>
      <c r="AX129" s="195">
        <v>2</v>
      </c>
      <c r="AY129" s="195">
        <v>1</v>
      </c>
      <c r="AZ129" s="195">
        <v>1</v>
      </c>
      <c r="BA129" s="195">
        <v>1</v>
      </c>
      <c r="BB129" s="195">
        <v>1</v>
      </c>
      <c r="BC129" s="195">
        <v>1</v>
      </c>
      <c r="BD129" s="195">
        <v>1</v>
      </c>
      <c r="BE129" s="195">
        <v>1</v>
      </c>
      <c r="BF129" s="238">
        <v>1</v>
      </c>
      <c r="BI129" s="195">
        <f t="shared" si="45"/>
        <v>1</v>
      </c>
      <c r="BJ129" s="195">
        <f t="shared" si="38"/>
        <v>1</v>
      </c>
      <c r="BK129" s="195">
        <f t="shared" si="39"/>
        <v>1</v>
      </c>
      <c r="BL129" s="195">
        <f t="shared" si="40"/>
        <v>1</v>
      </c>
      <c r="BM129" s="195">
        <f t="shared" si="41"/>
        <v>1</v>
      </c>
      <c r="BN129" s="195">
        <f t="shared" si="42"/>
        <v>1</v>
      </c>
      <c r="BO129" s="195">
        <f t="shared" si="43"/>
        <v>1</v>
      </c>
      <c r="BP129" s="195">
        <f t="shared" si="35"/>
        <v>1</v>
      </c>
      <c r="BQ129" s="195">
        <f t="shared" si="36"/>
        <v>1</v>
      </c>
      <c r="BR129" s="239">
        <v>56</v>
      </c>
      <c r="BS129" s="195">
        <v>68</v>
      </c>
      <c r="BT129" s="195">
        <v>72</v>
      </c>
      <c r="BU129" s="195">
        <v>152</v>
      </c>
      <c r="BV129" s="195">
        <v>92</v>
      </c>
      <c r="BW129" s="195">
        <v>93</v>
      </c>
      <c r="BX129" s="195">
        <v>3</v>
      </c>
      <c r="BY129" s="195">
        <v>42</v>
      </c>
      <c r="BZ129" s="195">
        <v>64</v>
      </c>
      <c r="CA129" s="195">
        <v>38</v>
      </c>
      <c r="CB129" s="238">
        <v>55</v>
      </c>
      <c r="CC129" s="195">
        <v>131</v>
      </c>
      <c r="CD129" s="195">
        <v>155</v>
      </c>
      <c r="CE129" s="195">
        <v>164</v>
      </c>
      <c r="CF129" s="195">
        <v>361</v>
      </c>
      <c r="CG129" s="195">
        <v>166</v>
      </c>
      <c r="CH129" s="195">
        <v>277</v>
      </c>
      <c r="CI129" s="195">
        <v>120</v>
      </c>
      <c r="CJ129" s="195">
        <v>158</v>
      </c>
      <c r="CK129" s="195">
        <v>182</v>
      </c>
      <c r="CL129" s="195">
        <v>118</v>
      </c>
      <c r="CM129" s="238">
        <v>141</v>
      </c>
      <c r="CN129" s="292">
        <f t="shared" si="47"/>
        <v>0.42748091603053434</v>
      </c>
      <c r="CO129" s="292">
        <f t="shared" si="47"/>
        <v>0.43870967741935485</v>
      </c>
      <c r="CP129" s="292">
        <f t="shared" si="47"/>
        <v>0.43902439024390244</v>
      </c>
      <c r="CQ129" s="292">
        <f t="shared" si="47"/>
        <v>0.42105263157894735</v>
      </c>
      <c r="CR129" s="292">
        <f t="shared" si="47"/>
        <v>0.55421686746987953</v>
      </c>
      <c r="CS129" s="292">
        <f t="shared" si="47"/>
        <v>0.33574007220216606</v>
      </c>
      <c r="CT129" s="292">
        <f t="shared" si="47"/>
        <v>2.5000000000000001E-2</v>
      </c>
      <c r="CU129" s="292">
        <f t="shared" si="47"/>
        <v>0.26582278481012656</v>
      </c>
      <c r="CV129" s="292">
        <f t="shared" si="47"/>
        <v>0.35164835164835168</v>
      </c>
      <c r="CW129" s="292">
        <f t="shared" si="47"/>
        <v>0.32203389830508472</v>
      </c>
      <c r="CX129" s="292">
        <f t="shared" si="47"/>
        <v>0.39007092198581561</v>
      </c>
      <c r="CY129" s="239"/>
      <c r="DJ129" s="239"/>
      <c r="DU129" s="239"/>
      <c r="EE129" s="238"/>
      <c r="EP129" s="238"/>
      <c r="FA129" s="238"/>
    </row>
    <row r="130" spans="1:157" x14ac:dyDescent="0.2">
      <c r="A130" s="260" t="s">
        <v>3764</v>
      </c>
      <c r="B130" s="192" t="s">
        <v>3914</v>
      </c>
      <c r="C130" s="261" t="s">
        <v>173</v>
      </c>
      <c r="G130" s="195">
        <v>0</v>
      </c>
      <c r="H130" s="195">
        <v>0</v>
      </c>
      <c r="I130" s="195">
        <v>0</v>
      </c>
      <c r="J130" s="195">
        <v>0</v>
      </c>
      <c r="K130" s="195">
        <v>0</v>
      </c>
      <c r="L130" s="195">
        <v>0</v>
      </c>
      <c r="M130" s="195">
        <v>0</v>
      </c>
      <c r="N130" s="238">
        <v>0</v>
      </c>
      <c r="R130" s="195">
        <v>0</v>
      </c>
      <c r="S130" s="195">
        <v>0</v>
      </c>
      <c r="T130" s="195">
        <v>0</v>
      </c>
      <c r="U130" s="195">
        <v>0</v>
      </c>
      <c r="V130" s="195">
        <v>0</v>
      </c>
      <c r="W130" s="195">
        <v>0</v>
      </c>
      <c r="X130" s="195">
        <v>0</v>
      </c>
      <c r="Y130" s="238">
        <v>0</v>
      </c>
      <c r="Z130" s="266"/>
      <c r="AA130" s="266"/>
      <c r="AB130" s="266"/>
      <c r="AC130" s="266">
        <v>0</v>
      </c>
      <c r="AD130" s="266">
        <v>0</v>
      </c>
      <c r="AE130" s="266">
        <v>0</v>
      </c>
      <c r="AF130" s="266">
        <v>0</v>
      </c>
      <c r="AG130" s="266">
        <v>0</v>
      </c>
      <c r="AH130" s="266">
        <v>0</v>
      </c>
      <c r="AI130" s="266">
        <v>0</v>
      </c>
      <c r="AJ130" s="267">
        <v>0</v>
      </c>
      <c r="AN130" s="195">
        <v>3.1690500000000003E-2</v>
      </c>
      <c r="AO130" s="195">
        <v>3.2907800000000001E-2</v>
      </c>
      <c r="AP130" s="195">
        <v>2.8530699999999999E-2</v>
      </c>
      <c r="AQ130" s="195">
        <v>3.2289499999999999E-2</v>
      </c>
      <c r="AR130" s="195">
        <v>2.8734200000000001E-2</v>
      </c>
      <c r="AS130" s="195">
        <v>2.71132E-2</v>
      </c>
      <c r="AT130" s="195">
        <v>2.63889E-2</v>
      </c>
      <c r="AU130" s="238">
        <v>2.6702699999999999E-2</v>
      </c>
      <c r="AY130" s="195">
        <v>0</v>
      </c>
      <c r="AZ130" s="195">
        <v>0</v>
      </c>
      <c r="BA130" s="195">
        <v>0</v>
      </c>
      <c r="BB130" s="195">
        <v>0</v>
      </c>
      <c r="BC130" s="195">
        <v>0</v>
      </c>
      <c r="BD130" s="195">
        <v>0</v>
      </c>
      <c r="BE130" s="195">
        <v>0</v>
      </c>
      <c r="BF130" s="238">
        <v>0</v>
      </c>
      <c r="BJ130" s="195">
        <f t="shared" si="38"/>
        <v>0</v>
      </c>
      <c r="BK130" s="195">
        <f t="shared" si="39"/>
        <v>0</v>
      </c>
      <c r="BL130" s="195">
        <f t="shared" si="40"/>
        <v>0</v>
      </c>
      <c r="BM130" s="195">
        <f t="shared" si="41"/>
        <v>0</v>
      </c>
      <c r="BN130" s="195">
        <f t="shared" si="42"/>
        <v>0</v>
      </c>
      <c r="BO130" s="195">
        <f t="shared" si="43"/>
        <v>0</v>
      </c>
      <c r="BP130" s="195">
        <f t="shared" si="35"/>
        <v>0</v>
      </c>
      <c r="BQ130" s="195">
        <f t="shared" si="36"/>
        <v>0</v>
      </c>
      <c r="BR130" s="239">
        <v>22</v>
      </c>
      <c r="BS130" s="195">
        <v>3</v>
      </c>
      <c r="BT130" s="195">
        <v>0</v>
      </c>
      <c r="BU130" s="195">
        <v>3</v>
      </c>
      <c r="BV130" s="195">
        <v>8</v>
      </c>
      <c r="BW130" s="195">
        <v>17</v>
      </c>
      <c r="BX130" s="195">
        <v>6</v>
      </c>
      <c r="BY130" s="195">
        <v>15</v>
      </c>
      <c r="BZ130" s="195">
        <v>4</v>
      </c>
      <c r="CA130" s="195">
        <v>14</v>
      </c>
      <c r="CB130" s="195">
        <v>14</v>
      </c>
      <c r="CC130" s="195">
        <v>46</v>
      </c>
      <c r="CD130" s="195">
        <v>7</v>
      </c>
      <c r="CE130" s="195">
        <v>7</v>
      </c>
      <c r="CF130" s="195">
        <v>73</v>
      </c>
      <c r="CG130" s="195">
        <v>25</v>
      </c>
      <c r="CH130" s="195">
        <v>80</v>
      </c>
      <c r="CI130" s="195">
        <v>61</v>
      </c>
      <c r="CJ130" s="195">
        <v>102</v>
      </c>
      <c r="CK130" s="195">
        <v>79</v>
      </c>
      <c r="CL130" s="195">
        <v>60</v>
      </c>
      <c r="CM130" s="238">
        <v>118</v>
      </c>
      <c r="CN130" s="292">
        <f t="shared" si="47"/>
        <v>0.47826086956521741</v>
      </c>
      <c r="CO130" s="292">
        <f t="shared" si="47"/>
        <v>0.42857142857142855</v>
      </c>
      <c r="CP130" s="292">
        <f t="shared" si="47"/>
        <v>0</v>
      </c>
      <c r="CQ130" s="292">
        <f t="shared" si="47"/>
        <v>4.1095890410958902E-2</v>
      </c>
      <c r="CR130" s="292">
        <f t="shared" si="47"/>
        <v>0.32</v>
      </c>
      <c r="CS130" s="292">
        <f t="shared" si="47"/>
        <v>0.21249999999999999</v>
      </c>
      <c r="CT130" s="292">
        <f t="shared" si="47"/>
        <v>9.8360655737704916E-2</v>
      </c>
      <c r="CU130" s="292">
        <f t="shared" si="47"/>
        <v>0.14705882352941177</v>
      </c>
      <c r="CV130" s="292">
        <f t="shared" si="47"/>
        <v>5.0632911392405063E-2</v>
      </c>
      <c r="CW130" s="292">
        <f t="shared" si="47"/>
        <v>0.23333333333333334</v>
      </c>
      <c r="CX130" s="292">
        <f t="shared" si="47"/>
        <v>0.11864406779661017</v>
      </c>
      <c r="CY130" s="239"/>
      <c r="DJ130" s="239"/>
      <c r="DU130" s="239"/>
      <c r="EE130" s="238"/>
      <c r="EP130" s="238"/>
      <c r="FA130" s="238"/>
    </row>
    <row r="131" spans="1:157" x14ac:dyDescent="0.2">
      <c r="A131" s="260" t="s">
        <v>3766</v>
      </c>
      <c r="B131" s="192" t="s">
        <v>3767</v>
      </c>
      <c r="C131" s="261" t="s">
        <v>173</v>
      </c>
      <c r="D131" s="195">
        <v>0</v>
      </c>
      <c r="F131" s="195">
        <v>0</v>
      </c>
      <c r="G131" s="195">
        <v>0</v>
      </c>
      <c r="I131" s="195">
        <v>0</v>
      </c>
      <c r="J131" s="195">
        <v>0</v>
      </c>
      <c r="K131" s="195">
        <v>0</v>
      </c>
      <c r="L131" s="195">
        <v>0</v>
      </c>
      <c r="M131" s="195">
        <v>0</v>
      </c>
      <c r="N131" s="238">
        <v>0</v>
      </c>
      <c r="O131" s="195">
        <v>0</v>
      </c>
      <c r="Q131" s="195">
        <v>0</v>
      </c>
      <c r="R131" s="195">
        <v>0</v>
      </c>
      <c r="T131" s="195">
        <v>0</v>
      </c>
      <c r="U131" s="195">
        <v>0</v>
      </c>
      <c r="V131" s="195">
        <v>0</v>
      </c>
      <c r="W131" s="195">
        <v>0</v>
      </c>
      <c r="X131" s="195">
        <v>0</v>
      </c>
      <c r="Y131" s="238">
        <v>0</v>
      </c>
      <c r="Z131" s="266">
        <v>0</v>
      </c>
      <c r="AA131" s="266"/>
      <c r="AB131" s="266">
        <v>0</v>
      </c>
      <c r="AC131" s="266">
        <v>0</v>
      </c>
      <c r="AD131" s="266"/>
      <c r="AE131" s="266">
        <v>0</v>
      </c>
      <c r="AF131" s="266">
        <v>0</v>
      </c>
      <c r="AG131" s="266">
        <v>0</v>
      </c>
      <c r="AH131" s="266">
        <v>0</v>
      </c>
      <c r="AI131" s="266">
        <v>0</v>
      </c>
      <c r="AJ131" s="267">
        <v>0</v>
      </c>
      <c r="AK131" s="195">
        <v>2.4925200000000002E-2</v>
      </c>
      <c r="AM131" s="195">
        <v>2.14361E-2</v>
      </c>
      <c r="AN131" s="195">
        <v>1.1044E-2</v>
      </c>
      <c r="AP131" s="195">
        <v>2.3298599999999999E-2</v>
      </c>
      <c r="AQ131" s="195">
        <v>2.2778099999999999E-2</v>
      </c>
      <c r="AR131" s="195">
        <v>9.0316999999999995E-2</v>
      </c>
      <c r="AS131" s="195">
        <v>2.7229400000000001E-2</v>
      </c>
      <c r="AT131" s="195">
        <v>3.1542199999999999E-2</v>
      </c>
      <c r="AU131" s="238">
        <v>2.9804500000000001E-2</v>
      </c>
      <c r="AV131" s="195">
        <v>0</v>
      </c>
      <c r="AX131" s="195">
        <v>0</v>
      </c>
      <c r="AY131" s="195">
        <v>0</v>
      </c>
      <c r="BA131" s="195">
        <v>0</v>
      </c>
      <c r="BB131" s="195">
        <v>0</v>
      </c>
      <c r="BC131" s="195">
        <v>0</v>
      </c>
      <c r="BD131" s="195">
        <v>0</v>
      </c>
      <c r="BE131" s="195">
        <v>0</v>
      </c>
      <c r="BF131" s="238">
        <v>0</v>
      </c>
      <c r="BG131" s="195">
        <f t="shared" si="44"/>
        <v>0</v>
      </c>
      <c r="BI131" s="195">
        <f t="shared" si="45"/>
        <v>0</v>
      </c>
      <c r="BJ131" s="195">
        <f t="shared" si="38"/>
        <v>0</v>
      </c>
      <c r="BL131" s="195">
        <f t="shared" si="40"/>
        <v>0</v>
      </c>
      <c r="BM131" s="195">
        <f t="shared" si="41"/>
        <v>0</v>
      </c>
      <c r="BN131" s="195">
        <f t="shared" si="42"/>
        <v>0</v>
      </c>
      <c r="BO131" s="195">
        <f t="shared" si="43"/>
        <v>0</v>
      </c>
      <c r="BP131" s="195">
        <f t="shared" si="35"/>
        <v>0</v>
      </c>
      <c r="BQ131" s="195">
        <f t="shared" si="36"/>
        <v>0</v>
      </c>
      <c r="BR131" s="239">
        <v>0</v>
      </c>
      <c r="BS131" s="195">
        <v>0</v>
      </c>
      <c r="BT131" s="195">
        <v>0</v>
      </c>
      <c r="BU131" s="195">
        <v>1</v>
      </c>
      <c r="BV131" s="195">
        <v>11</v>
      </c>
      <c r="BW131" s="195">
        <v>48</v>
      </c>
      <c r="BX131" s="195">
        <v>40</v>
      </c>
      <c r="BY131" s="195">
        <v>51</v>
      </c>
      <c r="BZ131" s="195">
        <v>40</v>
      </c>
      <c r="CA131" s="195">
        <v>16</v>
      </c>
      <c r="CB131" s="238">
        <v>19</v>
      </c>
      <c r="CC131" s="195">
        <v>0</v>
      </c>
      <c r="CD131" s="195">
        <v>4</v>
      </c>
      <c r="CE131" s="195">
        <v>9</v>
      </c>
      <c r="CF131" s="195">
        <v>12</v>
      </c>
      <c r="CG131" s="195">
        <v>51</v>
      </c>
      <c r="CH131" s="195">
        <v>105</v>
      </c>
      <c r="CI131" s="195">
        <v>68</v>
      </c>
      <c r="CJ131" s="195">
        <v>82</v>
      </c>
      <c r="CK131" s="195">
        <v>71</v>
      </c>
      <c r="CL131" s="195">
        <v>32</v>
      </c>
      <c r="CM131" s="238">
        <v>43</v>
      </c>
      <c r="CN131" s="292">
        <f t="shared" ref="CN131:CX146" si="48">IF(CC131,BR131/CC131,0)</f>
        <v>0</v>
      </c>
      <c r="CO131" s="292">
        <f t="shared" si="48"/>
        <v>0</v>
      </c>
      <c r="CP131" s="292">
        <f t="shared" si="48"/>
        <v>0</v>
      </c>
      <c r="CQ131" s="292">
        <f t="shared" si="48"/>
        <v>8.3333333333333329E-2</v>
      </c>
      <c r="CR131" s="292">
        <f t="shared" si="48"/>
        <v>0.21568627450980393</v>
      </c>
      <c r="CS131" s="292">
        <f t="shared" si="48"/>
        <v>0.45714285714285713</v>
      </c>
      <c r="CT131" s="292">
        <f t="shared" si="48"/>
        <v>0.58823529411764708</v>
      </c>
      <c r="CU131" s="292">
        <f t="shared" si="48"/>
        <v>0.62195121951219512</v>
      </c>
      <c r="CV131" s="292">
        <f t="shared" si="48"/>
        <v>0.56338028169014087</v>
      </c>
      <c r="CW131" s="292">
        <f t="shared" si="48"/>
        <v>0.5</v>
      </c>
      <c r="CX131" s="292">
        <f t="shared" si="48"/>
        <v>0.44186046511627908</v>
      </c>
      <c r="CY131" s="239"/>
      <c r="DJ131" s="239"/>
      <c r="DU131" s="239"/>
      <c r="EE131" s="238"/>
      <c r="EP131" s="238"/>
      <c r="FA131" s="238"/>
    </row>
    <row r="132" spans="1:157" x14ac:dyDescent="0.2">
      <c r="A132" s="260" t="s">
        <v>3915</v>
      </c>
      <c r="B132" s="192" t="s">
        <v>3916</v>
      </c>
      <c r="C132" s="261" t="s">
        <v>173</v>
      </c>
      <c r="D132" s="195">
        <v>0</v>
      </c>
      <c r="E132" s="195">
        <v>0</v>
      </c>
      <c r="F132" s="195">
        <v>0</v>
      </c>
      <c r="G132" s="195">
        <v>0</v>
      </c>
      <c r="H132" s="195">
        <v>0</v>
      </c>
      <c r="I132" s="195">
        <v>0</v>
      </c>
      <c r="J132" s="195">
        <v>0</v>
      </c>
      <c r="K132" s="195">
        <v>0</v>
      </c>
      <c r="L132" s="195">
        <v>0</v>
      </c>
      <c r="M132" s="195">
        <v>0</v>
      </c>
      <c r="N132" s="238">
        <v>0</v>
      </c>
      <c r="O132" s="195">
        <v>0</v>
      </c>
      <c r="P132" s="195">
        <v>0</v>
      </c>
      <c r="Q132" s="195">
        <v>0</v>
      </c>
      <c r="R132" s="195">
        <v>0</v>
      </c>
      <c r="S132" s="195">
        <v>0</v>
      </c>
      <c r="T132" s="195">
        <v>0</v>
      </c>
      <c r="U132" s="195">
        <v>0</v>
      </c>
      <c r="V132" s="195">
        <v>0</v>
      </c>
      <c r="W132" s="195">
        <v>0</v>
      </c>
      <c r="X132" s="195">
        <v>0</v>
      </c>
      <c r="Y132" s="238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  <c r="AG132" s="266">
        <v>0</v>
      </c>
      <c r="AH132" s="266">
        <v>0</v>
      </c>
      <c r="AI132" s="266">
        <v>0</v>
      </c>
      <c r="AJ132" s="267">
        <v>0</v>
      </c>
      <c r="AK132" s="195">
        <v>1.51161E-2</v>
      </c>
      <c r="AL132" s="195">
        <v>1.4390099999999999E-2</v>
      </c>
      <c r="AM132" s="195">
        <v>1.4200900000000001E-2</v>
      </c>
      <c r="AN132" s="195">
        <v>1.2833600000000001E-2</v>
      </c>
      <c r="AO132" s="195">
        <v>1.3401700000000001E-2</v>
      </c>
      <c r="AP132" s="195">
        <v>1.34614E-2</v>
      </c>
      <c r="AQ132" s="195">
        <v>1.5641800000000001E-2</v>
      </c>
      <c r="AR132" s="195">
        <v>1.8027600000000001E-2</v>
      </c>
      <c r="AS132" s="195">
        <v>1.8283199999999999E-2</v>
      </c>
      <c r="AT132" s="195">
        <v>1.8809800000000002E-2</v>
      </c>
      <c r="AU132" s="238">
        <v>1.8475999999999999E-2</v>
      </c>
      <c r="AV132" s="195">
        <v>0</v>
      </c>
      <c r="AW132" s="195">
        <v>0</v>
      </c>
      <c r="AX132" s="195">
        <v>0</v>
      </c>
      <c r="AY132" s="195">
        <v>0</v>
      </c>
      <c r="AZ132" s="195">
        <v>0</v>
      </c>
      <c r="BA132" s="195">
        <v>0</v>
      </c>
      <c r="BB132" s="195">
        <v>0</v>
      </c>
      <c r="BC132" s="195">
        <v>0</v>
      </c>
      <c r="BD132" s="195">
        <v>0</v>
      </c>
      <c r="BE132" s="195">
        <v>0</v>
      </c>
      <c r="BF132" s="238">
        <v>0</v>
      </c>
      <c r="BG132" s="195">
        <f t="shared" si="44"/>
        <v>0</v>
      </c>
      <c r="BH132" s="195">
        <f t="shared" si="37"/>
        <v>0</v>
      </c>
      <c r="BI132" s="195">
        <f t="shared" si="45"/>
        <v>0</v>
      </c>
      <c r="BJ132" s="195">
        <f t="shared" si="38"/>
        <v>0</v>
      </c>
      <c r="BK132" s="195">
        <f t="shared" si="39"/>
        <v>0</v>
      </c>
      <c r="BL132" s="195">
        <f t="shared" si="40"/>
        <v>0</v>
      </c>
      <c r="BM132" s="195">
        <f t="shared" si="41"/>
        <v>0</v>
      </c>
      <c r="BN132" s="195">
        <f t="shared" si="42"/>
        <v>0</v>
      </c>
      <c r="BO132" s="195">
        <f t="shared" si="43"/>
        <v>0</v>
      </c>
      <c r="BP132" s="195">
        <f t="shared" si="35"/>
        <v>0</v>
      </c>
      <c r="BQ132" s="195">
        <f t="shared" si="36"/>
        <v>0</v>
      </c>
      <c r="BR132" s="239">
        <v>0</v>
      </c>
      <c r="BS132" s="195">
        <v>0</v>
      </c>
      <c r="BT132" s="195">
        <v>1</v>
      </c>
      <c r="BU132" s="195">
        <v>1</v>
      </c>
      <c r="BV132" s="195">
        <v>1</v>
      </c>
      <c r="BW132" s="195">
        <v>0</v>
      </c>
      <c r="BX132" s="195">
        <v>0</v>
      </c>
      <c r="BY132" s="195">
        <v>0</v>
      </c>
      <c r="BZ132" s="195">
        <v>1</v>
      </c>
      <c r="CA132" s="195">
        <v>2</v>
      </c>
      <c r="CB132" s="238">
        <v>0</v>
      </c>
      <c r="CC132" s="195">
        <v>0</v>
      </c>
      <c r="CD132" s="195">
        <v>0</v>
      </c>
      <c r="CE132" s="195">
        <v>2</v>
      </c>
      <c r="CF132" s="195">
        <v>9</v>
      </c>
      <c r="CG132" s="195">
        <v>17</v>
      </c>
      <c r="CH132" s="195">
        <v>2</v>
      </c>
      <c r="CI132" s="195">
        <v>5</v>
      </c>
      <c r="CJ132" s="195">
        <v>4</v>
      </c>
      <c r="CK132" s="195">
        <v>7</v>
      </c>
      <c r="CL132" s="195">
        <v>10</v>
      </c>
      <c r="CM132" s="238">
        <v>2</v>
      </c>
      <c r="CN132" s="292">
        <f t="shared" si="48"/>
        <v>0</v>
      </c>
      <c r="CO132" s="292">
        <f t="shared" si="48"/>
        <v>0</v>
      </c>
      <c r="CP132" s="292">
        <f t="shared" si="48"/>
        <v>0.5</v>
      </c>
      <c r="CQ132" s="292">
        <f t="shared" si="48"/>
        <v>0.1111111111111111</v>
      </c>
      <c r="CR132" s="292">
        <f t="shared" si="48"/>
        <v>5.8823529411764705E-2</v>
      </c>
      <c r="CS132" s="292">
        <f t="shared" si="48"/>
        <v>0</v>
      </c>
      <c r="CT132" s="292">
        <f t="shared" si="48"/>
        <v>0</v>
      </c>
      <c r="CU132" s="292">
        <f t="shared" si="48"/>
        <v>0</v>
      </c>
      <c r="CV132" s="292">
        <f t="shared" si="48"/>
        <v>0.14285714285714285</v>
      </c>
      <c r="CW132" s="292">
        <f t="shared" si="48"/>
        <v>0.2</v>
      </c>
      <c r="CX132" s="292">
        <f t="shared" si="48"/>
        <v>0</v>
      </c>
      <c r="CY132" s="239"/>
      <c r="DJ132" s="239"/>
      <c r="DU132" s="239"/>
      <c r="EE132" s="238"/>
      <c r="EP132" s="238"/>
      <c r="FA132" s="238"/>
    </row>
    <row r="133" spans="1:157" x14ac:dyDescent="0.2">
      <c r="A133" s="260" t="s">
        <v>3770</v>
      </c>
      <c r="B133" s="192" t="s">
        <v>3771</v>
      </c>
      <c r="C133" s="261" t="s">
        <v>173</v>
      </c>
      <c r="D133" s="195">
        <v>0</v>
      </c>
      <c r="E133" s="195">
        <v>0</v>
      </c>
      <c r="F133" s="195">
        <v>0</v>
      </c>
      <c r="G133" s="195">
        <v>0</v>
      </c>
      <c r="H133" s="195">
        <v>0</v>
      </c>
      <c r="I133" s="195">
        <v>0</v>
      </c>
      <c r="J133" s="195">
        <v>0</v>
      </c>
      <c r="K133" s="195">
        <v>0</v>
      </c>
      <c r="L133" s="195">
        <v>0</v>
      </c>
      <c r="M133" s="195">
        <v>0</v>
      </c>
      <c r="N133" s="238">
        <v>0</v>
      </c>
      <c r="O133" s="195">
        <v>0</v>
      </c>
      <c r="P133" s="195">
        <v>0</v>
      </c>
      <c r="Q133" s="195">
        <v>0</v>
      </c>
      <c r="R133" s="195">
        <v>0</v>
      </c>
      <c r="S133" s="195">
        <v>0</v>
      </c>
      <c r="T133" s="195">
        <v>0</v>
      </c>
      <c r="U133" s="195">
        <v>0</v>
      </c>
      <c r="V133" s="195">
        <v>0</v>
      </c>
      <c r="W133" s="195">
        <v>0</v>
      </c>
      <c r="X133" s="195">
        <v>0</v>
      </c>
      <c r="Y133" s="238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  <c r="AG133" s="266">
        <v>0</v>
      </c>
      <c r="AH133" s="266">
        <v>0</v>
      </c>
      <c r="AI133" s="266">
        <v>0</v>
      </c>
      <c r="AJ133" s="267">
        <v>0</v>
      </c>
      <c r="AK133" s="195">
        <v>1.6362700000000001E-2</v>
      </c>
      <c r="AL133" s="195">
        <v>1.7953199999999999E-2</v>
      </c>
      <c r="AM133" s="195">
        <v>1.8852000000000001E-2</v>
      </c>
      <c r="AN133" s="195">
        <v>1.9953100000000001E-2</v>
      </c>
      <c r="AO133" s="195">
        <v>2.12497E-2</v>
      </c>
      <c r="AP133" s="195">
        <v>2.0880099999999999E-2</v>
      </c>
      <c r="AQ133" s="195">
        <v>2.0522499999999999E-2</v>
      </c>
      <c r="AR133" s="195">
        <v>2.1096699999999999E-2</v>
      </c>
      <c r="AS133" s="195">
        <v>1.9767400000000001E-2</v>
      </c>
      <c r="AT133" s="195">
        <v>2.1878399999999999E-2</v>
      </c>
      <c r="AU133" s="238">
        <v>2.2363000000000001E-2</v>
      </c>
      <c r="AV133" s="195">
        <v>2</v>
      </c>
      <c r="AW133" s="195">
        <v>2</v>
      </c>
      <c r="AX133" s="195">
        <v>2</v>
      </c>
      <c r="AY133" s="195">
        <v>2</v>
      </c>
      <c r="AZ133" s="195">
        <v>2</v>
      </c>
      <c r="BA133" s="195">
        <v>2</v>
      </c>
      <c r="BB133" s="195">
        <v>2</v>
      </c>
      <c r="BC133" s="195">
        <v>2</v>
      </c>
      <c r="BD133" s="195">
        <v>3</v>
      </c>
      <c r="BE133" s="195">
        <v>3</v>
      </c>
      <c r="BF133" s="238">
        <v>3</v>
      </c>
      <c r="BG133" s="195">
        <f t="shared" si="44"/>
        <v>1</v>
      </c>
      <c r="BH133" s="195">
        <f t="shared" si="37"/>
        <v>1</v>
      </c>
      <c r="BI133" s="195">
        <f t="shared" si="45"/>
        <v>1</v>
      </c>
      <c r="BJ133" s="195">
        <f t="shared" si="38"/>
        <v>1</v>
      </c>
      <c r="BK133" s="195">
        <f t="shared" si="39"/>
        <v>1</v>
      </c>
      <c r="BL133" s="195">
        <f t="shared" si="40"/>
        <v>1</v>
      </c>
      <c r="BM133" s="195">
        <f t="shared" si="41"/>
        <v>1</v>
      </c>
      <c r="BN133" s="195">
        <f t="shared" si="42"/>
        <v>1</v>
      </c>
      <c r="BO133" s="195">
        <f t="shared" si="43"/>
        <v>1</v>
      </c>
      <c r="BP133" s="195">
        <f t="shared" si="35"/>
        <v>1</v>
      </c>
      <c r="BQ133" s="195">
        <f t="shared" si="36"/>
        <v>1</v>
      </c>
      <c r="BR133" s="239">
        <v>10</v>
      </c>
      <c r="BS133" s="195">
        <v>23</v>
      </c>
      <c r="BT133" s="195">
        <v>20</v>
      </c>
      <c r="BU133" s="195">
        <v>9</v>
      </c>
      <c r="BV133" s="195">
        <v>18</v>
      </c>
      <c r="BW133" s="195">
        <v>15</v>
      </c>
      <c r="BX133" s="195">
        <v>11</v>
      </c>
      <c r="BY133" s="195">
        <v>47</v>
      </c>
      <c r="BZ133" s="195">
        <v>29</v>
      </c>
      <c r="CA133" s="195">
        <v>46</v>
      </c>
      <c r="CB133" s="238">
        <v>54</v>
      </c>
      <c r="CC133" s="195">
        <v>99</v>
      </c>
      <c r="CD133" s="195">
        <v>178</v>
      </c>
      <c r="CE133" s="195">
        <v>180</v>
      </c>
      <c r="CF133" s="195">
        <v>161</v>
      </c>
      <c r="CG133" s="195">
        <v>194</v>
      </c>
      <c r="CH133" s="195">
        <v>275</v>
      </c>
      <c r="CI133" s="195">
        <v>185</v>
      </c>
      <c r="CJ133" s="195">
        <v>273</v>
      </c>
      <c r="CK133" s="195">
        <v>335</v>
      </c>
      <c r="CL133" s="195">
        <v>395</v>
      </c>
      <c r="CM133" s="238">
        <v>322</v>
      </c>
      <c r="CN133" s="292">
        <f t="shared" si="48"/>
        <v>0.10101010101010101</v>
      </c>
      <c r="CO133" s="292">
        <f t="shared" si="48"/>
        <v>0.12921348314606743</v>
      </c>
      <c r="CP133" s="292">
        <f t="shared" si="48"/>
        <v>0.1111111111111111</v>
      </c>
      <c r="CQ133" s="292">
        <f t="shared" si="48"/>
        <v>5.5900621118012424E-2</v>
      </c>
      <c r="CR133" s="292">
        <f t="shared" si="48"/>
        <v>9.2783505154639179E-2</v>
      </c>
      <c r="CS133" s="292">
        <f t="shared" si="48"/>
        <v>5.4545454545454543E-2</v>
      </c>
      <c r="CT133" s="292">
        <f t="shared" si="48"/>
        <v>5.9459459459459463E-2</v>
      </c>
      <c r="CU133" s="292">
        <f t="shared" si="48"/>
        <v>0.17216117216117216</v>
      </c>
      <c r="CV133" s="292">
        <f t="shared" si="48"/>
        <v>8.6567164179104483E-2</v>
      </c>
      <c r="CW133" s="292">
        <f t="shared" si="48"/>
        <v>0.11645569620253164</v>
      </c>
      <c r="CX133" s="292">
        <f t="shared" si="48"/>
        <v>0.16770186335403728</v>
      </c>
      <c r="CY133" s="239"/>
      <c r="DJ133" s="239"/>
      <c r="DU133" s="239"/>
      <c r="EE133" s="238"/>
      <c r="EP133" s="238"/>
      <c r="FA133" s="238"/>
    </row>
    <row r="134" spans="1:157" x14ac:dyDescent="0.2">
      <c r="A134" s="260" t="s">
        <v>3772</v>
      </c>
      <c r="B134" s="192" t="s">
        <v>3773</v>
      </c>
      <c r="C134" s="261" t="s">
        <v>173</v>
      </c>
      <c r="D134" s="195">
        <v>0</v>
      </c>
      <c r="G134" s="195">
        <v>0</v>
      </c>
      <c r="H134" s="195">
        <v>0</v>
      </c>
      <c r="I134" s="195">
        <v>0</v>
      </c>
      <c r="J134" s="195">
        <v>0</v>
      </c>
      <c r="K134" s="195">
        <v>0</v>
      </c>
      <c r="L134" s="195">
        <v>0</v>
      </c>
      <c r="M134" s="195">
        <v>0</v>
      </c>
      <c r="N134" s="238">
        <v>0</v>
      </c>
      <c r="O134" s="195">
        <v>0</v>
      </c>
      <c r="R134" s="195">
        <v>0</v>
      </c>
      <c r="S134" s="195">
        <v>0</v>
      </c>
      <c r="T134" s="195">
        <v>0</v>
      </c>
      <c r="U134" s="195">
        <v>0</v>
      </c>
      <c r="V134" s="195">
        <v>0</v>
      </c>
      <c r="W134" s="195">
        <v>0</v>
      </c>
      <c r="X134" s="195">
        <v>0</v>
      </c>
      <c r="Y134" s="238">
        <v>0</v>
      </c>
      <c r="Z134" s="266">
        <v>0</v>
      </c>
      <c r="AA134" s="266"/>
      <c r="AB134" s="266"/>
      <c r="AC134" s="266">
        <v>0</v>
      </c>
      <c r="AD134" s="266">
        <v>0</v>
      </c>
      <c r="AE134" s="266">
        <v>0</v>
      </c>
      <c r="AF134" s="266">
        <v>0</v>
      </c>
      <c r="AG134" s="266">
        <v>0</v>
      </c>
      <c r="AH134" s="266">
        <v>0</v>
      </c>
      <c r="AI134" s="266">
        <v>0</v>
      </c>
      <c r="AJ134" s="267">
        <v>0</v>
      </c>
      <c r="AK134" s="195">
        <v>2.0627900000000001E-2</v>
      </c>
      <c r="AN134" s="195">
        <v>2.06865E-2</v>
      </c>
      <c r="AO134" s="195">
        <v>1.96922E-2</v>
      </c>
      <c r="AP134" s="195">
        <v>2.0219399999999998E-2</v>
      </c>
      <c r="AQ134" s="195">
        <v>1.9819300000000001E-2</v>
      </c>
      <c r="AR134" s="195">
        <v>9.2981999999999995E-2</v>
      </c>
      <c r="AS134" s="195">
        <v>2.0809100000000001E-2</v>
      </c>
      <c r="AT134" s="195">
        <v>2.05042E-2</v>
      </c>
      <c r="AU134" s="238">
        <v>2.5637799999999999E-2</v>
      </c>
      <c r="AV134" s="195">
        <v>0</v>
      </c>
      <c r="AY134" s="195">
        <v>0</v>
      </c>
      <c r="AZ134" s="195">
        <v>0</v>
      </c>
      <c r="BA134" s="195">
        <v>0</v>
      </c>
      <c r="BB134" s="195">
        <v>0</v>
      </c>
      <c r="BC134" s="195">
        <v>0</v>
      </c>
      <c r="BD134" s="195">
        <v>0</v>
      </c>
      <c r="BE134" s="195">
        <v>0</v>
      </c>
      <c r="BF134" s="238">
        <v>0</v>
      </c>
      <c r="BG134" s="195">
        <f t="shared" si="44"/>
        <v>0</v>
      </c>
      <c r="BJ134" s="195">
        <f t="shared" si="38"/>
        <v>0</v>
      </c>
      <c r="BK134" s="195">
        <f t="shared" si="39"/>
        <v>0</v>
      </c>
      <c r="BL134" s="195">
        <f t="shared" si="40"/>
        <v>0</v>
      </c>
      <c r="BM134" s="195">
        <f t="shared" si="41"/>
        <v>0</v>
      </c>
      <c r="BN134" s="195">
        <f t="shared" si="42"/>
        <v>0</v>
      </c>
      <c r="BO134" s="195">
        <f t="shared" si="43"/>
        <v>0</v>
      </c>
      <c r="BP134" s="195">
        <f t="shared" si="35"/>
        <v>0</v>
      </c>
      <c r="BQ134" s="195">
        <f t="shared" si="36"/>
        <v>0</v>
      </c>
      <c r="BR134" s="239">
        <v>7</v>
      </c>
      <c r="BS134" s="195">
        <v>3</v>
      </c>
      <c r="BT134" s="195">
        <v>4</v>
      </c>
      <c r="BU134" s="195">
        <v>8</v>
      </c>
      <c r="BV134" s="195">
        <v>10</v>
      </c>
      <c r="BW134" s="195">
        <v>47</v>
      </c>
      <c r="BX134" s="195">
        <v>14</v>
      </c>
      <c r="BY134" s="195">
        <v>19</v>
      </c>
      <c r="BZ134" s="195">
        <v>29</v>
      </c>
      <c r="CA134" s="195">
        <v>20</v>
      </c>
      <c r="CB134" s="238">
        <v>19</v>
      </c>
      <c r="CC134" s="195">
        <v>62</v>
      </c>
      <c r="CD134" s="195">
        <v>58</v>
      </c>
      <c r="CE134" s="195">
        <v>47</v>
      </c>
      <c r="CF134" s="195">
        <v>55</v>
      </c>
      <c r="CG134" s="195">
        <v>57</v>
      </c>
      <c r="CH134" s="195">
        <v>155</v>
      </c>
      <c r="CI134" s="195">
        <v>59</v>
      </c>
      <c r="CJ134" s="195">
        <v>64</v>
      </c>
      <c r="CK134" s="195">
        <v>62</v>
      </c>
      <c r="CL134" s="195">
        <v>81</v>
      </c>
      <c r="CM134" s="238">
        <v>53</v>
      </c>
      <c r="CN134" s="292">
        <f t="shared" si="48"/>
        <v>0.11290322580645161</v>
      </c>
      <c r="CO134" s="292">
        <f t="shared" si="48"/>
        <v>5.1724137931034482E-2</v>
      </c>
      <c r="CP134" s="292">
        <f t="shared" si="48"/>
        <v>8.5106382978723402E-2</v>
      </c>
      <c r="CQ134" s="292">
        <f t="shared" si="48"/>
        <v>0.14545454545454545</v>
      </c>
      <c r="CR134" s="292">
        <f t="shared" si="48"/>
        <v>0.17543859649122806</v>
      </c>
      <c r="CS134" s="292">
        <f t="shared" si="48"/>
        <v>0.3032258064516129</v>
      </c>
      <c r="CT134" s="292">
        <f t="shared" si="48"/>
        <v>0.23728813559322035</v>
      </c>
      <c r="CU134" s="292">
        <f t="shared" si="48"/>
        <v>0.296875</v>
      </c>
      <c r="CV134" s="292">
        <f t="shared" si="48"/>
        <v>0.46774193548387094</v>
      </c>
      <c r="CW134" s="292">
        <f t="shared" si="48"/>
        <v>0.24691358024691357</v>
      </c>
      <c r="CX134" s="292">
        <f t="shared" si="48"/>
        <v>0.35849056603773582</v>
      </c>
      <c r="CY134" s="239"/>
      <c r="DJ134" s="239"/>
      <c r="DU134" s="239"/>
      <c r="EE134" s="238"/>
      <c r="EP134" s="238"/>
      <c r="FA134" s="238"/>
    </row>
    <row r="135" spans="1:157" x14ac:dyDescent="0.2">
      <c r="A135" s="260" t="s">
        <v>3776</v>
      </c>
      <c r="B135" s="192" t="s">
        <v>3777</v>
      </c>
      <c r="C135" s="261" t="s">
        <v>173</v>
      </c>
      <c r="I135" s="195">
        <v>0</v>
      </c>
      <c r="J135" s="195">
        <v>0</v>
      </c>
      <c r="N135" s="238"/>
      <c r="T135" s="195">
        <v>0</v>
      </c>
      <c r="U135" s="195">
        <v>0</v>
      </c>
      <c r="Y135" s="238"/>
      <c r="Z135" s="266"/>
      <c r="AA135" s="266"/>
      <c r="AB135" s="266"/>
      <c r="AC135" s="266"/>
      <c r="AD135" s="266"/>
      <c r="AE135" s="266">
        <v>0</v>
      </c>
      <c r="AF135" s="266">
        <v>0</v>
      </c>
      <c r="AG135" s="266"/>
      <c r="AH135" s="266"/>
      <c r="AI135" s="266"/>
      <c r="AJ135" s="267"/>
      <c r="AP135" s="195">
        <v>3.1384299999999997E-2</v>
      </c>
      <c r="AQ135" s="195">
        <v>3.0475599999999999E-2</v>
      </c>
      <c r="AU135" s="238"/>
      <c r="BA135" s="195">
        <v>0</v>
      </c>
      <c r="BB135" s="195">
        <v>0</v>
      </c>
      <c r="BF135" s="238"/>
      <c r="BL135" s="195">
        <f t="shared" si="40"/>
        <v>0</v>
      </c>
      <c r="BM135" s="195">
        <f t="shared" si="41"/>
        <v>0</v>
      </c>
      <c r="BR135" s="239">
        <v>12</v>
      </c>
      <c r="BS135" s="195">
        <v>21</v>
      </c>
      <c r="BT135" s="195">
        <v>32</v>
      </c>
      <c r="BU135" s="195">
        <v>40</v>
      </c>
      <c r="BV135" s="195">
        <v>41</v>
      </c>
      <c r="BW135" s="195">
        <v>53</v>
      </c>
      <c r="BX135" s="195">
        <v>51</v>
      </c>
      <c r="BY135" s="195">
        <v>38</v>
      </c>
      <c r="BZ135" s="195">
        <v>37</v>
      </c>
      <c r="CA135" s="195">
        <v>37</v>
      </c>
      <c r="CB135" s="238">
        <v>53</v>
      </c>
      <c r="CC135" s="195">
        <v>25</v>
      </c>
      <c r="CD135" s="195">
        <v>22</v>
      </c>
      <c r="CE135" s="195">
        <v>48</v>
      </c>
      <c r="CF135" s="195">
        <v>83</v>
      </c>
      <c r="CG135" s="195">
        <v>95</v>
      </c>
      <c r="CH135" s="195">
        <v>89</v>
      </c>
      <c r="CI135" s="195">
        <v>106</v>
      </c>
      <c r="CJ135" s="195">
        <v>79</v>
      </c>
      <c r="CK135" s="195">
        <v>76</v>
      </c>
      <c r="CL135" s="195">
        <v>71</v>
      </c>
      <c r="CM135" s="238">
        <v>86</v>
      </c>
      <c r="CN135" s="292">
        <f t="shared" si="48"/>
        <v>0.48</v>
      </c>
      <c r="CO135" s="292">
        <f t="shared" si="48"/>
        <v>0.95454545454545459</v>
      </c>
      <c r="CP135" s="292">
        <f t="shared" si="48"/>
        <v>0.66666666666666663</v>
      </c>
      <c r="CQ135" s="292">
        <f t="shared" si="48"/>
        <v>0.48192771084337349</v>
      </c>
      <c r="CR135" s="292">
        <f t="shared" si="48"/>
        <v>0.43157894736842106</v>
      </c>
      <c r="CS135" s="292">
        <f t="shared" si="48"/>
        <v>0.5955056179775281</v>
      </c>
      <c r="CT135" s="292">
        <f t="shared" si="48"/>
        <v>0.48113207547169812</v>
      </c>
      <c r="CU135" s="292">
        <f t="shared" si="48"/>
        <v>0.48101265822784811</v>
      </c>
      <c r="CV135" s="292">
        <f t="shared" si="48"/>
        <v>0.48684210526315791</v>
      </c>
      <c r="CW135" s="292">
        <f t="shared" si="48"/>
        <v>0.52112676056338025</v>
      </c>
      <c r="CX135" s="292">
        <f t="shared" si="48"/>
        <v>0.61627906976744184</v>
      </c>
      <c r="CY135" s="239"/>
      <c r="DJ135" s="239"/>
      <c r="DU135" s="239"/>
      <c r="EE135" s="238"/>
      <c r="EP135" s="238"/>
      <c r="FA135" s="238"/>
    </row>
    <row r="136" spans="1:157" x14ac:dyDescent="0.2">
      <c r="A136" s="260" t="s">
        <v>3778</v>
      </c>
      <c r="B136" s="192" t="s">
        <v>3779</v>
      </c>
      <c r="C136" s="261" t="s">
        <v>173</v>
      </c>
      <c r="H136" s="195">
        <v>0</v>
      </c>
      <c r="I136" s="195">
        <v>0</v>
      </c>
      <c r="J136" s="195">
        <v>0</v>
      </c>
      <c r="K136" s="195">
        <v>0</v>
      </c>
      <c r="L136" s="195">
        <v>0</v>
      </c>
      <c r="M136" s="195">
        <v>0</v>
      </c>
      <c r="N136" s="238">
        <v>0</v>
      </c>
      <c r="S136" s="195">
        <v>0</v>
      </c>
      <c r="T136" s="195">
        <v>0</v>
      </c>
      <c r="U136" s="195">
        <v>0</v>
      </c>
      <c r="V136" s="195">
        <v>0</v>
      </c>
      <c r="W136" s="195">
        <v>0</v>
      </c>
      <c r="X136" s="195">
        <v>0</v>
      </c>
      <c r="Y136" s="238">
        <v>0</v>
      </c>
      <c r="Z136" s="266"/>
      <c r="AA136" s="266"/>
      <c r="AB136" s="266"/>
      <c r="AC136" s="266"/>
      <c r="AD136" s="266">
        <v>0</v>
      </c>
      <c r="AE136" s="266">
        <v>0</v>
      </c>
      <c r="AF136" s="266">
        <v>0</v>
      </c>
      <c r="AG136" s="266">
        <v>0</v>
      </c>
      <c r="AH136" s="266">
        <v>0</v>
      </c>
      <c r="AI136" s="266">
        <v>0</v>
      </c>
      <c r="AJ136" s="267">
        <v>0</v>
      </c>
      <c r="AO136" s="195">
        <v>2.1165099999999999E-2</v>
      </c>
      <c r="AP136" s="195">
        <v>2.03927E-2</v>
      </c>
      <c r="AQ136" s="195">
        <v>2.0324600000000002E-2</v>
      </c>
      <c r="AR136" s="195">
        <v>2.0125299999999999E-2</v>
      </c>
      <c r="AS136" s="195">
        <v>2.0998800000000001E-2</v>
      </c>
      <c r="AT136" s="195">
        <v>2.0990200000000001E-2</v>
      </c>
      <c r="AU136" s="238">
        <v>2.3670099999999999E-2</v>
      </c>
      <c r="AZ136" s="195">
        <v>1</v>
      </c>
      <c r="BA136" s="195">
        <v>0</v>
      </c>
      <c r="BB136" s="195">
        <v>0</v>
      </c>
      <c r="BC136" s="195">
        <v>0</v>
      </c>
      <c r="BD136" s="195">
        <v>0</v>
      </c>
      <c r="BE136" s="195">
        <v>0</v>
      </c>
      <c r="BF136" s="238">
        <v>0</v>
      </c>
      <c r="BK136" s="195">
        <f t="shared" si="39"/>
        <v>1</v>
      </c>
      <c r="BL136" s="195">
        <f t="shared" si="40"/>
        <v>0</v>
      </c>
      <c r="BM136" s="195">
        <f t="shared" si="41"/>
        <v>0</v>
      </c>
      <c r="BN136" s="195">
        <f t="shared" si="42"/>
        <v>0</v>
      </c>
      <c r="BO136" s="195">
        <f t="shared" si="43"/>
        <v>0</v>
      </c>
      <c r="BP136" s="195">
        <f t="shared" si="35"/>
        <v>0</v>
      </c>
      <c r="BQ136" s="195">
        <f t="shared" si="36"/>
        <v>0</v>
      </c>
      <c r="BR136" s="239">
        <v>5</v>
      </c>
      <c r="BS136" s="195">
        <v>8</v>
      </c>
      <c r="BT136" s="195">
        <v>6</v>
      </c>
      <c r="BU136" s="195">
        <v>4</v>
      </c>
      <c r="BV136" s="195">
        <v>8</v>
      </c>
      <c r="BW136" s="195">
        <v>12</v>
      </c>
      <c r="BX136" s="195">
        <v>10</v>
      </c>
      <c r="BY136" s="195">
        <v>10</v>
      </c>
      <c r="BZ136" s="195">
        <v>12</v>
      </c>
      <c r="CA136" s="195">
        <v>11</v>
      </c>
      <c r="CB136" s="238">
        <v>12</v>
      </c>
      <c r="CC136" s="195">
        <v>67</v>
      </c>
      <c r="CD136" s="195">
        <v>102</v>
      </c>
      <c r="CE136" s="195">
        <v>94</v>
      </c>
      <c r="CF136" s="195">
        <v>106</v>
      </c>
      <c r="CG136" s="195">
        <v>101</v>
      </c>
      <c r="CH136" s="195">
        <v>107</v>
      </c>
      <c r="CI136" s="195">
        <v>106</v>
      </c>
      <c r="CJ136" s="195">
        <v>86</v>
      </c>
      <c r="CK136" s="195">
        <v>98</v>
      </c>
      <c r="CL136" s="195">
        <v>86</v>
      </c>
      <c r="CM136" s="238">
        <v>128</v>
      </c>
      <c r="CN136" s="292">
        <f t="shared" si="48"/>
        <v>7.4626865671641784E-2</v>
      </c>
      <c r="CO136" s="292">
        <f t="shared" si="48"/>
        <v>7.8431372549019607E-2</v>
      </c>
      <c r="CP136" s="292">
        <f t="shared" si="48"/>
        <v>6.3829787234042548E-2</v>
      </c>
      <c r="CQ136" s="292">
        <f t="shared" si="48"/>
        <v>3.7735849056603772E-2</v>
      </c>
      <c r="CR136" s="292">
        <f t="shared" si="48"/>
        <v>7.9207920792079209E-2</v>
      </c>
      <c r="CS136" s="292">
        <f t="shared" si="48"/>
        <v>0.11214953271028037</v>
      </c>
      <c r="CT136" s="292">
        <f t="shared" si="48"/>
        <v>9.4339622641509441E-2</v>
      </c>
      <c r="CU136" s="292">
        <f t="shared" si="48"/>
        <v>0.11627906976744186</v>
      </c>
      <c r="CV136" s="292">
        <f t="shared" si="48"/>
        <v>0.12244897959183673</v>
      </c>
      <c r="CW136" s="292">
        <f t="shared" si="48"/>
        <v>0.12790697674418605</v>
      </c>
      <c r="CX136" s="292">
        <f t="shared" si="48"/>
        <v>9.375E-2</v>
      </c>
      <c r="CY136" s="239"/>
      <c r="DJ136" s="239"/>
      <c r="DU136" s="239"/>
      <c r="EE136" s="238"/>
      <c r="EP136" s="238"/>
      <c r="FA136" s="238"/>
    </row>
    <row r="137" spans="1:157" x14ac:dyDescent="0.2">
      <c r="A137" s="260" t="s">
        <v>3780</v>
      </c>
      <c r="B137" s="192" t="s">
        <v>3781</v>
      </c>
      <c r="C137" s="261" t="s">
        <v>173</v>
      </c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238">
        <v>0</v>
      </c>
      <c r="T137" s="195">
        <v>0</v>
      </c>
      <c r="U137" s="195">
        <v>0</v>
      </c>
      <c r="V137" s="195">
        <v>0</v>
      </c>
      <c r="W137" s="195">
        <v>0</v>
      </c>
      <c r="X137" s="195">
        <v>0</v>
      </c>
      <c r="Y137" s="238">
        <v>0</v>
      </c>
      <c r="Z137" s="266"/>
      <c r="AA137" s="266"/>
      <c r="AB137" s="266"/>
      <c r="AC137" s="266"/>
      <c r="AD137" s="266"/>
      <c r="AE137" s="266">
        <v>0</v>
      </c>
      <c r="AF137" s="266">
        <v>0</v>
      </c>
      <c r="AG137" s="266">
        <v>0</v>
      </c>
      <c r="AH137" s="266">
        <v>0</v>
      </c>
      <c r="AI137" s="266">
        <v>0</v>
      </c>
      <c r="AJ137" s="267">
        <v>0</v>
      </c>
      <c r="AP137" s="195">
        <v>2.35713E-2</v>
      </c>
      <c r="AQ137" s="195">
        <v>2.34532E-2</v>
      </c>
      <c r="AR137" s="195">
        <v>2.3166800000000001E-2</v>
      </c>
      <c r="AS137" s="195">
        <v>2.15885E-2</v>
      </c>
      <c r="AT137" s="195">
        <v>2.24824E-2</v>
      </c>
      <c r="AU137" s="238">
        <v>2.0235699999999999E-2</v>
      </c>
      <c r="BA137" s="195">
        <v>0</v>
      </c>
      <c r="BB137" s="195">
        <v>0</v>
      </c>
      <c r="BC137" s="195">
        <v>0</v>
      </c>
      <c r="BD137" s="195">
        <v>0</v>
      </c>
      <c r="BE137" s="195">
        <v>0</v>
      </c>
      <c r="BF137" s="238">
        <v>0</v>
      </c>
      <c r="BL137" s="195">
        <f t="shared" si="40"/>
        <v>0</v>
      </c>
      <c r="BM137" s="195">
        <f t="shared" si="41"/>
        <v>0</v>
      </c>
      <c r="BN137" s="195">
        <f t="shared" si="42"/>
        <v>0</v>
      </c>
      <c r="BO137" s="195">
        <f t="shared" si="43"/>
        <v>0</v>
      </c>
      <c r="BP137" s="195">
        <f t="shared" si="35"/>
        <v>0</v>
      </c>
      <c r="BQ137" s="195">
        <f t="shared" si="36"/>
        <v>0</v>
      </c>
      <c r="BR137" s="239">
        <v>33</v>
      </c>
      <c r="BS137" s="195">
        <v>60</v>
      </c>
      <c r="BT137" s="195">
        <v>45</v>
      </c>
      <c r="BU137" s="195">
        <v>35</v>
      </c>
      <c r="BV137" s="195">
        <v>42</v>
      </c>
      <c r="BW137" s="195">
        <v>39</v>
      </c>
      <c r="BX137" s="195">
        <v>51</v>
      </c>
      <c r="BY137" s="195">
        <v>38</v>
      </c>
      <c r="BZ137" s="195">
        <v>41</v>
      </c>
      <c r="CA137" s="195">
        <v>46</v>
      </c>
      <c r="CB137" s="238">
        <v>35</v>
      </c>
      <c r="CC137" s="195">
        <v>227</v>
      </c>
      <c r="CD137" s="195">
        <v>259</v>
      </c>
      <c r="CE137" s="195">
        <v>215</v>
      </c>
      <c r="CF137" s="195">
        <v>222</v>
      </c>
      <c r="CG137" s="195">
        <v>177</v>
      </c>
      <c r="CH137" s="195">
        <v>211</v>
      </c>
      <c r="CI137" s="195">
        <v>204</v>
      </c>
      <c r="CJ137" s="195">
        <v>150</v>
      </c>
      <c r="CK137" s="195">
        <v>154</v>
      </c>
      <c r="CL137" s="195">
        <v>171</v>
      </c>
      <c r="CM137" s="238">
        <v>102</v>
      </c>
      <c r="CN137" s="292">
        <f t="shared" si="48"/>
        <v>0.14537444933920704</v>
      </c>
      <c r="CO137" s="292">
        <f t="shared" si="48"/>
        <v>0.23166023166023167</v>
      </c>
      <c r="CP137" s="292">
        <f t="shared" si="48"/>
        <v>0.20930232558139536</v>
      </c>
      <c r="CQ137" s="292">
        <f t="shared" si="48"/>
        <v>0.15765765765765766</v>
      </c>
      <c r="CR137" s="292">
        <f t="shared" si="48"/>
        <v>0.23728813559322035</v>
      </c>
      <c r="CS137" s="292">
        <f t="shared" si="48"/>
        <v>0.18483412322274881</v>
      </c>
      <c r="CT137" s="292">
        <f t="shared" si="48"/>
        <v>0.25</v>
      </c>
      <c r="CU137" s="292">
        <f t="shared" si="48"/>
        <v>0.25333333333333335</v>
      </c>
      <c r="CV137" s="292">
        <f t="shared" si="48"/>
        <v>0.26623376623376621</v>
      </c>
      <c r="CW137" s="292">
        <f t="shared" si="48"/>
        <v>0.26900584795321636</v>
      </c>
      <c r="CX137" s="292">
        <f t="shared" si="48"/>
        <v>0.34313725490196079</v>
      </c>
      <c r="CY137" s="239"/>
      <c r="DJ137" s="239"/>
      <c r="DU137" s="239"/>
      <c r="EE137" s="238"/>
      <c r="EP137" s="238"/>
      <c r="FA137" s="238"/>
    </row>
    <row r="138" spans="1:157" x14ac:dyDescent="0.2">
      <c r="A138" s="260" t="s">
        <v>3917</v>
      </c>
      <c r="B138" s="192" t="s">
        <v>3918</v>
      </c>
      <c r="C138" s="261" t="s">
        <v>173</v>
      </c>
      <c r="I138" s="195">
        <v>0</v>
      </c>
      <c r="J138" s="195">
        <v>0</v>
      </c>
      <c r="K138" s="195">
        <v>0</v>
      </c>
      <c r="L138" s="195">
        <v>0</v>
      </c>
      <c r="M138" s="195">
        <v>0</v>
      </c>
      <c r="N138" s="238">
        <v>0</v>
      </c>
      <c r="T138" s="195">
        <v>0</v>
      </c>
      <c r="U138" s="195">
        <v>0</v>
      </c>
      <c r="V138" s="195">
        <v>0</v>
      </c>
      <c r="W138" s="195">
        <v>0</v>
      </c>
      <c r="X138" s="195">
        <v>0</v>
      </c>
      <c r="Y138" s="238">
        <v>1</v>
      </c>
      <c r="Z138" s="266"/>
      <c r="AA138" s="266"/>
      <c r="AB138" s="266"/>
      <c r="AC138" s="266"/>
      <c r="AD138" s="266"/>
      <c r="AE138" s="266">
        <v>0</v>
      </c>
      <c r="AF138" s="266">
        <v>0</v>
      </c>
      <c r="AG138" s="266">
        <v>0</v>
      </c>
      <c r="AH138" s="266">
        <v>0</v>
      </c>
      <c r="AI138" s="266">
        <v>0</v>
      </c>
      <c r="AJ138" s="267">
        <v>0</v>
      </c>
      <c r="AP138" s="195">
        <v>2.08389E-2</v>
      </c>
      <c r="AQ138" s="195">
        <v>2.1256799999999999E-2</v>
      </c>
      <c r="AR138" s="195">
        <v>2.0922699999999999E-2</v>
      </c>
      <c r="AS138" s="195">
        <v>1.99043E-2</v>
      </c>
      <c r="AT138" s="195">
        <v>1.9429800000000001E-2</v>
      </c>
      <c r="AU138" s="238">
        <v>2.2126099999999999E-2</v>
      </c>
      <c r="BA138" s="195">
        <v>0</v>
      </c>
      <c r="BB138" s="195">
        <v>0</v>
      </c>
      <c r="BC138" s="195">
        <v>0</v>
      </c>
      <c r="BD138" s="195">
        <v>3</v>
      </c>
      <c r="BE138" s="195">
        <v>0</v>
      </c>
      <c r="BF138" s="238">
        <v>0</v>
      </c>
      <c r="BL138" s="195">
        <f t="shared" si="40"/>
        <v>0</v>
      </c>
      <c r="BM138" s="195">
        <f t="shared" si="41"/>
        <v>0</v>
      </c>
      <c r="BN138" s="195">
        <f t="shared" si="42"/>
        <v>0</v>
      </c>
      <c r="BO138" s="195">
        <f t="shared" si="43"/>
        <v>1</v>
      </c>
      <c r="BP138" s="195">
        <f t="shared" si="35"/>
        <v>0</v>
      </c>
      <c r="BQ138" s="195">
        <f t="shared" si="36"/>
        <v>0</v>
      </c>
      <c r="BR138" s="239">
        <v>22</v>
      </c>
      <c r="BS138" s="195">
        <v>16</v>
      </c>
      <c r="BT138" s="195">
        <v>18</v>
      </c>
      <c r="BU138" s="195">
        <v>10</v>
      </c>
      <c r="BV138" s="195">
        <v>20</v>
      </c>
      <c r="BW138" s="195">
        <v>13</v>
      </c>
      <c r="BX138" s="195">
        <v>20</v>
      </c>
      <c r="BY138" s="195">
        <v>19</v>
      </c>
      <c r="BZ138" s="195">
        <v>40</v>
      </c>
      <c r="CA138" s="195">
        <v>18</v>
      </c>
      <c r="CB138" s="238">
        <v>33</v>
      </c>
      <c r="CC138" s="195">
        <v>142</v>
      </c>
      <c r="CD138" s="195">
        <v>176</v>
      </c>
      <c r="CE138" s="195">
        <v>168</v>
      </c>
      <c r="CF138" s="195">
        <v>176</v>
      </c>
      <c r="CG138" s="195">
        <v>129</v>
      </c>
      <c r="CH138" s="195">
        <v>130</v>
      </c>
      <c r="CI138" s="195">
        <v>137</v>
      </c>
      <c r="CJ138" s="195">
        <v>138</v>
      </c>
      <c r="CK138" s="195">
        <v>116</v>
      </c>
      <c r="CL138" s="195">
        <v>101</v>
      </c>
      <c r="CM138" s="238">
        <v>118</v>
      </c>
      <c r="CN138" s="292">
        <f t="shared" si="48"/>
        <v>0.15492957746478872</v>
      </c>
      <c r="CO138" s="292">
        <f t="shared" si="48"/>
        <v>9.0909090909090912E-2</v>
      </c>
      <c r="CP138" s="292">
        <f t="shared" si="48"/>
        <v>0.10714285714285714</v>
      </c>
      <c r="CQ138" s="292">
        <f t="shared" si="48"/>
        <v>5.6818181818181816E-2</v>
      </c>
      <c r="CR138" s="292">
        <f t="shared" si="48"/>
        <v>0.15503875968992248</v>
      </c>
      <c r="CS138" s="292">
        <f t="shared" si="48"/>
        <v>0.1</v>
      </c>
      <c r="CT138" s="292">
        <f t="shared" si="48"/>
        <v>0.145985401459854</v>
      </c>
      <c r="CU138" s="292">
        <f t="shared" si="48"/>
        <v>0.13768115942028986</v>
      </c>
      <c r="CV138" s="292">
        <f t="shared" si="48"/>
        <v>0.34482758620689657</v>
      </c>
      <c r="CW138" s="292">
        <f t="shared" si="48"/>
        <v>0.17821782178217821</v>
      </c>
      <c r="CX138" s="292">
        <f t="shared" si="48"/>
        <v>0.27966101694915252</v>
      </c>
      <c r="CY138" s="239"/>
      <c r="DJ138" s="239"/>
      <c r="DU138" s="239"/>
      <c r="EE138" s="238"/>
      <c r="EP138" s="238"/>
      <c r="FA138" s="238"/>
    </row>
    <row r="139" spans="1:157" x14ac:dyDescent="0.2">
      <c r="A139" s="260" t="s">
        <v>3788</v>
      </c>
      <c r="B139" s="192" t="s">
        <v>3789</v>
      </c>
      <c r="C139" s="261" t="s">
        <v>173</v>
      </c>
      <c r="K139" s="195">
        <v>0</v>
      </c>
      <c r="L139" s="195">
        <v>0</v>
      </c>
      <c r="M139" s="195">
        <v>0</v>
      </c>
      <c r="N139" s="238">
        <v>0</v>
      </c>
      <c r="V139" s="195">
        <v>0</v>
      </c>
      <c r="W139" s="195">
        <v>0</v>
      </c>
      <c r="X139" s="195">
        <v>0</v>
      </c>
      <c r="Y139" s="238">
        <v>0</v>
      </c>
      <c r="Z139" s="266"/>
      <c r="AA139" s="266"/>
      <c r="AB139" s="266"/>
      <c r="AC139" s="266"/>
      <c r="AD139" s="266"/>
      <c r="AE139" s="266"/>
      <c r="AF139" s="266"/>
      <c r="AG139" s="266">
        <v>0</v>
      </c>
      <c r="AH139" s="266">
        <v>0</v>
      </c>
      <c r="AI139" s="266">
        <v>0</v>
      </c>
      <c r="AJ139" s="267">
        <v>0</v>
      </c>
      <c r="AR139" s="195">
        <v>2.52445E-2</v>
      </c>
      <c r="AS139" s="195">
        <v>2.39879E-2</v>
      </c>
      <c r="AT139" s="195">
        <v>2.7143799999999999E-2</v>
      </c>
      <c r="AU139" s="238">
        <v>3.0751899999999999E-2</v>
      </c>
      <c r="BC139" s="195">
        <v>0</v>
      </c>
      <c r="BD139" s="195">
        <v>0</v>
      </c>
      <c r="BE139" s="195">
        <v>0</v>
      </c>
      <c r="BF139" s="238">
        <v>0</v>
      </c>
      <c r="BN139" s="195">
        <f t="shared" si="42"/>
        <v>0</v>
      </c>
      <c r="BO139" s="195">
        <f t="shared" si="43"/>
        <v>0</v>
      </c>
      <c r="BP139" s="195">
        <f t="shared" si="35"/>
        <v>0</v>
      </c>
      <c r="BQ139" s="195">
        <f t="shared" si="36"/>
        <v>0</v>
      </c>
      <c r="BR139" s="239">
        <v>21</v>
      </c>
      <c r="BS139" s="195">
        <v>26</v>
      </c>
      <c r="BT139" s="195">
        <v>30</v>
      </c>
      <c r="BU139" s="195">
        <v>17</v>
      </c>
      <c r="BV139" s="195">
        <v>10</v>
      </c>
      <c r="BW139" s="195">
        <v>20</v>
      </c>
      <c r="BX139" s="195">
        <v>10</v>
      </c>
      <c r="BY139" s="195">
        <v>5</v>
      </c>
      <c r="BZ139" s="195">
        <v>6</v>
      </c>
      <c r="CA139" s="195">
        <v>10</v>
      </c>
      <c r="CB139" s="238">
        <v>9</v>
      </c>
      <c r="CC139" s="195">
        <v>288</v>
      </c>
      <c r="CD139" s="195">
        <v>316</v>
      </c>
      <c r="CE139" s="195">
        <v>204</v>
      </c>
      <c r="CF139" s="195">
        <v>148</v>
      </c>
      <c r="CG139" s="195">
        <v>105</v>
      </c>
      <c r="CH139" s="195">
        <v>116</v>
      </c>
      <c r="CI139" s="195">
        <v>81</v>
      </c>
      <c r="CJ139" s="195">
        <v>89</v>
      </c>
      <c r="CK139" s="195">
        <v>67</v>
      </c>
      <c r="CL139" s="195">
        <v>80</v>
      </c>
      <c r="CM139" s="238">
        <v>117</v>
      </c>
      <c r="CN139" s="292">
        <f t="shared" si="48"/>
        <v>7.2916666666666671E-2</v>
      </c>
      <c r="CO139" s="292">
        <f t="shared" si="48"/>
        <v>8.2278481012658222E-2</v>
      </c>
      <c r="CP139" s="292">
        <f t="shared" si="48"/>
        <v>0.14705882352941177</v>
      </c>
      <c r="CQ139" s="292">
        <f t="shared" si="48"/>
        <v>0.11486486486486487</v>
      </c>
      <c r="CR139" s="292">
        <f t="shared" si="48"/>
        <v>9.5238095238095233E-2</v>
      </c>
      <c r="CS139" s="292">
        <f t="shared" si="48"/>
        <v>0.17241379310344829</v>
      </c>
      <c r="CT139" s="292">
        <f t="shared" si="48"/>
        <v>0.12345679012345678</v>
      </c>
      <c r="CU139" s="292">
        <f t="shared" si="48"/>
        <v>5.6179775280898875E-2</v>
      </c>
      <c r="CV139" s="292">
        <f t="shared" si="48"/>
        <v>8.9552238805970144E-2</v>
      </c>
      <c r="CW139" s="292">
        <f t="shared" si="48"/>
        <v>0.125</v>
      </c>
      <c r="CX139" s="292">
        <f t="shared" si="48"/>
        <v>7.6923076923076927E-2</v>
      </c>
      <c r="CY139" s="239"/>
      <c r="DJ139" s="239"/>
      <c r="DU139" s="239"/>
      <c r="EE139" s="238"/>
      <c r="EP139" s="238"/>
      <c r="FA139" s="238"/>
    </row>
    <row r="140" spans="1:157" x14ac:dyDescent="0.2">
      <c r="A140" s="260" t="s">
        <v>3790</v>
      </c>
      <c r="B140" s="192" t="s">
        <v>3791</v>
      </c>
      <c r="C140" s="261" t="s">
        <v>173</v>
      </c>
      <c r="K140" s="195">
        <v>0</v>
      </c>
      <c r="N140" s="238"/>
      <c r="V140" s="195">
        <v>0</v>
      </c>
      <c r="Y140" s="238"/>
      <c r="Z140" s="266"/>
      <c r="AA140" s="266"/>
      <c r="AB140" s="266"/>
      <c r="AC140" s="266"/>
      <c r="AD140" s="266"/>
      <c r="AE140" s="266"/>
      <c r="AF140" s="266"/>
      <c r="AG140" s="266">
        <v>0</v>
      </c>
      <c r="AH140" s="266"/>
      <c r="AI140" s="266"/>
      <c r="AJ140" s="267"/>
      <c r="AR140" s="195">
        <v>2.4752199999999999E-2</v>
      </c>
      <c r="AU140" s="238"/>
      <c r="BC140" s="195">
        <v>0</v>
      </c>
      <c r="BF140" s="238"/>
      <c r="BN140" s="195">
        <f t="shared" si="42"/>
        <v>0</v>
      </c>
      <c r="BR140" s="239">
        <v>24</v>
      </c>
      <c r="BS140" s="195">
        <v>18</v>
      </c>
      <c r="BT140" s="195">
        <v>12</v>
      </c>
      <c r="BU140" s="195">
        <v>23</v>
      </c>
      <c r="BV140" s="195">
        <v>45</v>
      </c>
      <c r="BW140" s="195">
        <v>52</v>
      </c>
      <c r="BX140" s="195">
        <v>74</v>
      </c>
      <c r="BY140" s="195">
        <v>99</v>
      </c>
      <c r="BZ140" s="195">
        <v>88</v>
      </c>
      <c r="CA140" s="195">
        <v>58</v>
      </c>
      <c r="CB140" s="238">
        <v>52</v>
      </c>
      <c r="CC140" s="195">
        <v>73</v>
      </c>
      <c r="CD140" s="195">
        <v>55</v>
      </c>
      <c r="CE140" s="195">
        <v>52</v>
      </c>
      <c r="CF140" s="195">
        <v>80</v>
      </c>
      <c r="CG140" s="195">
        <v>123</v>
      </c>
      <c r="CH140" s="195">
        <v>146</v>
      </c>
      <c r="CI140" s="195">
        <v>183</v>
      </c>
      <c r="CJ140" s="195">
        <v>233</v>
      </c>
      <c r="CK140" s="195">
        <v>191</v>
      </c>
      <c r="CL140" s="195">
        <v>126</v>
      </c>
      <c r="CM140" s="238">
        <v>116</v>
      </c>
      <c r="CN140" s="292">
        <f t="shared" si="48"/>
        <v>0.32876712328767121</v>
      </c>
      <c r="CO140" s="292">
        <f t="shared" si="48"/>
        <v>0.32727272727272727</v>
      </c>
      <c r="CP140" s="292">
        <f t="shared" si="48"/>
        <v>0.23076923076923078</v>
      </c>
      <c r="CQ140" s="292">
        <f t="shared" si="48"/>
        <v>0.28749999999999998</v>
      </c>
      <c r="CR140" s="292">
        <f t="shared" si="48"/>
        <v>0.36585365853658536</v>
      </c>
      <c r="CS140" s="292">
        <f t="shared" si="48"/>
        <v>0.35616438356164382</v>
      </c>
      <c r="CT140" s="292">
        <f t="shared" si="48"/>
        <v>0.40437158469945356</v>
      </c>
      <c r="CU140" s="292">
        <f t="shared" si="48"/>
        <v>0.42489270386266093</v>
      </c>
      <c r="CV140" s="292">
        <f t="shared" si="48"/>
        <v>0.4607329842931937</v>
      </c>
      <c r="CW140" s="292">
        <f t="shared" si="48"/>
        <v>0.46031746031746029</v>
      </c>
      <c r="CX140" s="292">
        <f t="shared" si="48"/>
        <v>0.44827586206896552</v>
      </c>
      <c r="CY140" s="239"/>
      <c r="DJ140" s="239"/>
      <c r="DU140" s="239"/>
      <c r="EE140" s="238"/>
      <c r="EP140" s="238"/>
      <c r="FA140" s="238"/>
    </row>
    <row r="141" spans="1:157" x14ac:dyDescent="0.2">
      <c r="A141" s="260" t="s">
        <v>3792</v>
      </c>
      <c r="B141" s="192" t="s">
        <v>3793</v>
      </c>
      <c r="C141" s="261" t="s">
        <v>173</v>
      </c>
      <c r="K141" s="195">
        <v>0</v>
      </c>
      <c r="L141" s="195">
        <v>0</v>
      </c>
      <c r="M141" s="195">
        <v>0</v>
      </c>
      <c r="N141" s="238">
        <v>0</v>
      </c>
      <c r="V141" s="195">
        <v>0</v>
      </c>
      <c r="W141" s="195">
        <v>0</v>
      </c>
      <c r="X141" s="195">
        <v>0</v>
      </c>
      <c r="Y141" s="238">
        <v>1</v>
      </c>
      <c r="Z141" s="266"/>
      <c r="AA141" s="266"/>
      <c r="AB141" s="266"/>
      <c r="AC141" s="266"/>
      <c r="AD141" s="266"/>
      <c r="AE141" s="266"/>
      <c r="AF141" s="266"/>
      <c r="AG141" s="266">
        <v>0</v>
      </c>
      <c r="AH141" s="266">
        <v>0</v>
      </c>
      <c r="AI141" s="266">
        <v>0</v>
      </c>
      <c r="AJ141" s="267">
        <v>0</v>
      </c>
      <c r="AR141" s="195">
        <v>1.51027E-2</v>
      </c>
      <c r="AS141" s="195">
        <v>1.41747E-2</v>
      </c>
      <c r="AT141" s="195">
        <v>1.5927199999999999E-2</v>
      </c>
      <c r="AU141" s="238">
        <v>2.2487699999999999E-2</v>
      </c>
      <c r="BC141" s="195">
        <v>0</v>
      </c>
      <c r="BD141" s="195">
        <v>0</v>
      </c>
      <c r="BE141" s="195">
        <v>0</v>
      </c>
      <c r="BF141" s="238">
        <v>3</v>
      </c>
      <c r="BN141" s="195">
        <f t="shared" si="42"/>
        <v>0</v>
      </c>
      <c r="BO141" s="195">
        <f t="shared" si="43"/>
        <v>0</v>
      </c>
      <c r="BP141" s="195">
        <f t="shared" si="35"/>
        <v>0</v>
      </c>
      <c r="BQ141" s="195">
        <f t="shared" si="36"/>
        <v>1</v>
      </c>
      <c r="BR141" s="239">
        <v>53</v>
      </c>
      <c r="BS141" s="195">
        <v>84</v>
      </c>
      <c r="BT141" s="195">
        <v>41</v>
      </c>
      <c r="BU141" s="195">
        <v>92</v>
      </c>
      <c r="BV141" s="195">
        <v>164</v>
      </c>
      <c r="BW141" s="195">
        <v>157</v>
      </c>
      <c r="BX141" s="195">
        <v>184</v>
      </c>
      <c r="BY141" s="195">
        <v>115</v>
      </c>
      <c r="BZ141" s="195">
        <v>131</v>
      </c>
      <c r="CA141" s="195">
        <v>189</v>
      </c>
      <c r="CB141" s="238">
        <v>251</v>
      </c>
      <c r="CC141" s="195">
        <v>142</v>
      </c>
      <c r="CD141" s="195">
        <v>250</v>
      </c>
      <c r="CE141" s="195">
        <v>121</v>
      </c>
      <c r="CF141" s="195">
        <v>289</v>
      </c>
      <c r="CG141" s="195">
        <v>523</v>
      </c>
      <c r="CH141" s="195">
        <v>295</v>
      </c>
      <c r="CI141" s="195">
        <v>292</v>
      </c>
      <c r="CJ141" s="195">
        <v>365</v>
      </c>
      <c r="CK141" s="195">
        <v>273</v>
      </c>
      <c r="CL141" s="195">
        <v>328</v>
      </c>
      <c r="CM141" s="238">
        <v>509</v>
      </c>
      <c r="CN141" s="292">
        <f t="shared" si="48"/>
        <v>0.37323943661971831</v>
      </c>
      <c r="CO141" s="292">
        <f t="shared" si="48"/>
        <v>0.33600000000000002</v>
      </c>
      <c r="CP141" s="292">
        <f t="shared" si="48"/>
        <v>0.33884297520661155</v>
      </c>
      <c r="CQ141" s="292">
        <f t="shared" si="48"/>
        <v>0.31833910034602075</v>
      </c>
      <c r="CR141" s="292">
        <f t="shared" si="48"/>
        <v>0.31357552581261949</v>
      </c>
      <c r="CS141" s="292">
        <f t="shared" si="48"/>
        <v>0.53220338983050852</v>
      </c>
      <c r="CT141" s="292">
        <f t="shared" si="48"/>
        <v>0.63013698630136983</v>
      </c>
      <c r="CU141" s="292">
        <f t="shared" si="48"/>
        <v>0.31506849315068491</v>
      </c>
      <c r="CV141" s="292">
        <f t="shared" si="48"/>
        <v>0.47985347985347987</v>
      </c>
      <c r="CW141" s="292">
        <f t="shared" si="48"/>
        <v>0.57621951219512191</v>
      </c>
      <c r="CX141" s="292">
        <f t="shared" si="48"/>
        <v>0.49312377210216107</v>
      </c>
      <c r="CY141" s="239"/>
      <c r="DJ141" s="239"/>
      <c r="DU141" s="239"/>
      <c r="EE141" s="238"/>
      <c r="EP141" s="238"/>
      <c r="FA141" s="238"/>
    </row>
    <row r="142" spans="1:157" x14ac:dyDescent="0.2">
      <c r="A142" s="260" t="s">
        <v>3794</v>
      </c>
      <c r="B142" s="192" t="s">
        <v>3795</v>
      </c>
      <c r="C142" s="261" t="s">
        <v>173</v>
      </c>
      <c r="K142" s="195">
        <v>0</v>
      </c>
      <c r="L142" s="195">
        <v>0</v>
      </c>
      <c r="M142" s="195">
        <v>0</v>
      </c>
      <c r="N142" s="238">
        <v>0</v>
      </c>
      <c r="V142" s="195">
        <v>0</v>
      </c>
      <c r="W142" s="195">
        <v>0</v>
      </c>
      <c r="X142" s="195">
        <v>0</v>
      </c>
      <c r="Y142" s="238">
        <v>0</v>
      </c>
      <c r="Z142" s="266"/>
      <c r="AA142" s="266"/>
      <c r="AB142" s="266"/>
      <c r="AC142" s="266"/>
      <c r="AD142" s="266"/>
      <c r="AE142" s="266"/>
      <c r="AF142" s="266"/>
      <c r="AG142" s="266">
        <v>0</v>
      </c>
      <c r="AH142" s="266">
        <v>0</v>
      </c>
      <c r="AI142" s="266">
        <v>0</v>
      </c>
      <c r="AJ142" s="267">
        <v>0</v>
      </c>
      <c r="AR142" s="195">
        <v>2.1500999999999999E-2</v>
      </c>
      <c r="AS142" s="195">
        <v>2.01116E-2</v>
      </c>
      <c r="AT142" s="195">
        <v>1.9521E-2</v>
      </c>
      <c r="AU142" s="238">
        <v>2.5218000000000001E-2</v>
      </c>
      <c r="BC142" s="195">
        <v>0</v>
      </c>
      <c r="BD142" s="195">
        <v>0</v>
      </c>
      <c r="BE142" s="195">
        <v>0</v>
      </c>
      <c r="BF142" s="238">
        <v>0</v>
      </c>
      <c r="BN142" s="195">
        <f t="shared" si="42"/>
        <v>0</v>
      </c>
      <c r="BO142" s="195">
        <f t="shared" si="43"/>
        <v>0</v>
      </c>
      <c r="BP142" s="195">
        <f t="shared" si="35"/>
        <v>0</v>
      </c>
      <c r="BQ142" s="195">
        <f t="shared" si="36"/>
        <v>0</v>
      </c>
      <c r="BR142" s="239">
        <v>136</v>
      </c>
      <c r="BS142" s="195">
        <v>108</v>
      </c>
      <c r="BT142" s="195">
        <v>124</v>
      </c>
      <c r="BU142" s="195">
        <v>109</v>
      </c>
      <c r="BV142" s="195">
        <v>184</v>
      </c>
      <c r="BW142" s="195">
        <v>163</v>
      </c>
      <c r="BX142" s="195">
        <v>149</v>
      </c>
      <c r="BY142" s="195">
        <v>148</v>
      </c>
      <c r="BZ142" s="195">
        <v>190</v>
      </c>
      <c r="CA142" s="195">
        <v>222</v>
      </c>
      <c r="CB142" s="238">
        <v>268</v>
      </c>
      <c r="CC142" s="195">
        <v>311</v>
      </c>
      <c r="CD142" s="195">
        <v>335</v>
      </c>
      <c r="CE142" s="195">
        <v>272</v>
      </c>
      <c r="CF142" s="195">
        <v>260</v>
      </c>
      <c r="CG142" s="195">
        <v>385</v>
      </c>
      <c r="CH142" s="195">
        <v>265</v>
      </c>
      <c r="CI142" s="195">
        <v>244</v>
      </c>
      <c r="CJ142" s="195">
        <v>282</v>
      </c>
      <c r="CK142" s="195">
        <v>335</v>
      </c>
      <c r="CL142" s="195">
        <v>397</v>
      </c>
      <c r="CM142" s="238">
        <v>468</v>
      </c>
      <c r="CN142" s="292">
        <f t="shared" si="48"/>
        <v>0.43729903536977494</v>
      </c>
      <c r="CO142" s="292">
        <f t="shared" si="48"/>
        <v>0.32238805970149254</v>
      </c>
      <c r="CP142" s="292">
        <f t="shared" si="48"/>
        <v>0.45588235294117646</v>
      </c>
      <c r="CQ142" s="292">
        <f t="shared" si="48"/>
        <v>0.41923076923076924</v>
      </c>
      <c r="CR142" s="292">
        <f t="shared" si="48"/>
        <v>0.47792207792207791</v>
      </c>
      <c r="CS142" s="292">
        <f t="shared" si="48"/>
        <v>0.61509433962264148</v>
      </c>
      <c r="CT142" s="292">
        <f t="shared" si="48"/>
        <v>0.61065573770491799</v>
      </c>
      <c r="CU142" s="292">
        <f t="shared" si="48"/>
        <v>0.52482269503546097</v>
      </c>
      <c r="CV142" s="292">
        <f t="shared" si="48"/>
        <v>0.56716417910447758</v>
      </c>
      <c r="CW142" s="292">
        <f t="shared" si="48"/>
        <v>0.55919395465994959</v>
      </c>
      <c r="CX142" s="292">
        <f t="shared" si="48"/>
        <v>0.57264957264957261</v>
      </c>
      <c r="CY142" s="239"/>
      <c r="DJ142" s="239"/>
      <c r="DU142" s="239"/>
      <c r="EE142" s="238"/>
      <c r="EP142" s="238"/>
      <c r="FA142" s="238"/>
    </row>
    <row r="143" spans="1:157" x14ac:dyDescent="0.2">
      <c r="A143" s="260" t="s">
        <v>3919</v>
      </c>
      <c r="B143" s="192" t="s">
        <v>3920</v>
      </c>
      <c r="C143" s="261" t="s">
        <v>173</v>
      </c>
      <c r="L143" s="195">
        <v>0</v>
      </c>
      <c r="M143" s="195">
        <v>0</v>
      </c>
      <c r="N143" s="238">
        <v>1</v>
      </c>
      <c r="W143" s="195">
        <v>0</v>
      </c>
      <c r="X143" s="195">
        <v>0</v>
      </c>
      <c r="Y143" s="238">
        <v>1</v>
      </c>
      <c r="Z143" s="266"/>
      <c r="AA143" s="266"/>
      <c r="AB143" s="266"/>
      <c r="AC143" s="266"/>
      <c r="AD143" s="266"/>
      <c r="AE143" s="266"/>
      <c r="AF143" s="266"/>
      <c r="AG143" s="266"/>
      <c r="AH143" s="266">
        <v>0</v>
      </c>
      <c r="AI143" s="266">
        <v>0</v>
      </c>
      <c r="AJ143" s="267">
        <v>1</v>
      </c>
      <c r="AS143" s="195">
        <v>2.0356800000000001E-2</v>
      </c>
      <c r="AT143" s="195">
        <v>2.0968000000000001E-2</v>
      </c>
      <c r="AU143" s="238">
        <v>2.37126E-2</v>
      </c>
      <c r="BD143" s="195">
        <v>1</v>
      </c>
      <c r="BE143" s="195">
        <v>1</v>
      </c>
      <c r="BF143" s="238">
        <v>1</v>
      </c>
      <c r="BO143" s="195">
        <f t="shared" si="43"/>
        <v>1</v>
      </c>
      <c r="BP143" s="195">
        <f t="shared" si="35"/>
        <v>1</v>
      </c>
      <c r="BQ143" s="195">
        <f t="shared" si="36"/>
        <v>1</v>
      </c>
      <c r="BR143" s="239">
        <v>49</v>
      </c>
      <c r="BS143" s="195">
        <v>19</v>
      </c>
      <c r="BT143" s="195">
        <v>8</v>
      </c>
      <c r="BU143" s="195">
        <v>32</v>
      </c>
      <c r="BV143" s="195">
        <v>55</v>
      </c>
      <c r="BW143" s="195">
        <v>26</v>
      </c>
      <c r="BX143" s="195">
        <v>22</v>
      </c>
      <c r="BY143" s="195">
        <v>15</v>
      </c>
      <c r="BZ143" s="195">
        <v>22</v>
      </c>
      <c r="CA143" s="195">
        <v>15</v>
      </c>
      <c r="CB143" s="238">
        <v>22</v>
      </c>
      <c r="CC143" s="195">
        <v>533</v>
      </c>
      <c r="CD143" s="195">
        <v>260</v>
      </c>
      <c r="CE143" s="195">
        <v>216</v>
      </c>
      <c r="CF143" s="195">
        <v>387</v>
      </c>
      <c r="CG143" s="195">
        <v>296</v>
      </c>
      <c r="CH143" s="195">
        <v>231</v>
      </c>
      <c r="CI143" s="195">
        <v>202</v>
      </c>
      <c r="CJ143" s="195">
        <v>98</v>
      </c>
      <c r="CK143" s="195">
        <v>153</v>
      </c>
      <c r="CL143" s="195">
        <v>76</v>
      </c>
      <c r="CM143" s="238">
        <v>91</v>
      </c>
      <c r="CN143" s="292">
        <f t="shared" si="48"/>
        <v>9.193245778611632E-2</v>
      </c>
      <c r="CO143" s="292">
        <f t="shared" si="48"/>
        <v>7.3076923076923081E-2</v>
      </c>
      <c r="CP143" s="292">
        <f t="shared" si="48"/>
        <v>3.7037037037037035E-2</v>
      </c>
      <c r="CQ143" s="292">
        <f t="shared" si="48"/>
        <v>8.2687338501291993E-2</v>
      </c>
      <c r="CR143" s="292">
        <f t="shared" si="48"/>
        <v>0.1858108108108108</v>
      </c>
      <c r="CS143" s="292">
        <f t="shared" si="48"/>
        <v>0.11255411255411256</v>
      </c>
      <c r="CT143" s="292">
        <f t="shared" si="48"/>
        <v>0.10891089108910891</v>
      </c>
      <c r="CU143" s="292">
        <f t="shared" si="48"/>
        <v>0.15306122448979592</v>
      </c>
      <c r="CV143" s="292">
        <f t="shared" si="48"/>
        <v>0.1437908496732026</v>
      </c>
      <c r="CW143" s="292">
        <f t="shared" si="48"/>
        <v>0.19736842105263158</v>
      </c>
      <c r="CX143" s="292">
        <f t="shared" si="48"/>
        <v>0.24175824175824176</v>
      </c>
      <c r="CY143" s="239"/>
      <c r="DI143" s="195">
        <v>1</v>
      </c>
      <c r="DJ143" s="239"/>
      <c r="DT143" s="195">
        <v>1</v>
      </c>
      <c r="DU143" s="239"/>
      <c r="EE143" s="238">
        <v>1</v>
      </c>
      <c r="EP143" s="238">
        <v>8.4895499999999999E-2</v>
      </c>
      <c r="FA143" s="238">
        <v>11</v>
      </c>
    </row>
    <row r="144" spans="1:157" x14ac:dyDescent="0.2">
      <c r="A144" s="260" t="s">
        <v>3800</v>
      </c>
      <c r="B144" s="192" t="s">
        <v>3801</v>
      </c>
      <c r="C144" s="261" t="s">
        <v>173</v>
      </c>
      <c r="N144" s="238">
        <v>0</v>
      </c>
      <c r="Y144" s="238">
        <v>0</v>
      </c>
      <c r="Z144" s="266"/>
      <c r="AA144" s="266"/>
      <c r="AB144" s="266"/>
      <c r="AC144" s="266"/>
      <c r="AD144" s="266"/>
      <c r="AE144" s="266"/>
      <c r="AF144" s="266"/>
      <c r="AG144" s="266"/>
      <c r="AH144" s="266"/>
      <c r="AI144" s="266"/>
      <c r="AJ144" s="267">
        <v>0</v>
      </c>
      <c r="AU144" s="238">
        <v>2.0047599999999999E-2</v>
      </c>
      <c r="BF144" s="238">
        <v>0</v>
      </c>
      <c r="BQ144" s="195">
        <f t="shared" si="36"/>
        <v>0</v>
      </c>
      <c r="BR144" s="239">
        <v>7</v>
      </c>
      <c r="BS144" s="195">
        <v>3</v>
      </c>
      <c r="BT144" s="195">
        <v>5</v>
      </c>
      <c r="BU144" s="195">
        <v>8</v>
      </c>
      <c r="BV144" s="195">
        <v>2</v>
      </c>
      <c r="BW144" s="195">
        <v>5</v>
      </c>
      <c r="BX144" s="195">
        <v>6</v>
      </c>
      <c r="BY144" s="195">
        <v>7</v>
      </c>
      <c r="BZ144" s="195">
        <v>3</v>
      </c>
      <c r="CA144" s="195">
        <v>12</v>
      </c>
      <c r="CB144" s="238">
        <v>8</v>
      </c>
      <c r="CC144" s="195">
        <v>56</v>
      </c>
      <c r="CD144" s="195">
        <v>80</v>
      </c>
      <c r="CE144" s="195">
        <v>84</v>
      </c>
      <c r="CF144" s="195">
        <v>98</v>
      </c>
      <c r="CG144" s="195">
        <v>51</v>
      </c>
      <c r="CH144" s="195">
        <v>60</v>
      </c>
      <c r="CI144" s="195">
        <v>58</v>
      </c>
      <c r="CJ144" s="195">
        <v>56</v>
      </c>
      <c r="CK144" s="195">
        <v>62</v>
      </c>
      <c r="CL144" s="195">
        <v>47</v>
      </c>
      <c r="CM144" s="238">
        <v>54</v>
      </c>
      <c r="CN144" s="292">
        <f t="shared" si="48"/>
        <v>0.125</v>
      </c>
      <c r="CO144" s="292">
        <f t="shared" si="48"/>
        <v>3.7499999999999999E-2</v>
      </c>
      <c r="CP144" s="292">
        <f t="shared" si="48"/>
        <v>5.9523809523809521E-2</v>
      </c>
      <c r="CQ144" s="292">
        <f t="shared" si="48"/>
        <v>8.1632653061224483E-2</v>
      </c>
      <c r="CR144" s="292">
        <f t="shared" si="48"/>
        <v>3.9215686274509803E-2</v>
      </c>
      <c r="CS144" s="292">
        <f t="shared" si="48"/>
        <v>8.3333333333333329E-2</v>
      </c>
      <c r="CT144" s="292">
        <f t="shared" si="48"/>
        <v>0.10344827586206896</v>
      </c>
      <c r="CU144" s="292">
        <f t="shared" si="48"/>
        <v>0.125</v>
      </c>
      <c r="CV144" s="292">
        <f t="shared" si="48"/>
        <v>4.8387096774193547E-2</v>
      </c>
      <c r="CW144" s="292">
        <f t="shared" si="48"/>
        <v>0.25531914893617019</v>
      </c>
      <c r="CX144" s="292">
        <f t="shared" si="48"/>
        <v>0.14814814814814814</v>
      </c>
      <c r="CY144" s="239"/>
      <c r="DJ144" s="239"/>
      <c r="DU144" s="239"/>
      <c r="EE144" s="238"/>
      <c r="EP144" s="238"/>
      <c r="FA144" s="238"/>
    </row>
    <row r="145" spans="1:158" x14ac:dyDescent="0.2">
      <c r="A145" s="260" t="s">
        <v>3804</v>
      </c>
      <c r="B145" s="192" t="s">
        <v>3805</v>
      </c>
      <c r="C145" s="261" t="s">
        <v>173</v>
      </c>
      <c r="N145" s="238">
        <v>0</v>
      </c>
      <c r="Y145" s="238">
        <v>0</v>
      </c>
      <c r="Z145" s="266"/>
      <c r="AA145" s="266"/>
      <c r="AB145" s="266"/>
      <c r="AC145" s="266"/>
      <c r="AD145" s="266"/>
      <c r="AE145" s="266"/>
      <c r="AF145" s="266"/>
      <c r="AG145" s="266"/>
      <c r="AH145" s="266"/>
      <c r="AI145" s="266"/>
      <c r="AJ145" s="267">
        <v>0</v>
      </c>
      <c r="AU145" s="238">
        <v>2.2345899999999998E-2</v>
      </c>
      <c r="BF145" s="238">
        <v>0</v>
      </c>
      <c r="BQ145" s="195">
        <f t="shared" si="36"/>
        <v>0</v>
      </c>
      <c r="BR145" s="239">
        <v>58</v>
      </c>
      <c r="BS145" s="195">
        <v>101</v>
      </c>
      <c r="BT145" s="195">
        <v>46</v>
      </c>
      <c r="BU145" s="195">
        <v>54</v>
      </c>
      <c r="BV145" s="195">
        <v>51</v>
      </c>
      <c r="BW145" s="195">
        <v>21</v>
      </c>
      <c r="BX145" s="195">
        <v>40</v>
      </c>
      <c r="BY145" s="195">
        <v>27</v>
      </c>
      <c r="BZ145" s="195">
        <v>13</v>
      </c>
      <c r="CA145" s="195">
        <v>18</v>
      </c>
      <c r="CB145" s="238">
        <v>54</v>
      </c>
      <c r="CC145" s="195">
        <v>142</v>
      </c>
      <c r="CD145" s="195">
        <v>254</v>
      </c>
      <c r="CE145" s="195">
        <v>126</v>
      </c>
      <c r="CF145" s="195">
        <v>163</v>
      </c>
      <c r="CG145" s="195">
        <v>192</v>
      </c>
      <c r="CH145" s="195">
        <v>227</v>
      </c>
      <c r="CI145" s="195">
        <v>193</v>
      </c>
      <c r="CJ145" s="195">
        <v>203</v>
      </c>
      <c r="CK145" s="195">
        <v>95</v>
      </c>
      <c r="CL145" s="195">
        <v>179</v>
      </c>
      <c r="CM145" s="238">
        <v>160</v>
      </c>
      <c r="CN145" s="292">
        <f t="shared" si="48"/>
        <v>0.40845070422535212</v>
      </c>
      <c r="CO145" s="292">
        <f t="shared" si="48"/>
        <v>0.39763779527559057</v>
      </c>
      <c r="CP145" s="292">
        <f t="shared" si="48"/>
        <v>0.36507936507936506</v>
      </c>
      <c r="CQ145" s="292">
        <f t="shared" si="48"/>
        <v>0.33128834355828218</v>
      </c>
      <c r="CR145" s="292">
        <f t="shared" si="48"/>
        <v>0.265625</v>
      </c>
      <c r="CS145" s="292">
        <f t="shared" si="48"/>
        <v>9.2511013215859028E-2</v>
      </c>
      <c r="CT145" s="292">
        <f t="shared" si="48"/>
        <v>0.20725388601036268</v>
      </c>
      <c r="CU145" s="292">
        <f t="shared" si="48"/>
        <v>0.13300492610837439</v>
      </c>
      <c r="CV145" s="292">
        <f t="shared" si="48"/>
        <v>0.1368421052631579</v>
      </c>
      <c r="CW145" s="292">
        <f t="shared" si="48"/>
        <v>0.1005586592178771</v>
      </c>
      <c r="CX145" s="292">
        <f t="shared" si="48"/>
        <v>0.33750000000000002</v>
      </c>
      <c r="CY145" s="239"/>
      <c r="DJ145" s="239"/>
      <c r="DU145" s="239"/>
      <c r="EE145" s="238"/>
      <c r="EP145" s="238"/>
      <c r="FA145" s="238"/>
    </row>
    <row r="146" spans="1:158" x14ac:dyDescent="0.2">
      <c r="A146" s="268" t="s">
        <v>3873</v>
      </c>
      <c r="B146" s="187" t="s">
        <v>3874</v>
      </c>
      <c r="C146" s="261" t="s">
        <v>173</v>
      </c>
      <c r="E146" s="195">
        <v>0</v>
      </c>
      <c r="F146" s="195">
        <v>0</v>
      </c>
      <c r="N146" s="238"/>
      <c r="P146" s="195">
        <v>0</v>
      </c>
      <c r="Q146" s="195">
        <v>0</v>
      </c>
      <c r="Y146" s="238"/>
      <c r="Z146" s="266"/>
      <c r="AA146" s="266">
        <v>0</v>
      </c>
      <c r="AB146" s="266">
        <v>0</v>
      </c>
      <c r="AC146" s="266"/>
      <c r="AD146" s="266"/>
      <c r="AE146" s="266"/>
      <c r="AF146" s="266"/>
      <c r="AG146" s="266"/>
      <c r="AH146" s="266"/>
      <c r="AI146" s="266"/>
      <c r="AJ146" s="267"/>
      <c r="AL146" s="195">
        <v>1.77959E-2</v>
      </c>
      <c r="AM146" s="195">
        <v>1.6715399999999998E-2</v>
      </c>
      <c r="AU146" s="238"/>
      <c r="AW146" s="195">
        <v>0</v>
      </c>
      <c r="AX146" s="195">
        <v>0</v>
      </c>
      <c r="BF146" s="238"/>
      <c r="BH146" s="195">
        <f t="shared" si="37"/>
        <v>0</v>
      </c>
      <c r="BI146" s="195">
        <f t="shared" si="45"/>
        <v>0</v>
      </c>
      <c r="BR146" s="239">
        <v>5</v>
      </c>
      <c r="BS146" s="195">
        <v>7</v>
      </c>
      <c r="BT146" s="195">
        <v>18</v>
      </c>
      <c r="BU146" s="195">
        <v>11</v>
      </c>
      <c r="BV146" s="195">
        <v>38</v>
      </c>
      <c r="BW146" s="195">
        <v>44</v>
      </c>
      <c r="BX146" s="195">
        <v>16</v>
      </c>
      <c r="BY146" s="195">
        <v>11</v>
      </c>
      <c r="BZ146" s="195">
        <v>24</v>
      </c>
      <c r="CA146" s="195">
        <v>24</v>
      </c>
      <c r="CB146" s="238">
        <v>19</v>
      </c>
      <c r="CC146" s="195">
        <v>96</v>
      </c>
      <c r="CD146" s="195">
        <v>166</v>
      </c>
      <c r="CE146" s="195">
        <v>292</v>
      </c>
      <c r="CF146" s="195">
        <v>247</v>
      </c>
      <c r="CG146" s="195">
        <v>191</v>
      </c>
      <c r="CH146" s="195">
        <v>150</v>
      </c>
      <c r="CI146" s="195">
        <v>100</v>
      </c>
      <c r="CJ146" s="195">
        <v>51</v>
      </c>
      <c r="CK146" s="195">
        <v>75</v>
      </c>
      <c r="CL146" s="195">
        <v>71</v>
      </c>
      <c r="CM146" s="238">
        <v>61</v>
      </c>
      <c r="CN146" s="292">
        <f t="shared" si="48"/>
        <v>5.2083333333333336E-2</v>
      </c>
      <c r="CO146" s="292">
        <f t="shared" si="48"/>
        <v>4.2168674698795178E-2</v>
      </c>
      <c r="CP146" s="292">
        <f t="shared" si="48"/>
        <v>6.1643835616438353E-2</v>
      </c>
      <c r="CQ146" s="292">
        <f t="shared" si="48"/>
        <v>4.4534412955465584E-2</v>
      </c>
      <c r="CR146" s="292">
        <f t="shared" si="48"/>
        <v>0.19895287958115182</v>
      </c>
      <c r="CS146" s="292">
        <f t="shared" si="48"/>
        <v>0.29333333333333333</v>
      </c>
      <c r="CT146" s="292">
        <f t="shared" si="48"/>
        <v>0.16</v>
      </c>
      <c r="CU146" s="292">
        <f t="shared" si="48"/>
        <v>0.21568627450980393</v>
      </c>
      <c r="CV146" s="292">
        <f t="shared" si="48"/>
        <v>0.32</v>
      </c>
      <c r="CW146" s="292">
        <f t="shared" si="48"/>
        <v>0.3380281690140845</v>
      </c>
      <c r="CX146" s="292">
        <f t="shared" si="48"/>
        <v>0.31147540983606559</v>
      </c>
      <c r="CY146" s="239"/>
      <c r="DJ146" s="239"/>
      <c r="DU146" s="239"/>
      <c r="EE146" s="238"/>
      <c r="EP146" s="238"/>
      <c r="FA146" s="238"/>
    </row>
    <row r="147" spans="1:158" x14ac:dyDescent="0.2">
      <c r="A147" s="260" t="s">
        <v>3875</v>
      </c>
      <c r="B147" s="192" t="s">
        <v>3876</v>
      </c>
      <c r="C147" s="261" t="s">
        <v>3872</v>
      </c>
      <c r="D147" s="195">
        <v>0</v>
      </c>
      <c r="E147" s="195">
        <v>0</v>
      </c>
      <c r="F147" s="195">
        <v>0</v>
      </c>
      <c r="N147" s="238"/>
      <c r="O147" s="195">
        <v>0</v>
      </c>
      <c r="P147" s="195">
        <v>0</v>
      </c>
      <c r="Q147" s="195">
        <v>0</v>
      </c>
      <c r="Y147" s="238"/>
      <c r="Z147" s="266">
        <v>0</v>
      </c>
      <c r="AA147" s="266">
        <v>0</v>
      </c>
      <c r="AB147" s="266">
        <v>0</v>
      </c>
      <c r="AC147" s="266"/>
      <c r="AD147" s="266"/>
      <c r="AE147" s="266"/>
      <c r="AF147" s="266"/>
      <c r="AG147" s="266"/>
      <c r="AH147" s="266"/>
      <c r="AI147" s="266"/>
      <c r="AJ147" s="267"/>
      <c r="AK147" s="195">
        <v>1.63775E-2</v>
      </c>
      <c r="AL147" s="195">
        <v>2.0302199999999999E-2</v>
      </c>
      <c r="AM147" s="195">
        <v>1.8861200000000002E-2</v>
      </c>
      <c r="AU147" s="238"/>
      <c r="AV147" s="195">
        <v>1</v>
      </c>
      <c r="AW147" s="195">
        <v>1</v>
      </c>
      <c r="AX147" s="195">
        <v>0</v>
      </c>
      <c r="BF147" s="238"/>
      <c r="BG147" s="195">
        <f t="shared" si="44"/>
        <v>1</v>
      </c>
      <c r="BH147" s="195">
        <f t="shared" si="37"/>
        <v>1</v>
      </c>
      <c r="BI147" s="195">
        <f t="shared" si="45"/>
        <v>0</v>
      </c>
      <c r="BR147" s="239">
        <v>2</v>
      </c>
      <c r="BS147" s="195">
        <v>5</v>
      </c>
      <c r="BT147" s="195">
        <v>2</v>
      </c>
      <c r="BU147" s="195">
        <v>1</v>
      </c>
      <c r="BV147" s="195">
        <v>5</v>
      </c>
      <c r="BW147" s="195">
        <v>13</v>
      </c>
      <c r="BX147" s="195">
        <v>3</v>
      </c>
      <c r="BY147" s="195">
        <v>4</v>
      </c>
      <c r="BZ147" s="195">
        <v>7</v>
      </c>
      <c r="CA147" s="195">
        <v>1</v>
      </c>
      <c r="CB147" s="238">
        <v>6</v>
      </c>
      <c r="CC147" s="195">
        <v>68</v>
      </c>
      <c r="CD147" s="195">
        <v>80</v>
      </c>
      <c r="CE147" s="195">
        <v>105</v>
      </c>
      <c r="CF147" s="195">
        <v>113</v>
      </c>
      <c r="CG147" s="195">
        <v>101</v>
      </c>
      <c r="CH147" s="195">
        <v>145</v>
      </c>
      <c r="CI147" s="195">
        <v>99</v>
      </c>
      <c r="CJ147" s="195">
        <v>97</v>
      </c>
      <c r="CK147" s="195">
        <v>113</v>
      </c>
      <c r="CL147" s="195">
        <v>90</v>
      </c>
      <c r="CM147" s="238">
        <v>88</v>
      </c>
      <c r="CN147" s="292">
        <f t="shared" ref="CN147:CX152" si="49">IF(CC147,BR147/CC147,0)</f>
        <v>2.9411764705882353E-2</v>
      </c>
      <c r="CO147" s="292">
        <f t="shared" si="49"/>
        <v>6.25E-2</v>
      </c>
      <c r="CP147" s="292">
        <f t="shared" si="49"/>
        <v>1.9047619047619049E-2</v>
      </c>
      <c r="CQ147" s="292">
        <f t="shared" si="49"/>
        <v>8.8495575221238937E-3</v>
      </c>
      <c r="CR147" s="292">
        <f t="shared" si="49"/>
        <v>4.9504950495049507E-2</v>
      </c>
      <c r="CS147" s="292">
        <f t="shared" si="49"/>
        <v>8.9655172413793102E-2</v>
      </c>
      <c r="CT147" s="292">
        <f t="shared" si="49"/>
        <v>3.0303030303030304E-2</v>
      </c>
      <c r="CU147" s="292">
        <f t="shared" si="49"/>
        <v>4.1237113402061855E-2</v>
      </c>
      <c r="CV147" s="292">
        <f t="shared" si="49"/>
        <v>6.1946902654867256E-2</v>
      </c>
      <c r="CW147" s="292">
        <f t="shared" si="49"/>
        <v>1.1111111111111112E-2</v>
      </c>
      <c r="CX147" s="292">
        <f t="shared" si="49"/>
        <v>6.8181818181818177E-2</v>
      </c>
      <c r="CY147" s="239"/>
      <c r="DJ147" s="239"/>
      <c r="DU147" s="239"/>
      <c r="EE147" s="238"/>
      <c r="EP147" s="238"/>
      <c r="FA147" s="238"/>
    </row>
    <row r="148" spans="1:158" x14ac:dyDescent="0.2">
      <c r="A148" s="260" t="s">
        <v>4062</v>
      </c>
      <c r="B148" s="192" t="s">
        <v>4063</v>
      </c>
      <c r="C148" s="261" t="s">
        <v>3872</v>
      </c>
      <c r="D148" s="195">
        <v>0</v>
      </c>
      <c r="N148" s="238"/>
      <c r="O148" s="195">
        <v>0</v>
      </c>
      <c r="Y148" s="238"/>
      <c r="Z148" s="266">
        <v>0</v>
      </c>
      <c r="AA148" s="266"/>
      <c r="AB148" s="266"/>
      <c r="AC148" s="266"/>
      <c r="AD148" s="266"/>
      <c r="AE148" s="266"/>
      <c r="AF148" s="266"/>
      <c r="AG148" s="266"/>
      <c r="AH148" s="266"/>
      <c r="AI148" s="266"/>
      <c r="AJ148" s="267"/>
      <c r="AK148" s="195">
        <v>1.8072600000000001E-2</v>
      </c>
      <c r="AU148" s="238"/>
      <c r="AV148" s="195">
        <v>0</v>
      </c>
      <c r="BF148" s="238"/>
      <c r="BG148" s="195">
        <f t="shared" si="44"/>
        <v>0</v>
      </c>
      <c r="BR148" s="239">
        <v>6</v>
      </c>
      <c r="BS148" s="195">
        <v>1</v>
      </c>
      <c r="BT148" s="195">
        <v>1</v>
      </c>
      <c r="BU148" s="195">
        <v>10</v>
      </c>
      <c r="BV148" s="195">
        <v>0</v>
      </c>
      <c r="BW148" s="195">
        <v>0</v>
      </c>
      <c r="BX148" s="195">
        <v>3</v>
      </c>
      <c r="BY148" s="195">
        <v>5</v>
      </c>
      <c r="BZ148" s="195">
        <v>5</v>
      </c>
      <c r="CA148" s="195">
        <v>11</v>
      </c>
      <c r="CB148" s="238">
        <v>0</v>
      </c>
      <c r="CC148" s="195">
        <v>33</v>
      </c>
      <c r="CD148" s="195">
        <v>65</v>
      </c>
      <c r="CE148" s="195">
        <v>41</v>
      </c>
      <c r="CF148" s="195">
        <v>64</v>
      </c>
      <c r="CG148" s="195">
        <v>67</v>
      </c>
      <c r="CH148" s="195">
        <v>79</v>
      </c>
      <c r="CI148" s="195">
        <v>114</v>
      </c>
      <c r="CJ148" s="195">
        <v>110</v>
      </c>
      <c r="CK148" s="195">
        <v>97</v>
      </c>
      <c r="CL148" s="195">
        <v>92</v>
      </c>
      <c r="CM148" s="238">
        <v>4</v>
      </c>
      <c r="CN148" s="292">
        <f t="shared" si="49"/>
        <v>0.18181818181818182</v>
      </c>
      <c r="CO148" s="292">
        <f t="shared" si="49"/>
        <v>1.5384615384615385E-2</v>
      </c>
      <c r="CP148" s="292">
        <f t="shared" si="49"/>
        <v>2.4390243902439025E-2</v>
      </c>
      <c r="CQ148" s="292">
        <f t="shared" si="49"/>
        <v>0.15625</v>
      </c>
      <c r="CR148" s="292">
        <f t="shared" si="49"/>
        <v>0</v>
      </c>
      <c r="CS148" s="292">
        <f t="shared" si="49"/>
        <v>0</v>
      </c>
      <c r="CT148" s="292">
        <f t="shared" si="49"/>
        <v>2.6315789473684209E-2</v>
      </c>
      <c r="CU148" s="292">
        <f t="shared" si="49"/>
        <v>4.5454545454545456E-2</v>
      </c>
      <c r="CV148" s="292">
        <f t="shared" si="49"/>
        <v>5.1546391752577317E-2</v>
      </c>
      <c r="CW148" s="292">
        <f t="shared" si="49"/>
        <v>0.11956521739130435</v>
      </c>
      <c r="CX148" s="292">
        <f t="shared" si="49"/>
        <v>0</v>
      </c>
      <c r="CY148" s="239"/>
      <c r="DJ148" s="239"/>
      <c r="DU148" s="239"/>
      <c r="EE148" s="238"/>
      <c r="EP148" s="238"/>
      <c r="FA148" s="238"/>
    </row>
    <row r="149" spans="1:158" x14ac:dyDescent="0.2">
      <c r="A149" s="260" t="s">
        <v>3894</v>
      </c>
      <c r="B149" s="192" t="s">
        <v>4064</v>
      </c>
      <c r="C149" s="261" t="s">
        <v>173</v>
      </c>
      <c r="D149" s="195">
        <v>0</v>
      </c>
      <c r="E149" s="195">
        <v>0</v>
      </c>
      <c r="F149" s="195">
        <v>0</v>
      </c>
      <c r="N149" s="238"/>
      <c r="O149" s="195">
        <v>0</v>
      </c>
      <c r="P149" s="195">
        <v>0</v>
      </c>
      <c r="Q149" s="195">
        <v>0</v>
      </c>
      <c r="Y149" s="238"/>
      <c r="Z149" s="266">
        <v>0</v>
      </c>
      <c r="AA149" s="266">
        <v>0</v>
      </c>
      <c r="AB149" s="266">
        <v>0</v>
      </c>
      <c r="AC149" s="266"/>
      <c r="AD149" s="266"/>
      <c r="AE149" s="266"/>
      <c r="AF149" s="266"/>
      <c r="AG149" s="266"/>
      <c r="AH149" s="266"/>
      <c r="AI149" s="266"/>
      <c r="AJ149" s="267"/>
      <c r="AK149" s="195">
        <v>1.4999200000000001E-2</v>
      </c>
      <c r="AL149" s="195">
        <v>2.257E-2</v>
      </c>
      <c r="AM149" s="195">
        <v>6.5763000000000002E-2</v>
      </c>
      <c r="AU149" s="238"/>
      <c r="AV149" s="195">
        <v>0</v>
      </c>
      <c r="AW149" s="195">
        <v>0</v>
      </c>
      <c r="AX149" s="195">
        <v>1</v>
      </c>
      <c r="BF149" s="238"/>
      <c r="BG149" s="195">
        <f t="shared" si="44"/>
        <v>0</v>
      </c>
      <c r="BH149" s="195">
        <f t="shared" si="37"/>
        <v>0</v>
      </c>
      <c r="BI149" s="195">
        <f t="shared" si="45"/>
        <v>1</v>
      </c>
      <c r="BR149" s="239">
        <v>2</v>
      </c>
      <c r="BS149" s="195">
        <v>4</v>
      </c>
      <c r="BT149" s="195">
        <v>8</v>
      </c>
      <c r="BU149" s="195">
        <v>0</v>
      </c>
      <c r="BV149" s="195">
        <v>0</v>
      </c>
      <c r="BW149" s="195">
        <v>2</v>
      </c>
      <c r="BX149" s="195">
        <v>2</v>
      </c>
      <c r="BY149" s="195">
        <v>0</v>
      </c>
      <c r="BZ149" s="195">
        <v>0</v>
      </c>
      <c r="CA149" s="195">
        <v>0</v>
      </c>
      <c r="CB149" s="238">
        <v>0</v>
      </c>
      <c r="CC149" s="195">
        <v>42</v>
      </c>
      <c r="CD149" s="195">
        <v>43</v>
      </c>
      <c r="CE149" s="195">
        <v>35</v>
      </c>
      <c r="CF149" s="195">
        <v>141</v>
      </c>
      <c r="CG149" s="195">
        <v>60</v>
      </c>
      <c r="CH149" s="195">
        <v>74</v>
      </c>
      <c r="CI149" s="195">
        <v>30</v>
      </c>
      <c r="CJ149" s="195">
        <v>20</v>
      </c>
      <c r="CK149" s="195">
        <v>8</v>
      </c>
      <c r="CL149" s="195">
        <v>0</v>
      </c>
      <c r="CM149" s="238">
        <v>0</v>
      </c>
      <c r="CN149" s="292">
        <f t="shared" si="49"/>
        <v>4.7619047619047616E-2</v>
      </c>
      <c r="CO149" s="292">
        <f t="shared" si="49"/>
        <v>9.3023255813953487E-2</v>
      </c>
      <c r="CP149" s="292">
        <f t="shared" si="49"/>
        <v>0.22857142857142856</v>
      </c>
      <c r="CQ149" s="292">
        <f t="shared" si="49"/>
        <v>0</v>
      </c>
      <c r="CR149" s="292">
        <f t="shared" si="49"/>
        <v>0</v>
      </c>
      <c r="CS149" s="292">
        <f t="shared" si="49"/>
        <v>2.7027027027027029E-2</v>
      </c>
      <c r="CT149" s="292">
        <f t="shared" si="49"/>
        <v>6.6666666666666666E-2</v>
      </c>
      <c r="CU149" s="292">
        <f t="shared" si="49"/>
        <v>0</v>
      </c>
      <c r="CV149" s="292">
        <f t="shared" si="49"/>
        <v>0</v>
      </c>
      <c r="CW149" s="292">
        <f t="shared" si="49"/>
        <v>0</v>
      </c>
      <c r="CX149" s="292">
        <f t="shared" si="49"/>
        <v>0</v>
      </c>
      <c r="CY149" s="239"/>
      <c r="DJ149" s="239"/>
      <c r="DU149" s="239"/>
      <c r="EE149" s="238"/>
      <c r="EP149" s="238"/>
      <c r="FA149" s="238"/>
    </row>
    <row r="150" spans="1:158" x14ac:dyDescent="0.2">
      <c r="A150" s="260" t="s">
        <v>3806</v>
      </c>
      <c r="B150" s="192" t="s">
        <v>3807</v>
      </c>
      <c r="C150" s="261" t="s">
        <v>248</v>
      </c>
      <c r="D150" s="195">
        <v>0</v>
      </c>
      <c r="E150" s="195">
        <v>0</v>
      </c>
      <c r="F150" s="195">
        <v>0</v>
      </c>
      <c r="G150" s="195">
        <v>0</v>
      </c>
      <c r="H150" s="195">
        <v>0</v>
      </c>
      <c r="I150" s="195">
        <v>0</v>
      </c>
      <c r="J150" s="195">
        <v>0</v>
      </c>
      <c r="K150" s="195">
        <v>0</v>
      </c>
      <c r="L150" s="195">
        <v>0</v>
      </c>
      <c r="M150" s="195">
        <v>0</v>
      </c>
      <c r="N150" s="238">
        <v>0</v>
      </c>
      <c r="O150" s="195">
        <v>0</v>
      </c>
      <c r="P150" s="195">
        <v>0</v>
      </c>
      <c r="Q150" s="195">
        <v>0</v>
      </c>
      <c r="R150" s="195">
        <v>0</v>
      </c>
      <c r="S150" s="195">
        <v>0</v>
      </c>
      <c r="T150" s="195">
        <v>0</v>
      </c>
      <c r="U150" s="195">
        <v>0</v>
      </c>
      <c r="V150" s="195">
        <v>0</v>
      </c>
      <c r="W150" s="195">
        <v>0</v>
      </c>
      <c r="X150" s="195">
        <v>0</v>
      </c>
      <c r="Y150" s="238">
        <v>0</v>
      </c>
      <c r="Z150" s="266">
        <v>0</v>
      </c>
      <c r="AA150" s="266">
        <v>0</v>
      </c>
      <c r="AB150" s="266">
        <v>0</v>
      </c>
      <c r="AC150" s="266">
        <v>0</v>
      </c>
      <c r="AD150" s="266">
        <v>0</v>
      </c>
      <c r="AE150" s="266">
        <v>0</v>
      </c>
      <c r="AF150" s="266">
        <v>0</v>
      </c>
      <c r="AG150" s="266">
        <v>0</v>
      </c>
      <c r="AH150" s="266">
        <v>0</v>
      </c>
      <c r="AI150" s="266">
        <v>0</v>
      </c>
      <c r="AJ150" s="267">
        <v>0</v>
      </c>
      <c r="AK150" s="195">
        <v>1.39872E-2</v>
      </c>
      <c r="AL150" s="195">
        <v>1.46353E-2</v>
      </c>
      <c r="AM150" s="195">
        <v>1.45519E-2</v>
      </c>
      <c r="AN150" s="195">
        <v>1.4416200000000001E-2</v>
      </c>
      <c r="AO150" s="195">
        <v>1.4873000000000001E-2</v>
      </c>
      <c r="AP150" s="195">
        <v>1.48746E-2</v>
      </c>
      <c r="AQ150" s="195">
        <v>1.4001599999999999E-2</v>
      </c>
      <c r="AR150" s="195">
        <v>1.51205E-2</v>
      </c>
      <c r="AS150" s="195">
        <v>1.6259599999999999E-2</v>
      </c>
      <c r="AT150" s="195">
        <v>1.6545899999999999E-2</v>
      </c>
      <c r="AU150" s="238">
        <v>1.82627E-2</v>
      </c>
      <c r="AV150" s="195">
        <v>0</v>
      </c>
      <c r="AW150" s="195">
        <v>0</v>
      </c>
      <c r="AX150" s="195">
        <v>0</v>
      </c>
      <c r="AY150" s="195">
        <v>0</v>
      </c>
      <c r="AZ150" s="195">
        <v>0</v>
      </c>
      <c r="BA150" s="195">
        <v>0</v>
      </c>
      <c r="BB150" s="195">
        <v>0</v>
      </c>
      <c r="BC150" s="195">
        <v>0</v>
      </c>
      <c r="BD150" s="195">
        <v>0</v>
      </c>
      <c r="BE150" s="195">
        <v>0</v>
      </c>
      <c r="BF150" s="238">
        <v>0</v>
      </c>
      <c r="BG150" s="195">
        <f t="shared" si="44"/>
        <v>0</v>
      </c>
      <c r="BH150" s="195">
        <f t="shared" si="37"/>
        <v>0</v>
      </c>
      <c r="BI150" s="195">
        <f t="shared" si="45"/>
        <v>0</v>
      </c>
      <c r="BJ150" s="195">
        <f t="shared" si="38"/>
        <v>0</v>
      </c>
      <c r="BK150" s="195">
        <f t="shared" si="39"/>
        <v>0</v>
      </c>
      <c r="BL150" s="195">
        <f t="shared" si="40"/>
        <v>0</v>
      </c>
      <c r="BM150" s="195">
        <f t="shared" si="41"/>
        <v>0</v>
      </c>
      <c r="BN150" s="195">
        <f t="shared" si="42"/>
        <v>0</v>
      </c>
      <c r="BO150" s="195">
        <f t="shared" si="43"/>
        <v>0</v>
      </c>
      <c r="BP150" s="195">
        <f t="shared" si="35"/>
        <v>0</v>
      </c>
      <c r="BQ150" s="195">
        <f t="shared" si="36"/>
        <v>0</v>
      </c>
      <c r="BR150" s="239">
        <v>2</v>
      </c>
      <c r="BS150" s="195">
        <v>6</v>
      </c>
      <c r="BT150" s="195">
        <v>3</v>
      </c>
      <c r="BU150" s="195">
        <v>13</v>
      </c>
      <c r="BV150" s="195">
        <v>7</v>
      </c>
      <c r="BW150" s="195">
        <v>10</v>
      </c>
      <c r="BX150" s="195">
        <v>5</v>
      </c>
      <c r="BY150" s="195">
        <v>16</v>
      </c>
      <c r="BZ150" s="195">
        <v>9</v>
      </c>
      <c r="CA150" s="195">
        <v>3</v>
      </c>
      <c r="CB150" s="238">
        <v>23</v>
      </c>
      <c r="CC150" s="195">
        <v>66</v>
      </c>
      <c r="CD150" s="195">
        <v>122</v>
      </c>
      <c r="CE150" s="195">
        <v>109</v>
      </c>
      <c r="CF150" s="195">
        <v>178</v>
      </c>
      <c r="CG150" s="195">
        <v>188</v>
      </c>
      <c r="CH150" s="195">
        <v>120</v>
      </c>
      <c r="CI150" s="195">
        <v>103</v>
      </c>
      <c r="CJ150" s="195">
        <v>92</v>
      </c>
      <c r="CK150" s="195">
        <v>107</v>
      </c>
      <c r="CL150" s="195">
        <v>101</v>
      </c>
      <c r="CM150" s="238">
        <v>147</v>
      </c>
      <c r="CN150" s="292">
        <f t="shared" si="49"/>
        <v>3.0303030303030304E-2</v>
      </c>
      <c r="CO150" s="292">
        <f t="shared" si="49"/>
        <v>4.9180327868852458E-2</v>
      </c>
      <c r="CP150" s="292">
        <f t="shared" si="49"/>
        <v>2.7522935779816515E-2</v>
      </c>
      <c r="CQ150" s="292">
        <f t="shared" si="49"/>
        <v>7.3033707865168537E-2</v>
      </c>
      <c r="CR150" s="292">
        <f t="shared" si="49"/>
        <v>3.7234042553191488E-2</v>
      </c>
      <c r="CS150" s="292">
        <f t="shared" si="49"/>
        <v>8.3333333333333329E-2</v>
      </c>
      <c r="CT150" s="292">
        <f t="shared" si="49"/>
        <v>4.8543689320388349E-2</v>
      </c>
      <c r="CU150" s="292">
        <f t="shared" si="49"/>
        <v>0.17391304347826086</v>
      </c>
      <c r="CV150" s="292">
        <f t="shared" si="49"/>
        <v>8.4112149532710276E-2</v>
      </c>
      <c r="CW150" s="292">
        <f t="shared" si="49"/>
        <v>2.9702970297029702E-2</v>
      </c>
      <c r="CX150" s="292">
        <f t="shared" si="49"/>
        <v>0.15646258503401361</v>
      </c>
      <c r="CY150" s="239"/>
      <c r="DJ150" s="239"/>
      <c r="DU150" s="239"/>
      <c r="EE150" s="238"/>
      <c r="EP150" s="238"/>
      <c r="FA150" s="238"/>
    </row>
    <row r="151" spans="1:158" x14ac:dyDescent="0.2">
      <c r="A151" s="268" t="s">
        <v>3921</v>
      </c>
      <c r="B151" s="187" t="s">
        <v>3922</v>
      </c>
      <c r="C151" s="261" t="s">
        <v>248</v>
      </c>
      <c r="D151" s="195">
        <v>0</v>
      </c>
      <c r="E151" s="195">
        <v>0</v>
      </c>
      <c r="F151" s="195">
        <v>0</v>
      </c>
      <c r="G151" s="195">
        <v>0</v>
      </c>
      <c r="H151" s="195">
        <v>0</v>
      </c>
      <c r="I151" s="195">
        <v>0</v>
      </c>
      <c r="J151" s="195">
        <v>0</v>
      </c>
      <c r="K151" s="195">
        <v>0</v>
      </c>
      <c r="L151" s="195">
        <v>0</v>
      </c>
      <c r="M151" s="195">
        <v>0</v>
      </c>
      <c r="N151" s="238">
        <v>0</v>
      </c>
      <c r="O151" s="195">
        <v>0</v>
      </c>
      <c r="P151" s="195">
        <v>0</v>
      </c>
      <c r="Q151" s="195">
        <v>0</v>
      </c>
      <c r="R151" s="195">
        <v>0</v>
      </c>
      <c r="S151" s="195">
        <v>0</v>
      </c>
      <c r="T151" s="195">
        <v>0</v>
      </c>
      <c r="U151" s="195">
        <v>0</v>
      </c>
      <c r="V151" s="195">
        <v>0</v>
      </c>
      <c r="W151" s="195">
        <v>0</v>
      </c>
      <c r="X151" s="195">
        <v>0</v>
      </c>
      <c r="Y151" s="238">
        <v>0</v>
      </c>
      <c r="Z151" s="266">
        <v>0</v>
      </c>
      <c r="AA151" s="266">
        <v>0</v>
      </c>
      <c r="AB151" s="266">
        <v>0</v>
      </c>
      <c r="AC151" s="266">
        <v>0</v>
      </c>
      <c r="AD151" s="266">
        <v>0</v>
      </c>
      <c r="AE151" s="266">
        <v>0</v>
      </c>
      <c r="AF151" s="266">
        <v>0</v>
      </c>
      <c r="AG151" s="266">
        <v>0</v>
      </c>
      <c r="AH151" s="266">
        <v>0</v>
      </c>
      <c r="AI151" s="266">
        <v>0</v>
      </c>
      <c r="AJ151" s="267">
        <v>0</v>
      </c>
      <c r="AK151" s="195">
        <v>2.1646200000000001E-2</v>
      </c>
      <c r="AL151" s="195">
        <v>2.1470900000000001E-2</v>
      </c>
      <c r="AM151" s="195">
        <v>2.4020099999999999E-2</v>
      </c>
      <c r="AN151" s="195">
        <v>2.4223499999999999E-2</v>
      </c>
      <c r="AO151" s="195">
        <v>2.3931999999999998E-2</v>
      </c>
      <c r="AP151" s="195">
        <v>2.67622E-2</v>
      </c>
      <c r="AQ151" s="195">
        <v>2.3777800000000002E-2</v>
      </c>
      <c r="AR151" s="195">
        <v>2.34743E-2</v>
      </c>
      <c r="AS151" s="195">
        <v>2.2304899999999999E-2</v>
      </c>
      <c r="AT151" s="195">
        <v>2.20454E-2</v>
      </c>
      <c r="AU151" s="238">
        <v>2.0749199999999999E-2</v>
      </c>
      <c r="AV151" s="195">
        <v>0</v>
      </c>
      <c r="AW151" s="195">
        <v>0</v>
      </c>
      <c r="AX151" s="195">
        <v>0</v>
      </c>
      <c r="AY151" s="195">
        <v>0</v>
      </c>
      <c r="AZ151" s="195">
        <v>0</v>
      </c>
      <c r="BA151" s="195">
        <v>0</v>
      </c>
      <c r="BB151" s="195">
        <v>0</v>
      </c>
      <c r="BC151" s="195">
        <v>0</v>
      </c>
      <c r="BD151" s="195">
        <v>1</v>
      </c>
      <c r="BE151" s="195">
        <v>2</v>
      </c>
      <c r="BF151" s="238">
        <v>1</v>
      </c>
      <c r="BG151" s="195">
        <f t="shared" si="44"/>
        <v>0</v>
      </c>
      <c r="BH151" s="195">
        <f t="shared" si="37"/>
        <v>0</v>
      </c>
      <c r="BI151" s="195">
        <f t="shared" si="45"/>
        <v>0</v>
      </c>
      <c r="BJ151" s="195">
        <f t="shared" si="38"/>
        <v>0</v>
      </c>
      <c r="BK151" s="195">
        <f t="shared" si="39"/>
        <v>0</v>
      </c>
      <c r="BL151" s="195">
        <f t="shared" si="40"/>
        <v>0</v>
      </c>
      <c r="BM151" s="195">
        <f t="shared" si="41"/>
        <v>0</v>
      </c>
      <c r="BN151" s="195">
        <f t="shared" si="42"/>
        <v>0</v>
      </c>
      <c r="BO151" s="195">
        <f t="shared" si="43"/>
        <v>1</v>
      </c>
      <c r="BP151" s="195">
        <f t="shared" si="35"/>
        <v>1</v>
      </c>
      <c r="BQ151" s="195">
        <f t="shared" si="36"/>
        <v>1</v>
      </c>
      <c r="BR151" s="239"/>
      <c r="CB151" s="238"/>
      <c r="CM151" s="238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39"/>
      <c r="DJ151" s="239"/>
      <c r="DU151" s="239"/>
      <c r="EE151" s="238"/>
      <c r="EP151" s="238"/>
      <c r="FA151" s="238"/>
    </row>
    <row r="152" spans="1:158" x14ac:dyDescent="0.2">
      <c r="A152" s="268" t="s">
        <v>3923</v>
      </c>
      <c r="B152" s="187" t="s">
        <v>3924</v>
      </c>
      <c r="C152" s="261" t="s">
        <v>248</v>
      </c>
      <c r="H152" s="195">
        <v>0</v>
      </c>
      <c r="I152" s="195">
        <v>0</v>
      </c>
      <c r="K152" s="195">
        <v>0</v>
      </c>
      <c r="L152" s="195">
        <v>0</v>
      </c>
      <c r="M152" s="195">
        <v>0</v>
      </c>
      <c r="N152" s="238">
        <v>0</v>
      </c>
      <c r="S152" s="195">
        <v>0</v>
      </c>
      <c r="T152" s="195">
        <v>0</v>
      </c>
      <c r="V152" s="195">
        <v>0</v>
      </c>
      <c r="W152" s="195">
        <v>0</v>
      </c>
      <c r="X152" s="195">
        <v>0</v>
      </c>
      <c r="Y152" s="238">
        <v>0</v>
      </c>
      <c r="Z152" s="266"/>
      <c r="AA152" s="266"/>
      <c r="AB152" s="266"/>
      <c r="AC152" s="266"/>
      <c r="AD152" s="266">
        <v>0</v>
      </c>
      <c r="AE152" s="266">
        <v>0</v>
      </c>
      <c r="AF152" s="266">
        <v>0</v>
      </c>
      <c r="AG152" s="266">
        <v>0</v>
      </c>
      <c r="AH152" s="266">
        <v>0</v>
      </c>
      <c r="AI152" s="266">
        <v>0</v>
      </c>
      <c r="AJ152" s="267">
        <v>0</v>
      </c>
      <c r="AO152" s="195">
        <v>2.8023300000000001E-2</v>
      </c>
      <c r="AP152" s="195">
        <v>2.83938E-2</v>
      </c>
      <c r="AR152" s="195">
        <v>2.87624E-2</v>
      </c>
      <c r="AS152" s="195">
        <v>2.8870099999999999E-2</v>
      </c>
      <c r="AT152" s="195">
        <v>2.9224E-2</v>
      </c>
      <c r="AU152" s="238">
        <v>2.8278999999999999E-2</v>
      </c>
      <c r="AZ152" s="195">
        <v>0</v>
      </c>
      <c r="BA152" s="195">
        <v>0</v>
      </c>
      <c r="BC152" s="195">
        <v>0</v>
      </c>
      <c r="BD152" s="195">
        <v>0</v>
      </c>
      <c r="BE152" s="195">
        <v>0</v>
      </c>
      <c r="BF152" s="238">
        <v>0</v>
      </c>
      <c r="BK152" s="195">
        <f t="shared" si="39"/>
        <v>0</v>
      </c>
      <c r="BL152" s="195">
        <f t="shared" si="40"/>
        <v>0</v>
      </c>
      <c r="BN152" s="195">
        <f t="shared" si="42"/>
        <v>0</v>
      </c>
      <c r="BO152" s="195">
        <f t="shared" si="43"/>
        <v>0</v>
      </c>
      <c r="BP152" s="195">
        <f t="shared" si="35"/>
        <v>0</v>
      </c>
      <c r="BQ152" s="195">
        <f t="shared" si="36"/>
        <v>0</v>
      </c>
      <c r="BR152" s="239">
        <v>7</v>
      </c>
      <c r="BS152" s="195">
        <v>11</v>
      </c>
      <c r="BT152" s="195">
        <v>22</v>
      </c>
      <c r="BU152" s="195">
        <v>18</v>
      </c>
      <c r="BV152" s="195">
        <v>21</v>
      </c>
      <c r="BW152" s="195">
        <v>15</v>
      </c>
      <c r="BX152" s="195">
        <v>17</v>
      </c>
      <c r="BY152" s="195">
        <v>10</v>
      </c>
      <c r="BZ152" s="195">
        <v>15</v>
      </c>
      <c r="CA152" s="195">
        <v>5</v>
      </c>
      <c r="CB152" s="238">
        <v>3</v>
      </c>
      <c r="CC152" s="195">
        <v>153</v>
      </c>
      <c r="CD152" s="195">
        <v>235</v>
      </c>
      <c r="CE152" s="195">
        <v>349</v>
      </c>
      <c r="CF152" s="195">
        <v>416</v>
      </c>
      <c r="CG152" s="195">
        <v>403</v>
      </c>
      <c r="CH152" s="195">
        <v>309</v>
      </c>
      <c r="CI152" s="195">
        <v>284</v>
      </c>
      <c r="CJ152" s="195">
        <v>265</v>
      </c>
      <c r="CK152" s="195">
        <v>366</v>
      </c>
      <c r="CL152" s="195">
        <v>88</v>
      </c>
      <c r="CM152" s="238">
        <v>115</v>
      </c>
      <c r="CN152" s="292">
        <f t="shared" si="49"/>
        <v>4.5751633986928102E-2</v>
      </c>
      <c r="CO152" s="292">
        <f t="shared" si="49"/>
        <v>4.6808510638297871E-2</v>
      </c>
      <c r="CP152" s="292">
        <f t="shared" si="49"/>
        <v>6.3037249283667621E-2</v>
      </c>
      <c r="CQ152" s="292">
        <f t="shared" si="49"/>
        <v>4.3269230769230768E-2</v>
      </c>
      <c r="CR152" s="292">
        <f t="shared" si="49"/>
        <v>5.2109181141439205E-2</v>
      </c>
      <c r="CS152" s="292">
        <f t="shared" si="49"/>
        <v>4.8543689320388349E-2</v>
      </c>
      <c r="CT152" s="292">
        <f t="shared" si="49"/>
        <v>5.9859154929577461E-2</v>
      </c>
      <c r="CU152" s="292">
        <f t="shared" si="49"/>
        <v>3.7735849056603772E-2</v>
      </c>
      <c r="CV152" s="292">
        <f t="shared" si="49"/>
        <v>4.0983606557377046E-2</v>
      </c>
      <c r="CW152" s="292">
        <f t="shared" si="49"/>
        <v>5.6818181818181816E-2</v>
      </c>
      <c r="CX152" s="292">
        <f t="shared" si="49"/>
        <v>2.6086956521739129E-2</v>
      </c>
      <c r="CY152" s="239"/>
      <c r="DJ152" s="239"/>
      <c r="DU152" s="239"/>
      <c r="EE152" s="238"/>
      <c r="EP152" s="238"/>
      <c r="FA152" s="238"/>
    </row>
    <row r="153" spans="1:158" x14ac:dyDescent="0.2">
      <c r="A153" s="260" t="s">
        <v>3808</v>
      </c>
      <c r="B153" s="192" t="s">
        <v>3809</v>
      </c>
      <c r="C153" s="261" t="s">
        <v>248</v>
      </c>
      <c r="I153" s="195">
        <v>0</v>
      </c>
      <c r="J153" s="195">
        <v>0</v>
      </c>
      <c r="K153" s="195">
        <v>0</v>
      </c>
      <c r="L153" s="195">
        <v>0</v>
      </c>
      <c r="M153" s="195">
        <v>0</v>
      </c>
      <c r="N153" s="238">
        <v>0</v>
      </c>
      <c r="T153" s="195">
        <v>0</v>
      </c>
      <c r="U153" s="195">
        <v>0</v>
      </c>
      <c r="V153" s="195">
        <v>0</v>
      </c>
      <c r="W153" s="195">
        <v>0</v>
      </c>
      <c r="X153" s="195">
        <v>0</v>
      </c>
      <c r="Y153" s="238">
        <v>0</v>
      </c>
      <c r="Z153" s="266"/>
      <c r="AA153" s="266"/>
      <c r="AB153" s="266"/>
      <c r="AC153" s="266"/>
      <c r="AD153" s="266"/>
      <c r="AE153" s="266">
        <v>0</v>
      </c>
      <c r="AF153" s="266">
        <v>0</v>
      </c>
      <c r="AG153" s="266">
        <v>0</v>
      </c>
      <c r="AH153" s="266">
        <v>0</v>
      </c>
      <c r="AI153" s="266">
        <v>0</v>
      </c>
      <c r="AJ153" s="267">
        <v>0</v>
      </c>
      <c r="AP153" s="195">
        <v>1.7655400000000002E-2</v>
      </c>
      <c r="AQ153" s="195">
        <v>1.7526300000000002E-2</v>
      </c>
      <c r="AR153" s="195">
        <v>1.8013000000000001E-2</v>
      </c>
      <c r="AS153" s="195">
        <v>1.7594599999999998E-2</v>
      </c>
      <c r="AT153" s="195">
        <v>1.7131799999999999E-2</v>
      </c>
      <c r="AU153" s="238">
        <v>1.7228799999999999E-2</v>
      </c>
      <c r="BA153" s="195">
        <v>0</v>
      </c>
      <c r="BB153" s="195">
        <v>0</v>
      </c>
      <c r="BC153" s="195">
        <v>0</v>
      </c>
      <c r="BD153" s="195">
        <v>1</v>
      </c>
      <c r="BE153" s="195">
        <v>0</v>
      </c>
      <c r="BF153" s="238">
        <v>1</v>
      </c>
      <c r="BL153" s="195">
        <f t="shared" si="40"/>
        <v>0</v>
      </c>
      <c r="BM153" s="195">
        <f t="shared" si="41"/>
        <v>0</v>
      </c>
      <c r="BN153" s="195">
        <f t="shared" si="42"/>
        <v>0</v>
      </c>
      <c r="BO153" s="195">
        <f t="shared" si="43"/>
        <v>1</v>
      </c>
      <c r="BP153" s="195">
        <f t="shared" si="35"/>
        <v>0</v>
      </c>
      <c r="BQ153" s="195">
        <f t="shared" si="36"/>
        <v>1</v>
      </c>
      <c r="BR153" s="239">
        <v>10</v>
      </c>
      <c r="BS153" s="195">
        <v>14</v>
      </c>
      <c r="BT153" s="195">
        <v>15</v>
      </c>
      <c r="BU153" s="195">
        <v>11</v>
      </c>
      <c r="BV153" s="195">
        <v>11</v>
      </c>
      <c r="BW153" s="195">
        <v>6</v>
      </c>
      <c r="BX153" s="195">
        <v>10</v>
      </c>
      <c r="BY153" s="195">
        <v>10</v>
      </c>
      <c r="BZ153" s="195">
        <v>9</v>
      </c>
      <c r="CA153" s="195">
        <v>9</v>
      </c>
      <c r="CB153" s="238">
        <v>62</v>
      </c>
      <c r="CC153" s="195">
        <v>94</v>
      </c>
      <c r="CD153" s="195">
        <v>157</v>
      </c>
      <c r="CE153" s="195">
        <v>183</v>
      </c>
      <c r="CF153" s="195">
        <v>164</v>
      </c>
      <c r="CG153" s="195">
        <v>190</v>
      </c>
      <c r="CH153" s="195">
        <v>156</v>
      </c>
      <c r="CI153" s="195">
        <v>141</v>
      </c>
      <c r="CJ153" s="195">
        <v>198</v>
      </c>
      <c r="CK153" s="195">
        <v>175</v>
      </c>
      <c r="CL153" s="195">
        <v>203</v>
      </c>
      <c r="CM153" s="238">
        <v>279</v>
      </c>
      <c r="CN153" s="292">
        <f t="shared" ref="CN153:CX168" si="50">IF(CC153,BR153/CC153,0)</f>
        <v>0.10638297872340426</v>
      </c>
      <c r="CO153" s="292">
        <f t="shared" si="50"/>
        <v>8.9171974522292988E-2</v>
      </c>
      <c r="CP153" s="292">
        <f t="shared" si="50"/>
        <v>8.1967213114754092E-2</v>
      </c>
      <c r="CQ153" s="292">
        <f t="shared" si="50"/>
        <v>6.7073170731707321E-2</v>
      </c>
      <c r="CR153" s="292">
        <f t="shared" si="50"/>
        <v>5.7894736842105263E-2</v>
      </c>
      <c r="CS153" s="292">
        <f t="shared" si="50"/>
        <v>3.8461538461538464E-2</v>
      </c>
      <c r="CT153" s="292">
        <f t="shared" si="50"/>
        <v>7.0921985815602842E-2</v>
      </c>
      <c r="CU153" s="292">
        <f t="shared" si="50"/>
        <v>5.0505050505050504E-2</v>
      </c>
      <c r="CV153" s="292">
        <f t="shared" si="50"/>
        <v>5.1428571428571428E-2</v>
      </c>
      <c r="CW153" s="292">
        <f t="shared" si="50"/>
        <v>4.4334975369458129E-2</v>
      </c>
      <c r="CX153" s="292">
        <f t="shared" si="50"/>
        <v>0.22222222222222221</v>
      </c>
      <c r="CY153" s="239"/>
      <c r="DJ153" s="239"/>
      <c r="DU153" s="239"/>
      <c r="EE153" s="238"/>
      <c r="EP153" s="238"/>
      <c r="FA153" s="238"/>
    </row>
    <row r="154" spans="1:158" x14ac:dyDescent="0.2">
      <c r="A154" s="260" t="s">
        <v>3810</v>
      </c>
      <c r="B154" s="192" t="s">
        <v>3811</v>
      </c>
      <c r="C154" s="261" t="s">
        <v>248</v>
      </c>
      <c r="D154" s="195">
        <v>0</v>
      </c>
      <c r="E154" s="195">
        <v>0</v>
      </c>
      <c r="G154" s="195">
        <v>0</v>
      </c>
      <c r="H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238">
        <v>0</v>
      </c>
      <c r="O154" s="195">
        <v>0</v>
      </c>
      <c r="P154" s="195">
        <v>0</v>
      </c>
      <c r="R154" s="195">
        <v>0</v>
      </c>
      <c r="S154" s="195">
        <v>0</v>
      </c>
      <c r="U154" s="195">
        <v>0</v>
      </c>
      <c r="V154" s="195">
        <v>0</v>
      </c>
      <c r="W154" s="195">
        <v>0</v>
      </c>
      <c r="X154" s="195">
        <v>0</v>
      </c>
      <c r="Y154" s="238">
        <v>0</v>
      </c>
      <c r="Z154" s="266">
        <v>0</v>
      </c>
      <c r="AA154" s="266">
        <v>0</v>
      </c>
      <c r="AB154" s="266"/>
      <c r="AC154" s="266">
        <v>0</v>
      </c>
      <c r="AD154" s="266">
        <v>0</v>
      </c>
      <c r="AE154" s="266"/>
      <c r="AF154" s="266">
        <v>0</v>
      </c>
      <c r="AG154" s="266">
        <v>0</v>
      </c>
      <c r="AH154" s="266">
        <v>0</v>
      </c>
      <c r="AI154" s="266">
        <v>0</v>
      </c>
      <c r="AJ154" s="267">
        <v>0</v>
      </c>
      <c r="AK154" s="195">
        <v>2.0717099999999999E-2</v>
      </c>
      <c r="AL154" s="195">
        <v>2.0319400000000001E-2</v>
      </c>
      <c r="AN154" s="195">
        <v>2.1973099999999999E-2</v>
      </c>
      <c r="AO154" s="195">
        <v>1.9417799999999999E-2</v>
      </c>
      <c r="AQ154" s="195">
        <v>1.5937199999999999E-2</v>
      </c>
      <c r="AR154" s="195">
        <v>1.6117699999999999E-2</v>
      </c>
      <c r="AS154" s="195">
        <v>1.47908E-2</v>
      </c>
      <c r="AT154" s="195">
        <v>1.4673800000000001E-2</v>
      </c>
      <c r="AU154" s="238">
        <v>1.55963E-2</v>
      </c>
      <c r="AV154" s="195">
        <v>0</v>
      </c>
      <c r="AW154" s="195">
        <v>0</v>
      </c>
      <c r="AY154" s="195">
        <v>0</v>
      </c>
      <c r="AZ154" s="195">
        <v>1</v>
      </c>
      <c r="BB154" s="195">
        <v>0</v>
      </c>
      <c r="BC154" s="195">
        <v>0</v>
      </c>
      <c r="BD154" s="195">
        <v>0</v>
      </c>
      <c r="BE154" s="195">
        <v>0</v>
      </c>
      <c r="BF154" s="238">
        <v>0</v>
      </c>
      <c r="BG154" s="195">
        <f t="shared" si="44"/>
        <v>0</v>
      </c>
      <c r="BH154" s="195">
        <f t="shared" si="37"/>
        <v>0</v>
      </c>
      <c r="BJ154" s="195">
        <f t="shared" si="38"/>
        <v>0</v>
      </c>
      <c r="BK154" s="195">
        <f t="shared" si="39"/>
        <v>1</v>
      </c>
      <c r="BM154" s="195">
        <f t="shared" si="41"/>
        <v>0</v>
      </c>
      <c r="BN154" s="195">
        <f t="shared" si="42"/>
        <v>0</v>
      </c>
      <c r="BO154" s="195">
        <f t="shared" si="43"/>
        <v>0</v>
      </c>
      <c r="BP154" s="195">
        <f t="shared" si="35"/>
        <v>0</v>
      </c>
      <c r="BQ154" s="195">
        <f t="shared" si="36"/>
        <v>0</v>
      </c>
      <c r="BR154" s="239">
        <v>5</v>
      </c>
      <c r="BS154" s="195">
        <v>11</v>
      </c>
      <c r="BT154" s="195">
        <v>4</v>
      </c>
      <c r="BU154" s="195">
        <v>9</v>
      </c>
      <c r="BV154" s="195">
        <v>7</v>
      </c>
      <c r="BW154" s="195">
        <v>6</v>
      </c>
      <c r="BX154" s="195">
        <v>2</v>
      </c>
      <c r="BY154" s="195">
        <v>5</v>
      </c>
      <c r="BZ154" s="195">
        <v>9</v>
      </c>
      <c r="CA154" s="195">
        <v>12</v>
      </c>
      <c r="CB154" s="238">
        <v>0</v>
      </c>
      <c r="CC154" s="195">
        <v>47</v>
      </c>
      <c r="CD154" s="195">
        <v>48</v>
      </c>
      <c r="CE154" s="195">
        <v>31</v>
      </c>
      <c r="CF154" s="195">
        <v>38</v>
      </c>
      <c r="CG154" s="195">
        <v>51</v>
      </c>
      <c r="CH154" s="195">
        <v>47</v>
      </c>
      <c r="CI154" s="195">
        <v>24</v>
      </c>
      <c r="CJ154" s="195">
        <v>23</v>
      </c>
      <c r="CK154" s="195">
        <v>88</v>
      </c>
      <c r="CL154" s="195">
        <v>86</v>
      </c>
      <c r="CM154" s="238">
        <v>57</v>
      </c>
      <c r="CN154" s="292">
        <f t="shared" si="50"/>
        <v>0.10638297872340426</v>
      </c>
      <c r="CO154" s="292">
        <f t="shared" si="50"/>
        <v>0.22916666666666666</v>
      </c>
      <c r="CP154" s="292">
        <f t="shared" si="50"/>
        <v>0.12903225806451613</v>
      </c>
      <c r="CQ154" s="292">
        <f t="shared" si="50"/>
        <v>0.23684210526315788</v>
      </c>
      <c r="CR154" s="292">
        <f t="shared" si="50"/>
        <v>0.13725490196078433</v>
      </c>
      <c r="CS154" s="292">
        <f t="shared" si="50"/>
        <v>0.1276595744680851</v>
      </c>
      <c r="CT154" s="292">
        <f t="shared" si="50"/>
        <v>8.3333333333333329E-2</v>
      </c>
      <c r="CU154" s="292">
        <f t="shared" si="50"/>
        <v>0.21739130434782608</v>
      </c>
      <c r="CV154" s="292">
        <f t="shared" si="50"/>
        <v>0.10227272727272728</v>
      </c>
      <c r="CW154" s="292">
        <f t="shared" si="50"/>
        <v>0.13953488372093023</v>
      </c>
      <c r="CX154" s="292">
        <f t="shared" si="50"/>
        <v>0</v>
      </c>
      <c r="CY154" s="239"/>
      <c r="DJ154" s="239"/>
      <c r="DU154" s="239"/>
      <c r="EE154" s="238"/>
      <c r="EP154" s="238"/>
      <c r="FA154" s="238"/>
    </row>
    <row r="155" spans="1:158" x14ac:dyDescent="0.2">
      <c r="A155" s="260" t="s">
        <v>3925</v>
      </c>
      <c r="B155" s="192" t="s">
        <v>3926</v>
      </c>
      <c r="C155" s="261" t="s">
        <v>248</v>
      </c>
      <c r="F155" s="195">
        <v>0</v>
      </c>
      <c r="G155" s="195">
        <v>0</v>
      </c>
      <c r="H155" s="195">
        <v>0</v>
      </c>
      <c r="J155" s="195">
        <v>0</v>
      </c>
      <c r="K155" s="195">
        <v>0</v>
      </c>
      <c r="L155" s="195">
        <v>0</v>
      </c>
      <c r="M155" s="195">
        <v>0</v>
      </c>
      <c r="N155" s="238">
        <v>0</v>
      </c>
      <c r="Q155" s="195">
        <v>0</v>
      </c>
      <c r="R155" s="195">
        <v>0</v>
      </c>
      <c r="S155" s="195">
        <v>0</v>
      </c>
      <c r="U155" s="195">
        <v>0</v>
      </c>
      <c r="V155" s="195">
        <v>0</v>
      </c>
      <c r="W155" s="195">
        <v>0</v>
      </c>
      <c r="X155" s="195">
        <v>0</v>
      </c>
      <c r="Y155" s="238">
        <v>0</v>
      </c>
      <c r="Z155" s="266"/>
      <c r="AA155" s="266"/>
      <c r="AB155" s="266">
        <v>0</v>
      </c>
      <c r="AC155" s="266">
        <v>0</v>
      </c>
      <c r="AD155" s="266">
        <v>0</v>
      </c>
      <c r="AE155" s="266"/>
      <c r="AF155" s="266">
        <v>0</v>
      </c>
      <c r="AG155" s="266">
        <v>0</v>
      </c>
      <c r="AH155" s="266">
        <v>0</v>
      </c>
      <c r="AI155" s="266">
        <v>0</v>
      </c>
      <c r="AJ155" s="267">
        <v>0</v>
      </c>
      <c r="AM155" s="195">
        <v>2.0373100000000002E-2</v>
      </c>
      <c r="AN155" s="195">
        <v>2.1090899999999999E-2</v>
      </c>
      <c r="AO155" s="195">
        <v>2.0974799999999998E-2</v>
      </c>
      <c r="AQ155" s="195">
        <v>2.0454300000000002E-2</v>
      </c>
      <c r="AR155" s="195">
        <v>2.0722999999999998E-2</v>
      </c>
      <c r="AS155" s="195">
        <v>2.03295E-2</v>
      </c>
      <c r="AT155" s="195">
        <v>1.9868E-2</v>
      </c>
      <c r="AU155" s="238">
        <v>1.92014E-2</v>
      </c>
      <c r="AX155" s="195">
        <v>0</v>
      </c>
      <c r="AY155" s="195">
        <v>0</v>
      </c>
      <c r="AZ155" s="195">
        <v>0</v>
      </c>
      <c r="BB155" s="195">
        <v>0</v>
      </c>
      <c r="BC155" s="195">
        <v>0</v>
      </c>
      <c r="BD155" s="195">
        <v>0</v>
      </c>
      <c r="BE155" s="195">
        <v>0</v>
      </c>
      <c r="BF155" s="238">
        <v>1</v>
      </c>
      <c r="BI155" s="195">
        <f t="shared" si="45"/>
        <v>0</v>
      </c>
      <c r="BJ155" s="195">
        <f t="shared" si="38"/>
        <v>0</v>
      </c>
      <c r="BK155" s="195">
        <f t="shared" si="39"/>
        <v>0</v>
      </c>
      <c r="BM155" s="195">
        <f t="shared" si="41"/>
        <v>0</v>
      </c>
      <c r="BN155" s="195">
        <f t="shared" si="42"/>
        <v>0</v>
      </c>
      <c r="BO155" s="195">
        <f t="shared" si="43"/>
        <v>0</v>
      </c>
      <c r="BP155" s="195">
        <f t="shared" si="35"/>
        <v>0</v>
      </c>
      <c r="BQ155" s="195">
        <f t="shared" si="36"/>
        <v>1</v>
      </c>
      <c r="BR155" s="239">
        <v>22</v>
      </c>
      <c r="BS155" s="195">
        <v>26</v>
      </c>
      <c r="BT155" s="195">
        <v>10</v>
      </c>
      <c r="BU155" s="195">
        <v>67</v>
      </c>
      <c r="BV155" s="195">
        <v>62</v>
      </c>
      <c r="BW155" s="195">
        <v>75</v>
      </c>
      <c r="BX155" s="195">
        <v>63</v>
      </c>
      <c r="BY155" s="195">
        <v>40</v>
      </c>
      <c r="BZ155" s="195">
        <v>64</v>
      </c>
      <c r="CA155" s="195">
        <v>49</v>
      </c>
      <c r="CB155" s="238">
        <v>26</v>
      </c>
      <c r="CC155" s="195">
        <v>96</v>
      </c>
      <c r="CD155" s="195">
        <v>88</v>
      </c>
      <c r="CE155" s="195">
        <v>46</v>
      </c>
      <c r="CF155" s="195">
        <v>140</v>
      </c>
      <c r="CG155" s="195">
        <v>92</v>
      </c>
      <c r="CH155" s="195">
        <v>110</v>
      </c>
      <c r="CI155" s="195">
        <v>94</v>
      </c>
      <c r="CJ155" s="195">
        <v>62</v>
      </c>
      <c r="CK155" s="195">
        <v>109</v>
      </c>
      <c r="CL155" s="195">
        <v>108</v>
      </c>
      <c r="CM155" s="238">
        <v>200</v>
      </c>
      <c r="CN155" s="292">
        <f t="shared" si="50"/>
        <v>0.22916666666666666</v>
      </c>
      <c r="CO155" s="292">
        <f t="shared" si="50"/>
        <v>0.29545454545454547</v>
      </c>
      <c r="CP155" s="292">
        <f t="shared" si="50"/>
        <v>0.21739130434782608</v>
      </c>
      <c r="CQ155" s="292">
        <f t="shared" si="50"/>
        <v>0.47857142857142859</v>
      </c>
      <c r="CR155" s="292">
        <f t="shared" si="50"/>
        <v>0.67391304347826086</v>
      </c>
      <c r="CS155" s="292">
        <f t="shared" si="50"/>
        <v>0.68181818181818177</v>
      </c>
      <c r="CT155" s="292">
        <f t="shared" si="50"/>
        <v>0.67021276595744683</v>
      </c>
      <c r="CU155" s="292">
        <f t="shared" si="50"/>
        <v>0.64516129032258063</v>
      </c>
      <c r="CV155" s="292">
        <f t="shared" si="50"/>
        <v>0.58715596330275233</v>
      </c>
      <c r="CW155" s="292">
        <f t="shared" si="50"/>
        <v>0.45370370370370372</v>
      </c>
      <c r="CX155" s="292">
        <f t="shared" si="50"/>
        <v>0.13</v>
      </c>
      <c r="CY155" s="239"/>
      <c r="DJ155" s="239"/>
      <c r="DU155" s="239"/>
      <c r="EE155" s="238"/>
      <c r="EP155" s="238"/>
      <c r="FA155" s="238"/>
    </row>
    <row r="156" spans="1:158" x14ac:dyDescent="0.2">
      <c r="A156" s="260" t="s">
        <v>3814</v>
      </c>
      <c r="B156" s="192" t="s">
        <v>4065</v>
      </c>
      <c r="C156" s="261" t="s">
        <v>248</v>
      </c>
      <c r="D156" s="195">
        <v>0</v>
      </c>
      <c r="E156" s="195">
        <v>0</v>
      </c>
      <c r="F156" s="195">
        <v>0</v>
      </c>
      <c r="G156" s="195">
        <v>0</v>
      </c>
      <c r="H156" s="195">
        <v>0</v>
      </c>
      <c r="I156" s="195">
        <v>0</v>
      </c>
      <c r="J156" s="195">
        <v>0</v>
      </c>
      <c r="K156" s="195">
        <v>0</v>
      </c>
      <c r="M156" s="195">
        <v>0</v>
      </c>
      <c r="N156" s="238">
        <v>0</v>
      </c>
      <c r="O156" s="195">
        <v>0</v>
      </c>
      <c r="P156" s="195">
        <v>0</v>
      </c>
      <c r="Q156" s="195">
        <v>0</v>
      </c>
      <c r="R156" s="195">
        <v>0</v>
      </c>
      <c r="S156" s="195">
        <v>0</v>
      </c>
      <c r="T156" s="195">
        <v>0</v>
      </c>
      <c r="U156" s="195">
        <v>0</v>
      </c>
      <c r="V156" s="195">
        <v>0</v>
      </c>
      <c r="X156" s="195">
        <v>0</v>
      </c>
      <c r="Y156" s="238">
        <v>0</v>
      </c>
      <c r="Z156" s="266">
        <v>0</v>
      </c>
      <c r="AA156" s="266">
        <v>0</v>
      </c>
      <c r="AB156" s="266">
        <v>0</v>
      </c>
      <c r="AC156" s="266">
        <v>0</v>
      </c>
      <c r="AD156" s="266">
        <v>0</v>
      </c>
      <c r="AE156" s="266">
        <v>0</v>
      </c>
      <c r="AF156" s="266">
        <v>0</v>
      </c>
      <c r="AG156" s="266">
        <v>0</v>
      </c>
      <c r="AH156" s="266"/>
      <c r="AI156" s="266">
        <v>0</v>
      </c>
      <c r="AJ156" s="267">
        <v>0</v>
      </c>
      <c r="AK156" s="195">
        <v>2.6364700000000001E-2</v>
      </c>
      <c r="AL156" s="195">
        <v>2.5968100000000001E-2</v>
      </c>
      <c r="AM156" s="195">
        <v>2.61201E-2</v>
      </c>
      <c r="AN156" s="195">
        <v>2.70882E-2</v>
      </c>
      <c r="AO156" s="195">
        <v>2.8659199999999999E-2</v>
      </c>
      <c r="AP156" s="195">
        <v>2.83507E-2</v>
      </c>
      <c r="AQ156" s="195">
        <v>2.767E-2</v>
      </c>
      <c r="AR156" s="195">
        <v>3.1372400000000002E-2</v>
      </c>
      <c r="AT156" s="195">
        <v>3.32304E-2</v>
      </c>
      <c r="AU156" s="238">
        <v>3.4321200000000003E-2</v>
      </c>
      <c r="AV156" s="195">
        <v>0</v>
      </c>
      <c r="AW156" s="195">
        <v>0</v>
      </c>
      <c r="AX156" s="195">
        <v>0</v>
      </c>
      <c r="AY156" s="195">
        <v>0</v>
      </c>
      <c r="AZ156" s="195">
        <v>0</v>
      </c>
      <c r="BA156" s="195">
        <v>0</v>
      </c>
      <c r="BB156" s="195">
        <v>0</v>
      </c>
      <c r="BC156" s="195">
        <v>0</v>
      </c>
      <c r="BE156" s="195">
        <v>1</v>
      </c>
      <c r="BF156" s="238">
        <v>1</v>
      </c>
      <c r="BG156" s="195">
        <f t="shared" si="44"/>
        <v>0</v>
      </c>
      <c r="BH156" s="195">
        <f t="shared" si="37"/>
        <v>0</v>
      </c>
      <c r="BI156" s="195">
        <f t="shared" si="45"/>
        <v>0</v>
      </c>
      <c r="BJ156" s="195">
        <f t="shared" si="38"/>
        <v>0</v>
      </c>
      <c r="BK156" s="195">
        <f t="shared" si="39"/>
        <v>0</v>
      </c>
      <c r="BL156" s="195">
        <f t="shared" si="40"/>
        <v>0</v>
      </c>
      <c r="BM156" s="195">
        <f t="shared" si="41"/>
        <v>0</v>
      </c>
      <c r="BN156" s="195">
        <f t="shared" si="42"/>
        <v>0</v>
      </c>
      <c r="BP156" s="195">
        <f t="shared" si="35"/>
        <v>1</v>
      </c>
      <c r="BQ156" s="195">
        <f t="shared" si="36"/>
        <v>1</v>
      </c>
      <c r="BR156" s="239">
        <v>12</v>
      </c>
      <c r="BS156" s="195">
        <v>12</v>
      </c>
      <c r="BT156" s="195">
        <v>13</v>
      </c>
      <c r="BU156" s="195">
        <v>19</v>
      </c>
      <c r="BV156" s="195">
        <v>23</v>
      </c>
      <c r="BW156" s="195">
        <v>104</v>
      </c>
      <c r="BX156" s="195">
        <v>11</v>
      </c>
      <c r="BY156" s="195">
        <v>70</v>
      </c>
      <c r="BZ156" s="195">
        <v>261</v>
      </c>
      <c r="CA156" s="195">
        <v>42</v>
      </c>
      <c r="CB156" s="238">
        <v>62</v>
      </c>
      <c r="CC156" s="195">
        <v>247</v>
      </c>
      <c r="CD156" s="195">
        <v>233</v>
      </c>
      <c r="CE156" s="195">
        <v>295</v>
      </c>
      <c r="CF156" s="195">
        <v>295</v>
      </c>
      <c r="CG156" s="195">
        <v>412</v>
      </c>
      <c r="CH156" s="195">
        <v>539</v>
      </c>
      <c r="CI156" s="195">
        <v>283</v>
      </c>
      <c r="CJ156" s="195">
        <v>425</v>
      </c>
      <c r="CK156" s="195">
        <v>760</v>
      </c>
      <c r="CL156" s="195">
        <v>261</v>
      </c>
      <c r="CM156" s="238">
        <v>449</v>
      </c>
      <c r="CN156" s="292">
        <f t="shared" si="50"/>
        <v>4.8582995951417005E-2</v>
      </c>
      <c r="CO156" s="292">
        <f t="shared" si="50"/>
        <v>5.1502145922746781E-2</v>
      </c>
      <c r="CP156" s="292">
        <f t="shared" si="50"/>
        <v>4.4067796610169491E-2</v>
      </c>
      <c r="CQ156" s="292">
        <f t="shared" si="50"/>
        <v>6.4406779661016947E-2</v>
      </c>
      <c r="CR156" s="292">
        <f t="shared" si="50"/>
        <v>5.5825242718446605E-2</v>
      </c>
      <c r="CS156" s="292">
        <f t="shared" si="50"/>
        <v>0.19294990723562153</v>
      </c>
      <c r="CT156" s="292">
        <f t="shared" si="50"/>
        <v>3.8869257950530034E-2</v>
      </c>
      <c r="CU156" s="292">
        <f t="shared" si="50"/>
        <v>0.16470588235294117</v>
      </c>
      <c r="CV156" s="292">
        <f t="shared" si="50"/>
        <v>0.34342105263157896</v>
      </c>
      <c r="CW156" s="292">
        <f t="shared" si="50"/>
        <v>0.16091954022988506</v>
      </c>
      <c r="CX156" s="292">
        <f t="shared" si="50"/>
        <v>0.13808463251670378</v>
      </c>
      <c r="CY156" s="239"/>
      <c r="DJ156" s="239"/>
      <c r="DU156" s="239"/>
      <c r="EE156" s="238"/>
      <c r="EP156" s="238"/>
      <c r="FA156" s="238"/>
    </row>
    <row r="157" spans="1:158" x14ac:dyDescent="0.2">
      <c r="A157" s="260" t="s">
        <v>3815</v>
      </c>
      <c r="B157" s="192" t="s">
        <v>4066</v>
      </c>
      <c r="C157" s="261" t="s">
        <v>248</v>
      </c>
      <c r="D157" s="195">
        <v>0</v>
      </c>
      <c r="F157" s="195">
        <v>0</v>
      </c>
      <c r="G157" s="195">
        <v>0</v>
      </c>
      <c r="H157" s="195">
        <v>0</v>
      </c>
      <c r="I157" s="195">
        <v>0</v>
      </c>
      <c r="J157" s="195">
        <v>0</v>
      </c>
      <c r="K157" s="195">
        <v>0</v>
      </c>
      <c r="L157" s="195">
        <v>0</v>
      </c>
      <c r="M157" s="195">
        <v>0</v>
      </c>
      <c r="N157" s="238">
        <v>0</v>
      </c>
      <c r="O157" s="195">
        <v>0</v>
      </c>
      <c r="Q157" s="195">
        <v>0</v>
      </c>
      <c r="R157" s="195">
        <v>0</v>
      </c>
      <c r="S157" s="195">
        <v>0</v>
      </c>
      <c r="T157" s="195">
        <v>0</v>
      </c>
      <c r="U157" s="195">
        <v>0</v>
      </c>
      <c r="V157" s="195">
        <v>0</v>
      </c>
      <c r="W157" s="195">
        <v>0</v>
      </c>
      <c r="X157" s="195">
        <v>0</v>
      </c>
      <c r="Y157" s="238">
        <v>0</v>
      </c>
      <c r="Z157" s="266">
        <v>0</v>
      </c>
      <c r="AA157" s="266"/>
      <c r="AB157" s="266">
        <v>0</v>
      </c>
      <c r="AC157" s="266">
        <v>0</v>
      </c>
      <c r="AD157" s="266">
        <v>0</v>
      </c>
      <c r="AE157" s="266">
        <v>0</v>
      </c>
      <c r="AF157" s="266">
        <v>0</v>
      </c>
      <c r="AG157" s="266">
        <v>0</v>
      </c>
      <c r="AH157" s="266">
        <v>0</v>
      </c>
      <c r="AI157" s="266">
        <v>0</v>
      </c>
      <c r="AJ157" s="267">
        <v>0</v>
      </c>
      <c r="AK157" s="195">
        <v>1.9030700000000001E-2</v>
      </c>
      <c r="AM157" s="195">
        <v>1.86213E-2</v>
      </c>
      <c r="AN157" s="195">
        <v>1.7083500000000001E-2</v>
      </c>
      <c r="AO157" s="195">
        <v>1.9418299999999999E-2</v>
      </c>
      <c r="AP157" s="195">
        <v>2.0434600000000001E-2</v>
      </c>
      <c r="AQ157" s="195">
        <v>2.23679E-2</v>
      </c>
      <c r="AR157" s="195">
        <v>2.1115499999999999E-2</v>
      </c>
      <c r="AS157" s="195">
        <v>1.9643899999999999E-2</v>
      </c>
      <c r="AT157" s="195">
        <v>1.9377800000000001E-2</v>
      </c>
      <c r="AU157" s="238">
        <v>1.9385400000000001E-2</v>
      </c>
      <c r="AV157" s="195">
        <v>0</v>
      </c>
      <c r="AX157" s="195">
        <v>0</v>
      </c>
      <c r="AY157" s="195">
        <v>0</v>
      </c>
      <c r="AZ157" s="195">
        <v>0</v>
      </c>
      <c r="BA157" s="195">
        <v>0</v>
      </c>
      <c r="BB157" s="195">
        <v>0</v>
      </c>
      <c r="BC157" s="195">
        <v>2</v>
      </c>
      <c r="BD157" s="195">
        <v>0</v>
      </c>
      <c r="BE157" s="195">
        <v>0</v>
      </c>
      <c r="BF157" s="238">
        <v>0</v>
      </c>
      <c r="BG157" s="195">
        <f t="shared" si="44"/>
        <v>0</v>
      </c>
      <c r="BI157" s="195">
        <f t="shared" si="45"/>
        <v>0</v>
      </c>
      <c r="BJ157" s="195">
        <f t="shared" si="38"/>
        <v>0</v>
      </c>
      <c r="BK157" s="195">
        <f t="shared" si="39"/>
        <v>0</v>
      </c>
      <c r="BL157" s="195">
        <f t="shared" si="40"/>
        <v>0</v>
      </c>
      <c r="BM157" s="195">
        <f t="shared" si="41"/>
        <v>0</v>
      </c>
      <c r="BN157" s="195">
        <f t="shared" si="42"/>
        <v>1</v>
      </c>
      <c r="BO157" s="195">
        <f t="shared" si="43"/>
        <v>0</v>
      </c>
      <c r="BP157" s="195">
        <f t="shared" si="35"/>
        <v>0</v>
      </c>
      <c r="BQ157" s="195">
        <f t="shared" si="36"/>
        <v>0</v>
      </c>
      <c r="BR157" s="239">
        <v>20</v>
      </c>
      <c r="BS157" s="195">
        <v>20</v>
      </c>
      <c r="BT157" s="195">
        <v>28</v>
      </c>
      <c r="BU157" s="195">
        <v>37</v>
      </c>
      <c r="BV157" s="195">
        <v>26</v>
      </c>
      <c r="BW157" s="195">
        <v>22</v>
      </c>
      <c r="BX157" s="195">
        <v>13</v>
      </c>
      <c r="BY157" s="195">
        <v>32</v>
      </c>
      <c r="BZ157" s="195">
        <v>18</v>
      </c>
      <c r="CA157" s="195">
        <v>26</v>
      </c>
      <c r="CB157" s="238">
        <v>30</v>
      </c>
      <c r="CC157" s="195">
        <v>130</v>
      </c>
      <c r="CD157" s="195">
        <v>113</v>
      </c>
      <c r="CE157" s="195">
        <v>147</v>
      </c>
      <c r="CF157" s="195">
        <v>163</v>
      </c>
      <c r="CG157" s="195">
        <v>127</v>
      </c>
      <c r="CH157" s="195">
        <v>162</v>
      </c>
      <c r="CI157" s="195">
        <v>135</v>
      </c>
      <c r="CJ157" s="195">
        <v>175</v>
      </c>
      <c r="CK157" s="195">
        <v>119</v>
      </c>
      <c r="CL157" s="195">
        <v>118</v>
      </c>
      <c r="CM157" s="238">
        <v>124</v>
      </c>
      <c r="CN157" s="292">
        <f t="shared" si="50"/>
        <v>0.15384615384615385</v>
      </c>
      <c r="CO157" s="292">
        <f t="shared" si="50"/>
        <v>0.17699115044247787</v>
      </c>
      <c r="CP157" s="292">
        <f t="shared" si="50"/>
        <v>0.19047619047619047</v>
      </c>
      <c r="CQ157" s="292">
        <f t="shared" si="50"/>
        <v>0.22699386503067484</v>
      </c>
      <c r="CR157" s="292">
        <f t="shared" si="50"/>
        <v>0.20472440944881889</v>
      </c>
      <c r="CS157" s="292">
        <f t="shared" si="50"/>
        <v>0.13580246913580246</v>
      </c>
      <c r="CT157" s="292">
        <f t="shared" si="50"/>
        <v>9.6296296296296297E-2</v>
      </c>
      <c r="CU157" s="292">
        <f t="shared" si="50"/>
        <v>0.18285714285714286</v>
      </c>
      <c r="CV157" s="292">
        <f t="shared" si="50"/>
        <v>0.15126050420168066</v>
      </c>
      <c r="CW157" s="292">
        <f t="shared" si="50"/>
        <v>0.22033898305084745</v>
      </c>
      <c r="CX157" s="292">
        <f t="shared" si="50"/>
        <v>0.24193548387096775</v>
      </c>
      <c r="CY157" s="239"/>
      <c r="DJ157" s="239"/>
      <c r="DU157" s="239"/>
      <c r="EE157" s="238"/>
      <c r="EP157" s="238"/>
      <c r="FA157" s="238"/>
    </row>
    <row r="158" spans="1:158" x14ac:dyDescent="0.2">
      <c r="A158" s="260" t="s">
        <v>3818</v>
      </c>
      <c r="B158" s="192" t="s">
        <v>4067</v>
      </c>
      <c r="C158" s="261" t="s">
        <v>248</v>
      </c>
      <c r="D158" s="195">
        <v>0</v>
      </c>
      <c r="E158" s="195">
        <v>0</v>
      </c>
      <c r="F158" s="195">
        <v>0</v>
      </c>
      <c r="G158" s="195">
        <v>0</v>
      </c>
      <c r="H158" s="195">
        <v>0</v>
      </c>
      <c r="J158" s="195">
        <v>0</v>
      </c>
      <c r="K158" s="195">
        <v>0</v>
      </c>
      <c r="L158" s="195">
        <v>0</v>
      </c>
      <c r="M158" s="195">
        <v>0</v>
      </c>
      <c r="N158" s="238">
        <v>0</v>
      </c>
      <c r="O158" s="195">
        <v>0</v>
      </c>
      <c r="P158" s="195">
        <v>0</v>
      </c>
      <c r="Q158" s="195">
        <v>0</v>
      </c>
      <c r="R158" s="195">
        <v>0</v>
      </c>
      <c r="S158" s="195">
        <v>0</v>
      </c>
      <c r="U158" s="195">
        <v>0</v>
      </c>
      <c r="V158" s="195">
        <v>0</v>
      </c>
      <c r="W158" s="195">
        <v>0</v>
      </c>
      <c r="X158" s="195">
        <v>0</v>
      </c>
      <c r="Y158" s="238">
        <v>0</v>
      </c>
      <c r="Z158" s="266">
        <v>0</v>
      </c>
      <c r="AA158" s="266">
        <v>0</v>
      </c>
      <c r="AB158" s="266">
        <v>0</v>
      </c>
      <c r="AC158" s="266">
        <v>0</v>
      </c>
      <c r="AD158" s="266">
        <v>0</v>
      </c>
      <c r="AE158" s="266"/>
      <c r="AF158" s="266">
        <v>0</v>
      </c>
      <c r="AG158" s="266">
        <v>0</v>
      </c>
      <c r="AH158" s="266">
        <v>0</v>
      </c>
      <c r="AI158" s="266">
        <v>0</v>
      </c>
      <c r="AJ158" s="267">
        <v>0</v>
      </c>
      <c r="AK158" s="195">
        <v>2.11054E-2</v>
      </c>
      <c r="AL158" s="195">
        <v>1.9764500000000001E-2</v>
      </c>
      <c r="AM158" s="195">
        <v>1.92254E-2</v>
      </c>
      <c r="AN158" s="195">
        <v>1.8504099999999999E-2</v>
      </c>
      <c r="AO158" s="195">
        <v>1.8996599999999999E-2</v>
      </c>
      <c r="AQ158" s="195">
        <v>1.8634600000000001E-2</v>
      </c>
      <c r="AR158" s="195">
        <v>1.8748999999999998E-2</v>
      </c>
      <c r="AS158" s="195">
        <v>1.9368799999999999E-2</v>
      </c>
      <c r="AT158" s="195">
        <v>1.8966299999999998E-2</v>
      </c>
      <c r="AU158" s="238">
        <v>2.1246000000000001E-2</v>
      </c>
      <c r="AV158" s="195">
        <v>0</v>
      </c>
      <c r="AW158" s="195">
        <v>0</v>
      </c>
      <c r="AX158" s="195">
        <v>0</v>
      </c>
      <c r="AY158" s="195">
        <v>0</v>
      </c>
      <c r="AZ158" s="195">
        <v>1</v>
      </c>
      <c r="BB158" s="195">
        <v>0</v>
      </c>
      <c r="BC158" s="195">
        <v>3</v>
      </c>
      <c r="BD158" s="195">
        <v>0</v>
      </c>
      <c r="BE158" s="195">
        <v>0</v>
      </c>
      <c r="BF158" s="238">
        <v>0</v>
      </c>
      <c r="BG158" s="195">
        <f t="shared" si="44"/>
        <v>0</v>
      </c>
      <c r="BH158" s="195">
        <f t="shared" si="37"/>
        <v>0</v>
      </c>
      <c r="BI158" s="195">
        <f t="shared" si="45"/>
        <v>0</v>
      </c>
      <c r="BJ158" s="195">
        <f t="shared" si="38"/>
        <v>0</v>
      </c>
      <c r="BK158" s="195">
        <f t="shared" si="39"/>
        <v>1</v>
      </c>
      <c r="BM158" s="195">
        <f t="shared" si="41"/>
        <v>0</v>
      </c>
      <c r="BN158" s="195">
        <f t="shared" si="42"/>
        <v>1</v>
      </c>
      <c r="BO158" s="195">
        <f t="shared" si="43"/>
        <v>0</v>
      </c>
      <c r="BP158" s="195">
        <f t="shared" si="35"/>
        <v>0</v>
      </c>
      <c r="BQ158" s="195">
        <f t="shared" si="36"/>
        <v>0</v>
      </c>
      <c r="BR158" s="239">
        <v>4</v>
      </c>
      <c r="BS158" s="195">
        <v>8</v>
      </c>
      <c r="BT158" s="195">
        <v>8</v>
      </c>
      <c r="BU158" s="195">
        <v>10</v>
      </c>
      <c r="BV158" s="195">
        <v>11</v>
      </c>
      <c r="BW158" s="195">
        <v>18</v>
      </c>
      <c r="BX158" s="195">
        <v>13</v>
      </c>
      <c r="BY158" s="195">
        <v>11</v>
      </c>
      <c r="BZ158" s="195">
        <v>17</v>
      </c>
      <c r="CA158" s="195">
        <v>13</v>
      </c>
      <c r="CB158" s="238">
        <v>19</v>
      </c>
      <c r="CC158" s="195">
        <v>41</v>
      </c>
      <c r="CD158" s="195">
        <v>73</v>
      </c>
      <c r="CE158" s="195">
        <v>65</v>
      </c>
      <c r="CF158" s="195">
        <v>84</v>
      </c>
      <c r="CG158" s="195">
        <v>51</v>
      </c>
      <c r="CH158" s="195">
        <v>66</v>
      </c>
      <c r="CI158" s="195">
        <v>66</v>
      </c>
      <c r="CJ158" s="195">
        <v>64</v>
      </c>
      <c r="CK158" s="195">
        <v>71</v>
      </c>
      <c r="CL158" s="195">
        <v>86</v>
      </c>
      <c r="CM158" s="238">
        <v>93</v>
      </c>
      <c r="CN158" s="292">
        <f t="shared" si="50"/>
        <v>9.7560975609756101E-2</v>
      </c>
      <c r="CO158" s="292">
        <f t="shared" si="50"/>
        <v>0.1095890410958904</v>
      </c>
      <c r="CP158" s="292">
        <f t="shared" si="50"/>
        <v>0.12307692307692308</v>
      </c>
      <c r="CQ158" s="292">
        <f t="shared" si="50"/>
        <v>0.11904761904761904</v>
      </c>
      <c r="CR158" s="292">
        <f t="shared" si="50"/>
        <v>0.21568627450980393</v>
      </c>
      <c r="CS158" s="292">
        <f t="shared" si="50"/>
        <v>0.27272727272727271</v>
      </c>
      <c r="CT158" s="292">
        <f t="shared" si="50"/>
        <v>0.19696969696969696</v>
      </c>
      <c r="CU158" s="292">
        <f t="shared" si="50"/>
        <v>0.171875</v>
      </c>
      <c r="CV158" s="292">
        <f t="shared" si="50"/>
        <v>0.23943661971830985</v>
      </c>
      <c r="CW158" s="292">
        <f t="shared" si="50"/>
        <v>0.15116279069767441</v>
      </c>
      <c r="CX158" s="292">
        <f t="shared" si="50"/>
        <v>0.20430107526881722</v>
      </c>
      <c r="CY158" s="239"/>
      <c r="DJ158" s="239"/>
      <c r="DU158" s="239"/>
      <c r="EE158" s="238"/>
      <c r="EP158" s="238"/>
      <c r="FA158" s="238"/>
    </row>
    <row r="159" spans="1:158" x14ac:dyDescent="0.2">
      <c r="A159" s="268" t="s">
        <v>1869</v>
      </c>
      <c r="B159" s="187" t="s">
        <v>1870</v>
      </c>
      <c r="C159" s="261" t="s">
        <v>248</v>
      </c>
      <c r="D159" s="195">
        <v>0</v>
      </c>
      <c r="E159" s="195">
        <v>0</v>
      </c>
      <c r="F159" s="195">
        <v>0</v>
      </c>
      <c r="G159" s="195">
        <v>0</v>
      </c>
      <c r="H159" s="195">
        <v>0</v>
      </c>
      <c r="I159" s="195">
        <v>0</v>
      </c>
      <c r="J159" s="195">
        <v>0</v>
      </c>
      <c r="K159" s="195">
        <v>0</v>
      </c>
      <c r="L159" s="195">
        <v>0</v>
      </c>
      <c r="M159" s="195">
        <v>0</v>
      </c>
      <c r="N159" s="238">
        <v>0</v>
      </c>
      <c r="O159" s="195">
        <v>0</v>
      </c>
      <c r="P159" s="195">
        <v>0</v>
      </c>
      <c r="Q159" s="195">
        <v>0</v>
      </c>
      <c r="R159" s="195">
        <v>0</v>
      </c>
      <c r="S159" s="195">
        <v>0</v>
      </c>
      <c r="T159" s="195">
        <v>0</v>
      </c>
      <c r="U159" s="195">
        <v>0</v>
      </c>
      <c r="V159" s="195">
        <v>0</v>
      </c>
      <c r="W159" s="195">
        <v>0</v>
      </c>
      <c r="X159" s="195">
        <v>0</v>
      </c>
      <c r="Y159" s="238">
        <v>0</v>
      </c>
      <c r="Z159" s="266">
        <v>0</v>
      </c>
      <c r="AA159" s="266">
        <v>0</v>
      </c>
      <c r="AB159" s="266">
        <v>0</v>
      </c>
      <c r="AC159" s="266">
        <v>0</v>
      </c>
      <c r="AD159" s="266">
        <v>0</v>
      </c>
      <c r="AE159" s="266">
        <v>0</v>
      </c>
      <c r="AF159" s="266">
        <v>0</v>
      </c>
      <c r="AG159" s="266">
        <v>0</v>
      </c>
      <c r="AH159" s="266">
        <v>0</v>
      </c>
      <c r="AI159" s="266">
        <v>0</v>
      </c>
      <c r="AJ159" s="267">
        <v>0</v>
      </c>
      <c r="AK159" s="195">
        <v>1.79261E-2</v>
      </c>
      <c r="AL159" s="195">
        <v>1.90349E-2</v>
      </c>
      <c r="AM159" s="195">
        <v>3.2096699999999999E-2</v>
      </c>
      <c r="AN159" s="195">
        <v>2.0401800000000001E-2</v>
      </c>
      <c r="AO159" s="195">
        <v>2.2486200000000001E-2</v>
      </c>
      <c r="AP159" s="195">
        <v>2.1597600000000002E-2</v>
      </c>
      <c r="AQ159" s="195">
        <v>2.0852900000000001E-2</v>
      </c>
      <c r="AR159" s="195">
        <v>2.06638E-2</v>
      </c>
      <c r="AS159" s="195">
        <v>2.08828E-2</v>
      </c>
      <c r="AT159" s="195">
        <v>2.5112499999999999E-2</v>
      </c>
      <c r="AU159" s="238">
        <v>2.40334E-2</v>
      </c>
      <c r="AV159" s="195">
        <v>0</v>
      </c>
      <c r="AW159" s="195">
        <v>0</v>
      </c>
      <c r="AX159" s="195">
        <v>1</v>
      </c>
      <c r="AY159" s="195">
        <v>0</v>
      </c>
      <c r="AZ159" s="195">
        <v>2</v>
      </c>
      <c r="BA159" s="195">
        <v>2</v>
      </c>
      <c r="BB159" s="195">
        <v>0</v>
      </c>
      <c r="BC159" s="195">
        <v>0</v>
      </c>
      <c r="BD159" s="195">
        <v>1</v>
      </c>
      <c r="BE159" s="195">
        <v>1</v>
      </c>
      <c r="BF159" s="238">
        <v>0</v>
      </c>
      <c r="BG159" s="195">
        <f t="shared" si="44"/>
        <v>0</v>
      </c>
      <c r="BH159" s="195">
        <f t="shared" si="37"/>
        <v>0</v>
      </c>
      <c r="BI159" s="195">
        <f t="shared" si="45"/>
        <v>1</v>
      </c>
      <c r="BJ159" s="195">
        <f t="shared" si="38"/>
        <v>0</v>
      </c>
      <c r="BK159" s="195">
        <f t="shared" si="39"/>
        <v>1</v>
      </c>
      <c r="BL159" s="195">
        <f t="shared" si="40"/>
        <v>1</v>
      </c>
      <c r="BM159" s="195">
        <f t="shared" si="41"/>
        <v>0</v>
      </c>
      <c r="BN159" s="195">
        <f t="shared" si="42"/>
        <v>0</v>
      </c>
      <c r="BO159" s="195">
        <f t="shared" si="43"/>
        <v>1</v>
      </c>
      <c r="BP159" s="195">
        <f t="shared" si="35"/>
        <v>1</v>
      </c>
      <c r="BQ159" s="195">
        <f t="shared" si="36"/>
        <v>0</v>
      </c>
      <c r="BR159" s="239">
        <v>49</v>
      </c>
      <c r="BS159" s="195">
        <v>42</v>
      </c>
      <c r="BT159" s="195">
        <v>23</v>
      </c>
      <c r="BU159" s="195">
        <v>38</v>
      </c>
      <c r="BV159" s="195">
        <v>36</v>
      </c>
      <c r="BW159" s="195">
        <v>31</v>
      </c>
      <c r="BX159" s="195">
        <v>26</v>
      </c>
      <c r="BY159" s="195">
        <v>77</v>
      </c>
      <c r="BZ159" s="195">
        <v>78</v>
      </c>
      <c r="CA159" s="195">
        <v>74</v>
      </c>
      <c r="CB159" s="238">
        <v>43</v>
      </c>
      <c r="CC159" s="195">
        <v>565</v>
      </c>
      <c r="CD159" s="195">
        <v>534</v>
      </c>
      <c r="CE159" s="195">
        <v>314</v>
      </c>
      <c r="CF159" s="195">
        <v>348</v>
      </c>
      <c r="CG159" s="195">
        <v>267</v>
      </c>
      <c r="CH159" s="195">
        <v>201</v>
      </c>
      <c r="CI159" s="195">
        <v>188</v>
      </c>
      <c r="CJ159" s="195">
        <v>335</v>
      </c>
      <c r="CK159" s="195">
        <v>261</v>
      </c>
      <c r="CL159" s="195">
        <v>166</v>
      </c>
      <c r="CM159" s="238">
        <v>204</v>
      </c>
      <c r="CN159" s="292">
        <f t="shared" si="50"/>
        <v>8.6725663716814158E-2</v>
      </c>
      <c r="CO159" s="292">
        <f t="shared" si="50"/>
        <v>7.8651685393258425E-2</v>
      </c>
      <c r="CP159" s="292">
        <f t="shared" si="50"/>
        <v>7.32484076433121E-2</v>
      </c>
      <c r="CQ159" s="292">
        <f t="shared" si="50"/>
        <v>0.10919540229885058</v>
      </c>
      <c r="CR159" s="292">
        <f t="shared" si="50"/>
        <v>0.1348314606741573</v>
      </c>
      <c r="CS159" s="292">
        <f t="shared" si="50"/>
        <v>0.15422885572139303</v>
      </c>
      <c r="CT159" s="292">
        <f t="shared" si="50"/>
        <v>0.13829787234042554</v>
      </c>
      <c r="CU159" s="292">
        <f t="shared" si="50"/>
        <v>0.2298507462686567</v>
      </c>
      <c r="CV159" s="292">
        <f t="shared" si="50"/>
        <v>0.2988505747126437</v>
      </c>
      <c r="CW159" s="292">
        <f t="shared" si="50"/>
        <v>0.44578313253012047</v>
      </c>
      <c r="CX159" s="292">
        <f t="shared" si="50"/>
        <v>0.2107843137254902</v>
      </c>
      <c r="CY159" s="239"/>
      <c r="DJ159" s="239"/>
      <c r="DU159" s="239"/>
      <c r="EE159" s="238"/>
      <c r="EP159" s="238">
        <v>9.7874299999999997E-2</v>
      </c>
      <c r="FA159" s="238">
        <v>3</v>
      </c>
      <c r="FB159" s="195" t="s">
        <v>4068</v>
      </c>
    </row>
    <row r="160" spans="1:158" x14ac:dyDescent="0.2">
      <c r="A160" s="260" t="s">
        <v>3824</v>
      </c>
      <c r="B160" s="192" t="s">
        <v>3825</v>
      </c>
      <c r="C160" s="261" t="s">
        <v>248</v>
      </c>
      <c r="D160" s="195">
        <v>0</v>
      </c>
      <c r="E160" s="195">
        <v>0</v>
      </c>
      <c r="F160" s="195">
        <v>0</v>
      </c>
      <c r="G160" s="195">
        <v>0</v>
      </c>
      <c r="H160" s="195">
        <v>0</v>
      </c>
      <c r="N160" s="238"/>
      <c r="O160" s="195">
        <v>0</v>
      </c>
      <c r="P160" s="195">
        <v>0</v>
      </c>
      <c r="Q160" s="195">
        <v>0</v>
      </c>
      <c r="R160" s="195">
        <v>0</v>
      </c>
      <c r="S160" s="195">
        <v>0</v>
      </c>
      <c r="Y160" s="238"/>
      <c r="Z160" s="266">
        <v>0</v>
      </c>
      <c r="AA160" s="266">
        <v>0</v>
      </c>
      <c r="AB160" s="266">
        <v>0</v>
      </c>
      <c r="AC160" s="266">
        <v>0</v>
      </c>
      <c r="AD160" s="266">
        <v>0</v>
      </c>
      <c r="AE160" s="266"/>
      <c r="AF160" s="266"/>
      <c r="AG160" s="266"/>
      <c r="AH160" s="266"/>
      <c r="AI160" s="266"/>
      <c r="AJ160" s="267"/>
      <c r="AK160" s="195">
        <v>2.8520899999999998E-2</v>
      </c>
      <c r="AL160" s="195">
        <v>2.9071199999999998E-2</v>
      </c>
      <c r="AM160" s="195">
        <v>2.9605099999999999E-2</v>
      </c>
      <c r="AN160" s="195">
        <v>2.6703899999999999E-2</v>
      </c>
      <c r="AO160" s="195">
        <v>2.50335E-2</v>
      </c>
      <c r="AU160" s="238"/>
      <c r="AV160" s="195">
        <v>0</v>
      </c>
      <c r="AW160" s="195">
        <v>0</v>
      </c>
      <c r="AX160" s="195">
        <v>0</v>
      </c>
      <c r="AY160" s="195">
        <v>0</v>
      </c>
      <c r="AZ160" s="195">
        <v>0</v>
      </c>
      <c r="BF160" s="238"/>
      <c r="BG160" s="195">
        <f t="shared" si="44"/>
        <v>0</v>
      </c>
      <c r="BH160" s="195">
        <f t="shared" si="37"/>
        <v>0</v>
      </c>
      <c r="BI160" s="195">
        <f t="shared" si="45"/>
        <v>0</v>
      </c>
      <c r="BJ160" s="195">
        <f t="shared" si="38"/>
        <v>0</v>
      </c>
      <c r="BK160" s="195">
        <f t="shared" si="39"/>
        <v>0</v>
      </c>
      <c r="BR160" s="239">
        <v>157</v>
      </c>
      <c r="BS160" s="195">
        <v>189</v>
      </c>
      <c r="BT160" s="195">
        <v>161</v>
      </c>
      <c r="BU160" s="195">
        <v>220</v>
      </c>
      <c r="BV160" s="195">
        <v>160</v>
      </c>
      <c r="BW160" s="195">
        <v>101</v>
      </c>
      <c r="BX160" s="195">
        <v>131</v>
      </c>
      <c r="BY160" s="195">
        <v>154</v>
      </c>
      <c r="BZ160" s="195">
        <v>68</v>
      </c>
      <c r="CA160" s="195">
        <v>46</v>
      </c>
      <c r="CB160" s="238">
        <v>7</v>
      </c>
      <c r="CC160" s="195">
        <v>321</v>
      </c>
      <c r="CD160" s="195">
        <v>521</v>
      </c>
      <c r="CE160" s="195">
        <v>324</v>
      </c>
      <c r="CF160" s="195">
        <v>487</v>
      </c>
      <c r="CG160" s="195">
        <v>509</v>
      </c>
      <c r="CH160" s="195">
        <v>447</v>
      </c>
      <c r="CI160" s="195">
        <v>297</v>
      </c>
      <c r="CJ160" s="195">
        <v>333</v>
      </c>
      <c r="CK160" s="195">
        <v>99</v>
      </c>
      <c r="CL160" s="195">
        <v>59</v>
      </c>
      <c r="CM160" s="238">
        <v>11</v>
      </c>
      <c r="CN160" s="292">
        <f t="shared" si="50"/>
        <v>0.48909657320872274</v>
      </c>
      <c r="CO160" s="292">
        <f t="shared" si="50"/>
        <v>0.36276391554702497</v>
      </c>
      <c r="CP160" s="292">
        <f t="shared" si="50"/>
        <v>0.49691358024691357</v>
      </c>
      <c r="CQ160" s="292">
        <f t="shared" si="50"/>
        <v>0.45174537987679669</v>
      </c>
      <c r="CR160" s="292">
        <f t="shared" si="50"/>
        <v>0.3143418467583497</v>
      </c>
      <c r="CS160" s="292">
        <f t="shared" si="50"/>
        <v>0.22595078299776286</v>
      </c>
      <c r="CT160" s="292">
        <f t="shared" si="50"/>
        <v>0.44107744107744107</v>
      </c>
      <c r="CU160" s="292">
        <f t="shared" si="50"/>
        <v>0.46246246246246248</v>
      </c>
      <c r="CV160" s="292">
        <f t="shared" si="50"/>
        <v>0.68686868686868685</v>
      </c>
      <c r="CW160" s="292">
        <f t="shared" si="50"/>
        <v>0.77966101694915257</v>
      </c>
      <c r="CX160" s="292">
        <f t="shared" si="50"/>
        <v>0.63636363636363635</v>
      </c>
      <c r="CY160" s="239"/>
      <c r="DJ160" s="239"/>
      <c r="DU160" s="239"/>
      <c r="EE160" s="238"/>
      <c r="EF160" s="195">
        <v>4.9520000000000002E-2</v>
      </c>
      <c r="EG160" s="195">
        <v>5.2565399999999998E-2</v>
      </c>
      <c r="EH160" s="195">
        <v>5.5466700000000001E-2</v>
      </c>
      <c r="EI160" s="195">
        <v>5.6490600000000002E-2</v>
      </c>
      <c r="EP160" s="238"/>
      <c r="EQ160" s="195">
        <v>1</v>
      </c>
      <c r="ER160" s="195">
        <v>2</v>
      </c>
      <c r="ES160" s="195">
        <v>5</v>
      </c>
      <c r="ET160" s="195">
        <v>7</v>
      </c>
      <c r="FA160" s="238"/>
      <c r="FB160" s="195" t="s">
        <v>4069</v>
      </c>
    </row>
    <row r="161" spans="1:158" x14ac:dyDescent="0.2">
      <c r="A161" s="260" t="s">
        <v>3830</v>
      </c>
      <c r="B161" s="192" t="s">
        <v>3831</v>
      </c>
      <c r="C161" s="261" t="s">
        <v>248</v>
      </c>
      <c r="F161" s="195">
        <v>0</v>
      </c>
      <c r="G161" s="195">
        <v>0</v>
      </c>
      <c r="H161" s="195">
        <v>0</v>
      </c>
      <c r="I161" s="195">
        <v>0</v>
      </c>
      <c r="J161" s="195">
        <v>0</v>
      </c>
      <c r="K161" s="195">
        <v>1</v>
      </c>
      <c r="L161" s="195">
        <v>0</v>
      </c>
      <c r="M161" s="195">
        <v>1</v>
      </c>
      <c r="N161" s="238">
        <v>0</v>
      </c>
      <c r="Q161" s="195">
        <v>0</v>
      </c>
      <c r="R161" s="195">
        <v>0</v>
      </c>
      <c r="S161" s="195">
        <v>0</v>
      </c>
      <c r="T161" s="195">
        <v>0</v>
      </c>
      <c r="U161" s="195">
        <v>0</v>
      </c>
      <c r="V161" s="195">
        <v>0</v>
      </c>
      <c r="W161" s="195">
        <v>0</v>
      </c>
      <c r="X161" s="195">
        <v>0</v>
      </c>
      <c r="Y161" s="238">
        <v>0</v>
      </c>
      <c r="Z161" s="266"/>
      <c r="AA161" s="266"/>
      <c r="AB161" s="266">
        <v>0</v>
      </c>
      <c r="AC161" s="266">
        <v>0</v>
      </c>
      <c r="AD161" s="266">
        <v>0</v>
      </c>
      <c r="AE161" s="266">
        <v>0</v>
      </c>
      <c r="AF161" s="266">
        <v>0</v>
      </c>
      <c r="AG161" s="266">
        <v>1</v>
      </c>
      <c r="AH161" s="266">
        <v>0</v>
      </c>
      <c r="AI161" s="266">
        <v>1</v>
      </c>
      <c r="AJ161" s="267">
        <v>0</v>
      </c>
      <c r="AM161" s="195">
        <v>1.9223400000000002E-2</v>
      </c>
      <c r="AN161" s="195">
        <v>2.0923400000000002E-2</v>
      </c>
      <c r="AO161" s="195">
        <v>2.01338E-2</v>
      </c>
      <c r="AP161" s="195">
        <v>1.9113100000000001E-2</v>
      </c>
      <c r="AQ161" s="195">
        <v>2.05493E-2</v>
      </c>
      <c r="AR161" s="195">
        <v>2.2277000000000002E-2</v>
      </c>
      <c r="AS161" s="195">
        <v>2.0873200000000001E-2</v>
      </c>
      <c r="AT161" s="195">
        <v>2.2036099999999999E-2</v>
      </c>
      <c r="AU161" s="238">
        <v>1.88825E-2</v>
      </c>
      <c r="AX161" s="195">
        <v>0</v>
      </c>
      <c r="AY161" s="195">
        <v>0</v>
      </c>
      <c r="AZ161" s="195">
        <v>1</v>
      </c>
      <c r="BA161" s="195">
        <v>1</v>
      </c>
      <c r="BB161" s="195">
        <v>1</v>
      </c>
      <c r="BC161" s="195">
        <v>0</v>
      </c>
      <c r="BD161" s="195">
        <v>2</v>
      </c>
      <c r="BE161" s="195">
        <v>0</v>
      </c>
      <c r="BF161" s="238">
        <v>0</v>
      </c>
      <c r="BI161" s="195">
        <f t="shared" si="45"/>
        <v>0</v>
      </c>
      <c r="BJ161" s="195">
        <f t="shared" si="38"/>
        <v>0</v>
      </c>
      <c r="BK161" s="195">
        <f t="shared" si="39"/>
        <v>1</v>
      </c>
      <c r="BL161" s="195">
        <f t="shared" si="40"/>
        <v>1</v>
      </c>
      <c r="BM161" s="195">
        <f t="shared" si="41"/>
        <v>1</v>
      </c>
      <c r="BN161" s="195">
        <f t="shared" si="42"/>
        <v>0</v>
      </c>
      <c r="BO161" s="195">
        <f t="shared" si="43"/>
        <v>1</v>
      </c>
      <c r="BP161" s="195">
        <f t="shared" si="35"/>
        <v>0</v>
      </c>
      <c r="BQ161" s="195">
        <f t="shared" si="36"/>
        <v>0</v>
      </c>
      <c r="BR161" s="239">
        <v>44</v>
      </c>
      <c r="BS161" s="195">
        <v>55</v>
      </c>
      <c r="BT161" s="195">
        <v>27</v>
      </c>
      <c r="BU161" s="195">
        <v>41</v>
      </c>
      <c r="BV161" s="195">
        <v>14</v>
      </c>
      <c r="BW161" s="195">
        <v>6</v>
      </c>
      <c r="BX161" s="195">
        <v>33</v>
      </c>
      <c r="BY161" s="195">
        <v>12</v>
      </c>
      <c r="BZ161" s="195">
        <v>28</v>
      </c>
      <c r="CA161" s="195">
        <v>21</v>
      </c>
      <c r="CB161" s="238">
        <v>23</v>
      </c>
      <c r="CC161" s="195">
        <v>221</v>
      </c>
      <c r="CD161" s="195">
        <v>316</v>
      </c>
      <c r="CE161" s="195">
        <v>282</v>
      </c>
      <c r="CF161" s="195">
        <v>244</v>
      </c>
      <c r="CG161" s="195">
        <v>264</v>
      </c>
      <c r="CH161" s="195">
        <v>215</v>
      </c>
      <c r="CI161" s="195">
        <v>148</v>
      </c>
      <c r="CJ161" s="195">
        <v>201</v>
      </c>
      <c r="CK161" s="195">
        <v>154</v>
      </c>
      <c r="CL161" s="195">
        <v>123</v>
      </c>
      <c r="CM161" s="238">
        <v>121</v>
      </c>
      <c r="CN161" s="292">
        <f t="shared" si="50"/>
        <v>0.19909502262443438</v>
      </c>
      <c r="CO161" s="292">
        <f t="shared" si="50"/>
        <v>0.17405063291139242</v>
      </c>
      <c r="CP161" s="292">
        <f t="shared" si="50"/>
        <v>9.5744680851063829E-2</v>
      </c>
      <c r="CQ161" s="292">
        <f t="shared" si="50"/>
        <v>0.16803278688524589</v>
      </c>
      <c r="CR161" s="292">
        <f t="shared" si="50"/>
        <v>5.3030303030303032E-2</v>
      </c>
      <c r="CS161" s="292">
        <f t="shared" si="50"/>
        <v>2.7906976744186046E-2</v>
      </c>
      <c r="CT161" s="292">
        <f t="shared" si="50"/>
        <v>0.22297297297297297</v>
      </c>
      <c r="CU161" s="292">
        <f t="shared" si="50"/>
        <v>5.9701492537313432E-2</v>
      </c>
      <c r="CV161" s="292">
        <f t="shared" si="50"/>
        <v>0.18181818181818182</v>
      </c>
      <c r="CW161" s="292">
        <f t="shared" si="50"/>
        <v>0.17073170731707318</v>
      </c>
      <c r="CX161" s="292">
        <f t="shared" si="50"/>
        <v>0.19008264462809918</v>
      </c>
      <c r="DA161" s="195">
        <v>0</v>
      </c>
      <c r="DB161" s="195">
        <v>0</v>
      </c>
      <c r="DC161" s="195">
        <v>0</v>
      </c>
      <c r="DD161" s="195">
        <v>0</v>
      </c>
      <c r="DE161" s="195">
        <v>0</v>
      </c>
      <c r="DF161" s="195">
        <v>1</v>
      </c>
      <c r="DG161" s="195">
        <v>0</v>
      </c>
      <c r="DH161" s="195">
        <v>1</v>
      </c>
      <c r="DI161" s="238">
        <v>0</v>
      </c>
      <c r="DL161" s="195">
        <v>0</v>
      </c>
      <c r="DM161" s="195">
        <v>0</v>
      </c>
      <c r="DN161" s="195">
        <v>0</v>
      </c>
      <c r="DO161" s="195">
        <v>0</v>
      </c>
      <c r="DP161" s="195">
        <v>0</v>
      </c>
      <c r="DQ161" s="195">
        <v>0</v>
      </c>
      <c r="DR161" s="195">
        <v>0</v>
      </c>
      <c r="DS161" s="195">
        <v>0</v>
      </c>
      <c r="DT161" s="238">
        <v>0</v>
      </c>
      <c r="DU161" s="266"/>
      <c r="DV161" s="266"/>
      <c r="DW161" s="266">
        <v>0</v>
      </c>
      <c r="DX161" s="266">
        <v>0</v>
      </c>
      <c r="DY161" s="266">
        <v>0</v>
      </c>
      <c r="DZ161" s="266">
        <v>0</v>
      </c>
      <c r="EA161" s="266">
        <v>0</v>
      </c>
      <c r="EB161" s="266">
        <v>1</v>
      </c>
      <c r="EC161" s="266">
        <v>0</v>
      </c>
      <c r="ED161" s="266">
        <v>1</v>
      </c>
      <c r="EE161" s="267">
        <v>0</v>
      </c>
      <c r="EM161" s="195">
        <v>6.5807699999999997E-2</v>
      </c>
      <c r="EO161" s="195">
        <v>7.8300900000000007E-2</v>
      </c>
      <c r="EP161" s="238"/>
      <c r="EX161" s="195">
        <v>0</v>
      </c>
      <c r="EZ161" s="195">
        <v>0</v>
      </c>
      <c r="FA161" s="238"/>
      <c r="FB161" s="195" t="s">
        <v>4070</v>
      </c>
    </row>
    <row r="162" spans="1:158" x14ac:dyDescent="0.2">
      <c r="A162" s="260" t="s">
        <v>3927</v>
      </c>
      <c r="B162" s="192" t="s">
        <v>3928</v>
      </c>
      <c r="C162" s="261" t="s">
        <v>248</v>
      </c>
      <c r="D162" s="195">
        <v>0</v>
      </c>
      <c r="E162" s="195">
        <v>0</v>
      </c>
      <c r="F162" s="195">
        <v>0</v>
      </c>
      <c r="G162" s="195">
        <v>0</v>
      </c>
      <c r="H162" s="195">
        <v>0</v>
      </c>
      <c r="I162" s="195">
        <v>0</v>
      </c>
      <c r="J162" s="195">
        <v>0</v>
      </c>
      <c r="K162" s="195">
        <v>0</v>
      </c>
      <c r="L162" s="195">
        <v>0</v>
      </c>
      <c r="M162" s="195">
        <v>0</v>
      </c>
      <c r="N162" s="238">
        <v>0</v>
      </c>
      <c r="O162" s="195">
        <v>0</v>
      </c>
      <c r="P162" s="195">
        <v>0</v>
      </c>
      <c r="Q162" s="195">
        <v>0</v>
      </c>
      <c r="R162" s="195">
        <v>0</v>
      </c>
      <c r="S162" s="195">
        <v>0</v>
      </c>
      <c r="T162" s="195">
        <v>0</v>
      </c>
      <c r="U162" s="195">
        <v>0</v>
      </c>
      <c r="V162" s="195">
        <v>0</v>
      </c>
      <c r="W162" s="195">
        <v>0</v>
      </c>
      <c r="X162" s="195">
        <v>0</v>
      </c>
      <c r="Y162" s="238">
        <v>0</v>
      </c>
      <c r="Z162" s="266">
        <v>0</v>
      </c>
      <c r="AA162" s="266">
        <v>0</v>
      </c>
      <c r="AB162" s="266">
        <v>0</v>
      </c>
      <c r="AC162" s="266">
        <v>0</v>
      </c>
      <c r="AD162" s="266">
        <v>0</v>
      </c>
      <c r="AE162" s="266">
        <v>0</v>
      </c>
      <c r="AF162" s="266">
        <v>0</v>
      </c>
      <c r="AG162" s="266">
        <v>0</v>
      </c>
      <c r="AH162" s="266">
        <v>0</v>
      </c>
      <c r="AI162" s="266">
        <v>0</v>
      </c>
      <c r="AJ162" s="267">
        <v>0</v>
      </c>
      <c r="AK162" s="195">
        <v>1.9987899999999999E-2</v>
      </c>
      <c r="AL162" s="195">
        <v>2.0238300000000001E-2</v>
      </c>
      <c r="AM162" s="195">
        <v>2.0248599999999999E-2</v>
      </c>
      <c r="AN162" s="195">
        <v>2.0741699999999998E-2</v>
      </c>
      <c r="AO162" s="195">
        <v>1.8078799999999999E-2</v>
      </c>
      <c r="AP162" s="195">
        <v>1.8271300000000001E-2</v>
      </c>
      <c r="AQ162" s="195">
        <v>2.0578200000000001E-2</v>
      </c>
      <c r="AR162" s="195">
        <v>2.0924600000000002E-2</v>
      </c>
      <c r="AS162" s="195">
        <v>2.6744899999999999E-2</v>
      </c>
      <c r="AT162" s="195">
        <v>2.01344E-2</v>
      </c>
      <c r="AU162" s="238">
        <v>2.3699499999999998E-2</v>
      </c>
      <c r="AV162" s="195">
        <v>0</v>
      </c>
      <c r="AW162" s="195">
        <v>0</v>
      </c>
      <c r="AX162" s="195">
        <v>0</v>
      </c>
      <c r="AY162" s="195">
        <v>0</v>
      </c>
      <c r="AZ162" s="195">
        <v>0</v>
      </c>
      <c r="BA162" s="195">
        <v>0</v>
      </c>
      <c r="BB162" s="195">
        <v>0</v>
      </c>
      <c r="BC162" s="195">
        <v>0</v>
      </c>
      <c r="BD162" s="195">
        <v>0</v>
      </c>
      <c r="BE162" s="195">
        <v>0</v>
      </c>
      <c r="BF162" s="238">
        <v>0</v>
      </c>
      <c r="BG162" s="195">
        <f t="shared" si="44"/>
        <v>0</v>
      </c>
      <c r="BH162" s="195">
        <f t="shared" si="37"/>
        <v>0</v>
      </c>
      <c r="BI162" s="195">
        <f t="shared" si="45"/>
        <v>0</v>
      </c>
      <c r="BJ162" s="195">
        <f t="shared" si="38"/>
        <v>0</v>
      </c>
      <c r="BK162" s="195">
        <f t="shared" si="39"/>
        <v>0</v>
      </c>
      <c r="BL162" s="195">
        <f t="shared" si="40"/>
        <v>0</v>
      </c>
      <c r="BM162" s="195">
        <f t="shared" si="41"/>
        <v>0</v>
      </c>
      <c r="BN162" s="195">
        <f t="shared" si="42"/>
        <v>0</v>
      </c>
      <c r="BO162" s="195">
        <f t="shared" si="43"/>
        <v>0</v>
      </c>
      <c r="BP162" s="195">
        <f t="shared" si="35"/>
        <v>0</v>
      </c>
      <c r="BQ162" s="195">
        <f t="shared" si="36"/>
        <v>0</v>
      </c>
      <c r="BR162" s="239">
        <v>13</v>
      </c>
      <c r="BS162" s="195">
        <v>12</v>
      </c>
      <c r="BT162" s="195">
        <v>9</v>
      </c>
      <c r="BU162" s="195">
        <v>8</v>
      </c>
      <c r="BV162" s="195">
        <v>16</v>
      </c>
      <c r="BW162" s="195">
        <v>15</v>
      </c>
      <c r="BX162" s="195">
        <v>70</v>
      </c>
      <c r="BY162" s="195">
        <v>92</v>
      </c>
      <c r="BZ162" s="195">
        <v>82</v>
      </c>
      <c r="CA162" s="195">
        <v>95</v>
      </c>
      <c r="CB162" s="238">
        <v>76</v>
      </c>
      <c r="CC162" s="195">
        <v>152</v>
      </c>
      <c r="CD162" s="195">
        <v>177</v>
      </c>
      <c r="CE162" s="195">
        <v>126</v>
      </c>
      <c r="CF162" s="195">
        <v>166</v>
      </c>
      <c r="CG162" s="195">
        <v>199</v>
      </c>
      <c r="CH162" s="195">
        <v>227</v>
      </c>
      <c r="CI162" s="195">
        <v>171</v>
      </c>
      <c r="CJ162" s="195">
        <v>214</v>
      </c>
      <c r="CK162" s="195">
        <v>211</v>
      </c>
      <c r="CL162" s="195">
        <v>210</v>
      </c>
      <c r="CM162" s="238">
        <v>162</v>
      </c>
      <c r="CN162" s="292">
        <f t="shared" si="50"/>
        <v>8.5526315789473686E-2</v>
      </c>
      <c r="CO162" s="292">
        <f t="shared" si="50"/>
        <v>6.7796610169491525E-2</v>
      </c>
      <c r="CP162" s="292">
        <f t="shared" si="50"/>
        <v>7.1428571428571425E-2</v>
      </c>
      <c r="CQ162" s="292">
        <f t="shared" si="50"/>
        <v>4.8192771084337352E-2</v>
      </c>
      <c r="CR162" s="292">
        <f t="shared" si="50"/>
        <v>8.0402010050251257E-2</v>
      </c>
      <c r="CS162" s="292">
        <f t="shared" si="50"/>
        <v>6.6079295154185022E-2</v>
      </c>
      <c r="CT162" s="292">
        <f t="shared" si="50"/>
        <v>0.40935672514619881</v>
      </c>
      <c r="CU162" s="292">
        <f t="shared" si="50"/>
        <v>0.42990654205607476</v>
      </c>
      <c r="CV162" s="292">
        <f t="shared" si="50"/>
        <v>0.38862559241706163</v>
      </c>
      <c r="CW162" s="292">
        <f t="shared" si="50"/>
        <v>0.45238095238095238</v>
      </c>
      <c r="CX162" s="292">
        <f t="shared" si="50"/>
        <v>0.46913580246913578</v>
      </c>
      <c r="CY162" s="239"/>
      <c r="DJ162" s="239"/>
      <c r="DU162" s="239"/>
      <c r="EE162" s="238"/>
      <c r="EP162" s="238"/>
      <c r="FA162" s="238"/>
    </row>
    <row r="163" spans="1:158" x14ac:dyDescent="0.2">
      <c r="A163" s="260" t="s">
        <v>3833</v>
      </c>
      <c r="B163" s="192" t="s">
        <v>3834</v>
      </c>
      <c r="C163" s="261" t="s">
        <v>248</v>
      </c>
      <c r="L163" s="195">
        <v>0</v>
      </c>
      <c r="M163" s="195">
        <v>0</v>
      </c>
      <c r="N163" s="238">
        <v>0</v>
      </c>
      <c r="W163" s="195">
        <v>0</v>
      </c>
      <c r="X163" s="195">
        <v>0</v>
      </c>
      <c r="Y163" s="238">
        <v>0</v>
      </c>
      <c r="Z163" s="266"/>
      <c r="AA163" s="266"/>
      <c r="AB163" s="266"/>
      <c r="AC163" s="266"/>
      <c r="AD163" s="266"/>
      <c r="AE163" s="266"/>
      <c r="AF163" s="266"/>
      <c r="AG163" s="266"/>
      <c r="AH163" s="266">
        <v>0</v>
      </c>
      <c r="AI163" s="266">
        <v>0</v>
      </c>
      <c r="AJ163" s="267">
        <v>0</v>
      </c>
      <c r="AS163" s="195">
        <v>2.1867299999999999E-2</v>
      </c>
      <c r="AT163" s="195">
        <v>2.1829899999999999E-2</v>
      </c>
      <c r="AU163" s="238">
        <v>2.28288E-2</v>
      </c>
      <c r="BD163" s="195">
        <v>1</v>
      </c>
      <c r="BE163" s="195">
        <v>1</v>
      </c>
      <c r="BF163" s="238">
        <v>1</v>
      </c>
      <c r="BO163" s="195">
        <f t="shared" si="43"/>
        <v>1</v>
      </c>
      <c r="BP163" s="195">
        <f t="shared" si="35"/>
        <v>1</v>
      </c>
      <c r="BQ163" s="195">
        <f t="shared" si="36"/>
        <v>1</v>
      </c>
      <c r="BR163" s="239">
        <v>7</v>
      </c>
      <c r="BS163" s="195">
        <v>5</v>
      </c>
      <c r="BT163" s="195">
        <v>19</v>
      </c>
      <c r="BU163" s="195">
        <v>4</v>
      </c>
      <c r="BV163" s="195">
        <v>4</v>
      </c>
      <c r="BW163" s="195">
        <v>10</v>
      </c>
      <c r="BX163" s="195">
        <v>4</v>
      </c>
      <c r="BY163" s="195">
        <v>10</v>
      </c>
      <c r="BZ163" s="195">
        <v>20</v>
      </c>
      <c r="CA163" s="195">
        <v>16</v>
      </c>
      <c r="CB163" s="238">
        <v>28</v>
      </c>
      <c r="CC163" s="195">
        <v>92</v>
      </c>
      <c r="CD163" s="195">
        <v>116</v>
      </c>
      <c r="CE163" s="195">
        <v>153</v>
      </c>
      <c r="CF163" s="195">
        <v>143</v>
      </c>
      <c r="CG163" s="195">
        <v>160</v>
      </c>
      <c r="CH163" s="195">
        <v>169</v>
      </c>
      <c r="CI163" s="195">
        <v>83</v>
      </c>
      <c r="CJ163" s="195">
        <v>178</v>
      </c>
      <c r="CK163" s="195">
        <v>182</v>
      </c>
      <c r="CL163" s="195">
        <v>110</v>
      </c>
      <c r="CM163" s="238">
        <v>131</v>
      </c>
      <c r="CN163" s="292">
        <f t="shared" si="50"/>
        <v>7.6086956521739135E-2</v>
      </c>
      <c r="CO163" s="292">
        <f t="shared" si="50"/>
        <v>4.3103448275862072E-2</v>
      </c>
      <c r="CP163" s="292">
        <f t="shared" si="50"/>
        <v>0.12418300653594772</v>
      </c>
      <c r="CQ163" s="292">
        <f t="shared" si="50"/>
        <v>2.7972027972027972E-2</v>
      </c>
      <c r="CR163" s="292">
        <f t="shared" si="50"/>
        <v>2.5000000000000001E-2</v>
      </c>
      <c r="CS163" s="292">
        <f t="shared" si="50"/>
        <v>5.9171597633136092E-2</v>
      </c>
      <c r="CT163" s="292">
        <f t="shared" si="50"/>
        <v>4.8192771084337352E-2</v>
      </c>
      <c r="CU163" s="292">
        <f t="shared" si="50"/>
        <v>5.6179775280898875E-2</v>
      </c>
      <c r="CV163" s="292">
        <f t="shared" si="50"/>
        <v>0.10989010989010989</v>
      </c>
      <c r="CW163" s="292">
        <f t="shared" si="50"/>
        <v>0.14545454545454545</v>
      </c>
      <c r="CX163" s="292">
        <f t="shared" si="50"/>
        <v>0.21374045801526717</v>
      </c>
      <c r="CY163" s="239"/>
      <c r="DJ163" s="239"/>
      <c r="DU163" s="239"/>
      <c r="EE163" s="238"/>
      <c r="EP163" s="238"/>
      <c r="FA163" s="238"/>
    </row>
    <row r="164" spans="1:158" x14ac:dyDescent="0.2">
      <c r="A164" s="260" t="s">
        <v>3835</v>
      </c>
      <c r="B164" s="192" t="s">
        <v>1876</v>
      </c>
      <c r="C164" s="261" t="s">
        <v>248</v>
      </c>
      <c r="K164" s="195">
        <v>0</v>
      </c>
      <c r="N164" s="238">
        <v>0</v>
      </c>
      <c r="V164" s="195">
        <v>0</v>
      </c>
      <c r="Y164" s="238">
        <v>0</v>
      </c>
      <c r="Z164" s="266"/>
      <c r="AA164" s="266"/>
      <c r="AB164" s="266"/>
      <c r="AC164" s="266"/>
      <c r="AD164" s="266"/>
      <c r="AE164" s="266"/>
      <c r="AF164" s="266"/>
      <c r="AG164" s="266">
        <v>0</v>
      </c>
      <c r="AH164" s="266"/>
      <c r="AI164" s="266"/>
      <c r="AJ164" s="267">
        <v>0</v>
      </c>
      <c r="AR164" s="195">
        <v>1.8662399999999999E-2</v>
      </c>
      <c r="AU164" s="238">
        <v>1.72731E-2</v>
      </c>
      <c r="BC164" s="195">
        <v>3</v>
      </c>
      <c r="BF164" s="238">
        <v>0</v>
      </c>
      <c r="BN164" s="195">
        <f t="shared" ref="BN164:BN184" si="51">IF(BC164&gt;0,1,0)</f>
        <v>1</v>
      </c>
      <c r="BQ164" s="195">
        <f t="shared" ref="BQ164:BQ184" si="52">IF(BF164&gt;0,1,0)</f>
        <v>0</v>
      </c>
      <c r="BR164" s="239">
        <v>42</v>
      </c>
      <c r="BS164" s="195">
        <v>16</v>
      </c>
      <c r="BT164" s="195">
        <v>22</v>
      </c>
      <c r="BU164" s="195">
        <v>29</v>
      </c>
      <c r="BV164" s="195">
        <v>62</v>
      </c>
      <c r="BW164" s="195">
        <v>36</v>
      </c>
      <c r="BX164" s="195">
        <v>34</v>
      </c>
      <c r="BY164" s="195">
        <v>27</v>
      </c>
      <c r="BZ164" s="195">
        <v>46</v>
      </c>
      <c r="CA164" s="195">
        <v>36</v>
      </c>
      <c r="CB164" s="238">
        <v>58</v>
      </c>
      <c r="CC164" s="195">
        <v>456</v>
      </c>
      <c r="CD164" s="195">
        <v>400</v>
      </c>
      <c r="CE164" s="195">
        <v>391</v>
      </c>
      <c r="CF164" s="195">
        <v>533</v>
      </c>
      <c r="CG164" s="195">
        <v>547</v>
      </c>
      <c r="CH164" s="195">
        <v>409</v>
      </c>
      <c r="CI164" s="195">
        <v>653</v>
      </c>
      <c r="CJ164" s="195">
        <v>671</v>
      </c>
      <c r="CK164" s="195">
        <v>746</v>
      </c>
      <c r="CL164" s="195">
        <v>564</v>
      </c>
      <c r="CM164" s="238">
        <v>588</v>
      </c>
      <c r="CN164" s="292">
        <f t="shared" si="50"/>
        <v>9.2105263157894732E-2</v>
      </c>
      <c r="CO164" s="292">
        <f t="shared" si="50"/>
        <v>0.04</v>
      </c>
      <c r="CP164" s="292">
        <f t="shared" si="50"/>
        <v>5.6265984654731455E-2</v>
      </c>
      <c r="CQ164" s="292">
        <f t="shared" si="50"/>
        <v>5.4409005628517824E-2</v>
      </c>
      <c r="CR164" s="292">
        <f t="shared" si="50"/>
        <v>0.11334552102376599</v>
      </c>
      <c r="CS164" s="292">
        <f t="shared" si="50"/>
        <v>8.8019559902200492E-2</v>
      </c>
      <c r="CT164" s="292">
        <f t="shared" si="50"/>
        <v>5.2067381316998472E-2</v>
      </c>
      <c r="CU164" s="292">
        <f t="shared" si="50"/>
        <v>4.0238450074515646E-2</v>
      </c>
      <c r="CV164" s="292">
        <f t="shared" si="50"/>
        <v>6.1662198391420911E-2</v>
      </c>
      <c r="CW164" s="292">
        <f t="shared" si="50"/>
        <v>6.3829787234042548E-2</v>
      </c>
      <c r="CX164" s="292">
        <f t="shared" si="50"/>
        <v>9.8639455782312924E-2</v>
      </c>
      <c r="CY164" s="239"/>
      <c r="DJ164" s="239"/>
      <c r="DU164" s="239"/>
      <c r="EE164" s="238"/>
      <c r="EP164" s="238"/>
      <c r="FA164" s="238"/>
    </row>
    <row r="165" spans="1:158" x14ac:dyDescent="0.2">
      <c r="A165" s="260" t="s">
        <v>3836</v>
      </c>
      <c r="B165" s="192" t="s">
        <v>3837</v>
      </c>
      <c r="C165" s="261" t="s">
        <v>248</v>
      </c>
      <c r="K165" s="195">
        <v>0</v>
      </c>
      <c r="L165" s="195">
        <v>0</v>
      </c>
      <c r="N165" s="238"/>
      <c r="V165" s="195">
        <v>0</v>
      </c>
      <c r="W165" s="195">
        <v>0</v>
      </c>
      <c r="Y165" s="238"/>
      <c r="Z165" s="266"/>
      <c r="AA165" s="266"/>
      <c r="AB165" s="266"/>
      <c r="AC165" s="266"/>
      <c r="AD165" s="266"/>
      <c r="AE165" s="266"/>
      <c r="AF165" s="266"/>
      <c r="AG165" s="266">
        <v>0</v>
      </c>
      <c r="AH165" s="266">
        <v>0</v>
      </c>
      <c r="AI165" s="266"/>
      <c r="AJ165" s="267"/>
      <c r="AR165" s="195">
        <v>2.0144700000000001E-2</v>
      </c>
      <c r="AS165" s="195">
        <v>2.8130800000000001E-2</v>
      </c>
      <c r="AU165" s="238"/>
      <c r="BC165" s="195">
        <v>0</v>
      </c>
      <c r="BD165" s="195">
        <v>0</v>
      </c>
      <c r="BF165" s="238"/>
      <c r="BN165" s="195">
        <f t="shared" si="51"/>
        <v>0</v>
      </c>
      <c r="BO165" s="195">
        <f t="shared" ref="BO165:BO184" si="53">IF(BD165&gt;0,1,0)</f>
        <v>0</v>
      </c>
      <c r="BR165" s="239">
        <v>0</v>
      </c>
      <c r="BS165" s="195">
        <v>0</v>
      </c>
      <c r="BT165" s="195">
        <v>0</v>
      </c>
      <c r="BU165" s="195">
        <v>0</v>
      </c>
      <c r="BV165" s="195">
        <v>0</v>
      </c>
      <c r="BW165" s="195">
        <v>0</v>
      </c>
      <c r="BX165" s="195">
        <v>4</v>
      </c>
      <c r="BY165" s="195">
        <v>15</v>
      </c>
      <c r="BZ165" s="195">
        <v>23</v>
      </c>
      <c r="CA165" s="195">
        <v>18</v>
      </c>
      <c r="CB165" s="238">
        <v>13</v>
      </c>
      <c r="CC165" s="195">
        <v>0</v>
      </c>
      <c r="CD165" s="195">
        <v>3</v>
      </c>
      <c r="CE165" s="195">
        <v>6</v>
      </c>
      <c r="CF165" s="195">
        <v>5</v>
      </c>
      <c r="CG165" s="195">
        <v>7</v>
      </c>
      <c r="CH165" s="195">
        <v>1</v>
      </c>
      <c r="CI165" s="195">
        <v>119</v>
      </c>
      <c r="CJ165" s="195">
        <v>127</v>
      </c>
      <c r="CK165" s="195">
        <v>187</v>
      </c>
      <c r="CL165" s="195">
        <v>144</v>
      </c>
      <c r="CM165" s="238">
        <v>137</v>
      </c>
      <c r="CN165" s="292">
        <f t="shared" si="50"/>
        <v>0</v>
      </c>
      <c r="CO165" s="292">
        <f t="shared" si="50"/>
        <v>0</v>
      </c>
      <c r="CP165" s="292">
        <f t="shared" si="50"/>
        <v>0</v>
      </c>
      <c r="CQ165" s="292">
        <f t="shared" si="50"/>
        <v>0</v>
      </c>
      <c r="CR165" s="292">
        <f t="shared" si="50"/>
        <v>0</v>
      </c>
      <c r="CS165" s="292">
        <f t="shared" si="50"/>
        <v>0</v>
      </c>
      <c r="CT165" s="292">
        <f t="shared" si="50"/>
        <v>3.3613445378151259E-2</v>
      </c>
      <c r="CU165" s="292">
        <f t="shared" si="50"/>
        <v>0.11811023622047244</v>
      </c>
      <c r="CV165" s="292">
        <f t="shared" si="50"/>
        <v>0.12299465240641712</v>
      </c>
      <c r="CW165" s="292">
        <f t="shared" si="50"/>
        <v>0.125</v>
      </c>
      <c r="CX165" s="292">
        <f t="shared" si="50"/>
        <v>9.4890510948905105E-2</v>
      </c>
      <c r="CY165" s="239"/>
      <c r="DJ165" s="239"/>
      <c r="DU165" s="239"/>
      <c r="EE165" s="238"/>
      <c r="EP165" s="238"/>
      <c r="FA165" s="238"/>
    </row>
    <row r="166" spans="1:158" x14ac:dyDescent="0.2">
      <c r="A166" s="260" t="s">
        <v>3838</v>
      </c>
      <c r="B166" s="192" t="s">
        <v>2092</v>
      </c>
      <c r="C166" s="261" t="s">
        <v>248</v>
      </c>
      <c r="D166" s="195">
        <v>0</v>
      </c>
      <c r="E166" s="195">
        <v>0</v>
      </c>
      <c r="F166" s="195">
        <v>0</v>
      </c>
      <c r="G166" s="195">
        <v>0</v>
      </c>
      <c r="H166" s="195">
        <v>0</v>
      </c>
      <c r="I166" s="195">
        <v>0</v>
      </c>
      <c r="J166" s="195">
        <v>0</v>
      </c>
      <c r="K166" s="195">
        <v>0</v>
      </c>
      <c r="L166" s="195">
        <v>0</v>
      </c>
      <c r="M166" s="195">
        <v>0</v>
      </c>
      <c r="N166" s="238">
        <v>0</v>
      </c>
      <c r="O166" s="195">
        <v>0</v>
      </c>
      <c r="P166" s="195">
        <v>0</v>
      </c>
      <c r="Q166" s="195">
        <v>0</v>
      </c>
      <c r="R166" s="195">
        <v>0</v>
      </c>
      <c r="S166" s="195">
        <v>0</v>
      </c>
      <c r="T166" s="195">
        <v>0</v>
      </c>
      <c r="U166" s="195">
        <v>0</v>
      </c>
      <c r="V166" s="195">
        <v>0</v>
      </c>
      <c r="W166" s="195">
        <v>0</v>
      </c>
      <c r="X166" s="195">
        <v>0</v>
      </c>
      <c r="Y166" s="238">
        <v>0</v>
      </c>
      <c r="Z166" s="266">
        <v>0</v>
      </c>
      <c r="AA166" s="266">
        <v>0</v>
      </c>
      <c r="AB166" s="266">
        <v>0</v>
      </c>
      <c r="AC166" s="266">
        <v>0</v>
      </c>
      <c r="AD166" s="266">
        <v>0</v>
      </c>
      <c r="AE166" s="266">
        <v>0</v>
      </c>
      <c r="AF166" s="266">
        <v>0</v>
      </c>
      <c r="AG166" s="266">
        <v>0</v>
      </c>
      <c r="AH166" s="266">
        <v>0</v>
      </c>
      <c r="AI166" s="266">
        <v>0</v>
      </c>
      <c r="AJ166" s="267">
        <v>0</v>
      </c>
      <c r="AK166" s="195">
        <v>2.0972399999999999E-2</v>
      </c>
      <c r="AL166" s="195">
        <v>2.2058600000000001E-2</v>
      </c>
      <c r="AM166" s="195">
        <v>2.27697E-2</v>
      </c>
      <c r="AN166" s="195">
        <v>2.00188E-2</v>
      </c>
      <c r="AO166" s="195">
        <v>2.1033400000000001E-2</v>
      </c>
      <c r="AP166" s="195">
        <v>2.0082200000000001E-2</v>
      </c>
      <c r="AQ166" s="195">
        <v>2.0643399999999999E-2</v>
      </c>
      <c r="AR166" s="195">
        <v>1.9724100000000001E-2</v>
      </c>
      <c r="AS166" s="195">
        <v>2.1070200000000001E-2</v>
      </c>
      <c r="AT166" s="195">
        <v>2.3595399999999999E-2</v>
      </c>
      <c r="AU166" s="238">
        <v>2.4580100000000001E-2</v>
      </c>
      <c r="AV166" s="195">
        <v>0</v>
      </c>
      <c r="AW166" s="195">
        <v>0</v>
      </c>
      <c r="AX166" s="195">
        <v>0</v>
      </c>
      <c r="AY166" s="195">
        <v>0</v>
      </c>
      <c r="AZ166" s="195">
        <v>0</v>
      </c>
      <c r="BA166" s="195">
        <v>2</v>
      </c>
      <c r="BB166" s="195">
        <v>0</v>
      </c>
      <c r="BC166" s="195">
        <v>3</v>
      </c>
      <c r="BD166" s="195">
        <v>0</v>
      </c>
      <c r="BE166" s="195">
        <v>0</v>
      </c>
      <c r="BF166" s="238">
        <v>2</v>
      </c>
      <c r="BG166" s="195">
        <f t="shared" ref="BG166:BG183" si="54">IF(AV166&gt;0,1,0)</f>
        <v>0</v>
      </c>
      <c r="BH166" s="195">
        <f t="shared" ref="BH166:BH183" si="55">IF(AW166&gt;0,1,0)</f>
        <v>0</v>
      </c>
      <c r="BI166" s="195">
        <f t="shared" ref="BI166:BI184" si="56">IF(AX166&gt;0,1,0)</f>
        <v>0</v>
      </c>
      <c r="BJ166" s="195">
        <f t="shared" ref="BJ166:BJ183" si="57">IF(AY166&gt;0,1,0)</f>
        <v>0</v>
      </c>
      <c r="BK166" s="195">
        <f t="shared" ref="BK166:BK184" si="58">IF(AZ166&gt;0,1,0)</f>
        <v>0</v>
      </c>
      <c r="BL166" s="195">
        <f t="shared" ref="BL166:BL184" si="59">IF(BA166&gt;0,1,0)</f>
        <v>1</v>
      </c>
      <c r="BM166" s="195">
        <f t="shared" ref="BM166:BM184" si="60">IF(BB166&gt;0,1,0)</f>
        <v>0</v>
      </c>
      <c r="BN166" s="195">
        <f t="shared" si="51"/>
        <v>1</v>
      </c>
      <c r="BO166" s="195">
        <f t="shared" si="53"/>
        <v>0</v>
      </c>
      <c r="BP166" s="195">
        <f t="shared" ref="BP166:BP184" si="61">IF(BE166&gt;0,1,0)</f>
        <v>0</v>
      </c>
      <c r="BQ166" s="195">
        <f t="shared" si="52"/>
        <v>1</v>
      </c>
      <c r="BR166" s="239">
        <v>3</v>
      </c>
      <c r="BS166" s="195">
        <v>17</v>
      </c>
      <c r="BT166" s="195">
        <v>14</v>
      </c>
      <c r="BU166" s="195">
        <v>7</v>
      </c>
      <c r="BV166" s="195">
        <v>5</v>
      </c>
      <c r="BW166" s="195">
        <v>15</v>
      </c>
      <c r="BX166" s="195">
        <v>5</v>
      </c>
      <c r="BY166" s="195">
        <v>8</v>
      </c>
      <c r="BZ166" s="195">
        <v>10</v>
      </c>
      <c r="CA166" s="195">
        <v>9</v>
      </c>
      <c r="CB166" s="238">
        <v>6</v>
      </c>
      <c r="CC166" s="195">
        <v>150</v>
      </c>
      <c r="CD166" s="195">
        <v>163</v>
      </c>
      <c r="CE166" s="195">
        <v>197</v>
      </c>
      <c r="CF166" s="195">
        <v>182</v>
      </c>
      <c r="CG166" s="195">
        <v>163</v>
      </c>
      <c r="CH166" s="195">
        <v>224</v>
      </c>
      <c r="CI166" s="195">
        <v>153</v>
      </c>
      <c r="CJ166" s="195">
        <v>210</v>
      </c>
      <c r="CK166" s="195">
        <v>187</v>
      </c>
      <c r="CL166" s="195">
        <v>122</v>
      </c>
      <c r="CM166" s="238">
        <v>128</v>
      </c>
      <c r="CN166" s="292">
        <f t="shared" si="50"/>
        <v>0.02</v>
      </c>
      <c r="CO166" s="292">
        <f t="shared" si="50"/>
        <v>0.10429447852760736</v>
      </c>
      <c r="CP166" s="292">
        <f t="shared" si="50"/>
        <v>7.1065989847715741E-2</v>
      </c>
      <c r="CQ166" s="292">
        <f t="shared" si="50"/>
        <v>3.8461538461538464E-2</v>
      </c>
      <c r="CR166" s="292">
        <f t="shared" si="50"/>
        <v>3.0674846625766871E-2</v>
      </c>
      <c r="CS166" s="292">
        <f t="shared" si="50"/>
        <v>6.6964285714285712E-2</v>
      </c>
      <c r="CT166" s="292">
        <f t="shared" si="50"/>
        <v>3.2679738562091505E-2</v>
      </c>
      <c r="CU166" s="292">
        <f t="shared" si="50"/>
        <v>3.8095238095238099E-2</v>
      </c>
      <c r="CV166" s="292">
        <f t="shared" si="50"/>
        <v>5.3475935828877004E-2</v>
      </c>
      <c r="CW166" s="292">
        <f t="shared" si="50"/>
        <v>7.3770491803278687E-2</v>
      </c>
      <c r="CX166" s="292">
        <f t="shared" si="50"/>
        <v>4.6875E-2</v>
      </c>
      <c r="CY166" s="239"/>
      <c r="DJ166" s="239"/>
      <c r="DU166" s="239"/>
      <c r="EE166" s="238"/>
      <c r="EP166" s="238"/>
      <c r="FA166" s="238"/>
      <c r="FB166" s="195" t="s">
        <v>4048</v>
      </c>
    </row>
    <row r="167" spans="1:158" x14ac:dyDescent="0.2">
      <c r="A167" s="260" t="s">
        <v>4071</v>
      </c>
      <c r="B167" s="192" t="s">
        <v>3930</v>
      </c>
      <c r="C167" s="261" t="s">
        <v>248</v>
      </c>
      <c r="K167" s="195">
        <v>0</v>
      </c>
      <c r="L167" s="195">
        <v>0</v>
      </c>
      <c r="M167" s="195">
        <v>0</v>
      </c>
      <c r="N167" s="238">
        <v>0</v>
      </c>
      <c r="V167" s="195">
        <v>0</v>
      </c>
      <c r="W167" s="195">
        <v>0</v>
      </c>
      <c r="X167" s="195">
        <v>1</v>
      </c>
      <c r="Y167" s="238">
        <v>1</v>
      </c>
      <c r="Z167" s="266"/>
      <c r="AA167" s="266"/>
      <c r="AB167" s="266"/>
      <c r="AC167" s="266"/>
      <c r="AD167" s="266"/>
      <c r="AE167" s="266"/>
      <c r="AF167" s="266"/>
      <c r="AG167" s="266">
        <v>0</v>
      </c>
      <c r="AH167" s="266">
        <v>0</v>
      </c>
      <c r="AI167" s="266">
        <v>1</v>
      </c>
      <c r="AJ167" s="267">
        <v>1</v>
      </c>
      <c r="AR167" s="195">
        <v>3.2669499999999997E-2</v>
      </c>
      <c r="AS167" s="195">
        <v>3.11057E-2</v>
      </c>
      <c r="AT167" s="195">
        <v>3.1559700000000003E-2</v>
      </c>
      <c r="AU167" s="238">
        <v>3.32111E-2</v>
      </c>
      <c r="BC167" s="195">
        <v>0</v>
      </c>
      <c r="BD167" s="195">
        <v>0</v>
      </c>
      <c r="BE167" s="195">
        <v>1</v>
      </c>
      <c r="BF167" s="238">
        <v>1</v>
      </c>
      <c r="BN167" s="195">
        <f t="shared" si="51"/>
        <v>0</v>
      </c>
      <c r="BO167" s="195">
        <f t="shared" si="53"/>
        <v>0</v>
      </c>
      <c r="BP167" s="195">
        <f t="shared" si="61"/>
        <v>1</v>
      </c>
      <c r="BQ167" s="195">
        <f t="shared" si="52"/>
        <v>1</v>
      </c>
      <c r="BR167" s="239">
        <v>2</v>
      </c>
      <c r="BS167" s="195">
        <v>3</v>
      </c>
      <c r="BT167" s="195">
        <v>9</v>
      </c>
      <c r="BU167" s="195">
        <v>8</v>
      </c>
      <c r="BV167" s="195">
        <v>7</v>
      </c>
      <c r="BW167" s="195">
        <v>3</v>
      </c>
      <c r="BX167" s="195">
        <v>5</v>
      </c>
      <c r="BY167" s="195">
        <v>8</v>
      </c>
      <c r="BZ167" s="195">
        <v>13</v>
      </c>
      <c r="CA167" s="195">
        <v>136</v>
      </c>
      <c r="CB167" s="238">
        <v>7</v>
      </c>
      <c r="CC167" s="195">
        <v>47</v>
      </c>
      <c r="CD167" s="195">
        <v>74</v>
      </c>
      <c r="CE167" s="195">
        <v>53</v>
      </c>
      <c r="CF167" s="195">
        <v>61</v>
      </c>
      <c r="CG167" s="195">
        <v>86</v>
      </c>
      <c r="CH167" s="195">
        <v>56</v>
      </c>
      <c r="CI167" s="195">
        <v>83</v>
      </c>
      <c r="CJ167" s="195">
        <v>110</v>
      </c>
      <c r="CK167" s="195">
        <v>195</v>
      </c>
      <c r="CL167" s="195">
        <v>270</v>
      </c>
      <c r="CM167" s="238">
        <v>18</v>
      </c>
      <c r="CN167" s="292">
        <f t="shared" si="50"/>
        <v>4.2553191489361701E-2</v>
      </c>
      <c r="CO167" s="292">
        <f t="shared" si="50"/>
        <v>4.0540540540540543E-2</v>
      </c>
      <c r="CP167" s="292">
        <f t="shared" si="50"/>
        <v>0.16981132075471697</v>
      </c>
      <c r="CQ167" s="292">
        <f t="shared" si="50"/>
        <v>0.13114754098360656</v>
      </c>
      <c r="CR167" s="292">
        <f t="shared" si="50"/>
        <v>8.1395348837209308E-2</v>
      </c>
      <c r="CS167" s="292">
        <f t="shared" si="50"/>
        <v>5.3571428571428568E-2</v>
      </c>
      <c r="CT167" s="292">
        <f t="shared" si="50"/>
        <v>6.0240963855421686E-2</v>
      </c>
      <c r="CU167" s="292">
        <f t="shared" si="50"/>
        <v>7.2727272727272724E-2</v>
      </c>
      <c r="CV167" s="292">
        <f t="shared" si="50"/>
        <v>6.6666666666666666E-2</v>
      </c>
      <c r="CW167" s="292">
        <f t="shared" si="50"/>
        <v>0.50370370370370365</v>
      </c>
      <c r="CX167" s="292">
        <f t="shared" si="50"/>
        <v>0.3888888888888889</v>
      </c>
      <c r="CY167" s="239"/>
      <c r="DH167" s="195">
        <v>0</v>
      </c>
      <c r="DI167" s="195">
        <v>0</v>
      </c>
      <c r="DJ167" s="239"/>
      <c r="DS167" s="195">
        <v>1</v>
      </c>
      <c r="DT167" s="195">
        <v>1</v>
      </c>
      <c r="DU167" s="239"/>
      <c r="ED167" s="195">
        <v>1</v>
      </c>
      <c r="EE167" s="238">
        <v>1</v>
      </c>
      <c r="EO167" s="195">
        <v>9.0353100000000006E-2</v>
      </c>
      <c r="EP167" s="238">
        <v>9.3526499999999999E-2</v>
      </c>
      <c r="EZ167" s="195">
        <v>0</v>
      </c>
      <c r="FA167" s="238">
        <v>0</v>
      </c>
    </row>
    <row r="168" spans="1:158" x14ac:dyDescent="0.2">
      <c r="A168" s="260" t="s">
        <v>3846</v>
      </c>
      <c r="B168" s="192" t="s">
        <v>3847</v>
      </c>
      <c r="C168" s="261" t="s">
        <v>248</v>
      </c>
      <c r="M168" s="195">
        <v>0</v>
      </c>
      <c r="N168" s="238">
        <v>0</v>
      </c>
      <c r="X168" s="195">
        <v>0</v>
      </c>
      <c r="Y168" s="238">
        <v>0</v>
      </c>
      <c r="Z168" s="266"/>
      <c r="AA168" s="266"/>
      <c r="AB168" s="266"/>
      <c r="AC168" s="266"/>
      <c r="AD168" s="266"/>
      <c r="AE168" s="266"/>
      <c r="AF168" s="266"/>
      <c r="AG168" s="266"/>
      <c r="AH168" s="266"/>
      <c r="AI168" s="266">
        <v>0</v>
      </c>
      <c r="AJ168" s="267">
        <v>0</v>
      </c>
      <c r="AT168" s="195">
        <v>2.09055E-2</v>
      </c>
      <c r="AU168" s="238">
        <v>2.3164899999999999E-2</v>
      </c>
      <c r="BE168" s="195">
        <v>1</v>
      </c>
      <c r="BF168" s="238">
        <v>2</v>
      </c>
      <c r="BP168" s="195">
        <f t="shared" si="61"/>
        <v>1</v>
      </c>
      <c r="BQ168" s="195">
        <f t="shared" si="52"/>
        <v>1</v>
      </c>
      <c r="BR168" s="239">
        <v>13</v>
      </c>
      <c r="BS168" s="195">
        <v>21</v>
      </c>
      <c r="BT168" s="195">
        <v>16</v>
      </c>
      <c r="BU168" s="195">
        <v>25</v>
      </c>
      <c r="BV168" s="195">
        <v>35</v>
      </c>
      <c r="BW168" s="195">
        <v>31</v>
      </c>
      <c r="BX168" s="195">
        <v>38</v>
      </c>
      <c r="BY168" s="195">
        <v>37</v>
      </c>
      <c r="BZ168" s="195">
        <v>46</v>
      </c>
      <c r="CA168" s="195">
        <v>78</v>
      </c>
      <c r="CB168" s="238">
        <v>65</v>
      </c>
      <c r="CC168" s="195">
        <v>71</v>
      </c>
      <c r="CD168" s="195">
        <v>98</v>
      </c>
      <c r="CE168" s="195">
        <v>77</v>
      </c>
      <c r="CF168" s="195">
        <v>154</v>
      </c>
      <c r="CG168" s="195">
        <v>177</v>
      </c>
      <c r="CH168" s="195">
        <v>219</v>
      </c>
      <c r="CI168" s="195">
        <v>202</v>
      </c>
      <c r="CJ168" s="195">
        <v>278</v>
      </c>
      <c r="CK168" s="195">
        <v>348</v>
      </c>
      <c r="CL168" s="195">
        <v>458</v>
      </c>
      <c r="CM168" s="238">
        <v>625</v>
      </c>
      <c r="CN168" s="292">
        <f t="shared" si="50"/>
        <v>0.18309859154929578</v>
      </c>
      <c r="CO168" s="292">
        <f t="shared" si="50"/>
        <v>0.21428571428571427</v>
      </c>
      <c r="CP168" s="292">
        <f t="shared" si="50"/>
        <v>0.20779220779220781</v>
      </c>
      <c r="CQ168" s="292">
        <f t="shared" si="50"/>
        <v>0.16233766233766234</v>
      </c>
      <c r="CR168" s="292">
        <f t="shared" si="50"/>
        <v>0.19774011299435029</v>
      </c>
      <c r="CS168" s="292">
        <f t="shared" si="50"/>
        <v>0.14155251141552511</v>
      </c>
      <c r="CT168" s="292">
        <f t="shared" si="50"/>
        <v>0.18811881188118812</v>
      </c>
      <c r="CU168" s="292">
        <f t="shared" si="50"/>
        <v>0.13309352517985612</v>
      </c>
      <c r="CV168" s="292">
        <f t="shared" si="50"/>
        <v>0.13218390804597702</v>
      </c>
      <c r="CW168" s="292">
        <f t="shared" si="50"/>
        <v>0.1703056768558952</v>
      </c>
      <c r="CX168" s="292">
        <f t="shared" si="50"/>
        <v>0.104</v>
      </c>
      <c r="CY168" s="239"/>
      <c r="DJ168" s="239"/>
      <c r="DU168" s="239"/>
      <c r="EE168" s="238"/>
      <c r="EP168" s="238"/>
      <c r="FA168" s="238"/>
    </row>
    <row r="169" spans="1:158" x14ac:dyDescent="0.2">
      <c r="A169" s="260" t="s">
        <v>3850</v>
      </c>
      <c r="B169" s="192" t="s">
        <v>3851</v>
      </c>
      <c r="C169" s="261" t="s">
        <v>248</v>
      </c>
      <c r="N169" s="238">
        <v>0</v>
      </c>
      <c r="Y169" s="238">
        <v>0</v>
      </c>
      <c r="Z169" s="266"/>
      <c r="AA169" s="266"/>
      <c r="AB169" s="266"/>
      <c r="AC169" s="266"/>
      <c r="AD169" s="266"/>
      <c r="AE169" s="266"/>
      <c r="AF169" s="266"/>
      <c r="AG169" s="266"/>
      <c r="AH169" s="266"/>
      <c r="AI169" s="266"/>
      <c r="AJ169" s="267">
        <v>0</v>
      </c>
      <c r="AU169" s="238">
        <v>1.7523400000000001E-2</v>
      </c>
      <c r="BF169" s="238">
        <v>0</v>
      </c>
      <c r="BQ169" s="195">
        <f t="shared" si="52"/>
        <v>0</v>
      </c>
      <c r="BR169" s="239">
        <v>15</v>
      </c>
      <c r="BS169" s="195">
        <v>12</v>
      </c>
      <c r="BT169" s="195">
        <v>4</v>
      </c>
      <c r="BU169" s="195">
        <v>2</v>
      </c>
      <c r="BV169" s="195">
        <v>7</v>
      </c>
      <c r="BW169" s="195">
        <v>11</v>
      </c>
      <c r="BX169" s="195">
        <v>4</v>
      </c>
      <c r="BY169" s="195">
        <v>8</v>
      </c>
      <c r="BZ169" s="195">
        <v>8</v>
      </c>
      <c r="CA169" s="195">
        <v>6</v>
      </c>
      <c r="CB169" s="238">
        <v>17</v>
      </c>
      <c r="CC169" s="195">
        <v>297</v>
      </c>
      <c r="CD169" s="195">
        <v>229</v>
      </c>
      <c r="CE169" s="195">
        <v>122</v>
      </c>
      <c r="CF169" s="195">
        <v>137</v>
      </c>
      <c r="CG169" s="195">
        <v>136</v>
      </c>
      <c r="CH169" s="195">
        <v>90</v>
      </c>
      <c r="CI169" s="195">
        <v>98</v>
      </c>
      <c r="CJ169" s="195">
        <v>129</v>
      </c>
      <c r="CK169" s="195">
        <v>121</v>
      </c>
      <c r="CL169" s="195">
        <v>88</v>
      </c>
      <c r="CM169" s="238">
        <v>174</v>
      </c>
      <c r="CN169" s="292">
        <f t="shared" ref="CN169:CX184" si="62">IF(CC169,BR169/CC169,0)</f>
        <v>5.0505050505050504E-2</v>
      </c>
      <c r="CO169" s="292">
        <f t="shared" si="62"/>
        <v>5.2401746724890827E-2</v>
      </c>
      <c r="CP169" s="292">
        <f t="shared" si="62"/>
        <v>3.2786885245901641E-2</v>
      </c>
      <c r="CQ169" s="292">
        <f t="shared" si="62"/>
        <v>1.4598540145985401E-2</v>
      </c>
      <c r="CR169" s="292">
        <f t="shared" si="62"/>
        <v>5.1470588235294115E-2</v>
      </c>
      <c r="CS169" s="292">
        <f t="shared" si="62"/>
        <v>0.12222222222222222</v>
      </c>
      <c r="CT169" s="292">
        <f t="shared" si="62"/>
        <v>4.0816326530612242E-2</v>
      </c>
      <c r="CU169" s="292">
        <f t="shared" si="62"/>
        <v>6.2015503875968991E-2</v>
      </c>
      <c r="CV169" s="292">
        <f t="shared" si="62"/>
        <v>6.6115702479338845E-2</v>
      </c>
      <c r="CW169" s="292">
        <f t="shared" si="62"/>
        <v>6.8181818181818177E-2</v>
      </c>
      <c r="CX169" s="292">
        <f t="shared" si="62"/>
        <v>9.7701149425287362E-2</v>
      </c>
      <c r="CY169" s="239"/>
      <c r="DJ169" s="239"/>
      <c r="DU169" s="239"/>
      <c r="EE169" s="238"/>
      <c r="EP169" s="238"/>
      <c r="FA169" s="238"/>
    </row>
    <row r="170" spans="1:158" x14ac:dyDescent="0.2">
      <c r="A170" s="268" t="s">
        <v>3350</v>
      </c>
      <c r="B170" s="187" t="s">
        <v>3351</v>
      </c>
      <c r="C170" s="261" t="s">
        <v>279</v>
      </c>
      <c r="D170" s="195">
        <v>0</v>
      </c>
      <c r="E170" s="195">
        <v>1</v>
      </c>
      <c r="F170" s="195">
        <v>1</v>
      </c>
      <c r="G170" s="195">
        <v>1</v>
      </c>
      <c r="H170" s="195">
        <v>1</v>
      </c>
      <c r="I170" s="195">
        <v>1</v>
      </c>
      <c r="J170" s="195">
        <v>1</v>
      </c>
      <c r="K170" s="195">
        <v>1</v>
      </c>
      <c r="L170" s="195">
        <v>1</v>
      </c>
      <c r="M170" s="195">
        <v>1</v>
      </c>
      <c r="N170" s="238">
        <v>0</v>
      </c>
      <c r="O170" s="195">
        <v>0</v>
      </c>
      <c r="P170" s="195">
        <v>1</v>
      </c>
      <c r="Q170" s="195">
        <v>1</v>
      </c>
      <c r="R170" s="195">
        <v>1</v>
      </c>
      <c r="S170" s="195">
        <v>1</v>
      </c>
      <c r="T170" s="195">
        <v>1</v>
      </c>
      <c r="U170" s="195">
        <v>1</v>
      </c>
      <c r="V170" s="195">
        <v>1</v>
      </c>
      <c r="W170" s="195">
        <v>1</v>
      </c>
      <c r="X170" s="195">
        <v>1</v>
      </c>
      <c r="Y170" s="238">
        <v>1</v>
      </c>
      <c r="Z170" s="266">
        <v>0</v>
      </c>
      <c r="AA170" s="266">
        <v>1</v>
      </c>
      <c r="AB170" s="266">
        <v>1</v>
      </c>
      <c r="AC170" s="266">
        <v>1</v>
      </c>
      <c r="AD170" s="266">
        <v>1</v>
      </c>
      <c r="AE170" s="266">
        <v>1</v>
      </c>
      <c r="AF170" s="266">
        <v>1</v>
      </c>
      <c r="AG170" s="266">
        <v>1</v>
      </c>
      <c r="AH170" s="266">
        <v>1</v>
      </c>
      <c r="AI170" s="266">
        <v>1</v>
      </c>
      <c r="AJ170" s="267">
        <v>0</v>
      </c>
      <c r="AK170" s="195">
        <v>2.5006799999999999E-2</v>
      </c>
      <c r="AL170" s="195">
        <v>2.4590999999999998E-2</v>
      </c>
      <c r="AM170" s="195">
        <v>2.5501200000000002E-2</v>
      </c>
      <c r="AN170" s="195">
        <v>2.5867999999999999E-2</v>
      </c>
      <c r="AO170" s="195">
        <v>2.5082199999999999E-2</v>
      </c>
      <c r="AP170" s="195">
        <v>2.58999E-2</v>
      </c>
      <c r="AQ170" s="195">
        <v>2.59654E-2</v>
      </c>
      <c r="AR170" s="195">
        <v>2.5739000000000001E-2</v>
      </c>
      <c r="AS170" s="195">
        <v>2.61681E-2</v>
      </c>
      <c r="AT170" s="195">
        <v>2.97906E-2</v>
      </c>
      <c r="AU170" s="238">
        <v>3.3216299999999997E-2</v>
      </c>
      <c r="AV170" s="195">
        <v>0</v>
      </c>
      <c r="AW170" s="195">
        <v>0</v>
      </c>
      <c r="AX170" s="195">
        <v>0</v>
      </c>
      <c r="AY170" s="195">
        <v>0</v>
      </c>
      <c r="AZ170" s="195">
        <v>0</v>
      </c>
      <c r="BA170" s="195">
        <v>0</v>
      </c>
      <c r="BB170" s="195">
        <v>2</v>
      </c>
      <c r="BC170" s="195">
        <v>0</v>
      </c>
      <c r="BD170" s="195">
        <v>0</v>
      </c>
      <c r="BE170" s="195">
        <v>5</v>
      </c>
      <c r="BF170" s="238">
        <v>4</v>
      </c>
      <c r="BG170" s="195">
        <f t="shared" si="54"/>
        <v>0</v>
      </c>
      <c r="BH170" s="195">
        <f t="shared" si="55"/>
        <v>0</v>
      </c>
      <c r="BI170" s="195">
        <f t="shared" si="56"/>
        <v>0</v>
      </c>
      <c r="BJ170" s="195">
        <f t="shared" si="57"/>
        <v>0</v>
      </c>
      <c r="BK170" s="195">
        <f t="shared" si="58"/>
        <v>0</v>
      </c>
      <c r="BL170" s="195">
        <f t="shared" si="59"/>
        <v>0</v>
      </c>
      <c r="BM170" s="195">
        <f t="shared" si="60"/>
        <v>1</v>
      </c>
      <c r="BN170" s="195">
        <f t="shared" si="51"/>
        <v>0</v>
      </c>
      <c r="BO170" s="195">
        <f t="shared" si="53"/>
        <v>0</v>
      </c>
      <c r="BP170" s="195">
        <f t="shared" si="61"/>
        <v>1</v>
      </c>
      <c r="BQ170" s="195">
        <f t="shared" si="52"/>
        <v>1</v>
      </c>
      <c r="BR170" s="239">
        <v>309</v>
      </c>
      <c r="BS170" s="195">
        <v>255</v>
      </c>
      <c r="BT170" s="195">
        <v>360</v>
      </c>
      <c r="BU170" s="195">
        <v>339</v>
      </c>
      <c r="BV170" s="195">
        <v>484</v>
      </c>
      <c r="BW170" s="195">
        <v>340</v>
      </c>
      <c r="BX170" s="195">
        <v>507</v>
      </c>
      <c r="BY170" s="195">
        <v>386</v>
      </c>
      <c r="BZ170" s="195">
        <v>451</v>
      </c>
      <c r="CA170" s="195">
        <v>388</v>
      </c>
      <c r="CB170" s="238">
        <v>392</v>
      </c>
      <c r="CC170" s="195">
        <v>1133</v>
      </c>
      <c r="CD170" s="195">
        <v>1127</v>
      </c>
      <c r="CE170" s="195">
        <v>1313</v>
      </c>
      <c r="CF170" s="195">
        <v>1189</v>
      </c>
      <c r="CG170" s="195">
        <v>1322</v>
      </c>
      <c r="CH170" s="195">
        <v>1056</v>
      </c>
      <c r="CI170" s="195">
        <v>1284</v>
      </c>
      <c r="CJ170" s="195">
        <v>1197</v>
      </c>
      <c r="CK170" s="195">
        <v>1210</v>
      </c>
      <c r="CL170" s="195">
        <v>934</v>
      </c>
      <c r="CM170" s="238">
        <v>1022</v>
      </c>
      <c r="CN170" s="292">
        <f t="shared" si="62"/>
        <v>0.27272727272727271</v>
      </c>
      <c r="CO170" s="292">
        <f t="shared" si="62"/>
        <v>0.22626441881100265</v>
      </c>
      <c r="CP170" s="292">
        <f t="shared" si="62"/>
        <v>0.27418126428027417</v>
      </c>
      <c r="CQ170" s="292">
        <f t="shared" si="62"/>
        <v>0.28511354079058032</v>
      </c>
      <c r="CR170" s="292">
        <f t="shared" si="62"/>
        <v>0.36611195158850229</v>
      </c>
      <c r="CS170" s="292">
        <f t="shared" si="62"/>
        <v>0.32196969696969696</v>
      </c>
      <c r="CT170" s="292">
        <f t="shared" si="62"/>
        <v>0.39485981308411217</v>
      </c>
      <c r="CU170" s="292">
        <f t="shared" si="62"/>
        <v>0.32247284878863824</v>
      </c>
      <c r="CV170" s="292">
        <f t="shared" si="62"/>
        <v>0.37272727272727274</v>
      </c>
      <c r="CW170" s="292">
        <f t="shared" si="62"/>
        <v>0.41541755888650966</v>
      </c>
      <c r="CX170" s="292">
        <f t="shared" si="62"/>
        <v>0.38356164383561642</v>
      </c>
      <c r="CY170" s="239"/>
      <c r="CZ170" s="195">
        <v>1</v>
      </c>
      <c r="DA170" s="195">
        <v>1</v>
      </c>
      <c r="DB170" s="195">
        <v>1</v>
      </c>
      <c r="DC170" s="195">
        <v>1</v>
      </c>
      <c r="DD170" s="195">
        <v>1</v>
      </c>
      <c r="DE170" s="195">
        <v>1</v>
      </c>
      <c r="DF170" s="195">
        <v>1</v>
      </c>
      <c r="DG170" s="195">
        <v>1</v>
      </c>
      <c r="DH170" s="195">
        <v>1</v>
      </c>
      <c r="DJ170" s="239"/>
      <c r="DK170" s="195">
        <v>1</v>
      </c>
      <c r="DL170" s="195">
        <v>1</v>
      </c>
      <c r="DM170" s="195">
        <v>1</v>
      </c>
      <c r="DN170" s="195">
        <v>1</v>
      </c>
      <c r="DO170" s="195">
        <v>1</v>
      </c>
      <c r="DP170" s="195">
        <v>1</v>
      </c>
      <c r="DQ170" s="195">
        <v>1</v>
      </c>
      <c r="DR170" s="195">
        <v>1</v>
      </c>
      <c r="DS170" s="195">
        <v>1</v>
      </c>
      <c r="DU170" s="239"/>
      <c r="DV170" s="195">
        <v>1</v>
      </c>
      <c r="DW170" s="195">
        <v>1</v>
      </c>
      <c r="DX170" s="195">
        <v>1</v>
      </c>
      <c r="DY170" s="195">
        <v>1</v>
      </c>
      <c r="DZ170" s="195">
        <v>1</v>
      </c>
      <c r="EA170" s="195">
        <v>1</v>
      </c>
      <c r="EB170" s="195">
        <v>1</v>
      </c>
      <c r="EC170" s="195">
        <v>1</v>
      </c>
      <c r="ED170" s="195">
        <v>1</v>
      </c>
      <c r="EE170" s="238"/>
      <c r="EO170" s="195">
        <v>9.2445100000000002E-2</v>
      </c>
      <c r="EP170" s="238"/>
      <c r="EZ170" s="195">
        <v>9</v>
      </c>
      <c r="FA170" s="238"/>
      <c r="FB170" s="195" t="s">
        <v>4072</v>
      </c>
    </row>
    <row r="171" spans="1:158" x14ac:dyDescent="0.2">
      <c r="A171" s="268" t="s">
        <v>3338</v>
      </c>
      <c r="B171" s="187" t="s">
        <v>3339</v>
      </c>
      <c r="C171" s="261" t="s">
        <v>279</v>
      </c>
      <c r="D171" s="195">
        <v>0</v>
      </c>
      <c r="E171" s="195">
        <v>0</v>
      </c>
      <c r="F171" s="195">
        <v>0</v>
      </c>
      <c r="G171" s="195">
        <v>0</v>
      </c>
      <c r="H171" s="195">
        <v>0</v>
      </c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238">
        <v>1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5">
        <v>0</v>
      </c>
      <c r="Y171" s="238">
        <v>0</v>
      </c>
      <c r="Z171" s="266">
        <v>0</v>
      </c>
      <c r="AA171" s="266">
        <v>0</v>
      </c>
      <c r="AB171" s="266">
        <v>0</v>
      </c>
      <c r="AC171" s="266">
        <v>0</v>
      </c>
      <c r="AD171" s="266">
        <v>0</v>
      </c>
      <c r="AE171" s="266">
        <v>0</v>
      </c>
      <c r="AF171" s="266">
        <v>0</v>
      </c>
      <c r="AG171" s="266">
        <v>0</v>
      </c>
      <c r="AH171" s="266">
        <v>0</v>
      </c>
      <c r="AI171" s="266">
        <v>0</v>
      </c>
      <c r="AJ171" s="267">
        <v>1</v>
      </c>
      <c r="AK171" s="195">
        <v>2.0054599999999999E-2</v>
      </c>
      <c r="AL171" s="195">
        <v>2.6212900000000001E-2</v>
      </c>
      <c r="AM171" s="195">
        <v>2.4802999999999999E-2</v>
      </c>
      <c r="AN171" s="195">
        <v>2.5106699999999999E-2</v>
      </c>
      <c r="AO171" s="195">
        <v>2.5289699999999998E-2</v>
      </c>
      <c r="AP171" s="195">
        <v>2.3815300000000001E-2</v>
      </c>
      <c r="AQ171" s="195">
        <v>2.4257399999999998E-2</v>
      </c>
      <c r="AR171" s="195">
        <v>2.5245099999999999E-2</v>
      </c>
      <c r="AS171" s="195">
        <v>2.55389E-2</v>
      </c>
      <c r="AT171" s="195">
        <v>2.4397200000000001E-2</v>
      </c>
      <c r="AU171" s="238">
        <v>2.7200800000000001E-2</v>
      </c>
      <c r="AV171" s="195">
        <v>1</v>
      </c>
      <c r="AW171" s="195">
        <v>1</v>
      </c>
      <c r="AX171" s="195">
        <v>1</v>
      </c>
      <c r="AY171" s="195">
        <v>1</v>
      </c>
      <c r="AZ171" s="195">
        <v>1</v>
      </c>
      <c r="BA171" s="195">
        <v>1</v>
      </c>
      <c r="BB171" s="195">
        <v>1</v>
      </c>
      <c r="BC171" s="195">
        <v>1</v>
      </c>
      <c r="BD171" s="195">
        <v>2</v>
      </c>
      <c r="BE171" s="195">
        <v>2</v>
      </c>
      <c r="BF171" s="238">
        <v>3</v>
      </c>
      <c r="BG171" s="195">
        <f t="shared" si="54"/>
        <v>1</v>
      </c>
      <c r="BH171" s="195">
        <f t="shared" si="55"/>
        <v>1</v>
      </c>
      <c r="BI171" s="195">
        <f t="shared" si="56"/>
        <v>1</v>
      </c>
      <c r="BJ171" s="195">
        <f t="shared" si="57"/>
        <v>1</v>
      </c>
      <c r="BK171" s="195">
        <f t="shared" si="58"/>
        <v>1</v>
      </c>
      <c r="BL171" s="195">
        <f t="shared" si="59"/>
        <v>1</v>
      </c>
      <c r="BM171" s="195">
        <f t="shared" si="60"/>
        <v>1</v>
      </c>
      <c r="BN171" s="195">
        <f t="shared" si="51"/>
        <v>1</v>
      </c>
      <c r="BO171" s="195">
        <f t="shared" si="53"/>
        <v>1</v>
      </c>
      <c r="BP171" s="195">
        <f t="shared" si="61"/>
        <v>1</v>
      </c>
      <c r="BQ171" s="195">
        <f t="shared" si="52"/>
        <v>1</v>
      </c>
      <c r="BR171" s="239">
        <v>459</v>
      </c>
      <c r="BS171" s="195">
        <v>407</v>
      </c>
      <c r="BT171" s="195">
        <v>388</v>
      </c>
      <c r="BU171" s="195">
        <v>290</v>
      </c>
      <c r="BV171" s="195">
        <v>394</v>
      </c>
      <c r="BW171" s="195">
        <v>390</v>
      </c>
      <c r="BX171" s="195">
        <v>352</v>
      </c>
      <c r="BY171" s="195">
        <v>303</v>
      </c>
      <c r="BZ171" s="195">
        <v>284</v>
      </c>
      <c r="CA171" s="195">
        <v>212</v>
      </c>
      <c r="CB171" s="238">
        <v>247</v>
      </c>
      <c r="CC171" s="195">
        <v>1316</v>
      </c>
      <c r="CD171" s="195">
        <v>1372</v>
      </c>
      <c r="CE171" s="195">
        <v>1299</v>
      </c>
      <c r="CF171" s="195">
        <v>1119</v>
      </c>
      <c r="CG171" s="195">
        <v>1162</v>
      </c>
      <c r="CH171" s="195">
        <v>1185</v>
      </c>
      <c r="CI171" s="195">
        <v>1245</v>
      </c>
      <c r="CJ171" s="195">
        <v>1028</v>
      </c>
      <c r="CK171" s="195">
        <v>878</v>
      </c>
      <c r="CL171" s="195">
        <v>855</v>
      </c>
      <c r="CM171" s="238">
        <v>751</v>
      </c>
      <c r="CN171" s="292">
        <f t="shared" si="62"/>
        <v>0.34878419452887538</v>
      </c>
      <c r="CO171" s="292">
        <f t="shared" si="62"/>
        <v>0.29664723032069973</v>
      </c>
      <c r="CP171" s="292">
        <f t="shared" si="62"/>
        <v>0.29869130100076985</v>
      </c>
      <c r="CQ171" s="292">
        <f t="shared" si="62"/>
        <v>0.25915996425379806</v>
      </c>
      <c r="CR171" s="292">
        <f t="shared" si="62"/>
        <v>0.33907056798623064</v>
      </c>
      <c r="CS171" s="292">
        <f t="shared" si="62"/>
        <v>0.32911392405063289</v>
      </c>
      <c r="CT171" s="292">
        <f t="shared" si="62"/>
        <v>0.28273092369477909</v>
      </c>
      <c r="CU171" s="292">
        <f t="shared" si="62"/>
        <v>0.29474708171206226</v>
      </c>
      <c r="CV171" s="292">
        <f t="shared" si="62"/>
        <v>0.32346241457858771</v>
      </c>
      <c r="CW171" s="292">
        <f t="shared" si="62"/>
        <v>0.24795321637426901</v>
      </c>
      <c r="CX171" s="292">
        <f t="shared" si="62"/>
        <v>0.32889480692410122</v>
      </c>
      <c r="CY171" s="239"/>
      <c r="DI171" s="195">
        <v>1</v>
      </c>
      <c r="DJ171" s="239"/>
      <c r="DT171" s="195">
        <v>1</v>
      </c>
      <c r="DU171" s="239"/>
      <c r="EE171" s="238">
        <v>1</v>
      </c>
      <c r="EP171" s="238">
        <v>8.0702200000000002E-2</v>
      </c>
      <c r="FA171" s="238">
        <v>12</v>
      </c>
      <c r="FB171" s="195" t="s">
        <v>4073</v>
      </c>
    </row>
    <row r="172" spans="1:158" x14ac:dyDescent="0.2">
      <c r="A172" s="260" t="s">
        <v>3853</v>
      </c>
      <c r="B172" s="192" t="s">
        <v>3854</v>
      </c>
      <c r="C172" s="261" t="s">
        <v>279</v>
      </c>
      <c r="F172" s="195">
        <v>0</v>
      </c>
      <c r="G172" s="195">
        <v>0</v>
      </c>
      <c r="H172" s="195">
        <v>0</v>
      </c>
      <c r="I172" s="195">
        <v>0</v>
      </c>
      <c r="J172" s="195">
        <v>0</v>
      </c>
      <c r="K172" s="195">
        <v>0</v>
      </c>
      <c r="L172" s="195">
        <v>0</v>
      </c>
      <c r="M172" s="195">
        <v>0</v>
      </c>
      <c r="N172" s="238">
        <v>0</v>
      </c>
      <c r="Q172" s="195">
        <v>0</v>
      </c>
      <c r="R172" s="195">
        <v>0</v>
      </c>
      <c r="S172" s="195">
        <v>0</v>
      </c>
      <c r="T172" s="195">
        <v>0</v>
      </c>
      <c r="U172" s="195">
        <v>0</v>
      </c>
      <c r="V172" s="195">
        <v>0</v>
      </c>
      <c r="W172" s="195">
        <v>0</v>
      </c>
      <c r="X172" s="195">
        <v>0</v>
      </c>
      <c r="Y172" s="238">
        <v>0</v>
      </c>
      <c r="Z172" s="266"/>
      <c r="AA172" s="266"/>
      <c r="AB172" s="266">
        <v>0</v>
      </c>
      <c r="AC172" s="266">
        <v>0</v>
      </c>
      <c r="AD172" s="266">
        <v>0</v>
      </c>
      <c r="AE172" s="266">
        <v>0</v>
      </c>
      <c r="AF172" s="266">
        <v>0</v>
      </c>
      <c r="AG172" s="266">
        <v>0</v>
      </c>
      <c r="AH172" s="266">
        <v>0</v>
      </c>
      <c r="AI172" s="266">
        <v>0</v>
      </c>
      <c r="AJ172" s="267">
        <v>0</v>
      </c>
      <c r="AK172" s="195">
        <v>1.8677599999999999E-2</v>
      </c>
      <c r="AL172" s="195">
        <v>1.98137E-2</v>
      </c>
      <c r="AM172" s="195">
        <v>1.99937E-2</v>
      </c>
      <c r="AN172" s="195">
        <v>2.07181E-2</v>
      </c>
      <c r="AO172" s="195">
        <v>1.9432100000000001E-2</v>
      </c>
      <c r="AP172" s="195">
        <v>1.9194900000000001E-2</v>
      </c>
      <c r="AQ172" s="195">
        <v>1.8114499999999999E-2</v>
      </c>
      <c r="AR172" s="195">
        <v>1.9449999999999999E-2</v>
      </c>
      <c r="AS172" s="195">
        <v>1.91681E-2</v>
      </c>
      <c r="AT172" s="195">
        <v>2.5689199999999999E-2</v>
      </c>
      <c r="AU172" s="238">
        <v>2.8915699999999999E-2</v>
      </c>
      <c r="AV172" s="195">
        <v>0</v>
      </c>
      <c r="AW172" s="195">
        <v>0</v>
      </c>
      <c r="AX172" s="195">
        <v>0</v>
      </c>
      <c r="AY172" s="195">
        <v>0</v>
      </c>
      <c r="AZ172" s="195">
        <v>0</v>
      </c>
      <c r="BA172" s="195">
        <v>0</v>
      </c>
      <c r="BB172" s="195">
        <v>0</v>
      </c>
      <c r="BC172" s="195">
        <v>0</v>
      </c>
      <c r="BD172" s="195">
        <v>0</v>
      </c>
      <c r="BE172" s="195">
        <v>0</v>
      </c>
      <c r="BF172" s="238">
        <v>0</v>
      </c>
      <c r="BG172" s="195">
        <f t="shared" si="54"/>
        <v>0</v>
      </c>
      <c r="BH172" s="195">
        <f t="shared" si="55"/>
        <v>0</v>
      </c>
      <c r="BI172" s="195">
        <f t="shared" si="56"/>
        <v>0</v>
      </c>
      <c r="BJ172" s="195">
        <f t="shared" si="57"/>
        <v>0</v>
      </c>
      <c r="BK172" s="195">
        <f t="shared" si="58"/>
        <v>0</v>
      </c>
      <c r="BL172" s="195">
        <f t="shared" si="59"/>
        <v>0</v>
      </c>
      <c r="BM172" s="195">
        <f t="shared" si="60"/>
        <v>0</v>
      </c>
      <c r="BN172" s="195">
        <f t="shared" si="51"/>
        <v>0</v>
      </c>
      <c r="BO172" s="195">
        <f t="shared" si="53"/>
        <v>0</v>
      </c>
      <c r="BP172" s="195">
        <f t="shared" si="61"/>
        <v>0</v>
      </c>
      <c r="BQ172" s="195">
        <f t="shared" si="52"/>
        <v>0</v>
      </c>
      <c r="BR172" s="239">
        <v>49</v>
      </c>
      <c r="BS172" s="195">
        <v>46</v>
      </c>
      <c r="BT172" s="195">
        <v>48</v>
      </c>
      <c r="BU172" s="195">
        <v>95</v>
      </c>
      <c r="BV172" s="195">
        <v>79</v>
      </c>
      <c r="BW172" s="195">
        <v>22</v>
      </c>
      <c r="BX172" s="195">
        <v>25</v>
      </c>
      <c r="BY172" s="195">
        <v>40</v>
      </c>
      <c r="BZ172" s="195">
        <v>18</v>
      </c>
      <c r="CA172" s="195">
        <v>26</v>
      </c>
      <c r="CB172" s="238">
        <v>23</v>
      </c>
      <c r="CC172" s="195">
        <v>338</v>
      </c>
      <c r="CD172" s="195">
        <v>269</v>
      </c>
      <c r="CE172" s="195">
        <v>250</v>
      </c>
      <c r="CF172" s="195">
        <v>470</v>
      </c>
      <c r="CG172" s="195">
        <v>340</v>
      </c>
      <c r="CH172" s="195">
        <v>233</v>
      </c>
      <c r="CI172" s="195">
        <v>251</v>
      </c>
      <c r="CJ172" s="195">
        <v>235</v>
      </c>
      <c r="CK172" s="195">
        <v>141</v>
      </c>
      <c r="CL172" s="195">
        <v>204</v>
      </c>
      <c r="CM172" s="238">
        <v>122</v>
      </c>
      <c r="CN172" s="292">
        <f t="shared" si="62"/>
        <v>0.14497041420118342</v>
      </c>
      <c r="CO172" s="292">
        <f t="shared" si="62"/>
        <v>0.17100371747211895</v>
      </c>
      <c r="CP172" s="292">
        <f t="shared" si="62"/>
        <v>0.192</v>
      </c>
      <c r="CQ172" s="292">
        <f t="shared" si="62"/>
        <v>0.20212765957446807</v>
      </c>
      <c r="CR172" s="292">
        <f t="shared" si="62"/>
        <v>0.2323529411764706</v>
      </c>
      <c r="CS172" s="292">
        <f t="shared" si="62"/>
        <v>9.4420600858369105E-2</v>
      </c>
      <c r="CT172" s="292">
        <f t="shared" si="62"/>
        <v>9.9601593625498003E-2</v>
      </c>
      <c r="CU172" s="292">
        <f t="shared" si="62"/>
        <v>0.1702127659574468</v>
      </c>
      <c r="CV172" s="292">
        <f t="shared" si="62"/>
        <v>0.1276595744680851</v>
      </c>
      <c r="CW172" s="292">
        <f t="shared" si="62"/>
        <v>0.12745098039215685</v>
      </c>
      <c r="CX172" s="292">
        <f t="shared" si="62"/>
        <v>0.18852459016393441</v>
      </c>
      <c r="CY172" s="239"/>
      <c r="DJ172" s="239"/>
      <c r="DU172" s="239"/>
      <c r="EE172" s="238"/>
      <c r="EP172" s="238"/>
      <c r="FA172" s="238"/>
      <c r="FB172" s="195" t="s">
        <v>4048</v>
      </c>
    </row>
    <row r="173" spans="1:158" x14ac:dyDescent="0.2">
      <c r="A173" s="260" t="s">
        <v>3859</v>
      </c>
      <c r="B173" s="192" t="s">
        <v>3860</v>
      </c>
      <c r="C173" s="261" t="s">
        <v>279</v>
      </c>
      <c r="L173" s="195">
        <v>1</v>
      </c>
      <c r="M173" s="195">
        <v>1</v>
      </c>
      <c r="N173" s="238">
        <v>1</v>
      </c>
      <c r="W173" s="195">
        <v>1</v>
      </c>
      <c r="X173" s="195">
        <v>1</v>
      </c>
      <c r="Y173" s="238">
        <v>1</v>
      </c>
      <c r="Z173" s="266"/>
      <c r="AA173" s="266"/>
      <c r="AB173" s="266"/>
      <c r="AC173" s="266"/>
      <c r="AD173" s="266"/>
      <c r="AE173" s="266"/>
      <c r="AF173" s="266"/>
      <c r="AG173" s="266"/>
      <c r="AH173" s="266">
        <v>1</v>
      </c>
      <c r="AI173" s="266">
        <v>1</v>
      </c>
      <c r="AJ173" s="267">
        <v>1</v>
      </c>
      <c r="AS173" s="195">
        <v>2.3375099999999999E-2</v>
      </c>
      <c r="AT173" s="195">
        <v>2.6342299999999999E-2</v>
      </c>
      <c r="AU173" s="238">
        <v>2.50914E-2</v>
      </c>
      <c r="BD173" s="195">
        <v>2</v>
      </c>
      <c r="BE173" s="195">
        <v>4</v>
      </c>
      <c r="BF173" s="238">
        <v>3</v>
      </c>
      <c r="BO173" s="195">
        <f t="shared" si="53"/>
        <v>1</v>
      </c>
      <c r="BP173" s="195">
        <f t="shared" si="61"/>
        <v>1</v>
      </c>
      <c r="BQ173" s="195">
        <f t="shared" si="52"/>
        <v>1</v>
      </c>
      <c r="BR173" s="239">
        <v>50</v>
      </c>
      <c r="BS173" s="195">
        <v>24</v>
      </c>
      <c r="BT173" s="195">
        <v>58</v>
      </c>
      <c r="BU173" s="195">
        <v>34</v>
      </c>
      <c r="BV173" s="195">
        <v>51</v>
      </c>
      <c r="BW173" s="195">
        <v>63</v>
      </c>
      <c r="BX173" s="195">
        <v>36</v>
      </c>
      <c r="BY173" s="195">
        <v>41</v>
      </c>
      <c r="BZ173" s="195">
        <v>43</v>
      </c>
      <c r="CA173" s="195">
        <v>34</v>
      </c>
      <c r="CB173" s="238">
        <v>42</v>
      </c>
      <c r="CC173" s="195">
        <v>304</v>
      </c>
      <c r="CD173" s="195">
        <v>253</v>
      </c>
      <c r="CE173" s="195">
        <v>268</v>
      </c>
      <c r="CF173" s="195">
        <v>253</v>
      </c>
      <c r="CG173" s="195">
        <v>227</v>
      </c>
      <c r="CH173" s="195">
        <v>315</v>
      </c>
      <c r="CI173" s="195">
        <v>261</v>
      </c>
      <c r="CJ173" s="195">
        <v>210</v>
      </c>
      <c r="CK173" s="195">
        <v>247</v>
      </c>
      <c r="CL173" s="195">
        <v>225</v>
      </c>
      <c r="CM173" s="238">
        <v>242</v>
      </c>
      <c r="CN173" s="292">
        <f t="shared" si="62"/>
        <v>0.16447368421052633</v>
      </c>
      <c r="CO173" s="292">
        <f t="shared" si="62"/>
        <v>9.4861660079051377E-2</v>
      </c>
      <c r="CP173" s="292">
        <f t="shared" si="62"/>
        <v>0.21641791044776118</v>
      </c>
      <c r="CQ173" s="292">
        <f t="shared" si="62"/>
        <v>0.13438735177865613</v>
      </c>
      <c r="CR173" s="292">
        <f t="shared" si="62"/>
        <v>0.22466960352422907</v>
      </c>
      <c r="CS173" s="292">
        <f t="shared" si="62"/>
        <v>0.2</v>
      </c>
      <c r="CT173" s="292">
        <f t="shared" si="62"/>
        <v>0.13793103448275862</v>
      </c>
      <c r="CU173" s="292">
        <f t="shared" si="62"/>
        <v>0.19523809523809524</v>
      </c>
      <c r="CV173" s="292">
        <f t="shared" si="62"/>
        <v>0.17408906882591094</v>
      </c>
      <c r="CW173" s="292">
        <f t="shared" si="62"/>
        <v>0.15111111111111111</v>
      </c>
      <c r="CX173" s="292">
        <f t="shared" si="62"/>
        <v>0.17355371900826447</v>
      </c>
      <c r="CY173" s="239"/>
      <c r="DG173" s="195">
        <v>1</v>
      </c>
      <c r="DH173" s="195">
        <v>1</v>
      </c>
      <c r="DI173" s="195">
        <v>1</v>
      </c>
      <c r="DJ173" s="239"/>
      <c r="DR173" s="195">
        <v>1</v>
      </c>
      <c r="DS173" s="195">
        <v>1</v>
      </c>
      <c r="DT173" s="195">
        <v>1</v>
      </c>
      <c r="DU173" s="239"/>
      <c r="EC173" s="195">
        <v>1</v>
      </c>
      <c r="ED173" s="195">
        <v>1</v>
      </c>
      <c r="EE173" s="238">
        <v>1</v>
      </c>
      <c r="EP173" s="238"/>
      <c r="FA173" s="238"/>
      <c r="FB173" s="195" t="s">
        <v>4074</v>
      </c>
    </row>
    <row r="174" spans="1:158" x14ac:dyDescent="0.2">
      <c r="A174" s="260" t="s">
        <v>3861</v>
      </c>
      <c r="B174" s="192" t="s">
        <v>3862</v>
      </c>
      <c r="C174" s="261" t="s">
        <v>279</v>
      </c>
      <c r="G174" s="195">
        <v>0</v>
      </c>
      <c r="H174" s="195">
        <v>0</v>
      </c>
      <c r="I174" s="195">
        <v>0</v>
      </c>
      <c r="J174" s="195">
        <v>0</v>
      </c>
      <c r="K174" s="195">
        <v>0</v>
      </c>
      <c r="L174" s="195">
        <v>0</v>
      </c>
      <c r="M174" s="195">
        <v>0</v>
      </c>
      <c r="N174" s="238">
        <v>0</v>
      </c>
      <c r="R174" s="195">
        <v>0</v>
      </c>
      <c r="S174" s="195">
        <v>0</v>
      </c>
      <c r="T174" s="195">
        <v>0</v>
      </c>
      <c r="U174" s="195">
        <v>0</v>
      </c>
      <c r="V174" s="195">
        <v>0</v>
      </c>
      <c r="W174" s="195">
        <v>0</v>
      </c>
      <c r="X174" s="195">
        <v>0</v>
      </c>
      <c r="Y174" s="238">
        <v>0</v>
      </c>
      <c r="Z174" s="266"/>
      <c r="AA174" s="266"/>
      <c r="AB174" s="266"/>
      <c r="AC174" s="266">
        <v>0</v>
      </c>
      <c r="AD174" s="266">
        <v>0</v>
      </c>
      <c r="AE174" s="266">
        <v>0</v>
      </c>
      <c r="AF174" s="266">
        <v>0</v>
      </c>
      <c r="AG174" s="266">
        <v>0</v>
      </c>
      <c r="AH174" s="266">
        <v>0</v>
      </c>
      <c r="AI174" s="266">
        <v>0</v>
      </c>
      <c r="AJ174" s="267">
        <v>0</v>
      </c>
      <c r="AN174" s="195">
        <v>1.9337699999999999E-2</v>
      </c>
      <c r="AO174" s="195">
        <v>2.0080000000000001E-2</v>
      </c>
      <c r="AP174" s="195">
        <v>2.4643700000000001E-2</v>
      </c>
      <c r="AQ174" s="195">
        <v>2.71116E-2</v>
      </c>
      <c r="AR174" s="195">
        <v>2.6771699999999999E-2</v>
      </c>
      <c r="AS174" s="195">
        <v>2.1638299999999999E-2</v>
      </c>
      <c r="AT174" s="195">
        <v>2.1552499999999999E-2</v>
      </c>
      <c r="AU174" s="238">
        <v>2.2206199999999999E-2</v>
      </c>
      <c r="AY174" s="195">
        <v>0</v>
      </c>
      <c r="AZ174" s="195">
        <v>0</v>
      </c>
      <c r="BA174" s="195">
        <v>0</v>
      </c>
      <c r="BB174" s="195">
        <v>0</v>
      </c>
      <c r="BC174" s="195">
        <v>2</v>
      </c>
      <c r="BD174" s="195">
        <v>1</v>
      </c>
      <c r="BE174" s="195">
        <v>1</v>
      </c>
      <c r="BF174" s="238">
        <v>1</v>
      </c>
      <c r="BJ174" s="195">
        <f t="shared" si="57"/>
        <v>0</v>
      </c>
      <c r="BK174" s="195">
        <f t="shared" si="58"/>
        <v>0</v>
      </c>
      <c r="BL174" s="195">
        <f t="shared" si="59"/>
        <v>0</v>
      </c>
      <c r="BM174" s="195">
        <f t="shared" si="60"/>
        <v>0</v>
      </c>
      <c r="BN174" s="195">
        <f t="shared" si="51"/>
        <v>1</v>
      </c>
      <c r="BO174" s="195">
        <f t="shared" si="53"/>
        <v>1</v>
      </c>
      <c r="BP174" s="195">
        <f t="shared" si="61"/>
        <v>1</v>
      </c>
      <c r="BQ174" s="195">
        <f t="shared" si="52"/>
        <v>1</v>
      </c>
      <c r="BR174" s="239">
        <v>0</v>
      </c>
      <c r="BS174" s="195">
        <v>0</v>
      </c>
      <c r="BT174" s="195">
        <v>0</v>
      </c>
      <c r="BU174" s="195">
        <v>0</v>
      </c>
      <c r="BV174" s="195">
        <v>0</v>
      </c>
      <c r="BW174" s="195">
        <v>5</v>
      </c>
      <c r="BX174" s="195">
        <v>6</v>
      </c>
      <c r="BY174" s="195">
        <v>6</v>
      </c>
      <c r="BZ174" s="195">
        <v>69</v>
      </c>
      <c r="CA174" s="195">
        <v>53</v>
      </c>
      <c r="CB174" s="238">
        <v>362</v>
      </c>
      <c r="CC174" s="195">
        <v>0</v>
      </c>
      <c r="CD174" s="195">
        <v>0</v>
      </c>
      <c r="CE174" s="195">
        <v>0</v>
      </c>
      <c r="CF174" s="195">
        <v>4</v>
      </c>
      <c r="CG174" s="195">
        <v>5</v>
      </c>
      <c r="CH174" s="195">
        <v>17</v>
      </c>
      <c r="CI174" s="195">
        <v>43</v>
      </c>
      <c r="CJ174" s="195">
        <v>43</v>
      </c>
      <c r="CK174" s="195">
        <v>121</v>
      </c>
      <c r="CL174" s="195">
        <v>81</v>
      </c>
      <c r="CM174" s="238">
        <v>421</v>
      </c>
      <c r="CN174" s="292">
        <f t="shared" si="62"/>
        <v>0</v>
      </c>
      <c r="CO174" s="292">
        <f t="shared" si="62"/>
        <v>0</v>
      </c>
      <c r="CP174" s="292">
        <f t="shared" si="62"/>
        <v>0</v>
      </c>
      <c r="CQ174" s="292">
        <f t="shared" si="62"/>
        <v>0</v>
      </c>
      <c r="CR174" s="292">
        <f t="shared" si="62"/>
        <v>0</v>
      </c>
      <c r="CS174" s="292">
        <f t="shared" si="62"/>
        <v>0.29411764705882354</v>
      </c>
      <c r="CT174" s="292">
        <f t="shared" si="62"/>
        <v>0.13953488372093023</v>
      </c>
      <c r="CU174" s="292">
        <f t="shared" si="62"/>
        <v>0.13953488372093023</v>
      </c>
      <c r="CV174" s="292">
        <f t="shared" si="62"/>
        <v>0.57024793388429751</v>
      </c>
      <c r="CW174" s="292">
        <f t="shared" si="62"/>
        <v>0.65432098765432101</v>
      </c>
      <c r="CX174" s="292">
        <f t="shared" si="62"/>
        <v>0.85985748218527314</v>
      </c>
      <c r="CY174" s="239"/>
      <c r="DJ174" s="239"/>
      <c r="DU174" s="239"/>
      <c r="EE174" s="238"/>
      <c r="EP174" s="238"/>
      <c r="FA174" s="238"/>
    </row>
    <row r="175" spans="1:158" x14ac:dyDescent="0.2">
      <c r="A175" s="260" t="s">
        <v>3863</v>
      </c>
      <c r="B175" s="192" t="s">
        <v>3864</v>
      </c>
      <c r="C175" s="261" t="s">
        <v>279</v>
      </c>
      <c r="N175" s="238">
        <v>0</v>
      </c>
      <c r="Y175" s="238">
        <v>0</v>
      </c>
      <c r="Z175" s="266"/>
      <c r="AA175" s="266"/>
      <c r="AB175" s="266"/>
      <c r="AC175" s="266"/>
      <c r="AD175" s="266"/>
      <c r="AE175" s="266"/>
      <c r="AF175" s="266"/>
      <c r="AG175" s="266"/>
      <c r="AH175" s="266"/>
      <c r="AI175" s="266"/>
      <c r="AJ175" s="267">
        <v>0</v>
      </c>
      <c r="AU175" s="238">
        <v>3.4784900000000001E-2</v>
      </c>
      <c r="BF175" s="238">
        <v>0</v>
      </c>
      <c r="BQ175" s="195">
        <f t="shared" si="52"/>
        <v>0</v>
      </c>
      <c r="BR175" s="239">
        <v>6</v>
      </c>
      <c r="BS175" s="195">
        <v>6</v>
      </c>
      <c r="BT175" s="195">
        <v>5</v>
      </c>
      <c r="BU175" s="195">
        <v>3</v>
      </c>
      <c r="BV175" s="195">
        <v>1</v>
      </c>
      <c r="BW175" s="195">
        <v>1</v>
      </c>
      <c r="BX175" s="195">
        <v>1</v>
      </c>
      <c r="BY175" s="195">
        <v>6</v>
      </c>
      <c r="BZ175" s="195">
        <v>18</v>
      </c>
      <c r="CA175" s="195">
        <v>17</v>
      </c>
      <c r="CB175" s="238">
        <v>39</v>
      </c>
      <c r="CC175" s="195">
        <v>65</v>
      </c>
      <c r="CD175" s="195">
        <v>38</v>
      </c>
      <c r="CE175" s="195">
        <v>37</v>
      </c>
      <c r="CF175" s="195">
        <v>34</v>
      </c>
      <c r="CG175" s="195">
        <v>73</v>
      </c>
      <c r="CH175" s="195">
        <v>4</v>
      </c>
      <c r="CI175" s="195">
        <v>15</v>
      </c>
      <c r="CJ175" s="195">
        <v>68</v>
      </c>
      <c r="CK175" s="195">
        <v>157</v>
      </c>
      <c r="CL175" s="195">
        <v>145</v>
      </c>
      <c r="CM175" s="238">
        <v>318</v>
      </c>
      <c r="CN175" s="292">
        <f t="shared" si="62"/>
        <v>9.2307692307692313E-2</v>
      </c>
      <c r="CO175" s="292">
        <f t="shared" si="62"/>
        <v>0.15789473684210525</v>
      </c>
      <c r="CP175" s="292">
        <f t="shared" si="62"/>
        <v>0.13513513513513514</v>
      </c>
      <c r="CQ175" s="292">
        <f t="shared" si="62"/>
        <v>8.8235294117647065E-2</v>
      </c>
      <c r="CR175" s="292">
        <f t="shared" si="62"/>
        <v>1.3698630136986301E-2</v>
      </c>
      <c r="CS175" s="292">
        <f t="shared" si="62"/>
        <v>0.25</v>
      </c>
      <c r="CT175" s="292">
        <f t="shared" si="62"/>
        <v>6.6666666666666666E-2</v>
      </c>
      <c r="CU175" s="292">
        <f t="shared" si="62"/>
        <v>8.8235294117647065E-2</v>
      </c>
      <c r="CV175" s="292">
        <f t="shared" si="62"/>
        <v>0.11464968152866242</v>
      </c>
      <c r="CW175" s="292">
        <f t="shared" si="62"/>
        <v>0.11724137931034483</v>
      </c>
      <c r="CX175" s="292">
        <f t="shared" si="62"/>
        <v>0.12264150943396226</v>
      </c>
      <c r="CY175" s="239"/>
      <c r="DJ175" s="239"/>
      <c r="DU175" s="239"/>
      <c r="EE175" s="238"/>
      <c r="EP175" s="238"/>
      <c r="FA175" s="238"/>
    </row>
    <row r="176" spans="1:158" x14ac:dyDescent="0.2">
      <c r="A176" s="268" t="s">
        <v>2443</v>
      </c>
      <c r="B176" s="187" t="s">
        <v>2444</v>
      </c>
      <c r="C176" s="261" t="s">
        <v>365</v>
      </c>
      <c r="K176" s="195">
        <v>0</v>
      </c>
      <c r="L176" s="195">
        <v>0</v>
      </c>
      <c r="M176" s="195">
        <v>0</v>
      </c>
      <c r="N176" s="238">
        <v>0</v>
      </c>
      <c r="V176" s="195">
        <v>0</v>
      </c>
      <c r="W176" s="195">
        <v>0</v>
      </c>
      <c r="X176" s="195">
        <v>0</v>
      </c>
      <c r="Y176" s="238">
        <v>0</v>
      </c>
      <c r="Z176" s="266"/>
      <c r="AA176" s="266"/>
      <c r="AB176" s="266"/>
      <c r="AC176" s="266"/>
      <c r="AD176" s="266"/>
      <c r="AE176" s="266"/>
      <c r="AF176" s="266"/>
      <c r="AG176" s="266">
        <v>0</v>
      </c>
      <c r="AH176" s="266">
        <v>0</v>
      </c>
      <c r="AI176" s="266">
        <v>0</v>
      </c>
      <c r="AJ176" s="267">
        <v>0</v>
      </c>
      <c r="AR176" s="195">
        <v>1.6780300000000001E-2</v>
      </c>
      <c r="AS176" s="195">
        <v>1.6882000000000001E-2</v>
      </c>
      <c r="AT176" s="195">
        <v>1.7910200000000001E-2</v>
      </c>
      <c r="AU176" s="238">
        <v>1.88036E-2</v>
      </c>
      <c r="BC176" s="195">
        <v>0</v>
      </c>
      <c r="BD176" s="195">
        <v>0</v>
      </c>
      <c r="BE176" s="195">
        <v>2</v>
      </c>
      <c r="BF176" s="238">
        <v>2</v>
      </c>
      <c r="BN176" s="195">
        <f t="shared" si="51"/>
        <v>0</v>
      </c>
      <c r="BO176" s="195">
        <f t="shared" si="53"/>
        <v>0</v>
      </c>
      <c r="BP176" s="195">
        <f t="shared" si="61"/>
        <v>1</v>
      </c>
      <c r="BQ176" s="195">
        <f t="shared" si="52"/>
        <v>1</v>
      </c>
      <c r="BR176" s="239">
        <v>2</v>
      </c>
      <c r="BS176" s="195">
        <v>7</v>
      </c>
      <c r="BT176" s="195">
        <v>0</v>
      </c>
      <c r="BU176" s="195">
        <v>2</v>
      </c>
      <c r="BV176" s="195">
        <v>4</v>
      </c>
      <c r="BW176" s="195">
        <v>0</v>
      </c>
      <c r="BX176" s="195">
        <v>0</v>
      </c>
      <c r="BY176" s="195">
        <v>1</v>
      </c>
      <c r="BZ176" s="195">
        <v>3</v>
      </c>
      <c r="CA176" s="195">
        <v>3</v>
      </c>
      <c r="CB176" s="238">
        <v>1</v>
      </c>
      <c r="CC176" s="195">
        <v>86</v>
      </c>
      <c r="CD176" s="195">
        <v>120</v>
      </c>
      <c r="CE176" s="195">
        <v>215</v>
      </c>
      <c r="CF176" s="195">
        <v>139</v>
      </c>
      <c r="CG176" s="195">
        <v>130</v>
      </c>
      <c r="CH176" s="195">
        <v>117</v>
      </c>
      <c r="CI176" s="195">
        <v>144</v>
      </c>
      <c r="CJ176" s="195">
        <v>131</v>
      </c>
      <c r="CK176" s="195">
        <v>148</v>
      </c>
      <c r="CL176" s="195">
        <v>104</v>
      </c>
      <c r="CM176" s="238">
        <v>94</v>
      </c>
      <c r="CN176" s="292">
        <f t="shared" si="62"/>
        <v>2.3255813953488372E-2</v>
      </c>
      <c r="CO176" s="292">
        <f t="shared" si="62"/>
        <v>5.8333333333333334E-2</v>
      </c>
      <c r="CP176" s="292">
        <f t="shared" si="62"/>
        <v>0</v>
      </c>
      <c r="CQ176" s="292">
        <f t="shared" si="62"/>
        <v>1.4388489208633094E-2</v>
      </c>
      <c r="CR176" s="292">
        <f t="shared" si="62"/>
        <v>3.0769230769230771E-2</v>
      </c>
      <c r="CS176" s="292">
        <f t="shared" si="62"/>
        <v>0</v>
      </c>
      <c r="CT176" s="292">
        <f t="shared" si="62"/>
        <v>0</v>
      </c>
      <c r="CU176" s="292">
        <f t="shared" si="62"/>
        <v>7.6335877862595417E-3</v>
      </c>
      <c r="CV176" s="292">
        <f t="shared" si="62"/>
        <v>2.0270270270270271E-2</v>
      </c>
      <c r="CW176" s="292">
        <f t="shared" si="62"/>
        <v>2.8846153846153848E-2</v>
      </c>
      <c r="CX176" s="292">
        <f t="shared" si="62"/>
        <v>1.0638297872340425E-2</v>
      </c>
      <c r="CY176" s="239"/>
      <c r="DJ176" s="239"/>
      <c r="DU176" s="239"/>
      <c r="EE176" s="238"/>
      <c r="EP176" s="238"/>
      <c r="FA176" s="238"/>
    </row>
    <row r="177" spans="1:157" x14ac:dyDescent="0.2">
      <c r="A177" s="268" t="s">
        <v>3865</v>
      </c>
      <c r="B177" s="187" t="s">
        <v>2452</v>
      </c>
      <c r="C177" s="261" t="s">
        <v>365</v>
      </c>
      <c r="D177" s="195">
        <v>0</v>
      </c>
      <c r="F177" s="195">
        <v>0</v>
      </c>
      <c r="G177" s="195">
        <v>0</v>
      </c>
      <c r="H177" s="195">
        <v>0</v>
      </c>
      <c r="I177" s="195">
        <v>0</v>
      </c>
      <c r="J177" s="195">
        <v>0</v>
      </c>
      <c r="K177" s="195">
        <v>0</v>
      </c>
      <c r="L177" s="195">
        <v>0</v>
      </c>
      <c r="M177" s="195">
        <v>1</v>
      </c>
      <c r="N177" s="238">
        <v>1</v>
      </c>
      <c r="O177" s="195">
        <v>0</v>
      </c>
      <c r="Q177" s="195">
        <v>0</v>
      </c>
      <c r="R177" s="195">
        <v>0</v>
      </c>
      <c r="S177" s="195">
        <v>0</v>
      </c>
      <c r="T177" s="195">
        <v>0</v>
      </c>
      <c r="U177" s="195">
        <v>0</v>
      </c>
      <c r="V177" s="195">
        <v>0</v>
      </c>
      <c r="W177" s="195">
        <v>0</v>
      </c>
      <c r="X177" s="195">
        <v>1</v>
      </c>
      <c r="Y177" s="238">
        <v>1</v>
      </c>
      <c r="Z177" s="266">
        <v>0</v>
      </c>
      <c r="AA177" s="266"/>
      <c r="AB177" s="266">
        <v>0</v>
      </c>
      <c r="AC177" s="266">
        <v>0</v>
      </c>
      <c r="AD177" s="266">
        <v>0</v>
      </c>
      <c r="AE177" s="266">
        <v>0</v>
      </c>
      <c r="AF177" s="266">
        <v>0</v>
      </c>
      <c r="AG177" s="266">
        <v>0</v>
      </c>
      <c r="AH177" s="266">
        <v>0</v>
      </c>
      <c r="AI177" s="266">
        <v>1</v>
      </c>
      <c r="AJ177" s="267">
        <v>1</v>
      </c>
      <c r="AK177" s="195">
        <v>2.4777799999999999E-2</v>
      </c>
      <c r="AM177" s="195">
        <v>2.88845E-2</v>
      </c>
      <c r="AN177" s="195">
        <v>2.9322500000000001E-2</v>
      </c>
      <c r="AO177" s="195">
        <v>2.80895E-2</v>
      </c>
      <c r="AP177" s="195">
        <v>2.7268899999999999E-2</v>
      </c>
      <c r="AQ177" s="195">
        <v>2.52018E-2</v>
      </c>
      <c r="AR177" s="195">
        <v>2.3623399999999999E-2</v>
      </c>
      <c r="AS177" s="195">
        <v>2.3251600000000001E-2</v>
      </c>
      <c r="AT177" s="195">
        <v>2.7375400000000001E-2</v>
      </c>
      <c r="AU177" s="238">
        <v>3.0317E-2</v>
      </c>
      <c r="AV177" s="195">
        <v>0</v>
      </c>
      <c r="AX177" s="195">
        <v>0</v>
      </c>
      <c r="AY177" s="195">
        <v>0</v>
      </c>
      <c r="AZ177" s="195">
        <v>0</v>
      </c>
      <c r="BA177" s="195">
        <v>0</v>
      </c>
      <c r="BB177" s="195">
        <v>0</v>
      </c>
      <c r="BC177" s="195">
        <v>0</v>
      </c>
      <c r="BD177" s="195">
        <v>0</v>
      </c>
      <c r="BE177" s="195">
        <v>1</v>
      </c>
      <c r="BF177" s="238">
        <v>2</v>
      </c>
      <c r="BG177" s="195">
        <f t="shared" si="54"/>
        <v>0</v>
      </c>
      <c r="BI177" s="195">
        <f t="shared" si="56"/>
        <v>0</v>
      </c>
      <c r="BJ177" s="195">
        <f t="shared" si="57"/>
        <v>0</v>
      </c>
      <c r="BK177" s="195">
        <f t="shared" si="58"/>
        <v>0</v>
      </c>
      <c r="BL177" s="195">
        <f t="shared" si="59"/>
        <v>0</v>
      </c>
      <c r="BM177" s="195">
        <f t="shared" si="60"/>
        <v>0</v>
      </c>
      <c r="BN177" s="195">
        <f t="shared" si="51"/>
        <v>0</v>
      </c>
      <c r="BO177" s="195">
        <f t="shared" si="53"/>
        <v>0</v>
      </c>
      <c r="BP177" s="195">
        <f t="shared" si="61"/>
        <v>1</v>
      </c>
      <c r="BQ177" s="195">
        <f t="shared" si="52"/>
        <v>1</v>
      </c>
      <c r="BR177" s="239">
        <v>13</v>
      </c>
      <c r="BS177" s="195">
        <v>20</v>
      </c>
      <c r="BT177" s="195">
        <v>20</v>
      </c>
      <c r="BU177" s="195">
        <v>19</v>
      </c>
      <c r="BV177" s="195">
        <v>26</v>
      </c>
      <c r="BW177" s="195">
        <v>32</v>
      </c>
      <c r="BX177" s="195">
        <v>26</v>
      </c>
      <c r="BY177" s="195">
        <v>37</v>
      </c>
      <c r="BZ177" s="195">
        <v>72</v>
      </c>
      <c r="CA177" s="195">
        <v>68</v>
      </c>
      <c r="CB177" s="238">
        <v>75</v>
      </c>
      <c r="CC177" s="195">
        <v>156</v>
      </c>
      <c r="CD177" s="195">
        <v>163</v>
      </c>
      <c r="CE177" s="195">
        <v>119</v>
      </c>
      <c r="CF177" s="195">
        <v>158</v>
      </c>
      <c r="CG177" s="195">
        <v>139</v>
      </c>
      <c r="CH177" s="195">
        <v>172</v>
      </c>
      <c r="CI177" s="195">
        <v>126</v>
      </c>
      <c r="CJ177" s="195">
        <v>200</v>
      </c>
      <c r="CK177" s="195">
        <v>272</v>
      </c>
      <c r="CL177" s="195">
        <v>205</v>
      </c>
      <c r="CM177" s="238">
        <v>242</v>
      </c>
      <c r="CN177" s="292">
        <f t="shared" si="62"/>
        <v>8.3333333333333329E-2</v>
      </c>
      <c r="CO177" s="292">
        <f t="shared" si="62"/>
        <v>0.12269938650306748</v>
      </c>
      <c r="CP177" s="292">
        <f t="shared" si="62"/>
        <v>0.16806722689075632</v>
      </c>
      <c r="CQ177" s="292">
        <f t="shared" si="62"/>
        <v>0.12025316455696203</v>
      </c>
      <c r="CR177" s="292">
        <f t="shared" si="62"/>
        <v>0.18705035971223022</v>
      </c>
      <c r="CS177" s="292">
        <f t="shared" si="62"/>
        <v>0.18604651162790697</v>
      </c>
      <c r="CT177" s="292">
        <f t="shared" si="62"/>
        <v>0.20634920634920634</v>
      </c>
      <c r="CU177" s="292">
        <f t="shared" si="62"/>
        <v>0.185</v>
      </c>
      <c r="CV177" s="292">
        <f t="shared" si="62"/>
        <v>0.26470588235294118</v>
      </c>
      <c r="CW177" s="292">
        <f t="shared" si="62"/>
        <v>0.33170731707317075</v>
      </c>
      <c r="CX177" s="292">
        <f t="shared" si="62"/>
        <v>0.30991735537190085</v>
      </c>
      <c r="CY177" s="239"/>
      <c r="DH177" s="195">
        <v>1</v>
      </c>
      <c r="DI177" s="195">
        <v>1</v>
      </c>
      <c r="DJ177" s="239"/>
      <c r="DS177" s="195">
        <v>1</v>
      </c>
      <c r="DT177" s="195">
        <v>1</v>
      </c>
      <c r="DU177" s="239"/>
      <c r="ED177" s="195">
        <v>1</v>
      </c>
      <c r="EE177" s="238">
        <v>1</v>
      </c>
      <c r="EO177" s="195">
        <v>8.1943500000000002E-2</v>
      </c>
      <c r="EP177" s="238">
        <v>7.9113600000000006E-2</v>
      </c>
      <c r="EZ177" s="195">
        <v>14</v>
      </c>
      <c r="FA177" s="238">
        <v>42</v>
      </c>
    </row>
    <row r="178" spans="1:157" x14ac:dyDescent="0.2">
      <c r="A178" s="268" t="s">
        <v>2439</v>
      </c>
      <c r="B178" s="187" t="s">
        <v>2440</v>
      </c>
      <c r="C178" s="261" t="s">
        <v>365</v>
      </c>
      <c r="F178" s="195">
        <v>0</v>
      </c>
      <c r="G178" s="195">
        <v>0</v>
      </c>
      <c r="H178" s="195">
        <v>0</v>
      </c>
      <c r="I178" s="195">
        <v>0</v>
      </c>
      <c r="J178" s="195">
        <v>0</v>
      </c>
      <c r="K178" s="195">
        <v>0</v>
      </c>
      <c r="L178" s="195">
        <v>0</v>
      </c>
      <c r="M178" s="195">
        <v>0</v>
      </c>
      <c r="N178" s="238">
        <v>0</v>
      </c>
      <c r="Q178" s="195">
        <v>0</v>
      </c>
      <c r="R178" s="195">
        <v>0</v>
      </c>
      <c r="S178" s="195">
        <v>0</v>
      </c>
      <c r="T178" s="195">
        <v>0</v>
      </c>
      <c r="U178" s="195">
        <v>0</v>
      </c>
      <c r="V178" s="195">
        <v>0</v>
      </c>
      <c r="W178" s="195">
        <v>0</v>
      </c>
      <c r="X178" s="195">
        <v>0</v>
      </c>
      <c r="Y178" s="238">
        <v>1</v>
      </c>
      <c r="Z178" s="266"/>
      <c r="AA178" s="266"/>
      <c r="AB178" s="266">
        <v>0</v>
      </c>
      <c r="AC178" s="266">
        <v>0</v>
      </c>
      <c r="AD178" s="266">
        <v>0</v>
      </c>
      <c r="AE178" s="266">
        <v>0</v>
      </c>
      <c r="AF178" s="266">
        <v>0</v>
      </c>
      <c r="AG178" s="266">
        <v>1</v>
      </c>
      <c r="AH178" s="266">
        <v>1</v>
      </c>
      <c r="AI178" s="266">
        <v>1</v>
      </c>
      <c r="AJ178" s="267">
        <v>1</v>
      </c>
      <c r="AM178" s="195">
        <v>2.2093100000000001E-2</v>
      </c>
      <c r="AN178" s="195">
        <v>2.16423E-2</v>
      </c>
      <c r="AO178" s="195">
        <v>2.1037500000000001E-2</v>
      </c>
      <c r="AP178" s="195">
        <v>2.0439499999999999E-2</v>
      </c>
      <c r="AQ178" s="195">
        <v>2.0943E-2</v>
      </c>
      <c r="AR178" s="195">
        <v>2.1466599999999999E-2</v>
      </c>
      <c r="AS178" s="195">
        <v>2.1146499999999999E-2</v>
      </c>
      <c r="AT178" s="195">
        <v>2.0746899999999999E-2</v>
      </c>
      <c r="AU178" s="238">
        <v>1.8650099999999999E-2</v>
      </c>
      <c r="AX178" s="195">
        <v>1</v>
      </c>
      <c r="AY178" s="195">
        <v>1</v>
      </c>
      <c r="AZ178" s="195">
        <v>1</v>
      </c>
      <c r="BA178" s="195">
        <v>1</v>
      </c>
      <c r="BB178" s="195">
        <v>1</v>
      </c>
      <c r="BC178" s="195">
        <v>1</v>
      </c>
      <c r="BD178" s="195">
        <v>1</v>
      </c>
      <c r="BE178" s="195">
        <v>1</v>
      </c>
      <c r="BF178" s="238">
        <v>1</v>
      </c>
      <c r="BI178" s="195">
        <f t="shared" si="56"/>
        <v>1</v>
      </c>
      <c r="BJ178" s="195">
        <f t="shared" si="57"/>
        <v>1</v>
      </c>
      <c r="BK178" s="195">
        <f t="shared" si="58"/>
        <v>1</v>
      </c>
      <c r="BL178" s="195">
        <f t="shared" si="59"/>
        <v>1</v>
      </c>
      <c r="BM178" s="195">
        <f t="shared" si="60"/>
        <v>1</v>
      </c>
      <c r="BN178" s="195">
        <f t="shared" si="51"/>
        <v>1</v>
      </c>
      <c r="BO178" s="195">
        <f t="shared" si="53"/>
        <v>1</v>
      </c>
      <c r="BP178" s="195">
        <f t="shared" si="61"/>
        <v>1</v>
      </c>
      <c r="BQ178" s="195">
        <f t="shared" si="52"/>
        <v>1</v>
      </c>
      <c r="BR178" s="239">
        <v>12</v>
      </c>
      <c r="BS178" s="195">
        <v>16</v>
      </c>
      <c r="BT178" s="195">
        <v>12</v>
      </c>
      <c r="BU178" s="195">
        <v>19</v>
      </c>
      <c r="BV178" s="195">
        <v>25</v>
      </c>
      <c r="BW178" s="195">
        <v>14</v>
      </c>
      <c r="BX178" s="195">
        <v>11</v>
      </c>
      <c r="BY178" s="195">
        <v>18</v>
      </c>
      <c r="BZ178" s="195">
        <v>26</v>
      </c>
      <c r="CA178" s="195">
        <v>4</v>
      </c>
      <c r="CB178" s="238">
        <v>11</v>
      </c>
      <c r="CC178" s="195">
        <v>235</v>
      </c>
      <c r="CD178" s="195">
        <v>175</v>
      </c>
      <c r="CE178" s="195">
        <v>164</v>
      </c>
      <c r="CF178" s="195">
        <v>172</v>
      </c>
      <c r="CG178" s="195">
        <v>153</v>
      </c>
      <c r="CH178" s="195">
        <v>140</v>
      </c>
      <c r="CI178" s="195">
        <v>173</v>
      </c>
      <c r="CJ178" s="195">
        <v>227</v>
      </c>
      <c r="CK178" s="195">
        <v>157</v>
      </c>
      <c r="CL178" s="195">
        <v>126</v>
      </c>
      <c r="CM178" s="238">
        <v>175</v>
      </c>
      <c r="CN178" s="292">
        <f t="shared" si="62"/>
        <v>5.106382978723404E-2</v>
      </c>
      <c r="CO178" s="292">
        <f t="shared" si="62"/>
        <v>9.1428571428571428E-2</v>
      </c>
      <c r="CP178" s="292">
        <f t="shared" si="62"/>
        <v>7.3170731707317069E-2</v>
      </c>
      <c r="CQ178" s="292">
        <f t="shared" si="62"/>
        <v>0.11046511627906977</v>
      </c>
      <c r="CR178" s="292">
        <f t="shared" si="62"/>
        <v>0.16339869281045752</v>
      </c>
      <c r="CS178" s="292">
        <f t="shared" si="62"/>
        <v>0.1</v>
      </c>
      <c r="CT178" s="292">
        <f t="shared" si="62"/>
        <v>6.358381502890173E-2</v>
      </c>
      <c r="CU178" s="292">
        <f t="shared" si="62"/>
        <v>7.9295154185022032E-2</v>
      </c>
      <c r="CV178" s="292">
        <f t="shared" si="62"/>
        <v>0.16560509554140126</v>
      </c>
      <c r="CW178" s="292">
        <f t="shared" si="62"/>
        <v>3.1746031746031744E-2</v>
      </c>
      <c r="CX178" s="292">
        <f t="shared" si="62"/>
        <v>6.2857142857142861E-2</v>
      </c>
      <c r="CY178" s="239"/>
      <c r="DJ178" s="239"/>
      <c r="DU178" s="239"/>
      <c r="EE178" s="238"/>
      <c r="EP178" s="238"/>
      <c r="FA178" s="238"/>
    </row>
    <row r="179" spans="1:157" x14ac:dyDescent="0.2">
      <c r="A179" s="268" t="s">
        <v>3931</v>
      </c>
      <c r="B179" s="187" t="s">
        <v>3932</v>
      </c>
      <c r="C179" s="261" t="s">
        <v>365</v>
      </c>
      <c r="H179" s="195">
        <v>0</v>
      </c>
      <c r="I179" s="195">
        <v>0</v>
      </c>
      <c r="J179" s="195">
        <v>0</v>
      </c>
      <c r="K179" s="195">
        <v>0</v>
      </c>
      <c r="L179" s="195">
        <v>0</v>
      </c>
      <c r="M179" s="195">
        <v>0</v>
      </c>
      <c r="N179" s="238">
        <v>0</v>
      </c>
      <c r="S179" s="195">
        <v>0</v>
      </c>
      <c r="T179" s="195">
        <v>0</v>
      </c>
      <c r="U179" s="195">
        <v>0</v>
      </c>
      <c r="V179" s="195">
        <v>0</v>
      </c>
      <c r="W179" s="195">
        <v>0</v>
      </c>
      <c r="X179" s="195">
        <v>0</v>
      </c>
      <c r="Y179" s="238">
        <v>0</v>
      </c>
      <c r="Z179" s="266"/>
      <c r="AA179" s="266"/>
      <c r="AB179" s="266"/>
      <c r="AC179" s="266"/>
      <c r="AD179" s="266">
        <v>0</v>
      </c>
      <c r="AE179" s="266">
        <v>0</v>
      </c>
      <c r="AF179" s="266">
        <v>0</v>
      </c>
      <c r="AG179" s="266">
        <v>0</v>
      </c>
      <c r="AH179" s="266">
        <v>0</v>
      </c>
      <c r="AI179" s="266">
        <v>0</v>
      </c>
      <c r="AJ179" s="267">
        <v>0</v>
      </c>
      <c r="AO179" s="195">
        <v>2.8054800000000001E-2</v>
      </c>
      <c r="AP179" s="195">
        <v>3.44321E-2</v>
      </c>
      <c r="AQ179" s="195">
        <v>2.9218600000000001E-2</v>
      </c>
      <c r="AR179" s="195">
        <v>2.9231099999999999E-2</v>
      </c>
      <c r="AS179" s="195">
        <v>2.6847099999999999E-2</v>
      </c>
      <c r="AT179" s="195">
        <v>2.5444899999999999E-2</v>
      </c>
      <c r="AU179" s="238">
        <v>2.9001800000000001E-2</v>
      </c>
      <c r="AZ179" s="195">
        <v>0</v>
      </c>
      <c r="BA179" s="195">
        <v>0</v>
      </c>
      <c r="BB179" s="195">
        <v>0</v>
      </c>
      <c r="BC179" s="195">
        <v>0</v>
      </c>
      <c r="BD179" s="195">
        <v>2</v>
      </c>
      <c r="BE179" s="195">
        <v>1</v>
      </c>
      <c r="BF179" s="238">
        <v>1</v>
      </c>
      <c r="BK179" s="195">
        <f t="shared" si="58"/>
        <v>0</v>
      </c>
      <c r="BL179" s="195">
        <f t="shared" si="59"/>
        <v>0</v>
      </c>
      <c r="BM179" s="195">
        <f t="shared" si="60"/>
        <v>0</v>
      </c>
      <c r="BN179" s="195">
        <f t="shared" si="51"/>
        <v>0</v>
      </c>
      <c r="BO179" s="195">
        <f t="shared" si="53"/>
        <v>1</v>
      </c>
      <c r="BP179" s="195">
        <f t="shared" si="61"/>
        <v>1</v>
      </c>
      <c r="BQ179" s="195">
        <f t="shared" si="52"/>
        <v>1</v>
      </c>
      <c r="BR179" s="239">
        <v>117</v>
      </c>
      <c r="BS179" s="195">
        <v>125</v>
      </c>
      <c r="BT179" s="195">
        <v>29</v>
      </c>
      <c r="BU179" s="195">
        <v>37</v>
      </c>
      <c r="BV179" s="195">
        <v>26</v>
      </c>
      <c r="BW179" s="195">
        <v>23</v>
      </c>
      <c r="BX179" s="195">
        <v>3</v>
      </c>
      <c r="BY179" s="195">
        <v>6</v>
      </c>
      <c r="BZ179" s="195">
        <v>13</v>
      </c>
      <c r="CA179" s="195">
        <v>3</v>
      </c>
      <c r="CB179" s="238">
        <v>6</v>
      </c>
      <c r="CC179" s="195">
        <v>339</v>
      </c>
      <c r="CD179" s="195">
        <v>504</v>
      </c>
      <c r="CE179" s="195">
        <v>170</v>
      </c>
      <c r="CF179" s="195">
        <v>194</v>
      </c>
      <c r="CG179" s="195">
        <v>153</v>
      </c>
      <c r="CH179" s="195">
        <v>125</v>
      </c>
      <c r="CI179" s="195">
        <v>46</v>
      </c>
      <c r="CJ179" s="195">
        <v>60</v>
      </c>
      <c r="CK179" s="195">
        <v>102</v>
      </c>
      <c r="CL179" s="195">
        <v>131</v>
      </c>
      <c r="CM179" s="238">
        <v>99</v>
      </c>
      <c r="CN179" s="292">
        <f t="shared" si="62"/>
        <v>0.34513274336283184</v>
      </c>
      <c r="CO179" s="292">
        <f t="shared" si="62"/>
        <v>0.24801587301587302</v>
      </c>
      <c r="CP179" s="292">
        <f t="shared" si="62"/>
        <v>0.17058823529411765</v>
      </c>
      <c r="CQ179" s="292">
        <f t="shared" si="62"/>
        <v>0.19072164948453607</v>
      </c>
      <c r="CR179" s="292">
        <f t="shared" si="62"/>
        <v>0.16993464052287582</v>
      </c>
      <c r="CS179" s="292">
        <f t="shared" si="62"/>
        <v>0.184</v>
      </c>
      <c r="CT179" s="292">
        <f t="shared" si="62"/>
        <v>6.5217391304347824E-2</v>
      </c>
      <c r="CU179" s="292">
        <f t="shared" si="62"/>
        <v>0.1</v>
      </c>
      <c r="CV179" s="292">
        <f t="shared" si="62"/>
        <v>0.12745098039215685</v>
      </c>
      <c r="CW179" s="292">
        <f t="shared" si="62"/>
        <v>2.2900763358778626E-2</v>
      </c>
      <c r="CX179" s="292">
        <f t="shared" si="62"/>
        <v>6.0606060606060608E-2</v>
      </c>
      <c r="CY179" s="239"/>
      <c r="DJ179" s="239"/>
      <c r="DU179" s="239"/>
      <c r="EE179" s="238"/>
      <c r="EP179" s="238"/>
      <c r="FA179" s="238"/>
    </row>
    <row r="180" spans="1:157" x14ac:dyDescent="0.2">
      <c r="A180" s="268" t="s">
        <v>3870</v>
      </c>
      <c r="B180" s="187" t="s">
        <v>3871</v>
      </c>
      <c r="C180" s="261" t="s">
        <v>365</v>
      </c>
      <c r="G180" s="195">
        <v>0</v>
      </c>
      <c r="N180" s="238"/>
      <c r="R180" s="195">
        <v>0</v>
      </c>
      <c r="Y180" s="238"/>
      <c r="Z180" s="266"/>
      <c r="AA180" s="266"/>
      <c r="AB180" s="266"/>
      <c r="AC180" s="266">
        <v>0</v>
      </c>
      <c r="AD180" s="266"/>
      <c r="AE180" s="266"/>
      <c r="AF180" s="266"/>
      <c r="AG180" s="266"/>
      <c r="AH180" s="266"/>
      <c r="AI180" s="266"/>
      <c r="AJ180" s="267"/>
      <c r="AN180" s="195">
        <v>2.2046099999999999E-2</v>
      </c>
      <c r="AU180" s="238"/>
      <c r="AY180" s="195">
        <v>0</v>
      </c>
      <c r="BF180" s="238"/>
      <c r="BJ180" s="195">
        <f t="shared" si="57"/>
        <v>0</v>
      </c>
      <c r="BR180" s="239">
        <v>16</v>
      </c>
      <c r="BS180" s="195">
        <v>6</v>
      </c>
      <c r="BT180" s="195">
        <v>5</v>
      </c>
      <c r="BU180" s="195">
        <v>6</v>
      </c>
      <c r="BV180" s="195">
        <v>8</v>
      </c>
      <c r="BW180" s="195">
        <v>9</v>
      </c>
      <c r="BX180" s="195">
        <v>3</v>
      </c>
      <c r="BY180" s="195">
        <v>2</v>
      </c>
      <c r="BZ180" s="195">
        <v>3</v>
      </c>
      <c r="CA180" s="195">
        <v>2</v>
      </c>
      <c r="CB180" s="238">
        <v>4</v>
      </c>
      <c r="CC180" s="195">
        <v>80</v>
      </c>
      <c r="CD180" s="195">
        <v>79</v>
      </c>
      <c r="CE180" s="195">
        <v>75</v>
      </c>
      <c r="CF180" s="195">
        <v>123</v>
      </c>
      <c r="CG180" s="195">
        <v>170</v>
      </c>
      <c r="CH180" s="195">
        <v>63</v>
      </c>
      <c r="CI180" s="195">
        <v>27</v>
      </c>
      <c r="CJ180" s="195">
        <v>52</v>
      </c>
      <c r="CK180" s="195">
        <v>62</v>
      </c>
      <c r="CL180" s="195">
        <v>55</v>
      </c>
      <c r="CM180" s="238">
        <v>49</v>
      </c>
      <c r="CN180" s="292">
        <f t="shared" si="62"/>
        <v>0.2</v>
      </c>
      <c r="CO180" s="292">
        <f t="shared" si="62"/>
        <v>7.5949367088607597E-2</v>
      </c>
      <c r="CP180" s="292">
        <f t="shared" si="62"/>
        <v>6.6666666666666666E-2</v>
      </c>
      <c r="CQ180" s="292">
        <f t="shared" si="62"/>
        <v>4.878048780487805E-2</v>
      </c>
      <c r="CR180" s="292">
        <f t="shared" si="62"/>
        <v>4.7058823529411764E-2</v>
      </c>
      <c r="CS180" s="292">
        <f t="shared" si="62"/>
        <v>0.14285714285714285</v>
      </c>
      <c r="CT180" s="292">
        <f t="shared" si="62"/>
        <v>0.1111111111111111</v>
      </c>
      <c r="CU180" s="292">
        <f t="shared" si="62"/>
        <v>3.8461538461538464E-2</v>
      </c>
      <c r="CV180" s="292">
        <f t="shared" si="62"/>
        <v>4.8387096774193547E-2</v>
      </c>
      <c r="CW180" s="292">
        <f t="shared" si="62"/>
        <v>3.6363636363636362E-2</v>
      </c>
      <c r="CX180" s="292">
        <f t="shared" si="62"/>
        <v>8.1632653061224483E-2</v>
      </c>
      <c r="CY180" s="239"/>
      <c r="DJ180" s="239"/>
      <c r="DU180" s="239"/>
      <c r="EE180" s="238"/>
      <c r="EP180" s="238"/>
      <c r="FA180" s="238"/>
    </row>
    <row r="181" spans="1:157" x14ac:dyDescent="0.2">
      <c r="A181" s="260" t="s">
        <v>3868</v>
      </c>
      <c r="B181" s="192" t="s">
        <v>4099</v>
      </c>
      <c r="C181" s="261" t="s">
        <v>365</v>
      </c>
      <c r="N181" s="238"/>
      <c r="Y181" s="238"/>
      <c r="Z181" s="266"/>
      <c r="AA181" s="266"/>
      <c r="AB181" s="266"/>
      <c r="AC181" s="266"/>
      <c r="AD181" s="266"/>
      <c r="AE181" s="266"/>
      <c r="AF181" s="266"/>
      <c r="AG181" s="266"/>
      <c r="AH181" s="266"/>
      <c r="AI181" s="266"/>
      <c r="AJ181" s="267"/>
      <c r="AU181" s="238"/>
      <c r="BF181" s="238"/>
      <c r="BR181" s="239">
        <v>5</v>
      </c>
      <c r="BS181" s="195">
        <v>0</v>
      </c>
      <c r="BT181" s="195">
        <v>1</v>
      </c>
      <c r="BU181" s="195">
        <v>0</v>
      </c>
      <c r="BV181" s="195">
        <v>0</v>
      </c>
      <c r="BW181" s="195">
        <v>0</v>
      </c>
      <c r="BX181" s="195">
        <v>0</v>
      </c>
      <c r="BY181" s="195">
        <v>0</v>
      </c>
      <c r="BZ181" s="195">
        <v>0</v>
      </c>
      <c r="CA181" s="195">
        <v>0</v>
      </c>
      <c r="CB181" s="238">
        <v>1</v>
      </c>
      <c r="CC181" s="195">
        <v>33</v>
      </c>
      <c r="CD181" s="195">
        <v>23</v>
      </c>
      <c r="CE181" s="195">
        <v>8</v>
      </c>
      <c r="CF181" s="195">
        <v>13</v>
      </c>
      <c r="CG181" s="195">
        <v>1</v>
      </c>
      <c r="CH181" s="195">
        <v>0</v>
      </c>
      <c r="CI181" s="195">
        <v>0</v>
      </c>
      <c r="CJ181" s="195">
        <v>0</v>
      </c>
      <c r="CK181" s="195">
        <v>4</v>
      </c>
      <c r="CL181" s="195">
        <v>1</v>
      </c>
      <c r="CM181" s="238">
        <v>1</v>
      </c>
      <c r="CN181" s="292">
        <f t="shared" si="62"/>
        <v>0.15151515151515152</v>
      </c>
      <c r="CO181" s="292">
        <f t="shared" si="62"/>
        <v>0</v>
      </c>
      <c r="CP181" s="292">
        <f t="shared" si="62"/>
        <v>0.125</v>
      </c>
      <c r="CQ181" s="292">
        <f t="shared" si="62"/>
        <v>0</v>
      </c>
      <c r="CR181" s="292">
        <f t="shared" si="62"/>
        <v>0</v>
      </c>
      <c r="CS181" s="292">
        <f t="shared" si="62"/>
        <v>0</v>
      </c>
      <c r="CT181" s="292">
        <f t="shared" si="62"/>
        <v>0</v>
      </c>
      <c r="CU181" s="292">
        <f t="shared" si="62"/>
        <v>0</v>
      </c>
      <c r="CV181" s="292">
        <f t="shared" si="62"/>
        <v>0</v>
      </c>
      <c r="CW181" s="292">
        <f t="shared" si="62"/>
        <v>0</v>
      </c>
      <c r="CX181" s="292">
        <f t="shared" si="62"/>
        <v>1</v>
      </c>
      <c r="CY181" s="239"/>
      <c r="DJ181" s="239"/>
      <c r="DU181" s="239"/>
      <c r="EE181" s="238"/>
      <c r="EP181" s="238"/>
      <c r="FA181" s="238"/>
    </row>
    <row r="182" spans="1:157" x14ac:dyDescent="0.2">
      <c r="A182" s="260" t="s">
        <v>3887</v>
      </c>
      <c r="B182" s="192" t="s">
        <v>3888</v>
      </c>
      <c r="C182" s="261" t="s">
        <v>365</v>
      </c>
      <c r="D182" s="195">
        <v>0</v>
      </c>
      <c r="N182" s="238"/>
      <c r="O182" s="195">
        <v>0</v>
      </c>
      <c r="Y182" s="238"/>
      <c r="Z182" s="266">
        <v>0</v>
      </c>
      <c r="AA182" s="266"/>
      <c r="AB182" s="266"/>
      <c r="AC182" s="266"/>
      <c r="AD182" s="266"/>
      <c r="AE182" s="266"/>
      <c r="AF182" s="266"/>
      <c r="AG182" s="266"/>
      <c r="AH182" s="266"/>
      <c r="AI182" s="266"/>
      <c r="AJ182" s="267"/>
      <c r="AK182" s="195">
        <v>1.94906E-2</v>
      </c>
      <c r="AU182" s="238"/>
      <c r="AV182" s="195">
        <v>0</v>
      </c>
      <c r="BF182" s="238"/>
      <c r="BG182" s="195">
        <f t="shared" si="54"/>
        <v>0</v>
      </c>
      <c r="BR182" s="239">
        <v>4</v>
      </c>
      <c r="BS182" s="195">
        <v>10</v>
      </c>
      <c r="BT182" s="195">
        <v>9</v>
      </c>
      <c r="BU182" s="195">
        <v>11</v>
      </c>
      <c r="BV182" s="195">
        <v>5</v>
      </c>
      <c r="BW182" s="195">
        <v>5</v>
      </c>
      <c r="BX182" s="195">
        <v>24</v>
      </c>
      <c r="BY182" s="195">
        <v>25</v>
      </c>
      <c r="BZ182" s="195">
        <v>21</v>
      </c>
      <c r="CA182" s="195">
        <v>21</v>
      </c>
      <c r="CB182" s="238">
        <v>37</v>
      </c>
      <c r="CC182" s="195">
        <v>76</v>
      </c>
      <c r="CD182" s="195">
        <v>161</v>
      </c>
      <c r="CE182" s="195">
        <v>171</v>
      </c>
      <c r="CF182" s="195">
        <v>229</v>
      </c>
      <c r="CG182" s="195">
        <v>180</v>
      </c>
      <c r="CH182" s="195">
        <v>183</v>
      </c>
      <c r="CI182" s="195">
        <v>257</v>
      </c>
      <c r="CJ182" s="195">
        <v>177</v>
      </c>
      <c r="CK182" s="195">
        <v>143</v>
      </c>
      <c r="CL182" s="195">
        <v>170</v>
      </c>
      <c r="CM182" s="238">
        <v>282</v>
      </c>
      <c r="CN182" s="292">
        <f t="shared" si="62"/>
        <v>5.2631578947368418E-2</v>
      </c>
      <c r="CO182" s="292">
        <f t="shared" si="62"/>
        <v>6.2111801242236024E-2</v>
      </c>
      <c r="CP182" s="292">
        <f t="shared" si="62"/>
        <v>5.2631578947368418E-2</v>
      </c>
      <c r="CQ182" s="292">
        <f t="shared" si="62"/>
        <v>4.8034934497816595E-2</v>
      </c>
      <c r="CR182" s="292">
        <f t="shared" si="62"/>
        <v>2.7777777777777776E-2</v>
      </c>
      <c r="CS182" s="292">
        <f t="shared" si="62"/>
        <v>2.7322404371584699E-2</v>
      </c>
      <c r="CT182" s="292">
        <f t="shared" si="62"/>
        <v>9.3385214007782102E-2</v>
      </c>
      <c r="CU182" s="292">
        <f t="shared" si="62"/>
        <v>0.14124293785310735</v>
      </c>
      <c r="CV182" s="292">
        <f t="shared" si="62"/>
        <v>0.14685314685314685</v>
      </c>
      <c r="CW182" s="292">
        <f t="shared" si="62"/>
        <v>0.12352941176470589</v>
      </c>
      <c r="CX182" s="292">
        <f t="shared" si="62"/>
        <v>0.13120567375886524</v>
      </c>
      <c r="CY182" s="239"/>
      <c r="DJ182" s="239"/>
      <c r="DU182" s="239"/>
      <c r="EE182" s="238"/>
      <c r="EP182" s="238"/>
      <c r="FA182" s="238"/>
    </row>
    <row r="183" spans="1:157" x14ac:dyDescent="0.2">
      <c r="A183" s="268" t="s">
        <v>2585</v>
      </c>
      <c r="B183" s="187" t="s">
        <v>2586</v>
      </c>
      <c r="C183" s="261" t="s">
        <v>374</v>
      </c>
      <c r="D183" s="195">
        <v>0</v>
      </c>
      <c r="E183" s="195">
        <v>0</v>
      </c>
      <c r="F183" s="195">
        <v>0</v>
      </c>
      <c r="G183" s="195">
        <v>0</v>
      </c>
      <c r="H183" s="195">
        <v>0</v>
      </c>
      <c r="I183" s="195">
        <v>0</v>
      </c>
      <c r="N183" s="238"/>
      <c r="O183" s="195">
        <v>0</v>
      </c>
      <c r="P183" s="195">
        <v>0</v>
      </c>
      <c r="Q183" s="195">
        <v>0</v>
      </c>
      <c r="R183" s="195">
        <v>0</v>
      </c>
      <c r="S183" s="195">
        <v>0</v>
      </c>
      <c r="T183" s="195">
        <v>0</v>
      </c>
      <c r="Y183" s="238"/>
      <c r="Z183" s="266">
        <v>0</v>
      </c>
      <c r="AA183" s="266">
        <v>0</v>
      </c>
      <c r="AB183" s="266">
        <v>0</v>
      </c>
      <c r="AC183" s="266">
        <v>0</v>
      </c>
      <c r="AD183" s="266">
        <v>0</v>
      </c>
      <c r="AE183" s="266">
        <v>0</v>
      </c>
      <c r="AF183" s="266"/>
      <c r="AG183" s="266"/>
      <c r="AH183" s="266"/>
      <c r="AI183" s="266"/>
      <c r="AJ183" s="267"/>
      <c r="AK183" s="195">
        <v>2.1402500000000001E-2</v>
      </c>
      <c r="AL183" s="195">
        <v>2.22423E-2</v>
      </c>
      <c r="AM183" s="195">
        <v>2.2411899999999998E-2</v>
      </c>
      <c r="AN183" s="195">
        <v>2.24935E-2</v>
      </c>
      <c r="AO183" s="195">
        <v>2.3415700000000001E-2</v>
      </c>
      <c r="AP183" s="195">
        <v>2.3844600000000001E-2</v>
      </c>
      <c r="AU183" s="238"/>
      <c r="AV183" s="195">
        <v>3</v>
      </c>
      <c r="AW183" s="195">
        <v>3</v>
      </c>
      <c r="AX183" s="195">
        <v>2</v>
      </c>
      <c r="AY183" s="195">
        <v>2</v>
      </c>
      <c r="AZ183" s="195">
        <v>4</v>
      </c>
      <c r="BA183" s="195">
        <v>4</v>
      </c>
      <c r="BF183" s="238"/>
      <c r="BG183" s="195">
        <f t="shared" si="54"/>
        <v>1</v>
      </c>
      <c r="BH183" s="195">
        <f t="shared" si="55"/>
        <v>1</v>
      </c>
      <c r="BI183" s="195">
        <f t="shared" si="56"/>
        <v>1</v>
      </c>
      <c r="BJ183" s="195">
        <f t="shared" si="57"/>
        <v>1</v>
      </c>
      <c r="BK183" s="195">
        <f t="shared" si="58"/>
        <v>1</v>
      </c>
      <c r="BL183" s="195">
        <f t="shared" si="59"/>
        <v>1</v>
      </c>
      <c r="BR183" s="239">
        <v>68</v>
      </c>
      <c r="BS183" s="195">
        <v>66</v>
      </c>
      <c r="BT183" s="195">
        <v>65</v>
      </c>
      <c r="BU183" s="195">
        <v>87</v>
      </c>
      <c r="BV183" s="195">
        <v>102</v>
      </c>
      <c r="BW183" s="195">
        <v>107</v>
      </c>
      <c r="BX183" s="195">
        <v>93</v>
      </c>
      <c r="BY183" s="195">
        <v>76</v>
      </c>
      <c r="BZ183" s="195">
        <v>82</v>
      </c>
      <c r="CA183" s="195">
        <v>67</v>
      </c>
      <c r="CB183" s="238">
        <v>124</v>
      </c>
      <c r="CC183" s="195">
        <v>175</v>
      </c>
      <c r="CD183" s="195">
        <v>215</v>
      </c>
      <c r="CE183" s="195">
        <v>203</v>
      </c>
      <c r="CF183" s="195">
        <v>252</v>
      </c>
      <c r="CG183" s="195">
        <v>294</v>
      </c>
      <c r="CH183" s="195">
        <v>247</v>
      </c>
      <c r="CI183" s="195">
        <v>251</v>
      </c>
      <c r="CJ183" s="195">
        <v>310</v>
      </c>
      <c r="CK183" s="195">
        <v>311</v>
      </c>
      <c r="CL183" s="195">
        <v>295</v>
      </c>
      <c r="CM183" s="238">
        <v>310</v>
      </c>
      <c r="CN183" s="292">
        <f t="shared" si="62"/>
        <v>0.38857142857142857</v>
      </c>
      <c r="CO183" s="292">
        <f t="shared" si="62"/>
        <v>0.30697674418604654</v>
      </c>
      <c r="CP183" s="292">
        <f t="shared" si="62"/>
        <v>0.32019704433497537</v>
      </c>
      <c r="CQ183" s="292">
        <f t="shared" si="62"/>
        <v>0.34523809523809523</v>
      </c>
      <c r="CR183" s="292">
        <f t="shared" si="62"/>
        <v>0.34693877551020408</v>
      </c>
      <c r="CS183" s="292">
        <f t="shared" si="62"/>
        <v>0.4331983805668016</v>
      </c>
      <c r="CT183" s="292">
        <f t="shared" si="62"/>
        <v>0.37051792828685259</v>
      </c>
      <c r="CU183" s="292">
        <f t="shared" si="62"/>
        <v>0.24516129032258063</v>
      </c>
      <c r="CV183" s="292">
        <f t="shared" si="62"/>
        <v>0.26366559485530544</v>
      </c>
      <c r="CW183" s="292">
        <f t="shared" si="62"/>
        <v>0.22711864406779661</v>
      </c>
      <c r="CX183" s="292">
        <f t="shared" si="62"/>
        <v>0.4</v>
      </c>
      <c r="CY183" s="239"/>
      <c r="DH183" s="195">
        <v>1</v>
      </c>
      <c r="DI183" s="195">
        <v>1</v>
      </c>
      <c r="DJ183" s="239"/>
      <c r="DS183" s="195">
        <v>1</v>
      </c>
      <c r="DT183" s="195">
        <v>1</v>
      </c>
      <c r="DU183" s="239"/>
      <c r="ED183" s="195">
        <v>0</v>
      </c>
      <c r="EE183" s="238">
        <v>0</v>
      </c>
      <c r="EO183" s="195">
        <v>8.4661500000000001E-2</v>
      </c>
      <c r="EP183" s="238">
        <v>9.1321100000000002E-2</v>
      </c>
      <c r="EZ183" s="195">
        <v>1</v>
      </c>
      <c r="FA183" s="238">
        <v>5</v>
      </c>
    </row>
    <row r="184" spans="1:157" x14ac:dyDescent="0.2">
      <c r="A184" s="270" t="s">
        <v>3933</v>
      </c>
      <c r="B184" s="198" t="s">
        <v>3934</v>
      </c>
      <c r="C184" s="271" t="s">
        <v>374</v>
      </c>
      <c r="D184" s="262"/>
      <c r="E184" s="262"/>
      <c r="F184" s="262"/>
      <c r="G184" s="262"/>
      <c r="H184" s="262">
        <v>0</v>
      </c>
      <c r="I184" s="262">
        <v>0</v>
      </c>
      <c r="J184" s="262">
        <v>0</v>
      </c>
      <c r="K184" s="262">
        <v>0</v>
      </c>
      <c r="L184" s="262">
        <v>0</v>
      </c>
      <c r="M184" s="262">
        <v>0</v>
      </c>
      <c r="N184" s="263">
        <v>0</v>
      </c>
      <c r="O184" s="262"/>
      <c r="P184" s="262"/>
      <c r="Q184" s="262"/>
      <c r="R184" s="262"/>
      <c r="S184" s="262">
        <v>0</v>
      </c>
      <c r="T184" s="262">
        <v>0</v>
      </c>
      <c r="U184" s="262">
        <v>0</v>
      </c>
      <c r="V184" s="262">
        <v>0</v>
      </c>
      <c r="W184" s="262">
        <v>0</v>
      </c>
      <c r="X184" s="262">
        <v>0</v>
      </c>
      <c r="Y184" s="263">
        <v>0</v>
      </c>
      <c r="Z184" s="272"/>
      <c r="AA184" s="272"/>
      <c r="AB184" s="272"/>
      <c r="AC184" s="272"/>
      <c r="AD184" s="272">
        <v>0</v>
      </c>
      <c r="AE184" s="272">
        <v>0</v>
      </c>
      <c r="AF184" s="272">
        <v>0</v>
      </c>
      <c r="AG184" s="272">
        <v>0</v>
      </c>
      <c r="AH184" s="272">
        <v>0</v>
      </c>
      <c r="AI184" s="272">
        <v>0</v>
      </c>
      <c r="AJ184" s="273">
        <v>0</v>
      </c>
      <c r="AK184" s="262"/>
      <c r="AL184" s="262"/>
      <c r="AM184" s="262"/>
      <c r="AN184" s="262"/>
      <c r="AO184" s="262">
        <v>2.8352200000000001E-2</v>
      </c>
      <c r="AP184" s="262">
        <v>2.9277999999999998E-2</v>
      </c>
      <c r="AQ184" s="262">
        <v>3.03877E-2</v>
      </c>
      <c r="AR184" s="262">
        <v>2.9960000000000001E-2</v>
      </c>
      <c r="AS184" s="262">
        <v>2.9312000000000001E-2</v>
      </c>
      <c r="AT184" s="262">
        <v>3.9126899999999999E-2</v>
      </c>
      <c r="AU184" s="263">
        <v>3.8811199999999997E-2</v>
      </c>
      <c r="AV184" s="262"/>
      <c r="AW184" s="262"/>
      <c r="AX184" s="262"/>
      <c r="AY184" s="262"/>
      <c r="AZ184" s="262">
        <v>0</v>
      </c>
      <c r="BA184" s="262">
        <v>0</v>
      </c>
      <c r="BB184" s="262">
        <v>0</v>
      </c>
      <c r="BC184" s="262">
        <v>0</v>
      </c>
      <c r="BD184" s="262">
        <v>0</v>
      </c>
      <c r="BE184" s="262">
        <v>2</v>
      </c>
      <c r="BF184" s="263">
        <v>2</v>
      </c>
      <c r="BI184" s="195">
        <f t="shared" si="56"/>
        <v>0</v>
      </c>
      <c r="BK184" s="195">
        <f t="shared" si="58"/>
        <v>0</v>
      </c>
      <c r="BL184" s="195">
        <f t="shared" si="59"/>
        <v>0</v>
      </c>
      <c r="BM184" s="195">
        <f t="shared" si="60"/>
        <v>0</v>
      </c>
      <c r="BN184" s="195">
        <f t="shared" si="51"/>
        <v>0</v>
      </c>
      <c r="BO184" s="195">
        <f t="shared" si="53"/>
        <v>0</v>
      </c>
      <c r="BP184" s="195">
        <f t="shared" si="61"/>
        <v>1</v>
      </c>
      <c r="BQ184" s="195">
        <f t="shared" si="52"/>
        <v>1</v>
      </c>
      <c r="BR184" s="239">
        <v>10</v>
      </c>
      <c r="BS184" s="195">
        <v>4</v>
      </c>
      <c r="BT184" s="195">
        <v>10</v>
      </c>
      <c r="BU184" s="195">
        <v>22</v>
      </c>
      <c r="BV184" s="195">
        <v>22</v>
      </c>
      <c r="BW184" s="195">
        <v>13</v>
      </c>
      <c r="BX184" s="195">
        <v>12</v>
      </c>
      <c r="BY184" s="195">
        <v>31</v>
      </c>
      <c r="BZ184" s="195">
        <v>13</v>
      </c>
      <c r="CA184" s="195">
        <v>12</v>
      </c>
      <c r="CB184" s="195">
        <v>34</v>
      </c>
      <c r="CC184" s="195">
        <v>107</v>
      </c>
      <c r="CD184" s="195">
        <v>84</v>
      </c>
      <c r="CE184" s="195">
        <v>72</v>
      </c>
      <c r="CF184" s="195">
        <v>135</v>
      </c>
      <c r="CG184" s="195">
        <v>123</v>
      </c>
      <c r="CH184" s="195">
        <v>123</v>
      </c>
      <c r="CI184" s="195">
        <v>112</v>
      </c>
      <c r="CJ184" s="195">
        <v>117</v>
      </c>
      <c r="CK184" s="195">
        <v>140</v>
      </c>
      <c r="CL184" s="195">
        <v>153</v>
      </c>
      <c r="CM184" s="195">
        <v>142</v>
      </c>
      <c r="CN184" s="292">
        <f t="shared" si="62"/>
        <v>9.3457943925233641E-2</v>
      </c>
      <c r="CO184" s="292">
        <f t="shared" si="62"/>
        <v>4.7619047619047616E-2</v>
      </c>
      <c r="CP184" s="292">
        <f t="shared" si="62"/>
        <v>0.1388888888888889</v>
      </c>
      <c r="CQ184" s="292">
        <f t="shared" si="62"/>
        <v>0.16296296296296298</v>
      </c>
      <c r="CR184" s="292">
        <f t="shared" si="62"/>
        <v>0.17886178861788618</v>
      </c>
      <c r="CS184" s="292">
        <f t="shared" si="62"/>
        <v>0.10569105691056911</v>
      </c>
      <c r="CT184" s="292">
        <f t="shared" si="62"/>
        <v>0.10714285714285714</v>
      </c>
      <c r="CU184" s="292">
        <f t="shared" si="62"/>
        <v>0.26495726495726496</v>
      </c>
      <c r="CV184" s="292">
        <f t="shared" si="62"/>
        <v>9.285714285714286E-2</v>
      </c>
      <c r="CW184" s="292">
        <f t="shared" si="62"/>
        <v>7.8431372549019607E-2</v>
      </c>
      <c r="CX184" s="292">
        <f t="shared" si="62"/>
        <v>0.23943661971830985</v>
      </c>
      <c r="CY184" s="264"/>
      <c r="CZ184" s="262"/>
      <c r="DA184" s="262"/>
      <c r="DB184" s="262"/>
      <c r="DC184" s="262"/>
      <c r="DD184" s="262"/>
      <c r="DE184" s="262"/>
      <c r="DF184" s="262"/>
      <c r="DG184" s="262"/>
      <c r="DH184" s="262"/>
      <c r="DI184" s="262"/>
      <c r="DJ184" s="264"/>
      <c r="DK184" s="262"/>
      <c r="DL184" s="262"/>
      <c r="DM184" s="262"/>
      <c r="DN184" s="262"/>
      <c r="DO184" s="262"/>
      <c r="DP184" s="262"/>
      <c r="DQ184" s="262"/>
      <c r="DR184" s="262"/>
      <c r="DS184" s="262"/>
      <c r="DT184" s="262"/>
      <c r="DU184" s="264"/>
      <c r="DV184" s="262"/>
      <c r="DW184" s="262"/>
      <c r="DX184" s="262"/>
      <c r="DY184" s="262"/>
      <c r="DZ184" s="262"/>
      <c r="EA184" s="262"/>
      <c r="EB184" s="262"/>
      <c r="EC184" s="262"/>
      <c r="ED184" s="262"/>
      <c r="EE184" s="263"/>
      <c r="EF184" s="262"/>
      <c r="EG184" s="262"/>
      <c r="EH184" s="262"/>
      <c r="EI184" s="262"/>
      <c r="EJ184" s="262"/>
      <c r="EK184" s="262"/>
      <c r="EL184" s="262"/>
      <c r="EM184" s="262"/>
      <c r="EN184" s="262"/>
      <c r="EO184" s="262"/>
      <c r="EP184" s="263"/>
      <c r="EQ184" s="262"/>
      <c r="ER184" s="262"/>
      <c r="ES184" s="262"/>
      <c r="ET184" s="262"/>
      <c r="EU184" s="262"/>
      <c r="EV184" s="262"/>
      <c r="EW184" s="262"/>
      <c r="EX184" s="262"/>
      <c r="EY184" s="262"/>
      <c r="EZ184" s="262"/>
      <c r="FA184" s="263"/>
    </row>
    <row r="185" spans="1:157" x14ac:dyDescent="0.2">
      <c r="Z185" s="266"/>
      <c r="AA185" s="266"/>
      <c r="AB185" s="266"/>
      <c r="AC185" s="266"/>
      <c r="AD185" s="266"/>
      <c r="AE185" s="266"/>
      <c r="AF185" s="266"/>
      <c r="AG185" s="266"/>
      <c r="AH185" s="266"/>
      <c r="AI185" s="266"/>
      <c r="AJ185" s="266"/>
      <c r="BF185" s="238"/>
    </row>
    <row r="186" spans="1:157" x14ac:dyDescent="0.2">
      <c r="A186" s="274" t="s">
        <v>4025</v>
      </c>
      <c r="B186" s="274"/>
      <c r="C186" s="274"/>
      <c r="D186" s="275">
        <f>AVERAGE(D3:D184)</f>
        <v>0</v>
      </c>
      <c r="E186" s="275">
        <f t="shared" ref="E186:EO186" si="63">AVERAGE(E3:E184)</f>
        <v>1.098901098901099E-2</v>
      </c>
      <c r="F186" s="275">
        <f t="shared" si="63"/>
        <v>0.02</v>
      </c>
      <c r="G186" s="275">
        <f t="shared" si="63"/>
        <v>1.8691588785046728E-2</v>
      </c>
      <c r="H186" s="275">
        <f t="shared" si="63"/>
        <v>1.8867924528301886E-2</v>
      </c>
      <c r="I186" s="275">
        <f t="shared" si="63"/>
        <v>1.8018018018018018E-2</v>
      </c>
      <c r="J186" s="275">
        <f t="shared" si="63"/>
        <v>2.4793388429752067E-2</v>
      </c>
      <c r="K186" s="275">
        <f t="shared" si="63"/>
        <v>3.1007751937984496E-2</v>
      </c>
      <c r="L186" s="275">
        <f t="shared" si="63"/>
        <v>3.1496062992125984E-2</v>
      </c>
      <c r="M186" s="275">
        <f t="shared" si="63"/>
        <v>5.9259259259259262E-2</v>
      </c>
      <c r="N186" s="275">
        <f t="shared" si="63"/>
        <v>7.857142857142857E-2</v>
      </c>
      <c r="O186" s="275">
        <f t="shared" si="63"/>
        <v>0</v>
      </c>
      <c r="P186" s="275">
        <f t="shared" si="63"/>
        <v>1.098901098901099E-2</v>
      </c>
      <c r="Q186" s="275">
        <f t="shared" si="63"/>
        <v>9.9009900990099011E-3</v>
      </c>
      <c r="R186" s="275">
        <f t="shared" si="63"/>
        <v>9.3457943925233638E-3</v>
      </c>
      <c r="S186" s="275">
        <f t="shared" si="63"/>
        <v>1.8691588785046728E-2</v>
      </c>
      <c r="T186" s="275">
        <f t="shared" si="63"/>
        <v>1.8018018018018018E-2</v>
      </c>
      <c r="U186" s="275">
        <f t="shared" si="63"/>
        <v>1.6393442622950821E-2</v>
      </c>
      <c r="V186" s="275">
        <f t="shared" si="63"/>
        <v>3.125E-2</v>
      </c>
      <c r="W186" s="275">
        <f t="shared" si="63"/>
        <v>3.125E-2</v>
      </c>
      <c r="X186" s="275">
        <f t="shared" si="63"/>
        <v>6.6666666666666666E-2</v>
      </c>
      <c r="Y186" s="275">
        <f t="shared" si="63"/>
        <v>0.22857142857142856</v>
      </c>
      <c r="Z186" s="275">
        <f t="shared" si="63"/>
        <v>0</v>
      </c>
      <c r="AA186" s="275">
        <f t="shared" si="63"/>
        <v>1.098901098901099E-2</v>
      </c>
      <c r="AB186" s="275">
        <f t="shared" si="63"/>
        <v>9.9009900990099011E-3</v>
      </c>
      <c r="AC186" s="275">
        <f t="shared" si="63"/>
        <v>1.8691588785046728E-2</v>
      </c>
      <c r="AD186" s="275">
        <f t="shared" si="63"/>
        <v>1.8691588785046728E-2</v>
      </c>
      <c r="AE186" s="275">
        <f t="shared" si="63"/>
        <v>1.8018018018018018E-2</v>
      </c>
      <c r="AF186" s="275">
        <f t="shared" si="63"/>
        <v>2.4590163934426229E-2</v>
      </c>
      <c r="AG186" s="275">
        <f t="shared" si="63"/>
        <v>3.937007874015748E-2</v>
      </c>
      <c r="AH186" s="275">
        <f t="shared" si="63"/>
        <v>3.937007874015748E-2</v>
      </c>
      <c r="AI186" s="275">
        <f t="shared" si="63"/>
        <v>7.4626865671641784E-2</v>
      </c>
      <c r="AJ186" s="275">
        <f t="shared" si="63"/>
        <v>0.1223021582733813</v>
      </c>
      <c r="AK186" s="335">
        <f t="shared" si="63"/>
        <v>2.1186840659340664E-2</v>
      </c>
      <c r="AL186" s="335">
        <f t="shared" si="63"/>
        <v>2.1651135106382981E-2</v>
      </c>
      <c r="AM186" s="335">
        <f t="shared" si="63"/>
        <v>2.2428663366336643E-2</v>
      </c>
      <c r="AN186" s="335">
        <f t="shared" si="63"/>
        <v>2.1800606542056063E-2</v>
      </c>
      <c r="AO186" s="335">
        <f t="shared" si="63"/>
        <v>2.2578338679245281E-2</v>
      </c>
      <c r="AP186" s="335">
        <f t="shared" si="63"/>
        <v>2.2346623423423431E-2</v>
      </c>
      <c r="AQ186" s="335">
        <f t="shared" si="63"/>
        <v>2.2541861983471072E-2</v>
      </c>
      <c r="AR186" s="335">
        <f t="shared" si="63"/>
        <v>2.3688913385826776E-2</v>
      </c>
      <c r="AS186" s="335">
        <f t="shared" si="63"/>
        <v>2.2910976377952749E-2</v>
      </c>
      <c r="AT186" s="335">
        <f t="shared" si="63"/>
        <v>2.3942500000000012E-2</v>
      </c>
      <c r="AU186" s="335">
        <f t="shared" si="63"/>
        <v>2.4617037928571436E-2</v>
      </c>
      <c r="AV186" s="274">
        <f t="shared" si="63"/>
        <v>0.34782608695652173</v>
      </c>
      <c r="AW186" s="274">
        <f t="shared" si="63"/>
        <v>0.40860215053763443</v>
      </c>
      <c r="AX186" s="274">
        <f t="shared" si="63"/>
        <v>0.38</v>
      </c>
      <c r="AY186" s="274">
        <f t="shared" si="63"/>
        <v>0.43925233644859812</v>
      </c>
      <c r="AZ186" s="274">
        <f t="shared" si="63"/>
        <v>0.69523809523809521</v>
      </c>
      <c r="BA186" s="274">
        <f t="shared" si="63"/>
        <v>0.66363636363636369</v>
      </c>
      <c r="BB186" s="274">
        <f t="shared" si="63"/>
        <v>0.72499999999999998</v>
      </c>
      <c r="BC186" s="274">
        <f t="shared" si="63"/>
        <v>0.66666666666666663</v>
      </c>
      <c r="BD186" s="274">
        <f t="shared" si="63"/>
        <v>0.84126984126984128</v>
      </c>
      <c r="BE186" s="274">
        <f t="shared" si="63"/>
        <v>1.0671641791044777</v>
      </c>
      <c r="BF186" s="336">
        <f t="shared" si="63"/>
        <v>1.05</v>
      </c>
      <c r="BG186" s="274"/>
      <c r="BH186" s="274"/>
      <c r="BI186" s="274"/>
      <c r="BJ186" s="274"/>
      <c r="BK186" s="274"/>
      <c r="BL186" s="274"/>
      <c r="BM186" s="274"/>
      <c r="BN186" s="274"/>
      <c r="BO186" s="274"/>
      <c r="BP186" s="274"/>
      <c r="BQ186" s="274"/>
      <c r="BR186" s="274"/>
      <c r="BS186" s="274"/>
      <c r="BT186" s="274"/>
      <c r="BU186" s="274"/>
      <c r="BV186" s="274"/>
      <c r="BW186" s="274"/>
      <c r="BX186" s="274"/>
      <c r="BY186" s="274"/>
      <c r="BZ186" s="274"/>
      <c r="CA186" s="274"/>
      <c r="CB186" s="274"/>
      <c r="CC186" s="274"/>
      <c r="CD186" s="274"/>
      <c r="CE186" s="274"/>
      <c r="CF186" s="274"/>
      <c r="CG186" s="274"/>
      <c r="CH186" s="274"/>
      <c r="CI186" s="274"/>
      <c r="CJ186" s="274"/>
      <c r="CK186" s="274"/>
      <c r="CL186" s="274"/>
      <c r="CM186" s="274"/>
      <c r="CN186" s="274"/>
      <c r="CO186" s="274"/>
      <c r="CP186" s="274"/>
      <c r="CQ186" s="274"/>
      <c r="CR186" s="274"/>
      <c r="CS186" s="274"/>
      <c r="CT186" s="274"/>
      <c r="CU186" s="274"/>
      <c r="CV186" s="274"/>
      <c r="CW186" s="274"/>
      <c r="CX186" s="274"/>
      <c r="CY186" s="274"/>
      <c r="CZ186" s="274"/>
      <c r="DA186" s="274"/>
      <c r="DB186" s="274"/>
      <c r="DC186" s="274"/>
      <c r="DD186" s="274"/>
      <c r="DE186" s="274"/>
      <c r="DF186" s="274"/>
      <c r="DG186" s="274"/>
      <c r="DH186" s="274"/>
      <c r="DI186" s="274"/>
      <c r="DJ186" s="274"/>
      <c r="DK186" s="274"/>
      <c r="DL186" s="274"/>
      <c r="DM186" s="274"/>
      <c r="DN186" s="274"/>
      <c r="DO186" s="274"/>
      <c r="DP186" s="274"/>
      <c r="DQ186" s="274"/>
      <c r="DR186" s="274"/>
      <c r="DS186" s="274"/>
      <c r="DT186" s="274"/>
      <c r="DU186" s="274"/>
      <c r="DV186" s="274"/>
      <c r="DW186" s="274"/>
      <c r="DX186" s="274"/>
      <c r="DY186" s="274"/>
      <c r="DZ186" s="274"/>
      <c r="EA186" s="274"/>
      <c r="EB186" s="274"/>
      <c r="EC186" s="274"/>
      <c r="ED186" s="274"/>
      <c r="EE186" s="274"/>
      <c r="EF186" s="274">
        <f t="shared" si="63"/>
        <v>4.9520000000000002E-2</v>
      </c>
      <c r="EG186" s="274">
        <f t="shared" si="63"/>
        <v>5.2565399999999998E-2</v>
      </c>
      <c r="EH186" s="274">
        <f t="shared" si="63"/>
        <v>5.5466700000000001E-2</v>
      </c>
      <c r="EI186" s="274">
        <f t="shared" si="63"/>
        <v>7.1662549999999992E-2</v>
      </c>
      <c r="EJ186" s="274">
        <f t="shared" si="63"/>
        <v>9.1102100000000005E-2</v>
      </c>
      <c r="EK186" s="274">
        <f t="shared" si="63"/>
        <v>7.1564799999999998E-2</v>
      </c>
      <c r="EL186" s="274">
        <f t="shared" si="63"/>
        <v>7.2978966666666673E-2</v>
      </c>
      <c r="EM186" s="274">
        <f t="shared" si="63"/>
        <v>7.8435716666666669E-2</v>
      </c>
      <c r="EN186" s="274">
        <f t="shared" si="63"/>
        <v>8.3536949999999999E-2</v>
      </c>
      <c r="EO186" s="274">
        <f t="shared" si="63"/>
        <v>8.5001014285714271E-2</v>
      </c>
      <c r="EP186" s="274">
        <f t="shared" ref="EP186:FA186" si="64">AVERAGE(EP3:EP184)</f>
        <v>8.5875626086956494E-2</v>
      </c>
      <c r="EQ186" s="274">
        <f t="shared" si="64"/>
        <v>1</v>
      </c>
      <c r="ER186" s="274">
        <f t="shared" si="64"/>
        <v>2</v>
      </c>
      <c r="ES186" s="274">
        <f t="shared" si="64"/>
        <v>5</v>
      </c>
      <c r="ET186" s="274">
        <f t="shared" si="64"/>
        <v>11.5</v>
      </c>
      <c r="EU186" s="274">
        <f t="shared" si="64"/>
        <v>26</v>
      </c>
      <c r="EV186" s="274">
        <f t="shared" si="64"/>
        <v>4</v>
      </c>
      <c r="EW186" s="274">
        <f t="shared" si="64"/>
        <v>4</v>
      </c>
      <c r="EX186" s="274">
        <f t="shared" si="64"/>
        <v>2.5714285714285716</v>
      </c>
      <c r="EY186" s="274">
        <f t="shared" si="64"/>
        <v>7</v>
      </c>
      <c r="EZ186" s="274">
        <f t="shared" si="64"/>
        <v>3.1428571428571428</v>
      </c>
      <c r="FA186" s="274">
        <f t="shared" si="64"/>
        <v>7.3636363636363633</v>
      </c>
    </row>
    <row r="187" spans="1:157" x14ac:dyDescent="0.2">
      <c r="A187" s="300" t="s">
        <v>4079</v>
      </c>
      <c r="D187" s="195">
        <f>SUM(D3:D184)</f>
        <v>0</v>
      </c>
      <c r="E187" s="195">
        <f t="shared" ref="E187:AJ187" si="65">SUM(E3:E184)</f>
        <v>1</v>
      </c>
      <c r="F187" s="195">
        <f t="shared" si="65"/>
        <v>2</v>
      </c>
      <c r="G187" s="195">
        <f t="shared" si="65"/>
        <v>2</v>
      </c>
      <c r="H187" s="195">
        <f t="shared" si="65"/>
        <v>2</v>
      </c>
      <c r="I187" s="195">
        <f t="shared" si="65"/>
        <v>2</v>
      </c>
      <c r="J187" s="195">
        <f t="shared" si="65"/>
        <v>3</v>
      </c>
      <c r="K187" s="195">
        <f t="shared" si="65"/>
        <v>4</v>
      </c>
      <c r="L187" s="195">
        <f t="shared" si="65"/>
        <v>4</v>
      </c>
      <c r="M187" s="195">
        <f t="shared" si="65"/>
        <v>8</v>
      </c>
      <c r="N187" s="195">
        <f t="shared" si="65"/>
        <v>11</v>
      </c>
      <c r="O187" s="195">
        <f t="shared" si="65"/>
        <v>0</v>
      </c>
      <c r="P187" s="195">
        <f t="shared" si="65"/>
        <v>1</v>
      </c>
      <c r="Q187" s="195">
        <f t="shared" si="65"/>
        <v>1</v>
      </c>
      <c r="R187" s="195">
        <f t="shared" si="65"/>
        <v>1</v>
      </c>
      <c r="S187" s="195">
        <f t="shared" si="65"/>
        <v>2</v>
      </c>
      <c r="T187" s="195">
        <f t="shared" si="65"/>
        <v>2</v>
      </c>
      <c r="U187" s="195">
        <f t="shared" si="65"/>
        <v>2</v>
      </c>
      <c r="V187" s="195">
        <f t="shared" si="65"/>
        <v>4</v>
      </c>
      <c r="W187" s="195">
        <f t="shared" si="65"/>
        <v>4</v>
      </c>
      <c r="X187" s="195">
        <f t="shared" si="65"/>
        <v>9</v>
      </c>
      <c r="Y187" s="195">
        <f t="shared" si="65"/>
        <v>32</v>
      </c>
      <c r="Z187" s="195">
        <f t="shared" si="65"/>
        <v>0</v>
      </c>
      <c r="AA187" s="195">
        <f t="shared" si="65"/>
        <v>1</v>
      </c>
      <c r="AB187" s="195">
        <f t="shared" si="65"/>
        <v>1</v>
      </c>
      <c r="AC187" s="195">
        <f t="shared" si="65"/>
        <v>2</v>
      </c>
      <c r="AD187" s="195">
        <f t="shared" si="65"/>
        <v>2</v>
      </c>
      <c r="AE187" s="195">
        <f t="shared" si="65"/>
        <v>2</v>
      </c>
      <c r="AF187" s="195">
        <f t="shared" si="65"/>
        <v>3</v>
      </c>
      <c r="AG187" s="195">
        <f t="shared" si="65"/>
        <v>5</v>
      </c>
      <c r="AH187" s="195">
        <f t="shared" si="65"/>
        <v>5</v>
      </c>
      <c r="AI187" s="195">
        <f t="shared" si="65"/>
        <v>10</v>
      </c>
      <c r="AJ187" s="195">
        <f t="shared" si="65"/>
        <v>17</v>
      </c>
      <c r="AK187" s="276">
        <f t="shared" ref="AK187:AU187" si="66">AK186*1000</f>
        <v>21.186840659340664</v>
      </c>
      <c r="AL187" s="276">
        <f t="shared" si="66"/>
        <v>21.651135106382981</v>
      </c>
      <c r="AM187" s="276">
        <f t="shared" si="66"/>
        <v>22.428663366336643</v>
      </c>
      <c r="AN187" s="276">
        <f t="shared" si="66"/>
        <v>21.800606542056062</v>
      </c>
      <c r="AO187" s="276">
        <f t="shared" si="66"/>
        <v>22.578338679245281</v>
      </c>
      <c r="AP187" s="276">
        <f t="shared" si="66"/>
        <v>22.346623423423431</v>
      </c>
      <c r="AQ187" s="276">
        <f t="shared" si="66"/>
        <v>22.541861983471073</v>
      </c>
      <c r="AR187" s="276">
        <f t="shared" si="66"/>
        <v>23.688913385826776</v>
      </c>
      <c r="AS187" s="276">
        <f t="shared" si="66"/>
        <v>22.91097637795275</v>
      </c>
      <c r="AT187" s="276">
        <f t="shared" si="66"/>
        <v>23.942500000000013</v>
      </c>
      <c r="AU187" s="276">
        <f t="shared" si="66"/>
        <v>24.617037928571435</v>
      </c>
      <c r="BG187" s="195">
        <f t="shared" ref="BG187:BQ187" si="67">SUM(BG3:BG184)</f>
        <v>17</v>
      </c>
      <c r="BH187" s="195">
        <f t="shared" si="67"/>
        <v>24</v>
      </c>
      <c r="BI187" s="195">
        <f t="shared" si="67"/>
        <v>27</v>
      </c>
      <c r="BJ187" s="195">
        <f t="shared" si="67"/>
        <v>28</v>
      </c>
      <c r="BK187" s="195">
        <f t="shared" si="67"/>
        <v>38</v>
      </c>
      <c r="BL187" s="195">
        <f t="shared" si="67"/>
        <v>41</v>
      </c>
      <c r="BM187" s="195">
        <f t="shared" si="67"/>
        <v>49</v>
      </c>
      <c r="BN187" s="195">
        <f t="shared" si="67"/>
        <v>46</v>
      </c>
      <c r="BO187" s="195">
        <f t="shared" si="67"/>
        <v>52</v>
      </c>
      <c r="BP187" s="195">
        <f t="shared" si="67"/>
        <v>67</v>
      </c>
      <c r="BQ187" s="195">
        <f t="shared" si="67"/>
        <v>74</v>
      </c>
    </row>
    <row r="188" spans="1:157" x14ac:dyDescent="0.2">
      <c r="A188" s="298" t="s">
        <v>4080</v>
      </c>
      <c r="B188" s="299">
        <f>COUNTA(B3:B184)</f>
        <v>182</v>
      </c>
      <c r="D188" s="195">
        <f>COUNTA(D3:D184)</f>
        <v>88</v>
      </c>
      <c r="E188" s="195">
        <f t="shared" ref="E188:AU188" si="68">COUNTA(E3:E184)</f>
        <v>91</v>
      </c>
      <c r="F188" s="195">
        <f t="shared" si="68"/>
        <v>100</v>
      </c>
      <c r="G188" s="195">
        <f t="shared" si="68"/>
        <v>107</v>
      </c>
      <c r="H188" s="195">
        <f t="shared" si="68"/>
        <v>106</v>
      </c>
      <c r="I188" s="195">
        <f t="shared" si="68"/>
        <v>111</v>
      </c>
      <c r="J188" s="195">
        <f t="shared" si="68"/>
        <v>121</v>
      </c>
      <c r="K188" s="195">
        <f t="shared" si="68"/>
        <v>129</v>
      </c>
      <c r="L188" s="195">
        <f t="shared" si="68"/>
        <v>127</v>
      </c>
      <c r="M188" s="195">
        <f t="shared" si="68"/>
        <v>135</v>
      </c>
      <c r="N188" s="195">
        <f t="shared" si="68"/>
        <v>140</v>
      </c>
      <c r="O188" s="195">
        <f t="shared" si="68"/>
        <v>89</v>
      </c>
      <c r="P188" s="195">
        <f t="shared" si="68"/>
        <v>91</v>
      </c>
      <c r="Q188" s="195">
        <f t="shared" si="68"/>
        <v>101</v>
      </c>
      <c r="R188" s="195">
        <f t="shared" si="68"/>
        <v>107</v>
      </c>
      <c r="S188" s="195">
        <f t="shared" si="68"/>
        <v>107</v>
      </c>
      <c r="T188" s="195">
        <f t="shared" si="68"/>
        <v>111</v>
      </c>
      <c r="U188" s="195">
        <f t="shared" si="68"/>
        <v>122</v>
      </c>
      <c r="V188" s="195">
        <f t="shared" si="68"/>
        <v>128</v>
      </c>
      <c r="W188" s="195">
        <f t="shared" si="68"/>
        <v>128</v>
      </c>
      <c r="X188" s="195">
        <f t="shared" si="68"/>
        <v>135</v>
      </c>
      <c r="Y188" s="195">
        <f t="shared" si="68"/>
        <v>140</v>
      </c>
      <c r="Z188" s="195">
        <f t="shared" si="68"/>
        <v>89</v>
      </c>
      <c r="AA188" s="195">
        <f t="shared" si="68"/>
        <v>91</v>
      </c>
      <c r="AB188" s="195">
        <f t="shared" si="68"/>
        <v>101</v>
      </c>
      <c r="AC188" s="195">
        <f t="shared" si="68"/>
        <v>107</v>
      </c>
      <c r="AD188" s="195">
        <f t="shared" si="68"/>
        <v>107</v>
      </c>
      <c r="AE188" s="195">
        <f t="shared" si="68"/>
        <v>111</v>
      </c>
      <c r="AF188" s="195">
        <f t="shared" si="68"/>
        <v>122</v>
      </c>
      <c r="AG188" s="195">
        <f t="shared" si="68"/>
        <v>127</v>
      </c>
      <c r="AH188" s="195">
        <f t="shared" si="68"/>
        <v>127</v>
      </c>
      <c r="AI188" s="195">
        <f t="shared" si="68"/>
        <v>134</v>
      </c>
      <c r="AJ188" s="195">
        <f t="shared" si="68"/>
        <v>139</v>
      </c>
      <c r="AK188" s="195">
        <f t="shared" si="68"/>
        <v>91</v>
      </c>
      <c r="AL188" s="195">
        <f t="shared" si="68"/>
        <v>94</v>
      </c>
      <c r="AM188" s="195">
        <f t="shared" si="68"/>
        <v>101</v>
      </c>
      <c r="AN188" s="195">
        <f t="shared" si="68"/>
        <v>107</v>
      </c>
      <c r="AO188" s="195">
        <f t="shared" si="68"/>
        <v>106</v>
      </c>
      <c r="AP188" s="195">
        <f t="shared" si="68"/>
        <v>111</v>
      </c>
      <c r="AQ188" s="195">
        <f t="shared" si="68"/>
        <v>121</v>
      </c>
      <c r="AR188" s="195">
        <f t="shared" si="68"/>
        <v>127</v>
      </c>
      <c r="AS188" s="195">
        <f t="shared" si="68"/>
        <v>127</v>
      </c>
      <c r="AT188" s="195">
        <f t="shared" si="68"/>
        <v>136</v>
      </c>
      <c r="AU188" s="195">
        <f t="shared" si="68"/>
        <v>140</v>
      </c>
      <c r="BG188" s="195">
        <f t="shared" ref="BG188:BQ188" si="69">COUNTA(BG3:BG184)</f>
        <v>92</v>
      </c>
      <c r="BH188" s="195">
        <f t="shared" si="69"/>
        <v>93</v>
      </c>
      <c r="BI188" s="195">
        <f t="shared" si="69"/>
        <v>101</v>
      </c>
      <c r="BJ188" s="195">
        <f t="shared" si="69"/>
        <v>107</v>
      </c>
      <c r="BK188" s="195">
        <f t="shared" si="69"/>
        <v>105</v>
      </c>
      <c r="BL188" s="195">
        <f t="shared" si="69"/>
        <v>110</v>
      </c>
      <c r="BM188" s="195">
        <f t="shared" si="69"/>
        <v>120</v>
      </c>
      <c r="BN188" s="195">
        <f t="shared" si="69"/>
        <v>126</v>
      </c>
      <c r="BO188" s="195">
        <f t="shared" si="69"/>
        <v>126</v>
      </c>
      <c r="BP188" s="195">
        <f t="shared" si="69"/>
        <v>134</v>
      </c>
      <c r="BQ188" s="195">
        <f t="shared" si="69"/>
        <v>140</v>
      </c>
    </row>
    <row r="189" spans="1:157" x14ac:dyDescent="0.2">
      <c r="A189" s="303" t="s">
        <v>4081</v>
      </c>
      <c r="B189" s="301"/>
      <c r="C189" s="301"/>
      <c r="D189" s="301">
        <f>D187/D188</f>
        <v>0</v>
      </c>
      <c r="E189" s="301">
        <f t="shared" ref="E189:BP189" si="70">E187/E188</f>
        <v>1.098901098901099E-2</v>
      </c>
      <c r="F189" s="301">
        <f t="shared" si="70"/>
        <v>0.02</v>
      </c>
      <c r="G189" s="301">
        <f t="shared" si="70"/>
        <v>1.8691588785046728E-2</v>
      </c>
      <c r="H189" s="301">
        <f t="shared" si="70"/>
        <v>1.8867924528301886E-2</v>
      </c>
      <c r="I189" s="301">
        <f t="shared" si="70"/>
        <v>1.8018018018018018E-2</v>
      </c>
      <c r="J189" s="301">
        <f t="shared" si="70"/>
        <v>2.4793388429752067E-2</v>
      </c>
      <c r="K189" s="301">
        <f t="shared" si="70"/>
        <v>3.1007751937984496E-2</v>
      </c>
      <c r="L189" s="301">
        <f t="shared" si="70"/>
        <v>3.1496062992125984E-2</v>
      </c>
      <c r="M189" s="301">
        <f t="shared" si="70"/>
        <v>5.9259259259259262E-2</v>
      </c>
      <c r="N189" s="301">
        <f t="shared" si="70"/>
        <v>7.857142857142857E-2</v>
      </c>
      <c r="O189" s="301">
        <f t="shared" si="70"/>
        <v>0</v>
      </c>
      <c r="P189" s="301">
        <f t="shared" si="70"/>
        <v>1.098901098901099E-2</v>
      </c>
      <c r="Q189" s="301">
        <f t="shared" si="70"/>
        <v>9.9009900990099011E-3</v>
      </c>
      <c r="R189" s="301">
        <f t="shared" si="70"/>
        <v>9.3457943925233638E-3</v>
      </c>
      <c r="S189" s="301">
        <f t="shared" si="70"/>
        <v>1.8691588785046728E-2</v>
      </c>
      <c r="T189" s="301">
        <f t="shared" si="70"/>
        <v>1.8018018018018018E-2</v>
      </c>
      <c r="U189" s="301">
        <f t="shared" si="70"/>
        <v>1.6393442622950821E-2</v>
      </c>
      <c r="V189" s="301">
        <f t="shared" si="70"/>
        <v>3.125E-2</v>
      </c>
      <c r="W189" s="301">
        <f t="shared" si="70"/>
        <v>3.125E-2</v>
      </c>
      <c r="X189" s="301">
        <f t="shared" si="70"/>
        <v>6.6666666666666666E-2</v>
      </c>
      <c r="Y189" s="301">
        <f t="shared" si="70"/>
        <v>0.22857142857142856</v>
      </c>
      <c r="Z189" s="301">
        <f t="shared" si="70"/>
        <v>0</v>
      </c>
      <c r="AA189" s="301">
        <f t="shared" si="70"/>
        <v>1.098901098901099E-2</v>
      </c>
      <c r="AB189" s="301">
        <f t="shared" si="70"/>
        <v>9.9009900990099011E-3</v>
      </c>
      <c r="AC189" s="301">
        <f t="shared" si="70"/>
        <v>1.8691588785046728E-2</v>
      </c>
      <c r="AD189" s="301">
        <f t="shared" si="70"/>
        <v>1.8691588785046728E-2</v>
      </c>
      <c r="AE189" s="301">
        <f t="shared" si="70"/>
        <v>1.8018018018018018E-2</v>
      </c>
      <c r="AF189" s="301">
        <f t="shared" si="70"/>
        <v>2.4590163934426229E-2</v>
      </c>
      <c r="AG189" s="301">
        <f t="shared" si="70"/>
        <v>3.937007874015748E-2</v>
      </c>
      <c r="AH189" s="301">
        <f t="shared" si="70"/>
        <v>3.937007874015748E-2</v>
      </c>
      <c r="AI189" s="301">
        <f t="shared" si="70"/>
        <v>7.4626865671641784E-2</v>
      </c>
      <c r="AJ189" s="301">
        <f t="shared" si="70"/>
        <v>0.1223021582733813</v>
      </c>
      <c r="AK189" s="301"/>
      <c r="AL189" s="301"/>
      <c r="AM189" s="301"/>
      <c r="AN189" s="301"/>
      <c r="AO189" s="301"/>
      <c r="AP189" s="301"/>
      <c r="AQ189" s="301"/>
      <c r="AR189" s="301"/>
      <c r="AS189" s="301"/>
      <c r="AT189" s="301"/>
      <c r="AU189" s="301"/>
      <c r="AV189" s="301"/>
      <c r="AW189" s="301"/>
      <c r="AX189" s="301"/>
      <c r="AY189" s="301"/>
      <c r="AZ189" s="301"/>
      <c r="BA189" s="301"/>
      <c r="BB189" s="301"/>
      <c r="BC189" s="301"/>
      <c r="BD189" s="301"/>
      <c r="BE189" s="301"/>
      <c r="BF189" s="301"/>
      <c r="BG189" s="301">
        <f t="shared" si="70"/>
        <v>0.18478260869565216</v>
      </c>
      <c r="BH189" s="301">
        <f t="shared" si="70"/>
        <v>0.25806451612903225</v>
      </c>
      <c r="BI189" s="301">
        <f t="shared" si="70"/>
        <v>0.26732673267326734</v>
      </c>
      <c r="BJ189" s="301">
        <f t="shared" si="70"/>
        <v>0.26168224299065418</v>
      </c>
      <c r="BK189" s="301">
        <f t="shared" si="70"/>
        <v>0.3619047619047619</v>
      </c>
      <c r="BL189" s="301">
        <f t="shared" si="70"/>
        <v>0.37272727272727274</v>
      </c>
      <c r="BM189" s="301">
        <f t="shared" si="70"/>
        <v>0.40833333333333333</v>
      </c>
      <c r="BN189" s="301">
        <f t="shared" si="70"/>
        <v>0.36507936507936506</v>
      </c>
      <c r="BO189" s="301">
        <f t="shared" si="70"/>
        <v>0.41269841269841268</v>
      </c>
      <c r="BP189" s="301">
        <f t="shared" si="70"/>
        <v>0.5</v>
      </c>
      <c r="BQ189" s="301">
        <f t="shared" ref="BQ189" si="71">BQ187/BQ188</f>
        <v>0.52857142857142858</v>
      </c>
    </row>
    <row r="190" spans="1:157" x14ac:dyDescent="0.2">
      <c r="A190" s="300" t="s">
        <v>4082</v>
      </c>
      <c r="D190" s="195">
        <f>$B$188-D188</f>
        <v>94</v>
      </c>
      <c r="E190" s="195">
        <f t="shared" ref="E190:AJ190" si="72">$B$188-E188</f>
        <v>91</v>
      </c>
      <c r="F190" s="195">
        <f t="shared" si="72"/>
        <v>82</v>
      </c>
      <c r="G190" s="195">
        <f t="shared" si="72"/>
        <v>75</v>
      </c>
      <c r="H190" s="195">
        <f t="shared" si="72"/>
        <v>76</v>
      </c>
      <c r="I190" s="195">
        <f t="shared" si="72"/>
        <v>71</v>
      </c>
      <c r="J190" s="195">
        <f t="shared" si="72"/>
        <v>61</v>
      </c>
      <c r="K190" s="195">
        <f t="shared" si="72"/>
        <v>53</v>
      </c>
      <c r="L190" s="195">
        <f t="shared" si="72"/>
        <v>55</v>
      </c>
      <c r="M190" s="195">
        <f t="shared" si="72"/>
        <v>47</v>
      </c>
      <c r="N190" s="195">
        <f t="shared" si="72"/>
        <v>42</v>
      </c>
      <c r="O190" s="195">
        <f t="shared" si="72"/>
        <v>93</v>
      </c>
      <c r="P190" s="195">
        <f t="shared" si="72"/>
        <v>91</v>
      </c>
      <c r="Q190" s="195">
        <f t="shared" si="72"/>
        <v>81</v>
      </c>
      <c r="R190" s="195">
        <f t="shared" si="72"/>
        <v>75</v>
      </c>
      <c r="S190" s="195">
        <f t="shared" si="72"/>
        <v>75</v>
      </c>
      <c r="T190" s="195">
        <f t="shared" si="72"/>
        <v>71</v>
      </c>
      <c r="U190" s="195">
        <f t="shared" si="72"/>
        <v>60</v>
      </c>
      <c r="V190" s="195">
        <f t="shared" si="72"/>
        <v>54</v>
      </c>
      <c r="W190" s="195">
        <f t="shared" si="72"/>
        <v>54</v>
      </c>
      <c r="X190" s="195">
        <f t="shared" si="72"/>
        <v>47</v>
      </c>
      <c r="Y190" s="195">
        <f t="shared" si="72"/>
        <v>42</v>
      </c>
      <c r="Z190" s="195">
        <f t="shared" si="72"/>
        <v>93</v>
      </c>
      <c r="AA190" s="195">
        <f t="shared" si="72"/>
        <v>91</v>
      </c>
      <c r="AB190" s="195">
        <f t="shared" si="72"/>
        <v>81</v>
      </c>
      <c r="AC190" s="195">
        <f t="shared" si="72"/>
        <v>75</v>
      </c>
      <c r="AD190" s="195">
        <f t="shared" si="72"/>
        <v>75</v>
      </c>
      <c r="AE190" s="195">
        <f t="shared" si="72"/>
        <v>71</v>
      </c>
      <c r="AF190" s="195">
        <f t="shared" si="72"/>
        <v>60</v>
      </c>
      <c r="AG190" s="195">
        <f t="shared" si="72"/>
        <v>55</v>
      </c>
      <c r="AH190" s="195">
        <f t="shared" si="72"/>
        <v>55</v>
      </c>
      <c r="AI190" s="195">
        <f t="shared" si="72"/>
        <v>48</v>
      </c>
      <c r="AJ190" s="195">
        <f t="shared" si="72"/>
        <v>43</v>
      </c>
    </row>
    <row r="191" spans="1:157" x14ac:dyDescent="0.2">
      <c r="A191" s="300" t="s">
        <v>4083</v>
      </c>
      <c r="D191" s="195">
        <f>_xlfn.STDEV.S(D3:D184)</f>
        <v>0</v>
      </c>
      <c r="E191" s="195">
        <f t="shared" ref="E191:BP191" si="73">_xlfn.STDEV.S(E3:E184)</f>
        <v>0.10482848367219183</v>
      </c>
      <c r="F191" s="195">
        <f t="shared" si="73"/>
        <v>0.14070529413628968</v>
      </c>
      <c r="G191" s="195">
        <f t="shared" si="73"/>
        <v>0.13607076483136107</v>
      </c>
      <c r="H191" s="195">
        <f t="shared" si="73"/>
        <v>0.1367049011885994</v>
      </c>
      <c r="I191" s="195">
        <f t="shared" si="73"/>
        <v>0.13361967614920287</v>
      </c>
      <c r="J191" s="195">
        <f t="shared" si="73"/>
        <v>0.15614149124834242</v>
      </c>
      <c r="K191" s="195">
        <f t="shared" si="73"/>
        <v>0.17401438949678266</v>
      </c>
      <c r="L191" s="195">
        <f t="shared" si="73"/>
        <v>0.17534582039617796</v>
      </c>
      <c r="M191" s="195">
        <f t="shared" si="73"/>
        <v>0.23698866283617881</v>
      </c>
      <c r="N191" s="195">
        <f t="shared" si="73"/>
        <v>0.2700348270332813</v>
      </c>
      <c r="O191" s="195">
        <f t="shared" si="73"/>
        <v>0</v>
      </c>
      <c r="P191" s="195">
        <f t="shared" si="73"/>
        <v>0.10482848367219183</v>
      </c>
      <c r="Q191" s="195">
        <f t="shared" si="73"/>
        <v>9.9503719020998915E-2</v>
      </c>
      <c r="R191" s="195">
        <f t="shared" si="73"/>
        <v>9.6673648904566353E-2</v>
      </c>
      <c r="S191" s="195">
        <f t="shared" si="73"/>
        <v>0.13607076483136107</v>
      </c>
      <c r="T191" s="195">
        <f t="shared" si="73"/>
        <v>0.13361967614920287</v>
      </c>
      <c r="U191" s="195">
        <f t="shared" si="73"/>
        <v>0.12750670423968666</v>
      </c>
      <c r="V191" s="195">
        <f t="shared" si="73"/>
        <v>0.17467630355495289</v>
      </c>
      <c r="W191" s="195">
        <f t="shared" si="73"/>
        <v>0.17467630355495289</v>
      </c>
      <c r="X191" s="195">
        <f t="shared" si="73"/>
        <v>0.2503728562847401</v>
      </c>
      <c r="Y191" s="195">
        <f t="shared" si="73"/>
        <v>0.42142029709507339</v>
      </c>
      <c r="Z191" s="195">
        <f t="shared" si="73"/>
        <v>0</v>
      </c>
      <c r="AA191" s="195">
        <f t="shared" si="73"/>
        <v>0.10482848367219183</v>
      </c>
      <c r="AB191" s="195">
        <f t="shared" si="73"/>
        <v>9.9503719020998915E-2</v>
      </c>
      <c r="AC191" s="195">
        <f t="shared" si="73"/>
        <v>0.13607076483136107</v>
      </c>
      <c r="AD191" s="195">
        <f t="shared" si="73"/>
        <v>0.13607076483136107</v>
      </c>
      <c r="AE191" s="195">
        <f t="shared" si="73"/>
        <v>0.13361967614920287</v>
      </c>
      <c r="AF191" s="195">
        <f t="shared" si="73"/>
        <v>0.15551114089921197</v>
      </c>
      <c r="AG191" s="195">
        <f t="shared" si="73"/>
        <v>0.19524403952650815</v>
      </c>
      <c r="AH191" s="195">
        <f t="shared" si="73"/>
        <v>0.19524403952650815</v>
      </c>
      <c r="AI191" s="195">
        <f t="shared" si="73"/>
        <v>0.26377438729548713</v>
      </c>
      <c r="AJ191" s="195">
        <f t="shared" si="73"/>
        <v>0.32881940011784405</v>
      </c>
      <c r="AK191" s="195">
        <f t="shared" si="73"/>
        <v>4.0144652730394314E-3</v>
      </c>
      <c r="AL191" s="195">
        <f t="shared" si="73"/>
        <v>3.7726386440589256E-3</v>
      </c>
      <c r="AM191" s="195">
        <f t="shared" si="73"/>
        <v>5.8564623118008809E-3</v>
      </c>
      <c r="AN191" s="195">
        <f t="shared" si="73"/>
        <v>4.111363195066723E-3</v>
      </c>
      <c r="AO191" s="195">
        <f t="shared" si="73"/>
        <v>5.8249283974437446E-3</v>
      </c>
      <c r="AP191" s="195">
        <f t="shared" si="73"/>
        <v>4.4231921575004652E-3</v>
      </c>
      <c r="AQ191" s="195">
        <f t="shared" si="73"/>
        <v>4.4416827143785673E-3</v>
      </c>
      <c r="AR191" s="195">
        <f t="shared" si="73"/>
        <v>9.6902474283148531E-3</v>
      </c>
      <c r="AS191" s="195">
        <f t="shared" si="73"/>
        <v>5.0594249052768898E-3</v>
      </c>
      <c r="AT191" s="195">
        <f t="shared" si="73"/>
        <v>5.4572397083615361E-3</v>
      </c>
      <c r="AU191" s="195">
        <f t="shared" si="73"/>
        <v>4.9639051970804399E-3</v>
      </c>
      <c r="AV191" s="195">
        <f t="shared" si="73"/>
        <v>0.89485443114417562</v>
      </c>
      <c r="AW191" s="195">
        <f t="shared" si="73"/>
        <v>0.89971685328345463</v>
      </c>
      <c r="AX191" s="195">
        <f t="shared" si="73"/>
        <v>0.70753520096604428</v>
      </c>
      <c r="AY191" s="195">
        <f t="shared" si="73"/>
        <v>0.93342107723349321</v>
      </c>
      <c r="AZ191" s="195">
        <f t="shared" si="73"/>
        <v>1.3596083254139033</v>
      </c>
      <c r="BA191" s="195">
        <f t="shared" si="73"/>
        <v>1.0775207077962701</v>
      </c>
      <c r="BB191" s="195">
        <f t="shared" si="73"/>
        <v>1.1949649268788554</v>
      </c>
      <c r="BC191" s="195">
        <f t="shared" si="73"/>
        <v>1.0733126291998991</v>
      </c>
      <c r="BD191" s="195">
        <f t="shared" si="73"/>
        <v>1.4719385770483679</v>
      </c>
      <c r="BE191" s="195">
        <f t="shared" si="73"/>
        <v>1.5808903991249874</v>
      </c>
      <c r="BF191" s="195">
        <f t="shared" si="73"/>
        <v>1.8556737805595345</v>
      </c>
      <c r="BG191" s="195">
        <f t="shared" si="73"/>
        <v>0.39024781718172102</v>
      </c>
      <c r="BH191" s="195">
        <f t="shared" si="73"/>
        <v>0.43994134506405985</v>
      </c>
      <c r="BI191" s="195">
        <f t="shared" si="73"/>
        <v>0.44477160675814031</v>
      </c>
      <c r="BJ191" s="195">
        <f t="shared" si="73"/>
        <v>0.44161898967345659</v>
      </c>
      <c r="BK191" s="195">
        <f t="shared" si="73"/>
        <v>0.48285627587324903</v>
      </c>
      <c r="BL191" s="195">
        <f t="shared" si="73"/>
        <v>0.48574337070633739</v>
      </c>
      <c r="BM191" s="195">
        <f t="shared" si="73"/>
        <v>0.49358631563323568</v>
      </c>
      <c r="BN191" s="195">
        <f t="shared" si="73"/>
        <v>0.48337438249331505</v>
      </c>
      <c r="BO191" s="195">
        <f t="shared" si="73"/>
        <v>0.49428479676949433</v>
      </c>
      <c r="BP191" s="195">
        <f t="shared" si="73"/>
        <v>0.50187617919973082</v>
      </c>
      <c r="BQ191" s="195">
        <f t="shared" ref="BQ191" si="74">_xlfn.STDEV.S(BQ3:BQ184)</f>
        <v>0.50097541034239268</v>
      </c>
    </row>
    <row r="192" spans="1:157" x14ac:dyDescent="0.2">
      <c r="A192" s="297" t="s">
        <v>4084</v>
      </c>
      <c r="B192" s="301"/>
      <c r="C192" s="301"/>
      <c r="D192" s="301">
        <f t="shared" ref="D192:AJ192" si="75">SMALL(D3:D184,1)</f>
        <v>0</v>
      </c>
      <c r="E192" s="301">
        <f t="shared" si="75"/>
        <v>0</v>
      </c>
      <c r="F192" s="301">
        <f t="shared" si="75"/>
        <v>0</v>
      </c>
      <c r="G192" s="301">
        <f t="shared" si="75"/>
        <v>0</v>
      </c>
      <c r="H192" s="301">
        <f t="shared" si="75"/>
        <v>0</v>
      </c>
      <c r="I192" s="301">
        <f t="shared" si="75"/>
        <v>0</v>
      </c>
      <c r="J192" s="301">
        <f t="shared" si="75"/>
        <v>0</v>
      </c>
      <c r="K192" s="301">
        <f t="shared" si="75"/>
        <v>0</v>
      </c>
      <c r="L192" s="301">
        <f t="shared" si="75"/>
        <v>0</v>
      </c>
      <c r="M192" s="301">
        <f t="shared" si="75"/>
        <v>0</v>
      </c>
      <c r="N192" s="301">
        <f t="shared" si="75"/>
        <v>0</v>
      </c>
      <c r="O192" s="301">
        <f t="shared" si="75"/>
        <v>0</v>
      </c>
      <c r="P192" s="301">
        <f t="shared" si="75"/>
        <v>0</v>
      </c>
      <c r="Q192" s="301">
        <f t="shared" si="75"/>
        <v>0</v>
      </c>
      <c r="R192" s="301">
        <f t="shared" si="75"/>
        <v>0</v>
      </c>
      <c r="S192" s="301">
        <f t="shared" si="75"/>
        <v>0</v>
      </c>
      <c r="T192" s="301">
        <f t="shared" si="75"/>
        <v>0</v>
      </c>
      <c r="U192" s="301">
        <f t="shared" si="75"/>
        <v>0</v>
      </c>
      <c r="V192" s="301">
        <f t="shared" si="75"/>
        <v>0</v>
      </c>
      <c r="W192" s="301">
        <f t="shared" si="75"/>
        <v>0</v>
      </c>
      <c r="X192" s="301">
        <f t="shared" si="75"/>
        <v>0</v>
      </c>
      <c r="Y192" s="301">
        <f t="shared" si="75"/>
        <v>0</v>
      </c>
      <c r="Z192" s="301">
        <f t="shared" si="75"/>
        <v>0</v>
      </c>
      <c r="AA192" s="301">
        <f t="shared" si="75"/>
        <v>0</v>
      </c>
      <c r="AB192" s="301">
        <f t="shared" si="75"/>
        <v>0</v>
      </c>
      <c r="AC192" s="301">
        <f t="shared" si="75"/>
        <v>0</v>
      </c>
      <c r="AD192" s="301">
        <f t="shared" si="75"/>
        <v>0</v>
      </c>
      <c r="AE192" s="301">
        <f t="shared" si="75"/>
        <v>0</v>
      </c>
      <c r="AF192" s="301">
        <f t="shared" si="75"/>
        <v>0</v>
      </c>
      <c r="AG192" s="301">
        <f t="shared" si="75"/>
        <v>0</v>
      </c>
      <c r="AH192" s="301">
        <f t="shared" si="75"/>
        <v>0</v>
      </c>
      <c r="AI192" s="301">
        <f t="shared" si="75"/>
        <v>0</v>
      </c>
      <c r="AJ192" s="301">
        <f t="shared" si="75"/>
        <v>0</v>
      </c>
      <c r="AK192" s="301">
        <f>SMALL(AK3:AK184,1)</f>
        <v>1.39872E-2</v>
      </c>
      <c r="AL192" s="301">
        <f>SMALL(AL3:AL184,1)</f>
        <v>1.4390099999999999E-2</v>
      </c>
      <c r="AM192" s="301">
        <f t="shared" ref="AM192:BQ192" si="76">SMALL(AM3:AM184,1)</f>
        <v>1.4200900000000001E-2</v>
      </c>
      <c r="AN192" s="301">
        <f t="shared" si="76"/>
        <v>1.1044E-2</v>
      </c>
      <c r="AO192" s="301">
        <f t="shared" si="76"/>
        <v>1.3401700000000001E-2</v>
      </c>
      <c r="AP192" s="301">
        <f t="shared" si="76"/>
        <v>1.2763099999999999E-2</v>
      </c>
      <c r="AQ192" s="301">
        <f t="shared" si="76"/>
        <v>1.4001599999999999E-2</v>
      </c>
      <c r="AR192" s="301">
        <f t="shared" si="76"/>
        <v>1.43903E-2</v>
      </c>
      <c r="AS192" s="301">
        <f t="shared" si="76"/>
        <v>1.41747E-2</v>
      </c>
      <c r="AT192" s="301">
        <f t="shared" si="76"/>
        <v>1.4408300000000001E-2</v>
      </c>
      <c r="AU192" s="301">
        <f t="shared" si="76"/>
        <v>1.53213E-2</v>
      </c>
      <c r="AV192" s="301">
        <f t="shared" si="76"/>
        <v>0</v>
      </c>
      <c r="AW192" s="301">
        <f t="shared" si="76"/>
        <v>0</v>
      </c>
      <c r="AX192" s="301">
        <f t="shared" si="76"/>
        <v>0</v>
      </c>
      <c r="AY192" s="301">
        <f t="shared" si="76"/>
        <v>0</v>
      </c>
      <c r="AZ192" s="301">
        <f t="shared" si="76"/>
        <v>0</v>
      </c>
      <c r="BA192" s="301">
        <f t="shared" si="76"/>
        <v>0</v>
      </c>
      <c r="BB192" s="301">
        <f t="shared" si="76"/>
        <v>0</v>
      </c>
      <c r="BC192" s="301">
        <f t="shared" si="76"/>
        <v>0</v>
      </c>
      <c r="BD192" s="301">
        <f t="shared" si="76"/>
        <v>0</v>
      </c>
      <c r="BE192" s="301">
        <f t="shared" si="76"/>
        <v>0</v>
      </c>
      <c r="BF192" s="301">
        <f t="shared" si="76"/>
        <v>0</v>
      </c>
      <c r="BG192" s="301">
        <f t="shared" si="76"/>
        <v>0</v>
      </c>
      <c r="BH192" s="301">
        <f t="shared" si="76"/>
        <v>0</v>
      </c>
      <c r="BI192" s="301">
        <f t="shared" si="76"/>
        <v>0</v>
      </c>
      <c r="BJ192" s="301">
        <f t="shared" si="76"/>
        <v>0</v>
      </c>
      <c r="BK192" s="301">
        <f t="shared" si="76"/>
        <v>0</v>
      </c>
      <c r="BL192" s="301">
        <f t="shared" si="76"/>
        <v>0</v>
      </c>
      <c r="BM192" s="301">
        <f t="shared" si="76"/>
        <v>0</v>
      </c>
      <c r="BN192" s="301">
        <f t="shared" si="76"/>
        <v>0</v>
      </c>
      <c r="BO192" s="301">
        <f t="shared" si="76"/>
        <v>0</v>
      </c>
      <c r="BP192" s="301">
        <f t="shared" si="76"/>
        <v>0</v>
      </c>
      <c r="BQ192" s="301">
        <f t="shared" si="76"/>
        <v>0</v>
      </c>
    </row>
    <row r="193" spans="1:69" x14ac:dyDescent="0.2">
      <c r="A193" s="300" t="s">
        <v>4085</v>
      </c>
      <c r="D193" s="195">
        <f>LARGE(D3:D184,1)</f>
        <v>0</v>
      </c>
      <c r="E193" s="195">
        <f t="shared" ref="E193:BP193" si="77">LARGE(E3:E184,1)</f>
        <v>1</v>
      </c>
      <c r="F193" s="195">
        <f t="shared" si="77"/>
        <v>1</v>
      </c>
      <c r="G193" s="195">
        <f t="shared" si="77"/>
        <v>1</v>
      </c>
      <c r="H193" s="195">
        <f t="shared" si="77"/>
        <v>1</v>
      </c>
      <c r="I193" s="195">
        <f t="shared" si="77"/>
        <v>1</v>
      </c>
      <c r="J193" s="195">
        <f t="shared" si="77"/>
        <v>1</v>
      </c>
      <c r="K193" s="195">
        <f t="shared" si="77"/>
        <v>1</v>
      </c>
      <c r="L193" s="195">
        <f t="shared" si="77"/>
        <v>1</v>
      </c>
      <c r="M193" s="195">
        <f t="shared" si="77"/>
        <v>1</v>
      </c>
      <c r="N193" s="195">
        <f t="shared" si="77"/>
        <v>1</v>
      </c>
      <c r="O193" s="195">
        <f t="shared" si="77"/>
        <v>0</v>
      </c>
      <c r="P193" s="195">
        <f t="shared" si="77"/>
        <v>1</v>
      </c>
      <c r="Q193" s="195">
        <f t="shared" si="77"/>
        <v>1</v>
      </c>
      <c r="R193" s="195">
        <f t="shared" si="77"/>
        <v>1</v>
      </c>
      <c r="S193" s="195">
        <f t="shared" si="77"/>
        <v>1</v>
      </c>
      <c r="T193" s="195">
        <f t="shared" si="77"/>
        <v>1</v>
      </c>
      <c r="U193" s="195">
        <f t="shared" si="77"/>
        <v>1</v>
      </c>
      <c r="V193" s="195">
        <f t="shared" si="77"/>
        <v>1</v>
      </c>
      <c r="W193" s="195">
        <f t="shared" si="77"/>
        <v>1</v>
      </c>
      <c r="X193" s="195">
        <f t="shared" si="77"/>
        <v>1</v>
      </c>
      <c r="Y193" s="195">
        <f t="shared" si="77"/>
        <v>1</v>
      </c>
      <c r="Z193" s="195">
        <f t="shared" si="77"/>
        <v>0</v>
      </c>
      <c r="AA193" s="195">
        <f t="shared" si="77"/>
        <v>1</v>
      </c>
      <c r="AB193" s="195">
        <f t="shared" si="77"/>
        <v>1</v>
      </c>
      <c r="AC193" s="195">
        <f t="shared" si="77"/>
        <v>1</v>
      </c>
      <c r="AD193" s="195">
        <f t="shared" si="77"/>
        <v>1</v>
      </c>
      <c r="AE193" s="195">
        <f t="shared" si="77"/>
        <v>1</v>
      </c>
      <c r="AF193" s="195">
        <f t="shared" si="77"/>
        <v>1</v>
      </c>
      <c r="AG193" s="195">
        <f t="shared" si="77"/>
        <v>1</v>
      </c>
      <c r="AH193" s="195">
        <f t="shared" si="77"/>
        <v>1</v>
      </c>
      <c r="AI193" s="195">
        <f t="shared" si="77"/>
        <v>1</v>
      </c>
      <c r="AJ193" s="195">
        <f t="shared" si="77"/>
        <v>1</v>
      </c>
      <c r="AK193" s="195">
        <f t="shared" si="77"/>
        <v>3.61239E-2</v>
      </c>
      <c r="AL193" s="195">
        <f t="shared" si="77"/>
        <v>3.7138699999999997E-2</v>
      </c>
      <c r="AM193" s="195">
        <f t="shared" si="77"/>
        <v>6.5763000000000002E-2</v>
      </c>
      <c r="AN193" s="195">
        <f t="shared" si="77"/>
        <v>3.3814200000000003E-2</v>
      </c>
      <c r="AO193" s="195">
        <f t="shared" si="77"/>
        <v>6.4130000000000006E-2</v>
      </c>
      <c r="AP193" s="195">
        <f t="shared" si="77"/>
        <v>3.6174499999999998E-2</v>
      </c>
      <c r="AQ193" s="195">
        <f t="shared" si="77"/>
        <v>3.7607099999999997E-2</v>
      </c>
      <c r="AR193" s="195">
        <f t="shared" si="77"/>
        <v>9.2981999999999995E-2</v>
      </c>
      <c r="AS193" s="195">
        <f t="shared" si="77"/>
        <v>4.7087200000000003E-2</v>
      </c>
      <c r="AT193" s="195">
        <f t="shared" si="77"/>
        <v>5.1530600000000003E-2</v>
      </c>
      <c r="AU193" s="195">
        <f t="shared" si="77"/>
        <v>4.1640299999999998E-2</v>
      </c>
      <c r="AV193" s="195">
        <f t="shared" si="77"/>
        <v>5</v>
      </c>
      <c r="AW193" s="195">
        <f t="shared" si="77"/>
        <v>6</v>
      </c>
      <c r="AX193" s="195">
        <f t="shared" si="77"/>
        <v>3</v>
      </c>
      <c r="AY193" s="195">
        <f t="shared" si="77"/>
        <v>6</v>
      </c>
      <c r="AZ193" s="195">
        <f t="shared" si="77"/>
        <v>10</v>
      </c>
      <c r="BA193" s="195">
        <f t="shared" si="77"/>
        <v>5</v>
      </c>
      <c r="BB193" s="195">
        <f t="shared" si="77"/>
        <v>7</v>
      </c>
      <c r="BC193" s="195">
        <f t="shared" si="77"/>
        <v>5</v>
      </c>
      <c r="BD193" s="195">
        <f t="shared" si="77"/>
        <v>9</v>
      </c>
      <c r="BE193" s="195">
        <f t="shared" si="77"/>
        <v>10</v>
      </c>
      <c r="BF193" s="195">
        <f t="shared" si="77"/>
        <v>18</v>
      </c>
      <c r="BG193" s="195">
        <f t="shared" si="77"/>
        <v>1</v>
      </c>
      <c r="BH193" s="195">
        <f t="shared" si="77"/>
        <v>1</v>
      </c>
      <c r="BI193" s="195">
        <f t="shared" si="77"/>
        <v>1</v>
      </c>
      <c r="BJ193" s="195">
        <f t="shared" si="77"/>
        <v>1</v>
      </c>
      <c r="BK193" s="195">
        <f t="shared" si="77"/>
        <v>1</v>
      </c>
      <c r="BL193" s="195">
        <f t="shared" si="77"/>
        <v>1</v>
      </c>
      <c r="BM193" s="195">
        <f t="shared" si="77"/>
        <v>1</v>
      </c>
      <c r="BN193" s="195">
        <f t="shared" si="77"/>
        <v>1</v>
      </c>
      <c r="BO193" s="195">
        <f t="shared" si="77"/>
        <v>1</v>
      </c>
      <c r="BP193" s="195">
        <f t="shared" si="77"/>
        <v>1</v>
      </c>
      <c r="BQ193" s="195">
        <f t="shared" ref="BQ193" si="78">LARGE(BQ3:BQ184,1)</f>
        <v>1</v>
      </c>
    </row>
    <row r="194" spans="1:69" x14ac:dyDescent="0.2">
      <c r="A194" s="337" t="s">
        <v>4086</v>
      </c>
      <c r="B194" s="262"/>
      <c r="C194" s="262"/>
      <c r="D194" s="262">
        <f>MEDIAN(D3:D184)</f>
        <v>0</v>
      </c>
      <c r="E194" s="262">
        <f t="shared" ref="E194:BP194" si="79">MEDIAN(E3:E184)</f>
        <v>0</v>
      </c>
      <c r="F194" s="262">
        <f t="shared" si="79"/>
        <v>0</v>
      </c>
      <c r="G194" s="262">
        <f t="shared" si="79"/>
        <v>0</v>
      </c>
      <c r="H194" s="262">
        <f t="shared" si="79"/>
        <v>0</v>
      </c>
      <c r="I194" s="262">
        <f t="shared" si="79"/>
        <v>0</v>
      </c>
      <c r="J194" s="262">
        <f t="shared" si="79"/>
        <v>0</v>
      </c>
      <c r="K194" s="262">
        <f t="shared" si="79"/>
        <v>0</v>
      </c>
      <c r="L194" s="262">
        <f t="shared" si="79"/>
        <v>0</v>
      </c>
      <c r="M194" s="262">
        <f t="shared" si="79"/>
        <v>0</v>
      </c>
      <c r="N194" s="262">
        <f t="shared" si="79"/>
        <v>0</v>
      </c>
      <c r="O194" s="262">
        <f t="shared" si="79"/>
        <v>0</v>
      </c>
      <c r="P194" s="262">
        <f t="shared" si="79"/>
        <v>0</v>
      </c>
      <c r="Q194" s="262">
        <f t="shared" si="79"/>
        <v>0</v>
      </c>
      <c r="R194" s="262">
        <f t="shared" si="79"/>
        <v>0</v>
      </c>
      <c r="S194" s="262">
        <f t="shared" si="79"/>
        <v>0</v>
      </c>
      <c r="T194" s="262">
        <f t="shared" si="79"/>
        <v>0</v>
      </c>
      <c r="U194" s="262">
        <f t="shared" si="79"/>
        <v>0</v>
      </c>
      <c r="V194" s="262">
        <f t="shared" si="79"/>
        <v>0</v>
      </c>
      <c r="W194" s="262">
        <f t="shared" si="79"/>
        <v>0</v>
      </c>
      <c r="X194" s="262">
        <f t="shared" si="79"/>
        <v>0</v>
      </c>
      <c r="Y194" s="262">
        <f t="shared" si="79"/>
        <v>0</v>
      </c>
      <c r="Z194" s="262">
        <f t="shared" si="79"/>
        <v>0</v>
      </c>
      <c r="AA194" s="262">
        <f t="shared" si="79"/>
        <v>0</v>
      </c>
      <c r="AB194" s="262">
        <f t="shared" si="79"/>
        <v>0</v>
      </c>
      <c r="AC194" s="262">
        <f t="shared" si="79"/>
        <v>0</v>
      </c>
      <c r="AD194" s="262">
        <f t="shared" si="79"/>
        <v>0</v>
      </c>
      <c r="AE194" s="262">
        <f t="shared" si="79"/>
        <v>0</v>
      </c>
      <c r="AF194" s="262">
        <f t="shared" si="79"/>
        <v>0</v>
      </c>
      <c r="AG194" s="262">
        <f t="shared" si="79"/>
        <v>0</v>
      </c>
      <c r="AH194" s="262">
        <f t="shared" si="79"/>
        <v>0</v>
      </c>
      <c r="AI194" s="262">
        <f t="shared" si="79"/>
        <v>0</v>
      </c>
      <c r="AJ194" s="262">
        <f t="shared" si="79"/>
        <v>0</v>
      </c>
      <c r="AK194" s="262">
        <f t="shared" si="79"/>
        <v>2.0953800000000002E-2</v>
      </c>
      <c r="AL194" s="262">
        <f t="shared" si="79"/>
        <v>2.1043699999999999E-2</v>
      </c>
      <c r="AM194" s="262">
        <f t="shared" si="79"/>
        <v>2.1238099999999999E-2</v>
      </c>
      <c r="AN194" s="262">
        <f t="shared" si="79"/>
        <v>2.1012800000000002E-2</v>
      </c>
      <c r="AO194" s="262">
        <f t="shared" si="79"/>
        <v>2.1417600000000002E-2</v>
      </c>
      <c r="AP194" s="262">
        <f t="shared" si="79"/>
        <v>2.17228E-2</v>
      </c>
      <c r="AQ194" s="262">
        <f t="shared" si="79"/>
        <v>2.1497499999999999E-2</v>
      </c>
      <c r="AR194" s="262">
        <f t="shared" si="79"/>
        <v>2.1598200000000001E-2</v>
      </c>
      <c r="AS194" s="262">
        <f t="shared" si="79"/>
        <v>2.1735500000000001E-2</v>
      </c>
      <c r="AT194" s="262">
        <f t="shared" si="79"/>
        <v>2.2787000000000002E-2</v>
      </c>
      <c r="AU194" s="262">
        <f t="shared" si="79"/>
        <v>2.3794900000000001E-2</v>
      </c>
      <c r="AV194" s="262">
        <f t="shared" si="79"/>
        <v>0</v>
      </c>
      <c r="AW194" s="262">
        <f t="shared" si="79"/>
        <v>0</v>
      </c>
      <c r="AX194" s="262">
        <f t="shared" si="79"/>
        <v>0</v>
      </c>
      <c r="AY194" s="262">
        <f t="shared" si="79"/>
        <v>0</v>
      </c>
      <c r="AZ194" s="262">
        <f t="shared" si="79"/>
        <v>0</v>
      </c>
      <c r="BA194" s="262">
        <f t="shared" si="79"/>
        <v>0</v>
      </c>
      <c r="BB194" s="262">
        <f t="shared" si="79"/>
        <v>0</v>
      </c>
      <c r="BC194" s="262">
        <f t="shared" si="79"/>
        <v>0</v>
      </c>
      <c r="BD194" s="262">
        <f t="shared" si="79"/>
        <v>0</v>
      </c>
      <c r="BE194" s="262">
        <f t="shared" si="79"/>
        <v>0.5</v>
      </c>
      <c r="BF194" s="262">
        <f t="shared" si="79"/>
        <v>1</v>
      </c>
      <c r="BG194" s="262">
        <f t="shared" si="79"/>
        <v>0</v>
      </c>
      <c r="BH194" s="262">
        <f t="shared" si="79"/>
        <v>0</v>
      </c>
      <c r="BI194" s="262">
        <f t="shared" si="79"/>
        <v>0</v>
      </c>
      <c r="BJ194" s="262">
        <f t="shared" si="79"/>
        <v>0</v>
      </c>
      <c r="BK194" s="262">
        <f t="shared" si="79"/>
        <v>0</v>
      </c>
      <c r="BL194" s="262">
        <f t="shared" si="79"/>
        <v>0</v>
      </c>
      <c r="BM194" s="262">
        <f t="shared" si="79"/>
        <v>0</v>
      </c>
      <c r="BN194" s="262">
        <f t="shared" si="79"/>
        <v>0</v>
      </c>
      <c r="BO194" s="262">
        <f t="shared" si="79"/>
        <v>0</v>
      </c>
      <c r="BP194" s="262">
        <f t="shared" si="79"/>
        <v>0.5</v>
      </c>
      <c r="BQ194" s="262">
        <f t="shared" ref="BQ194" si="80">MEDIAN(BQ3:BQ184)</f>
        <v>1</v>
      </c>
    </row>
    <row r="196" spans="1:69" x14ac:dyDescent="0.2">
      <c r="A196" s="338" t="s">
        <v>4100</v>
      </c>
      <c r="B196" s="338"/>
      <c r="C196" s="338"/>
      <c r="D196" s="338">
        <f>MEDIAN(D194,'Cleaned Data - Treat'!F194)</f>
        <v>0</v>
      </c>
      <c r="E196" s="338">
        <f>MEDIAN(E194,'Cleaned Data - Treat'!G194)</f>
        <v>0</v>
      </c>
      <c r="F196" s="338">
        <f>MEDIAN(F194,'Cleaned Data - Treat'!H194)</f>
        <v>0</v>
      </c>
      <c r="G196" s="338">
        <f>MEDIAN(G194,'Cleaned Data - Treat'!I194)</f>
        <v>0</v>
      </c>
      <c r="H196" s="338">
        <f>MEDIAN(H194,'Cleaned Data - Treat'!J194)</f>
        <v>0</v>
      </c>
      <c r="I196" s="338">
        <f>MEDIAN(I194,'Cleaned Data - Treat'!K194)</f>
        <v>0</v>
      </c>
      <c r="J196" s="338">
        <f>MEDIAN(J194,'Cleaned Data - Treat'!L194)</f>
        <v>0</v>
      </c>
      <c r="K196" s="338">
        <f>MEDIAN(K194,'Cleaned Data - Treat'!M194)</f>
        <v>0</v>
      </c>
      <c r="L196" s="338">
        <f>MEDIAN(L194,'Cleaned Data - Treat'!N194)</f>
        <v>0</v>
      </c>
      <c r="M196" s="338">
        <f>MEDIAN(M194,'Cleaned Data - Treat'!O194)</f>
        <v>0</v>
      </c>
      <c r="N196" s="338">
        <f>MEDIAN(N194,'Cleaned Data - Treat'!P194)</f>
        <v>0.5</v>
      </c>
      <c r="O196" s="338">
        <f>MEDIAN(O194,'Cleaned Data - Treat'!Q194)</f>
        <v>0.5</v>
      </c>
      <c r="P196" s="338">
        <f>MEDIAN(P194,'Cleaned Data - Treat'!R194)</f>
        <v>0.5</v>
      </c>
      <c r="Q196" s="338">
        <f>MEDIAN(Q194,'Cleaned Data - Treat'!S194)</f>
        <v>0.5</v>
      </c>
      <c r="R196" s="338">
        <f>MEDIAN(R194,'Cleaned Data - Treat'!T194)</f>
        <v>0.5</v>
      </c>
      <c r="S196" s="338">
        <f>MEDIAN(S194,'Cleaned Data - Treat'!U194)</f>
        <v>0.5</v>
      </c>
      <c r="T196" s="338">
        <f>MEDIAN(T194,'Cleaned Data - Treat'!V194)</f>
        <v>0.5</v>
      </c>
      <c r="U196" s="338">
        <f>MEDIAN(U194,'Cleaned Data - Treat'!W194)</f>
        <v>0.5</v>
      </c>
      <c r="V196" s="338">
        <f>MEDIAN(V194,'Cleaned Data - Treat'!X194)</f>
        <v>0.5</v>
      </c>
      <c r="W196" s="338">
        <f>MEDIAN(W194,'Cleaned Data - Treat'!Y194)</f>
        <v>0.5</v>
      </c>
      <c r="X196" s="338">
        <f>MEDIAN(X194,'Cleaned Data - Treat'!Z194)</f>
        <v>0.5</v>
      </c>
      <c r="Y196" s="338">
        <f>MEDIAN(Y194,'Cleaned Data - Treat'!AA194)</f>
        <v>0.5</v>
      </c>
      <c r="Z196" s="338">
        <f>MEDIAN(Z194,'Cleaned Data - Treat'!AB194)</f>
        <v>0.5</v>
      </c>
      <c r="AA196" s="338">
        <f>MEDIAN(AA194,'Cleaned Data - Treat'!AC194)</f>
        <v>0.5</v>
      </c>
      <c r="AB196" s="338">
        <f>MEDIAN(AB194,'Cleaned Data - Treat'!AD194)</f>
        <v>0.5</v>
      </c>
      <c r="AC196" s="338">
        <f>MEDIAN(AC194,'Cleaned Data - Treat'!AE194)</f>
        <v>0.5</v>
      </c>
      <c r="AD196" s="338">
        <f>MEDIAN(AD194,'Cleaned Data - Treat'!AF194)</f>
        <v>0.5</v>
      </c>
      <c r="AE196" s="338">
        <f>MEDIAN(AE194,'Cleaned Data - Treat'!AG194)</f>
        <v>0.5</v>
      </c>
      <c r="AF196" s="338">
        <f>MEDIAN(AF194,'Cleaned Data - Treat'!AH194)</f>
        <v>0.5</v>
      </c>
      <c r="AG196" s="338">
        <f>MEDIAN(AG194,'Cleaned Data - Treat'!AI194)</f>
        <v>0.5</v>
      </c>
      <c r="AH196" s="338">
        <f>MEDIAN(AH194,'Cleaned Data - Treat'!AJ194)</f>
        <v>0.5</v>
      </c>
      <c r="AI196" s="338">
        <f>MEDIAN(AI194,'Cleaned Data - Treat'!AK194)</f>
        <v>0.5</v>
      </c>
      <c r="AJ196" s="338">
        <f>MEDIAN(AJ194,'Cleaned Data - Treat'!AL194)</f>
        <v>0.5</v>
      </c>
      <c r="AK196" s="338">
        <f>MEDIAN(AK194,'Cleaned Data - Treat'!AM194)</f>
        <v>2.48677E-2</v>
      </c>
      <c r="AL196" s="338">
        <f>MEDIAN(AL194,'Cleaned Data - Treat'!AN194)</f>
        <v>2.50634E-2</v>
      </c>
      <c r="AM196" s="338">
        <f>MEDIAN(AM194,'Cleaned Data - Treat'!AO194)</f>
        <v>2.5386449999999998E-2</v>
      </c>
      <c r="AN196" s="338">
        <f>MEDIAN(AN194,'Cleaned Data - Treat'!AP194)</f>
        <v>2.5744225000000003E-2</v>
      </c>
      <c r="AO196" s="338">
        <f>MEDIAN(AO194,'Cleaned Data - Treat'!AQ194)</f>
        <v>2.6595700000000003E-2</v>
      </c>
      <c r="AP196" s="338">
        <f>MEDIAN(AP194,'Cleaned Data - Treat'!AR194)</f>
        <v>2.6565100000000001E-2</v>
      </c>
      <c r="AQ196" s="338">
        <f>MEDIAN(AQ194,'Cleaned Data - Treat'!AS194)</f>
        <v>2.6461825000000001E-2</v>
      </c>
      <c r="AR196" s="338">
        <f>MEDIAN(AR194,'Cleaned Data - Treat'!AT194)</f>
        <v>2.6634199999999997E-2</v>
      </c>
      <c r="AS196" s="338">
        <f>MEDIAN(AS194,'Cleaned Data - Treat'!AU194)</f>
        <v>2.6823025E-2</v>
      </c>
      <c r="AT196" s="338">
        <f>MEDIAN(AT194,'Cleaned Data - Treat'!AV194)</f>
        <v>2.77045E-2</v>
      </c>
      <c r="AU196" s="338">
        <f>MEDIAN(AU194,'Cleaned Data - Treat'!AW194)</f>
        <v>2.9777800000000004E-2</v>
      </c>
      <c r="AV196" s="338">
        <f>MEDIAN(AV194,'Cleaned Data - Treat'!AX194)</f>
        <v>0</v>
      </c>
      <c r="AW196" s="338">
        <f>MEDIAN(AW194,'Cleaned Data - Treat'!AY194)</f>
        <v>0</v>
      </c>
      <c r="AX196" s="338">
        <f>MEDIAN(AX194,'Cleaned Data - Treat'!AZ194)</f>
        <v>0</v>
      </c>
      <c r="AY196" s="338">
        <f>MEDIAN(AY194,'Cleaned Data - Treat'!BA194)</f>
        <v>0</v>
      </c>
      <c r="AZ196" s="338">
        <f>MEDIAN(AZ194,'Cleaned Data - Treat'!BB194)</f>
        <v>0</v>
      </c>
      <c r="BA196" s="338">
        <f>MEDIAN(BA194,'Cleaned Data - Treat'!BC194)</f>
        <v>0</v>
      </c>
      <c r="BB196" s="338">
        <f>MEDIAN(BB194,'Cleaned Data - Treat'!BD194)</f>
        <v>0</v>
      </c>
      <c r="BC196" s="338">
        <f>MEDIAN(BC194,'Cleaned Data - Treat'!BE194)</f>
        <v>0</v>
      </c>
      <c r="BD196" s="338">
        <f>MEDIAN(BD194,'Cleaned Data - Treat'!BF194)</f>
        <v>0</v>
      </c>
      <c r="BE196" s="338">
        <f>MEDIAN(BE194,'Cleaned Data - Treat'!BG194)</f>
        <v>0.25</v>
      </c>
      <c r="BF196" s="338">
        <f>MEDIAN(BF194,'Cleaned Data - Treat'!BH194)</f>
        <v>1</v>
      </c>
      <c r="BG196" s="338">
        <f>MEDIAN(BG194,'Cleaned Data - Treat'!BI194)</f>
        <v>0</v>
      </c>
      <c r="BH196" s="338">
        <f>MEDIAN(BH194,'Cleaned Data - Treat'!BJ194)</f>
        <v>0</v>
      </c>
      <c r="BI196" s="338">
        <f>MEDIAN(BI194,'Cleaned Data - Treat'!BK194)</f>
        <v>0</v>
      </c>
      <c r="BJ196" s="338">
        <f>MEDIAN(BJ194,'Cleaned Data - Treat'!BL194)</f>
        <v>0</v>
      </c>
      <c r="BK196" s="338">
        <f>MEDIAN(BK194,'Cleaned Data - Treat'!BM194)</f>
        <v>0</v>
      </c>
      <c r="BL196" s="338">
        <f>MEDIAN(BL194,'Cleaned Data - Treat'!BN194)</f>
        <v>0</v>
      </c>
      <c r="BM196" s="338">
        <f>MEDIAN(BM194,'Cleaned Data - Treat'!BO194)</f>
        <v>0</v>
      </c>
      <c r="BN196" s="338">
        <f>MEDIAN(BN194,'Cleaned Data - Treat'!BP194)</f>
        <v>0</v>
      </c>
      <c r="BO196" s="338">
        <f>MEDIAN(BO194,'Cleaned Data - Treat'!BQ194)</f>
        <v>0</v>
      </c>
      <c r="BP196" s="338">
        <f>MEDIAN(BP194,'Cleaned Data - Treat'!BR194)</f>
        <v>0.25</v>
      </c>
      <c r="BQ196" s="338">
        <f>MEDIAN(BQ194,'Cleaned Data - Treat'!BS194)</f>
        <v>1</v>
      </c>
    </row>
    <row r="198" spans="1:69" x14ac:dyDescent="0.2">
      <c r="AK198" s="195" t="s">
        <v>4087</v>
      </c>
      <c r="AM198" s="195" t="s">
        <v>4088</v>
      </c>
    </row>
    <row r="199" spans="1:69" x14ac:dyDescent="0.2">
      <c r="AK199" s="195">
        <f>SUM(AK188:AU188)</f>
        <v>1261</v>
      </c>
      <c r="AM199" s="195">
        <f>SUM(BG188:BQ188)</f>
        <v>1254</v>
      </c>
    </row>
    <row r="200" spans="1:69" x14ac:dyDescent="0.2">
      <c r="AK200" s="195">
        <f>SUM(AK188:AM188)</f>
        <v>286</v>
      </c>
      <c r="AM200" s="195">
        <f>SUM(BG188:BI188)</f>
        <v>286</v>
      </c>
    </row>
    <row r="201" spans="1:69" x14ac:dyDescent="0.2">
      <c r="AK201" s="195">
        <f>SUM(AN188:AR188)</f>
        <v>572</v>
      </c>
      <c r="AM201" s="195">
        <f>SUM(BJ188:BN188)</f>
        <v>568</v>
      </c>
    </row>
    <row r="202" spans="1:69" x14ac:dyDescent="0.2">
      <c r="AK202" s="195">
        <f>SUM(AS188:AU188)</f>
        <v>403</v>
      </c>
      <c r="AM202" s="195">
        <f>SUM(BO188:BQ188)</f>
        <v>400</v>
      </c>
    </row>
    <row r="204" spans="1:69" x14ac:dyDescent="0.2">
      <c r="AP204" s="195">
        <f>MIN(AK192:AU192)</f>
        <v>1.1044E-2</v>
      </c>
    </row>
  </sheetData>
  <mergeCells count="14">
    <mergeCell ref="DJ1:DT1"/>
    <mergeCell ref="DU1:EE1"/>
    <mergeCell ref="EF1:EP1"/>
    <mergeCell ref="EQ1:FA1"/>
    <mergeCell ref="D1:N1"/>
    <mergeCell ref="O1:Y1"/>
    <mergeCell ref="Z1:AJ1"/>
    <mergeCell ref="AK1:AU1"/>
    <mergeCell ref="AV1:BF1"/>
    <mergeCell ref="CY1:DI1"/>
    <mergeCell ref="BG1:BQ1"/>
    <mergeCell ref="BR1:CB1"/>
    <mergeCell ref="CC1:CM1"/>
    <mergeCell ref="CN1:CX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9414A-7E6F-4C1C-86D6-7AD7A078E1F2}">
  <dimension ref="A1:AW209"/>
  <sheetViews>
    <sheetView showGridLines="0" zoomScale="70" zoomScaleNormal="70" workbookViewId="0">
      <selection activeCell="B8" sqref="B8"/>
    </sheetView>
  </sheetViews>
  <sheetFormatPr baseColWidth="10" defaultColWidth="9" defaultRowHeight="16" x14ac:dyDescent="0.2"/>
  <cols>
    <col min="1" max="1" width="17.1640625" style="195" bestFit="1" customWidth="1"/>
    <col min="2" max="2" width="59.6640625" style="195" customWidth="1"/>
    <col min="3" max="3" width="11.83203125" style="195" customWidth="1"/>
    <col min="4" max="4" width="7.5" style="195" bestFit="1" customWidth="1"/>
    <col min="5" max="5" width="20.1640625" style="195" bestFit="1" customWidth="1"/>
    <col min="6" max="16384" width="9" style="195"/>
  </cols>
  <sheetData>
    <row r="1" spans="1:49" x14ac:dyDescent="0.2">
      <c r="A1" s="354" t="s">
        <v>0</v>
      </c>
      <c r="B1" s="348" t="s">
        <v>4541</v>
      </c>
      <c r="C1" s="348" t="s">
        <v>3460</v>
      </c>
      <c r="D1" s="348" t="s">
        <v>565</v>
      </c>
      <c r="E1" s="348" t="s">
        <v>2</v>
      </c>
      <c r="F1" s="366" t="s">
        <v>4076</v>
      </c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 t="s">
        <v>4077</v>
      </c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 t="s">
        <v>4078</v>
      </c>
      <c r="AC1" s="367"/>
      <c r="AD1" s="367"/>
      <c r="AE1" s="367"/>
      <c r="AF1" s="367"/>
      <c r="AG1" s="367"/>
      <c r="AH1" s="367"/>
      <c r="AI1" s="367"/>
      <c r="AJ1" s="367"/>
      <c r="AK1" s="367"/>
      <c r="AL1" s="367"/>
    </row>
    <row r="2" spans="1:49" x14ac:dyDescent="0.2">
      <c r="A2" s="262"/>
      <c r="B2" s="262"/>
      <c r="C2" s="262"/>
      <c r="D2" s="262"/>
      <c r="E2" s="262"/>
      <c r="F2" s="264">
        <v>2010</v>
      </c>
      <c r="G2" s="262">
        <v>2011</v>
      </c>
      <c r="H2" s="262">
        <v>2012</v>
      </c>
      <c r="I2" s="262">
        <v>2013</v>
      </c>
      <c r="J2" s="262">
        <v>2014</v>
      </c>
      <c r="K2" s="262">
        <v>2015</v>
      </c>
      <c r="L2" s="262">
        <v>2016</v>
      </c>
      <c r="M2" s="262">
        <v>2017</v>
      </c>
      <c r="N2" s="262">
        <v>2018</v>
      </c>
      <c r="O2" s="262">
        <v>2019</v>
      </c>
      <c r="P2" s="263">
        <v>2020</v>
      </c>
      <c r="Q2" s="264">
        <v>2010</v>
      </c>
      <c r="R2" s="262">
        <v>2011</v>
      </c>
      <c r="S2" s="262">
        <v>2012</v>
      </c>
      <c r="T2" s="262">
        <v>2013</v>
      </c>
      <c r="U2" s="262">
        <v>2014</v>
      </c>
      <c r="V2" s="262">
        <v>2015</v>
      </c>
      <c r="W2" s="262">
        <v>2016</v>
      </c>
      <c r="X2" s="262">
        <v>2017</v>
      </c>
      <c r="Y2" s="262">
        <v>2018</v>
      </c>
      <c r="Z2" s="262">
        <v>2019</v>
      </c>
      <c r="AA2" s="263">
        <v>2020</v>
      </c>
      <c r="AB2" s="264">
        <v>2010</v>
      </c>
      <c r="AC2" s="262">
        <v>2011</v>
      </c>
      <c r="AD2" s="262">
        <v>2012</v>
      </c>
      <c r="AE2" s="262">
        <v>2013</v>
      </c>
      <c r="AF2" s="262">
        <v>2014</v>
      </c>
      <c r="AG2" s="262">
        <v>2015</v>
      </c>
      <c r="AH2" s="262">
        <v>2016</v>
      </c>
      <c r="AI2" s="262">
        <v>2017</v>
      </c>
      <c r="AJ2" s="262">
        <v>2018</v>
      </c>
      <c r="AK2" s="262">
        <v>2019</v>
      </c>
      <c r="AL2" s="263">
        <v>2020</v>
      </c>
    </row>
    <row r="3" spans="1:49" x14ac:dyDescent="0.2">
      <c r="A3" s="187" t="s">
        <v>14</v>
      </c>
      <c r="B3" s="187" t="s">
        <v>3952</v>
      </c>
      <c r="C3" s="289"/>
      <c r="D3" s="290">
        <v>2020</v>
      </c>
      <c r="E3" s="291" t="s">
        <v>5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2</v>
      </c>
      <c r="N3" s="195">
        <v>0</v>
      </c>
      <c r="O3" s="195">
        <v>0</v>
      </c>
      <c r="P3" s="238">
        <v>0</v>
      </c>
      <c r="Q3" s="195">
        <v>3</v>
      </c>
      <c r="R3" s="195">
        <v>3</v>
      </c>
      <c r="S3" s="195">
        <v>69</v>
      </c>
      <c r="T3" s="195">
        <v>38</v>
      </c>
      <c r="U3" s="195">
        <v>47</v>
      </c>
      <c r="V3" s="195">
        <v>25</v>
      </c>
      <c r="W3" s="195">
        <v>21</v>
      </c>
      <c r="X3" s="195">
        <v>95</v>
      </c>
      <c r="Y3" s="195">
        <v>59</v>
      </c>
      <c r="Z3" s="195">
        <v>36</v>
      </c>
      <c r="AA3" s="238">
        <v>7</v>
      </c>
      <c r="AB3" s="292">
        <f>IF(Q3,F3/Q3,0)</f>
        <v>0</v>
      </c>
      <c r="AC3" s="292">
        <f t="shared" ref="AC3:AL14" si="0">IF(R3,G3/R3,0)</f>
        <v>0</v>
      </c>
      <c r="AD3" s="292">
        <f t="shared" si="0"/>
        <v>0</v>
      </c>
      <c r="AE3" s="292">
        <f t="shared" si="0"/>
        <v>0</v>
      </c>
      <c r="AF3" s="292">
        <f t="shared" si="0"/>
        <v>0</v>
      </c>
      <c r="AG3" s="292">
        <f t="shared" si="0"/>
        <v>0</v>
      </c>
      <c r="AH3" s="292">
        <f>IF(W3,L3/W3,0)</f>
        <v>0</v>
      </c>
      <c r="AI3" s="292">
        <f t="shared" si="0"/>
        <v>2.1052631578947368E-2</v>
      </c>
      <c r="AJ3" s="292">
        <f t="shared" si="0"/>
        <v>0</v>
      </c>
      <c r="AK3" s="292">
        <f t="shared" si="0"/>
        <v>0</v>
      </c>
      <c r="AL3" s="293">
        <f t="shared" si="0"/>
        <v>0</v>
      </c>
      <c r="AM3" s="195" t="str">
        <f>IF(ISNUMBER(#REF!),LN(#REF!),"")</f>
        <v/>
      </c>
      <c r="AN3" s="195" t="str">
        <f>IF(ISNUMBER(#REF!),LN(#REF!),"")</f>
        <v/>
      </c>
      <c r="AO3" s="195" t="str">
        <f>IF(ISNUMBER(#REF!),LN(#REF!),"")</f>
        <v/>
      </c>
      <c r="AP3" s="195" t="str">
        <f>IF(ISNUMBER(#REF!),LN(#REF!),"")</f>
        <v/>
      </c>
      <c r="AQ3" s="195" t="str">
        <f>IF(ISNUMBER(#REF!),LN(#REF!),"")</f>
        <v/>
      </c>
      <c r="AR3" s="195" t="str">
        <f>IF(ISNUMBER(#REF!),LN(#REF!),"")</f>
        <v/>
      </c>
      <c r="AS3" s="195" t="str">
        <f>IF(ISNUMBER(#REF!),LN(#REF!),"")</f>
        <v/>
      </c>
      <c r="AT3" s="195" t="str">
        <f>IF(ISNUMBER(#REF!),LN(#REF!),"")</f>
        <v/>
      </c>
      <c r="AU3" s="195" t="str">
        <f>IF(ISNUMBER(#REF!),LN(#REF!),"")</f>
        <v/>
      </c>
      <c r="AV3" s="195" t="str">
        <f>IF(ISNUMBER(#REF!),LN(#REF!),"")</f>
        <v/>
      </c>
      <c r="AW3" s="195" t="str">
        <f>IF(ISNUMBER(#REF!),LN(#REF!),"")</f>
        <v/>
      </c>
    </row>
    <row r="4" spans="1:49" x14ac:dyDescent="0.2">
      <c r="A4" s="187" t="s">
        <v>6</v>
      </c>
      <c r="B4" s="187" t="s">
        <v>3953</v>
      </c>
      <c r="C4" s="289"/>
      <c r="D4" s="290">
        <v>2019</v>
      </c>
      <c r="E4" s="294" t="s">
        <v>5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238">
        <v>0</v>
      </c>
      <c r="Q4" s="195">
        <v>12</v>
      </c>
      <c r="R4" s="195">
        <v>12</v>
      </c>
      <c r="S4" s="195">
        <v>17</v>
      </c>
      <c r="T4" s="195">
        <v>16</v>
      </c>
      <c r="U4" s="195">
        <v>15</v>
      </c>
      <c r="V4" s="195">
        <v>13</v>
      </c>
      <c r="W4" s="195">
        <v>12</v>
      </c>
      <c r="X4" s="195">
        <v>39</v>
      </c>
      <c r="Y4" s="195">
        <v>17</v>
      </c>
      <c r="Z4" s="195">
        <v>12</v>
      </c>
      <c r="AA4" s="238">
        <v>0</v>
      </c>
      <c r="AB4" s="292">
        <f t="shared" ref="AB4:AL19" si="1">IF(Q4,F4/Q4,0)</f>
        <v>0</v>
      </c>
      <c r="AC4" s="292">
        <f t="shared" si="0"/>
        <v>0</v>
      </c>
      <c r="AD4" s="292">
        <f t="shared" si="0"/>
        <v>0</v>
      </c>
      <c r="AE4" s="292">
        <f t="shared" si="0"/>
        <v>0</v>
      </c>
      <c r="AF4" s="292">
        <f t="shared" si="0"/>
        <v>0</v>
      </c>
      <c r="AG4" s="292">
        <f t="shared" si="0"/>
        <v>0</v>
      </c>
      <c r="AH4" s="292">
        <f t="shared" si="0"/>
        <v>0</v>
      </c>
      <c r="AI4" s="292">
        <f t="shared" si="0"/>
        <v>0</v>
      </c>
      <c r="AJ4" s="292">
        <f t="shared" si="0"/>
        <v>0</v>
      </c>
      <c r="AK4" s="292">
        <f t="shared" si="0"/>
        <v>0</v>
      </c>
      <c r="AL4" s="293">
        <f t="shared" si="0"/>
        <v>0</v>
      </c>
      <c r="AM4" s="195" t="str">
        <f>IF(ISNUMBER(#REF!),LN(#REF!),"")</f>
        <v/>
      </c>
      <c r="AN4" s="195" t="str">
        <f>IF(ISNUMBER(#REF!),LN(#REF!),"")</f>
        <v/>
      </c>
      <c r="AO4" s="195" t="str">
        <f>IF(ISNUMBER(#REF!),LN(#REF!),"")</f>
        <v/>
      </c>
      <c r="AP4" s="195" t="str">
        <f>IF(ISNUMBER(#REF!),LN(#REF!),"")</f>
        <v/>
      </c>
      <c r="AQ4" s="195" t="str">
        <f>IF(ISNUMBER(#REF!),LN(#REF!),"")</f>
        <v/>
      </c>
      <c r="AR4" s="195" t="str">
        <f>IF(ISNUMBER(#REF!),LN(#REF!),"")</f>
        <v/>
      </c>
      <c r="AS4" s="195" t="str">
        <f>IF(ISNUMBER(#REF!),LN(#REF!),"")</f>
        <v/>
      </c>
      <c r="AT4" s="195" t="str">
        <f>IF(ISNUMBER(#REF!),LN(#REF!),"")</f>
        <v/>
      </c>
      <c r="AU4" s="195" t="str">
        <f>IF(ISNUMBER(#REF!),LN(#REF!),"")</f>
        <v/>
      </c>
      <c r="AV4" s="195" t="str">
        <f>IF(ISNUMBER(#REF!),LN(#REF!),"")</f>
        <v/>
      </c>
      <c r="AW4" s="195" t="str">
        <f>IF(ISNUMBER(#REF!),LN(#REF!),"")</f>
        <v/>
      </c>
    </row>
    <row r="5" spans="1:49" x14ac:dyDescent="0.2">
      <c r="A5" s="187" t="s">
        <v>3</v>
      </c>
      <c r="B5" s="187" t="s">
        <v>3954</v>
      </c>
      <c r="C5" s="289"/>
      <c r="D5" s="290"/>
      <c r="E5" s="294" t="s">
        <v>5</v>
      </c>
      <c r="F5" s="195">
        <v>1</v>
      </c>
      <c r="G5" s="195">
        <v>1</v>
      </c>
      <c r="H5" s="195">
        <v>0</v>
      </c>
      <c r="I5" s="195">
        <v>0</v>
      </c>
      <c r="J5" s="195">
        <v>0</v>
      </c>
      <c r="K5" s="195">
        <v>0</v>
      </c>
      <c r="L5" s="195">
        <v>1</v>
      </c>
      <c r="M5" s="195">
        <v>0</v>
      </c>
      <c r="N5" s="195">
        <v>1</v>
      </c>
      <c r="O5" s="195">
        <v>0</v>
      </c>
      <c r="P5" s="238">
        <v>2</v>
      </c>
      <c r="Q5" s="195">
        <v>51</v>
      </c>
      <c r="R5" s="195">
        <v>106</v>
      </c>
      <c r="S5" s="195">
        <v>51</v>
      </c>
      <c r="T5" s="195">
        <v>36</v>
      </c>
      <c r="U5" s="195">
        <v>22</v>
      </c>
      <c r="V5" s="195">
        <v>39</v>
      </c>
      <c r="W5" s="195">
        <v>42</v>
      </c>
      <c r="X5" s="195">
        <v>31</v>
      </c>
      <c r="Y5" s="195">
        <v>33</v>
      </c>
      <c r="Z5" s="195">
        <v>48</v>
      </c>
      <c r="AA5" s="238">
        <v>57</v>
      </c>
      <c r="AB5" s="292">
        <f t="shared" si="1"/>
        <v>1.9607843137254902E-2</v>
      </c>
      <c r="AC5" s="292">
        <f t="shared" si="0"/>
        <v>9.433962264150943E-3</v>
      </c>
      <c r="AD5" s="292">
        <f t="shared" si="0"/>
        <v>0</v>
      </c>
      <c r="AE5" s="292">
        <f t="shared" si="0"/>
        <v>0</v>
      </c>
      <c r="AF5" s="292">
        <f t="shared" si="0"/>
        <v>0</v>
      </c>
      <c r="AG5" s="292">
        <f t="shared" si="0"/>
        <v>0</v>
      </c>
      <c r="AH5" s="292">
        <f t="shared" si="0"/>
        <v>2.3809523809523808E-2</v>
      </c>
      <c r="AI5" s="292">
        <f t="shared" si="0"/>
        <v>0</v>
      </c>
      <c r="AJ5" s="292">
        <f t="shared" si="0"/>
        <v>3.0303030303030304E-2</v>
      </c>
      <c r="AK5" s="292">
        <f t="shared" si="0"/>
        <v>0</v>
      </c>
      <c r="AL5" s="293">
        <f t="shared" si="0"/>
        <v>3.5087719298245612E-2</v>
      </c>
      <c r="AM5" s="195" t="str">
        <f>IF(ISNUMBER(#REF!),LN(#REF!),"")</f>
        <v/>
      </c>
      <c r="AN5" s="195" t="str">
        <f>IF(ISNUMBER(#REF!),LN(#REF!),"")</f>
        <v/>
      </c>
      <c r="AO5" s="195" t="str">
        <f>IF(ISNUMBER(#REF!),LN(#REF!),"")</f>
        <v/>
      </c>
      <c r="AP5" s="195" t="str">
        <f>IF(ISNUMBER(#REF!),LN(#REF!),"")</f>
        <v/>
      </c>
      <c r="AQ5" s="195" t="str">
        <f>IF(ISNUMBER(#REF!),LN(#REF!),"")</f>
        <v/>
      </c>
      <c r="AR5" s="195" t="str">
        <f>IF(ISNUMBER(#REF!),LN(#REF!),"")</f>
        <v/>
      </c>
      <c r="AS5" s="195" t="str">
        <f>IF(ISNUMBER(#REF!),LN(#REF!),"")</f>
        <v/>
      </c>
      <c r="AT5" s="195" t="str">
        <f>IF(ISNUMBER(#REF!),LN(#REF!),"")</f>
        <v/>
      </c>
      <c r="AU5" s="195" t="str">
        <f>IF(ISNUMBER(#REF!),LN(#REF!),"")</f>
        <v/>
      </c>
      <c r="AV5" s="195" t="str">
        <f>IF(ISNUMBER(#REF!),LN(#REF!),"")</f>
        <v/>
      </c>
      <c r="AW5" s="195" t="str">
        <f>IF(ISNUMBER(#REF!),LN(#REF!),"")</f>
        <v/>
      </c>
    </row>
    <row r="6" spans="1:49" x14ac:dyDescent="0.2">
      <c r="A6" s="187" t="s">
        <v>8</v>
      </c>
      <c r="B6" s="187" t="s">
        <v>9</v>
      </c>
      <c r="C6" s="289"/>
      <c r="D6" s="290"/>
      <c r="E6" s="294" t="s">
        <v>5</v>
      </c>
      <c r="F6" s="195">
        <v>43</v>
      </c>
      <c r="G6" s="195">
        <v>66</v>
      </c>
      <c r="H6" s="195">
        <v>108</v>
      </c>
      <c r="I6" s="195">
        <v>36</v>
      </c>
      <c r="J6" s="195">
        <v>53</v>
      </c>
      <c r="K6" s="195">
        <v>103</v>
      </c>
      <c r="L6" s="195">
        <v>114</v>
      </c>
      <c r="M6" s="195">
        <v>18</v>
      </c>
      <c r="N6" s="195">
        <v>34</v>
      </c>
      <c r="O6" s="195">
        <v>35</v>
      </c>
      <c r="P6" s="238">
        <v>27</v>
      </c>
      <c r="Q6" s="195">
        <v>1013</v>
      </c>
      <c r="R6" s="195">
        <v>713</v>
      </c>
      <c r="S6" s="195">
        <v>1423</v>
      </c>
      <c r="T6" s="195">
        <v>908</v>
      </c>
      <c r="U6" s="195">
        <v>934</v>
      </c>
      <c r="V6" s="195">
        <v>981</v>
      </c>
      <c r="W6" s="195">
        <v>1059</v>
      </c>
      <c r="X6" s="195">
        <v>773</v>
      </c>
      <c r="Y6" s="195">
        <v>805</v>
      </c>
      <c r="Z6" s="195">
        <v>786</v>
      </c>
      <c r="AA6" s="238">
        <v>571</v>
      </c>
      <c r="AB6" s="292">
        <f t="shared" si="1"/>
        <v>4.244817374136229E-2</v>
      </c>
      <c r="AC6" s="292">
        <f t="shared" si="0"/>
        <v>9.2566619915848525E-2</v>
      </c>
      <c r="AD6" s="292">
        <f>IF(S6,H6/S6,0)</f>
        <v>7.5895994378074497E-2</v>
      </c>
      <c r="AE6" s="292">
        <f t="shared" si="0"/>
        <v>3.9647577092511016E-2</v>
      </c>
      <c r="AF6" s="292">
        <f t="shared" si="0"/>
        <v>5.6745182012847964E-2</v>
      </c>
      <c r="AG6" s="292">
        <f t="shared" si="0"/>
        <v>0.10499490316004077</v>
      </c>
      <c r="AH6" s="292">
        <f t="shared" si="0"/>
        <v>0.10764872521246459</v>
      </c>
      <c r="AI6" s="292">
        <f t="shared" si="0"/>
        <v>2.3285899094437259E-2</v>
      </c>
      <c r="AJ6" s="292">
        <f t="shared" si="0"/>
        <v>4.2236024844720499E-2</v>
      </c>
      <c r="AK6" s="292">
        <f t="shared" si="0"/>
        <v>4.4529262086513997E-2</v>
      </c>
      <c r="AL6" s="293">
        <f t="shared" si="0"/>
        <v>4.7285464098073555E-2</v>
      </c>
      <c r="AM6" s="195" t="str">
        <f>IF(ISNUMBER(#REF!),LN(#REF!),"")</f>
        <v/>
      </c>
      <c r="AN6" s="195" t="str">
        <f>IF(ISNUMBER(#REF!),LN(#REF!),"")</f>
        <v/>
      </c>
      <c r="AO6" s="195" t="str">
        <f>IF(ISNUMBER(#REF!),LN(#REF!),"")</f>
        <v/>
      </c>
      <c r="AP6" s="195" t="str">
        <f>IF(ISNUMBER(#REF!),LN(#REF!),"")</f>
        <v/>
      </c>
      <c r="AQ6" s="195" t="str">
        <f>IF(ISNUMBER(#REF!),LN(#REF!),"")</f>
        <v/>
      </c>
      <c r="AR6" s="195" t="str">
        <f>IF(ISNUMBER(#REF!),LN(#REF!),"")</f>
        <v/>
      </c>
      <c r="AS6" s="195" t="str">
        <f>IF(ISNUMBER(#REF!),LN(#REF!),"")</f>
        <v/>
      </c>
      <c r="AT6" s="195" t="str">
        <f>IF(ISNUMBER(#REF!),LN(#REF!),"")</f>
        <v/>
      </c>
      <c r="AU6" s="195" t="str">
        <f>IF(ISNUMBER(#REF!),LN(#REF!),"")</f>
        <v/>
      </c>
      <c r="AV6" s="195" t="str">
        <f>IF(ISNUMBER(#REF!),LN(#REF!),"")</f>
        <v/>
      </c>
      <c r="AW6" s="195" t="str">
        <f>IF(ISNUMBER(#REF!),LN(#REF!),"")</f>
        <v/>
      </c>
    </row>
    <row r="7" spans="1:49" x14ac:dyDescent="0.2">
      <c r="A7" s="187" t="s">
        <v>10</v>
      </c>
      <c r="B7" s="187" t="s">
        <v>11</v>
      </c>
      <c r="C7" s="289"/>
      <c r="D7" s="290"/>
      <c r="E7" s="294" t="s">
        <v>5</v>
      </c>
      <c r="F7" s="195">
        <v>26</v>
      </c>
      <c r="G7" s="195">
        <v>13</v>
      </c>
      <c r="H7" s="195">
        <v>17</v>
      </c>
      <c r="I7" s="195">
        <v>11</v>
      </c>
      <c r="J7" s="195">
        <v>15</v>
      </c>
      <c r="K7" s="195">
        <v>12</v>
      </c>
      <c r="L7" s="195">
        <v>3</v>
      </c>
      <c r="M7" s="195">
        <v>8</v>
      </c>
      <c r="N7" s="195">
        <v>12</v>
      </c>
      <c r="O7" s="195">
        <v>10</v>
      </c>
      <c r="P7" s="238">
        <v>11</v>
      </c>
      <c r="Q7" s="195">
        <v>438</v>
      </c>
      <c r="R7" s="195">
        <v>348</v>
      </c>
      <c r="S7" s="195">
        <v>494</v>
      </c>
      <c r="T7" s="195">
        <v>317</v>
      </c>
      <c r="U7" s="195">
        <v>323</v>
      </c>
      <c r="V7" s="195">
        <v>457</v>
      </c>
      <c r="W7" s="195">
        <v>373</v>
      </c>
      <c r="X7" s="195">
        <v>295</v>
      </c>
      <c r="Y7" s="195">
        <v>307</v>
      </c>
      <c r="Z7" s="195">
        <v>447</v>
      </c>
      <c r="AA7" s="238">
        <v>384</v>
      </c>
      <c r="AB7" s="292">
        <f t="shared" si="1"/>
        <v>5.9360730593607303E-2</v>
      </c>
      <c r="AC7" s="292">
        <f t="shared" si="0"/>
        <v>3.7356321839080463E-2</v>
      </c>
      <c r="AD7" s="292">
        <f t="shared" si="0"/>
        <v>3.4412955465587043E-2</v>
      </c>
      <c r="AE7" s="292">
        <f t="shared" si="0"/>
        <v>3.4700315457413249E-2</v>
      </c>
      <c r="AF7" s="292">
        <f t="shared" si="0"/>
        <v>4.6439628482972138E-2</v>
      </c>
      <c r="AG7" s="292">
        <f t="shared" si="0"/>
        <v>2.6258205689277898E-2</v>
      </c>
      <c r="AH7" s="292">
        <f t="shared" si="0"/>
        <v>8.0428954423592495E-3</v>
      </c>
      <c r="AI7" s="292">
        <f t="shared" si="0"/>
        <v>2.7118644067796609E-2</v>
      </c>
      <c r="AJ7" s="292">
        <f t="shared" si="0"/>
        <v>3.9087947882736153E-2</v>
      </c>
      <c r="AK7" s="292">
        <f t="shared" si="0"/>
        <v>2.2371364653243849E-2</v>
      </c>
      <c r="AL7" s="293">
        <f t="shared" si="0"/>
        <v>2.8645833333333332E-2</v>
      </c>
      <c r="AM7" s="195" t="str">
        <f>IF(ISNUMBER(#REF!),LN(#REF!),"")</f>
        <v/>
      </c>
      <c r="AN7" s="195" t="str">
        <f>IF(ISNUMBER(#REF!),LN(#REF!),"")</f>
        <v/>
      </c>
      <c r="AO7" s="195" t="str">
        <f>IF(ISNUMBER(#REF!),LN(#REF!),"")</f>
        <v/>
      </c>
      <c r="AP7" s="195" t="str">
        <f>IF(ISNUMBER(#REF!),LN(#REF!),"")</f>
        <v/>
      </c>
      <c r="AQ7" s="195" t="str">
        <f>IF(ISNUMBER(#REF!),LN(#REF!),"")</f>
        <v/>
      </c>
      <c r="AR7" s="195" t="str">
        <f>IF(ISNUMBER(#REF!),LN(#REF!),"")</f>
        <v/>
      </c>
      <c r="AS7" s="195" t="str">
        <f>IF(ISNUMBER(#REF!),LN(#REF!),"")</f>
        <v/>
      </c>
      <c r="AT7" s="195" t="str">
        <f>IF(ISNUMBER(#REF!),LN(#REF!),"")</f>
        <v/>
      </c>
      <c r="AU7" s="195" t="str">
        <f>IF(ISNUMBER(#REF!),LN(#REF!),"")</f>
        <v/>
      </c>
      <c r="AV7" s="195" t="str">
        <f>IF(ISNUMBER(#REF!),LN(#REF!),"")</f>
        <v/>
      </c>
      <c r="AW7" s="195" t="str">
        <f>IF(ISNUMBER(#REF!),LN(#REF!),"")</f>
        <v/>
      </c>
    </row>
    <row r="8" spans="1:49" x14ac:dyDescent="0.2">
      <c r="A8" s="187" t="s">
        <v>12</v>
      </c>
      <c r="B8" s="187" t="s">
        <v>13</v>
      </c>
      <c r="C8" s="289"/>
      <c r="D8" s="290"/>
      <c r="E8" s="294" t="s">
        <v>5</v>
      </c>
      <c r="F8" s="195">
        <v>4</v>
      </c>
      <c r="G8" s="195">
        <v>1</v>
      </c>
      <c r="H8" s="195">
        <v>8</v>
      </c>
      <c r="I8" s="195">
        <v>2</v>
      </c>
      <c r="J8" s="195">
        <v>5</v>
      </c>
      <c r="K8" s="195">
        <v>1</v>
      </c>
      <c r="L8" s="195">
        <v>7</v>
      </c>
      <c r="M8" s="195">
        <v>0</v>
      </c>
      <c r="N8" s="195">
        <v>0</v>
      </c>
      <c r="O8" s="195">
        <v>0</v>
      </c>
      <c r="P8" s="238">
        <v>4</v>
      </c>
      <c r="Q8" s="195">
        <v>161</v>
      </c>
      <c r="R8" s="195">
        <v>64</v>
      </c>
      <c r="S8" s="195">
        <v>133</v>
      </c>
      <c r="T8" s="195">
        <v>185</v>
      </c>
      <c r="U8" s="195">
        <v>196</v>
      </c>
      <c r="V8" s="195">
        <v>232</v>
      </c>
      <c r="W8" s="195">
        <v>240</v>
      </c>
      <c r="X8" s="195">
        <v>226</v>
      </c>
      <c r="Y8" s="195">
        <v>152</v>
      </c>
      <c r="Z8" s="195">
        <v>81</v>
      </c>
      <c r="AA8" s="238">
        <v>57</v>
      </c>
      <c r="AB8" s="292">
        <f t="shared" si="1"/>
        <v>2.4844720496894408E-2</v>
      </c>
      <c r="AC8" s="292">
        <f t="shared" si="0"/>
        <v>1.5625E-2</v>
      </c>
      <c r="AD8" s="292">
        <f t="shared" si="0"/>
        <v>6.0150375939849621E-2</v>
      </c>
      <c r="AE8" s="292">
        <f t="shared" si="0"/>
        <v>1.0810810810810811E-2</v>
      </c>
      <c r="AF8" s="292">
        <f t="shared" si="0"/>
        <v>2.5510204081632654E-2</v>
      </c>
      <c r="AG8" s="292">
        <f t="shared" si="0"/>
        <v>4.3103448275862068E-3</v>
      </c>
      <c r="AH8" s="292">
        <f t="shared" si="0"/>
        <v>2.9166666666666667E-2</v>
      </c>
      <c r="AI8" s="292">
        <f t="shared" si="0"/>
        <v>0</v>
      </c>
      <c r="AJ8" s="292">
        <f t="shared" si="0"/>
        <v>0</v>
      </c>
      <c r="AK8" s="292">
        <f t="shared" si="0"/>
        <v>0</v>
      </c>
      <c r="AL8" s="293">
        <f t="shared" si="0"/>
        <v>7.0175438596491224E-2</v>
      </c>
      <c r="AM8" s="195" t="str">
        <f>IF(ISNUMBER(#REF!),LN(#REF!),"")</f>
        <v/>
      </c>
      <c r="AN8" s="195" t="str">
        <f>IF(ISNUMBER(#REF!),LN(#REF!),"")</f>
        <v/>
      </c>
      <c r="AO8" s="195" t="str">
        <f>IF(ISNUMBER(#REF!),LN(#REF!),"")</f>
        <v/>
      </c>
      <c r="AP8" s="195" t="str">
        <f>IF(ISNUMBER(#REF!),LN(#REF!),"")</f>
        <v/>
      </c>
      <c r="AQ8" s="195" t="str">
        <f>IF(ISNUMBER(#REF!),LN(#REF!),"")</f>
        <v/>
      </c>
      <c r="AR8" s="195" t="str">
        <f>IF(ISNUMBER(#REF!),LN(#REF!),"")</f>
        <v/>
      </c>
      <c r="AS8" s="195" t="str">
        <f>IF(ISNUMBER(#REF!),LN(#REF!),"")</f>
        <v/>
      </c>
      <c r="AT8" s="195" t="str">
        <f>IF(ISNUMBER(#REF!),LN(#REF!),"")</f>
        <v/>
      </c>
      <c r="AU8" s="195" t="str">
        <f>IF(ISNUMBER(#REF!),LN(#REF!),"")</f>
        <v/>
      </c>
      <c r="AV8" s="195" t="str">
        <f>IF(ISNUMBER(#REF!),LN(#REF!),"")</f>
        <v/>
      </c>
      <c r="AW8" s="195" t="str">
        <f>IF(ISNUMBER(#REF!),LN(#REF!),"")</f>
        <v/>
      </c>
    </row>
    <row r="9" spans="1:49" x14ac:dyDescent="0.2">
      <c r="A9" s="187" t="s">
        <v>524</v>
      </c>
      <c r="B9" s="187" t="s">
        <v>3477</v>
      </c>
      <c r="C9" s="290">
        <v>2019</v>
      </c>
      <c r="D9" s="290"/>
      <c r="E9" s="294" t="s">
        <v>5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2</v>
      </c>
      <c r="P9" s="238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1</v>
      </c>
      <c r="Z9" s="195">
        <v>11</v>
      </c>
      <c r="AA9" s="238">
        <v>121</v>
      </c>
      <c r="AB9" s="292">
        <f t="shared" si="1"/>
        <v>0</v>
      </c>
      <c r="AC9" s="292">
        <f t="shared" si="0"/>
        <v>0</v>
      </c>
      <c r="AD9" s="292">
        <f t="shared" si="0"/>
        <v>0</v>
      </c>
      <c r="AE9" s="292">
        <f t="shared" si="0"/>
        <v>0</v>
      </c>
      <c r="AF9" s="292">
        <f t="shared" si="0"/>
        <v>0</v>
      </c>
      <c r="AG9" s="292">
        <f t="shared" si="0"/>
        <v>0</v>
      </c>
      <c r="AH9" s="292">
        <f t="shared" si="0"/>
        <v>0</v>
      </c>
      <c r="AI9" s="292">
        <f t="shared" si="0"/>
        <v>0</v>
      </c>
      <c r="AJ9" s="292">
        <f t="shared" si="0"/>
        <v>0</v>
      </c>
      <c r="AK9" s="292">
        <f t="shared" si="0"/>
        <v>0.18181818181818182</v>
      </c>
      <c r="AL9" s="293">
        <f t="shared" si="0"/>
        <v>0</v>
      </c>
      <c r="AM9" s="195" t="str">
        <f>IF(ISNUMBER(#REF!),LN(#REF!),"")</f>
        <v/>
      </c>
      <c r="AN9" s="195" t="str">
        <f>IF(ISNUMBER(#REF!),LN(#REF!),"")</f>
        <v/>
      </c>
      <c r="AO9" s="195" t="str">
        <f>IF(ISNUMBER(#REF!),LN(#REF!),"")</f>
        <v/>
      </c>
      <c r="AP9" s="195" t="str">
        <f>IF(ISNUMBER(#REF!),LN(#REF!),"")</f>
        <v/>
      </c>
      <c r="AQ9" s="195" t="str">
        <f>IF(ISNUMBER(#REF!),LN(#REF!),"")</f>
        <v/>
      </c>
      <c r="AR9" s="195" t="str">
        <f>IF(ISNUMBER(#REF!),LN(#REF!),"")</f>
        <v/>
      </c>
      <c r="AS9" s="195" t="str">
        <f>IF(ISNUMBER(#REF!),LN(#REF!),"")</f>
        <v/>
      </c>
      <c r="AT9" s="195" t="str">
        <f>IF(ISNUMBER(#REF!),LN(#REF!),"")</f>
        <v/>
      </c>
      <c r="AU9" s="195" t="str">
        <f>IF(ISNUMBER(#REF!),LN(#REF!),"")</f>
        <v/>
      </c>
      <c r="AV9" s="195" t="str">
        <f>IF(ISNUMBER(#REF!),LN(#REF!),"")</f>
        <v/>
      </c>
      <c r="AW9" s="195" t="str">
        <f>IF(ISNUMBER(#REF!),LN(#REF!),"")</f>
        <v/>
      </c>
    </row>
    <row r="10" spans="1:49" x14ac:dyDescent="0.2">
      <c r="A10" s="187" t="s">
        <v>573</v>
      </c>
      <c r="B10" s="187" t="s">
        <v>3478</v>
      </c>
      <c r="C10" s="290">
        <v>2019</v>
      </c>
      <c r="D10" s="290"/>
      <c r="E10" s="294" t="s">
        <v>5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238">
        <v>1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98</v>
      </c>
      <c r="AA10" s="238">
        <v>182</v>
      </c>
      <c r="AB10" s="292">
        <f t="shared" si="1"/>
        <v>0</v>
      </c>
      <c r="AC10" s="292">
        <f t="shared" si="0"/>
        <v>0</v>
      </c>
      <c r="AD10" s="292">
        <f t="shared" si="0"/>
        <v>0</v>
      </c>
      <c r="AE10" s="292">
        <f t="shared" si="0"/>
        <v>0</v>
      </c>
      <c r="AF10" s="292">
        <f t="shared" si="0"/>
        <v>0</v>
      </c>
      <c r="AG10" s="292">
        <f t="shared" si="0"/>
        <v>0</v>
      </c>
      <c r="AH10" s="292">
        <f t="shared" si="0"/>
        <v>0</v>
      </c>
      <c r="AI10" s="292">
        <f t="shared" si="0"/>
        <v>0</v>
      </c>
      <c r="AJ10" s="292">
        <f t="shared" si="0"/>
        <v>0</v>
      </c>
      <c r="AK10" s="292">
        <f t="shared" si="0"/>
        <v>0</v>
      </c>
      <c r="AL10" s="293">
        <f t="shared" si="0"/>
        <v>5.4945054945054949E-3</v>
      </c>
      <c r="AM10" s="195" t="str">
        <f>IF(ISNUMBER(#REF!),LN(#REF!),"")</f>
        <v/>
      </c>
      <c r="AN10" s="195" t="str">
        <f>IF(ISNUMBER(#REF!),LN(#REF!),"")</f>
        <v/>
      </c>
      <c r="AO10" s="195" t="str">
        <f>IF(ISNUMBER(#REF!),LN(#REF!),"")</f>
        <v/>
      </c>
      <c r="AP10" s="195" t="str">
        <f>IF(ISNUMBER(#REF!),LN(#REF!),"")</f>
        <v/>
      </c>
      <c r="AQ10" s="195" t="str">
        <f>IF(ISNUMBER(#REF!),LN(#REF!),"")</f>
        <v/>
      </c>
      <c r="AR10" s="195" t="str">
        <f>IF(ISNUMBER(#REF!),LN(#REF!),"")</f>
        <v/>
      </c>
      <c r="AS10" s="195" t="str">
        <f>IF(ISNUMBER(#REF!),LN(#REF!),"")</f>
        <v/>
      </c>
      <c r="AT10" s="195" t="str">
        <f>IF(ISNUMBER(#REF!),LN(#REF!),"")</f>
        <v/>
      </c>
      <c r="AU10" s="195" t="str">
        <f>IF(ISNUMBER(#REF!),LN(#REF!),"")</f>
        <v/>
      </c>
      <c r="AV10" s="195" t="str">
        <f>IF(ISNUMBER(#REF!),LN(#REF!),"")</f>
        <v/>
      </c>
      <c r="AW10" s="195" t="str">
        <f>IF(ISNUMBER(#REF!),LN(#REF!),"")</f>
        <v/>
      </c>
    </row>
    <row r="11" spans="1:49" x14ac:dyDescent="0.2">
      <c r="A11" s="187" t="s">
        <v>16</v>
      </c>
      <c r="B11" s="187" t="s">
        <v>3955</v>
      </c>
      <c r="C11" s="290"/>
      <c r="D11" s="290"/>
      <c r="E11" s="294" t="s">
        <v>18</v>
      </c>
      <c r="F11" s="195">
        <v>0</v>
      </c>
      <c r="G11" s="195">
        <v>2</v>
      </c>
      <c r="H11" s="195">
        <v>2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238">
        <v>2</v>
      </c>
      <c r="Q11" s="195">
        <v>8</v>
      </c>
      <c r="R11" s="195">
        <v>19</v>
      </c>
      <c r="S11" s="195">
        <v>26</v>
      </c>
      <c r="T11" s="195">
        <v>8</v>
      </c>
      <c r="U11" s="195">
        <v>8</v>
      </c>
      <c r="V11" s="195">
        <v>12</v>
      </c>
      <c r="W11" s="195">
        <v>8</v>
      </c>
      <c r="X11" s="195">
        <v>6</v>
      </c>
      <c r="Y11" s="195">
        <v>18</v>
      </c>
      <c r="Z11" s="195">
        <v>10</v>
      </c>
      <c r="AA11" s="238">
        <v>29</v>
      </c>
      <c r="AB11" s="292">
        <f t="shared" si="1"/>
        <v>0</v>
      </c>
      <c r="AC11" s="292">
        <f t="shared" si="0"/>
        <v>0.10526315789473684</v>
      </c>
      <c r="AD11" s="292">
        <f t="shared" si="0"/>
        <v>7.6923076923076927E-2</v>
      </c>
      <c r="AE11" s="292">
        <f t="shared" si="0"/>
        <v>0</v>
      </c>
      <c r="AF11" s="292">
        <f t="shared" si="0"/>
        <v>0</v>
      </c>
      <c r="AG11" s="292">
        <f t="shared" si="0"/>
        <v>0</v>
      </c>
      <c r="AH11" s="292">
        <f t="shared" si="0"/>
        <v>0</v>
      </c>
      <c r="AI11" s="292">
        <f t="shared" si="0"/>
        <v>0</v>
      </c>
      <c r="AJ11" s="292">
        <f t="shared" si="0"/>
        <v>0</v>
      </c>
      <c r="AK11" s="292">
        <f t="shared" si="0"/>
        <v>0</v>
      </c>
      <c r="AL11" s="293">
        <f t="shared" si="0"/>
        <v>6.8965517241379309E-2</v>
      </c>
      <c r="AM11" s="195" t="str">
        <f>IF(ISNUMBER(#REF!),LN(#REF!),"")</f>
        <v/>
      </c>
      <c r="AN11" s="195" t="str">
        <f>IF(ISNUMBER(#REF!),LN(#REF!),"")</f>
        <v/>
      </c>
      <c r="AO11" s="195" t="str">
        <f>IF(ISNUMBER(#REF!),LN(#REF!),"")</f>
        <v/>
      </c>
      <c r="AP11" s="195" t="str">
        <f>IF(ISNUMBER(#REF!),LN(#REF!),"")</f>
        <v/>
      </c>
      <c r="AQ11" s="195" t="str">
        <f>IF(ISNUMBER(#REF!),LN(#REF!),"")</f>
        <v/>
      </c>
      <c r="AR11" s="195" t="str">
        <f>IF(ISNUMBER(#REF!),LN(#REF!),"")</f>
        <v/>
      </c>
      <c r="AS11" s="195" t="str">
        <f>IF(ISNUMBER(#REF!),LN(#REF!),"")</f>
        <v/>
      </c>
      <c r="AT11" s="195" t="str">
        <f>IF(ISNUMBER(#REF!),LN(#REF!),"")</f>
        <v/>
      </c>
      <c r="AU11" s="195" t="str">
        <f>IF(ISNUMBER(#REF!),LN(#REF!),"")</f>
        <v/>
      </c>
      <c r="AV11" s="195" t="str">
        <f>IF(ISNUMBER(#REF!),LN(#REF!),"")</f>
        <v/>
      </c>
      <c r="AW11" s="195" t="str">
        <f>IF(ISNUMBER(#REF!),LN(#REF!),"")</f>
        <v/>
      </c>
    </row>
    <row r="12" spans="1:49" x14ac:dyDescent="0.2">
      <c r="A12" s="187" t="s">
        <v>19</v>
      </c>
      <c r="B12" s="187" t="s">
        <v>20</v>
      </c>
      <c r="C12" s="290"/>
      <c r="D12" s="290">
        <v>2018</v>
      </c>
      <c r="E12" s="294" t="s">
        <v>18</v>
      </c>
      <c r="F12" s="195">
        <v>1</v>
      </c>
      <c r="G12" s="195">
        <v>1</v>
      </c>
      <c r="H12" s="195">
        <v>1</v>
      </c>
      <c r="I12" s="195">
        <v>0</v>
      </c>
      <c r="J12" s="195">
        <v>0</v>
      </c>
      <c r="K12" s="195">
        <v>1</v>
      </c>
      <c r="L12" s="195">
        <v>0</v>
      </c>
      <c r="M12" s="195">
        <v>0</v>
      </c>
      <c r="N12" s="195">
        <v>0</v>
      </c>
      <c r="O12" s="195">
        <v>0</v>
      </c>
      <c r="P12" s="238">
        <v>0</v>
      </c>
      <c r="Q12" s="195">
        <v>131</v>
      </c>
      <c r="R12" s="195">
        <v>45</v>
      </c>
      <c r="S12" s="195">
        <v>54</v>
      </c>
      <c r="T12" s="195">
        <v>42</v>
      </c>
      <c r="U12" s="195">
        <v>34</v>
      </c>
      <c r="V12" s="195">
        <v>21</v>
      </c>
      <c r="W12" s="195">
        <v>36</v>
      </c>
      <c r="X12" s="195">
        <v>17</v>
      </c>
      <c r="Y12" s="195">
        <v>53</v>
      </c>
      <c r="Z12" s="195">
        <v>7</v>
      </c>
      <c r="AA12" s="238">
        <v>12</v>
      </c>
      <c r="AB12" s="292">
        <f t="shared" si="1"/>
        <v>7.6335877862595417E-3</v>
      </c>
      <c r="AC12" s="292">
        <f t="shared" si="0"/>
        <v>2.2222222222222223E-2</v>
      </c>
      <c r="AD12" s="292">
        <f t="shared" si="0"/>
        <v>1.8518518518518517E-2</v>
      </c>
      <c r="AE12" s="292">
        <f t="shared" si="0"/>
        <v>0</v>
      </c>
      <c r="AF12" s="292">
        <f t="shared" si="0"/>
        <v>0</v>
      </c>
      <c r="AG12" s="292">
        <f t="shared" si="0"/>
        <v>4.7619047619047616E-2</v>
      </c>
      <c r="AH12" s="292">
        <f t="shared" si="0"/>
        <v>0</v>
      </c>
      <c r="AI12" s="292">
        <f t="shared" si="0"/>
        <v>0</v>
      </c>
      <c r="AJ12" s="292">
        <f t="shared" si="0"/>
        <v>0</v>
      </c>
      <c r="AK12" s="292">
        <f t="shared" si="0"/>
        <v>0</v>
      </c>
      <c r="AL12" s="293">
        <f t="shared" si="0"/>
        <v>0</v>
      </c>
      <c r="AM12" s="195" t="str">
        <f>IF(ISNUMBER(#REF!),LN(#REF!),"")</f>
        <v/>
      </c>
      <c r="AN12" s="195" t="str">
        <f>IF(ISNUMBER(#REF!),LN(#REF!),"")</f>
        <v/>
      </c>
      <c r="AO12" s="195" t="str">
        <f>IF(ISNUMBER(#REF!),LN(#REF!),"")</f>
        <v/>
      </c>
      <c r="AP12" s="195" t="str">
        <f>IF(ISNUMBER(#REF!),LN(#REF!),"")</f>
        <v/>
      </c>
      <c r="AQ12" s="195" t="str">
        <f>IF(ISNUMBER(#REF!),LN(#REF!),"")</f>
        <v/>
      </c>
      <c r="AR12" s="195" t="str">
        <f>IF(ISNUMBER(#REF!),LN(#REF!),"")</f>
        <v/>
      </c>
      <c r="AS12" s="195" t="str">
        <f>IF(ISNUMBER(#REF!),LN(#REF!),"")</f>
        <v/>
      </c>
      <c r="AT12" s="195" t="str">
        <f>IF(ISNUMBER(#REF!),LN(#REF!),"")</f>
        <v/>
      </c>
      <c r="AU12" s="195" t="str">
        <f>IF(ISNUMBER(#REF!),LN(#REF!),"")</f>
        <v/>
      </c>
      <c r="AV12" s="195" t="str">
        <f>IF(ISNUMBER(#REF!),LN(#REF!),"")</f>
        <v/>
      </c>
      <c r="AW12" s="195" t="str">
        <f>IF(ISNUMBER(#REF!),LN(#REF!),"")</f>
        <v/>
      </c>
    </row>
    <row r="13" spans="1:49" x14ac:dyDescent="0.2">
      <c r="A13" s="187" t="s">
        <v>21</v>
      </c>
      <c r="B13" s="187" t="s">
        <v>3956</v>
      </c>
      <c r="C13" s="290"/>
      <c r="D13" s="290">
        <v>2015</v>
      </c>
      <c r="E13" s="294" t="s">
        <v>18</v>
      </c>
      <c r="F13" s="195">
        <v>5</v>
      </c>
      <c r="G13" s="195">
        <v>5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238">
        <v>0</v>
      </c>
      <c r="Q13" s="195">
        <v>39</v>
      </c>
      <c r="R13" s="195">
        <v>30</v>
      </c>
      <c r="S13" s="195">
        <v>22</v>
      </c>
      <c r="T13" s="195">
        <v>29</v>
      </c>
      <c r="U13" s="195">
        <v>37</v>
      </c>
      <c r="V13" s="195">
        <v>2</v>
      </c>
      <c r="W13" s="195">
        <v>0</v>
      </c>
      <c r="X13" s="195">
        <v>0</v>
      </c>
      <c r="Y13" s="195">
        <v>0</v>
      </c>
      <c r="Z13" s="195">
        <v>0</v>
      </c>
      <c r="AA13" s="238">
        <v>3</v>
      </c>
      <c r="AB13" s="292">
        <f t="shared" si="1"/>
        <v>0.12820512820512819</v>
      </c>
      <c r="AC13" s="292">
        <f t="shared" si="0"/>
        <v>0.16666666666666666</v>
      </c>
      <c r="AD13" s="292">
        <f t="shared" si="0"/>
        <v>0</v>
      </c>
      <c r="AE13" s="292">
        <f t="shared" si="0"/>
        <v>0</v>
      </c>
      <c r="AF13" s="292">
        <f t="shared" si="0"/>
        <v>0</v>
      </c>
      <c r="AG13" s="292">
        <f t="shared" si="0"/>
        <v>0</v>
      </c>
      <c r="AH13" s="292">
        <f t="shared" si="0"/>
        <v>0</v>
      </c>
      <c r="AI13" s="292">
        <f t="shared" si="0"/>
        <v>0</v>
      </c>
      <c r="AJ13" s="292">
        <f t="shared" si="0"/>
        <v>0</v>
      </c>
      <c r="AK13" s="292">
        <f t="shared" si="0"/>
        <v>0</v>
      </c>
      <c r="AL13" s="293">
        <f t="shared" si="0"/>
        <v>0</v>
      </c>
      <c r="AM13" s="195" t="str">
        <f>IF(ISNUMBER(#REF!),LN(#REF!),"")</f>
        <v/>
      </c>
      <c r="AN13" s="195" t="str">
        <f>IF(ISNUMBER(#REF!),LN(#REF!),"")</f>
        <v/>
      </c>
      <c r="AO13" s="195" t="str">
        <f>IF(ISNUMBER(#REF!),LN(#REF!),"")</f>
        <v/>
      </c>
      <c r="AP13" s="195" t="str">
        <f>IF(ISNUMBER(#REF!),LN(#REF!),"")</f>
        <v/>
      </c>
      <c r="AQ13" s="195" t="str">
        <f>IF(ISNUMBER(#REF!),LN(#REF!),"")</f>
        <v/>
      </c>
      <c r="AR13" s="195" t="str">
        <f>IF(ISNUMBER(#REF!),LN(#REF!),"")</f>
        <v/>
      </c>
      <c r="AS13" s="195" t="str">
        <f>IF(ISNUMBER(#REF!),LN(#REF!),"")</f>
        <v/>
      </c>
      <c r="AT13" s="195" t="str">
        <f>IF(ISNUMBER(#REF!),LN(#REF!),"")</f>
        <v/>
      </c>
      <c r="AU13" s="195" t="str">
        <f>IF(ISNUMBER(#REF!),LN(#REF!),"")</f>
        <v/>
      </c>
      <c r="AV13" s="195" t="str">
        <f>IF(ISNUMBER(#REF!),LN(#REF!),"")</f>
        <v/>
      </c>
      <c r="AW13" s="195" t="str">
        <f>IF(ISNUMBER(#REF!),LN(#REF!),"")</f>
        <v/>
      </c>
    </row>
    <row r="14" spans="1:49" x14ac:dyDescent="0.2">
      <c r="A14" s="187" t="s">
        <v>27</v>
      </c>
      <c r="B14" s="187" t="s">
        <v>3957</v>
      </c>
      <c r="C14" s="290" t="s">
        <v>3958</v>
      </c>
      <c r="D14" s="290"/>
      <c r="E14" s="294" t="s">
        <v>18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3</v>
      </c>
      <c r="M14" s="195">
        <v>0</v>
      </c>
      <c r="N14" s="195">
        <v>1</v>
      </c>
      <c r="O14" s="195">
        <v>5</v>
      </c>
      <c r="P14" s="238">
        <v>1</v>
      </c>
      <c r="Q14" s="195">
        <v>9</v>
      </c>
      <c r="R14" s="195">
        <v>5</v>
      </c>
      <c r="S14" s="195">
        <v>5</v>
      </c>
      <c r="T14" s="195">
        <v>13</v>
      </c>
      <c r="U14" s="195">
        <v>12</v>
      </c>
      <c r="V14" s="195">
        <v>33</v>
      </c>
      <c r="W14" s="195">
        <v>57</v>
      </c>
      <c r="X14" s="195">
        <v>63</v>
      </c>
      <c r="Y14" s="195">
        <v>100</v>
      </c>
      <c r="Z14" s="195">
        <v>86</v>
      </c>
      <c r="AA14" s="238">
        <v>62</v>
      </c>
      <c r="AB14" s="292">
        <f t="shared" si="1"/>
        <v>0</v>
      </c>
      <c r="AC14" s="292">
        <f t="shared" si="0"/>
        <v>0</v>
      </c>
      <c r="AD14" s="292">
        <f t="shared" si="0"/>
        <v>0</v>
      </c>
      <c r="AE14" s="292">
        <f t="shared" si="0"/>
        <v>0</v>
      </c>
      <c r="AF14" s="292">
        <f t="shared" si="0"/>
        <v>0</v>
      </c>
      <c r="AG14" s="292">
        <f t="shared" si="0"/>
        <v>0</v>
      </c>
      <c r="AH14" s="292">
        <f t="shared" si="0"/>
        <v>5.2631578947368418E-2</v>
      </c>
      <c r="AI14" s="292">
        <f t="shared" si="0"/>
        <v>0</v>
      </c>
      <c r="AJ14" s="292">
        <f t="shared" si="0"/>
        <v>0.01</v>
      </c>
      <c r="AK14" s="292">
        <f t="shared" si="0"/>
        <v>5.8139534883720929E-2</v>
      </c>
      <c r="AL14" s="293">
        <f t="shared" si="0"/>
        <v>1.6129032258064516E-2</v>
      </c>
      <c r="AM14" s="195" t="str">
        <f>IF(ISNUMBER(#REF!),LN(#REF!),"")</f>
        <v/>
      </c>
      <c r="AN14" s="195" t="str">
        <f>IF(ISNUMBER(#REF!),LN(#REF!),"")</f>
        <v/>
      </c>
      <c r="AO14" s="195" t="str">
        <f>IF(ISNUMBER(#REF!),LN(#REF!),"")</f>
        <v/>
      </c>
      <c r="AP14" s="195" t="str">
        <f>IF(ISNUMBER(#REF!),LN(#REF!),"")</f>
        <v/>
      </c>
      <c r="AQ14" s="195" t="str">
        <f>IF(ISNUMBER(#REF!),LN(#REF!),"")</f>
        <v/>
      </c>
      <c r="AR14" s="195" t="str">
        <f>IF(ISNUMBER(#REF!),LN(#REF!),"")</f>
        <v/>
      </c>
      <c r="AS14" s="195" t="str">
        <f>IF(ISNUMBER(#REF!),LN(#REF!),"")</f>
        <v/>
      </c>
      <c r="AT14" s="195" t="str">
        <f>IF(ISNUMBER(#REF!),LN(#REF!),"")</f>
        <v/>
      </c>
      <c r="AU14" s="195" t="str">
        <f>IF(ISNUMBER(#REF!),LN(#REF!),"")</f>
        <v/>
      </c>
      <c r="AV14" s="195" t="str">
        <f>IF(ISNUMBER(#REF!),LN(#REF!),"")</f>
        <v/>
      </c>
      <c r="AW14" s="195" t="str">
        <f>IF(ISNUMBER(#REF!),LN(#REF!),"")</f>
        <v/>
      </c>
    </row>
    <row r="15" spans="1:49" x14ac:dyDescent="0.2">
      <c r="A15" s="187" t="s">
        <v>25</v>
      </c>
      <c r="B15" s="187" t="s">
        <v>26</v>
      </c>
      <c r="C15" s="290"/>
      <c r="D15" s="290"/>
      <c r="E15" s="294" t="s">
        <v>18</v>
      </c>
      <c r="F15" s="195">
        <v>0</v>
      </c>
      <c r="G15" s="195">
        <v>0</v>
      </c>
      <c r="H15" s="195">
        <v>0</v>
      </c>
      <c r="I15" s="195">
        <v>0</v>
      </c>
      <c r="J15" s="195">
        <v>1</v>
      </c>
      <c r="K15" s="195">
        <v>0</v>
      </c>
      <c r="L15" s="195">
        <v>2</v>
      </c>
      <c r="M15" s="195">
        <v>1</v>
      </c>
      <c r="N15" s="195">
        <v>4</v>
      </c>
      <c r="O15" s="195">
        <v>1</v>
      </c>
      <c r="P15" s="238">
        <v>1</v>
      </c>
      <c r="Q15" s="195">
        <v>76</v>
      </c>
      <c r="R15" s="195">
        <v>28</v>
      </c>
      <c r="S15" s="195">
        <v>67</v>
      </c>
      <c r="T15" s="195">
        <v>107</v>
      </c>
      <c r="U15" s="195">
        <v>149</v>
      </c>
      <c r="V15" s="195">
        <v>138</v>
      </c>
      <c r="W15" s="195">
        <v>92</v>
      </c>
      <c r="X15" s="195">
        <v>78</v>
      </c>
      <c r="Y15" s="195">
        <v>93</v>
      </c>
      <c r="Z15" s="195">
        <v>62</v>
      </c>
      <c r="AA15" s="238">
        <v>107</v>
      </c>
      <c r="AB15" s="292">
        <f t="shared" si="1"/>
        <v>0</v>
      </c>
      <c r="AC15" s="292">
        <f t="shared" si="1"/>
        <v>0</v>
      </c>
      <c r="AD15" s="292">
        <f t="shared" si="1"/>
        <v>0</v>
      </c>
      <c r="AE15" s="292">
        <f t="shared" si="1"/>
        <v>0</v>
      </c>
      <c r="AF15" s="292">
        <f t="shared" si="1"/>
        <v>6.7114093959731542E-3</v>
      </c>
      <c r="AG15" s="292">
        <f t="shared" si="1"/>
        <v>0</v>
      </c>
      <c r="AH15" s="292">
        <f t="shared" si="1"/>
        <v>2.1739130434782608E-2</v>
      </c>
      <c r="AI15" s="292">
        <f t="shared" si="1"/>
        <v>1.282051282051282E-2</v>
      </c>
      <c r="AJ15" s="292">
        <f t="shared" si="1"/>
        <v>4.3010752688172046E-2</v>
      </c>
      <c r="AK15" s="292">
        <f t="shared" si="1"/>
        <v>1.6129032258064516E-2</v>
      </c>
      <c r="AL15" s="293">
        <f t="shared" si="1"/>
        <v>9.3457943925233638E-3</v>
      </c>
      <c r="AM15" s="195" t="str">
        <f>IF(ISNUMBER(#REF!),LN(#REF!),"")</f>
        <v/>
      </c>
      <c r="AN15" s="195" t="str">
        <f>IF(ISNUMBER(#REF!),LN(#REF!),"")</f>
        <v/>
      </c>
      <c r="AO15" s="195" t="str">
        <f>IF(ISNUMBER(#REF!),LN(#REF!),"")</f>
        <v/>
      </c>
      <c r="AP15" s="195" t="str">
        <f>IF(ISNUMBER(#REF!),LN(#REF!),"")</f>
        <v/>
      </c>
      <c r="AQ15" s="195" t="str">
        <f>IF(ISNUMBER(#REF!),LN(#REF!),"")</f>
        <v/>
      </c>
      <c r="AR15" s="195" t="str">
        <f>IF(ISNUMBER(#REF!),LN(#REF!),"")</f>
        <v/>
      </c>
      <c r="AS15" s="195" t="str">
        <f>IF(ISNUMBER(#REF!),LN(#REF!),"")</f>
        <v/>
      </c>
      <c r="AT15" s="195" t="str">
        <f>IF(ISNUMBER(#REF!),LN(#REF!),"")</f>
        <v/>
      </c>
      <c r="AU15" s="195" t="str">
        <f>IF(ISNUMBER(#REF!),LN(#REF!),"")</f>
        <v/>
      </c>
      <c r="AV15" s="195" t="str">
        <f>IF(ISNUMBER(#REF!),LN(#REF!),"")</f>
        <v/>
      </c>
      <c r="AW15" s="195" t="str">
        <f>IF(ISNUMBER(#REF!),LN(#REF!),"")</f>
        <v/>
      </c>
    </row>
    <row r="16" spans="1:49" x14ac:dyDescent="0.2">
      <c r="A16" s="187" t="s">
        <v>415</v>
      </c>
      <c r="B16" s="187" t="s">
        <v>3959</v>
      </c>
      <c r="C16" s="290">
        <v>2014</v>
      </c>
      <c r="D16" s="290"/>
      <c r="E16" s="294" t="s">
        <v>18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2</v>
      </c>
      <c r="L16" s="195">
        <v>4</v>
      </c>
      <c r="M16" s="195">
        <v>0</v>
      </c>
      <c r="N16" s="195">
        <v>0</v>
      </c>
      <c r="O16" s="195">
        <v>2</v>
      </c>
      <c r="P16" s="238">
        <v>4</v>
      </c>
      <c r="Q16" s="195">
        <v>0</v>
      </c>
      <c r="R16" s="195">
        <v>0</v>
      </c>
      <c r="S16" s="195">
        <v>0</v>
      </c>
      <c r="T16" s="195">
        <v>0</v>
      </c>
      <c r="U16" s="195">
        <v>3</v>
      </c>
      <c r="V16" s="195">
        <v>82</v>
      </c>
      <c r="W16" s="195">
        <v>151</v>
      </c>
      <c r="X16" s="195">
        <v>160</v>
      </c>
      <c r="Y16" s="195">
        <v>207</v>
      </c>
      <c r="Z16" s="195">
        <v>151</v>
      </c>
      <c r="AA16" s="238">
        <v>261</v>
      </c>
      <c r="AB16" s="292">
        <f t="shared" si="1"/>
        <v>0</v>
      </c>
      <c r="AC16" s="292">
        <f t="shared" si="1"/>
        <v>0</v>
      </c>
      <c r="AD16" s="292">
        <f t="shared" si="1"/>
        <v>0</v>
      </c>
      <c r="AE16" s="292">
        <f t="shared" si="1"/>
        <v>0</v>
      </c>
      <c r="AF16" s="292">
        <f t="shared" si="1"/>
        <v>0</v>
      </c>
      <c r="AG16" s="292">
        <f t="shared" si="1"/>
        <v>2.4390243902439025E-2</v>
      </c>
      <c r="AH16" s="292">
        <f t="shared" si="1"/>
        <v>2.6490066225165563E-2</v>
      </c>
      <c r="AI16" s="292">
        <f t="shared" si="1"/>
        <v>0</v>
      </c>
      <c r="AJ16" s="292">
        <f t="shared" si="1"/>
        <v>0</v>
      </c>
      <c r="AK16" s="292">
        <f t="shared" si="1"/>
        <v>1.3245033112582781E-2</v>
      </c>
      <c r="AL16" s="293">
        <f t="shared" si="1"/>
        <v>1.532567049808429E-2</v>
      </c>
      <c r="AM16" s="195" t="str">
        <f>IF(ISNUMBER(#REF!),LN(#REF!),"")</f>
        <v/>
      </c>
      <c r="AN16" s="195" t="str">
        <f>IF(ISNUMBER(#REF!),LN(#REF!),"")</f>
        <v/>
      </c>
      <c r="AO16" s="195" t="str">
        <f>IF(ISNUMBER(#REF!),LN(#REF!),"")</f>
        <v/>
      </c>
      <c r="AP16" s="195" t="str">
        <f>IF(ISNUMBER(#REF!),LN(#REF!),"")</f>
        <v/>
      </c>
      <c r="AQ16" s="195" t="str">
        <f>IF(ISNUMBER(#REF!),LN(#REF!),"")</f>
        <v/>
      </c>
      <c r="AR16" s="195" t="str">
        <f>IF(ISNUMBER(#REF!),LN(#REF!),"")</f>
        <v/>
      </c>
      <c r="AS16" s="195" t="str">
        <f>IF(ISNUMBER(#REF!),LN(#REF!),"")</f>
        <v/>
      </c>
      <c r="AT16" s="195" t="str">
        <f>IF(ISNUMBER(#REF!),LN(#REF!),"")</f>
        <v/>
      </c>
      <c r="AU16" s="195" t="str">
        <f>IF(ISNUMBER(#REF!),LN(#REF!),"")</f>
        <v/>
      </c>
      <c r="AV16" s="195" t="str">
        <f>IF(ISNUMBER(#REF!),LN(#REF!),"")</f>
        <v/>
      </c>
      <c r="AW16" s="195" t="str">
        <f>IF(ISNUMBER(#REF!),LN(#REF!),"")</f>
        <v/>
      </c>
    </row>
    <row r="17" spans="1:49" x14ac:dyDescent="0.2">
      <c r="A17" s="187" t="s">
        <v>3490</v>
      </c>
      <c r="B17" s="187" t="s">
        <v>440</v>
      </c>
      <c r="C17" s="290">
        <v>2015</v>
      </c>
      <c r="D17" s="290"/>
      <c r="E17" s="294" t="s">
        <v>18</v>
      </c>
      <c r="F17" s="195">
        <v>0</v>
      </c>
      <c r="G17" s="195">
        <v>0</v>
      </c>
      <c r="H17" s="195">
        <v>1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1</v>
      </c>
      <c r="P17" s="238">
        <v>0</v>
      </c>
      <c r="Q17" s="195">
        <v>10</v>
      </c>
      <c r="R17" s="195">
        <v>7</v>
      </c>
      <c r="S17" s="195">
        <v>7</v>
      </c>
      <c r="T17" s="195">
        <v>2</v>
      </c>
      <c r="U17" s="195">
        <v>0</v>
      </c>
      <c r="V17" s="195">
        <v>14</v>
      </c>
      <c r="W17" s="195">
        <v>61</v>
      </c>
      <c r="X17" s="195">
        <v>67</v>
      </c>
      <c r="Y17" s="195">
        <v>59</v>
      </c>
      <c r="Z17" s="195">
        <v>66</v>
      </c>
      <c r="AA17" s="195">
        <v>140</v>
      </c>
      <c r="AB17" s="292">
        <f t="shared" si="1"/>
        <v>0</v>
      </c>
      <c r="AC17" s="292">
        <f t="shared" si="1"/>
        <v>0</v>
      </c>
      <c r="AD17" s="292">
        <f t="shared" si="1"/>
        <v>0.14285714285714285</v>
      </c>
      <c r="AE17" s="292">
        <f t="shared" si="1"/>
        <v>0</v>
      </c>
      <c r="AF17" s="292">
        <f t="shared" si="1"/>
        <v>0</v>
      </c>
      <c r="AG17" s="292">
        <f t="shared" si="1"/>
        <v>0</v>
      </c>
      <c r="AH17" s="292">
        <f t="shared" si="1"/>
        <v>0</v>
      </c>
      <c r="AI17" s="292">
        <f t="shared" si="1"/>
        <v>0</v>
      </c>
      <c r="AJ17" s="292">
        <f t="shared" si="1"/>
        <v>0</v>
      </c>
      <c r="AK17" s="292">
        <f t="shared" si="1"/>
        <v>1.5151515151515152E-2</v>
      </c>
      <c r="AL17" s="293">
        <f t="shared" si="1"/>
        <v>0</v>
      </c>
      <c r="AM17" s="195" t="str">
        <f>IF(ISNUMBER(#REF!),LN(#REF!),"")</f>
        <v/>
      </c>
      <c r="AN17" s="195" t="str">
        <f>IF(ISNUMBER(#REF!),LN(#REF!),"")</f>
        <v/>
      </c>
      <c r="AO17" s="195" t="str">
        <f>IF(ISNUMBER(#REF!),LN(#REF!),"")</f>
        <v/>
      </c>
      <c r="AP17" s="195" t="str">
        <f>IF(ISNUMBER(#REF!),LN(#REF!),"")</f>
        <v/>
      </c>
      <c r="AQ17" s="195" t="str">
        <f>IF(ISNUMBER(#REF!),LN(#REF!),"")</f>
        <v/>
      </c>
      <c r="AR17" s="195" t="str">
        <f>IF(ISNUMBER(#REF!),LN(#REF!),"")</f>
        <v/>
      </c>
      <c r="AS17" s="195" t="str">
        <f>IF(ISNUMBER(#REF!),LN(#REF!),"")</f>
        <v/>
      </c>
      <c r="AT17" s="195" t="str">
        <f>IF(ISNUMBER(#REF!),LN(#REF!),"")</f>
        <v/>
      </c>
      <c r="AU17" s="195" t="str">
        <f>IF(ISNUMBER(#REF!),LN(#REF!),"")</f>
        <v/>
      </c>
      <c r="AV17" s="195" t="str">
        <f>IF(ISNUMBER(#REF!),LN(#REF!),"")</f>
        <v/>
      </c>
      <c r="AW17" s="195" t="str">
        <f>IF(ISNUMBER(#REF!),LN(#REF!),"")</f>
        <v/>
      </c>
    </row>
    <row r="18" spans="1:49" x14ac:dyDescent="0.2">
      <c r="A18" s="187" t="s">
        <v>3493</v>
      </c>
      <c r="B18" s="187" t="s">
        <v>442</v>
      </c>
      <c r="C18" s="290">
        <v>2015</v>
      </c>
      <c r="D18" s="290"/>
      <c r="E18" s="294" t="s">
        <v>18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1</v>
      </c>
      <c r="L18" s="195">
        <v>2</v>
      </c>
      <c r="M18" s="195">
        <v>0</v>
      </c>
      <c r="N18" s="195">
        <v>0</v>
      </c>
      <c r="O18" s="195">
        <v>0</v>
      </c>
      <c r="P18" s="238">
        <v>0</v>
      </c>
      <c r="Q18" s="195">
        <v>5</v>
      </c>
      <c r="R18" s="195">
        <v>1</v>
      </c>
      <c r="S18" s="195">
        <v>0</v>
      </c>
      <c r="T18" s="195">
        <v>0</v>
      </c>
      <c r="U18" s="195">
        <v>0</v>
      </c>
      <c r="V18" s="195">
        <v>23</v>
      </c>
      <c r="W18" s="195">
        <v>93</v>
      </c>
      <c r="X18" s="195">
        <v>57</v>
      </c>
      <c r="Y18" s="195">
        <v>2</v>
      </c>
      <c r="Z18" s="195">
        <v>2</v>
      </c>
      <c r="AA18" s="238">
        <v>3</v>
      </c>
      <c r="AB18" s="292">
        <f t="shared" si="1"/>
        <v>0</v>
      </c>
      <c r="AC18" s="292">
        <f t="shared" si="1"/>
        <v>0</v>
      </c>
      <c r="AD18" s="292">
        <f t="shared" si="1"/>
        <v>0</v>
      </c>
      <c r="AE18" s="292">
        <f t="shared" si="1"/>
        <v>0</v>
      </c>
      <c r="AF18" s="292">
        <f t="shared" si="1"/>
        <v>0</v>
      </c>
      <c r="AG18" s="292">
        <f t="shared" si="1"/>
        <v>4.3478260869565216E-2</v>
      </c>
      <c r="AH18" s="292">
        <f t="shared" si="1"/>
        <v>2.1505376344086023E-2</v>
      </c>
      <c r="AI18" s="292">
        <f t="shared" si="1"/>
        <v>0</v>
      </c>
      <c r="AJ18" s="292">
        <f t="shared" si="1"/>
        <v>0</v>
      </c>
      <c r="AK18" s="292">
        <f t="shared" si="1"/>
        <v>0</v>
      </c>
      <c r="AL18" s="293">
        <f t="shared" si="1"/>
        <v>0</v>
      </c>
      <c r="AM18" s="195" t="str">
        <f>IF(ISNUMBER(#REF!),LN(#REF!),"")</f>
        <v/>
      </c>
      <c r="AN18" s="195" t="str">
        <f>IF(ISNUMBER(#REF!),LN(#REF!),"")</f>
        <v/>
      </c>
      <c r="AO18" s="195" t="str">
        <f>IF(ISNUMBER(#REF!),LN(#REF!),"")</f>
        <v/>
      </c>
      <c r="AP18" s="195" t="str">
        <f>IF(ISNUMBER(#REF!),LN(#REF!),"")</f>
        <v/>
      </c>
      <c r="AQ18" s="195" t="str">
        <f>IF(ISNUMBER(#REF!),LN(#REF!),"")</f>
        <v/>
      </c>
      <c r="AR18" s="195" t="str">
        <f>IF(ISNUMBER(#REF!),LN(#REF!),"")</f>
        <v/>
      </c>
      <c r="AS18" s="195" t="str">
        <f>IF(ISNUMBER(#REF!),LN(#REF!),"")</f>
        <v/>
      </c>
      <c r="AT18" s="195" t="str">
        <f>IF(ISNUMBER(#REF!),LN(#REF!),"")</f>
        <v/>
      </c>
      <c r="AU18" s="195" t="str">
        <f>IF(ISNUMBER(#REF!),LN(#REF!),"")</f>
        <v/>
      </c>
      <c r="AV18" s="195" t="str">
        <f>IF(ISNUMBER(#REF!),LN(#REF!),"")</f>
        <v/>
      </c>
      <c r="AW18" s="195" t="str">
        <f>IF(ISNUMBER(#REF!),LN(#REF!),"")</f>
        <v/>
      </c>
    </row>
    <row r="19" spans="1:49" x14ac:dyDescent="0.2">
      <c r="A19" s="187" t="s">
        <v>3496</v>
      </c>
      <c r="B19" s="187" t="s">
        <v>3497</v>
      </c>
      <c r="C19" s="290">
        <v>2019</v>
      </c>
      <c r="D19" s="290"/>
      <c r="E19" s="294" t="s">
        <v>18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238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10</v>
      </c>
      <c r="AA19" s="238">
        <v>124</v>
      </c>
      <c r="AB19" s="292">
        <f t="shared" si="1"/>
        <v>0</v>
      </c>
      <c r="AC19" s="292">
        <f t="shared" si="1"/>
        <v>0</v>
      </c>
      <c r="AD19" s="292">
        <f t="shared" si="1"/>
        <v>0</v>
      </c>
      <c r="AE19" s="292">
        <f t="shared" si="1"/>
        <v>0</v>
      </c>
      <c r="AF19" s="292">
        <f t="shared" si="1"/>
        <v>0</v>
      </c>
      <c r="AG19" s="292">
        <f t="shared" si="1"/>
        <v>0</v>
      </c>
      <c r="AH19" s="292">
        <f t="shared" si="1"/>
        <v>0</v>
      </c>
      <c r="AI19" s="292">
        <f t="shared" si="1"/>
        <v>0</v>
      </c>
      <c r="AJ19" s="292">
        <f t="shared" si="1"/>
        <v>0</v>
      </c>
      <c r="AK19" s="292">
        <f t="shared" si="1"/>
        <v>0</v>
      </c>
      <c r="AL19" s="293">
        <f t="shared" si="1"/>
        <v>0</v>
      </c>
      <c r="AM19" s="195" t="str">
        <f>IF(ISNUMBER(#REF!),LN(#REF!),"")</f>
        <v/>
      </c>
      <c r="AN19" s="195" t="str">
        <f>IF(ISNUMBER(#REF!),LN(#REF!),"")</f>
        <v/>
      </c>
      <c r="AO19" s="195" t="str">
        <f>IF(ISNUMBER(#REF!),LN(#REF!),"")</f>
        <v/>
      </c>
      <c r="AP19" s="195" t="str">
        <f>IF(ISNUMBER(#REF!),LN(#REF!),"")</f>
        <v/>
      </c>
      <c r="AQ19" s="195" t="str">
        <f>IF(ISNUMBER(#REF!),LN(#REF!),"")</f>
        <v/>
      </c>
      <c r="AR19" s="195" t="str">
        <f>IF(ISNUMBER(#REF!),LN(#REF!),"")</f>
        <v/>
      </c>
      <c r="AS19" s="195" t="str">
        <f>IF(ISNUMBER(#REF!),LN(#REF!),"")</f>
        <v/>
      </c>
      <c r="AT19" s="195" t="str">
        <f>IF(ISNUMBER(#REF!),LN(#REF!),"")</f>
        <v/>
      </c>
      <c r="AU19" s="195" t="str">
        <f>IF(ISNUMBER(#REF!),LN(#REF!),"")</f>
        <v/>
      </c>
      <c r="AV19" s="195" t="str">
        <f>IF(ISNUMBER(#REF!),LN(#REF!),"")</f>
        <v/>
      </c>
      <c r="AW19" s="195" t="str">
        <f>IF(ISNUMBER(#REF!),LN(#REF!),"")</f>
        <v/>
      </c>
    </row>
    <row r="20" spans="1:49" x14ac:dyDescent="0.2">
      <c r="A20" s="187" t="s">
        <v>44</v>
      </c>
      <c r="B20" s="187" t="s">
        <v>45</v>
      </c>
      <c r="C20" s="290"/>
      <c r="D20" s="290"/>
      <c r="E20" s="294" t="s">
        <v>33</v>
      </c>
      <c r="F20" s="195">
        <v>1</v>
      </c>
      <c r="G20" s="195">
        <v>1</v>
      </c>
      <c r="H20" s="195">
        <v>3</v>
      </c>
      <c r="I20" s="195">
        <v>2</v>
      </c>
      <c r="J20" s="195">
        <v>2</v>
      </c>
      <c r="K20" s="195">
        <v>7</v>
      </c>
      <c r="L20" s="195">
        <v>5</v>
      </c>
      <c r="M20" s="195">
        <v>3</v>
      </c>
      <c r="N20" s="195">
        <v>7</v>
      </c>
      <c r="O20" s="195">
        <v>13</v>
      </c>
      <c r="P20" s="238">
        <v>15</v>
      </c>
      <c r="Q20" s="195">
        <v>116</v>
      </c>
      <c r="R20" s="195">
        <v>49</v>
      </c>
      <c r="S20" s="195">
        <v>108</v>
      </c>
      <c r="T20" s="195">
        <v>216</v>
      </c>
      <c r="U20" s="195">
        <v>261</v>
      </c>
      <c r="V20" s="195">
        <v>356</v>
      </c>
      <c r="W20" s="195">
        <v>493</v>
      </c>
      <c r="X20" s="195">
        <v>496</v>
      </c>
      <c r="Y20" s="195">
        <v>276</v>
      </c>
      <c r="Z20" s="195">
        <v>280</v>
      </c>
      <c r="AA20" s="238">
        <v>399</v>
      </c>
      <c r="AB20" s="292">
        <f t="shared" ref="AB20:AL35" si="2">IF(Q20,F20/Q20,0)</f>
        <v>8.6206896551724137E-3</v>
      </c>
      <c r="AC20" s="292">
        <f t="shared" si="2"/>
        <v>2.0408163265306121E-2</v>
      </c>
      <c r="AD20" s="292">
        <f t="shared" si="2"/>
        <v>2.7777777777777776E-2</v>
      </c>
      <c r="AE20" s="292">
        <f t="shared" si="2"/>
        <v>9.2592592592592587E-3</v>
      </c>
      <c r="AF20" s="292">
        <f t="shared" si="2"/>
        <v>7.6628352490421452E-3</v>
      </c>
      <c r="AG20" s="292">
        <f t="shared" si="2"/>
        <v>1.9662921348314606E-2</v>
      </c>
      <c r="AH20" s="292">
        <f t="shared" si="2"/>
        <v>1.0141987829614604E-2</v>
      </c>
      <c r="AI20" s="292">
        <f t="shared" si="2"/>
        <v>6.0483870967741934E-3</v>
      </c>
      <c r="AJ20" s="292">
        <f t="shared" si="2"/>
        <v>2.5362318840579712E-2</v>
      </c>
      <c r="AK20" s="292">
        <f t="shared" si="2"/>
        <v>4.642857142857143E-2</v>
      </c>
      <c r="AL20" s="293">
        <f t="shared" si="2"/>
        <v>3.7593984962406013E-2</v>
      </c>
      <c r="AM20" s="195" t="str">
        <f>IF(ISNUMBER(#REF!),LN(#REF!),"")</f>
        <v/>
      </c>
      <c r="AN20" s="195" t="str">
        <f>IF(ISNUMBER(#REF!),LN(#REF!),"")</f>
        <v/>
      </c>
      <c r="AO20" s="195" t="str">
        <f>IF(ISNUMBER(#REF!),LN(#REF!),"")</f>
        <v/>
      </c>
      <c r="AP20" s="195" t="str">
        <f>IF(ISNUMBER(#REF!),LN(#REF!),"")</f>
        <v/>
      </c>
      <c r="AQ20" s="195" t="str">
        <f>IF(ISNUMBER(#REF!),LN(#REF!),"")</f>
        <v/>
      </c>
      <c r="AR20" s="195" t="str">
        <f>IF(ISNUMBER(#REF!),LN(#REF!),"")</f>
        <v/>
      </c>
      <c r="AS20" s="195" t="str">
        <f>IF(ISNUMBER(#REF!),LN(#REF!),"")</f>
        <v/>
      </c>
      <c r="AT20" s="195" t="str">
        <f>IF(ISNUMBER(#REF!),LN(#REF!),"")</f>
        <v/>
      </c>
      <c r="AU20" s="195" t="str">
        <f>IF(ISNUMBER(#REF!),LN(#REF!),"")</f>
        <v/>
      </c>
      <c r="AV20" s="195" t="str">
        <f>IF(ISNUMBER(#REF!),LN(#REF!),"")</f>
        <v/>
      </c>
      <c r="AW20" s="195" t="str">
        <f>IF(ISNUMBER(#REF!),LN(#REF!),"")</f>
        <v/>
      </c>
    </row>
    <row r="21" spans="1:49" x14ac:dyDescent="0.2">
      <c r="A21" s="187" t="s">
        <v>31</v>
      </c>
      <c r="B21" s="187" t="s">
        <v>32</v>
      </c>
      <c r="C21" s="290"/>
      <c r="D21" s="290"/>
      <c r="E21" s="294" t="s">
        <v>33</v>
      </c>
      <c r="F21" s="195">
        <v>4</v>
      </c>
      <c r="G21" s="195">
        <v>2</v>
      </c>
      <c r="H21" s="195">
        <v>0</v>
      </c>
      <c r="I21" s="195">
        <v>3</v>
      </c>
      <c r="J21" s="195">
        <v>6</v>
      </c>
      <c r="K21" s="195">
        <v>5</v>
      </c>
      <c r="L21" s="195">
        <v>18</v>
      </c>
      <c r="M21" s="195">
        <v>6</v>
      </c>
      <c r="N21" s="195">
        <v>20</v>
      </c>
      <c r="O21" s="195">
        <v>16</v>
      </c>
      <c r="P21" s="195">
        <v>19</v>
      </c>
      <c r="Q21" s="195">
        <v>64</v>
      </c>
      <c r="R21" s="195">
        <v>26</v>
      </c>
      <c r="S21" s="195">
        <v>67</v>
      </c>
      <c r="T21" s="195">
        <v>291</v>
      </c>
      <c r="U21" s="195">
        <v>157</v>
      </c>
      <c r="V21" s="195">
        <v>262</v>
      </c>
      <c r="W21" s="195">
        <v>607</v>
      </c>
      <c r="X21" s="195">
        <v>500</v>
      </c>
      <c r="Y21" s="195">
        <v>368</v>
      </c>
      <c r="Z21" s="195">
        <v>394</v>
      </c>
      <c r="AA21" s="238">
        <v>386</v>
      </c>
      <c r="AB21" s="292">
        <f t="shared" si="2"/>
        <v>6.25E-2</v>
      </c>
      <c r="AC21" s="292">
        <f t="shared" si="2"/>
        <v>7.6923076923076927E-2</v>
      </c>
      <c r="AD21" s="292">
        <f t="shared" si="2"/>
        <v>0</v>
      </c>
      <c r="AE21" s="292">
        <f t="shared" si="2"/>
        <v>1.0309278350515464E-2</v>
      </c>
      <c r="AF21" s="292">
        <f t="shared" si="2"/>
        <v>3.8216560509554139E-2</v>
      </c>
      <c r="AG21" s="292">
        <f t="shared" si="2"/>
        <v>1.9083969465648856E-2</v>
      </c>
      <c r="AH21" s="292">
        <f t="shared" si="2"/>
        <v>2.9654036243822075E-2</v>
      </c>
      <c r="AI21" s="292">
        <f t="shared" si="2"/>
        <v>1.2E-2</v>
      </c>
      <c r="AJ21" s="292">
        <f t="shared" si="2"/>
        <v>5.434782608695652E-2</v>
      </c>
      <c r="AK21" s="292">
        <f t="shared" si="2"/>
        <v>4.060913705583756E-2</v>
      </c>
      <c r="AL21" s="293">
        <f t="shared" si="2"/>
        <v>4.9222797927461141E-2</v>
      </c>
      <c r="AM21" s="195" t="str">
        <f>IF(ISNUMBER(#REF!),LN(#REF!),"")</f>
        <v/>
      </c>
      <c r="AN21" s="195" t="str">
        <f>IF(ISNUMBER(#REF!),LN(#REF!),"")</f>
        <v/>
      </c>
      <c r="AO21" s="195" t="str">
        <f>IF(ISNUMBER(#REF!),LN(#REF!),"")</f>
        <v/>
      </c>
      <c r="AP21" s="195" t="str">
        <f>IF(ISNUMBER(#REF!),LN(#REF!),"")</f>
        <v/>
      </c>
      <c r="AQ21" s="195" t="str">
        <f>IF(ISNUMBER(#REF!),LN(#REF!),"")</f>
        <v/>
      </c>
      <c r="AR21" s="195" t="str">
        <f>IF(ISNUMBER(#REF!),LN(#REF!),"")</f>
        <v/>
      </c>
      <c r="AS21" s="195" t="str">
        <f>IF(ISNUMBER(#REF!),LN(#REF!),"")</f>
        <v/>
      </c>
      <c r="AT21" s="195" t="str">
        <f>IF(ISNUMBER(#REF!),LN(#REF!),"")</f>
        <v/>
      </c>
      <c r="AU21" s="195" t="str">
        <f>IF(ISNUMBER(#REF!),LN(#REF!),"")</f>
        <v/>
      </c>
      <c r="AV21" s="195" t="str">
        <f>IF(ISNUMBER(#REF!),LN(#REF!),"")</f>
        <v/>
      </c>
      <c r="AW21" s="195" t="str">
        <f>IF(ISNUMBER(#REF!),LN(#REF!),"")</f>
        <v/>
      </c>
    </row>
    <row r="22" spans="1:49" x14ac:dyDescent="0.2">
      <c r="A22" s="187" t="s">
        <v>40</v>
      </c>
      <c r="B22" s="187" t="s">
        <v>3960</v>
      </c>
      <c r="C22" s="290"/>
      <c r="D22" s="290"/>
      <c r="E22" s="294" t="s">
        <v>33</v>
      </c>
      <c r="F22" s="195">
        <v>2</v>
      </c>
      <c r="G22" s="195">
        <v>0</v>
      </c>
      <c r="H22" s="195">
        <v>3</v>
      </c>
      <c r="I22" s="195">
        <v>5</v>
      </c>
      <c r="J22" s="195">
        <v>9</v>
      </c>
      <c r="K22" s="195">
        <v>16</v>
      </c>
      <c r="L22" s="195">
        <v>21</v>
      </c>
      <c r="M22" s="195">
        <v>6</v>
      </c>
      <c r="N22" s="195">
        <v>20</v>
      </c>
      <c r="O22" s="195">
        <v>16</v>
      </c>
      <c r="P22" s="195">
        <v>18</v>
      </c>
      <c r="Q22" s="195">
        <v>55</v>
      </c>
      <c r="R22" s="195">
        <v>39</v>
      </c>
      <c r="S22" s="195">
        <v>133</v>
      </c>
      <c r="T22" s="195">
        <v>226</v>
      </c>
      <c r="U22" s="195">
        <v>321</v>
      </c>
      <c r="V22" s="195">
        <v>433</v>
      </c>
      <c r="W22" s="195">
        <v>631</v>
      </c>
      <c r="X22" s="195">
        <v>472</v>
      </c>
      <c r="Y22" s="195">
        <v>334</v>
      </c>
      <c r="Z22" s="195">
        <v>372</v>
      </c>
      <c r="AA22" s="238">
        <v>356</v>
      </c>
      <c r="AB22" s="292">
        <f t="shared" si="2"/>
        <v>3.6363636363636362E-2</v>
      </c>
      <c r="AC22" s="292">
        <f t="shared" si="2"/>
        <v>0</v>
      </c>
      <c r="AD22" s="292">
        <f t="shared" si="2"/>
        <v>2.2556390977443608E-2</v>
      </c>
      <c r="AE22" s="292">
        <f t="shared" si="2"/>
        <v>2.2123893805309734E-2</v>
      </c>
      <c r="AF22" s="292">
        <f t="shared" si="2"/>
        <v>2.8037383177570093E-2</v>
      </c>
      <c r="AG22" s="292">
        <f t="shared" si="2"/>
        <v>3.695150115473441E-2</v>
      </c>
      <c r="AH22" s="292">
        <f t="shared" si="2"/>
        <v>3.328050713153724E-2</v>
      </c>
      <c r="AI22" s="292">
        <f t="shared" si="2"/>
        <v>1.2711864406779662E-2</v>
      </c>
      <c r="AJ22" s="292">
        <f t="shared" si="2"/>
        <v>5.9880239520958084E-2</v>
      </c>
      <c r="AK22" s="292">
        <f t="shared" si="2"/>
        <v>4.3010752688172046E-2</v>
      </c>
      <c r="AL22" s="293">
        <f t="shared" si="2"/>
        <v>5.0561797752808987E-2</v>
      </c>
      <c r="AM22" s="195" t="str">
        <f>IF(ISNUMBER(#REF!),LN(#REF!),"")</f>
        <v/>
      </c>
      <c r="AN22" s="195" t="str">
        <f>IF(ISNUMBER(#REF!),LN(#REF!),"")</f>
        <v/>
      </c>
      <c r="AO22" s="195" t="str">
        <f>IF(ISNUMBER(#REF!),LN(#REF!),"")</f>
        <v/>
      </c>
      <c r="AP22" s="195" t="str">
        <f>IF(ISNUMBER(#REF!),LN(#REF!),"")</f>
        <v/>
      </c>
      <c r="AQ22" s="195" t="str">
        <f>IF(ISNUMBER(#REF!),LN(#REF!),"")</f>
        <v/>
      </c>
      <c r="AR22" s="195" t="str">
        <f>IF(ISNUMBER(#REF!),LN(#REF!),"")</f>
        <v/>
      </c>
      <c r="AS22" s="195" t="str">
        <f>IF(ISNUMBER(#REF!),LN(#REF!),"")</f>
        <v/>
      </c>
      <c r="AT22" s="195" t="str">
        <f>IF(ISNUMBER(#REF!),LN(#REF!),"")</f>
        <v/>
      </c>
      <c r="AU22" s="195" t="str">
        <f>IF(ISNUMBER(#REF!),LN(#REF!),"")</f>
        <v/>
      </c>
      <c r="AV22" s="195" t="str">
        <f>IF(ISNUMBER(#REF!),LN(#REF!),"")</f>
        <v/>
      </c>
      <c r="AW22" s="195" t="str">
        <f>IF(ISNUMBER(#REF!),LN(#REF!),"")</f>
        <v/>
      </c>
    </row>
    <row r="23" spans="1:49" x14ac:dyDescent="0.2">
      <c r="A23" s="187" t="s">
        <v>36</v>
      </c>
      <c r="B23" s="187" t="s">
        <v>37</v>
      </c>
      <c r="C23" s="290"/>
      <c r="D23" s="290"/>
      <c r="E23" s="294" t="s">
        <v>33</v>
      </c>
      <c r="F23" s="195">
        <v>4</v>
      </c>
      <c r="G23" s="195">
        <v>3</v>
      </c>
      <c r="H23" s="195">
        <v>3</v>
      </c>
      <c r="I23" s="195">
        <v>4</v>
      </c>
      <c r="J23" s="195">
        <v>3</v>
      </c>
      <c r="K23" s="195">
        <v>16</v>
      </c>
      <c r="L23" s="195">
        <v>11</v>
      </c>
      <c r="M23" s="195">
        <v>5</v>
      </c>
      <c r="N23" s="195">
        <v>12</v>
      </c>
      <c r="O23" s="195">
        <v>25</v>
      </c>
      <c r="P23" s="238">
        <v>12</v>
      </c>
      <c r="Q23" s="195">
        <v>46</v>
      </c>
      <c r="R23" s="195">
        <v>65</v>
      </c>
      <c r="S23" s="195">
        <v>131</v>
      </c>
      <c r="T23" s="195">
        <v>265</v>
      </c>
      <c r="U23" s="195">
        <v>334</v>
      </c>
      <c r="V23" s="195">
        <v>431</v>
      </c>
      <c r="W23" s="195">
        <v>578</v>
      </c>
      <c r="X23" s="195">
        <v>497</v>
      </c>
      <c r="Y23" s="195">
        <v>306</v>
      </c>
      <c r="Z23" s="195">
        <v>402</v>
      </c>
      <c r="AA23" s="238">
        <v>392</v>
      </c>
      <c r="AB23" s="292">
        <f t="shared" si="2"/>
        <v>8.6956521739130432E-2</v>
      </c>
      <c r="AC23" s="292">
        <f t="shared" si="2"/>
        <v>4.6153846153846156E-2</v>
      </c>
      <c r="AD23" s="292">
        <f t="shared" si="2"/>
        <v>2.2900763358778626E-2</v>
      </c>
      <c r="AE23" s="292">
        <f t="shared" si="2"/>
        <v>1.509433962264151E-2</v>
      </c>
      <c r="AF23" s="292">
        <f t="shared" si="2"/>
        <v>8.9820359281437123E-3</v>
      </c>
      <c r="AG23" s="292">
        <f t="shared" si="2"/>
        <v>3.7122969837587005E-2</v>
      </c>
      <c r="AH23" s="292">
        <f t="shared" si="2"/>
        <v>1.9031141868512111E-2</v>
      </c>
      <c r="AI23" s="292">
        <f t="shared" si="2"/>
        <v>1.0060362173038229E-2</v>
      </c>
      <c r="AJ23" s="292">
        <f t="shared" si="2"/>
        <v>3.9215686274509803E-2</v>
      </c>
      <c r="AK23" s="292">
        <f t="shared" si="2"/>
        <v>6.2189054726368161E-2</v>
      </c>
      <c r="AL23" s="293">
        <f t="shared" si="2"/>
        <v>3.0612244897959183E-2</v>
      </c>
      <c r="AM23" s="195" t="str">
        <f>IF(ISNUMBER(#REF!),LN(#REF!),"")</f>
        <v/>
      </c>
      <c r="AN23" s="195" t="str">
        <f>IF(ISNUMBER(#REF!),LN(#REF!),"")</f>
        <v/>
      </c>
      <c r="AO23" s="195" t="str">
        <f>IF(ISNUMBER(#REF!),LN(#REF!),"")</f>
        <v/>
      </c>
      <c r="AP23" s="195" t="str">
        <f>IF(ISNUMBER(#REF!),LN(#REF!),"")</f>
        <v/>
      </c>
      <c r="AQ23" s="195" t="str">
        <f>IF(ISNUMBER(#REF!),LN(#REF!),"")</f>
        <v/>
      </c>
      <c r="AR23" s="195" t="str">
        <f>IF(ISNUMBER(#REF!),LN(#REF!),"")</f>
        <v/>
      </c>
      <c r="AS23" s="195" t="str">
        <f>IF(ISNUMBER(#REF!),LN(#REF!),"")</f>
        <v/>
      </c>
      <c r="AT23" s="195" t="str">
        <f>IF(ISNUMBER(#REF!),LN(#REF!),"")</f>
        <v/>
      </c>
      <c r="AU23" s="195" t="str">
        <f>IF(ISNUMBER(#REF!),LN(#REF!),"")</f>
        <v/>
      </c>
      <c r="AV23" s="195" t="str">
        <f>IF(ISNUMBER(#REF!),LN(#REF!),"")</f>
        <v/>
      </c>
      <c r="AW23" s="195" t="str">
        <f>IF(ISNUMBER(#REF!),LN(#REF!),"")</f>
        <v/>
      </c>
    </row>
    <row r="24" spans="1:49" x14ac:dyDescent="0.2">
      <c r="A24" s="187" t="s">
        <v>46</v>
      </c>
      <c r="B24" s="187" t="s">
        <v>47</v>
      </c>
      <c r="C24" s="290"/>
      <c r="D24" s="290"/>
      <c r="E24" s="294" t="s">
        <v>33</v>
      </c>
      <c r="F24" s="195">
        <v>31</v>
      </c>
      <c r="G24" s="195">
        <v>16</v>
      </c>
      <c r="H24" s="195">
        <v>25</v>
      </c>
      <c r="I24" s="195">
        <v>31</v>
      </c>
      <c r="J24" s="195">
        <v>19</v>
      </c>
      <c r="K24" s="195">
        <v>31</v>
      </c>
      <c r="L24" s="195">
        <v>42</v>
      </c>
      <c r="M24" s="195">
        <v>11</v>
      </c>
      <c r="N24" s="195">
        <v>27</v>
      </c>
      <c r="O24" s="195">
        <v>21</v>
      </c>
      <c r="P24" s="238">
        <v>16</v>
      </c>
      <c r="Q24" s="195">
        <v>482</v>
      </c>
      <c r="R24" s="195">
        <v>276</v>
      </c>
      <c r="S24" s="195">
        <v>444</v>
      </c>
      <c r="T24" s="195">
        <v>1062</v>
      </c>
      <c r="U24" s="195">
        <v>844</v>
      </c>
      <c r="V24" s="195">
        <v>900</v>
      </c>
      <c r="W24" s="195">
        <v>1144</v>
      </c>
      <c r="X24" s="195">
        <v>977</v>
      </c>
      <c r="Y24" s="195">
        <v>729</v>
      </c>
      <c r="Z24" s="195">
        <v>515</v>
      </c>
      <c r="AA24" s="238">
        <v>508</v>
      </c>
      <c r="AB24" s="292">
        <f t="shared" si="2"/>
        <v>6.4315352697095429E-2</v>
      </c>
      <c r="AC24" s="292">
        <f t="shared" si="2"/>
        <v>5.7971014492753624E-2</v>
      </c>
      <c r="AD24" s="292">
        <f t="shared" si="2"/>
        <v>5.6306306306306307E-2</v>
      </c>
      <c r="AE24" s="292">
        <f t="shared" si="2"/>
        <v>2.9190207156308851E-2</v>
      </c>
      <c r="AF24" s="292">
        <f t="shared" si="2"/>
        <v>2.2511848341232227E-2</v>
      </c>
      <c r="AG24" s="292">
        <f t="shared" si="2"/>
        <v>3.4444444444444444E-2</v>
      </c>
      <c r="AH24" s="292">
        <f t="shared" si="2"/>
        <v>3.6713286713286712E-2</v>
      </c>
      <c r="AI24" s="292">
        <f t="shared" si="2"/>
        <v>1.1258955987717503E-2</v>
      </c>
      <c r="AJ24" s="292">
        <f t="shared" si="2"/>
        <v>3.7037037037037035E-2</v>
      </c>
      <c r="AK24" s="292">
        <f t="shared" si="2"/>
        <v>4.0776699029126215E-2</v>
      </c>
      <c r="AL24" s="293">
        <f t="shared" si="2"/>
        <v>3.1496062992125984E-2</v>
      </c>
      <c r="AM24" s="195" t="str">
        <f>IF(ISNUMBER(#REF!),LN(#REF!),"")</f>
        <v/>
      </c>
      <c r="AN24" s="195" t="str">
        <f>IF(ISNUMBER(#REF!),LN(#REF!),"")</f>
        <v/>
      </c>
      <c r="AO24" s="195" t="str">
        <f>IF(ISNUMBER(#REF!),LN(#REF!),"")</f>
        <v/>
      </c>
      <c r="AP24" s="195" t="str">
        <f>IF(ISNUMBER(#REF!),LN(#REF!),"")</f>
        <v/>
      </c>
      <c r="AQ24" s="195" t="str">
        <f>IF(ISNUMBER(#REF!),LN(#REF!),"")</f>
        <v/>
      </c>
      <c r="AR24" s="195" t="str">
        <f>IF(ISNUMBER(#REF!),LN(#REF!),"")</f>
        <v/>
      </c>
      <c r="AS24" s="195" t="str">
        <f>IF(ISNUMBER(#REF!),LN(#REF!),"")</f>
        <v/>
      </c>
      <c r="AT24" s="195" t="str">
        <f>IF(ISNUMBER(#REF!),LN(#REF!),"")</f>
        <v/>
      </c>
      <c r="AU24" s="195" t="str">
        <f>IF(ISNUMBER(#REF!),LN(#REF!),"")</f>
        <v/>
      </c>
      <c r="AV24" s="195" t="str">
        <f>IF(ISNUMBER(#REF!),LN(#REF!),"")</f>
        <v/>
      </c>
      <c r="AW24" s="195" t="str">
        <f>IF(ISNUMBER(#REF!),LN(#REF!),"")</f>
        <v/>
      </c>
    </row>
    <row r="25" spans="1:49" x14ac:dyDescent="0.2">
      <c r="A25" s="187" t="s">
        <v>48</v>
      </c>
      <c r="B25" s="187" t="s">
        <v>49</v>
      </c>
      <c r="C25" s="290"/>
      <c r="D25" s="290"/>
      <c r="E25" s="294" t="s">
        <v>33</v>
      </c>
      <c r="F25" s="195">
        <v>1</v>
      </c>
      <c r="G25" s="195">
        <v>0</v>
      </c>
      <c r="H25" s="195">
        <v>0</v>
      </c>
      <c r="I25" s="195">
        <v>2</v>
      </c>
      <c r="J25" s="195">
        <v>6</v>
      </c>
      <c r="K25" s="195">
        <v>14</v>
      </c>
      <c r="L25" s="195">
        <v>10</v>
      </c>
      <c r="M25" s="195">
        <v>3</v>
      </c>
      <c r="N25" s="195">
        <v>4</v>
      </c>
      <c r="O25" s="195">
        <v>13</v>
      </c>
      <c r="P25" s="238">
        <v>3</v>
      </c>
      <c r="Q25" s="195">
        <v>35</v>
      </c>
      <c r="R25" s="195">
        <v>30</v>
      </c>
      <c r="S25" s="195">
        <v>46</v>
      </c>
      <c r="T25" s="195">
        <v>145</v>
      </c>
      <c r="U25" s="195">
        <v>204</v>
      </c>
      <c r="V25" s="195">
        <v>243</v>
      </c>
      <c r="W25" s="195">
        <v>378</v>
      </c>
      <c r="X25" s="195">
        <v>353</v>
      </c>
      <c r="Y25" s="195">
        <v>210</v>
      </c>
      <c r="Z25" s="195">
        <v>221</v>
      </c>
      <c r="AA25" s="238">
        <v>205</v>
      </c>
      <c r="AB25" s="292">
        <f t="shared" si="2"/>
        <v>2.8571428571428571E-2</v>
      </c>
      <c r="AC25" s="292">
        <f t="shared" si="2"/>
        <v>0</v>
      </c>
      <c r="AD25" s="292">
        <f t="shared" si="2"/>
        <v>0</v>
      </c>
      <c r="AE25" s="292">
        <f t="shared" si="2"/>
        <v>1.3793103448275862E-2</v>
      </c>
      <c r="AF25" s="292">
        <f t="shared" si="2"/>
        <v>2.9411764705882353E-2</v>
      </c>
      <c r="AG25" s="292">
        <f t="shared" si="2"/>
        <v>5.7613168724279837E-2</v>
      </c>
      <c r="AH25" s="292">
        <f t="shared" si="2"/>
        <v>2.6455026455026454E-2</v>
      </c>
      <c r="AI25" s="292">
        <f t="shared" si="2"/>
        <v>8.4985835694051E-3</v>
      </c>
      <c r="AJ25" s="292">
        <f t="shared" si="2"/>
        <v>1.9047619047619049E-2</v>
      </c>
      <c r="AK25" s="292">
        <f t="shared" si="2"/>
        <v>5.8823529411764705E-2</v>
      </c>
      <c r="AL25" s="293">
        <f t="shared" si="2"/>
        <v>1.4634146341463415E-2</v>
      </c>
      <c r="AM25" s="195" t="str">
        <f>IF(ISNUMBER(#REF!),LN(#REF!),"")</f>
        <v/>
      </c>
      <c r="AN25" s="195" t="str">
        <f>IF(ISNUMBER(#REF!),LN(#REF!),"")</f>
        <v/>
      </c>
      <c r="AO25" s="195" t="str">
        <f>IF(ISNUMBER(#REF!),LN(#REF!),"")</f>
        <v/>
      </c>
      <c r="AP25" s="195" t="str">
        <f>IF(ISNUMBER(#REF!),LN(#REF!),"")</f>
        <v/>
      </c>
      <c r="AQ25" s="195" t="str">
        <f>IF(ISNUMBER(#REF!),LN(#REF!),"")</f>
        <v/>
      </c>
      <c r="AR25" s="195" t="str">
        <f>IF(ISNUMBER(#REF!),LN(#REF!),"")</f>
        <v/>
      </c>
      <c r="AS25" s="195" t="str">
        <f>IF(ISNUMBER(#REF!),LN(#REF!),"")</f>
        <v/>
      </c>
      <c r="AT25" s="195" t="str">
        <f>IF(ISNUMBER(#REF!),LN(#REF!),"")</f>
        <v/>
      </c>
      <c r="AU25" s="195" t="str">
        <f>IF(ISNUMBER(#REF!),LN(#REF!),"")</f>
        <v/>
      </c>
      <c r="AV25" s="195" t="str">
        <f>IF(ISNUMBER(#REF!),LN(#REF!),"")</f>
        <v/>
      </c>
      <c r="AW25" s="195" t="str">
        <f>IF(ISNUMBER(#REF!),LN(#REF!),"")</f>
        <v/>
      </c>
    </row>
    <row r="26" spans="1:49" x14ac:dyDescent="0.2">
      <c r="A26" s="187" t="s">
        <v>377</v>
      </c>
      <c r="B26" s="187" t="s">
        <v>378</v>
      </c>
      <c r="C26" s="290"/>
      <c r="D26" s="290"/>
      <c r="E26" s="294" t="s">
        <v>33</v>
      </c>
      <c r="F26" s="195">
        <v>1</v>
      </c>
      <c r="G26" s="195">
        <v>0</v>
      </c>
      <c r="H26" s="195">
        <v>0</v>
      </c>
      <c r="I26" s="195">
        <v>2</v>
      </c>
      <c r="J26" s="195">
        <v>10</v>
      </c>
      <c r="K26" s="195">
        <v>10</v>
      </c>
      <c r="L26" s="195">
        <v>6</v>
      </c>
      <c r="M26" s="195">
        <v>2</v>
      </c>
      <c r="N26" s="195">
        <v>8</v>
      </c>
      <c r="O26" s="195">
        <v>13</v>
      </c>
      <c r="P26" s="238">
        <v>7</v>
      </c>
      <c r="Q26" s="195">
        <v>4</v>
      </c>
      <c r="R26" s="195">
        <v>48</v>
      </c>
      <c r="S26" s="195">
        <v>80</v>
      </c>
      <c r="T26" s="195">
        <v>145</v>
      </c>
      <c r="U26" s="195">
        <v>198</v>
      </c>
      <c r="V26" s="195">
        <v>240</v>
      </c>
      <c r="W26" s="195">
        <v>359</v>
      </c>
      <c r="X26" s="195">
        <v>345</v>
      </c>
      <c r="Y26" s="195">
        <v>228</v>
      </c>
      <c r="Z26" s="195">
        <v>233</v>
      </c>
      <c r="AA26" s="238">
        <v>253</v>
      </c>
      <c r="AB26" s="292">
        <f t="shared" si="2"/>
        <v>0.25</v>
      </c>
      <c r="AC26" s="292">
        <f t="shared" si="2"/>
        <v>0</v>
      </c>
      <c r="AD26" s="292">
        <f t="shared" si="2"/>
        <v>0</v>
      </c>
      <c r="AE26" s="292">
        <f t="shared" si="2"/>
        <v>1.3793103448275862E-2</v>
      </c>
      <c r="AF26" s="292">
        <f t="shared" si="2"/>
        <v>5.0505050505050504E-2</v>
      </c>
      <c r="AG26" s="292">
        <f t="shared" si="2"/>
        <v>4.1666666666666664E-2</v>
      </c>
      <c r="AH26" s="292">
        <f t="shared" si="2"/>
        <v>1.6713091922005572E-2</v>
      </c>
      <c r="AI26" s="292">
        <f t="shared" si="2"/>
        <v>5.7971014492753624E-3</v>
      </c>
      <c r="AJ26" s="292">
        <f t="shared" si="2"/>
        <v>3.5087719298245612E-2</v>
      </c>
      <c r="AK26" s="292">
        <f t="shared" si="2"/>
        <v>5.5793991416309016E-2</v>
      </c>
      <c r="AL26" s="293">
        <f t="shared" si="2"/>
        <v>2.766798418972332E-2</v>
      </c>
      <c r="AM26" s="195" t="str">
        <f>IF(ISNUMBER(#REF!),LN(#REF!),"")</f>
        <v/>
      </c>
      <c r="AN26" s="195" t="str">
        <f>IF(ISNUMBER(#REF!),LN(#REF!),"")</f>
        <v/>
      </c>
      <c r="AO26" s="195" t="str">
        <f>IF(ISNUMBER(#REF!),LN(#REF!),"")</f>
        <v/>
      </c>
      <c r="AP26" s="195" t="str">
        <f>IF(ISNUMBER(#REF!),LN(#REF!),"")</f>
        <v/>
      </c>
      <c r="AQ26" s="195" t="str">
        <f>IF(ISNUMBER(#REF!),LN(#REF!),"")</f>
        <v/>
      </c>
      <c r="AR26" s="195" t="str">
        <f>IF(ISNUMBER(#REF!),LN(#REF!),"")</f>
        <v/>
      </c>
      <c r="AS26" s="195" t="str">
        <f>IF(ISNUMBER(#REF!),LN(#REF!),"")</f>
        <v/>
      </c>
      <c r="AT26" s="195" t="str">
        <f>IF(ISNUMBER(#REF!),LN(#REF!),"")</f>
        <v/>
      </c>
      <c r="AU26" s="195" t="str">
        <f>IF(ISNUMBER(#REF!),LN(#REF!),"")</f>
        <v/>
      </c>
      <c r="AV26" s="195" t="str">
        <f>IF(ISNUMBER(#REF!),LN(#REF!),"")</f>
        <v/>
      </c>
      <c r="AW26" s="195" t="str">
        <f>IF(ISNUMBER(#REF!),LN(#REF!),"")</f>
        <v/>
      </c>
    </row>
    <row r="27" spans="1:49" x14ac:dyDescent="0.2">
      <c r="A27" s="187" t="s">
        <v>34</v>
      </c>
      <c r="B27" s="187" t="s">
        <v>35</v>
      </c>
      <c r="C27" s="290"/>
      <c r="D27" s="290">
        <v>2014</v>
      </c>
      <c r="E27" s="294" t="s">
        <v>33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238">
        <v>0</v>
      </c>
      <c r="Q27" s="195">
        <v>6</v>
      </c>
      <c r="R27" s="195">
        <v>3</v>
      </c>
      <c r="S27" s="195">
        <v>13</v>
      </c>
      <c r="T27" s="195">
        <v>13</v>
      </c>
      <c r="U27" s="195">
        <v>14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238">
        <v>0</v>
      </c>
      <c r="AB27" s="292">
        <f t="shared" si="2"/>
        <v>0</v>
      </c>
      <c r="AC27" s="292">
        <f t="shared" si="2"/>
        <v>0</v>
      </c>
      <c r="AD27" s="292">
        <f t="shared" si="2"/>
        <v>0</v>
      </c>
      <c r="AE27" s="292">
        <f t="shared" si="2"/>
        <v>0</v>
      </c>
      <c r="AF27" s="292">
        <f t="shared" si="2"/>
        <v>0</v>
      </c>
      <c r="AG27" s="292">
        <f t="shared" si="2"/>
        <v>0</v>
      </c>
      <c r="AH27" s="292">
        <f t="shared" si="2"/>
        <v>0</v>
      </c>
      <c r="AI27" s="292">
        <f t="shared" si="2"/>
        <v>0</v>
      </c>
      <c r="AJ27" s="292">
        <f t="shared" si="2"/>
        <v>0</v>
      </c>
      <c r="AK27" s="292">
        <f t="shared" si="2"/>
        <v>0</v>
      </c>
      <c r="AL27" s="293">
        <f t="shared" si="2"/>
        <v>0</v>
      </c>
      <c r="AM27" s="195" t="str">
        <f>IF(ISNUMBER(#REF!),LN(#REF!),"")</f>
        <v/>
      </c>
      <c r="AN27" s="195" t="str">
        <f>IF(ISNUMBER(#REF!),LN(#REF!),"")</f>
        <v/>
      </c>
      <c r="AO27" s="195" t="str">
        <f>IF(ISNUMBER(#REF!),LN(#REF!),"")</f>
        <v/>
      </c>
      <c r="AP27" s="195" t="str">
        <f>IF(ISNUMBER(#REF!),LN(#REF!),"")</f>
        <v/>
      </c>
      <c r="AQ27" s="195" t="str">
        <f>IF(ISNUMBER(#REF!),LN(#REF!),"")</f>
        <v/>
      </c>
      <c r="AR27" s="195" t="str">
        <f>IF(ISNUMBER(#REF!),LN(#REF!),"")</f>
        <v/>
      </c>
      <c r="AS27" s="195" t="str">
        <f>IF(ISNUMBER(#REF!),LN(#REF!),"")</f>
        <v/>
      </c>
      <c r="AT27" s="195" t="str">
        <f>IF(ISNUMBER(#REF!),LN(#REF!),"")</f>
        <v/>
      </c>
      <c r="AU27" s="195" t="str">
        <f>IF(ISNUMBER(#REF!),LN(#REF!),"")</f>
        <v/>
      </c>
      <c r="AV27" s="195" t="str">
        <f>IF(ISNUMBER(#REF!),LN(#REF!),"")</f>
        <v/>
      </c>
      <c r="AW27" s="195" t="str">
        <f>IF(ISNUMBER(#REF!),LN(#REF!),"")</f>
        <v/>
      </c>
    </row>
    <row r="28" spans="1:49" x14ac:dyDescent="0.2">
      <c r="A28" s="187" t="s">
        <v>42</v>
      </c>
      <c r="B28" s="187" t="s">
        <v>43</v>
      </c>
      <c r="C28" s="290"/>
      <c r="D28" s="290">
        <v>2014</v>
      </c>
      <c r="E28" s="294" t="s">
        <v>33</v>
      </c>
      <c r="F28" s="195">
        <v>15</v>
      </c>
      <c r="G28" s="195">
        <v>16</v>
      </c>
      <c r="H28" s="195">
        <v>15</v>
      </c>
      <c r="I28" s="195">
        <v>29</v>
      </c>
      <c r="J28" s="195">
        <v>21</v>
      </c>
      <c r="K28" s="195">
        <v>7</v>
      </c>
      <c r="L28" s="195">
        <v>0</v>
      </c>
      <c r="M28" s="195">
        <v>0</v>
      </c>
      <c r="N28" s="195">
        <v>0</v>
      </c>
      <c r="O28" s="195">
        <v>1</v>
      </c>
      <c r="P28" s="238">
        <v>0</v>
      </c>
      <c r="Q28" s="195">
        <v>218</v>
      </c>
      <c r="R28" s="195">
        <v>122</v>
      </c>
      <c r="S28" s="195">
        <v>317</v>
      </c>
      <c r="T28" s="195">
        <v>932</v>
      </c>
      <c r="U28" s="195">
        <v>516</v>
      </c>
      <c r="V28" s="195">
        <v>64</v>
      </c>
      <c r="W28" s="195">
        <v>88</v>
      </c>
      <c r="X28" s="195">
        <v>34</v>
      </c>
      <c r="Y28" s="195">
        <v>10</v>
      </c>
      <c r="Z28" s="195">
        <v>12</v>
      </c>
      <c r="AA28" s="238">
        <v>9</v>
      </c>
      <c r="AB28" s="292">
        <f t="shared" si="2"/>
        <v>6.8807339449541288E-2</v>
      </c>
      <c r="AC28" s="292">
        <f t="shared" si="2"/>
        <v>0.13114754098360656</v>
      </c>
      <c r="AD28" s="292">
        <f t="shared" si="2"/>
        <v>4.7318611987381701E-2</v>
      </c>
      <c r="AE28" s="292">
        <f t="shared" si="2"/>
        <v>3.1115879828326181E-2</v>
      </c>
      <c r="AF28" s="292">
        <f t="shared" si="2"/>
        <v>4.0697674418604654E-2</v>
      </c>
      <c r="AG28" s="292">
        <f t="shared" si="2"/>
        <v>0.109375</v>
      </c>
      <c r="AH28" s="292">
        <f t="shared" si="2"/>
        <v>0</v>
      </c>
      <c r="AI28" s="292">
        <f t="shared" si="2"/>
        <v>0</v>
      </c>
      <c r="AJ28" s="292">
        <f t="shared" si="2"/>
        <v>0</v>
      </c>
      <c r="AK28" s="292">
        <f t="shared" si="2"/>
        <v>8.3333333333333329E-2</v>
      </c>
      <c r="AL28" s="293">
        <f t="shared" si="2"/>
        <v>0</v>
      </c>
      <c r="AM28" s="195" t="str">
        <f>IF(ISNUMBER(#REF!),LN(#REF!),"")</f>
        <v/>
      </c>
      <c r="AN28" s="195" t="str">
        <f>IF(ISNUMBER(#REF!),LN(#REF!),"")</f>
        <v/>
      </c>
      <c r="AO28" s="195" t="str">
        <f>IF(ISNUMBER(#REF!),LN(#REF!),"")</f>
        <v/>
      </c>
      <c r="AP28" s="195" t="str">
        <f>IF(ISNUMBER(#REF!),LN(#REF!),"")</f>
        <v/>
      </c>
      <c r="AQ28" s="195" t="str">
        <f>IF(ISNUMBER(#REF!),LN(#REF!),"")</f>
        <v/>
      </c>
      <c r="AR28" s="195" t="str">
        <f>IF(ISNUMBER(#REF!),LN(#REF!),"")</f>
        <v/>
      </c>
      <c r="AS28" s="195" t="str">
        <f>IF(ISNUMBER(#REF!),LN(#REF!),"")</f>
        <v/>
      </c>
      <c r="AT28" s="195" t="str">
        <f>IF(ISNUMBER(#REF!),LN(#REF!),"")</f>
        <v/>
      </c>
      <c r="AU28" s="195" t="str">
        <f>IF(ISNUMBER(#REF!),LN(#REF!),"")</f>
        <v/>
      </c>
      <c r="AV28" s="195" t="str">
        <f>IF(ISNUMBER(#REF!),LN(#REF!),"")</f>
        <v/>
      </c>
      <c r="AW28" s="195" t="str">
        <f>IF(ISNUMBER(#REF!),LN(#REF!),"")</f>
        <v/>
      </c>
    </row>
    <row r="29" spans="1:49" x14ac:dyDescent="0.2">
      <c r="A29" s="187" t="s">
        <v>50</v>
      </c>
      <c r="B29" s="187" t="s">
        <v>3962</v>
      </c>
      <c r="C29" s="290"/>
      <c r="D29" s="290">
        <v>2016</v>
      </c>
      <c r="E29" s="294" t="s">
        <v>33</v>
      </c>
      <c r="F29" s="195">
        <v>4</v>
      </c>
      <c r="G29" s="195">
        <v>0</v>
      </c>
      <c r="H29" s="195">
        <v>5</v>
      </c>
      <c r="I29" s="195">
        <v>2</v>
      </c>
      <c r="J29" s="195">
        <v>0</v>
      </c>
      <c r="K29" s="195">
        <v>1</v>
      </c>
      <c r="L29" s="195">
        <v>1</v>
      </c>
      <c r="M29" s="195">
        <v>0</v>
      </c>
      <c r="N29" s="195">
        <v>0</v>
      </c>
      <c r="O29" s="195">
        <v>0</v>
      </c>
      <c r="P29" s="238">
        <v>0</v>
      </c>
      <c r="Q29" s="195">
        <v>78</v>
      </c>
      <c r="R29" s="195">
        <v>51</v>
      </c>
      <c r="S29" s="195">
        <v>83</v>
      </c>
      <c r="T29" s="195">
        <v>44</v>
      </c>
      <c r="U29" s="195">
        <v>54</v>
      </c>
      <c r="V29" s="195">
        <v>61</v>
      </c>
      <c r="W29" s="195">
        <v>102</v>
      </c>
      <c r="X29" s="195">
        <v>2</v>
      </c>
      <c r="Y29" s="195">
        <v>0</v>
      </c>
      <c r="Z29" s="195">
        <v>1</v>
      </c>
      <c r="AA29" s="238">
        <v>0</v>
      </c>
      <c r="AB29" s="292">
        <f t="shared" si="2"/>
        <v>5.128205128205128E-2</v>
      </c>
      <c r="AC29" s="292">
        <f t="shared" si="2"/>
        <v>0</v>
      </c>
      <c r="AD29" s="292">
        <f t="shared" si="2"/>
        <v>6.0240963855421686E-2</v>
      </c>
      <c r="AE29" s="292">
        <f t="shared" si="2"/>
        <v>4.5454545454545456E-2</v>
      </c>
      <c r="AF29" s="292">
        <f t="shared" si="2"/>
        <v>0</v>
      </c>
      <c r="AG29" s="292">
        <f t="shared" si="2"/>
        <v>1.6393442622950821E-2</v>
      </c>
      <c r="AH29" s="292">
        <f t="shared" si="2"/>
        <v>9.8039215686274508E-3</v>
      </c>
      <c r="AI29" s="292">
        <f t="shared" si="2"/>
        <v>0</v>
      </c>
      <c r="AJ29" s="292">
        <f t="shared" si="2"/>
        <v>0</v>
      </c>
      <c r="AK29" s="292">
        <f t="shared" si="2"/>
        <v>0</v>
      </c>
      <c r="AL29" s="293">
        <f t="shared" si="2"/>
        <v>0</v>
      </c>
      <c r="AM29" s="195" t="str">
        <f>IF(ISNUMBER(#REF!),LN(#REF!),"")</f>
        <v/>
      </c>
      <c r="AN29" s="195" t="str">
        <f>IF(ISNUMBER(#REF!),LN(#REF!),"")</f>
        <v/>
      </c>
      <c r="AO29" s="195" t="str">
        <f>IF(ISNUMBER(#REF!),LN(#REF!),"")</f>
        <v/>
      </c>
      <c r="AP29" s="195" t="str">
        <f>IF(ISNUMBER(#REF!),LN(#REF!),"")</f>
        <v/>
      </c>
      <c r="AQ29" s="195" t="str">
        <f>IF(ISNUMBER(#REF!),LN(#REF!),"")</f>
        <v/>
      </c>
      <c r="AR29" s="195" t="str">
        <f>IF(ISNUMBER(#REF!),LN(#REF!),"")</f>
        <v/>
      </c>
      <c r="AS29" s="195" t="str">
        <f>IF(ISNUMBER(#REF!),LN(#REF!),"")</f>
        <v/>
      </c>
      <c r="AT29" s="195" t="str">
        <f>IF(ISNUMBER(#REF!),LN(#REF!),"")</f>
        <v/>
      </c>
      <c r="AU29" s="195" t="str">
        <f>IF(ISNUMBER(#REF!),LN(#REF!),"")</f>
        <v/>
      </c>
      <c r="AV29" s="195" t="str">
        <f>IF(ISNUMBER(#REF!),LN(#REF!),"")</f>
        <v/>
      </c>
      <c r="AW29" s="195" t="str">
        <f>IF(ISNUMBER(#REF!),LN(#REF!),"")</f>
        <v/>
      </c>
    </row>
    <row r="30" spans="1:49" x14ac:dyDescent="0.2">
      <c r="A30" s="187" t="s">
        <v>38</v>
      </c>
      <c r="B30" s="187" t="s">
        <v>39</v>
      </c>
      <c r="C30" s="290">
        <v>2020</v>
      </c>
      <c r="D30" s="290"/>
      <c r="E30" s="294" t="s">
        <v>33</v>
      </c>
      <c r="F30" s="195">
        <v>5</v>
      </c>
      <c r="G30" s="195">
        <v>3</v>
      </c>
      <c r="H30" s="195">
        <v>7</v>
      </c>
      <c r="I30" s="195">
        <v>1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238">
        <v>5</v>
      </c>
      <c r="Q30" s="195">
        <v>45</v>
      </c>
      <c r="R30" s="195">
        <v>31</v>
      </c>
      <c r="S30" s="195">
        <v>57</v>
      </c>
      <c r="T30" s="195">
        <v>5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238">
        <v>38</v>
      </c>
      <c r="AB30" s="292">
        <f t="shared" si="2"/>
        <v>0.1111111111111111</v>
      </c>
      <c r="AC30" s="292">
        <f t="shared" si="2"/>
        <v>9.6774193548387094E-2</v>
      </c>
      <c r="AD30" s="292">
        <f t="shared" si="2"/>
        <v>0.12280701754385964</v>
      </c>
      <c r="AE30" s="292">
        <f t="shared" si="2"/>
        <v>0.2</v>
      </c>
      <c r="AF30" s="292">
        <f t="shared" si="2"/>
        <v>0</v>
      </c>
      <c r="AG30" s="292">
        <f t="shared" si="2"/>
        <v>0</v>
      </c>
      <c r="AH30" s="292">
        <f t="shared" si="2"/>
        <v>0</v>
      </c>
      <c r="AI30" s="292">
        <f t="shared" si="2"/>
        <v>0</v>
      </c>
      <c r="AJ30" s="292">
        <f t="shared" si="2"/>
        <v>0</v>
      </c>
      <c r="AK30" s="292">
        <f t="shared" si="2"/>
        <v>0</v>
      </c>
      <c r="AL30" s="293">
        <f t="shared" si="2"/>
        <v>0.13157894736842105</v>
      </c>
      <c r="AM30" s="195" t="str">
        <f>IF(ISNUMBER(#REF!),LN(#REF!),"")</f>
        <v/>
      </c>
      <c r="AN30" s="195" t="str">
        <f>IF(ISNUMBER(#REF!),LN(#REF!),"")</f>
        <v/>
      </c>
      <c r="AO30" s="195" t="str">
        <f>IF(ISNUMBER(#REF!),LN(#REF!),"")</f>
        <v/>
      </c>
      <c r="AP30" s="195" t="str">
        <f>IF(ISNUMBER(#REF!),LN(#REF!),"")</f>
        <v/>
      </c>
      <c r="AQ30" s="195" t="str">
        <f>IF(ISNUMBER(#REF!),LN(#REF!),"")</f>
        <v/>
      </c>
      <c r="AR30" s="195" t="str">
        <f>IF(ISNUMBER(#REF!),LN(#REF!),"")</f>
        <v/>
      </c>
      <c r="AS30" s="195" t="str">
        <f>IF(ISNUMBER(#REF!),LN(#REF!),"")</f>
        <v/>
      </c>
      <c r="AT30" s="195" t="str">
        <f>IF(ISNUMBER(#REF!),LN(#REF!),"")</f>
        <v/>
      </c>
      <c r="AU30" s="195" t="str">
        <f>IF(ISNUMBER(#REF!),LN(#REF!),"")</f>
        <v/>
      </c>
      <c r="AV30" s="195" t="str">
        <f>IF(ISNUMBER(#REF!),LN(#REF!),"")</f>
        <v/>
      </c>
      <c r="AW30" s="195" t="str">
        <f>IF(ISNUMBER(#REF!),LN(#REF!),"")</f>
        <v/>
      </c>
    </row>
    <row r="31" spans="1:49" x14ac:dyDescent="0.2">
      <c r="A31" s="187" t="s">
        <v>52</v>
      </c>
      <c r="B31" s="187"/>
      <c r="C31" s="290"/>
      <c r="D31" s="290"/>
      <c r="E31" s="294" t="s">
        <v>33</v>
      </c>
      <c r="F31" s="195">
        <v>25</v>
      </c>
      <c r="G31" s="195">
        <v>36</v>
      </c>
      <c r="H31" s="195">
        <v>34</v>
      </c>
      <c r="I31" s="195">
        <v>17</v>
      </c>
      <c r="J31" s="195">
        <v>19</v>
      </c>
      <c r="K31" s="195">
        <v>53</v>
      </c>
      <c r="L31" s="195">
        <v>54</v>
      </c>
      <c r="M31" s="195">
        <v>17</v>
      </c>
      <c r="N31" s="195">
        <v>12</v>
      </c>
      <c r="O31" s="195">
        <v>25</v>
      </c>
      <c r="P31" s="238">
        <v>19</v>
      </c>
      <c r="Q31" s="195">
        <v>312</v>
      </c>
      <c r="R31" s="195">
        <v>434</v>
      </c>
      <c r="S31" s="195">
        <v>632</v>
      </c>
      <c r="T31" s="195">
        <v>519</v>
      </c>
      <c r="U31" s="195">
        <v>434</v>
      </c>
      <c r="V31" s="195">
        <v>497</v>
      </c>
      <c r="W31" s="195">
        <v>444</v>
      </c>
      <c r="X31" s="195">
        <v>400</v>
      </c>
      <c r="Y31" s="195">
        <v>411</v>
      </c>
      <c r="Z31" s="195">
        <v>340</v>
      </c>
      <c r="AA31" s="238">
        <v>550</v>
      </c>
      <c r="AB31" s="292">
        <f t="shared" si="2"/>
        <v>8.0128205128205135E-2</v>
      </c>
      <c r="AC31" s="292">
        <f t="shared" si="2"/>
        <v>8.294930875576037E-2</v>
      </c>
      <c r="AD31" s="292">
        <f t="shared" si="2"/>
        <v>5.3797468354430382E-2</v>
      </c>
      <c r="AE31" s="292">
        <f t="shared" si="2"/>
        <v>3.2755298651252408E-2</v>
      </c>
      <c r="AF31" s="292">
        <f t="shared" si="2"/>
        <v>4.377880184331797E-2</v>
      </c>
      <c r="AG31" s="292">
        <f t="shared" si="2"/>
        <v>0.10663983903420524</v>
      </c>
      <c r="AH31" s="292">
        <f t="shared" si="2"/>
        <v>0.12162162162162163</v>
      </c>
      <c r="AI31" s="292">
        <f t="shared" si="2"/>
        <v>4.2500000000000003E-2</v>
      </c>
      <c r="AJ31" s="292">
        <f t="shared" si="2"/>
        <v>2.9197080291970802E-2</v>
      </c>
      <c r="AK31" s="292">
        <f t="shared" si="2"/>
        <v>7.3529411764705885E-2</v>
      </c>
      <c r="AL31" s="293">
        <f t="shared" si="2"/>
        <v>3.4545454545454546E-2</v>
      </c>
      <c r="AM31" s="195" t="str">
        <f>IF(ISNUMBER(#REF!),LN(#REF!),"")</f>
        <v/>
      </c>
      <c r="AN31" s="195" t="str">
        <f>IF(ISNUMBER(#REF!),LN(#REF!),"")</f>
        <v/>
      </c>
      <c r="AO31" s="195" t="str">
        <f>IF(ISNUMBER(#REF!),LN(#REF!),"")</f>
        <v/>
      </c>
      <c r="AP31" s="195" t="str">
        <f>IF(ISNUMBER(#REF!),LN(#REF!),"")</f>
        <v/>
      </c>
      <c r="AQ31" s="195" t="str">
        <f>IF(ISNUMBER(#REF!),LN(#REF!),"")</f>
        <v/>
      </c>
      <c r="AR31" s="195" t="str">
        <f>IF(ISNUMBER(#REF!),LN(#REF!),"")</f>
        <v/>
      </c>
      <c r="AS31" s="195" t="str">
        <f>IF(ISNUMBER(#REF!),LN(#REF!),"")</f>
        <v/>
      </c>
      <c r="AT31" s="195" t="str">
        <f>IF(ISNUMBER(#REF!),LN(#REF!),"")</f>
        <v/>
      </c>
      <c r="AU31" s="195" t="str">
        <f>IF(ISNUMBER(#REF!),LN(#REF!),"")</f>
        <v/>
      </c>
      <c r="AV31" s="195" t="str">
        <f>IF(ISNUMBER(#REF!),LN(#REF!),"")</f>
        <v/>
      </c>
      <c r="AW31" s="195" t="str">
        <f>IF(ISNUMBER(#REF!),LN(#REF!),"")</f>
        <v/>
      </c>
    </row>
    <row r="32" spans="1:49" x14ac:dyDescent="0.2">
      <c r="A32" s="187" t="s">
        <v>461</v>
      </c>
      <c r="B32" s="187" t="s">
        <v>462</v>
      </c>
      <c r="C32" s="290">
        <v>2016</v>
      </c>
      <c r="D32" s="290">
        <v>2020</v>
      </c>
      <c r="E32" s="294" t="s">
        <v>33</v>
      </c>
      <c r="F32" s="195">
        <v>3</v>
      </c>
      <c r="G32" s="195">
        <v>3</v>
      </c>
      <c r="H32" s="195">
        <v>3</v>
      </c>
      <c r="I32" s="195">
        <v>0</v>
      </c>
      <c r="J32" s="195">
        <v>1</v>
      </c>
      <c r="K32" s="195">
        <v>0</v>
      </c>
      <c r="L32" s="195">
        <v>2</v>
      </c>
      <c r="M32" s="195">
        <v>0</v>
      </c>
      <c r="N32" s="195">
        <v>8</v>
      </c>
      <c r="O32" s="195">
        <v>5</v>
      </c>
      <c r="P32" s="238">
        <v>11</v>
      </c>
      <c r="Q32" s="195">
        <v>55</v>
      </c>
      <c r="R32" s="195">
        <v>47</v>
      </c>
      <c r="S32" s="195">
        <v>42</v>
      </c>
      <c r="T32" s="195">
        <v>22</v>
      </c>
      <c r="U32" s="195">
        <v>36</v>
      </c>
      <c r="V32" s="195">
        <v>21</v>
      </c>
      <c r="W32" s="195">
        <v>35</v>
      </c>
      <c r="X32" s="195">
        <v>44</v>
      </c>
      <c r="Y32" s="195">
        <v>122</v>
      </c>
      <c r="Z32" s="195">
        <v>116</v>
      </c>
      <c r="AA32" s="238">
        <v>178</v>
      </c>
      <c r="AB32" s="292">
        <f t="shared" si="2"/>
        <v>5.4545454545454543E-2</v>
      </c>
      <c r="AC32" s="292">
        <f t="shared" si="2"/>
        <v>6.3829787234042548E-2</v>
      </c>
      <c r="AD32" s="292">
        <f t="shared" si="2"/>
        <v>7.1428571428571425E-2</v>
      </c>
      <c r="AE32" s="292">
        <f t="shared" si="2"/>
        <v>0</v>
      </c>
      <c r="AF32" s="292">
        <f t="shared" si="2"/>
        <v>2.7777777777777776E-2</v>
      </c>
      <c r="AG32" s="292">
        <f t="shared" si="2"/>
        <v>0</v>
      </c>
      <c r="AH32" s="292">
        <f t="shared" si="2"/>
        <v>5.7142857142857141E-2</v>
      </c>
      <c r="AI32" s="292">
        <f t="shared" si="2"/>
        <v>0</v>
      </c>
      <c r="AJ32" s="292">
        <f t="shared" si="2"/>
        <v>6.5573770491803282E-2</v>
      </c>
      <c r="AK32" s="292">
        <f t="shared" si="2"/>
        <v>4.3103448275862072E-2</v>
      </c>
      <c r="AL32" s="293">
        <f t="shared" si="2"/>
        <v>6.1797752808988762E-2</v>
      </c>
      <c r="AM32" s="195" t="str">
        <f>IF(ISNUMBER(#REF!),LN(#REF!),"")</f>
        <v/>
      </c>
      <c r="AN32" s="195" t="str">
        <f>IF(ISNUMBER(#REF!),LN(#REF!),"")</f>
        <v/>
      </c>
      <c r="AO32" s="195" t="str">
        <f>IF(ISNUMBER(#REF!),LN(#REF!),"")</f>
        <v/>
      </c>
      <c r="AP32" s="195" t="str">
        <f>IF(ISNUMBER(#REF!),LN(#REF!),"")</f>
        <v/>
      </c>
      <c r="AQ32" s="195" t="str">
        <f>IF(ISNUMBER(#REF!),LN(#REF!),"")</f>
        <v/>
      </c>
      <c r="AR32" s="195" t="str">
        <f>IF(ISNUMBER(#REF!),LN(#REF!),"")</f>
        <v/>
      </c>
      <c r="AS32" s="195" t="str">
        <f>IF(ISNUMBER(#REF!),LN(#REF!),"")</f>
        <v/>
      </c>
      <c r="AT32" s="195" t="str">
        <f>IF(ISNUMBER(#REF!),LN(#REF!),"")</f>
        <v/>
      </c>
      <c r="AU32" s="195" t="str">
        <f>IF(ISNUMBER(#REF!),LN(#REF!),"")</f>
        <v/>
      </c>
      <c r="AV32" s="195" t="str">
        <f>IF(ISNUMBER(#REF!),LN(#REF!),"")</f>
        <v/>
      </c>
      <c r="AW32" s="195" t="str">
        <f>IF(ISNUMBER(#REF!),LN(#REF!),"")</f>
        <v/>
      </c>
    </row>
    <row r="33" spans="1:49" x14ac:dyDescent="0.2">
      <c r="A33" s="187" t="s">
        <v>3523</v>
      </c>
      <c r="B33" s="187" t="s">
        <v>3524</v>
      </c>
      <c r="C33" s="290">
        <v>2018</v>
      </c>
      <c r="D33" s="290"/>
      <c r="E33" s="294" t="s">
        <v>33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1</v>
      </c>
      <c r="O33" s="195">
        <v>3</v>
      </c>
      <c r="P33" s="238">
        <v>3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10</v>
      </c>
      <c r="Z33" s="195">
        <v>21</v>
      </c>
      <c r="AA33" s="238">
        <v>69</v>
      </c>
      <c r="AB33" s="292">
        <f t="shared" si="2"/>
        <v>0</v>
      </c>
      <c r="AC33" s="292">
        <f t="shared" si="2"/>
        <v>0</v>
      </c>
      <c r="AD33" s="292">
        <f t="shared" si="2"/>
        <v>0</v>
      </c>
      <c r="AE33" s="292">
        <f t="shared" si="2"/>
        <v>0</v>
      </c>
      <c r="AF33" s="292">
        <f t="shared" si="2"/>
        <v>0</v>
      </c>
      <c r="AG33" s="292">
        <f t="shared" si="2"/>
        <v>0</v>
      </c>
      <c r="AH33" s="292">
        <f t="shared" si="2"/>
        <v>0</v>
      </c>
      <c r="AI33" s="292">
        <f t="shared" si="2"/>
        <v>0</v>
      </c>
      <c r="AJ33" s="292">
        <f t="shared" si="2"/>
        <v>0.1</v>
      </c>
      <c r="AK33" s="292">
        <f t="shared" si="2"/>
        <v>0.14285714285714285</v>
      </c>
      <c r="AL33" s="293">
        <f t="shared" si="2"/>
        <v>4.3478260869565216E-2</v>
      </c>
      <c r="AM33" s="195" t="str">
        <f>IF(ISNUMBER(#REF!),LN(#REF!),"")</f>
        <v/>
      </c>
      <c r="AN33" s="195" t="str">
        <f>IF(ISNUMBER(#REF!),LN(#REF!),"")</f>
        <v/>
      </c>
      <c r="AO33" s="195" t="str">
        <f>IF(ISNUMBER(#REF!),LN(#REF!),"")</f>
        <v/>
      </c>
      <c r="AP33" s="195" t="str">
        <f>IF(ISNUMBER(#REF!),LN(#REF!),"")</f>
        <v/>
      </c>
      <c r="AQ33" s="195" t="str">
        <f>IF(ISNUMBER(#REF!),LN(#REF!),"")</f>
        <v/>
      </c>
      <c r="AR33" s="195" t="str">
        <f>IF(ISNUMBER(#REF!),LN(#REF!),"")</f>
        <v/>
      </c>
      <c r="AS33" s="195" t="str">
        <f>IF(ISNUMBER(#REF!),LN(#REF!),"")</f>
        <v/>
      </c>
      <c r="AT33" s="195" t="str">
        <f>IF(ISNUMBER(#REF!),LN(#REF!),"")</f>
        <v/>
      </c>
      <c r="AU33" s="195" t="str">
        <f>IF(ISNUMBER(#REF!),LN(#REF!),"")</f>
        <v/>
      </c>
      <c r="AV33" s="195" t="str">
        <f>IF(ISNUMBER(#REF!),LN(#REF!),"")</f>
        <v/>
      </c>
      <c r="AW33" s="195" t="str">
        <f>IF(ISNUMBER(#REF!),LN(#REF!),"")</f>
        <v/>
      </c>
    </row>
    <row r="34" spans="1:49" x14ac:dyDescent="0.2">
      <c r="A34" s="187" t="s">
        <v>319</v>
      </c>
      <c r="B34" s="187" t="s">
        <v>3963</v>
      </c>
      <c r="C34" s="289">
        <v>2010</v>
      </c>
      <c r="D34" s="290"/>
      <c r="E34" s="294" t="s">
        <v>33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238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238">
        <v>0</v>
      </c>
      <c r="AB34" s="292">
        <f t="shared" si="2"/>
        <v>0</v>
      </c>
      <c r="AC34" s="292">
        <f t="shared" si="2"/>
        <v>0</v>
      </c>
      <c r="AD34" s="292">
        <f t="shared" si="2"/>
        <v>0</v>
      </c>
      <c r="AE34" s="292">
        <f t="shared" si="2"/>
        <v>0</v>
      </c>
      <c r="AF34" s="292">
        <f t="shared" si="2"/>
        <v>0</v>
      </c>
      <c r="AG34" s="292">
        <f t="shared" si="2"/>
        <v>0</v>
      </c>
      <c r="AH34" s="292">
        <f t="shared" si="2"/>
        <v>0</v>
      </c>
      <c r="AI34" s="292">
        <f t="shared" si="2"/>
        <v>0</v>
      </c>
      <c r="AJ34" s="292">
        <f t="shared" si="2"/>
        <v>0</v>
      </c>
      <c r="AK34" s="292">
        <f t="shared" si="2"/>
        <v>0</v>
      </c>
      <c r="AL34" s="293">
        <f t="shared" si="2"/>
        <v>0</v>
      </c>
      <c r="AM34" s="195" t="str">
        <f>IF(ISNUMBER(#REF!),LN(#REF!),"")</f>
        <v/>
      </c>
      <c r="AN34" s="195" t="str">
        <f>IF(ISNUMBER(#REF!),LN(#REF!),"")</f>
        <v/>
      </c>
      <c r="AO34" s="195" t="str">
        <f>IF(ISNUMBER(#REF!),LN(#REF!),"")</f>
        <v/>
      </c>
      <c r="AP34" s="195" t="str">
        <f>IF(ISNUMBER(#REF!),LN(#REF!),"")</f>
        <v/>
      </c>
      <c r="AQ34" s="195" t="str">
        <f>IF(ISNUMBER(#REF!),LN(#REF!),"")</f>
        <v/>
      </c>
      <c r="AR34" s="195" t="str">
        <f>IF(ISNUMBER(#REF!),LN(#REF!),"")</f>
        <v/>
      </c>
      <c r="AS34" s="195" t="str">
        <f>IF(ISNUMBER(#REF!),LN(#REF!),"")</f>
        <v/>
      </c>
      <c r="AT34" s="195" t="str">
        <f>IF(ISNUMBER(#REF!),LN(#REF!),"")</f>
        <v/>
      </c>
      <c r="AU34" s="195" t="str">
        <f>IF(ISNUMBER(#REF!),LN(#REF!),"")</f>
        <v/>
      </c>
      <c r="AV34" s="195" t="str">
        <f>IF(ISNUMBER(#REF!),LN(#REF!),"")</f>
        <v/>
      </c>
      <c r="AW34" s="195" t="str">
        <f>IF(ISNUMBER(#REF!),LN(#REF!),"")</f>
        <v/>
      </c>
    </row>
    <row r="35" spans="1:49" x14ac:dyDescent="0.2">
      <c r="A35" s="187" t="s">
        <v>301</v>
      </c>
      <c r="B35" s="187" t="s">
        <v>3964</v>
      </c>
      <c r="C35" s="289">
        <v>2010</v>
      </c>
      <c r="D35" s="290">
        <v>2013</v>
      </c>
      <c r="E35" s="294" t="s">
        <v>33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238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238">
        <v>0</v>
      </c>
      <c r="AB35" s="292">
        <f t="shared" si="2"/>
        <v>0</v>
      </c>
      <c r="AC35" s="292">
        <f t="shared" si="2"/>
        <v>0</v>
      </c>
      <c r="AD35" s="292">
        <f t="shared" si="2"/>
        <v>0</v>
      </c>
      <c r="AE35" s="292">
        <f t="shared" si="2"/>
        <v>0</v>
      </c>
      <c r="AF35" s="292">
        <f t="shared" si="2"/>
        <v>0</v>
      </c>
      <c r="AG35" s="292">
        <f t="shared" si="2"/>
        <v>0</v>
      </c>
      <c r="AH35" s="292">
        <f t="shared" si="2"/>
        <v>0</v>
      </c>
      <c r="AI35" s="292">
        <f t="shared" si="2"/>
        <v>0</v>
      </c>
      <c r="AJ35" s="292">
        <f t="shared" si="2"/>
        <v>0</v>
      </c>
      <c r="AK35" s="292">
        <f t="shared" si="2"/>
        <v>0</v>
      </c>
      <c r="AL35" s="293">
        <f t="shared" si="2"/>
        <v>0</v>
      </c>
      <c r="AM35" s="195" t="str">
        <f>IF(ISNUMBER(#REF!),LN(#REF!),"")</f>
        <v/>
      </c>
      <c r="AN35" s="195" t="str">
        <f>IF(ISNUMBER(#REF!),LN(#REF!),"")</f>
        <v/>
      </c>
      <c r="AO35" s="195" t="str">
        <f>IF(ISNUMBER(#REF!),LN(#REF!),"")</f>
        <v/>
      </c>
      <c r="AP35" s="195" t="str">
        <f>IF(ISNUMBER(#REF!),LN(#REF!),"")</f>
        <v/>
      </c>
      <c r="AQ35" s="195" t="str">
        <f>IF(ISNUMBER(#REF!),LN(#REF!),"")</f>
        <v/>
      </c>
      <c r="AR35" s="195" t="str">
        <f>IF(ISNUMBER(#REF!),LN(#REF!),"")</f>
        <v/>
      </c>
      <c r="AS35" s="195" t="str">
        <f>IF(ISNUMBER(#REF!),LN(#REF!),"")</f>
        <v/>
      </c>
      <c r="AT35" s="195" t="str">
        <f>IF(ISNUMBER(#REF!),LN(#REF!),"")</f>
        <v/>
      </c>
      <c r="AU35" s="195" t="str">
        <f>IF(ISNUMBER(#REF!),LN(#REF!),"")</f>
        <v/>
      </c>
      <c r="AV35" s="195" t="str">
        <f>IF(ISNUMBER(#REF!),LN(#REF!),"")</f>
        <v/>
      </c>
      <c r="AW35" s="195" t="str">
        <f>IF(ISNUMBER(#REF!),LN(#REF!),"")</f>
        <v/>
      </c>
    </row>
    <row r="36" spans="1:49" x14ac:dyDescent="0.2">
      <c r="A36" s="187" t="s">
        <v>303</v>
      </c>
      <c r="B36" s="187" t="s">
        <v>304</v>
      </c>
      <c r="C36" s="289">
        <v>2010</v>
      </c>
      <c r="D36" s="290">
        <v>2013</v>
      </c>
      <c r="E36" s="294" t="s">
        <v>33</v>
      </c>
      <c r="F36" s="195">
        <v>0</v>
      </c>
      <c r="G36" s="195">
        <v>0</v>
      </c>
      <c r="H36" s="195">
        <v>1</v>
      </c>
      <c r="I36" s="195">
        <v>2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238">
        <v>0</v>
      </c>
      <c r="Q36" s="195">
        <v>36</v>
      </c>
      <c r="R36" s="195">
        <v>9</v>
      </c>
      <c r="S36" s="195">
        <v>49</v>
      </c>
      <c r="T36" s="195">
        <v>80</v>
      </c>
      <c r="U36" s="195">
        <v>37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238">
        <v>0</v>
      </c>
      <c r="AB36" s="292">
        <f t="shared" ref="AB36:AL51" si="3">IF(Q36,F36/Q36,0)</f>
        <v>0</v>
      </c>
      <c r="AC36" s="292">
        <f t="shared" si="3"/>
        <v>0</v>
      </c>
      <c r="AD36" s="292">
        <f t="shared" si="3"/>
        <v>2.0408163265306121E-2</v>
      </c>
      <c r="AE36" s="292">
        <f t="shared" si="3"/>
        <v>2.5000000000000001E-2</v>
      </c>
      <c r="AF36" s="292">
        <f t="shared" si="3"/>
        <v>0</v>
      </c>
      <c r="AG36" s="292">
        <f t="shared" si="3"/>
        <v>0</v>
      </c>
      <c r="AH36" s="292">
        <f t="shared" si="3"/>
        <v>0</v>
      </c>
      <c r="AI36" s="292">
        <f t="shared" si="3"/>
        <v>0</v>
      </c>
      <c r="AJ36" s="292">
        <f t="shared" si="3"/>
        <v>0</v>
      </c>
      <c r="AK36" s="292">
        <f t="shared" si="3"/>
        <v>0</v>
      </c>
      <c r="AL36" s="293">
        <f t="shared" si="3"/>
        <v>0</v>
      </c>
      <c r="AM36" s="195" t="str">
        <f>IF(ISNUMBER(#REF!),LN(#REF!),"")</f>
        <v/>
      </c>
      <c r="AN36" s="195" t="str">
        <f>IF(ISNUMBER(#REF!),LN(#REF!),"")</f>
        <v/>
      </c>
      <c r="AO36" s="195" t="str">
        <f>IF(ISNUMBER(#REF!),LN(#REF!),"")</f>
        <v/>
      </c>
      <c r="AP36" s="195" t="str">
        <f>IF(ISNUMBER(#REF!),LN(#REF!),"")</f>
        <v/>
      </c>
      <c r="AQ36" s="195" t="str">
        <f>IF(ISNUMBER(#REF!),LN(#REF!),"")</f>
        <v/>
      </c>
      <c r="AR36" s="195" t="str">
        <f>IF(ISNUMBER(#REF!),LN(#REF!),"")</f>
        <v/>
      </c>
      <c r="AS36" s="195" t="str">
        <f>IF(ISNUMBER(#REF!),LN(#REF!),"")</f>
        <v/>
      </c>
      <c r="AT36" s="195" t="str">
        <f>IF(ISNUMBER(#REF!),LN(#REF!),"")</f>
        <v/>
      </c>
      <c r="AU36" s="195" t="str">
        <f>IF(ISNUMBER(#REF!),LN(#REF!),"")</f>
        <v/>
      </c>
      <c r="AV36" s="195" t="str">
        <f>IF(ISNUMBER(#REF!),LN(#REF!),"")</f>
        <v/>
      </c>
      <c r="AW36" s="195" t="str">
        <f>IF(ISNUMBER(#REF!),LN(#REF!),"")</f>
        <v/>
      </c>
    </row>
    <row r="37" spans="1:49" x14ac:dyDescent="0.2">
      <c r="A37" s="187" t="s">
        <v>333</v>
      </c>
      <c r="B37" s="187" t="s">
        <v>334</v>
      </c>
      <c r="C37" s="289">
        <v>2010</v>
      </c>
      <c r="D37" s="290">
        <v>2014</v>
      </c>
      <c r="E37" s="294" t="s">
        <v>33</v>
      </c>
      <c r="F37" s="195">
        <v>0</v>
      </c>
      <c r="G37" s="195">
        <v>0</v>
      </c>
      <c r="H37" s="195">
        <v>0</v>
      </c>
      <c r="I37" s="195">
        <v>4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238">
        <v>0</v>
      </c>
      <c r="Q37" s="195">
        <v>8</v>
      </c>
      <c r="R37" s="195">
        <v>11</v>
      </c>
      <c r="S37" s="195">
        <v>8</v>
      </c>
      <c r="T37" s="195">
        <v>222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238">
        <v>0</v>
      </c>
      <c r="AB37" s="292">
        <f t="shared" si="3"/>
        <v>0</v>
      </c>
      <c r="AC37" s="292">
        <f t="shared" si="3"/>
        <v>0</v>
      </c>
      <c r="AD37" s="292">
        <f t="shared" si="3"/>
        <v>0</v>
      </c>
      <c r="AE37" s="292">
        <f t="shared" si="3"/>
        <v>1.8018018018018018E-2</v>
      </c>
      <c r="AF37" s="292">
        <f t="shared" si="3"/>
        <v>0</v>
      </c>
      <c r="AG37" s="292">
        <f t="shared" si="3"/>
        <v>0</v>
      </c>
      <c r="AH37" s="292">
        <f t="shared" si="3"/>
        <v>0</v>
      </c>
      <c r="AI37" s="292">
        <f t="shared" si="3"/>
        <v>0</v>
      </c>
      <c r="AJ37" s="292">
        <f t="shared" si="3"/>
        <v>0</v>
      </c>
      <c r="AK37" s="292">
        <f t="shared" si="3"/>
        <v>0</v>
      </c>
      <c r="AL37" s="293">
        <f t="shared" si="3"/>
        <v>0</v>
      </c>
      <c r="AM37" s="195" t="str">
        <f>IF(ISNUMBER(#REF!),LN(#REF!),"")</f>
        <v/>
      </c>
      <c r="AN37" s="195" t="str">
        <f>IF(ISNUMBER(#REF!),LN(#REF!),"")</f>
        <v/>
      </c>
      <c r="AO37" s="195" t="str">
        <f>IF(ISNUMBER(#REF!),LN(#REF!),"")</f>
        <v/>
      </c>
      <c r="AP37" s="195" t="str">
        <f>IF(ISNUMBER(#REF!),LN(#REF!),"")</f>
        <v/>
      </c>
      <c r="AQ37" s="195" t="str">
        <f>IF(ISNUMBER(#REF!),LN(#REF!),"")</f>
        <v/>
      </c>
      <c r="AR37" s="195" t="str">
        <f>IF(ISNUMBER(#REF!),LN(#REF!),"")</f>
        <v/>
      </c>
      <c r="AS37" s="195" t="str">
        <f>IF(ISNUMBER(#REF!),LN(#REF!),"")</f>
        <v/>
      </c>
      <c r="AT37" s="195" t="str">
        <f>IF(ISNUMBER(#REF!),LN(#REF!),"")</f>
        <v/>
      </c>
      <c r="AU37" s="195" t="str">
        <f>IF(ISNUMBER(#REF!),LN(#REF!),"")</f>
        <v/>
      </c>
      <c r="AV37" s="195" t="str">
        <f>IF(ISNUMBER(#REF!),LN(#REF!),"")</f>
        <v/>
      </c>
      <c r="AW37" s="195" t="str">
        <f>IF(ISNUMBER(#REF!),LN(#REF!),"")</f>
        <v/>
      </c>
    </row>
    <row r="38" spans="1:49" x14ac:dyDescent="0.2">
      <c r="A38" s="187" t="s">
        <v>54</v>
      </c>
      <c r="B38" s="187" t="s">
        <v>55</v>
      </c>
      <c r="C38" s="290"/>
      <c r="D38" s="290">
        <v>2019</v>
      </c>
      <c r="E38" s="294" t="s">
        <v>56</v>
      </c>
      <c r="F38" s="195">
        <v>0</v>
      </c>
      <c r="G38" s="195">
        <v>1</v>
      </c>
      <c r="H38" s="195">
        <v>5</v>
      </c>
      <c r="I38" s="195">
        <v>3</v>
      </c>
      <c r="J38" s="195">
        <v>2</v>
      </c>
      <c r="K38" s="195">
        <v>1</v>
      </c>
      <c r="L38" s="195">
        <v>1</v>
      </c>
      <c r="M38" s="195">
        <v>0</v>
      </c>
      <c r="N38" s="195">
        <v>7</v>
      </c>
      <c r="O38" s="195">
        <v>4</v>
      </c>
      <c r="P38" s="238">
        <v>0</v>
      </c>
      <c r="Q38" s="195">
        <v>43</v>
      </c>
      <c r="R38" s="195">
        <v>24</v>
      </c>
      <c r="S38" s="195">
        <v>115</v>
      </c>
      <c r="T38" s="195">
        <v>108</v>
      </c>
      <c r="U38" s="195">
        <v>166</v>
      </c>
      <c r="V38" s="195">
        <v>183</v>
      </c>
      <c r="W38" s="195">
        <v>150</v>
      </c>
      <c r="X38" s="195">
        <v>113</v>
      </c>
      <c r="Y38" s="195">
        <v>82</v>
      </c>
      <c r="Z38" s="195">
        <v>69</v>
      </c>
      <c r="AA38" s="195">
        <v>6</v>
      </c>
      <c r="AB38" s="292">
        <f t="shared" si="3"/>
        <v>0</v>
      </c>
      <c r="AC38" s="292">
        <f t="shared" si="3"/>
        <v>4.1666666666666664E-2</v>
      </c>
      <c r="AD38" s="292">
        <f t="shared" si="3"/>
        <v>4.3478260869565216E-2</v>
      </c>
      <c r="AE38" s="292">
        <f t="shared" si="3"/>
        <v>2.7777777777777776E-2</v>
      </c>
      <c r="AF38" s="292">
        <f t="shared" si="3"/>
        <v>1.2048192771084338E-2</v>
      </c>
      <c r="AG38" s="292">
        <f t="shared" si="3"/>
        <v>5.4644808743169399E-3</v>
      </c>
      <c r="AH38" s="292">
        <f t="shared" si="3"/>
        <v>6.6666666666666671E-3</v>
      </c>
      <c r="AI38" s="292">
        <f t="shared" si="3"/>
        <v>0</v>
      </c>
      <c r="AJ38" s="292">
        <f t="shared" si="3"/>
        <v>8.5365853658536592E-2</v>
      </c>
      <c r="AK38" s="292">
        <f t="shared" si="3"/>
        <v>5.7971014492753624E-2</v>
      </c>
      <c r="AL38" s="293">
        <f t="shared" si="3"/>
        <v>0</v>
      </c>
      <c r="AM38" s="195" t="str">
        <f>IF(ISNUMBER(#REF!),LN(#REF!),"")</f>
        <v/>
      </c>
      <c r="AN38" s="195" t="str">
        <f>IF(ISNUMBER(#REF!),LN(#REF!),"")</f>
        <v/>
      </c>
      <c r="AO38" s="195" t="str">
        <f>IF(ISNUMBER(#REF!),LN(#REF!),"")</f>
        <v/>
      </c>
      <c r="AP38" s="195" t="str">
        <f>IF(ISNUMBER(#REF!),LN(#REF!),"")</f>
        <v/>
      </c>
      <c r="AQ38" s="195" t="str">
        <f>IF(ISNUMBER(#REF!),LN(#REF!),"")</f>
        <v/>
      </c>
      <c r="AR38" s="195" t="str">
        <f>IF(ISNUMBER(#REF!),LN(#REF!),"")</f>
        <v/>
      </c>
      <c r="AS38" s="195" t="str">
        <f>IF(ISNUMBER(#REF!),LN(#REF!),"")</f>
        <v/>
      </c>
      <c r="AT38" s="195" t="str">
        <f>IF(ISNUMBER(#REF!),LN(#REF!),"")</f>
        <v/>
      </c>
      <c r="AU38" s="195" t="str">
        <f>IF(ISNUMBER(#REF!),LN(#REF!),"")</f>
        <v/>
      </c>
      <c r="AV38" s="195" t="str">
        <f>IF(ISNUMBER(#REF!),LN(#REF!),"")</f>
        <v/>
      </c>
      <c r="AW38" s="195" t="str">
        <f>IF(ISNUMBER(#REF!),LN(#REF!),"")</f>
        <v/>
      </c>
    </row>
    <row r="39" spans="1:49" x14ac:dyDescent="0.2">
      <c r="A39" s="187" t="s">
        <v>81</v>
      </c>
      <c r="B39" s="187" t="s">
        <v>3965</v>
      </c>
      <c r="C39" s="290"/>
      <c r="D39" s="290"/>
      <c r="E39" s="294" t="s">
        <v>56</v>
      </c>
      <c r="F39" s="195">
        <v>4</v>
      </c>
      <c r="G39" s="195">
        <v>1</v>
      </c>
      <c r="H39" s="195">
        <v>0</v>
      </c>
      <c r="I39" s="195">
        <v>3</v>
      </c>
      <c r="J39" s="195">
        <v>0</v>
      </c>
      <c r="K39" s="195">
        <v>8</v>
      </c>
      <c r="L39" s="195">
        <v>1</v>
      </c>
      <c r="M39" s="195">
        <v>0</v>
      </c>
      <c r="N39" s="195">
        <v>3</v>
      </c>
      <c r="O39" s="195">
        <v>0</v>
      </c>
      <c r="P39" s="238">
        <v>2</v>
      </c>
      <c r="Q39" s="195">
        <v>225</v>
      </c>
      <c r="R39" s="195">
        <v>190</v>
      </c>
      <c r="S39" s="195">
        <v>108</v>
      </c>
      <c r="T39" s="195">
        <v>138</v>
      </c>
      <c r="U39" s="195">
        <v>78</v>
      </c>
      <c r="V39" s="195">
        <v>76</v>
      </c>
      <c r="W39" s="195">
        <v>56</v>
      </c>
      <c r="X39" s="195">
        <v>52</v>
      </c>
      <c r="Y39" s="195">
        <v>47</v>
      </c>
      <c r="Z39" s="195">
        <v>12</v>
      </c>
      <c r="AA39" s="238">
        <v>44</v>
      </c>
      <c r="AB39" s="292">
        <f t="shared" si="3"/>
        <v>1.7777777777777778E-2</v>
      </c>
      <c r="AC39" s="292">
        <f t="shared" si="3"/>
        <v>5.263157894736842E-3</v>
      </c>
      <c r="AD39" s="292">
        <f t="shared" si="3"/>
        <v>0</v>
      </c>
      <c r="AE39" s="292">
        <f t="shared" si="3"/>
        <v>2.1739130434782608E-2</v>
      </c>
      <c r="AF39" s="292">
        <f t="shared" si="3"/>
        <v>0</v>
      </c>
      <c r="AG39" s="292">
        <f t="shared" si="3"/>
        <v>0.10526315789473684</v>
      </c>
      <c r="AH39" s="292">
        <f t="shared" si="3"/>
        <v>1.7857142857142856E-2</v>
      </c>
      <c r="AI39" s="292">
        <f t="shared" si="3"/>
        <v>0</v>
      </c>
      <c r="AJ39" s="292">
        <f t="shared" si="3"/>
        <v>6.3829787234042548E-2</v>
      </c>
      <c r="AK39" s="292">
        <f t="shared" si="3"/>
        <v>0</v>
      </c>
      <c r="AL39" s="293">
        <f t="shared" si="3"/>
        <v>4.5454545454545456E-2</v>
      </c>
      <c r="AM39" s="195" t="str">
        <f>IF(ISNUMBER(#REF!),LN(#REF!),"")</f>
        <v/>
      </c>
      <c r="AN39" s="195" t="str">
        <f>IF(ISNUMBER(#REF!),LN(#REF!),"")</f>
        <v/>
      </c>
      <c r="AO39" s="195" t="str">
        <f>IF(ISNUMBER(#REF!),LN(#REF!),"")</f>
        <v/>
      </c>
      <c r="AP39" s="195" t="str">
        <f>IF(ISNUMBER(#REF!),LN(#REF!),"")</f>
        <v/>
      </c>
      <c r="AQ39" s="195" t="str">
        <f>IF(ISNUMBER(#REF!),LN(#REF!),"")</f>
        <v/>
      </c>
      <c r="AR39" s="195" t="str">
        <f>IF(ISNUMBER(#REF!),LN(#REF!),"")</f>
        <v/>
      </c>
      <c r="AS39" s="195" t="str">
        <f>IF(ISNUMBER(#REF!),LN(#REF!),"")</f>
        <v/>
      </c>
      <c r="AT39" s="195" t="str">
        <f>IF(ISNUMBER(#REF!),LN(#REF!),"")</f>
        <v/>
      </c>
      <c r="AU39" s="195" t="str">
        <f>IF(ISNUMBER(#REF!),LN(#REF!),"")</f>
        <v/>
      </c>
      <c r="AV39" s="195" t="str">
        <f>IF(ISNUMBER(#REF!),LN(#REF!),"")</f>
        <v/>
      </c>
      <c r="AW39" s="195" t="str">
        <f>IF(ISNUMBER(#REF!),LN(#REF!),"")</f>
        <v/>
      </c>
    </row>
    <row r="40" spans="1:49" x14ac:dyDescent="0.2">
      <c r="A40" s="187" t="s">
        <v>57</v>
      </c>
      <c r="B40" s="187" t="s">
        <v>3966</v>
      </c>
      <c r="C40" s="290"/>
      <c r="D40" s="290">
        <v>2018</v>
      </c>
      <c r="E40" s="294" t="s">
        <v>56</v>
      </c>
      <c r="F40" s="195">
        <v>0</v>
      </c>
      <c r="G40" s="195">
        <v>1</v>
      </c>
      <c r="H40" s="195">
        <v>0</v>
      </c>
      <c r="I40" s="195">
        <v>0</v>
      </c>
      <c r="J40" s="195">
        <v>0</v>
      </c>
      <c r="K40" s="195">
        <v>0</v>
      </c>
      <c r="L40" s="195">
        <v>1</v>
      </c>
      <c r="M40" s="195">
        <v>0</v>
      </c>
      <c r="N40" s="195">
        <v>0</v>
      </c>
      <c r="O40" s="195">
        <v>0</v>
      </c>
      <c r="P40" s="238">
        <v>0</v>
      </c>
      <c r="Q40" s="195">
        <v>5</v>
      </c>
      <c r="R40" s="195">
        <v>6</v>
      </c>
      <c r="S40" s="195">
        <v>13</v>
      </c>
      <c r="T40" s="195">
        <v>24</v>
      </c>
      <c r="U40" s="195">
        <v>9</v>
      </c>
      <c r="V40" s="195">
        <v>9</v>
      </c>
      <c r="W40" s="195">
        <v>5</v>
      </c>
      <c r="X40" s="195">
        <v>13</v>
      </c>
      <c r="Y40" s="195">
        <v>8</v>
      </c>
      <c r="Z40" s="195">
        <v>0</v>
      </c>
      <c r="AA40" s="238">
        <v>0</v>
      </c>
      <c r="AB40" s="292">
        <f t="shared" si="3"/>
        <v>0</v>
      </c>
      <c r="AC40" s="292">
        <f t="shared" si="3"/>
        <v>0.16666666666666666</v>
      </c>
      <c r="AD40" s="292">
        <f t="shared" si="3"/>
        <v>0</v>
      </c>
      <c r="AE40" s="292">
        <f t="shared" si="3"/>
        <v>0</v>
      </c>
      <c r="AF40" s="292">
        <f t="shared" si="3"/>
        <v>0</v>
      </c>
      <c r="AG40" s="292">
        <f t="shared" si="3"/>
        <v>0</v>
      </c>
      <c r="AH40" s="292">
        <f t="shared" si="3"/>
        <v>0.2</v>
      </c>
      <c r="AI40" s="292">
        <f t="shared" si="3"/>
        <v>0</v>
      </c>
      <c r="AJ40" s="292">
        <f t="shared" si="3"/>
        <v>0</v>
      </c>
      <c r="AK40" s="292">
        <f t="shared" si="3"/>
        <v>0</v>
      </c>
      <c r="AL40" s="293">
        <f t="shared" si="3"/>
        <v>0</v>
      </c>
      <c r="AM40" s="195" t="str">
        <f>IF(ISNUMBER(#REF!),LN(#REF!),"")</f>
        <v/>
      </c>
      <c r="AN40" s="195" t="str">
        <f>IF(ISNUMBER(#REF!),LN(#REF!),"")</f>
        <v/>
      </c>
      <c r="AO40" s="195" t="str">
        <f>IF(ISNUMBER(#REF!),LN(#REF!),"")</f>
        <v/>
      </c>
      <c r="AP40" s="195" t="str">
        <f>IF(ISNUMBER(#REF!),LN(#REF!),"")</f>
        <v/>
      </c>
      <c r="AQ40" s="195" t="str">
        <f>IF(ISNUMBER(#REF!),LN(#REF!),"")</f>
        <v/>
      </c>
      <c r="AR40" s="195" t="str">
        <f>IF(ISNUMBER(#REF!),LN(#REF!),"")</f>
        <v/>
      </c>
      <c r="AS40" s="195" t="str">
        <f>IF(ISNUMBER(#REF!),LN(#REF!),"")</f>
        <v/>
      </c>
      <c r="AT40" s="195" t="str">
        <f>IF(ISNUMBER(#REF!),LN(#REF!),"")</f>
        <v/>
      </c>
      <c r="AU40" s="195" t="str">
        <f>IF(ISNUMBER(#REF!),LN(#REF!),"")</f>
        <v/>
      </c>
      <c r="AV40" s="195" t="str">
        <f>IF(ISNUMBER(#REF!),LN(#REF!),"")</f>
        <v/>
      </c>
      <c r="AW40" s="195" t="str">
        <f>IF(ISNUMBER(#REF!),LN(#REF!),"")</f>
        <v/>
      </c>
    </row>
    <row r="41" spans="1:49" x14ac:dyDescent="0.2">
      <c r="A41" s="187" t="s">
        <v>59</v>
      </c>
      <c r="B41" s="187" t="s">
        <v>3967</v>
      </c>
      <c r="C41" s="290"/>
      <c r="D41" s="290"/>
      <c r="E41" s="294" t="s">
        <v>56</v>
      </c>
      <c r="F41" s="195">
        <v>0</v>
      </c>
      <c r="G41" s="195">
        <v>0</v>
      </c>
      <c r="H41" s="195">
        <v>0</v>
      </c>
      <c r="I41" s="195">
        <v>1</v>
      </c>
      <c r="J41" s="195">
        <v>0</v>
      </c>
      <c r="K41" s="195">
        <v>0</v>
      </c>
      <c r="L41" s="195">
        <v>2</v>
      </c>
      <c r="M41" s="195">
        <v>1</v>
      </c>
      <c r="N41" s="195">
        <v>2</v>
      </c>
      <c r="O41" s="195">
        <v>0</v>
      </c>
      <c r="P41" s="238">
        <v>1</v>
      </c>
      <c r="Q41" s="195">
        <v>5</v>
      </c>
      <c r="R41" s="195">
        <v>3</v>
      </c>
      <c r="S41" s="195">
        <v>30</v>
      </c>
      <c r="T41" s="195">
        <v>33</v>
      </c>
      <c r="U41" s="195">
        <v>14</v>
      </c>
      <c r="V41" s="195">
        <v>26</v>
      </c>
      <c r="W41" s="195">
        <v>32</v>
      </c>
      <c r="X41" s="195">
        <v>25</v>
      </c>
      <c r="Y41" s="195">
        <v>34</v>
      </c>
      <c r="Z41" s="195">
        <v>28</v>
      </c>
      <c r="AA41" s="238">
        <v>32</v>
      </c>
      <c r="AB41" s="292">
        <f t="shared" si="3"/>
        <v>0</v>
      </c>
      <c r="AC41" s="292">
        <f t="shared" si="3"/>
        <v>0</v>
      </c>
      <c r="AD41" s="292">
        <f t="shared" si="3"/>
        <v>0</v>
      </c>
      <c r="AE41" s="292">
        <f t="shared" si="3"/>
        <v>3.0303030303030304E-2</v>
      </c>
      <c r="AF41" s="292">
        <f t="shared" si="3"/>
        <v>0</v>
      </c>
      <c r="AG41" s="292">
        <f t="shared" si="3"/>
        <v>0</v>
      </c>
      <c r="AH41" s="292">
        <f t="shared" si="3"/>
        <v>6.25E-2</v>
      </c>
      <c r="AI41" s="292">
        <f t="shared" si="3"/>
        <v>0.04</v>
      </c>
      <c r="AJ41" s="292">
        <f t="shared" si="3"/>
        <v>5.8823529411764705E-2</v>
      </c>
      <c r="AK41" s="292">
        <f t="shared" si="3"/>
        <v>0</v>
      </c>
      <c r="AL41" s="293">
        <f t="shared" si="3"/>
        <v>3.125E-2</v>
      </c>
      <c r="AM41" s="195" t="str">
        <f>IF(ISNUMBER(#REF!),LN(#REF!),"")</f>
        <v/>
      </c>
      <c r="AN41" s="195" t="str">
        <f>IF(ISNUMBER(#REF!),LN(#REF!),"")</f>
        <v/>
      </c>
      <c r="AO41" s="195" t="str">
        <f>IF(ISNUMBER(#REF!),LN(#REF!),"")</f>
        <v/>
      </c>
      <c r="AP41" s="195" t="str">
        <f>IF(ISNUMBER(#REF!),LN(#REF!),"")</f>
        <v/>
      </c>
      <c r="AQ41" s="195" t="str">
        <f>IF(ISNUMBER(#REF!),LN(#REF!),"")</f>
        <v/>
      </c>
      <c r="AR41" s="195" t="str">
        <f>IF(ISNUMBER(#REF!),LN(#REF!),"")</f>
        <v/>
      </c>
      <c r="AS41" s="195" t="str">
        <f>IF(ISNUMBER(#REF!),LN(#REF!),"")</f>
        <v/>
      </c>
      <c r="AT41" s="195" t="str">
        <f>IF(ISNUMBER(#REF!),LN(#REF!),"")</f>
        <v/>
      </c>
      <c r="AU41" s="195" t="str">
        <f>IF(ISNUMBER(#REF!),LN(#REF!),"")</f>
        <v/>
      </c>
      <c r="AV41" s="195" t="str">
        <f>IF(ISNUMBER(#REF!),LN(#REF!),"")</f>
        <v/>
      </c>
      <c r="AW41" s="195" t="str">
        <f>IF(ISNUMBER(#REF!),LN(#REF!),"")</f>
        <v/>
      </c>
    </row>
    <row r="42" spans="1:49" x14ac:dyDescent="0.2">
      <c r="A42" s="187" t="s">
        <v>61</v>
      </c>
      <c r="B42" s="187" t="s">
        <v>3968</v>
      </c>
      <c r="C42" s="290"/>
      <c r="D42" s="290">
        <v>2018</v>
      </c>
      <c r="E42" s="294" t="s">
        <v>56</v>
      </c>
      <c r="F42" s="195">
        <v>4</v>
      </c>
      <c r="G42" s="195">
        <v>2</v>
      </c>
      <c r="H42" s="195">
        <v>1</v>
      </c>
      <c r="I42" s="195">
        <v>0</v>
      </c>
      <c r="J42" s="195">
        <v>1</v>
      </c>
      <c r="K42" s="195">
        <v>0</v>
      </c>
      <c r="L42" s="195">
        <v>6</v>
      </c>
      <c r="M42" s="195">
        <v>4</v>
      </c>
      <c r="N42" s="195">
        <v>0</v>
      </c>
      <c r="O42" s="195">
        <v>0</v>
      </c>
      <c r="P42" s="238">
        <v>0</v>
      </c>
      <c r="Q42" s="195">
        <v>109</v>
      </c>
      <c r="R42" s="195">
        <v>74</v>
      </c>
      <c r="S42" s="195">
        <v>71</v>
      </c>
      <c r="T42" s="195">
        <v>105</v>
      </c>
      <c r="U42" s="195">
        <v>74</v>
      </c>
      <c r="V42" s="195">
        <v>95</v>
      </c>
      <c r="W42" s="195">
        <v>86</v>
      </c>
      <c r="X42" s="195">
        <v>69</v>
      </c>
      <c r="Y42" s="195">
        <v>10</v>
      </c>
      <c r="Z42" s="195">
        <v>1</v>
      </c>
      <c r="AA42" s="238">
        <v>2</v>
      </c>
      <c r="AB42" s="292">
        <f t="shared" si="3"/>
        <v>3.669724770642202E-2</v>
      </c>
      <c r="AC42" s="292">
        <f t="shared" si="3"/>
        <v>2.7027027027027029E-2</v>
      </c>
      <c r="AD42" s="292">
        <f t="shared" si="3"/>
        <v>1.4084507042253521E-2</v>
      </c>
      <c r="AE42" s="292">
        <f t="shared" si="3"/>
        <v>0</v>
      </c>
      <c r="AF42" s="292">
        <f t="shared" si="3"/>
        <v>1.3513513513513514E-2</v>
      </c>
      <c r="AG42" s="292">
        <f t="shared" si="3"/>
        <v>0</v>
      </c>
      <c r="AH42" s="292">
        <f t="shared" si="3"/>
        <v>6.9767441860465115E-2</v>
      </c>
      <c r="AI42" s="292">
        <f t="shared" si="3"/>
        <v>5.7971014492753624E-2</v>
      </c>
      <c r="AJ42" s="292">
        <f t="shared" si="3"/>
        <v>0</v>
      </c>
      <c r="AK42" s="292">
        <f t="shared" si="3"/>
        <v>0</v>
      </c>
      <c r="AL42" s="293">
        <f t="shared" si="3"/>
        <v>0</v>
      </c>
      <c r="AM42" s="195" t="str">
        <f>IF(ISNUMBER(#REF!),LN(#REF!),"")</f>
        <v/>
      </c>
      <c r="AN42" s="195" t="str">
        <f>IF(ISNUMBER(#REF!),LN(#REF!),"")</f>
        <v/>
      </c>
      <c r="AO42" s="195" t="str">
        <f>IF(ISNUMBER(#REF!),LN(#REF!),"")</f>
        <v/>
      </c>
      <c r="AP42" s="195" t="str">
        <f>IF(ISNUMBER(#REF!),LN(#REF!),"")</f>
        <v/>
      </c>
      <c r="AQ42" s="195" t="str">
        <f>IF(ISNUMBER(#REF!),LN(#REF!),"")</f>
        <v/>
      </c>
      <c r="AR42" s="195" t="str">
        <f>IF(ISNUMBER(#REF!),LN(#REF!),"")</f>
        <v/>
      </c>
      <c r="AS42" s="195" t="str">
        <f>IF(ISNUMBER(#REF!),LN(#REF!),"")</f>
        <v/>
      </c>
      <c r="AT42" s="195" t="str">
        <f>IF(ISNUMBER(#REF!),LN(#REF!),"")</f>
        <v/>
      </c>
      <c r="AU42" s="195" t="str">
        <f>IF(ISNUMBER(#REF!),LN(#REF!),"")</f>
        <v/>
      </c>
      <c r="AV42" s="195" t="str">
        <f>IF(ISNUMBER(#REF!),LN(#REF!),"")</f>
        <v/>
      </c>
      <c r="AW42" s="195" t="str">
        <f>IF(ISNUMBER(#REF!),LN(#REF!),"")</f>
        <v/>
      </c>
    </row>
    <row r="43" spans="1:49" x14ac:dyDescent="0.2">
      <c r="A43" s="187" t="s">
        <v>79</v>
      </c>
      <c r="B43" s="187" t="s">
        <v>3969</v>
      </c>
      <c r="C43" s="290"/>
      <c r="D43" s="290"/>
      <c r="E43" s="294" t="s">
        <v>56</v>
      </c>
      <c r="F43" s="195">
        <v>0</v>
      </c>
      <c r="G43" s="195">
        <v>0</v>
      </c>
      <c r="H43" s="195">
        <v>0</v>
      </c>
      <c r="I43" s="195">
        <v>0</v>
      </c>
      <c r="J43" s="195">
        <v>1</v>
      </c>
      <c r="K43" s="195">
        <v>0</v>
      </c>
      <c r="L43" s="195">
        <v>4</v>
      </c>
      <c r="M43" s="195">
        <v>2</v>
      </c>
      <c r="N43" s="195">
        <v>1</v>
      </c>
      <c r="O43" s="195">
        <v>4</v>
      </c>
      <c r="P43" s="238">
        <v>2</v>
      </c>
      <c r="Q43" s="195">
        <v>59</v>
      </c>
      <c r="R43" s="195">
        <v>19</v>
      </c>
      <c r="S43" s="195">
        <v>60</v>
      </c>
      <c r="T43" s="195">
        <v>86</v>
      </c>
      <c r="U43" s="195">
        <v>73</v>
      </c>
      <c r="V43" s="195">
        <v>81</v>
      </c>
      <c r="W43" s="195">
        <v>89</v>
      </c>
      <c r="X43" s="195">
        <v>106</v>
      </c>
      <c r="Y43" s="195">
        <v>82</v>
      </c>
      <c r="Z43" s="195">
        <v>88</v>
      </c>
      <c r="AA43" s="238">
        <v>91</v>
      </c>
      <c r="AB43" s="292">
        <f t="shared" si="3"/>
        <v>0</v>
      </c>
      <c r="AC43" s="292">
        <f t="shared" si="3"/>
        <v>0</v>
      </c>
      <c r="AD43" s="292">
        <f t="shared" si="3"/>
        <v>0</v>
      </c>
      <c r="AE43" s="292">
        <f t="shared" si="3"/>
        <v>0</v>
      </c>
      <c r="AF43" s="292">
        <f t="shared" si="3"/>
        <v>1.3698630136986301E-2</v>
      </c>
      <c r="AG43" s="292">
        <f t="shared" si="3"/>
        <v>0</v>
      </c>
      <c r="AH43" s="292">
        <f t="shared" si="3"/>
        <v>4.49438202247191E-2</v>
      </c>
      <c r="AI43" s="292">
        <f t="shared" si="3"/>
        <v>1.8867924528301886E-2</v>
      </c>
      <c r="AJ43" s="292">
        <f t="shared" si="3"/>
        <v>1.2195121951219513E-2</v>
      </c>
      <c r="AK43" s="292">
        <f t="shared" si="3"/>
        <v>4.5454545454545456E-2</v>
      </c>
      <c r="AL43" s="293">
        <f t="shared" si="3"/>
        <v>2.197802197802198E-2</v>
      </c>
      <c r="AM43" s="195" t="str">
        <f>IF(ISNUMBER(#REF!),LN(#REF!),"")</f>
        <v/>
      </c>
      <c r="AN43" s="195" t="str">
        <f>IF(ISNUMBER(#REF!),LN(#REF!),"")</f>
        <v/>
      </c>
      <c r="AO43" s="195" t="str">
        <f>IF(ISNUMBER(#REF!),LN(#REF!),"")</f>
        <v/>
      </c>
      <c r="AP43" s="195" t="str">
        <f>IF(ISNUMBER(#REF!),LN(#REF!),"")</f>
        <v/>
      </c>
      <c r="AQ43" s="195" t="str">
        <f>IF(ISNUMBER(#REF!),LN(#REF!),"")</f>
        <v/>
      </c>
      <c r="AR43" s="195" t="str">
        <f>IF(ISNUMBER(#REF!),LN(#REF!),"")</f>
        <v/>
      </c>
      <c r="AS43" s="195" t="str">
        <f>IF(ISNUMBER(#REF!),LN(#REF!),"")</f>
        <v/>
      </c>
      <c r="AT43" s="195" t="str">
        <f>IF(ISNUMBER(#REF!),LN(#REF!),"")</f>
        <v/>
      </c>
      <c r="AU43" s="195" t="str">
        <f>IF(ISNUMBER(#REF!),LN(#REF!),"")</f>
        <v/>
      </c>
      <c r="AV43" s="195" t="str">
        <f>IF(ISNUMBER(#REF!),LN(#REF!),"")</f>
        <v/>
      </c>
      <c r="AW43" s="195" t="str">
        <f>IF(ISNUMBER(#REF!),LN(#REF!),"")</f>
        <v/>
      </c>
    </row>
    <row r="44" spans="1:49" x14ac:dyDescent="0.2">
      <c r="A44" s="187" t="s">
        <v>119</v>
      </c>
      <c r="B44" s="187" t="s">
        <v>3970</v>
      </c>
      <c r="C44" s="290"/>
      <c r="D44" s="290"/>
      <c r="E44" s="294" t="s">
        <v>56</v>
      </c>
      <c r="F44" s="195">
        <v>1</v>
      </c>
      <c r="G44" s="195">
        <v>0</v>
      </c>
      <c r="H44" s="195">
        <v>1</v>
      </c>
      <c r="I44" s="195">
        <v>0</v>
      </c>
      <c r="J44" s="195">
        <v>1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238">
        <v>3</v>
      </c>
      <c r="Q44" s="195">
        <v>28</v>
      </c>
      <c r="R44" s="195">
        <v>30</v>
      </c>
      <c r="S44" s="195">
        <v>46</v>
      </c>
      <c r="T44" s="195">
        <v>44</v>
      </c>
      <c r="U44" s="195">
        <v>42</v>
      </c>
      <c r="V44" s="195">
        <v>20</v>
      </c>
      <c r="W44" s="195">
        <v>25</v>
      </c>
      <c r="X44" s="195">
        <v>20</v>
      </c>
      <c r="Y44" s="195">
        <v>74</v>
      </c>
      <c r="Z44" s="195">
        <v>58</v>
      </c>
      <c r="AA44" s="238">
        <v>61</v>
      </c>
      <c r="AB44" s="292">
        <f t="shared" si="3"/>
        <v>3.5714285714285712E-2</v>
      </c>
      <c r="AC44" s="292">
        <f t="shared" si="3"/>
        <v>0</v>
      </c>
      <c r="AD44" s="292">
        <f t="shared" si="3"/>
        <v>2.1739130434782608E-2</v>
      </c>
      <c r="AE44" s="292">
        <f t="shared" si="3"/>
        <v>0</v>
      </c>
      <c r="AF44" s="292">
        <f t="shared" si="3"/>
        <v>2.3809523809523808E-2</v>
      </c>
      <c r="AG44" s="292">
        <f t="shared" si="3"/>
        <v>0</v>
      </c>
      <c r="AH44" s="292">
        <f t="shared" si="3"/>
        <v>0</v>
      </c>
      <c r="AI44" s="292">
        <f t="shared" si="3"/>
        <v>0</v>
      </c>
      <c r="AJ44" s="292">
        <f t="shared" si="3"/>
        <v>0</v>
      </c>
      <c r="AK44" s="292">
        <f t="shared" si="3"/>
        <v>0</v>
      </c>
      <c r="AL44" s="293">
        <f t="shared" si="3"/>
        <v>4.9180327868852458E-2</v>
      </c>
      <c r="AM44" s="195" t="str">
        <f>IF(ISNUMBER(#REF!),LN(#REF!),"")</f>
        <v/>
      </c>
      <c r="AN44" s="195" t="str">
        <f>IF(ISNUMBER(#REF!),LN(#REF!),"")</f>
        <v/>
      </c>
      <c r="AO44" s="195" t="str">
        <f>IF(ISNUMBER(#REF!),LN(#REF!),"")</f>
        <v/>
      </c>
      <c r="AP44" s="195" t="str">
        <f>IF(ISNUMBER(#REF!),LN(#REF!),"")</f>
        <v/>
      </c>
      <c r="AQ44" s="195" t="str">
        <f>IF(ISNUMBER(#REF!),LN(#REF!),"")</f>
        <v/>
      </c>
      <c r="AR44" s="195" t="str">
        <f>IF(ISNUMBER(#REF!),LN(#REF!),"")</f>
        <v/>
      </c>
      <c r="AS44" s="195" t="str">
        <f>IF(ISNUMBER(#REF!),LN(#REF!),"")</f>
        <v/>
      </c>
      <c r="AT44" s="195" t="str">
        <f>IF(ISNUMBER(#REF!),LN(#REF!),"")</f>
        <v/>
      </c>
      <c r="AU44" s="195" t="str">
        <f>IF(ISNUMBER(#REF!),LN(#REF!),"")</f>
        <v/>
      </c>
      <c r="AV44" s="195" t="str">
        <f>IF(ISNUMBER(#REF!),LN(#REF!),"")</f>
        <v/>
      </c>
      <c r="AW44" s="195" t="str">
        <f>IF(ISNUMBER(#REF!),LN(#REF!),"")</f>
        <v/>
      </c>
    </row>
    <row r="45" spans="1:49" x14ac:dyDescent="0.2">
      <c r="A45" s="187" t="s">
        <v>69</v>
      </c>
      <c r="B45" s="187" t="s">
        <v>3971</v>
      </c>
      <c r="C45" s="290"/>
      <c r="D45" s="290"/>
      <c r="E45" s="294" t="s">
        <v>56</v>
      </c>
      <c r="F45" s="195">
        <v>0</v>
      </c>
      <c r="G45" s="195">
        <v>0</v>
      </c>
      <c r="H45" s="195">
        <v>1</v>
      </c>
      <c r="I45" s="195">
        <v>1</v>
      </c>
      <c r="J45" s="195">
        <v>2</v>
      </c>
      <c r="K45" s="195">
        <v>1</v>
      </c>
      <c r="L45" s="195">
        <v>3</v>
      </c>
      <c r="M45" s="195">
        <v>2</v>
      </c>
      <c r="N45" s="195">
        <v>2</v>
      </c>
      <c r="O45" s="195">
        <v>6</v>
      </c>
      <c r="P45" s="238">
        <v>6</v>
      </c>
      <c r="Q45" s="195">
        <v>91</v>
      </c>
      <c r="R45" s="195">
        <v>43</v>
      </c>
      <c r="S45" s="195">
        <v>97</v>
      </c>
      <c r="T45" s="195">
        <v>160</v>
      </c>
      <c r="U45" s="195">
        <v>172</v>
      </c>
      <c r="V45" s="195">
        <v>143</v>
      </c>
      <c r="W45" s="195">
        <v>135</v>
      </c>
      <c r="X45" s="195">
        <v>166</v>
      </c>
      <c r="Y45" s="195">
        <v>268</v>
      </c>
      <c r="Z45" s="195">
        <v>260</v>
      </c>
      <c r="AA45" s="238">
        <v>289</v>
      </c>
      <c r="AB45" s="292">
        <f t="shared" si="3"/>
        <v>0</v>
      </c>
      <c r="AC45" s="292">
        <f t="shared" si="3"/>
        <v>0</v>
      </c>
      <c r="AD45" s="292">
        <f t="shared" si="3"/>
        <v>1.0309278350515464E-2</v>
      </c>
      <c r="AE45" s="292">
        <f t="shared" si="3"/>
        <v>6.2500000000000003E-3</v>
      </c>
      <c r="AF45" s="292">
        <f t="shared" si="3"/>
        <v>1.1627906976744186E-2</v>
      </c>
      <c r="AG45" s="292">
        <f t="shared" si="3"/>
        <v>6.993006993006993E-3</v>
      </c>
      <c r="AH45" s="292">
        <f t="shared" si="3"/>
        <v>2.2222222222222223E-2</v>
      </c>
      <c r="AI45" s="292">
        <f t="shared" si="3"/>
        <v>1.2048192771084338E-2</v>
      </c>
      <c r="AJ45" s="292">
        <f t="shared" si="3"/>
        <v>7.462686567164179E-3</v>
      </c>
      <c r="AK45" s="292">
        <f t="shared" si="3"/>
        <v>2.3076923076923078E-2</v>
      </c>
      <c r="AL45" s="293">
        <f t="shared" si="3"/>
        <v>2.0761245674740483E-2</v>
      </c>
      <c r="AM45" s="195" t="str">
        <f>IF(ISNUMBER(#REF!),LN(#REF!),"")</f>
        <v/>
      </c>
      <c r="AN45" s="195" t="str">
        <f>IF(ISNUMBER(#REF!),LN(#REF!),"")</f>
        <v/>
      </c>
      <c r="AO45" s="195" t="str">
        <f>IF(ISNUMBER(#REF!),LN(#REF!),"")</f>
        <v/>
      </c>
      <c r="AP45" s="195" t="str">
        <f>IF(ISNUMBER(#REF!),LN(#REF!),"")</f>
        <v/>
      </c>
      <c r="AQ45" s="195" t="str">
        <f>IF(ISNUMBER(#REF!),LN(#REF!),"")</f>
        <v/>
      </c>
      <c r="AR45" s="195" t="str">
        <f>IF(ISNUMBER(#REF!),LN(#REF!),"")</f>
        <v/>
      </c>
      <c r="AS45" s="195" t="str">
        <f>IF(ISNUMBER(#REF!),LN(#REF!),"")</f>
        <v/>
      </c>
      <c r="AT45" s="195" t="str">
        <f>IF(ISNUMBER(#REF!),LN(#REF!),"")</f>
        <v/>
      </c>
      <c r="AU45" s="195" t="str">
        <f>IF(ISNUMBER(#REF!),LN(#REF!),"")</f>
        <v/>
      </c>
      <c r="AV45" s="195" t="str">
        <f>IF(ISNUMBER(#REF!),LN(#REF!),"")</f>
        <v/>
      </c>
      <c r="AW45" s="195" t="str">
        <f>IF(ISNUMBER(#REF!),LN(#REF!),"")</f>
        <v/>
      </c>
    </row>
    <row r="46" spans="1:49" x14ac:dyDescent="0.2">
      <c r="A46" s="187" t="s">
        <v>97</v>
      </c>
      <c r="B46" s="187" t="s">
        <v>3972</v>
      </c>
      <c r="C46" s="290"/>
      <c r="D46" s="290"/>
      <c r="E46" s="294" t="s">
        <v>56</v>
      </c>
      <c r="F46" s="195">
        <v>11</v>
      </c>
      <c r="G46" s="195">
        <v>9</v>
      </c>
      <c r="H46" s="195">
        <v>5</v>
      </c>
      <c r="I46" s="195">
        <v>11</v>
      </c>
      <c r="J46" s="195">
        <v>13</v>
      </c>
      <c r="K46" s="195">
        <v>10</v>
      </c>
      <c r="L46" s="195">
        <v>5</v>
      </c>
      <c r="M46" s="195">
        <v>1</v>
      </c>
      <c r="N46" s="195">
        <v>3</v>
      </c>
      <c r="O46" s="195">
        <v>4</v>
      </c>
      <c r="P46" s="238">
        <v>4</v>
      </c>
      <c r="Q46" s="195">
        <v>212</v>
      </c>
      <c r="R46" s="195">
        <v>181</v>
      </c>
      <c r="S46" s="195">
        <v>382</v>
      </c>
      <c r="T46" s="195">
        <v>359</v>
      </c>
      <c r="U46" s="195">
        <v>672</v>
      </c>
      <c r="V46" s="195">
        <v>490</v>
      </c>
      <c r="W46" s="195">
        <v>357</v>
      </c>
      <c r="X46" s="195">
        <v>520</v>
      </c>
      <c r="Y46" s="195">
        <v>283</v>
      </c>
      <c r="Z46" s="195">
        <v>251</v>
      </c>
      <c r="AA46" s="238">
        <v>196</v>
      </c>
      <c r="AB46" s="292">
        <f t="shared" si="3"/>
        <v>5.1886792452830191E-2</v>
      </c>
      <c r="AC46" s="292">
        <f t="shared" si="3"/>
        <v>4.9723756906077346E-2</v>
      </c>
      <c r="AD46" s="292">
        <f t="shared" si="3"/>
        <v>1.3089005235602094E-2</v>
      </c>
      <c r="AE46" s="292">
        <f t="shared" si="3"/>
        <v>3.0640668523676879E-2</v>
      </c>
      <c r="AF46" s="292">
        <f t="shared" si="3"/>
        <v>1.9345238095238096E-2</v>
      </c>
      <c r="AG46" s="292">
        <f t="shared" si="3"/>
        <v>2.0408163265306121E-2</v>
      </c>
      <c r="AH46" s="292">
        <f t="shared" si="3"/>
        <v>1.4005602240896359E-2</v>
      </c>
      <c r="AI46" s="292">
        <f t="shared" si="3"/>
        <v>1.9230769230769232E-3</v>
      </c>
      <c r="AJ46" s="292">
        <f t="shared" si="3"/>
        <v>1.0600706713780919E-2</v>
      </c>
      <c r="AK46" s="292">
        <f t="shared" si="3"/>
        <v>1.5936254980079681E-2</v>
      </c>
      <c r="AL46" s="293">
        <f t="shared" si="3"/>
        <v>2.0408163265306121E-2</v>
      </c>
      <c r="AM46" s="195" t="str">
        <f>IF(ISNUMBER(#REF!),LN(#REF!),"")</f>
        <v/>
      </c>
      <c r="AN46" s="195" t="str">
        <f>IF(ISNUMBER(#REF!),LN(#REF!),"")</f>
        <v/>
      </c>
      <c r="AO46" s="195" t="str">
        <f>IF(ISNUMBER(#REF!),LN(#REF!),"")</f>
        <v/>
      </c>
      <c r="AP46" s="195" t="str">
        <f>IF(ISNUMBER(#REF!),LN(#REF!),"")</f>
        <v/>
      </c>
      <c r="AQ46" s="195" t="str">
        <f>IF(ISNUMBER(#REF!),LN(#REF!),"")</f>
        <v/>
      </c>
      <c r="AR46" s="195" t="str">
        <f>IF(ISNUMBER(#REF!),LN(#REF!),"")</f>
        <v/>
      </c>
      <c r="AS46" s="195" t="str">
        <f>IF(ISNUMBER(#REF!),LN(#REF!),"")</f>
        <v/>
      </c>
      <c r="AT46" s="195" t="str">
        <f>IF(ISNUMBER(#REF!),LN(#REF!),"")</f>
        <v/>
      </c>
      <c r="AU46" s="195" t="str">
        <f>IF(ISNUMBER(#REF!),LN(#REF!),"")</f>
        <v/>
      </c>
      <c r="AV46" s="195" t="str">
        <f>IF(ISNUMBER(#REF!),LN(#REF!),"")</f>
        <v/>
      </c>
      <c r="AW46" s="195" t="str">
        <f>IF(ISNUMBER(#REF!),LN(#REF!),"")</f>
        <v/>
      </c>
    </row>
    <row r="47" spans="1:49" x14ac:dyDescent="0.2">
      <c r="A47" s="187" t="s">
        <v>91</v>
      </c>
      <c r="B47" s="187" t="s">
        <v>3973</v>
      </c>
      <c r="C47" s="290"/>
      <c r="D47" s="290"/>
      <c r="E47" s="294" t="s">
        <v>56</v>
      </c>
      <c r="F47" s="195">
        <v>2</v>
      </c>
      <c r="G47" s="195">
        <v>3</v>
      </c>
      <c r="H47" s="195">
        <v>8</v>
      </c>
      <c r="I47" s="195">
        <v>10</v>
      </c>
      <c r="J47" s="195">
        <v>17</v>
      </c>
      <c r="K47" s="195">
        <v>17</v>
      </c>
      <c r="L47" s="195">
        <v>9</v>
      </c>
      <c r="M47" s="195">
        <v>6</v>
      </c>
      <c r="N47" s="195">
        <v>12</v>
      </c>
      <c r="O47" s="195">
        <v>18</v>
      </c>
      <c r="P47" s="238">
        <v>29</v>
      </c>
      <c r="Q47" s="195">
        <v>89</v>
      </c>
      <c r="R47" s="195">
        <v>127</v>
      </c>
      <c r="S47" s="195">
        <v>387</v>
      </c>
      <c r="T47" s="195">
        <v>492</v>
      </c>
      <c r="U47" s="195">
        <v>541</v>
      </c>
      <c r="V47" s="195">
        <v>472</v>
      </c>
      <c r="W47" s="195">
        <v>535</v>
      </c>
      <c r="X47" s="195">
        <v>415</v>
      </c>
      <c r="Y47" s="195">
        <v>538</v>
      </c>
      <c r="Z47" s="195">
        <v>548</v>
      </c>
      <c r="AA47" s="238">
        <v>535</v>
      </c>
      <c r="AB47" s="292">
        <f t="shared" si="3"/>
        <v>2.247191011235955E-2</v>
      </c>
      <c r="AC47" s="292">
        <f t="shared" si="3"/>
        <v>2.3622047244094488E-2</v>
      </c>
      <c r="AD47" s="292">
        <f t="shared" si="3"/>
        <v>2.0671834625322998E-2</v>
      </c>
      <c r="AE47" s="292">
        <f t="shared" si="3"/>
        <v>2.032520325203252E-2</v>
      </c>
      <c r="AF47" s="292">
        <f t="shared" si="3"/>
        <v>3.1423290203327174E-2</v>
      </c>
      <c r="AG47" s="292">
        <f t="shared" si="3"/>
        <v>3.6016949152542374E-2</v>
      </c>
      <c r="AH47" s="292">
        <f t="shared" si="3"/>
        <v>1.6822429906542057E-2</v>
      </c>
      <c r="AI47" s="292">
        <f t="shared" si="3"/>
        <v>1.4457831325301205E-2</v>
      </c>
      <c r="AJ47" s="292">
        <f t="shared" si="3"/>
        <v>2.2304832713754646E-2</v>
      </c>
      <c r="AK47" s="292">
        <f t="shared" si="3"/>
        <v>3.2846715328467155E-2</v>
      </c>
      <c r="AL47" s="293">
        <f t="shared" si="3"/>
        <v>5.4205607476635512E-2</v>
      </c>
      <c r="AM47" s="195" t="str">
        <f>IF(ISNUMBER(#REF!),LN(#REF!),"")</f>
        <v/>
      </c>
      <c r="AN47" s="195" t="str">
        <f>IF(ISNUMBER(#REF!),LN(#REF!),"")</f>
        <v/>
      </c>
      <c r="AO47" s="195" t="str">
        <f>IF(ISNUMBER(#REF!),LN(#REF!),"")</f>
        <v/>
      </c>
      <c r="AP47" s="195" t="str">
        <f>IF(ISNUMBER(#REF!),LN(#REF!),"")</f>
        <v/>
      </c>
      <c r="AQ47" s="195" t="str">
        <f>IF(ISNUMBER(#REF!),LN(#REF!),"")</f>
        <v/>
      </c>
      <c r="AR47" s="195" t="str">
        <f>IF(ISNUMBER(#REF!),LN(#REF!),"")</f>
        <v/>
      </c>
      <c r="AS47" s="195" t="str">
        <f>IF(ISNUMBER(#REF!),LN(#REF!),"")</f>
        <v/>
      </c>
      <c r="AT47" s="195" t="str">
        <f>IF(ISNUMBER(#REF!),LN(#REF!),"")</f>
        <v/>
      </c>
      <c r="AU47" s="195" t="str">
        <f>IF(ISNUMBER(#REF!),LN(#REF!),"")</f>
        <v/>
      </c>
      <c r="AV47" s="195" t="str">
        <f>IF(ISNUMBER(#REF!),LN(#REF!),"")</f>
        <v/>
      </c>
      <c r="AW47" s="195" t="str">
        <f>IF(ISNUMBER(#REF!),LN(#REF!),"")</f>
        <v/>
      </c>
    </row>
    <row r="48" spans="1:49" x14ac:dyDescent="0.2">
      <c r="A48" s="187" t="s">
        <v>93</v>
      </c>
      <c r="B48" s="187" t="s">
        <v>3974</v>
      </c>
      <c r="C48" s="290"/>
      <c r="D48" s="290"/>
      <c r="E48" s="294" t="s">
        <v>56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238">
        <v>0</v>
      </c>
      <c r="Q48" s="195">
        <v>63</v>
      </c>
      <c r="R48" s="195">
        <v>9</v>
      </c>
      <c r="S48" s="195">
        <v>8</v>
      </c>
      <c r="T48" s="195">
        <v>13</v>
      </c>
      <c r="U48" s="195">
        <v>14</v>
      </c>
      <c r="V48" s="195">
        <v>13</v>
      </c>
      <c r="W48" s="195">
        <v>9</v>
      </c>
      <c r="X48" s="195">
        <v>3</v>
      </c>
      <c r="Y48" s="195">
        <v>4</v>
      </c>
      <c r="Z48" s="195">
        <v>6</v>
      </c>
      <c r="AA48" s="238">
        <v>13</v>
      </c>
      <c r="AB48" s="292">
        <f t="shared" si="3"/>
        <v>0</v>
      </c>
      <c r="AC48" s="292">
        <f t="shared" si="3"/>
        <v>0</v>
      </c>
      <c r="AD48" s="292">
        <f t="shared" si="3"/>
        <v>0</v>
      </c>
      <c r="AE48" s="292">
        <f t="shared" si="3"/>
        <v>0</v>
      </c>
      <c r="AF48" s="292">
        <f t="shared" si="3"/>
        <v>0</v>
      </c>
      <c r="AG48" s="292">
        <f t="shared" si="3"/>
        <v>0</v>
      </c>
      <c r="AH48" s="292">
        <f t="shared" si="3"/>
        <v>0</v>
      </c>
      <c r="AI48" s="292">
        <f t="shared" si="3"/>
        <v>0</v>
      </c>
      <c r="AJ48" s="292">
        <f t="shared" si="3"/>
        <v>0</v>
      </c>
      <c r="AK48" s="292">
        <f t="shared" si="3"/>
        <v>0</v>
      </c>
      <c r="AL48" s="293">
        <f t="shared" si="3"/>
        <v>0</v>
      </c>
      <c r="AM48" s="195" t="str">
        <f>IF(ISNUMBER(#REF!),LN(#REF!),"")</f>
        <v/>
      </c>
      <c r="AN48" s="195" t="str">
        <f>IF(ISNUMBER(#REF!),LN(#REF!),"")</f>
        <v/>
      </c>
      <c r="AO48" s="195" t="str">
        <f>IF(ISNUMBER(#REF!),LN(#REF!),"")</f>
        <v/>
      </c>
      <c r="AP48" s="195" t="str">
        <f>IF(ISNUMBER(#REF!),LN(#REF!),"")</f>
        <v/>
      </c>
      <c r="AQ48" s="195" t="str">
        <f>IF(ISNUMBER(#REF!),LN(#REF!),"")</f>
        <v/>
      </c>
      <c r="AR48" s="195" t="str">
        <f>IF(ISNUMBER(#REF!),LN(#REF!),"")</f>
        <v/>
      </c>
      <c r="AS48" s="195" t="str">
        <f>IF(ISNUMBER(#REF!),LN(#REF!),"")</f>
        <v/>
      </c>
      <c r="AT48" s="195" t="str">
        <f>IF(ISNUMBER(#REF!),LN(#REF!),"")</f>
        <v/>
      </c>
      <c r="AU48" s="195" t="str">
        <f>IF(ISNUMBER(#REF!),LN(#REF!),"")</f>
        <v/>
      </c>
      <c r="AV48" s="195" t="str">
        <f>IF(ISNUMBER(#REF!),LN(#REF!),"")</f>
        <v/>
      </c>
      <c r="AW48" s="195" t="str">
        <f>IF(ISNUMBER(#REF!),LN(#REF!),"")</f>
        <v/>
      </c>
    </row>
    <row r="49" spans="1:49" x14ac:dyDescent="0.2">
      <c r="A49" s="187" t="s">
        <v>121</v>
      </c>
      <c r="B49" s="187" t="s">
        <v>3975</v>
      </c>
      <c r="C49" s="290"/>
      <c r="D49" s="290"/>
      <c r="E49" s="294" t="s">
        <v>56</v>
      </c>
      <c r="F49" s="195">
        <v>4</v>
      </c>
      <c r="G49" s="195">
        <v>9</v>
      </c>
      <c r="H49" s="195">
        <v>9</v>
      </c>
      <c r="I49" s="195">
        <v>4</v>
      </c>
      <c r="J49" s="195">
        <v>6</v>
      </c>
      <c r="K49" s="195">
        <v>10</v>
      </c>
      <c r="L49" s="195">
        <v>13</v>
      </c>
      <c r="M49" s="195">
        <v>11</v>
      </c>
      <c r="N49" s="195">
        <v>14</v>
      </c>
      <c r="O49" s="195">
        <v>7</v>
      </c>
      <c r="P49" s="238">
        <v>27</v>
      </c>
      <c r="Q49" s="195">
        <v>217</v>
      </c>
      <c r="R49" s="195">
        <v>200</v>
      </c>
      <c r="S49" s="195">
        <v>391</v>
      </c>
      <c r="T49" s="195">
        <v>647</v>
      </c>
      <c r="U49" s="195">
        <v>549</v>
      </c>
      <c r="V49" s="195">
        <v>623</v>
      </c>
      <c r="W49" s="195">
        <v>543</v>
      </c>
      <c r="X49" s="195">
        <v>618</v>
      </c>
      <c r="Y49" s="195">
        <v>654</v>
      </c>
      <c r="Z49" s="195">
        <v>649</v>
      </c>
      <c r="AA49" s="238">
        <v>386</v>
      </c>
      <c r="AB49" s="292">
        <f t="shared" si="3"/>
        <v>1.8433179723502304E-2</v>
      </c>
      <c r="AC49" s="292">
        <f t="shared" si="3"/>
        <v>4.4999999999999998E-2</v>
      </c>
      <c r="AD49" s="292">
        <f t="shared" si="3"/>
        <v>2.3017902813299233E-2</v>
      </c>
      <c r="AE49" s="292">
        <f t="shared" si="3"/>
        <v>6.1823802163833074E-3</v>
      </c>
      <c r="AF49" s="292">
        <f t="shared" si="3"/>
        <v>1.092896174863388E-2</v>
      </c>
      <c r="AG49" s="292">
        <f t="shared" si="3"/>
        <v>1.6051364365971106E-2</v>
      </c>
      <c r="AH49" s="292">
        <f t="shared" si="3"/>
        <v>2.3941068139963169E-2</v>
      </c>
      <c r="AI49" s="292">
        <f t="shared" si="3"/>
        <v>1.7799352750809062E-2</v>
      </c>
      <c r="AJ49" s="292">
        <f t="shared" si="3"/>
        <v>2.1406727828746176E-2</v>
      </c>
      <c r="AK49" s="292">
        <f t="shared" si="3"/>
        <v>1.078582434514638E-2</v>
      </c>
      <c r="AL49" s="293">
        <f t="shared" si="3"/>
        <v>6.9948186528497408E-2</v>
      </c>
      <c r="AM49" s="195" t="str">
        <f>IF(ISNUMBER(#REF!),LN(#REF!),"")</f>
        <v/>
      </c>
      <c r="AN49" s="195" t="str">
        <f>IF(ISNUMBER(#REF!),LN(#REF!),"")</f>
        <v/>
      </c>
      <c r="AO49" s="195" t="str">
        <f>IF(ISNUMBER(#REF!),LN(#REF!),"")</f>
        <v/>
      </c>
      <c r="AP49" s="195" t="str">
        <f>IF(ISNUMBER(#REF!),LN(#REF!),"")</f>
        <v/>
      </c>
      <c r="AQ49" s="195" t="str">
        <f>IF(ISNUMBER(#REF!),LN(#REF!),"")</f>
        <v/>
      </c>
      <c r="AR49" s="195" t="str">
        <f>IF(ISNUMBER(#REF!),LN(#REF!),"")</f>
        <v/>
      </c>
      <c r="AS49" s="195" t="str">
        <f>IF(ISNUMBER(#REF!),LN(#REF!),"")</f>
        <v/>
      </c>
      <c r="AT49" s="195" t="str">
        <f>IF(ISNUMBER(#REF!),LN(#REF!),"")</f>
        <v/>
      </c>
      <c r="AU49" s="195" t="str">
        <f>IF(ISNUMBER(#REF!),LN(#REF!),"")</f>
        <v/>
      </c>
      <c r="AV49" s="195" t="str">
        <f>IF(ISNUMBER(#REF!),LN(#REF!),"")</f>
        <v/>
      </c>
      <c r="AW49" s="195" t="str">
        <f>IF(ISNUMBER(#REF!),LN(#REF!),"")</f>
        <v/>
      </c>
    </row>
    <row r="50" spans="1:49" x14ac:dyDescent="0.2">
      <c r="A50" s="187" t="s">
        <v>129</v>
      </c>
      <c r="B50" s="187" t="s">
        <v>3977</v>
      </c>
      <c r="C50" s="290"/>
      <c r="D50" s="290">
        <v>2015</v>
      </c>
      <c r="E50" s="294" t="s">
        <v>56</v>
      </c>
      <c r="F50" s="195">
        <v>1</v>
      </c>
      <c r="G50" s="195">
        <v>3</v>
      </c>
      <c r="H50" s="195">
        <v>4</v>
      </c>
      <c r="I50" s="195">
        <v>0</v>
      </c>
      <c r="J50" s="195">
        <v>1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238">
        <v>0</v>
      </c>
      <c r="Q50" s="195">
        <v>69</v>
      </c>
      <c r="R50" s="195">
        <v>46</v>
      </c>
      <c r="S50" s="195">
        <v>33</v>
      </c>
      <c r="T50" s="195">
        <v>44</v>
      </c>
      <c r="U50" s="195">
        <v>110</v>
      </c>
      <c r="V50" s="195">
        <v>28</v>
      </c>
      <c r="W50" s="195">
        <v>6</v>
      </c>
      <c r="X50" s="195">
        <v>1</v>
      </c>
      <c r="Y50" s="195">
        <v>0</v>
      </c>
      <c r="Z50" s="195">
        <v>0</v>
      </c>
      <c r="AA50" s="238">
        <v>0</v>
      </c>
      <c r="AB50" s="292">
        <f t="shared" si="3"/>
        <v>1.4492753623188406E-2</v>
      </c>
      <c r="AC50" s="292">
        <f t="shared" si="3"/>
        <v>6.5217391304347824E-2</v>
      </c>
      <c r="AD50" s="292">
        <f t="shared" si="3"/>
        <v>0.12121212121212122</v>
      </c>
      <c r="AE50" s="292">
        <f t="shared" si="3"/>
        <v>0</v>
      </c>
      <c r="AF50" s="292">
        <f t="shared" si="3"/>
        <v>9.0909090909090905E-3</v>
      </c>
      <c r="AG50" s="292">
        <f t="shared" si="3"/>
        <v>0</v>
      </c>
      <c r="AH50" s="292">
        <f t="shared" si="3"/>
        <v>0</v>
      </c>
      <c r="AI50" s="292">
        <f t="shared" si="3"/>
        <v>0</v>
      </c>
      <c r="AJ50" s="292">
        <f t="shared" si="3"/>
        <v>0</v>
      </c>
      <c r="AK50" s="292">
        <f t="shared" si="3"/>
        <v>0</v>
      </c>
      <c r="AL50" s="293">
        <f t="shared" si="3"/>
        <v>0</v>
      </c>
      <c r="AM50" s="195" t="str">
        <f>IF(ISNUMBER(#REF!),LN(#REF!),"")</f>
        <v/>
      </c>
      <c r="AN50" s="195" t="str">
        <f>IF(ISNUMBER(#REF!),LN(#REF!),"")</f>
        <v/>
      </c>
      <c r="AO50" s="195" t="str">
        <f>IF(ISNUMBER(#REF!),LN(#REF!),"")</f>
        <v/>
      </c>
      <c r="AP50" s="195" t="str">
        <f>IF(ISNUMBER(#REF!),LN(#REF!),"")</f>
        <v/>
      </c>
      <c r="AQ50" s="195" t="str">
        <f>IF(ISNUMBER(#REF!),LN(#REF!),"")</f>
        <v/>
      </c>
      <c r="AR50" s="195" t="str">
        <f>IF(ISNUMBER(#REF!),LN(#REF!),"")</f>
        <v/>
      </c>
      <c r="AS50" s="195" t="str">
        <f>IF(ISNUMBER(#REF!),LN(#REF!),"")</f>
        <v/>
      </c>
      <c r="AT50" s="195" t="str">
        <f>IF(ISNUMBER(#REF!),LN(#REF!),"")</f>
        <v/>
      </c>
      <c r="AU50" s="195" t="str">
        <f>IF(ISNUMBER(#REF!),LN(#REF!),"")</f>
        <v/>
      </c>
      <c r="AV50" s="195" t="str">
        <f>IF(ISNUMBER(#REF!),LN(#REF!),"")</f>
        <v/>
      </c>
      <c r="AW50" s="195" t="str">
        <f>IF(ISNUMBER(#REF!),LN(#REF!),"")</f>
        <v/>
      </c>
    </row>
    <row r="51" spans="1:49" x14ac:dyDescent="0.2">
      <c r="A51" s="187" t="s">
        <v>83</v>
      </c>
      <c r="B51" s="187" t="s">
        <v>84</v>
      </c>
      <c r="C51" s="290"/>
      <c r="D51" s="290"/>
      <c r="E51" s="294" t="s">
        <v>56</v>
      </c>
      <c r="F51" s="195">
        <v>0</v>
      </c>
      <c r="G51" s="195">
        <v>1</v>
      </c>
      <c r="H51" s="195">
        <v>0</v>
      </c>
      <c r="I51" s="195">
        <v>2</v>
      </c>
      <c r="J51" s="195">
        <v>0</v>
      </c>
      <c r="K51" s="195">
        <v>0</v>
      </c>
      <c r="L51" s="195">
        <v>11</v>
      </c>
      <c r="M51" s="195">
        <v>2</v>
      </c>
      <c r="N51" s="195">
        <v>1</v>
      </c>
      <c r="O51" s="195">
        <v>3</v>
      </c>
      <c r="P51" s="238">
        <v>0</v>
      </c>
      <c r="Q51" s="195">
        <v>21</v>
      </c>
      <c r="R51" s="195">
        <v>28</v>
      </c>
      <c r="S51" s="195">
        <v>49</v>
      </c>
      <c r="T51" s="195">
        <v>67</v>
      </c>
      <c r="U51" s="195">
        <v>43</v>
      </c>
      <c r="V51" s="195">
        <v>42</v>
      </c>
      <c r="W51" s="195">
        <v>110</v>
      </c>
      <c r="X51" s="195">
        <v>74</v>
      </c>
      <c r="Y51" s="195">
        <v>49</v>
      </c>
      <c r="Z51" s="195">
        <v>27</v>
      </c>
      <c r="AA51" s="238">
        <v>58</v>
      </c>
      <c r="AB51" s="292">
        <f t="shared" si="3"/>
        <v>0</v>
      </c>
      <c r="AC51" s="292">
        <f t="shared" si="3"/>
        <v>3.5714285714285712E-2</v>
      </c>
      <c r="AD51" s="292">
        <f t="shared" si="3"/>
        <v>0</v>
      </c>
      <c r="AE51" s="292">
        <f t="shared" si="3"/>
        <v>2.9850746268656716E-2</v>
      </c>
      <c r="AF51" s="292">
        <f t="shared" si="3"/>
        <v>0</v>
      </c>
      <c r="AG51" s="292">
        <f t="shared" si="3"/>
        <v>0</v>
      </c>
      <c r="AH51" s="292">
        <f t="shared" si="3"/>
        <v>0.1</v>
      </c>
      <c r="AI51" s="292">
        <f t="shared" si="3"/>
        <v>2.7027027027027029E-2</v>
      </c>
      <c r="AJ51" s="292">
        <f t="shared" si="3"/>
        <v>2.0408163265306121E-2</v>
      </c>
      <c r="AK51" s="292">
        <f t="shared" si="3"/>
        <v>0.1111111111111111</v>
      </c>
      <c r="AL51" s="293">
        <f t="shared" si="3"/>
        <v>0</v>
      </c>
      <c r="AM51" s="195" t="str">
        <f>IF(ISNUMBER(#REF!),LN(#REF!),"")</f>
        <v/>
      </c>
      <c r="AN51" s="195" t="str">
        <f>IF(ISNUMBER(#REF!),LN(#REF!),"")</f>
        <v/>
      </c>
      <c r="AO51" s="195" t="str">
        <f>IF(ISNUMBER(#REF!),LN(#REF!),"")</f>
        <v/>
      </c>
      <c r="AP51" s="195" t="str">
        <f>IF(ISNUMBER(#REF!),LN(#REF!),"")</f>
        <v/>
      </c>
      <c r="AQ51" s="195" t="str">
        <f>IF(ISNUMBER(#REF!),LN(#REF!),"")</f>
        <v/>
      </c>
      <c r="AR51" s="195" t="str">
        <f>IF(ISNUMBER(#REF!),LN(#REF!),"")</f>
        <v/>
      </c>
      <c r="AS51" s="195" t="str">
        <f>IF(ISNUMBER(#REF!),LN(#REF!),"")</f>
        <v/>
      </c>
      <c r="AT51" s="195" t="str">
        <f>IF(ISNUMBER(#REF!),LN(#REF!),"")</f>
        <v/>
      </c>
      <c r="AU51" s="195" t="str">
        <f>IF(ISNUMBER(#REF!),LN(#REF!),"")</f>
        <v/>
      </c>
      <c r="AV51" s="195" t="str">
        <f>IF(ISNUMBER(#REF!),LN(#REF!),"")</f>
        <v/>
      </c>
      <c r="AW51" s="195" t="str">
        <f>IF(ISNUMBER(#REF!),LN(#REF!),"")</f>
        <v/>
      </c>
    </row>
    <row r="52" spans="1:49" x14ac:dyDescent="0.2">
      <c r="A52" s="187" t="s">
        <v>103</v>
      </c>
      <c r="B52" s="187" t="s">
        <v>104</v>
      </c>
      <c r="C52" s="187"/>
      <c r="D52" s="187"/>
      <c r="E52" s="294" t="s">
        <v>56</v>
      </c>
      <c r="F52" s="195">
        <v>0</v>
      </c>
      <c r="G52" s="195">
        <v>2</v>
      </c>
      <c r="H52" s="195">
        <v>5</v>
      </c>
      <c r="I52" s="195">
        <v>1</v>
      </c>
      <c r="J52" s="195">
        <v>0</v>
      </c>
      <c r="K52" s="195">
        <v>1</v>
      </c>
      <c r="L52" s="195">
        <v>0</v>
      </c>
      <c r="M52" s="195">
        <v>1</v>
      </c>
      <c r="N52" s="195">
        <v>0</v>
      </c>
      <c r="O52" s="195">
        <v>1</v>
      </c>
      <c r="P52" s="238">
        <v>0</v>
      </c>
      <c r="Q52" s="195">
        <v>17</v>
      </c>
      <c r="R52" s="195">
        <v>22</v>
      </c>
      <c r="S52" s="195">
        <v>197</v>
      </c>
      <c r="T52" s="195">
        <v>253</v>
      </c>
      <c r="U52" s="195">
        <v>237</v>
      </c>
      <c r="V52" s="195">
        <v>156</v>
      </c>
      <c r="W52" s="195">
        <v>64</v>
      </c>
      <c r="X52" s="195">
        <v>64</v>
      </c>
      <c r="Y52" s="195">
        <v>45</v>
      </c>
      <c r="Z52" s="195">
        <v>63</v>
      </c>
      <c r="AA52" s="238">
        <v>52</v>
      </c>
      <c r="AB52" s="292">
        <f t="shared" ref="AB52:AL67" si="4">IF(Q52,F52/Q52,0)</f>
        <v>0</v>
      </c>
      <c r="AC52" s="292">
        <f t="shared" si="4"/>
        <v>9.0909090909090912E-2</v>
      </c>
      <c r="AD52" s="292">
        <f t="shared" si="4"/>
        <v>2.5380710659898477E-2</v>
      </c>
      <c r="AE52" s="292">
        <f t="shared" si="4"/>
        <v>3.952569169960474E-3</v>
      </c>
      <c r="AF52" s="292">
        <f t="shared" si="4"/>
        <v>0</v>
      </c>
      <c r="AG52" s="292">
        <f t="shared" si="4"/>
        <v>6.41025641025641E-3</v>
      </c>
      <c r="AH52" s="292">
        <f t="shared" si="4"/>
        <v>0</v>
      </c>
      <c r="AI52" s="292">
        <f t="shared" si="4"/>
        <v>1.5625E-2</v>
      </c>
      <c r="AJ52" s="292">
        <f t="shared" si="4"/>
        <v>0</v>
      </c>
      <c r="AK52" s="292">
        <f t="shared" si="4"/>
        <v>1.5873015873015872E-2</v>
      </c>
      <c r="AL52" s="293">
        <f t="shared" si="4"/>
        <v>0</v>
      </c>
      <c r="AM52" s="195" t="str">
        <f>IF(ISNUMBER(#REF!),LN(#REF!),"")</f>
        <v/>
      </c>
      <c r="AN52" s="195" t="str">
        <f>IF(ISNUMBER(#REF!),LN(#REF!),"")</f>
        <v/>
      </c>
      <c r="AO52" s="195" t="str">
        <f>IF(ISNUMBER(#REF!),LN(#REF!),"")</f>
        <v/>
      </c>
      <c r="AP52" s="195" t="str">
        <f>IF(ISNUMBER(#REF!),LN(#REF!),"")</f>
        <v/>
      </c>
      <c r="AQ52" s="195" t="str">
        <f>IF(ISNUMBER(#REF!),LN(#REF!),"")</f>
        <v/>
      </c>
      <c r="AR52" s="195" t="str">
        <f>IF(ISNUMBER(#REF!),LN(#REF!),"")</f>
        <v/>
      </c>
      <c r="AS52" s="195" t="str">
        <f>IF(ISNUMBER(#REF!),LN(#REF!),"")</f>
        <v/>
      </c>
      <c r="AT52" s="195" t="str">
        <f>IF(ISNUMBER(#REF!),LN(#REF!),"")</f>
        <v/>
      </c>
      <c r="AU52" s="195" t="str">
        <f>IF(ISNUMBER(#REF!),LN(#REF!),"")</f>
        <v/>
      </c>
      <c r="AV52" s="195" t="str">
        <f>IF(ISNUMBER(#REF!),LN(#REF!),"")</f>
        <v/>
      </c>
      <c r="AW52" s="195" t="str">
        <f>IF(ISNUMBER(#REF!),LN(#REF!),"")</f>
        <v/>
      </c>
    </row>
    <row r="53" spans="1:49" x14ac:dyDescent="0.2">
      <c r="A53" s="187" t="s">
        <v>67</v>
      </c>
      <c r="B53" s="187" t="s">
        <v>68</v>
      </c>
      <c r="C53" s="290"/>
      <c r="D53" s="290"/>
      <c r="E53" s="294" t="s">
        <v>56</v>
      </c>
      <c r="F53" s="195">
        <v>0</v>
      </c>
      <c r="G53" s="195">
        <v>0</v>
      </c>
      <c r="H53" s="195">
        <v>0</v>
      </c>
      <c r="I53" s="195">
        <v>1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238">
        <v>0</v>
      </c>
      <c r="Q53" s="195">
        <v>9</v>
      </c>
      <c r="R53" s="195">
        <v>6</v>
      </c>
      <c r="S53" s="195">
        <v>20</v>
      </c>
      <c r="T53" s="195">
        <v>63</v>
      </c>
      <c r="U53" s="195">
        <v>65</v>
      </c>
      <c r="V53" s="195">
        <v>43</v>
      </c>
      <c r="W53" s="195">
        <v>24</v>
      </c>
      <c r="X53" s="195">
        <v>58</v>
      </c>
      <c r="Y53" s="195">
        <v>32</v>
      </c>
      <c r="Z53" s="195">
        <v>22</v>
      </c>
      <c r="AA53" s="238">
        <v>24</v>
      </c>
      <c r="AB53" s="292">
        <f t="shared" si="4"/>
        <v>0</v>
      </c>
      <c r="AC53" s="292">
        <f t="shared" si="4"/>
        <v>0</v>
      </c>
      <c r="AD53" s="292">
        <f t="shared" si="4"/>
        <v>0</v>
      </c>
      <c r="AE53" s="292">
        <f t="shared" si="4"/>
        <v>1.5873015873015872E-2</v>
      </c>
      <c r="AF53" s="292">
        <f t="shared" si="4"/>
        <v>0</v>
      </c>
      <c r="AG53" s="292">
        <f t="shared" si="4"/>
        <v>0</v>
      </c>
      <c r="AH53" s="292">
        <f t="shared" si="4"/>
        <v>0</v>
      </c>
      <c r="AI53" s="292">
        <f t="shared" si="4"/>
        <v>0</v>
      </c>
      <c r="AJ53" s="292">
        <f t="shared" si="4"/>
        <v>0</v>
      </c>
      <c r="AK53" s="292">
        <f t="shared" si="4"/>
        <v>0</v>
      </c>
      <c r="AL53" s="293">
        <f t="shared" si="4"/>
        <v>0</v>
      </c>
      <c r="AM53" s="195" t="str">
        <f>IF(ISNUMBER(#REF!),LN(#REF!),"")</f>
        <v/>
      </c>
      <c r="AN53" s="195" t="str">
        <f>IF(ISNUMBER(#REF!),LN(#REF!),"")</f>
        <v/>
      </c>
      <c r="AO53" s="195" t="str">
        <f>IF(ISNUMBER(#REF!),LN(#REF!),"")</f>
        <v/>
      </c>
      <c r="AP53" s="195" t="str">
        <f>IF(ISNUMBER(#REF!),LN(#REF!),"")</f>
        <v/>
      </c>
      <c r="AQ53" s="195" t="str">
        <f>IF(ISNUMBER(#REF!),LN(#REF!),"")</f>
        <v/>
      </c>
      <c r="AR53" s="195" t="str">
        <f>IF(ISNUMBER(#REF!),LN(#REF!),"")</f>
        <v/>
      </c>
      <c r="AS53" s="195" t="str">
        <f>IF(ISNUMBER(#REF!),LN(#REF!),"")</f>
        <v/>
      </c>
      <c r="AT53" s="195" t="str">
        <f>IF(ISNUMBER(#REF!),LN(#REF!),"")</f>
        <v/>
      </c>
      <c r="AU53" s="195" t="str">
        <f>IF(ISNUMBER(#REF!),LN(#REF!),"")</f>
        <v/>
      </c>
      <c r="AV53" s="195" t="str">
        <f>IF(ISNUMBER(#REF!),LN(#REF!),"")</f>
        <v/>
      </c>
      <c r="AW53" s="195" t="str">
        <f>IF(ISNUMBER(#REF!),LN(#REF!),"")</f>
        <v/>
      </c>
    </row>
    <row r="54" spans="1:49" x14ac:dyDescent="0.2">
      <c r="A54" s="187" t="s">
        <v>87</v>
      </c>
      <c r="B54" s="187" t="s">
        <v>3980</v>
      </c>
      <c r="C54" s="290"/>
      <c r="D54" s="290">
        <v>2015</v>
      </c>
      <c r="E54" s="294" t="s">
        <v>56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8</v>
      </c>
      <c r="L54" s="195">
        <v>0</v>
      </c>
      <c r="M54" s="195">
        <v>0</v>
      </c>
      <c r="N54" s="195">
        <v>0</v>
      </c>
      <c r="O54" s="195">
        <v>0</v>
      </c>
      <c r="P54" s="238">
        <v>0</v>
      </c>
      <c r="Q54" s="195">
        <v>13</v>
      </c>
      <c r="R54" s="195">
        <v>1</v>
      </c>
      <c r="S54" s="195">
        <v>94</v>
      </c>
      <c r="T54" s="195">
        <v>135</v>
      </c>
      <c r="U54" s="195">
        <v>194</v>
      </c>
      <c r="V54" s="195">
        <v>189</v>
      </c>
      <c r="W54" s="195">
        <v>0</v>
      </c>
      <c r="X54" s="195">
        <v>0</v>
      </c>
      <c r="Y54" s="195">
        <v>0</v>
      </c>
      <c r="Z54" s="195">
        <v>0</v>
      </c>
      <c r="AA54" s="238">
        <v>0</v>
      </c>
      <c r="AB54" s="292">
        <f t="shared" si="4"/>
        <v>0</v>
      </c>
      <c r="AC54" s="292">
        <f t="shared" si="4"/>
        <v>0</v>
      </c>
      <c r="AD54" s="292">
        <f t="shared" si="4"/>
        <v>0</v>
      </c>
      <c r="AE54" s="292">
        <f t="shared" si="4"/>
        <v>0</v>
      </c>
      <c r="AF54" s="292">
        <f t="shared" si="4"/>
        <v>0</v>
      </c>
      <c r="AG54" s="292">
        <f t="shared" si="4"/>
        <v>4.2328042328042326E-2</v>
      </c>
      <c r="AH54" s="292">
        <f t="shared" si="4"/>
        <v>0</v>
      </c>
      <c r="AI54" s="292">
        <f t="shared" si="4"/>
        <v>0</v>
      </c>
      <c r="AJ54" s="292">
        <f t="shared" si="4"/>
        <v>0</v>
      </c>
      <c r="AK54" s="292">
        <f t="shared" si="4"/>
        <v>0</v>
      </c>
      <c r="AL54" s="293">
        <f t="shared" si="4"/>
        <v>0</v>
      </c>
      <c r="AM54" s="195" t="str">
        <f>IF(ISNUMBER(#REF!),LN(#REF!),"")</f>
        <v/>
      </c>
      <c r="AN54" s="195" t="str">
        <f>IF(ISNUMBER(#REF!),LN(#REF!),"")</f>
        <v/>
      </c>
      <c r="AO54" s="195" t="str">
        <f>IF(ISNUMBER(#REF!),LN(#REF!),"")</f>
        <v/>
      </c>
      <c r="AP54" s="195" t="str">
        <f>IF(ISNUMBER(#REF!),LN(#REF!),"")</f>
        <v/>
      </c>
      <c r="AQ54" s="195" t="str">
        <f>IF(ISNUMBER(#REF!),LN(#REF!),"")</f>
        <v/>
      </c>
      <c r="AR54" s="195" t="str">
        <f>IF(ISNUMBER(#REF!),LN(#REF!),"")</f>
        <v/>
      </c>
      <c r="AS54" s="195" t="str">
        <f>IF(ISNUMBER(#REF!),LN(#REF!),"")</f>
        <v/>
      </c>
      <c r="AT54" s="195" t="str">
        <f>IF(ISNUMBER(#REF!),LN(#REF!),"")</f>
        <v/>
      </c>
      <c r="AU54" s="195" t="str">
        <f>IF(ISNUMBER(#REF!),LN(#REF!),"")</f>
        <v/>
      </c>
      <c r="AV54" s="195" t="str">
        <f>IF(ISNUMBER(#REF!),LN(#REF!),"")</f>
        <v/>
      </c>
      <c r="AW54" s="195" t="str">
        <f>IF(ISNUMBER(#REF!),LN(#REF!),"")</f>
        <v/>
      </c>
    </row>
    <row r="55" spans="1:49" x14ac:dyDescent="0.2">
      <c r="A55" s="187" t="s">
        <v>73</v>
      </c>
      <c r="B55" s="187" t="s">
        <v>74</v>
      </c>
      <c r="C55" s="290"/>
      <c r="D55" s="290"/>
      <c r="E55" s="294" t="s">
        <v>56</v>
      </c>
      <c r="F55" s="195">
        <v>1</v>
      </c>
      <c r="G55" s="195">
        <v>0</v>
      </c>
      <c r="H55" s="195">
        <v>0</v>
      </c>
      <c r="I55" s="195">
        <v>1</v>
      </c>
      <c r="J55" s="195">
        <v>0</v>
      </c>
      <c r="K55" s="195">
        <v>0</v>
      </c>
      <c r="L55" s="195">
        <v>0</v>
      </c>
      <c r="M55" s="195">
        <v>0</v>
      </c>
      <c r="N55" s="195">
        <v>1</v>
      </c>
      <c r="O55" s="195">
        <v>0</v>
      </c>
      <c r="P55" s="238">
        <v>0</v>
      </c>
      <c r="Q55" s="195">
        <v>19</v>
      </c>
      <c r="R55" s="195">
        <v>4</v>
      </c>
      <c r="S55" s="195">
        <v>16</v>
      </c>
      <c r="T55" s="195">
        <v>10</v>
      </c>
      <c r="U55" s="195">
        <v>13</v>
      </c>
      <c r="V55" s="195">
        <v>10</v>
      </c>
      <c r="W55" s="195">
        <v>8</v>
      </c>
      <c r="X55" s="195">
        <v>22</v>
      </c>
      <c r="Y55" s="195">
        <v>20</v>
      </c>
      <c r="Z55" s="195">
        <v>11</v>
      </c>
      <c r="AA55" s="238">
        <v>9</v>
      </c>
      <c r="AB55" s="292">
        <f t="shared" si="4"/>
        <v>5.2631578947368418E-2</v>
      </c>
      <c r="AC55" s="292">
        <f t="shared" si="4"/>
        <v>0</v>
      </c>
      <c r="AD55" s="292">
        <f t="shared" si="4"/>
        <v>0</v>
      </c>
      <c r="AE55" s="292">
        <f t="shared" si="4"/>
        <v>0.1</v>
      </c>
      <c r="AF55" s="292">
        <f t="shared" si="4"/>
        <v>0</v>
      </c>
      <c r="AG55" s="292">
        <f t="shared" si="4"/>
        <v>0</v>
      </c>
      <c r="AH55" s="292">
        <f t="shared" si="4"/>
        <v>0</v>
      </c>
      <c r="AI55" s="292">
        <f t="shared" si="4"/>
        <v>0</v>
      </c>
      <c r="AJ55" s="292">
        <f t="shared" si="4"/>
        <v>0.05</v>
      </c>
      <c r="AK55" s="292">
        <f t="shared" si="4"/>
        <v>0</v>
      </c>
      <c r="AL55" s="293">
        <f t="shared" si="4"/>
        <v>0</v>
      </c>
      <c r="AM55" s="195" t="str">
        <f>IF(ISNUMBER(#REF!),LN(#REF!),"")</f>
        <v/>
      </c>
      <c r="AN55" s="195" t="str">
        <f>IF(ISNUMBER(#REF!),LN(#REF!),"")</f>
        <v/>
      </c>
      <c r="AO55" s="195" t="str">
        <f>IF(ISNUMBER(#REF!),LN(#REF!),"")</f>
        <v/>
      </c>
      <c r="AP55" s="195" t="str">
        <f>IF(ISNUMBER(#REF!),LN(#REF!),"")</f>
        <v/>
      </c>
      <c r="AQ55" s="195" t="str">
        <f>IF(ISNUMBER(#REF!),LN(#REF!),"")</f>
        <v/>
      </c>
      <c r="AR55" s="195" t="str">
        <f>IF(ISNUMBER(#REF!),LN(#REF!),"")</f>
        <v/>
      </c>
      <c r="AS55" s="195" t="str">
        <f>IF(ISNUMBER(#REF!),LN(#REF!),"")</f>
        <v/>
      </c>
      <c r="AT55" s="195" t="str">
        <f>IF(ISNUMBER(#REF!),LN(#REF!),"")</f>
        <v/>
      </c>
      <c r="AU55" s="195" t="str">
        <f>IF(ISNUMBER(#REF!),LN(#REF!),"")</f>
        <v/>
      </c>
      <c r="AV55" s="195" t="str">
        <f>IF(ISNUMBER(#REF!),LN(#REF!),"")</f>
        <v/>
      </c>
      <c r="AW55" s="195" t="str">
        <f>IF(ISNUMBER(#REF!),LN(#REF!),"")</f>
        <v/>
      </c>
    </row>
    <row r="56" spans="1:49" x14ac:dyDescent="0.2">
      <c r="A56" s="187" t="s">
        <v>109</v>
      </c>
      <c r="B56" s="187" t="s">
        <v>3981</v>
      </c>
      <c r="C56" s="290"/>
      <c r="D56" s="290"/>
      <c r="E56" s="294" t="s">
        <v>56</v>
      </c>
      <c r="F56" s="195">
        <v>187</v>
      </c>
      <c r="G56" s="195">
        <v>181</v>
      </c>
      <c r="H56" s="195">
        <v>168</v>
      </c>
      <c r="I56" s="195">
        <v>157</v>
      </c>
      <c r="J56" s="195">
        <v>153</v>
      </c>
      <c r="K56" s="195">
        <v>111</v>
      </c>
      <c r="L56" s="195">
        <v>153</v>
      </c>
      <c r="M56" s="195">
        <v>98</v>
      </c>
      <c r="N56" s="195">
        <v>196</v>
      </c>
      <c r="O56" s="195">
        <v>247</v>
      </c>
      <c r="P56" s="238">
        <v>295</v>
      </c>
      <c r="Q56" s="195">
        <v>1032</v>
      </c>
      <c r="R56" s="195">
        <v>979</v>
      </c>
      <c r="S56" s="195">
        <v>1647</v>
      </c>
      <c r="T56" s="195">
        <v>2020</v>
      </c>
      <c r="U56" s="195">
        <v>2053</v>
      </c>
      <c r="V56" s="195">
        <v>2011</v>
      </c>
      <c r="W56" s="195">
        <v>2103</v>
      </c>
      <c r="X56" s="195">
        <v>1380</v>
      </c>
      <c r="Y56" s="195">
        <v>1628</v>
      </c>
      <c r="Z56" s="195">
        <v>1631</v>
      </c>
      <c r="AA56" s="238">
        <v>1324</v>
      </c>
      <c r="AB56" s="292">
        <f t="shared" si="4"/>
        <v>0.18120155038759689</v>
      </c>
      <c r="AC56" s="292">
        <f t="shared" si="4"/>
        <v>0.18488253319713993</v>
      </c>
      <c r="AD56" s="292">
        <f t="shared" si="4"/>
        <v>0.10200364298724955</v>
      </c>
      <c r="AE56" s="292">
        <f t="shared" si="4"/>
        <v>7.7722772277227722E-2</v>
      </c>
      <c r="AF56" s="292">
        <f t="shared" si="4"/>
        <v>7.4525085241110567E-2</v>
      </c>
      <c r="AG56" s="292">
        <f t="shared" si="4"/>
        <v>5.5196419691695676E-2</v>
      </c>
      <c r="AH56" s="292">
        <f t="shared" si="4"/>
        <v>7.2753209700427965E-2</v>
      </c>
      <c r="AI56" s="292">
        <f t="shared" si="4"/>
        <v>7.101449275362319E-2</v>
      </c>
      <c r="AJ56" s="292">
        <f t="shared" si="4"/>
        <v>0.12039312039312039</v>
      </c>
      <c r="AK56" s="292">
        <f t="shared" si="4"/>
        <v>0.15144083384426732</v>
      </c>
      <c r="AL56" s="293">
        <f t="shared" si="4"/>
        <v>0.22280966767371602</v>
      </c>
      <c r="AM56" s="195" t="str">
        <f>IF(ISNUMBER(#REF!),LN(#REF!),"")</f>
        <v/>
      </c>
      <c r="AN56" s="195" t="str">
        <f>IF(ISNUMBER(#REF!),LN(#REF!),"")</f>
        <v/>
      </c>
      <c r="AO56" s="195" t="str">
        <f>IF(ISNUMBER(#REF!),LN(#REF!),"")</f>
        <v/>
      </c>
      <c r="AP56" s="195" t="str">
        <f>IF(ISNUMBER(#REF!),LN(#REF!),"")</f>
        <v/>
      </c>
      <c r="AQ56" s="195" t="str">
        <f>IF(ISNUMBER(#REF!),LN(#REF!),"")</f>
        <v/>
      </c>
      <c r="AR56" s="195" t="str">
        <f>IF(ISNUMBER(#REF!),LN(#REF!),"")</f>
        <v/>
      </c>
      <c r="AS56" s="195" t="str">
        <f>IF(ISNUMBER(#REF!),LN(#REF!),"")</f>
        <v/>
      </c>
      <c r="AT56" s="195" t="str">
        <f>IF(ISNUMBER(#REF!),LN(#REF!),"")</f>
        <v/>
      </c>
      <c r="AU56" s="195" t="str">
        <f>IF(ISNUMBER(#REF!),LN(#REF!),"")</f>
        <v/>
      </c>
      <c r="AV56" s="195" t="str">
        <f>IF(ISNUMBER(#REF!),LN(#REF!),"")</f>
        <v/>
      </c>
      <c r="AW56" s="195" t="str">
        <f>IF(ISNUMBER(#REF!),LN(#REF!),"")</f>
        <v/>
      </c>
    </row>
    <row r="57" spans="1:49" x14ac:dyDescent="0.2">
      <c r="A57" s="187" t="s">
        <v>383</v>
      </c>
      <c r="B57" s="187" t="s">
        <v>3982</v>
      </c>
      <c r="C57" s="290"/>
      <c r="D57" s="290">
        <v>2015</v>
      </c>
      <c r="E57" s="294" t="s">
        <v>56</v>
      </c>
      <c r="F57" s="195">
        <v>0</v>
      </c>
      <c r="G57" s="195">
        <v>2</v>
      </c>
      <c r="H57" s="195">
        <v>1</v>
      </c>
      <c r="I57" s="195">
        <v>3</v>
      </c>
      <c r="J57" s="195">
        <v>0</v>
      </c>
      <c r="K57" s="195">
        <v>5</v>
      </c>
      <c r="L57" s="195">
        <v>0</v>
      </c>
      <c r="M57" s="195">
        <v>0</v>
      </c>
      <c r="N57" s="195">
        <v>3</v>
      </c>
      <c r="O57" s="195">
        <v>0</v>
      </c>
      <c r="P57" s="238">
        <v>0</v>
      </c>
      <c r="Q57" s="195">
        <v>0</v>
      </c>
      <c r="R57" s="195">
        <v>25</v>
      </c>
      <c r="S57" s="195">
        <v>96</v>
      </c>
      <c r="T57" s="195">
        <v>151</v>
      </c>
      <c r="U57" s="195">
        <v>64</v>
      </c>
      <c r="V57" s="195">
        <v>33</v>
      </c>
      <c r="W57" s="195">
        <v>29</v>
      </c>
      <c r="X57" s="195">
        <v>27</v>
      </c>
      <c r="Y57" s="195">
        <v>5</v>
      </c>
      <c r="Z57" s="195">
        <v>0</v>
      </c>
      <c r="AA57" s="238">
        <v>0</v>
      </c>
      <c r="AB57" s="292">
        <f t="shared" si="4"/>
        <v>0</v>
      </c>
      <c r="AC57" s="292">
        <f t="shared" si="4"/>
        <v>0.08</v>
      </c>
      <c r="AD57" s="292">
        <f t="shared" si="4"/>
        <v>1.0416666666666666E-2</v>
      </c>
      <c r="AE57" s="292">
        <f t="shared" si="4"/>
        <v>1.9867549668874173E-2</v>
      </c>
      <c r="AF57" s="292">
        <f t="shared" si="4"/>
        <v>0</v>
      </c>
      <c r="AG57" s="292">
        <f t="shared" si="4"/>
        <v>0.15151515151515152</v>
      </c>
      <c r="AH57" s="292">
        <f t="shared" si="4"/>
        <v>0</v>
      </c>
      <c r="AI57" s="292">
        <f t="shared" si="4"/>
        <v>0</v>
      </c>
      <c r="AJ57" s="292">
        <f t="shared" si="4"/>
        <v>0.6</v>
      </c>
      <c r="AK57" s="292">
        <f t="shared" si="4"/>
        <v>0</v>
      </c>
      <c r="AL57" s="293">
        <f t="shared" si="4"/>
        <v>0</v>
      </c>
      <c r="AM57" s="195" t="str">
        <f>IF(ISNUMBER(#REF!),LN(#REF!),"")</f>
        <v/>
      </c>
      <c r="AN57" s="195" t="str">
        <f>IF(ISNUMBER(#REF!),LN(#REF!),"")</f>
        <v/>
      </c>
      <c r="AO57" s="195" t="str">
        <f>IF(ISNUMBER(#REF!),LN(#REF!),"")</f>
        <v/>
      </c>
      <c r="AP57" s="195" t="str">
        <f>IF(ISNUMBER(#REF!),LN(#REF!),"")</f>
        <v/>
      </c>
      <c r="AQ57" s="195" t="str">
        <f>IF(ISNUMBER(#REF!),LN(#REF!),"")</f>
        <v/>
      </c>
      <c r="AR57" s="195" t="str">
        <f>IF(ISNUMBER(#REF!),LN(#REF!),"")</f>
        <v/>
      </c>
      <c r="AS57" s="195" t="str">
        <f>IF(ISNUMBER(#REF!),LN(#REF!),"")</f>
        <v/>
      </c>
      <c r="AT57" s="195" t="str">
        <f>IF(ISNUMBER(#REF!),LN(#REF!),"")</f>
        <v/>
      </c>
      <c r="AU57" s="195" t="str">
        <f>IF(ISNUMBER(#REF!),LN(#REF!),"")</f>
        <v/>
      </c>
      <c r="AV57" s="195" t="str">
        <f>IF(ISNUMBER(#REF!),LN(#REF!),"")</f>
        <v/>
      </c>
      <c r="AW57" s="195" t="str">
        <f>IF(ISNUMBER(#REF!),LN(#REF!),"")</f>
        <v/>
      </c>
    </row>
    <row r="58" spans="1:49" x14ac:dyDescent="0.2">
      <c r="A58" s="187" t="s">
        <v>115</v>
      </c>
      <c r="B58" s="187" t="s">
        <v>116</v>
      </c>
      <c r="C58" s="290"/>
      <c r="D58" s="290"/>
      <c r="E58" s="294" t="s">
        <v>56</v>
      </c>
      <c r="F58" s="195">
        <v>5</v>
      </c>
      <c r="G58" s="195">
        <v>2</v>
      </c>
      <c r="H58" s="195">
        <v>4</v>
      </c>
      <c r="I58" s="195">
        <v>3</v>
      </c>
      <c r="J58" s="195">
        <v>4</v>
      </c>
      <c r="K58" s="195">
        <v>3</v>
      </c>
      <c r="L58" s="195">
        <v>1</v>
      </c>
      <c r="M58" s="195">
        <v>0</v>
      </c>
      <c r="N58" s="195">
        <v>4</v>
      </c>
      <c r="O58" s="195">
        <v>2</v>
      </c>
      <c r="P58" s="238">
        <v>0</v>
      </c>
      <c r="Q58" s="195">
        <v>128</v>
      </c>
      <c r="R58" s="195">
        <v>165</v>
      </c>
      <c r="S58" s="195">
        <v>216</v>
      </c>
      <c r="T58" s="195">
        <v>330</v>
      </c>
      <c r="U58" s="195">
        <v>190</v>
      </c>
      <c r="V58" s="195">
        <v>95</v>
      </c>
      <c r="W58" s="195">
        <v>50</v>
      </c>
      <c r="X58" s="195">
        <v>58</v>
      </c>
      <c r="Y58" s="195">
        <v>71</v>
      </c>
      <c r="Z58" s="195">
        <v>45</v>
      </c>
      <c r="AA58" s="238">
        <v>67</v>
      </c>
      <c r="AB58" s="292">
        <f t="shared" si="4"/>
        <v>3.90625E-2</v>
      </c>
      <c r="AC58" s="292">
        <f t="shared" si="4"/>
        <v>1.2121212121212121E-2</v>
      </c>
      <c r="AD58" s="292">
        <f t="shared" si="4"/>
        <v>1.8518518518518517E-2</v>
      </c>
      <c r="AE58" s="292">
        <f t="shared" si="4"/>
        <v>9.0909090909090905E-3</v>
      </c>
      <c r="AF58" s="292">
        <f t="shared" si="4"/>
        <v>2.1052631578947368E-2</v>
      </c>
      <c r="AG58" s="292">
        <f t="shared" si="4"/>
        <v>3.1578947368421054E-2</v>
      </c>
      <c r="AH58" s="292">
        <f t="shared" si="4"/>
        <v>0.02</v>
      </c>
      <c r="AI58" s="292">
        <f t="shared" si="4"/>
        <v>0</v>
      </c>
      <c r="AJ58" s="292">
        <f t="shared" si="4"/>
        <v>5.6338028169014086E-2</v>
      </c>
      <c r="AK58" s="292">
        <f t="shared" si="4"/>
        <v>4.4444444444444446E-2</v>
      </c>
      <c r="AL58" s="293">
        <f t="shared" si="4"/>
        <v>0</v>
      </c>
      <c r="AM58" s="195" t="str">
        <f>IF(ISNUMBER(#REF!),LN(#REF!),"")</f>
        <v/>
      </c>
      <c r="AN58" s="195" t="str">
        <f>IF(ISNUMBER(#REF!),LN(#REF!),"")</f>
        <v/>
      </c>
      <c r="AO58" s="195" t="str">
        <f>IF(ISNUMBER(#REF!),LN(#REF!),"")</f>
        <v/>
      </c>
      <c r="AP58" s="195" t="str">
        <f>IF(ISNUMBER(#REF!),LN(#REF!),"")</f>
        <v/>
      </c>
      <c r="AQ58" s="195" t="str">
        <f>IF(ISNUMBER(#REF!),LN(#REF!),"")</f>
        <v/>
      </c>
      <c r="AR58" s="195" t="str">
        <f>IF(ISNUMBER(#REF!),LN(#REF!),"")</f>
        <v/>
      </c>
      <c r="AS58" s="195" t="str">
        <f>IF(ISNUMBER(#REF!),LN(#REF!),"")</f>
        <v/>
      </c>
      <c r="AT58" s="195" t="str">
        <f>IF(ISNUMBER(#REF!),LN(#REF!),"")</f>
        <v/>
      </c>
      <c r="AU58" s="195" t="str">
        <f>IF(ISNUMBER(#REF!),LN(#REF!),"")</f>
        <v/>
      </c>
      <c r="AV58" s="195" t="str">
        <f>IF(ISNUMBER(#REF!),LN(#REF!),"")</f>
        <v/>
      </c>
      <c r="AW58" s="195" t="str">
        <f>IF(ISNUMBER(#REF!),LN(#REF!),"")</f>
        <v/>
      </c>
    </row>
    <row r="59" spans="1:49" x14ac:dyDescent="0.2">
      <c r="A59" s="187" t="s">
        <v>381</v>
      </c>
      <c r="B59" s="187" t="s">
        <v>3983</v>
      </c>
      <c r="C59" s="290">
        <v>2011</v>
      </c>
      <c r="D59" s="290">
        <v>2020</v>
      </c>
      <c r="E59" s="294" t="s">
        <v>56</v>
      </c>
      <c r="F59" s="195">
        <v>0</v>
      </c>
      <c r="G59" s="195">
        <v>0</v>
      </c>
      <c r="H59" s="195">
        <v>0</v>
      </c>
      <c r="I59" s="195">
        <v>2</v>
      </c>
      <c r="J59" s="195">
        <v>2</v>
      </c>
      <c r="K59" s="195">
        <v>2</v>
      </c>
      <c r="L59" s="195">
        <v>1</v>
      </c>
      <c r="M59" s="195">
        <v>0</v>
      </c>
      <c r="N59" s="195">
        <v>1</v>
      </c>
      <c r="O59" s="195">
        <v>11</v>
      </c>
      <c r="P59" s="238">
        <v>20</v>
      </c>
      <c r="Q59" s="195">
        <v>1</v>
      </c>
      <c r="R59" s="195">
        <v>10</v>
      </c>
      <c r="S59" s="195">
        <v>70</v>
      </c>
      <c r="T59" s="195">
        <v>220</v>
      </c>
      <c r="U59" s="195">
        <v>166</v>
      </c>
      <c r="V59" s="195">
        <v>121</v>
      </c>
      <c r="W59" s="195">
        <v>71</v>
      </c>
      <c r="X59" s="195">
        <v>80</v>
      </c>
      <c r="Y59" s="195">
        <v>89</v>
      </c>
      <c r="Z59" s="195">
        <v>85</v>
      </c>
      <c r="AA59" s="238">
        <v>95</v>
      </c>
      <c r="AB59" s="292">
        <f t="shared" si="4"/>
        <v>0</v>
      </c>
      <c r="AC59" s="292">
        <f t="shared" si="4"/>
        <v>0</v>
      </c>
      <c r="AD59" s="292">
        <f t="shared" si="4"/>
        <v>0</v>
      </c>
      <c r="AE59" s="292">
        <f t="shared" si="4"/>
        <v>9.0909090909090905E-3</v>
      </c>
      <c r="AF59" s="292">
        <f t="shared" si="4"/>
        <v>1.2048192771084338E-2</v>
      </c>
      <c r="AG59" s="292">
        <f t="shared" si="4"/>
        <v>1.6528925619834711E-2</v>
      </c>
      <c r="AH59" s="292">
        <f t="shared" si="4"/>
        <v>1.4084507042253521E-2</v>
      </c>
      <c r="AI59" s="292">
        <f t="shared" si="4"/>
        <v>0</v>
      </c>
      <c r="AJ59" s="292">
        <f t="shared" si="4"/>
        <v>1.1235955056179775E-2</v>
      </c>
      <c r="AK59" s="292">
        <f t="shared" si="4"/>
        <v>0.12941176470588237</v>
      </c>
      <c r="AL59" s="293">
        <f t="shared" si="4"/>
        <v>0.21052631578947367</v>
      </c>
      <c r="AM59" s="195" t="str">
        <f>IF(ISNUMBER(#REF!),LN(#REF!),"")</f>
        <v/>
      </c>
      <c r="AN59" s="195" t="str">
        <f>IF(ISNUMBER(#REF!),LN(#REF!),"")</f>
        <v/>
      </c>
      <c r="AO59" s="195" t="str">
        <f>IF(ISNUMBER(#REF!),LN(#REF!),"")</f>
        <v/>
      </c>
      <c r="AP59" s="195" t="str">
        <f>IF(ISNUMBER(#REF!),LN(#REF!),"")</f>
        <v/>
      </c>
      <c r="AQ59" s="195" t="str">
        <f>IF(ISNUMBER(#REF!),LN(#REF!),"")</f>
        <v/>
      </c>
      <c r="AR59" s="195" t="str">
        <f>IF(ISNUMBER(#REF!),LN(#REF!),"")</f>
        <v/>
      </c>
      <c r="AS59" s="195" t="str">
        <f>IF(ISNUMBER(#REF!),LN(#REF!),"")</f>
        <v/>
      </c>
      <c r="AT59" s="195" t="str">
        <f>IF(ISNUMBER(#REF!),LN(#REF!),"")</f>
        <v/>
      </c>
      <c r="AU59" s="195" t="str">
        <f>IF(ISNUMBER(#REF!),LN(#REF!),"")</f>
        <v/>
      </c>
      <c r="AV59" s="195" t="str">
        <f>IF(ISNUMBER(#REF!),LN(#REF!),"")</f>
        <v/>
      </c>
      <c r="AW59" s="195" t="str">
        <f>IF(ISNUMBER(#REF!),LN(#REF!),"")</f>
        <v/>
      </c>
    </row>
    <row r="60" spans="1:49" x14ac:dyDescent="0.2">
      <c r="A60" s="187" t="s">
        <v>95</v>
      </c>
      <c r="B60" s="187" t="s">
        <v>96</v>
      </c>
      <c r="C60" s="290"/>
      <c r="D60" s="290"/>
      <c r="E60" s="294" t="s">
        <v>56</v>
      </c>
      <c r="F60" s="195">
        <v>0</v>
      </c>
      <c r="G60" s="195">
        <v>1</v>
      </c>
      <c r="H60" s="195">
        <v>0</v>
      </c>
      <c r="I60" s="195">
        <v>0</v>
      </c>
      <c r="J60" s="195">
        <v>0</v>
      </c>
      <c r="K60" s="195">
        <v>2</v>
      </c>
      <c r="L60" s="195">
        <v>3</v>
      </c>
      <c r="M60" s="195">
        <v>0</v>
      </c>
      <c r="N60" s="195">
        <v>0</v>
      </c>
      <c r="O60" s="195">
        <v>2</v>
      </c>
      <c r="P60" s="238">
        <v>8</v>
      </c>
      <c r="Q60" s="195">
        <v>122</v>
      </c>
      <c r="R60" s="195">
        <v>25</v>
      </c>
      <c r="S60" s="195">
        <v>122</v>
      </c>
      <c r="T60" s="195">
        <v>176</v>
      </c>
      <c r="U60" s="195">
        <v>127</v>
      </c>
      <c r="V60" s="195">
        <v>148</v>
      </c>
      <c r="W60" s="195">
        <v>179</v>
      </c>
      <c r="X60" s="195">
        <v>91</v>
      </c>
      <c r="Y60" s="195">
        <v>124</v>
      </c>
      <c r="Z60" s="195">
        <v>89</v>
      </c>
      <c r="AA60" s="238">
        <v>72</v>
      </c>
      <c r="AB60" s="292">
        <f t="shared" si="4"/>
        <v>0</v>
      </c>
      <c r="AC60" s="292">
        <f t="shared" si="4"/>
        <v>0.04</v>
      </c>
      <c r="AD60" s="292">
        <f t="shared" si="4"/>
        <v>0</v>
      </c>
      <c r="AE60" s="292">
        <f t="shared" si="4"/>
        <v>0</v>
      </c>
      <c r="AF60" s="292">
        <f t="shared" si="4"/>
        <v>0</v>
      </c>
      <c r="AG60" s="292">
        <f t="shared" si="4"/>
        <v>1.3513513513513514E-2</v>
      </c>
      <c r="AH60" s="292">
        <f t="shared" si="4"/>
        <v>1.6759776536312849E-2</v>
      </c>
      <c r="AI60" s="292">
        <f t="shared" si="4"/>
        <v>0</v>
      </c>
      <c r="AJ60" s="292">
        <f t="shared" si="4"/>
        <v>0</v>
      </c>
      <c r="AK60" s="292">
        <f t="shared" si="4"/>
        <v>2.247191011235955E-2</v>
      </c>
      <c r="AL60" s="293">
        <f t="shared" si="4"/>
        <v>0.1111111111111111</v>
      </c>
      <c r="AM60" s="195" t="str">
        <f>IF(ISNUMBER(#REF!),LN(#REF!),"")</f>
        <v/>
      </c>
      <c r="AN60" s="195" t="str">
        <f>IF(ISNUMBER(#REF!),LN(#REF!),"")</f>
        <v/>
      </c>
      <c r="AO60" s="195" t="str">
        <f>IF(ISNUMBER(#REF!),LN(#REF!),"")</f>
        <v/>
      </c>
      <c r="AP60" s="195" t="str">
        <f>IF(ISNUMBER(#REF!),LN(#REF!),"")</f>
        <v/>
      </c>
      <c r="AQ60" s="195" t="str">
        <f>IF(ISNUMBER(#REF!),LN(#REF!),"")</f>
        <v/>
      </c>
      <c r="AR60" s="195" t="str">
        <f>IF(ISNUMBER(#REF!),LN(#REF!),"")</f>
        <v/>
      </c>
      <c r="AS60" s="195" t="str">
        <f>IF(ISNUMBER(#REF!),LN(#REF!),"")</f>
        <v/>
      </c>
      <c r="AT60" s="195" t="str">
        <f>IF(ISNUMBER(#REF!),LN(#REF!),"")</f>
        <v/>
      </c>
      <c r="AU60" s="195" t="str">
        <f>IF(ISNUMBER(#REF!),LN(#REF!),"")</f>
        <v/>
      </c>
      <c r="AV60" s="195" t="str">
        <f>IF(ISNUMBER(#REF!),LN(#REF!),"")</f>
        <v/>
      </c>
      <c r="AW60" s="195" t="str">
        <f>IF(ISNUMBER(#REF!),LN(#REF!),"")</f>
        <v/>
      </c>
    </row>
    <row r="61" spans="1:49" x14ac:dyDescent="0.2">
      <c r="A61" s="187" t="s">
        <v>387</v>
      </c>
      <c r="B61" s="187" t="s">
        <v>388</v>
      </c>
      <c r="C61" s="290"/>
      <c r="D61" s="290">
        <v>2019</v>
      </c>
      <c r="E61" s="294" t="s">
        <v>56</v>
      </c>
      <c r="F61" s="195">
        <v>1</v>
      </c>
      <c r="G61" s="195">
        <v>0</v>
      </c>
      <c r="H61" s="195">
        <v>0</v>
      </c>
      <c r="I61" s="195">
        <v>1</v>
      </c>
      <c r="J61" s="195">
        <v>0</v>
      </c>
      <c r="K61" s="195">
        <v>1</v>
      </c>
      <c r="L61" s="195">
        <v>0</v>
      </c>
      <c r="M61" s="195">
        <v>0</v>
      </c>
      <c r="N61" s="195">
        <v>1</v>
      </c>
      <c r="O61" s="195">
        <v>0</v>
      </c>
      <c r="P61" s="238">
        <v>0</v>
      </c>
      <c r="Q61" s="195">
        <v>9</v>
      </c>
      <c r="R61" s="195">
        <v>3</v>
      </c>
      <c r="S61" s="195">
        <v>35</v>
      </c>
      <c r="T61" s="195">
        <v>107</v>
      </c>
      <c r="U61" s="195">
        <v>59</v>
      </c>
      <c r="V61" s="195">
        <v>87</v>
      </c>
      <c r="W61" s="195">
        <v>44</v>
      </c>
      <c r="X61" s="195">
        <v>86</v>
      </c>
      <c r="Y61" s="195">
        <v>81</v>
      </c>
      <c r="Z61" s="195">
        <v>58</v>
      </c>
      <c r="AA61" s="238">
        <v>0</v>
      </c>
      <c r="AB61" s="292">
        <f t="shared" si="4"/>
        <v>0.1111111111111111</v>
      </c>
      <c r="AC61" s="292">
        <f t="shared" si="4"/>
        <v>0</v>
      </c>
      <c r="AD61" s="292">
        <f t="shared" si="4"/>
        <v>0</v>
      </c>
      <c r="AE61" s="292">
        <f t="shared" si="4"/>
        <v>9.3457943925233638E-3</v>
      </c>
      <c r="AF61" s="292">
        <f t="shared" si="4"/>
        <v>0</v>
      </c>
      <c r="AG61" s="292">
        <f t="shared" si="4"/>
        <v>1.1494252873563218E-2</v>
      </c>
      <c r="AH61" s="292">
        <f t="shared" si="4"/>
        <v>0</v>
      </c>
      <c r="AI61" s="292">
        <f t="shared" si="4"/>
        <v>0</v>
      </c>
      <c r="AJ61" s="292">
        <f t="shared" si="4"/>
        <v>1.2345679012345678E-2</v>
      </c>
      <c r="AK61" s="292">
        <f t="shared" si="4"/>
        <v>0</v>
      </c>
      <c r="AL61" s="293">
        <f t="shared" si="4"/>
        <v>0</v>
      </c>
      <c r="AM61" s="195" t="str">
        <f>IF(ISNUMBER(#REF!),LN(#REF!),"")</f>
        <v/>
      </c>
      <c r="AN61" s="195" t="str">
        <f>IF(ISNUMBER(#REF!),LN(#REF!),"")</f>
        <v/>
      </c>
      <c r="AO61" s="195" t="str">
        <f>IF(ISNUMBER(#REF!),LN(#REF!),"")</f>
        <v/>
      </c>
      <c r="AP61" s="195" t="str">
        <f>IF(ISNUMBER(#REF!),LN(#REF!),"")</f>
        <v/>
      </c>
      <c r="AQ61" s="195" t="str">
        <f>IF(ISNUMBER(#REF!),LN(#REF!),"")</f>
        <v/>
      </c>
      <c r="AR61" s="195" t="str">
        <f>IF(ISNUMBER(#REF!),LN(#REF!),"")</f>
        <v/>
      </c>
      <c r="AS61" s="195" t="str">
        <f>IF(ISNUMBER(#REF!),LN(#REF!),"")</f>
        <v/>
      </c>
      <c r="AT61" s="195" t="str">
        <f>IF(ISNUMBER(#REF!),LN(#REF!),"")</f>
        <v/>
      </c>
      <c r="AU61" s="195" t="str">
        <f>IF(ISNUMBER(#REF!),LN(#REF!),"")</f>
        <v/>
      </c>
      <c r="AV61" s="195" t="str">
        <f>IF(ISNUMBER(#REF!),LN(#REF!),"")</f>
        <v/>
      </c>
      <c r="AW61" s="195" t="str">
        <f>IF(ISNUMBER(#REF!),LN(#REF!),"")</f>
        <v/>
      </c>
    </row>
    <row r="62" spans="1:49" x14ac:dyDescent="0.2">
      <c r="A62" s="187" t="s">
        <v>123</v>
      </c>
      <c r="B62" s="187" t="s">
        <v>124</v>
      </c>
      <c r="C62" s="290"/>
      <c r="D62" s="290"/>
      <c r="E62" s="294" t="s">
        <v>56</v>
      </c>
      <c r="F62" s="195">
        <v>0</v>
      </c>
      <c r="G62" s="195">
        <v>0</v>
      </c>
      <c r="H62" s="195">
        <v>0</v>
      </c>
      <c r="I62" s="195">
        <v>1</v>
      </c>
      <c r="J62" s="195">
        <v>0</v>
      </c>
      <c r="K62" s="195">
        <v>0</v>
      </c>
      <c r="L62" s="195">
        <v>1</v>
      </c>
      <c r="M62" s="195">
        <v>2</v>
      </c>
      <c r="N62" s="195">
        <v>3</v>
      </c>
      <c r="O62" s="195">
        <v>0</v>
      </c>
      <c r="P62" s="238">
        <v>0</v>
      </c>
      <c r="Q62" s="195">
        <v>26</v>
      </c>
      <c r="R62" s="195">
        <v>14</v>
      </c>
      <c r="S62" s="195">
        <v>24</v>
      </c>
      <c r="T62" s="195">
        <v>12</v>
      </c>
      <c r="U62" s="195">
        <v>19</v>
      </c>
      <c r="V62" s="195">
        <v>16</v>
      </c>
      <c r="W62" s="195">
        <v>20</v>
      </c>
      <c r="X62" s="195">
        <v>29</v>
      </c>
      <c r="Y62" s="195">
        <v>42</v>
      </c>
      <c r="Z62" s="195">
        <v>27</v>
      </c>
      <c r="AA62" s="238">
        <v>33</v>
      </c>
      <c r="AB62" s="292">
        <f t="shared" si="4"/>
        <v>0</v>
      </c>
      <c r="AC62" s="292">
        <f t="shared" si="4"/>
        <v>0</v>
      </c>
      <c r="AD62" s="292">
        <f t="shared" si="4"/>
        <v>0</v>
      </c>
      <c r="AE62" s="292">
        <f t="shared" si="4"/>
        <v>8.3333333333333329E-2</v>
      </c>
      <c r="AF62" s="292">
        <f t="shared" si="4"/>
        <v>0</v>
      </c>
      <c r="AG62" s="292">
        <f t="shared" si="4"/>
        <v>0</v>
      </c>
      <c r="AH62" s="292">
        <f t="shared" si="4"/>
        <v>0.05</v>
      </c>
      <c r="AI62" s="292">
        <f t="shared" si="4"/>
        <v>6.8965517241379309E-2</v>
      </c>
      <c r="AJ62" s="292">
        <f t="shared" si="4"/>
        <v>7.1428571428571425E-2</v>
      </c>
      <c r="AK62" s="292">
        <f t="shared" si="4"/>
        <v>0</v>
      </c>
      <c r="AL62" s="293">
        <f t="shared" si="4"/>
        <v>0</v>
      </c>
      <c r="AM62" s="195" t="str">
        <f>IF(ISNUMBER(#REF!),LN(#REF!),"")</f>
        <v/>
      </c>
      <c r="AN62" s="195" t="str">
        <f>IF(ISNUMBER(#REF!),LN(#REF!),"")</f>
        <v/>
      </c>
      <c r="AO62" s="195" t="str">
        <f>IF(ISNUMBER(#REF!),LN(#REF!),"")</f>
        <v/>
      </c>
      <c r="AP62" s="195" t="str">
        <f>IF(ISNUMBER(#REF!),LN(#REF!),"")</f>
        <v/>
      </c>
      <c r="AQ62" s="195" t="str">
        <f>IF(ISNUMBER(#REF!),LN(#REF!),"")</f>
        <v/>
      </c>
      <c r="AR62" s="195" t="str">
        <f>IF(ISNUMBER(#REF!),LN(#REF!),"")</f>
        <v/>
      </c>
      <c r="AS62" s="195" t="str">
        <f>IF(ISNUMBER(#REF!),LN(#REF!),"")</f>
        <v/>
      </c>
      <c r="AT62" s="195" t="str">
        <f>IF(ISNUMBER(#REF!),LN(#REF!),"")</f>
        <v/>
      </c>
      <c r="AU62" s="195" t="str">
        <f>IF(ISNUMBER(#REF!),LN(#REF!),"")</f>
        <v/>
      </c>
      <c r="AV62" s="195" t="str">
        <f>IF(ISNUMBER(#REF!),LN(#REF!),"")</f>
        <v/>
      </c>
      <c r="AW62" s="195" t="str">
        <f>IF(ISNUMBER(#REF!),LN(#REF!),"")</f>
        <v/>
      </c>
    </row>
    <row r="63" spans="1:49" x14ac:dyDescent="0.2">
      <c r="A63" s="187" t="s">
        <v>71</v>
      </c>
      <c r="B63" s="187" t="s">
        <v>72</v>
      </c>
      <c r="C63" s="290"/>
      <c r="D63" s="290">
        <v>2014</v>
      </c>
      <c r="E63" s="294" t="s">
        <v>56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238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292">
        <f t="shared" si="4"/>
        <v>0</v>
      </c>
      <c r="AC63" s="292">
        <f t="shared" si="4"/>
        <v>0</v>
      </c>
      <c r="AD63" s="292">
        <f t="shared" si="4"/>
        <v>0</v>
      </c>
      <c r="AE63" s="292">
        <f t="shared" si="4"/>
        <v>0</v>
      </c>
      <c r="AF63" s="292">
        <f t="shared" si="4"/>
        <v>0</v>
      </c>
      <c r="AG63" s="292">
        <f t="shared" si="4"/>
        <v>0</v>
      </c>
      <c r="AH63" s="292">
        <f t="shared" si="4"/>
        <v>0</v>
      </c>
      <c r="AI63" s="292">
        <f t="shared" si="4"/>
        <v>0</v>
      </c>
      <c r="AJ63" s="292">
        <f t="shared" si="4"/>
        <v>0</v>
      </c>
      <c r="AK63" s="292">
        <f t="shared" si="4"/>
        <v>0</v>
      </c>
      <c r="AL63" s="293">
        <f t="shared" si="4"/>
        <v>0</v>
      </c>
      <c r="AM63" s="195" t="str">
        <f>IF(ISNUMBER(#REF!),LN(#REF!),"")</f>
        <v/>
      </c>
      <c r="AN63" s="195" t="str">
        <f>IF(ISNUMBER(#REF!),LN(#REF!),"")</f>
        <v/>
      </c>
      <c r="AO63" s="195" t="str">
        <f>IF(ISNUMBER(#REF!),LN(#REF!),"")</f>
        <v/>
      </c>
      <c r="AP63" s="195" t="str">
        <f>IF(ISNUMBER(#REF!),LN(#REF!),"")</f>
        <v/>
      </c>
      <c r="AQ63" s="195" t="str">
        <f>IF(ISNUMBER(#REF!),LN(#REF!),"")</f>
        <v/>
      </c>
      <c r="AR63" s="195" t="str">
        <f>IF(ISNUMBER(#REF!),LN(#REF!),"")</f>
        <v/>
      </c>
      <c r="AS63" s="195" t="str">
        <f>IF(ISNUMBER(#REF!),LN(#REF!),"")</f>
        <v/>
      </c>
      <c r="AT63" s="195" t="str">
        <f>IF(ISNUMBER(#REF!),LN(#REF!),"")</f>
        <v/>
      </c>
      <c r="AU63" s="195" t="str">
        <f>IF(ISNUMBER(#REF!),LN(#REF!),"")</f>
        <v/>
      </c>
      <c r="AV63" s="195" t="str">
        <f>IF(ISNUMBER(#REF!),LN(#REF!),"")</f>
        <v/>
      </c>
      <c r="AW63" s="195" t="str">
        <f>IF(ISNUMBER(#REF!),LN(#REF!),"")</f>
        <v/>
      </c>
    </row>
    <row r="64" spans="1:49" x14ac:dyDescent="0.2">
      <c r="A64" s="187" t="s">
        <v>127</v>
      </c>
      <c r="B64" s="187" t="s">
        <v>3986</v>
      </c>
      <c r="C64" s="290">
        <v>2014</v>
      </c>
      <c r="D64" s="290"/>
      <c r="E64" s="294" t="s">
        <v>56</v>
      </c>
      <c r="F64" s="195">
        <v>32</v>
      </c>
      <c r="G64" s="195">
        <v>27</v>
      </c>
      <c r="H64" s="195">
        <v>23</v>
      </c>
      <c r="I64" s="195">
        <v>16</v>
      </c>
      <c r="J64" s="195">
        <v>13</v>
      </c>
      <c r="K64" s="195">
        <v>8</v>
      </c>
      <c r="L64" s="195">
        <v>9</v>
      </c>
      <c r="M64" s="195">
        <v>8</v>
      </c>
      <c r="N64" s="195">
        <v>5</v>
      </c>
      <c r="O64" s="195">
        <v>13</v>
      </c>
      <c r="P64" s="238">
        <v>37</v>
      </c>
      <c r="Q64" s="195">
        <v>618</v>
      </c>
      <c r="R64" s="195">
        <v>308</v>
      </c>
      <c r="S64" s="195">
        <v>691</v>
      </c>
      <c r="T64" s="195">
        <v>821</v>
      </c>
      <c r="U64" s="195">
        <v>535</v>
      </c>
      <c r="V64" s="195">
        <v>369</v>
      </c>
      <c r="W64" s="195">
        <v>302</v>
      </c>
      <c r="X64" s="195">
        <v>258</v>
      </c>
      <c r="Y64" s="195">
        <v>247</v>
      </c>
      <c r="Z64" s="195">
        <v>230</v>
      </c>
      <c r="AA64" s="238">
        <v>267</v>
      </c>
      <c r="AB64" s="292">
        <f t="shared" si="4"/>
        <v>5.1779935275080909E-2</v>
      </c>
      <c r="AC64" s="292">
        <f t="shared" si="4"/>
        <v>8.7662337662337664E-2</v>
      </c>
      <c r="AD64" s="292">
        <f t="shared" si="4"/>
        <v>3.3285094066570188E-2</v>
      </c>
      <c r="AE64" s="292">
        <f t="shared" si="4"/>
        <v>1.9488428745432398E-2</v>
      </c>
      <c r="AF64" s="292">
        <f t="shared" si="4"/>
        <v>2.4299065420560748E-2</v>
      </c>
      <c r="AG64" s="292">
        <f t="shared" si="4"/>
        <v>2.1680216802168022E-2</v>
      </c>
      <c r="AH64" s="292">
        <f t="shared" si="4"/>
        <v>2.9801324503311258E-2</v>
      </c>
      <c r="AI64" s="292">
        <f t="shared" si="4"/>
        <v>3.1007751937984496E-2</v>
      </c>
      <c r="AJ64" s="292">
        <f t="shared" si="4"/>
        <v>2.0242914979757085E-2</v>
      </c>
      <c r="AK64" s="292">
        <f t="shared" si="4"/>
        <v>5.6521739130434782E-2</v>
      </c>
      <c r="AL64" s="293">
        <f t="shared" si="4"/>
        <v>0.13857677902621723</v>
      </c>
      <c r="AM64" s="195" t="str">
        <f>IF(ISNUMBER(#REF!),LN(#REF!),"")</f>
        <v/>
      </c>
      <c r="AN64" s="195" t="str">
        <f>IF(ISNUMBER(#REF!),LN(#REF!),"")</f>
        <v/>
      </c>
      <c r="AO64" s="195" t="str">
        <f>IF(ISNUMBER(#REF!),LN(#REF!),"")</f>
        <v/>
      </c>
      <c r="AP64" s="195" t="str">
        <f>IF(ISNUMBER(#REF!),LN(#REF!),"")</f>
        <v/>
      </c>
      <c r="AQ64" s="195" t="str">
        <f>IF(ISNUMBER(#REF!),LN(#REF!),"")</f>
        <v/>
      </c>
      <c r="AR64" s="195" t="str">
        <f>IF(ISNUMBER(#REF!),LN(#REF!),"")</f>
        <v/>
      </c>
      <c r="AS64" s="195" t="str">
        <f>IF(ISNUMBER(#REF!),LN(#REF!),"")</f>
        <v/>
      </c>
      <c r="AT64" s="195" t="str">
        <f>IF(ISNUMBER(#REF!),LN(#REF!),"")</f>
        <v/>
      </c>
      <c r="AU64" s="195" t="str">
        <f>IF(ISNUMBER(#REF!),LN(#REF!),"")</f>
        <v/>
      </c>
      <c r="AV64" s="195" t="str">
        <f>IF(ISNUMBER(#REF!),LN(#REF!),"")</f>
        <v/>
      </c>
      <c r="AW64" s="195" t="str">
        <f>IF(ISNUMBER(#REF!),LN(#REF!),"")</f>
        <v/>
      </c>
    </row>
    <row r="65" spans="1:49" x14ac:dyDescent="0.2">
      <c r="A65" s="187" t="s">
        <v>131</v>
      </c>
      <c r="B65" s="187" t="s">
        <v>3987</v>
      </c>
      <c r="C65" s="290"/>
      <c r="D65" s="290"/>
      <c r="E65" s="294" t="s">
        <v>56</v>
      </c>
      <c r="F65" s="195">
        <v>1</v>
      </c>
      <c r="G65" s="195">
        <v>3</v>
      </c>
      <c r="H65" s="195">
        <v>0</v>
      </c>
      <c r="I65" s="195">
        <v>0</v>
      </c>
      <c r="J65" s="195">
        <v>0</v>
      </c>
      <c r="K65" s="195">
        <v>2</v>
      </c>
      <c r="L65" s="195">
        <v>6</v>
      </c>
      <c r="M65" s="195">
        <v>6</v>
      </c>
      <c r="N65" s="195">
        <v>3</v>
      </c>
      <c r="O65" s="195">
        <v>4</v>
      </c>
      <c r="P65" s="238">
        <v>2</v>
      </c>
      <c r="Q65" s="195">
        <v>49</v>
      </c>
      <c r="R65" s="195">
        <v>30</v>
      </c>
      <c r="S65" s="195">
        <v>60</v>
      </c>
      <c r="T65" s="195">
        <v>110</v>
      </c>
      <c r="U65" s="195">
        <v>113</v>
      </c>
      <c r="V65" s="195">
        <v>69</v>
      </c>
      <c r="W65" s="195">
        <v>90</v>
      </c>
      <c r="X65" s="195">
        <v>136</v>
      </c>
      <c r="Y65" s="195">
        <v>121</v>
      </c>
      <c r="Z65" s="195">
        <v>127</v>
      </c>
      <c r="AA65" s="238">
        <v>115</v>
      </c>
      <c r="AB65" s="292">
        <f t="shared" si="4"/>
        <v>2.0408163265306121E-2</v>
      </c>
      <c r="AC65" s="292">
        <f t="shared" si="4"/>
        <v>0.1</v>
      </c>
      <c r="AD65" s="292">
        <f t="shared" si="4"/>
        <v>0</v>
      </c>
      <c r="AE65" s="292">
        <f t="shared" si="4"/>
        <v>0</v>
      </c>
      <c r="AF65" s="292">
        <f t="shared" si="4"/>
        <v>0</v>
      </c>
      <c r="AG65" s="292">
        <f t="shared" si="4"/>
        <v>2.8985507246376812E-2</v>
      </c>
      <c r="AH65" s="292">
        <f t="shared" si="4"/>
        <v>6.6666666666666666E-2</v>
      </c>
      <c r="AI65" s="292">
        <f t="shared" si="4"/>
        <v>4.4117647058823532E-2</v>
      </c>
      <c r="AJ65" s="292">
        <f t="shared" si="4"/>
        <v>2.4793388429752067E-2</v>
      </c>
      <c r="AK65" s="292">
        <f t="shared" si="4"/>
        <v>3.1496062992125984E-2</v>
      </c>
      <c r="AL65" s="293">
        <f t="shared" si="4"/>
        <v>1.7391304347826087E-2</v>
      </c>
      <c r="AM65" s="195" t="str">
        <f>IF(ISNUMBER(#REF!),LN(#REF!),"")</f>
        <v/>
      </c>
      <c r="AN65" s="195" t="str">
        <f>IF(ISNUMBER(#REF!),LN(#REF!),"")</f>
        <v/>
      </c>
      <c r="AO65" s="195" t="str">
        <f>IF(ISNUMBER(#REF!),LN(#REF!),"")</f>
        <v/>
      </c>
      <c r="AP65" s="195" t="str">
        <f>IF(ISNUMBER(#REF!),LN(#REF!),"")</f>
        <v/>
      </c>
      <c r="AQ65" s="195" t="str">
        <f>IF(ISNUMBER(#REF!),LN(#REF!),"")</f>
        <v/>
      </c>
      <c r="AR65" s="195" t="str">
        <f>IF(ISNUMBER(#REF!),LN(#REF!),"")</f>
        <v/>
      </c>
      <c r="AS65" s="195" t="str">
        <f>IF(ISNUMBER(#REF!),LN(#REF!),"")</f>
        <v/>
      </c>
      <c r="AT65" s="195" t="str">
        <f>IF(ISNUMBER(#REF!),LN(#REF!),"")</f>
        <v/>
      </c>
      <c r="AU65" s="195" t="str">
        <f>IF(ISNUMBER(#REF!),LN(#REF!),"")</f>
        <v/>
      </c>
      <c r="AV65" s="195" t="str">
        <f>IF(ISNUMBER(#REF!),LN(#REF!),"")</f>
        <v/>
      </c>
      <c r="AW65" s="195" t="str">
        <f>IF(ISNUMBER(#REF!),LN(#REF!),"")</f>
        <v/>
      </c>
    </row>
    <row r="66" spans="1:49" x14ac:dyDescent="0.2">
      <c r="A66" s="187" t="s">
        <v>135</v>
      </c>
      <c r="B66" s="187" t="s">
        <v>3989</v>
      </c>
      <c r="C66" s="290"/>
      <c r="D66" s="290"/>
      <c r="E66" s="294" t="s">
        <v>56</v>
      </c>
      <c r="F66" s="195">
        <v>10</v>
      </c>
      <c r="G66" s="195">
        <v>3</v>
      </c>
      <c r="H66" s="195">
        <v>6</v>
      </c>
      <c r="I66" s="195">
        <v>10</v>
      </c>
      <c r="J66" s="195">
        <v>10</v>
      </c>
      <c r="K66" s="195">
        <v>11</v>
      </c>
      <c r="L66" s="195">
        <v>13</v>
      </c>
      <c r="M66" s="195">
        <v>4</v>
      </c>
      <c r="N66" s="195">
        <v>8</v>
      </c>
      <c r="O66" s="195">
        <v>5</v>
      </c>
      <c r="P66" s="238">
        <v>8</v>
      </c>
      <c r="Q66" s="195">
        <v>255</v>
      </c>
      <c r="R66" s="195">
        <v>119</v>
      </c>
      <c r="S66" s="195">
        <v>375</v>
      </c>
      <c r="T66" s="195">
        <v>540</v>
      </c>
      <c r="U66" s="195">
        <v>523</v>
      </c>
      <c r="V66" s="195">
        <v>494</v>
      </c>
      <c r="W66" s="195">
        <v>433</v>
      </c>
      <c r="X66" s="195">
        <v>586</v>
      </c>
      <c r="Y66" s="195">
        <v>458</v>
      </c>
      <c r="Z66" s="195">
        <v>422</v>
      </c>
      <c r="AA66" s="238">
        <v>299</v>
      </c>
      <c r="AB66" s="292">
        <f t="shared" si="4"/>
        <v>3.9215686274509803E-2</v>
      </c>
      <c r="AC66" s="292">
        <f t="shared" si="4"/>
        <v>2.5210084033613446E-2</v>
      </c>
      <c r="AD66" s="292">
        <f t="shared" si="4"/>
        <v>1.6E-2</v>
      </c>
      <c r="AE66" s="292">
        <f t="shared" si="4"/>
        <v>1.8518518518518517E-2</v>
      </c>
      <c r="AF66" s="292">
        <f t="shared" si="4"/>
        <v>1.9120458891013385E-2</v>
      </c>
      <c r="AG66" s="292">
        <f t="shared" si="4"/>
        <v>2.2267206477732792E-2</v>
      </c>
      <c r="AH66" s="292">
        <f t="shared" si="4"/>
        <v>3.0023094688221709E-2</v>
      </c>
      <c r="AI66" s="292">
        <f t="shared" si="4"/>
        <v>6.8259385665529011E-3</v>
      </c>
      <c r="AJ66" s="292">
        <f t="shared" si="4"/>
        <v>1.7467248908296942E-2</v>
      </c>
      <c r="AK66" s="292">
        <f t="shared" si="4"/>
        <v>1.1848341232227487E-2</v>
      </c>
      <c r="AL66" s="293">
        <f t="shared" si="4"/>
        <v>2.6755852842809364E-2</v>
      </c>
      <c r="AM66" s="195" t="str">
        <f>IF(ISNUMBER(#REF!),LN(#REF!),"")</f>
        <v/>
      </c>
      <c r="AN66" s="195" t="str">
        <f>IF(ISNUMBER(#REF!),LN(#REF!),"")</f>
        <v/>
      </c>
      <c r="AO66" s="195" t="str">
        <f>IF(ISNUMBER(#REF!),LN(#REF!),"")</f>
        <v/>
      </c>
      <c r="AP66" s="195" t="str">
        <f>IF(ISNUMBER(#REF!),LN(#REF!),"")</f>
        <v/>
      </c>
      <c r="AQ66" s="195" t="str">
        <f>IF(ISNUMBER(#REF!),LN(#REF!),"")</f>
        <v/>
      </c>
      <c r="AR66" s="195" t="str">
        <f>IF(ISNUMBER(#REF!),LN(#REF!),"")</f>
        <v/>
      </c>
      <c r="AS66" s="195" t="str">
        <f>IF(ISNUMBER(#REF!),LN(#REF!),"")</f>
        <v/>
      </c>
      <c r="AT66" s="195" t="str">
        <f>IF(ISNUMBER(#REF!),LN(#REF!),"")</f>
        <v/>
      </c>
      <c r="AU66" s="195" t="str">
        <f>IF(ISNUMBER(#REF!),LN(#REF!),"")</f>
        <v/>
      </c>
      <c r="AV66" s="195" t="str">
        <f>IF(ISNUMBER(#REF!),LN(#REF!),"")</f>
        <v/>
      </c>
      <c r="AW66" s="195" t="str">
        <f>IF(ISNUMBER(#REF!),LN(#REF!),"")</f>
        <v/>
      </c>
    </row>
    <row r="67" spans="1:49" x14ac:dyDescent="0.2">
      <c r="A67" s="187" t="s">
        <v>405</v>
      </c>
      <c r="B67" s="187" t="s">
        <v>406</v>
      </c>
      <c r="C67" s="290">
        <v>2013</v>
      </c>
      <c r="D67" s="290">
        <v>2021</v>
      </c>
      <c r="E67" s="294" t="s">
        <v>56</v>
      </c>
      <c r="F67" s="195">
        <v>0</v>
      </c>
      <c r="G67" s="195">
        <v>0</v>
      </c>
      <c r="H67" s="195">
        <v>0</v>
      </c>
      <c r="I67" s="195">
        <v>2</v>
      </c>
      <c r="J67" s="195">
        <v>0</v>
      </c>
      <c r="K67" s="195">
        <v>2</v>
      </c>
      <c r="L67" s="195">
        <v>1</v>
      </c>
      <c r="M67" s="195">
        <v>0</v>
      </c>
      <c r="N67" s="195">
        <v>0</v>
      </c>
      <c r="O67" s="195">
        <v>0</v>
      </c>
      <c r="P67" s="238">
        <v>2</v>
      </c>
      <c r="Q67" s="195">
        <v>0</v>
      </c>
      <c r="R67" s="195">
        <v>0</v>
      </c>
      <c r="S67" s="195">
        <v>0</v>
      </c>
      <c r="T67" s="195">
        <v>54</v>
      </c>
      <c r="U67" s="195">
        <v>71</v>
      </c>
      <c r="V67" s="195">
        <v>46</v>
      </c>
      <c r="W67" s="195">
        <v>53</v>
      </c>
      <c r="X67" s="195">
        <v>70</v>
      </c>
      <c r="Y67" s="195">
        <v>122</v>
      </c>
      <c r="Z67" s="195">
        <v>121</v>
      </c>
      <c r="AA67" s="238">
        <v>115</v>
      </c>
      <c r="AB67" s="292">
        <f t="shared" si="4"/>
        <v>0</v>
      </c>
      <c r="AC67" s="292">
        <f t="shared" si="4"/>
        <v>0</v>
      </c>
      <c r="AD67" s="292">
        <f t="shared" si="4"/>
        <v>0</v>
      </c>
      <c r="AE67" s="292">
        <f t="shared" si="4"/>
        <v>3.7037037037037035E-2</v>
      </c>
      <c r="AF67" s="292">
        <f t="shared" si="4"/>
        <v>0</v>
      </c>
      <c r="AG67" s="292">
        <f t="shared" si="4"/>
        <v>4.3478260869565216E-2</v>
      </c>
      <c r="AH67" s="292">
        <f t="shared" si="4"/>
        <v>1.8867924528301886E-2</v>
      </c>
      <c r="AI67" s="292">
        <f t="shared" si="4"/>
        <v>0</v>
      </c>
      <c r="AJ67" s="292">
        <f t="shared" si="4"/>
        <v>0</v>
      </c>
      <c r="AK67" s="292">
        <f t="shared" si="4"/>
        <v>0</v>
      </c>
      <c r="AL67" s="293">
        <f t="shared" si="4"/>
        <v>1.7391304347826087E-2</v>
      </c>
      <c r="AM67" s="195" t="str">
        <f>IF(ISNUMBER(#REF!),LN(#REF!),"")</f>
        <v/>
      </c>
      <c r="AN67" s="195" t="str">
        <f>IF(ISNUMBER(#REF!),LN(#REF!),"")</f>
        <v/>
      </c>
      <c r="AO67" s="195" t="str">
        <f>IF(ISNUMBER(#REF!),LN(#REF!),"")</f>
        <v/>
      </c>
      <c r="AP67" s="195" t="str">
        <f>IF(ISNUMBER(#REF!),LN(#REF!),"")</f>
        <v/>
      </c>
      <c r="AQ67" s="195" t="str">
        <f>IF(ISNUMBER(#REF!),LN(#REF!),"")</f>
        <v/>
      </c>
      <c r="AR67" s="195" t="str">
        <f>IF(ISNUMBER(#REF!),LN(#REF!),"")</f>
        <v/>
      </c>
      <c r="AS67" s="195" t="str">
        <f>IF(ISNUMBER(#REF!),LN(#REF!),"")</f>
        <v/>
      </c>
      <c r="AT67" s="195" t="str">
        <f>IF(ISNUMBER(#REF!),LN(#REF!),"")</f>
        <v/>
      </c>
      <c r="AU67" s="195" t="str">
        <f>IF(ISNUMBER(#REF!),LN(#REF!),"")</f>
        <v/>
      </c>
      <c r="AV67" s="195" t="str">
        <f>IF(ISNUMBER(#REF!),LN(#REF!),"")</f>
        <v/>
      </c>
      <c r="AW67" s="195" t="str">
        <f>IF(ISNUMBER(#REF!),LN(#REF!),"")</f>
        <v/>
      </c>
    </row>
    <row r="68" spans="1:49" x14ac:dyDescent="0.2">
      <c r="A68" s="187" t="s">
        <v>417</v>
      </c>
      <c r="B68" s="187" t="s">
        <v>418</v>
      </c>
      <c r="C68" s="290">
        <v>2014</v>
      </c>
      <c r="D68" s="290"/>
      <c r="E68" s="294" t="s">
        <v>56</v>
      </c>
      <c r="F68" s="195">
        <v>0</v>
      </c>
      <c r="G68" s="195">
        <v>0</v>
      </c>
      <c r="H68" s="195">
        <v>0</v>
      </c>
      <c r="I68" s="195">
        <v>0</v>
      </c>
      <c r="J68" s="195">
        <v>2</v>
      </c>
      <c r="K68" s="195">
        <v>6</v>
      </c>
      <c r="L68" s="195">
        <v>9</v>
      </c>
      <c r="M68" s="195">
        <v>5</v>
      </c>
      <c r="N68" s="195">
        <v>2</v>
      </c>
      <c r="O68" s="195">
        <v>8</v>
      </c>
      <c r="P68" s="238">
        <v>49</v>
      </c>
      <c r="Q68" s="195">
        <v>0</v>
      </c>
      <c r="R68" s="195">
        <v>0</v>
      </c>
      <c r="S68" s="195">
        <v>0</v>
      </c>
      <c r="T68" s="195">
        <v>0</v>
      </c>
      <c r="U68" s="195">
        <v>108</v>
      </c>
      <c r="V68" s="195">
        <v>356</v>
      </c>
      <c r="W68" s="195">
        <v>366</v>
      </c>
      <c r="X68" s="195">
        <v>315</v>
      </c>
      <c r="Y68" s="195">
        <v>240</v>
      </c>
      <c r="Z68" s="195">
        <v>249</v>
      </c>
      <c r="AA68" s="238">
        <v>592</v>
      </c>
      <c r="AB68" s="292">
        <f t="shared" ref="AB68:AL71" si="5">IF(Q68,F68/Q68,0)</f>
        <v>0</v>
      </c>
      <c r="AC68" s="292">
        <f t="shared" si="5"/>
        <v>0</v>
      </c>
      <c r="AD68" s="292">
        <f t="shared" si="5"/>
        <v>0</v>
      </c>
      <c r="AE68" s="292">
        <f t="shared" si="5"/>
        <v>0</v>
      </c>
      <c r="AF68" s="292">
        <f t="shared" si="5"/>
        <v>1.8518518518518517E-2</v>
      </c>
      <c r="AG68" s="292">
        <f t="shared" si="5"/>
        <v>1.6853932584269662E-2</v>
      </c>
      <c r="AH68" s="292">
        <f t="shared" si="5"/>
        <v>2.4590163934426229E-2</v>
      </c>
      <c r="AI68" s="292">
        <f t="shared" si="5"/>
        <v>1.5873015873015872E-2</v>
      </c>
      <c r="AJ68" s="292">
        <f t="shared" si="5"/>
        <v>8.3333333333333332E-3</v>
      </c>
      <c r="AK68" s="292">
        <f t="shared" si="5"/>
        <v>3.2128514056224897E-2</v>
      </c>
      <c r="AL68" s="293">
        <f t="shared" si="5"/>
        <v>8.2770270270270271E-2</v>
      </c>
      <c r="AM68" s="195" t="str">
        <f>IF(ISNUMBER(#REF!),LN(#REF!),"")</f>
        <v/>
      </c>
      <c r="AN68" s="195" t="str">
        <f>IF(ISNUMBER(#REF!),LN(#REF!),"")</f>
        <v/>
      </c>
      <c r="AO68" s="195" t="str">
        <f>IF(ISNUMBER(#REF!),LN(#REF!),"")</f>
        <v/>
      </c>
      <c r="AP68" s="195" t="str">
        <f>IF(ISNUMBER(#REF!),LN(#REF!),"")</f>
        <v/>
      </c>
      <c r="AQ68" s="195" t="str">
        <f>IF(ISNUMBER(#REF!),LN(#REF!),"")</f>
        <v/>
      </c>
      <c r="AR68" s="195" t="str">
        <f>IF(ISNUMBER(#REF!),LN(#REF!),"")</f>
        <v/>
      </c>
      <c r="AS68" s="195" t="str">
        <f>IF(ISNUMBER(#REF!),LN(#REF!),"")</f>
        <v/>
      </c>
      <c r="AT68" s="195" t="str">
        <f>IF(ISNUMBER(#REF!),LN(#REF!),"")</f>
        <v/>
      </c>
      <c r="AU68" s="195" t="str">
        <f>IF(ISNUMBER(#REF!),LN(#REF!),"")</f>
        <v/>
      </c>
      <c r="AV68" s="195" t="str">
        <f>IF(ISNUMBER(#REF!),LN(#REF!),"")</f>
        <v/>
      </c>
      <c r="AW68" s="195" t="str">
        <f>IF(ISNUMBER(#REF!),LN(#REF!),"")</f>
        <v/>
      </c>
    </row>
    <row r="69" spans="1:49" x14ac:dyDescent="0.2">
      <c r="A69" s="187" t="s">
        <v>423</v>
      </c>
      <c r="B69" s="187" t="s">
        <v>424</v>
      </c>
      <c r="C69" s="290">
        <v>2014</v>
      </c>
      <c r="D69" s="290"/>
      <c r="E69" s="294" t="s">
        <v>56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1</v>
      </c>
      <c r="M69" s="195">
        <v>0</v>
      </c>
      <c r="N69" s="195">
        <v>0</v>
      </c>
      <c r="O69" s="195">
        <v>0</v>
      </c>
      <c r="P69" s="238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7</v>
      </c>
      <c r="V69" s="195">
        <v>21</v>
      </c>
      <c r="W69" s="195">
        <v>15</v>
      </c>
      <c r="X69" s="195">
        <v>6</v>
      </c>
      <c r="Y69" s="195">
        <v>20</v>
      </c>
      <c r="Z69" s="195">
        <v>11</v>
      </c>
      <c r="AA69" s="238">
        <v>31</v>
      </c>
      <c r="AB69" s="292">
        <f t="shared" si="5"/>
        <v>0</v>
      </c>
      <c r="AC69" s="292">
        <f t="shared" si="5"/>
        <v>0</v>
      </c>
      <c r="AD69" s="292">
        <f t="shared" si="5"/>
        <v>0</v>
      </c>
      <c r="AE69" s="292">
        <f t="shared" si="5"/>
        <v>0</v>
      </c>
      <c r="AF69" s="292">
        <f t="shared" si="5"/>
        <v>0</v>
      </c>
      <c r="AG69" s="292">
        <f t="shared" si="5"/>
        <v>0</v>
      </c>
      <c r="AH69" s="292">
        <f t="shared" si="5"/>
        <v>6.6666666666666666E-2</v>
      </c>
      <c r="AI69" s="292">
        <f t="shared" si="5"/>
        <v>0</v>
      </c>
      <c r="AJ69" s="292">
        <f t="shared" si="5"/>
        <v>0</v>
      </c>
      <c r="AK69" s="292">
        <f t="shared" si="5"/>
        <v>0</v>
      </c>
      <c r="AL69" s="293">
        <f t="shared" si="5"/>
        <v>0</v>
      </c>
      <c r="AM69" s="195" t="str">
        <f>IF(ISNUMBER(#REF!),LN(#REF!),"")</f>
        <v/>
      </c>
      <c r="AN69" s="195" t="str">
        <f>IF(ISNUMBER(#REF!),LN(#REF!),"")</f>
        <v/>
      </c>
      <c r="AO69" s="195" t="str">
        <f>IF(ISNUMBER(#REF!),LN(#REF!),"")</f>
        <v/>
      </c>
      <c r="AP69" s="195" t="str">
        <f>IF(ISNUMBER(#REF!),LN(#REF!),"")</f>
        <v/>
      </c>
      <c r="AQ69" s="195" t="str">
        <f>IF(ISNUMBER(#REF!),LN(#REF!),"")</f>
        <v/>
      </c>
      <c r="AR69" s="195" t="str">
        <f>IF(ISNUMBER(#REF!),LN(#REF!),"")</f>
        <v/>
      </c>
      <c r="AS69" s="195" t="str">
        <f>IF(ISNUMBER(#REF!),LN(#REF!),"")</f>
        <v/>
      </c>
      <c r="AT69" s="195" t="str">
        <f>IF(ISNUMBER(#REF!),LN(#REF!),"")</f>
        <v/>
      </c>
      <c r="AU69" s="195" t="str">
        <f>IF(ISNUMBER(#REF!),LN(#REF!),"")</f>
        <v/>
      </c>
      <c r="AV69" s="195" t="str">
        <f>IF(ISNUMBER(#REF!),LN(#REF!),"")</f>
        <v/>
      </c>
      <c r="AW69" s="195" t="str">
        <f>IF(ISNUMBER(#REF!),LN(#REF!),"")</f>
        <v/>
      </c>
    </row>
    <row r="70" spans="1:49" x14ac:dyDescent="0.2">
      <c r="A70" s="187" t="s">
        <v>506</v>
      </c>
      <c r="B70" s="187" t="s">
        <v>3997</v>
      </c>
      <c r="C70" s="289">
        <v>2014</v>
      </c>
      <c r="D70" s="290"/>
      <c r="E70" s="294" t="s">
        <v>56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1</v>
      </c>
      <c r="O70" s="195">
        <v>2</v>
      </c>
      <c r="P70" s="238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7</v>
      </c>
      <c r="V70" s="195">
        <v>18</v>
      </c>
      <c r="W70" s="195">
        <v>21</v>
      </c>
      <c r="X70" s="195">
        <v>40</v>
      </c>
      <c r="Y70" s="195">
        <v>51</v>
      </c>
      <c r="Z70" s="195">
        <v>92</v>
      </c>
      <c r="AA70" s="238">
        <v>53</v>
      </c>
      <c r="AB70" s="292">
        <f t="shared" si="5"/>
        <v>0</v>
      </c>
      <c r="AC70" s="292">
        <f t="shared" si="5"/>
        <v>0</v>
      </c>
      <c r="AD70" s="292">
        <f t="shared" si="5"/>
        <v>0</v>
      </c>
      <c r="AE70" s="292">
        <f t="shared" si="5"/>
        <v>0</v>
      </c>
      <c r="AF70" s="292">
        <f t="shared" si="5"/>
        <v>0</v>
      </c>
      <c r="AG70" s="292">
        <f t="shared" si="5"/>
        <v>0</v>
      </c>
      <c r="AH70" s="292">
        <f t="shared" si="5"/>
        <v>0</v>
      </c>
      <c r="AI70" s="292">
        <f t="shared" si="5"/>
        <v>0</v>
      </c>
      <c r="AJ70" s="292">
        <f t="shared" si="5"/>
        <v>1.9607843137254902E-2</v>
      </c>
      <c r="AK70" s="292">
        <f t="shared" si="5"/>
        <v>2.1739130434782608E-2</v>
      </c>
      <c r="AL70" s="293">
        <f t="shared" si="5"/>
        <v>0</v>
      </c>
      <c r="AM70" s="195" t="str">
        <f>IF(ISNUMBER(#REF!),LN(#REF!),"")</f>
        <v/>
      </c>
      <c r="AN70" s="195" t="str">
        <f>IF(ISNUMBER(#REF!),LN(#REF!),"")</f>
        <v/>
      </c>
      <c r="AO70" s="195" t="str">
        <f>IF(ISNUMBER(#REF!),LN(#REF!),"")</f>
        <v/>
      </c>
      <c r="AP70" s="195" t="str">
        <f>IF(ISNUMBER(#REF!),LN(#REF!),"")</f>
        <v/>
      </c>
      <c r="AQ70" s="195" t="str">
        <f>IF(ISNUMBER(#REF!),LN(#REF!),"")</f>
        <v/>
      </c>
      <c r="AR70" s="195" t="str">
        <f>IF(ISNUMBER(#REF!),LN(#REF!),"")</f>
        <v/>
      </c>
      <c r="AS70" s="195" t="str">
        <f>IF(ISNUMBER(#REF!),LN(#REF!),"")</f>
        <v/>
      </c>
      <c r="AT70" s="195" t="str">
        <f>IF(ISNUMBER(#REF!),LN(#REF!),"")</f>
        <v/>
      </c>
      <c r="AU70" s="195" t="str">
        <f>IF(ISNUMBER(#REF!),LN(#REF!),"")</f>
        <v/>
      </c>
      <c r="AV70" s="195" t="str">
        <f>IF(ISNUMBER(#REF!),LN(#REF!),"")</f>
        <v/>
      </c>
      <c r="AW70" s="195" t="str">
        <f>IF(ISNUMBER(#REF!),LN(#REF!),"")</f>
        <v/>
      </c>
    </row>
    <row r="71" spans="1:49" x14ac:dyDescent="0.2">
      <c r="A71" s="187" t="s">
        <v>528</v>
      </c>
      <c r="B71" s="187" t="s">
        <v>529</v>
      </c>
      <c r="C71" s="289">
        <v>2019</v>
      </c>
      <c r="D71" s="290"/>
      <c r="E71" s="294" t="s">
        <v>56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2</v>
      </c>
      <c r="P71" s="238">
        <v>1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13</v>
      </c>
      <c r="Z71" s="195">
        <v>53</v>
      </c>
      <c r="AA71" s="238">
        <v>71</v>
      </c>
      <c r="AB71" s="292">
        <f t="shared" si="5"/>
        <v>0</v>
      </c>
      <c r="AC71" s="292">
        <f t="shared" si="5"/>
        <v>0</v>
      </c>
      <c r="AD71" s="292">
        <f t="shared" si="5"/>
        <v>0</v>
      </c>
      <c r="AE71" s="292">
        <f t="shared" si="5"/>
        <v>0</v>
      </c>
      <c r="AF71" s="292">
        <f t="shared" si="5"/>
        <v>0</v>
      </c>
      <c r="AG71" s="292">
        <f t="shared" si="5"/>
        <v>0</v>
      </c>
      <c r="AH71" s="292">
        <f t="shared" si="5"/>
        <v>0</v>
      </c>
      <c r="AI71" s="292">
        <f t="shared" si="5"/>
        <v>0</v>
      </c>
      <c r="AJ71" s="292">
        <f t="shared" si="5"/>
        <v>0</v>
      </c>
      <c r="AK71" s="292">
        <f t="shared" si="5"/>
        <v>3.7735849056603772E-2</v>
      </c>
      <c r="AL71" s="293">
        <f t="shared" si="5"/>
        <v>1.4084507042253521E-2</v>
      </c>
      <c r="AM71" s="195" t="str">
        <f>IF(ISNUMBER(#REF!),LN(#REF!),"")</f>
        <v/>
      </c>
      <c r="AN71" s="195" t="str">
        <f>IF(ISNUMBER(#REF!),LN(#REF!),"")</f>
        <v/>
      </c>
      <c r="AO71" s="195" t="str">
        <f>IF(ISNUMBER(#REF!),LN(#REF!),"")</f>
        <v/>
      </c>
      <c r="AP71" s="195" t="str">
        <f>IF(ISNUMBER(#REF!),LN(#REF!),"")</f>
        <v/>
      </c>
      <c r="AQ71" s="195" t="str">
        <f>IF(ISNUMBER(#REF!),LN(#REF!),"")</f>
        <v/>
      </c>
      <c r="AR71" s="195" t="str">
        <f>IF(ISNUMBER(#REF!),LN(#REF!),"")</f>
        <v/>
      </c>
      <c r="AS71" s="195" t="str">
        <f>IF(ISNUMBER(#REF!),LN(#REF!),"")</f>
        <v/>
      </c>
      <c r="AT71" s="195" t="str">
        <f>IF(ISNUMBER(#REF!),LN(#REF!),"")</f>
        <v/>
      </c>
      <c r="AU71" s="195" t="str">
        <f>IF(ISNUMBER(#REF!),LN(#REF!),"")</f>
        <v/>
      </c>
      <c r="AV71" s="195" t="str">
        <f>IF(ISNUMBER(#REF!),LN(#REF!),"")</f>
        <v/>
      </c>
      <c r="AW71" s="195" t="str">
        <f>IF(ISNUMBER(#REF!),LN(#REF!),"")</f>
        <v/>
      </c>
    </row>
    <row r="72" spans="1:49" x14ac:dyDescent="0.2">
      <c r="A72" s="187" t="s">
        <v>293</v>
      </c>
      <c r="B72" s="187" t="s">
        <v>294</v>
      </c>
      <c r="C72" s="289">
        <v>2010</v>
      </c>
      <c r="D72" s="290">
        <v>2013</v>
      </c>
      <c r="E72" s="294" t="s">
        <v>3531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238">
        <v>0</v>
      </c>
      <c r="Q72" s="195">
        <v>31</v>
      </c>
      <c r="R72" s="195">
        <v>10</v>
      </c>
      <c r="S72" s="195">
        <v>19</v>
      </c>
      <c r="T72" s="195">
        <v>34</v>
      </c>
      <c r="U72" s="195">
        <v>0</v>
      </c>
      <c r="V72" s="195">
        <v>1</v>
      </c>
      <c r="W72" s="195">
        <v>0</v>
      </c>
      <c r="X72" s="195">
        <v>1</v>
      </c>
      <c r="Y72" s="195">
        <v>1</v>
      </c>
      <c r="Z72" s="195">
        <v>0</v>
      </c>
      <c r="AA72" s="238">
        <v>0</v>
      </c>
      <c r="AB72" s="292">
        <f t="shared" ref="AB72:AL73" si="6">IF(Q72,F72/Q72,0)</f>
        <v>0</v>
      </c>
      <c r="AC72" s="292">
        <f t="shared" si="6"/>
        <v>0</v>
      </c>
      <c r="AD72" s="292">
        <f t="shared" si="6"/>
        <v>0</v>
      </c>
      <c r="AE72" s="292">
        <f t="shared" si="6"/>
        <v>0</v>
      </c>
      <c r="AF72" s="292">
        <f t="shared" si="6"/>
        <v>0</v>
      </c>
      <c r="AG72" s="292">
        <f t="shared" si="6"/>
        <v>0</v>
      </c>
      <c r="AH72" s="292">
        <f t="shared" si="6"/>
        <v>0</v>
      </c>
      <c r="AI72" s="292">
        <f t="shared" si="6"/>
        <v>0</v>
      </c>
      <c r="AJ72" s="292">
        <f t="shared" si="6"/>
        <v>0</v>
      </c>
      <c r="AK72" s="292">
        <f t="shared" si="6"/>
        <v>0</v>
      </c>
      <c r="AL72" s="293">
        <f t="shared" si="6"/>
        <v>0</v>
      </c>
      <c r="AM72" s="195" t="str">
        <f>IF(ISNUMBER(#REF!),LN(#REF!),"")</f>
        <v/>
      </c>
      <c r="AN72" s="195" t="str">
        <f>IF(ISNUMBER(#REF!),LN(#REF!),"")</f>
        <v/>
      </c>
      <c r="AO72" s="195" t="str">
        <f>IF(ISNUMBER(#REF!),LN(#REF!),"")</f>
        <v/>
      </c>
      <c r="AP72" s="195" t="str">
        <f>IF(ISNUMBER(#REF!),LN(#REF!),"")</f>
        <v/>
      </c>
      <c r="AQ72" s="195" t="str">
        <f>IF(ISNUMBER(#REF!),LN(#REF!),"")</f>
        <v/>
      </c>
      <c r="AR72" s="195" t="str">
        <f>IF(ISNUMBER(#REF!),LN(#REF!),"")</f>
        <v/>
      </c>
      <c r="AS72" s="195" t="str">
        <f>IF(ISNUMBER(#REF!),LN(#REF!),"")</f>
        <v/>
      </c>
      <c r="AT72" s="195" t="str">
        <f>IF(ISNUMBER(#REF!),LN(#REF!),"")</f>
        <v/>
      </c>
      <c r="AU72" s="195" t="str">
        <f>IF(ISNUMBER(#REF!),LN(#REF!),"")</f>
        <v/>
      </c>
      <c r="AV72" s="195" t="str">
        <f>IF(ISNUMBER(#REF!),LN(#REF!),"")</f>
        <v/>
      </c>
      <c r="AW72" s="195" t="str">
        <f>IF(ISNUMBER(#REF!),LN(#REF!),"")</f>
        <v/>
      </c>
    </row>
    <row r="73" spans="1:49" x14ac:dyDescent="0.2">
      <c r="A73" s="187" t="s">
        <v>339</v>
      </c>
      <c r="B73" s="187" t="s">
        <v>340</v>
      </c>
      <c r="C73" s="289">
        <v>2010</v>
      </c>
      <c r="D73" s="290">
        <v>2014</v>
      </c>
      <c r="E73" s="294" t="s">
        <v>56</v>
      </c>
      <c r="F73" s="195">
        <v>2</v>
      </c>
      <c r="G73" s="195">
        <v>1</v>
      </c>
      <c r="H73" s="195">
        <v>5</v>
      </c>
      <c r="I73" s="195">
        <v>2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238">
        <v>0</v>
      </c>
      <c r="Q73" s="195">
        <v>109</v>
      </c>
      <c r="R73" s="195">
        <v>34</v>
      </c>
      <c r="S73" s="195">
        <v>39</v>
      </c>
      <c r="T73" s="195">
        <v>53</v>
      </c>
      <c r="U73" s="195">
        <v>4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238">
        <v>0</v>
      </c>
      <c r="AB73" s="292">
        <f t="shared" si="6"/>
        <v>1.834862385321101E-2</v>
      </c>
      <c r="AC73" s="292">
        <f t="shared" si="6"/>
        <v>2.9411764705882353E-2</v>
      </c>
      <c r="AD73" s="292">
        <f t="shared" si="6"/>
        <v>0.12820512820512819</v>
      </c>
      <c r="AE73" s="292">
        <f t="shared" si="6"/>
        <v>3.7735849056603772E-2</v>
      </c>
      <c r="AF73" s="292">
        <f t="shared" si="6"/>
        <v>0</v>
      </c>
      <c r="AG73" s="292">
        <f t="shared" si="6"/>
        <v>0</v>
      </c>
      <c r="AH73" s="292">
        <f t="shared" si="6"/>
        <v>0</v>
      </c>
      <c r="AI73" s="292">
        <f t="shared" si="6"/>
        <v>0</v>
      </c>
      <c r="AJ73" s="292">
        <f t="shared" si="6"/>
        <v>0</v>
      </c>
      <c r="AK73" s="292">
        <f t="shared" si="6"/>
        <v>0</v>
      </c>
      <c r="AL73" s="293">
        <f t="shared" si="6"/>
        <v>0</v>
      </c>
      <c r="AM73" s="195" t="str">
        <f>IF(ISNUMBER(#REF!),LN(#REF!),"")</f>
        <v/>
      </c>
      <c r="AN73" s="195" t="str">
        <f>IF(ISNUMBER(#REF!),LN(#REF!),"")</f>
        <v/>
      </c>
      <c r="AO73" s="195" t="str">
        <f>IF(ISNUMBER(#REF!),LN(#REF!),"")</f>
        <v/>
      </c>
      <c r="AP73" s="195" t="str">
        <f>IF(ISNUMBER(#REF!),LN(#REF!),"")</f>
        <v/>
      </c>
      <c r="AQ73" s="195" t="str">
        <f>IF(ISNUMBER(#REF!),LN(#REF!),"")</f>
        <v/>
      </c>
      <c r="AR73" s="195" t="str">
        <f>IF(ISNUMBER(#REF!),LN(#REF!),"")</f>
        <v/>
      </c>
      <c r="AS73" s="195" t="str">
        <f>IF(ISNUMBER(#REF!),LN(#REF!),"")</f>
        <v/>
      </c>
      <c r="AT73" s="195" t="str">
        <f>IF(ISNUMBER(#REF!),LN(#REF!),"")</f>
        <v/>
      </c>
      <c r="AU73" s="195" t="str">
        <f>IF(ISNUMBER(#REF!),LN(#REF!),"")</f>
        <v/>
      </c>
      <c r="AV73" s="195" t="str">
        <f>IF(ISNUMBER(#REF!),LN(#REF!),"")</f>
        <v/>
      </c>
      <c r="AW73" s="195" t="str">
        <f>IF(ISNUMBER(#REF!),LN(#REF!),"")</f>
        <v/>
      </c>
    </row>
    <row r="74" spans="1:49" x14ac:dyDescent="0.2">
      <c r="A74" s="187" t="s">
        <v>137</v>
      </c>
      <c r="B74" s="187" t="s">
        <v>138</v>
      </c>
      <c r="C74" s="290"/>
      <c r="D74" s="290"/>
      <c r="E74" s="294" t="s">
        <v>139</v>
      </c>
      <c r="F74" s="195">
        <v>66</v>
      </c>
      <c r="G74" s="195">
        <v>44</v>
      </c>
      <c r="H74" s="195">
        <v>9</v>
      </c>
      <c r="I74" s="195">
        <v>32</v>
      </c>
      <c r="J74" s="195">
        <v>29</v>
      </c>
      <c r="K74" s="195">
        <v>59</v>
      </c>
      <c r="L74" s="195">
        <v>78</v>
      </c>
      <c r="M74" s="195">
        <v>31</v>
      </c>
      <c r="N74" s="195">
        <v>23</v>
      </c>
      <c r="O74" s="195">
        <v>48</v>
      </c>
      <c r="P74" s="238">
        <v>51</v>
      </c>
      <c r="Q74" s="195">
        <v>1717</v>
      </c>
      <c r="R74" s="195">
        <v>1069</v>
      </c>
      <c r="S74" s="195">
        <v>358</v>
      </c>
      <c r="T74" s="195">
        <v>1769</v>
      </c>
      <c r="U74" s="195">
        <v>1774</v>
      </c>
      <c r="V74" s="195">
        <v>1821</v>
      </c>
      <c r="W74" s="195">
        <v>1887</v>
      </c>
      <c r="X74" s="195">
        <v>1804</v>
      </c>
      <c r="Y74" s="195">
        <v>1535</v>
      </c>
      <c r="Z74" s="195">
        <v>1593</v>
      </c>
      <c r="AA74" s="238">
        <v>1557</v>
      </c>
      <c r="AB74" s="292">
        <f t="shared" ref="AB74:AL90" si="7">IF(Q74,F74/Q74,0)</f>
        <v>3.8439138031450201E-2</v>
      </c>
      <c r="AC74" s="292">
        <f t="shared" si="7"/>
        <v>4.11599625818522E-2</v>
      </c>
      <c r="AD74" s="292">
        <f t="shared" si="7"/>
        <v>2.5139664804469275E-2</v>
      </c>
      <c r="AE74" s="292">
        <f t="shared" si="7"/>
        <v>1.8089315997738834E-2</v>
      </c>
      <c r="AF74" s="292">
        <f t="shared" si="7"/>
        <v>1.6347237880496055E-2</v>
      </c>
      <c r="AG74" s="292">
        <f t="shared" si="7"/>
        <v>3.2399780340472265E-2</v>
      </c>
      <c r="AH74" s="292">
        <f t="shared" si="7"/>
        <v>4.133545310015898E-2</v>
      </c>
      <c r="AI74" s="292">
        <f t="shared" si="7"/>
        <v>1.7184035476718405E-2</v>
      </c>
      <c r="AJ74" s="292">
        <f t="shared" si="7"/>
        <v>1.4983713355048859E-2</v>
      </c>
      <c r="AK74" s="292">
        <f t="shared" si="7"/>
        <v>3.0131826741996232E-2</v>
      </c>
      <c r="AL74" s="293">
        <f t="shared" si="7"/>
        <v>3.2755298651252408E-2</v>
      </c>
      <c r="AM74" s="195" t="str">
        <f>IF(ISNUMBER(#REF!),LN(#REF!),"")</f>
        <v/>
      </c>
      <c r="AN74" s="195" t="str">
        <f>IF(ISNUMBER(#REF!),LN(#REF!),"")</f>
        <v/>
      </c>
      <c r="AO74" s="195" t="str">
        <f>IF(ISNUMBER(#REF!),LN(#REF!),"")</f>
        <v/>
      </c>
      <c r="AP74" s="195" t="str">
        <f>IF(ISNUMBER(#REF!),LN(#REF!),"")</f>
        <v/>
      </c>
      <c r="AQ74" s="195" t="str">
        <f>IF(ISNUMBER(#REF!),LN(#REF!),"")</f>
        <v/>
      </c>
      <c r="AR74" s="195" t="str">
        <f>IF(ISNUMBER(#REF!),LN(#REF!),"")</f>
        <v/>
      </c>
      <c r="AS74" s="195" t="str">
        <f>IF(ISNUMBER(#REF!),LN(#REF!),"")</f>
        <v/>
      </c>
      <c r="AT74" s="195" t="str">
        <f>IF(ISNUMBER(#REF!),LN(#REF!),"")</f>
        <v/>
      </c>
      <c r="AU74" s="195" t="str">
        <f>IF(ISNUMBER(#REF!),LN(#REF!),"")</f>
        <v/>
      </c>
      <c r="AV74" s="195" t="str">
        <f>IF(ISNUMBER(#REF!),LN(#REF!),"")</f>
        <v/>
      </c>
      <c r="AW74" s="195" t="str">
        <f>IF(ISNUMBER(#REF!),LN(#REF!),"")</f>
        <v/>
      </c>
    </row>
    <row r="75" spans="1:49" x14ac:dyDescent="0.2">
      <c r="A75" s="187" t="s">
        <v>140</v>
      </c>
      <c r="B75" s="187" t="s">
        <v>141</v>
      </c>
      <c r="C75" s="290"/>
      <c r="D75" s="290"/>
      <c r="E75" s="294" t="s">
        <v>139</v>
      </c>
      <c r="F75" s="195">
        <v>2</v>
      </c>
      <c r="G75" s="195">
        <v>0</v>
      </c>
      <c r="H75" s="195">
        <v>0</v>
      </c>
      <c r="I75" s="195">
        <v>0</v>
      </c>
      <c r="J75" s="195">
        <v>2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238">
        <v>1</v>
      </c>
      <c r="Q75" s="195">
        <v>25</v>
      </c>
      <c r="R75" s="195">
        <v>7</v>
      </c>
      <c r="S75" s="195">
        <v>17</v>
      </c>
      <c r="T75" s="195">
        <v>13</v>
      </c>
      <c r="U75" s="195">
        <v>32</v>
      </c>
      <c r="V75" s="195">
        <v>41</v>
      </c>
      <c r="W75" s="195">
        <v>44</v>
      </c>
      <c r="X75" s="195">
        <v>89</v>
      </c>
      <c r="Y75" s="195">
        <v>149</v>
      </c>
      <c r="Z75" s="195">
        <v>86</v>
      </c>
      <c r="AA75" s="238">
        <v>88</v>
      </c>
      <c r="AB75" s="292">
        <f t="shared" si="7"/>
        <v>0.08</v>
      </c>
      <c r="AC75" s="292">
        <f t="shared" si="7"/>
        <v>0</v>
      </c>
      <c r="AD75" s="292">
        <f t="shared" si="7"/>
        <v>0</v>
      </c>
      <c r="AE75" s="292">
        <f t="shared" si="7"/>
        <v>0</v>
      </c>
      <c r="AF75" s="292">
        <f t="shared" si="7"/>
        <v>6.25E-2</v>
      </c>
      <c r="AG75" s="292">
        <f t="shared" si="7"/>
        <v>0</v>
      </c>
      <c r="AH75" s="292">
        <f t="shared" si="7"/>
        <v>0</v>
      </c>
      <c r="AI75" s="292">
        <f t="shared" si="7"/>
        <v>0</v>
      </c>
      <c r="AJ75" s="292">
        <f t="shared" si="7"/>
        <v>0</v>
      </c>
      <c r="AK75" s="292">
        <f t="shared" si="7"/>
        <v>0</v>
      </c>
      <c r="AL75" s="293">
        <f t="shared" si="7"/>
        <v>1.1363636363636364E-2</v>
      </c>
      <c r="AM75" s="195" t="str">
        <f>IF(ISNUMBER(#REF!),LN(#REF!),"")</f>
        <v/>
      </c>
      <c r="AN75" s="195" t="str">
        <f>IF(ISNUMBER(#REF!),LN(#REF!),"")</f>
        <v/>
      </c>
      <c r="AO75" s="195" t="str">
        <f>IF(ISNUMBER(#REF!),LN(#REF!),"")</f>
        <v/>
      </c>
      <c r="AP75" s="195" t="str">
        <f>IF(ISNUMBER(#REF!),LN(#REF!),"")</f>
        <v/>
      </c>
      <c r="AQ75" s="195" t="str">
        <f>IF(ISNUMBER(#REF!),LN(#REF!),"")</f>
        <v/>
      </c>
      <c r="AR75" s="195" t="str">
        <f>IF(ISNUMBER(#REF!),LN(#REF!),"")</f>
        <v/>
      </c>
      <c r="AS75" s="195" t="str">
        <f>IF(ISNUMBER(#REF!),LN(#REF!),"")</f>
        <v/>
      </c>
      <c r="AT75" s="195" t="str">
        <f>IF(ISNUMBER(#REF!),LN(#REF!),"")</f>
        <v/>
      </c>
      <c r="AU75" s="195" t="str">
        <f>IF(ISNUMBER(#REF!),LN(#REF!),"")</f>
        <v/>
      </c>
      <c r="AV75" s="195" t="str">
        <f>IF(ISNUMBER(#REF!),LN(#REF!),"")</f>
        <v/>
      </c>
      <c r="AW75" s="195" t="str">
        <f>IF(ISNUMBER(#REF!),LN(#REF!),"")</f>
        <v/>
      </c>
    </row>
    <row r="76" spans="1:49" x14ac:dyDescent="0.2">
      <c r="A76" s="187" t="s">
        <v>152</v>
      </c>
      <c r="B76" s="187" t="s">
        <v>4004</v>
      </c>
      <c r="C76" s="290" t="s">
        <v>4005</v>
      </c>
      <c r="D76" s="290"/>
      <c r="E76" s="294" t="s">
        <v>139</v>
      </c>
      <c r="F76" s="195">
        <v>0</v>
      </c>
      <c r="G76" s="195">
        <v>2</v>
      </c>
      <c r="H76" s="195">
        <v>0</v>
      </c>
      <c r="I76" s="195">
        <v>5</v>
      </c>
      <c r="J76" s="195">
        <v>0</v>
      </c>
      <c r="K76" s="195">
        <v>0</v>
      </c>
      <c r="L76" s="195">
        <v>2</v>
      </c>
      <c r="M76" s="195">
        <v>1</v>
      </c>
      <c r="N76" s="195">
        <v>1</v>
      </c>
      <c r="O76" s="195">
        <v>1</v>
      </c>
      <c r="P76" s="238">
        <v>0</v>
      </c>
      <c r="Q76" s="195">
        <v>60</v>
      </c>
      <c r="R76" s="195">
        <v>21</v>
      </c>
      <c r="S76" s="195">
        <v>12</v>
      </c>
      <c r="T76" s="195">
        <v>68</v>
      </c>
      <c r="U76" s="195">
        <v>11</v>
      </c>
      <c r="V76" s="195">
        <v>7</v>
      </c>
      <c r="W76" s="195">
        <v>67</v>
      </c>
      <c r="X76" s="195">
        <v>163</v>
      </c>
      <c r="Y76" s="195">
        <v>147</v>
      </c>
      <c r="Z76" s="195">
        <v>90</v>
      </c>
      <c r="AA76" s="238">
        <v>97</v>
      </c>
      <c r="AB76" s="292">
        <f t="shared" si="7"/>
        <v>0</v>
      </c>
      <c r="AC76" s="292">
        <f t="shared" si="7"/>
        <v>9.5238095238095233E-2</v>
      </c>
      <c r="AD76" s="292">
        <f t="shared" si="7"/>
        <v>0</v>
      </c>
      <c r="AE76" s="292">
        <f t="shared" si="7"/>
        <v>7.3529411764705885E-2</v>
      </c>
      <c r="AF76" s="292">
        <f t="shared" si="7"/>
        <v>0</v>
      </c>
      <c r="AG76" s="292">
        <f t="shared" si="7"/>
        <v>0</v>
      </c>
      <c r="AH76" s="292">
        <f t="shared" si="7"/>
        <v>2.9850746268656716E-2</v>
      </c>
      <c r="AI76" s="292">
        <f t="shared" si="7"/>
        <v>6.1349693251533744E-3</v>
      </c>
      <c r="AJ76" s="292">
        <f t="shared" si="7"/>
        <v>6.8027210884353739E-3</v>
      </c>
      <c r="AK76" s="292">
        <f t="shared" si="7"/>
        <v>1.1111111111111112E-2</v>
      </c>
      <c r="AL76" s="293">
        <f t="shared" si="7"/>
        <v>0</v>
      </c>
      <c r="AM76" s="195" t="str">
        <f>IF(ISNUMBER(#REF!),LN(#REF!),"")</f>
        <v/>
      </c>
      <c r="AN76" s="195" t="str">
        <f>IF(ISNUMBER(#REF!),LN(#REF!),"")</f>
        <v/>
      </c>
      <c r="AO76" s="195" t="str">
        <f>IF(ISNUMBER(#REF!),LN(#REF!),"")</f>
        <v/>
      </c>
      <c r="AP76" s="195" t="str">
        <f>IF(ISNUMBER(#REF!),LN(#REF!),"")</f>
        <v/>
      </c>
      <c r="AQ76" s="195" t="str">
        <f>IF(ISNUMBER(#REF!),LN(#REF!),"")</f>
        <v/>
      </c>
      <c r="AR76" s="195" t="str">
        <f>IF(ISNUMBER(#REF!),LN(#REF!),"")</f>
        <v/>
      </c>
      <c r="AS76" s="195" t="str">
        <f>IF(ISNUMBER(#REF!),LN(#REF!),"")</f>
        <v/>
      </c>
      <c r="AT76" s="195" t="str">
        <f>IF(ISNUMBER(#REF!),LN(#REF!),"")</f>
        <v/>
      </c>
      <c r="AU76" s="195" t="str">
        <f>IF(ISNUMBER(#REF!),LN(#REF!),"")</f>
        <v/>
      </c>
      <c r="AV76" s="195" t="str">
        <f>IF(ISNUMBER(#REF!),LN(#REF!),"")</f>
        <v/>
      </c>
      <c r="AW76" s="195" t="str">
        <f>IF(ISNUMBER(#REF!),LN(#REF!),"")</f>
        <v/>
      </c>
    </row>
    <row r="77" spans="1:49" x14ac:dyDescent="0.2">
      <c r="A77" s="187" t="s">
        <v>144</v>
      </c>
      <c r="B77" s="187" t="s">
        <v>145</v>
      </c>
      <c r="C77" s="290"/>
      <c r="D77" s="290"/>
      <c r="E77" s="294" t="s">
        <v>139</v>
      </c>
      <c r="F77" s="195">
        <v>5</v>
      </c>
      <c r="G77" s="195">
        <v>1</v>
      </c>
      <c r="H77" s="195">
        <v>3</v>
      </c>
      <c r="I77" s="195">
        <v>14</v>
      </c>
      <c r="J77" s="195">
        <v>4</v>
      </c>
      <c r="K77" s="195">
        <v>1</v>
      </c>
      <c r="L77" s="195">
        <v>0</v>
      </c>
      <c r="M77" s="195">
        <v>2</v>
      </c>
      <c r="N77" s="195">
        <v>2</v>
      </c>
      <c r="O77" s="195">
        <v>4</v>
      </c>
      <c r="P77" s="238">
        <v>2</v>
      </c>
      <c r="Q77" s="195">
        <v>41</v>
      </c>
      <c r="R77" s="195">
        <v>22</v>
      </c>
      <c r="S77" s="195">
        <v>189</v>
      </c>
      <c r="T77" s="195">
        <v>268</v>
      </c>
      <c r="U77" s="195">
        <v>187</v>
      </c>
      <c r="V77" s="195">
        <v>154</v>
      </c>
      <c r="W77" s="195">
        <v>188</v>
      </c>
      <c r="X77" s="195">
        <v>164</v>
      </c>
      <c r="Y77" s="195">
        <v>201</v>
      </c>
      <c r="Z77" s="195">
        <v>138</v>
      </c>
      <c r="AA77" s="238">
        <v>192</v>
      </c>
      <c r="AB77" s="292">
        <f t="shared" si="7"/>
        <v>0.12195121951219512</v>
      </c>
      <c r="AC77" s="292">
        <f t="shared" si="7"/>
        <v>4.5454545454545456E-2</v>
      </c>
      <c r="AD77" s="292">
        <f t="shared" si="7"/>
        <v>1.5873015873015872E-2</v>
      </c>
      <c r="AE77" s="292">
        <f t="shared" si="7"/>
        <v>5.2238805970149252E-2</v>
      </c>
      <c r="AF77" s="292">
        <f t="shared" si="7"/>
        <v>2.1390374331550801E-2</v>
      </c>
      <c r="AG77" s="292">
        <f t="shared" si="7"/>
        <v>6.4935064935064939E-3</v>
      </c>
      <c r="AH77" s="292">
        <f t="shared" si="7"/>
        <v>0</v>
      </c>
      <c r="AI77" s="292">
        <f t="shared" si="7"/>
        <v>1.2195121951219513E-2</v>
      </c>
      <c r="AJ77" s="292">
        <f t="shared" si="7"/>
        <v>9.9502487562189053E-3</v>
      </c>
      <c r="AK77" s="292">
        <f t="shared" si="7"/>
        <v>2.8985507246376812E-2</v>
      </c>
      <c r="AL77" s="293">
        <f t="shared" si="7"/>
        <v>1.0416666666666666E-2</v>
      </c>
      <c r="AM77" s="195" t="str">
        <f>IF(ISNUMBER(#REF!),LN(#REF!),"")</f>
        <v/>
      </c>
      <c r="AN77" s="195" t="str">
        <f>IF(ISNUMBER(#REF!),LN(#REF!),"")</f>
        <v/>
      </c>
      <c r="AO77" s="195" t="str">
        <f>IF(ISNUMBER(#REF!),LN(#REF!),"")</f>
        <v/>
      </c>
      <c r="AP77" s="195" t="str">
        <f>IF(ISNUMBER(#REF!),LN(#REF!),"")</f>
        <v/>
      </c>
      <c r="AQ77" s="195" t="str">
        <f>IF(ISNUMBER(#REF!),LN(#REF!),"")</f>
        <v/>
      </c>
      <c r="AR77" s="195" t="str">
        <f>IF(ISNUMBER(#REF!),LN(#REF!),"")</f>
        <v/>
      </c>
      <c r="AS77" s="195" t="str">
        <f>IF(ISNUMBER(#REF!),LN(#REF!),"")</f>
        <v/>
      </c>
      <c r="AT77" s="195" t="str">
        <f>IF(ISNUMBER(#REF!),LN(#REF!),"")</f>
        <v/>
      </c>
      <c r="AU77" s="195" t="str">
        <f>IF(ISNUMBER(#REF!),LN(#REF!),"")</f>
        <v/>
      </c>
      <c r="AV77" s="195" t="str">
        <f>IF(ISNUMBER(#REF!),LN(#REF!),"")</f>
        <v/>
      </c>
      <c r="AW77" s="195" t="str">
        <f>IF(ISNUMBER(#REF!),LN(#REF!),"")</f>
        <v/>
      </c>
    </row>
    <row r="78" spans="1:49" x14ac:dyDescent="0.2">
      <c r="A78" s="187" t="s">
        <v>389</v>
      </c>
      <c r="B78" s="187" t="s">
        <v>390</v>
      </c>
      <c r="C78" s="290"/>
      <c r="D78" s="290"/>
      <c r="E78" s="294" t="s">
        <v>139</v>
      </c>
      <c r="F78" s="195">
        <v>2</v>
      </c>
      <c r="G78" s="195">
        <v>0</v>
      </c>
      <c r="H78" s="195">
        <v>4</v>
      </c>
      <c r="I78" s="195">
        <v>2</v>
      </c>
      <c r="J78" s="195">
        <v>1</v>
      </c>
      <c r="K78" s="195">
        <v>7</v>
      </c>
      <c r="L78" s="195">
        <v>5</v>
      </c>
      <c r="M78" s="195">
        <v>2</v>
      </c>
      <c r="N78" s="195">
        <v>3</v>
      </c>
      <c r="O78" s="195">
        <v>7</v>
      </c>
      <c r="P78" s="195">
        <v>10</v>
      </c>
      <c r="Q78" s="195">
        <v>35</v>
      </c>
      <c r="R78" s="195">
        <v>55</v>
      </c>
      <c r="S78" s="195">
        <v>95</v>
      </c>
      <c r="T78" s="195">
        <v>120</v>
      </c>
      <c r="U78" s="195">
        <v>62</v>
      </c>
      <c r="V78" s="195">
        <v>117</v>
      </c>
      <c r="W78" s="195">
        <v>124</v>
      </c>
      <c r="X78" s="195">
        <v>125</v>
      </c>
      <c r="Y78" s="195">
        <v>104</v>
      </c>
      <c r="Z78" s="195">
        <v>162</v>
      </c>
      <c r="AA78" s="238">
        <v>155</v>
      </c>
      <c r="AB78" s="292">
        <f t="shared" si="7"/>
        <v>5.7142857142857141E-2</v>
      </c>
      <c r="AC78" s="292">
        <f t="shared" si="7"/>
        <v>0</v>
      </c>
      <c r="AD78" s="292">
        <f t="shared" si="7"/>
        <v>4.2105263157894736E-2</v>
      </c>
      <c r="AE78" s="292">
        <f t="shared" si="7"/>
        <v>1.6666666666666666E-2</v>
      </c>
      <c r="AF78" s="292">
        <f t="shared" si="7"/>
        <v>1.6129032258064516E-2</v>
      </c>
      <c r="AG78" s="292">
        <f t="shared" si="7"/>
        <v>5.9829059829059832E-2</v>
      </c>
      <c r="AH78" s="292">
        <f t="shared" si="7"/>
        <v>4.0322580645161289E-2</v>
      </c>
      <c r="AI78" s="292">
        <f t="shared" si="7"/>
        <v>1.6E-2</v>
      </c>
      <c r="AJ78" s="292">
        <f t="shared" si="7"/>
        <v>2.8846153846153848E-2</v>
      </c>
      <c r="AK78" s="292">
        <f t="shared" si="7"/>
        <v>4.3209876543209874E-2</v>
      </c>
      <c r="AL78" s="293">
        <f t="shared" si="7"/>
        <v>6.4516129032258063E-2</v>
      </c>
      <c r="AM78" s="195" t="str">
        <f>IF(ISNUMBER(#REF!),LN(#REF!),"")</f>
        <v/>
      </c>
      <c r="AN78" s="195" t="str">
        <f>IF(ISNUMBER(#REF!),LN(#REF!),"")</f>
        <v/>
      </c>
      <c r="AO78" s="195" t="str">
        <f>IF(ISNUMBER(#REF!),LN(#REF!),"")</f>
        <v/>
      </c>
      <c r="AP78" s="195" t="str">
        <f>IF(ISNUMBER(#REF!),LN(#REF!),"")</f>
        <v/>
      </c>
      <c r="AQ78" s="195" t="str">
        <f>IF(ISNUMBER(#REF!),LN(#REF!),"")</f>
        <v/>
      </c>
      <c r="AR78" s="195" t="str">
        <f>IF(ISNUMBER(#REF!),LN(#REF!),"")</f>
        <v/>
      </c>
      <c r="AS78" s="195" t="str">
        <f>IF(ISNUMBER(#REF!),LN(#REF!),"")</f>
        <v/>
      </c>
      <c r="AT78" s="195" t="str">
        <f>IF(ISNUMBER(#REF!),LN(#REF!),"")</f>
        <v/>
      </c>
      <c r="AU78" s="195" t="str">
        <f>IF(ISNUMBER(#REF!),LN(#REF!),"")</f>
        <v/>
      </c>
      <c r="AV78" s="195" t="str">
        <f>IF(ISNUMBER(#REF!),LN(#REF!),"")</f>
        <v/>
      </c>
      <c r="AW78" s="195" t="str">
        <f>IF(ISNUMBER(#REF!),LN(#REF!),"")</f>
        <v/>
      </c>
    </row>
    <row r="79" spans="1:49" x14ac:dyDescent="0.2">
      <c r="A79" s="187" t="s">
        <v>148</v>
      </c>
      <c r="B79" s="187" t="s">
        <v>149</v>
      </c>
      <c r="C79" s="290"/>
      <c r="D79" s="290"/>
      <c r="E79" s="294" t="s">
        <v>139</v>
      </c>
      <c r="F79" s="195">
        <v>13</v>
      </c>
      <c r="G79" s="195">
        <v>11</v>
      </c>
      <c r="H79" s="195">
        <v>22</v>
      </c>
      <c r="I79" s="195">
        <v>16</v>
      </c>
      <c r="J79" s="195">
        <v>7</v>
      </c>
      <c r="K79" s="195">
        <v>4</v>
      </c>
      <c r="L79" s="195">
        <v>11</v>
      </c>
      <c r="M79" s="195">
        <v>7</v>
      </c>
      <c r="N79" s="195">
        <v>6</v>
      </c>
      <c r="O79" s="195">
        <v>9</v>
      </c>
      <c r="P79" s="238">
        <v>11</v>
      </c>
      <c r="Q79" s="195">
        <v>186</v>
      </c>
      <c r="R79" s="195">
        <v>176</v>
      </c>
      <c r="S79" s="195">
        <v>415</v>
      </c>
      <c r="T79" s="195">
        <v>547</v>
      </c>
      <c r="U79" s="195">
        <v>310</v>
      </c>
      <c r="V79" s="195">
        <v>266</v>
      </c>
      <c r="W79" s="195">
        <v>287</v>
      </c>
      <c r="X79" s="195">
        <v>301</v>
      </c>
      <c r="Y79" s="195">
        <v>238</v>
      </c>
      <c r="Z79" s="195">
        <v>198</v>
      </c>
      <c r="AA79" s="238">
        <v>268</v>
      </c>
      <c r="AB79" s="292">
        <f t="shared" si="7"/>
        <v>6.9892473118279563E-2</v>
      </c>
      <c r="AC79" s="292">
        <f t="shared" si="7"/>
        <v>6.25E-2</v>
      </c>
      <c r="AD79" s="292">
        <f t="shared" si="7"/>
        <v>5.3012048192771083E-2</v>
      </c>
      <c r="AE79" s="292">
        <f t="shared" si="7"/>
        <v>2.9250457038391225E-2</v>
      </c>
      <c r="AF79" s="292">
        <f t="shared" si="7"/>
        <v>2.2580645161290321E-2</v>
      </c>
      <c r="AG79" s="292">
        <f t="shared" si="7"/>
        <v>1.5037593984962405E-2</v>
      </c>
      <c r="AH79" s="292">
        <f t="shared" si="7"/>
        <v>3.8327526132404179E-2</v>
      </c>
      <c r="AI79" s="292">
        <f t="shared" si="7"/>
        <v>2.3255813953488372E-2</v>
      </c>
      <c r="AJ79" s="292">
        <f t="shared" si="7"/>
        <v>2.5210084033613446E-2</v>
      </c>
      <c r="AK79" s="292">
        <f t="shared" si="7"/>
        <v>4.5454545454545456E-2</v>
      </c>
      <c r="AL79" s="293">
        <f t="shared" si="7"/>
        <v>4.1044776119402986E-2</v>
      </c>
      <c r="AM79" s="195" t="str">
        <f>IF(ISNUMBER(#REF!),LN(#REF!),"")</f>
        <v/>
      </c>
      <c r="AN79" s="195" t="str">
        <f>IF(ISNUMBER(#REF!),LN(#REF!),"")</f>
        <v/>
      </c>
      <c r="AO79" s="195" t="str">
        <f>IF(ISNUMBER(#REF!),LN(#REF!),"")</f>
        <v/>
      </c>
      <c r="AP79" s="195" t="str">
        <f>IF(ISNUMBER(#REF!),LN(#REF!),"")</f>
        <v/>
      </c>
      <c r="AQ79" s="195" t="str">
        <f>IF(ISNUMBER(#REF!),LN(#REF!),"")</f>
        <v/>
      </c>
      <c r="AR79" s="195" t="str">
        <f>IF(ISNUMBER(#REF!),LN(#REF!),"")</f>
        <v/>
      </c>
      <c r="AS79" s="195" t="str">
        <f>IF(ISNUMBER(#REF!),LN(#REF!),"")</f>
        <v/>
      </c>
      <c r="AT79" s="195" t="str">
        <f>IF(ISNUMBER(#REF!),LN(#REF!),"")</f>
        <v/>
      </c>
      <c r="AU79" s="195" t="str">
        <f>IF(ISNUMBER(#REF!),LN(#REF!),"")</f>
        <v/>
      </c>
      <c r="AV79" s="195" t="str">
        <f>IF(ISNUMBER(#REF!),LN(#REF!),"")</f>
        <v/>
      </c>
      <c r="AW79" s="195" t="str">
        <f>IF(ISNUMBER(#REF!),LN(#REF!),"")</f>
        <v/>
      </c>
    </row>
    <row r="80" spans="1:49" x14ac:dyDescent="0.2">
      <c r="A80" s="187" t="s">
        <v>150</v>
      </c>
      <c r="B80" s="187" t="s">
        <v>151</v>
      </c>
      <c r="C80" s="290"/>
      <c r="D80" s="290"/>
      <c r="E80" s="294" t="s">
        <v>139</v>
      </c>
      <c r="F80" s="195">
        <v>11</v>
      </c>
      <c r="G80" s="195">
        <v>14</v>
      </c>
      <c r="H80" s="195">
        <v>9</v>
      </c>
      <c r="I80" s="195">
        <v>10</v>
      </c>
      <c r="J80" s="195">
        <v>4</v>
      </c>
      <c r="K80" s="195">
        <v>10</v>
      </c>
      <c r="L80" s="195">
        <v>5</v>
      </c>
      <c r="M80" s="195">
        <v>5</v>
      </c>
      <c r="N80" s="195">
        <v>4</v>
      </c>
      <c r="O80" s="195">
        <v>15</v>
      </c>
      <c r="P80" s="238">
        <v>18</v>
      </c>
      <c r="Q80" s="195">
        <v>307</v>
      </c>
      <c r="R80" s="195">
        <v>173</v>
      </c>
      <c r="S80" s="195">
        <v>256</v>
      </c>
      <c r="T80" s="195">
        <v>367</v>
      </c>
      <c r="U80" s="195">
        <v>292</v>
      </c>
      <c r="V80" s="195">
        <v>292</v>
      </c>
      <c r="W80" s="195">
        <v>283</v>
      </c>
      <c r="X80" s="195">
        <v>469</v>
      </c>
      <c r="Y80" s="195">
        <v>184</v>
      </c>
      <c r="Z80" s="195">
        <v>194</v>
      </c>
      <c r="AA80" s="238">
        <v>476</v>
      </c>
      <c r="AB80" s="292">
        <f t="shared" si="7"/>
        <v>3.5830618892508145E-2</v>
      </c>
      <c r="AC80" s="292">
        <f t="shared" si="7"/>
        <v>8.0924855491329481E-2</v>
      </c>
      <c r="AD80" s="292">
        <f t="shared" si="7"/>
        <v>3.515625E-2</v>
      </c>
      <c r="AE80" s="292">
        <f t="shared" si="7"/>
        <v>2.7247956403269755E-2</v>
      </c>
      <c r="AF80" s="292">
        <f t="shared" si="7"/>
        <v>1.3698630136986301E-2</v>
      </c>
      <c r="AG80" s="292">
        <f t="shared" si="7"/>
        <v>3.4246575342465752E-2</v>
      </c>
      <c r="AH80" s="292">
        <f t="shared" si="7"/>
        <v>1.7667844522968199E-2</v>
      </c>
      <c r="AI80" s="292">
        <f t="shared" si="7"/>
        <v>1.0660980810234541E-2</v>
      </c>
      <c r="AJ80" s="292">
        <f t="shared" si="7"/>
        <v>2.1739130434782608E-2</v>
      </c>
      <c r="AK80" s="292">
        <f t="shared" si="7"/>
        <v>7.7319587628865982E-2</v>
      </c>
      <c r="AL80" s="293">
        <f t="shared" si="7"/>
        <v>3.7815126050420166E-2</v>
      </c>
      <c r="AM80" s="195" t="str">
        <f>IF(ISNUMBER(#REF!),LN(#REF!),"")</f>
        <v/>
      </c>
      <c r="AN80" s="195" t="str">
        <f>IF(ISNUMBER(#REF!),LN(#REF!),"")</f>
        <v/>
      </c>
      <c r="AO80" s="195" t="str">
        <f>IF(ISNUMBER(#REF!),LN(#REF!),"")</f>
        <v/>
      </c>
      <c r="AP80" s="195" t="str">
        <f>IF(ISNUMBER(#REF!),LN(#REF!),"")</f>
        <v/>
      </c>
      <c r="AQ80" s="195" t="str">
        <f>IF(ISNUMBER(#REF!),LN(#REF!),"")</f>
        <v/>
      </c>
      <c r="AR80" s="195" t="str">
        <f>IF(ISNUMBER(#REF!),LN(#REF!),"")</f>
        <v/>
      </c>
      <c r="AS80" s="195" t="str">
        <f>IF(ISNUMBER(#REF!),LN(#REF!),"")</f>
        <v/>
      </c>
      <c r="AT80" s="195" t="str">
        <f>IF(ISNUMBER(#REF!),LN(#REF!),"")</f>
        <v/>
      </c>
      <c r="AU80" s="195" t="str">
        <f>IF(ISNUMBER(#REF!),LN(#REF!),"")</f>
        <v/>
      </c>
      <c r="AV80" s="195" t="str">
        <f>IF(ISNUMBER(#REF!),LN(#REF!),"")</f>
        <v/>
      </c>
      <c r="AW80" s="195" t="str">
        <f>IF(ISNUMBER(#REF!),LN(#REF!),"")</f>
        <v/>
      </c>
    </row>
    <row r="81" spans="1:49" x14ac:dyDescent="0.2">
      <c r="A81" s="187" t="s">
        <v>142</v>
      </c>
      <c r="B81" s="187" t="s">
        <v>143</v>
      </c>
      <c r="C81" s="290" t="s">
        <v>4006</v>
      </c>
      <c r="D81" s="290"/>
      <c r="E81" s="294" t="s">
        <v>139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238">
        <v>0</v>
      </c>
      <c r="Q81" s="195">
        <v>4</v>
      </c>
      <c r="R81" s="195">
        <v>0</v>
      </c>
      <c r="S81" s="195">
        <v>2</v>
      </c>
      <c r="T81" s="195">
        <v>4</v>
      </c>
      <c r="U81" s="195">
        <v>7</v>
      </c>
      <c r="V81" s="195">
        <v>8</v>
      </c>
      <c r="W81" s="195">
        <v>6</v>
      </c>
      <c r="X81" s="195">
        <v>9</v>
      </c>
      <c r="Y81" s="195">
        <v>4</v>
      </c>
      <c r="Z81" s="195">
        <v>9</v>
      </c>
      <c r="AA81" s="195">
        <v>10</v>
      </c>
      <c r="AB81" s="292">
        <f t="shared" si="7"/>
        <v>0</v>
      </c>
      <c r="AC81" s="292">
        <f t="shared" si="7"/>
        <v>0</v>
      </c>
      <c r="AD81" s="292">
        <f t="shared" si="7"/>
        <v>0</v>
      </c>
      <c r="AE81" s="292">
        <f t="shared" si="7"/>
        <v>0</v>
      </c>
      <c r="AF81" s="292">
        <f t="shared" si="7"/>
        <v>0</v>
      </c>
      <c r="AG81" s="292">
        <f t="shared" si="7"/>
        <v>0</v>
      </c>
      <c r="AH81" s="292">
        <f t="shared" si="7"/>
        <v>0</v>
      </c>
      <c r="AI81" s="292">
        <f t="shared" si="7"/>
        <v>0</v>
      </c>
      <c r="AJ81" s="292">
        <f t="shared" si="7"/>
        <v>0</v>
      </c>
      <c r="AK81" s="292">
        <f t="shared" si="7"/>
        <v>0</v>
      </c>
      <c r="AL81" s="293">
        <f t="shared" si="7"/>
        <v>0</v>
      </c>
      <c r="AM81" s="195" t="str">
        <f>IF(ISNUMBER(#REF!),LN(#REF!),"")</f>
        <v/>
      </c>
      <c r="AN81" s="195" t="str">
        <f>IF(ISNUMBER(#REF!),LN(#REF!),"")</f>
        <v/>
      </c>
      <c r="AO81" s="195" t="str">
        <f>IF(ISNUMBER(#REF!),LN(#REF!),"")</f>
        <v/>
      </c>
      <c r="AP81" s="195" t="str">
        <f>IF(ISNUMBER(#REF!),LN(#REF!),"")</f>
        <v/>
      </c>
      <c r="AQ81" s="195" t="str">
        <f>IF(ISNUMBER(#REF!),LN(#REF!),"")</f>
        <v/>
      </c>
      <c r="AR81" s="195" t="str">
        <f>IF(ISNUMBER(#REF!),LN(#REF!),"")</f>
        <v/>
      </c>
      <c r="AS81" s="195" t="str">
        <f>IF(ISNUMBER(#REF!),LN(#REF!),"")</f>
        <v/>
      </c>
      <c r="AT81" s="195" t="str">
        <f>IF(ISNUMBER(#REF!),LN(#REF!),"")</f>
        <v/>
      </c>
      <c r="AU81" s="195" t="str">
        <f>IF(ISNUMBER(#REF!),LN(#REF!),"")</f>
        <v/>
      </c>
      <c r="AV81" s="195" t="str">
        <f>IF(ISNUMBER(#REF!),LN(#REF!),"")</f>
        <v/>
      </c>
      <c r="AW81" s="195" t="str">
        <f>IF(ISNUMBER(#REF!),LN(#REF!),"")</f>
        <v/>
      </c>
    </row>
    <row r="82" spans="1:49" x14ac:dyDescent="0.2">
      <c r="A82" s="187" t="s">
        <v>146</v>
      </c>
      <c r="B82" s="187" t="s">
        <v>147</v>
      </c>
      <c r="C82" s="289">
        <v>2014</v>
      </c>
      <c r="D82" s="290"/>
      <c r="E82" s="294" t="s">
        <v>139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1</v>
      </c>
      <c r="N82" s="195">
        <v>0</v>
      </c>
      <c r="O82" s="195">
        <v>0</v>
      </c>
      <c r="P82" s="238">
        <v>0</v>
      </c>
      <c r="Q82" s="195">
        <v>4</v>
      </c>
      <c r="R82" s="195">
        <v>1</v>
      </c>
      <c r="S82" s="195">
        <v>3</v>
      </c>
      <c r="T82" s="195">
        <v>3</v>
      </c>
      <c r="U82" s="195">
        <v>10</v>
      </c>
      <c r="V82" s="195">
        <v>5</v>
      </c>
      <c r="W82" s="195">
        <v>6</v>
      </c>
      <c r="X82" s="195">
        <v>2</v>
      </c>
      <c r="Y82" s="195">
        <v>0</v>
      </c>
      <c r="Z82" s="195">
        <v>0</v>
      </c>
      <c r="AA82" s="238">
        <v>0</v>
      </c>
      <c r="AB82" s="292">
        <f t="shared" si="7"/>
        <v>0</v>
      </c>
      <c r="AC82" s="292">
        <f t="shared" si="7"/>
        <v>0</v>
      </c>
      <c r="AD82" s="292">
        <f t="shared" si="7"/>
        <v>0</v>
      </c>
      <c r="AE82" s="292">
        <f t="shared" si="7"/>
        <v>0</v>
      </c>
      <c r="AF82" s="292">
        <f t="shared" si="7"/>
        <v>0</v>
      </c>
      <c r="AG82" s="292">
        <f t="shared" si="7"/>
        <v>0</v>
      </c>
      <c r="AH82" s="292">
        <f t="shared" si="7"/>
        <v>0</v>
      </c>
      <c r="AI82" s="292">
        <f t="shared" si="7"/>
        <v>0.5</v>
      </c>
      <c r="AJ82" s="292">
        <f t="shared" si="7"/>
        <v>0</v>
      </c>
      <c r="AK82" s="292">
        <f t="shared" si="7"/>
        <v>0</v>
      </c>
      <c r="AL82" s="293">
        <f t="shared" si="7"/>
        <v>0</v>
      </c>
      <c r="AM82" s="195" t="str">
        <f>IF(ISNUMBER(#REF!),LN(#REF!),"")</f>
        <v/>
      </c>
      <c r="AN82" s="195" t="str">
        <f>IF(ISNUMBER(#REF!),LN(#REF!),"")</f>
        <v/>
      </c>
      <c r="AO82" s="195" t="str">
        <f>IF(ISNUMBER(#REF!),LN(#REF!),"")</f>
        <v/>
      </c>
      <c r="AP82" s="195" t="str">
        <f>IF(ISNUMBER(#REF!),LN(#REF!),"")</f>
        <v/>
      </c>
      <c r="AQ82" s="195" t="str">
        <f>IF(ISNUMBER(#REF!),LN(#REF!),"")</f>
        <v/>
      </c>
      <c r="AR82" s="195" t="str">
        <f>IF(ISNUMBER(#REF!),LN(#REF!),"")</f>
        <v/>
      </c>
      <c r="AS82" s="195" t="str">
        <f>IF(ISNUMBER(#REF!),LN(#REF!),"")</f>
        <v/>
      </c>
      <c r="AT82" s="195" t="str">
        <f>IF(ISNUMBER(#REF!),LN(#REF!),"")</f>
        <v/>
      </c>
      <c r="AU82" s="195" t="str">
        <f>IF(ISNUMBER(#REF!),LN(#REF!),"")</f>
        <v/>
      </c>
      <c r="AV82" s="195" t="str">
        <f>IF(ISNUMBER(#REF!),LN(#REF!),"")</f>
        <v/>
      </c>
      <c r="AW82" s="195" t="str">
        <f>IF(ISNUMBER(#REF!),LN(#REF!),"")</f>
        <v/>
      </c>
    </row>
    <row r="83" spans="1:49" x14ac:dyDescent="0.2">
      <c r="A83" s="187" t="s">
        <v>427</v>
      </c>
      <c r="B83" s="187" t="s">
        <v>428</v>
      </c>
      <c r="C83" s="289">
        <v>2013</v>
      </c>
      <c r="D83" s="290"/>
      <c r="E83" s="294" t="s">
        <v>139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1</v>
      </c>
      <c r="O83" s="195">
        <v>6</v>
      </c>
      <c r="P83" s="238">
        <v>2</v>
      </c>
      <c r="Q83" s="195">
        <v>0</v>
      </c>
      <c r="R83" s="195">
        <v>0</v>
      </c>
      <c r="S83" s="195">
        <v>0</v>
      </c>
      <c r="T83" s="195">
        <v>0</v>
      </c>
      <c r="U83" s="195">
        <v>14</v>
      </c>
      <c r="V83" s="195">
        <v>54</v>
      </c>
      <c r="W83" s="195">
        <v>21</v>
      </c>
      <c r="X83" s="195">
        <v>27</v>
      </c>
      <c r="Y83" s="195">
        <v>31</v>
      </c>
      <c r="Z83" s="195">
        <v>36</v>
      </c>
      <c r="AA83" s="238">
        <v>73</v>
      </c>
      <c r="AB83" s="292">
        <f t="shared" si="7"/>
        <v>0</v>
      </c>
      <c r="AC83" s="292">
        <f t="shared" si="7"/>
        <v>0</v>
      </c>
      <c r="AD83" s="292">
        <f t="shared" si="7"/>
        <v>0</v>
      </c>
      <c r="AE83" s="292">
        <f t="shared" si="7"/>
        <v>0</v>
      </c>
      <c r="AF83" s="292">
        <f t="shared" si="7"/>
        <v>0</v>
      </c>
      <c r="AG83" s="292">
        <f t="shared" si="7"/>
        <v>0</v>
      </c>
      <c r="AH83" s="292">
        <f t="shared" si="7"/>
        <v>0</v>
      </c>
      <c r="AI83" s="292">
        <f t="shared" si="7"/>
        <v>0</v>
      </c>
      <c r="AJ83" s="292">
        <f t="shared" si="7"/>
        <v>3.2258064516129031E-2</v>
      </c>
      <c r="AK83" s="292">
        <f t="shared" si="7"/>
        <v>0.16666666666666666</v>
      </c>
      <c r="AL83" s="293">
        <f t="shared" si="7"/>
        <v>2.7397260273972601E-2</v>
      </c>
      <c r="AM83" s="195" t="str">
        <f>IF(ISNUMBER(#REF!),LN(#REF!),"")</f>
        <v/>
      </c>
      <c r="AN83" s="195" t="str">
        <f>IF(ISNUMBER(#REF!),LN(#REF!),"")</f>
        <v/>
      </c>
      <c r="AO83" s="195" t="str">
        <f>IF(ISNUMBER(#REF!),LN(#REF!),"")</f>
        <v/>
      </c>
      <c r="AP83" s="195" t="str">
        <f>IF(ISNUMBER(#REF!),LN(#REF!),"")</f>
        <v/>
      </c>
      <c r="AQ83" s="195" t="str">
        <f>IF(ISNUMBER(#REF!),LN(#REF!),"")</f>
        <v/>
      </c>
      <c r="AR83" s="195" t="str">
        <f>IF(ISNUMBER(#REF!),LN(#REF!),"")</f>
        <v/>
      </c>
      <c r="AS83" s="195" t="str">
        <f>IF(ISNUMBER(#REF!),LN(#REF!),"")</f>
        <v/>
      </c>
      <c r="AT83" s="195" t="str">
        <f>IF(ISNUMBER(#REF!),LN(#REF!),"")</f>
        <v/>
      </c>
      <c r="AU83" s="195" t="str">
        <f>IF(ISNUMBER(#REF!),LN(#REF!),"")</f>
        <v/>
      </c>
      <c r="AV83" s="195" t="str">
        <f>IF(ISNUMBER(#REF!),LN(#REF!),"")</f>
        <v/>
      </c>
      <c r="AW83" s="195" t="str">
        <f>IF(ISNUMBER(#REF!),LN(#REF!),"")</f>
        <v/>
      </c>
    </row>
    <row r="84" spans="1:49" x14ac:dyDescent="0.2">
      <c r="A84" s="187" t="s">
        <v>445</v>
      </c>
      <c r="B84" s="187" t="s">
        <v>446</v>
      </c>
      <c r="C84" s="289">
        <v>2016</v>
      </c>
      <c r="D84" s="290"/>
      <c r="E84" s="294" t="s">
        <v>139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2</v>
      </c>
      <c r="M84" s="195">
        <v>0</v>
      </c>
      <c r="N84" s="195">
        <v>1</v>
      </c>
      <c r="O84" s="195">
        <v>4</v>
      </c>
      <c r="P84" s="238">
        <v>2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10</v>
      </c>
      <c r="W84" s="195">
        <v>90</v>
      </c>
      <c r="X84" s="195">
        <v>98</v>
      </c>
      <c r="Y84" s="195">
        <v>87</v>
      </c>
      <c r="Z84" s="195">
        <v>83</v>
      </c>
      <c r="AA84" s="238">
        <v>143</v>
      </c>
      <c r="AB84" s="292">
        <f t="shared" si="7"/>
        <v>0</v>
      </c>
      <c r="AC84" s="292">
        <f t="shared" si="7"/>
        <v>0</v>
      </c>
      <c r="AD84" s="292">
        <f t="shared" si="7"/>
        <v>0</v>
      </c>
      <c r="AE84" s="292">
        <f t="shared" si="7"/>
        <v>0</v>
      </c>
      <c r="AF84" s="292">
        <f t="shared" si="7"/>
        <v>0</v>
      </c>
      <c r="AG84" s="292">
        <f t="shared" si="7"/>
        <v>0</v>
      </c>
      <c r="AH84" s="292">
        <f t="shared" si="7"/>
        <v>2.2222222222222223E-2</v>
      </c>
      <c r="AI84" s="292">
        <f t="shared" si="7"/>
        <v>0</v>
      </c>
      <c r="AJ84" s="292">
        <f t="shared" si="7"/>
        <v>1.1494252873563218E-2</v>
      </c>
      <c r="AK84" s="292">
        <f t="shared" si="7"/>
        <v>4.8192771084337352E-2</v>
      </c>
      <c r="AL84" s="293">
        <f t="shared" si="7"/>
        <v>1.3986013986013986E-2</v>
      </c>
      <c r="AM84" s="195" t="str">
        <f>IF(ISNUMBER(#REF!),LN(#REF!),"")</f>
        <v/>
      </c>
      <c r="AN84" s="195" t="str">
        <f>IF(ISNUMBER(#REF!),LN(#REF!),"")</f>
        <v/>
      </c>
      <c r="AO84" s="195" t="str">
        <f>IF(ISNUMBER(#REF!),LN(#REF!),"")</f>
        <v/>
      </c>
      <c r="AP84" s="195" t="str">
        <f>IF(ISNUMBER(#REF!),LN(#REF!),"")</f>
        <v/>
      </c>
      <c r="AQ84" s="195" t="str">
        <f>IF(ISNUMBER(#REF!),LN(#REF!),"")</f>
        <v/>
      </c>
      <c r="AR84" s="195" t="str">
        <f>IF(ISNUMBER(#REF!),LN(#REF!),"")</f>
        <v/>
      </c>
      <c r="AS84" s="195" t="str">
        <f>IF(ISNUMBER(#REF!),LN(#REF!),"")</f>
        <v/>
      </c>
      <c r="AT84" s="195" t="str">
        <f>IF(ISNUMBER(#REF!),LN(#REF!),"")</f>
        <v/>
      </c>
      <c r="AU84" s="195" t="str">
        <f>IF(ISNUMBER(#REF!),LN(#REF!),"")</f>
        <v/>
      </c>
      <c r="AV84" s="195" t="str">
        <f>IF(ISNUMBER(#REF!),LN(#REF!),"")</f>
        <v/>
      </c>
      <c r="AW84" s="195" t="str">
        <f>IF(ISNUMBER(#REF!),LN(#REF!),"")</f>
        <v/>
      </c>
    </row>
    <row r="85" spans="1:49" x14ac:dyDescent="0.2">
      <c r="A85" s="187" t="s">
        <v>463</v>
      </c>
      <c r="B85" s="187" t="s">
        <v>464</v>
      </c>
      <c r="C85" s="289">
        <v>2016</v>
      </c>
      <c r="D85" s="290"/>
      <c r="E85" s="294" t="s">
        <v>139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1</v>
      </c>
      <c r="N85" s="195">
        <v>1</v>
      </c>
      <c r="O85" s="195">
        <v>4</v>
      </c>
      <c r="P85" s="238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1</v>
      </c>
      <c r="V85" s="195">
        <v>0</v>
      </c>
      <c r="W85" s="195">
        <v>34</v>
      </c>
      <c r="X85" s="195">
        <v>77</v>
      </c>
      <c r="Y85" s="195">
        <v>174</v>
      </c>
      <c r="Z85" s="195">
        <v>125</v>
      </c>
      <c r="AA85" s="195">
        <v>102</v>
      </c>
      <c r="AB85" s="292">
        <f t="shared" si="7"/>
        <v>0</v>
      </c>
      <c r="AC85" s="292">
        <f t="shared" si="7"/>
        <v>0</v>
      </c>
      <c r="AD85" s="292">
        <f t="shared" si="7"/>
        <v>0</v>
      </c>
      <c r="AE85" s="292">
        <f t="shared" si="7"/>
        <v>0</v>
      </c>
      <c r="AF85" s="292">
        <f t="shared" si="7"/>
        <v>0</v>
      </c>
      <c r="AG85" s="292">
        <f t="shared" si="7"/>
        <v>0</v>
      </c>
      <c r="AH85" s="292">
        <f t="shared" si="7"/>
        <v>0</v>
      </c>
      <c r="AI85" s="292">
        <f t="shared" si="7"/>
        <v>1.2987012987012988E-2</v>
      </c>
      <c r="AJ85" s="292">
        <f t="shared" si="7"/>
        <v>5.7471264367816091E-3</v>
      </c>
      <c r="AK85" s="292">
        <f t="shared" si="7"/>
        <v>3.2000000000000001E-2</v>
      </c>
      <c r="AL85" s="293">
        <f t="shared" si="7"/>
        <v>0</v>
      </c>
      <c r="AM85" s="195" t="str">
        <f>IF(ISNUMBER(#REF!),LN(#REF!),"")</f>
        <v/>
      </c>
      <c r="AN85" s="195" t="str">
        <f>IF(ISNUMBER(#REF!),LN(#REF!),"")</f>
        <v/>
      </c>
      <c r="AO85" s="195" t="str">
        <f>IF(ISNUMBER(#REF!),LN(#REF!),"")</f>
        <v/>
      </c>
      <c r="AP85" s="195" t="str">
        <f>IF(ISNUMBER(#REF!),LN(#REF!),"")</f>
        <v/>
      </c>
      <c r="AQ85" s="195" t="str">
        <f>IF(ISNUMBER(#REF!),LN(#REF!),"")</f>
        <v/>
      </c>
      <c r="AR85" s="195" t="str">
        <f>IF(ISNUMBER(#REF!),LN(#REF!),"")</f>
        <v/>
      </c>
      <c r="AS85" s="195" t="str">
        <f>IF(ISNUMBER(#REF!),LN(#REF!),"")</f>
        <v/>
      </c>
      <c r="AT85" s="195" t="str">
        <f>IF(ISNUMBER(#REF!),LN(#REF!),"")</f>
        <v/>
      </c>
      <c r="AU85" s="195" t="str">
        <f>IF(ISNUMBER(#REF!),LN(#REF!),"")</f>
        <v/>
      </c>
      <c r="AV85" s="195" t="str">
        <f>IF(ISNUMBER(#REF!),LN(#REF!),"")</f>
        <v/>
      </c>
      <c r="AW85" s="195" t="str">
        <f>IF(ISNUMBER(#REF!),LN(#REF!),"")</f>
        <v/>
      </c>
    </row>
    <row r="86" spans="1:49" x14ac:dyDescent="0.2">
      <c r="A86" s="187" t="s">
        <v>465</v>
      </c>
      <c r="B86" s="187" t="s">
        <v>466</v>
      </c>
      <c r="C86" s="289"/>
      <c r="D86" s="290"/>
      <c r="E86" s="294" t="s">
        <v>139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1</v>
      </c>
      <c r="P86" s="238">
        <v>1</v>
      </c>
      <c r="Q86" s="195">
        <v>0</v>
      </c>
      <c r="R86" s="195">
        <v>0</v>
      </c>
      <c r="S86" s="195">
        <v>0</v>
      </c>
      <c r="T86" s="195">
        <v>1</v>
      </c>
      <c r="U86" s="195">
        <v>2</v>
      </c>
      <c r="V86" s="195">
        <v>0</v>
      </c>
      <c r="W86" s="195">
        <v>34</v>
      </c>
      <c r="X86" s="195">
        <v>28</v>
      </c>
      <c r="Y86" s="195">
        <v>61</v>
      </c>
      <c r="Z86" s="195">
        <v>50</v>
      </c>
      <c r="AA86" s="238">
        <v>59</v>
      </c>
      <c r="AB86" s="292">
        <f t="shared" si="7"/>
        <v>0</v>
      </c>
      <c r="AC86" s="292">
        <f t="shared" si="7"/>
        <v>0</v>
      </c>
      <c r="AD86" s="292">
        <f t="shared" si="7"/>
        <v>0</v>
      </c>
      <c r="AE86" s="292">
        <f t="shared" si="7"/>
        <v>0</v>
      </c>
      <c r="AF86" s="292">
        <f t="shared" si="7"/>
        <v>0</v>
      </c>
      <c r="AG86" s="292">
        <f t="shared" si="7"/>
        <v>0</v>
      </c>
      <c r="AH86" s="292">
        <f t="shared" si="7"/>
        <v>0</v>
      </c>
      <c r="AI86" s="292">
        <f t="shared" si="7"/>
        <v>0</v>
      </c>
      <c r="AJ86" s="292">
        <f t="shared" si="7"/>
        <v>0</v>
      </c>
      <c r="AK86" s="292">
        <f t="shared" si="7"/>
        <v>0.02</v>
      </c>
      <c r="AL86" s="293">
        <f t="shared" si="7"/>
        <v>1.6949152542372881E-2</v>
      </c>
      <c r="AM86" s="195" t="str">
        <f>IF(ISNUMBER(#REF!),LN(#REF!),"")</f>
        <v/>
      </c>
      <c r="AN86" s="195" t="str">
        <f>IF(ISNUMBER(#REF!),LN(#REF!),"")</f>
        <v/>
      </c>
      <c r="AO86" s="195" t="str">
        <f>IF(ISNUMBER(#REF!),LN(#REF!),"")</f>
        <v/>
      </c>
      <c r="AP86" s="195" t="str">
        <f>IF(ISNUMBER(#REF!),LN(#REF!),"")</f>
        <v/>
      </c>
      <c r="AQ86" s="195" t="str">
        <f>IF(ISNUMBER(#REF!),LN(#REF!),"")</f>
        <v/>
      </c>
      <c r="AR86" s="195" t="str">
        <f>IF(ISNUMBER(#REF!),LN(#REF!),"")</f>
        <v/>
      </c>
      <c r="AS86" s="195" t="str">
        <f>IF(ISNUMBER(#REF!),LN(#REF!),"")</f>
        <v/>
      </c>
      <c r="AT86" s="195" t="str">
        <f>IF(ISNUMBER(#REF!),LN(#REF!),"")</f>
        <v/>
      </c>
      <c r="AU86" s="195" t="str">
        <f>IF(ISNUMBER(#REF!),LN(#REF!),"")</f>
        <v/>
      </c>
      <c r="AV86" s="195" t="str">
        <f>IF(ISNUMBER(#REF!),LN(#REF!),"")</f>
        <v/>
      </c>
      <c r="AW86" s="195" t="str">
        <f>IF(ISNUMBER(#REF!),LN(#REF!),"")</f>
        <v/>
      </c>
    </row>
    <row r="87" spans="1:49" x14ac:dyDescent="0.2">
      <c r="A87" s="187" t="s">
        <v>613</v>
      </c>
      <c r="B87" s="187" t="s">
        <v>3936</v>
      </c>
      <c r="C87" s="289">
        <v>2016</v>
      </c>
      <c r="D87" s="290">
        <v>2021</v>
      </c>
      <c r="E87" s="294" t="s">
        <v>139</v>
      </c>
      <c r="F87" s="195">
        <v>1</v>
      </c>
      <c r="G87" s="195">
        <v>1</v>
      </c>
      <c r="H87" s="195">
        <v>0</v>
      </c>
      <c r="I87" s="195">
        <v>0</v>
      </c>
      <c r="J87" s="195">
        <v>1</v>
      </c>
      <c r="K87" s="195">
        <v>1</v>
      </c>
      <c r="L87" s="195">
        <v>0</v>
      </c>
      <c r="M87" s="195">
        <v>0</v>
      </c>
      <c r="N87" s="195">
        <v>0</v>
      </c>
      <c r="O87" s="195">
        <v>0</v>
      </c>
      <c r="P87" s="238">
        <v>4</v>
      </c>
      <c r="AA87" s="238"/>
      <c r="AB87" s="292">
        <f t="shared" si="7"/>
        <v>0</v>
      </c>
      <c r="AC87" s="292">
        <f t="shared" si="7"/>
        <v>0</v>
      </c>
      <c r="AD87" s="292">
        <f t="shared" si="7"/>
        <v>0</v>
      </c>
      <c r="AE87" s="292">
        <f t="shared" si="7"/>
        <v>0</v>
      </c>
      <c r="AF87" s="292">
        <f t="shared" si="7"/>
        <v>0</v>
      </c>
      <c r="AG87" s="292">
        <f t="shared" si="7"/>
        <v>0</v>
      </c>
      <c r="AH87" s="292">
        <f t="shared" si="7"/>
        <v>0</v>
      </c>
      <c r="AI87" s="292">
        <f t="shared" si="7"/>
        <v>0</v>
      </c>
      <c r="AJ87" s="292">
        <f t="shared" si="7"/>
        <v>0</v>
      </c>
      <c r="AK87" s="292">
        <f t="shared" si="7"/>
        <v>0</v>
      </c>
      <c r="AL87" s="293">
        <f t="shared" si="7"/>
        <v>0</v>
      </c>
      <c r="AM87" s="195" t="str">
        <f>IF(ISNUMBER(#REF!),LN(#REF!),"")</f>
        <v/>
      </c>
      <c r="AN87" s="195" t="str">
        <f>IF(ISNUMBER(#REF!),LN(#REF!),"")</f>
        <v/>
      </c>
      <c r="AO87" s="195" t="str">
        <f>IF(ISNUMBER(#REF!),LN(#REF!),"")</f>
        <v/>
      </c>
      <c r="AP87" s="195" t="str">
        <f>IF(ISNUMBER(#REF!),LN(#REF!),"")</f>
        <v/>
      </c>
      <c r="AQ87" s="195" t="str">
        <f>IF(ISNUMBER(#REF!),LN(#REF!),"")</f>
        <v/>
      </c>
      <c r="AR87" s="195" t="str">
        <f>IF(ISNUMBER(#REF!),LN(#REF!),"")</f>
        <v/>
      </c>
      <c r="AS87" s="195" t="str">
        <f>IF(ISNUMBER(#REF!),LN(#REF!),"")</f>
        <v/>
      </c>
      <c r="AT87" s="195" t="str">
        <f>IF(ISNUMBER(#REF!),LN(#REF!),"")</f>
        <v/>
      </c>
      <c r="AU87" s="195" t="str">
        <f>IF(ISNUMBER(#REF!),LN(#REF!),"")</f>
        <v/>
      </c>
      <c r="AV87" s="195" t="str">
        <f>IF(ISNUMBER(#REF!),LN(#REF!),"")</f>
        <v/>
      </c>
      <c r="AW87" s="195" t="str">
        <f>IF(ISNUMBER(#REF!),LN(#REF!),"")</f>
        <v/>
      </c>
    </row>
    <row r="88" spans="1:49" x14ac:dyDescent="0.2">
      <c r="A88" s="187" t="s">
        <v>467</v>
      </c>
      <c r="B88" s="187" t="s">
        <v>468</v>
      </c>
      <c r="C88" s="289">
        <v>2017</v>
      </c>
      <c r="D88" s="290">
        <v>2021</v>
      </c>
      <c r="E88" s="294" t="s">
        <v>139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6</v>
      </c>
      <c r="O88" s="195">
        <v>2</v>
      </c>
      <c r="P88" s="238">
        <v>6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26</v>
      </c>
      <c r="X88" s="195">
        <v>93</v>
      </c>
      <c r="Y88" s="195">
        <v>85</v>
      </c>
      <c r="Z88" s="195">
        <v>74</v>
      </c>
      <c r="AA88" s="238">
        <v>38</v>
      </c>
      <c r="AB88" s="292">
        <f t="shared" si="7"/>
        <v>0</v>
      </c>
      <c r="AC88" s="292">
        <f t="shared" si="7"/>
        <v>0</v>
      </c>
      <c r="AD88" s="292">
        <f t="shared" si="7"/>
        <v>0</v>
      </c>
      <c r="AE88" s="292">
        <f t="shared" si="7"/>
        <v>0</v>
      </c>
      <c r="AF88" s="292">
        <f t="shared" si="7"/>
        <v>0</v>
      </c>
      <c r="AG88" s="292">
        <f t="shared" si="7"/>
        <v>0</v>
      </c>
      <c r="AH88" s="292">
        <f t="shared" si="7"/>
        <v>0</v>
      </c>
      <c r="AI88" s="292">
        <f t="shared" si="7"/>
        <v>0</v>
      </c>
      <c r="AJ88" s="292">
        <f t="shared" si="7"/>
        <v>7.0588235294117646E-2</v>
      </c>
      <c r="AK88" s="292">
        <f t="shared" si="7"/>
        <v>2.7027027027027029E-2</v>
      </c>
      <c r="AL88" s="293">
        <f t="shared" si="7"/>
        <v>0.15789473684210525</v>
      </c>
      <c r="AM88" s="195" t="str">
        <f>IF(ISNUMBER(#REF!),LN(#REF!),"")</f>
        <v/>
      </c>
      <c r="AN88" s="195" t="str">
        <f>IF(ISNUMBER(#REF!),LN(#REF!),"")</f>
        <v/>
      </c>
      <c r="AO88" s="195" t="str">
        <f>IF(ISNUMBER(#REF!),LN(#REF!),"")</f>
        <v/>
      </c>
      <c r="AP88" s="195" t="str">
        <f>IF(ISNUMBER(#REF!),LN(#REF!),"")</f>
        <v/>
      </c>
      <c r="AQ88" s="195" t="str">
        <f>IF(ISNUMBER(#REF!),LN(#REF!),"")</f>
        <v/>
      </c>
      <c r="AR88" s="195" t="str">
        <f>IF(ISNUMBER(#REF!),LN(#REF!),"")</f>
        <v/>
      </c>
      <c r="AS88" s="195" t="str">
        <f>IF(ISNUMBER(#REF!),LN(#REF!),"")</f>
        <v/>
      </c>
      <c r="AT88" s="195" t="str">
        <f>IF(ISNUMBER(#REF!),LN(#REF!),"")</f>
        <v/>
      </c>
      <c r="AU88" s="195" t="str">
        <f>IF(ISNUMBER(#REF!),LN(#REF!),"")</f>
        <v/>
      </c>
      <c r="AV88" s="195" t="str">
        <f>IF(ISNUMBER(#REF!),LN(#REF!),"")</f>
        <v/>
      </c>
      <c r="AW88" s="195" t="str">
        <f>IF(ISNUMBER(#REF!),LN(#REF!),"")</f>
        <v/>
      </c>
    </row>
    <row r="89" spans="1:49" x14ac:dyDescent="0.2">
      <c r="A89" s="187" t="s">
        <v>481</v>
      </c>
      <c r="B89" s="187" t="s">
        <v>482</v>
      </c>
      <c r="C89" s="289">
        <v>2017</v>
      </c>
      <c r="D89" s="290"/>
      <c r="E89" s="294" t="s">
        <v>139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1</v>
      </c>
      <c r="P89" s="238">
        <v>1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9</v>
      </c>
      <c r="Y89" s="195">
        <v>28</v>
      </c>
      <c r="Z89" s="195">
        <v>49</v>
      </c>
      <c r="AA89" s="238">
        <v>30</v>
      </c>
      <c r="AB89" s="292">
        <f t="shared" si="7"/>
        <v>0</v>
      </c>
      <c r="AC89" s="292">
        <f t="shared" si="7"/>
        <v>0</v>
      </c>
      <c r="AD89" s="292">
        <f t="shared" si="7"/>
        <v>0</v>
      </c>
      <c r="AE89" s="292">
        <f t="shared" si="7"/>
        <v>0</v>
      </c>
      <c r="AF89" s="292">
        <f t="shared" si="7"/>
        <v>0</v>
      </c>
      <c r="AG89" s="292">
        <f t="shared" si="7"/>
        <v>0</v>
      </c>
      <c r="AH89" s="292">
        <f t="shared" si="7"/>
        <v>0</v>
      </c>
      <c r="AI89" s="292">
        <f t="shared" si="7"/>
        <v>0</v>
      </c>
      <c r="AJ89" s="292">
        <f t="shared" si="7"/>
        <v>0</v>
      </c>
      <c r="AK89" s="292">
        <f t="shared" si="7"/>
        <v>2.0408163265306121E-2</v>
      </c>
      <c r="AL89" s="293">
        <f t="shared" si="7"/>
        <v>3.3333333333333333E-2</v>
      </c>
      <c r="AM89" s="195" t="str">
        <f>IF(ISNUMBER(#REF!),LN(#REF!),"")</f>
        <v/>
      </c>
      <c r="AN89" s="195" t="str">
        <f>IF(ISNUMBER(#REF!),LN(#REF!),"")</f>
        <v/>
      </c>
      <c r="AO89" s="195" t="str">
        <f>IF(ISNUMBER(#REF!),LN(#REF!),"")</f>
        <v/>
      </c>
      <c r="AP89" s="195" t="str">
        <f>IF(ISNUMBER(#REF!),LN(#REF!),"")</f>
        <v/>
      </c>
      <c r="AQ89" s="195" t="str">
        <f>IF(ISNUMBER(#REF!),LN(#REF!),"")</f>
        <v/>
      </c>
      <c r="AR89" s="195" t="str">
        <f>IF(ISNUMBER(#REF!),LN(#REF!),"")</f>
        <v/>
      </c>
      <c r="AS89" s="195" t="str">
        <f>IF(ISNUMBER(#REF!),LN(#REF!),"")</f>
        <v/>
      </c>
      <c r="AT89" s="195" t="str">
        <f>IF(ISNUMBER(#REF!),LN(#REF!),"")</f>
        <v/>
      </c>
      <c r="AU89" s="195" t="str">
        <f>IF(ISNUMBER(#REF!),LN(#REF!),"")</f>
        <v/>
      </c>
      <c r="AV89" s="195" t="str">
        <f>IF(ISNUMBER(#REF!),LN(#REF!),"")</f>
        <v/>
      </c>
      <c r="AW89" s="195" t="str">
        <f>IF(ISNUMBER(#REF!),LN(#REF!),"")</f>
        <v/>
      </c>
    </row>
    <row r="90" spans="1:49" x14ac:dyDescent="0.2">
      <c r="A90" s="187" t="s">
        <v>483</v>
      </c>
      <c r="B90" s="187" t="s">
        <v>484</v>
      </c>
      <c r="C90" s="290">
        <v>2014</v>
      </c>
      <c r="D90" s="290"/>
      <c r="E90" s="294" t="s">
        <v>139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1</v>
      </c>
      <c r="N90" s="195">
        <v>0</v>
      </c>
      <c r="O90" s="195">
        <v>1</v>
      </c>
      <c r="P90" s="238">
        <v>1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4</v>
      </c>
      <c r="X90" s="195">
        <v>15</v>
      </c>
      <c r="Y90" s="195">
        <v>35</v>
      </c>
      <c r="Z90" s="195">
        <v>47</v>
      </c>
      <c r="AA90" s="238">
        <v>82</v>
      </c>
      <c r="AB90" s="292">
        <f t="shared" si="7"/>
        <v>0</v>
      </c>
      <c r="AC90" s="292">
        <f t="shared" si="7"/>
        <v>0</v>
      </c>
      <c r="AD90" s="292">
        <f t="shared" si="7"/>
        <v>0</v>
      </c>
      <c r="AE90" s="292">
        <f t="shared" si="7"/>
        <v>0</v>
      </c>
      <c r="AF90" s="292">
        <f t="shared" si="7"/>
        <v>0</v>
      </c>
      <c r="AG90" s="292">
        <f t="shared" si="7"/>
        <v>0</v>
      </c>
      <c r="AH90" s="292">
        <f t="shared" si="7"/>
        <v>0</v>
      </c>
      <c r="AI90" s="292">
        <f t="shared" si="7"/>
        <v>6.6666666666666666E-2</v>
      </c>
      <c r="AJ90" s="292">
        <f t="shared" si="7"/>
        <v>0</v>
      </c>
      <c r="AK90" s="292">
        <f t="shared" si="7"/>
        <v>2.1276595744680851E-2</v>
      </c>
      <c r="AL90" s="293">
        <f t="shared" si="7"/>
        <v>1.2195121951219513E-2</v>
      </c>
      <c r="AM90" s="195" t="str">
        <f>IF(ISNUMBER(#REF!),LN(#REF!),"")</f>
        <v/>
      </c>
      <c r="AN90" s="195" t="str">
        <f>IF(ISNUMBER(#REF!),LN(#REF!),"")</f>
        <v/>
      </c>
      <c r="AO90" s="195" t="str">
        <f>IF(ISNUMBER(#REF!),LN(#REF!),"")</f>
        <v/>
      </c>
      <c r="AP90" s="195" t="str">
        <f>IF(ISNUMBER(#REF!),LN(#REF!),"")</f>
        <v/>
      </c>
      <c r="AQ90" s="195" t="str">
        <f>IF(ISNUMBER(#REF!),LN(#REF!),"")</f>
        <v/>
      </c>
      <c r="AR90" s="195" t="str">
        <f>IF(ISNUMBER(#REF!),LN(#REF!),"")</f>
        <v/>
      </c>
      <c r="AS90" s="195" t="str">
        <f>IF(ISNUMBER(#REF!),LN(#REF!),"")</f>
        <v/>
      </c>
      <c r="AT90" s="195" t="str">
        <f>IF(ISNUMBER(#REF!),LN(#REF!),"")</f>
        <v/>
      </c>
      <c r="AU90" s="195" t="str">
        <f>IF(ISNUMBER(#REF!),LN(#REF!),"")</f>
        <v/>
      </c>
      <c r="AV90" s="195" t="str">
        <f>IF(ISNUMBER(#REF!),LN(#REF!),"")</f>
        <v/>
      </c>
      <c r="AW90" s="195" t="str">
        <f>IF(ISNUMBER(#REF!),LN(#REF!),"")</f>
        <v/>
      </c>
    </row>
    <row r="91" spans="1:49" x14ac:dyDescent="0.2">
      <c r="A91" s="187" t="s">
        <v>157</v>
      </c>
      <c r="B91" s="187" t="s">
        <v>158</v>
      </c>
      <c r="C91" s="290"/>
      <c r="D91" s="290"/>
      <c r="E91" s="294" t="s">
        <v>156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238">
        <v>0</v>
      </c>
      <c r="Q91" s="195">
        <v>6</v>
      </c>
      <c r="R91" s="195">
        <v>4</v>
      </c>
      <c r="S91" s="195">
        <v>3</v>
      </c>
      <c r="T91" s="195">
        <v>4</v>
      </c>
      <c r="U91" s="195">
        <v>8</v>
      </c>
      <c r="V91" s="195">
        <v>8</v>
      </c>
      <c r="W91" s="195">
        <v>4</v>
      </c>
      <c r="X91" s="195">
        <v>3</v>
      </c>
      <c r="Y91" s="195">
        <v>3</v>
      </c>
      <c r="Z91" s="195">
        <v>10</v>
      </c>
      <c r="AA91" s="238">
        <v>30</v>
      </c>
      <c r="AB91" s="292">
        <f t="shared" ref="AB91:AL106" si="8">IF(Q91,F91/Q91,0)</f>
        <v>0</v>
      </c>
      <c r="AC91" s="292">
        <f t="shared" si="8"/>
        <v>0</v>
      </c>
      <c r="AD91" s="292">
        <f t="shared" si="8"/>
        <v>0</v>
      </c>
      <c r="AE91" s="292">
        <f t="shared" si="8"/>
        <v>0</v>
      </c>
      <c r="AF91" s="292">
        <f t="shared" si="8"/>
        <v>0</v>
      </c>
      <c r="AG91" s="292">
        <f t="shared" si="8"/>
        <v>0</v>
      </c>
      <c r="AH91" s="292">
        <f t="shared" si="8"/>
        <v>0</v>
      </c>
      <c r="AI91" s="292">
        <f t="shared" si="8"/>
        <v>0</v>
      </c>
      <c r="AJ91" s="292">
        <f t="shared" si="8"/>
        <v>0</v>
      </c>
      <c r="AK91" s="292">
        <f t="shared" si="8"/>
        <v>0</v>
      </c>
      <c r="AL91" s="293">
        <f t="shared" si="8"/>
        <v>0</v>
      </c>
      <c r="AM91" s="195" t="str">
        <f>IF(ISNUMBER(#REF!),LN(#REF!),"")</f>
        <v/>
      </c>
      <c r="AN91" s="195" t="str">
        <f>IF(ISNUMBER(#REF!),LN(#REF!),"")</f>
        <v/>
      </c>
      <c r="AO91" s="195" t="str">
        <f>IF(ISNUMBER(#REF!),LN(#REF!),"")</f>
        <v/>
      </c>
      <c r="AP91" s="195" t="str">
        <f>IF(ISNUMBER(#REF!),LN(#REF!),"")</f>
        <v/>
      </c>
      <c r="AQ91" s="195" t="str">
        <f>IF(ISNUMBER(#REF!),LN(#REF!),"")</f>
        <v/>
      </c>
      <c r="AR91" s="195" t="str">
        <f>IF(ISNUMBER(#REF!),LN(#REF!),"")</f>
        <v/>
      </c>
      <c r="AS91" s="195" t="str">
        <f>IF(ISNUMBER(#REF!),LN(#REF!),"")</f>
        <v/>
      </c>
      <c r="AT91" s="195" t="str">
        <f>IF(ISNUMBER(#REF!),LN(#REF!),"")</f>
        <v/>
      </c>
      <c r="AU91" s="195" t="str">
        <f>IF(ISNUMBER(#REF!),LN(#REF!),"")</f>
        <v/>
      </c>
      <c r="AV91" s="195" t="str">
        <f>IF(ISNUMBER(#REF!),LN(#REF!),"")</f>
        <v/>
      </c>
      <c r="AW91" s="195" t="str">
        <f>IF(ISNUMBER(#REF!),LN(#REF!),"")</f>
        <v/>
      </c>
    </row>
    <row r="92" spans="1:49" x14ac:dyDescent="0.2">
      <c r="A92" s="187" t="s">
        <v>167</v>
      </c>
      <c r="B92" s="187" t="s">
        <v>168</v>
      </c>
      <c r="C92" s="290"/>
      <c r="D92" s="290"/>
      <c r="E92" s="294" t="s">
        <v>156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238">
        <v>0</v>
      </c>
      <c r="Q92" s="195">
        <v>10</v>
      </c>
      <c r="R92" s="195">
        <v>7</v>
      </c>
      <c r="S92" s="195">
        <v>10</v>
      </c>
      <c r="T92" s="195">
        <v>12</v>
      </c>
      <c r="U92" s="195">
        <v>13</v>
      </c>
      <c r="V92" s="195">
        <v>14</v>
      </c>
      <c r="W92" s="195">
        <v>18</v>
      </c>
      <c r="X92" s="195">
        <v>20</v>
      </c>
      <c r="Y92" s="195">
        <v>16</v>
      </c>
      <c r="Z92" s="195">
        <v>11</v>
      </c>
      <c r="AA92" s="238">
        <v>38</v>
      </c>
      <c r="AB92" s="292">
        <f t="shared" si="8"/>
        <v>0</v>
      </c>
      <c r="AC92" s="292">
        <f t="shared" si="8"/>
        <v>0</v>
      </c>
      <c r="AD92" s="292">
        <f t="shared" si="8"/>
        <v>0</v>
      </c>
      <c r="AE92" s="292">
        <f t="shared" si="8"/>
        <v>0</v>
      </c>
      <c r="AF92" s="292">
        <f t="shared" si="8"/>
        <v>0</v>
      </c>
      <c r="AG92" s="292">
        <f t="shared" si="8"/>
        <v>0</v>
      </c>
      <c r="AH92" s="292">
        <f t="shared" si="8"/>
        <v>0</v>
      </c>
      <c r="AI92" s="292">
        <f t="shared" si="8"/>
        <v>0</v>
      </c>
      <c r="AJ92" s="292">
        <f t="shared" si="8"/>
        <v>0</v>
      </c>
      <c r="AK92" s="292">
        <f t="shared" si="8"/>
        <v>0</v>
      </c>
      <c r="AL92" s="293">
        <f t="shared" si="8"/>
        <v>0</v>
      </c>
      <c r="AM92" s="195" t="str">
        <f>IF(ISNUMBER(#REF!),LN(#REF!),"")</f>
        <v/>
      </c>
      <c r="AN92" s="195" t="str">
        <f>IF(ISNUMBER(#REF!),LN(#REF!),"")</f>
        <v/>
      </c>
      <c r="AO92" s="195" t="str">
        <f>IF(ISNUMBER(#REF!),LN(#REF!),"")</f>
        <v/>
      </c>
      <c r="AP92" s="195" t="str">
        <f>IF(ISNUMBER(#REF!),LN(#REF!),"")</f>
        <v/>
      </c>
      <c r="AQ92" s="195" t="str">
        <f>IF(ISNUMBER(#REF!),LN(#REF!),"")</f>
        <v/>
      </c>
      <c r="AR92" s="195" t="str">
        <f>IF(ISNUMBER(#REF!),LN(#REF!),"")</f>
        <v/>
      </c>
      <c r="AS92" s="195" t="str">
        <f>IF(ISNUMBER(#REF!),LN(#REF!),"")</f>
        <v/>
      </c>
      <c r="AT92" s="195" t="str">
        <f>IF(ISNUMBER(#REF!),LN(#REF!),"")</f>
        <v/>
      </c>
      <c r="AU92" s="195" t="str">
        <f>IF(ISNUMBER(#REF!),LN(#REF!),"")</f>
        <v/>
      </c>
      <c r="AV92" s="195" t="str">
        <f>IF(ISNUMBER(#REF!),LN(#REF!),"")</f>
        <v/>
      </c>
      <c r="AW92" s="195" t="str">
        <f>IF(ISNUMBER(#REF!),LN(#REF!),"")</f>
        <v/>
      </c>
    </row>
    <row r="93" spans="1:49" x14ac:dyDescent="0.2">
      <c r="A93" s="187" t="s">
        <v>165</v>
      </c>
      <c r="B93" s="187" t="s">
        <v>166</v>
      </c>
      <c r="C93" s="290"/>
      <c r="D93" s="290"/>
      <c r="E93" s="294" t="s">
        <v>156</v>
      </c>
      <c r="F93" s="195">
        <v>0</v>
      </c>
      <c r="G93" s="195">
        <v>1</v>
      </c>
      <c r="H93" s="195">
        <v>0</v>
      </c>
      <c r="I93" s="195">
        <v>0</v>
      </c>
      <c r="J93" s="195">
        <v>1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238">
        <v>0</v>
      </c>
      <c r="Q93" s="195">
        <v>88</v>
      </c>
      <c r="R93" s="195">
        <v>36</v>
      </c>
      <c r="S93" s="195">
        <v>47</v>
      </c>
      <c r="T93" s="195">
        <v>55</v>
      </c>
      <c r="U93" s="195">
        <v>18</v>
      </c>
      <c r="V93" s="195">
        <v>25</v>
      </c>
      <c r="W93" s="195">
        <v>30</v>
      </c>
      <c r="X93" s="195">
        <v>31</v>
      </c>
      <c r="Y93" s="195">
        <v>25</v>
      </c>
      <c r="Z93" s="195">
        <v>24</v>
      </c>
      <c r="AA93" s="238">
        <v>57</v>
      </c>
      <c r="AB93" s="292">
        <f t="shared" si="8"/>
        <v>0</v>
      </c>
      <c r="AC93" s="292">
        <f t="shared" si="8"/>
        <v>2.7777777777777776E-2</v>
      </c>
      <c r="AD93" s="292">
        <f t="shared" si="8"/>
        <v>0</v>
      </c>
      <c r="AE93" s="292">
        <f t="shared" si="8"/>
        <v>0</v>
      </c>
      <c r="AF93" s="292">
        <f t="shared" si="8"/>
        <v>5.5555555555555552E-2</v>
      </c>
      <c r="AG93" s="292">
        <f t="shared" si="8"/>
        <v>0</v>
      </c>
      <c r="AH93" s="292">
        <f t="shared" si="8"/>
        <v>0</v>
      </c>
      <c r="AI93" s="292">
        <f t="shared" si="8"/>
        <v>0</v>
      </c>
      <c r="AJ93" s="292">
        <f t="shared" si="8"/>
        <v>0</v>
      </c>
      <c r="AK93" s="292">
        <f t="shared" si="8"/>
        <v>0</v>
      </c>
      <c r="AL93" s="293">
        <f t="shared" si="8"/>
        <v>0</v>
      </c>
      <c r="AM93" s="195" t="str">
        <f>IF(ISNUMBER(#REF!),LN(#REF!),"")</f>
        <v/>
      </c>
      <c r="AN93" s="195" t="str">
        <f>IF(ISNUMBER(#REF!),LN(#REF!),"")</f>
        <v/>
      </c>
      <c r="AO93" s="195" t="str">
        <f>IF(ISNUMBER(#REF!),LN(#REF!),"")</f>
        <v/>
      </c>
      <c r="AP93" s="195" t="str">
        <f>IF(ISNUMBER(#REF!),LN(#REF!),"")</f>
        <v/>
      </c>
      <c r="AQ93" s="195" t="str">
        <f>IF(ISNUMBER(#REF!),LN(#REF!),"")</f>
        <v/>
      </c>
      <c r="AR93" s="195" t="str">
        <f>IF(ISNUMBER(#REF!),LN(#REF!),"")</f>
        <v/>
      </c>
      <c r="AS93" s="195" t="str">
        <f>IF(ISNUMBER(#REF!),LN(#REF!),"")</f>
        <v/>
      </c>
      <c r="AT93" s="195" t="str">
        <f>IF(ISNUMBER(#REF!),LN(#REF!),"")</f>
        <v/>
      </c>
      <c r="AU93" s="195" t="str">
        <f>IF(ISNUMBER(#REF!),LN(#REF!),"")</f>
        <v/>
      </c>
      <c r="AV93" s="195" t="str">
        <f>IF(ISNUMBER(#REF!),LN(#REF!),"")</f>
        <v/>
      </c>
      <c r="AW93" s="195" t="str">
        <f>IF(ISNUMBER(#REF!),LN(#REF!),"")</f>
        <v/>
      </c>
    </row>
    <row r="94" spans="1:49" x14ac:dyDescent="0.2">
      <c r="A94" s="187" t="s">
        <v>169</v>
      </c>
      <c r="B94" s="187" t="s">
        <v>170</v>
      </c>
      <c r="C94" s="290"/>
      <c r="D94" s="290">
        <v>2013</v>
      </c>
      <c r="E94" s="294" t="s">
        <v>156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1</v>
      </c>
      <c r="L94" s="195">
        <v>0</v>
      </c>
      <c r="M94" s="195">
        <v>0</v>
      </c>
      <c r="N94" s="195">
        <v>0</v>
      </c>
      <c r="O94" s="195">
        <v>1</v>
      </c>
      <c r="P94" s="238">
        <v>0</v>
      </c>
      <c r="Q94" s="195">
        <v>44</v>
      </c>
      <c r="R94" s="195">
        <v>13</v>
      </c>
      <c r="S94" s="195">
        <v>7</v>
      </c>
      <c r="T94" s="195">
        <v>20</v>
      </c>
      <c r="U94" s="195">
        <v>23</v>
      </c>
      <c r="V94" s="195">
        <v>18</v>
      </c>
      <c r="W94" s="195">
        <v>26</v>
      </c>
      <c r="X94" s="195">
        <v>43</v>
      </c>
      <c r="Y94" s="195">
        <v>28</v>
      </c>
      <c r="Z94" s="195">
        <v>16</v>
      </c>
      <c r="AA94" s="238">
        <v>24</v>
      </c>
      <c r="AB94" s="292">
        <f t="shared" si="8"/>
        <v>0</v>
      </c>
      <c r="AC94" s="292">
        <f t="shared" si="8"/>
        <v>0</v>
      </c>
      <c r="AD94" s="292">
        <f t="shared" si="8"/>
        <v>0</v>
      </c>
      <c r="AE94" s="292">
        <f t="shared" si="8"/>
        <v>0</v>
      </c>
      <c r="AF94" s="292">
        <f t="shared" si="8"/>
        <v>0</v>
      </c>
      <c r="AG94" s="292">
        <f t="shared" si="8"/>
        <v>5.5555555555555552E-2</v>
      </c>
      <c r="AH94" s="292">
        <f t="shared" si="8"/>
        <v>0</v>
      </c>
      <c r="AI94" s="292">
        <f t="shared" si="8"/>
        <v>0</v>
      </c>
      <c r="AJ94" s="292">
        <f t="shared" si="8"/>
        <v>0</v>
      </c>
      <c r="AK94" s="292">
        <f t="shared" si="8"/>
        <v>6.25E-2</v>
      </c>
      <c r="AL94" s="293">
        <f t="shared" si="8"/>
        <v>0</v>
      </c>
      <c r="AM94" s="195" t="str">
        <f>IF(ISNUMBER(#REF!),LN(#REF!),"")</f>
        <v/>
      </c>
      <c r="AN94" s="195" t="str">
        <f>IF(ISNUMBER(#REF!),LN(#REF!),"")</f>
        <v/>
      </c>
      <c r="AO94" s="195" t="str">
        <f>IF(ISNUMBER(#REF!),LN(#REF!),"")</f>
        <v/>
      </c>
      <c r="AP94" s="195" t="str">
        <f>IF(ISNUMBER(#REF!),LN(#REF!),"")</f>
        <v/>
      </c>
      <c r="AQ94" s="195" t="str">
        <f>IF(ISNUMBER(#REF!),LN(#REF!),"")</f>
        <v/>
      </c>
      <c r="AR94" s="195" t="str">
        <f>IF(ISNUMBER(#REF!),LN(#REF!),"")</f>
        <v/>
      </c>
      <c r="AS94" s="195" t="str">
        <f>IF(ISNUMBER(#REF!),LN(#REF!),"")</f>
        <v/>
      </c>
      <c r="AT94" s="195" t="str">
        <f>IF(ISNUMBER(#REF!),LN(#REF!),"")</f>
        <v/>
      </c>
      <c r="AU94" s="195" t="str">
        <f>IF(ISNUMBER(#REF!),LN(#REF!),"")</f>
        <v/>
      </c>
      <c r="AV94" s="195" t="str">
        <f>IF(ISNUMBER(#REF!),LN(#REF!),"")</f>
        <v/>
      </c>
      <c r="AW94" s="195" t="str">
        <f>IF(ISNUMBER(#REF!),LN(#REF!),"")</f>
        <v/>
      </c>
    </row>
    <row r="95" spans="1:49" x14ac:dyDescent="0.2">
      <c r="A95" s="187" t="s">
        <v>159</v>
      </c>
      <c r="B95" s="187" t="s">
        <v>160</v>
      </c>
      <c r="C95" s="289">
        <v>2015</v>
      </c>
      <c r="D95" s="290"/>
      <c r="E95" s="294" t="s">
        <v>156</v>
      </c>
      <c r="F95" s="195">
        <v>0</v>
      </c>
      <c r="G95" s="195">
        <v>0</v>
      </c>
      <c r="H95" s="195">
        <v>0</v>
      </c>
      <c r="I95" s="195">
        <v>1</v>
      </c>
      <c r="J95" s="195">
        <v>0</v>
      </c>
      <c r="K95" s="195">
        <v>3</v>
      </c>
      <c r="L95" s="195">
        <v>0</v>
      </c>
      <c r="M95" s="195">
        <v>0</v>
      </c>
      <c r="N95" s="195">
        <v>0</v>
      </c>
      <c r="O95" s="195">
        <v>0</v>
      </c>
      <c r="P95" s="238">
        <v>2</v>
      </c>
      <c r="Q95" s="195">
        <v>26</v>
      </c>
      <c r="R95" s="195">
        <v>12</v>
      </c>
      <c r="S95" s="195">
        <v>13</v>
      </c>
      <c r="T95" s="195">
        <v>37</v>
      </c>
      <c r="U95" s="195">
        <v>16</v>
      </c>
      <c r="V95" s="195">
        <v>43</v>
      </c>
      <c r="W95" s="195">
        <v>35</v>
      </c>
      <c r="X95" s="195">
        <v>29</v>
      </c>
      <c r="Y95" s="195">
        <v>39</v>
      </c>
      <c r="Z95" s="195">
        <v>16</v>
      </c>
      <c r="AA95" s="238">
        <v>23</v>
      </c>
      <c r="AB95" s="292">
        <f t="shared" si="8"/>
        <v>0</v>
      </c>
      <c r="AC95" s="292">
        <f t="shared" si="8"/>
        <v>0</v>
      </c>
      <c r="AD95" s="292">
        <f t="shared" si="8"/>
        <v>0</v>
      </c>
      <c r="AE95" s="292">
        <f t="shared" si="8"/>
        <v>2.7027027027027029E-2</v>
      </c>
      <c r="AF95" s="292">
        <f t="shared" si="8"/>
        <v>0</v>
      </c>
      <c r="AG95" s="292">
        <f t="shared" si="8"/>
        <v>6.9767441860465115E-2</v>
      </c>
      <c r="AH95" s="292">
        <f t="shared" si="8"/>
        <v>0</v>
      </c>
      <c r="AI95" s="292">
        <f t="shared" si="8"/>
        <v>0</v>
      </c>
      <c r="AJ95" s="292">
        <f t="shared" si="8"/>
        <v>0</v>
      </c>
      <c r="AK95" s="292">
        <f t="shared" si="8"/>
        <v>0</v>
      </c>
      <c r="AL95" s="293">
        <f t="shared" si="8"/>
        <v>8.6956521739130432E-2</v>
      </c>
      <c r="AM95" s="195" t="str">
        <f>IF(ISNUMBER(#REF!),LN(#REF!),"")</f>
        <v/>
      </c>
      <c r="AN95" s="195" t="str">
        <f>IF(ISNUMBER(#REF!),LN(#REF!),"")</f>
        <v/>
      </c>
      <c r="AO95" s="195" t="str">
        <f>IF(ISNUMBER(#REF!),LN(#REF!),"")</f>
        <v/>
      </c>
      <c r="AP95" s="195" t="str">
        <f>IF(ISNUMBER(#REF!),LN(#REF!),"")</f>
        <v/>
      </c>
      <c r="AQ95" s="195" t="str">
        <f>IF(ISNUMBER(#REF!),LN(#REF!),"")</f>
        <v/>
      </c>
      <c r="AR95" s="195" t="str">
        <f>IF(ISNUMBER(#REF!),LN(#REF!),"")</f>
        <v/>
      </c>
      <c r="AS95" s="195" t="str">
        <f>IF(ISNUMBER(#REF!),LN(#REF!),"")</f>
        <v/>
      </c>
      <c r="AT95" s="195" t="str">
        <f>IF(ISNUMBER(#REF!),LN(#REF!),"")</f>
        <v/>
      </c>
      <c r="AU95" s="195" t="str">
        <f>IF(ISNUMBER(#REF!),LN(#REF!),"")</f>
        <v/>
      </c>
      <c r="AV95" s="195" t="str">
        <f>IF(ISNUMBER(#REF!),LN(#REF!),"")</f>
        <v/>
      </c>
      <c r="AW95" s="195" t="str">
        <f>IF(ISNUMBER(#REF!),LN(#REF!),"")</f>
        <v/>
      </c>
    </row>
    <row r="96" spans="1:49" x14ac:dyDescent="0.2">
      <c r="A96" s="187" t="s">
        <v>447</v>
      </c>
      <c r="B96" s="187" t="s">
        <v>448</v>
      </c>
      <c r="C96" s="289">
        <v>2016</v>
      </c>
      <c r="D96" s="290"/>
      <c r="E96" s="294" t="s">
        <v>156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3</v>
      </c>
      <c r="N96" s="195">
        <v>3</v>
      </c>
      <c r="O96" s="195">
        <v>0</v>
      </c>
      <c r="P96" s="238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27</v>
      </c>
      <c r="W96" s="195">
        <v>74</v>
      </c>
      <c r="X96" s="195">
        <v>196</v>
      </c>
      <c r="Y96" s="195">
        <v>160</v>
      </c>
      <c r="Z96" s="195">
        <v>147</v>
      </c>
      <c r="AA96" s="238">
        <v>131</v>
      </c>
      <c r="AB96" s="292">
        <f t="shared" si="8"/>
        <v>0</v>
      </c>
      <c r="AC96" s="292">
        <f t="shared" si="8"/>
        <v>0</v>
      </c>
      <c r="AD96" s="292">
        <f t="shared" si="8"/>
        <v>0</v>
      </c>
      <c r="AE96" s="292">
        <f t="shared" si="8"/>
        <v>0</v>
      </c>
      <c r="AF96" s="292">
        <f t="shared" si="8"/>
        <v>0</v>
      </c>
      <c r="AG96" s="292">
        <f t="shared" si="8"/>
        <v>0</v>
      </c>
      <c r="AH96" s="292">
        <f t="shared" si="8"/>
        <v>0</v>
      </c>
      <c r="AI96" s="292">
        <f t="shared" si="8"/>
        <v>1.5306122448979591E-2</v>
      </c>
      <c r="AJ96" s="292">
        <f t="shared" si="8"/>
        <v>1.8749999999999999E-2</v>
      </c>
      <c r="AK96" s="292">
        <f t="shared" si="8"/>
        <v>0</v>
      </c>
      <c r="AL96" s="293">
        <f t="shared" si="8"/>
        <v>0</v>
      </c>
      <c r="AM96" s="195" t="str">
        <f>IF(ISNUMBER(#REF!),LN(#REF!),"")</f>
        <v/>
      </c>
      <c r="AN96" s="195" t="str">
        <f>IF(ISNUMBER(#REF!),LN(#REF!),"")</f>
        <v/>
      </c>
      <c r="AO96" s="195" t="str">
        <f>IF(ISNUMBER(#REF!),LN(#REF!),"")</f>
        <v/>
      </c>
      <c r="AP96" s="195" t="str">
        <f>IF(ISNUMBER(#REF!),LN(#REF!),"")</f>
        <v/>
      </c>
      <c r="AQ96" s="195" t="str">
        <f>IF(ISNUMBER(#REF!),LN(#REF!),"")</f>
        <v/>
      </c>
      <c r="AR96" s="195" t="str">
        <f>IF(ISNUMBER(#REF!),LN(#REF!),"")</f>
        <v/>
      </c>
      <c r="AS96" s="195" t="str">
        <f>IF(ISNUMBER(#REF!),LN(#REF!),"")</f>
        <v/>
      </c>
      <c r="AT96" s="195" t="str">
        <f>IF(ISNUMBER(#REF!),LN(#REF!),"")</f>
        <v/>
      </c>
      <c r="AU96" s="195" t="str">
        <f>IF(ISNUMBER(#REF!),LN(#REF!),"")</f>
        <v/>
      </c>
      <c r="AV96" s="195" t="str">
        <f>IF(ISNUMBER(#REF!),LN(#REF!),"")</f>
        <v/>
      </c>
      <c r="AW96" s="195" t="str">
        <f>IF(ISNUMBER(#REF!),LN(#REF!),"")</f>
        <v/>
      </c>
    </row>
    <row r="97" spans="1:49" x14ac:dyDescent="0.2">
      <c r="A97" s="187" t="s">
        <v>485</v>
      </c>
      <c r="B97" s="187" t="s">
        <v>486</v>
      </c>
      <c r="C97" s="289">
        <v>2017</v>
      </c>
      <c r="D97" s="290"/>
      <c r="E97" s="294" t="s">
        <v>156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4</v>
      </c>
      <c r="N97" s="195">
        <v>0</v>
      </c>
      <c r="O97" s="195">
        <v>0</v>
      </c>
      <c r="P97" s="238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1</v>
      </c>
      <c r="V97" s="195">
        <v>1</v>
      </c>
      <c r="W97" s="195">
        <v>12</v>
      </c>
      <c r="X97" s="195">
        <v>59</v>
      </c>
      <c r="Y97" s="195">
        <v>51</v>
      </c>
      <c r="Z97" s="195">
        <v>37</v>
      </c>
      <c r="AA97" s="238">
        <v>66</v>
      </c>
      <c r="AB97" s="292">
        <f t="shared" si="8"/>
        <v>0</v>
      </c>
      <c r="AC97" s="292">
        <f t="shared" si="8"/>
        <v>0</v>
      </c>
      <c r="AD97" s="292">
        <f t="shared" si="8"/>
        <v>0</v>
      </c>
      <c r="AE97" s="292">
        <f t="shared" si="8"/>
        <v>0</v>
      </c>
      <c r="AF97" s="292">
        <f t="shared" si="8"/>
        <v>0</v>
      </c>
      <c r="AG97" s="292">
        <f t="shared" si="8"/>
        <v>0</v>
      </c>
      <c r="AH97" s="292">
        <f t="shared" si="8"/>
        <v>0</v>
      </c>
      <c r="AI97" s="292">
        <f t="shared" si="8"/>
        <v>6.7796610169491525E-2</v>
      </c>
      <c r="AJ97" s="292">
        <f t="shared" si="8"/>
        <v>0</v>
      </c>
      <c r="AK97" s="292">
        <f t="shared" si="8"/>
        <v>0</v>
      </c>
      <c r="AL97" s="293">
        <f t="shared" si="8"/>
        <v>0</v>
      </c>
      <c r="AM97" s="195" t="str">
        <f>IF(ISNUMBER(#REF!),LN(#REF!),"")</f>
        <v/>
      </c>
      <c r="AN97" s="195" t="str">
        <f>IF(ISNUMBER(#REF!),LN(#REF!),"")</f>
        <v/>
      </c>
      <c r="AO97" s="195" t="str">
        <f>IF(ISNUMBER(#REF!),LN(#REF!),"")</f>
        <v/>
      </c>
      <c r="AP97" s="195" t="str">
        <f>IF(ISNUMBER(#REF!),LN(#REF!),"")</f>
        <v/>
      </c>
      <c r="AQ97" s="195" t="str">
        <f>IF(ISNUMBER(#REF!),LN(#REF!),"")</f>
        <v/>
      </c>
      <c r="AR97" s="195" t="str">
        <f>IF(ISNUMBER(#REF!),LN(#REF!),"")</f>
        <v/>
      </c>
      <c r="AS97" s="195" t="str">
        <f>IF(ISNUMBER(#REF!),LN(#REF!),"")</f>
        <v/>
      </c>
      <c r="AT97" s="195" t="str">
        <f>IF(ISNUMBER(#REF!),LN(#REF!),"")</f>
        <v/>
      </c>
      <c r="AU97" s="195" t="str">
        <f>IF(ISNUMBER(#REF!),LN(#REF!),"")</f>
        <v/>
      </c>
      <c r="AV97" s="195" t="str">
        <f>IF(ISNUMBER(#REF!),LN(#REF!),"")</f>
        <v/>
      </c>
      <c r="AW97" s="195" t="str">
        <f>IF(ISNUMBER(#REF!),LN(#REF!),"")</f>
        <v/>
      </c>
    </row>
    <row r="98" spans="1:49" x14ac:dyDescent="0.2">
      <c r="A98" s="187" t="s">
        <v>487</v>
      </c>
      <c r="B98" s="187" t="s">
        <v>488</v>
      </c>
      <c r="C98" s="289">
        <v>2017</v>
      </c>
      <c r="D98" s="290"/>
      <c r="E98" s="294" t="s">
        <v>156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238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24</v>
      </c>
      <c r="Y98" s="195">
        <v>51</v>
      </c>
      <c r="Z98" s="195">
        <v>48</v>
      </c>
      <c r="AA98" s="238">
        <v>171</v>
      </c>
      <c r="AB98" s="292">
        <f t="shared" si="8"/>
        <v>0</v>
      </c>
      <c r="AC98" s="292">
        <f t="shared" si="8"/>
        <v>0</v>
      </c>
      <c r="AD98" s="292">
        <f t="shared" si="8"/>
        <v>0</v>
      </c>
      <c r="AE98" s="292">
        <f t="shared" si="8"/>
        <v>0</v>
      </c>
      <c r="AF98" s="292">
        <f t="shared" si="8"/>
        <v>0</v>
      </c>
      <c r="AG98" s="292">
        <f t="shared" si="8"/>
        <v>0</v>
      </c>
      <c r="AH98" s="292">
        <f t="shared" si="8"/>
        <v>0</v>
      </c>
      <c r="AI98" s="292">
        <f t="shared" si="8"/>
        <v>0</v>
      </c>
      <c r="AJ98" s="292">
        <f t="shared" si="8"/>
        <v>0</v>
      </c>
      <c r="AK98" s="292">
        <f t="shared" si="8"/>
        <v>0</v>
      </c>
      <c r="AL98" s="293">
        <f t="shared" si="8"/>
        <v>0</v>
      </c>
      <c r="AM98" s="195" t="str">
        <f>IF(ISNUMBER(#REF!),LN(#REF!),"")</f>
        <v/>
      </c>
      <c r="AN98" s="195" t="str">
        <f>IF(ISNUMBER(#REF!),LN(#REF!),"")</f>
        <v/>
      </c>
      <c r="AO98" s="195" t="str">
        <f>IF(ISNUMBER(#REF!),LN(#REF!),"")</f>
        <v/>
      </c>
      <c r="AP98" s="195" t="str">
        <f>IF(ISNUMBER(#REF!),LN(#REF!),"")</f>
        <v/>
      </c>
      <c r="AQ98" s="195" t="str">
        <f>IF(ISNUMBER(#REF!),LN(#REF!),"")</f>
        <v/>
      </c>
      <c r="AR98" s="195" t="str">
        <f>IF(ISNUMBER(#REF!),LN(#REF!),"")</f>
        <v/>
      </c>
      <c r="AS98" s="195" t="str">
        <f>IF(ISNUMBER(#REF!),LN(#REF!),"")</f>
        <v/>
      </c>
      <c r="AT98" s="195" t="str">
        <f>IF(ISNUMBER(#REF!),LN(#REF!),"")</f>
        <v/>
      </c>
      <c r="AU98" s="195" t="str">
        <f>IF(ISNUMBER(#REF!),LN(#REF!),"")</f>
        <v/>
      </c>
      <c r="AV98" s="195" t="str">
        <f>IF(ISNUMBER(#REF!),LN(#REF!),"")</f>
        <v/>
      </c>
      <c r="AW98" s="195" t="str">
        <f>IF(ISNUMBER(#REF!),LN(#REF!),"")</f>
        <v/>
      </c>
    </row>
    <row r="99" spans="1:49" x14ac:dyDescent="0.2">
      <c r="A99" s="187" t="s">
        <v>514</v>
      </c>
      <c r="B99" s="187" t="s">
        <v>515</v>
      </c>
      <c r="C99" s="289">
        <v>2015</v>
      </c>
      <c r="D99" s="290"/>
      <c r="E99" s="294" t="s">
        <v>156</v>
      </c>
      <c r="F99" s="195">
        <v>0</v>
      </c>
      <c r="G99" s="195">
        <v>2</v>
      </c>
      <c r="H99" s="195">
        <v>0</v>
      </c>
      <c r="I99" s="195">
        <v>0</v>
      </c>
      <c r="J99" s="195">
        <v>0</v>
      </c>
      <c r="K99" s="195">
        <v>0</v>
      </c>
      <c r="L99" s="195">
        <v>1</v>
      </c>
      <c r="M99" s="195">
        <v>0</v>
      </c>
      <c r="N99" s="195">
        <v>0</v>
      </c>
      <c r="O99" s="195">
        <v>0</v>
      </c>
      <c r="P99" s="238">
        <v>0</v>
      </c>
      <c r="Q99" s="195">
        <v>53</v>
      </c>
      <c r="R99" s="195">
        <v>22</v>
      </c>
      <c r="S99" s="195">
        <v>32</v>
      </c>
      <c r="T99" s="195">
        <v>49</v>
      </c>
      <c r="U99" s="195">
        <v>27</v>
      </c>
      <c r="V99" s="195">
        <v>13</v>
      </c>
      <c r="W99" s="195">
        <v>29</v>
      </c>
      <c r="X99" s="195">
        <v>27</v>
      </c>
      <c r="Y99" s="195">
        <v>27</v>
      </c>
      <c r="Z99" s="195">
        <v>19</v>
      </c>
      <c r="AA99" s="238">
        <v>40</v>
      </c>
      <c r="AB99" s="292">
        <f t="shared" si="8"/>
        <v>0</v>
      </c>
      <c r="AC99" s="292">
        <f t="shared" si="8"/>
        <v>9.0909090909090912E-2</v>
      </c>
      <c r="AD99" s="292">
        <f t="shared" si="8"/>
        <v>0</v>
      </c>
      <c r="AE99" s="292">
        <f t="shared" si="8"/>
        <v>0</v>
      </c>
      <c r="AF99" s="292">
        <f t="shared" si="8"/>
        <v>0</v>
      </c>
      <c r="AG99" s="292">
        <f t="shared" si="8"/>
        <v>0</v>
      </c>
      <c r="AH99" s="292">
        <f t="shared" si="8"/>
        <v>3.4482758620689655E-2</v>
      </c>
      <c r="AI99" s="292">
        <f t="shared" si="8"/>
        <v>0</v>
      </c>
      <c r="AJ99" s="292">
        <f t="shared" si="8"/>
        <v>0</v>
      </c>
      <c r="AK99" s="292">
        <f t="shared" si="8"/>
        <v>0</v>
      </c>
      <c r="AL99" s="293">
        <f t="shared" si="8"/>
        <v>0</v>
      </c>
      <c r="AM99" s="195" t="str">
        <f>IF(ISNUMBER(#REF!),LN(#REF!),"")</f>
        <v/>
      </c>
      <c r="AN99" s="195" t="str">
        <f>IF(ISNUMBER(#REF!),LN(#REF!),"")</f>
        <v/>
      </c>
      <c r="AO99" s="195" t="str">
        <f>IF(ISNUMBER(#REF!),LN(#REF!),"")</f>
        <v/>
      </c>
      <c r="AP99" s="195" t="str">
        <f>IF(ISNUMBER(#REF!),LN(#REF!),"")</f>
        <v/>
      </c>
      <c r="AQ99" s="195" t="str">
        <f>IF(ISNUMBER(#REF!),LN(#REF!),"")</f>
        <v/>
      </c>
      <c r="AR99" s="195" t="str">
        <f>IF(ISNUMBER(#REF!),LN(#REF!),"")</f>
        <v/>
      </c>
      <c r="AS99" s="195" t="str">
        <f>IF(ISNUMBER(#REF!),LN(#REF!),"")</f>
        <v/>
      </c>
      <c r="AT99" s="195" t="str">
        <f>IF(ISNUMBER(#REF!),LN(#REF!),"")</f>
        <v/>
      </c>
      <c r="AU99" s="195" t="str">
        <f>IF(ISNUMBER(#REF!),LN(#REF!),"")</f>
        <v/>
      </c>
      <c r="AV99" s="195" t="str">
        <f>IF(ISNUMBER(#REF!),LN(#REF!),"")</f>
        <v/>
      </c>
      <c r="AW99" s="195" t="str">
        <f>IF(ISNUMBER(#REF!),LN(#REF!),"")</f>
        <v/>
      </c>
    </row>
    <row r="100" spans="1:49" x14ac:dyDescent="0.2">
      <c r="A100" s="187" t="s">
        <v>530</v>
      </c>
      <c r="B100" s="187" t="s">
        <v>531</v>
      </c>
      <c r="C100" s="289">
        <v>2019</v>
      </c>
      <c r="D100" s="290"/>
      <c r="E100" s="294" t="s">
        <v>156</v>
      </c>
      <c r="F100" s="195">
        <v>0</v>
      </c>
      <c r="G100" s="195">
        <v>0</v>
      </c>
      <c r="H100" s="195">
        <v>0</v>
      </c>
      <c r="I100" s="195">
        <v>0</v>
      </c>
      <c r="J100" s="195">
        <v>0</v>
      </c>
      <c r="K100" s="195">
        <v>0</v>
      </c>
      <c r="L100" s="195">
        <v>0</v>
      </c>
      <c r="M100" s="195">
        <v>0</v>
      </c>
      <c r="N100" s="195">
        <v>0</v>
      </c>
      <c r="O100" s="195">
        <v>0</v>
      </c>
      <c r="P100" s="238">
        <v>2</v>
      </c>
      <c r="Q100" s="195">
        <v>0</v>
      </c>
      <c r="R100" s="195">
        <v>0</v>
      </c>
      <c r="S100" s="195">
        <v>0</v>
      </c>
      <c r="T100" s="195">
        <v>0</v>
      </c>
      <c r="U100" s="195">
        <v>0</v>
      </c>
      <c r="V100" s="195">
        <v>19</v>
      </c>
      <c r="W100" s="195">
        <v>14</v>
      </c>
      <c r="X100" s="195">
        <v>20</v>
      </c>
      <c r="Y100" s="195">
        <v>21</v>
      </c>
      <c r="Z100" s="195">
        <v>22</v>
      </c>
      <c r="AA100" s="238">
        <v>44</v>
      </c>
      <c r="AB100" s="292">
        <f t="shared" si="8"/>
        <v>0</v>
      </c>
      <c r="AC100" s="292">
        <f t="shared" si="8"/>
        <v>0</v>
      </c>
      <c r="AD100" s="292">
        <f t="shared" si="8"/>
        <v>0</v>
      </c>
      <c r="AE100" s="292">
        <f t="shared" si="8"/>
        <v>0</v>
      </c>
      <c r="AF100" s="292">
        <f t="shared" si="8"/>
        <v>0</v>
      </c>
      <c r="AG100" s="292">
        <f t="shared" si="8"/>
        <v>0</v>
      </c>
      <c r="AH100" s="292">
        <f t="shared" si="8"/>
        <v>0</v>
      </c>
      <c r="AI100" s="292">
        <f t="shared" si="8"/>
        <v>0</v>
      </c>
      <c r="AJ100" s="292">
        <f t="shared" si="8"/>
        <v>0</v>
      </c>
      <c r="AK100" s="292">
        <f t="shared" si="8"/>
        <v>0</v>
      </c>
      <c r="AL100" s="293">
        <f t="shared" si="8"/>
        <v>4.5454545454545456E-2</v>
      </c>
      <c r="AM100" s="195" t="str">
        <f>IF(ISNUMBER(#REF!),LN(#REF!),"")</f>
        <v/>
      </c>
      <c r="AN100" s="195" t="str">
        <f>IF(ISNUMBER(#REF!),LN(#REF!),"")</f>
        <v/>
      </c>
      <c r="AO100" s="195" t="str">
        <f>IF(ISNUMBER(#REF!),LN(#REF!),"")</f>
        <v/>
      </c>
      <c r="AP100" s="195" t="str">
        <f>IF(ISNUMBER(#REF!),LN(#REF!),"")</f>
        <v/>
      </c>
      <c r="AQ100" s="195" t="str">
        <f>IF(ISNUMBER(#REF!),LN(#REF!),"")</f>
        <v/>
      </c>
      <c r="AR100" s="195" t="str">
        <f>IF(ISNUMBER(#REF!),LN(#REF!),"")</f>
        <v/>
      </c>
      <c r="AS100" s="195" t="str">
        <f>IF(ISNUMBER(#REF!),LN(#REF!),"")</f>
        <v/>
      </c>
      <c r="AT100" s="195" t="str">
        <f>IF(ISNUMBER(#REF!),LN(#REF!),"")</f>
        <v/>
      </c>
      <c r="AU100" s="195" t="str">
        <f>IF(ISNUMBER(#REF!),LN(#REF!),"")</f>
        <v/>
      </c>
      <c r="AV100" s="195" t="str">
        <f>IF(ISNUMBER(#REF!),LN(#REF!),"")</f>
        <v/>
      </c>
      <c r="AW100" s="195" t="str">
        <f>IF(ISNUMBER(#REF!),LN(#REF!),"")</f>
        <v/>
      </c>
    </row>
    <row r="101" spans="1:49" x14ac:dyDescent="0.2">
      <c r="A101" s="187" t="s">
        <v>532</v>
      </c>
      <c r="B101" s="187" t="s">
        <v>533</v>
      </c>
      <c r="C101" s="289">
        <v>2020</v>
      </c>
      <c r="D101" s="290"/>
      <c r="E101" s="294" t="s">
        <v>156</v>
      </c>
      <c r="F101" s="195">
        <v>0</v>
      </c>
      <c r="G101" s="195">
        <v>0</v>
      </c>
      <c r="H101" s="195">
        <v>0</v>
      </c>
      <c r="I101" s="195">
        <v>0</v>
      </c>
      <c r="J101" s="195">
        <v>0</v>
      </c>
      <c r="K101" s="195">
        <v>0</v>
      </c>
      <c r="L101" s="195">
        <v>0</v>
      </c>
      <c r="M101" s="195">
        <v>0</v>
      </c>
      <c r="N101" s="195">
        <v>0</v>
      </c>
      <c r="O101" s="195">
        <v>0</v>
      </c>
      <c r="P101" s="238">
        <v>0</v>
      </c>
      <c r="Q101" s="195">
        <v>0</v>
      </c>
      <c r="R101" s="195">
        <v>0</v>
      </c>
      <c r="S101" s="195">
        <v>0</v>
      </c>
      <c r="T101" s="195">
        <v>0</v>
      </c>
      <c r="U101" s="195">
        <v>0</v>
      </c>
      <c r="V101" s="195">
        <v>0</v>
      </c>
      <c r="W101" s="195">
        <v>0</v>
      </c>
      <c r="X101" s="195">
        <v>0</v>
      </c>
      <c r="Y101" s="195">
        <v>0</v>
      </c>
      <c r="Z101" s="195">
        <v>14</v>
      </c>
      <c r="AA101" s="238">
        <v>55</v>
      </c>
      <c r="AB101" s="292">
        <f t="shared" si="8"/>
        <v>0</v>
      </c>
      <c r="AC101" s="292">
        <f t="shared" si="8"/>
        <v>0</v>
      </c>
      <c r="AD101" s="292">
        <f t="shared" si="8"/>
        <v>0</v>
      </c>
      <c r="AE101" s="292">
        <f t="shared" si="8"/>
        <v>0</v>
      </c>
      <c r="AF101" s="292">
        <f t="shared" si="8"/>
        <v>0</v>
      </c>
      <c r="AG101" s="292">
        <f t="shared" si="8"/>
        <v>0</v>
      </c>
      <c r="AH101" s="292">
        <f t="shared" si="8"/>
        <v>0</v>
      </c>
      <c r="AI101" s="292">
        <f t="shared" si="8"/>
        <v>0</v>
      </c>
      <c r="AJ101" s="292">
        <f t="shared" si="8"/>
        <v>0</v>
      </c>
      <c r="AK101" s="292">
        <f t="shared" si="8"/>
        <v>0</v>
      </c>
      <c r="AL101" s="293">
        <f t="shared" si="8"/>
        <v>0</v>
      </c>
      <c r="AM101" s="195" t="str">
        <f>IF(ISNUMBER(#REF!),LN(#REF!),"")</f>
        <v/>
      </c>
      <c r="AN101" s="195" t="str">
        <f>IF(ISNUMBER(#REF!),LN(#REF!),"")</f>
        <v/>
      </c>
      <c r="AO101" s="195" t="str">
        <f>IF(ISNUMBER(#REF!),LN(#REF!),"")</f>
        <v/>
      </c>
      <c r="AP101" s="195" t="str">
        <f>IF(ISNUMBER(#REF!),LN(#REF!),"")</f>
        <v/>
      </c>
      <c r="AQ101" s="195" t="str">
        <f>IF(ISNUMBER(#REF!),LN(#REF!),"")</f>
        <v/>
      </c>
      <c r="AR101" s="195" t="str">
        <f>IF(ISNUMBER(#REF!),LN(#REF!),"")</f>
        <v/>
      </c>
      <c r="AS101" s="195" t="str">
        <f>IF(ISNUMBER(#REF!),LN(#REF!),"")</f>
        <v/>
      </c>
      <c r="AT101" s="195" t="str">
        <f>IF(ISNUMBER(#REF!),LN(#REF!),"")</f>
        <v/>
      </c>
      <c r="AU101" s="195" t="str">
        <f>IF(ISNUMBER(#REF!),LN(#REF!),"")</f>
        <v/>
      </c>
      <c r="AV101" s="195" t="str">
        <f>IF(ISNUMBER(#REF!),LN(#REF!),"")</f>
        <v/>
      </c>
      <c r="AW101" s="195" t="str">
        <f>IF(ISNUMBER(#REF!),LN(#REF!),"")</f>
        <v/>
      </c>
    </row>
    <row r="102" spans="1:49" x14ac:dyDescent="0.2">
      <c r="A102" s="187" t="s">
        <v>552</v>
      </c>
      <c r="B102" s="187" t="s">
        <v>553</v>
      </c>
      <c r="C102" s="289">
        <v>2011</v>
      </c>
      <c r="D102" s="290"/>
      <c r="E102" s="294" t="s">
        <v>156</v>
      </c>
      <c r="F102" s="195">
        <v>0</v>
      </c>
      <c r="G102" s="195">
        <v>3</v>
      </c>
      <c r="H102" s="195">
        <v>18</v>
      </c>
      <c r="I102" s="195">
        <v>31</v>
      </c>
      <c r="J102" s="195">
        <v>32</v>
      </c>
      <c r="K102" s="195">
        <v>19</v>
      </c>
      <c r="L102" s="195">
        <v>13</v>
      </c>
      <c r="M102" s="195">
        <v>3</v>
      </c>
      <c r="N102" s="195">
        <v>2</v>
      </c>
      <c r="O102" s="195">
        <v>2</v>
      </c>
      <c r="P102" s="238">
        <v>2</v>
      </c>
      <c r="Q102" s="195">
        <v>0</v>
      </c>
      <c r="R102" s="195">
        <v>5</v>
      </c>
      <c r="S102" s="195">
        <v>39</v>
      </c>
      <c r="T102" s="195">
        <v>98</v>
      </c>
      <c r="U102" s="195">
        <v>65</v>
      </c>
      <c r="V102" s="195">
        <v>45</v>
      </c>
      <c r="W102" s="195">
        <v>43</v>
      </c>
      <c r="X102" s="195">
        <v>18</v>
      </c>
      <c r="Y102" s="195">
        <v>18</v>
      </c>
      <c r="Z102" s="195">
        <v>16</v>
      </c>
      <c r="AA102" s="238">
        <v>42</v>
      </c>
      <c r="AB102" s="292">
        <f t="shared" si="8"/>
        <v>0</v>
      </c>
      <c r="AC102" s="292">
        <f t="shared" si="8"/>
        <v>0.6</v>
      </c>
      <c r="AD102" s="292">
        <f t="shared" si="8"/>
        <v>0.46153846153846156</v>
      </c>
      <c r="AE102" s="292">
        <f t="shared" si="8"/>
        <v>0.31632653061224492</v>
      </c>
      <c r="AF102" s="292">
        <f t="shared" si="8"/>
        <v>0.49230769230769234</v>
      </c>
      <c r="AG102" s="292">
        <f t="shared" si="8"/>
        <v>0.42222222222222222</v>
      </c>
      <c r="AH102" s="292">
        <f t="shared" si="8"/>
        <v>0.30232558139534882</v>
      </c>
      <c r="AI102" s="292">
        <f t="shared" si="8"/>
        <v>0.16666666666666666</v>
      </c>
      <c r="AJ102" s="292">
        <f t="shared" si="8"/>
        <v>0.1111111111111111</v>
      </c>
      <c r="AK102" s="292">
        <f t="shared" si="8"/>
        <v>0.125</v>
      </c>
      <c r="AL102" s="293">
        <f t="shared" si="8"/>
        <v>4.7619047619047616E-2</v>
      </c>
      <c r="AM102" s="195" t="str">
        <f>IF(ISNUMBER(#REF!),LN(#REF!),"")</f>
        <v/>
      </c>
      <c r="AN102" s="195" t="str">
        <f>IF(ISNUMBER(#REF!),LN(#REF!),"")</f>
        <v/>
      </c>
      <c r="AO102" s="195" t="str">
        <f>IF(ISNUMBER(#REF!),LN(#REF!),"")</f>
        <v/>
      </c>
      <c r="AP102" s="195" t="str">
        <f>IF(ISNUMBER(#REF!),LN(#REF!),"")</f>
        <v/>
      </c>
      <c r="AQ102" s="195" t="str">
        <f>IF(ISNUMBER(#REF!),LN(#REF!),"")</f>
        <v/>
      </c>
      <c r="AR102" s="195" t="str">
        <f>IF(ISNUMBER(#REF!),LN(#REF!),"")</f>
        <v/>
      </c>
      <c r="AS102" s="195" t="str">
        <f>IF(ISNUMBER(#REF!),LN(#REF!),"")</f>
        <v/>
      </c>
      <c r="AT102" s="195" t="str">
        <f>IF(ISNUMBER(#REF!),LN(#REF!),"")</f>
        <v/>
      </c>
      <c r="AU102" s="195" t="str">
        <f>IF(ISNUMBER(#REF!),LN(#REF!),"")</f>
        <v/>
      </c>
      <c r="AV102" s="195" t="str">
        <f>IF(ISNUMBER(#REF!),LN(#REF!),"")</f>
        <v/>
      </c>
      <c r="AW102" s="195" t="str">
        <f>IF(ISNUMBER(#REF!),LN(#REF!),"")</f>
        <v/>
      </c>
    </row>
    <row r="103" spans="1:49" x14ac:dyDescent="0.2">
      <c r="A103" s="187" t="s">
        <v>353</v>
      </c>
      <c r="B103" s="187" t="s">
        <v>354</v>
      </c>
      <c r="C103" s="289">
        <v>2010</v>
      </c>
      <c r="D103" s="290">
        <v>2013</v>
      </c>
      <c r="E103" s="294" t="s">
        <v>156</v>
      </c>
      <c r="F103" s="195">
        <v>4</v>
      </c>
      <c r="G103" s="195">
        <v>7</v>
      </c>
      <c r="H103" s="195">
        <v>0</v>
      </c>
      <c r="I103" s="195">
        <v>3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238">
        <v>0</v>
      </c>
      <c r="Q103" s="195">
        <v>88</v>
      </c>
      <c r="R103" s="195">
        <v>101</v>
      </c>
      <c r="S103" s="195">
        <v>170</v>
      </c>
      <c r="T103" s="195">
        <v>411</v>
      </c>
      <c r="U103" s="195">
        <v>22</v>
      </c>
      <c r="V103" s="195">
        <v>0</v>
      </c>
      <c r="W103" s="195">
        <v>1</v>
      </c>
      <c r="X103" s="195">
        <v>0</v>
      </c>
      <c r="Y103" s="195">
        <v>0</v>
      </c>
      <c r="Z103" s="195">
        <v>0</v>
      </c>
      <c r="AA103" s="238">
        <v>0</v>
      </c>
      <c r="AB103" s="292">
        <f t="shared" si="8"/>
        <v>4.5454545454545456E-2</v>
      </c>
      <c r="AC103" s="292">
        <f t="shared" si="8"/>
        <v>6.9306930693069313E-2</v>
      </c>
      <c r="AD103" s="292">
        <f t="shared" si="8"/>
        <v>0</v>
      </c>
      <c r="AE103" s="292">
        <f t="shared" si="8"/>
        <v>7.2992700729927005E-3</v>
      </c>
      <c r="AF103" s="292">
        <f t="shared" si="8"/>
        <v>0</v>
      </c>
      <c r="AG103" s="292">
        <f t="shared" si="8"/>
        <v>0</v>
      </c>
      <c r="AH103" s="292">
        <f t="shared" si="8"/>
        <v>0</v>
      </c>
      <c r="AI103" s="292">
        <f t="shared" si="8"/>
        <v>0</v>
      </c>
      <c r="AJ103" s="292">
        <f t="shared" si="8"/>
        <v>0</v>
      </c>
      <c r="AK103" s="292">
        <f t="shared" si="8"/>
        <v>0</v>
      </c>
      <c r="AL103" s="293">
        <f t="shared" si="8"/>
        <v>0</v>
      </c>
      <c r="AM103" s="195" t="str">
        <f>IF(ISNUMBER(#REF!),LN(#REF!),"")</f>
        <v/>
      </c>
      <c r="AN103" s="195" t="str">
        <f>IF(ISNUMBER(#REF!),LN(#REF!),"")</f>
        <v/>
      </c>
      <c r="AO103" s="195" t="str">
        <f>IF(ISNUMBER(#REF!),LN(#REF!),"")</f>
        <v/>
      </c>
      <c r="AP103" s="195" t="str">
        <f>IF(ISNUMBER(#REF!),LN(#REF!),"")</f>
        <v/>
      </c>
      <c r="AQ103" s="195" t="str">
        <f>IF(ISNUMBER(#REF!),LN(#REF!),"")</f>
        <v/>
      </c>
      <c r="AR103" s="195" t="str">
        <f>IF(ISNUMBER(#REF!),LN(#REF!),"")</f>
        <v/>
      </c>
      <c r="AS103" s="195" t="str">
        <f>IF(ISNUMBER(#REF!),LN(#REF!),"")</f>
        <v/>
      </c>
      <c r="AT103" s="195" t="str">
        <f>IF(ISNUMBER(#REF!),LN(#REF!),"")</f>
        <v/>
      </c>
      <c r="AU103" s="195" t="str">
        <f>IF(ISNUMBER(#REF!),LN(#REF!),"")</f>
        <v/>
      </c>
      <c r="AV103" s="195" t="str">
        <f>IF(ISNUMBER(#REF!),LN(#REF!),"")</f>
        <v/>
      </c>
      <c r="AW103" s="195" t="str">
        <f>IF(ISNUMBER(#REF!),LN(#REF!),"")</f>
        <v/>
      </c>
    </row>
    <row r="104" spans="1:49" x14ac:dyDescent="0.2">
      <c r="A104" s="187" t="s">
        <v>171</v>
      </c>
      <c r="B104" s="187" t="s">
        <v>172</v>
      </c>
      <c r="C104" s="290"/>
      <c r="D104" s="290"/>
      <c r="E104" s="294" t="s">
        <v>173</v>
      </c>
      <c r="F104" s="195">
        <v>6</v>
      </c>
      <c r="G104" s="195">
        <v>7</v>
      </c>
      <c r="H104" s="195">
        <v>9</v>
      </c>
      <c r="I104" s="195">
        <v>9</v>
      </c>
      <c r="J104" s="195">
        <v>8</v>
      </c>
      <c r="K104" s="195">
        <v>10</v>
      </c>
      <c r="L104" s="195">
        <v>8</v>
      </c>
      <c r="M104" s="195">
        <v>6</v>
      </c>
      <c r="N104" s="195">
        <v>5</v>
      </c>
      <c r="O104" s="195">
        <v>2</v>
      </c>
      <c r="P104" s="238">
        <v>4</v>
      </c>
      <c r="Q104" s="195">
        <v>141</v>
      </c>
      <c r="R104" s="195">
        <v>173</v>
      </c>
      <c r="S104" s="195">
        <v>235</v>
      </c>
      <c r="T104" s="195">
        <v>269</v>
      </c>
      <c r="U104" s="195">
        <v>253</v>
      </c>
      <c r="V104" s="195">
        <v>376</v>
      </c>
      <c r="W104" s="195">
        <v>286</v>
      </c>
      <c r="X104" s="195">
        <v>389</v>
      </c>
      <c r="Y104" s="195">
        <v>332</v>
      </c>
      <c r="Z104" s="195">
        <v>254</v>
      </c>
      <c r="AA104" s="238">
        <v>257</v>
      </c>
      <c r="AB104" s="292">
        <f t="shared" si="8"/>
        <v>4.2553191489361701E-2</v>
      </c>
      <c r="AC104" s="292">
        <f t="shared" si="8"/>
        <v>4.046242774566474E-2</v>
      </c>
      <c r="AD104" s="292">
        <f t="shared" si="8"/>
        <v>3.8297872340425532E-2</v>
      </c>
      <c r="AE104" s="292">
        <f t="shared" si="8"/>
        <v>3.3457249070631967E-2</v>
      </c>
      <c r="AF104" s="292">
        <f t="shared" si="8"/>
        <v>3.1620553359683792E-2</v>
      </c>
      <c r="AG104" s="292">
        <f t="shared" si="8"/>
        <v>2.6595744680851064E-2</v>
      </c>
      <c r="AH104" s="292">
        <f t="shared" si="8"/>
        <v>2.7972027972027972E-2</v>
      </c>
      <c r="AI104" s="292">
        <f t="shared" si="8"/>
        <v>1.5424164524421594E-2</v>
      </c>
      <c r="AJ104" s="292">
        <f t="shared" si="8"/>
        <v>1.5060240963855422E-2</v>
      </c>
      <c r="AK104" s="292">
        <f t="shared" si="8"/>
        <v>7.874015748031496E-3</v>
      </c>
      <c r="AL104" s="293">
        <f t="shared" si="8"/>
        <v>1.556420233463035E-2</v>
      </c>
      <c r="AM104" s="195" t="str">
        <f>IF(ISNUMBER(#REF!),LN(#REF!),"")</f>
        <v/>
      </c>
      <c r="AN104" s="195" t="str">
        <f>IF(ISNUMBER(#REF!),LN(#REF!),"")</f>
        <v/>
      </c>
      <c r="AO104" s="195" t="str">
        <f>IF(ISNUMBER(#REF!),LN(#REF!),"")</f>
        <v/>
      </c>
      <c r="AP104" s="195" t="str">
        <f>IF(ISNUMBER(#REF!),LN(#REF!),"")</f>
        <v/>
      </c>
      <c r="AQ104" s="195" t="str">
        <f>IF(ISNUMBER(#REF!),LN(#REF!),"")</f>
        <v/>
      </c>
      <c r="AR104" s="195" t="str">
        <f>IF(ISNUMBER(#REF!),LN(#REF!),"")</f>
        <v/>
      </c>
      <c r="AS104" s="195" t="str">
        <f>IF(ISNUMBER(#REF!),LN(#REF!),"")</f>
        <v/>
      </c>
      <c r="AT104" s="195" t="str">
        <f>IF(ISNUMBER(#REF!),LN(#REF!),"")</f>
        <v/>
      </c>
      <c r="AU104" s="195" t="str">
        <f>IF(ISNUMBER(#REF!),LN(#REF!),"")</f>
        <v/>
      </c>
      <c r="AV104" s="195" t="str">
        <f>IF(ISNUMBER(#REF!),LN(#REF!),"")</f>
        <v/>
      </c>
      <c r="AW104" s="195" t="str">
        <f>IF(ISNUMBER(#REF!),LN(#REF!),"")</f>
        <v/>
      </c>
    </row>
    <row r="105" spans="1:49" x14ac:dyDescent="0.2">
      <c r="A105" s="187" t="s">
        <v>209</v>
      </c>
      <c r="B105" s="187" t="s">
        <v>174</v>
      </c>
      <c r="C105" s="290"/>
      <c r="D105" s="290"/>
      <c r="E105" s="294" t="s">
        <v>173</v>
      </c>
      <c r="F105" s="195">
        <v>1</v>
      </c>
      <c r="G105" s="195">
        <v>3</v>
      </c>
      <c r="H105" s="195">
        <v>3</v>
      </c>
      <c r="I105" s="195">
        <v>2</v>
      </c>
      <c r="J105" s="195">
        <v>0</v>
      </c>
      <c r="K105" s="195">
        <v>0</v>
      </c>
      <c r="L105" s="195">
        <v>0</v>
      </c>
      <c r="M105" s="195">
        <v>0</v>
      </c>
      <c r="N105" s="195">
        <v>0</v>
      </c>
      <c r="O105" s="195">
        <v>0</v>
      </c>
      <c r="P105" s="238">
        <v>0</v>
      </c>
      <c r="Q105" s="195">
        <v>89</v>
      </c>
      <c r="R105" s="195">
        <v>46</v>
      </c>
      <c r="S105" s="195">
        <v>76</v>
      </c>
      <c r="T105" s="195">
        <v>62</v>
      </c>
      <c r="U105" s="195">
        <v>40</v>
      </c>
      <c r="V105" s="195">
        <v>40</v>
      </c>
      <c r="W105" s="195">
        <v>49</v>
      </c>
      <c r="X105" s="195">
        <v>42</v>
      </c>
      <c r="Y105" s="195">
        <v>40</v>
      </c>
      <c r="Z105" s="195">
        <v>31</v>
      </c>
      <c r="AA105" s="238">
        <v>59</v>
      </c>
      <c r="AB105" s="292">
        <f t="shared" si="8"/>
        <v>1.1235955056179775E-2</v>
      </c>
      <c r="AC105" s="292">
        <f t="shared" si="8"/>
        <v>6.5217391304347824E-2</v>
      </c>
      <c r="AD105" s="292">
        <f t="shared" si="8"/>
        <v>3.9473684210526314E-2</v>
      </c>
      <c r="AE105" s="292">
        <f t="shared" si="8"/>
        <v>3.2258064516129031E-2</v>
      </c>
      <c r="AF105" s="292">
        <f t="shared" si="8"/>
        <v>0</v>
      </c>
      <c r="AG105" s="292">
        <f t="shared" si="8"/>
        <v>0</v>
      </c>
      <c r="AH105" s="292">
        <f t="shared" si="8"/>
        <v>0</v>
      </c>
      <c r="AI105" s="292">
        <f t="shared" si="8"/>
        <v>0</v>
      </c>
      <c r="AJ105" s="292">
        <f t="shared" si="8"/>
        <v>0</v>
      </c>
      <c r="AK105" s="292">
        <f t="shared" si="8"/>
        <v>0</v>
      </c>
      <c r="AL105" s="293">
        <f t="shared" si="8"/>
        <v>0</v>
      </c>
      <c r="AM105" s="195" t="str">
        <f>IF(ISNUMBER(#REF!),LN(#REF!),"")</f>
        <v/>
      </c>
      <c r="AN105" s="195" t="str">
        <f>IF(ISNUMBER(#REF!),LN(#REF!),"")</f>
        <v/>
      </c>
      <c r="AO105" s="195" t="str">
        <f>IF(ISNUMBER(#REF!),LN(#REF!),"")</f>
        <v/>
      </c>
      <c r="AP105" s="195" t="str">
        <f>IF(ISNUMBER(#REF!),LN(#REF!),"")</f>
        <v/>
      </c>
      <c r="AQ105" s="195" t="str">
        <f>IF(ISNUMBER(#REF!),LN(#REF!),"")</f>
        <v/>
      </c>
      <c r="AR105" s="195" t="str">
        <f>IF(ISNUMBER(#REF!),LN(#REF!),"")</f>
        <v/>
      </c>
      <c r="AS105" s="195" t="str">
        <f>IF(ISNUMBER(#REF!),LN(#REF!),"")</f>
        <v/>
      </c>
      <c r="AT105" s="195" t="str">
        <f>IF(ISNUMBER(#REF!),LN(#REF!),"")</f>
        <v/>
      </c>
      <c r="AU105" s="195" t="str">
        <f>IF(ISNUMBER(#REF!),LN(#REF!),"")</f>
        <v/>
      </c>
      <c r="AV105" s="195" t="str">
        <f>IF(ISNUMBER(#REF!),LN(#REF!),"")</f>
        <v/>
      </c>
      <c r="AW105" s="195" t="str">
        <f>IF(ISNUMBER(#REF!),LN(#REF!),"")</f>
        <v/>
      </c>
    </row>
    <row r="106" spans="1:49" x14ac:dyDescent="0.2">
      <c r="A106" s="187" t="s">
        <v>175</v>
      </c>
      <c r="B106" s="187" t="s">
        <v>176</v>
      </c>
      <c r="C106" s="290"/>
      <c r="D106" s="290"/>
      <c r="E106" s="294" t="s">
        <v>173</v>
      </c>
      <c r="F106" s="195">
        <v>0</v>
      </c>
      <c r="G106" s="195">
        <v>1</v>
      </c>
      <c r="H106" s="195">
        <v>2</v>
      </c>
      <c r="I106" s="195">
        <v>1</v>
      </c>
      <c r="J106" s="195">
        <v>1</v>
      </c>
      <c r="K106" s="195">
        <v>1</v>
      </c>
      <c r="L106" s="195">
        <v>2</v>
      </c>
      <c r="M106" s="195">
        <v>0</v>
      </c>
      <c r="N106" s="195">
        <v>0</v>
      </c>
      <c r="O106" s="195">
        <v>1</v>
      </c>
      <c r="P106" s="238">
        <v>0</v>
      </c>
      <c r="Q106" s="195">
        <v>48</v>
      </c>
      <c r="R106" s="195">
        <v>38</v>
      </c>
      <c r="S106" s="195">
        <v>52</v>
      </c>
      <c r="T106" s="195">
        <v>55</v>
      </c>
      <c r="U106" s="195">
        <v>40</v>
      </c>
      <c r="V106" s="195">
        <v>127</v>
      </c>
      <c r="W106" s="195">
        <v>44</v>
      </c>
      <c r="X106" s="195">
        <v>29</v>
      </c>
      <c r="Y106" s="195">
        <v>52</v>
      </c>
      <c r="Z106" s="195">
        <v>66</v>
      </c>
      <c r="AA106" s="238">
        <v>52</v>
      </c>
      <c r="AB106" s="292">
        <f t="shared" si="8"/>
        <v>0</v>
      </c>
      <c r="AC106" s="292">
        <f t="shared" si="8"/>
        <v>2.6315789473684209E-2</v>
      </c>
      <c r="AD106" s="292">
        <f t="shared" si="8"/>
        <v>3.8461538461538464E-2</v>
      </c>
      <c r="AE106" s="292">
        <f t="shared" si="8"/>
        <v>1.8181818181818181E-2</v>
      </c>
      <c r="AF106" s="292">
        <f t="shared" si="8"/>
        <v>2.5000000000000001E-2</v>
      </c>
      <c r="AG106" s="292">
        <f t="shared" si="8"/>
        <v>7.874015748031496E-3</v>
      </c>
      <c r="AH106" s="292">
        <f t="shared" si="8"/>
        <v>4.5454545454545456E-2</v>
      </c>
      <c r="AI106" s="292">
        <f t="shared" si="8"/>
        <v>0</v>
      </c>
      <c r="AJ106" s="292">
        <f t="shared" si="8"/>
        <v>0</v>
      </c>
      <c r="AK106" s="292">
        <f t="shared" si="8"/>
        <v>1.5151515151515152E-2</v>
      </c>
      <c r="AL106" s="293">
        <f t="shared" si="8"/>
        <v>0</v>
      </c>
      <c r="AM106" s="195" t="str">
        <f>IF(ISNUMBER(#REF!),LN(#REF!),"")</f>
        <v/>
      </c>
      <c r="AN106" s="195" t="str">
        <f>IF(ISNUMBER(#REF!),LN(#REF!),"")</f>
        <v/>
      </c>
      <c r="AO106" s="195" t="str">
        <f>IF(ISNUMBER(#REF!),LN(#REF!),"")</f>
        <v/>
      </c>
      <c r="AP106" s="195" t="str">
        <f>IF(ISNUMBER(#REF!),LN(#REF!),"")</f>
        <v/>
      </c>
      <c r="AQ106" s="195" t="str">
        <f>IF(ISNUMBER(#REF!),LN(#REF!),"")</f>
        <v/>
      </c>
      <c r="AR106" s="195" t="str">
        <f>IF(ISNUMBER(#REF!),LN(#REF!),"")</f>
        <v/>
      </c>
      <c r="AS106" s="195" t="str">
        <f>IF(ISNUMBER(#REF!),LN(#REF!),"")</f>
        <v/>
      </c>
      <c r="AT106" s="195" t="str">
        <f>IF(ISNUMBER(#REF!),LN(#REF!),"")</f>
        <v/>
      </c>
      <c r="AU106" s="195" t="str">
        <f>IF(ISNUMBER(#REF!),LN(#REF!),"")</f>
        <v/>
      </c>
      <c r="AV106" s="195" t="str">
        <f>IF(ISNUMBER(#REF!),LN(#REF!),"")</f>
        <v/>
      </c>
      <c r="AW106" s="195" t="str">
        <f>IF(ISNUMBER(#REF!),LN(#REF!),"")</f>
        <v/>
      </c>
    </row>
    <row r="107" spans="1:49" x14ac:dyDescent="0.2">
      <c r="A107" s="187" t="s">
        <v>177</v>
      </c>
      <c r="B107" s="187" t="s">
        <v>178</v>
      </c>
      <c r="C107" s="290"/>
      <c r="D107" s="290"/>
      <c r="E107" s="294" t="s">
        <v>173</v>
      </c>
      <c r="F107" s="195">
        <v>1</v>
      </c>
      <c r="G107" s="195">
        <v>0</v>
      </c>
      <c r="H107" s="195">
        <v>0</v>
      </c>
      <c r="I107" s="195">
        <v>1</v>
      </c>
      <c r="J107" s="195">
        <v>3</v>
      </c>
      <c r="K107" s="195">
        <v>0</v>
      </c>
      <c r="L107" s="195">
        <v>0</v>
      </c>
      <c r="M107" s="195">
        <v>0</v>
      </c>
      <c r="N107" s="195">
        <v>0</v>
      </c>
      <c r="O107" s="195">
        <v>1</v>
      </c>
      <c r="P107" s="238">
        <v>0</v>
      </c>
      <c r="Q107" s="195">
        <v>125</v>
      </c>
      <c r="R107" s="195">
        <v>84</v>
      </c>
      <c r="S107" s="195">
        <v>125</v>
      </c>
      <c r="T107" s="195">
        <v>115</v>
      </c>
      <c r="U107" s="195">
        <v>79</v>
      </c>
      <c r="V107" s="195">
        <v>63</v>
      </c>
      <c r="W107" s="195">
        <v>28</v>
      </c>
      <c r="X107" s="195">
        <v>32</v>
      </c>
      <c r="Y107" s="195">
        <v>45</v>
      </c>
      <c r="Z107" s="195">
        <v>23</v>
      </c>
      <c r="AA107" s="238">
        <v>57</v>
      </c>
      <c r="AB107" s="292">
        <f t="shared" ref="AB107:AL122" si="9">IF(Q107,F107/Q107,0)</f>
        <v>8.0000000000000002E-3</v>
      </c>
      <c r="AC107" s="292">
        <f t="shared" si="9"/>
        <v>0</v>
      </c>
      <c r="AD107" s="292">
        <f t="shared" si="9"/>
        <v>0</v>
      </c>
      <c r="AE107" s="292">
        <f t="shared" si="9"/>
        <v>8.6956521739130436E-3</v>
      </c>
      <c r="AF107" s="292">
        <f t="shared" si="9"/>
        <v>3.7974683544303799E-2</v>
      </c>
      <c r="AG107" s="292">
        <f t="shared" si="9"/>
        <v>0</v>
      </c>
      <c r="AH107" s="292">
        <f t="shared" si="9"/>
        <v>0</v>
      </c>
      <c r="AI107" s="292">
        <f t="shared" si="9"/>
        <v>0</v>
      </c>
      <c r="AJ107" s="292">
        <f t="shared" si="9"/>
        <v>0</v>
      </c>
      <c r="AK107" s="292">
        <f t="shared" si="9"/>
        <v>4.3478260869565216E-2</v>
      </c>
      <c r="AL107" s="293">
        <f t="shared" si="9"/>
        <v>0</v>
      </c>
      <c r="AM107" s="195" t="str">
        <f>IF(ISNUMBER(#REF!),LN(#REF!),"")</f>
        <v/>
      </c>
      <c r="AN107" s="195" t="str">
        <f>IF(ISNUMBER(#REF!),LN(#REF!),"")</f>
        <v/>
      </c>
      <c r="AO107" s="195" t="str">
        <f>IF(ISNUMBER(#REF!),LN(#REF!),"")</f>
        <v/>
      </c>
      <c r="AP107" s="195" t="str">
        <f>IF(ISNUMBER(#REF!),LN(#REF!),"")</f>
        <v/>
      </c>
      <c r="AQ107" s="195" t="str">
        <f>IF(ISNUMBER(#REF!),LN(#REF!),"")</f>
        <v/>
      </c>
      <c r="AR107" s="195" t="str">
        <f>IF(ISNUMBER(#REF!),LN(#REF!),"")</f>
        <v/>
      </c>
      <c r="AS107" s="195" t="str">
        <f>IF(ISNUMBER(#REF!),LN(#REF!),"")</f>
        <v/>
      </c>
      <c r="AT107" s="195" t="str">
        <f>IF(ISNUMBER(#REF!),LN(#REF!),"")</f>
        <v/>
      </c>
      <c r="AU107" s="195" t="str">
        <f>IF(ISNUMBER(#REF!),LN(#REF!),"")</f>
        <v/>
      </c>
      <c r="AV107" s="195" t="str">
        <f>IF(ISNUMBER(#REF!),LN(#REF!),"")</f>
        <v/>
      </c>
      <c r="AW107" s="195" t="str">
        <f>IF(ISNUMBER(#REF!),LN(#REF!),"")</f>
        <v/>
      </c>
    </row>
    <row r="108" spans="1:49" x14ac:dyDescent="0.2">
      <c r="A108" s="187" t="s">
        <v>179</v>
      </c>
      <c r="B108" s="187" t="s">
        <v>180</v>
      </c>
      <c r="C108" s="290"/>
      <c r="D108" s="290"/>
      <c r="E108" s="294" t="s">
        <v>173</v>
      </c>
      <c r="F108" s="195">
        <v>0</v>
      </c>
      <c r="G108" s="195">
        <v>1</v>
      </c>
      <c r="H108" s="195">
        <v>0</v>
      </c>
      <c r="I108" s="195">
        <v>0</v>
      </c>
      <c r="J108" s="195">
        <v>0</v>
      </c>
      <c r="K108" s="195">
        <v>0</v>
      </c>
      <c r="L108" s="195">
        <v>0</v>
      </c>
      <c r="M108" s="195">
        <v>0</v>
      </c>
      <c r="N108" s="195">
        <v>1</v>
      </c>
      <c r="O108" s="195">
        <v>2</v>
      </c>
      <c r="P108" s="238">
        <v>2</v>
      </c>
      <c r="Q108" s="195">
        <v>4</v>
      </c>
      <c r="R108" s="195">
        <v>7</v>
      </c>
      <c r="S108" s="195">
        <v>8</v>
      </c>
      <c r="T108" s="195">
        <v>1</v>
      </c>
      <c r="U108" s="195">
        <v>5</v>
      </c>
      <c r="V108" s="195">
        <v>2</v>
      </c>
      <c r="W108" s="195">
        <v>11</v>
      </c>
      <c r="X108" s="195">
        <v>47</v>
      </c>
      <c r="Y108" s="195">
        <v>79</v>
      </c>
      <c r="Z108" s="195">
        <v>44</v>
      </c>
      <c r="AA108" s="238">
        <v>110</v>
      </c>
      <c r="AB108" s="292">
        <f t="shared" si="9"/>
        <v>0</v>
      </c>
      <c r="AC108" s="292">
        <f t="shared" si="9"/>
        <v>0.14285714285714285</v>
      </c>
      <c r="AD108" s="292">
        <f t="shared" si="9"/>
        <v>0</v>
      </c>
      <c r="AE108" s="292">
        <f t="shared" si="9"/>
        <v>0</v>
      </c>
      <c r="AF108" s="292">
        <f t="shared" si="9"/>
        <v>0</v>
      </c>
      <c r="AG108" s="292">
        <f t="shared" si="9"/>
        <v>0</v>
      </c>
      <c r="AH108" s="292">
        <f t="shared" si="9"/>
        <v>0</v>
      </c>
      <c r="AI108" s="292">
        <f t="shared" si="9"/>
        <v>0</v>
      </c>
      <c r="AJ108" s="292">
        <f t="shared" si="9"/>
        <v>1.2658227848101266E-2</v>
      </c>
      <c r="AK108" s="292">
        <f t="shared" si="9"/>
        <v>4.5454545454545456E-2</v>
      </c>
      <c r="AL108" s="293">
        <f t="shared" si="9"/>
        <v>1.8181818181818181E-2</v>
      </c>
      <c r="AM108" s="195" t="str">
        <f>IF(ISNUMBER(#REF!),LN(#REF!),"")</f>
        <v/>
      </c>
      <c r="AN108" s="195" t="str">
        <f>IF(ISNUMBER(#REF!),LN(#REF!),"")</f>
        <v/>
      </c>
      <c r="AO108" s="195" t="str">
        <f>IF(ISNUMBER(#REF!),LN(#REF!),"")</f>
        <v/>
      </c>
      <c r="AP108" s="195" t="str">
        <f>IF(ISNUMBER(#REF!),LN(#REF!),"")</f>
        <v/>
      </c>
      <c r="AQ108" s="195" t="str">
        <f>IF(ISNUMBER(#REF!),LN(#REF!),"")</f>
        <v/>
      </c>
      <c r="AR108" s="195" t="str">
        <f>IF(ISNUMBER(#REF!),LN(#REF!),"")</f>
        <v/>
      </c>
      <c r="AS108" s="195" t="str">
        <f>IF(ISNUMBER(#REF!),LN(#REF!),"")</f>
        <v/>
      </c>
      <c r="AT108" s="195" t="str">
        <f>IF(ISNUMBER(#REF!),LN(#REF!),"")</f>
        <v/>
      </c>
      <c r="AU108" s="195" t="str">
        <f>IF(ISNUMBER(#REF!),LN(#REF!),"")</f>
        <v/>
      </c>
      <c r="AV108" s="195" t="str">
        <f>IF(ISNUMBER(#REF!),LN(#REF!),"")</f>
        <v/>
      </c>
      <c r="AW108" s="195" t="str">
        <f>IF(ISNUMBER(#REF!),LN(#REF!),"")</f>
        <v/>
      </c>
    </row>
    <row r="109" spans="1:49" x14ac:dyDescent="0.2">
      <c r="A109" s="187" t="s">
        <v>240</v>
      </c>
      <c r="B109" s="187" t="s">
        <v>241</v>
      </c>
      <c r="C109" s="290"/>
      <c r="D109" s="290">
        <v>2017</v>
      </c>
      <c r="E109" s="294" t="s">
        <v>173</v>
      </c>
      <c r="F109" s="195">
        <v>0</v>
      </c>
      <c r="G109" s="195">
        <v>0</v>
      </c>
      <c r="H109" s="195">
        <v>0</v>
      </c>
      <c r="I109" s="195">
        <v>0</v>
      </c>
      <c r="J109" s="195">
        <v>0</v>
      </c>
      <c r="K109" s="195">
        <v>0</v>
      </c>
      <c r="L109" s="195">
        <v>0</v>
      </c>
      <c r="M109" s="195">
        <v>0</v>
      </c>
      <c r="N109" s="195">
        <v>0</v>
      </c>
      <c r="O109" s="195">
        <v>0</v>
      </c>
      <c r="P109" s="238">
        <v>0</v>
      </c>
      <c r="Q109" s="195">
        <v>6</v>
      </c>
      <c r="R109" s="195">
        <v>2</v>
      </c>
      <c r="S109" s="195">
        <v>4</v>
      </c>
      <c r="T109" s="195">
        <v>8</v>
      </c>
      <c r="U109" s="195">
        <v>3</v>
      </c>
      <c r="V109" s="195">
        <v>9</v>
      </c>
      <c r="W109" s="195">
        <v>15</v>
      </c>
      <c r="X109" s="195">
        <v>0</v>
      </c>
      <c r="Y109" s="195">
        <v>1</v>
      </c>
      <c r="Z109" s="195">
        <v>1</v>
      </c>
      <c r="AA109" s="238">
        <v>1</v>
      </c>
      <c r="AB109" s="292">
        <f t="shared" si="9"/>
        <v>0</v>
      </c>
      <c r="AC109" s="292">
        <f t="shared" si="9"/>
        <v>0</v>
      </c>
      <c r="AD109" s="292">
        <f t="shared" si="9"/>
        <v>0</v>
      </c>
      <c r="AE109" s="292">
        <f t="shared" si="9"/>
        <v>0</v>
      </c>
      <c r="AF109" s="292">
        <f t="shared" si="9"/>
        <v>0</v>
      </c>
      <c r="AG109" s="292">
        <f t="shared" si="9"/>
        <v>0</v>
      </c>
      <c r="AH109" s="292">
        <f t="shared" si="9"/>
        <v>0</v>
      </c>
      <c r="AI109" s="292">
        <f t="shared" si="9"/>
        <v>0</v>
      </c>
      <c r="AJ109" s="292">
        <f t="shared" si="9"/>
        <v>0</v>
      </c>
      <c r="AK109" s="292">
        <f t="shared" si="9"/>
        <v>0</v>
      </c>
      <c r="AL109" s="293">
        <f t="shared" si="9"/>
        <v>0</v>
      </c>
      <c r="AM109" s="195" t="str">
        <f>IF(ISNUMBER(#REF!),LN(#REF!),"")</f>
        <v/>
      </c>
      <c r="AN109" s="195" t="str">
        <f>IF(ISNUMBER(#REF!),LN(#REF!),"")</f>
        <v/>
      </c>
      <c r="AO109" s="195" t="str">
        <f>IF(ISNUMBER(#REF!),LN(#REF!),"")</f>
        <v/>
      </c>
      <c r="AP109" s="195" t="str">
        <f>IF(ISNUMBER(#REF!),LN(#REF!),"")</f>
        <v/>
      </c>
      <c r="AQ109" s="195" t="str">
        <f>IF(ISNUMBER(#REF!),LN(#REF!),"")</f>
        <v/>
      </c>
      <c r="AR109" s="195" t="str">
        <f>IF(ISNUMBER(#REF!),LN(#REF!),"")</f>
        <v/>
      </c>
      <c r="AS109" s="195" t="str">
        <f>IF(ISNUMBER(#REF!),LN(#REF!),"")</f>
        <v/>
      </c>
      <c r="AT109" s="195" t="str">
        <f>IF(ISNUMBER(#REF!),LN(#REF!),"")</f>
        <v/>
      </c>
      <c r="AU109" s="195" t="str">
        <f>IF(ISNUMBER(#REF!),LN(#REF!),"")</f>
        <v/>
      </c>
      <c r="AV109" s="195" t="str">
        <f>IF(ISNUMBER(#REF!),LN(#REF!),"")</f>
        <v/>
      </c>
      <c r="AW109" s="195" t="str">
        <f>IF(ISNUMBER(#REF!),LN(#REF!),"")</f>
        <v/>
      </c>
    </row>
    <row r="110" spans="1:49" x14ac:dyDescent="0.2">
      <c r="A110" s="187" t="s">
        <v>203</v>
      </c>
      <c r="B110" s="187" t="s">
        <v>4007</v>
      </c>
      <c r="C110" s="290"/>
      <c r="D110" s="290">
        <v>2016</v>
      </c>
      <c r="E110" s="294" t="s">
        <v>173</v>
      </c>
      <c r="F110" s="195">
        <v>0</v>
      </c>
      <c r="G110" s="195">
        <v>0</v>
      </c>
      <c r="H110" s="195">
        <v>1</v>
      </c>
      <c r="I110" s="195">
        <v>1</v>
      </c>
      <c r="J110" s="195">
        <v>0</v>
      </c>
      <c r="K110" s="195">
        <v>0</v>
      </c>
      <c r="L110" s="195">
        <v>0</v>
      </c>
      <c r="M110" s="195">
        <v>0</v>
      </c>
      <c r="N110" s="195">
        <v>0</v>
      </c>
      <c r="O110" s="195">
        <v>0</v>
      </c>
      <c r="P110" s="238">
        <v>0</v>
      </c>
      <c r="Q110" s="195">
        <v>23</v>
      </c>
      <c r="R110" s="195">
        <v>6</v>
      </c>
      <c r="S110" s="195">
        <v>11</v>
      </c>
      <c r="T110" s="195">
        <v>12</v>
      </c>
      <c r="U110" s="195">
        <v>10</v>
      </c>
      <c r="V110" s="195">
        <v>6</v>
      </c>
      <c r="W110" s="195">
        <v>0</v>
      </c>
      <c r="X110" s="195">
        <v>0</v>
      </c>
      <c r="Y110" s="195">
        <v>0</v>
      </c>
      <c r="Z110" s="195">
        <v>0</v>
      </c>
      <c r="AA110" s="238">
        <v>0</v>
      </c>
      <c r="AB110" s="292">
        <f t="shared" si="9"/>
        <v>0</v>
      </c>
      <c r="AC110" s="292">
        <f t="shared" si="9"/>
        <v>0</v>
      </c>
      <c r="AD110" s="292">
        <f t="shared" si="9"/>
        <v>9.0909090909090912E-2</v>
      </c>
      <c r="AE110" s="292">
        <f t="shared" si="9"/>
        <v>8.3333333333333329E-2</v>
      </c>
      <c r="AF110" s="292">
        <f t="shared" si="9"/>
        <v>0</v>
      </c>
      <c r="AG110" s="292">
        <f t="shared" si="9"/>
        <v>0</v>
      </c>
      <c r="AH110" s="292">
        <f t="shared" si="9"/>
        <v>0</v>
      </c>
      <c r="AI110" s="292">
        <f t="shared" si="9"/>
        <v>0</v>
      </c>
      <c r="AJ110" s="292">
        <f t="shared" si="9"/>
        <v>0</v>
      </c>
      <c r="AK110" s="292">
        <f t="shared" si="9"/>
        <v>0</v>
      </c>
      <c r="AL110" s="293">
        <f t="shared" si="9"/>
        <v>0</v>
      </c>
      <c r="AM110" s="195" t="str">
        <f>IF(ISNUMBER(#REF!),LN(#REF!),"")</f>
        <v/>
      </c>
      <c r="AN110" s="195" t="str">
        <f>IF(ISNUMBER(#REF!),LN(#REF!),"")</f>
        <v/>
      </c>
      <c r="AO110" s="195" t="str">
        <f>IF(ISNUMBER(#REF!),LN(#REF!),"")</f>
        <v/>
      </c>
      <c r="AP110" s="195" t="str">
        <f>IF(ISNUMBER(#REF!),LN(#REF!),"")</f>
        <v/>
      </c>
      <c r="AQ110" s="195" t="str">
        <f>IF(ISNUMBER(#REF!),LN(#REF!),"")</f>
        <v/>
      </c>
      <c r="AR110" s="195" t="str">
        <f>IF(ISNUMBER(#REF!),LN(#REF!),"")</f>
        <v/>
      </c>
      <c r="AS110" s="195" t="str">
        <f>IF(ISNUMBER(#REF!),LN(#REF!),"")</f>
        <v/>
      </c>
      <c r="AT110" s="195" t="str">
        <f>IF(ISNUMBER(#REF!),LN(#REF!),"")</f>
        <v/>
      </c>
      <c r="AU110" s="195" t="str">
        <f>IF(ISNUMBER(#REF!),LN(#REF!),"")</f>
        <v/>
      </c>
      <c r="AV110" s="195" t="str">
        <f>IF(ISNUMBER(#REF!),LN(#REF!),"")</f>
        <v/>
      </c>
      <c r="AW110" s="195" t="str">
        <f>IF(ISNUMBER(#REF!),LN(#REF!),"")</f>
        <v/>
      </c>
    </row>
    <row r="111" spans="1:49" x14ac:dyDescent="0.2">
      <c r="A111" s="187" t="s">
        <v>207</v>
      </c>
      <c r="B111" s="187" t="s">
        <v>208</v>
      </c>
      <c r="C111" s="290"/>
      <c r="D111" s="290"/>
      <c r="E111" s="294" t="s">
        <v>173</v>
      </c>
      <c r="F111" s="195">
        <v>0</v>
      </c>
      <c r="G111" s="195">
        <v>0</v>
      </c>
      <c r="H111" s="195">
        <v>0</v>
      </c>
      <c r="I111" s="195">
        <v>0</v>
      </c>
      <c r="J111" s="195">
        <v>0</v>
      </c>
      <c r="K111" s="195">
        <v>0</v>
      </c>
      <c r="L111" s="195">
        <v>1</v>
      </c>
      <c r="M111" s="195">
        <v>0</v>
      </c>
      <c r="N111" s="195">
        <v>0</v>
      </c>
      <c r="O111" s="195">
        <v>0</v>
      </c>
      <c r="P111" s="238">
        <v>3</v>
      </c>
      <c r="Q111" s="195">
        <v>10</v>
      </c>
      <c r="R111" s="195">
        <v>8</v>
      </c>
      <c r="S111" s="195">
        <v>10</v>
      </c>
      <c r="T111" s="195">
        <v>12</v>
      </c>
      <c r="U111" s="195">
        <v>19</v>
      </c>
      <c r="V111" s="195">
        <v>33</v>
      </c>
      <c r="W111" s="195">
        <v>31</v>
      </c>
      <c r="X111" s="195">
        <v>27</v>
      </c>
      <c r="Y111" s="195">
        <v>40</v>
      </c>
      <c r="Z111" s="195">
        <v>58</v>
      </c>
      <c r="AA111" s="238">
        <v>60</v>
      </c>
      <c r="AB111" s="292">
        <f t="shared" si="9"/>
        <v>0</v>
      </c>
      <c r="AC111" s="292">
        <f t="shared" si="9"/>
        <v>0</v>
      </c>
      <c r="AD111" s="292">
        <f t="shared" si="9"/>
        <v>0</v>
      </c>
      <c r="AE111" s="292">
        <f t="shared" si="9"/>
        <v>0</v>
      </c>
      <c r="AF111" s="292">
        <f t="shared" si="9"/>
        <v>0</v>
      </c>
      <c r="AG111" s="292">
        <f t="shared" si="9"/>
        <v>0</v>
      </c>
      <c r="AH111" s="292">
        <f t="shared" si="9"/>
        <v>3.2258064516129031E-2</v>
      </c>
      <c r="AI111" s="292">
        <f t="shared" si="9"/>
        <v>0</v>
      </c>
      <c r="AJ111" s="292">
        <f t="shared" si="9"/>
        <v>0</v>
      </c>
      <c r="AK111" s="292">
        <f t="shared" si="9"/>
        <v>0</v>
      </c>
      <c r="AL111" s="293">
        <f t="shared" si="9"/>
        <v>0.05</v>
      </c>
      <c r="AM111" s="195" t="str">
        <f>IF(ISNUMBER(#REF!),LN(#REF!),"")</f>
        <v/>
      </c>
      <c r="AN111" s="195" t="str">
        <f>IF(ISNUMBER(#REF!),LN(#REF!),"")</f>
        <v/>
      </c>
      <c r="AO111" s="195" t="str">
        <f>IF(ISNUMBER(#REF!),LN(#REF!),"")</f>
        <v/>
      </c>
      <c r="AP111" s="195" t="str">
        <f>IF(ISNUMBER(#REF!),LN(#REF!),"")</f>
        <v/>
      </c>
      <c r="AQ111" s="195" t="str">
        <f>IF(ISNUMBER(#REF!),LN(#REF!),"")</f>
        <v/>
      </c>
      <c r="AR111" s="195" t="str">
        <f>IF(ISNUMBER(#REF!),LN(#REF!),"")</f>
        <v/>
      </c>
      <c r="AS111" s="195" t="str">
        <f>IF(ISNUMBER(#REF!),LN(#REF!),"")</f>
        <v/>
      </c>
      <c r="AT111" s="195" t="str">
        <f>IF(ISNUMBER(#REF!),LN(#REF!),"")</f>
        <v/>
      </c>
      <c r="AU111" s="195" t="str">
        <f>IF(ISNUMBER(#REF!),LN(#REF!),"")</f>
        <v/>
      </c>
      <c r="AV111" s="195" t="str">
        <f>IF(ISNUMBER(#REF!),LN(#REF!),"")</f>
        <v/>
      </c>
      <c r="AW111" s="195" t="str">
        <f>IF(ISNUMBER(#REF!),LN(#REF!),"")</f>
        <v/>
      </c>
    </row>
    <row r="112" spans="1:49" x14ac:dyDescent="0.2">
      <c r="A112" s="187" t="s">
        <v>185</v>
      </c>
      <c r="B112" s="187" t="s">
        <v>186</v>
      </c>
      <c r="C112" s="290"/>
      <c r="D112" s="290"/>
      <c r="E112" s="294" t="s">
        <v>173</v>
      </c>
      <c r="F112" s="195">
        <v>6</v>
      </c>
      <c r="G112" s="195">
        <v>8</v>
      </c>
      <c r="H112" s="195">
        <v>6</v>
      </c>
      <c r="I112" s="195">
        <v>2</v>
      </c>
      <c r="J112" s="195">
        <v>1</v>
      </c>
      <c r="K112" s="195">
        <v>5</v>
      </c>
      <c r="L112" s="195">
        <v>0</v>
      </c>
      <c r="M112" s="195">
        <v>6</v>
      </c>
      <c r="N112" s="195">
        <v>8</v>
      </c>
      <c r="O112" s="195">
        <v>6</v>
      </c>
      <c r="P112" s="238">
        <v>7</v>
      </c>
      <c r="Q112" s="195">
        <v>137</v>
      </c>
      <c r="R112" s="195">
        <v>74</v>
      </c>
      <c r="S112" s="195">
        <v>129</v>
      </c>
      <c r="T112" s="195">
        <v>111</v>
      </c>
      <c r="U112" s="195">
        <v>144</v>
      </c>
      <c r="V112" s="195">
        <v>99</v>
      </c>
      <c r="W112" s="195">
        <v>85</v>
      </c>
      <c r="X112" s="195">
        <v>151</v>
      </c>
      <c r="Y112" s="195">
        <v>152</v>
      </c>
      <c r="Z112" s="195">
        <v>133</v>
      </c>
      <c r="AA112" s="238">
        <v>135</v>
      </c>
      <c r="AB112" s="292">
        <f t="shared" si="9"/>
        <v>4.3795620437956206E-2</v>
      </c>
      <c r="AC112" s="292">
        <f t="shared" si="9"/>
        <v>0.10810810810810811</v>
      </c>
      <c r="AD112" s="292">
        <f t="shared" si="9"/>
        <v>4.6511627906976744E-2</v>
      </c>
      <c r="AE112" s="292">
        <f t="shared" si="9"/>
        <v>1.8018018018018018E-2</v>
      </c>
      <c r="AF112" s="292">
        <f t="shared" si="9"/>
        <v>6.9444444444444441E-3</v>
      </c>
      <c r="AG112" s="292">
        <f t="shared" si="9"/>
        <v>5.0505050505050504E-2</v>
      </c>
      <c r="AH112" s="292">
        <f t="shared" si="9"/>
        <v>0</v>
      </c>
      <c r="AI112" s="292">
        <f t="shared" si="9"/>
        <v>3.9735099337748346E-2</v>
      </c>
      <c r="AJ112" s="292">
        <f t="shared" si="9"/>
        <v>5.2631578947368418E-2</v>
      </c>
      <c r="AK112" s="292">
        <f t="shared" si="9"/>
        <v>4.5112781954887216E-2</v>
      </c>
      <c r="AL112" s="293">
        <f t="shared" si="9"/>
        <v>5.185185185185185E-2</v>
      </c>
      <c r="AM112" s="195" t="str">
        <f>IF(ISNUMBER(#REF!),LN(#REF!),"")</f>
        <v/>
      </c>
      <c r="AN112" s="195" t="str">
        <f>IF(ISNUMBER(#REF!),LN(#REF!),"")</f>
        <v/>
      </c>
      <c r="AO112" s="195" t="str">
        <f>IF(ISNUMBER(#REF!),LN(#REF!),"")</f>
        <v/>
      </c>
      <c r="AP112" s="195" t="str">
        <f>IF(ISNUMBER(#REF!),LN(#REF!),"")</f>
        <v/>
      </c>
      <c r="AQ112" s="195" t="str">
        <f>IF(ISNUMBER(#REF!),LN(#REF!),"")</f>
        <v/>
      </c>
      <c r="AR112" s="195" t="str">
        <f>IF(ISNUMBER(#REF!),LN(#REF!),"")</f>
        <v/>
      </c>
      <c r="AS112" s="195" t="str">
        <f>IF(ISNUMBER(#REF!),LN(#REF!),"")</f>
        <v/>
      </c>
      <c r="AT112" s="195" t="str">
        <f>IF(ISNUMBER(#REF!),LN(#REF!),"")</f>
        <v/>
      </c>
      <c r="AU112" s="195" t="str">
        <f>IF(ISNUMBER(#REF!),LN(#REF!),"")</f>
        <v/>
      </c>
      <c r="AV112" s="195" t="str">
        <f>IF(ISNUMBER(#REF!),LN(#REF!),"")</f>
        <v/>
      </c>
      <c r="AW112" s="195" t="str">
        <f>IF(ISNUMBER(#REF!),LN(#REF!),"")</f>
        <v/>
      </c>
    </row>
    <row r="113" spans="1:49" x14ac:dyDescent="0.2">
      <c r="A113" s="187" t="s">
        <v>210</v>
      </c>
      <c r="B113" s="187" t="s">
        <v>211</v>
      </c>
      <c r="C113" s="290"/>
      <c r="D113" s="290"/>
      <c r="E113" s="294" t="s">
        <v>173</v>
      </c>
      <c r="F113" s="195">
        <v>3</v>
      </c>
      <c r="G113" s="195">
        <v>2</v>
      </c>
      <c r="H113" s="195">
        <v>6</v>
      </c>
      <c r="I113" s="195">
        <v>9</v>
      </c>
      <c r="J113" s="195">
        <v>15</v>
      </c>
      <c r="K113" s="195">
        <v>14</v>
      </c>
      <c r="L113" s="195">
        <v>9</v>
      </c>
      <c r="M113" s="195">
        <v>7</v>
      </c>
      <c r="N113" s="195">
        <v>20</v>
      </c>
      <c r="O113" s="195">
        <v>24</v>
      </c>
      <c r="P113" s="238">
        <v>31</v>
      </c>
      <c r="Q113" s="195">
        <v>192</v>
      </c>
      <c r="R113" s="195">
        <v>126</v>
      </c>
      <c r="S113" s="195">
        <v>302</v>
      </c>
      <c r="T113" s="195">
        <v>606</v>
      </c>
      <c r="U113" s="195">
        <v>648</v>
      </c>
      <c r="V113" s="195">
        <v>909</v>
      </c>
      <c r="W113" s="195">
        <v>825</v>
      </c>
      <c r="X113" s="195">
        <v>1059</v>
      </c>
      <c r="Y113" s="195">
        <v>969</v>
      </c>
      <c r="Z113" s="195">
        <v>1206</v>
      </c>
      <c r="AA113" s="238">
        <v>919</v>
      </c>
      <c r="AB113" s="292">
        <f t="shared" si="9"/>
        <v>1.5625E-2</v>
      </c>
      <c r="AC113" s="292">
        <f t="shared" si="9"/>
        <v>1.5873015873015872E-2</v>
      </c>
      <c r="AD113" s="292">
        <f t="shared" si="9"/>
        <v>1.9867549668874173E-2</v>
      </c>
      <c r="AE113" s="292">
        <f t="shared" si="9"/>
        <v>1.4851485148514851E-2</v>
      </c>
      <c r="AF113" s="292">
        <f t="shared" si="9"/>
        <v>2.3148148148148147E-2</v>
      </c>
      <c r="AG113" s="292">
        <f t="shared" si="9"/>
        <v>1.5401540154015401E-2</v>
      </c>
      <c r="AH113" s="292">
        <f t="shared" si="9"/>
        <v>1.090909090909091E-2</v>
      </c>
      <c r="AI113" s="292">
        <f t="shared" si="9"/>
        <v>6.6100094428706326E-3</v>
      </c>
      <c r="AJ113" s="292">
        <f t="shared" si="9"/>
        <v>2.063983488132095E-2</v>
      </c>
      <c r="AK113" s="292">
        <f t="shared" si="9"/>
        <v>1.9900497512437811E-2</v>
      </c>
      <c r="AL113" s="293">
        <f t="shared" si="9"/>
        <v>3.3732317736670292E-2</v>
      </c>
      <c r="AM113" s="195" t="str">
        <f>IF(ISNUMBER(#REF!),LN(#REF!),"")</f>
        <v/>
      </c>
      <c r="AN113" s="195" t="str">
        <f>IF(ISNUMBER(#REF!),LN(#REF!),"")</f>
        <v/>
      </c>
      <c r="AO113" s="195" t="str">
        <f>IF(ISNUMBER(#REF!),LN(#REF!),"")</f>
        <v/>
      </c>
      <c r="AP113" s="195" t="str">
        <f>IF(ISNUMBER(#REF!),LN(#REF!),"")</f>
        <v/>
      </c>
      <c r="AQ113" s="195" t="str">
        <f>IF(ISNUMBER(#REF!),LN(#REF!),"")</f>
        <v/>
      </c>
      <c r="AR113" s="195" t="str">
        <f>IF(ISNUMBER(#REF!),LN(#REF!),"")</f>
        <v/>
      </c>
      <c r="AS113" s="195" t="str">
        <f>IF(ISNUMBER(#REF!),LN(#REF!),"")</f>
        <v/>
      </c>
      <c r="AT113" s="195" t="str">
        <f>IF(ISNUMBER(#REF!),LN(#REF!),"")</f>
        <v/>
      </c>
      <c r="AU113" s="195" t="str">
        <f>IF(ISNUMBER(#REF!),LN(#REF!),"")</f>
        <v/>
      </c>
      <c r="AV113" s="195" t="str">
        <f>IF(ISNUMBER(#REF!),LN(#REF!),"")</f>
        <v/>
      </c>
      <c r="AW113" s="195" t="str">
        <f>IF(ISNUMBER(#REF!),LN(#REF!),"")</f>
        <v/>
      </c>
    </row>
    <row r="114" spans="1:49" x14ac:dyDescent="0.2">
      <c r="A114" s="187" t="s">
        <v>187</v>
      </c>
      <c r="B114" s="187" t="s">
        <v>188</v>
      </c>
      <c r="C114" s="290"/>
      <c r="D114" s="290"/>
      <c r="E114" s="294" t="s">
        <v>173</v>
      </c>
      <c r="F114" s="195">
        <v>0</v>
      </c>
      <c r="G114" s="195">
        <v>0</v>
      </c>
      <c r="H114" s="195">
        <v>0</v>
      </c>
      <c r="I114" s="195">
        <v>0</v>
      </c>
      <c r="J114" s="195">
        <v>0</v>
      </c>
      <c r="K114" s="195">
        <v>0</v>
      </c>
      <c r="L114" s="195">
        <v>0</v>
      </c>
      <c r="M114" s="195">
        <v>0</v>
      </c>
      <c r="N114" s="195">
        <v>0</v>
      </c>
      <c r="O114" s="195">
        <v>0</v>
      </c>
      <c r="P114" s="238">
        <v>0</v>
      </c>
      <c r="Q114" s="195">
        <v>5</v>
      </c>
      <c r="R114" s="195">
        <v>7</v>
      </c>
      <c r="S114" s="195">
        <v>7</v>
      </c>
      <c r="T114" s="195">
        <v>15</v>
      </c>
      <c r="U114" s="195">
        <v>43</v>
      </c>
      <c r="V114" s="195">
        <v>18</v>
      </c>
      <c r="W114" s="195">
        <v>24</v>
      </c>
      <c r="X114" s="195">
        <v>23</v>
      </c>
      <c r="Y114" s="195">
        <v>11</v>
      </c>
      <c r="Z114" s="195">
        <v>15</v>
      </c>
      <c r="AA114" s="238">
        <v>22</v>
      </c>
      <c r="AB114" s="292">
        <f t="shared" si="9"/>
        <v>0</v>
      </c>
      <c r="AC114" s="292">
        <f t="shared" si="9"/>
        <v>0</v>
      </c>
      <c r="AD114" s="292">
        <f t="shared" si="9"/>
        <v>0</v>
      </c>
      <c r="AE114" s="292">
        <f t="shared" si="9"/>
        <v>0</v>
      </c>
      <c r="AF114" s="292">
        <f t="shared" si="9"/>
        <v>0</v>
      </c>
      <c r="AG114" s="292">
        <f t="shared" si="9"/>
        <v>0</v>
      </c>
      <c r="AH114" s="292">
        <f t="shared" si="9"/>
        <v>0</v>
      </c>
      <c r="AI114" s="292">
        <f t="shared" si="9"/>
        <v>0</v>
      </c>
      <c r="AJ114" s="292">
        <f t="shared" si="9"/>
        <v>0</v>
      </c>
      <c r="AK114" s="292">
        <f t="shared" si="9"/>
        <v>0</v>
      </c>
      <c r="AL114" s="293">
        <f t="shared" si="9"/>
        <v>0</v>
      </c>
      <c r="AM114" s="195" t="str">
        <f>IF(ISNUMBER(#REF!),LN(#REF!),"")</f>
        <v/>
      </c>
      <c r="AN114" s="195" t="str">
        <f>IF(ISNUMBER(#REF!),LN(#REF!),"")</f>
        <v/>
      </c>
      <c r="AO114" s="195" t="str">
        <f>IF(ISNUMBER(#REF!),LN(#REF!),"")</f>
        <v/>
      </c>
      <c r="AP114" s="195" t="str">
        <f>IF(ISNUMBER(#REF!),LN(#REF!),"")</f>
        <v/>
      </c>
      <c r="AQ114" s="195" t="str">
        <f>IF(ISNUMBER(#REF!),LN(#REF!),"")</f>
        <v/>
      </c>
      <c r="AR114" s="195" t="str">
        <f>IF(ISNUMBER(#REF!),LN(#REF!),"")</f>
        <v/>
      </c>
      <c r="AS114" s="195" t="str">
        <f>IF(ISNUMBER(#REF!),LN(#REF!),"")</f>
        <v/>
      </c>
      <c r="AT114" s="195" t="str">
        <f>IF(ISNUMBER(#REF!),LN(#REF!),"")</f>
        <v/>
      </c>
      <c r="AU114" s="195" t="str">
        <f>IF(ISNUMBER(#REF!),LN(#REF!),"")</f>
        <v/>
      </c>
      <c r="AV114" s="195" t="str">
        <f>IF(ISNUMBER(#REF!),LN(#REF!),"")</f>
        <v/>
      </c>
      <c r="AW114" s="195" t="str">
        <f>IF(ISNUMBER(#REF!),LN(#REF!),"")</f>
        <v/>
      </c>
    </row>
    <row r="115" spans="1:49" x14ac:dyDescent="0.2">
      <c r="A115" s="187" t="s">
        <v>189</v>
      </c>
      <c r="B115" s="187" t="s">
        <v>190</v>
      </c>
      <c r="C115" s="290"/>
      <c r="D115" s="290"/>
      <c r="E115" s="294" t="s">
        <v>173</v>
      </c>
      <c r="F115" s="195">
        <v>0</v>
      </c>
      <c r="G115" s="195">
        <v>3</v>
      </c>
      <c r="H115" s="195">
        <v>3</v>
      </c>
      <c r="I115" s="195">
        <v>2</v>
      </c>
      <c r="J115" s="195">
        <v>0</v>
      </c>
      <c r="K115" s="195">
        <v>0</v>
      </c>
      <c r="L115" s="195">
        <v>2</v>
      </c>
      <c r="M115" s="195">
        <v>0</v>
      </c>
      <c r="N115" s="195">
        <v>0</v>
      </c>
      <c r="O115" s="195">
        <v>2</v>
      </c>
      <c r="P115" s="238">
        <v>3</v>
      </c>
      <c r="Q115" s="195">
        <v>9</v>
      </c>
      <c r="R115" s="195">
        <v>11</v>
      </c>
      <c r="S115" s="195">
        <v>22</v>
      </c>
      <c r="T115" s="195">
        <v>22</v>
      </c>
      <c r="U115" s="195">
        <v>26</v>
      </c>
      <c r="V115" s="195">
        <v>17</v>
      </c>
      <c r="W115" s="195">
        <v>16</v>
      </c>
      <c r="X115" s="195">
        <v>22</v>
      </c>
      <c r="Y115" s="195">
        <v>17</v>
      </c>
      <c r="Z115" s="195">
        <v>29</v>
      </c>
      <c r="AA115" s="238">
        <v>54</v>
      </c>
      <c r="AB115" s="292">
        <f t="shared" si="9"/>
        <v>0</v>
      </c>
      <c r="AC115" s="292">
        <f t="shared" si="9"/>
        <v>0.27272727272727271</v>
      </c>
      <c r="AD115" s="292">
        <f t="shared" si="9"/>
        <v>0.13636363636363635</v>
      </c>
      <c r="AE115" s="292">
        <f t="shared" si="9"/>
        <v>9.0909090909090912E-2</v>
      </c>
      <c r="AF115" s="292">
        <f t="shared" si="9"/>
        <v>0</v>
      </c>
      <c r="AG115" s="292">
        <f t="shared" si="9"/>
        <v>0</v>
      </c>
      <c r="AH115" s="292">
        <f t="shared" si="9"/>
        <v>0.125</v>
      </c>
      <c r="AI115" s="292">
        <f t="shared" si="9"/>
        <v>0</v>
      </c>
      <c r="AJ115" s="292">
        <f t="shared" si="9"/>
        <v>0</v>
      </c>
      <c r="AK115" s="292">
        <f t="shared" si="9"/>
        <v>6.8965517241379309E-2</v>
      </c>
      <c r="AL115" s="293">
        <f t="shared" si="9"/>
        <v>5.5555555555555552E-2</v>
      </c>
      <c r="AM115" s="195" t="str">
        <f>IF(ISNUMBER(#REF!),LN(#REF!),"")</f>
        <v/>
      </c>
      <c r="AN115" s="195" t="str">
        <f>IF(ISNUMBER(#REF!),LN(#REF!),"")</f>
        <v/>
      </c>
      <c r="AO115" s="195" t="str">
        <f>IF(ISNUMBER(#REF!),LN(#REF!),"")</f>
        <v/>
      </c>
      <c r="AP115" s="195" t="str">
        <f>IF(ISNUMBER(#REF!),LN(#REF!),"")</f>
        <v/>
      </c>
      <c r="AQ115" s="195" t="str">
        <f>IF(ISNUMBER(#REF!),LN(#REF!),"")</f>
        <v/>
      </c>
      <c r="AR115" s="195" t="str">
        <f>IF(ISNUMBER(#REF!),LN(#REF!),"")</f>
        <v/>
      </c>
      <c r="AS115" s="195" t="str">
        <f>IF(ISNUMBER(#REF!),LN(#REF!),"")</f>
        <v/>
      </c>
      <c r="AT115" s="195" t="str">
        <f>IF(ISNUMBER(#REF!),LN(#REF!),"")</f>
        <v/>
      </c>
      <c r="AU115" s="195" t="str">
        <f>IF(ISNUMBER(#REF!),LN(#REF!),"")</f>
        <v/>
      </c>
      <c r="AV115" s="195" t="str">
        <f>IF(ISNUMBER(#REF!),LN(#REF!),"")</f>
        <v/>
      </c>
      <c r="AW115" s="195" t="str">
        <f>IF(ISNUMBER(#REF!),LN(#REF!),"")</f>
        <v/>
      </c>
    </row>
    <row r="116" spans="1:49" x14ac:dyDescent="0.2">
      <c r="A116" s="187" t="s">
        <v>236</v>
      </c>
      <c r="B116" s="187" t="s">
        <v>237</v>
      </c>
      <c r="C116" s="290"/>
      <c r="D116" s="290">
        <v>2014</v>
      </c>
      <c r="E116" s="294" t="s">
        <v>173</v>
      </c>
      <c r="F116" s="195">
        <v>1</v>
      </c>
      <c r="G116" s="195">
        <v>0</v>
      </c>
      <c r="H116" s="195">
        <v>1</v>
      </c>
      <c r="I116" s="195">
        <v>0</v>
      </c>
      <c r="J116" s="195">
        <v>2</v>
      </c>
      <c r="K116" s="195">
        <v>2</v>
      </c>
      <c r="L116" s="195">
        <v>0</v>
      </c>
      <c r="M116" s="195">
        <v>1</v>
      </c>
      <c r="N116" s="195">
        <v>0</v>
      </c>
      <c r="O116" s="195">
        <v>1</v>
      </c>
      <c r="P116" s="238">
        <v>2</v>
      </c>
      <c r="Q116" s="195">
        <v>11</v>
      </c>
      <c r="R116" s="195">
        <v>2</v>
      </c>
      <c r="S116" s="195">
        <v>36</v>
      </c>
      <c r="T116" s="195">
        <v>58</v>
      </c>
      <c r="U116" s="195">
        <v>67</v>
      </c>
      <c r="V116" s="195">
        <v>74</v>
      </c>
      <c r="W116" s="195">
        <v>76</v>
      </c>
      <c r="X116" s="195">
        <v>68</v>
      </c>
      <c r="Y116" s="195">
        <v>66</v>
      </c>
      <c r="Z116" s="195">
        <v>59</v>
      </c>
      <c r="AA116" s="238">
        <v>92</v>
      </c>
      <c r="AB116" s="292">
        <f t="shared" si="9"/>
        <v>9.0909090909090912E-2</v>
      </c>
      <c r="AC116" s="292">
        <f t="shared" si="9"/>
        <v>0</v>
      </c>
      <c r="AD116" s="292">
        <f t="shared" si="9"/>
        <v>2.7777777777777776E-2</v>
      </c>
      <c r="AE116" s="292">
        <f t="shared" si="9"/>
        <v>0</v>
      </c>
      <c r="AF116" s="292">
        <f t="shared" si="9"/>
        <v>2.9850746268656716E-2</v>
      </c>
      <c r="AG116" s="292">
        <f t="shared" si="9"/>
        <v>2.7027027027027029E-2</v>
      </c>
      <c r="AH116" s="292">
        <f t="shared" si="9"/>
        <v>0</v>
      </c>
      <c r="AI116" s="292">
        <f t="shared" si="9"/>
        <v>1.4705882352941176E-2</v>
      </c>
      <c r="AJ116" s="292">
        <f t="shared" si="9"/>
        <v>0</v>
      </c>
      <c r="AK116" s="292">
        <f t="shared" si="9"/>
        <v>1.6949152542372881E-2</v>
      </c>
      <c r="AL116" s="293">
        <f t="shared" si="9"/>
        <v>2.1739130434782608E-2</v>
      </c>
      <c r="AM116" s="195" t="str">
        <f>IF(ISNUMBER(#REF!),LN(#REF!),"")</f>
        <v/>
      </c>
      <c r="AN116" s="195" t="str">
        <f>IF(ISNUMBER(#REF!),LN(#REF!),"")</f>
        <v/>
      </c>
      <c r="AO116" s="195" t="str">
        <f>IF(ISNUMBER(#REF!),LN(#REF!),"")</f>
        <v/>
      </c>
      <c r="AP116" s="195" t="str">
        <f>IF(ISNUMBER(#REF!),LN(#REF!),"")</f>
        <v/>
      </c>
      <c r="AQ116" s="195" t="str">
        <f>IF(ISNUMBER(#REF!),LN(#REF!),"")</f>
        <v/>
      </c>
      <c r="AR116" s="195" t="str">
        <f>IF(ISNUMBER(#REF!),LN(#REF!),"")</f>
        <v/>
      </c>
      <c r="AS116" s="195" t="str">
        <f>IF(ISNUMBER(#REF!),LN(#REF!),"")</f>
        <v/>
      </c>
      <c r="AT116" s="195" t="str">
        <f>IF(ISNUMBER(#REF!),LN(#REF!),"")</f>
        <v/>
      </c>
      <c r="AU116" s="195" t="str">
        <f>IF(ISNUMBER(#REF!),LN(#REF!),"")</f>
        <v/>
      </c>
      <c r="AV116" s="195" t="str">
        <f>IF(ISNUMBER(#REF!),LN(#REF!),"")</f>
        <v/>
      </c>
      <c r="AW116" s="195" t="str">
        <f>IF(ISNUMBER(#REF!),LN(#REF!),"")</f>
        <v/>
      </c>
    </row>
    <row r="117" spans="1:49" x14ac:dyDescent="0.2">
      <c r="A117" s="187" t="s">
        <v>238</v>
      </c>
      <c r="B117" s="187" t="s">
        <v>239</v>
      </c>
      <c r="C117" s="290"/>
      <c r="D117" s="290">
        <v>2013</v>
      </c>
      <c r="E117" s="294" t="s">
        <v>173</v>
      </c>
      <c r="F117" s="195">
        <v>0</v>
      </c>
      <c r="G117" s="195">
        <v>0</v>
      </c>
      <c r="H117" s="195">
        <v>0</v>
      </c>
      <c r="I117" s="195">
        <v>0</v>
      </c>
      <c r="J117" s="195">
        <v>0</v>
      </c>
      <c r="K117" s="195">
        <v>0</v>
      </c>
      <c r="L117" s="195">
        <v>0</v>
      </c>
      <c r="M117" s="195">
        <v>0</v>
      </c>
      <c r="N117" s="195">
        <v>0</v>
      </c>
      <c r="O117" s="195">
        <v>0</v>
      </c>
      <c r="P117" s="238">
        <v>0</v>
      </c>
      <c r="Q117" s="195">
        <v>22</v>
      </c>
      <c r="R117" s="195">
        <v>23</v>
      </c>
      <c r="S117" s="195">
        <v>36</v>
      </c>
      <c r="T117" s="195">
        <v>29</v>
      </c>
      <c r="U117" s="195">
        <v>28</v>
      </c>
      <c r="V117" s="195">
        <v>0</v>
      </c>
      <c r="W117" s="195">
        <v>0</v>
      </c>
      <c r="X117" s="195">
        <v>0</v>
      </c>
      <c r="Y117" s="195">
        <v>0</v>
      </c>
      <c r="Z117" s="195">
        <v>0</v>
      </c>
      <c r="AA117" s="238">
        <v>0</v>
      </c>
      <c r="AB117" s="292">
        <f t="shared" si="9"/>
        <v>0</v>
      </c>
      <c r="AC117" s="292">
        <f t="shared" si="9"/>
        <v>0</v>
      </c>
      <c r="AD117" s="292">
        <f t="shared" si="9"/>
        <v>0</v>
      </c>
      <c r="AE117" s="292">
        <f t="shared" si="9"/>
        <v>0</v>
      </c>
      <c r="AF117" s="292">
        <f t="shared" si="9"/>
        <v>0</v>
      </c>
      <c r="AG117" s="292">
        <f t="shared" si="9"/>
        <v>0</v>
      </c>
      <c r="AH117" s="292">
        <f t="shared" si="9"/>
        <v>0</v>
      </c>
      <c r="AI117" s="292">
        <f t="shared" si="9"/>
        <v>0</v>
      </c>
      <c r="AJ117" s="292">
        <f t="shared" si="9"/>
        <v>0</v>
      </c>
      <c r="AK117" s="292">
        <f t="shared" si="9"/>
        <v>0</v>
      </c>
      <c r="AL117" s="293">
        <f t="shared" si="9"/>
        <v>0</v>
      </c>
      <c r="AM117" s="195" t="str">
        <f>IF(ISNUMBER(#REF!),LN(#REF!),"")</f>
        <v/>
      </c>
      <c r="AN117" s="195" t="str">
        <f>IF(ISNUMBER(#REF!),LN(#REF!),"")</f>
        <v/>
      </c>
      <c r="AO117" s="195" t="str">
        <f>IF(ISNUMBER(#REF!),LN(#REF!),"")</f>
        <v/>
      </c>
      <c r="AP117" s="195" t="str">
        <f>IF(ISNUMBER(#REF!),LN(#REF!),"")</f>
        <v/>
      </c>
      <c r="AQ117" s="195" t="str">
        <f>IF(ISNUMBER(#REF!),LN(#REF!),"")</f>
        <v/>
      </c>
      <c r="AR117" s="195" t="str">
        <f>IF(ISNUMBER(#REF!),LN(#REF!),"")</f>
        <v/>
      </c>
      <c r="AS117" s="195" t="str">
        <f>IF(ISNUMBER(#REF!),LN(#REF!),"")</f>
        <v/>
      </c>
      <c r="AT117" s="195" t="str">
        <f>IF(ISNUMBER(#REF!),LN(#REF!),"")</f>
        <v/>
      </c>
      <c r="AU117" s="195" t="str">
        <f>IF(ISNUMBER(#REF!),LN(#REF!),"")</f>
        <v/>
      </c>
      <c r="AV117" s="195" t="str">
        <f>IF(ISNUMBER(#REF!),LN(#REF!),"")</f>
        <v/>
      </c>
      <c r="AW117" s="195" t="str">
        <f>IF(ISNUMBER(#REF!),LN(#REF!),"")</f>
        <v/>
      </c>
    </row>
    <row r="118" spans="1:49" x14ac:dyDescent="0.2">
      <c r="A118" s="187" t="s">
        <v>244</v>
      </c>
      <c r="B118" s="187" t="s">
        <v>245</v>
      </c>
      <c r="C118" s="290"/>
      <c r="D118" s="290">
        <v>2014</v>
      </c>
      <c r="E118" s="294" t="s">
        <v>173</v>
      </c>
      <c r="F118" s="195">
        <v>1</v>
      </c>
      <c r="G118" s="195">
        <v>1</v>
      </c>
      <c r="H118" s="195">
        <v>0</v>
      </c>
      <c r="I118" s="195">
        <v>0</v>
      </c>
      <c r="J118" s="195">
        <v>0</v>
      </c>
      <c r="K118" s="195">
        <v>0</v>
      </c>
      <c r="L118" s="195">
        <v>0</v>
      </c>
      <c r="M118" s="195">
        <v>0</v>
      </c>
      <c r="N118" s="195">
        <v>0</v>
      </c>
      <c r="O118" s="195">
        <v>0</v>
      </c>
      <c r="P118" s="238">
        <v>0</v>
      </c>
      <c r="Q118" s="195">
        <v>75</v>
      </c>
      <c r="R118" s="195">
        <v>43</v>
      </c>
      <c r="S118" s="195">
        <v>24</v>
      </c>
      <c r="T118" s="195">
        <v>11</v>
      </c>
      <c r="U118" s="195">
        <v>15</v>
      </c>
      <c r="V118" s="195">
        <v>0</v>
      </c>
      <c r="W118" s="195">
        <v>2</v>
      </c>
      <c r="X118" s="195">
        <v>0</v>
      </c>
      <c r="Y118" s="195">
        <v>0</v>
      </c>
      <c r="Z118" s="195">
        <v>0</v>
      </c>
      <c r="AA118" s="238">
        <v>0</v>
      </c>
      <c r="AB118" s="292">
        <f t="shared" si="9"/>
        <v>1.3333333333333334E-2</v>
      </c>
      <c r="AC118" s="292">
        <f t="shared" si="9"/>
        <v>2.3255813953488372E-2</v>
      </c>
      <c r="AD118" s="292">
        <f t="shared" si="9"/>
        <v>0</v>
      </c>
      <c r="AE118" s="292">
        <f t="shared" si="9"/>
        <v>0</v>
      </c>
      <c r="AF118" s="292">
        <f t="shared" si="9"/>
        <v>0</v>
      </c>
      <c r="AG118" s="292">
        <f t="shared" si="9"/>
        <v>0</v>
      </c>
      <c r="AH118" s="292">
        <f t="shared" si="9"/>
        <v>0</v>
      </c>
      <c r="AI118" s="292">
        <f t="shared" si="9"/>
        <v>0</v>
      </c>
      <c r="AJ118" s="292">
        <f t="shared" si="9"/>
        <v>0</v>
      </c>
      <c r="AK118" s="292">
        <f t="shared" si="9"/>
        <v>0</v>
      </c>
      <c r="AL118" s="293">
        <f t="shared" si="9"/>
        <v>0</v>
      </c>
      <c r="AM118" s="195" t="str">
        <f>IF(ISNUMBER(#REF!),LN(#REF!),"")</f>
        <v/>
      </c>
      <c r="AN118" s="195" t="str">
        <f>IF(ISNUMBER(#REF!),LN(#REF!),"")</f>
        <v/>
      </c>
      <c r="AO118" s="195" t="str">
        <f>IF(ISNUMBER(#REF!),LN(#REF!),"")</f>
        <v/>
      </c>
      <c r="AP118" s="195" t="str">
        <f>IF(ISNUMBER(#REF!),LN(#REF!),"")</f>
        <v/>
      </c>
      <c r="AQ118" s="195" t="str">
        <f>IF(ISNUMBER(#REF!),LN(#REF!),"")</f>
        <v/>
      </c>
      <c r="AR118" s="195" t="str">
        <f>IF(ISNUMBER(#REF!),LN(#REF!),"")</f>
        <v/>
      </c>
      <c r="AS118" s="195" t="str">
        <f>IF(ISNUMBER(#REF!),LN(#REF!),"")</f>
        <v/>
      </c>
      <c r="AT118" s="195" t="str">
        <f>IF(ISNUMBER(#REF!),LN(#REF!),"")</f>
        <v/>
      </c>
      <c r="AU118" s="195" t="str">
        <f>IF(ISNUMBER(#REF!),LN(#REF!),"")</f>
        <v/>
      </c>
      <c r="AV118" s="195" t="str">
        <f>IF(ISNUMBER(#REF!),LN(#REF!),"")</f>
        <v/>
      </c>
      <c r="AW118" s="195" t="str">
        <f>IF(ISNUMBER(#REF!),LN(#REF!),"")</f>
        <v/>
      </c>
    </row>
    <row r="119" spans="1:49" x14ac:dyDescent="0.2">
      <c r="A119" s="187" t="s">
        <v>205</v>
      </c>
      <c r="B119" s="187" t="s">
        <v>206</v>
      </c>
      <c r="C119" s="290"/>
      <c r="D119" s="290"/>
      <c r="E119" s="294" t="s">
        <v>173</v>
      </c>
      <c r="F119" s="195">
        <v>0</v>
      </c>
      <c r="G119" s="195">
        <v>0</v>
      </c>
      <c r="H119" s="195">
        <v>0</v>
      </c>
      <c r="I119" s="195">
        <v>1</v>
      </c>
      <c r="J119" s="195">
        <v>0</v>
      </c>
      <c r="K119" s="195">
        <v>2</v>
      </c>
      <c r="L119" s="195">
        <v>4</v>
      </c>
      <c r="M119" s="195">
        <v>6</v>
      </c>
      <c r="N119" s="195">
        <v>4</v>
      </c>
      <c r="O119" s="195">
        <v>8</v>
      </c>
      <c r="P119" s="238">
        <v>27</v>
      </c>
      <c r="Q119" s="195">
        <v>25</v>
      </c>
      <c r="R119" s="195">
        <v>5</v>
      </c>
      <c r="S119" s="195">
        <v>13</v>
      </c>
      <c r="T119" s="195">
        <v>26</v>
      </c>
      <c r="U119" s="195">
        <v>37</v>
      </c>
      <c r="V119" s="195">
        <v>49</v>
      </c>
      <c r="W119" s="195">
        <v>81</v>
      </c>
      <c r="X119" s="195">
        <v>113</v>
      </c>
      <c r="Y119" s="195">
        <v>85</v>
      </c>
      <c r="Z119" s="195">
        <v>160</v>
      </c>
      <c r="AA119" s="238">
        <v>280</v>
      </c>
      <c r="AB119" s="292">
        <f t="shared" si="9"/>
        <v>0</v>
      </c>
      <c r="AC119" s="292">
        <f t="shared" si="9"/>
        <v>0</v>
      </c>
      <c r="AD119" s="292">
        <f t="shared" si="9"/>
        <v>0</v>
      </c>
      <c r="AE119" s="292">
        <f t="shared" si="9"/>
        <v>3.8461538461538464E-2</v>
      </c>
      <c r="AF119" s="292">
        <f t="shared" si="9"/>
        <v>0</v>
      </c>
      <c r="AG119" s="292">
        <f t="shared" si="9"/>
        <v>4.0816326530612242E-2</v>
      </c>
      <c r="AH119" s="292">
        <f t="shared" si="9"/>
        <v>4.9382716049382713E-2</v>
      </c>
      <c r="AI119" s="292">
        <f t="shared" si="9"/>
        <v>5.3097345132743362E-2</v>
      </c>
      <c r="AJ119" s="292">
        <f t="shared" si="9"/>
        <v>4.7058823529411764E-2</v>
      </c>
      <c r="AK119" s="292">
        <f t="shared" si="9"/>
        <v>0.05</v>
      </c>
      <c r="AL119" s="293">
        <f t="shared" si="9"/>
        <v>9.6428571428571433E-2</v>
      </c>
      <c r="AM119" s="195" t="str">
        <f>IF(ISNUMBER(#REF!),LN(#REF!),"")</f>
        <v/>
      </c>
      <c r="AN119" s="195" t="str">
        <f>IF(ISNUMBER(#REF!),LN(#REF!),"")</f>
        <v/>
      </c>
      <c r="AO119" s="195" t="str">
        <f>IF(ISNUMBER(#REF!),LN(#REF!),"")</f>
        <v/>
      </c>
      <c r="AP119" s="195" t="str">
        <f>IF(ISNUMBER(#REF!),LN(#REF!),"")</f>
        <v/>
      </c>
      <c r="AQ119" s="195" t="str">
        <f>IF(ISNUMBER(#REF!),LN(#REF!),"")</f>
        <v/>
      </c>
      <c r="AR119" s="195" t="str">
        <f>IF(ISNUMBER(#REF!),LN(#REF!),"")</f>
        <v/>
      </c>
      <c r="AS119" s="195" t="str">
        <f>IF(ISNUMBER(#REF!),LN(#REF!),"")</f>
        <v/>
      </c>
      <c r="AT119" s="195" t="str">
        <f>IF(ISNUMBER(#REF!),LN(#REF!),"")</f>
        <v/>
      </c>
      <c r="AU119" s="195" t="str">
        <f>IF(ISNUMBER(#REF!),LN(#REF!),"")</f>
        <v/>
      </c>
      <c r="AV119" s="195" t="str">
        <f>IF(ISNUMBER(#REF!),LN(#REF!),"")</f>
        <v/>
      </c>
      <c r="AW119" s="195" t="str">
        <f>IF(ISNUMBER(#REF!),LN(#REF!),"")</f>
        <v/>
      </c>
    </row>
    <row r="120" spans="1:49" x14ac:dyDescent="0.2">
      <c r="A120" s="187" t="s">
        <v>220</v>
      </c>
      <c r="B120" s="187" t="s">
        <v>221</v>
      </c>
      <c r="C120" s="290"/>
      <c r="D120" s="290"/>
      <c r="E120" s="294" t="s">
        <v>173</v>
      </c>
      <c r="F120" s="195">
        <v>34</v>
      </c>
      <c r="G120" s="195">
        <v>20</v>
      </c>
      <c r="H120" s="195">
        <v>24</v>
      </c>
      <c r="I120" s="195">
        <v>14</v>
      </c>
      <c r="J120" s="195">
        <v>8</v>
      </c>
      <c r="K120" s="195">
        <v>10</v>
      </c>
      <c r="L120" s="195">
        <v>16</v>
      </c>
      <c r="M120" s="195">
        <v>12</v>
      </c>
      <c r="N120" s="195">
        <v>15</v>
      </c>
      <c r="O120" s="195">
        <v>36</v>
      </c>
      <c r="P120" s="238">
        <v>64</v>
      </c>
      <c r="Q120" s="195">
        <v>662</v>
      </c>
      <c r="R120" s="195">
        <v>404</v>
      </c>
      <c r="S120" s="195">
        <v>685</v>
      </c>
      <c r="T120" s="195">
        <v>758</v>
      </c>
      <c r="U120" s="195">
        <v>618</v>
      </c>
      <c r="V120" s="195">
        <v>468</v>
      </c>
      <c r="W120" s="195">
        <v>506</v>
      </c>
      <c r="X120" s="195">
        <v>502</v>
      </c>
      <c r="Y120" s="195">
        <v>612</v>
      </c>
      <c r="Z120" s="195">
        <v>688</v>
      </c>
      <c r="AA120" s="238">
        <v>720</v>
      </c>
      <c r="AB120" s="292">
        <f t="shared" si="9"/>
        <v>5.1359516616314202E-2</v>
      </c>
      <c r="AC120" s="292">
        <f t="shared" si="9"/>
        <v>4.9504950495049507E-2</v>
      </c>
      <c r="AD120" s="292">
        <f t="shared" si="9"/>
        <v>3.5036496350364967E-2</v>
      </c>
      <c r="AE120" s="292">
        <f t="shared" si="9"/>
        <v>1.8469656992084433E-2</v>
      </c>
      <c r="AF120" s="292">
        <f t="shared" si="9"/>
        <v>1.2944983818770227E-2</v>
      </c>
      <c r="AG120" s="292">
        <f t="shared" si="9"/>
        <v>2.1367521367521368E-2</v>
      </c>
      <c r="AH120" s="292">
        <f t="shared" si="9"/>
        <v>3.1620553359683792E-2</v>
      </c>
      <c r="AI120" s="292">
        <f t="shared" si="9"/>
        <v>2.3904382470119521E-2</v>
      </c>
      <c r="AJ120" s="292">
        <f t="shared" si="9"/>
        <v>2.4509803921568627E-2</v>
      </c>
      <c r="AK120" s="292">
        <f t="shared" si="9"/>
        <v>5.232558139534884E-2</v>
      </c>
      <c r="AL120" s="293">
        <f t="shared" si="9"/>
        <v>8.8888888888888892E-2</v>
      </c>
      <c r="AM120" s="195" t="str">
        <f>IF(ISNUMBER(#REF!),LN(#REF!),"")</f>
        <v/>
      </c>
      <c r="AN120" s="195" t="str">
        <f>IF(ISNUMBER(#REF!),LN(#REF!),"")</f>
        <v/>
      </c>
      <c r="AO120" s="195" t="str">
        <f>IF(ISNUMBER(#REF!),LN(#REF!),"")</f>
        <v/>
      </c>
      <c r="AP120" s="195" t="str">
        <f>IF(ISNUMBER(#REF!),LN(#REF!),"")</f>
        <v/>
      </c>
      <c r="AQ120" s="195" t="str">
        <f>IF(ISNUMBER(#REF!),LN(#REF!),"")</f>
        <v/>
      </c>
      <c r="AR120" s="195" t="str">
        <f>IF(ISNUMBER(#REF!),LN(#REF!),"")</f>
        <v/>
      </c>
      <c r="AS120" s="195" t="str">
        <f>IF(ISNUMBER(#REF!),LN(#REF!),"")</f>
        <v/>
      </c>
      <c r="AT120" s="195" t="str">
        <f>IF(ISNUMBER(#REF!),LN(#REF!),"")</f>
        <v/>
      </c>
      <c r="AU120" s="195" t="str">
        <f>IF(ISNUMBER(#REF!),LN(#REF!),"")</f>
        <v/>
      </c>
      <c r="AV120" s="195" t="str">
        <f>IF(ISNUMBER(#REF!),LN(#REF!),"")</f>
        <v/>
      </c>
      <c r="AW120" s="195" t="str">
        <f>IF(ISNUMBER(#REF!),LN(#REF!),"")</f>
        <v/>
      </c>
    </row>
    <row r="121" spans="1:49" x14ac:dyDescent="0.2">
      <c r="A121" s="187" t="s">
        <v>191</v>
      </c>
      <c r="B121" s="187" t="s">
        <v>4008</v>
      </c>
      <c r="C121" s="290"/>
      <c r="D121" s="290">
        <v>2014</v>
      </c>
      <c r="E121" s="294" t="s">
        <v>173</v>
      </c>
      <c r="F121" s="195">
        <v>0</v>
      </c>
      <c r="G121" s="195">
        <v>0</v>
      </c>
      <c r="H121" s="195">
        <v>0</v>
      </c>
      <c r="I121" s="195">
        <v>1</v>
      </c>
      <c r="J121" s="195">
        <v>0</v>
      </c>
      <c r="K121" s="195">
        <v>0</v>
      </c>
      <c r="L121" s="195">
        <v>0</v>
      </c>
      <c r="M121" s="195">
        <v>0</v>
      </c>
      <c r="N121" s="195">
        <v>0</v>
      </c>
      <c r="O121" s="195">
        <v>1</v>
      </c>
      <c r="P121" s="238">
        <v>0</v>
      </c>
      <c r="Q121" s="195">
        <v>14</v>
      </c>
      <c r="R121" s="195">
        <v>3</v>
      </c>
      <c r="S121" s="195">
        <v>7</v>
      </c>
      <c r="T121" s="195">
        <v>19</v>
      </c>
      <c r="U121" s="195">
        <v>6</v>
      </c>
      <c r="V121" s="195">
        <v>0</v>
      </c>
      <c r="W121" s="195">
        <v>1</v>
      </c>
      <c r="X121" s="195">
        <v>0</v>
      </c>
      <c r="Y121" s="195">
        <v>0</v>
      </c>
      <c r="Z121" s="195">
        <v>1</v>
      </c>
      <c r="AA121" s="238">
        <v>0</v>
      </c>
      <c r="AB121" s="292">
        <f t="shared" si="9"/>
        <v>0</v>
      </c>
      <c r="AC121" s="292">
        <f t="shared" si="9"/>
        <v>0</v>
      </c>
      <c r="AD121" s="292">
        <f t="shared" si="9"/>
        <v>0</v>
      </c>
      <c r="AE121" s="292">
        <f t="shared" si="9"/>
        <v>5.2631578947368418E-2</v>
      </c>
      <c r="AF121" s="292">
        <f t="shared" si="9"/>
        <v>0</v>
      </c>
      <c r="AG121" s="292">
        <f t="shared" si="9"/>
        <v>0</v>
      </c>
      <c r="AH121" s="292">
        <f t="shared" si="9"/>
        <v>0</v>
      </c>
      <c r="AI121" s="292">
        <f t="shared" si="9"/>
        <v>0</v>
      </c>
      <c r="AJ121" s="292">
        <f t="shared" si="9"/>
        <v>0</v>
      </c>
      <c r="AK121" s="292">
        <f t="shared" si="9"/>
        <v>1</v>
      </c>
      <c r="AL121" s="293">
        <f t="shared" si="9"/>
        <v>0</v>
      </c>
      <c r="AM121" s="195" t="str">
        <f>IF(ISNUMBER(#REF!),LN(#REF!),"")</f>
        <v/>
      </c>
      <c r="AN121" s="195" t="str">
        <f>IF(ISNUMBER(#REF!),LN(#REF!),"")</f>
        <v/>
      </c>
      <c r="AO121" s="195" t="str">
        <f>IF(ISNUMBER(#REF!),LN(#REF!),"")</f>
        <v/>
      </c>
      <c r="AP121" s="195" t="str">
        <f>IF(ISNUMBER(#REF!),LN(#REF!),"")</f>
        <v/>
      </c>
      <c r="AQ121" s="195" t="str">
        <f>IF(ISNUMBER(#REF!),LN(#REF!),"")</f>
        <v/>
      </c>
      <c r="AR121" s="195" t="str">
        <f>IF(ISNUMBER(#REF!),LN(#REF!),"")</f>
        <v/>
      </c>
      <c r="AS121" s="195" t="str">
        <f>IF(ISNUMBER(#REF!),LN(#REF!),"")</f>
        <v/>
      </c>
      <c r="AT121" s="195" t="str">
        <f>IF(ISNUMBER(#REF!),LN(#REF!),"")</f>
        <v/>
      </c>
      <c r="AU121" s="195" t="str">
        <f>IF(ISNUMBER(#REF!),LN(#REF!),"")</f>
        <v/>
      </c>
      <c r="AV121" s="195" t="str">
        <f>IF(ISNUMBER(#REF!),LN(#REF!),"")</f>
        <v/>
      </c>
      <c r="AW121" s="195" t="str">
        <f>IF(ISNUMBER(#REF!),LN(#REF!),"")</f>
        <v/>
      </c>
    </row>
    <row r="122" spans="1:49" x14ac:dyDescent="0.2">
      <c r="A122" s="187" t="s">
        <v>222</v>
      </c>
      <c r="B122" s="187" t="s">
        <v>223</v>
      </c>
      <c r="C122" s="290"/>
      <c r="D122" s="290"/>
      <c r="E122" s="294" t="s">
        <v>173</v>
      </c>
      <c r="F122" s="195">
        <v>2</v>
      </c>
      <c r="G122" s="195">
        <v>3</v>
      </c>
      <c r="H122" s="195">
        <v>1</v>
      </c>
      <c r="I122" s="195">
        <v>0</v>
      </c>
      <c r="J122" s="195">
        <v>1</v>
      </c>
      <c r="K122" s="195">
        <v>3</v>
      </c>
      <c r="L122" s="195">
        <v>0</v>
      </c>
      <c r="M122" s="195">
        <v>3</v>
      </c>
      <c r="N122" s="195">
        <v>12</v>
      </c>
      <c r="O122" s="195">
        <v>4</v>
      </c>
      <c r="P122" s="238">
        <v>5</v>
      </c>
      <c r="Q122" s="195">
        <v>72</v>
      </c>
      <c r="R122" s="195">
        <v>33</v>
      </c>
      <c r="S122" s="195">
        <v>61</v>
      </c>
      <c r="T122" s="195">
        <v>80</v>
      </c>
      <c r="U122" s="195">
        <v>68</v>
      </c>
      <c r="V122" s="195">
        <v>91</v>
      </c>
      <c r="W122" s="195">
        <v>115</v>
      </c>
      <c r="X122" s="195">
        <v>100</v>
      </c>
      <c r="Y122" s="195">
        <v>95</v>
      </c>
      <c r="Z122" s="195">
        <v>105</v>
      </c>
      <c r="AA122" s="238">
        <v>109</v>
      </c>
      <c r="AB122" s="292">
        <f t="shared" si="9"/>
        <v>2.7777777777777776E-2</v>
      </c>
      <c r="AC122" s="292">
        <f t="shared" si="9"/>
        <v>9.0909090909090912E-2</v>
      </c>
      <c r="AD122" s="292">
        <f t="shared" si="9"/>
        <v>1.6393442622950821E-2</v>
      </c>
      <c r="AE122" s="292">
        <f t="shared" si="9"/>
        <v>0</v>
      </c>
      <c r="AF122" s="292">
        <f t="shared" si="9"/>
        <v>1.4705882352941176E-2</v>
      </c>
      <c r="AG122" s="292">
        <f t="shared" si="9"/>
        <v>3.2967032967032968E-2</v>
      </c>
      <c r="AH122" s="292">
        <f t="shared" si="9"/>
        <v>0</v>
      </c>
      <c r="AI122" s="292">
        <f t="shared" si="9"/>
        <v>0.03</v>
      </c>
      <c r="AJ122" s="292">
        <f t="shared" si="9"/>
        <v>0.12631578947368421</v>
      </c>
      <c r="AK122" s="292">
        <f t="shared" si="9"/>
        <v>3.8095238095238099E-2</v>
      </c>
      <c r="AL122" s="293">
        <f t="shared" si="9"/>
        <v>4.5871559633027525E-2</v>
      </c>
      <c r="AM122" s="195" t="str">
        <f>IF(ISNUMBER(#REF!),LN(#REF!),"")</f>
        <v/>
      </c>
      <c r="AN122" s="195" t="str">
        <f>IF(ISNUMBER(#REF!),LN(#REF!),"")</f>
        <v/>
      </c>
      <c r="AO122" s="195" t="str">
        <f>IF(ISNUMBER(#REF!),LN(#REF!),"")</f>
        <v/>
      </c>
      <c r="AP122" s="195" t="str">
        <f>IF(ISNUMBER(#REF!),LN(#REF!),"")</f>
        <v/>
      </c>
      <c r="AQ122" s="195" t="str">
        <f>IF(ISNUMBER(#REF!),LN(#REF!),"")</f>
        <v/>
      </c>
      <c r="AR122" s="195" t="str">
        <f>IF(ISNUMBER(#REF!),LN(#REF!),"")</f>
        <v/>
      </c>
      <c r="AS122" s="195" t="str">
        <f>IF(ISNUMBER(#REF!),LN(#REF!),"")</f>
        <v/>
      </c>
      <c r="AT122" s="195" t="str">
        <f>IF(ISNUMBER(#REF!),LN(#REF!),"")</f>
        <v/>
      </c>
      <c r="AU122" s="195" t="str">
        <f>IF(ISNUMBER(#REF!),LN(#REF!),"")</f>
        <v/>
      </c>
      <c r="AV122" s="195" t="str">
        <f>IF(ISNUMBER(#REF!),LN(#REF!),"")</f>
        <v/>
      </c>
      <c r="AW122" s="195" t="str">
        <f>IF(ISNUMBER(#REF!),LN(#REF!),"")</f>
        <v/>
      </c>
    </row>
    <row r="123" spans="1:49" x14ac:dyDescent="0.2">
      <c r="A123" s="187" t="s">
        <v>224</v>
      </c>
      <c r="B123" s="187" t="s">
        <v>225</v>
      </c>
      <c r="C123" s="290"/>
      <c r="D123" s="290">
        <v>2020</v>
      </c>
      <c r="E123" s="294" t="s">
        <v>173</v>
      </c>
      <c r="F123" s="195">
        <v>1</v>
      </c>
      <c r="G123" s="195">
        <v>0</v>
      </c>
      <c r="H123" s="195">
        <v>2</v>
      </c>
      <c r="I123" s="195">
        <v>0</v>
      </c>
      <c r="J123" s="195">
        <v>0</v>
      </c>
      <c r="K123" s="195">
        <v>0</v>
      </c>
      <c r="L123" s="195">
        <v>0</v>
      </c>
      <c r="M123" s="195">
        <v>0</v>
      </c>
      <c r="N123" s="195">
        <v>1</v>
      </c>
      <c r="O123" s="195">
        <v>1</v>
      </c>
      <c r="P123" s="238">
        <v>2</v>
      </c>
      <c r="Q123" s="195">
        <v>26</v>
      </c>
      <c r="R123" s="195">
        <v>19</v>
      </c>
      <c r="S123" s="195">
        <v>31</v>
      </c>
      <c r="T123" s="195">
        <v>30</v>
      </c>
      <c r="U123" s="195">
        <v>9</v>
      </c>
      <c r="V123" s="195">
        <v>38</v>
      </c>
      <c r="W123" s="195">
        <v>52</v>
      </c>
      <c r="X123" s="195">
        <v>81</v>
      </c>
      <c r="Y123" s="195">
        <v>78</v>
      </c>
      <c r="Z123" s="195">
        <v>106</v>
      </c>
      <c r="AA123" s="238">
        <v>81</v>
      </c>
      <c r="AB123" s="292">
        <f t="shared" ref="AB123:AL138" si="10">IF(Q123,F123/Q123,0)</f>
        <v>3.8461538461538464E-2</v>
      </c>
      <c r="AC123" s="292">
        <f t="shared" si="10"/>
        <v>0</v>
      </c>
      <c r="AD123" s="292">
        <f t="shared" si="10"/>
        <v>6.4516129032258063E-2</v>
      </c>
      <c r="AE123" s="292">
        <f t="shared" si="10"/>
        <v>0</v>
      </c>
      <c r="AF123" s="292">
        <f t="shared" si="10"/>
        <v>0</v>
      </c>
      <c r="AG123" s="292">
        <f t="shared" si="10"/>
        <v>0</v>
      </c>
      <c r="AH123" s="292">
        <f t="shared" si="10"/>
        <v>0</v>
      </c>
      <c r="AI123" s="292">
        <f t="shared" si="10"/>
        <v>0</v>
      </c>
      <c r="AJ123" s="292">
        <f t="shared" si="10"/>
        <v>1.282051282051282E-2</v>
      </c>
      <c r="AK123" s="292">
        <f t="shared" si="10"/>
        <v>9.433962264150943E-3</v>
      </c>
      <c r="AL123" s="293">
        <f t="shared" si="10"/>
        <v>2.4691358024691357E-2</v>
      </c>
      <c r="AM123" s="195" t="str">
        <f>IF(ISNUMBER(#REF!),LN(#REF!),"")</f>
        <v/>
      </c>
      <c r="AN123" s="195" t="str">
        <f>IF(ISNUMBER(#REF!),LN(#REF!),"")</f>
        <v/>
      </c>
      <c r="AO123" s="195" t="str">
        <f>IF(ISNUMBER(#REF!),LN(#REF!),"")</f>
        <v/>
      </c>
      <c r="AP123" s="195" t="str">
        <f>IF(ISNUMBER(#REF!),LN(#REF!),"")</f>
        <v/>
      </c>
      <c r="AQ123" s="195" t="str">
        <f>IF(ISNUMBER(#REF!),LN(#REF!),"")</f>
        <v/>
      </c>
      <c r="AR123" s="195" t="str">
        <f>IF(ISNUMBER(#REF!),LN(#REF!),"")</f>
        <v/>
      </c>
      <c r="AS123" s="195" t="str">
        <f>IF(ISNUMBER(#REF!),LN(#REF!),"")</f>
        <v/>
      </c>
      <c r="AT123" s="195" t="str">
        <f>IF(ISNUMBER(#REF!),LN(#REF!),"")</f>
        <v/>
      </c>
      <c r="AU123" s="195" t="str">
        <f>IF(ISNUMBER(#REF!),LN(#REF!),"")</f>
        <v/>
      </c>
      <c r="AV123" s="195" t="str">
        <f>IF(ISNUMBER(#REF!),LN(#REF!),"")</f>
        <v/>
      </c>
      <c r="AW123" s="195" t="str">
        <f>IF(ISNUMBER(#REF!),LN(#REF!),"")</f>
        <v/>
      </c>
    </row>
    <row r="124" spans="1:49" x14ac:dyDescent="0.2">
      <c r="A124" s="187" t="s">
        <v>230</v>
      </c>
      <c r="B124" s="187" t="s">
        <v>231</v>
      </c>
      <c r="C124" s="290"/>
      <c r="D124" s="290"/>
      <c r="E124" s="294" t="s">
        <v>173</v>
      </c>
      <c r="F124" s="195">
        <v>1</v>
      </c>
      <c r="G124" s="195">
        <v>2</v>
      </c>
      <c r="H124" s="195">
        <v>4</v>
      </c>
      <c r="I124" s="195">
        <v>2</v>
      </c>
      <c r="J124" s="195">
        <v>20</v>
      </c>
      <c r="K124" s="195">
        <v>11</v>
      </c>
      <c r="L124" s="195">
        <v>15</v>
      </c>
      <c r="M124" s="195">
        <v>8</v>
      </c>
      <c r="N124" s="195">
        <v>5</v>
      </c>
      <c r="O124" s="195">
        <v>5</v>
      </c>
      <c r="P124" s="238">
        <v>4</v>
      </c>
      <c r="Q124" s="195">
        <v>109</v>
      </c>
      <c r="R124" s="195">
        <v>59</v>
      </c>
      <c r="S124" s="195">
        <v>146</v>
      </c>
      <c r="T124" s="195">
        <v>152</v>
      </c>
      <c r="U124" s="195">
        <v>163</v>
      </c>
      <c r="V124" s="195">
        <v>148</v>
      </c>
      <c r="W124" s="195">
        <v>159</v>
      </c>
      <c r="X124" s="195">
        <v>143</v>
      </c>
      <c r="Y124" s="195">
        <v>206</v>
      </c>
      <c r="Z124" s="195">
        <v>204</v>
      </c>
      <c r="AA124" s="238">
        <v>170</v>
      </c>
      <c r="AB124" s="292">
        <f t="shared" si="10"/>
        <v>9.1743119266055051E-3</v>
      </c>
      <c r="AC124" s="292">
        <f t="shared" si="10"/>
        <v>3.3898305084745763E-2</v>
      </c>
      <c r="AD124" s="292">
        <f t="shared" si="10"/>
        <v>2.7397260273972601E-2</v>
      </c>
      <c r="AE124" s="292">
        <f t="shared" si="10"/>
        <v>1.3157894736842105E-2</v>
      </c>
      <c r="AF124" s="292">
        <f t="shared" si="10"/>
        <v>0.12269938650306748</v>
      </c>
      <c r="AG124" s="292">
        <f t="shared" si="10"/>
        <v>7.4324324324324328E-2</v>
      </c>
      <c r="AH124" s="292">
        <f t="shared" si="10"/>
        <v>9.4339622641509441E-2</v>
      </c>
      <c r="AI124" s="292">
        <f t="shared" si="10"/>
        <v>5.5944055944055944E-2</v>
      </c>
      <c r="AJ124" s="292">
        <f t="shared" si="10"/>
        <v>2.4271844660194174E-2</v>
      </c>
      <c r="AK124" s="292">
        <f t="shared" si="10"/>
        <v>2.4509803921568627E-2</v>
      </c>
      <c r="AL124" s="293">
        <f t="shared" si="10"/>
        <v>2.3529411764705882E-2</v>
      </c>
      <c r="AM124" s="195" t="str">
        <f>IF(ISNUMBER(#REF!),LN(#REF!),"")</f>
        <v/>
      </c>
      <c r="AN124" s="195" t="str">
        <f>IF(ISNUMBER(#REF!),LN(#REF!),"")</f>
        <v/>
      </c>
      <c r="AO124" s="195" t="str">
        <f>IF(ISNUMBER(#REF!),LN(#REF!),"")</f>
        <v/>
      </c>
      <c r="AP124" s="195" t="str">
        <f>IF(ISNUMBER(#REF!),LN(#REF!),"")</f>
        <v/>
      </c>
      <c r="AQ124" s="195" t="str">
        <f>IF(ISNUMBER(#REF!),LN(#REF!),"")</f>
        <v/>
      </c>
      <c r="AR124" s="195" t="str">
        <f>IF(ISNUMBER(#REF!),LN(#REF!),"")</f>
        <v/>
      </c>
      <c r="AS124" s="195" t="str">
        <f>IF(ISNUMBER(#REF!),LN(#REF!),"")</f>
        <v/>
      </c>
      <c r="AT124" s="195" t="str">
        <f>IF(ISNUMBER(#REF!),LN(#REF!),"")</f>
        <v/>
      </c>
      <c r="AU124" s="195" t="str">
        <f>IF(ISNUMBER(#REF!),LN(#REF!),"")</f>
        <v/>
      </c>
      <c r="AV124" s="195" t="str">
        <f>IF(ISNUMBER(#REF!),LN(#REF!),"")</f>
        <v/>
      </c>
      <c r="AW124" s="195" t="str">
        <f>IF(ISNUMBER(#REF!),LN(#REF!),"")</f>
        <v/>
      </c>
    </row>
    <row r="125" spans="1:49" x14ac:dyDescent="0.2">
      <c r="A125" s="187" t="s">
        <v>234</v>
      </c>
      <c r="B125" s="187" t="s">
        <v>235</v>
      </c>
      <c r="C125" s="290"/>
      <c r="D125" s="290"/>
      <c r="E125" s="294" t="s">
        <v>173</v>
      </c>
      <c r="F125" s="195">
        <v>0</v>
      </c>
      <c r="G125" s="195">
        <v>0</v>
      </c>
      <c r="H125" s="195">
        <v>5</v>
      </c>
      <c r="I125" s="195">
        <v>12</v>
      </c>
      <c r="J125" s="195">
        <v>2</v>
      </c>
      <c r="K125" s="195">
        <v>7</v>
      </c>
      <c r="L125" s="195">
        <v>0</v>
      </c>
      <c r="M125" s="195">
        <v>0</v>
      </c>
      <c r="N125" s="195">
        <v>1</v>
      </c>
      <c r="O125" s="195">
        <v>0</v>
      </c>
      <c r="P125" s="238">
        <v>0</v>
      </c>
      <c r="Q125" s="195">
        <v>51</v>
      </c>
      <c r="R125" s="195">
        <v>43</v>
      </c>
      <c r="S125" s="195">
        <v>70</v>
      </c>
      <c r="T125" s="195">
        <v>95</v>
      </c>
      <c r="U125" s="195">
        <v>38</v>
      </c>
      <c r="V125" s="195">
        <v>81</v>
      </c>
      <c r="W125" s="195">
        <v>57</v>
      </c>
      <c r="X125" s="195">
        <v>10</v>
      </c>
      <c r="Y125" s="195">
        <v>28</v>
      </c>
      <c r="Z125" s="195">
        <v>13</v>
      </c>
      <c r="AA125" s="238">
        <v>32</v>
      </c>
      <c r="AB125" s="292">
        <f t="shared" si="10"/>
        <v>0</v>
      </c>
      <c r="AC125" s="292">
        <f t="shared" si="10"/>
        <v>0</v>
      </c>
      <c r="AD125" s="292">
        <f t="shared" si="10"/>
        <v>7.1428571428571425E-2</v>
      </c>
      <c r="AE125" s="292">
        <f t="shared" si="10"/>
        <v>0.12631578947368421</v>
      </c>
      <c r="AF125" s="292">
        <f t="shared" si="10"/>
        <v>5.2631578947368418E-2</v>
      </c>
      <c r="AG125" s="292">
        <f t="shared" si="10"/>
        <v>8.6419753086419748E-2</v>
      </c>
      <c r="AH125" s="292">
        <f t="shared" si="10"/>
        <v>0</v>
      </c>
      <c r="AI125" s="292">
        <f t="shared" si="10"/>
        <v>0</v>
      </c>
      <c r="AJ125" s="292">
        <f t="shared" si="10"/>
        <v>3.5714285714285712E-2</v>
      </c>
      <c r="AK125" s="292">
        <f t="shared" si="10"/>
        <v>0</v>
      </c>
      <c r="AL125" s="293">
        <f t="shared" si="10"/>
        <v>0</v>
      </c>
      <c r="AM125" s="195" t="str">
        <f>IF(ISNUMBER(#REF!),LN(#REF!),"")</f>
        <v/>
      </c>
      <c r="AN125" s="195" t="str">
        <f>IF(ISNUMBER(#REF!),LN(#REF!),"")</f>
        <v/>
      </c>
      <c r="AO125" s="195" t="str">
        <f>IF(ISNUMBER(#REF!),LN(#REF!),"")</f>
        <v/>
      </c>
      <c r="AP125" s="195" t="str">
        <f>IF(ISNUMBER(#REF!),LN(#REF!),"")</f>
        <v/>
      </c>
      <c r="AQ125" s="195" t="str">
        <f>IF(ISNUMBER(#REF!),LN(#REF!),"")</f>
        <v/>
      </c>
      <c r="AR125" s="195" t="str">
        <f>IF(ISNUMBER(#REF!),LN(#REF!),"")</f>
        <v/>
      </c>
      <c r="AS125" s="195" t="str">
        <f>IF(ISNUMBER(#REF!),LN(#REF!),"")</f>
        <v/>
      </c>
      <c r="AT125" s="195" t="str">
        <f>IF(ISNUMBER(#REF!),LN(#REF!),"")</f>
        <v/>
      </c>
      <c r="AU125" s="195" t="str">
        <f>IF(ISNUMBER(#REF!),LN(#REF!),"")</f>
        <v/>
      </c>
      <c r="AV125" s="195" t="str">
        <f>IF(ISNUMBER(#REF!),LN(#REF!),"")</f>
        <v/>
      </c>
      <c r="AW125" s="195" t="str">
        <f>IF(ISNUMBER(#REF!),LN(#REF!),"")</f>
        <v/>
      </c>
    </row>
    <row r="126" spans="1:49" x14ac:dyDescent="0.2">
      <c r="A126" s="187" t="s">
        <v>195</v>
      </c>
      <c r="B126" s="187" t="s">
        <v>196</v>
      </c>
      <c r="C126" s="290"/>
      <c r="D126" s="290"/>
      <c r="E126" s="294" t="s">
        <v>173</v>
      </c>
      <c r="F126" s="195">
        <v>0</v>
      </c>
      <c r="G126" s="195">
        <v>1</v>
      </c>
      <c r="H126" s="195">
        <v>1</v>
      </c>
      <c r="I126" s="195">
        <v>3</v>
      </c>
      <c r="J126" s="195">
        <v>2</v>
      </c>
      <c r="K126" s="195">
        <v>0</v>
      </c>
      <c r="L126" s="195">
        <v>0</v>
      </c>
      <c r="M126" s="195">
        <v>0</v>
      </c>
      <c r="N126" s="195">
        <v>1</v>
      </c>
      <c r="O126" s="195">
        <v>0</v>
      </c>
      <c r="P126" s="238">
        <v>1</v>
      </c>
      <c r="Q126" s="195">
        <v>26</v>
      </c>
      <c r="R126" s="195">
        <v>32</v>
      </c>
      <c r="S126" s="195">
        <v>157</v>
      </c>
      <c r="T126" s="195">
        <v>297</v>
      </c>
      <c r="U126" s="195">
        <v>501</v>
      </c>
      <c r="V126" s="195">
        <v>683</v>
      </c>
      <c r="W126" s="195">
        <v>319</v>
      </c>
      <c r="X126" s="195">
        <v>451</v>
      </c>
      <c r="Y126" s="195">
        <v>429</v>
      </c>
      <c r="Z126" s="195">
        <v>550</v>
      </c>
      <c r="AA126" s="238">
        <v>513</v>
      </c>
      <c r="AB126" s="292">
        <f t="shared" si="10"/>
        <v>0</v>
      </c>
      <c r="AC126" s="292">
        <f t="shared" si="10"/>
        <v>3.125E-2</v>
      </c>
      <c r="AD126" s="292">
        <f t="shared" si="10"/>
        <v>6.369426751592357E-3</v>
      </c>
      <c r="AE126" s="292">
        <f t="shared" si="10"/>
        <v>1.0101010101010102E-2</v>
      </c>
      <c r="AF126" s="292">
        <f t="shared" si="10"/>
        <v>3.9920159680638719E-3</v>
      </c>
      <c r="AG126" s="292">
        <f t="shared" si="10"/>
        <v>0</v>
      </c>
      <c r="AH126" s="292">
        <f t="shared" si="10"/>
        <v>0</v>
      </c>
      <c r="AI126" s="292">
        <f t="shared" si="10"/>
        <v>0</v>
      </c>
      <c r="AJ126" s="292">
        <f t="shared" si="10"/>
        <v>2.331002331002331E-3</v>
      </c>
      <c r="AK126" s="292">
        <f t="shared" si="10"/>
        <v>0</v>
      </c>
      <c r="AL126" s="293">
        <f t="shared" si="10"/>
        <v>1.9493177387914229E-3</v>
      </c>
      <c r="AM126" s="195" t="str">
        <f>IF(ISNUMBER(#REF!),LN(#REF!),"")</f>
        <v/>
      </c>
      <c r="AN126" s="195" t="str">
        <f>IF(ISNUMBER(#REF!),LN(#REF!),"")</f>
        <v/>
      </c>
      <c r="AO126" s="195" t="str">
        <f>IF(ISNUMBER(#REF!),LN(#REF!),"")</f>
        <v/>
      </c>
      <c r="AP126" s="195" t="str">
        <f>IF(ISNUMBER(#REF!),LN(#REF!),"")</f>
        <v/>
      </c>
      <c r="AQ126" s="195" t="str">
        <f>IF(ISNUMBER(#REF!),LN(#REF!),"")</f>
        <v/>
      </c>
      <c r="AR126" s="195" t="str">
        <f>IF(ISNUMBER(#REF!),LN(#REF!),"")</f>
        <v/>
      </c>
      <c r="AS126" s="195" t="str">
        <f>IF(ISNUMBER(#REF!),LN(#REF!),"")</f>
        <v/>
      </c>
      <c r="AT126" s="195" t="str">
        <f>IF(ISNUMBER(#REF!),LN(#REF!),"")</f>
        <v/>
      </c>
      <c r="AU126" s="195" t="str">
        <f>IF(ISNUMBER(#REF!),LN(#REF!),"")</f>
        <v/>
      </c>
      <c r="AV126" s="195" t="str">
        <f>IF(ISNUMBER(#REF!),LN(#REF!),"")</f>
        <v/>
      </c>
      <c r="AW126" s="195" t="str">
        <f>IF(ISNUMBER(#REF!),LN(#REF!),"")</f>
        <v/>
      </c>
    </row>
    <row r="127" spans="1:49" x14ac:dyDescent="0.2">
      <c r="A127" s="187" t="s">
        <v>212</v>
      </c>
      <c r="B127" s="187" t="s">
        <v>213</v>
      </c>
      <c r="C127" s="290"/>
      <c r="D127" s="290">
        <v>2018</v>
      </c>
      <c r="E127" s="294" t="s">
        <v>173</v>
      </c>
      <c r="F127" s="195">
        <v>0</v>
      </c>
      <c r="G127" s="195">
        <v>0</v>
      </c>
      <c r="H127" s="195">
        <v>0</v>
      </c>
      <c r="I127" s="195">
        <v>0</v>
      </c>
      <c r="J127" s="195">
        <v>0</v>
      </c>
      <c r="K127" s="195">
        <v>2</v>
      </c>
      <c r="L127" s="195">
        <v>1</v>
      </c>
      <c r="M127" s="195">
        <v>0</v>
      </c>
      <c r="N127" s="195">
        <v>0</v>
      </c>
      <c r="O127" s="195">
        <v>0</v>
      </c>
      <c r="P127" s="238">
        <v>1</v>
      </c>
      <c r="Q127" s="195">
        <v>37</v>
      </c>
      <c r="R127" s="195">
        <v>12</v>
      </c>
      <c r="S127" s="195">
        <v>13</v>
      </c>
      <c r="T127" s="195">
        <v>19</v>
      </c>
      <c r="U127" s="195">
        <v>14</v>
      </c>
      <c r="V127" s="195">
        <v>27</v>
      </c>
      <c r="W127" s="195">
        <v>18</v>
      </c>
      <c r="X127" s="195">
        <v>11</v>
      </c>
      <c r="Y127" s="195">
        <v>15</v>
      </c>
      <c r="Z127" s="195">
        <v>111</v>
      </c>
      <c r="AA127" s="238">
        <v>47</v>
      </c>
      <c r="AB127" s="292">
        <f t="shared" si="10"/>
        <v>0</v>
      </c>
      <c r="AC127" s="292">
        <f t="shared" si="10"/>
        <v>0</v>
      </c>
      <c r="AD127" s="292">
        <f t="shared" si="10"/>
        <v>0</v>
      </c>
      <c r="AE127" s="292">
        <f t="shared" si="10"/>
        <v>0</v>
      </c>
      <c r="AF127" s="292">
        <f t="shared" si="10"/>
        <v>0</v>
      </c>
      <c r="AG127" s="292">
        <f t="shared" si="10"/>
        <v>7.407407407407407E-2</v>
      </c>
      <c r="AH127" s="292">
        <f t="shared" si="10"/>
        <v>5.5555555555555552E-2</v>
      </c>
      <c r="AI127" s="292">
        <f t="shared" si="10"/>
        <v>0</v>
      </c>
      <c r="AJ127" s="292">
        <f t="shared" si="10"/>
        <v>0</v>
      </c>
      <c r="AK127" s="292">
        <f t="shared" si="10"/>
        <v>0</v>
      </c>
      <c r="AL127" s="293">
        <f t="shared" si="10"/>
        <v>2.1276595744680851E-2</v>
      </c>
      <c r="AM127" s="195" t="str">
        <f>IF(ISNUMBER(#REF!),LN(#REF!),"")</f>
        <v/>
      </c>
      <c r="AN127" s="195" t="str">
        <f>IF(ISNUMBER(#REF!),LN(#REF!),"")</f>
        <v/>
      </c>
      <c r="AO127" s="195" t="str">
        <f>IF(ISNUMBER(#REF!),LN(#REF!),"")</f>
        <v/>
      </c>
      <c r="AP127" s="195" t="str">
        <f>IF(ISNUMBER(#REF!),LN(#REF!),"")</f>
        <v/>
      </c>
      <c r="AQ127" s="195" t="str">
        <f>IF(ISNUMBER(#REF!),LN(#REF!),"")</f>
        <v/>
      </c>
      <c r="AR127" s="195" t="str">
        <f>IF(ISNUMBER(#REF!),LN(#REF!),"")</f>
        <v/>
      </c>
      <c r="AS127" s="195" t="str">
        <f>IF(ISNUMBER(#REF!),LN(#REF!),"")</f>
        <v/>
      </c>
      <c r="AT127" s="195" t="str">
        <f>IF(ISNUMBER(#REF!),LN(#REF!),"")</f>
        <v/>
      </c>
      <c r="AU127" s="195" t="str">
        <f>IF(ISNUMBER(#REF!),LN(#REF!),"")</f>
        <v/>
      </c>
      <c r="AV127" s="195" t="str">
        <f>IF(ISNUMBER(#REF!),LN(#REF!),"")</f>
        <v/>
      </c>
      <c r="AW127" s="195" t="str">
        <f>IF(ISNUMBER(#REF!),LN(#REF!),"")</f>
        <v/>
      </c>
    </row>
    <row r="128" spans="1:49" x14ac:dyDescent="0.2">
      <c r="A128" s="187" t="s">
        <v>214</v>
      </c>
      <c r="B128" s="187" t="s">
        <v>215</v>
      </c>
      <c r="C128" s="290"/>
      <c r="D128" s="290"/>
      <c r="E128" s="294" t="s">
        <v>173</v>
      </c>
      <c r="F128" s="195">
        <v>2</v>
      </c>
      <c r="G128" s="195">
        <v>2</v>
      </c>
      <c r="H128" s="195">
        <v>2</v>
      </c>
      <c r="I128" s="195">
        <v>2</v>
      </c>
      <c r="J128" s="195">
        <v>1</v>
      </c>
      <c r="K128" s="195">
        <v>0</v>
      </c>
      <c r="L128" s="195">
        <v>0</v>
      </c>
      <c r="M128" s="195">
        <v>0</v>
      </c>
      <c r="N128" s="195">
        <v>1</v>
      </c>
      <c r="O128" s="195">
        <v>3</v>
      </c>
      <c r="P128" s="238">
        <v>6</v>
      </c>
      <c r="Q128" s="195">
        <v>12</v>
      </c>
      <c r="R128" s="195">
        <v>26</v>
      </c>
      <c r="S128" s="195">
        <v>39</v>
      </c>
      <c r="T128" s="195">
        <v>36</v>
      </c>
      <c r="U128" s="195">
        <v>29</v>
      </c>
      <c r="V128" s="195">
        <v>26</v>
      </c>
      <c r="W128" s="195">
        <v>35</v>
      </c>
      <c r="X128" s="195">
        <v>24</v>
      </c>
      <c r="Y128" s="195">
        <v>32</v>
      </c>
      <c r="Z128" s="195">
        <v>25</v>
      </c>
      <c r="AA128" s="238">
        <v>33</v>
      </c>
      <c r="AB128" s="292">
        <f t="shared" si="10"/>
        <v>0.16666666666666666</v>
      </c>
      <c r="AC128" s="292">
        <f t="shared" si="10"/>
        <v>7.6923076923076927E-2</v>
      </c>
      <c r="AD128" s="292">
        <f t="shared" si="10"/>
        <v>5.128205128205128E-2</v>
      </c>
      <c r="AE128" s="292">
        <f t="shared" si="10"/>
        <v>5.5555555555555552E-2</v>
      </c>
      <c r="AF128" s="292">
        <f t="shared" si="10"/>
        <v>3.4482758620689655E-2</v>
      </c>
      <c r="AG128" s="292">
        <f t="shared" si="10"/>
        <v>0</v>
      </c>
      <c r="AH128" s="292">
        <f t="shared" si="10"/>
        <v>0</v>
      </c>
      <c r="AI128" s="292">
        <f t="shared" si="10"/>
        <v>0</v>
      </c>
      <c r="AJ128" s="292">
        <f t="shared" si="10"/>
        <v>3.125E-2</v>
      </c>
      <c r="AK128" s="292">
        <f t="shared" si="10"/>
        <v>0.12</v>
      </c>
      <c r="AL128" s="293">
        <f t="shared" si="10"/>
        <v>0.18181818181818182</v>
      </c>
      <c r="AM128" s="195" t="str">
        <f>IF(ISNUMBER(#REF!),LN(#REF!),"")</f>
        <v/>
      </c>
      <c r="AN128" s="195" t="str">
        <f>IF(ISNUMBER(#REF!),LN(#REF!),"")</f>
        <v/>
      </c>
      <c r="AO128" s="195" t="str">
        <f>IF(ISNUMBER(#REF!),LN(#REF!),"")</f>
        <v/>
      </c>
      <c r="AP128" s="195" t="str">
        <f>IF(ISNUMBER(#REF!),LN(#REF!),"")</f>
        <v/>
      </c>
      <c r="AQ128" s="195" t="str">
        <f>IF(ISNUMBER(#REF!),LN(#REF!),"")</f>
        <v/>
      </c>
      <c r="AR128" s="195" t="str">
        <f>IF(ISNUMBER(#REF!),LN(#REF!),"")</f>
        <v/>
      </c>
      <c r="AS128" s="195" t="str">
        <f>IF(ISNUMBER(#REF!),LN(#REF!),"")</f>
        <v/>
      </c>
      <c r="AT128" s="195" t="str">
        <f>IF(ISNUMBER(#REF!),LN(#REF!),"")</f>
        <v/>
      </c>
      <c r="AU128" s="195" t="str">
        <f>IF(ISNUMBER(#REF!),LN(#REF!),"")</f>
        <v/>
      </c>
      <c r="AV128" s="195" t="str">
        <f>IF(ISNUMBER(#REF!),LN(#REF!),"")</f>
        <v/>
      </c>
      <c r="AW128" s="195" t="str">
        <f>IF(ISNUMBER(#REF!),LN(#REF!),"")</f>
        <v/>
      </c>
    </row>
    <row r="129" spans="1:49" x14ac:dyDescent="0.2">
      <c r="A129" s="187" t="s">
        <v>216</v>
      </c>
      <c r="B129" s="187" t="s">
        <v>217</v>
      </c>
      <c r="C129" s="290"/>
      <c r="D129" s="290"/>
      <c r="E129" s="294" t="s">
        <v>173</v>
      </c>
      <c r="F129" s="195">
        <v>1</v>
      </c>
      <c r="G129" s="195">
        <v>0</v>
      </c>
      <c r="H129" s="195">
        <v>1</v>
      </c>
      <c r="I129" s="195">
        <v>1</v>
      </c>
      <c r="J129" s="195">
        <v>0</v>
      </c>
      <c r="K129" s="195">
        <v>1</v>
      </c>
      <c r="L129" s="195">
        <v>1</v>
      </c>
      <c r="M129" s="195">
        <v>0</v>
      </c>
      <c r="N129" s="195">
        <v>0</v>
      </c>
      <c r="O129" s="195">
        <v>3</v>
      </c>
      <c r="P129" s="238">
        <v>1</v>
      </c>
      <c r="Q129" s="195">
        <v>39</v>
      </c>
      <c r="R129" s="195">
        <v>80</v>
      </c>
      <c r="S129" s="195">
        <v>162</v>
      </c>
      <c r="T129" s="195">
        <v>100</v>
      </c>
      <c r="U129" s="195">
        <v>120</v>
      </c>
      <c r="V129" s="195">
        <v>90</v>
      </c>
      <c r="W129" s="195">
        <v>85</v>
      </c>
      <c r="X129" s="195">
        <v>32</v>
      </c>
      <c r="Y129" s="195">
        <v>40</v>
      </c>
      <c r="Z129" s="195">
        <v>31</v>
      </c>
      <c r="AA129" s="238">
        <v>16</v>
      </c>
      <c r="AB129" s="292">
        <f t="shared" si="10"/>
        <v>2.564102564102564E-2</v>
      </c>
      <c r="AC129" s="292">
        <f t="shared" si="10"/>
        <v>0</v>
      </c>
      <c r="AD129" s="292">
        <f t="shared" si="10"/>
        <v>6.1728395061728392E-3</v>
      </c>
      <c r="AE129" s="292">
        <f t="shared" si="10"/>
        <v>0.01</v>
      </c>
      <c r="AF129" s="292">
        <f t="shared" si="10"/>
        <v>0</v>
      </c>
      <c r="AG129" s="292">
        <f t="shared" si="10"/>
        <v>1.1111111111111112E-2</v>
      </c>
      <c r="AH129" s="292">
        <f t="shared" si="10"/>
        <v>1.1764705882352941E-2</v>
      </c>
      <c r="AI129" s="292">
        <f t="shared" si="10"/>
        <v>0</v>
      </c>
      <c r="AJ129" s="292">
        <f t="shared" si="10"/>
        <v>0</v>
      </c>
      <c r="AK129" s="292">
        <f t="shared" si="10"/>
        <v>9.6774193548387094E-2</v>
      </c>
      <c r="AL129" s="293">
        <f t="shared" si="10"/>
        <v>6.25E-2</v>
      </c>
      <c r="AM129" s="195" t="str">
        <f>IF(ISNUMBER(#REF!),LN(#REF!),"")</f>
        <v/>
      </c>
      <c r="AN129" s="195" t="str">
        <f>IF(ISNUMBER(#REF!),LN(#REF!),"")</f>
        <v/>
      </c>
      <c r="AO129" s="195" t="str">
        <f>IF(ISNUMBER(#REF!),LN(#REF!),"")</f>
        <v/>
      </c>
      <c r="AP129" s="195" t="str">
        <f>IF(ISNUMBER(#REF!),LN(#REF!),"")</f>
        <v/>
      </c>
      <c r="AQ129" s="195" t="str">
        <f>IF(ISNUMBER(#REF!),LN(#REF!),"")</f>
        <v/>
      </c>
      <c r="AR129" s="195" t="str">
        <f>IF(ISNUMBER(#REF!),LN(#REF!),"")</f>
        <v/>
      </c>
      <c r="AS129" s="195" t="str">
        <f>IF(ISNUMBER(#REF!),LN(#REF!),"")</f>
        <v/>
      </c>
      <c r="AT129" s="195" t="str">
        <f>IF(ISNUMBER(#REF!),LN(#REF!),"")</f>
        <v/>
      </c>
      <c r="AU129" s="195" t="str">
        <f>IF(ISNUMBER(#REF!),LN(#REF!),"")</f>
        <v/>
      </c>
      <c r="AV129" s="195" t="str">
        <f>IF(ISNUMBER(#REF!),LN(#REF!),"")</f>
        <v/>
      </c>
      <c r="AW129" s="195" t="str">
        <f>IF(ISNUMBER(#REF!),LN(#REF!),"")</f>
        <v/>
      </c>
    </row>
    <row r="130" spans="1:49" x14ac:dyDescent="0.2">
      <c r="A130" s="187" t="s">
        <v>197</v>
      </c>
      <c r="B130" s="187" t="s">
        <v>198</v>
      </c>
      <c r="C130" s="290"/>
      <c r="D130" s="290"/>
      <c r="E130" s="294" t="s">
        <v>173</v>
      </c>
      <c r="F130" s="195">
        <v>0</v>
      </c>
      <c r="G130" s="195">
        <v>0</v>
      </c>
      <c r="H130" s="195">
        <v>0</v>
      </c>
      <c r="I130" s="195">
        <v>0</v>
      </c>
      <c r="J130" s="195">
        <v>0</v>
      </c>
      <c r="K130" s="195">
        <v>0</v>
      </c>
      <c r="L130" s="195">
        <v>0</v>
      </c>
      <c r="M130" s="195">
        <v>0</v>
      </c>
      <c r="N130" s="195">
        <v>0</v>
      </c>
      <c r="O130" s="195">
        <v>0</v>
      </c>
      <c r="P130" s="238">
        <v>5</v>
      </c>
      <c r="Q130" s="195">
        <v>20</v>
      </c>
      <c r="R130" s="195">
        <v>15</v>
      </c>
      <c r="S130" s="195">
        <v>20</v>
      </c>
      <c r="T130" s="195">
        <v>11</v>
      </c>
      <c r="U130" s="195">
        <v>5</v>
      </c>
      <c r="V130" s="195">
        <v>6</v>
      </c>
      <c r="W130" s="195">
        <v>5</v>
      </c>
      <c r="X130" s="195">
        <v>23</v>
      </c>
      <c r="Y130" s="195">
        <v>27</v>
      </c>
      <c r="Z130" s="195">
        <v>28</v>
      </c>
      <c r="AA130" s="238">
        <v>53</v>
      </c>
      <c r="AB130" s="292">
        <f t="shared" si="10"/>
        <v>0</v>
      </c>
      <c r="AC130" s="292">
        <f t="shared" si="10"/>
        <v>0</v>
      </c>
      <c r="AD130" s="292">
        <f t="shared" si="10"/>
        <v>0</v>
      </c>
      <c r="AE130" s="292">
        <f t="shared" si="10"/>
        <v>0</v>
      </c>
      <c r="AF130" s="292">
        <f t="shared" si="10"/>
        <v>0</v>
      </c>
      <c r="AG130" s="292">
        <f t="shared" si="10"/>
        <v>0</v>
      </c>
      <c r="AH130" s="292">
        <f t="shared" si="10"/>
        <v>0</v>
      </c>
      <c r="AI130" s="292">
        <f t="shared" si="10"/>
        <v>0</v>
      </c>
      <c r="AJ130" s="292">
        <f t="shared" si="10"/>
        <v>0</v>
      </c>
      <c r="AK130" s="292">
        <f t="shared" si="10"/>
        <v>0</v>
      </c>
      <c r="AL130" s="293">
        <f t="shared" si="10"/>
        <v>9.4339622641509441E-2</v>
      </c>
      <c r="AM130" s="195" t="str">
        <f>IF(ISNUMBER(#REF!),LN(#REF!),"")</f>
        <v/>
      </c>
      <c r="AN130" s="195" t="str">
        <f>IF(ISNUMBER(#REF!),LN(#REF!),"")</f>
        <v/>
      </c>
      <c r="AO130" s="195" t="str">
        <f>IF(ISNUMBER(#REF!),LN(#REF!),"")</f>
        <v/>
      </c>
      <c r="AP130" s="195" t="str">
        <f>IF(ISNUMBER(#REF!),LN(#REF!),"")</f>
        <v/>
      </c>
      <c r="AQ130" s="195" t="str">
        <f>IF(ISNUMBER(#REF!),LN(#REF!),"")</f>
        <v/>
      </c>
      <c r="AR130" s="195" t="str">
        <f>IF(ISNUMBER(#REF!),LN(#REF!),"")</f>
        <v/>
      </c>
      <c r="AS130" s="195" t="str">
        <f>IF(ISNUMBER(#REF!),LN(#REF!),"")</f>
        <v/>
      </c>
      <c r="AT130" s="195" t="str">
        <f>IF(ISNUMBER(#REF!),LN(#REF!),"")</f>
        <v/>
      </c>
      <c r="AU130" s="195" t="str">
        <f>IF(ISNUMBER(#REF!),LN(#REF!),"")</f>
        <v/>
      </c>
      <c r="AV130" s="195" t="str">
        <f>IF(ISNUMBER(#REF!),LN(#REF!),"")</f>
        <v/>
      </c>
      <c r="AW130" s="195" t="str">
        <f>IF(ISNUMBER(#REF!),LN(#REF!),"")</f>
        <v/>
      </c>
    </row>
    <row r="131" spans="1:49" x14ac:dyDescent="0.2">
      <c r="A131" s="187" t="s">
        <v>199</v>
      </c>
      <c r="B131" s="187" t="s">
        <v>200</v>
      </c>
      <c r="C131" s="290"/>
      <c r="D131" s="290"/>
      <c r="E131" s="294" t="s">
        <v>173</v>
      </c>
      <c r="F131" s="195">
        <v>0</v>
      </c>
      <c r="G131" s="195">
        <v>1</v>
      </c>
      <c r="H131" s="195">
        <v>0</v>
      </c>
      <c r="I131" s="195">
        <v>1</v>
      </c>
      <c r="J131" s="195">
        <v>5</v>
      </c>
      <c r="K131" s="195">
        <v>1</v>
      </c>
      <c r="L131" s="195">
        <v>2</v>
      </c>
      <c r="M131" s="195">
        <v>1</v>
      </c>
      <c r="N131" s="195">
        <v>3</v>
      </c>
      <c r="O131" s="195">
        <v>4</v>
      </c>
      <c r="P131" s="238">
        <v>3</v>
      </c>
      <c r="Q131" s="195">
        <v>16</v>
      </c>
      <c r="R131" s="195">
        <v>13</v>
      </c>
      <c r="S131" s="195">
        <v>43</v>
      </c>
      <c r="T131" s="195">
        <v>69</v>
      </c>
      <c r="U131" s="195">
        <v>97</v>
      </c>
      <c r="V131" s="195">
        <v>50</v>
      </c>
      <c r="W131" s="195">
        <v>86</v>
      </c>
      <c r="X131" s="195">
        <v>60</v>
      </c>
      <c r="Y131" s="195">
        <v>90</v>
      </c>
      <c r="Z131" s="195">
        <v>75</v>
      </c>
      <c r="AA131" s="238">
        <v>117</v>
      </c>
      <c r="AB131" s="292">
        <f t="shared" si="10"/>
        <v>0</v>
      </c>
      <c r="AC131" s="292">
        <f t="shared" si="10"/>
        <v>7.6923076923076927E-2</v>
      </c>
      <c r="AD131" s="292">
        <f t="shared" si="10"/>
        <v>0</v>
      </c>
      <c r="AE131" s="292">
        <f t="shared" si="10"/>
        <v>1.4492753623188406E-2</v>
      </c>
      <c r="AF131" s="292">
        <f t="shared" si="10"/>
        <v>5.1546391752577317E-2</v>
      </c>
      <c r="AG131" s="292">
        <f t="shared" si="10"/>
        <v>0.02</v>
      </c>
      <c r="AH131" s="292">
        <f t="shared" si="10"/>
        <v>2.3255813953488372E-2</v>
      </c>
      <c r="AI131" s="292">
        <f t="shared" si="10"/>
        <v>1.6666666666666666E-2</v>
      </c>
      <c r="AJ131" s="292">
        <f t="shared" si="10"/>
        <v>3.3333333333333333E-2</v>
      </c>
      <c r="AK131" s="292">
        <f t="shared" si="10"/>
        <v>5.3333333333333337E-2</v>
      </c>
      <c r="AL131" s="293">
        <f t="shared" si="10"/>
        <v>2.564102564102564E-2</v>
      </c>
      <c r="AM131" s="195" t="str">
        <f>IF(ISNUMBER(#REF!),LN(#REF!),"")</f>
        <v/>
      </c>
      <c r="AN131" s="195" t="str">
        <f>IF(ISNUMBER(#REF!),LN(#REF!),"")</f>
        <v/>
      </c>
      <c r="AO131" s="195" t="str">
        <f>IF(ISNUMBER(#REF!),LN(#REF!),"")</f>
        <v/>
      </c>
      <c r="AP131" s="195" t="str">
        <f>IF(ISNUMBER(#REF!),LN(#REF!),"")</f>
        <v/>
      </c>
      <c r="AQ131" s="195" t="str">
        <f>IF(ISNUMBER(#REF!),LN(#REF!),"")</f>
        <v/>
      </c>
      <c r="AR131" s="195" t="str">
        <f>IF(ISNUMBER(#REF!),LN(#REF!),"")</f>
        <v/>
      </c>
      <c r="AS131" s="195" t="str">
        <f>IF(ISNUMBER(#REF!),LN(#REF!),"")</f>
        <v/>
      </c>
      <c r="AT131" s="195" t="str">
        <f>IF(ISNUMBER(#REF!),LN(#REF!),"")</f>
        <v/>
      </c>
      <c r="AU131" s="195" t="str">
        <f>IF(ISNUMBER(#REF!),LN(#REF!),"")</f>
        <v/>
      </c>
      <c r="AV131" s="195" t="str">
        <f>IF(ISNUMBER(#REF!),LN(#REF!),"")</f>
        <v/>
      </c>
      <c r="AW131" s="195" t="str">
        <f>IF(ISNUMBER(#REF!),LN(#REF!),"")</f>
        <v/>
      </c>
    </row>
    <row r="132" spans="1:49" x14ac:dyDescent="0.2">
      <c r="A132" s="187" t="s">
        <v>201</v>
      </c>
      <c r="B132" s="187" t="s">
        <v>202</v>
      </c>
      <c r="C132" s="290"/>
      <c r="D132" s="290"/>
      <c r="E132" s="294" t="s">
        <v>173</v>
      </c>
      <c r="F132" s="195">
        <v>0</v>
      </c>
      <c r="G132" s="195">
        <v>0</v>
      </c>
      <c r="H132" s="195">
        <v>0</v>
      </c>
      <c r="I132" s="195">
        <v>0</v>
      </c>
      <c r="J132" s="195">
        <v>0</v>
      </c>
      <c r="K132" s="195">
        <v>0</v>
      </c>
      <c r="L132" s="195">
        <v>0</v>
      </c>
      <c r="M132" s="195">
        <v>0</v>
      </c>
      <c r="N132" s="195">
        <v>0</v>
      </c>
      <c r="O132" s="195">
        <v>1</v>
      </c>
      <c r="P132" s="238">
        <v>2</v>
      </c>
      <c r="Q132" s="195">
        <v>7</v>
      </c>
      <c r="R132" s="195">
        <v>6</v>
      </c>
      <c r="S132" s="195">
        <v>5</v>
      </c>
      <c r="T132" s="195">
        <v>6</v>
      </c>
      <c r="U132" s="195">
        <v>5</v>
      </c>
      <c r="V132" s="195">
        <v>7</v>
      </c>
      <c r="W132" s="195">
        <v>10</v>
      </c>
      <c r="X132" s="195">
        <v>11</v>
      </c>
      <c r="Y132" s="195">
        <v>17</v>
      </c>
      <c r="Z132" s="195">
        <v>24</v>
      </c>
      <c r="AA132" s="238">
        <v>15</v>
      </c>
      <c r="AB132" s="292">
        <f t="shared" si="10"/>
        <v>0</v>
      </c>
      <c r="AC132" s="292">
        <f t="shared" si="10"/>
        <v>0</v>
      </c>
      <c r="AD132" s="292">
        <f t="shared" si="10"/>
        <v>0</v>
      </c>
      <c r="AE132" s="292">
        <f t="shared" si="10"/>
        <v>0</v>
      </c>
      <c r="AF132" s="292">
        <f t="shared" si="10"/>
        <v>0</v>
      </c>
      <c r="AG132" s="292">
        <f t="shared" si="10"/>
        <v>0</v>
      </c>
      <c r="AH132" s="292">
        <f t="shared" si="10"/>
        <v>0</v>
      </c>
      <c r="AI132" s="292">
        <f t="shared" si="10"/>
        <v>0</v>
      </c>
      <c r="AJ132" s="292">
        <f t="shared" si="10"/>
        <v>0</v>
      </c>
      <c r="AK132" s="292">
        <f t="shared" si="10"/>
        <v>4.1666666666666664E-2</v>
      </c>
      <c r="AL132" s="293">
        <f t="shared" si="10"/>
        <v>0.13333333333333333</v>
      </c>
      <c r="AM132" s="195" t="str">
        <f>IF(ISNUMBER(#REF!),LN(#REF!),"")</f>
        <v/>
      </c>
      <c r="AN132" s="195" t="str">
        <f>IF(ISNUMBER(#REF!),LN(#REF!),"")</f>
        <v/>
      </c>
      <c r="AO132" s="195" t="str">
        <f>IF(ISNUMBER(#REF!),LN(#REF!),"")</f>
        <v/>
      </c>
      <c r="AP132" s="195" t="str">
        <f>IF(ISNUMBER(#REF!),LN(#REF!),"")</f>
        <v/>
      </c>
      <c r="AQ132" s="195" t="str">
        <f>IF(ISNUMBER(#REF!),LN(#REF!),"")</f>
        <v/>
      </c>
      <c r="AR132" s="195" t="str">
        <f>IF(ISNUMBER(#REF!),LN(#REF!),"")</f>
        <v/>
      </c>
      <c r="AS132" s="195" t="str">
        <f>IF(ISNUMBER(#REF!),LN(#REF!),"")</f>
        <v/>
      </c>
      <c r="AT132" s="195" t="str">
        <f>IF(ISNUMBER(#REF!),LN(#REF!),"")</f>
        <v/>
      </c>
      <c r="AU132" s="195" t="str">
        <f>IF(ISNUMBER(#REF!),LN(#REF!),"")</f>
        <v/>
      </c>
      <c r="AV132" s="195" t="str">
        <f>IF(ISNUMBER(#REF!),LN(#REF!),"")</f>
        <v/>
      </c>
      <c r="AW132" s="195" t="str">
        <f>IF(ISNUMBER(#REF!),LN(#REF!),"")</f>
        <v/>
      </c>
    </row>
    <row r="133" spans="1:49" x14ac:dyDescent="0.2">
      <c r="A133" s="187" t="s">
        <v>242</v>
      </c>
      <c r="B133" s="187" t="s">
        <v>243</v>
      </c>
      <c r="C133" s="289"/>
      <c r="D133" s="290"/>
      <c r="E133" s="294" t="s">
        <v>173</v>
      </c>
      <c r="F133" s="195">
        <v>0</v>
      </c>
      <c r="G133" s="195">
        <v>5</v>
      </c>
      <c r="H133" s="195">
        <v>0</v>
      </c>
      <c r="I133" s="195">
        <v>1</v>
      </c>
      <c r="J133" s="195">
        <v>0</v>
      </c>
      <c r="K133" s="195">
        <v>2</v>
      </c>
      <c r="L133" s="195">
        <v>4</v>
      </c>
      <c r="M133" s="195">
        <v>1</v>
      </c>
      <c r="N133" s="195">
        <v>9</v>
      </c>
      <c r="O133" s="195">
        <v>20</v>
      </c>
      <c r="P133" s="238">
        <v>1</v>
      </c>
      <c r="Q133" s="195">
        <v>73</v>
      </c>
      <c r="R133" s="195">
        <v>41</v>
      </c>
      <c r="S133" s="195">
        <v>64</v>
      </c>
      <c r="T133" s="195">
        <v>83</v>
      </c>
      <c r="U133" s="195">
        <v>93</v>
      </c>
      <c r="V133" s="195">
        <v>196</v>
      </c>
      <c r="W133" s="195">
        <v>190</v>
      </c>
      <c r="X133" s="195">
        <v>264</v>
      </c>
      <c r="Y133" s="195">
        <v>274</v>
      </c>
      <c r="Z133" s="195">
        <v>282</v>
      </c>
      <c r="AA133" s="238">
        <v>226</v>
      </c>
      <c r="AB133" s="292">
        <f t="shared" si="10"/>
        <v>0</v>
      </c>
      <c r="AC133" s="292">
        <f t="shared" si="10"/>
        <v>0.12195121951219512</v>
      </c>
      <c r="AD133" s="292">
        <f t="shared" si="10"/>
        <v>0</v>
      </c>
      <c r="AE133" s="292">
        <f t="shared" si="10"/>
        <v>1.2048192771084338E-2</v>
      </c>
      <c r="AF133" s="292">
        <f t="shared" si="10"/>
        <v>0</v>
      </c>
      <c r="AG133" s="292">
        <f t="shared" si="10"/>
        <v>1.020408163265306E-2</v>
      </c>
      <c r="AH133" s="292">
        <f t="shared" si="10"/>
        <v>2.1052631578947368E-2</v>
      </c>
      <c r="AI133" s="292">
        <f t="shared" si="10"/>
        <v>3.787878787878788E-3</v>
      </c>
      <c r="AJ133" s="292">
        <f t="shared" si="10"/>
        <v>3.2846715328467155E-2</v>
      </c>
      <c r="AK133" s="292">
        <f t="shared" si="10"/>
        <v>7.0921985815602842E-2</v>
      </c>
      <c r="AL133" s="293">
        <f t="shared" si="10"/>
        <v>4.4247787610619468E-3</v>
      </c>
      <c r="AM133" s="195" t="str">
        <f>IF(ISNUMBER(#REF!),LN(#REF!),"")</f>
        <v/>
      </c>
      <c r="AN133" s="195" t="str">
        <f>IF(ISNUMBER(#REF!),LN(#REF!),"")</f>
        <v/>
      </c>
      <c r="AO133" s="195" t="str">
        <f>IF(ISNUMBER(#REF!),LN(#REF!),"")</f>
        <v/>
      </c>
      <c r="AP133" s="195" t="str">
        <f>IF(ISNUMBER(#REF!),LN(#REF!),"")</f>
        <v/>
      </c>
      <c r="AQ133" s="195" t="str">
        <f>IF(ISNUMBER(#REF!),LN(#REF!),"")</f>
        <v/>
      </c>
      <c r="AR133" s="195" t="str">
        <f>IF(ISNUMBER(#REF!),LN(#REF!),"")</f>
        <v/>
      </c>
      <c r="AS133" s="195" t="str">
        <f>IF(ISNUMBER(#REF!),LN(#REF!),"")</f>
        <v/>
      </c>
      <c r="AT133" s="195" t="str">
        <f>IF(ISNUMBER(#REF!),LN(#REF!),"")</f>
        <v/>
      </c>
      <c r="AU133" s="195" t="str">
        <f>IF(ISNUMBER(#REF!),LN(#REF!),"")</f>
        <v/>
      </c>
      <c r="AV133" s="195" t="str">
        <f>IF(ISNUMBER(#REF!),LN(#REF!),"")</f>
        <v/>
      </c>
      <c r="AW133" s="195" t="str">
        <f>IF(ISNUMBER(#REF!),LN(#REF!),"")</f>
        <v/>
      </c>
    </row>
    <row r="134" spans="1:49" x14ac:dyDescent="0.2">
      <c r="A134" s="187" t="s">
        <v>489</v>
      </c>
      <c r="B134" s="187" t="s">
        <v>490</v>
      </c>
      <c r="C134" s="289">
        <v>2013</v>
      </c>
      <c r="D134" s="290">
        <v>2017</v>
      </c>
      <c r="E134" s="294" t="s">
        <v>173</v>
      </c>
      <c r="F134" s="195">
        <v>0</v>
      </c>
      <c r="G134" s="195">
        <v>0</v>
      </c>
      <c r="H134" s="195">
        <v>1</v>
      </c>
      <c r="I134" s="195">
        <v>0</v>
      </c>
      <c r="J134" s="195">
        <v>0</v>
      </c>
      <c r="K134" s="195">
        <v>0</v>
      </c>
      <c r="L134" s="195">
        <v>0</v>
      </c>
      <c r="M134" s="195">
        <v>0</v>
      </c>
      <c r="N134" s="195">
        <v>0</v>
      </c>
      <c r="O134" s="195">
        <v>0</v>
      </c>
      <c r="P134" s="238">
        <v>0</v>
      </c>
      <c r="Q134" s="195">
        <v>14</v>
      </c>
      <c r="R134" s="195">
        <v>13</v>
      </c>
      <c r="S134" s="195">
        <v>38</v>
      </c>
      <c r="T134" s="195">
        <v>22</v>
      </c>
      <c r="U134" s="195">
        <v>24</v>
      </c>
      <c r="V134" s="195">
        <v>34</v>
      </c>
      <c r="W134" s="195">
        <v>20</v>
      </c>
      <c r="X134" s="195">
        <v>25</v>
      </c>
      <c r="Y134" s="195">
        <v>37</v>
      </c>
      <c r="Z134" s="195">
        <v>35</v>
      </c>
      <c r="AA134" s="238">
        <v>32</v>
      </c>
      <c r="AB134" s="292">
        <f t="shared" si="10"/>
        <v>0</v>
      </c>
      <c r="AC134" s="292">
        <f t="shared" si="10"/>
        <v>0</v>
      </c>
      <c r="AD134" s="292">
        <f t="shared" si="10"/>
        <v>2.6315789473684209E-2</v>
      </c>
      <c r="AE134" s="292">
        <f t="shared" si="10"/>
        <v>0</v>
      </c>
      <c r="AF134" s="292">
        <f t="shared" si="10"/>
        <v>0</v>
      </c>
      <c r="AG134" s="292">
        <f t="shared" si="10"/>
        <v>0</v>
      </c>
      <c r="AH134" s="292">
        <f t="shared" si="10"/>
        <v>0</v>
      </c>
      <c r="AI134" s="292">
        <f t="shared" si="10"/>
        <v>0</v>
      </c>
      <c r="AJ134" s="292">
        <f t="shared" si="10"/>
        <v>0</v>
      </c>
      <c r="AK134" s="292">
        <f t="shared" si="10"/>
        <v>0</v>
      </c>
      <c r="AL134" s="293">
        <f t="shared" si="10"/>
        <v>0</v>
      </c>
      <c r="AM134" s="195" t="str">
        <f>IF(ISNUMBER(#REF!),LN(#REF!),"")</f>
        <v/>
      </c>
      <c r="AN134" s="195" t="str">
        <f>IF(ISNUMBER(#REF!),LN(#REF!),"")</f>
        <v/>
      </c>
      <c r="AO134" s="195" t="str">
        <f>IF(ISNUMBER(#REF!),LN(#REF!),"")</f>
        <v/>
      </c>
      <c r="AP134" s="195" t="str">
        <f>IF(ISNUMBER(#REF!),LN(#REF!),"")</f>
        <v/>
      </c>
      <c r="AQ134" s="195" t="str">
        <f>IF(ISNUMBER(#REF!),LN(#REF!),"")</f>
        <v/>
      </c>
      <c r="AR134" s="195" t="str">
        <f>IF(ISNUMBER(#REF!),LN(#REF!),"")</f>
        <v/>
      </c>
      <c r="AS134" s="195" t="str">
        <f>IF(ISNUMBER(#REF!),LN(#REF!),"")</f>
        <v/>
      </c>
      <c r="AT134" s="195" t="str">
        <f>IF(ISNUMBER(#REF!),LN(#REF!),"")</f>
        <v/>
      </c>
      <c r="AU134" s="195" t="str">
        <f>IF(ISNUMBER(#REF!),LN(#REF!),"")</f>
        <v/>
      </c>
      <c r="AV134" s="195" t="str">
        <f>IF(ISNUMBER(#REF!),LN(#REF!),"")</f>
        <v/>
      </c>
      <c r="AW134" s="195" t="str">
        <f>IF(ISNUMBER(#REF!),LN(#REF!),"")</f>
        <v/>
      </c>
    </row>
    <row r="135" spans="1:49" x14ac:dyDescent="0.2">
      <c r="A135" s="187" t="s">
        <v>429</v>
      </c>
      <c r="B135" s="187" t="s">
        <v>430</v>
      </c>
      <c r="C135" s="289">
        <v>2014</v>
      </c>
      <c r="D135" s="290"/>
      <c r="E135" s="294" t="s">
        <v>173</v>
      </c>
      <c r="F135" s="195">
        <v>1</v>
      </c>
      <c r="G135" s="195">
        <v>0</v>
      </c>
      <c r="H135" s="195">
        <v>0</v>
      </c>
      <c r="I135" s="195">
        <v>0</v>
      </c>
      <c r="J135" s="195">
        <v>0</v>
      </c>
      <c r="K135" s="195">
        <v>0</v>
      </c>
      <c r="L135" s="195">
        <v>1</v>
      </c>
      <c r="M135" s="195">
        <v>5</v>
      </c>
      <c r="N135" s="195">
        <v>2</v>
      </c>
      <c r="O135" s="195">
        <v>0</v>
      </c>
      <c r="P135" s="238">
        <v>0</v>
      </c>
      <c r="Q135" s="195">
        <v>1</v>
      </c>
      <c r="R135" s="195">
        <v>2</v>
      </c>
      <c r="S135" s="195">
        <v>0</v>
      </c>
      <c r="T135" s="195">
        <v>0</v>
      </c>
      <c r="U135" s="195">
        <v>10</v>
      </c>
      <c r="V135" s="195">
        <v>14</v>
      </c>
      <c r="W135" s="195">
        <v>16</v>
      </c>
      <c r="X135" s="195">
        <v>51</v>
      </c>
      <c r="Y135" s="195">
        <v>8</v>
      </c>
      <c r="Z135" s="195">
        <v>1</v>
      </c>
      <c r="AA135" s="238">
        <v>0</v>
      </c>
      <c r="AB135" s="292">
        <f t="shared" si="10"/>
        <v>1</v>
      </c>
      <c r="AC135" s="292">
        <f t="shared" si="10"/>
        <v>0</v>
      </c>
      <c r="AD135" s="292">
        <f t="shared" si="10"/>
        <v>0</v>
      </c>
      <c r="AE135" s="292">
        <f t="shared" si="10"/>
        <v>0</v>
      </c>
      <c r="AF135" s="292">
        <f t="shared" si="10"/>
        <v>0</v>
      </c>
      <c r="AG135" s="292">
        <f t="shared" si="10"/>
        <v>0</v>
      </c>
      <c r="AH135" s="292">
        <f t="shared" si="10"/>
        <v>6.25E-2</v>
      </c>
      <c r="AI135" s="292">
        <f t="shared" si="10"/>
        <v>9.8039215686274508E-2</v>
      </c>
      <c r="AJ135" s="292">
        <f t="shared" si="10"/>
        <v>0.25</v>
      </c>
      <c r="AK135" s="292">
        <f t="shared" si="10"/>
        <v>0</v>
      </c>
      <c r="AL135" s="293">
        <f t="shared" si="10"/>
        <v>0</v>
      </c>
      <c r="AM135" s="195" t="str">
        <f>IF(ISNUMBER(#REF!),LN(#REF!),"")</f>
        <v/>
      </c>
      <c r="AN135" s="195" t="str">
        <f>IF(ISNUMBER(#REF!),LN(#REF!),"")</f>
        <v/>
      </c>
      <c r="AO135" s="195" t="str">
        <f>IF(ISNUMBER(#REF!),LN(#REF!),"")</f>
        <v/>
      </c>
      <c r="AP135" s="195" t="str">
        <f>IF(ISNUMBER(#REF!),LN(#REF!),"")</f>
        <v/>
      </c>
      <c r="AQ135" s="195" t="str">
        <f>IF(ISNUMBER(#REF!),LN(#REF!),"")</f>
        <v/>
      </c>
      <c r="AR135" s="195" t="str">
        <f>IF(ISNUMBER(#REF!),LN(#REF!),"")</f>
        <v/>
      </c>
      <c r="AS135" s="195" t="str">
        <f>IF(ISNUMBER(#REF!),LN(#REF!),"")</f>
        <v/>
      </c>
      <c r="AT135" s="195" t="str">
        <f>IF(ISNUMBER(#REF!),LN(#REF!),"")</f>
        <v/>
      </c>
      <c r="AU135" s="195" t="str">
        <f>IF(ISNUMBER(#REF!),LN(#REF!),"")</f>
        <v/>
      </c>
      <c r="AV135" s="195" t="str">
        <f>IF(ISNUMBER(#REF!),LN(#REF!),"")</f>
        <v/>
      </c>
      <c r="AW135" s="195" t="str">
        <f>IF(ISNUMBER(#REF!),LN(#REF!),"")</f>
        <v/>
      </c>
    </row>
    <row r="136" spans="1:49" x14ac:dyDescent="0.2">
      <c r="A136" s="187" t="s">
        <v>431</v>
      </c>
      <c r="B136" s="187" t="s">
        <v>432</v>
      </c>
      <c r="C136" s="289">
        <v>2014</v>
      </c>
      <c r="D136" s="290"/>
      <c r="E136" s="294" t="s">
        <v>173</v>
      </c>
      <c r="F136" s="195">
        <v>0</v>
      </c>
      <c r="G136" s="195">
        <v>0</v>
      </c>
      <c r="H136" s="195">
        <v>0</v>
      </c>
      <c r="I136" s="195">
        <v>0</v>
      </c>
      <c r="J136" s="195">
        <v>0</v>
      </c>
      <c r="K136" s="195">
        <v>0</v>
      </c>
      <c r="L136" s="195">
        <v>0</v>
      </c>
      <c r="M136" s="195">
        <v>0</v>
      </c>
      <c r="N136" s="195">
        <v>0</v>
      </c>
      <c r="O136" s="195">
        <v>0</v>
      </c>
      <c r="P136" s="238">
        <v>0</v>
      </c>
      <c r="Q136" s="195">
        <v>0</v>
      </c>
      <c r="R136" s="195">
        <v>0</v>
      </c>
      <c r="S136" s="195">
        <v>0</v>
      </c>
      <c r="T136" s="195">
        <v>0</v>
      </c>
      <c r="U136" s="195">
        <v>3</v>
      </c>
      <c r="V136" s="195">
        <v>6</v>
      </c>
      <c r="W136" s="195">
        <v>12</v>
      </c>
      <c r="X136" s="195">
        <v>15</v>
      </c>
      <c r="Y136" s="195">
        <v>23</v>
      </c>
      <c r="Z136" s="195">
        <v>27</v>
      </c>
      <c r="AA136" s="238">
        <v>50</v>
      </c>
      <c r="AB136" s="292">
        <f t="shared" si="10"/>
        <v>0</v>
      </c>
      <c r="AC136" s="292">
        <f t="shared" si="10"/>
        <v>0</v>
      </c>
      <c r="AD136" s="292">
        <f t="shared" si="10"/>
        <v>0</v>
      </c>
      <c r="AE136" s="292">
        <f t="shared" si="10"/>
        <v>0</v>
      </c>
      <c r="AF136" s="292">
        <f t="shared" si="10"/>
        <v>0</v>
      </c>
      <c r="AG136" s="292">
        <f t="shared" si="10"/>
        <v>0</v>
      </c>
      <c r="AH136" s="292">
        <f t="shared" si="10"/>
        <v>0</v>
      </c>
      <c r="AI136" s="292">
        <f t="shared" si="10"/>
        <v>0</v>
      </c>
      <c r="AJ136" s="292">
        <f t="shared" si="10"/>
        <v>0</v>
      </c>
      <c r="AK136" s="292">
        <f t="shared" si="10"/>
        <v>0</v>
      </c>
      <c r="AL136" s="293">
        <f t="shared" si="10"/>
        <v>0</v>
      </c>
      <c r="AM136" s="195" t="str">
        <f>IF(ISNUMBER(#REF!),LN(#REF!),"")</f>
        <v/>
      </c>
      <c r="AN136" s="195" t="str">
        <f>IF(ISNUMBER(#REF!),LN(#REF!),"")</f>
        <v/>
      </c>
      <c r="AO136" s="195" t="str">
        <f>IF(ISNUMBER(#REF!),LN(#REF!),"")</f>
        <v/>
      </c>
      <c r="AP136" s="195" t="str">
        <f>IF(ISNUMBER(#REF!),LN(#REF!),"")</f>
        <v/>
      </c>
      <c r="AQ136" s="195" t="str">
        <f>IF(ISNUMBER(#REF!),LN(#REF!),"")</f>
        <v/>
      </c>
      <c r="AR136" s="195" t="str">
        <f>IF(ISNUMBER(#REF!),LN(#REF!),"")</f>
        <v/>
      </c>
      <c r="AS136" s="195" t="str">
        <f>IF(ISNUMBER(#REF!),LN(#REF!),"")</f>
        <v/>
      </c>
      <c r="AT136" s="195" t="str">
        <f>IF(ISNUMBER(#REF!),LN(#REF!),"")</f>
        <v/>
      </c>
      <c r="AU136" s="195" t="str">
        <f>IF(ISNUMBER(#REF!),LN(#REF!),"")</f>
        <v/>
      </c>
      <c r="AV136" s="195" t="str">
        <f>IF(ISNUMBER(#REF!),LN(#REF!),"")</f>
        <v/>
      </c>
      <c r="AW136" s="195" t="str">
        <f>IF(ISNUMBER(#REF!),LN(#REF!),"")</f>
        <v/>
      </c>
    </row>
    <row r="137" spans="1:49" x14ac:dyDescent="0.2">
      <c r="A137" s="187" t="s">
        <v>433</v>
      </c>
      <c r="B137" s="187" t="s">
        <v>434</v>
      </c>
      <c r="C137" s="289">
        <v>2015</v>
      </c>
      <c r="D137" s="290"/>
      <c r="E137" s="294" t="s">
        <v>173</v>
      </c>
      <c r="F137" s="195">
        <v>0</v>
      </c>
      <c r="G137" s="195">
        <v>0</v>
      </c>
      <c r="H137" s="195">
        <v>0</v>
      </c>
      <c r="I137" s="195">
        <v>0</v>
      </c>
      <c r="J137" s="195">
        <v>0</v>
      </c>
      <c r="K137" s="195">
        <v>0</v>
      </c>
      <c r="L137" s="195">
        <v>1</v>
      </c>
      <c r="M137" s="195">
        <v>0</v>
      </c>
      <c r="N137" s="195">
        <v>3</v>
      </c>
      <c r="O137" s="195">
        <v>3</v>
      </c>
      <c r="P137" s="238">
        <v>9</v>
      </c>
      <c r="Q137" s="195">
        <v>5</v>
      </c>
      <c r="R137" s="195">
        <v>8</v>
      </c>
      <c r="S137" s="195">
        <v>19</v>
      </c>
      <c r="T137" s="195">
        <v>10</v>
      </c>
      <c r="U137" s="195">
        <v>25</v>
      </c>
      <c r="V137" s="195">
        <v>22</v>
      </c>
      <c r="W137" s="195">
        <v>29</v>
      </c>
      <c r="X137" s="195">
        <v>29</v>
      </c>
      <c r="Y137" s="195">
        <v>32</v>
      </c>
      <c r="Z137" s="195">
        <v>26</v>
      </c>
      <c r="AA137" s="238">
        <v>59</v>
      </c>
      <c r="AB137" s="292">
        <f t="shared" si="10"/>
        <v>0</v>
      </c>
      <c r="AC137" s="292">
        <f t="shared" si="10"/>
        <v>0</v>
      </c>
      <c r="AD137" s="292">
        <f t="shared" si="10"/>
        <v>0</v>
      </c>
      <c r="AE137" s="292">
        <f t="shared" si="10"/>
        <v>0</v>
      </c>
      <c r="AF137" s="292">
        <f t="shared" si="10"/>
        <v>0</v>
      </c>
      <c r="AG137" s="292">
        <f t="shared" si="10"/>
        <v>0</v>
      </c>
      <c r="AH137" s="292">
        <f t="shared" si="10"/>
        <v>3.4482758620689655E-2</v>
      </c>
      <c r="AI137" s="292">
        <f t="shared" si="10"/>
        <v>0</v>
      </c>
      <c r="AJ137" s="292">
        <f t="shared" si="10"/>
        <v>9.375E-2</v>
      </c>
      <c r="AK137" s="292">
        <f t="shared" si="10"/>
        <v>0.11538461538461539</v>
      </c>
      <c r="AL137" s="293">
        <f t="shared" si="10"/>
        <v>0.15254237288135594</v>
      </c>
      <c r="AM137" s="195" t="str">
        <f>IF(ISNUMBER(#REF!),LN(#REF!),"")</f>
        <v/>
      </c>
      <c r="AN137" s="195" t="str">
        <f>IF(ISNUMBER(#REF!),LN(#REF!),"")</f>
        <v/>
      </c>
      <c r="AO137" s="195" t="str">
        <f>IF(ISNUMBER(#REF!),LN(#REF!),"")</f>
        <v/>
      </c>
      <c r="AP137" s="195" t="str">
        <f>IF(ISNUMBER(#REF!),LN(#REF!),"")</f>
        <v/>
      </c>
      <c r="AQ137" s="195" t="str">
        <f>IF(ISNUMBER(#REF!),LN(#REF!),"")</f>
        <v/>
      </c>
      <c r="AR137" s="195" t="str">
        <f>IF(ISNUMBER(#REF!),LN(#REF!),"")</f>
        <v/>
      </c>
      <c r="AS137" s="195" t="str">
        <f>IF(ISNUMBER(#REF!),LN(#REF!),"")</f>
        <v/>
      </c>
      <c r="AT137" s="195" t="str">
        <f>IF(ISNUMBER(#REF!),LN(#REF!),"")</f>
        <v/>
      </c>
      <c r="AU137" s="195" t="str">
        <f>IF(ISNUMBER(#REF!),LN(#REF!),"")</f>
        <v/>
      </c>
      <c r="AV137" s="195" t="str">
        <f>IF(ISNUMBER(#REF!),LN(#REF!),"")</f>
        <v/>
      </c>
      <c r="AW137" s="195" t="str">
        <f>IF(ISNUMBER(#REF!),LN(#REF!),"")</f>
        <v/>
      </c>
    </row>
    <row r="138" spans="1:49" x14ac:dyDescent="0.2">
      <c r="A138" s="187" t="s">
        <v>449</v>
      </c>
      <c r="B138" s="187" t="s">
        <v>450</v>
      </c>
      <c r="C138" s="289">
        <v>2015</v>
      </c>
      <c r="D138" s="290"/>
      <c r="E138" s="294" t="s">
        <v>173</v>
      </c>
      <c r="F138" s="195">
        <v>0</v>
      </c>
      <c r="G138" s="195">
        <v>0</v>
      </c>
      <c r="H138" s="195">
        <v>0</v>
      </c>
      <c r="I138" s="195">
        <v>0</v>
      </c>
      <c r="J138" s="195">
        <v>1</v>
      </c>
      <c r="K138" s="195">
        <v>0</v>
      </c>
      <c r="L138" s="195">
        <v>1</v>
      </c>
      <c r="M138" s="195">
        <v>1</v>
      </c>
      <c r="N138" s="195">
        <v>4</v>
      </c>
      <c r="O138" s="195">
        <v>1</v>
      </c>
      <c r="P138" s="238">
        <v>0</v>
      </c>
      <c r="Q138" s="195">
        <v>0</v>
      </c>
      <c r="R138" s="195">
        <v>0</v>
      </c>
      <c r="S138" s="195">
        <v>0</v>
      </c>
      <c r="T138" s="195">
        <v>0</v>
      </c>
      <c r="U138" s="195">
        <v>2</v>
      </c>
      <c r="V138" s="195">
        <v>26</v>
      </c>
      <c r="W138" s="195">
        <v>35</v>
      </c>
      <c r="X138" s="195">
        <v>44</v>
      </c>
      <c r="Y138" s="195">
        <v>57</v>
      </c>
      <c r="Z138" s="195">
        <v>42</v>
      </c>
      <c r="AA138" s="238">
        <v>69</v>
      </c>
      <c r="AB138" s="292">
        <f t="shared" si="10"/>
        <v>0</v>
      </c>
      <c r="AC138" s="292">
        <f t="shared" si="10"/>
        <v>0</v>
      </c>
      <c r="AD138" s="292">
        <f t="shared" si="10"/>
        <v>0</v>
      </c>
      <c r="AE138" s="292">
        <f t="shared" si="10"/>
        <v>0</v>
      </c>
      <c r="AF138" s="292">
        <f t="shared" si="10"/>
        <v>0.5</v>
      </c>
      <c r="AG138" s="292">
        <f t="shared" si="10"/>
        <v>0</v>
      </c>
      <c r="AH138" s="292">
        <f t="shared" si="10"/>
        <v>2.8571428571428571E-2</v>
      </c>
      <c r="AI138" s="292">
        <f t="shared" si="10"/>
        <v>2.2727272727272728E-2</v>
      </c>
      <c r="AJ138" s="292">
        <f t="shared" si="10"/>
        <v>7.0175438596491224E-2</v>
      </c>
      <c r="AK138" s="292">
        <f t="shared" si="10"/>
        <v>2.3809523809523808E-2</v>
      </c>
      <c r="AL138" s="293">
        <f t="shared" si="10"/>
        <v>0</v>
      </c>
      <c r="AM138" s="195" t="str">
        <f>IF(ISNUMBER(#REF!),LN(#REF!),"")</f>
        <v/>
      </c>
      <c r="AN138" s="195" t="str">
        <f>IF(ISNUMBER(#REF!),LN(#REF!),"")</f>
        <v/>
      </c>
      <c r="AO138" s="195" t="str">
        <f>IF(ISNUMBER(#REF!),LN(#REF!),"")</f>
        <v/>
      </c>
      <c r="AP138" s="195" t="str">
        <f>IF(ISNUMBER(#REF!),LN(#REF!),"")</f>
        <v/>
      </c>
      <c r="AQ138" s="195" t="str">
        <f>IF(ISNUMBER(#REF!),LN(#REF!),"")</f>
        <v/>
      </c>
      <c r="AR138" s="195" t="str">
        <f>IF(ISNUMBER(#REF!),LN(#REF!),"")</f>
        <v/>
      </c>
      <c r="AS138" s="195" t="str">
        <f>IF(ISNUMBER(#REF!),LN(#REF!),"")</f>
        <v/>
      </c>
      <c r="AT138" s="195" t="str">
        <f>IF(ISNUMBER(#REF!),LN(#REF!),"")</f>
        <v/>
      </c>
      <c r="AU138" s="195" t="str">
        <f>IF(ISNUMBER(#REF!),LN(#REF!),"")</f>
        <v/>
      </c>
      <c r="AV138" s="195" t="str">
        <f>IF(ISNUMBER(#REF!),LN(#REF!),"")</f>
        <v/>
      </c>
      <c r="AW138" s="195" t="str">
        <f>IF(ISNUMBER(#REF!),LN(#REF!),"")</f>
        <v/>
      </c>
    </row>
    <row r="139" spans="1:49" x14ac:dyDescent="0.2">
      <c r="A139" s="187" t="s">
        <v>469</v>
      </c>
      <c r="B139" s="187" t="s">
        <v>470</v>
      </c>
      <c r="C139" s="289">
        <v>2017</v>
      </c>
      <c r="D139" s="290">
        <v>2018</v>
      </c>
      <c r="E139" s="294" t="s">
        <v>173</v>
      </c>
      <c r="F139" s="195">
        <v>0</v>
      </c>
      <c r="G139" s="195">
        <v>0</v>
      </c>
      <c r="H139" s="195">
        <v>0</v>
      </c>
      <c r="I139" s="195">
        <v>0</v>
      </c>
      <c r="J139" s="195">
        <v>0</v>
      </c>
      <c r="K139" s="195">
        <v>0</v>
      </c>
      <c r="L139" s="195">
        <v>0</v>
      </c>
      <c r="M139" s="195">
        <v>0</v>
      </c>
      <c r="N139" s="195">
        <v>0</v>
      </c>
      <c r="O139" s="195">
        <v>0</v>
      </c>
      <c r="P139" s="238">
        <v>0</v>
      </c>
      <c r="Q139" s="195">
        <v>0</v>
      </c>
      <c r="R139" s="195">
        <v>0</v>
      </c>
      <c r="S139" s="195">
        <v>0</v>
      </c>
      <c r="T139" s="195">
        <v>0</v>
      </c>
      <c r="U139" s="195">
        <v>0</v>
      </c>
      <c r="V139" s="195">
        <v>0</v>
      </c>
      <c r="W139" s="195">
        <v>2</v>
      </c>
      <c r="X139" s="195">
        <v>6</v>
      </c>
      <c r="Y139" s="195">
        <v>14</v>
      </c>
      <c r="Z139" s="195">
        <v>7</v>
      </c>
      <c r="AA139" s="238">
        <v>25</v>
      </c>
      <c r="AB139" s="292">
        <f t="shared" ref="AB139:AL154" si="11">IF(Q139,F139/Q139,0)</f>
        <v>0</v>
      </c>
      <c r="AC139" s="292">
        <f t="shared" si="11"/>
        <v>0</v>
      </c>
      <c r="AD139" s="292">
        <f t="shared" si="11"/>
        <v>0</v>
      </c>
      <c r="AE139" s="292">
        <f t="shared" si="11"/>
        <v>0</v>
      </c>
      <c r="AF139" s="292">
        <f t="shared" si="11"/>
        <v>0</v>
      </c>
      <c r="AG139" s="292">
        <f t="shared" si="11"/>
        <v>0</v>
      </c>
      <c r="AH139" s="292">
        <f t="shared" si="11"/>
        <v>0</v>
      </c>
      <c r="AI139" s="292">
        <f t="shared" si="11"/>
        <v>0</v>
      </c>
      <c r="AJ139" s="292">
        <f t="shared" si="11"/>
        <v>0</v>
      </c>
      <c r="AK139" s="292">
        <f t="shared" si="11"/>
        <v>0</v>
      </c>
      <c r="AL139" s="293">
        <f t="shared" si="11"/>
        <v>0</v>
      </c>
      <c r="AM139" s="195" t="str">
        <f>IF(ISNUMBER(#REF!),LN(#REF!),"")</f>
        <v/>
      </c>
      <c r="AN139" s="195" t="str">
        <f>IF(ISNUMBER(#REF!),LN(#REF!),"")</f>
        <v/>
      </c>
      <c r="AO139" s="195" t="str">
        <f>IF(ISNUMBER(#REF!),LN(#REF!),"")</f>
        <v/>
      </c>
      <c r="AP139" s="195" t="str">
        <f>IF(ISNUMBER(#REF!),LN(#REF!),"")</f>
        <v/>
      </c>
      <c r="AQ139" s="195" t="str">
        <f>IF(ISNUMBER(#REF!),LN(#REF!),"")</f>
        <v/>
      </c>
      <c r="AR139" s="195" t="str">
        <f>IF(ISNUMBER(#REF!),LN(#REF!),"")</f>
        <v/>
      </c>
      <c r="AS139" s="195" t="str">
        <f>IF(ISNUMBER(#REF!),LN(#REF!),"")</f>
        <v/>
      </c>
      <c r="AT139" s="195" t="str">
        <f>IF(ISNUMBER(#REF!),LN(#REF!),"")</f>
        <v/>
      </c>
      <c r="AU139" s="195" t="str">
        <f>IF(ISNUMBER(#REF!),LN(#REF!),"")</f>
        <v/>
      </c>
      <c r="AV139" s="195" t="str">
        <f>IF(ISNUMBER(#REF!),LN(#REF!),"")</f>
        <v/>
      </c>
      <c r="AW139" s="195" t="str">
        <f>IF(ISNUMBER(#REF!),LN(#REF!),"")</f>
        <v/>
      </c>
    </row>
    <row r="140" spans="1:49" x14ac:dyDescent="0.2">
      <c r="A140" s="187" t="s">
        <v>491</v>
      </c>
      <c r="B140" s="187" t="s">
        <v>492</v>
      </c>
      <c r="C140" s="289">
        <v>2017</v>
      </c>
      <c r="D140" s="290">
        <v>2021</v>
      </c>
      <c r="E140" s="294" t="s">
        <v>173</v>
      </c>
      <c r="F140" s="195">
        <v>0</v>
      </c>
      <c r="G140" s="195">
        <v>0</v>
      </c>
      <c r="H140" s="195">
        <v>0</v>
      </c>
      <c r="I140" s="195">
        <v>0</v>
      </c>
      <c r="J140" s="195">
        <v>0</v>
      </c>
      <c r="K140" s="195">
        <v>0</v>
      </c>
      <c r="L140" s="195">
        <v>0</v>
      </c>
      <c r="M140" s="195">
        <v>0</v>
      </c>
      <c r="N140" s="195">
        <v>0</v>
      </c>
      <c r="O140" s="195">
        <v>0</v>
      </c>
      <c r="P140" s="238">
        <v>0</v>
      </c>
      <c r="Q140" s="195">
        <v>1</v>
      </c>
      <c r="R140" s="195">
        <v>0</v>
      </c>
      <c r="S140" s="195">
        <v>0</v>
      </c>
      <c r="T140" s="195">
        <v>0</v>
      </c>
      <c r="U140" s="195">
        <v>0</v>
      </c>
      <c r="V140" s="195">
        <v>0</v>
      </c>
      <c r="W140" s="195">
        <v>0</v>
      </c>
      <c r="X140" s="195">
        <v>15</v>
      </c>
      <c r="Y140" s="195">
        <v>18</v>
      </c>
      <c r="Z140" s="195">
        <v>0</v>
      </c>
      <c r="AA140" s="238">
        <v>0</v>
      </c>
      <c r="AB140" s="292">
        <f t="shared" si="11"/>
        <v>0</v>
      </c>
      <c r="AC140" s="292">
        <f t="shared" si="11"/>
        <v>0</v>
      </c>
      <c r="AD140" s="292">
        <f t="shared" si="11"/>
        <v>0</v>
      </c>
      <c r="AE140" s="292">
        <f t="shared" si="11"/>
        <v>0</v>
      </c>
      <c r="AF140" s="292">
        <f t="shared" si="11"/>
        <v>0</v>
      </c>
      <c r="AG140" s="292">
        <f t="shared" si="11"/>
        <v>0</v>
      </c>
      <c r="AH140" s="292">
        <f t="shared" si="11"/>
        <v>0</v>
      </c>
      <c r="AI140" s="292">
        <f t="shared" si="11"/>
        <v>0</v>
      </c>
      <c r="AJ140" s="292">
        <f t="shared" si="11"/>
        <v>0</v>
      </c>
      <c r="AK140" s="292">
        <f t="shared" si="11"/>
        <v>0</v>
      </c>
      <c r="AL140" s="293">
        <f t="shared" si="11"/>
        <v>0</v>
      </c>
      <c r="AM140" s="195" t="str">
        <f>IF(ISNUMBER(#REF!),LN(#REF!),"")</f>
        <v/>
      </c>
      <c r="AN140" s="195" t="str">
        <f>IF(ISNUMBER(#REF!),LN(#REF!),"")</f>
        <v/>
      </c>
      <c r="AO140" s="195" t="str">
        <f>IF(ISNUMBER(#REF!),LN(#REF!),"")</f>
        <v/>
      </c>
      <c r="AP140" s="195" t="str">
        <f>IF(ISNUMBER(#REF!),LN(#REF!),"")</f>
        <v/>
      </c>
      <c r="AQ140" s="195" t="str">
        <f>IF(ISNUMBER(#REF!),LN(#REF!),"")</f>
        <v/>
      </c>
      <c r="AR140" s="195" t="str">
        <f>IF(ISNUMBER(#REF!),LN(#REF!),"")</f>
        <v/>
      </c>
      <c r="AS140" s="195" t="str">
        <f>IF(ISNUMBER(#REF!),LN(#REF!),"")</f>
        <v/>
      </c>
      <c r="AT140" s="195" t="str">
        <f>IF(ISNUMBER(#REF!),LN(#REF!),"")</f>
        <v/>
      </c>
      <c r="AU140" s="195" t="str">
        <f>IF(ISNUMBER(#REF!),LN(#REF!),"")</f>
        <v/>
      </c>
      <c r="AV140" s="195" t="str">
        <f>IF(ISNUMBER(#REF!),LN(#REF!),"")</f>
        <v/>
      </c>
      <c r="AW140" s="195" t="str">
        <f>IF(ISNUMBER(#REF!),LN(#REF!),"")</f>
        <v/>
      </c>
    </row>
    <row r="141" spans="1:49" x14ac:dyDescent="0.2">
      <c r="A141" s="187" t="s">
        <v>493</v>
      </c>
      <c r="B141" s="187" t="s">
        <v>494</v>
      </c>
      <c r="C141" s="289">
        <v>2017</v>
      </c>
      <c r="D141" s="290"/>
      <c r="E141" s="294" t="s">
        <v>173</v>
      </c>
      <c r="F141" s="195">
        <v>0</v>
      </c>
      <c r="G141" s="195">
        <v>0</v>
      </c>
      <c r="H141" s="195">
        <v>0</v>
      </c>
      <c r="I141" s="195">
        <v>0</v>
      </c>
      <c r="J141" s="195">
        <v>0</v>
      </c>
      <c r="K141" s="195">
        <v>0</v>
      </c>
      <c r="L141" s="195">
        <v>0</v>
      </c>
      <c r="M141" s="195">
        <v>0</v>
      </c>
      <c r="N141" s="195">
        <v>0</v>
      </c>
      <c r="O141" s="195">
        <v>0</v>
      </c>
      <c r="P141" s="238">
        <v>3</v>
      </c>
      <c r="Q141" s="195">
        <v>0</v>
      </c>
      <c r="R141" s="195">
        <v>0</v>
      </c>
      <c r="S141" s="195">
        <v>0</v>
      </c>
      <c r="T141" s="195">
        <v>0</v>
      </c>
      <c r="U141" s="195">
        <v>0</v>
      </c>
      <c r="V141" s="195">
        <v>0</v>
      </c>
      <c r="W141" s="195">
        <v>0</v>
      </c>
      <c r="X141" s="195">
        <v>25</v>
      </c>
      <c r="Y141" s="195">
        <v>45</v>
      </c>
      <c r="Z141" s="195">
        <v>38</v>
      </c>
      <c r="AA141" s="238">
        <v>32</v>
      </c>
      <c r="AB141" s="292">
        <f t="shared" si="11"/>
        <v>0</v>
      </c>
      <c r="AC141" s="292">
        <f t="shared" si="11"/>
        <v>0</v>
      </c>
      <c r="AD141" s="292">
        <f t="shared" si="11"/>
        <v>0</v>
      </c>
      <c r="AE141" s="292">
        <f t="shared" si="11"/>
        <v>0</v>
      </c>
      <c r="AF141" s="292">
        <f t="shared" si="11"/>
        <v>0</v>
      </c>
      <c r="AG141" s="292">
        <f t="shared" si="11"/>
        <v>0</v>
      </c>
      <c r="AH141" s="292">
        <f t="shared" si="11"/>
        <v>0</v>
      </c>
      <c r="AI141" s="292">
        <f t="shared" si="11"/>
        <v>0</v>
      </c>
      <c r="AJ141" s="292">
        <f t="shared" si="11"/>
        <v>0</v>
      </c>
      <c r="AK141" s="292">
        <f t="shared" si="11"/>
        <v>0</v>
      </c>
      <c r="AL141" s="293">
        <f t="shared" si="11"/>
        <v>9.375E-2</v>
      </c>
      <c r="AM141" s="195" t="str">
        <f>IF(ISNUMBER(#REF!),LN(#REF!),"")</f>
        <v/>
      </c>
      <c r="AN141" s="195" t="str">
        <f>IF(ISNUMBER(#REF!),LN(#REF!),"")</f>
        <v/>
      </c>
      <c r="AO141" s="195" t="str">
        <f>IF(ISNUMBER(#REF!),LN(#REF!),"")</f>
        <v/>
      </c>
      <c r="AP141" s="195" t="str">
        <f>IF(ISNUMBER(#REF!),LN(#REF!),"")</f>
        <v/>
      </c>
      <c r="AQ141" s="195" t="str">
        <f>IF(ISNUMBER(#REF!),LN(#REF!),"")</f>
        <v/>
      </c>
      <c r="AR141" s="195" t="str">
        <f>IF(ISNUMBER(#REF!),LN(#REF!),"")</f>
        <v/>
      </c>
      <c r="AS141" s="195" t="str">
        <f>IF(ISNUMBER(#REF!),LN(#REF!),"")</f>
        <v/>
      </c>
      <c r="AT141" s="195" t="str">
        <f>IF(ISNUMBER(#REF!),LN(#REF!),"")</f>
        <v/>
      </c>
      <c r="AU141" s="195" t="str">
        <f>IF(ISNUMBER(#REF!),LN(#REF!),"")</f>
        <v/>
      </c>
      <c r="AV141" s="195" t="str">
        <f>IF(ISNUMBER(#REF!),LN(#REF!),"")</f>
        <v/>
      </c>
      <c r="AW141" s="195" t="str">
        <f>IF(ISNUMBER(#REF!),LN(#REF!),"")</f>
        <v/>
      </c>
    </row>
    <row r="142" spans="1:49" x14ac:dyDescent="0.2">
      <c r="A142" s="187" t="s">
        <v>495</v>
      </c>
      <c r="B142" s="187" t="s">
        <v>496</v>
      </c>
      <c r="C142" s="289">
        <v>2017</v>
      </c>
      <c r="D142" s="290"/>
      <c r="E142" s="294" t="s">
        <v>173</v>
      </c>
      <c r="F142" s="195">
        <v>0</v>
      </c>
      <c r="G142" s="195">
        <v>0</v>
      </c>
      <c r="H142" s="195">
        <v>0</v>
      </c>
      <c r="I142" s="195">
        <v>0</v>
      </c>
      <c r="J142" s="195">
        <v>0</v>
      </c>
      <c r="K142" s="195">
        <v>0</v>
      </c>
      <c r="L142" s="195">
        <v>0</v>
      </c>
      <c r="M142" s="195">
        <v>0</v>
      </c>
      <c r="N142" s="195">
        <v>0</v>
      </c>
      <c r="O142" s="195">
        <v>0</v>
      </c>
      <c r="P142" s="238">
        <v>0</v>
      </c>
      <c r="Q142" s="195">
        <v>0</v>
      </c>
      <c r="R142" s="195">
        <v>0</v>
      </c>
      <c r="S142" s="195">
        <v>0</v>
      </c>
      <c r="T142" s="195">
        <v>0</v>
      </c>
      <c r="U142" s="195">
        <v>0</v>
      </c>
      <c r="V142" s="195">
        <v>0</v>
      </c>
      <c r="W142" s="195">
        <v>0</v>
      </c>
      <c r="X142" s="195">
        <v>5</v>
      </c>
      <c r="Y142" s="195">
        <v>22</v>
      </c>
      <c r="Z142" s="195">
        <v>22</v>
      </c>
      <c r="AA142" s="195">
        <v>41</v>
      </c>
      <c r="AB142" s="292">
        <f t="shared" si="11"/>
        <v>0</v>
      </c>
      <c r="AC142" s="292">
        <f t="shared" si="11"/>
        <v>0</v>
      </c>
      <c r="AD142" s="292">
        <f t="shared" si="11"/>
        <v>0</v>
      </c>
      <c r="AE142" s="292">
        <f t="shared" si="11"/>
        <v>0</v>
      </c>
      <c r="AF142" s="292">
        <f t="shared" si="11"/>
        <v>0</v>
      </c>
      <c r="AG142" s="292">
        <f t="shared" si="11"/>
        <v>0</v>
      </c>
      <c r="AH142" s="292">
        <f t="shared" si="11"/>
        <v>0</v>
      </c>
      <c r="AI142" s="292">
        <f t="shared" si="11"/>
        <v>0</v>
      </c>
      <c r="AJ142" s="292">
        <f t="shared" si="11"/>
        <v>0</v>
      </c>
      <c r="AK142" s="292">
        <f t="shared" si="11"/>
        <v>0</v>
      </c>
      <c r="AL142" s="293">
        <f t="shared" si="11"/>
        <v>0</v>
      </c>
      <c r="AM142" s="195" t="str">
        <f>IF(ISNUMBER(#REF!),LN(#REF!),"")</f>
        <v/>
      </c>
      <c r="AN142" s="195" t="str">
        <f>IF(ISNUMBER(#REF!),LN(#REF!),"")</f>
        <v/>
      </c>
      <c r="AO142" s="195" t="str">
        <f>IF(ISNUMBER(#REF!),LN(#REF!),"")</f>
        <v/>
      </c>
      <c r="AP142" s="195" t="str">
        <f>IF(ISNUMBER(#REF!),LN(#REF!),"")</f>
        <v/>
      </c>
      <c r="AQ142" s="195" t="str">
        <f>IF(ISNUMBER(#REF!),LN(#REF!),"")</f>
        <v/>
      </c>
      <c r="AR142" s="195" t="str">
        <f>IF(ISNUMBER(#REF!),LN(#REF!),"")</f>
        <v/>
      </c>
      <c r="AS142" s="195" t="str">
        <f>IF(ISNUMBER(#REF!),LN(#REF!),"")</f>
        <v/>
      </c>
      <c r="AT142" s="195" t="str">
        <f>IF(ISNUMBER(#REF!),LN(#REF!),"")</f>
        <v/>
      </c>
      <c r="AU142" s="195" t="str">
        <f>IF(ISNUMBER(#REF!),LN(#REF!),"")</f>
        <v/>
      </c>
      <c r="AV142" s="195" t="str">
        <f>IF(ISNUMBER(#REF!),LN(#REF!),"")</f>
        <v/>
      </c>
      <c r="AW142" s="195" t="str">
        <f>IF(ISNUMBER(#REF!),LN(#REF!),"")</f>
        <v/>
      </c>
    </row>
    <row r="143" spans="1:49" x14ac:dyDescent="0.2">
      <c r="A143" s="187" t="s">
        <v>516</v>
      </c>
      <c r="B143" s="187" t="s">
        <v>517</v>
      </c>
      <c r="C143" s="289">
        <v>2018</v>
      </c>
      <c r="D143" s="290">
        <v>2020</v>
      </c>
      <c r="E143" s="294" t="s">
        <v>173</v>
      </c>
      <c r="F143" s="195">
        <v>0</v>
      </c>
      <c r="G143" s="195">
        <v>0</v>
      </c>
      <c r="H143" s="195">
        <v>0</v>
      </c>
      <c r="I143" s="195">
        <v>0</v>
      </c>
      <c r="J143" s="195">
        <v>0</v>
      </c>
      <c r="K143" s="195">
        <v>0</v>
      </c>
      <c r="L143" s="195">
        <v>0</v>
      </c>
      <c r="M143" s="195">
        <v>0</v>
      </c>
      <c r="N143" s="195">
        <v>0</v>
      </c>
      <c r="O143" s="195">
        <v>0</v>
      </c>
      <c r="P143" s="238">
        <v>0</v>
      </c>
      <c r="Q143" s="195">
        <v>0</v>
      </c>
      <c r="R143" s="195">
        <v>0</v>
      </c>
      <c r="S143" s="195">
        <v>0</v>
      </c>
      <c r="T143" s="195">
        <v>0</v>
      </c>
      <c r="U143" s="195">
        <v>0</v>
      </c>
      <c r="V143" s="195">
        <v>0</v>
      </c>
      <c r="W143" s="195">
        <v>0</v>
      </c>
      <c r="X143" s="195">
        <v>5</v>
      </c>
      <c r="Y143" s="195">
        <v>50</v>
      </c>
      <c r="Z143" s="195">
        <v>27</v>
      </c>
      <c r="AA143" s="238">
        <v>48</v>
      </c>
      <c r="AB143" s="292">
        <f t="shared" si="11"/>
        <v>0</v>
      </c>
      <c r="AC143" s="292">
        <f t="shared" si="11"/>
        <v>0</v>
      </c>
      <c r="AD143" s="292">
        <f t="shared" si="11"/>
        <v>0</v>
      </c>
      <c r="AE143" s="292">
        <f t="shared" si="11"/>
        <v>0</v>
      </c>
      <c r="AF143" s="292">
        <f t="shared" si="11"/>
        <v>0</v>
      </c>
      <c r="AG143" s="292">
        <f t="shared" si="11"/>
        <v>0</v>
      </c>
      <c r="AH143" s="292">
        <f t="shared" si="11"/>
        <v>0</v>
      </c>
      <c r="AI143" s="292">
        <f t="shared" si="11"/>
        <v>0</v>
      </c>
      <c r="AJ143" s="292">
        <f t="shared" si="11"/>
        <v>0</v>
      </c>
      <c r="AK143" s="292">
        <f t="shared" si="11"/>
        <v>0</v>
      </c>
      <c r="AL143" s="293">
        <f t="shared" si="11"/>
        <v>0</v>
      </c>
      <c r="AM143" s="195" t="str">
        <f>IF(ISNUMBER(#REF!),LN(#REF!),"")</f>
        <v/>
      </c>
      <c r="AN143" s="195" t="str">
        <f>IF(ISNUMBER(#REF!),LN(#REF!),"")</f>
        <v/>
      </c>
      <c r="AO143" s="195" t="str">
        <f>IF(ISNUMBER(#REF!),LN(#REF!),"")</f>
        <v/>
      </c>
      <c r="AP143" s="195" t="str">
        <f>IF(ISNUMBER(#REF!),LN(#REF!),"")</f>
        <v/>
      </c>
      <c r="AQ143" s="195" t="str">
        <f>IF(ISNUMBER(#REF!),LN(#REF!),"")</f>
        <v/>
      </c>
      <c r="AR143" s="195" t="str">
        <f>IF(ISNUMBER(#REF!),LN(#REF!),"")</f>
        <v/>
      </c>
      <c r="AS143" s="195" t="str">
        <f>IF(ISNUMBER(#REF!),LN(#REF!),"")</f>
        <v/>
      </c>
      <c r="AT143" s="195" t="str">
        <f>IF(ISNUMBER(#REF!),LN(#REF!),"")</f>
        <v/>
      </c>
      <c r="AU143" s="195" t="str">
        <f>IF(ISNUMBER(#REF!),LN(#REF!),"")</f>
        <v/>
      </c>
      <c r="AV143" s="195" t="str">
        <f>IF(ISNUMBER(#REF!),LN(#REF!),"")</f>
        <v/>
      </c>
      <c r="AW143" s="195" t="str">
        <f>IF(ISNUMBER(#REF!),LN(#REF!),"")</f>
        <v/>
      </c>
    </row>
    <row r="144" spans="1:49" x14ac:dyDescent="0.2">
      <c r="A144" s="187" t="s">
        <v>534</v>
      </c>
      <c r="B144" s="187" t="s">
        <v>535</v>
      </c>
      <c r="C144" s="289">
        <v>2020</v>
      </c>
      <c r="D144" s="290"/>
      <c r="E144" s="294" t="s">
        <v>173</v>
      </c>
      <c r="F144" s="195">
        <v>0</v>
      </c>
      <c r="G144" s="195">
        <v>0</v>
      </c>
      <c r="H144" s="195">
        <v>0</v>
      </c>
      <c r="I144" s="195">
        <v>0</v>
      </c>
      <c r="J144" s="195">
        <v>0</v>
      </c>
      <c r="K144" s="195">
        <v>0</v>
      </c>
      <c r="L144" s="195">
        <v>0</v>
      </c>
      <c r="M144" s="195">
        <v>0</v>
      </c>
      <c r="N144" s="195">
        <v>1</v>
      </c>
      <c r="O144" s="195">
        <v>1</v>
      </c>
      <c r="P144" s="238">
        <v>7</v>
      </c>
      <c r="Q144" s="195">
        <v>0</v>
      </c>
      <c r="R144" s="195">
        <v>0</v>
      </c>
      <c r="S144" s="195">
        <v>0</v>
      </c>
      <c r="T144" s="195">
        <v>0</v>
      </c>
      <c r="U144" s="195">
        <v>13</v>
      </c>
      <c r="V144" s="195">
        <v>14</v>
      </c>
      <c r="W144" s="195">
        <v>11</v>
      </c>
      <c r="X144" s="195">
        <v>18</v>
      </c>
      <c r="Y144" s="195">
        <v>17</v>
      </c>
      <c r="Z144" s="195">
        <v>30</v>
      </c>
      <c r="AA144" s="238">
        <v>48</v>
      </c>
      <c r="AB144" s="292">
        <f t="shared" si="11"/>
        <v>0</v>
      </c>
      <c r="AC144" s="292">
        <f t="shared" si="11"/>
        <v>0</v>
      </c>
      <c r="AD144" s="292">
        <f t="shared" si="11"/>
        <v>0</v>
      </c>
      <c r="AE144" s="292">
        <f t="shared" si="11"/>
        <v>0</v>
      </c>
      <c r="AF144" s="292">
        <f t="shared" si="11"/>
        <v>0</v>
      </c>
      <c r="AG144" s="292">
        <f t="shared" si="11"/>
        <v>0</v>
      </c>
      <c r="AH144" s="292">
        <f t="shared" si="11"/>
        <v>0</v>
      </c>
      <c r="AI144" s="292">
        <f t="shared" si="11"/>
        <v>0</v>
      </c>
      <c r="AJ144" s="292">
        <f t="shared" si="11"/>
        <v>5.8823529411764705E-2</v>
      </c>
      <c r="AK144" s="292">
        <f t="shared" si="11"/>
        <v>3.3333333333333333E-2</v>
      </c>
      <c r="AL144" s="293">
        <f t="shared" si="11"/>
        <v>0.14583333333333334</v>
      </c>
      <c r="AM144" s="195" t="str">
        <f>IF(ISNUMBER(#REF!),LN(#REF!),"")</f>
        <v/>
      </c>
      <c r="AN144" s="195" t="str">
        <f>IF(ISNUMBER(#REF!),LN(#REF!),"")</f>
        <v/>
      </c>
      <c r="AO144" s="195" t="str">
        <f>IF(ISNUMBER(#REF!),LN(#REF!),"")</f>
        <v/>
      </c>
      <c r="AP144" s="195" t="str">
        <f>IF(ISNUMBER(#REF!),LN(#REF!),"")</f>
        <v/>
      </c>
      <c r="AQ144" s="195" t="str">
        <f>IF(ISNUMBER(#REF!),LN(#REF!),"")</f>
        <v/>
      </c>
      <c r="AR144" s="195" t="str">
        <f>IF(ISNUMBER(#REF!),LN(#REF!),"")</f>
        <v/>
      </c>
      <c r="AS144" s="195" t="str">
        <f>IF(ISNUMBER(#REF!),LN(#REF!),"")</f>
        <v/>
      </c>
      <c r="AT144" s="195" t="str">
        <f>IF(ISNUMBER(#REF!),LN(#REF!),"")</f>
        <v/>
      </c>
      <c r="AU144" s="195" t="str">
        <f>IF(ISNUMBER(#REF!),LN(#REF!),"")</f>
        <v/>
      </c>
      <c r="AV144" s="195" t="str">
        <f>IF(ISNUMBER(#REF!),LN(#REF!),"")</f>
        <v/>
      </c>
      <c r="AW144" s="195" t="str">
        <f>IF(ISNUMBER(#REF!),LN(#REF!),"")</f>
        <v/>
      </c>
    </row>
    <row r="145" spans="1:49" x14ac:dyDescent="0.2">
      <c r="A145" s="187" t="s">
        <v>556</v>
      </c>
      <c r="B145" s="187" t="s">
        <v>557</v>
      </c>
      <c r="C145" s="289">
        <v>2010</v>
      </c>
      <c r="D145" s="290">
        <v>2014</v>
      </c>
      <c r="E145" s="294" t="s">
        <v>173</v>
      </c>
      <c r="F145" s="195">
        <v>0</v>
      </c>
      <c r="G145" s="195">
        <v>0</v>
      </c>
      <c r="H145" s="195">
        <v>0</v>
      </c>
      <c r="I145" s="195">
        <v>0</v>
      </c>
      <c r="J145" s="195">
        <v>0</v>
      </c>
      <c r="K145" s="195">
        <v>0</v>
      </c>
      <c r="L145" s="195">
        <v>0</v>
      </c>
      <c r="M145" s="195">
        <v>0</v>
      </c>
      <c r="N145" s="195">
        <v>0</v>
      </c>
      <c r="O145" s="195">
        <v>0</v>
      </c>
      <c r="P145" s="238">
        <v>0</v>
      </c>
      <c r="Q145" s="195">
        <v>0</v>
      </c>
      <c r="R145" s="195">
        <v>0</v>
      </c>
      <c r="S145" s="195">
        <v>0</v>
      </c>
      <c r="T145" s="195">
        <v>0</v>
      </c>
      <c r="U145" s="195">
        <v>0</v>
      </c>
      <c r="V145" s="195">
        <v>0</v>
      </c>
      <c r="W145" s="195">
        <v>0</v>
      </c>
      <c r="X145" s="195">
        <v>0</v>
      </c>
      <c r="Y145" s="195">
        <v>0</v>
      </c>
      <c r="Z145" s="195">
        <v>0</v>
      </c>
      <c r="AA145" s="238">
        <v>2</v>
      </c>
      <c r="AB145" s="292">
        <f t="shared" si="11"/>
        <v>0</v>
      </c>
      <c r="AC145" s="292">
        <f t="shared" si="11"/>
        <v>0</v>
      </c>
      <c r="AD145" s="292">
        <f t="shared" si="11"/>
        <v>0</v>
      </c>
      <c r="AE145" s="292">
        <f t="shared" si="11"/>
        <v>0</v>
      </c>
      <c r="AF145" s="292">
        <f t="shared" si="11"/>
        <v>0</v>
      </c>
      <c r="AG145" s="292">
        <f t="shared" si="11"/>
        <v>0</v>
      </c>
      <c r="AH145" s="292">
        <f t="shared" si="11"/>
        <v>0</v>
      </c>
      <c r="AI145" s="292">
        <f t="shared" si="11"/>
        <v>0</v>
      </c>
      <c r="AJ145" s="292">
        <f t="shared" si="11"/>
        <v>0</v>
      </c>
      <c r="AK145" s="292">
        <f t="shared" si="11"/>
        <v>0</v>
      </c>
      <c r="AL145" s="293">
        <f t="shared" si="11"/>
        <v>0</v>
      </c>
      <c r="AM145" s="195" t="str">
        <f>IF(ISNUMBER(#REF!),LN(#REF!),"")</f>
        <v/>
      </c>
      <c r="AN145" s="195" t="str">
        <f>IF(ISNUMBER(#REF!),LN(#REF!),"")</f>
        <v/>
      </c>
      <c r="AO145" s="195" t="str">
        <f>IF(ISNUMBER(#REF!),LN(#REF!),"")</f>
        <v/>
      </c>
      <c r="AP145" s="195" t="str">
        <f>IF(ISNUMBER(#REF!),LN(#REF!),"")</f>
        <v/>
      </c>
      <c r="AQ145" s="195" t="str">
        <f>IF(ISNUMBER(#REF!),LN(#REF!),"")</f>
        <v/>
      </c>
      <c r="AR145" s="195" t="str">
        <f>IF(ISNUMBER(#REF!),LN(#REF!),"")</f>
        <v/>
      </c>
      <c r="AS145" s="195" t="str">
        <f>IF(ISNUMBER(#REF!),LN(#REF!),"")</f>
        <v/>
      </c>
      <c r="AT145" s="195" t="str">
        <f>IF(ISNUMBER(#REF!),LN(#REF!),"")</f>
        <v/>
      </c>
      <c r="AU145" s="195" t="str">
        <f>IF(ISNUMBER(#REF!),LN(#REF!),"")</f>
        <v/>
      </c>
      <c r="AV145" s="195" t="str">
        <f>IF(ISNUMBER(#REF!),LN(#REF!),"")</f>
        <v/>
      </c>
      <c r="AW145" s="195" t="str">
        <f>IF(ISNUMBER(#REF!),LN(#REF!),"")</f>
        <v/>
      </c>
    </row>
    <row r="146" spans="1:49" x14ac:dyDescent="0.2">
      <c r="A146" s="187" t="s">
        <v>290</v>
      </c>
      <c r="B146" s="187" t="s">
        <v>291</v>
      </c>
      <c r="C146" s="289">
        <v>2010</v>
      </c>
      <c r="D146" s="290">
        <v>2013</v>
      </c>
      <c r="E146" s="294" t="s">
        <v>3872</v>
      </c>
      <c r="F146" s="195">
        <v>2</v>
      </c>
      <c r="G146" s="195">
        <v>0</v>
      </c>
      <c r="H146" s="195">
        <v>2</v>
      </c>
      <c r="I146" s="195">
        <v>1</v>
      </c>
      <c r="J146" s="195">
        <v>0</v>
      </c>
      <c r="K146" s="195">
        <v>0</v>
      </c>
      <c r="L146" s="195">
        <v>0</v>
      </c>
      <c r="M146" s="195">
        <v>0</v>
      </c>
      <c r="N146" s="195">
        <v>0</v>
      </c>
      <c r="O146" s="195">
        <v>0</v>
      </c>
      <c r="P146" s="238">
        <v>0</v>
      </c>
      <c r="Q146" s="195">
        <v>38</v>
      </c>
      <c r="R146" s="195">
        <v>43</v>
      </c>
      <c r="S146" s="195">
        <v>50</v>
      </c>
      <c r="T146" s="195">
        <v>41</v>
      </c>
      <c r="U146" s="195">
        <v>4</v>
      </c>
      <c r="V146" s="195">
        <v>1</v>
      </c>
      <c r="W146" s="195">
        <v>0</v>
      </c>
      <c r="X146" s="195">
        <v>0</v>
      </c>
      <c r="Y146" s="195">
        <v>0</v>
      </c>
      <c r="Z146" s="195">
        <v>0</v>
      </c>
      <c r="AA146" s="238">
        <v>0</v>
      </c>
      <c r="AB146" s="292">
        <f t="shared" si="11"/>
        <v>5.2631578947368418E-2</v>
      </c>
      <c r="AC146" s="292">
        <f t="shared" si="11"/>
        <v>0</v>
      </c>
      <c r="AD146" s="292">
        <f t="shared" si="11"/>
        <v>0.04</v>
      </c>
      <c r="AE146" s="292">
        <f t="shared" si="11"/>
        <v>2.4390243902439025E-2</v>
      </c>
      <c r="AF146" s="292">
        <f t="shared" si="11"/>
        <v>0</v>
      </c>
      <c r="AG146" s="292">
        <f t="shared" si="11"/>
        <v>0</v>
      </c>
      <c r="AH146" s="292">
        <f t="shared" si="11"/>
        <v>0</v>
      </c>
      <c r="AI146" s="292">
        <f t="shared" si="11"/>
        <v>0</v>
      </c>
      <c r="AJ146" s="292">
        <f t="shared" si="11"/>
        <v>0</v>
      </c>
      <c r="AK146" s="292">
        <f t="shared" si="11"/>
        <v>0</v>
      </c>
      <c r="AL146" s="293">
        <f t="shared" si="11"/>
        <v>0</v>
      </c>
      <c r="AM146" s="195" t="str">
        <f>IF(ISNUMBER(#REF!),LN(#REF!),"")</f>
        <v/>
      </c>
      <c r="AN146" s="195" t="str">
        <f>IF(ISNUMBER(#REF!),LN(#REF!),"")</f>
        <v/>
      </c>
      <c r="AO146" s="195" t="str">
        <f>IF(ISNUMBER(#REF!),LN(#REF!),"")</f>
        <v/>
      </c>
      <c r="AP146" s="195" t="str">
        <f>IF(ISNUMBER(#REF!),LN(#REF!),"")</f>
        <v/>
      </c>
      <c r="AQ146" s="195" t="str">
        <f>IF(ISNUMBER(#REF!),LN(#REF!),"")</f>
        <v/>
      </c>
      <c r="AR146" s="195" t="str">
        <f>IF(ISNUMBER(#REF!),LN(#REF!),"")</f>
        <v/>
      </c>
      <c r="AS146" s="195" t="str">
        <f>IF(ISNUMBER(#REF!),LN(#REF!),"")</f>
        <v/>
      </c>
      <c r="AT146" s="195" t="str">
        <f>IF(ISNUMBER(#REF!),LN(#REF!),"")</f>
        <v/>
      </c>
      <c r="AU146" s="195" t="str">
        <f>IF(ISNUMBER(#REF!),LN(#REF!),"")</f>
        <v/>
      </c>
      <c r="AV146" s="195" t="str">
        <f>IF(ISNUMBER(#REF!),LN(#REF!),"")</f>
        <v/>
      </c>
      <c r="AW146" s="195" t="str">
        <f>IF(ISNUMBER(#REF!),LN(#REF!),"")</f>
        <v/>
      </c>
    </row>
    <row r="147" spans="1:49" x14ac:dyDescent="0.2">
      <c r="A147" s="187" t="s">
        <v>317</v>
      </c>
      <c r="B147" s="187" t="s">
        <v>318</v>
      </c>
      <c r="C147" s="289">
        <v>2010</v>
      </c>
      <c r="D147" s="290">
        <v>2013</v>
      </c>
      <c r="E147" s="294" t="s">
        <v>3872</v>
      </c>
      <c r="F147" s="195">
        <v>0</v>
      </c>
      <c r="G147" s="195">
        <v>0</v>
      </c>
      <c r="H147" s="195">
        <v>0</v>
      </c>
      <c r="I147" s="195">
        <v>0</v>
      </c>
      <c r="J147" s="195">
        <v>0</v>
      </c>
      <c r="K147" s="195">
        <v>0</v>
      </c>
      <c r="L147" s="195">
        <v>0</v>
      </c>
      <c r="M147" s="195">
        <v>0</v>
      </c>
      <c r="N147" s="195">
        <v>0</v>
      </c>
      <c r="O147" s="195">
        <v>0</v>
      </c>
      <c r="P147" s="238">
        <v>0</v>
      </c>
      <c r="Q147" s="195">
        <v>79</v>
      </c>
      <c r="R147" s="195">
        <v>16</v>
      </c>
      <c r="S147" s="195">
        <v>17</v>
      </c>
      <c r="T147" s="195">
        <v>3</v>
      </c>
      <c r="U147" s="195">
        <v>0</v>
      </c>
      <c r="V147" s="195">
        <v>0</v>
      </c>
      <c r="W147" s="195">
        <v>0</v>
      </c>
      <c r="X147" s="195">
        <v>0</v>
      </c>
      <c r="Y147" s="195">
        <v>0</v>
      </c>
      <c r="Z147" s="195">
        <v>0</v>
      </c>
      <c r="AA147" s="238">
        <v>0</v>
      </c>
      <c r="AB147" s="292">
        <f t="shared" si="11"/>
        <v>0</v>
      </c>
      <c r="AC147" s="292">
        <f t="shared" si="11"/>
        <v>0</v>
      </c>
      <c r="AD147" s="292">
        <f t="shared" si="11"/>
        <v>0</v>
      </c>
      <c r="AE147" s="292">
        <f t="shared" si="11"/>
        <v>0</v>
      </c>
      <c r="AF147" s="292">
        <f t="shared" si="11"/>
        <v>0</v>
      </c>
      <c r="AG147" s="292">
        <f t="shared" si="11"/>
        <v>0</v>
      </c>
      <c r="AH147" s="292">
        <f t="shared" si="11"/>
        <v>0</v>
      </c>
      <c r="AI147" s="292">
        <f t="shared" si="11"/>
        <v>0</v>
      </c>
      <c r="AJ147" s="292">
        <f t="shared" si="11"/>
        <v>0</v>
      </c>
      <c r="AK147" s="292">
        <f t="shared" si="11"/>
        <v>0</v>
      </c>
      <c r="AL147" s="293">
        <f t="shared" si="11"/>
        <v>0</v>
      </c>
      <c r="AM147" s="195" t="str">
        <f>IF(ISNUMBER(#REF!),LN(#REF!),"")</f>
        <v/>
      </c>
      <c r="AN147" s="195" t="str">
        <f>IF(ISNUMBER(#REF!),LN(#REF!),"")</f>
        <v/>
      </c>
      <c r="AO147" s="195" t="str">
        <f>IF(ISNUMBER(#REF!),LN(#REF!),"")</f>
        <v/>
      </c>
      <c r="AP147" s="195" t="str">
        <f>IF(ISNUMBER(#REF!),LN(#REF!),"")</f>
        <v/>
      </c>
      <c r="AQ147" s="195" t="str">
        <f>IF(ISNUMBER(#REF!),LN(#REF!),"")</f>
        <v/>
      </c>
      <c r="AR147" s="195" t="str">
        <f>IF(ISNUMBER(#REF!),LN(#REF!),"")</f>
        <v/>
      </c>
      <c r="AS147" s="195" t="str">
        <f>IF(ISNUMBER(#REF!),LN(#REF!),"")</f>
        <v/>
      </c>
      <c r="AT147" s="195" t="str">
        <f>IF(ISNUMBER(#REF!),LN(#REF!),"")</f>
        <v/>
      </c>
      <c r="AU147" s="195" t="str">
        <f>IF(ISNUMBER(#REF!),LN(#REF!),"")</f>
        <v/>
      </c>
      <c r="AV147" s="195" t="str">
        <f>IF(ISNUMBER(#REF!),LN(#REF!),"")</f>
        <v/>
      </c>
      <c r="AW147" s="195" t="str">
        <f>IF(ISNUMBER(#REF!),LN(#REF!),"")</f>
        <v/>
      </c>
    </row>
    <row r="148" spans="1:49" x14ac:dyDescent="0.2">
      <c r="A148" s="187" t="s">
        <v>297</v>
      </c>
      <c r="B148" s="187" t="s">
        <v>298</v>
      </c>
      <c r="C148" s="289">
        <v>2010</v>
      </c>
      <c r="D148" s="290">
        <v>2013</v>
      </c>
      <c r="E148" s="294" t="s">
        <v>3872</v>
      </c>
      <c r="F148" s="195">
        <v>0</v>
      </c>
      <c r="G148" s="195">
        <v>0</v>
      </c>
      <c r="H148" s="195">
        <v>1</v>
      </c>
      <c r="I148" s="195">
        <v>0</v>
      </c>
      <c r="J148" s="195">
        <v>0</v>
      </c>
      <c r="K148" s="195">
        <v>0</v>
      </c>
      <c r="L148" s="195">
        <v>0</v>
      </c>
      <c r="M148" s="195">
        <v>0</v>
      </c>
      <c r="N148" s="195">
        <v>0</v>
      </c>
      <c r="O148" s="195">
        <v>0</v>
      </c>
      <c r="P148" s="238">
        <v>0</v>
      </c>
      <c r="Q148" s="195">
        <v>15</v>
      </c>
      <c r="R148" s="195">
        <v>10</v>
      </c>
      <c r="S148" s="195">
        <v>4</v>
      </c>
      <c r="T148" s="195">
        <v>5</v>
      </c>
      <c r="U148" s="195">
        <v>0</v>
      </c>
      <c r="V148" s="195">
        <v>0</v>
      </c>
      <c r="W148" s="195">
        <v>0</v>
      </c>
      <c r="X148" s="195">
        <v>0</v>
      </c>
      <c r="Y148" s="195">
        <v>0</v>
      </c>
      <c r="Z148" s="195">
        <v>0</v>
      </c>
      <c r="AA148" s="238">
        <v>0</v>
      </c>
      <c r="AB148" s="292">
        <f t="shared" si="11"/>
        <v>0</v>
      </c>
      <c r="AC148" s="292">
        <f t="shared" si="11"/>
        <v>0</v>
      </c>
      <c r="AD148" s="292">
        <f t="shared" si="11"/>
        <v>0.25</v>
      </c>
      <c r="AE148" s="292">
        <f t="shared" si="11"/>
        <v>0</v>
      </c>
      <c r="AF148" s="292">
        <f t="shared" si="11"/>
        <v>0</v>
      </c>
      <c r="AG148" s="292">
        <f t="shared" si="11"/>
        <v>0</v>
      </c>
      <c r="AH148" s="292">
        <f t="shared" si="11"/>
        <v>0</v>
      </c>
      <c r="AI148" s="292">
        <f t="shared" si="11"/>
        <v>0</v>
      </c>
      <c r="AJ148" s="292">
        <f t="shared" si="11"/>
        <v>0</v>
      </c>
      <c r="AK148" s="292">
        <f t="shared" si="11"/>
        <v>0</v>
      </c>
      <c r="AL148" s="293">
        <f t="shared" si="11"/>
        <v>0</v>
      </c>
      <c r="AM148" s="195" t="str">
        <f>IF(ISNUMBER(#REF!),LN(#REF!),"")</f>
        <v/>
      </c>
      <c r="AN148" s="195" t="str">
        <f>IF(ISNUMBER(#REF!),LN(#REF!),"")</f>
        <v/>
      </c>
      <c r="AO148" s="195" t="str">
        <f>IF(ISNUMBER(#REF!),LN(#REF!),"")</f>
        <v/>
      </c>
      <c r="AP148" s="195" t="str">
        <f>IF(ISNUMBER(#REF!),LN(#REF!),"")</f>
        <v/>
      </c>
      <c r="AQ148" s="195" t="str">
        <f>IF(ISNUMBER(#REF!),LN(#REF!),"")</f>
        <v/>
      </c>
      <c r="AR148" s="195" t="str">
        <f>IF(ISNUMBER(#REF!),LN(#REF!),"")</f>
        <v/>
      </c>
      <c r="AS148" s="195" t="str">
        <f>IF(ISNUMBER(#REF!),LN(#REF!),"")</f>
        <v/>
      </c>
      <c r="AT148" s="195" t="str">
        <f>IF(ISNUMBER(#REF!),LN(#REF!),"")</f>
        <v/>
      </c>
      <c r="AU148" s="195" t="str">
        <f>IF(ISNUMBER(#REF!),LN(#REF!),"")</f>
        <v/>
      </c>
      <c r="AV148" s="195" t="str">
        <f>IF(ISNUMBER(#REF!),LN(#REF!),"")</f>
        <v/>
      </c>
      <c r="AW148" s="195" t="str">
        <f>IF(ISNUMBER(#REF!),LN(#REF!),"")</f>
        <v/>
      </c>
    </row>
    <row r="149" spans="1:49" x14ac:dyDescent="0.2">
      <c r="A149" s="187" t="s">
        <v>335</v>
      </c>
      <c r="B149" s="187" t="s">
        <v>336</v>
      </c>
      <c r="C149" s="290"/>
      <c r="D149" s="290"/>
      <c r="E149" s="294" t="s">
        <v>173</v>
      </c>
      <c r="F149" s="195">
        <v>2</v>
      </c>
      <c r="G149" s="195">
        <v>1</v>
      </c>
      <c r="H149" s="195">
        <v>5</v>
      </c>
      <c r="I149" s="195">
        <v>1</v>
      </c>
      <c r="J149" s="195">
        <v>0</v>
      </c>
      <c r="K149" s="195">
        <v>0</v>
      </c>
      <c r="L149" s="195">
        <v>0</v>
      </c>
      <c r="M149" s="195">
        <v>0</v>
      </c>
      <c r="N149" s="195">
        <v>0</v>
      </c>
      <c r="O149" s="195">
        <v>0</v>
      </c>
      <c r="P149" s="263">
        <v>0</v>
      </c>
      <c r="Q149" s="195">
        <v>140</v>
      </c>
      <c r="R149" s="195">
        <v>104</v>
      </c>
      <c r="S149" s="195">
        <v>89</v>
      </c>
      <c r="T149" s="195">
        <v>25</v>
      </c>
      <c r="U149" s="195">
        <v>12</v>
      </c>
      <c r="V149" s="195">
        <v>4</v>
      </c>
      <c r="W149" s="195">
        <v>0</v>
      </c>
      <c r="X149" s="195">
        <v>0</v>
      </c>
      <c r="Y149" s="195">
        <v>0</v>
      </c>
      <c r="Z149" s="195">
        <v>0</v>
      </c>
      <c r="AA149" s="238">
        <v>0</v>
      </c>
      <c r="AB149" s="292">
        <f t="shared" si="11"/>
        <v>1.4285714285714285E-2</v>
      </c>
      <c r="AC149" s="292">
        <f t="shared" si="11"/>
        <v>9.6153846153846159E-3</v>
      </c>
      <c r="AD149" s="292">
        <f t="shared" si="11"/>
        <v>5.6179775280898875E-2</v>
      </c>
      <c r="AE149" s="292">
        <f t="shared" si="11"/>
        <v>0.04</v>
      </c>
      <c r="AF149" s="292">
        <f t="shared" si="11"/>
        <v>0</v>
      </c>
      <c r="AG149" s="292">
        <f t="shared" si="11"/>
        <v>0</v>
      </c>
      <c r="AH149" s="292">
        <f t="shared" si="11"/>
        <v>0</v>
      </c>
      <c r="AI149" s="292">
        <f t="shared" si="11"/>
        <v>0</v>
      </c>
      <c r="AJ149" s="292">
        <f t="shared" si="11"/>
        <v>0</v>
      </c>
      <c r="AK149" s="292">
        <f t="shared" si="11"/>
        <v>0</v>
      </c>
      <c r="AL149" s="293">
        <f t="shared" si="11"/>
        <v>0</v>
      </c>
      <c r="AM149" s="195" t="str">
        <f>IF(ISNUMBER(#REF!),LN(#REF!),"")</f>
        <v/>
      </c>
      <c r="AN149" s="195" t="str">
        <f>IF(ISNUMBER(#REF!),LN(#REF!),"")</f>
        <v/>
      </c>
      <c r="AO149" s="195" t="str">
        <f>IF(ISNUMBER(#REF!),LN(#REF!),"")</f>
        <v/>
      </c>
      <c r="AP149" s="195" t="str">
        <f>IF(ISNUMBER(#REF!),LN(#REF!),"")</f>
        <v/>
      </c>
      <c r="AQ149" s="195" t="str">
        <f>IF(ISNUMBER(#REF!),LN(#REF!),"")</f>
        <v/>
      </c>
      <c r="AR149" s="195" t="str">
        <f>IF(ISNUMBER(#REF!),LN(#REF!),"")</f>
        <v/>
      </c>
      <c r="AS149" s="195" t="str">
        <f>IF(ISNUMBER(#REF!),LN(#REF!),"")</f>
        <v/>
      </c>
      <c r="AT149" s="195" t="str">
        <f>IF(ISNUMBER(#REF!),LN(#REF!),"")</f>
        <v/>
      </c>
      <c r="AU149" s="195" t="str">
        <f>IF(ISNUMBER(#REF!),LN(#REF!),"")</f>
        <v/>
      </c>
      <c r="AV149" s="195" t="str">
        <f>IF(ISNUMBER(#REF!),LN(#REF!),"")</f>
        <v/>
      </c>
      <c r="AW149" s="195" t="str">
        <f>IF(ISNUMBER(#REF!),LN(#REF!),"")</f>
        <v/>
      </c>
    </row>
    <row r="150" spans="1:49" x14ac:dyDescent="0.2">
      <c r="A150" s="187" t="s">
        <v>246</v>
      </c>
      <c r="B150" s="187" t="s">
        <v>247</v>
      </c>
      <c r="C150" s="290"/>
      <c r="D150" s="290"/>
      <c r="E150" s="294" t="s">
        <v>248</v>
      </c>
      <c r="F150" s="195">
        <v>0</v>
      </c>
      <c r="G150" s="195">
        <v>1</v>
      </c>
      <c r="H150" s="195">
        <v>2</v>
      </c>
      <c r="I150" s="195">
        <v>0</v>
      </c>
      <c r="J150" s="195">
        <v>0</v>
      </c>
      <c r="K150" s="195">
        <v>0</v>
      </c>
      <c r="L150" s="195">
        <v>2</v>
      </c>
      <c r="M150" s="195">
        <v>0</v>
      </c>
      <c r="N150" s="195">
        <v>3</v>
      </c>
      <c r="O150" s="195">
        <v>3</v>
      </c>
      <c r="P150" s="238">
        <v>1</v>
      </c>
      <c r="Q150" s="195">
        <v>67</v>
      </c>
      <c r="R150" s="195">
        <v>33</v>
      </c>
      <c r="S150" s="195">
        <v>53</v>
      </c>
      <c r="T150" s="195">
        <v>55</v>
      </c>
      <c r="U150" s="195">
        <v>46</v>
      </c>
      <c r="V150" s="195">
        <v>46</v>
      </c>
      <c r="W150" s="195">
        <v>65</v>
      </c>
      <c r="X150" s="195">
        <v>61</v>
      </c>
      <c r="Y150" s="195">
        <v>55</v>
      </c>
      <c r="Z150" s="195">
        <v>71</v>
      </c>
      <c r="AA150" s="238">
        <v>71</v>
      </c>
      <c r="AB150" s="292">
        <f t="shared" si="11"/>
        <v>0</v>
      </c>
      <c r="AC150" s="292">
        <f t="shared" si="11"/>
        <v>3.0303030303030304E-2</v>
      </c>
      <c r="AD150" s="292">
        <f t="shared" si="11"/>
        <v>3.7735849056603772E-2</v>
      </c>
      <c r="AE150" s="292">
        <f t="shared" si="11"/>
        <v>0</v>
      </c>
      <c r="AF150" s="292">
        <f t="shared" si="11"/>
        <v>0</v>
      </c>
      <c r="AG150" s="292">
        <f t="shared" si="11"/>
        <v>0</v>
      </c>
      <c r="AH150" s="292">
        <f t="shared" si="11"/>
        <v>3.0769230769230771E-2</v>
      </c>
      <c r="AI150" s="292">
        <f t="shared" si="11"/>
        <v>0</v>
      </c>
      <c r="AJ150" s="292">
        <f t="shared" si="11"/>
        <v>5.4545454545454543E-2</v>
      </c>
      <c r="AK150" s="292">
        <f t="shared" si="11"/>
        <v>4.2253521126760563E-2</v>
      </c>
      <c r="AL150" s="293">
        <f t="shared" si="11"/>
        <v>1.4084507042253521E-2</v>
      </c>
      <c r="AM150" s="195" t="str">
        <f>IF(ISNUMBER(#REF!),LN(#REF!),"")</f>
        <v/>
      </c>
      <c r="AN150" s="195" t="str">
        <f>IF(ISNUMBER(#REF!),LN(#REF!),"")</f>
        <v/>
      </c>
      <c r="AO150" s="195" t="str">
        <f>IF(ISNUMBER(#REF!),LN(#REF!),"")</f>
        <v/>
      </c>
      <c r="AP150" s="195" t="str">
        <f>IF(ISNUMBER(#REF!),LN(#REF!),"")</f>
        <v/>
      </c>
      <c r="AQ150" s="195" t="str">
        <f>IF(ISNUMBER(#REF!),LN(#REF!),"")</f>
        <v/>
      </c>
      <c r="AR150" s="195" t="str">
        <f>IF(ISNUMBER(#REF!),LN(#REF!),"")</f>
        <v/>
      </c>
      <c r="AS150" s="195" t="str">
        <f>IF(ISNUMBER(#REF!),LN(#REF!),"")</f>
        <v/>
      </c>
      <c r="AT150" s="195" t="str">
        <f>IF(ISNUMBER(#REF!),LN(#REF!),"")</f>
        <v/>
      </c>
      <c r="AU150" s="195" t="str">
        <f>IF(ISNUMBER(#REF!),LN(#REF!),"")</f>
        <v/>
      </c>
      <c r="AV150" s="195" t="str">
        <f>IF(ISNUMBER(#REF!),LN(#REF!),"")</f>
        <v/>
      </c>
      <c r="AW150" s="195" t="str">
        <f>IF(ISNUMBER(#REF!),LN(#REF!),"")</f>
        <v/>
      </c>
    </row>
    <row r="151" spans="1:49" x14ac:dyDescent="0.2">
      <c r="A151" s="187" t="s">
        <v>255</v>
      </c>
      <c r="B151" s="187" t="s">
        <v>256</v>
      </c>
      <c r="C151" s="290"/>
      <c r="D151" s="290"/>
      <c r="E151" s="294" t="s">
        <v>248</v>
      </c>
      <c r="F151" s="195">
        <v>0</v>
      </c>
      <c r="G151" s="195">
        <v>0</v>
      </c>
      <c r="H151" s="195">
        <v>0</v>
      </c>
      <c r="I151" s="195">
        <v>1</v>
      </c>
      <c r="J151" s="195">
        <v>0</v>
      </c>
      <c r="K151" s="195">
        <v>0</v>
      </c>
      <c r="L151" s="195">
        <v>0</v>
      </c>
      <c r="M151" s="195">
        <v>0</v>
      </c>
      <c r="N151" s="195">
        <v>0</v>
      </c>
      <c r="O151" s="195">
        <v>0</v>
      </c>
      <c r="P151" s="238">
        <v>1</v>
      </c>
      <c r="Q151" s="195">
        <v>30</v>
      </c>
      <c r="R151" s="195">
        <v>24</v>
      </c>
      <c r="S151" s="195">
        <v>35</v>
      </c>
      <c r="T151" s="195">
        <v>27</v>
      </c>
      <c r="U151" s="195">
        <v>53</v>
      </c>
      <c r="V151" s="195">
        <v>59</v>
      </c>
      <c r="W151" s="195">
        <v>57</v>
      </c>
      <c r="X151" s="195">
        <v>32</v>
      </c>
      <c r="Y151" s="195">
        <v>33</v>
      </c>
      <c r="Z151" s="195">
        <v>34</v>
      </c>
      <c r="AA151" s="238">
        <v>45</v>
      </c>
      <c r="AB151" s="292">
        <f t="shared" si="11"/>
        <v>0</v>
      </c>
      <c r="AC151" s="292">
        <f t="shared" si="11"/>
        <v>0</v>
      </c>
      <c r="AD151" s="292">
        <f t="shared" si="11"/>
        <v>0</v>
      </c>
      <c r="AE151" s="292">
        <f t="shared" si="11"/>
        <v>3.7037037037037035E-2</v>
      </c>
      <c r="AF151" s="292">
        <f t="shared" si="11"/>
        <v>0</v>
      </c>
      <c r="AG151" s="292">
        <f t="shared" si="11"/>
        <v>0</v>
      </c>
      <c r="AH151" s="292">
        <f t="shared" si="11"/>
        <v>0</v>
      </c>
      <c r="AI151" s="292">
        <f t="shared" si="11"/>
        <v>0</v>
      </c>
      <c r="AJ151" s="292">
        <f t="shared" si="11"/>
        <v>0</v>
      </c>
      <c r="AK151" s="292">
        <f t="shared" si="11"/>
        <v>0</v>
      </c>
      <c r="AL151" s="293">
        <f t="shared" si="11"/>
        <v>2.2222222222222223E-2</v>
      </c>
      <c r="AM151" s="195" t="str">
        <f>IF(ISNUMBER(#REF!),LN(#REF!),"")</f>
        <v/>
      </c>
      <c r="AN151" s="195" t="str">
        <f>IF(ISNUMBER(#REF!),LN(#REF!),"")</f>
        <v/>
      </c>
      <c r="AO151" s="195" t="str">
        <f>IF(ISNUMBER(#REF!),LN(#REF!),"")</f>
        <v/>
      </c>
      <c r="AP151" s="195" t="str">
        <f>IF(ISNUMBER(#REF!),LN(#REF!),"")</f>
        <v/>
      </c>
      <c r="AQ151" s="195" t="str">
        <f>IF(ISNUMBER(#REF!),LN(#REF!),"")</f>
        <v/>
      </c>
      <c r="AR151" s="195" t="str">
        <f>IF(ISNUMBER(#REF!),LN(#REF!),"")</f>
        <v/>
      </c>
      <c r="AS151" s="195" t="str">
        <f>IF(ISNUMBER(#REF!),LN(#REF!),"")</f>
        <v/>
      </c>
      <c r="AT151" s="195" t="str">
        <f>IF(ISNUMBER(#REF!),LN(#REF!),"")</f>
        <v/>
      </c>
      <c r="AU151" s="195" t="str">
        <f>IF(ISNUMBER(#REF!),LN(#REF!),"")</f>
        <v/>
      </c>
      <c r="AV151" s="195" t="str">
        <f>IF(ISNUMBER(#REF!),LN(#REF!),"")</f>
        <v/>
      </c>
      <c r="AW151" s="195" t="str">
        <f>IF(ISNUMBER(#REF!),LN(#REF!),"")</f>
        <v/>
      </c>
    </row>
    <row r="152" spans="1:49" x14ac:dyDescent="0.2">
      <c r="A152" s="187" t="s">
        <v>263</v>
      </c>
      <c r="B152" s="187" t="s">
        <v>4009</v>
      </c>
      <c r="C152" s="290"/>
      <c r="D152" s="290"/>
      <c r="E152" s="294" t="s">
        <v>248</v>
      </c>
      <c r="F152" s="195">
        <v>0</v>
      </c>
      <c r="G152" s="195">
        <v>1</v>
      </c>
      <c r="H152" s="195">
        <v>2</v>
      </c>
      <c r="I152" s="195">
        <v>0</v>
      </c>
      <c r="J152" s="195">
        <v>1</v>
      </c>
      <c r="K152" s="195">
        <v>2</v>
      </c>
      <c r="L152" s="195">
        <v>0</v>
      </c>
      <c r="M152" s="195">
        <v>5</v>
      </c>
      <c r="N152" s="195">
        <v>0</v>
      </c>
      <c r="O152" s="195">
        <v>2</v>
      </c>
      <c r="P152" s="238">
        <v>0</v>
      </c>
      <c r="Q152" s="195">
        <v>41</v>
      </c>
      <c r="R152" s="195">
        <v>8</v>
      </c>
      <c r="S152" s="195">
        <v>59</v>
      </c>
      <c r="T152" s="195">
        <v>52</v>
      </c>
      <c r="U152" s="195">
        <v>24</v>
      </c>
      <c r="V152" s="195">
        <v>13</v>
      </c>
      <c r="W152" s="195">
        <v>14</v>
      </c>
      <c r="X152" s="195">
        <v>33</v>
      </c>
      <c r="Y152" s="195">
        <v>60</v>
      </c>
      <c r="Z152" s="195">
        <v>27</v>
      </c>
      <c r="AA152" s="238">
        <v>19</v>
      </c>
      <c r="AB152" s="292">
        <f t="shared" si="11"/>
        <v>0</v>
      </c>
      <c r="AC152" s="292">
        <f t="shared" si="11"/>
        <v>0.125</v>
      </c>
      <c r="AD152" s="292">
        <f t="shared" si="11"/>
        <v>3.3898305084745763E-2</v>
      </c>
      <c r="AE152" s="292">
        <f t="shared" si="11"/>
        <v>0</v>
      </c>
      <c r="AF152" s="292">
        <f t="shared" si="11"/>
        <v>4.1666666666666664E-2</v>
      </c>
      <c r="AG152" s="292">
        <f t="shared" si="11"/>
        <v>0.15384615384615385</v>
      </c>
      <c r="AH152" s="292">
        <f t="shared" si="11"/>
        <v>0</v>
      </c>
      <c r="AI152" s="292">
        <f t="shared" si="11"/>
        <v>0.15151515151515152</v>
      </c>
      <c r="AJ152" s="292">
        <f t="shared" si="11"/>
        <v>0</v>
      </c>
      <c r="AK152" s="292">
        <f t="shared" si="11"/>
        <v>7.407407407407407E-2</v>
      </c>
      <c r="AL152" s="293">
        <f t="shared" si="11"/>
        <v>0</v>
      </c>
      <c r="AM152" s="195" t="str">
        <f>IF(ISNUMBER(#REF!),LN(#REF!),"")</f>
        <v/>
      </c>
      <c r="AN152" s="195" t="str">
        <f>IF(ISNUMBER(#REF!),LN(#REF!),"")</f>
        <v/>
      </c>
      <c r="AO152" s="195" t="str">
        <f>IF(ISNUMBER(#REF!),LN(#REF!),"")</f>
        <v/>
      </c>
      <c r="AP152" s="195" t="str">
        <f>IF(ISNUMBER(#REF!),LN(#REF!),"")</f>
        <v/>
      </c>
      <c r="AQ152" s="195" t="str">
        <f>IF(ISNUMBER(#REF!),LN(#REF!),"")</f>
        <v/>
      </c>
      <c r="AR152" s="195" t="str">
        <f>IF(ISNUMBER(#REF!),LN(#REF!),"")</f>
        <v/>
      </c>
      <c r="AS152" s="195" t="str">
        <f>IF(ISNUMBER(#REF!),LN(#REF!),"")</f>
        <v/>
      </c>
      <c r="AT152" s="195" t="str">
        <f>IF(ISNUMBER(#REF!),LN(#REF!),"")</f>
        <v/>
      </c>
      <c r="AU152" s="195" t="str">
        <f>IF(ISNUMBER(#REF!),LN(#REF!),"")</f>
        <v/>
      </c>
      <c r="AV152" s="195" t="str">
        <f>IF(ISNUMBER(#REF!),LN(#REF!),"")</f>
        <v/>
      </c>
      <c r="AW152" s="195" t="str">
        <f>IF(ISNUMBER(#REF!),LN(#REF!),"")</f>
        <v/>
      </c>
    </row>
    <row r="153" spans="1:49" x14ac:dyDescent="0.2">
      <c r="A153" s="187" t="s">
        <v>271</v>
      </c>
      <c r="B153" s="187" t="s">
        <v>272</v>
      </c>
      <c r="C153" s="290"/>
      <c r="D153" s="290"/>
      <c r="E153" s="294" t="s">
        <v>248</v>
      </c>
      <c r="F153" s="195">
        <v>0</v>
      </c>
      <c r="G153" s="195">
        <v>0</v>
      </c>
      <c r="H153" s="195">
        <v>1</v>
      </c>
      <c r="I153" s="195">
        <v>0</v>
      </c>
      <c r="J153" s="195">
        <v>0</v>
      </c>
      <c r="K153" s="195">
        <v>0</v>
      </c>
      <c r="L153" s="195">
        <v>0</v>
      </c>
      <c r="M153" s="195">
        <v>0</v>
      </c>
      <c r="N153" s="195">
        <v>0</v>
      </c>
      <c r="O153" s="195">
        <v>0</v>
      </c>
      <c r="P153" s="238">
        <v>0</v>
      </c>
      <c r="Q153" s="195">
        <v>15</v>
      </c>
      <c r="R153" s="195">
        <v>5</v>
      </c>
      <c r="S153" s="195">
        <v>7</v>
      </c>
      <c r="T153" s="195">
        <v>6</v>
      </c>
      <c r="U153" s="195">
        <v>8</v>
      </c>
      <c r="V153" s="195">
        <v>26</v>
      </c>
      <c r="W153" s="195">
        <v>11</v>
      </c>
      <c r="X153" s="195">
        <v>17</v>
      </c>
      <c r="Y153" s="195">
        <v>18</v>
      </c>
      <c r="Z153" s="195">
        <v>18</v>
      </c>
      <c r="AA153" s="238">
        <v>22</v>
      </c>
      <c r="AB153" s="292">
        <f t="shared" si="11"/>
        <v>0</v>
      </c>
      <c r="AC153" s="292">
        <f t="shared" si="11"/>
        <v>0</v>
      </c>
      <c r="AD153" s="292">
        <f t="shared" si="11"/>
        <v>0.14285714285714285</v>
      </c>
      <c r="AE153" s="292">
        <f t="shared" si="11"/>
        <v>0</v>
      </c>
      <c r="AF153" s="292">
        <f t="shared" si="11"/>
        <v>0</v>
      </c>
      <c r="AG153" s="292">
        <f t="shared" si="11"/>
        <v>0</v>
      </c>
      <c r="AH153" s="292">
        <f t="shared" si="11"/>
        <v>0</v>
      </c>
      <c r="AI153" s="292">
        <f t="shared" si="11"/>
        <v>0</v>
      </c>
      <c r="AJ153" s="292">
        <f t="shared" si="11"/>
        <v>0</v>
      </c>
      <c r="AK153" s="292">
        <f t="shared" si="11"/>
        <v>0</v>
      </c>
      <c r="AL153" s="293">
        <f t="shared" si="11"/>
        <v>0</v>
      </c>
      <c r="AM153" s="195" t="str">
        <f>IF(ISNUMBER(#REF!),LN(#REF!),"")</f>
        <v/>
      </c>
      <c r="AN153" s="195" t="str">
        <f>IF(ISNUMBER(#REF!),LN(#REF!),"")</f>
        <v/>
      </c>
      <c r="AO153" s="195" t="str">
        <f>IF(ISNUMBER(#REF!),LN(#REF!),"")</f>
        <v/>
      </c>
      <c r="AP153" s="195" t="str">
        <f>IF(ISNUMBER(#REF!),LN(#REF!),"")</f>
        <v/>
      </c>
      <c r="AQ153" s="195" t="str">
        <f>IF(ISNUMBER(#REF!),LN(#REF!),"")</f>
        <v/>
      </c>
      <c r="AR153" s="195" t="str">
        <f>IF(ISNUMBER(#REF!),LN(#REF!),"")</f>
        <v/>
      </c>
      <c r="AS153" s="195" t="str">
        <f>IF(ISNUMBER(#REF!),LN(#REF!),"")</f>
        <v/>
      </c>
      <c r="AT153" s="195" t="str">
        <f>IF(ISNUMBER(#REF!),LN(#REF!),"")</f>
        <v/>
      </c>
      <c r="AU153" s="195" t="str">
        <f>IF(ISNUMBER(#REF!),LN(#REF!),"")</f>
        <v/>
      </c>
      <c r="AV153" s="195" t="str">
        <f>IF(ISNUMBER(#REF!),LN(#REF!),"")</f>
        <v/>
      </c>
      <c r="AW153" s="195" t="str">
        <f>IF(ISNUMBER(#REF!),LN(#REF!),"")</f>
        <v/>
      </c>
    </row>
    <row r="154" spans="1:49" x14ac:dyDescent="0.2">
      <c r="A154" s="187" t="s">
        <v>261</v>
      </c>
      <c r="B154" s="187" t="s">
        <v>4010</v>
      </c>
      <c r="C154" s="290"/>
      <c r="D154" s="290"/>
      <c r="E154" s="294" t="s">
        <v>248</v>
      </c>
      <c r="F154" s="195">
        <v>1</v>
      </c>
      <c r="G154" s="195">
        <v>0</v>
      </c>
      <c r="H154" s="195">
        <v>0</v>
      </c>
      <c r="I154" s="195">
        <v>0</v>
      </c>
      <c r="J154" s="195">
        <v>0</v>
      </c>
      <c r="K154" s="195">
        <v>2</v>
      </c>
      <c r="L154" s="195">
        <v>1</v>
      </c>
      <c r="M154" s="195">
        <v>0</v>
      </c>
      <c r="N154" s="195">
        <v>0</v>
      </c>
      <c r="O154" s="195">
        <v>1</v>
      </c>
      <c r="P154" s="238">
        <v>6</v>
      </c>
      <c r="Q154" s="195">
        <v>30</v>
      </c>
      <c r="R154" s="195">
        <v>11</v>
      </c>
      <c r="S154" s="195">
        <v>15</v>
      </c>
      <c r="T154" s="195">
        <v>14</v>
      </c>
      <c r="U154" s="195">
        <v>18</v>
      </c>
      <c r="V154" s="195">
        <v>9</v>
      </c>
      <c r="W154" s="195">
        <v>8</v>
      </c>
      <c r="X154" s="195">
        <v>34</v>
      </c>
      <c r="Y154" s="195">
        <v>28</v>
      </c>
      <c r="Z154" s="195">
        <v>14</v>
      </c>
      <c r="AA154" s="238">
        <v>27</v>
      </c>
      <c r="AB154" s="292">
        <f t="shared" si="11"/>
        <v>3.3333333333333333E-2</v>
      </c>
      <c r="AC154" s="292">
        <f t="shared" si="11"/>
        <v>0</v>
      </c>
      <c r="AD154" s="292">
        <f t="shared" si="11"/>
        <v>0</v>
      </c>
      <c r="AE154" s="292">
        <f t="shared" si="11"/>
        <v>0</v>
      </c>
      <c r="AF154" s="292">
        <f t="shared" si="11"/>
        <v>0</v>
      </c>
      <c r="AG154" s="292">
        <f t="shared" si="11"/>
        <v>0.22222222222222221</v>
      </c>
      <c r="AH154" s="292">
        <f t="shared" si="11"/>
        <v>0.125</v>
      </c>
      <c r="AI154" s="292">
        <f t="shared" si="11"/>
        <v>0</v>
      </c>
      <c r="AJ154" s="292">
        <f t="shared" si="11"/>
        <v>0</v>
      </c>
      <c r="AK154" s="292">
        <f t="shared" si="11"/>
        <v>7.1428571428571425E-2</v>
      </c>
      <c r="AL154" s="293">
        <f t="shared" si="11"/>
        <v>0.22222222222222221</v>
      </c>
      <c r="AM154" s="195" t="str">
        <f>IF(ISNUMBER(#REF!),LN(#REF!),"")</f>
        <v/>
      </c>
      <c r="AN154" s="195" t="str">
        <f>IF(ISNUMBER(#REF!),LN(#REF!),"")</f>
        <v/>
      </c>
      <c r="AO154" s="195" t="str">
        <f>IF(ISNUMBER(#REF!),LN(#REF!),"")</f>
        <v/>
      </c>
      <c r="AP154" s="195" t="str">
        <f>IF(ISNUMBER(#REF!),LN(#REF!),"")</f>
        <v/>
      </c>
      <c r="AQ154" s="195" t="str">
        <f>IF(ISNUMBER(#REF!),LN(#REF!),"")</f>
        <v/>
      </c>
      <c r="AR154" s="195" t="str">
        <f>IF(ISNUMBER(#REF!),LN(#REF!),"")</f>
        <v/>
      </c>
      <c r="AS154" s="195" t="str">
        <f>IF(ISNUMBER(#REF!),LN(#REF!),"")</f>
        <v/>
      </c>
      <c r="AT154" s="195" t="str">
        <f>IF(ISNUMBER(#REF!),LN(#REF!),"")</f>
        <v/>
      </c>
      <c r="AU154" s="195" t="str">
        <f>IF(ISNUMBER(#REF!),LN(#REF!),"")</f>
        <v/>
      </c>
      <c r="AV154" s="195" t="str">
        <f>IF(ISNUMBER(#REF!),LN(#REF!),"")</f>
        <v/>
      </c>
      <c r="AW154" s="195" t="str">
        <f>IF(ISNUMBER(#REF!),LN(#REF!),"")</f>
        <v/>
      </c>
    </row>
    <row r="155" spans="1:49" x14ac:dyDescent="0.2">
      <c r="A155" s="187" t="s">
        <v>253</v>
      </c>
      <c r="B155" s="187" t="s">
        <v>4011</v>
      </c>
      <c r="C155" s="290"/>
      <c r="D155" s="290"/>
      <c r="E155" s="294" t="s">
        <v>248</v>
      </c>
      <c r="F155" s="195">
        <v>2</v>
      </c>
      <c r="G155" s="195">
        <v>1</v>
      </c>
      <c r="H155" s="195">
        <v>3</v>
      </c>
      <c r="I155" s="195">
        <v>4</v>
      </c>
      <c r="J155" s="195">
        <v>4</v>
      </c>
      <c r="K155" s="195">
        <v>3</v>
      </c>
      <c r="L155" s="195">
        <v>3</v>
      </c>
      <c r="M155" s="195">
        <v>3</v>
      </c>
      <c r="N155" s="195">
        <v>3</v>
      </c>
      <c r="O155" s="195">
        <v>2</v>
      </c>
      <c r="P155" s="238">
        <v>2</v>
      </c>
      <c r="Q155" s="195">
        <v>29</v>
      </c>
      <c r="R155" s="195">
        <v>45</v>
      </c>
      <c r="S155" s="195">
        <v>58</v>
      </c>
      <c r="T155" s="195">
        <v>40</v>
      </c>
      <c r="U155" s="195">
        <v>45</v>
      </c>
      <c r="V155" s="195">
        <v>64</v>
      </c>
      <c r="W155" s="195">
        <v>39</v>
      </c>
      <c r="X155" s="195">
        <v>52</v>
      </c>
      <c r="Y155" s="195">
        <v>71</v>
      </c>
      <c r="Z155" s="195">
        <v>44</v>
      </c>
      <c r="AA155" s="238">
        <v>34</v>
      </c>
      <c r="AB155" s="292">
        <f t="shared" ref="AB155:AL170" si="12">IF(Q155,F155/Q155,0)</f>
        <v>6.8965517241379309E-2</v>
      </c>
      <c r="AC155" s="292">
        <f t="shared" si="12"/>
        <v>2.2222222222222223E-2</v>
      </c>
      <c r="AD155" s="292">
        <f t="shared" si="12"/>
        <v>5.1724137931034482E-2</v>
      </c>
      <c r="AE155" s="292">
        <f t="shared" si="12"/>
        <v>0.1</v>
      </c>
      <c r="AF155" s="292">
        <f t="shared" si="12"/>
        <v>8.8888888888888892E-2</v>
      </c>
      <c r="AG155" s="292">
        <f t="shared" si="12"/>
        <v>4.6875E-2</v>
      </c>
      <c r="AH155" s="292">
        <f t="shared" si="12"/>
        <v>7.6923076923076927E-2</v>
      </c>
      <c r="AI155" s="292">
        <f t="shared" si="12"/>
        <v>5.7692307692307696E-2</v>
      </c>
      <c r="AJ155" s="292">
        <f t="shared" si="12"/>
        <v>4.2253521126760563E-2</v>
      </c>
      <c r="AK155" s="292">
        <f t="shared" si="12"/>
        <v>4.5454545454545456E-2</v>
      </c>
      <c r="AL155" s="293">
        <f t="shared" si="12"/>
        <v>5.8823529411764705E-2</v>
      </c>
      <c r="AM155" s="195" t="str">
        <f>IF(ISNUMBER(#REF!),LN(#REF!),"")</f>
        <v/>
      </c>
      <c r="AN155" s="195" t="str">
        <f>IF(ISNUMBER(#REF!),LN(#REF!),"")</f>
        <v/>
      </c>
      <c r="AO155" s="195" t="str">
        <f>IF(ISNUMBER(#REF!),LN(#REF!),"")</f>
        <v/>
      </c>
      <c r="AP155" s="195" t="str">
        <f>IF(ISNUMBER(#REF!),LN(#REF!),"")</f>
        <v/>
      </c>
      <c r="AQ155" s="195" t="str">
        <f>IF(ISNUMBER(#REF!),LN(#REF!),"")</f>
        <v/>
      </c>
      <c r="AR155" s="195" t="str">
        <f>IF(ISNUMBER(#REF!),LN(#REF!),"")</f>
        <v/>
      </c>
      <c r="AS155" s="195" t="str">
        <f>IF(ISNUMBER(#REF!),LN(#REF!),"")</f>
        <v/>
      </c>
      <c r="AT155" s="195" t="str">
        <f>IF(ISNUMBER(#REF!),LN(#REF!),"")</f>
        <v/>
      </c>
      <c r="AU155" s="195" t="str">
        <f>IF(ISNUMBER(#REF!),LN(#REF!),"")</f>
        <v/>
      </c>
      <c r="AV155" s="195" t="str">
        <f>IF(ISNUMBER(#REF!),LN(#REF!),"")</f>
        <v/>
      </c>
      <c r="AW155" s="195" t="str">
        <f>IF(ISNUMBER(#REF!),LN(#REF!),"")</f>
        <v/>
      </c>
    </row>
    <row r="156" spans="1:49" x14ac:dyDescent="0.2">
      <c r="A156" s="187" t="s">
        <v>257</v>
      </c>
      <c r="B156" s="187" t="s">
        <v>258</v>
      </c>
      <c r="C156" s="290"/>
      <c r="D156" s="290"/>
      <c r="E156" s="294" t="s">
        <v>248</v>
      </c>
      <c r="F156" s="195">
        <v>6</v>
      </c>
      <c r="G156" s="195">
        <v>3</v>
      </c>
      <c r="H156" s="195">
        <v>0</v>
      </c>
      <c r="I156" s="195">
        <v>2</v>
      </c>
      <c r="J156" s="195">
        <v>4</v>
      </c>
      <c r="K156" s="195">
        <v>3</v>
      </c>
      <c r="L156" s="195">
        <v>4</v>
      </c>
      <c r="M156" s="195">
        <v>1</v>
      </c>
      <c r="N156" s="195">
        <v>0</v>
      </c>
      <c r="O156" s="195">
        <v>5</v>
      </c>
      <c r="P156" s="238">
        <v>2</v>
      </c>
      <c r="Q156" s="195">
        <v>84</v>
      </c>
      <c r="R156" s="195">
        <v>29</v>
      </c>
      <c r="S156" s="195">
        <v>62</v>
      </c>
      <c r="T156" s="195">
        <v>58</v>
      </c>
      <c r="U156" s="195">
        <v>94</v>
      </c>
      <c r="V156" s="195">
        <v>240</v>
      </c>
      <c r="W156" s="195">
        <v>144</v>
      </c>
      <c r="X156" s="195">
        <v>169</v>
      </c>
      <c r="Y156" s="195">
        <v>226</v>
      </c>
      <c r="Z156" s="195">
        <v>173</v>
      </c>
      <c r="AA156" s="238">
        <v>146</v>
      </c>
      <c r="AB156" s="292">
        <f t="shared" si="12"/>
        <v>7.1428571428571425E-2</v>
      </c>
      <c r="AC156" s="292">
        <f t="shared" si="12"/>
        <v>0.10344827586206896</v>
      </c>
      <c r="AD156" s="292">
        <f t="shared" si="12"/>
        <v>0</v>
      </c>
      <c r="AE156" s="292">
        <f t="shared" si="12"/>
        <v>3.4482758620689655E-2</v>
      </c>
      <c r="AF156" s="292">
        <f t="shared" si="12"/>
        <v>4.2553191489361701E-2</v>
      </c>
      <c r="AG156" s="292">
        <f t="shared" si="12"/>
        <v>1.2500000000000001E-2</v>
      </c>
      <c r="AH156" s="292">
        <f t="shared" si="12"/>
        <v>2.7777777777777776E-2</v>
      </c>
      <c r="AI156" s="292">
        <f t="shared" si="12"/>
        <v>5.9171597633136093E-3</v>
      </c>
      <c r="AJ156" s="292">
        <f t="shared" si="12"/>
        <v>0</v>
      </c>
      <c r="AK156" s="292">
        <f t="shared" si="12"/>
        <v>2.8901734104046242E-2</v>
      </c>
      <c r="AL156" s="293">
        <f t="shared" si="12"/>
        <v>1.3698630136986301E-2</v>
      </c>
      <c r="AM156" s="195" t="str">
        <f>IF(ISNUMBER(#REF!),LN(#REF!),"")</f>
        <v/>
      </c>
      <c r="AN156" s="195" t="str">
        <f>IF(ISNUMBER(#REF!),LN(#REF!),"")</f>
        <v/>
      </c>
      <c r="AO156" s="195" t="str">
        <f>IF(ISNUMBER(#REF!),LN(#REF!),"")</f>
        <v/>
      </c>
      <c r="AP156" s="195" t="str">
        <f>IF(ISNUMBER(#REF!),LN(#REF!),"")</f>
        <v/>
      </c>
      <c r="AQ156" s="195" t="str">
        <f>IF(ISNUMBER(#REF!),LN(#REF!),"")</f>
        <v/>
      </c>
      <c r="AR156" s="195" t="str">
        <f>IF(ISNUMBER(#REF!),LN(#REF!),"")</f>
        <v/>
      </c>
      <c r="AS156" s="195" t="str">
        <f>IF(ISNUMBER(#REF!),LN(#REF!),"")</f>
        <v/>
      </c>
      <c r="AT156" s="195" t="str">
        <f>IF(ISNUMBER(#REF!),LN(#REF!),"")</f>
        <v/>
      </c>
      <c r="AU156" s="195" t="str">
        <f>IF(ISNUMBER(#REF!),LN(#REF!),"")</f>
        <v/>
      </c>
      <c r="AV156" s="195" t="str">
        <f>IF(ISNUMBER(#REF!),LN(#REF!),"")</f>
        <v/>
      </c>
      <c r="AW156" s="195" t="str">
        <f>IF(ISNUMBER(#REF!),LN(#REF!),"")</f>
        <v/>
      </c>
    </row>
    <row r="157" spans="1:49" x14ac:dyDescent="0.2">
      <c r="A157" s="187" t="s">
        <v>265</v>
      </c>
      <c r="B157" s="187" t="s">
        <v>266</v>
      </c>
      <c r="C157" s="290"/>
      <c r="D157" s="290"/>
      <c r="E157" s="294" t="s">
        <v>248</v>
      </c>
      <c r="F157" s="195">
        <v>0</v>
      </c>
      <c r="G157" s="195">
        <v>0</v>
      </c>
      <c r="H157" s="195">
        <v>0</v>
      </c>
      <c r="I157" s="195">
        <v>0</v>
      </c>
      <c r="J157" s="195">
        <v>0</v>
      </c>
      <c r="K157" s="195">
        <v>0</v>
      </c>
      <c r="L157" s="195">
        <v>0</v>
      </c>
      <c r="M157" s="195">
        <v>0</v>
      </c>
      <c r="N157" s="195">
        <v>0</v>
      </c>
      <c r="O157" s="195">
        <v>0</v>
      </c>
      <c r="P157" s="238">
        <v>0</v>
      </c>
      <c r="Q157" s="195">
        <v>0</v>
      </c>
      <c r="R157" s="195">
        <v>2</v>
      </c>
      <c r="S157" s="195">
        <v>3</v>
      </c>
      <c r="T157" s="195">
        <v>16</v>
      </c>
      <c r="U157" s="195">
        <v>15</v>
      </c>
      <c r="V157" s="195">
        <v>13</v>
      </c>
      <c r="W157" s="195">
        <v>21</v>
      </c>
      <c r="X157" s="195">
        <v>16</v>
      </c>
      <c r="Y157" s="195">
        <v>12</v>
      </c>
      <c r="Z157" s="195">
        <v>13</v>
      </c>
      <c r="AA157" s="238">
        <v>42</v>
      </c>
      <c r="AB157" s="292">
        <f t="shared" si="12"/>
        <v>0</v>
      </c>
      <c r="AC157" s="292">
        <f t="shared" si="12"/>
        <v>0</v>
      </c>
      <c r="AD157" s="292">
        <f t="shared" si="12"/>
        <v>0</v>
      </c>
      <c r="AE157" s="292">
        <f t="shared" si="12"/>
        <v>0</v>
      </c>
      <c r="AF157" s="292">
        <f t="shared" si="12"/>
        <v>0</v>
      </c>
      <c r="AG157" s="292">
        <f t="shared" si="12"/>
        <v>0</v>
      </c>
      <c r="AH157" s="292">
        <f t="shared" si="12"/>
        <v>0</v>
      </c>
      <c r="AI157" s="292">
        <f t="shared" si="12"/>
        <v>0</v>
      </c>
      <c r="AJ157" s="292">
        <f t="shared" si="12"/>
        <v>0</v>
      </c>
      <c r="AK157" s="292">
        <f t="shared" si="12"/>
        <v>0</v>
      </c>
      <c r="AL157" s="293">
        <f t="shared" si="12"/>
        <v>0</v>
      </c>
      <c r="AM157" s="195" t="str">
        <f>IF(ISNUMBER(#REF!),LN(#REF!),"")</f>
        <v/>
      </c>
      <c r="AN157" s="195" t="str">
        <f>IF(ISNUMBER(#REF!),LN(#REF!),"")</f>
        <v/>
      </c>
      <c r="AO157" s="195" t="str">
        <f>IF(ISNUMBER(#REF!),LN(#REF!),"")</f>
        <v/>
      </c>
      <c r="AP157" s="195" t="str">
        <f>IF(ISNUMBER(#REF!),LN(#REF!),"")</f>
        <v/>
      </c>
      <c r="AQ157" s="195" t="str">
        <f>IF(ISNUMBER(#REF!),LN(#REF!),"")</f>
        <v/>
      </c>
      <c r="AR157" s="195" t="str">
        <f>IF(ISNUMBER(#REF!),LN(#REF!),"")</f>
        <v/>
      </c>
      <c r="AS157" s="195" t="str">
        <f>IF(ISNUMBER(#REF!),LN(#REF!),"")</f>
        <v/>
      </c>
      <c r="AT157" s="195" t="str">
        <f>IF(ISNUMBER(#REF!),LN(#REF!),"")</f>
        <v/>
      </c>
      <c r="AU157" s="195" t="str">
        <f>IF(ISNUMBER(#REF!),LN(#REF!),"")</f>
        <v/>
      </c>
      <c r="AV157" s="195" t="str">
        <f>IF(ISNUMBER(#REF!),LN(#REF!),"")</f>
        <v/>
      </c>
      <c r="AW157" s="195" t="str">
        <f>IF(ISNUMBER(#REF!),LN(#REF!),"")</f>
        <v/>
      </c>
    </row>
    <row r="158" spans="1:49" x14ac:dyDescent="0.2">
      <c r="A158" s="187" t="s">
        <v>251</v>
      </c>
      <c r="B158" s="187" t="s">
        <v>252</v>
      </c>
      <c r="C158" s="290"/>
      <c r="D158" s="290"/>
      <c r="E158" s="294" t="s">
        <v>248</v>
      </c>
      <c r="F158" s="195">
        <v>23</v>
      </c>
      <c r="G158" s="195">
        <v>15</v>
      </c>
      <c r="H158" s="195">
        <v>13</v>
      </c>
      <c r="I158" s="195">
        <v>28</v>
      </c>
      <c r="J158" s="195">
        <v>13</v>
      </c>
      <c r="K158" s="195">
        <v>12</v>
      </c>
      <c r="L158" s="195">
        <v>11</v>
      </c>
      <c r="M158" s="195">
        <v>4</v>
      </c>
      <c r="N158" s="195">
        <v>3</v>
      </c>
      <c r="O158" s="195">
        <v>3</v>
      </c>
      <c r="P158" s="238">
        <v>8</v>
      </c>
      <c r="Q158" s="195">
        <v>218</v>
      </c>
      <c r="R158" s="195">
        <v>110</v>
      </c>
      <c r="S158" s="195">
        <v>413</v>
      </c>
      <c r="T158" s="195">
        <v>868</v>
      </c>
      <c r="U158" s="195">
        <v>626</v>
      </c>
      <c r="V158" s="195">
        <v>323</v>
      </c>
      <c r="W158" s="195">
        <v>356</v>
      </c>
      <c r="X158" s="195">
        <v>397</v>
      </c>
      <c r="Y158" s="195">
        <v>363</v>
      </c>
      <c r="Z158" s="195">
        <v>253</v>
      </c>
      <c r="AA158" s="238">
        <v>161</v>
      </c>
      <c r="AB158" s="292">
        <f t="shared" si="12"/>
        <v>0.10550458715596331</v>
      </c>
      <c r="AC158" s="292">
        <f t="shared" si="12"/>
        <v>0.13636363636363635</v>
      </c>
      <c r="AD158" s="292">
        <f t="shared" si="12"/>
        <v>3.1476997578692496E-2</v>
      </c>
      <c r="AE158" s="292">
        <f t="shared" si="12"/>
        <v>3.2258064516129031E-2</v>
      </c>
      <c r="AF158" s="292">
        <f t="shared" si="12"/>
        <v>2.0766773162939296E-2</v>
      </c>
      <c r="AG158" s="292">
        <f t="shared" si="12"/>
        <v>3.7151702786377708E-2</v>
      </c>
      <c r="AH158" s="292">
        <f t="shared" si="12"/>
        <v>3.0898876404494381E-2</v>
      </c>
      <c r="AI158" s="292">
        <f t="shared" si="12"/>
        <v>1.0075566750629723E-2</v>
      </c>
      <c r="AJ158" s="292">
        <f t="shared" si="12"/>
        <v>8.2644628099173556E-3</v>
      </c>
      <c r="AK158" s="292">
        <f t="shared" si="12"/>
        <v>1.1857707509881422E-2</v>
      </c>
      <c r="AL158" s="293">
        <f t="shared" si="12"/>
        <v>4.9689440993788817E-2</v>
      </c>
      <c r="AM158" s="195" t="str">
        <f>IF(ISNUMBER(#REF!),LN(#REF!),"")</f>
        <v/>
      </c>
      <c r="AN158" s="195" t="str">
        <f>IF(ISNUMBER(#REF!),LN(#REF!),"")</f>
        <v/>
      </c>
      <c r="AO158" s="195" t="str">
        <f>IF(ISNUMBER(#REF!),LN(#REF!),"")</f>
        <v/>
      </c>
      <c r="AP158" s="195" t="str">
        <f>IF(ISNUMBER(#REF!),LN(#REF!),"")</f>
        <v/>
      </c>
      <c r="AQ158" s="195" t="str">
        <f>IF(ISNUMBER(#REF!),LN(#REF!),"")</f>
        <v/>
      </c>
      <c r="AR158" s="195" t="str">
        <f>IF(ISNUMBER(#REF!),LN(#REF!),"")</f>
        <v/>
      </c>
      <c r="AS158" s="195" t="str">
        <f>IF(ISNUMBER(#REF!),LN(#REF!),"")</f>
        <v/>
      </c>
      <c r="AT158" s="195" t="str">
        <f>IF(ISNUMBER(#REF!),LN(#REF!),"")</f>
        <v/>
      </c>
      <c r="AU158" s="195" t="str">
        <f>IF(ISNUMBER(#REF!),LN(#REF!),"")</f>
        <v/>
      </c>
      <c r="AV158" s="195" t="str">
        <f>IF(ISNUMBER(#REF!),LN(#REF!),"")</f>
        <v/>
      </c>
      <c r="AW158" s="195" t="str">
        <f>IF(ISNUMBER(#REF!),LN(#REF!),"")</f>
        <v/>
      </c>
    </row>
    <row r="159" spans="1:49" x14ac:dyDescent="0.2">
      <c r="A159" s="187" t="s">
        <v>269</v>
      </c>
      <c r="B159" s="187" t="s">
        <v>270</v>
      </c>
      <c r="C159" s="290"/>
      <c r="D159" s="290"/>
      <c r="E159" s="294" t="s">
        <v>248</v>
      </c>
      <c r="F159" s="195">
        <v>0</v>
      </c>
      <c r="G159" s="195">
        <v>2</v>
      </c>
      <c r="H159" s="195">
        <v>1</v>
      </c>
      <c r="I159" s="195">
        <v>3</v>
      </c>
      <c r="J159" s="195">
        <v>1</v>
      </c>
      <c r="K159" s="195">
        <v>3</v>
      </c>
      <c r="L159" s="195">
        <v>1</v>
      </c>
      <c r="M159" s="195">
        <v>1</v>
      </c>
      <c r="N159" s="195">
        <v>5</v>
      </c>
      <c r="O159" s="195">
        <v>3</v>
      </c>
      <c r="P159" s="238">
        <v>4</v>
      </c>
      <c r="Q159" s="195">
        <v>107</v>
      </c>
      <c r="R159" s="195">
        <v>58</v>
      </c>
      <c r="S159" s="195">
        <v>105</v>
      </c>
      <c r="T159" s="195">
        <v>103</v>
      </c>
      <c r="U159" s="195">
        <v>83</v>
      </c>
      <c r="V159" s="195">
        <v>102</v>
      </c>
      <c r="W159" s="195">
        <v>78</v>
      </c>
      <c r="X159" s="195">
        <v>112</v>
      </c>
      <c r="Y159" s="195">
        <v>142</v>
      </c>
      <c r="Z159" s="195">
        <v>97</v>
      </c>
      <c r="AA159" s="238">
        <v>115</v>
      </c>
      <c r="AB159" s="292">
        <f t="shared" si="12"/>
        <v>0</v>
      </c>
      <c r="AC159" s="292">
        <f t="shared" si="12"/>
        <v>3.4482758620689655E-2</v>
      </c>
      <c r="AD159" s="292">
        <f t="shared" si="12"/>
        <v>9.5238095238095247E-3</v>
      </c>
      <c r="AE159" s="292">
        <f t="shared" si="12"/>
        <v>2.9126213592233011E-2</v>
      </c>
      <c r="AF159" s="292">
        <f t="shared" si="12"/>
        <v>1.2048192771084338E-2</v>
      </c>
      <c r="AG159" s="292">
        <f t="shared" si="12"/>
        <v>2.9411764705882353E-2</v>
      </c>
      <c r="AH159" s="292">
        <f t="shared" si="12"/>
        <v>1.282051282051282E-2</v>
      </c>
      <c r="AI159" s="292">
        <f t="shared" si="12"/>
        <v>8.9285714285714281E-3</v>
      </c>
      <c r="AJ159" s="292">
        <f t="shared" si="12"/>
        <v>3.5211267605633804E-2</v>
      </c>
      <c r="AK159" s="292">
        <f t="shared" si="12"/>
        <v>3.0927835051546393E-2</v>
      </c>
      <c r="AL159" s="293">
        <f t="shared" si="12"/>
        <v>3.4782608695652174E-2</v>
      </c>
      <c r="AM159" s="195" t="str">
        <f>IF(ISNUMBER(#REF!),LN(#REF!),"")</f>
        <v/>
      </c>
      <c r="AN159" s="195" t="str">
        <f>IF(ISNUMBER(#REF!),LN(#REF!),"")</f>
        <v/>
      </c>
      <c r="AO159" s="195" t="str">
        <f>IF(ISNUMBER(#REF!),LN(#REF!),"")</f>
        <v/>
      </c>
      <c r="AP159" s="195" t="str">
        <f>IF(ISNUMBER(#REF!),LN(#REF!),"")</f>
        <v/>
      </c>
      <c r="AQ159" s="195" t="str">
        <f>IF(ISNUMBER(#REF!),LN(#REF!),"")</f>
        <v/>
      </c>
      <c r="AR159" s="195" t="str">
        <f>IF(ISNUMBER(#REF!),LN(#REF!),"")</f>
        <v/>
      </c>
      <c r="AS159" s="195" t="str">
        <f>IF(ISNUMBER(#REF!),LN(#REF!),"")</f>
        <v/>
      </c>
      <c r="AT159" s="195" t="str">
        <f>IF(ISNUMBER(#REF!),LN(#REF!),"")</f>
        <v/>
      </c>
      <c r="AU159" s="195" t="str">
        <f>IF(ISNUMBER(#REF!),LN(#REF!),"")</f>
        <v/>
      </c>
      <c r="AV159" s="195" t="str">
        <f>IF(ISNUMBER(#REF!),LN(#REF!),"")</f>
        <v/>
      </c>
      <c r="AW159" s="195" t="str">
        <f>IF(ISNUMBER(#REF!),LN(#REF!),"")</f>
        <v/>
      </c>
    </row>
    <row r="160" spans="1:49" x14ac:dyDescent="0.2">
      <c r="A160" s="187" t="s">
        <v>409</v>
      </c>
      <c r="B160" s="187" t="s">
        <v>4012</v>
      </c>
      <c r="C160" s="289"/>
      <c r="D160" s="290">
        <v>2015</v>
      </c>
      <c r="E160" s="294" t="s">
        <v>248</v>
      </c>
      <c r="F160" s="195">
        <v>0</v>
      </c>
      <c r="G160" s="195">
        <v>0</v>
      </c>
      <c r="H160" s="195">
        <v>0</v>
      </c>
      <c r="I160" s="195">
        <v>0</v>
      </c>
      <c r="J160" s="195">
        <v>5</v>
      </c>
      <c r="K160" s="195">
        <v>1</v>
      </c>
      <c r="L160" s="195">
        <v>0</v>
      </c>
      <c r="M160" s="195">
        <v>0</v>
      </c>
      <c r="N160" s="195">
        <v>0</v>
      </c>
      <c r="O160" s="195">
        <v>1</v>
      </c>
      <c r="P160" s="238">
        <v>0</v>
      </c>
      <c r="Q160" s="195">
        <v>0</v>
      </c>
      <c r="R160" s="195">
        <v>0</v>
      </c>
      <c r="S160" s="195">
        <v>0</v>
      </c>
      <c r="T160" s="195">
        <v>4</v>
      </c>
      <c r="U160" s="195">
        <v>220</v>
      </c>
      <c r="V160" s="195">
        <v>65</v>
      </c>
      <c r="W160" s="195">
        <v>0</v>
      </c>
      <c r="X160" s="195">
        <v>0</v>
      </c>
      <c r="Y160" s="195">
        <v>7</v>
      </c>
      <c r="Z160" s="195">
        <v>4</v>
      </c>
      <c r="AA160" s="238">
        <v>0</v>
      </c>
      <c r="AB160" s="292">
        <f t="shared" si="12"/>
        <v>0</v>
      </c>
      <c r="AC160" s="292">
        <f t="shared" si="12"/>
        <v>0</v>
      </c>
      <c r="AD160" s="292">
        <f t="shared" si="12"/>
        <v>0</v>
      </c>
      <c r="AE160" s="292">
        <f t="shared" si="12"/>
        <v>0</v>
      </c>
      <c r="AF160" s="292">
        <f t="shared" si="12"/>
        <v>2.2727272727272728E-2</v>
      </c>
      <c r="AG160" s="292">
        <f t="shared" si="12"/>
        <v>1.5384615384615385E-2</v>
      </c>
      <c r="AH160" s="292">
        <f t="shared" si="12"/>
        <v>0</v>
      </c>
      <c r="AI160" s="292">
        <f t="shared" si="12"/>
        <v>0</v>
      </c>
      <c r="AJ160" s="292">
        <f t="shared" si="12"/>
        <v>0</v>
      </c>
      <c r="AK160" s="292">
        <f t="shared" si="12"/>
        <v>0.25</v>
      </c>
      <c r="AL160" s="293">
        <f t="shared" si="12"/>
        <v>0</v>
      </c>
      <c r="AM160" s="195" t="str">
        <f>IF(ISNUMBER(#REF!),LN(#REF!),"")</f>
        <v/>
      </c>
      <c r="AN160" s="195" t="str">
        <f>IF(ISNUMBER(#REF!),LN(#REF!),"")</f>
        <v/>
      </c>
      <c r="AO160" s="195" t="str">
        <f>IF(ISNUMBER(#REF!),LN(#REF!),"")</f>
        <v/>
      </c>
      <c r="AP160" s="195" t="str">
        <f>IF(ISNUMBER(#REF!),LN(#REF!),"")</f>
        <v/>
      </c>
      <c r="AQ160" s="195" t="str">
        <f>IF(ISNUMBER(#REF!),LN(#REF!),"")</f>
        <v/>
      </c>
      <c r="AR160" s="195" t="str">
        <f>IF(ISNUMBER(#REF!),LN(#REF!),"")</f>
        <v/>
      </c>
      <c r="AS160" s="195" t="str">
        <f>IF(ISNUMBER(#REF!),LN(#REF!),"")</f>
        <v/>
      </c>
      <c r="AT160" s="195" t="str">
        <f>IF(ISNUMBER(#REF!),LN(#REF!),"")</f>
        <v/>
      </c>
      <c r="AU160" s="195" t="str">
        <f>IF(ISNUMBER(#REF!),LN(#REF!),"")</f>
        <v/>
      </c>
      <c r="AV160" s="195" t="str">
        <f>IF(ISNUMBER(#REF!),LN(#REF!),"")</f>
        <v/>
      </c>
      <c r="AW160" s="195" t="str">
        <f>IF(ISNUMBER(#REF!),LN(#REF!),"")</f>
        <v/>
      </c>
    </row>
    <row r="161" spans="1:49" x14ac:dyDescent="0.2">
      <c r="A161" s="187" t="s">
        <v>455</v>
      </c>
      <c r="B161" s="187" t="s">
        <v>456</v>
      </c>
      <c r="C161" s="289">
        <v>2011</v>
      </c>
      <c r="D161" s="290"/>
      <c r="E161" s="294" t="s">
        <v>248</v>
      </c>
      <c r="F161" s="195">
        <v>0</v>
      </c>
      <c r="G161" s="195">
        <v>0</v>
      </c>
      <c r="H161" s="195">
        <v>0</v>
      </c>
      <c r="I161" s="195">
        <v>0</v>
      </c>
      <c r="J161" s="195">
        <v>0</v>
      </c>
      <c r="K161" s="195">
        <v>0</v>
      </c>
      <c r="L161" s="195">
        <v>1</v>
      </c>
      <c r="M161" s="195">
        <v>0</v>
      </c>
      <c r="N161" s="195">
        <v>1</v>
      </c>
      <c r="O161" s="195">
        <v>3</v>
      </c>
      <c r="P161" s="238">
        <v>0</v>
      </c>
      <c r="Q161" s="195">
        <v>28</v>
      </c>
      <c r="R161" s="195">
        <v>4</v>
      </c>
      <c r="S161" s="195">
        <v>10</v>
      </c>
      <c r="T161" s="195">
        <v>16</v>
      </c>
      <c r="U161" s="195">
        <v>35</v>
      </c>
      <c r="V161" s="195">
        <v>40</v>
      </c>
      <c r="W161" s="195">
        <v>58</v>
      </c>
      <c r="X161" s="195">
        <v>74</v>
      </c>
      <c r="Y161" s="195">
        <v>44</v>
      </c>
      <c r="Z161" s="195">
        <v>46</v>
      </c>
      <c r="AA161" s="238">
        <v>26</v>
      </c>
      <c r="AB161" s="292">
        <f t="shared" si="12"/>
        <v>0</v>
      </c>
      <c r="AC161" s="292">
        <f t="shared" si="12"/>
        <v>0</v>
      </c>
      <c r="AD161" s="292">
        <f t="shared" si="12"/>
        <v>0</v>
      </c>
      <c r="AE161" s="292">
        <f t="shared" si="12"/>
        <v>0</v>
      </c>
      <c r="AF161" s="292">
        <f t="shared" si="12"/>
        <v>0</v>
      </c>
      <c r="AG161" s="292">
        <f t="shared" si="12"/>
        <v>0</v>
      </c>
      <c r="AH161" s="292">
        <f t="shared" si="12"/>
        <v>1.7241379310344827E-2</v>
      </c>
      <c r="AI161" s="292">
        <f t="shared" si="12"/>
        <v>0</v>
      </c>
      <c r="AJ161" s="292">
        <f t="shared" si="12"/>
        <v>2.2727272727272728E-2</v>
      </c>
      <c r="AK161" s="292">
        <f t="shared" si="12"/>
        <v>6.5217391304347824E-2</v>
      </c>
      <c r="AL161" s="293">
        <f t="shared" si="12"/>
        <v>0</v>
      </c>
      <c r="AM161" s="195" t="str">
        <f>IF(ISNUMBER(#REF!),LN(#REF!),"")</f>
        <v/>
      </c>
      <c r="AN161" s="195" t="str">
        <f>IF(ISNUMBER(#REF!),LN(#REF!),"")</f>
        <v/>
      </c>
      <c r="AO161" s="195" t="str">
        <f>IF(ISNUMBER(#REF!),LN(#REF!),"")</f>
        <v/>
      </c>
      <c r="AP161" s="195" t="str">
        <f>IF(ISNUMBER(#REF!),LN(#REF!),"")</f>
        <v/>
      </c>
      <c r="AQ161" s="195" t="str">
        <f>IF(ISNUMBER(#REF!),LN(#REF!),"")</f>
        <v/>
      </c>
      <c r="AR161" s="195" t="str">
        <f>IF(ISNUMBER(#REF!),LN(#REF!),"")</f>
        <v/>
      </c>
      <c r="AS161" s="195" t="str">
        <f>IF(ISNUMBER(#REF!),LN(#REF!),"")</f>
        <v/>
      </c>
      <c r="AT161" s="195" t="str">
        <f>IF(ISNUMBER(#REF!),LN(#REF!),"")</f>
        <v/>
      </c>
      <c r="AU161" s="195" t="str">
        <f>IF(ISNUMBER(#REF!),LN(#REF!),"")</f>
        <v/>
      </c>
      <c r="AV161" s="195" t="str">
        <f>IF(ISNUMBER(#REF!),LN(#REF!),"")</f>
        <v/>
      </c>
      <c r="AW161" s="195" t="str">
        <f>IF(ISNUMBER(#REF!),LN(#REF!),"")</f>
        <v/>
      </c>
    </row>
    <row r="162" spans="1:49" x14ac:dyDescent="0.2">
      <c r="A162" s="187" t="s">
        <v>457</v>
      </c>
      <c r="B162" s="187" t="s">
        <v>3832</v>
      </c>
      <c r="C162" s="289">
        <v>2010</v>
      </c>
      <c r="D162" s="290"/>
      <c r="E162" s="294" t="s">
        <v>248</v>
      </c>
      <c r="F162" s="195">
        <v>0</v>
      </c>
      <c r="G162" s="195">
        <v>3</v>
      </c>
      <c r="H162" s="195">
        <v>1</v>
      </c>
      <c r="I162" s="195">
        <v>1</v>
      </c>
      <c r="J162" s="195">
        <v>2</v>
      </c>
      <c r="K162" s="195">
        <v>0</v>
      </c>
      <c r="L162" s="195">
        <v>0</v>
      </c>
      <c r="M162" s="195">
        <v>1</v>
      </c>
      <c r="N162" s="195">
        <v>0</v>
      </c>
      <c r="O162" s="195">
        <v>0</v>
      </c>
      <c r="P162" s="238">
        <v>0</v>
      </c>
      <c r="Q162" s="195">
        <v>10</v>
      </c>
      <c r="R162" s="195">
        <v>54</v>
      </c>
      <c r="S162" s="195">
        <v>57</v>
      </c>
      <c r="T162" s="195">
        <v>62</v>
      </c>
      <c r="U162" s="195">
        <v>43</v>
      </c>
      <c r="V162" s="195">
        <v>53</v>
      </c>
      <c r="W162" s="195">
        <v>57</v>
      </c>
      <c r="X162" s="195">
        <v>84</v>
      </c>
      <c r="Y162" s="195">
        <v>53</v>
      </c>
      <c r="Z162" s="195">
        <v>71</v>
      </c>
      <c r="AA162" s="238">
        <v>83</v>
      </c>
      <c r="AB162" s="292">
        <f t="shared" si="12"/>
        <v>0</v>
      </c>
      <c r="AC162" s="292">
        <f t="shared" si="12"/>
        <v>5.5555555555555552E-2</v>
      </c>
      <c r="AD162" s="292">
        <f t="shared" si="12"/>
        <v>1.7543859649122806E-2</v>
      </c>
      <c r="AE162" s="292">
        <f t="shared" si="12"/>
        <v>1.6129032258064516E-2</v>
      </c>
      <c r="AF162" s="292">
        <f t="shared" si="12"/>
        <v>4.6511627906976744E-2</v>
      </c>
      <c r="AG162" s="292">
        <f t="shared" si="12"/>
        <v>0</v>
      </c>
      <c r="AH162" s="292">
        <f t="shared" si="12"/>
        <v>0</v>
      </c>
      <c r="AI162" s="292">
        <f t="shared" si="12"/>
        <v>1.1904761904761904E-2</v>
      </c>
      <c r="AJ162" s="292">
        <f t="shared" si="12"/>
        <v>0</v>
      </c>
      <c r="AK162" s="292">
        <f t="shared" si="12"/>
        <v>0</v>
      </c>
      <c r="AL162" s="293">
        <f t="shared" si="12"/>
        <v>0</v>
      </c>
      <c r="AM162" s="195" t="str">
        <f>IF(ISNUMBER(#REF!),LN(#REF!),"")</f>
        <v/>
      </c>
      <c r="AN162" s="195" t="str">
        <f>IF(ISNUMBER(#REF!),LN(#REF!),"")</f>
        <v/>
      </c>
      <c r="AO162" s="195" t="str">
        <f>IF(ISNUMBER(#REF!),LN(#REF!),"")</f>
        <v/>
      </c>
      <c r="AP162" s="195" t="str">
        <f>IF(ISNUMBER(#REF!),LN(#REF!),"")</f>
        <v/>
      </c>
      <c r="AQ162" s="195" t="str">
        <f>IF(ISNUMBER(#REF!),LN(#REF!),"")</f>
        <v/>
      </c>
      <c r="AR162" s="195" t="str">
        <f>IF(ISNUMBER(#REF!),LN(#REF!),"")</f>
        <v/>
      </c>
      <c r="AS162" s="195" t="str">
        <f>IF(ISNUMBER(#REF!),LN(#REF!),"")</f>
        <v/>
      </c>
      <c r="AT162" s="195" t="str">
        <f>IF(ISNUMBER(#REF!),LN(#REF!),"")</f>
        <v/>
      </c>
      <c r="AU162" s="195" t="str">
        <f>IF(ISNUMBER(#REF!),LN(#REF!),"")</f>
        <v/>
      </c>
      <c r="AV162" s="195" t="str">
        <f>IF(ISNUMBER(#REF!),LN(#REF!),"")</f>
        <v/>
      </c>
      <c r="AW162" s="195" t="str">
        <f>IF(ISNUMBER(#REF!),LN(#REF!),"")</f>
        <v/>
      </c>
    </row>
    <row r="163" spans="1:49" x14ac:dyDescent="0.2">
      <c r="A163" s="187" t="s">
        <v>459</v>
      </c>
      <c r="B163" s="187" t="s">
        <v>4015</v>
      </c>
      <c r="C163" s="289">
        <v>2016</v>
      </c>
      <c r="D163" s="290">
        <v>2018</v>
      </c>
      <c r="E163" s="294" t="s">
        <v>248</v>
      </c>
      <c r="F163" s="195">
        <v>0</v>
      </c>
      <c r="G163" s="195">
        <v>0</v>
      </c>
      <c r="H163" s="195">
        <v>0</v>
      </c>
      <c r="I163" s="195">
        <v>0</v>
      </c>
      <c r="J163" s="195">
        <v>0</v>
      </c>
      <c r="K163" s="195">
        <v>0</v>
      </c>
      <c r="L163" s="195">
        <v>0</v>
      </c>
      <c r="M163" s="195">
        <v>0</v>
      </c>
      <c r="N163" s="195">
        <v>0</v>
      </c>
      <c r="O163" s="195">
        <v>0</v>
      </c>
      <c r="P163" s="238">
        <v>0</v>
      </c>
      <c r="Q163" s="195">
        <v>0</v>
      </c>
      <c r="R163" s="195">
        <v>0</v>
      </c>
      <c r="S163" s="195">
        <v>0</v>
      </c>
      <c r="T163" s="195">
        <v>0</v>
      </c>
      <c r="U163" s="195">
        <v>19</v>
      </c>
      <c r="V163" s="195">
        <v>62</v>
      </c>
      <c r="W163" s="195">
        <v>64</v>
      </c>
      <c r="X163" s="195">
        <v>61</v>
      </c>
      <c r="Y163" s="195">
        <v>52</v>
      </c>
      <c r="Z163" s="195">
        <v>51</v>
      </c>
      <c r="AA163" s="238">
        <v>39</v>
      </c>
      <c r="AB163" s="292">
        <f t="shared" si="12"/>
        <v>0</v>
      </c>
      <c r="AC163" s="292">
        <f t="shared" si="12"/>
        <v>0</v>
      </c>
      <c r="AD163" s="292">
        <f t="shared" si="12"/>
        <v>0</v>
      </c>
      <c r="AE163" s="292">
        <f t="shared" si="12"/>
        <v>0</v>
      </c>
      <c r="AF163" s="292">
        <f t="shared" si="12"/>
        <v>0</v>
      </c>
      <c r="AG163" s="292">
        <f t="shared" si="12"/>
        <v>0</v>
      </c>
      <c r="AH163" s="292">
        <f t="shared" si="12"/>
        <v>0</v>
      </c>
      <c r="AI163" s="292">
        <f t="shared" si="12"/>
        <v>0</v>
      </c>
      <c r="AJ163" s="292">
        <f t="shared" si="12"/>
        <v>0</v>
      </c>
      <c r="AK163" s="292">
        <f t="shared" si="12"/>
        <v>0</v>
      </c>
      <c r="AL163" s="293">
        <f t="shared" si="12"/>
        <v>0</v>
      </c>
      <c r="AM163" s="195" t="str">
        <f>IF(ISNUMBER(#REF!),LN(#REF!),"")</f>
        <v/>
      </c>
      <c r="AN163" s="195" t="str">
        <f>IF(ISNUMBER(#REF!),LN(#REF!),"")</f>
        <v/>
      </c>
      <c r="AO163" s="195" t="str">
        <f>IF(ISNUMBER(#REF!),LN(#REF!),"")</f>
        <v/>
      </c>
      <c r="AP163" s="195" t="str">
        <f>IF(ISNUMBER(#REF!),LN(#REF!),"")</f>
        <v/>
      </c>
      <c r="AQ163" s="195" t="str">
        <f>IF(ISNUMBER(#REF!),LN(#REF!),"")</f>
        <v/>
      </c>
      <c r="AR163" s="195" t="str">
        <f>IF(ISNUMBER(#REF!),LN(#REF!),"")</f>
        <v/>
      </c>
      <c r="AS163" s="195" t="str">
        <f>IF(ISNUMBER(#REF!),LN(#REF!),"")</f>
        <v/>
      </c>
      <c r="AT163" s="195" t="str">
        <f>IF(ISNUMBER(#REF!),LN(#REF!),"")</f>
        <v/>
      </c>
      <c r="AU163" s="195" t="str">
        <f>IF(ISNUMBER(#REF!),LN(#REF!),"")</f>
        <v/>
      </c>
      <c r="AV163" s="195" t="str">
        <f>IF(ISNUMBER(#REF!),LN(#REF!),"")</f>
        <v/>
      </c>
      <c r="AW163" s="195" t="str">
        <f>IF(ISNUMBER(#REF!),LN(#REF!),"")</f>
        <v/>
      </c>
    </row>
    <row r="164" spans="1:49" x14ac:dyDescent="0.2">
      <c r="A164" s="187" t="s">
        <v>471</v>
      </c>
      <c r="B164" s="187" t="s">
        <v>4016</v>
      </c>
      <c r="C164" s="289">
        <v>2016</v>
      </c>
      <c r="D164" s="290"/>
      <c r="E164" s="294" t="s">
        <v>248</v>
      </c>
      <c r="F164" s="195">
        <v>0</v>
      </c>
      <c r="G164" s="195">
        <v>0</v>
      </c>
      <c r="H164" s="195">
        <v>0</v>
      </c>
      <c r="I164" s="195">
        <v>1</v>
      </c>
      <c r="J164" s="195">
        <v>0</v>
      </c>
      <c r="K164" s="195">
        <v>0</v>
      </c>
      <c r="L164" s="195">
        <v>0</v>
      </c>
      <c r="M164" s="195">
        <v>0</v>
      </c>
      <c r="N164" s="195">
        <v>0</v>
      </c>
      <c r="O164" s="195">
        <v>0</v>
      </c>
      <c r="P164" s="238">
        <v>2</v>
      </c>
      <c r="Q164" s="195">
        <v>0</v>
      </c>
      <c r="R164" s="195">
        <v>0</v>
      </c>
      <c r="S164" s="195">
        <v>0</v>
      </c>
      <c r="T164" s="195">
        <v>3</v>
      </c>
      <c r="U164" s="195">
        <v>22</v>
      </c>
      <c r="V164" s="195">
        <v>16</v>
      </c>
      <c r="W164" s="195">
        <v>45</v>
      </c>
      <c r="X164" s="195">
        <v>79</v>
      </c>
      <c r="Y164" s="195">
        <v>47</v>
      </c>
      <c r="Z164" s="195">
        <v>1</v>
      </c>
      <c r="AA164" s="238">
        <v>26</v>
      </c>
      <c r="AB164" s="292">
        <f t="shared" si="12"/>
        <v>0</v>
      </c>
      <c r="AC164" s="292">
        <f t="shared" si="12"/>
        <v>0</v>
      </c>
      <c r="AD164" s="292">
        <f t="shared" si="12"/>
        <v>0</v>
      </c>
      <c r="AE164" s="292">
        <f t="shared" si="12"/>
        <v>0.33333333333333331</v>
      </c>
      <c r="AF164" s="292">
        <f t="shared" si="12"/>
        <v>0</v>
      </c>
      <c r="AG164" s="292">
        <f t="shared" si="12"/>
        <v>0</v>
      </c>
      <c r="AH164" s="292">
        <f t="shared" si="12"/>
        <v>0</v>
      </c>
      <c r="AI164" s="292">
        <f t="shared" si="12"/>
        <v>0</v>
      </c>
      <c r="AJ164" s="292">
        <f t="shared" si="12"/>
        <v>0</v>
      </c>
      <c r="AK164" s="292">
        <f t="shared" si="12"/>
        <v>0</v>
      </c>
      <c r="AL164" s="293">
        <f t="shared" si="12"/>
        <v>7.6923076923076927E-2</v>
      </c>
      <c r="AM164" s="195" t="str">
        <f>IF(ISNUMBER(#REF!),LN(#REF!),"")</f>
        <v/>
      </c>
      <c r="AN164" s="195" t="str">
        <f>IF(ISNUMBER(#REF!),LN(#REF!),"")</f>
        <v/>
      </c>
      <c r="AO164" s="195" t="str">
        <f>IF(ISNUMBER(#REF!),LN(#REF!),"")</f>
        <v/>
      </c>
      <c r="AP164" s="195" t="str">
        <f>IF(ISNUMBER(#REF!),LN(#REF!),"")</f>
        <v/>
      </c>
      <c r="AQ164" s="195" t="str">
        <f>IF(ISNUMBER(#REF!),LN(#REF!),"")</f>
        <v/>
      </c>
      <c r="AR164" s="195" t="str">
        <f>IF(ISNUMBER(#REF!),LN(#REF!),"")</f>
        <v/>
      </c>
      <c r="AS164" s="195" t="str">
        <f>IF(ISNUMBER(#REF!),LN(#REF!),"")</f>
        <v/>
      </c>
      <c r="AT164" s="195" t="str">
        <f>IF(ISNUMBER(#REF!),LN(#REF!),"")</f>
        <v/>
      </c>
      <c r="AU164" s="195" t="str">
        <f>IF(ISNUMBER(#REF!),LN(#REF!),"")</f>
        <v/>
      </c>
      <c r="AV164" s="195" t="str">
        <f>IF(ISNUMBER(#REF!),LN(#REF!),"")</f>
        <v/>
      </c>
      <c r="AW164" s="195" t="str">
        <f>IF(ISNUMBER(#REF!),LN(#REF!),"")</f>
        <v/>
      </c>
    </row>
    <row r="165" spans="1:49" x14ac:dyDescent="0.2">
      <c r="A165" s="187" t="s">
        <v>473</v>
      </c>
      <c r="B165" s="187" t="s">
        <v>474</v>
      </c>
      <c r="C165" s="289">
        <v>2017</v>
      </c>
      <c r="D165" s="290"/>
      <c r="E165" s="294" t="s">
        <v>248</v>
      </c>
      <c r="F165" s="195">
        <v>0</v>
      </c>
      <c r="G165" s="195">
        <v>0</v>
      </c>
      <c r="H165" s="195">
        <v>0</v>
      </c>
      <c r="I165" s="195">
        <v>0</v>
      </c>
      <c r="J165" s="195">
        <v>0</v>
      </c>
      <c r="K165" s="195">
        <v>0</v>
      </c>
      <c r="L165" s="195">
        <v>0</v>
      </c>
      <c r="M165" s="195">
        <v>0</v>
      </c>
      <c r="N165" s="195">
        <v>0</v>
      </c>
      <c r="O165" s="195">
        <v>0</v>
      </c>
      <c r="P165" s="238">
        <v>0</v>
      </c>
      <c r="Q165" s="195">
        <v>0</v>
      </c>
      <c r="R165" s="195">
        <v>0</v>
      </c>
      <c r="S165" s="195">
        <v>0</v>
      </c>
      <c r="T165" s="195">
        <v>0</v>
      </c>
      <c r="U165" s="195">
        <v>18</v>
      </c>
      <c r="V165" s="195">
        <v>78</v>
      </c>
      <c r="W165" s="195">
        <v>49</v>
      </c>
      <c r="X165" s="195">
        <v>49</v>
      </c>
      <c r="Y165" s="195">
        <v>36</v>
      </c>
      <c r="Z165" s="195">
        <v>31</v>
      </c>
      <c r="AA165" s="238">
        <v>0</v>
      </c>
      <c r="AB165" s="292">
        <f t="shared" si="12"/>
        <v>0</v>
      </c>
      <c r="AC165" s="292">
        <f t="shared" si="12"/>
        <v>0</v>
      </c>
      <c r="AD165" s="292">
        <f t="shared" si="12"/>
        <v>0</v>
      </c>
      <c r="AE165" s="292">
        <f t="shared" si="12"/>
        <v>0</v>
      </c>
      <c r="AF165" s="292">
        <f t="shared" si="12"/>
        <v>0</v>
      </c>
      <c r="AG165" s="292">
        <f t="shared" si="12"/>
        <v>0</v>
      </c>
      <c r="AH165" s="292">
        <f t="shared" si="12"/>
        <v>0</v>
      </c>
      <c r="AI165" s="292">
        <f t="shared" si="12"/>
        <v>0</v>
      </c>
      <c r="AJ165" s="292">
        <f t="shared" si="12"/>
        <v>0</v>
      </c>
      <c r="AK165" s="292">
        <f t="shared" si="12"/>
        <v>0</v>
      </c>
      <c r="AL165" s="293">
        <f t="shared" si="12"/>
        <v>0</v>
      </c>
      <c r="AM165" s="195" t="str">
        <f>IF(ISNUMBER(#REF!),LN(#REF!),"")</f>
        <v/>
      </c>
      <c r="AN165" s="195" t="str">
        <f>IF(ISNUMBER(#REF!),LN(#REF!),"")</f>
        <v/>
      </c>
      <c r="AO165" s="195" t="str">
        <f>IF(ISNUMBER(#REF!),LN(#REF!),"")</f>
        <v/>
      </c>
      <c r="AP165" s="195" t="str">
        <f>IF(ISNUMBER(#REF!),LN(#REF!),"")</f>
        <v/>
      </c>
      <c r="AQ165" s="195" t="str">
        <f>IF(ISNUMBER(#REF!),LN(#REF!),"")</f>
        <v/>
      </c>
      <c r="AR165" s="195" t="str">
        <f>IF(ISNUMBER(#REF!),LN(#REF!),"")</f>
        <v/>
      </c>
      <c r="AS165" s="195" t="str">
        <f>IF(ISNUMBER(#REF!),LN(#REF!),"")</f>
        <v/>
      </c>
      <c r="AT165" s="195" t="str">
        <f>IF(ISNUMBER(#REF!),LN(#REF!),"")</f>
        <v/>
      </c>
      <c r="AU165" s="195" t="str">
        <f>IF(ISNUMBER(#REF!),LN(#REF!),"")</f>
        <v/>
      </c>
      <c r="AV165" s="195" t="str">
        <f>IF(ISNUMBER(#REF!),LN(#REF!),"")</f>
        <v/>
      </c>
      <c r="AW165" s="195" t="str">
        <f>IF(ISNUMBER(#REF!),LN(#REF!),"")</f>
        <v/>
      </c>
    </row>
    <row r="166" spans="1:49" x14ac:dyDescent="0.2">
      <c r="A166" s="187" t="s">
        <v>497</v>
      </c>
      <c r="B166" s="187" t="s">
        <v>498</v>
      </c>
      <c r="C166" s="289">
        <v>2017</v>
      </c>
      <c r="D166" s="290"/>
      <c r="E166" s="294" t="s">
        <v>248</v>
      </c>
      <c r="F166" s="195">
        <v>0</v>
      </c>
      <c r="G166" s="195">
        <v>0</v>
      </c>
      <c r="H166" s="195">
        <v>0</v>
      </c>
      <c r="I166" s="195">
        <v>0</v>
      </c>
      <c r="J166" s="195">
        <v>0</v>
      </c>
      <c r="K166" s="195">
        <v>0</v>
      </c>
      <c r="L166" s="195">
        <v>0</v>
      </c>
      <c r="M166" s="195">
        <v>0</v>
      </c>
      <c r="N166" s="195">
        <v>0</v>
      </c>
      <c r="O166" s="195">
        <v>0</v>
      </c>
      <c r="P166" s="238">
        <v>2</v>
      </c>
      <c r="Q166" s="195">
        <v>0</v>
      </c>
      <c r="R166" s="195">
        <v>0</v>
      </c>
      <c r="S166" s="195">
        <v>0</v>
      </c>
      <c r="T166" s="195">
        <v>0</v>
      </c>
      <c r="U166" s="195">
        <v>0</v>
      </c>
      <c r="V166" s="195">
        <v>0</v>
      </c>
      <c r="W166" s="195">
        <v>0</v>
      </c>
      <c r="X166" s="195">
        <v>8</v>
      </c>
      <c r="Y166" s="195">
        <v>50</v>
      </c>
      <c r="Z166" s="195">
        <v>38</v>
      </c>
      <c r="AA166" s="238">
        <v>57</v>
      </c>
      <c r="AB166" s="292">
        <f t="shared" si="12"/>
        <v>0</v>
      </c>
      <c r="AC166" s="292">
        <f t="shared" si="12"/>
        <v>0</v>
      </c>
      <c r="AD166" s="292">
        <f t="shared" si="12"/>
        <v>0</v>
      </c>
      <c r="AE166" s="292">
        <f t="shared" si="12"/>
        <v>0</v>
      </c>
      <c r="AF166" s="292">
        <f t="shared" si="12"/>
        <v>0</v>
      </c>
      <c r="AG166" s="292">
        <f t="shared" si="12"/>
        <v>0</v>
      </c>
      <c r="AH166" s="292">
        <f t="shared" si="12"/>
        <v>0</v>
      </c>
      <c r="AI166" s="292">
        <f t="shared" si="12"/>
        <v>0</v>
      </c>
      <c r="AJ166" s="292">
        <f t="shared" si="12"/>
        <v>0</v>
      </c>
      <c r="AK166" s="292">
        <f t="shared" si="12"/>
        <v>0</v>
      </c>
      <c r="AL166" s="293">
        <f t="shared" si="12"/>
        <v>3.5087719298245612E-2</v>
      </c>
      <c r="AM166" s="195" t="str">
        <f>IF(ISNUMBER(#REF!),LN(#REF!),"")</f>
        <v/>
      </c>
      <c r="AN166" s="195" t="str">
        <f>IF(ISNUMBER(#REF!),LN(#REF!),"")</f>
        <v/>
      </c>
      <c r="AO166" s="195" t="str">
        <f>IF(ISNUMBER(#REF!),LN(#REF!),"")</f>
        <v/>
      </c>
      <c r="AP166" s="195" t="str">
        <f>IF(ISNUMBER(#REF!),LN(#REF!),"")</f>
        <v/>
      </c>
      <c r="AQ166" s="195" t="str">
        <f>IF(ISNUMBER(#REF!),LN(#REF!),"")</f>
        <v/>
      </c>
      <c r="AR166" s="195" t="str">
        <f>IF(ISNUMBER(#REF!),LN(#REF!),"")</f>
        <v/>
      </c>
      <c r="AS166" s="195" t="str">
        <f>IF(ISNUMBER(#REF!),LN(#REF!),"")</f>
        <v/>
      </c>
      <c r="AT166" s="195" t="str">
        <f>IF(ISNUMBER(#REF!),LN(#REF!),"")</f>
        <v/>
      </c>
      <c r="AU166" s="195" t="str">
        <f>IF(ISNUMBER(#REF!),LN(#REF!),"")</f>
        <v/>
      </c>
      <c r="AV166" s="195" t="str">
        <f>IF(ISNUMBER(#REF!),LN(#REF!),"")</f>
        <v/>
      </c>
      <c r="AW166" s="195" t="str">
        <f>IF(ISNUMBER(#REF!),LN(#REF!),"")</f>
        <v/>
      </c>
    </row>
    <row r="167" spans="1:49" x14ac:dyDescent="0.2">
      <c r="A167" s="187" t="s">
        <v>499</v>
      </c>
      <c r="B167" s="187" t="s">
        <v>4017</v>
      </c>
      <c r="C167" s="289">
        <v>2017</v>
      </c>
      <c r="D167" s="290">
        <v>2020</v>
      </c>
      <c r="E167" s="294" t="s">
        <v>248</v>
      </c>
      <c r="F167" s="195">
        <v>0</v>
      </c>
      <c r="G167" s="195">
        <v>0</v>
      </c>
      <c r="H167" s="195">
        <v>0</v>
      </c>
      <c r="I167" s="195">
        <v>0</v>
      </c>
      <c r="J167" s="195">
        <v>0</v>
      </c>
      <c r="K167" s="195">
        <v>0</v>
      </c>
      <c r="L167" s="195">
        <v>0</v>
      </c>
      <c r="M167" s="195">
        <v>0</v>
      </c>
      <c r="N167" s="195">
        <v>0</v>
      </c>
      <c r="O167" s="195">
        <v>0</v>
      </c>
      <c r="P167" s="238">
        <v>0</v>
      </c>
      <c r="Q167" s="195">
        <v>0</v>
      </c>
      <c r="R167" s="195">
        <v>0</v>
      </c>
      <c r="S167" s="195">
        <v>0</v>
      </c>
      <c r="T167" s="195">
        <v>0</v>
      </c>
      <c r="U167" s="195">
        <v>0</v>
      </c>
      <c r="V167" s="195">
        <v>0</v>
      </c>
      <c r="W167" s="195">
        <v>0</v>
      </c>
      <c r="X167" s="195">
        <v>9</v>
      </c>
      <c r="Y167" s="195">
        <v>15</v>
      </c>
      <c r="Z167" s="195">
        <v>28</v>
      </c>
      <c r="AA167" s="238">
        <v>24</v>
      </c>
      <c r="AB167" s="292">
        <f t="shared" si="12"/>
        <v>0</v>
      </c>
      <c r="AC167" s="292">
        <f t="shared" si="12"/>
        <v>0</v>
      </c>
      <c r="AD167" s="292">
        <f t="shared" si="12"/>
        <v>0</v>
      </c>
      <c r="AE167" s="292">
        <f t="shared" si="12"/>
        <v>0</v>
      </c>
      <c r="AF167" s="292">
        <f t="shared" si="12"/>
        <v>0</v>
      </c>
      <c r="AG167" s="292">
        <f t="shared" si="12"/>
        <v>0</v>
      </c>
      <c r="AH167" s="292">
        <f t="shared" si="12"/>
        <v>0</v>
      </c>
      <c r="AI167" s="292">
        <f t="shared" si="12"/>
        <v>0</v>
      </c>
      <c r="AJ167" s="292">
        <f t="shared" si="12"/>
        <v>0</v>
      </c>
      <c r="AK167" s="292">
        <f t="shared" si="12"/>
        <v>0</v>
      </c>
      <c r="AL167" s="293">
        <f t="shared" si="12"/>
        <v>0</v>
      </c>
      <c r="AM167" s="195" t="str">
        <f>IF(ISNUMBER(#REF!),LN(#REF!),"")</f>
        <v/>
      </c>
      <c r="AN167" s="195" t="str">
        <f>IF(ISNUMBER(#REF!),LN(#REF!),"")</f>
        <v/>
      </c>
      <c r="AO167" s="195" t="str">
        <f>IF(ISNUMBER(#REF!),LN(#REF!),"")</f>
        <v/>
      </c>
      <c r="AP167" s="195" t="str">
        <f>IF(ISNUMBER(#REF!),LN(#REF!),"")</f>
        <v/>
      </c>
      <c r="AQ167" s="195" t="str">
        <f>IF(ISNUMBER(#REF!),LN(#REF!),"")</f>
        <v/>
      </c>
      <c r="AR167" s="195" t="str">
        <f>IF(ISNUMBER(#REF!),LN(#REF!),"")</f>
        <v/>
      </c>
      <c r="AS167" s="195" t="str">
        <f>IF(ISNUMBER(#REF!),LN(#REF!),"")</f>
        <v/>
      </c>
      <c r="AT167" s="195" t="str">
        <f>IF(ISNUMBER(#REF!),LN(#REF!),"")</f>
        <v/>
      </c>
      <c r="AU167" s="195" t="str">
        <f>IF(ISNUMBER(#REF!),LN(#REF!),"")</f>
        <v/>
      </c>
      <c r="AV167" s="195" t="str">
        <f>IF(ISNUMBER(#REF!),LN(#REF!),"")</f>
        <v/>
      </c>
      <c r="AW167" s="195" t="str">
        <f>IF(ISNUMBER(#REF!),LN(#REF!),"")</f>
        <v/>
      </c>
    </row>
    <row r="168" spans="1:49" x14ac:dyDescent="0.2">
      <c r="A168" s="187" t="s">
        <v>538</v>
      </c>
      <c r="B168" s="187" t="s">
        <v>539</v>
      </c>
      <c r="C168" s="289">
        <v>2019</v>
      </c>
      <c r="D168" s="290"/>
      <c r="E168" s="294" t="s">
        <v>248</v>
      </c>
      <c r="F168" s="195">
        <v>0</v>
      </c>
      <c r="G168" s="195">
        <v>0</v>
      </c>
      <c r="H168" s="195">
        <v>0</v>
      </c>
      <c r="I168" s="195">
        <v>0</v>
      </c>
      <c r="J168" s="195">
        <v>0</v>
      </c>
      <c r="K168" s="195">
        <v>0</v>
      </c>
      <c r="L168" s="195">
        <v>0</v>
      </c>
      <c r="M168" s="195">
        <v>0</v>
      </c>
      <c r="N168" s="195">
        <v>0</v>
      </c>
      <c r="O168" s="195">
        <v>0</v>
      </c>
      <c r="P168" s="238">
        <v>2</v>
      </c>
      <c r="Q168" s="195">
        <v>0</v>
      </c>
      <c r="R168" s="195">
        <v>0</v>
      </c>
      <c r="S168" s="195">
        <v>0</v>
      </c>
      <c r="T168" s="195">
        <v>0</v>
      </c>
      <c r="U168" s="195">
        <v>0</v>
      </c>
      <c r="V168" s="195">
        <v>0</v>
      </c>
      <c r="W168" s="195">
        <v>0</v>
      </c>
      <c r="X168" s="195">
        <v>0</v>
      </c>
      <c r="Y168" s="195">
        <v>0</v>
      </c>
      <c r="Z168" s="195">
        <v>11</v>
      </c>
      <c r="AA168" s="238">
        <v>46</v>
      </c>
      <c r="AB168" s="292">
        <f t="shared" si="12"/>
        <v>0</v>
      </c>
      <c r="AC168" s="292">
        <f t="shared" si="12"/>
        <v>0</v>
      </c>
      <c r="AD168" s="292">
        <f t="shared" si="12"/>
        <v>0</v>
      </c>
      <c r="AE168" s="292">
        <f t="shared" si="12"/>
        <v>0</v>
      </c>
      <c r="AF168" s="292">
        <f t="shared" si="12"/>
        <v>0</v>
      </c>
      <c r="AG168" s="292">
        <f t="shared" si="12"/>
        <v>0</v>
      </c>
      <c r="AH168" s="292">
        <f t="shared" si="12"/>
        <v>0</v>
      </c>
      <c r="AI168" s="292">
        <f t="shared" si="12"/>
        <v>0</v>
      </c>
      <c r="AJ168" s="292">
        <f t="shared" si="12"/>
        <v>0</v>
      </c>
      <c r="AK168" s="292">
        <f t="shared" si="12"/>
        <v>0</v>
      </c>
      <c r="AL168" s="293">
        <f t="shared" si="12"/>
        <v>4.3478260869565216E-2</v>
      </c>
      <c r="AM168" s="195" t="str">
        <f>IF(ISNUMBER(#REF!),LN(#REF!),"")</f>
        <v/>
      </c>
      <c r="AN168" s="195" t="str">
        <f>IF(ISNUMBER(#REF!),LN(#REF!),"")</f>
        <v/>
      </c>
      <c r="AO168" s="195" t="str">
        <f>IF(ISNUMBER(#REF!),LN(#REF!),"")</f>
        <v/>
      </c>
      <c r="AP168" s="195" t="str">
        <f>IF(ISNUMBER(#REF!),LN(#REF!),"")</f>
        <v/>
      </c>
      <c r="AQ168" s="195" t="str">
        <f>IF(ISNUMBER(#REF!),LN(#REF!),"")</f>
        <v/>
      </c>
      <c r="AR168" s="195" t="str">
        <f>IF(ISNUMBER(#REF!),LN(#REF!),"")</f>
        <v/>
      </c>
      <c r="AS168" s="195" t="str">
        <f>IF(ISNUMBER(#REF!),LN(#REF!),"")</f>
        <v/>
      </c>
      <c r="AT168" s="195" t="str">
        <f>IF(ISNUMBER(#REF!),LN(#REF!),"")</f>
        <v/>
      </c>
      <c r="AU168" s="195" t="str">
        <f>IF(ISNUMBER(#REF!),LN(#REF!),"")</f>
        <v/>
      </c>
      <c r="AV168" s="195" t="str">
        <f>IF(ISNUMBER(#REF!),LN(#REF!),"")</f>
        <v/>
      </c>
      <c r="AW168" s="195" t="str">
        <f>IF(ISNUMBER(#REF!),LN(#REF!),"")</f>
        <v/>
      </c>
    </row>
    <row r="169" spans="1:49" x14ac:dyDescent="0.2">
      <c r="A169" s="187" t="s">
        <v>558</v>
      </c>
      <c r="B169" s="187" t="s">
        <v>559</v>
      </c>
      <c r="C169" s="289">
        <v>2020</v>
      </c>
      <c r="D169" s="290"/>
      <c r="E169" s="294" t="s">
        <v>248</v>
      </c>
      <c r="F169" s="195">
        <v>0</v>
      </c>
      <c r="G169" s="195">
        <v>0</v>
      </c>
      <c r="H169" s="195">
        <v>0</v>
      </c>
      <c r="I169" s="195">
        <v>0</v>
      </c>
      <c r="J169" s="195">
        <v>0</v>
      </c>
      <c r="K169" s="195">
        <v>0</v>
      </c>
      <c r="L169" s="195">
        <v>0</v>
      </c>
      <c r="M169" s="195">
        <v>0</v>
      </c>
      <c r="N169" s="195">
        <v>0</v>
      </c>
      <c r="O169" s="195">
        <v>0</v>
      </c>
      <c r="P169" s="238">
        <v>0</v>
      </c>
      <c r="Q169" s="195">
        <v>0</v>
      </c>
      <c r="R169" s="195">
        <v>0</v>
      </c>
      <c r="S169" s="195">
        <v>0</v>
      </c>
      <c r="T169" s="195">
        <v>0</v>
      </c>
      <c r="U169" s="195">
        <v>0</v>
      </c>
      <c r="V169" s="195">
        <v>0</v>
      </c>
      <c r="W169" s="195">
        <v>0</v>
      </c>
      <c r="X169" s="195">
        <v>0</v>
      </c>
      <c r="Y169" s="195">
        <v>0</v>
      </c>
      <c r="Z169" s="195">
        <v>0</v>
      </c>
      <c r="AA169" s="238">
        <v>89</v>
      </c>
      <c r="AB169" s="292">
        <f t="shared" si="12"/>
        <v>0</v>
      </c>
      <c r="AC169" s="292">
        <f t="shared" si="12"/>
        <v>0</v>
      </c>
      <c r="AD169" s="292">
        <f t="shared" si="12"/>
        <v>0</v>
      </c>
      <c r="AE169" s="292">
        <f t="shared" si="12"/>
        <v>0</v>
      </c>
      <c r="AF169" s="292">
        <f t="shared" si="12"/>
        <v>0</v>
      </c>
      <c r="AG169" s="292">
        <f t="shared" si="12"/>
        <v>0</v>
      </c>
      <c r="AH169" s="292">
        <f t="shared" si="12"/>
        <v>0</v>
      </c>
      <c r="AI169" s="292">
        <f t="shared" si="12"/>
        <v>0</v>
      </c>
      <c r="AJ169" s="292">
        <f t="shared" si="12"/>
        <v>0</v>
      </c>
      <c r="AK169" s="292">
        <f t="shared" si="12"/>
        <v>0</v>
      </c>
      <c r="AL169" s="293">
        <f t="shared" si="12"/>
        <v>0</v>
      </c>
      <c r="AM169" s="195" t="str">
        <f>IF(ISNUMBER(#REF!),LN(#REF!),"")</f>
        <v/>
      </c>
      <c r="AN169" s="195" t="str">
        <f>IF(ISNUMBER(#REF!),LN(#REF!),"")</f>
        <v/>
      </c>
      <c r="AO169" s="195" t="str">
        <f>IF(ISNUMBER(#REF!),LN(#REF!),"")</f>
        <v/>
      </c>
      <c r="AP169" s="195" t="str">
        <f>IF(ISNUMBER(#REF!),LN(#REF!),"")</f>
        <v/>
      </c>
      <c r="AQ169" s="195" t="str">
        <f>IF(ISNUMBER(#REF!),LN(#REF!),"")</f>
        <v/>
      </c>
      <c r="AR169" s="195" t="str">
        <f>IF(ISNUMBER(#REF!),LN(#REF!),"")</f>
        <v/>
      </c>
      <c r="AS169" s="195" t="str">
        <f>IF(ISNUMBER(#REF!),LN(#REF!),"")</f>
        <v/>
      </c>
      <c r="AT169" s="195" t="str">
        <f>IF(ISNUMBER(#REF!),LN(#REF!),"")</f>
        <v/>
      </c>
      <c r="AU169" s="195" t="str">
        <f>IF(ISNUMBER(#REF!),LN(#REF!),"")</f>
        <v/>
      </c>
      <c r="AV169" s="195" t="str">
        <f>IF(ISNUMBER(#REF!),LN(#REF!),"")</f>
        <v/>
      </c>
      <c r="AW169" s="195" t="str">
        <f>IF(ISNUMBER(#REF!),LN(#REF!),"")</f>
        <v/>
      </c>
    </row>
    <row r="170" spans="1:49" x14ac:dyDescent="0.2">
      <c r="A170" s="187" t="s">
        <v>286</v>
      </c>
      <c r="B170" s="187" t="s">
        <v>287</v>
      </c>
      <c r="C170" s="290"/>
      <c r="D170" s="290"/>
      <c r="E170" s="294" t="s">
        <v>279</v>
      </c>
      <c r="F170" s="195">
        <v>42</v>
      </c>
      <c r="G170" s="195">
        <v>40</v>
      </c>
      <c r="H170" s="195">
        <v>61</v>
      </c>
      <c r="I170" s="195">
        <v>37</v>
      </c>
      <c r="J170" s="195">
        <v>48</v>
      </c>
      <c r="K170" s="195">
        <v>45</v>
      </c>
      <c r="L170" s="195">
        <v>51</v>
      </c>
      <c r="M170" s="195">
        <v>45</v>
      </c>
      <c r="N170" s="195">
        <v>178</v>
      </c>
      <c r="O170" s="195">
        <v>74</v>
      </c>
      <c r="P170" s="238">
        <v>59</v>
      </c>
      <c r="Q170" s="195">
        <v>600</v>
      </c>
      <c r="R170" s="195">
        <v>356</v>
      </c>
      <c r="S170" s="195">
        <v>570</v>
      </c>
      <c r="T170" s="195">
        <v>656</v>
      </c>
      <c r="U170" s="195">
        <v>719</v>
      </c>
      <c r="V170" s="195">
        <v>1062</v>
      </c>
      <c r="W170" s="195">
        <v>796</v>
      </c>
      <c r="X170" s="195">
        <v>986</v>
      </c>
      <c r="Y170" s="195">
        <v>1035</v>
      </c>
      <c r="Z170" s="195">
        <v>865</v>
      </c>
      <c r="AA170" s="238">
        <v>599</v>
      </c>
      <c r="AB170" s="292">
        <f t="shared" si="12"/>
        <v>7.0000000000000007E-2</v>
      </c>
      <c r="AC170" s="292">
        <f t="shared" si="12"/>
        <v>0.11235955056179775</v>
      </c>
      <c r="AD170" s="292">
        <f t="shared" si="12"/>
        <v>0.10701754385964912</v>
      </c>
      <c r="AE170" s="292">
        <f t="shared" si="12"/>
        <v>5.6402439024390245E-2</v>
      </c>
      <c r="AF170" s="292">
        <f t="shared" si="12"/>
        <v>6.6759388038942977E-2</v>
      </c>
      <c r="AG170" s="292">
        <f t="shared" si="12"/>
        <v>4.2372881355932202E-2</v>
      </c>
      <c r="AH170" s="292">
        <f t="shared" si="12"/>
        <v>6.407035175879397E-2</v>
      </c>
      <c r="AI170" s="292">
        <f t="shared" si="12"/>
        <v>4.5638945233265719E-2</v>
      </c>
      <c r="AJ170" s="292">
        <f t="shared" si="12"/>
        <v>0.17198067632850242</v>
      </c>
      <c r="AK170" s="292">
        <f t="shared" si="12"/>
        <v>8.5549132947976878E-2</v>
      </c>
      <c r="AL170" s="293">
        <f t="shared" si="12"/>
        <v>9.849749582637729E-2</v>
      </c>
      <c r="AM170" s="195" t="str">
        <f>IF(ISNUMBER(#REF!),LN(#REF!),"")</f>
        <v/>
      </c>
      <c r="AN170" s="195" t="str">
        <f>IF(ISNUMBER(#REF!),LN(#REF!),"")</f>
        <v/>
      </c>
      <c r="AO170" s="195" t="str">
        <f>IF(ISNUMBER(#REF!),LN(#REF!),"")</f>
        <v/>
      </c>
      <c r="AP170" s="195" t="str">
        <f>IF(ISNUMBER(#REF!),LN(#REF!),"")</f>
        <v/>
      </c>
      <c r="AQ170" s="195" t="str">
        <f>IF(ISNUMBER(#REF!),LN(#REF!),"")</f>
        <v/>
      </c>
      <c r="AR170" s="195" t="str">
        <f>IF(ISNUMBER(#REF!),LN(#REF!),"")</f>
        <v/>
      </c>
      <c r="AS170" s="195" t="str">
        <f>IF(ISNUMBER(#REF!),LN(#REF!),"")</f>
        <v/>
      </c>
      <c r="AT170" s="195" t="str">
        <f>IF(ISNUMBER(#REF!),LN(#REF!),"")</f>
        <v/>
      </c>
      <c r="AU170" s="195" t="str">
        <f>IF(ISNUMBER(#REF!),LN(#REF!),"")</f>
        <v/>
      </c>
      <c r="AV170" s="195" t="str">
        <f>IF(ISNUMBER(#REF!),LN(#REF!),"")</f>
        <v/>
      </c>
      <c r="AW170" s="195" t="str">
        <f>IF(ISNUMBER(#REF!),LN(#REF!),"")</f>
        <v/>
      </c>
    </row>
    <row r="171" spans="1:49" x14ac:dyDescent="0.2">
      <c r="A171" s="187" t="s">
        <v>282</v>
      </c>
      <c r="B171" s="187" t="s">
        <v>283</v>
      </c>
      <c r="C171" s="290"/>
      <c r="D171" s="290"/>
      <c r="E171" s="294" t="s">
        <v>279</v>
      </c>
      <c r="F171" s="195">
        <v>53</v>
      </c>
      <c r="G171" s="195">
        <v>59</v>
      </c>
      <c r="H171" s="195">
        <v>122</v>
      </c>
      <c r="I171" s="195">
        <v>114</v>
      </c>
      <c r="J171" s="195">
        <v>118</v>
      </c>
      <c r="K171" s="195">
        <v>121</v>
      </c>
      <c r="L171" s="195">
        <v>98</v>
      </c>
      <c r="M171" s="195">
        <v>62</v>
      </c>
      <c r="N171" s="195">
        <v>69</v>
      </c>
      <c r="O171" s="195">
        <v>41</v>
      </c>
      <c r="P171" s="238">
        <v>58</v>
      </c>
      <c r="Q171" s="195">
        <v>418</v>
      </c>
      <c r="R171" s="195">
        <v>277</v>
      </c>
      <c r="S171" s="195">
        <v>574</v>
      </c>
      <c r="T171" s="195">
        <v>861</v>
      </c>
      <c r="U171" s="195">
        <v>1066</v>
      </c>
      <c r="V171" s="195">
        <v>878</v>
      </c>
      <c r="W171" s="195">
        <v>834</v>
      </c>
      <c r="X171" s="195">
        <v>688</v>
      </c>
      <c r="Y171" s="195">
        <v>578</v>
      </c>
      <c r="Z171" s="195">
        <v>435</v>
      </c>
      <c r="AA171" s="238">
        <v>524</v>
      </c>
      <c r="AB171" s="292">
        <f t="shared" ref="AB171:AL184" si="13">IF(Q171,F171/Q171,0)</f>
        <v>0.12679425837320574</v>
      </c>
      <c r="AC171" s="292">
        <f t="shared" si="13"/>
        <v>0.21299638989169675</v>
      </c>
      <c r="AD171" s="292">
        <f t="shared" si="13"/>
        <v>0.21254355400696864</v>
      </c>
      <c r="AE171" s="292">
        <f t="shared" si="13"/>
        <v>0.13240418118466898</v>
      </c>
      <c r="AF171" s="292">
        <f t="shared" si="13"/>
        <v>0.11069418386491557</v>
      </c>
      <c r="AG171" s="292">
        <f t="shared" si="13"/>
        <v>0.13781321184510251</v>
      </c>
      <c r="AH171" s="292">
        <f t="shared" si="13"/>
        <v>0.11750599520383694</v>
      </c>
      <c r="AI171" s="292">
        <f t="shared" si="13"/>
        <v>9.0116279069767435E-2</v>
      </c>
      <c r="AJ171" s="292">
        <f t="shared" si="13"/>
        <v>0.11937716262975778</v>
      </c>
      <c r="AK171" s="292">
        <f t="shared" si="13"/>
        <v>9.4252873563218389E-2</v>
      </c>
      <c r="AL171" s="293">
        <f t="shared" si="13"/>
        <v>0.11068702290076336</v>
      </c>
      <c r="AM171" s="195" t="str">
        <f>IF(ISNUMBER(#REF!),LN(#REF!),"")</f>
        <v/>
      </c>
      <c r="AN171" s="195" t="str">
        <f>IF(ISNUMBER(#REF!),LN(#REF!),"")</f>
        <v/>
      </c>
      <c r="AO171" s="195" t="str">
        <f>IF(ISNUMBER(#REF!),LN(#REF!),"")</f>
        <v/>
      </c>
      <c r="AP171" s="195" t="str">
        <f>IF(ISNUMBER(#REF!),LN(#REF!),"")</f>
        <v/>
      </c>
      <c r="AQ171" s="195" t="str">
        <f>IF(ISNUMBER(#REF!),LN(#REF!),"")</f>
        <v/>
      </c>
      <c r="AR171" s="195" t="str">
        <f>IF(ISNUMBER(#REF!),LN(#REF!),"")</f>
        <v/>
      </c>
      <c r="AS171" s="195" t="str">
        <f>IF(ISNUMBER(#REF!),LN(#REF!),"")</f>
        <v/>
      </c>
      <c r="AT171" s="195" t="str">
        <f>IF(ISNUMBER(#REF!),LN(#REF!),"")</f>
        <v/>
      </c>
      <c r="AU171" s="195" t="str">
        <f>IF(ISNUMBER(#REF!),LN(#REF!),"")</f>
        <v/>
      </c>
      <c r="AV171" s="195" t="str">
        <f>IF(ISNUMBER(#REF!),LN(#REF!),"")</f>
        <v/>
      </c>
      <c r="AW171" s="195" t="str">
        <f>IF(ISNUMBER(#REF!),LN(#REF!),"")</f>
        <v/>
      </c>
    </row>
    <row r="172" spans="1:49" x14ac:dyDescent="0.2">
      <c r="A172" s="187" t="s">
        <v>391</v>
      </c>
      <c r="B172" s="187" t="s">
        <v>392</v>
      </c>
      <c r="C172" s="290">
        <v>2012</v>
      </c>
      <c r="D172" s="290"/>
      <c r="E172" s="294" t="s">
        <v>279</v>
      </c>
      <c r="F172" s="195">
        <v>0</v>
      </c>
      <c r="G172" s="195">
        <v>0</v>
      </c>
      <c r="H172" s="195">
        <v>1</v>
      </c>
      <c r="I172" s="195">
        <v>1</v>
      </c>
      <c r="J172" s="195">
        <v>1</v>
      </c>
      <c r="K172" s="195">
        <v>1</v>
      </c>
      <c r="L172" s="195">
        <v>0</v>
      </c>
      <c r="M172" s="195">
        <v>1</v>
      </c>
      <c r="N172" s="195">
        <v>1</v>
      </c>
      <c r="O172" s="195">
        <v>1</v>
      </c>
      <c r="P172" s="238">
        <v>5</v>
      </c>
      <c r="Q172" s="195">
        <v>0</v>
      </c>
      <c r="R172" s="195">
        <v>0</v>
      </c>
      <c r="S172" s="195">
        <v>8</v>
      </c>
      <c r="T172" s="195">
        <v>78</v>
      </c>
      <c r="U172" s="195">
        <v>47</v>
      </c>
      <c r="V172" s="195">
        <v>62</v>
      </c>
      <c r="W172" s="195">
        <v>71</v>
      </c>
      <c r="X172" s="195">
        <v>72</v>
      </c>
      <c r="Y172" s="195">
        <v>67</v>
      </c>
      <c r="Z172" s="195">
        <v>63</v>
      </c>
      <c r="AA172" s="238">
        <v>72</v>
      </c>
      <c r="AB172" s="292">
        <f t="shared" si="13"/>
        <v>0</v>
      </c>
      <c r="AC172" s="292">
        <f t="shared" si="13"/>
        <v>0</v>
      </c>
      <c r="AD172" s="292">
        <f t="shared" si="13"/>
        <v>0.125</v>
      </c>
      <c r="AE172" s="292">
        <f t="shared" si="13"/>
        <v>1.282051282051282E-2</v>
      </c>
      <c r="AF172" s="292">
        <f t="shared" si="13"/>
        <v>2.1276595744680851E-2</v>
      </c>
      <c r="AG172" s="292">
        <f t="shared" si="13"/>
        <v>1.6129032258064516E-2</v>
      </c>
      <c r="AH172" s="292">
        <f t="shared" si="13"/>
        <v>0</v>
      </c>
      <c r="AI172" s="292">
        <f t="shared" si="13"/>
        <v>1.3888888888888888E-2</v>
      </c>
      <c r="AJ172" s="292">
        <f t="shared" si="13"/>
        <v>1.4925373134328358E-2</v>
      </c>
      <c r="AK172" s="292">
        <f t="shared" si="13"/>
        <v>1.5873015873015872E-2</v>
      </c>
      <c r="AL172" s="293">
        <f t="shared" si="13"/>
        <v>6.9444444444444448E-2</v>
      </c>
      <c r="AM172" s="195" t="str">
        <f>IF(ISNUMBER(#REF!),LN(#REF!),"")</f>
        <v/>
      </c>
      <c r="AN172" s="195" t="str">
        <f>IF(ISNUMBER(#REF!),LN(#REF!),"")</f>
        <v/>
      </c>
      <c r="AO172" s="195" t="str">
        <f>IF(ISNUMBER(#REF!),LN(#REF!),"")</f>
        <v/>
      </c>
      <c r="AP172" s="195" t="str">
        <f>IF(ISNUMBER(#REF!),LN(#REF!),"")</f>
        <v/>
      </c>
      <c r="AQ172" s="195" t="str">
        <f>IF(ISNUMBER(#REF!),LN(#REF!),"")</f>
        <v/>
      </c>
      <c r="AR172" s="195" t="str">
        <f>IF(ISNUMBER(#REF!),LN(#REF!),"")</f>
        <v/>
      </c>
      <c r="AS172" s="195" t="str">
        <f>IF(ISNUMBER(#REF!),LN(#REF!),"")</f>
        <v/>
      </c>
      <c r="AT172" s="195" t="str">
        <f>IF(ISNUMBER(#REF!),LN(#REF!),"")</f>
        <v/>
      </c>
      <c r="AU172" s="195" t="str">
        <f>IF(ISNUMBER(#REF!),LN(#REF!),"")</f>
        <v/>
      </c>
      <c r="AV172" s="195" t="str">
        <f>IF(ISNUMBER(#REF!),LN(#REF!),"")</f>
        <v/>
      </c>
      <c r="AW172" s="195" t="str">
        <f>IF(ISNUMBER(#REF!),LN(#REF!),"")</f>
        <v/>
      </c>
    </row>
    <row r="173" spans="1:49" x14ac:dyDescent="0.2">
      <c r="A173" s="187" t="s">
        <v>520</v>
      </c>
      <c r="B173" s="187" t="s">
        <v>521</v>
      </c>
      <c r="C173" s="289">
        <v>2018</v>
      </c>
      <c r="D173" s="290"/>
      <c r="E173" s="294" t="s">
        <v>279</v>
      </c>
      <c r="F173" s="195">
        <v>0</v>
      </c>
      <c r="G173" s="195">
        <v>0</v>
      </c>
      <c r="H173" s="195">
        <v>0</v>
      </c>
      <c r="I173" s="195">
        <v>0</v>
      </c>
      <c r="J173" s="195">
        <v>0</v>
      </c>
      <c r="K173" s="195">
        <v>0</v>
      </c>
      <c r="L173" s="195">
        <v>0</v>
      </c>
      <c r="M173" s="195">
        <v>0</v>
      </c>
      <c r="N173" s="195">
        <v>5</v>
      </c>
      <c r="O173" s="195">
        <v>11</v>
      </c>
      <c r="P173" s="238">
        <v>2</v>
      </c>
      <c r="Q173" s="195">
        <v>0</v>
      </c>
      <c r="R173" s="195">
        <v>0</v>
      </c>
      <c r="S173" s="195">
        <v>0</v>
      </c>
      <c r="T173" s="195">
        <v>0</v>
      </c>
      <c r="U173" s="195">
        <v>0</v>
      </c>
      <c r="V173" s="195">
        <v>0</v>
      </c>
      <c r="W173" s="195">
        <v>0</v>
      </c>
      <c r="X173" s="195">
        <v>0</v>
      </c>
      <c r="Y173" s="195">
        <v>69</v>
      </c>
      <c r="Z173" s="195">
        <v>94</v>
      </c>
      <c r="AA173" s="238">
        <v>76</v>
      </c>
      <c r="AB173" s="292">
        <f t="shared" si="13"/>
        <v>0</v>
      </c>
      <c r="AC173" s="292">
        <f t="shared" si="13"/>
        <v>0</v>
      </c>
      <c r="AD173" s="292">
        <f t="shared" si="13"/>
        <v>0</v>
      </c>
      <c r="AE173" s="292">
        <f t="shared" si="13"/>
        <v>0</v>
      </c>
      <c r="AF173" s="292">
        <f t="shared" si="13"/>
        <v>0</v>
      </c>
      <c r="AG173" s="292">
        <f t="shared" si="13"/>
        <v>0</v>
      </c>
      <c r="AH173" s="292">
        <f t="shared" si="13"/>
        <v>0</v>
      </c>
      <c r="AI173" s="292">
        <f t="shared" si="13"/>
        <v>0</v>
      </c>
      <c r="AJ173" s="292">
        <f t="shared" si="13"/>
        <v>7.2463768115942032E-2</v>
      </c>
      <c r="AK173" s="292">
        <f t="shared" si="13"/>
        <v>0.11702127659574468</v>
      </c>
      <c r="AL173" s="293">
        <f t="shared" si="13"/>
        <v>2.6315789473684209E-2</v>
      </c>
      <c r="AM173" s="195" t="str">
        <f>IF(ISNUMBER(#REF!),LN(#REF!),"")</f>
        <v/>
      </c>
      <c r="AN173" s="195" t="str">
        <f>IF(ISNUMBER(#REF!),LN(#REF!),"")</f>
        <v/>
      </c>
      <c r="AO173" s="195" t="str">
        <f>IF(ISNUMBER(#REF!),LN(#REF!),"")</f>
        <v/>
      </c>
      <c r="AP173" s="195" t="str">
        <f>IF(ISNUMBER(#REF!),LN(#REF!),"")</f>
        <v/>
      </c>
      <c r="AQ173" s="195" t="str">
        <f>IF(ISNUMBER(#REF!),LN(#REF!),"")</f>
        <v/>
      </c>
      <c r="AR173" s="195" t="str">
        <f>IF(ISNUMBER(#REF!),LN(#REF!),"")</f>
        <v/>
      </c>
      <c r="AS173" s="195" t="str">
        <f>IF(ISNUMBER(#REF!),LN(#REF!),"")</f>
        <v/>
      </c>
      <c r="AT173" s="195" t="str">
        <f>IF(ISNUMBER(#REF!),LN(#REF!),"")</f>
        <v/>
      </c>
      <c r="AU173" s="195" t="str">
        <f>IF(ISNUMBER(#REF!),LN(#REF!),"")</f>
        <v/>
      </c>
      <c r="AV173" s="195" t="str">
        <f>IF(ISNUMBER(#REF!),LN(#REF!),"")</f>
        <v/>
      </c>
      <c r="AW173" s="195" t="str">
        <f>IF(ISNUMBER(#REF!),LN(#REF!),"")</f>
        <v/>
      </c>
    </row>
    <row r="174" spans="1:49" x14ac:dyDescent="0.2">
      <c r="A174" s="187" t="s">
        <v>542</v>
      </c>
      <c r="B174" s="187" t="s">
        <v>543</v>
      </c>
      <c r="C174" s="289"/>
      <c r="D174" s="290"/>
      <c r="E174" s="294" t="s">
        <v>279</v>
      </c>
      <c r="F174" s="195">
        <v>16</v>
      </c>
      <c r="G174" s="195">
        <v>18</v>
      </c>
      <c r="H174" s="195">
        <v>13</v>
      </c>
      <c r="I174" s="195">
        <v>9</v>
      </c>
      <c r="J174" s="195">
        <v>2</v>
      </c>
      <c r="K174" s="195">
        <v>6</v>
      </c>
      <c r="L174" s="195">
        <v>9</v>
      </c>
      <c r="M174" s="195">
        <v>21</v>
      </c>
      <c r="N174" s="195">
        <v>2</v>
      </c>
      <c r="O174" s="195">
        <v>6</v>
      </c>
      <c r="P174" s="238">
        <v>6</v>
      </c>
      <c r="Q174" s="195">
        <v>200</v>
      </c>
      <c r="R174" s="195">
        <v>185</v>
      </c>
      <c r="S174" s="195">
        <v>213</v>
      </c>
      <c r="T174" s="195">
        <v>432</v>
      </c>
      <c r="U174" s="195">
        <v>210</v>
      </c>
      <c r="V174" s="195">
        <v>232</v>
      </c>
      <c r="W174" s="195">
        <v>221</v>
      </c>
      <c r="X174" s="195">
        <v>343</v>
      </c>
      <c r="Y174" s="195">
        <v>24</v>
      </c>
      <c r="Z174" s="195">
        <v>50</v>
      </c>
      <c r="AA174" s="238">
        <v>86</v>
      </c>
      <c r="AB174" s="292">
        <f t="shared" si="13"/>
        <v>0.08</v>
      </c>
      <c r="AC174" s="292">
        <f t="shared" si="13"/>
        <v>9.7297297297297303E-2</v>
      </c>
      <c r="AD174" s="292">
        <f t="shared" si="13"/>
        <v>6.1032863849765258E-2</v>
      </c>
      <c r="AE174" s="292">
        <f t="shared" si="13"/>
        <v>2.0833333333333332E-2</v>
      </c>
      <c r="AF174" s="292">
        <f t="shared" si="13"/>
        <v>9.5238095238095247E-3</v>
      </c>
      <c r="AG174" s="292">
        <f t="shared" si="13"/>
        <v>2.5862068965517241E-2</v>
      </c>
      <c r="AH174" s="292">
        <f t="shared" si="13"/>
        <v>4.072398190045249E-2</v>
      </c>
      <c r="AI174" s="292">
        <f t="shared" si="13"/>
        <v>6.1224489795918366E-2</v>
      </c>
      <c r="AJ174" s="292">
        <f t="shared" si="13"/>
        <v>8.3333333333333329E-2</v>
      </c>
      <c r="AK174" s="292">
        <f t="shared" si="13"/>
        <v>0.12</v>
      </c>
      <c r="AL174" s="293">
        <f t="shared" si="13"/>
        <v>6.9767441860465115E-2</v>
      </c>
      <c r="AM174" s="195" t="str">
        <f>IF(ISNUMBER(#REF!),LN(#REF!),"")</f>
        <v/>
      </c>
      <c r="AN174" s="195" t="str">
        <f>IF(ISNUMBER(#REF!),LN(#REF!),"")</f>
        <v/>
      </c>
      <c r="AO174" s="195" t="str">
        <f>IF(ISNUMBER(#REF!),LN(#REF!),"")</f>
        <v/>
      </c>
      <c r="AP174" s="195" t="str">
        <f>IF(ISNUMBER(#REF!),LN(#REF!),"")</f>
        <v/>
      </c>
      <c r="AQ174" s="195" t="str">
        <f>IF(ISNUMBER(#REF!),LN(#REF!),"")</f>
        <v/>
      </c>
      <c r="AR174" s="195" t="str">
        <f>IF(ISNUMBER(#REF!),LN(#REF!),"")</f>
        <v/>
      </c>
      <c r="AS174" s="195" t="str">
        <f>IF(ISNUMBER(#REF!),LN(#REF!),"")</f>
        <v/>
      </c>
      <c r="AT174" s="195" t="str">
        <f>IF(ISNUMBER(#REF!),LN(#REF!),"")</f>
        <v/>
      </c>
      <c r="AU174" s="195" t="str">
        <f>IF(ISNUMBER(#REF!),LN(#REF!),"")</f>
        <v/>
      </c>
      <c r="AV174" s="195" t="str">
        <f>IF(ISNUMBER(#REF!),LN(#REF!),"")</f>
        <v/>
      </c>
      <c r="AW174" s="195" t="str">
        <f>IF(ISNUMBER(#REF!),LN(#REF!),"")</f>
        <v/>
      </c>
    </row>
    <row r="175" spans="1:49" x14ac:dyDescent="0.2">
      <c r="A175" s="187" t="s">
        <v>562</v>
      </c>
      <c r="B175" s="187" t="s">
        <v>563</v>
      </c>
      <c r="C175" s="290">
        <v>2020</v>
      </c>
      <c r="D175" s="290"/>
      <c r="E175" s="294" t="s">
        <v>279</v>
      </c>
      <c r="F175" s="195">
        <v>0</v>
      </c>
      <c r="G175" s="195">
        <v>0</v>
      </c>
      <c r="H175" s="195">
        <v>0</v>
      </c>
      <c r="I175" s="195">
        <v>0</v>
      </c>
      <c r="J175" s="195">
        <v>0</v>
      </c>
      <c r="K175" s="195">
        <v>0</v>
      </c>
      <c r="L175" s="195">
        <v>0</v>
      </c>
      <c r="M175" s="195">
        <v>0</v>
      </c>
      <c r="N175" s="195">
        <v>0</v>
      </c>
      <c r="O175" s="195">
        <v>0</v>
      </c>
      <c r="P175" s="238">
        <v>0</v>
      </c>
      <c r="Q175" s="195">
        <v>0</v>
      </c>
      <c r="R175" s="195">
        <v>0</v>
      </c>
      <c r="S175" s="195">
        <v>0</v>
      </c>
      <c r="T175" s="195">
        <v>0</v>
      </c>
      <c r="U175" s="195">
        <v>0</v>
      </c>
      <c r="V175" s="195">
        <v>0</v>
      </c>
      <c r="W175" s="195">
        <v>0</v>
      </c>
      <c r="X175" s="195">
        <v>0</v>
      </c>
      <c r="Y175" s="195">
        <v>0</v>
      </c>
      <c r="Z175" s="195">
        <v>0</v>
      </c>
      <c r="AA175" s="238">
        <v>21</v>
      </c>
      <c r="AB175" s="292">
        <f t="shared" si="13"/>
        <v>0</v>
      </c>
      <c r="AC175" s="292">
        <f t="shared" si="13"/>
        <v>0</v>
      </c>
      <c r="AD175" s="292">
        <f t="shared" si="13"/>
        <v>0</v>
      </c>
      <c r="AE175" s="292">
        <f t="shared" si="13"/>
        <v>0</v>
      </c>
      <c r="AF175" s="292">
        <f t="shared" si="13"/>
        <v>0</v>
      </c>
      <c r="AG175" s="292">
        <f t="shared" si="13"/>
        <v>0</v>
      </c>
      <c r="AH175" s="292">
        <f t="shared" si="13"/>
        <v>0</v>
      </c>
      <c r="AI175" s="292">
        <f t="shared" si="13"/>
        <v>0</v>
      </c>
      <c r="AJ175" s="292">
        <f t="shared" si="13"/>
        <v>0</v>
      </c>
      <c r="AK175" s="292">
        <f t="shared" si="13"/>
        <v>0</v>
      </c>
      <c r="AL175" s="293">
        <f t="shared" si="13"/>
        <v>0</v>
      </c>
      <c r="AM175" s="195" t="str">
        <f>IF(ISNUMBER(#REF!),LN(#REF!),"")</f>
        <v/>
      </c>
      <c r="AN175" s="195" t="str">
        <f>IF(ISNUMBER(#REF!),LN(#REF!),"")</f>
        <v/>
      </c>
      <c r="AO175" s="195" t="str">
        <f>IF(ISNUMBER(#REF!),LN(#REF!),"")</f>
        <v/>
      </c>
      <c r="AP175" s="195" t="str">
        <f>IF(ISNUMBER(#REF!),LN(#REF!),"")</f>
        <v/>
      </c>
      <c r="AQ175" s="195" t="str">
        <f>IF(ISNUMBER(#REF!),LN(#REF!),"")</f>
        <v/>
      </c>
      <c r="AR175" s="195" t="str">
        <f>IF(ISNUMBER(#REF!),LN(#REF!),"")</f>
        <v/>
      </c>
      <c r="AS175" s="195" t="str">
        <f>IF(ISNUMBER(#REF!),LN(#REF!),"")</f>
        <v/>
      </c>
      <c r="AT175" s="195" t="str">
        <f>IF(ISNUMBER(#REF!),LN(#REF!),"")</f>
        <v/>
      </c>
      <c r="AU175" s="195" t="str">
        <f>IF(ISNUMBER(#REF!),LN(#REF!),"")</f>
        <v/>
      </c>
      <c r="AV175" s="195" t="str">
        <f>IF(ISNUMBER(#REF!),LN(#REF!),"")</f>
        <v/>
      </c>
      <c r="AW175" s="195" t="str">
        <f>IF(ISNUMBER(#REF!),LN(#REF!),"")</f>
        <v/>
      </c>
    </row>
    <row r="176" spans="1:49" x14ac:dyDescent="0.2">
      <c r="A176" s="187" t="s">
        <v>368</v>
      </c>
      <c r="B176" s="187" t="s">
        <v>4020</v>
      </c>
      <c r="C176" s="290"/>
      <c r="D176" s="290"/>
      <c r="E176" s="294" t="s">
        <v>365</v>
      </c>
      <c r="F176" s="195">
        <v>2</v>
      </c>
      <c r="G176" s="195">
        <v>0</v>
      </c>
      <c r="H176" s="195">
        <v>0</v>
      </c>
      <c r="I176" s="195">
        <v>0</v>
      </c>
      <c r="J176" s="195">
        <v>0</v>
      </c>
      <c r="K176" s="195">
        <v>1</v>
      </c>
      <c r="L176" s="195">
        <v>0</v>
      </c>
      <c r="M176" s="195">
        <v>1</v>
      </c>
      <c r="N176" s="195">
        <v>2</v>
      </c>
      <c r="O176" s="195">
        <v>0</v>
      </c>
      <c r="P176" s="238">
        <v>1</v>
      </c>
      <c r="Q176" s="195">
        <v>86</v>
      </c>
      <c r="R176" s="195">
        <v>22</v>
      </c>
      <c r="S176" s="195">
        <v>32</v>
      </c>
      <c r="T176" s="195">
        <v>24</v>
      </c>
      <c r="U176" s="195">
        <v>73</v>
      </c>
      <c r="V176" s="195">
        <v>109</v>
      </c>
      <c r="W176" s="195">
        <v>103</v>
      </c>
      <c r="X176" s="195">
        <v>68</v>
      </c>
      <c r="Y176" s="195">
        <v>76</v>
      </c>
      <c r="Z176" s="195">
        <v>71</v>
      </c>
      <c r="AA176" s="238">
        <v>57</v>
      </c>
      <c r="AB176" s="292">
        <f t="shared" si="13"/>
        <v>2.3255813953488372E-2</v>
      </c>
      <c r="AC176" s="292">
        <f t="shared" si="13"/>
        <v>0</v>
      </c>
      <c r="AD176" s="292">
        <f t="shared" si="13"/>
        <v>0</v>
      </c>
      <c r="AE176" s="292">
        <f t="shared" si="13"/>
        <v>0</v>
      </c>
      <c r="AF176" s="292">
        <f t="shared" si="13"/>
        <v>0</v>
      </c>
      <c r="AG176" s="292">
        <f t="shared" si="13"/>
        <v>9.1743119266055051E-3</v>
      </c>
      <c r="AH176" s="292">
        <f t="shared" si="13"/>
        <v>0</v>
      </c>
      <c r="AI176" s="292">
        <f t="shared" si="13"/>
        <v>1.4705882352941176E-2</v>
      </c>
      <c r="AJ176" s="292">
        <f t="shared" si="13"/>
        <v>2.6315789473684209E-2</v>
      </c>
      <c r="AK176" s="292">
        <f t="shared" si="13"/>
        <v>0</v>
      </c>
      <c r="AL176" s="293">
        <f t="shared" si="13"/>
        <v>1.7543859649122806E-2</v>
      </c>
      <c r="AM176" s="195" t="str">
        <f>IF(ISNUMBER(#REF!),LN(#REF!),"")</f>
        <v/>
      </c>
      <c r="AN176" s="195" t="str">
        <f>IF(ISNUMBER(#REF!),LN(#REF!),"")</f>
        <v/>
      </c>
      <c r="AO176" s="195" t="str">
        <f>IF(ISNUMBER(#REF!),LN(#REF!),"")</f>
        <v/>
      </c>
      <c r="AP176" s="195" t="str">
        <f>IF(ISNUMBER(#REF!),LN(#REF!),"")</f>
        <v/>
      </c>
      <c r="AQ176" s="195" t="str">
        <f>IF(ISNUMBER(#REF!),LN(#REF!),"")</f>
        <v/>
      </c>
      <c r="AR176" s="195" t="str">
        <f>IF(ISNUMBER(#REF!),LN(#REF!),"")</f>
        <v/>
      </c>
      <c r="AS176" s="195" t="str">
        <f>IF(ISNUMBER(#REF!),LN(#REF!),"")</f>
        <v/>
      </c>
      <c r="AT176" s="195" t="str">
        <f>IF(ISNUMBER(#REF!),LN(#REF!),"")</f>
        <v/>
      </c>
      <c r="AU176" s="195" t="str">
        <f>IF(ISNUMBER(#REF!),LN(#REF!),"")</f>
        <v/>
      </c>
      <c r="AV176" s="195" t="str">
        <f>IF(ISNUMBER(#REF!),LN(#REF!),"")</f>
        <v/>
      </c>
      <c r="AW176" s="195" t="str">
        <f>IF(ISNUMBER(#REF!),LN(#REF!),"")</f>
        <v/>
      </c>
    </row>
    <row r="177" spans="1:49" x14ac:dyDescent="0.2">
      <c r="A177" s="187" t="s">
        <v>363</v>
      </c>
      <c r="B177" s="187" t="s">
        <v>4021</v>
      </c>
      <c r="C177" s="290"/>
      <c r="D177" s="290"/>
      <c r="E177" s="294" t="s">
        <v>365</v>
      </c>
      <c r="F177" s="195">
        <v>0</v>
      </c>
      <c r="G177" s="195">
        <v>0</v>
      </c>
      <c r="H177" s="195">
        <v>0</v>
      </c>
      <c r="I177" s="195">
        <v>0</v>
      </c>
      <c r="J177" s="195">
        <v>0</v>
      </c>
      <c r="K177" s="195">
        <v>0</v>
      </c>
      <c r="L177" s="195">
        <v>0</v>
      </c>
      <c r="M177" s="195">
        <v>0</v>
      </c>
      <c r="N177" s="195">
        <v>2</v>
      </c>
      <c r="O177" s="195">
        <v>2</v>
      </c>
      <c r="P177" s="238">
        <v>0</v>
      </c>
      <c r="Q177" s="195">
        <v>7</v>
      </c>
      <c r="R177" s="195">
        <v>9</v>
      </c>
      <c r="S177" s="195">
        <v>18</v>
      </c>
      <c r="T177" s="195">
        <v>18</v>
      </c>
      <c r="U177" s="195">
        <v>18</v>
      </c>
      <c r="V177" s="195">
        <v>45</v>
      </c>
      <c r="W177" s="195">
        <v>73</v>
      </c>
      <c r="X177" s="195">
        <v>54</v>
      </c>
      <c r="Y177" s="195">
        <v>73</v>
      </c>
      <c r="Z177" s="195">
        <v>73</v>
      </c>
      <c r="AA177" s="238">
        <v>53</v>
      </c>
      <c r="AB177" s="292">
        <f t="shared" si="13"/>
        <v>0</v>
      </c>
      <c r="AC177" s="292">
        <f t="shared" si="13"/>
        <v>0</v>
      </c>
      <c r="AD177" s="292">
        <f t="shared" si="13"/>
        <v>0</v>
      </c>
      <c r="AE177" s="292">
        <f t="shared" si="13"/>
        <v>0</v>
      </c>
      <c r="AF177" s="292">
        <f t="shared" si="13"/>
        <v>0</v>
      </c>
      <c r="AG177" s="292">
        <f t="shared" si="13"/>
        <v>0</v>
      </c>
      <c r="AH177" s="292">
        <f t="shared" si="13"/>
        <v>0</v>
      </c>
      <c r="AI177" s="292">
        <f t="shared" si="13"/>
        <v>0</v>
      </c>
      <c r="AJ177" s="292">
        <f t="shared" si="13"/>
        <v>2.7397260273972601E-2</v>
      </c>
      <c r="AK177" s="292">
        <f t="shared" si="13"/>
        <v>2.7397260273972601E-2</v>
      </c>
      <c r="AL177" s="293">
        <f t="shared" si="13"/>
        <v>0</v>
      </c>
      <c r="AM177" s="195" t="str">
        <f>IF(ISNUMBER(#REF!),LN(#REF!),"")</f>
        <v/>
      </c>
      <c r="AN177" s="195" t="str">
        <f>IF(ISNUMBER(#REF!),LN(#REF!),"")</f>
        <v/>
      </c>
      <c r="AO177" s="195" t="str">
        <f>IF(ISNUMBER(#REF!),LN(#REF!),"")</f>
        <v/>
      </c>
      <c r="AP177" s="195" t="str">
        <f>IF(ISNUMBER(#REF!),LN(#REF!),"")</f>
        <v/>
      </c>
      <c r="AQ177" s="195" t="str">
        <f>IF(ISNUMBER(#REF!),LN(#REF!),"")</f>
        <v/>
      </c>
      <c r="AR177" s="195" t="str">
        <f>IF(ISNUMBER(#REF!),LN(#REF!),"")</f>
        <v/>
      </c>
      <c r="AS177" s="195" t="str">
        <f>IF(ISNUMBER(#REF!),LN(#REF!),"")</f>
        <v/>
      </c>
      <c r="AT177" s="195" t="str">
        <f>IF(ISNUMBER(#REF!),LN(#REF!),"")</f>
        <v/>
      </c>
      <c r="AU177" s="195" t="str">
        <f>IF(ISNUMBER(#REF!),LN(#REF!),"")</f>
        <v/>
      </c>
      <c r="AV177" s="195" t="str">
        <f>IF(ISNUMBER(#REF!),LN(#REF!),"")</f>
        <v/>
      </c>
      <c r="AW177" s="195" t="str">
        <f>IF(ISNUMBER(#REF!),LN(#REF!),"")</f>
        <v/>
      </c>
    </row>
    <row r="178" spans="1:49" x14ac:dyDescent="0.2">
      <c r="A178" s="187" t="s">
        <v>397</v>
      </c>
      <c r="B178" s="187" t="s">
        <v>398</v>
      </c>
      <c r="C178" s="290">
        <v>2012</v>
      </c>
      <c r="D178" s="290"/>
      <c r="E178" s="294" t="s">
        <v>365</v>
      </c>
      <c r="F178" s="195">
        <v>0</v>
      </c>
      <c r="G178" s="195">
        <v>0</v>
      </c>
      <c r="H178" s="195">
        <v>0</v>
      </c>
      <c r="I178" s="195">
        <v>1</v>
      </c>
      <c r="J178" s="195">
        <v>0</v>
      </c>
      <c r="K178" s="195">
        <v>5</v>
      </c>
      <c r="L178" s="195">
        <v>1</v>
      </c>
      <c r="M178" s="195">
        <v>1</v>
      </c>
      <c r="N178" s="195">
        <v>3</v>
      </c>
      <c r="O178" s="195">
        <v>0</v>
      </c>
      <c r="P178" s="238">
        <v>2</v>
      </c>
      <c r="Q178" s="195">
        <v>0</v>
      </c>
      <c r="R178" s="195">
        <v>0</v>
      </c>
      <c r="S178" s="195">
        <v>54</v>
      </c>
      <c r="T178" s="195">
        <v>242</v>
      </c>
      <c r="U178" s="195">
        <v>95</v>
      </c>
      <c r="V178" s="195">
        <v>175</v>
      </c>
      <c r="W178" s="195">
        <v>173</v>
      </c>
      <c r="X178" s="195">
        <v>262</v>
      </c>
      <c r="Y178" s="195">
        <v>214</v>
      </c>
      <c r="Z178" s="195">
        <v>158</v>
      </c>
      <c r="AA178" s="238">
        <v>156</v>
      </c>
      <c r="AB178" s="292">
        <f t="shared" si="13"/>
        <v>0</v>
      </c>
      <c r="AC178" s="292">
        <f t="shared" si="13"/>
        <v>0</v>
      </c>
      <c r="AD178" s="292">
        <f t="shared" si="13"/>
        <v>0</v>
      </c>
      <c r="AE178" s="292">
        <f t="shared" si="13"/>
        <v>4.1322314049586778E-3</v>
      </c>
      <c r="AF178" s="292">
        <f t="shared" si="13"/>
        <v>0</v>
      </c>
      <c r="AG178" s="292">
        <f t="shared" si="13"/>
        <v>2.8571428571428571E-2</v>
      </c>
      <c r="AH178" s="292">
        <f t="shared" si="13"/>
        <v>5.7803468208092483E-3</v>
      </c>
      <c r="AI178" s="292">
        <f t="shared" si="13"/>
        <v>3.8167938931297708E-3</v>
      </c>
      <c r="AJ178" s="292">
        <f t="shared" si="13"/>
        <v>1.4018691588785047E-2</v>
      </c>
      <c r="AK178" s="292">
        <f t="shared" si="13"/>
        <v>0</v>
      </c>
      <c r="AL178" s="293">
        <f t="shared" si="13"/>
        <v>1.282051282051282E-2</v>
      </c>
      <c r="AM178" s="195" t="str">
        <f>IF(ISNUMBER(#REF!),LN(#REF!),"")</f>
        <v/>
      </c>
      <c r="AN178" s="195" t="str">
        <f>IF(ISNUMBER(#REF!),LN(#REF!),"")</f>
        <v/>
      </c>
      <c r="AO178" s="195" t="str">
        <f>IF(ISNUMBER(#REF!),LN(#REF!),"")</f>
        <v/>
      </c>
      <c r="AP178" s="195" t="str">
        <f>IF(ISNUMBER(#REF!),LN(#REF!),"")</f>
        <v/>
      </c>
      <c r="AQ178" s="195" t="str">
        <f>IF(ISNUMBER(#REF!),LN(#REF!),"")</f>
        <v/>
      </c>
      <c r="AR178" s="195" t="str">
        <f>IF(ISNUMBER(#REF!),LN(#REF!),"")</f>
        <v/>
      </c>
      <c r="AS178" s="195" t="str">
        <f>IF(ISNUMBER(#REF!),LN(#REF!),"")</f>
        <v/>
      </c>
      <c r="AT178" s="195" t="str">
        <f>IF(ISNUMBER(#REF!),LN(#REF!),"")</f>
        <v/>
      </c>
      <c r="AU178" s="195" t="str">
        <f>IF(ISNUMBER(#REF!),LN(#REF!),"")</f>
        <v/>
      </c>
      <c r="AV178" s="195" t="str">
        <f>IF(ISNUMBER(#REF!),LN(#REF!),"")</f>
        <v/>
      </c>
      <c r="AW178" s="195" t="str">
        <f>IF(ISNUMBER(#REF!),LN(#REF!),"")</f>
        <v/>
      </c>
    </row>
    <row r="179" spans="1:49" x14ac:dyDescent="0.2">
      <c r="A179" s="187" t="s">
        <v>435</v>
      </c>
      <c r="B179" s="187" t="s">
        <v>4022</v>
      </c>
      <c r="C179" s="289">
        <v>2014</v>
      </c>
      <c r="D179" s="290"/>
      <c r="E179" s="294" t="s">
        <v>365</v>
      </c>
      <c r="F179" s="195">
        <v>0</v>
      </c>
      <c r="G179" s="195">
        <v>0</v>
      </c>
      <c r="H179" s="195">
        <v>0</v>
      </c>
      <c r="I179" s="195">
        <v>0</v>
      </c>
      <c r="J179" s="195">
        <v>0</v>
      </c>
      <c r="K179" s="195">
        <v>1</v>
      </c>
      <c r="L179" s="195">
        <v>1</v>
      </c>
      <c r="M179" s="195">
        <v>1</v>
      </c>
      <c r="N179" s="195">
        <v>2</v>
      </c>
      <c r="O179" s="195">
        <v>1</v>
      </c>
      <c r="P179" s="238">
        <v>4</v>
      </c>
      <c r="Q179" s="195">
        <v>0</v>
      </c>
      <c r="R179" s="195">
        <v>1</v>
      </c>
      <c r="S179" s="195">
        <v>5</v>
      </c>
      <c r="T179" s="195">
        <v>5</v>
      </c>
      <c r="U179" s="195">
        <v>8</v>
      </c>
      <c r="V179" s="195">
        <v>74</v>
      </c>
      <c r="W179" s="195">
        <v>126</v>
      </c>
      <c r="X179" s="195">
        <v>92</v>
      </c>
      <c r="Y179" s="195">
        <v>105</v>
      </c>
      <c r="Z179" s="195">
        <v>100</v>
      </c>
      <c r="AA179" s="238">
        <v>221</v>
      </c>
      <c r="AB179" s="292">
        <f t="shared" si="13"/>
        <v>0</v>
      </c>
      <c r="AC179" s="292">
        <f t="shared" si="13"/>
        <v>0</v>
      </c>
      <c r="AD179" s="292">
        <f t="shared" si="13"/>
        <v>0</v>
      </c>
      <c r="AE179" s="292">
        <f t="shared" si="13"/>
        <v>0</v>
      </c>
      <c r="AF179" s="292">
        <f t="shared" si="13"/>
        <v>0</v>
      </c>
      <c r="AG179" s="292">
        <f t="shared" si="13"/>
        <v>1.3513513513513514E-2</v>
      </c>
      <c r="AH179" s="292">
        <f t="shared" si="13"/>
        <v>7.9365079365079361E-3</v>
      </c>
      <c r="AI179" s="292">
        <f t="shared" si="13"/>
        <v>1.0869565217391304E-2</v>
      </c>
      <c r="AJ179" s="292">
        <f t="shared" si="13"/>
        <v>1.9047619047619049E-2</v>
      </c>
      <c r="AK179" s="292">
        <f t="shared" si="13"/>
        <v>0.01</v>
      </c>
      <c r="AL179" s="293">
        <f t="shared" si="13"/>
        <v>1.8099547511312219E-2</v>
      </c>
      <c r="AM179" s="195" t="str">
        <f>IF(ISNUMBER(#REF!),LN(#REF!),"")</f>
        <v/>
      </c>
      <c r="AN179" s="195" t="str">
        <f>IF(ISNUMBER(#REF!),LN(#REF!),"")</f>
        <v/>
      </c>
      <c r="AO179" s="195" t="str">
        <f>IF(ISNUMBER(#REF!),LN(#REF!),"")</f>
        <v/>
      </c>
      <c r="AP179" s="195" t="str">
        <f>IF(ISNUMBER(#REF!),LN(#REF!),"")</f>
        <v/>
      </c>
      <c r="AQ179" s="195" t="str">
        <f>IF(ISNUMBER(#REF!),LN(#REF!),"")</f>
        <v/>
      </c>
      <c r="AR179" s="195" t="str">
        <f>IF(ISNUMBER(#REF!),LN(#REF!),"")</f>
        <v/>
      </c>
      <c r="AS179" s="195" t="str">
        <f>IF(ISNUMBER(#REF!),LN(#REF!),"")</f>
        <v/>
      </c>
      <c r="AT179" s="195" t="str">
        <f>IF(ISNUMBER(#REF!),LN(#REF!),"")</f>
        <v/>
      </c>
      <c r="AU179" s="195" t="str">
        <f>IF(ISNUMBER(#REF!),LN(#REF!),"")</f>
        <v/>
      </c>
      <c r="AV179" s="195" t="str">
        <f>IF(ISNUMBER(#REF!),LN(#REF!),"")</f>
        <v/>
      </c>
      <c r="AW179" s="195" t="str">
        <f>IF(ISNUMBER(#REF!),LN(#REF!),"")</f>
        <v/>
      </c>
    </row>
    <row r="180" spans="1:49" x14ac:dyDescent="0.2">
      <c r="A180" s="187" t="s">
        <v>309</v>
      </c>
      <c r="B180" s="187" t="s">
        <v>310</v>
      </c>
      <c r="C180" s="290">
        <v>2010</v>
      </c>
      <c r="D180" s="290">
        <v>2014</v>
      </c>
      <c r="E180" s="294" t="s">
        <v>365</v>
      </c>
      <c r="F180" s="195">
        <v>0</v>
      </c>
      <c r="G180" s="195">
        <v>1</v>
      </c>
      <c r="H180" s="195">
        <v>2</v>
      </c>
      <c r="I180" s="195">
        <v>0</v>
      </c>
      <c r="J180" s="195">
        <v>0</v>
      </c>
      <c r="K180" s="195">
        <v>0</v>
      </c>
      <c r="L180" s="195">
        <v>0</v>
      </c>
      <c r="M180" s="195">
        <v>0</v>
      </c>
      <c r="N180" s="195">
        <v>0</v>
      </c>
      <c r="O180" s="195">
        <v>0</v>
      </c>
      <c r="P180" s="238">
        <v>0</v>
      </c>
      <c r="Q180" s="195">
        <v>41</v>
      </c>
      <c r="R180" s="195">
        <v>58</v>
      </c>
      <c r="S180" s="195">
        <v>88</v>
      </c>
      <c r="T180" s="195">
        <v>114</v>
      </c>
      <c r="U180" s="195">
        <v>98</v>
      </c>
      <c r="V180" s="195">
        <v>0</v>
      </c>
      <c r="W180" s="195">
        <v>0</v>
      </c>
      <c r="X180" s="195">
        <v>0</v>
      </c>
      <c r="Y180" s="195">
        <v>1</v>
      </c>
      <c r="Z180" s="195">
        <v>0</v>
      </c>
      <c r="AA180" s="238">
        <v>1</v>
      </c>
      <c r="AB180" s="292">
        <f t="shared" si="13"/>
        <v>0</v>
      </c>
      <c r="AC180" s="292">
        <f t="shared" si="13"/>
        <v>1.7241379310344827E-2</v>
      </c>
      <c r="AD180" s="292">
        <f t="shared" si="13"/>
        <v>2.2727272727272728E-2</v>
      </c>
      <c r="AE180" s="292">
        <f t="shared" si="13"/>
        <v>0</v>
      </c>
      <c r="AF180" s="292">
        <f t="shared" si="13"/>
        <v>0</v>
      </c>
      <c r="AG180" s="292">
        <f t="shared" si="13"/>
        <v>0</v>
      </c>
      <c r="AH180" s="292">
        <f t="shared" si="13"/>
        <v>0</v>
      </c>
      <c r="AI180" s="292">
        <f t="shared" si="13"/>
        <v>0</v>
      </c>
      <c r="AJ180" s="292">
        <f t="shared" si="13"/>
        <v>0</v>
      </c>
      <c r="AK180" s="292">
        <f t="shared" si="13"/>
        <v>0</v>
      </c>
      <c r="AL180" s="293">
        <f t="shared" si="13"/>
        <v>0</v>
      </c>
      <c r="AM180" s="195" t="str">
        <f>IF(ISNUMBER(#REF!),LN(#REF!),"")</f>
        <v/>
      </c>
      <c r="AN180" s="195" t="str">
        <f>IF(ISNUMBER(#REF!),LN(#REF!),"")</f>
        <v/>
      </c>
      <c r="AO180" s="195" t="str">
        <f>IF(ISNUMBER(#REF!),LN(#REF!),"")</f>
        <v/>
      </c>
      <c r="AP180" s="195" t="str">
        <f>IF(ISNUMBER(#REF!),LN(#REF!),"")</f>
        <v/>
      </c>
      <c r="AQ180" s="195" t="str">
        <f>IF(ISNUMBER(#REF!),LN(#REF!),"")</f>
        <v/>
      </c>
      <c r="AR180" s="195" t="str">
        <f>IF(ISNUMBER(#REF!),LN(#REF!),"")</f>
        <v/>
      </c>
      <c r="AS180" s="195" t="str">
        <f>IF(ISNUMBER(#REF!),LN(#REF!),"")</f>
        <v/>
      </c>
      <c r="AT180" s="195" t="str">
        <f>IF(ISNUMBER(#REF!),LN(#REF!),"")</f>
        <v/>
      </c>
      <c r="AU180" s="195" t="str">
        <f>IF(ISNUMBER(#REF!),LN(#REF!),"")</f>
        <v/>
      </c>
      <c r="AV180" s="195" t="str">
        <f>IF(ISNUMBER(#REF!),LN(#REF!),"")</f>
        <v/>
      </c>
      <c r="AW180" s="195" t="str">
        <f>IF(ISNUMBER(#REF!),LN(#REF!),"")</f>
        <v/>
      </c>
    </row>
    <row r="181" spans="1:49" x14ac:dyDescent="0.2">
      <c r="A181" s="187" t="s">
        <v>370</v>
      </c>
      <c r="B181" s="187" t="s">
        <v>371</v>
      </c>
      <c r="C181" s="289">
        <v>2010</v>
      </c>
      <c r="D181" s="290">
        <v>2013</v>
      </c>
      <c r="E181" s="294" t="s">
        <v>365</v>
      </c>
      <c r="F181" s="195">
        <v>0</v>
      </c>
      <c r="G181" s="195">
        <v>0</v>
      </c>
      <c r="H181" s="195">
        <v>0</v>
      </c>
      <c r="I181" s="195">
        <v>0</v>
      </c>
      <c r="J181" s="195">
        <v>0</v>
      </c>
      <c r="K181" s="195">
        <v>0</v>
      </c>
      <c r="L181" s="195">
        <v>0</v>
      </c>
      <c r="M181" s="195">
        <v>0</v>
      </c>
      <c r="N181" s="195">
        <v>0</v>
      </c>
      <c r="O181" s="195">
        <v>0</v>
      </c>
      <c r="P181" s="238">
        <v>2</v>
      </c>
      <c r="Q181" s="195">
        <v>1</v>
      </c>
      <c r="R181" s="195">
        <v>3</v>
      </c>
      <c r="S181" s="195">
        <v>4</v>
      </c>
      <c r="T181" s="195">
        <v>9</v>
      </c>
      <c r="U181" s="195">
        <v>9</v>
      </c>
      <c r="V181" s="195">
        <v>11</v>
      </c>
      <c r="W181" s="195">
        <v>6</v>
      </c>
      <c r="X181" s="195">
        <v>17</v>
      </c>
      <c r="Y181" s="195">
        <v>14</v>
      </c>
      <c r="Z181" s="195">
        <v>11</v>
      </c>
      <c r="AA181" s="238">
        <v>33</v>
      </c>
      <c r="AB181" s="292">
        <f t="shared" si="13"/>
        <v>0</v>
      </c>
      <c r="AC181" s="292">
        <f t="shared" si="13"/>
        <v>0</v>
      </c>
      <c r="AD181" s="292">
        <f t="shared" si="13"/>
        <v>0</v>
      </c>
      <c r="AE181" s="292">
        <f t="shared" si="13"/>
        <v>0</v>
      </c>
      <c r="AF181" s="292">
        <f t="shared" si="13"/>
        <v>0</v>
      </c>
      <c r="AG181" s="292">
        <f t="shared" si="13"/>
        <v>0</v>
      </c>
      <c r="AH181" s="292">
        <f t="shared" si="13"/>
        <v>0</v>
      </c>
      <c r="AI181" s="292">
        <f t="shared" si="13"/>
        <v>0</v>
      </c>
      <c r="AJ181" s="292">
        <f t="shared" si="13"/>
        <v>0</v>
      </c>
      <c r="AK181" s="292">
        <f t="shared" si="13"/>
        <v>0</v>
      </c>
      <c r="AL181" s="293">
        <f t="shared" si="13"/>
        <v>6.0606060606060608E-2</v>
      </c>
      <c r="AM181" s="195" t="str">
        <f>IF(ISNUMBER(#REF!),LN(#REF!),"")</f>
        <v/>
      </c>
      <c r="AN181" s="195" t="str">
        <f>IF(ISNUMBER(#REF!),LN(#REF!),"")</f>
        <v/>
      </c>
      <c r="AO181" s="195" t="str">
        <f>IF(ISNUMBER(#REF!),LN(#REF!),"")</f>
        <v/>
      </c>
      <c r="AP181" s="195" t="str">
        <f>IF(ISNUMBER(#REF!),LN(#REF!),"")</f>
        <v/>
      </c>
      <c r="AQ181" s="195" t="str">
        <f>IF(ISNUMBER(#REF!),LN(#REF!),"")</f>
        <v/>
      </c>
      <c r="AR181" s="195" t="str">
        <f>IF(ISNUMBER(#REF!),LN(#REF!),"")</f>
        <v/>
      </c>
      <c r="AS181" s="195" t="str">
        <f>IF(ISNUMBER(#REF!),LN(#REF!),"")</f>
        <v/>
      </c>
      <c r="AT181" s="195" t="str">
        <f>IF(ISNUMBER(#REF!),LN(#REF!),"")</f>
        <v/>
      </c>
      <c r="AU181" s="195" t="str">
        <f>IF(ISNUMBER(#REF!),LN(#REF!),"")</f>
        <v/>
      </c>
      <c r="AV181" s="195" t="str">
        <f>IF(ISNUMBER(#REF!),LN(#REF!),"")</f>
        <v/>
      </c>
      <c r="AW181" s="195" t="str">
        <f>IF(ISNUMBER(#REF!),LN(#REF!),"")</f>
        <v/>
      </c>
    </row>
    <row r="182" spans="1:49" x14ac:dyDescent="0.2">
      <c r="A182" s="187" t="s">
        <v>341</v>
      </c>
      <c r="B182" s="187" t="s">
        <v>4023</v>
      </c>
      <c r="C182" s="290"/>
      <c r="D182" s="290"/>
      <c r="E182" s="294" t="s">
        <v>365</v>
      </c>
      <c r="F182" s="195">
        <v>0</v>
      </c>
      <c r="G182" s="195">
        <v>0</v>
      </c>
      <c r="H182" s="195">
        <v>0</v>
      </c>
      <c r="I182" s="195">
        <v>0</v>
      </c>
      <c r="J182" s="195">
        <v>0</v>
      </c>
      <c r="K182" s="195">
        <v>0</v>
      </c>
      <c r="L182" s="195">
        <v>0</v>
      </c>
      <c r="M182" s="195">
        <v>0</v>
      </c>
      <c r="N182" s="195">
        <v>0</v>
      </c>
      <c r="O182" s="195">
        <v>0</v>
      </c>
      <c r="P182" s="238">
        <v>0</v>
      </c>
      <c r="Q182" s="195">
        <v>27</v>
      </c>
      <c r="R182" s="195">
        <v>25</v>
      </c>
      <c r="S182" s="195">
        <v>27</v>
      </c>
      <c r="T182" s="195">
        <v>26</v>
      </c>
      <c r="U182" s="195">
        <v>0</v>
      </c>
      <c r="V182" s="195">
        <v>0</v>
      </c>
      <c r="W182" s="195">
        <v>0</v>
      </c>
      <c r="X182" s="195">
        <v>0</v>
      </c>
      <c r="Y182" s="195">
        <v>0</v>
      </c>
      <c r="Z182" s="195">
        <v>0</v>
      </c>
      <c r="AA182" s="238">
        <v>0</v>
      </c>
      <c r="AB182" s="292">
        <f t="shared" si="13"/>
        <v>0</v>
      </c>
      <c r="AC182" s="292">
        <f t="shared" si="13"/>
        <v>0</v>
      </c>
      <c r="AD182" s="292">
        <f t="shared" si="13"/>
        <v>0</v>
      </c>
      <c r="AE182" s="292">
        <f t="shared" si="13"/>
        <v>0</v>
      </c>
      <c r="AF182" s="292">
        <f t="shared" si="13"/>
        <v>0</v>
      </c>
      <c r="AG182" s="292">
        <f t="shared" si="13"/>
        <v>0</v>
      </c>
      <c r="AH182" s="292">
        <f t="shared" si="13"/>
        <v>0</v>
      </c>
      <c r="AI182" s="292">
        <f t="shared" si="13"/>
        <v>0</v>
      </c>
      <c r="AJ182" s="292">
        <f t="shared" si="13"/>
        <v>0</v>
      </c>
      <c r="AK182" s="292">
        <f t="shared" si="13"/>
        <v>0</v>
      </c>
      <c r="AL182" s="293">
        <f t="shared" si="13"/>
        <v>0</v>
      </c>
      <c r="AM182" s="195" t="str">
        <f>IF(ISNUMBER(#REF!),LN(#REF!),"")</f>
        <v/>
      </c>
      <c r="AN182" s="195" t="str">
        <f>IF(ISNUMBER(#REF!),LN(#REF!),"")</f>
        <v/>
      </c>
      <c r="AO182" s="195" t="str">
        <f>IF(ISNUMBER(#REF!),LN(#REF!),"")</f>
        <v/>
      </c>
      <c r="AP182" s="195" t="str">
        <f>IF(ISNUMBER(#REF!),LN(#REF!),"")</f>
        <v/>
      </c>
      <c r="AQ182" s="195" t="str">
        <f>IF(ISNUMBER(#REF!),LN(#REF!),"")</f>
        <v/>
      </c>
      <c r="AR182" s="195" t="str">
        <f>IF(ISNUMBER(#REF!),LN(#REF!),"")</f>
        <v/>
      </c>
      <c r="AS182" s="195" t="str">
        <f>IF(ISNUMBER(#REF!),LN(#REF!),"")</f>
        <v/>
      </c>
      <c r="AT182" s="195" t="str">
        <f>IF(ISNUMBER(#REF!),LN(#REF!),"")</f>
        <v/>
      </c>
      <c r="AU182" s="195" t="str">
        <f>IF(ISNUMBER(#REF!),LN(#REF!),"")</f>
        <v/>
      </c>
      <c r="AV182" s="195" t="str">
        <f>IF(ISNUMBER(#REF!),LN(#REF!),"")</f>
        <v/>
      </c>
      <c r="AW182" s="195" t="str">
        <f>IF(ISNUMBER(#REF!),LN(#REF!),"")</f>
        <v/>
      </c>
    </row>
    <row r="183" spans="1:49" x14ac:dyDescent="0.2">
      <c r="A183" s="187" t="s">
        <v>372</v>
      </c>
      <c r="B183" s="187" t="s">
        <v>4024</v>
      </c>
      <c r="C183" s="289">
        <v>2014</v>
      </c>
      <c r="D183" s="290"/>
      <c r="E183" s="294" t="s">
        <v>374</v>
      </c>
      <c r="F183" s="195">
        <v>17</v>
      </c>
      <c r="G183" s="195">
        <v>17</v>
      </c>
      <c r="H183" s="195">
        <v>6</v>
      </c>
      <c r="I183" s="195">
        <v>7</v>
      </c>
      <c r="J183" s="195">
        <v>4</v>
      </c>
      <c r="K183" s="195">
        <v>4</v>
      </c>
      <c r="L183" s="195">
        <v>3</v>
      </c>
      <c r="M183" s="195">
        <v>3</v>
      </c>
      <c r="N183" s="195">
        <v>1</v>
      </c>
      <c r="O183" s="195">
        <v>2</v>
      </c>
      <c r="P183" s="238">
        <v>3</v>
      </c>
      <c r="Q183" s="195">
        <v>239</v>
      </c>
      <c r="R183" s="195">
        <v>127</v>
      </c>
      <c r="S183" s="195">
        <v>125</v>
      </c>
      <c r="T183" s="195">
        <v>139</v>
      </c>
      <c r="U183" s="195">
        <v>121</v>
      </c>
      <c r="V183" s="195">
        <v>115</v>
      </c>
      <c r="W183" s="195">
        <v>93</v>
      </c>
      <c r="X183" s="195">
        <v>62</v>
      </c>
      <c r="Y183" s="195">
        <v>32</v>
      </c>
      <c r="Z183" s="195">
        <v>25</v>
      </c>
      <c r="AA183" s="238">
        <v>26</v>
      </c>
      <c r="AB183" s="292">
        <f t="shared" si="13"/>
        <v>7.1129707112970716E-2</v>
      </c>
      <c r="AC183" s="292">
        <f t="shared" si="13"/>
        <v>0.13385826771653545</v>
      </c>
      <c r="AD183" s="292">
        <f t="shared" si="13"/>
        <v>4.8000000000000001E-2</v>
      </c>
      <c r="AE183" s="292">
        <f t="shared" si="13"/>
        <v>5.0359712230215826E-2</v>
      </c>
      <c r="AF183" s="292">
        <f t="shared" si="13"/>
        <v>3.3057851239669422E-2</v>
      </c>
      <c r="AG183" s="292">
        <f t="shared" si="13"/>
        <v>3.4782608695652174E-2</v>
      </c>
      <c r="AH183" s="292">
        <f t="shared" si="13"/>
        <v>3.2258064516129031E-2</v>
      </c>
      <c r="AI183" s="292">
        <f t="shared" si="13"/>
        <v>4.8387096774193547E-2</v>
      </c>
      <c r="AJ183" s="292">
        <f t="shared" si="13"/>
        <v>3.125E-2</v>
      </c>
      <c r="AK183" s="292">
        <f t="shared" si="13"/>
        <v>0.08</v>
      </c>
      <c r="AL183" s="293">
        <f t="shared" si="13"/>
        <v>0.11538461538461539</v>
      </c>
      <c r="AM183" s="195" t="str">
        <f>IF(ISNUMBER(#REF!),LN(#REF!),"")</f>
        <v/>
      </c>
      <c r="AN183" s="195" t="str">
        <f>IF(ISNUMBER(#REF!),LN(#REF!),"")</f>
        <v/>
      </c>
      <c r="AO183" s="195" t="str">
        <f>IF(ISNUMBER(#REF!),LN(#REF!),"")</f>
        <v/>
      </c>
      <c r="AP183" s="195" t="str">
        <f>IF(ISNUMBER(#REF!),LN(#REF!),"")</f>
        <v/>
      </c>
      <c r="AQ183" s="195" t="str">
        <f>IF(ISNUMBER(#REF!),LN(#REF!),"")</f>
        <v/>
      </c>
      <c r="AR183" s="195" t="str">
        <f>IF(ISNUMBER(#REF!),LN(#REF!),"")</f>
        <v/>
      </c>
      <c r="AS183" s="195" t="str">
        <f>IF(ISNUMBER(#REF!),LN(#REF!),"")</f>
        <v/>
      </c>
      <c r="AT183" s="195" t="str">
        <f>IF(ISNUMBER(#REF!),LN(#REF!),"")</f>
        <v/>
      </c>
      <c r="AU183" s="195" t="str">
        <f>IF(ISNUMBER(#REF!),LN(#REF!),"")</f>
        <v/>
      </c>
      <c r="AV183" s="195" t="str">
        <f>IF(ISNUMBER(#REF!),LN(#REF!),"")</f>
        <v/>
      </c>
      <c r="AW183" s="195" t="str">
        <f>IF(ISNUMBER(#REF!),LN(#REF!),"")</f>
        <v/>
      </c>
    </row>
    <row r="184" spans="1:49" x14ac:dyDescent="0.2">
      <c r="A184" s="187" t="s">
        <v>437</v>
      </c>
      <c r="B184" s="187" t="s">
        <v>438</v>
      </c>
      <c r="C184" s="289">
        <v>2014</v>
      </c>
      <c r="D184" s="290"/>
      <c r="E184" s="294" t="s">
        <v>374</v>
      </c>
      <c r="F184" s="195">
        <v>0</v>
      </c>
      <c r="G184" s="195">
        <v>0</v>
      </c>
      <c r="H184" s="195">
        <v>0</v>
      </c>
      <c r="I184" s="195">
        <v>0</v>
      </c>
      <c r="J184" s="195">
        <v>0</v>
      </c>
      <c r="K184" s="195">
        <v>2</v>
      </c>
      <c r="L184" s="195">
        <v>10</v>
      </c>
      <c r="M184" s="195">
        <v>9</v>
      </c>
      <c r="N184" s="195">
        <v>12</v>
      </c>
      <c r="O184" s="195">
        <v>18</v>
      </c>
      <c r="P184" s="238">
        <v>22</v>
      </c>
      <c r="Q184" s="195">
        <v>0</v>
      </c>
      <c r="R184" s="195">
        <v>0</v>
      </c>
      <c r="S184" s="195">
        <v>0</v>
      </c>
      <c r="T184" s="195">
        <v>0</v>
      </c>
      <c r="U184" s="195">
        <v>14</v>
      </c>
      <c r="V184" s="195">
        <v>74</v>
      </c>
      <c r="W184" s="195">
        <v>133</v>
      </c>
      <c r="X184" s="195">
        <v>149</v>
      </c>
      <c r="Y184" s="195">
        <v>202</v>
      </c>
      <c r="Z184" s="195">
        <v>222</v>
      </c>
      <c r="AA184" s="238">
        <v>219</v>
      </c>
      <c r="AB184" s="292">
        <f t="shared" si="13"/>
        <v>0</v>
      </c>
      <c r="AC184" s="292">
        <f t="shared" si="13"/>
        <v>0</v>
      </c>
      <c r="AD184" s="292">
        <f t="shared" si="13"/>
        <v>0</v>
      </c>
      <c r="AE184" s="292">
        <f t="shared" si="13"/>
        <v>0</v>
      </c>
      <c r="AF184" s="292">
        <f t="shared" si="13"/>
        <v>0</v>
      </c>
      <c r="AG184" s="292">
        <f t="shared" si="13"/>
        <v>2.7027027027027029E-2</v>
      </c>
      <c r="AH184" s="292">
        <f t="shared" si="13"/>
        <v>7.5187969924812026E-2</v>
      </c>
      <c r="AI184" s="292">
        <f t="shared" si="13"/>
        <v>6.0402684563758392E-2</v>
      </c>
      <c r="AJ184" s="292">
        <f t="shared" si="13"/>
        <v>5.9405940594059403E-2</v>
      </c>
      <c r="AK184" s="292">
        <f t="shared" si="13"/>
        <v>8.1081081081081086E-2</v>
      </c>
      <c r="AL184" s="293">
        <f t="shared" si="13"/>
        <v>0.1004566210045662</v>
      </c>
      <c r="AM184" s="195" t="str">
        <f>IF(ISNUMBER(#REF!),LN(#REF!),"")</f>
        <v/>
      </c>
      <c r="AN184" s="195" t="str">
        <f>IF(ISNUMBER(#REF!),LN(#REF!),"")</f>
        <v/>
      </c>
      <c r="AO184" s="195" t="str">
        <f>IF(ISNUMBER(#REF!),LN(#REF!),"")</f>
        <v/>
      </c>
      <c r="AP184" s="195" t="str">
        <f>IF(ISNUMBER(#REF!),LN(#REF!),"")</f>
        <v/>
      </c>
      <c r="AQ184" s="195" t="str">
        <f>IF(ISNUMBER(#REF!),LN(#REF!),"")</f>
        <v/>
      </c>
      <c r="AR184" s="195" t="str">
        <f>IF(ISNUMBER(#REF!),LN(#REF!),"")</f>
        <v/>
      </c>
      <c r="AS184" s="195" t="str">
        <f>IF(ISNUMBER(#REF!),LN(#REF!),"")</f>
        <v/>
      </c>
      <c r="AT184" s="195" t="str">
        <f>IF(ISNUMBER(#REF!),LN(#REF!),"")</f>
        <v/>
      </c>
      <c r="AU184" s="195" t="str">
        <f>IF(ISNUMBER(#REF!),LN(#REF!),"")</f>
        <v/>
      </c>
      <c r="AV184" s="195" t="str">
        <f>IF(ISNUMBER(#REF!),LN(#REF!),"")</f>
        <v/>
      </c>
      <c r="AW184" s="195" t="str">
        <f>IF(ISNUMBER(#REF!),LN(#REF!),"")</f>
        <v/>
      </c>
    </row>
    <row r="185" spans="1:49" x14ac:dyDescent="0.2">
      <c r="A185" s="187"/>
      <c r="B185" s="187"/>
      <c r="C185" s="187"/>
      <c r="D185" s="187"/>
      <c r="E185" s="306"/>
      <c r="AM185" s="195" t="str">
        <f>IF(ISNUMBER(#REF!),LN(#REF!),"")</f>
        <v/>
      </c>
      <c r="AN185" s="195" t="str">
        <f>IF(ISNUMBER(#REF!),LN(#REF!),"")</f>
        <v/>
      </c>
      <c r="AO185" s="195" t="str">
        <f>IF(ISNUMBER(#REF!),LN(#REF!),"")</f>
        <v/>
      </c>
      <c r="AP185" s="195" t="str">
        <f>IF(ISNUMBER(#REF!),LN(#REF!),"")</f>
        <v/>
      </c>
      <c r="AQ185" s="195" t="str">
        <f>IF(ISNUMBER(#REF!),LN(#REF!),"")</f>
        <v/>
      </c>
      <c r="AR185" s="195" t="str">
        <f>IF(ISNUMBER(#REF!),LN(#REF!),"")</f>
        <v/>
      </c>
      <c r="AS185" s="195" t="str">
        <f>IF(ISNUMBER(#REF!),LN(#REF!),"")</f>
        <v/>
      </c>
      <c r="AT185" s="195" t="str">
        <f>IF(ISNUMBER(#REF!),LN(#REF!),"")</f>
        <v/>
      </c>
      <c r="AU185" s="195" t="str">
        <f>IF(ISNUMBER(#REF!),LN(#REF!),"")</f>
        <v/>
      </c>
      <c r="AV185" s="195" t="str">
        <f>IF(ISNUMBER(#REF!),LN(#REF!),"")</f>
        <v/>
      </c>
      <c r="AW185" s="195" t="str">
        <f>IF(ISNUMBER(#REF!),LN(#REF!),"")</f>
        <v/>
      </c>
    </row>
    <row r="186" spans="1:49" x14ac:dyDescent="0.2">
      <c r="A186" s="305" t="s">
        <v>4025</v>
      </c>
      <c r="B186" s="305"/>
      <c r="C186" s="295"/>
      <c r="D186" s="295"/>
      <c r="E186" s="307"/>
      <c r="F186" s="296">
        <f t="shared" ref="F186:AA186" si="14">AVERAGE(F3:F184)</f>
        <v>4.2472527472527473</v>
      </c>
      <c r="G186" s="296">
        <f t="shared" si="14"/>
        <v>4.0054945054945055</v>
      </c>
      <c r="H186" s="296">
        <f t="shared" si="14"/>
        <v>4.697802197802198</v>
      </c>
      <c r="I186" s="296">
        <f t="shared" si="14"/>
        <v>4.2747252747252746</v>
      </c>
      <c r="J186" s="296">
        <f t="shared" si="14"/>
        <v>4.1318681318681323</v>
      </c>
      <c r="K186" s="296">
        <f t="shared" si="14"/>
        <v>4.8186813186813184</v>
      </c>
      <c r="L186" s="296">
        <f t="shared" si="14"/>
        <v>5.1703296703296706</v>
      </c>
      <c r="M186" s="296">
        <f t="shared" si="14"/>
        <v>2.8131868131868134</v>
      </c>
      <c r="N186" s="296">
        <f t="shared" si="14"/>
        <v>4.8626373626373622</v>
      </c>
      <c r="O186" s="296">
        <f t="shared" si="14"/>
        <v>5.302197802197802</v>
      </c>
      <c r="P186" s="296">
        <f t="shared" si="14"/>
        <v>6.4835164835164836</v>
      </c>
      <c r="Q186" s="296">
        <f t="shared" si="14"/>
        <v>80.337016574585633</v>
      </c>
      <c r="R186" s="296">
        <f t="shared" si="14"/>
        <v>56.154696132596683</v>
      </c>
      <c r="S186" s="296">
        <f t="shared" si="14"/>
        <v>94.817679558011051</v>
      </c>
      <c r="T186" s="296">
        <f t="shared" si="14"/>
        <v>134.49723756906079</v>
      </c>
      <c r="U186" s="296">
        <f t="shared" si="14"/>
        <v>123.53591160220995</v>
      </c>
      <c r="V186" s="296">
        <f t="shared" si="14"/>
        <v>127.35911602209944</v>
      </c>
      <c r="W186" s="296">
        <f t="shared" si="14"/>
        <v>130.01104972375691</v>
      </c>
      <c r="X186" s="296">
        <f t="shared" si="14"/>
        <v>129.85635359116023</v>
      </c>
      <c r="Y186" s="296">
        <f t="shared" si="14"/>
        <v>121.06077348066299</v>
      </c>
      <c r="Z186" s="296">
        <f t="shared" si="14"/>
        <v>117.32596685082873</v>
      </c>
      <c r="AA186" s="296">
        <f t="shared" si="14"/>
        <v>123.41436464088397</v>
      </c>
      <c r="AB186" s="296">
        <f t="shared" ref="AB186:AL186" si="15">AVERAGE(AB3:AB184)</f>
        <v>2.531378040125035E-2</v>
      </c>
      <c r="AC186" s="296">
        <f t="shared" si="15"/>
        <v>3.0305387871256289E-2</v>
      </c>
      <c r="AD186" s="296">
        <f t="shared" si="15"/>
        <v>2.2738310439328592E-2</v>
      </c>
      <c r="AE186" s="296">
        <f t="shared" si="15"/>
        <v>1.8173156429995303E-2</v>
      </c>
      <c r="AF186" s="296">
        <f t="shared" si="15"/>
        <v>1.6003095926276686E-2</v>
      </c>
      <c r="AG186" s="296">
        <f t="shared" si="15"/>
        <v>1.884016245689444E-2</v>
      </c>
      <c r="AH186" s="296">
        <f t="shared" si="15"/>
        <v>1.9154282802218432E-2</v>
      </c>
      <c r="AI186" s="296">
        <f t="shared" si="15"/>
        <v>1.3886026614654025E-2</v>
      </c>
      <c r="AJ186" s="296">
        <f t="shared" si="15"/>
        <v>2.2242637041992423E-2</v>
      </c>
      <c r="AK186" s="296">
        <f t="shared" si="15"/>
        <v>3.2402094580042971E-2</v>
      </c>
      <c r="AL186" s="296">
        <f t="shared" si="15"/>
        <v>2.9219911231960039E-2</v>
      </c>
    </row>
    <row r="187" spans="1:49" x14ac:dyDescent="0.2">
      <c r="A187" s="176"/>
      <c r="B187" s="176"/>
      <c r="C187" s="187"/>
      <c r="D187" s="187"/>
      <c r="E187" s="187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</row>
    <row r="188" spans="1:49" x14ac:dyDescent="0.2">
      <c r="A188" s="304"/>
      <c r="B188" s="304"/>
    </row>
    <row r="189" spans="1:49" x14ac:dyDescent="0.2">
      <c r="A189" s="176"/>
      <c r="B189" s="176"/>
      <c r="C189" s="176"/>
      <c r="D189" s="176"/>
      <c r="E189" s="176"/>
    </row>
    <row r="190" spans="1:49" x14ac:dyDescent="0.2">
      <c r="A190" s="302"/>
      <c r="B190" s="176"/>
      <c r="C190" s="176"/>
      <c r="D190" s="176"/>
      <c r="E190" s="176"/>
    </row>
    <row r="191" spans="1:49" x14ac:dyDescent="0.2">
      <c r="A191" s="176"/>
      <c r="B191" s="176"/>
      <c r="C191" s="176"/>
      <c r="D191" s="176"/>
      <c r="E191" s="176"/>
    </row>
    <row r="192" spans="1:49" x14ac:dyDescent="0.2">
      <c r="A192" s="177"/>
      <c r="B192" s="177"/>
      <c r="C192" s="177"/>
      <c r="D192" s="177"/>
      <c r="E192" s="177"/>
    </row>
    <row r="193" spans="1:5" x14ac:dyDescent="0.2">
      <c r="A193" s="176"/>
      <c r="B193" s="176"/>
      <c r="C193" s="176"/>
      <c r="D193" s="176"/>
      <c r="E193" s="176"/>
    </row>
    <row r="194" spans="1:5" x14ac:dyDescent="0.2">
      <c r="A194" s="176"/>
      <c r="B194" s="176"/>
      <c r="C194" s="176"/>
      <c r="D194" s="176"/>
      <c r="E194" s="176"/>
    </row>
    <row r="195" spans="1:5" x14ac:dyDescent="0.2">
      <c r="A195" s="187"/>
      <c r="B195" s="187"/>
      <c r="C195" s="187"/>
      <c r="D195" s="187"/>
      <c r="E195" s="187"/>
    </row>
    <row r="196" spans="1:5" x14ac:dyDescent="0.2">
      <c r="A196" s="187"/>
      <c r="B196" s="187"/>
      <c r="C196" s="187"/>
      <c r="D196" s="187"/>
      <c r="E196" s="187"/>
    </row>
    <row r="197" spans="1:5" x14ac:dyDescent="0.2">
      <c r="A197" s="187"/>
      <c r="B197" s="187"/>
      <c r="C197" s="187"/>
      <c r="D197" s="187"/>
      <c r="E197" s="187"/>
    </row>
    <row r="199" spans="1:5" x14ac:dyDescent="0.2">
      <c r="A199" s="187"/>
      <c r="B199" s="187"/>
      <c r="C199" s="187"/>
      <c r="D199" s="187"/>
      <c r="E199" s="187"/>
    </row>
    <row r="200" spans="1:5" x14ac:dyDescent="0.2">
      <c r="A200" s="187"/>
      <c r="B200" s="187"/>
      <c r="C200" s="187"/>
      <c r="D200" s="187"/>
      <c r="E200" s="187"/>
    </row>
    <row r="201" spans="1:5" x14ac:dyDescent="0.2">
      <c r="A201" s="187"/>
      <c r="B201" s="187"/>
      <c r="C201" s="187"/>
      <c r="D201" s="187"/>
      <c r="E201" s="187"/>
    </row>
    <row r="202" spans="1:5" x14ac:dyDescent="0.2">
      <c r="A202" s="187"/>
      <c r="B202" s="187"/>
      <c r="C202" s="187"/>
      <c r="D202" s="187"/>
      <c r="E202" s="187"/>
    </row>
    <row r="203" spans="1:5" x14ac:dyDescent="0.2">
      <c r="A203" s="187"/>
      <c r="B203" s="187"/>
      <c r="C203" s="187"/>
      <c r="D203" s="187"/>
      <c r="E203" s="187"/>
    </row>
    <row r="204" spans="1:5" x14ac:dyDescent="0.2">
      <c r="A204" s="187"/>
      <c r="B204" s="187"/>
      <c r="C204" s="187"/>
      <c r="D204" s="187"/>
      <c r="E204" s="187"/>
    </row>
    <row r="205" spans="1:5" x14ac:dyDescent="0.2">
      <c r="A205" s="187"/>
      <c r="B205" s="187"/>
      <c r="C205" s="187"/>
      <c r="D205" s="187"/>
      <c r="E205" s="187"/>
    </row>
    <row r="206" spans="1:5" x14ac:dyDescent="0.2">
      <c r="A206" s="187"/>
      <c r="B206" s="187"/>
      <c r="C206" s="187"/>
      <c r="D206" s="187"/>
      <c r="E206" s="187"/>
    </row>
    <row r="207" spans="1:5" x14ac:dyDescent="0.2">
      <c r="A207" s="187"/>
      <c r="B207" s="187"/>
      <c r="C207" s="187"/>
      <c r="D207" s="187"/>
      <c r="E207" s="187"/>
    </row>
    <row r="208" spans="1:5" x14ac:dyDescent="0.2">
      <c r="A208" s="187"/>
      <c r="B208" s="187"/>
      <c r="C208" s="187"/>
      <c r="D208" s="187"/>
      <c r="E208" s="187"/>
    </row>
    <row r="209" spans="1:5" x14ac:dyDescent="0.2">
      <c r="A209" s="187"/>
      <c r="B209" s="187"/>
      <c r="C209" s="187"/>
      <c r="D209" s="187"/>
      <c r="E209" s="187"/>
    </row>
  </sheetData>
  <mergeCells count="3">
    <mergeCell ref="F1:P1"/>
    <mergeCell ref="Q1:AA1"/>
    <mergeCell ref="AB1:AL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79277-D5A7-4075-B7F9-6C653A49FBC4}">
  <dimension ref="A1:AW196"/>
  <sheetViews>
    <sheetView showGridLines="0" workbookViewId="0">
      <selection activeCell="B10" sqref="B10"/>
    </sheetView>
  </sheetViews>
  <sheetFormatPr baseColWidth="10" defaultColWidth="9" defaultRowHeight="16" x14ac:dyDescent="0.2"/>
  <cols>
    <col min="1" max="1" width="20.6640625" style="19" customWidth="1"/>
    <col min="2" max="2" width="61.1640625" style="19" customWidth="1"/>
    <col min="3" max="3" width="14.33203125" style="19" customWidth="1"/>
    <col min="4" max="4" width="13.83203125" style="19" customWidth="1"/>
    <col min="5" max="5" width="20.1640625" style="19" bestFit="1" customWidth="1"/>
    <col min="6" max="16" width="9.6640625" style="19" bestFit="1" customWidth="1"/>
    <col min="17" max="27" width="10.6640625" style="19" bestFit="1" customWidth="1"/>
    <col min="28" max="28" width="7.6640625" style="19" bestFit="1" customWidth="1"/>
    <col min="29" max="29" width="8.33203125" style="19" bestFit="1" customWidth="1"/>
    <col min="30" max="37" width="7.6640625" style="19" bestFit="1" customWidth="1"/>
    <col min="38" max="38" width="8.33203125" style="19" bestFit="1" customWidth="1"/>
    <col min="39" max="45" width="9" style="19"/>
    <col min="46" max="46" width="32.6640625" style="19" customWidth="1"/>
    <col min="47" max="16384" width="9" style="19"/>
  </cols>
  <sheetData>
    <row r="1" spans="1:49" x14ac:dyDescent="0.2">
      <c r="A1" s="347" t="s">
        <v>0</v>
      </c>
      <c r="B1" s="348" t="s">
        <v>4541</v>
      </c>
      <c r="C1" s="348" t="s">
        <v>3460</v>
      </c>
      <c r="D1" s="348" t="s">
        <v>565</v>
      </c>
      <c r="E1" s="353" t="s">
        <v>2</v>
      </c>
      <c r="F1" s="364" t="s">
        <v>4076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 t="s">
        <v>4077</v>
      </c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 t="s">
        <v>4078</v>
      </c>
      <c r="AC1" s="362"/>
      <c r="AD1" s="362"/>
      <c r="AE1" s="362"/>
      <c r="AF1" s="362"/>
      <c r="AG1" s="362"/>
      <c r="AH1" s="362"/>
      <c r="AI1" s="362"/>
      <c r="AJ1" s="362"/>
      <c r="AK1" s="362"/>
      <c r="AL1" s="363"/>
    </row>
    <row r="2" spans="1:49" x14ac:dyDescent="0.2">
      <c r="A2" s="14"/>
      <c r="B2" s="14"/>
      <c r="C2" s="14"/>
      <c r="D2" s="14"/>
      <c r="E2" s="15"/>
      <c r="F2" s="14">
        <v>2010</v>
      </c>
      <c r="G2" s="14">
        <v>2011</v>
      </c>
      <c r="H2" s="14">
        <v>2012</v>
      </c>
      <c r="I2" s="14">
        <v>2013</v>
      </c>
      <c r="J2" s="14">
        <v>2014</v>
      </c>
      <c r="K2" s="14">
        <v>2015</v>
      </c>
      <c r="L2" s="14">
        <v>2016</v>
      </c>
      <c r="M2" s="14">
        <v>2017</v>
      </c>
      <c r="N2" s="14">
        <v>2018</v>
      </c>
      <c r="O2" s="14">
        <v>2019</v>
      </c>
      <c r="P2" s="15">
        <v>2020</v>
      </c>
      <c r="Q2" s="14">
        <v>2010</v>
      </c>
      <c r="R2" s="14">
        <v>2011</v>
      </c>
      <c r="S2" s="14">
        <v>2012</v>
      </c>
      <c r="T2" s="14">
        <v>2013</v>
      </c>
      <c r="U2" s="14">
        <v>2014</v>
      </c>
      <c r="V2" s="14">
        <v>2015</v>
      </c>
      <c r="W2" s="14">
        <v>2016</v>
      </c>
      <c r="X2" s="14">
        <v>2017</v>
      </c>
      <c r="Y2" s="14">
        <v>2018</v>
      </c>
      <c r="Z2" s="14">
        <v>2019</v>
      </c>
      <c r="AA2" s="15">
        <v>2020</v>
      </c>
      <c r="AB2" s="14">
        <v>2010</v>
      </c>
      <c r="AC2" s="14">
        <v>2011</v>
      </c>
      <c r="AD2" s="14">
        <v>2012</v>
      </c>
      <c r="AE2" s="14">
        <v>2013</v>
      </c>
      <c r="AF2" s="14">
        <v>2014</v>
      </c>
      <c r="AG2" s="14">
        <v>2015</v>
      </c>
      <c r="AH2" s="14">
        <v>2016</v>
      </c>
      <c r="AI2" s="14">
        <v>2017</v>
      </c>
      <c r="AJ2" s="14">
        <v>2018</v>
      </c>
      <c r="AK2" s="14">
        <v>2019</v>
      </c>
      <c r="AL2" s="15">
        <v>2020</v>
      </c>
    </row>
    <row r="3" spans="1:49" x14ac:dyDescent="0.2">
      <c r="A3" s="16" t="s">
        <v>3464</v>
      </c>
      <c r="B3" s="17" t="s">
        <v>3465</v>
      </c>
      <c r="C3" s="17"/>
      <c r="D3" s="17"/>
      <c r="E3" s="18" t="s">
        <v>5</v>
      </c>
      <c r="F3" s="38">
        <v>3</v>
      </c>
      <c r="G3" s="19">
        <v>2</v>
      </c>
      <c r="H3" s="19">
        <v>5</v>
      </c>
      <c r="I3" s="19">
        <v>3</v>
      </c>
      <c r="J3" s="19">
        <v>5</v>
      </c>
      <c r="K3" s="19">
        <v>5</v>
      </c>
      <c r="L3" s="19">
        <v>2</v>
      </c>
      <c r="M3" s="19">
        <v>4</v>
      </c>
      <c r="N3" s="19">
        <v>12</v>
      </c>
      <c r="O3" s="19">
        <v>3</v>
      </c>
      <c r="P3" s="32">
        <v>4</v>
      </c>
      <c r="Q3" s="19">
        <v>51</v>
      </c>
      <c r="R3" s="19">
        <v>138</v>
      </c>
      <c r="S3" s="19">
        <v>82</v>
      </c>
      <c r="T3" s="19">
        <v>143</v>
      </c>
      <c r="U3" s="19">
        <v>156</v>
      </c>
      <c r="V3" s="19">
        <v>133</v>
      </c>
      <c r="W3" s="19">
        <v>103</v>
      </c>
      <c r="X3" s="19">
        <v>80</v>
      </c>
      <c r="Y3" s="19">
        <v>62</v>
      </c>
      <c r="Z3" s="19">
        <v>41</v>
      </c>
      <c r="AA3" s="32">
        <v>49</v>
      </c>
      <c r="AB3" s="35">
        <f>IF(Q3,F3/Q3,0)</f>
        <v>5.8823529411764705E-2</v>
      </c>
      <c r="AC3" s="35">
        <f t="shared" ref="AC3:AL3" si="0">IF(R3,G3/R3,0)</f>
        <v>1.4492753623188406E-2</v>
      </c>
      <c r="AD3" s="35">
        <f t="shared" si="0"/>
        <v>6.097560975609756E-2</v>
      </c>
      <c r="AE3" s="35">
        <f t="shared" si="0"/>
        <v>2.097902097902098E-2</v>
      </c>
      <c r="AF3" s="35">
        <f t="shared" si="0"/>
        <v>3.2051282051282048E-2</v>
      </c>
      <c r="AG3" s="35">
        <f t="shared" si="0"/>
        <v>3.7593984962406013E-2</v>
      </c>
      <c r="AH3" s="35">
        <f t="shared" si="0"/>
        <v>1.9417475728155338E-2</v>
      </c>
      <c r="AI3" s="35">
        <f t="shared" si="0"/>
        <v>0.05</v>
      </c>
      <c r="AJ3" s="35">
        <f t="shared" si="0"/>
        <v>0.19354838709677419</v>
      </c>
      <c r="AK3" s="35">
        <f t="shared" si="0"/>
        <v>7.3170731707317069E-2</v>
      </c>
      <c r="AL3" s="139">
        <f t="shared" si="0"/>
        <v>8.1632653061224483E-2</v>
      </c>
      <c r="AM3" s="19" t="str">
        <f>IF(ISNUMBER(#REF!),LN(#REF!),"")</f>
        <v/>
      </c>
      <c r="AN3" s="19" t="str">
        <f>IF(ISNUMBER(#REF!),LN(#REF!),"")</f>
        <v/>
      </c>
      <c r="AO3" s="19" t="str">
        <f>IF(ISNUMBER(#REF!),LN(#REF!),"")</f>
        <v/>
      </c>
      <c r="AP3" s="19" t="str">
        <f>IF(ISNUMBER(#REF!),LN(#REF!),"")</f>
        <v/>
      </c>
      <c r="AQ3" s="19" t="str">
        <f>IF(ISNUMBER(#REF!),LN(#REF!),"")</f>
        <v/>
      </c>
      <c r="AR3" s="19" t="str">
        <f>IF(ISNUMBER(#REF!),LN(#REF!),"")</f>
        <v/>
      </c>
      <c r="AS3" s="19" t="str">
        <f>IF(ISNUMBER(#REF!),LN(#REF!),"")</f>
        <v/>
      </c>
      <c r="AT3" s="19" t="str">
        <f>IF(ISNUMBER(#REF!),LN(#REF!),"")</f>
        <v/>
      </c>
      <c r="AU3" s="19" t="str">
        <f>IF(ISNUMBER(#REF!),LN(#REF!),"")</f>
        <v/>
      </c>
      <c r="AV3" s="19" t="str">
        <f>IF(ISNUMBER(#REF!),LN(#REF!),"")</f>
        <v/>
      </c>
      <c r="AW3" s="19" t="str">
        <f>IF(ISNUMBER(#REF!),LN(#REF!),"")</f>
        <v/>
      </c>
    </row>
    <row r="4" spans="1:49" x14ac:dyDescent="0.2">
      <c r="A4" s="16" t="s">
        <v>4092</v>
      </c>
      <c r="B4" s="17" t="s">
        <v>4093</v>
      </c>
      <c r="C4" s="17"/>
      <c r="D4" s="17"/>
      <c r="E4" s="20" t="s">
        <v>5</v>
      </c>
      <c r="F4" s="38">
        <v>4</v>
      </c>
      <c r="G4" s="19">
        <v>4</v>
      </c>
      <c r="H4" s="19">
        <v>10</v>
      </c>
      <c r="I4" s="19">
        <v>17</v>
      </c>
      <c r="J4" s="19">
        <v>17</v>
      </c>
      <c r="K4" s="19">
        <v>16</v>
      </c>
      <c r="L4" s="19">
        <v>3</v>
      </c>
      <c r="M4" s="19">
        <v>14</v>
      </c>
      <c r="N4" s="19">
        <v>15</v>
      </c>
      <c r="O4" s="19">
        <v>29</v>
      </c>
      <c r="P4" s="32">
        <v>24</v>
      </c>
      <c r="Q4" s="19">
        <v>93</v>
      </c>
      <c r="R4" s="19">
        <v>93</v>
      </c>
      <c r="S4" s="19">
        <v>165</v>
      </c>
      <c r="T4" s="19">
        <v>209</v>
      </c>
      <c r="U4" s="19">
        <v>203</v>
      </c>
      <c r="V4" s="19">
        <v>125</v>
      </c>
      <c r="W4" s="19">
        <v>86</v>
      </c>
      <c r="X4" s="19">
        <v>86</v>
      </c>
      <c r="Y4" s="19">
        <v>88</v>
      </c>
      <c r="Z4" s="19">
        <v>99</v>
      </c>
      <c r="AA4" s="32">
        <v>151</v>
      </c>
      <c r="AB4" s="35">
        <f t="shared" ref="AB4:AL19" si="1">IF(Q4,F4/Q4,0)</f>
        <v>4.3010752688172046E-2</v>
      </c>
      <c r="AC4" s="35">
        <f t="shared" si="1"/>
        <v>4.3010752688172046E-2</v>
      </c>
      <c r="AD4" s="35">
        <f t="shared" si="1"/>
        <v>6.0606060606060608E-2</v>
      </c>
      <c r="AE4" s="35">
        <f t="shared" si="1"/>
        <v>8.1339712918660281E-2</v>
      </c>
      <c r="AF4" s="35">
        <f t="shared" si="1"/>
        <v>8.3743842364532015E-2</v>
      </c>
      <c r="AG4" s="35">
        <f t="shared" si="1"/>
        <v>0.128</v>
      </c>
      <c r="AH4" s="35">
        <f t="shared" si="1"/>
        <v>3.4883720930232558E-2</v>
      </c>
      <c r="AI4" s="35">
        <f t="shared" si="1"/>
        <v>0.16279069767441862</v>
      </c>
      <c r="AJ4" s="35">
        <f t="shared" si="1"/>
        <v>0.17045454545454544</v>
      </c>
      <c r="AK4" s="35">
        <f t="shared" si="1"/>
        <v>0.29292929292929293</v>
      </c>
      <c r="AL4" s="139">
        <f t="shared" si="1"/>
        <v>0.15894039735099338</v>
      </c>
      <c r="AM4" s="19" t="str">
        <f>IF(ISNUMBER(#REF!),LN(#REF!),"")</f>
        <v/>
      </c>
      <c r="AN4" s="19" t="str">
        <f>IF(ISNUMBER(#REF!),LN(#REF!),"")</f>
        <v/>
      </c>
      <c r="AO4" s="19" t="str">
        <f>IF(ISNUMBER(#REF!),LN(#REF!),"")</f>
        <v/>
      </c>
      <c r="AP4" s="19" t="str">
        <f>IF(ISNUMBER(#REF!),LN(#REF!),"")</f>
        <v/>
      </c>
      <c r="AQ4" s="19" t="str">
        <f>IF(ISNUMBER(#REF!),LN(#REF!),"")</f>
        <v/>
      </c>
      <c r="AR4" s="19" t="str">
        <f>IF(ISNUMBER(#REF!),LN(#REF!),"")</f>
        <v/>
      </c>
      <c r="AS4" s="19" t="str">
        <f>IF(ISNUMBER(#REF!),LN(#REF!),"")</f>
        <v/>
      </c>
      <c r="AT4" s="19" t="str">
        <f>IF(ISNUMBER(#REF!),LN(#REF!),"")</f>
        <v/>
      </c>
      <c r="AU4" s="19" t="str">
        <f>IF(ISNUMBER(#REF!),LN(#REF!),"")</f>
        <v/>
      </c>
      <c r="AV4" s="19" t="str">
        <f>IF(ISNUMBER(#REF!),LN(#REF!),"")</f>
        <v/>
      </c>
      <c r="AW4" s="19" t="str">
        <f>IF(ISNUMBER(#REF!),LN(#REF!),"")</f>
        <v/>
      </c>
    </row>
    <row r="5" spans="1:49" x14ac:dyDescent="0.2">
      <c r="A5" s="16" t="s">
        <v>3468</v>
      </c>
      <c r="B5" s="17" t="s">
        <v>3469</v>
      </c>
      <c r="C5" s="17"/>
      <c r="D5" s="17"/>
      <c r="E5" s="20" t="s">
        <v>5</v>
      </c>
      <c r="F5" s="38">
        <v>12</v>
      </c>
      <c r="G5" s="19">
        <v>20</v>
      </c>
      <c r="H5" s="19">
        <v>5</v>
      </c>
      <c r="I5" s="19">
        <v>9</v>
      </c>
      <c r="J5" s="19">
        <v>10</v>
      </c>
      <c r="K5" s="19">
        <v>12</v>
      </c>
      <c r="L5" s="19">
        <v>10</v>
      </c>
      <c r="M5" s="19">
        <v>12</v>
      </c>
      <c r="N5" s="19">
        <v>14</v>
      </c>
      <c r="O5" s="19">
        <v>21</v>
      </c>
      <c r="P5" s="32">
        <v>21</v>
      </c>
      <c r="Q5" s="19">
        <v>273</v>
      </c>
      <c r="R5" s="19">
        <v>279</v>
      </c>
      <c r="S5" s="19">
        <v>228</v>
      </c>
      <c r="T5" s="19">
        <v>294</v>
      </c>
      <c r="U5" s="19">
        <v>286</v>
      </c>
      <c r="V5" s="19">
        <v>177</v>
      </c>
      <c r="W5" s="19">
        <v>220</v>
      </c>
      <c r="X5" s="19">
        <v>215</v>
      </c>
      <c r="Y5" s="19">
        <v>221</v>
      </c>
      <c r="Z5" s="19">
        <v>181</v>
      </c>
      <c r="AA5" s="32">
        <v>237</v>
      </c>
      <c r="AB5" s="35">
        <f t="shared" si="1"/>
        <v>4.3956043956043959E-2</v>
      </c>
      <c r="AC5" s="35">
        <f t="shared" si="1"/>
        <v>7.1684587813620068E-2</v>
      </c>
      <c r="AD5" s="35">
        <f t="shared" si="1"/>
        <v>2.1929824561403508E-2</v>
      </c>
      <c r="AE5" s="35">
        <f t="shared" si="1"/>
        <v>3.0612244897959183E-2</v>
      </c>
      <c r="AF5" s="35">
        <f t="shared" si="1"/>
        <v>3.4965034965034968E-2</v>
      </c>
      <c r="AG5" s="35">
        <f t="shared" si="1"/>
        <v>6.7796610169491525E-2</v>
      </c>
      <c r="AH5" s="35">
        <f t="shared" si="1"/>
        <v>4.5454545454545456E-2</v>
      </c>
      <c r="AI5" s="35">
        <f t="shared" si="1"/>
        <v>5.5813953488372092E-2</v>
      </c>
      <c r="AJ5" s="35">
        <f t="shared" si="1"/>
        <v>6.3348416289592757E-2</v>
      </c>
      <c r="AK5" s="35">
        <f t="shared" si="1"/>
        <v>0.11602209944751381</v>
      </c>
      <c r="AL5" s="139">
        <f t="shared" si="1"/>
        <v>8.8607594936708861E-2</v>
      </c>
      <c r="AM5" s="19" t="str">
        <f>IF(ISNUMBER(#REF!),LN(#REF!),"")</f>
        <v/>
      </c>
      <c r="AN5" s="19" t="str">
        <f>IF(ISNUMBER(#REF!),LN(#REF!),"")</f>
        <v/>
      </c>
      <c r="AO5" s="19" t="str">
        <f>IF(ISNUMBER(#REF!),LN(#REF!),"")</f>
        <v/>
      </c>
      <c r="AP5" s="19" t="str">
        <f>IF(ISNUMBER(#REF!),LN(#REF!),"")</f>
        <v/>
      </c>
      <c r="AQ5" s="19" t="str">
        <f>IF(ISNUMBER(#REF!),LN(#REF!),"")</f>
        <v/>
      </c>
      <c r="AR5" s="19" t="str">
        <f>IF(ISNUMBER(#REF!),LN(#REF!),"")</f>
        <v/>
      </c>
      <c r="AS5" s="19" t="str">
        <f>IF(ISNUMBER(#REF!),LN(#REF!),"")</f>
        <v/>
      </c>
      <c r="AT5" s="19" t="str">
        <f>IF(ISNUMBER(#REF!),LN(#REF!),"")</f>
        <v/>
      </c>
      <c r="AU5" s="19" t="str">
        <f>IF(ISNUMBER(#REF!),LN(#REF!),"")</f>
        <v/>
      </c>
      <c r="AV5" s="19" t="str">
        <f>IF(ISNUMBER(#REF!),LN(#REF!),"")</f>
        <v/>
      </c>
      <c r="AW5" s="19" t="str">
        <f>IF(ISNUMBER(#REF!),LN(#REF!),"")</f>
        <v/>
      </c>
    </row>
    <row r="6" spans="1:49" x14ac:dyDescent="0.2">
      <c r="A6" s="16" t="s">
        <v>3470</v>
      </c>
      <c r="B6" s="17" t="s">
        <v>3471</v>
      </c>
      <c r="C6" s="17"/>
      <c r="D6" s="17"/>
      <c r="E6" s="18" t="s">
        <v>5</v>
      </c>
      <c r="F6" s="38">
        <v>435</v>
      </c>
      <c r="G6" s="19">
        <v>457</v>
      </c>
      <c r="H6" s="19">
        <v>340</v>
      </c>
      <c r="I6" s="19">
        <v>312</v>
      </c>
      <c r="J6" s="19">
        <v>287</v>
      </c>
      <c r="K6" s="19">
        <v>383</v>
      </c>
      <c r="L6" s="19">
        <v>908</v>
      </c>
      <c r="M6" s="19">
        <v>419</v>
      </c>
      <c r="N6" s="19">
        <v>457</v>
      </c>
      <c r="O6" s="19">
        <v>550</v>
      </c>
      <c r="P6" s="32">
        <v>245</v>
      </c>
      <c r="Q6" s="19">
        <v>4537</v>
      </c>
      <c r="R6" s="19">
        <v>3836</v>
      </c>
      <c r="S6" s="19">
        <v>3777</v>
      </c>
      <c r="T6" s="19">
        <v>3384</v>
      </c>
      <c r="U6" s="19">
        <v>3789</v>
      </c>
      <c r="V6" s="19">
        <v>4119</v>
      </c>
      <c r="W6" s="19">
        <v>6232</v>
      </c>
      <c r="X6" s="19">
        <v>3436</v>
      </c>
      <c r="Y6" s="19">
        <v>3975</v>
      </c>
      <c r="Z6" s="19">
        <v>4489</v>
      </c>
      <c r="AA6" s="32">
        <v>2167</v>
      </c>
      <c r="AB6" s="35">
        <f t="shared" si="1"/>
        <v>9.5878333700683271E-2</v>
      </c>
      <c r="AC6" s="35">
        <f t="shared" si="1"/>
        <v>0.11913451511991657</v>
      </c>
      <c r="AD6" s="35">
        <f t="shared" si="1"/>
        <v>9.0018533227429171E-2</v>
      </c>
      <c r="AE6" s="35">
        <f t="shared" si="1"/>
        <v>9.2198581560283682E-2</v>
      </c>
      <c r="AF6" s="35">
        <f t="shared" si="1"/>
        <v>7.5745579308524671E-2</v>
      </c>
      <c r="AG6" s="35">
        <f t="shared" si="1"/>
        <v>9.2983733915999026E-2</v>
      </c>
      <c r="AH6" s="35">
        <f t="shared" si="1"/>
        <v>0.14569961489088576</v>
      </c>
      <c r="AI6" s="35">
        <f t="shared" si="1"/>
        <v>0.12194412107101281</v>
      </c>
      <c r="AJ6" s="35">
        <f t="shared" si="1"/>
        <v>0.11496855345911949</v>
      </c>
      <c r="AK6" s="35">
        <f t="shared" si="1"/>
        <v>0.1225217197594119</v>
      </c>
      <c r="AL6" s="139">
        <f t="shared" si="1"/>
        <v>0.11305952930318412</v>
      </c>
      <c r="AM6" s="19" t="str">
        <f>IF(ISNUMBER(#REF!),LN(#REF!),"")</f>
        <v/>
      </c>
      <c r="AN6" s="19" t="str">
        <f>IF(ISNUMBER(#REF!),LN(#REF!),"")</f>
        <v/>
      </c>
      <c r="AO6" s="19" t="str">
        <f>IF(ISNUMBER(#REF!),LN(#REF!),"")</f>
        <v/>
      </c>
      <c r="AP6" s="19" t="str">
        <f>IF(ISNUMBER(#REF!),LN(#REF!),"")</f>
        <v/>
      </c>
      <c r="AQ6" s="19" t="str">
        <f>IF(ISNUMBER(#REF!),LN(#REF!),"")</f>
        <v/>
      </c>
      <c r="AR6" s="19" t="str">
        <f>IF(ISNUMBER(#REF!),LN(#REF!),"")</f>
        <v/>
      </c>
      <c r="AS6" s="19" t="str">
        <f>IF(ISNUMBER(#REF!),LN(#REF!),"")</f>
        <v/>
      </c>
      <c r="AT6" s="19" t="str">
        <f>IF(ISNUMBER(#REF!),LN(#REF!),"")</f>
        <v/>
      </c>
      <c r="AU6" s="19" t="str">
        <f>IF(ISNUMBER(#REF!),LN(#REF!),"")</f>
        <v/>
      </c>
      <c r="AV6" s="19" t="str">
        <f>IF(ISNUMBER(#REF!),LN(#REF!),"")</f>
        <v/>
      </c>
      <c r="AW6" s="19" t="str">
        <f>IF(ISNUMBER(#REF!),LN(#REF!),"")</f>
        <v/>
      </c>
    </row>
    <row r="7" spans="1:49" x14ac:dyDescent="0.2">
      <c r="A7" s="16" t="s">
        <v>3473</v>
      </c>
      <c r="B7" s="17" t="s">
        <v>3474</v>
      </c>
      <c r="C7" s="17"/>
      <c r="D7" s="17"/>
      <c r="E7" s="18" t="s">
        <v>5</v>
      </c>
      <c r="F7" s="38">
        <v>135</v>
      </c>
      <c r="G7" s="19">
        <v>126</v>
      </c>
      <c r="H7" s="19">
        <v>128</v>
      </c>
      <c r="I7" s="19">
        <v>166</v>
      </c>
      <c r="J7" s="19">
        <v>123</v>
      </c>
      <c r="K7" s="19">
        <v>124</v>
      </c>
      <c r="L7" s="19">
        <v>133</v>
      </c>
      <c r="M7" s="19">
        <v>151</v>
      </c>
      <c r="N7" s="19">
        <v>158</v>
      </c>
      <c r="O7" s="19">
        <v>221</v>
      </c>
      <c r="P7" s="32">
        <v>214</v>
      </c>
      <c r="Q7" s="19">
        <v>2080</v>
      </c>
      <c r="R7" s="19">
        <v>1946</v>
      </c>
      <c r="S7" s="19">
        <v>1634</v>
      </c>
      <c r="T7" s="19">
        <v>1788</v>
      </c>
      <c r="U7" s="19">
        <v>1112</v>
      </c>
      <c r="V7" s="19">
        <v>1341</v>
      </c>
      <c r="W7" s="19">
        <v>943</v>
      </c>
      <c r="X7" s="19">
        <v>1118</v>
      </c>
      <c r="Y7" s="19">
        <v>1302</v>
      </c>
      <c r="Z7" s="19">
        <v>1453</v>
      </c>
      <c r="AA7" s="32">
        <v>1286</v>
      </c>
      <c r="AB7" s="35">
        <f t="shared" si="1"/>
        <v>6.4903846153846159E-2</v>
      </c>
      <c r="AC7" s="35">
        <f t="shared" si="1"/>
        <v>6.4748201438848921E-2</v>
      </c>
      <c r="AD7" s="35">
        <f t="shared" si="1"/>
        <v>7.8335373317013457E-2</v>
      </c>
      <c r="AE7" s="35">
        <f t="shared" si="1"/>
        <v>9.2841163310961969E-2</v>
      </c>
      <c r="AF7" s="35">
        <f t="shared" si="1"/>
        <v>0.11061151079136691</v>
      </c>
      <c r="AG7" s="35">
        <f t="shared" si="1"/>
        <v>9.2468307233407904E-2</v>
      </c>
      <c r="AH7" s="35">
        <f t="shared" si="1"/>
        <v>0.14103923647932132</v>
      </c>
      <c r="AI7" s="35">
        <f t="shared" si="1"/>
        <v>0.13506261180679785</v>
      </c>
      <c r="AJ7" s="35">
        <f t="shared" si="1"/>
        <v>0.12135176651305683</v>
      </c>
      <c r="AK7" s="35">
        <f t="shared" si="1"/>
        <v>0.15209910529938059</v>
      </c>
      <c r="AL7" s="139">
        <f t="shared" si="1"/>
        <v>0.16640746500777606</v>
      </c>
      <c r="AM7" s="19" t="str">
        <f>IF(ISNUMBER(#REF!),LN(#REF!),"")</f>
        <v/>
      </c>
      <c r="AN7" s="19" t="str">
        <f>IF(ISNUMBER(#REF!),LN(#REF!),"")</f>
        <v/>
      </c>
      <c r="AO7" s="19" t="str">
        <f>IF(ISNUMBER(#REF!),LN(#REF!),"")</f>
        <v/>
      </c>
      <c r="AP7" s="19" t="str">
        <f>IF(ISNUMBER(#REF!),LN(#REF!),"")</f>
        <v/>
      </c>
      <c r="AQ7" s="19" t="str">
        <f>IF(ISNUMBER(#REF!),LN(#REF!),"")</f>
        <v/>
      </c>
      <c r="AR7" s="19" t="str">
        <f>IF(ISNUMBER(#REF!),LN(#REF!),"")</f>
        <v/>
      </c>
      <c r="AS7" s="19" t="str">
        <f>IF(ISNUMBER(#REF!),LN(#REF!),"")</f>
        <v/>
      </c>
      <c r="AT7" s="19" t="str">
        <f>IF(ISNUMBER(#REF!),LN(#REF!),"")</f>
        <v/>
      </c>
      <c r="AU7" s="19" t="str">
        <f>IF(ISNUMBER(#REF!),LN(#REF!),"")</f>
        <v/>
      </c>
      <c r="AV7" s="19" t="str">
        <f>IF(ISNUMBER(#REF!),LN(#REF!),"")</f>
        <v/>
      </c>
      <c r="AW7" s="19" t="str">
        <f>IF(ISNUMBER(#REF!),LN(#REF!),"")</f>
        <v/>
      </c>
    </row>
    <row r="8" spans="1:49" x14ac:dyDescent="0.2">
      <c r="A8" s="16" t="s">
        <v>3475</v>
      </c>
      <c r="B8" s="17" t="s">
        <v>3476</v>
      </c>
      <c r="C8" s="17"/>
      <c r="D8" s="17"/>
      <c r="E8" s="20" t="s">
        <v>5</v>
      </c>
      <c r="F8" s="38">
        <v>5</v>
      </c>
      <c r="G8" s="19">
        <v>12</v>
      </c>
      <c r="H8" s="19">
        <v>27</v>
      </c>
      <c r="I8" s="19">
        <v>10</v>
      </c>
      <c r="J8" s="19">
        <v>55</v>
      </c>
      <c r="K8" s="19">
        <v>28</v>
      </c>
      <c r="L8" s="19">
        <v>57</v>
      </c>
      <c r="M8" s="19">
        <v>52</v>
      </c>
      <c r="N8" s="19">
        <v>29</v>
      </c>
      <c r="O8" s="19">
        <v>27</v>
      </c>
      <c r="P8" s="32">
        <v>25</v>
      </c>
      <c r="Q8" s="19">
        <v>80</v>
      </c>
      <c r="R8" s="19">
        <v>135</v>
      </c>
      <c r="S8" s="19">
        <v>215</v>
      </c>
      <c r="T8" s="19">
        <v>129</v>
      </c>
      <c r="U8" s="19">
        <v>269</v>
      </c>
      <c r="V8" s="19">
        <v>163</v>
      </c>
      <c r="W8" s="19">
        <v>267</v>
      </c>
      <c r="X8" s="19">
        <v>311</v>
      </c>
      <c r="Y8" s="19">
        <v>284</v>
      </c>
      <c r="Z8" s="19">
        <v>304</v>
      </c>
      <c r="AA8" s="32">
        <v>219</v>
      </c>
      <c r="AB8" s="35">
        <f t="shared" si="1"/>
        <v>6.25E-2</v>
      </c>
      <c r="AC8" s="35">
        <f t="shared" si="1"/>
        <v>8.8888888888888892E-2</v>
      </c>
      <c r="AD8" s="35">
        <f t="shared" si="1"/>
        <v>0.12558139534883722</v>
      </c>
      <c r="AE8" s="35">
        <f t="shared" si="1"/>
        <v>7.7519379844961239E-2</v>
      </c>
      <c r="AF8" s="35">
        <f t="shared" si="1"/>
        <v>0.20446096654275092</v>
      </c>
      <c r="AG8" s="35">
        <f t="shared" si="1"/>
        <v>0.17177914110429449</v>
      </c>
      <c r="AH8" s="35">
        <f t="shared" si="1"/>
        <v>0.21348314606741572</v>
      </c>
      <c r="AI8" s="35">
        <f t="shared" si="1"/>
        <v>0.16720257234726688</v>
      </c>
      <c r="AJ8" s="35">
        <f t="shared" si="1"/>
        <v>0.10211267605633803</v>
      </c>
      <c r="AK8" s="35">
        <f t="shared" si="1"/>
        <v>8.8815789473684209E-2</v>
      </c>
      <c r="AL8" s="139">
        <f t="shared" si="1"/>
        <v>0.11415525114155251</v>
      </c>
      <c r="AM8" s="19" t="str">
        <f>IF(ISNUMBER(#REF!),LN(#REF!),"")</f>
        <v/>
      </c>
      <c r="AN8" s="19" t="str">
        <f>IF(ISNUMBER(#REF!),LN(#REF!),"")</f>
        <v/>
      </c>
      <c r="AO8" s="19" t="str">
        <f>IF(ISNUMBER(#REF!),LN(#REF!),"")</f>
        <v/>
      </c>
      <c r="AP8" s="19" t="str">
        <f>IF(ISNUMBER(#REF!),LN(#REF!),"")</f>
        <v/>
      </c>
      <c r="AQ8" s="19" t="str">
        <f>IF(ISNUMBER(#REF!),LN(#REF!),"")</f>
        <v/>
      </c>
      <c r="AR8" s="19" t="str">
        <f>IF(ISNUMBER(#REF!),LN(#REF!),"")</f>
        <v/>
      </c>
      <c r="AS8" s="19" t="str">
        <f>IF(ISNUMBER(#REF!),LN(#REF!),"")</f>
        <v/>
      </c>
      <c r="AT8" s="19" t="str">
        <f>IF(ISNUMBER(#REF!),LN(#REF!),"")</f>
        <v/>
      </c>
      <c r="AU8" s="19" t="str">
        <f>IF(ISNUMBER(#REF!),LN(#REF!),"")</f>
        <v/>
      </c>
      <c r="AV8" s="19" t="str">
        <f>IF(ISNUMBER(#REF!),LN(#REF!),"")</f>
        <v/>
      </c>
      <c r="AW8" s="19" t="str">
        <f>IF(ISNUMBER(#REF!),LN(#REF!),"")</f>
        <v/>
      </c>
    </row>
    <row r="9" spans="1:49" x14ac:dyDescent="0.2">
      <c r="A9" s="21" t="s">
        <v>640</v>
      </c>
      <c r="B9" s="22" t="s">
        <v>641</v>
      </c>
      <c r="C9" s="22"/>
      <c r="D9" s="22"/>
      <c r="E9" s="20" t="s">
        <v>5</v>
      </c>
      <c r="F9" s="38">
        <v>6</v>
      </c>
      <c r="G9" s="19">
        <v>21</v>
      </c>
      <c r="H9" s="19">
        <v>9</v>
      </c>
      <c r="I9" s="19">
        <v>8</v>
      </c>
      <c r="J9" s="19">
        <v>24</v>
      </c>
      <c r="K9" s="19">
        <v>17</v>
      </c>
      <c r="L9" s="19">
        <v>19</v>
      </c>
      <c r="M9" s="19">
        <v>15</v>
      </c>
      <c r="N9" s="19">
        <v>14</v>
      </c>
      <c r="O9" s="19">
        <v>12</v>
      </c>
      <c r="P9" s="32">
        <v>8</v>
      </c>
      <c r="Q9" s="19">
        <v>155</v>
      </c>
      <c r="R9" s="19">
        <v>245</v>
      </c>
      <c r="S9" s="19">
        <v>295</v>
      </c>
      <c r="T9" s="19">
        <v>372</v>
      </c>
      <c r="U9" s="19">
        <v>397</v>
      </c>
      <c r="V9" s="19">
        <v>333</v>
      </c>
      <c r="W9" s="19">
        <v>304</v>
      </c>
      <c r="X9" s="19">
        <v>311</v>
      </c>
      <c r="Y9" s="19">
        <v>284</v>
      </c>
      <c r="Z9" s="19">
        <v>303</v>
      </c>
      <c r="AA9" s="32">
        <v>338</v>
      </c>
      <c r="AB9" s="35">
        <f t="shared" si="1"/>
        <v>3.870967741935484E-2</v>
      </c>
      <c r="AC9" s="35">
        <f t="shared" si="1"/>
        <v>8.5714285714285715E-2</v>
      </c>
      <c r="AD9" s="35">
        <f t="shared" si="1"/>
        <v>3.0508474576271188E-2</v>
      </c>
      <c r="AE9" s="35">
        <f t="shared" si="1"/>
        <v>2.1505376344086023E-2</v>
      </c>
      <c r="AF9" s="35">
        <f t="shared" si="1"/>
        <v>6.0453400503778336E-2</v>
      </c>
      <c r="AG9" s="35">
        <f t="shared" si="1"/>
        <v>5.1051051051051052E-2</v>
      </c>
      <c r="AH9" s="35">
        <f t="shared" si="1"/>
        <v>6.25E-2</v>
      </c>
      <c r="AI9" s="35">
        <f t="shared" si="1"/>
        <v>4.8231511254019289E-2</v>
      </c>
      <c r="AJ9" s="35">
        <f t="shared" si="1"/>
        <v>4.9295774647887321E-2</v>
      </c>
      <c r="AK9" s="35">
        <f t="shared" si="1"/>
        <v>3.9603960396039604E-2</v>
      </c>
      <c r="AL9" s="139">
        <f t="shared" si="1"/>
        <v>2.3668639053254437E-2</v>
      </c>
      <c r="AM9" s="19" t="str">
        <f>IF(ISNUMBER(#REF!),LN(#REF!),"")</f>
        <v/>
      </c>
      <c r="AN9" s="19" t="str">
        <f>IF(ISNUMBER(#REF!),LN(#REF!),"")</f>
        <v/>
      </c>
      <c r="AO9" s="19" t="str">
        <f>IF(ISNUMBER(#REF!),LN(#REF!),"")</f>
        <v/>
      </c>
      <c r="AP9" s="19" t="str">
        <f>IF(ISNUMBER(#REF!),LN(#REF!),"")</f>
        <v/>
      </c>
      <c r="AQ9" s="19" t="str">
        <f>IF(ISNUMBER(#REF!),LN(#REF!),"")</f>
        <v/>
      </c>
      <c r="AR9" s="19" t="str">
        <f>IF(ISNUMBER(#REF!),LN(#REF!),"")</f>
        <v/>
      </c>
      <c r="AS9" s="19" t="str">
        <f>IF(ISNUMBER(#REF!),LN(#REF!),"")</f>
        <v/>
      </c>
      <c r="AT9" s="19" t="str">
        <f>IF(ISNUMBER(#REF!),LN(#REF!),"")</f>
        <v/>
      </c>
      <c r="AU9" s="19" t="str">
        <f>IF(ISNUMBER(#REF!),LN(#REF!),"")</f>
        <v/>
      </c>
      <c r="AV9" s="19" t="str">
        <f>IF(ISNUMBER(#REF!),LN(#REF!),"")</f>
        <v/>
      </c>
      <c r="AW9" s="19" t="str">
        <f>IF(ISNUMBER(#REF!),LN(#REF!),"")</f>
        <v/>
      </c>
    </row>
    <row r="10" spans="1:49" x14ac:dyDescent="0.2">
      <c r="A10" s="21" t="s">
        <v>2657</v>
      </c>
      <c r="B10" s="22" t="s">
        <v>2658</v>
      </c>
      <c r="C10" s="22">
        <v>2013</v>
      </c>
      <c r="D10" s="22"/>
      <c r="E10" s="20" t="s">
        <v>5</v>
      </c>
      <c r="F10" s="38">
        <v>14</v>
      </c>
      <c r="G10" s="19">
        <v>75</v>
      </c>
      <c r="H10" s="19">
        <v>80</v>
      </c>
      <c r="I10" s="19">
        <v>931</v>
      </c>
      <c r="J10" s="19">
        <v>916</v>
      </c>
      <c r="K10" s="19">
        <v>639</v>
      </c>
      <c r="L10" s="19">
        <v>389</v>
      </c>
      <c r="M10" s="19">
        <v>503</v>
      </c>
      <c r="N10" s="19">
        <v>453</v>
      </c>
      <c r="O10" s="19">
        <v>395</v>
      </c>
      <c r="P10" s="32">
        <v>962</v>
      </c>
      <c r="Q10" s="19">
        <v>146</v>
      </c>
      <c r="R10" s="19">
        <v>296</v>
      </c>
      <c r="S10" s="19">
        <v>307</v>
      </c>
      <c r="T10" s="19">
        <v>7814</v>
      </c>
      <c r="U10" s="19">
        <v>6866</v>
      </c>
      <c r="V10" s="19">
        <v>5499</v>
      </c>
      <c r="W10" s="19">
        <v>3558</v>
      </c>
      <c r="X10" s="19">
        <v>3912</v>
      </c>
      <c r="Y10" s="19">
        <v>3267</v>
      </c>
      <c r="Z10" s="19">
        <v>3183</v>
      </c>
      <c r="AA10" s="32">
        <v>4102</v>
      </c>
      <c r="AB10" s="35">
        <f t="shared" si="1"/>
        <v>9.5890410958904104E-2</v>
      </c>
      <c r="AC10" s="35">
        <f t="shared" si="1"/>
        <v>0.2533783783783784</v>
      </c>
      <c r="AD10" s="35">
        <f t="shared" si="1"/>
        <v>0.26058631921824105</v>
      </c>
      <c r="AE10" s="35">
        <f t="shared" si="1"/>
        <v>0.11914512413616586</v>
      </c>
      <c r="AF10" s="35">
        <f t="shared" si="1"/>
        <v>0.13341101077774542</v>
      </c>
      <c r="AG10" s="35">
        <f t="shared" si="1"/>
        <v>0.11620294599018004</v>
      </c>
      <c r="AH10" s="35">
        <f t="shared" si="1"/>
        <v>0.10933108487914558</v>
      </c>
      <c r="AI10" s="35">
        <f t="shared" si="1"/>
        <v>0.12857873210633947</v>
      </c>
      <c r="AJ10" s="35">
        <f t="shared" si="1"/>
        <v>0.13865932047750229</v>
      </c>
      <c r="AK10" s="35">
        <f t="shared" si="1"/>
        <v>0.12409676405906378</v>
      </c>
      <c r="AL10" s="139">
        <f t="shared" si="1"/>
        <v>0.23451974646513896</v>
      </c>
      <c r="AM10" s="19" t="str">
        <f>IF(ISNUMBER(#REF!),LN(#REF!),"")</f>
        <v/>
      </c>
      <c r="AN10" s="19" t="str">
        <f>IF(ISNUMBER(#REF!),LN(#REF!),"")</f>
        <v/>
      </c>
      <c r="AO10" s="19" t="str">
        <f>IF(ISNUMBER(#REF!),LN(#REF!),"")</f>
        <v/>
      </c>
      <c r="AP10" s="19" t="str">
        <f>IF(ISNUMBER(#REF!),LN(#REF!),"")</f>
        <v/>
      </c>
      <c r="AQ10" s="19" t="str">
        <f>IF(ISNUMBER(#REF!),LN(#REF!),"")</f>
        <v/>
      </c>
      <c r="AR10" s="19" t="str">
        <f>IF(ISNUMBER(#REF!),LN(#REF!),"")</f>
        <v/>
      </c>
      <c r="AS10" s="19" t="str">
        <f>IF(ISNUMBER(#REF!),LN(#REF!),"")</f>
        <v/>
      </c>
      <c r="AT10" s="19" t="str">
        <f>IF(ISNUMBER(#REF!),LN(#REF!),"")</f>
        <v/>
      </c>
      <c r="AU10" s="19" t="str">
        <f>IF(ISNUMBER(#REF!),LN(#REF!),"")</f>
        <v/>
      </c>
      <c r="AV10" s="19" t="str">
        <f>IF(ISNUMBER(#REF!),LN(#REF!),"")</f>
        <v/>
      </c>
      <c r="AW10" s="19" t="str">
        <f>IF(ISNUMBER(#REF!),LN(#REF!),"")</f>
        <v/>
      </c>
    </row>
    <row r="11" spans="1:49" x14ac:dyDescent="0.2">
      <c r="A11" s="16" t="s">
        <v>3479</v>
      </c>
      <c r="B11" s="17" t="s">
        <v>3480</v>
      </c>
      <c r="C11" s="17"/>
      <c r="D11" s="17"/>
      <c r="E11" s="18" t="s">
        <v>18</v>
      </c>
      <c r="F11" s="38">
        <v>6</v>
      </c>
      <c r="G11" s="19">
        <v>8</v>
      </c>
      <c r="H11" s="19">
        <v>6</v>
      </c>
      <c r="I11" s="19">
        <v>11</v>
      </c>
      <c r="J11" s="19">
        <v>28</v>
      </c>
      <c r="K11" s="19">
        <v>24</v>
      </c>
      <c r="L11" s="19">
        <v>35</v>
      </c>
      <c r="M11" s="19">
        <v>23</v>
      </c>
      <c r="N11" s="19">
        <v>21</v>
      </c>
      <c r="O11" s="19">
        <v>16</v>
      </c>
      <c r="P11" s="32">
        <v>10</v>
      </c>
      <c r="Q11" s="19">
        <v>91</v>
      </c>
      <c r="R11" s="19">
        <v>163</v>
      </c>
      <c r="S11" s="19">
        <v>72</v>
      </c>
      <c r="T11" s="19">
        <v>115</v>
      </c>
      <c r="U11" s="19">
        <v>166</v>
      </c>
      <c r="V11" s="19">
        <v>180</v>
      </c>
      <c r="W11" s="19">
        <v>262</v>
      </c>
      <c r="X11" s="19">
        <v>245</v>
      </c>
      <c r="Y11" s="19">
        <v>191</v>
      </c>
      <c r="Z11" s="19">
        <v>179</v>
      </c>
      <c r="AA11" s="32">
        <v>147</v>
      </c>
      <c r="AB11" s="35">
        <f t="shared" si="1"/>
        <v>6.5934065934065936E-2</v>
      </c>
      <c r="AC11" s="35">
        <f t="shared" si="1"/>
        <v>4.9079754601226995E-2</v>
      </c>
      <c r="AD11" s="35">
        <f t="shared" si="1"/>
        <v>8.3333333333333329E-2</v>
      </c>
      <c r="AE11" s="35">
        <f t="shared" si="1"/>
        <v>9.5652173913043481E-2</v>
      </c>
      <c r="AF11" s="35">
        <f t="shared" si="1"/>
        <v>0.16867469879518071</v>
      </c>
      <c r="AG11" s="35">
        <f t="shared" si="1"/>
        <v>0.13333333333333333</v>
      </c>
      <c r="AH11" s="35">
        <f t="shared" si="1"/>
        <v>0.13358778625954199</v>
      </c>
      <c r="AI11" s="35">
        <f t="shared" si="1"/>
        <v>9.3877551020408165E-2</v>
      </c>
      <c r="AJ11" s="35">
        <f t="shared" si="1"/>
        <v>0.1099476439790576</v>
      </c>
      <c r="AK11" s="35">
        <f t="shared" si="1"/>
        <v>8.9385474860335198E-2</v>
      </c>
      <c r="AL11" s="139">
        <f t="shared" si="1"/>
        <v>6.8027210884353748E-2</v>
      </c>
      <c r="AM11" s="19" t="str">
        <f>IF(ISNUMBER(#REF!),LN(#REF!),"")</f>
        <v/>
      </c>
      <c r="AN11" s="19" t="str">
        <f>IF(ISNUMBER(#REF!),LN(#REF!),"")</f>
        <v/>
      </c>
      <c r="AO11" s="19" t="str">
        <f>IF(ISNUMBER(#REF!),LN(#REF!),"")</f>
        <v/>
      </c>
      <c r="AP11" s="19" t="str">
        <f>IF(ISNUMBER(#REF!),LN(#REF!),"")</f>
        <v/>
      </c>
      <c r="AQ11" s="19" t="str">
        <f>IF(ISNUMBER(#REF!),LN(#REF!),"")</f>
        <v/>
      </c>
      <c r="AR11" s="19" t="str">
        <f>IF(ISNUMBER(#REF!),LN(#REF!),"")</f>
        <v/>
      </c>
      <c r="AS11" s="19" t="str">
        <f>IF(ISNUMBER(#REF!),LN(#REF!),"")</f>
        <v/>
      </c>
      <c r="AT11" s="19" t="str">
        <f>IF(ISNUMBER(#REF!),LN(#REF!),"")</f>
        <v/>
      </c>
      <c r="AU11" s="19" t="str">
        <f>IF(ISNUMBER(#REF!),LN(#REF!),"")</f>
        <v/>
      </c>
      <c r="AV11" s="19" t="str">
        <f>IF(ISNUMBER(#REF!),LN(#REF!),"")</f>
        <v/>
      </c>
      <c r="AW11" s="19" t="str">
        <f>IF(ISNUMBER(#REF!),LN(#REF!),"")</f>
        <v/>
      </c>
    </row>
    <row r="12" spans="1:49" x14ac:dyDescent="0.2">
      <c r="A12" s="16" t="s">
        <v>3481</v>
      </c>
      <c r="B12" s="17" t="s">
        <v>755</v>
      </c>
      <c r="C12" s="17"/>
      <c r="D12" s="17"/>
      <c r="E12" s="20" t="s">
        <v>18</v>
      </c>
      <c r="F12" s="38">
        <v>61</v>
      </c>
      <c r="G12" s="19">
        <v>29</v>
      </c>
      <c r="H12" s="19">
        <v>48</v>
      </c>
      <c r="I12" s="19">
        <v>52</v>
      </c>
      <c r="J12" s="19">
        <v>59</v>
      </c>
      <c r="K12" s="19">
        <v>40</v>
      </c>
      <c r="L12" s="19">
        <v>40</v>
      </c>
      <c r="M12" s="19">
        <v>25</v>
      </c>
      <c r="N12" s="19">
        <v>34</v>
      </c>
      <c r="O12" s="19">
        <v>29</v>
      </c>
      <c r="P12" s="32">
        <v>33</v>
      </c>
      <c r="Q12" s="19">
        <v>842</v>
      </c>
      <c r="R12" s="19">
        <v>639</v>
      </c>
      <c r="S12" s="19">
        <v>660</v>
      </c>
      <c r="T12" s="19">
        <v>468</v>
      </c>
      <c r="U12" s="19">
        <v>529</v>
      </c>
      <c r="V12" s="19">
        <v>417</v>
      </c>
      <c r="W12" s="19">
        <v>315</v>
      </c>
      <c r="X12" s="19">
        <v>232</v>
      </c>
      <c r="Y12" s="19">
        <v>259</v>
      </c>
      <c r="Z12" s="19">
        <v>231</v>
      </c>
      <c r="AA12" s="32">
        <v>242</v>
      </c>
      <c r="AB12" s="35">
        <f t="shared" si="1"/>
        <v>7.244655581947744E-2</v>
      </c>
      <c r="AC12" s="35">
        <f t="shared" si="1"/>
        <v>4.5383411580594682E-2</v>
      </c>
      <c r="AD12" s="35">
        <f t="shared" si="1"/>
        <v>7.2727272727272724E-2</v>
      </c>
      <c r="AE12" s="35">
        <f t="shared" si="1"/>
        <v>0.1111111111111111</v>
      </c>
      <c r="AF12" s="35">
        <f t="shared" si="1"/>
        <v>0.11153119092627599</v>
      </c>
      <c r="AG12" s="35">
        <f t="shared" si="1"/>
        <v>9.5923261390887291E-2</v>
      </c>
      <c r="AH12" s="35">
        <f t="shared" si="1"/>
        <v>0.12698412698412698</v>
      </c>
      <c r="AI12" s="35">
        <f t="shared" si="1"/>
        <v>0.10775862068965517</v>
      </c>
      <c r="AJ12" s="35">
        <f t="shared" si="1"/>
        <v>0.13127413127413126</v>
      </c>
      <c r="AK12" s="35">
        <f t="shared" si="1"/>
        <v>0.12554112554112554</v>
      </c>
      <c r="AL12" s="139">
        <f t="shared" si="1"/>
        <v>0.13636363636363635</v>
      </c>
      <c r="AM12" s="19" t="str">
        <f>IF(ISNUMBER(#REF!),LN(#REF!),"")</f>
        <v/>
      </c>
      <c r="AN12" s="19" t="str">
        <f>IF(ISNUMBER(#REF!),LN(#REF!),"")</f>
        <v/>
      </c>
      <c r="AO12" s="19" t="str">
        <f>IF(ISNUMBER(#REF!),LN(#REF!),"")</f>
        <v/>
      </c>
      <c r="AP12" s="19" t="str">
        <f>IF(ISNUMBER(#REF!),LN(#REF!),"")</f>
        <v/>
      </c>
      <c r="AQ12" s="19" t="str">
        <f>IF(ISNUMBER(#REF!),LN(#REF!),"")</f>
        <v/>
      </c>
      <c r="AR12" s="19" t="str">
        <f>IF(ISNUMBER(#REF!),LN(#REF!),"")</f>
        <v/>
      </c>
      <c r="AS12" s="19" t="str">
        <f>IF(ISNUMBER(#REF!),LN(#REF!),"")</f>
        <v/>
      </c>
      <c r="AT12" s="19" t="str">
        <f>IF(ISNUMBER(#REF!),LN(#REF!),"")</f>
        <v/>
      </c>
      <c r="AU12" s="19" t="str">
        <f>IF(ISNUMBER(#REF!),LN(#REF!),"")</f>
        <v/>
      </c>
      <c r="AV12" s="19" t="str">
        <f>IF(ISNUMBER(#REF!),LN(#REF!),"")</f>
        <v/>
      </c>
      <c r="AW12" s="19" t="str">
        <f>IF(ISNUMBER(#REF!),LN(#REF!),"")</f>
        <v/>
      </c>
    </row>
    <row r="13" spans="1:49" x14ac:dyDescent="0.2">
      <c r="A13" s="16" t="s">
        <v>3482</v>
      </c>
      <c r="B13" s="17" t="s">
        <v>881</v>
      </c>
      <c r="C13" s="17"/>
      <c r="D13" s="17"/>
      <c r="E13" s="20" t="s">
        <v>18</v>
      </c>
      <c r="F13" s="38">
        <v>10</v>
      </c>
      <c r="G13" s="19">
        <v>15</v>
      </c>
      <c r="H13" s="19">
        <v>14</v>
      </c>
      <c r="I13" s="19">
        <v>12</v>
      </c>
      <c r="J13" s="19">
        <v>13</v>
      </c>
      <c r="K13" s="19">
        <v>16</v>
      </c>
      <c r="L13" s="19">
        <v>7</v>
      </c>
      <c r="M13" s="19">
        <v>74</v>
      </c>
      <c r="N13" s="19">
        <v>14</v>
      </c>
      <c r="O13" s="19">
        <v>19</v>
      </c>
      <c r="P13" s="32">
        <v>13</v>
      </c>
      <c r="Q13" s="19">
        <v>141</v>
      </c>
      <c r="R13" s="19">
        <v>143</v>
      </c>
      <c r="S13" s="19">
        <v>146</v>
      </c>
      <c r="T13" s="19">
        <v>143</v>
      </c>
      <c r="U13" s="19">
        <v>102</v>
      </c>
      <c r="V13" s="19">
        <v>89</v>
      </c>
      <c r="W13" s="19">
        <v>92</v>
      </c>
      <c r="X13" s="19">
        <v>225</v>
      </c>
      <c r="Y13" s="19">
        <v>94</v>
      </c>
      <c r="Z13" s="19">
        <v>97</v>
      </c>
      <c r="AA13" s="32">
        <v>132</v>
      </c>
      <c r="AB13" s="35">
        <f t="shared" si="1"/>
        <v>7.0921985815602842E-2</v>
      </c>
      <c r="AC13" s="35">
        <f t="shared" si="1"/>
        <v>0.1048951048951049</v>
      </c>
      <c r="AD13" s="35">
        <f t="shared" si="1"/>
        <v>9.5890410958904104E-2</v>
      </c>
      <c r="AE13" s="35">
        <f t="shared" si="1"/>
        <v>8.3916083916083919E-2</v>
      </c>
      <c r="AF13" s="35">
        <f t="shared" si="1"/>
        <v>0.12745098039215685</v>
      </c>
      <c r="AG13" s="35">
        <f t="shared" si="1"/>
        <v>0.1797752808988764</v>
      </c>
      <c r="AH13" s="35">
        <f t="shared" si="1"/>
        <v>7.6086956521739135E-2</v>
      </c>
      <c r="AI13" s="35">
        <f t="shared" si="1"/>
        <v>0.3288888888888889</v>
      </c>
      <c r="AJ13" s="35">
        <f t="shared" si="1"/>
        <v>0.14893617021276595</v>
      </c>
      <c r="AK13" s="35">
        <f t="shared" si="1"/>
        <v>0.19587628865979381</v>
      </c>
      <c r="AL13" s="139">
        <f t="shared" si="1"/>
        <v>9.8484848484848481E-2</v>
      </c>
      <c r="AM13" s="19" t="str">
        <f>IF(ISNUMBER(#REF!),LN(#REF!),"")</f>
        <v/>
      </c>
      <c r="AN13" s="19" t="str">
        <f>IF(ISNUMBER(#REF!),LN(#REF!),"")</f>
        <v/>
      </c>
      <c r="AO13" s="19" t="str">
        <f>IF(ISNUMBER(#REF!),LN(#REF!),"")</f>
        <v/>
      </c>
      <c r="AP13" s="19" t="str">
        <f>IF(ISNUMBER(#REF!),LN(#REF!),"")</f>
        <v/>
      </c>
      <c r="AQ13" s="19" t="str">
        <f>IF(ISNUMBER(#REF!),LN(#REF!),"")</f>
        <v/>
      </c>
      <c r="AR13" s="19" t="str">
        <f>IF(ISNUMBER(#REF!),LN(#REF!),"")</f>
        <v/>
      </c>
      <c r="AS13" s="19" t="str">
        <f>IF(ISNUMBER(#REF!),LN(#REF!),"")</f>
        <v/>
      </c>
      <c r="AT13" s="19" t="str">
        <f>IF(ISNUMBER(#REF!),LN(#REF!),"")</f>
        <v/>
      </c>
      <c r="AU13" s="19" t="str">
        <f>IF(ISNUMBER(#REF!),LN(#REF!),"")</f>
        <v/>
      </c>
      <c r="AV13" s="19" t="str">
        <f>IF(ISNUMBER(#REF!),LN(#REF!),"")</f>
        <v/>
      </c>
      <c r="AW13" s="19" t="str">
        <f>IF(ISNUMBER(#REF!),LN(#REF!),"")</f>
        <v/>
      </c>
    </row>
    <row r="14" spans="1:49" x14ac:dyDescent="0.2">
      <c r="A14" s="16" t="s">
        <v>3483</v>
      </c>
      <c r="B14" s="17" t="s">
        <v>3484</v>
      </c>
      <c r="C14" s="17"/>
      <c r="D14" s="17"/>
      <c r="E14" s="20" t="s">
        <v>18</v>
      </c>
      <c r="F14" s="38">
        <v>0</v>
      </c>
      <c r="G14" s="19">
        <v>2</v>
      </c>
      <c r="H14" s="19">
        <v>1</v>
      </c>
      <c r="I14" s="19">
        <v>1</v>
      </c>
      <c r="J14" s="19">
        <v>5</v>
      </c>
      <c r="K14" s="19">
        <v>6</v>
      </c>
      <c r="L14" s="19">
        <v>2</v>
      </c>
      <c r="M14" s="19">
        <v>4</v>
      </c>
      <c r="N14" s="19">
        <v>2</v>
      </c>
      <c r="O14" s="19">
        <v>2</v>
      </c>
      <c r="P14" s="32">
        <v>3</v>
      </c>
      <c r="Q14" s="19">
        <v>43</v>
      </c>
      <c r="R14" s="19">
        <v>58</v>
      </c>
      <c r="S14" s="19">
        <v>69</v>
      </c>
      <c r="T14" s="19">
        <v>151</v>
      </c>
      <c r="U14" s="19">
        <v>150</v>
      </c>
      <c r="V14" s="19">
        <v>138</v>
      </c>
      <c r="W14" s="19">
        <v>74</v>
      </c>
      <c r="X14" s="19">
        <v>65</v>
      </c>
      <c r="Y14" s="19">
        <v>59</v>
      </c>
      <c r="Z14" s="19">
        <v>39</v>
      </c>
      <c r="AA14" s="32">
        <v>68</v>
      </c>
      <c r="AB14" s="35">
        <f t="shared" si="1"/>
        <v>0</v>
      </c>
      <c r="AC14" s="35">
        <f t="shared" si="1"/>
        <v>3.4482758620689655E-2</v>
      </c>
      <c r="AD14" s="35">
        <f t="shared" si="1"/>
        <v>1.4492753623188406E-2</v>
      </c>
      <c r="AE14" s="35">
        <f t="shared" si="1"/>
        <v>6.6225165562913907E-3</v>
      </c>
      <c r="AF14" s="35">
        <f t="shared" si="1"/>
        <v>3.3333333333333333E-2</v>
      </c>
      <c r="AG14" s="35">
        <f t="shared" si="1"/>
        <v>4.3478260869565216E-2</v>
      </c>
      <c r="AH14" s="35">
        <f t="shared" si="1"/>
        <v>2.7027027027027029E-2</v>
      </c>
      <c r="AI14" s="35">
        <f t="shared" si="1"/>
        <v>6.1538461538461542E-2</v>
      </c>
      <c r="AJ14" s="35">
        <f t="shared" si="1"/>
        <v>3.3898305084745763E-2</v>
      </c>
      <c r="AK14" s="35">
        <f t="shared" si="1"/>
        <v>5.128205128205128E-2</v>
      </c>
      <c r="AL14" s="139">
        <f t="shared" si="1"/>
        <v>4.4117647058823532E-2</v>
      </c>
      <c r="AM14" s="19" t="str">
        <f>IF(ISNUMBER(#REF!),LN(#REF!),"")</f>
        <v/>
      </c>
      <c r="AN14" s="19" t="str">
        <f>IF(ISNUMBER(#REF!),LN(#REF!),"")</f>
        <v/>
      </c>
      <c r="AO14" s="19" t="str">
        <f>IF(ISNUMBER(#REF!),LN(#REF!),"")</f>
        <v/>
      </c>
      <c r="AP14" s="19" t="str">
        <f>IF(ISNUMBER(#REF!),LN(#REF!),"")</f>
        <v/>
      </c>
      <c r="AQ14" s="19" t="str">
        <f>IF(ISNUMBER(#REF!),LN(#REF!),"")</f>
        <v/>
      </c>
      <c r="AR14" s="19" t="str">
        <f>IF(ISNUMBER(#REF!),LN(#REF!),"")</f>
        <v/>
      </c>
      <c r="AS14" s="19" t="str">
        <f>IF(ISNUMBER(#REF!),LN(#REF!),"")</f>
        <v/>
      </c>
      <c r="AT14" s="19" t="str">
        <f>IF(ISNUMBER(#REF!),LN(#REF!),"")</f>
        <v/>
      </c>
      <c r="AU14" s="19" t="str">
        <f>IF(ISNUMBER(#REF!),LN(#REF!),"")</f>
        <v/>
      </c>
      <c r="AV14" s="19" t="str">
        <f>IF(ISNUMBER(#REF!),LN(#REF!),"")</f>
        <v/>
      </c>
      <c r="AW14" s="19" t="str">
        <f>IF(ISNUMBER(#REF!),LN(#REF!),"")</f>
        <v/>
      </c>
    </row>
    <row r="15" spans="1:49" x14ac:dyDescent="0.2">
      <c r="A15" s="16" t="s">
        <v>3899</v>
      </c>
      <c r="B15" s="17" t="s">
        <v>3900</v>
      </c>
      <c r="C15" s="17"/>
      <c r="D15" s="17"/>
      <c r="E15" s="20" t="s">
        <v>18</v>
      </c>
      <c r="F15" s="38">
        <v>2</v>
      </c>
      <c r="G15" s="19">
        <v>3</v>
      </c>
      <c r="H15" s="19">
        <v>14</v>
      </c>
      <c r="I15" s="19">
        <v>16</v>
      </c>
      <c r="J15" s="19">
        <v>22</v>
      </c>
      <c r="K15" s="19">
        <v>25</v>
      </c>
      <c r="L15" s="19">
        <v>88</v>
      </c>
      <c r="M15" s="19">
        <v>140</v>
      </c>
      <c r="N15" s="19">
        <v>182</v>
      </c>
      <c r="O15" s="19">
        <v>150</v>
      </c>
      <c r="P15" s="32">
        <v>175</v>
      </c>
      <c r="Q15" s="19">
        <v>36</v>
      </c>
      <c r="R15" s="19">
        <v>41</v>
      </c>
      <c r="S15" s="19">
        <v>142</v>
      </c>
      <c r="T15" s="19">
        <v>270</v>
      </c>
      <c r="U15" s="19">
        <v>210</v>
      </c>
      <c r="V15" s="19">
        <v>240</v>
      </c>
      <c r="W15" s="19">
        <v>773</v>
      </c>
      <c r="X15" s="19">
        <v>1248</v>
      </c>
      <c r="Y15" s="19">
        <v>1045</v>
      </c>
      <c r="Z15" s="19">
        <v>864</v>
      </c>
      <c r="AA15" s="32">
        <v>1082</v>
      </c>
      <c r="AB15" s="35">
        <f t="shared" si="1"/>
        <v>5.5555555555555552E-2</v>
      </c>
      <c r="AC15" s="35">
        <f t="shared" si="1"/>
        <v>7.3170731707317069E-2</v>
      </c>
      <c r="AD15" s="35">
        <f t="shared" si="1"/>
        <v>9.8591549295774641E-2</v>
      </c>
      <c r="AE15" s="35">
        <f t="shared" si="1"/>
        <v>5.9259259259259262E-2</v>
      </c>
      <c r="AF15" s="35">
        <f t="shared" si="1"/>
        <v>0.10476190476190476</v>
      </c>
      <c r="AG15" s="35">
        <f t="shared" si="1"/>
        <v>0.10416666666666667</v>
      </c>
      <c r="AH15" s="35">
        <f t="shared" si="1"/>
        <v>0.11384217335058215</v>
      </c>
      <c r="AI15" s="35">
        <f t="shared" si="1"/>
        <v>0.11217948717948718</v>
      </c>
      <c r="AJ15" s="35">
        <f t="shared" si="1"/>
        <v>0.17416267942583732</v>
      </c>
      <c r="AK15" s="35">
        <f t="shared" si="1"/>
        <v>0.1736111111111111</v>
      </c>
      <c r="AL15" s="139">
        <f t="shared" si="1"/>
        <v>0.16173752310536044</v>
      </c>
      <c r="AM15" s="19" t="str">
        <f>IF(ISNUMBER(#REF!),LN(#REF!),"")</f>
        <v/>
      </c>
      <c r="AN15" s="19" t="str">
        <f>IF(ISNUMBER(#REF!),LN(#REF!),"")</f>
        <v/>
      </c>
      <c r="AO15" s="19" t="str">
        <f>IF(ISNUMBER(#REF!),LN(#REF!),"")</f>
        <v/>
      </c>
      <c r="AP15" s="19" t="str">
        <f>IF(ISNUMBER(#REF!),LN(#REF!),"")</f>
        <v/>
      </c>
      <c r="AQ15" s="19" t="str">
        <f>IF(ISNUMBER(#REF!),LN(#REF!),"")</f>
        <v/>
      </c>
      <c r="AR15" s="19" t="str">
        <f>IF(ISNUMBER(#REF!),LN(#REF!),"")</f>
        <v/>
      </c>
      <c r="AS15" s="19" t="str">
        <f>IF(ISNUMBER(#REF!),LN(#REF!),"")</f>
        <v/>
      </c>
      <c r="AT15" s="19" t="str">
        <f>IF(ISNUMBER(#REF!),LN(#REF!),"")</f>
        <v/>
      </c>
      <c r="AU15" s="19" t="str">
        <f>IF(ISNUMBER(#REF!),LN(#REF!),"")</f>
        <v/>
      </c>
      <c r="AV15" s="19" t="str">
        <f>IF(ISNUMBER(#REF!),LN(#REF!),"")</f>
        <v/>
      </c>
      <c r="AW15" s="19" t="str">
        <f>IF(ISNUMBER(#REF!),LN(#REF!),"")</f>
        <v/>
      </c>
    </row>
    <row r="16" spans="1:49" x14ac:dyDescent="0.2">
      <c r="A16" s="16" t="s">
        <v>3489</v>
      </c>
      <c r="B16" s="17" t="s">
        <v>739</v>
      </c>
      <c r="C16" s="17"/>
      <c r="D16" s="17"/>
      <c r="E16" s="20" t="s">
        <v>18</v>
      </c>
      <c r="F16" s="38">
        <v>17</v>
      </c>
      <c r="G16" s="19">
        <v>12</v>
      </c>
      <c r="H16" s="19">
        <v>14</v>
      </c>
      <c r="I16" s="19">
        <v>9</v>
      </c>
      <c r="J16" s="19">
        <v>11</v>
      </c>
      <c r="K16" s="19">
        <v>12</v>
      </c>
      <c r="L16" s="19">
        <v>9</v>
      </c>
      <c r="M16" s="19">
        <v>25</v>
      </c>
      <c r="N16" s="19">
        <v>9</v>
      </c>
      <c r="O16" s="19">
        <v>35</v>
      </c>
      <c r="P16" s="32">
        <v>32</v>
      </c>
      <c r="Q16" s="19">
        <v>176</v>
      </c>
      <c r="R16" s="19">
        <v>260</v>
      </c>
      <c r="S16" s="19">
        <v>225</v>
      </c>
      <c r="T16" s="19">
        <v>240</v>
      </c>
      <c r="U16" s="19">
        <v>200</v>
      </c>
      <c r="V16" s="19">
        <v>198</v>
      </c>
      <c r="W16" s="19">
        <v>184</v>
      </c>
      <c r="X16" s="19">
        <v>305</v>
      </c>
      <c r="Y16" s="19">
        <v>275</v>
      </c>
      <c r="Z16" s="19">
        <v>310</v>
      </c>
      <c r="AA16" s="32">
        <v>246</v>
      </c>
      <c r="AB16" s="35">
        <f t="shared" si="1"/>
        <v>9.6590909090909088E-2</v>
      </c>
      <c r="AC16" s="35">
        <f t="shared" si="1"/>
        <v>4.6153846153846156E-2</v>
      </c>
      <c r="AD16" s="35">
        <f t="shared" si="1"/>
        <v>6.222222222222222E-2</v>
      </c>
      <c r="AE16" s="35">
        <f t="shared" si="1"/>
        <v>3.7499999999999999E-2</v>
      </c>
      <c r="AF16" s="35">
        <f t="shared" si="1"/>
        <v>5.5E-2</v>
      </c>
      <c r="AG16" s="35">
        <f t="shared" si="1"/>
        <v>6.0606060606060608E-2</v>
      </c>
      <c r="AH16" s="35">
        <f t="shared" si="1"/>
        <v>4.8913043478260872E-2</v>
      </c>
      <c r="AI16" s="35">
        <f t="shared" si="1"/>
        <v>8.1967213114754092E-2</v>
      </c>
      <c r="AJ16" s="35">
        <f t="shared" si="1"/>
        <v>3.272727272727273E-2</v>
      </c>
      <c r="AK16" s="35">
        <f t="shared" si="1"/>
        <v>0.11290322580645161</v>
      </c>
      <c r="AL16" s="139">
        <f t="shared" si="1"/>
        <v>0.13008130081300814</v>
      </c>
      <c r="AM16" s="19" t="str">
        <f>IF(ISNUMBER(#REF!),LN(#REF!),"")</f>
        <v/>
      </c>
      <c r="AN16" s="19" t="str">
        <f>IF(ISNUMBER(#REF!),LN(#REF!),"")</f>
        <v/>
      </c>
      <c r="AO16" s="19" t="str">
        <f>IF(ISNUMBER(#REF!),LN(#REF!),"")</f>
        <v/>
      </c>
      <c r="AP16" s="19" t="str">
        <f>IF(ISNUMBER(#REF!),LN(#REF!),"")</f>
        <v/>
      </c>
      <c r="AQ16" s="19" t="str">
        <f>IF(ISNUMBER(#REF!),LN(#REF!),"")</f>
        <v/>
      </c>
      <c r="AR16" s="19" t="str">
        <f>IF(ISNUMBER(#REF!),LN(#REF!),"")</f>
        <v/>
      </c>
      <c r="AS16" s="19" t="str">
        <f>IF(ISNUMBER(#REF!),LN(#REF!),"")</f>
        <v/>
      </c>
      <c r="AT16" s="19" t="str">
        <f>IF(ISNUMBER(#REF!),LN(#REF!),"")</f>
        <v/>
      </c>
      <c r="AU16" s="19" t="str">
        <f>IF(ISNUMBER(#REF!),LN(#REF!),"")</f>
        <v/>
      </c>
      <c r="AV16" s="19" t="str">
        <f>IF(ISNUMBER(#REF!),LN(#REF!),"")</f>
        <v/>
      </c>
      <c r="AW16" s="19" t="str">
        <f>IF(ISNUMBER(#REF!),LN(#REF!),"")</f>
        <v/>
      </c>
    </row>
    <row r="17" spans="1:49" x14ac:dyDescent="0.2">
      <c r="A17" s="16" t="s">
        <v>3491</v>
      </c>
      <c r="B17" s="17" t="s">
        <v>3492</v>
      </c>
      <c r="C17" s="17"/>
      <c r="D17" s="17"/>
      <c r="E17" s="20" t="s">
        <v>18</v>
      </c>
      <c r="F17" s="38">
        <v>1</v>
      </c>
      <c r="G17" s="19">
        <v>1</v>
      </c>
      <c r="H17" s="19">
        <v>2</v>
      </c>
      <c r="I17" s="19">
        <v>6</v>
      </c>
      <c r="J17" s="19">
        <v>6</v>
      </c>
      <c r="K17" s="19">
        <v>15</v>
      </c>
      <c r="L17" s="19">
        <v>19</v>
      </c>
      <c r="M17" s="19">
        <v>13</v>
      </c>
      <c r="N17" s="19">
        <v>18</v>
      </c>
      <c r="O17" s="19">
        <v>11</v>
      </c>
      <c r="P17" s="32">
        <v>12</v>
      </c>
      <c r="Q17" s="19">
        <v>6</v>
      </c>
      <c r="R17" s="19">
        <v>30</v>
      </c>
      <c r="S17" s="19">
        <v>60</v>
      </c>
      <c r="T17" s="19">
        <v>72</v>
      </c>
      <c r="U17" s="19">
        <v>82</v>
      </c>
      <c r="V17" s="19">
        <v>133</v>
      </c>
      <c r="W17" s="19">
        <v>114</v>
      </c>
      <c r="X17" s="19">
        <v>120</v>
      </c>
      <c r="Y17" s="19">
        <v>73</v>
      </c>
      <c r="Z17" s="19">
        <v>68</v>
      </c>
      <c r="AA17" s="32">
        <v>53</v>
      </c>
      <c r="AB17" s="35">
        <f t="shared" si="1"/>
        <v>0.16666666666666666</v>
      </c>
      <c r="AC17" s="35">
        <f t="shared" si="1"/>
        <v>3.3333333333333333E-2</v>
      </c>
      <c r="AD17" s="35">
        <f t="shared" si="1"/>
        <v>3.3333333333333333E-2</v>
      </c>
      <c r="AE17" s="35">
        <f t="shared" si="1"/>
        <v>8.3333333333333329E-2</v>
      </c>
      <c r="AF17" s="35">
        <f t="shared" si="1"/>
        <v>7.3170731707317069E-2</v>
      </c>
      <c r="AG17" s="35">
        <f t="shared" si="1"/>
        <v>0.11278195488721804</v>
      </c>
      <c r="AH17" s="35">
        <f t="shared" si="1"/>
        <v>0.16666666666666666</v>
      </c>
      <c r="AI17" s="35">
        <f t="shared" si="1"/>
        <v>0.10833333333333334</v>
      </c>
      <c r="AJ17" s="35">
        <f t="shared" si="1"/>
        <v>0.24657534246575341</v>
      </c>
      <c r="AK17" s="35">
        <f t="shared" si="1"/>
        <v>0.16176470588235295</v>
      </c>
      <c r="AL17" s="139">
        <f t="shared" si="1"/>
        <v>0.22641509433962265</v>
      </c>
      <c r="AM17" s="19" t="str">
        <f>IF(ISNUMBER(#REF!),LN(#REF!),"")</f>
        <v/>
      </c>
      <c r="AN17" s="19" t="str">
        <f>IF(ISNUMBER(#REF!),LN(#REF!),"")</f>
        <v/>
      </c>
      <c r="AO17" s="19" t="str">
        <f>IF(ISNUMBER(#REF!),LN(#REF!),"")</f>
        <v/>
      </c>
      <c r="AP17" s="19" t="str">
        <f>IF(ISNUMBER(#REF!),LN(#REF!),"")</f>
        <v/>
      </c>
      <c r="AQ17" s="19" t="str">
        <f>IF(ISNUMBER(#REF!),LN(#REF!),"")</f>
        <v/>
      </c>
      <c r="AR17" s="19" t="str">
        <f>IF(ISNUMBER(#REF!),LN(#REF!),"")</f>
        <v/>
      </c>
      <c r="AS17" s="19" t="str">
        <f>IF(ISNUMBER(#REF!),LN(#REF!),"")</f>
        <v/>
      </c>
      <c r="AT17" s="19" t="str">
        <f>IF(ISNUMBER(#REF!),LN(#REF!),"")</f>
        <v/>
      </c>
      <c r="AU17" s="19" t="str">
        <f>IF(ISNUMBER(#REF!),LN(#REF!),"")</f>
        <v/>
      </c>
      <c r="AV17" s="19" t="str">
        <f>IF(ISNUMBER(#REF!),LN(#REF!),"")</f>
        <v/>
      </c>
      <c r="AW17" s="19" t="str">
        <f>IF(ISNUMBER(#REF!),LN(#REF!),"")</f>
        <v/>
      </c>
    </row>
    <row r="18" spans="1:49" x14ac:dyDescent="0.2">
      <c r="A18" s="16" t="s">
        <v>3494</v>
      </c>
      <c r="B18" s="17" t="s">
        <v>3495</v>
      </c>
      <c r="C18" s="17"/>
      <c r="D18" s="17"/>
      <c r="E18" s="20" t="s">
        <v>18</v>
      </c>
      <c r="F18" s="38">
        <v>13</v>
      </c>
      <c r="G18" s="19">
        <v>14</v>
      </c>
      <c r="H18" s="19">
        <v>12</v>
      </c>
      <c r="I18" s="19">
        <v>17</v>
      </c>
      <c r="J18" s="19">
        <v>97</v>
      </c>
      <c r="K18" s="19">
        <v>41</v>
      </c>
      <c r="L18" s="19">
        <v>56</v>
      </c>
      <c r="M18" s="19">
        <v>107</v>
      </c>
      <c r="N18" s="19">
        <v>54</v>
      </c>
      <c r="O18" s="19">
        <v>59</v>
      </c>
      <c r="P18" s="32">
        <v>136</v>
      </c>
      <c r="Q18" s="19">
        <v>141</v>
      </c>
      <c r="R18" s="19">
        <v>197</v>
      </c>
      <c r="S18" s="19">
        <v>247</v>
      </c>
      <c r="T18" s="19">
        <v>301</v>
      </c>
      <c r="U18" s="19">
        <v>336</v>
      </c>
      <c r="V18" s="19">
        <v>299</v>
      </c>
      <c r="W18" s="19">
        <v>276</v>
      </c>
      <c r="X18" s="19">
        <v>349</v>
      </c>
      <c r="Y18" s="19">
        <v>259</v>
      </c>
      <c r="Z18" s="19">
        <v>305</v>
      </c>
      <c r="AA18" s="32">
        <v>377</v>
      </c>
      <c r="AB18" s="35">
        <f t="shared" si="1"/>
        <v>9.2198581560283682E-2</v>
      </c>
      <c r="AC18" s="35">
        <f t="shared" si="1"/>
        <v>7.1065989847715741E-2</v>
      </c>
      <c r="AD18" s="35">
        <f t="shared" si="1"/>
        <v>4.8582995951417005E-2</v>
      </c>
      <c r="AE18" s="35">
        <f t="shared" si="1"/>
        <v>5.647840531561462E-2</v>
      </c>
      <c r="AF18" s="35">
        <f t="shared" si="1"/>
        <v>0.28869047619047616</v>
      </c>
      <c r="AG18" s="35">
        <f t="shared" si="1"/>
        <v>0.13712374581939799</v>
      </c>
      <c r="AH18" s="35">
        <f t="shared" si="1"/>
        <v>0.20289855072463769</v>
      </c>
      <c r="AI18" s="35">
        <f t="shared" si="1"/>
        <v>0.30659025787965616</v>
      </c>
      <c r="AJ18" s="35">
        <f t="shared" si="1"/>
        <v>0.20849420849420849</v>
      </c>
      <c r="AK18" s="35">
        <f t="shared" si="1"/>
        <v>0.19344262295081968</v>
      </c>
      <c r="AL18" s="139">
        <f t="shared" si="1"/>
        <v>0.36074270557029176</v>
      </c>
      <c r="AM18" s="19" t="str">
        <f>IF(ISNUMBER(#REF!),LN(#REF!),"")</f>
        <v/>
      </c>
      <c r="AN18" s="19" t="str">
        <f>IF(ISNUMBER(#REF!),LN(#REF!),"")</f>
        <v/>
      </c>
      <c r="AO18" s="19" t="str">
        <f>IF(ISNUMBER(#REF!),LN(#REF!),"")</f>
        <v/>
      </c>
      <c r="AP18" s="19" t="str">
        <f>IF(ISNUMBER(#REF!),LN(#REF!),"")</f>
        <v/>
      </c>
      <c r="AQ18" s="19" t="str">
        <f>IF(ISNUMBER(#REF!),LN(#REF!),"")</f>
        <v/>
      </c>
      <c r="AR18" s="19" t="str">
        <f>IF(ISNUMBER(#REF!),LN(#REF!),"")</f>
        <v/>
      </c>
      <c r="AS18" s="19" t="str">
        <f>IF(ISNUMBER(#REF!),LN(#REF!),"")</f>
        <v/>
      </c>
      <c r="AT18" s="19" t="str">
        <f>IF(ISNUMBER(#REF!),LN(#REF!),"")</f>
        <v/>
      </c>
      <c r="AU18" s="19" t="str">
        <f>IF(ISNUMBER(#REF!),LN(#REF!),"")</f>
        <v/>
      </c>
      <c r="AV18" s="19" t="str">
        <f>IF(ISNUMBER(#REF!),LN(#REF!),"")</f>
        <v/>
      </c>
      <c r="AW18" s="19" t="str">
        <f>IF(ISNUMBER(#REF!),LN(#REF!),"")</f>
        <v/>
      </c>
    </row>
    <row r="19" spans="1:49" x14ac:dyDescent="0.2">
      <c r="A19" s="16" t="s">
        <v>3498</v>
      </c>
      <c r="B19" s="17" t="s">
        <v>937</v>
      </c>
      <c r="C19" s="17"/>
      <c r="D19" s="17"/>
      <c r="E19" s="20" t="s">
        <v>18</v>
      </c>
      <c r="F19" s="38">
        <v>39</v>
      </c>
      <c r="G19" s="19">
        <v>28</v>
      </c>
      <c r="H19" s="19">
        <v>35</v>
      </c>
      <c r="I19" s="19">
        <v>47</v>
      </c>
      <c r="J19" s="19">
        <v>7</v>
      </c>
      <c r="K19" s="19">
        <v>5</v>
      </c>
      <c r="L19" s="19">
        <v>6</v>
      </c>
      <c r="M19" s="19">
        <v>14</v>
      </c>
      <c r="N19" s="19">
        <v>5</v>
      </c>
      <c r="O19" s="19">
        <v>11</v>
      </c>
      <c r="P19" s="32">
        <v>11</v>
      </c>
      <c r="Q19" s="19">
        <v>239</v>
      </c>
      <c r="R19" s="19">
        <v>249</v>
      </c>
      <c r="S19" s="19">
        <v>195</v>
      </c>
      <c r="T19" s="19">
        <v>251</v>
      </c>
      <c r="U19" s="19">
        <v>123</v>
      </c>
      <c r="V19" s="19">
        <v>112</v>
      </c>
      <c r="W19" s="19">
        <v>91</v>
      </c>
      <c r="X19" s="19">
        <v>133</v>
      </c>
      <c r="Y19" s="19">
        <v>128</v>
      </c>
      <c r="Z19" s="19">
        <v>93</v>
      </c>
      <c r="AA19" s="32">
        <v>125</v>
      </c>
      <c r="AB19" s="35">
        <f t="shared" si="1"/>
        <v>0.16317991631799164</v>
      </c>
      <c r="AC19" s="35">
        <f t="shared" si="1"/>
        <v>0.11244979919678715</v>
      </c>
      <c r="AD19" s="35">
        <f t="shared" si="1"/>
        <v>0.17948717948717949</v>
      </c>
      <c r="AE19" s="35">
        <f t="shared" si="1"/>
        <v>0.18725099601593626</v>
      </c>
      <c r="AF19" s="35">
        <f t="shared" si="1"/>
        <v>5.6910569105691054E-2</v>
      </c>
      <c r="AG19" s="35">
        <f t="shared" si="1"/>
        <v>4.4642857142857144E-2</v>
      </c>
      <c r="AH19" s="35">
        <f t="shared" si="1"/>
        <v>6.5934065934065936E-2</v>
      </c>
      <c r="AI19" s="35">
        <f t="shared" si="1"/>
        <v>0.10526315789473684</v>
      </c>
      <c r="AJ19" s="35">
        <f t="shared" si="1"/>
        <v>3.90625E-2</v>
      </c>
      <c r="AK19" s="35">
        <f t="shared" si="1"/>
        <v>0.11827956989247312</v>
      </c>
      <c r="AL19" s="139">
        <f t="shared" si="1"/>
        <v>8.7999999999999995E-2</v>
      </c>
      <c r="AM19" s="19" t="str">
        <f>IF(ISNUMBER(#REF!),LN(#REF!),"")</f>
        <v/>
      </c>
      <c r="AN19" s="19" t="str">
        <f>IF(ISNUMBER(#REF!),LN(#REF!),"")</f>
        <v/>
      </c>
      <c r="AO19" s="19" t="str">
        <f>IF(ISNUMBER(#REF!),LN(#REF!),"")</f>
        <v/>
      </c>
      <c r="AP19" s="19" t="str">
        <f>IF(ISNUMBER(#REF!),LN(#REF!),"")</f>
        <v/>
      </c>
      <c r="AQ19" s="19" t="str">
        <f>IF(ISNUMBER(#REF!),LN(#REF!),"")</f>
        <v/>
      </c>
      <c r="AR19" s="19" t="str">
        <f>IF(ISNUMBER(#REF!),LN(#REF!),"")</f>
        <v/>
      </c>
      <c r="AS19" s="19" t="str">
        <f>IF(ISNUMBER(#REF!),LN(#REF!),"")</f>
        <v/>
      </c>
      <c r="AT19" s="19" t="str">
        <f>IF(ISNUMBER(#REF!),LN(#REF!),"")</f>
        <v/>
      </c>
      <c r="AU19" s="19" t="str">
        <f>IF(ISNUMBER(#REF!),LN(#REF!),"")</f>
        <v/>
      </c>
      <c r="AV19" s="19" t="str">
        <f>IF(ISNUMBER(#REF!),LN(#REF!),"")</f>
        <v/>
      </c>
      <c r="AW19" s="19" t="str">
        <f>IF(ISNUMBER(#REF!),LN(#REF!),"")</f>
        <v/>
      </c>
    </row>
    <row r="20" spans="1:49" x14ac:dyDescent="0.2">
      <c r="A20" s="16" t="s">
        <v>3499</v>
      </c>
      <c r="B20" s="17" t="s">
        <v>3500</v>
      </c>
      <c r="C20" s="17"/>
      <c r="D20" s="17"/>
      <c r="E20" s="20" t="s">
        <v>33</v>
      </c>
      <c r="F20" s="38">
        <v>18</v>
      </c>
      <c r="G20" s="19">
        <v>16</v>
      </c>
      <c r="H20" s="19">
        <v>20</v>
      </c>
      <c r="I20" s="19">
        <v>8</v>
      </c>
      <c r="J20" s="19">
        <v>20</v>
      </c>
      <c r="K20" s="19">
        <v>13</v>
      </c>
      <c r="L20" s="19">
        <v>6</v>
      </c>
      <c r="M20" s="19">
        <v>26</v>
      </c>
      <c r="N20" s="19">
        <v>7</v>
      </c>
      <c r="O20" s="19">
        <v>49</v>
      </c>
      <c r="P20" s="32">
        <v>89</v>
      </c>
      <c r="Q20" s="19">
        <v>161</v>
      </c>
      <c r="R20" s="19">
        <v>171</v>
      </c>
      <c r="S20" s="19">
        <v>164</v>
      </c>
      <c r="T20" s="19">
        <v>186</v>
      </c>
      <c r="U20" s="19">
        <v>160</v>
      </c>
      <c r="V20" s="19">
        <v>145</v>
      </c>
      <c r="W20" s="19">
        <v>119</v>
      </c>
      <c r="X20" s="19">
        <v>135</v>
      </c>
      <c r="Y20" s="19">
        <v>146</v>
      </c>
      <c r="Z20" s="19">
        <v>206</v>
      </c>
      <c r="AA20" s="32">
        <v>237</v>
      </c>
      <c r="AB20" s="35">
        <f t="shared" ref="AB20:AL35" si="2">IF(Q20,F20/Q20,0)</f>
        <v>0.11180124223602485</v>
      </c>
      <c r="AC20" s="35">
        <f t="shared" si="2"/>
        <v>9.3567251461988299E-2</v>
      </c>
      <c r="AD20" s="35">
        <f t="shared" si="2"/>
        <v>0.12195121951219512</v>
      </c>
      <c r="AE20" s="35">
        <f t="shared" si="2"/>
        <v>4.3010752688172046E-2</v>
      </c>
      <c r="AF20" s="35">
        <f t="shared" si="2"/>
        <v>0.125</v>
      </c>
      <c r="AG20" s="35">
        <f t="shared" si="2"/>
        <v>8.9655172413793102E-2</v>
      </c>
      <c r="AH20" s="35">
        <f t="shared" si="2"/>
        <v>5.0420168067226892E-2</v>
      </c>
      <c r="AI20" s="35">
        <f t="shared" si="2"/>
        <v>0.19259259259259259</v>
      </c>
      <c r="AJ20" s="35">
        <f t="shared" si="2"/>
        <v>4.7945205479452052E-2</v>
      </c>
      <c r="AK20" s="35">
        <f t="shared" si="2"/>
        <v>0.23786407766990292</v>
      </c>
      <c r="AL20" s="139">
        <f t="shared" si="2"/>
        <v>0.37552742616033757</v>
      </c>
      <c r="AM20" s="19" t="str">
        <f>IF(ISNUMBER(#REF!),LN(#REF!),"")</f>
        <v/>
      </c>
      <c r="AN20" s="19" t="str">
        <f>IF(ISNUMBER(#REF!),LN(#REF!),"")</f>
        <v/>
      </c>
      <c r="AO20" s="19" t="str">
        <f>IF(ISNUMBER(#REF!),LN(#REF!),"")</f>
        <v/>
      </c>
      <c r="AP20" s="19" t="str">
        <f>IF(ISNUMBER(#REF!),LN(#REF!),"")</f>
        <v/>
      </c>
      <c r="AQ20" s="19" t="str">
        <f>IF(ISNUMBER(#REF!),LN(#REF!),"")</f>
        <v/>
      </c>
      <c r="AR20" s="19" t="str">
        <f>IF(ISNUMBER(#REF!),LN(#REF!),"")</f>
        <v/>
      </c>
      <c r="AS20" s="19" t="str">
        <f>IF(ISNUMBER(#REF!),LN(#REF!),"")</f>
        <v/>
      </c>
      <c r="AT20" s="19" t="str">
        <f>IF(ISNUMBER(#REF!),LN(#REF!),"")</f>
        <v/>
      </c>
      <c r="AU20" s="19" t="str">
        <f>IF(ISNUMBER(#REF!),LN(#REF!),"")</f>
        <v/>
      </c>
      <c r="AV20" s="19" t="str">
        <f>IF(ISNUMBER(#REF!),LN(#REF!),"")</f>
        <v/>
      </c>
      <c r="AW20" s="19" t="str">
        <f>IF(ISNUMBER(#REF!),LN(#REF!),"")</f>
        <v/>
      </c>
    </row>
    <row r="21" spans="1:49" x14ac:dyDescent="0.2">
      <c r="A21" s="16" t="s">
        <v>3501</v>
      </c>
      <c r="B21" s="17" t="s">
        <v>4037</v>
      </c>
      <c r="C21" s="17"/>
      <c r="D21" s="17"/>
      <c r="E21" s="20" t="s">
        <v>33</v>
      </c>
      <c r="F21" s="38">
        <v>13</v>
      </c>
      <c r="G21" s="19">
        <v>5</v>
      </c>
      <c r="H21" s="19">
        <v>9</v>
      </c>
      <c r="I21" s="19">
        <v>4</v>
      </c>
      <c r="J21" s="19">
        <v>1</v>
      </c>
      <c r="K21" s="19">
        <v>8</v>
      </c>
      <c r="L21" s="19">
        <v>8</v>
      </c>
      <c r="M21" s="19">
        <v>12</v>
      </c>
      <c r="N21" s="19">
        <v>16</v>
      </c>
      <c r="O21" s="19">
        <v>21</v>
      </c>
      <c r="P21" s="32">
        <v>24</v>
      </c>
      <c r="Q21" s="19">
        <v>238</v>
      </c>
      <c r="R21" s="19">
        <v>173</v>
      </c>
      <c r="S21" s="19">
        <v>209</v>
      </c>
      <c r="T21" s="19">
        <v>138</v>
      </c>
      <c r="U21" s="19">
        <v>182</v>
      </c>
      <c r="V21" s="19">
        <v>216</v>
      </c>
      <c r="W21" s="19">
        <v>185</v>
      </c>
      <c r="X21" s="19">
        <v>139</v>
      </c>
      <c r="Y21" s="19">
        <v>236</v>
      </c>
      <c r="Z21" s="19">
        <v>181</v>
      </c>
      <c r="AA21" s="32">
        <v>191</v>
      </c>
      <c r="AB21" s="35">
        <f t="shared" si="2"/>
        <v>5.4621848739495799E-2</v>
      </c>
      <c r="AC21" s="35">
        <f t="shared" si="2"/>
        <v>2.8901734104046242E-2</v>
      </c>
      <c r="AD21" s="35">
        <f t="shared" si="2"/>
        <v>4.3062200956937802E-2</v>
      </c>
      <c r="AE21" s="35">
        <f t="shared" si="2"/>
        <v>2.8985507246376812E-2</v>
      </c>
      <c r="AF21" s="35">
        <f t="shared" si="2"/>
        <v>5.4945054945054949E-3</v>
      </c>
      <c r="AG21" s="35">
        <f t="shared" si="2"/>
        <v>3.7037037037037035E-2</v>
      </c>
      <c r="AH21" s="35">
        <f t="shared" si="2"/>
        <v>4.3243243243243246E-2</v>
      </c>
      <c r="AI21" s="35">
        <f t="shared" si="2"/>
        <v>8.6330935251798566E-2</v>
      </c>
      <c r="AJ21" s="35">
        <f t="shared" si="2"/>
        <v>6.7796610169491525E-2</v>
      </c>
      <c r="AK21" s="35">
        <f t="shared" si="2"/>
        <v>0.11602209944751381</v>
      </c>
      <c r="AL21" s="139">
        <f t="shared" si="2"/>
        <v>0.1256544502617801</v>
      </c>
      <c r="AM21" s="19" t="str">
        <f>IF(ISNUMBER(#REF!),LN(#REF!),"")</f>
        <v/>
      </c>
      <c r="AN21" s="19" t="str">
        <f>IF(ISNUMBER(#REF!),LN(#REF!),"")</f>
        <v/>
      </c>
      <c r="AO21" s="19" t="str">
        <f>IF(ISNUMBER(#REF!),LN(#REF!),"")</f>
        <v/>
      </c>
      <c r="AP21" s="19" t="str">
        <f>IF(ISNUMBER(#REF!),LN(#REF!),"")</f>
        <v/>
      </c>
      <c r="AQ21" s="19" t="str">
        <f>IF(ISNUMBER(#REF!),LN(#REF!),"")</f>
        <v/>
      </c>
      <c r="AR21" s="19" t="str">
        <f>IF(ISNUMBER(#REF!),LN(#REF!),"")</f>
        <v/>
      </c>
      <c r="AS21" s="19" t="str">
        <f>IF(ISNUMBER(#REF!),LN(#REF!),"")</f>
        <v/>
      </c>
      <c r="AT21" s="19" t="str">
        <f>IF(ISNUMBER(#REF!),LN(#REF!),"")</f>
        <v/>
      </c>
      <c r="AU21" s="19" t="str">
        <f>IF(ISNUMBER(#REF!),LN(#REF!),"")</f>
        <v/>
      </c>
      <c r="AV21" s="19" t="str">
        <f>IF(ISNUMBER(#REF!),LN(#REF!),"")</f>
        <v/>
      </c>
      <c r="AW21" s="19" t="str">
        <f>IF(ISNUMBER(#REF!),LN(#REF!),"")</f>
        <v/>
      </c>
    </row>
    <row r="22" spans="1:49" x14ac:dyDescent="0.2">
      <c r="A22" s="16" t="s">
        <v>3502</v>
      </c>
      <c r="B22" s="17" t="s">
        <v>3503</v>
      </c>
      <c r="C22" s="17"/>
      <c r="D22" s="17"/>
      <c r="E22" s="20" t="s">
        <v>33</v>
      </c>
      <c r="F22" s="38">
        <v>7</v>
      </c>
      <c r="G22" s="19">
        <v>5</v>
      </c>
      <c r="H22" s="19">
        <v>11</v>
      </c>
      <c r="I22" s="19">
        <v>5</v>
      </c>
      <c r="J22" s="19">
        <v>10</v>
      </c>
      <c r="K22" s="19">
        <v>7</v>
      </c>
      <c r="L22" s="19">
        <v>5</v>
      </c>
      <c r="M22" s="19">
        <v>5</v>
      </c>
      <c r="N22" s="19">
        <v>11</v>
      </c>
      <c r="O22" s="19">
        <v>17</v>
      </c>
      <c r="P22" s="32">
        <v>7</v>
      </c>
      <c r="Q22" s="19">
        <v>130</v>
      </c>
      <c r="R22" s="19">
        <v>129</v>
      </c>
      <c r="S22" s="19">
        <v>96</v>
      </c>
      <c r="T22" s="19">
        <v>128</v>
      </c>
      <c r="U22" s="19">
        <v>149</v>
      </c>
      <c r="V22" s="19">
        <v>126</v>
      </c>
      <c r="W22" s="19">
        <v>138</v>
      </c>
      <c r="X22" s="19">
        <v>173</v>
      </c>
      <c r="Y22" s="19">
        <v>137</v>
      </c>
      <c r="Z22" s="19">
        <v>157</v>
      </c>
      <c r="AA22" s="32">
        <v>148</v>
      </c>
      <c r="AB22" s="35">
        <f t="shared" si="2"/>
        <v>5.3846153846153849E-2</v>
      </c>
      <c r="AC22" s="35">
        <f t="shared" si="2"/>
        <v>3.875968992248062E-2</v>
      </c>
      <c r="AD22" s="35">
        <f t="shared" si="2"/>
        <v>0.11458333333333333</v>
      </c>
      <c r="AE22" s="35">
        <f t="shared" si="2"/>
        <v>3.90625E-2</v>
      </c>
      <c r="AF22" s="35">
        <f t="shared" si="2"/>
        <v>6.7114093959731544E-2</v>
      </c>
      <c r="AG22" s="35">
        <f t="shared" si="2"/>
        <v>5.5555555555555552E-2</v>
      </c>
      <c r="AH22" s="35">
        <f t="shared" si="2"/>
        <v>3.6231884057971016E-2</v>
      </c>
      <c r="AI22" s="35">
        <f t="shared" si="2"/>
        <v>2.8901734104046242E-2</v>
      </c>
      <c r="AJ22" s="35">
        <f t="shared" si="2"/>
        <v>8.0291970802919707E-2</v>
      </c>
      <c r="AK22" s="35">
        <f t="shared" si="2"/>
        <v>0.10828025477707007</v>
      </c>
      <c r="AL22" s="139">
        <f t="shared" si="2"/>
        <v>4.72972972972973E-2</v>
      </c>
      <c r="AM22" s="19" t="str">
        <f>IF(ISNUMBER(#REF!),LN(#REF!),"")</f>
        <v/>
      </c>
      <c r="AN22" s="19" t="str">
        <f>IF(ISNUMBER(#REF!),LN(#REF!),"")</f>
        <v/>
      </c>
      <c r="AO22" s="19" t="str">
        <f>IF(ISNUMBER(#REF!),LN(#REF!),"")</f>
        <v/>
      </c>
      <c r="AP22" s="19" t="str">
        <f>IF(ISNUMBER(#REF!),LN(#REF!),"")</f>
        <v/>
      </c>
      <c r="AQ22" s="19" t="str">
        <f>IF(ISNUMBER(#REF!),LN(#REF!),"")</f>
        <v/>
      </c>
      <c r="AR22" s="19" t="str">
        <f>IF(ISNUMBER(#REF!),LN(#REF!),"")</f>
        <v/>
      </c>
      <c r="AS22" s="19" t="str">
        <f>IF(ISNUMBER(#REF!),LN(#REF!),"")</f>
        <v/>
      </c>
      <c r="AT22" s="19" t="str">
        <f>IF(ISNUMBER(#REF!),LN(#REF!),"")</f>
        <v/>
      </c>
      <c r="AU22" s="19" t="str">
        <f>IF(ISNUMBER(#REF!),LN(#REF!),"")</f>
        <v/>
      </c>
      <c r="AV22" s="19" t="str">
        <f>IF(ISNUMBER(#REF!),LN(#REF!),"")</f>
        <v/>
      </c>
      <c r="AW22" s="19" t="str">
        <f>IF(ISNUMBER(#REF!),LN(#REF!),"")</f>
        <v/>
      </c>
    </row>
    <row r="23" spans="1:49" x14ac:dyDescent="0.2">
      <c r="A23" s="16" t="s">
        <v>3504</v>
      </c>
      <c r="B23" s="17" t="s">
        <v>991</v>
      </c>
      <c r="C23" s="17"/>
      <c r="D23" s="17"/>
      <c r="E23" s="20" t="s">
        <v>33</v>
      </c>
      <c r="F23" s="38">
        <v>29</v>
      </c>
      <c r="G23" s="19">
        <v>41</v>
      </c>
      <c r="H23" s="19">
        <v>28</v>
      </c>
      <c r="I23" s="19">
        <v>31</v>
      </c>
      <c r="J23" s="19">
        <v>39</v>
      </c>
      <c r="K23" s="19">
        <v>53</v>
      </c>
      <c r="L23" s="19">
        <v>148</v>
      </c>
      <c r="M23" s="19">
        <v>93</v>
      </c>
      <c r="N23" s="19">
        <v>58</v>
      </c>
      <c r="O23" s="19">
        <v>120</v>
      </c>
      <c r="P23" s="32">
        <v>85</v>
      </c>
      <c r="Q23" s="19">
        <v>409</v>
      </c>
      <c r="R23" s="19">
        <v>498</v>
      </c>
      <c r="S23" s="19">
        <v>288</v>
      </c>
      <c r="T23" s="19">
        <v>347</v>
      </c>
      <c r="U23" s="19">
        <v>367</v>
      </c>
      <c r="V23" s="19">
        <v>406</v>
      </c>
      <c r="W23" s="19">
        <v>431</v>
      </c>
      <c r="X23" s="19">
        <v>417</v>
      </c>
      <c r="Y23" s="19">
        <v>395</v>
      </c>
      <c r="Z23" s="19">
        <v>455</v>
      </c>
      <c r="AA23" s="32">
        <v>468</v>
      </c>
      <c r="AB23" s="35">
        <f t="shared" si="2"/>
        <v>7.090464547677261E-2</v>
      </c>
      <c r="AC23" s="35">
        <f t="shared" si="2"/>
        <v>8.2329317269076302E-2</v>
      </c>
      <c r="AD23" s="35">
        <f t="shared" si="2"/>
        <v>9.7222222222222224E-2</v>
      </c>
      <c r="AE23" s="35">
        <f t="shared" si="2"/>
        <v>8.9337175792507204E-2</v>
      </c>
      <c r="AF23" s="35">
        <f t="shared" si="2"/>
        <v>0.10626702997275204</v>
      </c>
      <c r="AG23" s="35">
        <f t="shared" si="2"/>
        <v>0.13054187192118227</v>
      </c>
      <c r="AH23" s="35">
        <f t="shared" si="2"/>
        <v>0.3433874709976798</v>
      </c>
      <c r="AI23" s="35">
        <f t="shared" si="2"/>
        <v>0.22302158273381295</v>
      </c>
      <c r="AJ23" s="35">
        <f t="shared" si="2"/>
        <v>0.14683544303797469</v>
      </c>
      <c r="AK23" s="35">
        <f t="shared" si="2"/>
        <v>0.26373626373626374</v>
      </c>
      <c r="AL23" s="139">
        <f t="shared" si="2"/>
        <v>0.18162393162393162</v>
      </c>
      <c r="AM23" s="19" t="str">
        <f>IF(ISNUMBER(#REF!),LN(#REF!),"")</f>
        <v/>
      </c>
      <c r="AN23" s="19" t="str">
        <f>IF(ISNUMBER(#REF!),LN(#REF!),"")</f>
        <v/>
      </c>
      <c r="AO23" s="19" t="str">
        <f>IF(ISNUMBER(#REF!),LN(#REF!),"")</f>
        <v/>
      </c>
      <c r="AP23" s="19" t="str">
        <f>IF(ISNUMBER(#REF!),LN(#REF!),"")</f>
        <v/>
      </c>
      <c r="AQ23" s="19" t="str">
        <f>IF(ISNUMBER(#REF!),LN(#REF!),"")</f>
        <v/>
      </c>
      <c r="AR23" s="19" t="str">
        <f>IF(ISNUMBER(#REF!),LN(#REF!),"")</f>
        <v/>
      </c>
      <c r="AS23" s="19" t="str">
        <f>IF(ISNUMBER(#REF!),LN(#REF!),"")</f>
        <v/>
      </c>
      <c r="AT23" s="19" t="str">
        <f>IF(ISNUMBER(#REF!),LN(#REF!),"")</f>
        <v/>
      </c>
      <c r="AU23" s="19" t="str">
        <f>IF(ISNUMBER(#REF!),LN(#REF!),"")</f>
        <v/>
      </c>
      <c r="AV23" s="19" t="str">
        <f>IF(ISNUMBER(#REF!),LN(#REF!),"")</f>
        <v/>
      </c>
      <c r="AW23" s="19" t="str">
        <f>IF(ISNUMBER(#REF!),LN(#REF!),"")</f>
        <v/>
      </c>
    </row>
    <row r="24" spans="1:49" x14ac:dyDescent="0.2">
      <c r="A24" s="16" t="s">
        <v>3507</v>
      </c>
      <c r="B24" s="17" t="s">
        <v>1023</v>
      </c>
      <c r="C24" s="17"/>
      <c r="D24" s="17"/>
      <c r="E24" s="20" t="s">
        <v>33</v>
      </c>
      <c r="F24" s="38">
        <v>28</v>
      </c>
      <c r="G24" s="19">
        <v>32</v>
      </c>
      <c r="H24" s="19">
        <v>39</v>
      </c>
      <c r="I24" s="19">
        <v>66</v>
      </c>
      <c r="J24" s="19">
        <v>32</v>
      </c>
      <c r="K24" s="19">
        <v>30</v>
      </c>
      <c r="L24" s="19">
        <v>156</v>
      </c>
      <c r="M24" s="19">
        <v>41</v>
      </c>
      <c r="N24" s="19">
        <v>45</v>
      </c>
      <c r="O24" s="19">
        <v>28</v>
      </c>
      <c r="P24" s="32">
        <v>51</v>
      </c>
      <c r="Q24" s="19">
        <v>243</v>
      </c>
      <c r="R24" s="19">
        <v>484</v>
      </c>
      <c r="S24" s="19">
        <v>478</v>
      </c>
      <c r="T24" s="19">
        <v>729</v>
      </c>
      <c r="U24" s="19">
        <v>285</v>
      </c>
      <c r="V24" s="19">
        <v>359</v>
      </c>
      <c r="W24" s="19">
        <v>459</v>
      </c>
      <c r="X24" s="19">
        <v>302</v>
      </c>
      <c r="Y24" s="19">
        <v>339</v>
      </c>
      <c r="Z24" s="19">
        <v>239</v>
      </c>
      <c r="AA24" s="32">
        <v>279</v>
      </c>
      <c r="AB24" s="35">
        <f t="shared" si="2"/>
        <v>0.11522633744855967</v>
      </c>
      <c r="AC24" s="35">
        <f t="shared" si="2"/>
        <v>6.6115702479338845E-2</v>
      </c>
      <c r="AD24" s="35">
        <f t="shared" si="2"/>
        <v>8.1589958158995821E-2</v>
      </c>
      <c r="AE24" s="35">
        <f t="shared" si="2"/>
        <v>9.0534979423868317E-2</v>
      </c>
      <c r="AF24" s="35">
        <f t="shared" si="2"/>
        <v>0.11228070175438597</v>
      </c>
      <c r="AG24" s="35">
        <f t="shared" si="2"/>
        <v>8.3565459610027856E-2</v>
      </c>
      <c r="AH24" s="35">
        <f t="shared" si="2"/>
        <v>0.33986928104575165</v>
      </c>
      <c r="AI24" s="35">
        <f t="shared" si="2"/>
        <v>0.13576158940397351</v>
      </c>
      <c r="AJ24" s="35">
        <f t="shared" si="2"/>
        <v>0.13274336283185842</v>
      </c>
      <c r="AK24" s="35">
        <f t="shared" si="2"/>
        <v>0.11715481171548117</v>
      </c>
      <c r="AL24" s="139">
        <f t="shared" si="2"/>
        <v>0.18279569892473119</v>
      </c>
      <c r="AM24" s="19" t="str">
        <f>IF(ISNUMBER(#REF!),LN(#REF!),"")</f>
        <v/>
      </c>
      <c r="AN24" s="19" t="str">
        <f>IF(ISNUMBER(#REF!),LN(#REF!),"")</f>
        <v/>
      </c>
      <c r="AO24" s="19" t="str">
        <f>IF(ISNUMBER(#REF!),LN(#REF!),"")</f>
        <v/>
      </c>
      <c r="AP24" s="19" t="str">
        <f>IF(ISNUMBER(#REF!),LN(#REF!),"")</f>
        <v/>
      </c>
      <c r="AQ24" s="19" t="str">
        <f>IF(ISNUMBER(#REF!),LN(#REF!),"")</f>
        <v/>
      </c>
      <c r="AR24" s="19" t="str">
        <f>IF(ISNUMBER(#REF!),LN(#REF!),"")</f>
        <v/>
      </c>
      <c r="AS24" s="19" t="str">
        <f>IF(ISNUMBER(#REF!),LN(#REF!),"")</f>
        <v/>
      </c>
      <c r="AT24" s="19" t="str">
        <f>IF(ISNUMBER(#REF!),LN(#REF!),"")</f>
        <v/>
      </c>
      <c r="AU24" s="19" t="str">
        <f>IF(ISNUMBER(#REF!),LN(#REF!),"")</f>
        <v/>
      </c>
      <c r="AV24" s="19" t="str">
        <f>IF(ISNUMBER(#REF!),LN(#REF!),"")</f>
        <v/>
      </c>
      <c r="AW24" s="19" t="str">
        <f>IF(ISNUMBER(#REF!),LN(#REF!),"")</f>
        <v/>
      </c>
    </row>
    <row r="25" spans="1:49" x14ac:dyDescent="0.2">
      <c r="A25" s="16" t="s">
        <v>3508</v>
      </c>
      <c r="B25" s="17" t="s">
        <v>3509</v>
      </c>
      <c r="C25" s="17"/>
      <c r="D25" s="17"/>
      <c r="E25" s="20" t="s">
        <v>3510</v>
      </c>
      <c r="F25" s="38">
        <v>9</v>
      </c>
      <c r="G25" s="19">
        <v>13</v>
      </c>
      <c r="H25" s="19">
        <v>25</v>
      </c>
      <c r="I25" s="19">
        <v>11</v>
      </c>
      <c r="J25" s="19">
        <v>19</v>
      </c>
      <c r="K25" s="19">
        <v>34</v>
      </c>
      <c r="L25" s="19">
        <v>40</v>
      </c>
      <c r="M25" s="19">
        <v>32</v>
      </c>
      <c r="N25" s="19">
        <v>35</v>
      </c>
      <c r="O25" s="19">
        <v>29</v>
      </c>
      <c r="P25" s="32">
        <v>36</v>
      </c>
      <c r="Q25" s="19">
        <v>165</v>
      </c>
      <c r="R25" s="19">
        <v>150</v>
      </c>
      <c r="S25" s="19">
        <v>181</v>
      </c>
      <c r="T25" s="19">
        <v>200</v>
      </c>
      <c r="U25" s="19">
        <v>228</v>
      </c>
      <c r="V25" s="19">
        <v>240</v>
      </c>
      <c r="W25" s="19">
        <v>218</v>
      </c>
      <c r="X25" s="19">
        <v>234</v>
      </c>
      <c r="Y25" s="19">
        <v>234</v>
      </c>
      <c r="Z25" s="19">
        <v>168</v>
      </c>
      <c r="AA25" s="32">
        <v>227</v>
      </c>
      <c r="AB25" s="35">
        <f t="shared" si="2"/>
        <v>5.4545454545454543E-2</v>
      </c>
      <c r="AC25" s="35">
        <f t="shared" si="2"/>
        <v>8.666666666666667E-2</v>
      </c>
      <c r="AD25" s="35">
        <f t="shared" si="2"/>
        <v>0.13812154696132597</v>
      </c>
      <c r="AE25" s="35">
        <f t="shared" si="2"/>
        <v>5.5E-2</v>
      </c>
      <c r="AF25" s="35">
        <f t="shared" si="2"/>
        <v>8.3333333333333329E-2</v>
      </c>
      <c r="AG25" s="35">
        <f t="shared" si="2"/>
        <v>0.14166666666666666</v>
      </c>
      <c r="AH25" s="35">
        <f t="shared" si="2"/>
        <v>0.1834862385321101</v>
      </c>
      <c r="AI25" s="35">
        <f t="shared" si="2"/>
        <v>0.13675213675213677</v>
      </c>
      <c r="AJ25" s="35">
        <f t="shared" si="2"/>
        <v>0.14957264957264957</v>
      </c>
      <c r="AK25" s="35">
        <f t="shared" si="2"/>
        <v>0.17261904761904762</v>
      </c>
      <c r="AL25" s="139">
        <f t="shared" si="2"/>
        <v>0.15859030837004406</v>
      </c>
      <c r="AM25" s="19" t="str">
        <f>IF(ISNUMBER(#REF!),LN(#REF!),"")</f>
        <v/>
      </c>
      <c r="AN25" s="19" t="str">
        <f>IF(ISNUMBER(#REF!),LN(#REF!),"")</f>
        <v/>
      </c>
      <c r="AO25" s="19" t="str">
        <f>IF(ISNUMBER(#REF!),LN(#REF!),"")</f>
        <v/>
      </c>
      <c r="AP25" s="19" t="str">
        <f>IF(ISNUMBER(#REF!),LN(#REF!),"")</f>
        <v/>
      </c>
      <c r="AQ25" s="19" t="str">
        <f>IF(ISNUMBER(#REF!),LN(#REF!),"")</f>
        <v/>
      </c>
      <c r="AR25" s="19" t="str">
        <f>IF(ISNUMBER(#REF!),LN(#REF!),"")</f>
        <v/>
      </c>
      <c r="AS25" s="19" t="str">
        <f>IF(ISNUMBER(#REF!),LN(#REF!),"")</f>
        <v/>
      </c>
      <c r="AT25" s="19" t="str">
        <f>IF(ISNUMBER(#REF!),LN(#REF!),"")</f>
        <v/>
      </c>
      <c r="AU25" s="19" t="str">
        <f>IF(ISNUMBER(#REF!),LN(#REF!),"")</f>
        <v/>
      </c>
      <c r="AV25" s="19" t="str">
        <f>IF(ISNUMBER(#REF!),LN(#REF!),"")</f>
        <v/>
      </c>
      <c r="AW25" s="19" t="str">
        <f>IF(ISNUMBER(#REF!),LN(#REF!),"")</f>
        <v/>
      </c>
    </row>
    <row r="26" spans="1:49" x14ac:dyDescent="0.2">
      <c r="A26" s="16" t="s">
        <v>3511</v>
      </c>
      <c r="B26" s="17" t="s">
        <v>4040</v>
      </c>
      <c r="C26" s="17">
        <v>2011</v>
      </c>
      <c r="D26" s="17"/>
      <c r="E26" s="20" t="s">
        <v>33</v>
      </c>
      <c r="F26" s="38">
        <v>0</v>
      </c>
      <c r="G26" s="19">
        <v>4</v>
      </c>
      <c r="H26" s="19">
        <v>21</v>
      </c>
      <c r="I26" s="19">
        <v>22</v>
      </c>
      <c r="J26" s="19">
        <v>24</v>
      </c>
      <c r="K26" s="19">
        <v>21</v>
      </c>
      <c r="L26" s="19">
        <v>27</v>
      </c>
      <c r="M26" s="19">
        <v>24</v>
      </c>
      <c r="N26" s="19">
        <v>16</v>
      </c>
      <c r="O26" s="19">
        <v>26</v>
      </c>
      <c r="P26" s="32">
        <v>30</v>
      </c>
      <c r="Q26" s="19">
        <v>0</v>
      </c>
      <c r="R26" s="19">
        <v>58</v>
      </c>
      <c r="S26" s="19">
        <v>107</v>
      </c>
      <c r="T26" s="19">
        <v>158</v>
      </c>
      <c r="U26" s="19">
        <v>106</v>
      </c>
      <c r="V26" s="19">
        <v>146</v>
      </c>
      <c r="W26" s="19">
        <v>151</v>
      </c>
      <c r="X26" s="19">
        <v>138</v>
      </c>
      <c r="Y26" s="19">
        <v>149</v>
      </c>
      <c r="Z26" s="19">
        <v>150</v>
      </c>
      <c r="AA26" s="32">
        <v>204</v>
      </c>
      <c r="AB26" s="35">
        <f t="shared" si="2"/>
        <v>0</v>
      </c>
      <c r="AC26" s="35">
        <f t="shared" si="2"/>
        <v>6.8965517241379309E-2</v>
      </c>
      <c r="AD26" s="35">
        <f t="shared" si="2"/>
        <v>0.19626168224299065</v>
      </c>
      <c r="AE26" s="35">
        <f t="shared" si="2"/>
        <v>0.13924050632911392</v>
      </c>
      <c r="AF26" s="35">
        <f t="shared" si="2"/>
        <v>0.22641509433962265</v>
      </c>
      <c r="AG26" s="35">
        <f t="shared" si="2"/>
        <v>0.14383561643835616</v>
      </c>
      <c r="AH26" s="35">
        <f t="shared" si="2"/>
        <v>0.17880794701986755</v>
      </c>
      <c r="AI26" s="35">
        <f t="shared" si="2"/>
        <v>0.17391304347826086</v>
      </c>
      <c r="AJ26" s="35">
        <f t="shared" si="2"/>
        <v>0.10738255033557047</v>
      </c>
      <c r="AK26" s="35">
        <f t="shared" si="2"/>
        <v>0.17333333333333334</v>
      </c>
      <c r="AL26" s="139">
        <f t="shared" si="2"/>
        <v>0.14705882352941177</v>
      </c>
      <c r="AM26" s="19" t="str">
        <f>IF(ISNUMBER(#REF!),LN(#REF!),"")</f>
        <v/>
      </c>
      <c r="AN26" s="19" t="str">
        <f>IF(ISNUMBER(#REF!),LN(#REF!),"")</f>
        <v/>
      </c>
      <c r="AO26" s="19" t="str">
        <f>IF(ISNUMBER(#REF!),LN(#REF!),"")</f>
        <v/>
      </c>
      <c r="AP26" s="19" t="str">
        <f>IF(ISNUMBER(#REF!),LN(#REF!),"")</f>
        <v/>
      </c>
      <c r="AQ26" s="19" t="str">
        <f>IF(ISNUMBER(#REF!),LN(#REF!),"")</f>
        <v/>
      </c>
      <c r="AR26" s="19" t="str">
        <f>IF(ISNUMBER(#REF!),LN(#REF!),"")</f>
        <v/>
      </c>
      <c r="AS26" s="19" t="str">
        <f>IF(ISNUMBER(#REF!),LN(#REF!),"")</f>
        <v/>
      </c>
      <c r="AT26" s="19" t="str">
        <f>IF(ISNUMBER(#REF!),LN(#REF!),"")</f>
        <v/>
      </c>
      <c r="AU26" s="19" t="str">
        <f>IF(ISNUMBER(#REF!),LN(#REF!),"")</f>
        <v/>
      </c>
      <c r="AV26" s="19" t="str">
        <f>IF(ISNUMBER(#REF!),LN(#REF!),"")</f>
        <v/>
      </c>
      <c r="AW26" s="19" t="str">
        <f>IF(ISNUMBER(#REF!),LN(#REF!),"")</f>
        <v/>
      </c>
    </row>
    <row r="27" spans="1:49" x14ac:dyDescent="0.2">
      <c r="A27" s="16" t="s">
        <v>3513</v>
      </c>
      <c r="B27" s="17" t="s">
        <v>3514</v>
      </c>
      <c r="C27" s="17"/>
      <c r="D27" s="17"/>
      <c r="E27" s="20" t="s">
        <v>33</v>
      </c>
      <c r="F27" s="38">
        <v>18</v>
      </c>
      <c r="G27" s="19">
        <v>8</v>
      </c>
      <c r="H27" s="19">
        <v>6</v>
      </c>
      <c r="I27" s="19">
        <v>8</v>
      </c>
      <c r="J27" s="19">
        <v>19</v>
      </c>
      <c r="K27" s="19">
        <v>26</v>
      </c>
      <c r="L27" s="19">
        <v>21</v>
      </c>
      <c r="M27" s="19">
        <v>24</v>
      </c>
      <c r="N27" s="19">
        <v>13</v>
      </c>
      <c r="O27" s="19">
        <v>4</v>
      </c>
      <c r="P27" s="32">
        <v>10</v>
      </c>
      <c r="Q27" s="19">
        <v>131</v>
      </c>
      <c r="R27" s="19">
        <v>147</v>
      </c>
      <c r="S27" s="19">
        <v>141</v>
      </c>
      <c r="T27" s="19">
        <v>174</v>
      </c>
      <c r="U27" s="19">
        <v>154</v>
      </c>
      <c r="V27" s="19">
        <v>183</v>
      </c>
      <c r="W27" s="19">
        <v>164</v>
      </c>
      <c r="X27" s="19">
        <v>129</v>
      </c>
      <c r="Y27" s="19">
        <v>106</v>
      </c>
      <c r="Z27" s="19">
        <v>65</v>
      </c>
      <c r="AA27" s="32">
        <v>96</v>
      </c>
      <c r="AB27" s="35">
        <f t="shared" si="2"/>
        <v>0.13740458015267176</v>
      </c>
      <c r="AC27" s="35">
        <f t="shared" si="2"/>
        <v>5.4421768707482991E-2</v>
      </c>
      <c r="AD27" s="35">
        <f t="shared" si="2"/>
        <v>4.2553191489361701E-2</v>
      </c>
      <c r="AE27" s="35">
        <f t="shared" si="2"/>
        <v>4.5977011494252873E-2</v>
      </c>
      <c r="AF27" s="35">
        <f t="shared" si="2"/>
        <v>0.12337662337662338</v>
      </c>
      <c r="AG27" s="35">
        <f t="shared" si="2"/>
        <v>0.14207650273224043</v>
      </c>
      <c r="AH27" s="35">
        <f t="shared" si="2"/>
        <v>0.12804878048780488</v>
      </c>
      <c r="AI27" s="35">
        <f t="shared" si="2"/>
        <v>0.18604651162790697</v>
      </c>
      <c r="AJ27" s="35">
        <f t="shared" si="2"/>
        <v>0.12264150943396226</v>
      </c>
      <c r="AK27" s="35">
        <f t="shared" si="2"/>
        <v>6.1538461538461542E-2</v>
      </c>
      <c r="AL27" s="139">
        <f t="shared" si="2"/>
        <v>0.10416666666666667</v>
      </c>
      <c r="AM27" s="19" t="str">
        <f>IF(ISNUMBER(#REF!),LN(#REF!),"")</f>
        <v/>
      </c>
      <c r="AN27" s="19" t="str">
        <f>IF(ISNUMBER(#REF!),LN(#REF!),"")</f>
        <v/>
      </c>
      <c r="AO27" s="19" t="str">
        <f>IF(ISNUMBER(#REF!),LN(#REF!),"")</f>
        <v/>
      </c>
      <c r="AP27" s="19" t="str">
        <f>IF(ISNUMBER(#REF!),LN(#REF!),"")</f>
        <v/>
      </c>
      <c r="AQ27" s="19" t="str">
        <f>IF(ISNUMBER(#REF!),LN(#REF!),"")</f>
        <v/>
      </c>
      <c r="AR27" s="19" t="str">
        <f>IF(ISNUMBER(#REF!),LN(#REF!),"")</f>
        <v/>
      </c>
      <c r="AS27" s="19" t="str">
        <f>IF(ISNUMBER(#REF!),LN(#REF!),"")</f>
        <v/>
      </c>
      <c r="AT27" s="19" t="str">
        <f>IF(ISNUMBER(#REF!),LN(#REF!),"")</f>
        <v/>
      </c>
      <c r="AU27" s="19" t="str">
        <f>IF(ISNUMBER(#REF!),LN(#REF!),"")</f>
        <v/>
      </c>
      <c r="AV27" s="19" t="str">
        <f>IF(ISNUMBER(#REF!),LN(#REF!),"")</f>
        <v/>
      </c>
      <c r="AW27" s="19" t="str">
        <f>IF(ISNUMBER(#REF!),LN(#REF!),"")</f>
        <v/>
      </c>
    </row>
    <row r="28" spans="1:49" x14ac:dyDescent="0.2">
      <c r="A28" s="16" t="s">
        <v>3515</v>
      </c>
      <c r="B28" s="17" t="s">
        <v>3516</v>
      </c>
      <c r="C28" s="17"/>
      <c r="D28" s="17"/>
      <c r="E28" s="20" t="s">
        <v>33</v>
      </c>
      <c r="F28" s="38">
        <v>10</v>
      </c>
      <c r="G28" s="19">
        <v>26</v>
      </c>
      <c r="H28" s="19">
        <v>18</v>
      </c>
      <c r="I28" s="19">
        <v>19</v>
      </c>
      <c r="J28" s="19">
        <v>50</v>
      </c>
      <c r="K28" s="19">
        <v>21</v>
      </c>
      <c r="L28" s="19">
        <v>45</v>
      </c>
      <c r="M28" s="19">
        <v>11</v>
      </c>
      <c r="N28" s="19">
        <v>4</v>
      </c>
      <c r="O28" s="19">
        <v>12</v>
      </c>
      <c r="P28" s="32">
        <v>1</v>
      </c>
      <c r="Q28" s="19">
        <v>190</v>
      </c>
      <c r="R28" s="19">
        <v>287</v>
      </c>
      <c r="S28" s="19">
        <v>266</v>
      </c>
      <c r="T28" s="19">
        <v>355</v>
      </c>
      <c r="U28" s="19">
        <v>546</v>
      </c>
      <c r="V28" s="19">
        <v>225</v>
      </c>
      <c r="W28" s="19">
        <v>372</v>
      </c>
      <c r="X28" s="19">
        <v>99</v>
      </c>
      <c r="Y28" s="19">
        <v>46</v>
      </c>
      <c r="Z28" s="19">
        <v>40</v>
      </c>
      <c r="AA28" s="32">
        <v>28</v>
      </c>
      <c r="AB28" s="35">
        <f t="shared" si="2"/>
        <v>5.2631578947368418E-2</v>
      </c>
      <c r="AC28" s="35">
        <f t="shared" si="2"/>
        <v>9.0592334494773524E-2</v>
      </c>
      <c r="AD28" s="35">
        <f t="shared" si="2"/>
        <v>6.7669172932330823E-2</v>
      </c>
      <c r="AE28" s="35">
        <f t="shared" si="2"/>
        <v>5.3521126760563378E-2</v>
      </c>
      <c r="AF28" s="35">
        <f t="shared" si="2"/>
        <v>9.1575091575091569E-2</v>
      </c>
      <c r="AG28" s="35">
        <f t="shared" si="2"/>
        <v>9.3333333333333338E-2</v>
      </c>
      <c r="AH28" s="35">
        <f t="shared" si="2"/>
        <v>0.12096774193548387</v>
      </c>
      <c r="AI28" s="35">
        <f t="shared" si="2"/>
        <v>0.1111111111111111</v>
      </c>
      <c r="AJ28" s="35">
        <f t="shared" si="2"/>
        <v>8.6956521739130432E-2</v>
      </c>
      <c r="AK28" s="35">
        <f t="shared" si="2"/>
        <v>0.3</v>
      </c>
      <c r="AL28" s="139">
        <f t="shared" si="2"/>
        <v>3.5714285714285712E-2</v>
      </c>
      <c r="AM28" s="19" t="str">
        <f>IF(ISNUMBER(#REF!),LN(#REF!),"")</f>
        <v/>
      </c>
      <c r="AN28" s="19" t="str">
        <f>IF(ISNUMBER(#REF!),LN(#REF!),"")</f>
        <v/>
      </c>
      <c r="AO28" s="19" t="str">
        <f>IF(ISNUMBER(#REF!),LN(#REF!),"")</f>
        <v/>
      </c>
      <c r="AP28" s="19" t="str">
        <f>IF(ISNUMBER(#REF!),LN(#REF!),"")</f>
        <v/>
      </c>
      <c r="AQ28" s="19" t="str">
        <f>IF(ISNUMBER(#REF!),LN(#REF!),"")</f>
        <v/>
      </c>
      <c r="AR28" s="19" t="str">
        <f>IF(ISNUMBER(#REF!),LN(#REF!),"")</f>
        <v/>
      </c>
      <c r="AS28" s="19" t="str">
        <f>IF(ISNUMBER(#REF!),LN(#REF!),"")</f>
        <v/>
      </c>
      <c r="AT28" s="19" t="str">
        <f>IF(ISNUMBER(#REF!),LN(#REF!),"")</f>
        <v/>
      </c>
      <c r="AU28" s="19" t="str">
        <f>IF(ISNUMBER(#REF!),LN(#REF!),"")</f>
        <v/>
      </c>
      <c r="AV28" s="19" t="str">
        <f>IF(ISNUMBER(#REF!),LN(#REF!),"")</f>
        <v/>
      </c>
      <c r="AW28" s="19" t="str">
        <f>IF(ISNUMBER(#REF!),LN(#REF!),"")</f>
        <v/>
      </c>
    </row>
    <row r="29" spans="1:49" x14ac:dyDescent="0.2">
      <c r="A29" s="16" t="s">
        <v>3517</v>
      </c>
      <c r="B29" s="17" t="s">
        <v>3518</v>
      </c>
      <c r="C29" s="17"/>
      <c r="D29" s="17"/>
      <c r="E29" s="20" t="s">
        <v>33</v>
      </c>
      <c r="F29" s="38">
        <v>5</v>
      </c>
      <c r="G29" s="19">
        <v>2</v>
      </c>
      <c r="H29" s="19">
        <v>3</v>
      </c>
      <c r="I29" s="19">
        <v>4</v>
      </c>
      <c r="J29" s="19">
        <v>6</v>
      </c>
      <c r="K29" s="19">
        <v>6</v>
      </c>
      <c r="L29" s="19">
        <v>4</v>
      </c>
      <c r="M29" s="19">
        <v>1</v>
      </c>
      <c r="N29" s="19">
        <v>1</v>
      </c>
      <c r="O29" s="19">
        <v>1</v>
      </c>
      <c r="P29" s="32">
        <v>0</v>
      </c>
      <c r="Q29" s="19">
        <v>51</v>
      </c>
      <c r="R29" s="19">
        <v>33</v>
      </c>
      <c r="S29" s="19">
        <v>46</v>
      </c>
      <c r="T29" s="19">
        <v>46</v>
      </c>
      <c r="U29" s="19">
        <v>35</v>
      </c>
      <c r="V29" s="19">
        <v>42</v>
      </c>
      <c r="W29" s="19">
        <v>36</v>
      </c>
      <c r="X29" s="19">
        <v>25</v>
      </c>
      <c r="Y29" s="19">
        <v>24</v>
      </c>
      <c r="Z29" s="19">
        <v>27</v>
      </c>
      <c r="AA29" s="32">
        <v>40</v>
      </c>
      <c r="AB29" s="35">
        <f t="shared" si="2"/>
        <v>9.8039215686274508E-2</v>
      </c>
      <c r="AC29" s="35">
        <f t="shared" si="2"/>
        <v>6.0606060606060608E-2</v>
      </c>
      <c r="AD29" s="35">
        <f t="shared" si="2"/>
        <v>6.5217391304347824E-2</v>
      </c>
      <c r="AE29" s="35">
        <f t="shared" si="2"/>
        <v>8.6956521739130432E-2</v>
      </c>
      <c r="AF29" s="35">
        <f t="shared" si="2"/>
        <v>0.17142857142857143</v>
      </c>
      <c r="AG29" s="35">
        <f t="shared" si="2"/>
        <v>0.14285714285714285</v>
      </c>
      <c r="AH29" s="35">
        <f t="shared" si="2"/>
        <v>0.1111111111111111</v>
      </c>
      <c r="AI29" s="35">
        <f t="shared" si="2"/>
        <v>0.04</v>
      </c>
      <c r="AJ29" s="35">
        <f t="shared" si="2"/>
        <v>4.1666666666666664E-2</v>
      </c>
      <c r="AK29" s="35">
        <f t="shared" si="2"/>
        <v>3.7037037037037035E-2</v>
      </c>
      <c r="AL29" s="139">
        <f t="shared" si="2"/>
        <v>0</v>
      </c>
      <c r="AM29" s="19" t="str">
        <f>IF(ISNUMBER(#REF!),LN(#REF!),"")</f>
        <v/>
      </c>
      <c r="AN29" s="19" t="str">
        <f>IF(ISNUMBER(#REF!),LN(#REF!),"")</f>
        <v/>
      </c>
      <c r="AO29" s="19" t="str">
        <f>IF(ISNUMBER(#REF!),LN(#REF!),"")</f>
        <v/>
      </c>
      <c r="AP29" s="19" t="str">
        <f>IF(ISNUMBER(#REF!),LN(#REF!),"")</f>
        <v/>
      </c>
      <c r="AQ29" s="19" t="str">
        <f>IF(ISNUMBER(#REF!),LN(#REF!),"")</f>
        <v/>
      </c>
      <c r="AR29" s="19" t="str">
        <f>IF(ISNUMBER(#REF!),LN(#REF!),"")</f>
        <v/>
      </c>
      <c r="AS29" s="19" t="str">
        <f>IF(ISNUMBER(#REF!),LN(#REF!),"")</f>
        <v/>
      </c>
      <c r="AT29" s="19" t="str">
        <f>IF(ISNUMBER(#REF!),LN(#REF!),"")</f>
        <v/>
      </c>
      <c r="AU29" s="19" t="str">
        <f>IF(ISNUMBER(#REF!),LN(#REF!),"")</f>
        <v/>
      </c>
      <c r="AV29" s="19" t="str">
        <f>IF(ISNUMBER(#REF!),LN(#REF!),"")</f>
        <v/>
      </c>
      <c r="AW29" s="19" t="str">
        <f>IF(ISNUMBER(#REF!),LN(#REF!),"")</f>
        <v/>
      </c>
    </row>
    <row r="30" spans="1:49" x14ac:dyDescent="0.2">
      <c r="A30" s="16" t="s">
        <v>3519</v>
      </c>
      <c r="B30" s="17" t="s">
        <v>3520</v>
      </c>
      <c r="C30" s="17"/>
      <c r="D30" s="17"/>
      <c r="E30" s="20" t="s">
        <v>33</v>
      </c>
      <c r="F30" s="38">
        <v>2</v>
      </c>
      <c r="G30" s="19">
        <v>5</v>
      </c>
      <c r="H30" s="19">
        <v>3</v>
      </c>
      <c r="I30" s="19">
        <v>12</v>
      </c>
      <c r="J30" s="19">
        <v>18</v>
      </c>
      <c r="K30" s="19">
        <v>22</v>
      </c>
      <c r="L30" s="19">
        <v>9</v>
      </c>
      <c r="M30" s="19">
        <v>11</v>
      </c>
      <c r="N30" s="19">
        <v>8</v>
      </c>
      <c r="O30" s="19">
        <v>11</v>
      </c>
      <c r="P30" s="32">
        <v>18</v>
      </c>
      <c r="Q30" s="19">
        <v>65</v>
      </c>
      <c r="R30" s="19">
        <v>60</v>
      </c>
      <c r="S30" s="19">
        <v>52</v>
      </c>
      <c r="T30" s="19">
        <v>97</v>
      </c>
      <c r="U30" s="19">
        <v>108</v>
      </c>
      <c r="V30" s="19">
        <v>89</v>
      </c>
      <c r="W30" s="19">
        <v>64</v>
      </c>
      <c r="X30" s="19">
        <v>76</v>
      </c>
      <c r="Y30" s="19">
        <v>75</v>
      </c>
      <c r="Z30" s="19">
        <v>70</v>
      </c>
      <c r="AA30" s="32">
        <v>59</v>
      </c>
      <c r="AB30" s="35">
        <f t="shared" si="2"/>
        <v>3.0769230769230771E-2</v>
      </c>
      <c r="AC30" s="35">
        <f t="shared" si="2"/>
        <v>8.3333333333333329E-2</v>
      </c>
      <c r="AD30" s="35">
        <f t="shared" si="2"/>
        <v>5.7692307692307696E-2</v>
      </c>
      <c r="AE30" s="35">
        <f t="shared" si="2"/>
        <v>0.12371134020618557</v>
      </c>
      <c r="AF30" s="35">
        <f t="shared" si="2"/>
        <v>0.16666666666666666</v>
      </c>
      <c r="AG30" s="35">
        <f t="shared" si="2"/>
        <v>0.24719101123595505</v>
      </c>
      <c r="AH30" s="35">
        <f t="shared" si="2"/>
        <v>0.140625</v>
      </c>
      <c r="AI30" s="35">
        <f t="shared" si="2"/>
        <v>0.14473684210526316</v>
      </c>
      <c r="AJ30" s="35">
        <f t="shared" si="2"/>
        <v>0.10666666666666667</v>
      </c>
      <c r="AK30" s="35">
        <f t="shared" si="2"/>
        <v>0.15714285714285714</v>
      </c>
      <c r="AL30" s="139">
        <f t="shared" si="2"/>
        <v>0.30508474576271188</v>
      </c>
      <c r="AM30" s="19" t="str">
        <f>IF(ISNUMBER(#REF!),LN(#REF!),"")</f>
        <v/>
      </c>
      <c r="AN30" s="19" t="str">
        <f>IF(ISNUMBER(#REF!),LN(#REF!),"")</f>
        <v/>
      </c>
      <c r="AO30" s="19" t="str">
        <f>IF(ISNUMBER(#REF!),LN(#REF!),"")</f>
        <v/>
      </c>
      <c r="AP30" s="19" t="str">
        <f>IF(ISNUMBER(#REF!),LN(#REF!),"")</f>
        <v/>
      </c>
      <c r="AQ30" s="19" t="str">
        <f>IF(ISNUMBER(#REF!),LN(#REF!),"")</f>
        <v/>
      </c>
      <c r="AR30" s="19" t="str">
        <f>IF(ISNUMBER(#REF!),LN(#REF!),"")</f>
        <v/>
      </c>
      <c r="AS30" s="19" t="str">
        <f>IF(ISNUMBER(#REF!),LN(#REF!),"")</f>
        <v/>
      </c>
      <c r="AT30" s="19" t="str">
        <f>IF(ISNUMBER(#REF!),LN(#REF!),"")</f>
        <v/>
      </c>
      <c r="AU30" s="19" t="str">
        <f>IF(ISNUMBER(#REF!),LN(#REF!),"")</f>
        <v/>
      </c>
      <c r="AV30" s="19" t="str">
        <f>IF(ISNUMBER(#REF!),LN(#REF!),"")</f>
        <v/>
      </c>
      <c r="AW30" s="19" t="str">
        <f>IF(ISNUMBER(#REF!),LN(#REF!),"")</f>
        <v/>
      </c>
    </row>
    <row r="31" spans="1:49" x14ac:dyDescent="0.2">
      <c r="A31" s="16" t="s">
        <v>3521</v>
      </c>
      <c r="B31" s="17" t="s">
        <v>3522</v>
      </c>
      <c r="C31" s="17"/>
      <c r="D31" s="17"/>
      <c r="E31" s="20" t="s">
        <v>33</v>
      </c>
      <c r="F31" s="38">
        <v>65</v>
      </c>
      <c r="G31" s="19">
        <v>118</v>
      </c>
      <c r="H31" s="19">
        <v>66</v>
      </c>
      <c r="I31" s="19">
        <v>46</v>
      </c>
      <c r="J31" s="19">
        <v>46</v>
      </c>
      <c r="K31" s="19">
        <v>72</v>
      </c>
      <c r="L31" s="19">
        <v>54</v>
      </c>
      <c r="M31" s="19">
        <v>72</v>
      </c>
      <c r="N31" s="19">
        <v>123</v>
      </c>
      <c r="O31" s="19">
        <v>138</v>
      </c>
      <c r="P31" s="32">
        <v>130</v>
      </c>
      <c r="Q31" s="19">
        <v>558</v>
      </c>
      <c r="R31" s="19">
        <v>910</v>
      </c>
      <c r="S31" s="19">
        <v>630</v>
      </c>
      <c r="T31" s="19">
        <v>637</v>
      </c>
      <c r="U31" s="19">
        <v>540</v>
      </c>
      <c r="V31" s="19">
        <v>819</v>
      </c>
      <c r="W31" s="19">
        <v>462</v>
      </c>
      <c r="X31" s="19">
        <v>566</v>
      </c>
      <c r="Y31" s="19">
        <v>887</v>
      </c>
      <c r="Z31" s="19">
        <v>677</v>
      </c>
      <c r="AA31" s="32">
        <v>746</v>
      </c>
      <c r="AB31" s="35">
        <f t="shared" si="2"/>
        <v>0.11648745519713262</v>
      </c>
      <c r="AC31" s="35">
        <f t="shared" si="2"/>
        <v>0.12967032967032968</v>
      </c>
      <c r="AD31" s="35">
        <f t="shared" si="2"/>
        <v>0.10476190476190476</v>
      </c>
      <c r="AE31" s="35">
        <f t="shared" si="2"/>
        <v>7.2213500784929358E-2</v>
      </c>
      <c r="AF31" s="35">
        <f t="shared" si="2"/>
        <v>8.5185185185185183E-2</v>
      </c>
      <c r="AG31" s="35">
        <f t="shared" si="2"/>
        <v>8.7912087912087919E-2</v>
      </c>
      <c r="AH31" s="35">
        <f t="shared" si="2"/>
        <v>0.11688311688311688</v>
      </c>
      <c r="AI31" s="35">
        <f t="shared" si="2"/>
        <v>0.12720848056537101</v>
      </c>
      <c r="AJ31" s="35">
        <f t="shared" si="2"/>
        <v>0.13866967305524239</v>
      </c>
      <c r="AK31" s="35">
        <f t="shared" si="2"/>
        <v>0.20384047267355981</v>
      </c>
      <c r="AL31" s="139">
        <f t="shared" si="2"/>
        <v>0.17426273458445041</v>
      </c>
      <c r="AM31" s="19" t="str">
        <f>IF(ISNUMBER(#REF!),LN(#REF!),"")</f>
        <v/>
      </c>
      <c r="AN31" s="19" t="str">
        <f>IF(ISNUMBER(#REF!),LN(#REF!),"")</f>
        <v/>
      </c>
      <c r="AO31" s="19" t="str">
        <f>IF(ISNUMBER(#REF!),LN(#REF!),"")</f>
        <v/>
      </c>
      <c r="AP31" s="19" t="str">
        <f>IF(ISNUMBER(#REF!),LN(#REF!),"")</f>
        <v/>
      </c>
      <c r="AQ31" s="19" t="str">
        <f>IF(ISNUMBER(#REF!),LN(#REF!),"")</f>
        <v/>
      </c>
      <c r="AR31" s="19" t="str">
        <f>IF(ISNUMBER(#REF!),LN(#REF!),"")</f>
        <v/>
      </c>
      <c r="AS31" s="19" t="str">
        <f>IF(ISNUMBER(#REF!),LN(#REF!),"")</f>
        <v/>
      </c>
      <c r="AT31" s="19" t="str">
        <f>IF(ISNUMBER(#REF!),LN(#REF!),"")</f>
        <v/>
      </c>
      <c r="AU31" s="19" t="str">
        <f>IF(ISNUMBER(#REF!),LN(#REF!),"")</f>
        <v/>
      </c>
      <c r="AV31" s="19" t="str">
        <f>IF(ISNUMBER(#REF!),LN(#REF!),"")</f>
        <v/>
      </c>
      <c r="AW31" s="19" t="str">
        <f>IF(ISNUMBER(#REF!),LN(#REF!),"")</f>
        <v/>
      </c>
    </row>
    <row r="32" spans="1:49" x14ac:dyDescent="0.2">
      <c r="A32" s="21" t="s">
        <v>1006</v>
      </c>
      <c r="B32" s="22" t="s">
        <v>1007</v>
      </c>
      <c r="C32" s="22"/>
      <c r="D32" s="22"/>
      <c r="E32" s="20" t="s">
        <v>33</v>
      </c>
      <c r="F32" s="38">
        <v>42</v>
      </c>
      <c r="G32" s="19">
        <v>19</v>
      </c>
      <c r="H32" s="19">
        <v>29</v>
      </c>
      <c r="I32" s="19">
        <v>76</v>
      </c>
      <c r="J32" s="19">
        <v>29</v>
      </c>
      <c r="K32" s="19">
        <v>25</v>
      </c>
      <c r="L32" s="19">
        <v>32</v>
      </c>
      <c r="M32" s="19">
        <v>47</v>
      </c>
      <c r="N32" s="19">
        <v>42</v>
      </c>
      <c r="O32" s="19">
        <v>65</v>
      </c>
      <c r="P32" s="32">
        <v>34</v>
      </c>
      <c r="Q32" s="19">
        <v>262</v>
      </c>
      <c r="R32" s="19">
        <v>222</v>
      </c>
      <c r="S32" s="19">
        <v>188</v>
      </c>
      <c r="T32" s="19">
        <v>529</v>
      </c>
      <c r="U32" s="19">
        <v>145</v>
      </c>
      <c r="V32" s="19">
        <v>139</v>
      </c>
      <c r="W32" s="19">
        <v>156</v>
      </c>
      <c r="X32" s="19">
        <v>271</v>
      </c>
      <c r="Y32" s="19">
        <v>218</v>
      </c>
      <c r="Z32" s="19">
        <v>247</v>
      </c>
      <c r="AA32" s="32">
        <v>265</v>
      </c>
      <c r="AB32" s="35">
        <f t="shared" si="2"/>
        <v>0.16030534351145037</v>
      </c>
      <c r="AC32" s="35">
        <f t="shared" si="2"/>
        <v>8.5585585585585586E-2</v>
      </c>
      <c r="AD32" s="35">
        <f t="shared" si="2"/>
        <v>0.15425531914893617</v>
      </c>
      <c r="AE32" s="35">
        <f t="shared" si="2"/>
        <v>0.14366729678638943</v>
      </c>
      <c r="AF32" s="35">
        <f t="shared" si="2"/>
        <v>0.2</v>
      </c>
      <c r="AG32" s="35">
        <f t="shared" si="2"/>
        <v>0.17985611510791366</v>
      </c>
      <c r="AH32" s="35">
        <f t="shared" si="2"/>
        <v>0.20512820512820512</v>
      </c>
      <c r="AI32" s="35">
        <f t="shared" si="2"/>
        <v>0.17343173431734318</v>
      </c>
      <c r="AJ32" s="35">
        <f t="shared" si="2"/>
        <v>0.19266055045871561</v>
      </c>
      <c r="AK32" s="35">
        <f t="shared" si="2"/>
        <v>0.26315789473684209</v>
      </c>
      <c r="AL32" s="139">
        <f t="shared" si="2"/>
        <v>0.12830188679245283</v>
      </c>
      <c r="AM32" s="19" t="str">
        <f>IF(ISNUMBER(#REF!),LN(#REF!),"")</f>
        <v/>
      </c>
      <c r="AN32" s="19" t="str">
        <f>IF(ISNUMBER(#REF!),LN(#REF!),"")</f>
        <v/>
      </c>
      <c r="AO32" s="19" t="str">
        <f>IF(ISNUMBER(#REF!),LN(#REF!),"")</f>
        <v/>
      </c>
      <c r="AP32" s="19" t="str">
        <f>IF(ISNUMBER(#REF!),LN(#REF!),"")</f>
        <v/>
      </c>
      <c r="AQ32" s="19" t="str">
        <f>IF(ISNUMBER(#REF!),LN(#REF!),"")</f>
        <v/>
      </c>
      <c r="AR32" s="19" t="str">
        <f>IF(ISNUMBER(#REF!),LN(#REF!),"")</f>
        <v/>
      </c>
      <c r="AS32" s="19" t="str">
        <f>IF(ISNUMBER(#REF!),LN(#REF!),"")</f>
        <v/>
      </c>
      <c r="AT32" s="19" t="str">
        <f>IF(ISNUMBER(#REF!),LN(#REF!),"")</f>
        <v/>
      </c>
      <c r="AU32" s="19" t="str">
        <f>IF(ISNUMBER(#REF!),LN(#REF!),"")</f>
        <v/>
      </c>
      <c r="AV32" s="19" t="str">
        <f>IF(ISNUMBER(#REF!),LN(#REF!),"")</f>
        <v/>
      </c>
      <c r="AW32" s="19" t="str">
        <f>IF(ISNUMBER(#REF!),LN(#REF!),"")</f>
        <v/>
      </c>
    </row>
    <row r="33" spans="1:49" x14ac:dyDescent="0.2">
      <c r="A33" s="16" t="s">
        <v>3525</v>
      </c>
      <c r="B33" s="17" t="s">
        <v>3526</v>
      </c>
      <c r="C33" s="17"/>
      <c r="D33" s="17"/>
      <c r="E33" s="20" t="s">
        <v>33</v>
      </c>
      <c r="F33" s="38">
        <v>8</v>
      </c>
      <c r="G33" s="19">
        <v>5</v>
      </c>
      <c r="H33" s="19">
        <v>13</v>
      </c>
      <c r="I33" s="19">
        <v>28</v>
      </c>
      <c r="J33" s="19">
        <v>26</v>
      </c>
      <c r="K33" s="19">
        <v>46</v>
      </c>
      <c r="L33" s="19">
        <v>45</v>
      </c>
      <c r="M33" s="19">
        <v>36</v>
      </c>
      <c r="N33" s="19">
        <v>39</v>
      </c>
      <c r="O33" s="19">
        <v>42</v>
      </c>
      <c r="P33" s="32">
        <v>43</v>
      </c>
      <c r="Q33" s="19">
        <v>65</v>
      </c>
      <c r="R33" s="19">
        <v>66</v>
      </c>
      <c r="S33" s="19">
        <v>71</v>
      </c>
      <c r="T33" s="19">
        <v>145</v>
      </c>
      <c r="U33" s="19">
        <v>133</v>
      </c>
      <c r="V33" s="19">
        <v>213</v>
      </c>
      <c r="W33" s="19">
        <v>196</v>
      </c>
      <c r="X33" s="19">
        <v>200</v>
      </c>
      <c r="Y33" s="19">
        <v>140</v>
      </c>
      <c r="Z33" s="19">
        <v>152</v>
      </c>
      <c r="AA33" s="32">
        <v>128</v>
      </c>
      <c r="AB33" s="35">
        <f t="shared" si="2"/>
        <v>0.12307692307692308</v>
      </c>
      <c r="AC33" s="35">
        <f t="shared" si="2"/>
        <v>7.575757575757576E-2</v>
      </c>
      <c r="AD33" s="35">
        <f t="shared" si="2"/>
        <v>0.18309859154929578</v>
      </c>
      <c r="AE33" s="35">
        <f t="shared" si="2"/>
        <v>0.19310344827586207</v>
      </c>
      <c r="AF33" s="35">
        <f t="shared" si="2"/>
        <v>0.19548872180451127</v>
      </c>
      <c r="AG33" s="35">
        <f t="shared" si="2"/>
        <v>0.215962441314554</v>
      </c>
      <c r="AH33" s="35">
        <f t="shared" si="2"/>
        <v>0.22959183673469388</v>
      </c>
      <c r="AI33" s="35">
        <f t="shared" si="2"/>
        <v>0.18</v>
      </c>
      <c r="AJ33" s="35">
        <f t="shared" si="2"/>
        <v>0.27857142857142858</v>
      </c>
      <c r="AK33" s="35">
        <f t="shared" si="2"/>
        <v>0.27631578947368424</v>
      </c>
      <c r="AL33" s="139">
        <f t="shared" si="2"/>
        <v>0.3359375</v>
      </c>
      <c r="AM33" s="19" t="str">
        <f>IF(ISNUMBER(#REF!),LN(#REF!),"")</f>
        <v/>
      </c>
      <c r="AN33" s="19" t="str">
        <f>IF(ISNUMBER(#REF!),LN(#REF!),"")</f>
        <v/>
      </c>
      <c r="AO33" s="19" t="str">
        <f>IF(ISNUMBER(#REF!),LN(#REF!),"")</f>
        <v/>
      </c>
      <c r="AP33" s="19" t="str">
        <f>IF(ISNUMBER(#REF!),LN(#REF!),"")</f>
        <v/>
      </c>
      <c r="AQ33" s="19" t="str">
        <f>IF(ISNUMBER(#REF!),LN(#REF!),"")</f>
        <v/>
      </c>
      <c r="AR33" s="19" t="str">
        <f>IF(ISNUMBER(#REF!),LN(#REF!),"")</f>
        <v/>
      </c>
      <c r="AS33" s="19" t="str">
        <f>IF(ISNUMBER(#REF!),LN(#REF!),"")</f>
        <v/>
      </c>
      <c r="AT33" s="19" t="str">
        <f>IF(ISNUMBER(#REF!),LN(#REF!),"")</f>
        <v/>
      </c>
      <c r="AU33" s="19" t="str">
        <f>IF(ISNUMBER(#REF!),LN(#REF!),"")</f>
        <v/>
      </c>
      <c r="AV33" s="19" t="str">
        <f>IF(ISNUMBER(#REF!),LN(#REF!),"")</f>
        <v/>
      </c>
      <c r="AW33" s="19" t="str">
        <f>IF(ISNUMBER(#REF!),LN(#REF!),"")</f>
        <v/>
      </c>
    </row>
    <row r="34" spans="1:49" x14ac:dyDescent="0.2">
      <c r="A34" s="16" t="s">
        <v>3879</v>
      </c>
      <c r="B34" s="17" t="s">
        <v>3880</v>
      </c>
      <c r="C34" s="17"/>
      <c r="D34" s="17"/>
      <c r="E34" s="20" t="s">
        <v>33</v>
      </c>
      <c r="F34" s="38">
        <v>13</v>
      </c>
      <c r="G34" s="19">
        <v>17</v>
      </c>
      <c r="H34" s="19">
        <v>9</v>
      </c>
      <c r="I34" s="19">
        <v>5</v>
      </c>
      <c r="J34" s="19">
        <v>9</v>
      </c>
      <c r="K34" s="19">
        <v>13</v>
      </c>
      <c r="L34" s="19">
        <v>10</v>
      </c>
      <c r="M34" s="19">
        <v>7</v>
      </c>
      <c r="N34" s="19">
        <v>9</v>
      </c>
      <c r="O34" s="19">
        <v>7</v>
      </c>
      <c r="P34" s="32">
        <v>9</v>
      </c>
      <c r="Q34" s="19">
        <v>40</v>
      </c>
      <c r="R34" s="19">
        <v>200</v>
      </c>
      <c r="S34" s="19">
        <v>78</v>
      </c>
      <c r="T34" s="19">
        <v>61</v>
      </c>
      <c r="U34" s="19">
        <v>48</v>
      </c>
      <c r="V34" s="19">
        <v>56</v>
      </c>
      <c r="W34" s="19">
        <v>49</v>
      </c>
      <c r="X34" s="19">
        <v>53</v>
      </c>
      <c r="Y34" s="19">
        <v>48</v>
      </c>
      <c r="Z34" s="19">
        <v>43</v>
      </c>
      <c r="AA34" s="32">
        <v>50</v>
      </c>
      <c r="AB34" s="35">
        <f t="shared" si="2"/>
        <v>0.32500000000000001</v>
      </c>
      <c r="AC34" s="35">
        <f t="shared" si="2"/>
        <v>8.5000000000000006E-2</v>
      </c>
      <c r="AD34" s="35">
        <f t="shared" si="2"/>
        <v>0.11538461538461539</v>
      </c>
      <c r="AE34" s="35">
        <f t="shared" si="2"/>
        <v>8.1967213114754092E-2</v>
      </c>
      <c r="AF34" s="35">
        <f t="shared" si="2"/>
        <v>0.1875</v>
      </c>
      <c r="AG34" s="35">
        <f t="shared" si="2"/>
        <v>0.23214285714285715</v>
      </c>
      <c r="AH34" s="35">
        <f t="shared" si="2"/>
        <v>0.20408163265306123</v>
      </c>
      <c r="AI34" s="35">
        <f t="shared" si="2"/>
        <v>0.13207547169811321</v>
      </c>
      <c r="AJ34" s="35">
        <f t="shared" si="2"/>
        <v>0.1875</v>
      </c>
      <c r="AK34" s="35">
        <f t="shared" si="2"/>
        <v>0.16279069767441862</v>
      </c>
      <c r="AL34" s="139">
        <f t="shared" si="2"/>
        <v>0.18</v>
      </c>
      <c r="AM34" s="19" t="str">
        <f>IF(ISNUMBER(#REF!),LN(#REF!),"")</f>
        <v/>
      </c>
      <c r="AN34" s="19" t="str">
        <f>IF(ISNUMBER(#REF!),LN(#REF!),"")</f>
        <v/>
      </c>
      <c r="AO34" s="19" t="str">
        <f>IF(ISNUMBER(#REF!),LN(#REF!),"")</f>
        <v/>
      </c>
      <c r="AP34" s="19" t="str">
        <f>IF(ISNUMBER(#REF!),LN(#REF!),"")</f>
        <v/>
      </c>
      <c r="AQ34" s="19" t="str">
        <f>IF(ISNUMBER(#REF!),LN(#REF!),"")</f>
        <v/>
      </c>
      <c r="AR34" s="19" t="str">
        <f>IF(ISNUMBER(#REF!),LN(#REF!),"")</f>
        <v/>
      </c>
      <c r="AS34" s="19" t="str">
        <f>IF(ISNUMBER(#REF!),LN(#REF!),"")</f>
        <v/>
      </c>
      <c r="AT34" s="19" t="str">
        <f>IF(ISNUMBER(#REF!),LN(#REF!),"")</f>
        <v/>
      </c>
      <c r="AU34" s="19" t="str">
        <f>IF(ISNUMBER(#REF!),LN(#REF!),"")</f>
        <v/>
      </c>
      <c r="AV34" s="19" t="str">
        <f>IF(ISNUMBER(#REF!),LN(#REF!),"")</f>
        <v/>
      </c>
      <c r="AW34" s="19" t="str">
        <f>IF(ISNUMBER(#REF!),LN(#REF!),"")</f>
        <v/>
      </c>
    </row>
    <row r="35" spans="1:49" x14ac:dyDescent="0.2">
      <c r="A35" s="21" t="s">
        <v>1002</v>
      </c>
      <c r="B35" s="22" t="s">
        <v>1003</v>
      </c>
      <c r="C35" s="22"/>
      <c r="D35" s="22"/>
      <c r="E35" s="20" t="s">
        <v>33</v>
      </c>
      <c r="F35" s="38">
        <v>17</v>
      </c>
      <c r="G35" s="19">
        <v>25</v>
      </c>
      <c r="H35" s="19">
        <v>51</v>
      </c>
      <c r="I35" s="19">
        <v>46</v>
      </c>
      <c r="J35" s="19">
        <v>16</v>
      </c>
      <c r="K35" s="19">
        <v>22</v>
      </c>
      <c r="L35" s="19">
        <v>61</v>
      </c>
      <c r="M35" s="19">
        <v>36</v>
      </c>
      <c r="N35" s="19">
        <v>40</v>
      </c>
      <c r="O35" s="19">
        <v>43</v>
      </c>
      <c r="P35" s="32">
        <v>48</v>
      </c>
      <c r="Q35" s="19">
        <v>173</v>
      </c>
      <c r="R35" s="19">
        <v>217</v>
      </c>
      <c r="S35" s="19">
        <v>255</v>
      </c>
      <c r="T35" s="19">
        <v>324</v>
      </c>
      <c r="U35" s="19">
        <v>216</v>
      </c>
      <c r="V35" s="19">
        <v>264</v>
      </c>
      <c r="W35" s="19">
        <v>273</v>
      </c>
      <c r="X35" s="19">
        <v>212</v>
      </c>
      <c r="Y35" s="19">
        <v>208</v>
      </c>
      <c r="Z35" s="19">
        <v>199</v>
      </c>
      <c r="AA35" s="32">
        <v>227</v>
      </c>
      <c r="AB35" s="35">
        <f t="shared" si="2"/>
        <v>9.8265895953757232E-2</v>
      </c>
      <c r="AC35" s="35">
        <f t="shared" si="2"/>
        <v>0.1152073732718894</v>
      </c>
      <c r="AD35" s="35">
        <f t="shared" si="2"/>
        <v>0.2</v>
      </c>
      <c r="AE35" s="35">
        <f t="shared" si="2"/>
        <v>0.1419753086419753</v>
      </c>
      <c r="AF35" s="35">
        <f t="shared" si="2"/>
        <v>7.407407407407407E-2</v>
      </c>
      <c r="AG35" s="35">
        <f t="shared" si="2"/>
        <v>8.3333333333333329E-2</v>
      </c>
      <c r="AH35" s="35">
        <f t="shared" si="2"/>
        <v>0.22344322344322345</v>
      </c>
      <c r="AI35" s="35">
        <f t="shared" si="2"/>
        <v>0.16981132075471697</v>
      </c>
      <c r="AJ35" s="35">
        <f t="shared" si="2"/>
        <v>0.19230769230769232</v>
      </c>
      <c r="AK35" s="35">
        <f t="shared" si="2"/>
        <v>0.21608040201005024</v>
      </c>
      <c r="AL35" s="139">
        <f t="shared" si="2"/>
        <v>0.21145374449339208</v>
      </c>
      <c r="AM35" s="19" t="str">
        <f>IF(ISNUMBER(#REF!),LN(#REF!),"")</f>
        <v/>
      </c>
      <c r="AN35" s="19" t="str">
        <f>IF(ISNUMBER(#REF!),LN(#REF!),"")</f>
        <v/>
      </c>
      <c r="AO35" s="19" t="str">
        <f>IF(ISNUMBER(#REF!),LN(#REF!),"")</f>
        <v/>
      </c>
      <c r="AP35" s="19" t="str">
        <f>IF(ISNUMBER(#REF!),LN(#REF!),"")</f>
        <v/>
      </c>
      <c r="AQ35" s="19" t="str">
        <f>IF(ISNUMBER(#REF!),LN(#REF!),"")</f>
        <v/>
      </c>
      <c r="AR35" s="19" t="str">
        <f>IF(ISNUMBER(#REF!),LN(#REF!),"")</f>
        <v/>
      </c>
      <c r="AS35" s="19" t="str">
        <f>IF(ISNUMBER(#REF!),LN(#REF!),"")</f>
        <v/>
      </c>
      <c r="AT35" s="19" t="str">
        <f>IF(ISNUMBER(#REF!),LN(#REF!),"")</f>
        <v/>
      </c>
      <c r="AU35" s="19" t="str">
        <f>IF(ISNUMBER(#REF!),LN(#REF!),"")</f>
        <v/>
      </c>
      <c r="AV35" s="19" t="str">
        <f>IF(ISNUMBER(#REF!),LN(#REF!),"")</f>
        <v/>
      </c>
      <c r="AW35" s="19" t="str">
        <f>IF(ISNUMBER(#REF!),LN(#REF!),"")</f>
        <v/>
      </c>
    </row>
    <row r="36" spans="1:49" x14ac:dyDescent="0.2">
      <c r="A36" s="21" t="s">
        <v>992</v>
      </c>
      <c r="B36" s="22" t="s">
        <v>993</v>
      </c>
      <c r="C36" s="22"/>
      <c r="D36" s="22"/>
      <c r="E36" s="20" t="s">
        <v>33</v>
      </c>
      <c r="F36" s="38">
        <v>12</v>
      </c>
      <c r="G36" s="19">
        <v>12</v>
      </c>
      <c r="H36" s="19">
        <v>11</v>
      </c>
      <c r="I36" s="19">
        <v>14</v>
      </c>
      <c r="J36" s="19">
        <v>14</v>
      </c>
      <c r="K36" s="19">
        <v>20</v>
      </c>
      <c r="L36" s="19">
        <v>13</v>
      </c>
      <c r="M36" s="19">
        <v>19</v>
      </c>
      <c r="N36" s="19">
        <v>20</v>
      </c>
      <c r="O36" s="19">
        <v>18</v>
      </c>
      <c r="P36" s="32">
        <v>17</v>
      </c>
      <c r="Q36" s="19">
        <v>108</v>
      </c>
      <c r="R36" s="19">
        <v>94</v>
      </c>
      <c r="S36" s="19">
        <v>66</v>
      </c>
      <c r="T36" s="19">
        <v>103</v>
      </c>
      <c r="U36" s="19">
        <v>129</v>
      </c>
      <c r="V36" s="19">
        <v>96</v>
      </c>
      <c r="W36" s="19">
        <v>171</v>
      </c>
      <c r="X36" s="19">
        <v>63</v>
      </c>
      <c r="Y36" s="19">
        <v>103</v>
      </c>
      <c r="Z36" s="19">
        <v>99</v>
      </c>
      <c r="AA36" s="32">
        <v>121</v>
      </c>
      <c r="AB36" s="35">
        <f t="shared" ref="AB36:AL49" si="3">IF(Q36,F36/Q36,0)</f>
        <v>0.1111111111111111</v>
      </c>
      <c r="AC36" s="35">
        <f t="shared" si="3"/>
        <v>0.1276595744680851</v>
      </c>
      <c r="AD36" s="35">
        <f t="shared" si="3"/>
        <v>0.16666666666666666</v>
      </c>
      <c r="AE36" s="35">
        <f t="shared" si="3"/>
        <v>0.13592233009708737</v>
      </c>
      <c r="AF36" s="35">
        <f t="shared" si="3"/>
        <v>0.10852713178294573</v>
      </c>
      <c r="AG36" s="35">
        <f t="shared" si="3"/>
        <v>0.20833333333333334</v>
      </c>
      <c r="AH36" s="35">
        <f t="shared" si="3"/>
        <v>7.6023391812865493E-2</v>
      </c>
      <c r="AI36" s="35">
        <f t="shared" si="3"/>
        <v>0.30158730158730157</v>
      </c>
      <c r="AJ36" s="35">
        <f t="shared" si="3"/>
        <v>0.1941747572815534</v>
      </c>
      <c r="AK36" s="35">
        <f t="shared" si="3"/>
        <v>0.18181818181818182</v>
      </c>
      <c r="AL36" s="139">
        <f t="shared" si="3"/>
        <v>0.14049586776859505</v>
      </c>
      <c r="AM36" s="19" t="str">
        <f>IF(ISNUMBER(#REF!),LN(#REF!),"")</f>
        <v/>
      </c>
      <c r="AN36" s="19" t="str">
        <f>IF(ISNUMBER(#REF!),LN(#REF!),"")</f>
        <v/>
      </c>
      <c r="AO36" s="19" t="str">
        <f>IF(ISNUMBER(#REF!),LN(#REF!),"")</f>
        <v/>
      </c>
      <c r="AP36" s="19" t="str">
        <f>IF(ISNUMBER(#REF!),LN(#REF!),"")</f>
        <v/>
      </c>
      <c r="AQ36" s="19" t="str">
        <f>IF(ISNUMBER(#REF!),LN(#REF!),"")</f>
        <v/>
      </c>
      <c r="AR36" s="19" t="str">
        <f>IF(ISNUMBER(#REF!),LN(#REF!),"")</f>
        <v/>
      </c>
      <c r="AS36" s="19" t="str">
        <f>IF(ISNUMBER(#REF!),LN(#REF!),"")</f>
        <v/>
      </c>
      <c r="AT36" s="19" t="str">
        <f>IF(ISNUMBER(#REF!),LN(#REF!),"")</f>
        <v/>
      </c>
      <c r="AU36" s="19" t="str">
        <f>IF(ISNUMBER(#REF!),LN(#REF!),"")</f>
        <v/>
      </c>
      <c r="AV36" s="19" t="str">
        <f>IF(ISNUMBER(#REF!),LN(#REF!),"")</f>
        <v/>
      </c>
      <c r="AW36" s="19" t="str">
        <f>IF(ISNUMBER(#REF!),LN(#REF!),"")</f>
        <v/>
      </c>
    </row>
    <row r="37" spans="1:49" x14ac:dyDescent="0.2">
      <c r="A37" s="16" t="s">
        <v>3892</v>
      </c>
      <c r="B37" s="17" t="s">
        <v>3893</v>
      </c>
      <c r="C37" s="17"/>
      <c r="D37" s="17"/>
      <c r="E37" s="20" t="s">
        <v>33</v>
      </c>
      <c r="F37" s="38">
        <v>9</v>
      </c>
      <c r="G37" s="19">
        <v>5</v>
      </c>
      <c r="H37" s="19">
        <v>15</v>
      </c>
      <c r="I37" s="19">
        <v>3</v>
      </c>
      <c r="J37" s="19">
        <v>8</v>
      </c>
      <c r="K37" s="19">
        <v>2</v>
      </c>
      <c r="L37" s="19">
        <v>0</v>
      </c>
      <c r="M37" s="19">
        <v>1</v>
      </c>
      <c r="N37" s="19">
        <v>13</v>
      </c>
      <c r="O37" s="19">
        <v>4</v>
      </c>
      <c r="P37" s="32">
        <v>4</v>
      </c>
      <c r="Q37" s="19">
        <v>120</v>
      </c>
      <c r="R37" s="19">
        <v>120</v>
      </c>
      <c r="S37" s="19">
        <v>91</v>
      </c>
      <c r="T37" s="19">
        <v>176</v>
      </c>
      <c r="U37" s="19">
        <v>111</v>
      </c>
      <c r="V37" s="19">
        <v>120</v>
      </c>
      <c r="W37" s="19">
        <v>100</v>
      </c>
      <c r="X37" s="19">
        <v>83</v>
      </c>
      <c r="Y37" s="19">
        <v>75</v>
      </c>
      <c r="Z37" s="19">
        <v>70</v>
      </c>
      <c r="AA37" s="32">
        <v>94</v>
      </c>
      <c r="AB37" s="35">
        <f t="shared" si="3"/>
        <v>7.4999999999999997E-2</v>
      </c>
      <c r="AC37" s="35">
        <f t="shared" si="3"/>
        <v>4.1666666666666664E-2</v>
      </c>
      <c r="AD37" s="35">
        <f t="shared" si="3"/>
        <v>0.16483516483516483</v>
      </c>
      <c r="AE37" s="35">
        <f t="shared" si="3"/>
        <v>1.7045454545454544E-2</v>
      </c>
      <c r="AF37" s="35">
        <f t="shared" si="3"/>
        <v>7.2072072072072071E-2</v>
      </c>
      <c r="AG37" s="35">
        <f t="shared" si="3"/>
        <v>1.6666666666666666E-2</v>
      </c>
      <c r="AH37" s="35">
        <f t="shared" si="3"/>
        <v>0</v>
      </c>
      <c r="AI37" s="35">
        <f t="shared" si="3"/>
        <v>1.2048192771084338E-2</v>
      </c>
      <c r="AJ37" s="35">
        <f t="shared" si="3"/>
        <v>0.17333333333333334</v>
      </c>
      <c r="AK37" s="35">
        <f t="shared" si="3"/>
        <v>5.7142857142857141E-2</v>
      </c>
      <c r="AL37" s="139">
        <f t="shared" si="3"/>
        <v>4.2553191489361701E-2</v>
      </c>
      <c r="AM37" s="19" t="str">
        <f>IF(ISNUMBER(#REF!),LN(#REF!),"")</f>
        <v/>
      </c>
      <c r="AN37" s="19" t="str">
        <f>IF(ISNUMBER(#REF!),LN(#REF!),"")</f>
        <v/>
      </c>
      <c r="AO37" s="19" t="str">
        <f>IF(ISNUMBER(#REF!),LN(#REF!),"")</f>
        <v/>
      </c>
      <c r="AP37" s="19" t="str">
        <f>IF(ISNUMBER(#REF!),LN(#REF!),"")</f>
        <v/>
      </c>
      <c r="AQ37" s="19" t="str">
        <f>IF(ISNUMBER(#REF!),LN(#REF!),"")</f>
        <v/>
      </c>
      <c r="AR37" s="19" t="str">
        <f>IF(ISNUMBER(#REF!),LN(#REF!),"")</f>
        <v/>
      </c>
      <c r="AS37" s="19" t="str">
        <f>IF(ISNUMBER(#REF!),LN(#REF!),"")</f>
        <v/>
      </c>
      <c r="AT37" s="19" t="str">
        <f>IF(ISNUMBER(#REF!),LN(#REF!),"")</f>
        <v/>
      </c>
      <c r="AU37" s="19" t="str">
        <f>IF(ISNUMBER(#REF!),LN(#REF!),"")</f>
        <v/>
      </c>
      <c r="AV37" s="19" t="str">
        <f>IF(ISNUMBER(#REF!),LN(#REF!),"")</f>
        <v/>
      </c>
      <c r="AW37" s="19" t="str">
        <f>IF(ISNUMBER(#REF!),LN(#REF!),"")</f>
        <v/>
      </c>
    </row>
    <row r="38" spans="1:49" x14ac:dyDescent="0.2">
      <c r="A38" s="16" t="s">
        <v>4094</v>
      </c>
      <c r="B38" s="17" t="s">
        <v>4095</v>
      </c>
      <c r="C38" s="17"/>
      <c r="D38" s="17"/>
      <c r="E38" s="20" t="s">
        <v>56</v>
      </c>
      <c r="F38" s="38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40</v>
      </c>
      <c r="M38" s="19">
        <v>16</v>
      </c>
      <c r="N38" s="19">
        <v>11</v>
      </c>
      <c r="O38" s="19">
        <v>22</v>
      </c>
      <c r="P38" s="32">
        <v>21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210</v>
      </c>
      <c r="X38" s="19">
        <v>258</v>
      </c>
      <c r="Y38" s="19">
        <v>184</v>
      </c>
      <c r="Z38" s="19">
        <v>176</v>
      </c>
      <c r="AA38" s="32">
        <v>212</v>
      </c>
      <c r="AB38" s="35">
        <f t="shared" si="3"/>
        <v>0</v>
      </c>
      <c r="AC38" s="35">
        <f t="shared" si="3"/>
        <v>0</v>
      </c>
      <c r="AD38" s="35">
        <f t="shared" si="3"/>
        <v>0</v>
      </c>
      <c r="AE38" s="35">
        <f t="shared" si="3"/>
        <v>0</v>
      </c>
      <c r="AF38" s="35">
        <f t="shared" si="3"/>
        <v>0</v>
      </c>
      <c r="AG38" s="35">
        <f t="shared" si="3"/>
        <v>0</v>
      </c>
      <c r="AH38" s="35">
        <f t="shared" si="3"/>
        <v>0.19047619047619047</v>
      </c>
      <c r="AI38" s="35">
        <f t="shared" si="3"/>
        <v>6.2015503875968991E-2</v>
      </c>
      <c r="AJ38" s="35">
        <f t="shared" si="3"/>
        <v>5.9782608695652176E-2</v>
      </c>
      <c r="AK38" s="35">
        <f t="shared" si="3"/>
        <v>0.125</v>
      </c>
      <c r="AL38" s="139">
        <f t="shared" si="3"/>
        <v>9.9056603773584911E-2</v>
      </c>
      <c r="AM38" s="19" t="str">
        <f>IF(ISNUMBER(#REF!),LN(#REF!),"")</f>
        <v/>
      </c>
      <c r="AN38" s="19" t="str">
        <f>IF(ISNUMBER(#REF!),LN(#REF!),"")</f>
        <v/>
      </c>
      <c r="AO38" s="19" t="str">
        <f>IF(ISNUMBER(#REF!),LN(#REF!),"")</f>
        <v/>
      </c>
      <c r="AP38" s="19" t="str">
        <f>IF(ISNUMBER(#REF!),LN(#REF!),"")</f>
        <v/>
      </c>
      <c r="AQ38" s="19" t="str">
        <f>IF(ISNUMBER(#REF!),LN(#REF!),"")</f>
        <v/>
      </c>
      <c r="AR38" s="19" t="str">
        <f>IF(ISNUMBER(#REF!),LN(#REF!),"")</f>
        <v/>
      </c>
      <c r="AS38" s="19" t="str">
        <f>IF(ISNUMBER(#REF!),LN(#REF!),"")</f>
        <v/>
      </c>
      <c r="AT38" s="19" t="str">
        <f>IF(ISNUMBER(#REF!),LN(#REF!),"")</f>
        <v/>
      </c>
      <c r="AU38" s="19" t="str">
        <f>IF(ISNUMBER(#REF!),LN(#REF!),"")</f>
        <v/>
      </c>
      <c r="AV38" s="19" t="str">
        <f>IF(ISNUMBER(#REF!),LN(#REF!),"")</f>
        <v/>
      </c>
      <c r="AW38" s="19" t="str">
        <f>IF(ISNUMBER(#REF!),LN(#REF!),"")</f>
        <v/>
      </c>
    </row>
    <row r="39" spans="1:49" x14ac:dyDescent="0.2">
      <c r="A39" s="16" t="s">
        <v>3529</v>
      </c>
      <c r="B39" s="17" t="s">
        <v>4096</v>
      </c>
      <c r="C39" s="17"/>
      <c r="D39" s="17"/>
      <c r="E39" s="20" t="s">
        <v>3531</v>
      </c>
      <c r="F39" s="38">
        <v>7</v>
      </c>
      <c r="G39" s="19">
        <v>29</v>
      </c>
      <c r="H39" s="19">
        <v>160</v>
      </c>
      <c r="I39" s="19">
        <v>279</v>
      </c>
      <c r="J39" s="19">
        <v>378</v>
      </c>
      <c r="K39" s="19">
        <v>320</v>
      </c>
      <c r="L39" s="19">
        <v>229</v>
      </c>
      <c r="M39" s="19">
        <v>175</v>
      </c>
      <c r="N39" s="19">
        <v>175</v>
      </c>
      <c r="O39" s="19">
        <v>141</v>
      </c>
      <c r="P39" s="32">
        <v>271</v>
      </c>
      <c r="Q39" s="19">
        <v>8</v>
      </c>
      <c r="R39" s="19">
        <v>34</v>
      </c>
      <c r="S39" s="19">
        <v>164</v>
      </c>
      <c r="T39" s="19">
        <v>344</v>
      </c>
      <c r="U39" s="19">
        <v>411</v>
      </c>
      <c r="V39" s="19">
        <v>395</v>
      </c>
      <c r="W39" s="19">
        <v>231</v>
      </c>
      <c r="X39" s="19">
        <v>176</v>
      </c>
      <c r="Y39" s="19">
        <v>178</v>
      </c>
      <c r="Z39" s="19">
        <v>143</v>
      </c>
      <c r="AA39" s="32">
        <v>271</v>
      </c>
      <c r="AB39" s="35">
        <f t="shared" si="3"/>
        <v>0.875</v>
      </c>
      <c r="AC39" s="35">
        <f t="shared" si="3"/>
        <v>0.8529411764705882</v>
      </c>
      <c r="AD39" s="35">
        <f t="shared" si="3"/>
        <v>0.97560975609756095</v>
      </c>
      <c r="AE39" s="35">
        <f t="shared" si="3"/>
        <v>0.81104651162790697</v>
      </c>
      <c r="AF39" s="35">
        <f t="shared" si="3"/>
        <v>0.91970802919708028</v>
      </c>
      <c r="AG39" s="35">
        <f t="shared" si="3"/>
        <v>0.810126582278481</v>
      </c>
      <c r="AH39" s="35">
        <f t="shared" si="3"/>
        <v>0.9913419913419913</v>
      </c>
      <c r="AI39" s="35">
        <f t="shared" si="3"/>
        <v>0.99431818181818177</v>
      </c>
      <c r="AJ39" s="35">
        <f t="shared" si="3"/>
        <v>0.9831460674157303</v>
      </c>
      <c r="AK39" s="35">
        <f t="shared" si="3"/>
        <v>0.98601398601398604</v>
      </c>
      <c r="AL39" s="139">
        <f t="shared" si="3"/>
        <v>1</v>
      </c>
      <c r="AM39" s="19" t="str">
        <f>IF(ISNUMBER(#REF!),LN(#REF!),"")</f>
        <v/>
      </c>
      <c r="AN39" s="19" t="str">
        <f>IF(ISNUMBER(#REF!),LN(#REF!),"")</f>
        <v/>
      </c>
      <c r="AO39" s="19" t="str">
        <f>IF(ISNUMBER(#REF!),LN(#REF!),"")</f>
        <v/>
      </c>
      <c r="AP39" s="19" t="str">
        <f>IF(ISNUMBER(#REF!),LN(#REF!),"")</f>
        <v/>
      </c>
      <c r="AQ39" s="19" t="str">
        <f>IF(ISNUMBER(#REF!),LN(#REF!),"")</f>
        <v/>
      </c>
      <c r="AR39" s="19" t="str">
        <f>IF(ISNUMBER(#REF!),LN(#REF!),"")</f>
        <v/>
      </c>
      <c r="AS39" s="19" t="str">
        <f>IF(ISNUMBER(#REF!),LN(#REF!),"")</f>
        <v/>
      </c>
      <c r="AT39" s="19" t="str">
        <f>IF(ISNUMBER(#REF!),LN(#REF!),"")</f>
        <v/>
      </c>
      <c r="AU39" s="19" t="str">
        <f>IF(ISNUMBER(#REF!),LN(#REF!),"")</f>
        <v/>
      </c>
      <c r="AV39" s="19" t="str">
        <f>IF(ISNUMBER(#REF!),LN(#REF!),"")</f>
        <v/>
      </c>
      <c r="AW39" s="19" t="str">
        <f>IF(ISNUMBER(#REF!),LN(#REF!),"")</f>
        <v/>
      </c>
    </row>
    <row r="40" spans="1:49" x14ac:dyDescent="0.2">
      <c r="A40" s="16" t="s">
        <v>3532</v>
      </c>
      <c r="B40" s="17" t="s">
        <v>3533</v>
      </c>
      <c r="C40" s="17"/>
      <c r="D40" s="17"/>
      <c r="E40" s="20" t="s">
        <v>56</v>
      </c>
      <c r="F40" s="38">
        <v>51</v>
      </c>
      <c r="G40" s="19">
        <v>51</v>
      </c>
      <c r="H40" s="19">
        <v>72</v>
      </c>
      <c r="I40" s="19">
        <v>81</v>
      </c>
      <c r="J40" s="19">
        <v>40</v>
      </c>
      <c r="K40" s="19">
        <v>33</v>
      </c>
      <c r="L40" s="19">
        <v>61</v>
      </c>
      <c r="M40" s="19">
        <v>88</v>
      </c>
      <c r="N40" s="19">
        <v>29</v>
      </c>
      <c r="O40" s="19">
        <v>16</v>
      </c>
      <c r="P40" s="32">
        <v>1</v>
      </c>
      <c r="Q40" s="19">
        <v>98</v>
      </c>
      <c r="R40" s="19">
        <v>158</v>
      </c>
      <c r="S40" s="19">
        <v>176</v>
      </c>
      <c r="T40" s="19">
        <v>150</v>
      </c>
      <c r="U40" s="19">
        <v>194</v>
      </c>
      <c r="V40" s="19">
        <v>180</v>
      </c>
      <c r="W40" s="19">
        <v>196</v>
      </c>
      <c r="X40" s="19">
        <v>105</v>
      </c>
      <c r="Y40" s="19">
        <v>109</v>
      </c>
      <c r="Z40" s="19">
        <v>107</v>
      </c>
      <c r="AA40" s="32">
        <v>35</v>
      </c>
      <c r="AB40" s="35">
        <f t="shared" si="3"/>
        <v>0.52040816326530615</v>
      </c>
      <c r="AC40" s="35">
        <f t="shared" si="3"/>
        <v>0.32278481012658228</v>
      </c>
      <c r="AD40" s="35">
        <f t="shared" si="3"/>
        <v>0.40909090909090912</v>
      </c>
      <c r="AE40" s="35">
        <f t="shared" si="3"/>
        <v>0.54</v>
      </c>
      <c r="AF40" s="35">
        <f t="shared" si="3"/>
        <v>0.20618556701030927</v>
      </c>
      <c r="AG40" s="35">
        <f t="shared" si="3"/>
        <v>0.18333333333333332</v>
      </c>
      <c r="AH40" s="35">
        <f t="shared" si="3"/>
        <v>0.31122448979591838</v>
      </c>
      <c r="AI40" s="35">
        <f t="shared" si="3"/>
        <v>0.83809523809523812</v>
      </c>
      <c r="AJ40" s="35">
        <f t="shared" si="3"/>
        <v>0.26605504587155965</v>
      </c>
      <c r="AK40" s="35">
        <f t="shared" si="3"/>
        <v>0.14953271028037382</v>
      </c>
      <c r="AL40" s="139">
        <f t="shared" si="3"/>
        <v>2.8571428571428571E-2</v>
      </c>
      <c r="AM40" s="19" t="str">
        <f>IF(ISNUMBER(#REF!),LN(#REF!),"")</f>
        <v/>
      </c>
      <c r="AN40" s="19" t="str">
        <f>IF(ISNUMBER(#REF!),LN(#REF!),"")</f>
        <v/>
      </c>
      <c r="AO40" s="19" t="str">
        <f>IF(ISNUMBER(#REF!),LN(#REF!),"")</f>
        <v/>
      </c>
      <c r="AP40" s="19" t="str">
        <f>IF(ISNUMBER(#REF!),LN(#REF!),"")</f>
        <v/>
      </c>
      <c r="AQ40" s="19" t="str">
        <f>IF(ISNUMBER(#REF!),LN(#REF!),"")</f>
        <v/>
      </c>
      <c r="AR40" s="19" t="str">
        <f>IF(ISNUMBER(#REF!),LN(#REF!),"")</f>
        <v/>
      </c>
      <c r="AS40" s="19" t="str">
        <f>IF(ISNUMBER(#REF!),LN(#REF!),"")</f>
        <v/>
      </c>
      <c r="AT40" s="19" t="str">
        <f>IF(ISNUMBER(#REF!),LN(#REF!),"")</f>
        <v/>
      </c>
      <c r="AU40" s="19" t="str">
        <f>IF(ISNUMBER(#REF!),LN(#REF!),"")</f>
        <v/>
      </c>
      <c r="AV40" s="19" t="str">
        <f>IF(ISNUMBER(#REF!),LN(#REF!),"")</f>
        <v/>
      </c>
      <c r="AW40" s="19" t="str">
        <f>IF(ISNUMBER(#REF!),LN(#REF!),"")</f>
        <v/>
      </c>
    </row>
    <row r="41" spans="1:49" x14ac:dyDescent="0.2">
      <c r="A41" s="16" t="s">
        <v>3534</v>
      </c>
      <c r="B41" s="17" t="s">
        <v>3535</v>
      </c>
      <c r="C41" s="17"/>
      <c r="D41" s="17"/>
      <c r="E41" s="20" t="s">
        <v>56</v>
      </c>
      <c r="F41" s="38">
        <v>7</v>
      </c>
      <c r="G41" s="19">
        <v>10</v>
      </c>
      <c r="H41" s="19">
        <v>7</v>
      </c>
      <c r="I41" s="19">
        <v>10</v>
      </c>
      <c r="J41" s="19">
        <v>21</v>
      </c>
      <c r="K41" s="19">
        <v>17</v>
      </c>
      <c r="L41" s="19">
        <v>8</v>
      </c>
      <c r="M41" s="19">
        <v>7</v>
      </c>
      <c r="N41" s="19">
        <v>16</v>
      </c>
      <c r="O41" s="19">
        <v>1</v>
      </c>
      <c r="P41" s="32">
        <v>6</v>
      </c>
      <c r="Q41" s="19">
        <v>52</v>
      </c>
      <c r="R41" s="19">
        <v>106</v>
      </c>
      <c r="S41" s="19">
        <v>141</v>
      </c>
      <c r="T41" s="19">
        <v>99</v>
      </c>
      <c r="U41" s="19">
        <v>132</v>
      </c>
      <c r="V41" s="19">
        <v>184</v>
      </c>
      <c r="W41" s="19">
        <v>107</v>
      </c>
      <c r="X41" s="19">
        <v>123</v>
      </c>
      <c r="Y41" s="19">
        <v>119</v>
      </c>
      <c r="Z41" s="19">
        <v>67</v>
      </c>
      <c r="AA41" s="32">
        <v>61</v>
      </c>
      <c r="AB41" s="35">
        <f t="shared" si="3"/>
        <v>0.13461538461538461</v>
      </c>
      <c r="AC41" s="35">
        <f t="shared" si="3"/>
        <v>9.4339622641509441E-2</v>
      </c>
      <c r="AD41" s="35">
        <f t="shared" si="3"/>
        <v>4.9645390070921988E-2</v>
      </c>
      <c r="AE41" s="35">
        <f t="shared" si="3"/>
        <v>0.10101010101010101</v>
      </c>
      <c r="AF41" s="35">
        <f t="shared" si="3"/>
        <v>0.15909090909090909</v>
      </c>
      <c r="AG41" s="35">
        <f t="shared" si="3"/>
        <v>9.2391304347826081E-2</v>
      </c>
      <c r="AH41" s="35">
        <f t="shared" si="3"/>
        <v>7.476635514018691E-2</v>
      </c>
      <c r="AI41" s="35">
        <f t="shared" si="3"/>
        <v>5.6910569105691054E-2</v>
      </c>
      <c r="AJ41" s="35">
        <f t="shared" si="3"/>
        <v>0.13445378151260504</v>
      </c>
      <c r="AK41" s="35">
        <f t="shared" si="3"/>
        <v>1.4925373134328358E-2</v>
      </c>
      <c r="AL41" s="139">
        <f t="shared" si="3"/>
        <v>9.8360655737704916E-2</v>
      </c>
      <c r="AM41" s="19" t="str">
        <f>IF(ISNUMBER(#REF!),LN(#REF!),"")</f>
        <v/>
      </c>
      <c r="AN41" s="19" t="str">
        <f>IF(ISNUMBER(#REF!),LN(#REF!),"")</f>
        <v/>
      </c>
      <c r="AO41" s="19" t="str">
        <f>IF(ISNUMBER(#REF!),LN(#REF!),"")</f>
        <v/>
      </c>
      <c r="AP41" s="19" t="str">
        <f>IF(ISNUMBER(#REF!),LN(#REF!),"")</f>
        <v/>
      </c>
      <c r="AQ41" s="19" t="str">
        <f>IF(ISNUMBER(#REF!),LN(#REF!),"")</f>
        <v/>
      </c>
      <c r="AR41" s="19" t="str">
        <f>IF(ISNUMBER(#REF!),LN(#REF!),"")</f>
        <v/>
      </c>
      <c r="AS41" s="19" t="str">
        <f>IF(ISNUMBER(#REF!),LN(#REF!),"")</f>
        <v/>
      </c>
      <c r="AT41" s="19" t="str">
        <f>IF(ISNUMBER(#REF!),LN(#REF!),"")</f>
        <v/>
      </c>
      <c r="AU41" s="19" t="str">
        <f>IF(ISNUMBER(#REF!),LN(#REF!),"")</f>
        <v/>
      </c>
      <c r="AV41" s="19" t="str">
        <f>IF(ISNUMBER(#REF!),LN(#REF!),"")</f>
        <v/>
      </c>
      <c r="AW41" s="19" t="str">
        <f>IF(ISNUMBER(#REF!),LN(#REF!),"")</f>
        <v/>
      </c>
    </row>
    <row r="42" spans="1:49" x14ac:dyDescent="0.2">
      <c r="A42" s="16" t="s">
        <v>3537</v>
      </c>
      <c r="B42" s="17" t="s">
        <v>3538</v>
      </c>
      <c r="C42" s="17"/>
      <c r="D42" s="17"/>
      <c r="E42" s="20" t="s">
        <v>56</v>
      </c>
      <c r="F42" s="38">
        <v>35</v>
      </c>
      <c r="G42" s="19">
        <v>24</v>
      </c>
      <c r="H42" s="19">
        <v>30</v>
      </c>
      <c r="I42" s="19">
        <v>47</v>
      </c>
      <c r="J42" s="19">
        <v>44</v>
      </c>
      <c r="K42" s="19">
        <v>31</v>
      </c>
      <c r="L42" s="19">
        <v>29</v>
      </c>
      <c r="M42" s="19">
        <v>97</v>
      </c>
      <c r="N42" s="19">
        <v>45</v>
      </c>
      <c r="O42" s="19">
        <v>164</v>
      </c>
      <c r="P42" s="32">
        <v>72</v>
      </c>
      <c r="Q42" s="19">
        <v>157</v>
      </c>
      <c r="R42" s="19">
        <v>235</v>
      </c>
      <c r="S42" s="19">
        <v>297</v>
      </c>
      <c r="T42" s="19">
        <v>350</v>
      </c>
      <c r="U42" s="19">
        <v>272</v>
      </c>
      <c r="V42" s="19">
        <v>273</v>
      </c>
      <c r="W42" s="19">
        <v>372</v>
      </c>
      <c r="X42" s="19">
        <v>356</v>
      </c>
      <c r="Y42" s="19">
        <v>243</v>
      </c>
      <c r="Z42" s="19">
        <v>502</v>
      </c>
      <c r="AA42" s="32">
        <v>332</v>
      </c>
      <c r="AB42" s="35">
        <f t="shared" si="3"/>
        <v>0.22292993630573249</v>
      </c>
      <c r="AC42" s="35">
        <f t="shared" si="3"/>
        <v>0.10212765957446808</v>
      </c>
      <c r="AD42" s="35">
        <f t="shared" si="3"/>
        <v>0.10101010101010101</v>
      </c>
      <c r="AE42" s="35">
        <f t="shared" si="3"/>
        <v>0.13428571428571429</v>
      </c>
      <c r="AF42" s="35">
        <f t="shared" si="3"/>
        <v>0.16176470588235295</v>
      </c>
      <c r="AG42" s="35">
        <f t="shared" si="3"/>
        <v>0.11355311355311355</v>
      </c>
      <c r="AH42" s="35">
        <f t="shared" si="3"/>
        <v>7.7956989247311828E-2</v>
      </c>
      <c r="AI42" s="35">
        <f t="shared" si="3"/>
        <v>0.27247191011235955</v>
      </c>
      <c r="AJ42" s="35">
        <f t="shared" si="3"/>
        <v>0.18518518518518517</v>
      </c>
      <c r="AK42" s="35">
        <f t="shared" si="3"/>
        <v>0.32669322709163345</v>
      </c>
      <c r="AL42" s="139">
        <f t="shared" si="3"/>
        <v>0.21686746987951808</v>
      </c>
      <c r="AM42" s="19" t="str">
        <f>IF(ISNUMBER(#REF!),LN(#REF!),"")</f>
        <v/>
      </c>
      <c r="AN42" s="19" t="str">
        <f>IF(ISNUMBER(#REF!),LN(#REF!),"")</f>
        <v/>
      </c>
      <c r="AO42" s="19" t="str">
        <f>IF(ISNUMBER(#REF!),LN(#REF!),"")</f>
        <v/>
      </c>
      <c r="AP42" s="19" t="str">
        <f>IF(ISNUMBER(#REF!),LN(#REF!),"")</f>
        <v/>
      </c>
      <c r="AQ42" s="19" t="str">
        <f>IF(ISNUMBER(#REF!),LN(#REF!),"")</f>
        <v/>
      </c>
      <c r="AR42" s="19" t="str">
        <f>IF(ISNUMBER(#REF!),LN(#REF!),"")</f>
        <v/>
      </c>
      <c r="AS42" s="19" t="str">
        <f>IF(ISNUMBER(#REF!),LN(#REF!),"")</f>
        <v/>
      </c>
      <c r="AT42" s="19" t="str">
        <f>IF(ISNUMBER(#REF!),LN(#REF!),"")</f>
        <v/>
      </c>
      <c r="AU42" s="19" t="str">
        <f>IF(ISNUMBER(#REF!),LN(#REF!),"")</f>
        <v/>
      </c>
      <c r="AV42" s="19" t="str">
        <f>IF(ISNUMBER(#REF!),LN(#REF!),"")</f>
        <v/>
      </c>
      <c r="AW42" s="19" t="str">
        <f>IF(ISNUMBER(#REF!),LN(#REF!),"")</f>
        <v/>
      </c>
    </row>
    <row r="43" spans="1:49" x14ac:dyDescent="0.2">
      <c r="A43" s="21" t="s">
        <v>1057</v>
      </c>
      <c r="B43" s="22" t="s">
        <v>1058</v>
      </c>
      <c r="C43" s="22"/>
      <c r="D43" s="22"/>
      <c r="E43" s="20" t="s">
        <v>56</v>
      </c>
      <c r="F43" s="38">
        <v>38</v>
      </c>
      <c r="G43" s="19">
        <v>22</v>
      </c>
      <c r="H43" s="19">
        <v>29</v>
      </c>
      <c r="I43" s="19">
        <v>12</v>
      </c>
      <c r="J43" s="19">
        <v>30</v>
      </c>
      <c r="K43" s="19">
        <v>28</v>
      </c>
      <c r="L43" s="19">
        <v>30</v>
      </c>
      <c r="M43" s="19">
        <v>32</v>
      </c>
      <c r="N43" s="19">
        <v>41</v>
      </c>
      <c r="O43" s="19">
        <v>43</v>
      </c>
      <c r="P43" s="32">
        <v>23</v>
      </c>
      <c r="Q43" s="19">
        <v>144</v>
      </c>
      <c r="R43" s="19">
        <v>237</v>
      </c>
      <c r="S43" s="19">
        <v>237</v>
      </c>
      <c r="T43" s="19">
        <v>178</v>
      </c>
      <c r="U43" s="19">
        <v>269</v>
      </c>
      <c r="V43" s="19">
        <v>212</v>
      </c>
      <c r="W43" s="19">
        <v>248</v>
      </c>
      <c r="X43" s="19">
        <v>205</v>
      </c>
      <c r="Y43" s="19">
        <v>268</v>
      </c>
      <c r="Z43" s="19">
        <v>153</v>
      </c>
      <c r="AA43" s="32">
        <v>173</v>
      </c>
      <c r="AB43" s="35">
        <f t="shared" si="3"/>
        <v>0.2638888888888889</v>
      </c>
      <c r="AC43" s="35">
        <f t="shared" si="3"/>
        <v>9.2827004219409287E-2</v>
      </c>
      <c r="AD43" s="35">
        <f t="shared" si="3"/>
        <v>0.12236286919831224</v>
      </c>
      <c r="AE43" s="35">
        <f t="shared" si="3"/>
        <v>6.741573033707865E-2</v>
      </c>
      <c r="AF43" s="35">
        <f t="shared" si="3"/>
        <v>0.11152416356877323</v>
      </c>
      <c r="AG43" s="35">
        <f t="shared" si="3"/>
        <v>0.13207547169811321</v>
      </c>
      <c r="AH43" s="35">
        <f t="shared" si="3"/>
        <v>0.12096774193548387</v>
      </c>
      <c r="AI43" s="35">
        <f t="shared" si="3"/>
        <v>0.15609756097560976</v>
      </c>
      <c r="AJ43" s="35">
        <f t="shared" si="3"/>
        <v>0.15298507462686567</v>
      </c>
      <c r="AK43" s="35">
        <f t="shared" si="3"/>
        <v>0.28104575163398693</v>
      </c>
      <c r="AL43" s="139">
        <f t="shared" si="3"/>
        <v>0.13294797687861271</v>
      </c>
      <c r="AM43" s="19" t="str">
        <f>IF(ISNUMBER(#REF!),LN(#REF!),"")</f>
        <v/>
      </c>
      <c r="AN43" s="19" t="str">
        <f>IF(ISNUMBER(#REF!),LN(#REF!),"")</f>
        <v/>
      </c>
      <c r="AO43" s="19" t="str">
        <f>IF(ISNUMBER(#REF!),LN(#REF!),"")</f>
        <v/>
      </c>
      <c r="AP43" s="19" t="str">
        <f>IF(ISNUMBER(#REF!),LN(#REF!),"")</f>
        <v/>
      </c>
      <c r="AQ43" s="19" t="str">
        <f>IF(ISNUMBER(#REF!),LN(#REF!),"")</f>
        <v/>
      </c>
      <c r="AR43" s="19" t="str">
        <f>IF(ISNUMBER(#REF!),LN(#REF!),"")</f>
        <v/>
      </c>
      <c r="AS43" s="19" t="str">
        <f>IF(ISNUMBER(#REF!),LN(#REF!),"")</f>
        <v/>
      </c>
      <c r="AT43" s="19" t="str">
        <f>IF(ISNUMBER(#REF!),LN(#REF!),"")</f>
        <v/>
      </c>
      <c r="AU43" s="19" t="str">
        <f>IF(ISNUMBER(#REF!),LN(#REF!),"")</f>
        <v/>
      </c>
      <c r="AV43" s="19" t="str">
        <f>IF(ISNUMBER(#REF!),LN(#REF!),"")</f>
        <v/>
      </c>
      <c r="AW43" s="19" t="str">
        <f>IF(ISNUMBER(#REF!),LN(#REF!),"")</f>
        <v/>
      </c>
    </row>
    <row r="44" spans="1:49" x14ac:dyDescent="0.2">
      <c r="A44" s="16" t="s">
        <v>3540</v>
      </c>
      <c r="B44" s="17" t="s">
        <v>3541</v>
      </c>
      <c r="C44" s="17"/>
      <c r="D44" s="17"/>
      <c r="E44" s="20" t="s">
        <v>56</v>
      </c>
      <c r="F44" s="38">
        <v>8</v>
      </c>
      <c r="G44" s="19">
        <v>23</v>
      </c>
      <c r="H44" s="19">
        <v>58</v>
      </c>
      <c r="I44" s="19">
        <v>25</v>
      </c>
      <c r="J44" s="19">
        <v>56</v>
      </c>
      <c r="K44" s="19">
        <v>45</v>
      </c>
      <c r="L44" s="19">
        <v>38</v>
      </c>
      <c r="M44" s="19">
        <v>37</v>
      </c>
      <c r="N44" s="19">
        <v>63</v>
      </c>
      <c r="O44" s="19">
        <v>68</v>
      </c>
      <c r="P44" s="32">
        <v>150</v>
      </c>
      <c r="Q44" s="19">
        <v>17</v>
      </c>
      <c r="R44" s="19">
        <v>45</v>
      </c>
      <c r="S44" s="19">
        <v>86</v>
      </c>
      <c r="T44" s="19">
        <v>71</v>
      </c>
      <c r="U44" s="19">
        <v>93</v>
      </c>
      <c r="V44" s="19">
        <v>106</v>
      </c>
      <c r="W44" s="19">
        <v>84</v>
      </c>
      <c r="X44" s="19">
        <v>76</v>
      </c>
      <c r="Y44" s="19">
        <v>101</v>
      </c>
      <c r="Z44" s="19">
        <v>104</v>
      </c>
      <c r="AA44" s="32">
        <v>226</v>
      </c>
      <c r="AB44" s="35">
        <f t="shared" si="3"/>
        <v>0.47058823529411764</v>
      </c>
      <c r="AC44" s="35">
        <f t="shared" si="3"/>
        <v>0.51111111111111107</v>
      </c>
      <c r="AD44" s="35">
        <f t="shared" si="3"/>
        <v>0.67441860465116277</v>
      </c>
      <c r="AE44" s="35">
        <f t="shared" si="3"/>
        <v>0.352112676056338</v>
      </c>
      <c r="AF44" s="35">
        <f t="shared" si="3"/>
        <v>0.60215053763440862</v>
      </c>
      <c r="AG44" s="35">
        <f t="shared" si="3"/>
        <v>0.42452830188679247</v>
      </c>
      <c r="AH44" s="35">
        <f t="shared" si="3"/>
        <v>0.45238095238095238</v>
      </c>
      <c r="AI44" s="35">
        <f t="shared" si="3"/>
        <v>0.48684210526315791</v>
      </c>
      <c r="AJ44" s="35">
        <f t="shared" si="3"/>
        <v>0.62376237623762376</v>
      </c>
      <c r="AK44" s="35">
        <f t="shared" si="3"/>
        <v>0.65384615384615385</v>
      </c>
      <c r="AL44" s="139">
        <f t="shared" si="3"/>
        <v>0.66371681415929207</v>
      </c>
      <c r="AM44" s="19" t="str">
        <f>IF(ISNUMBER(#REF!),LN(#REF!),"")</f>
        <v/>
      </c>
      <c r="AN44" s="19" t="str">
        <f>IF(ISNUMBER(#REF!),LN(#REF!),"")</f>
        <v/>
      </c>
      <c r="AO44" s="19" t="str">
        <f>IF(ISNUMBER(#REF!),LN(#REF!),"")</f>
        <v/>
      </c>
      <c r="AP44" s="19" t="str">
        <f>IF(ISNUMBER(#REF!),LN(#REF!),"")</f>
        <v/>
      </c>
      <c r="AQ44" s="19" t="str">
        <f>IF(ISNUMBER(#REF!),LN(#REF!),"")</f>
        <v/>
      </c>
      <c r="AR44" s="19" t="str">
        <f>IF(ISNUMBER(#REF!),LN(#REF!),"")</f>
        <v/>
      </c>
      <c r="AS44" s="19" t="str">
        <f>IF(ISNUMBER(#REF!),LN(#REF!),"")</f>
        <v/>
      </c>
      <c r="AT44" s="19" t="str">
        <f>IF(ISNUMBER(#REF!),LN(#REF!),"")</f>
        <v/>
      </c>
      <c r="AU44" s="19" t="str">
        <f>IF(ISNUMBER(#REF!),LN(#REF!),"")</f>
        <v/>
      </c>
      <c r="AV44" s="19" t="str">
        <f>IF(ISNUMBER(#REF!),LN(#REF!),"")</f>
        <v/>
      </c>
      <c r="AW44" s="19" t="str">
        <f>IF(ISNUMBER(#REF!),LN(#REF!),"")</f>
        <v/>
      </c>
    </row>
    <row r="45" spans="1:49" x14ac:dyDescent="0.2">
      <c r="A45" s="21" t="s">
        <v>1073</v>
      </c>
      <c r="B45" s="22" t="s">
        <v>1074</v>
      </c>
      <c r="C45" s="22"/>
      <c r="D45" s="22"/>
      <c r="E45" s="20" t="s">
        <v>56</v>
      </c>
      <c r="F45" s="38">
        <v>10</v>
      </c>
      <c r="G45" s="19">
        <v>10</v>
      </c>
      <c r="H45" s="19">
        <v>23</v>
      </c>
      <c r="I45" s="19">
        <v>37</v>
      </c>
      <c r="J45" s="19">
        <v>37</v>
      </c>
      <c r="K45" s="19">
        <v>16</v>
      </c>
      <c r="L45" s="19">
        <v>22</v>
      </c>
      <c r="M45" s="19">
        <v>40</v>
      </c>
      <c r="N45" s="19">
        <v>34</v>
      </c>
      <c r="O45" s="19">
        <v>30</v>
      </c>
      <c r="P45" s="32">
        <v>23</v>
      </c>
      <c r="Q45" s="19">
        <v>126</v>
      </c>
      <c r="R45" s="19">
        <v>179</v>
      </c>
      <c r="S45" s="19">
        <v>151</v>
      </c>
      <c r="T45" s="19">
        <v>395</v>
      </c>
      <c r="U45" s="19">
        <v>236</v>
      </c>
      <c r="V45" s="19">
        <v>169</v>
      </c>
      <c r="W45" s="19">
        <v>228</v>
      </c>
      <c r="X45" s="19">
        <v>235</v>
      </c>
      <c r="Y45" s="19">
        <v>226</v>
      </c>
      <c r="Z45" s="19">
        <v>224</v>
      </c>
      <c r="AA45" s="32">
        <v>215</v>
      </c>
      <c r="AB45" s="35">
        <f t="shared" si="3"/>
        <v>7.9365079365079361E-2</v>
      </c>
      <c r="AC45" s="35">
        <f t="shared" si="3"/>
        <v>5.5865921787709494E-2</v>
      </c>
      <c r="AD45" s="35">
        <f t="shared" si="3"/>
        <v>0.15231788079470199</v>
      </c>
      <c r="AE45" s="35">
        <f t="shared" si="3"/>
        <v>9.3670886075949367E-2</v>
      </c>
      <c r="AF45" s="35">
        <f t="shared" si="3"/>
        <v>0.15677966101694915</v>
      </c>
      <c r="AG45" s="35">
        <f t="shared" si="3"/>
        <v>9.4674556213017749E-2</v>
      </c>
      <c r="AH45" s="35">
        <f t="shared" si="3"/>
        <v>9.6491228070175433E-2</v>
      </c>
      <c r="AI45" s="35">
        <f t="shared" si="3"/>
        <v>0.1702127659574468</v>
      </c>
      <c r="AJ45" s="35">
        <f t="shared" si="3"/>
        <v>0.15044247787610621</v>
      </c>
      <c r="AK45" s="35">
        <f t="shared" si="3"/>
        <v>0.13392857142857142</v>
      </c>
      <c r="AL45" s="139">
        <f t="shared" si="3"/>
        <v>0.10697674418604651</v>
      </c>
      <c r="AM45" s="19" t="str">
        <f>IF(ISNUMBER(#REF!),LN(#REF!),"")</f>
        <v/>
      </c>
      <c r="AN45" s="19" t="str">
        <f>IF(ISNUMBER(#REF!),LN(#REF!),"")</f>
        <v/>
      </c>
      <c r="AO45" s="19" t="str">
        <f>IF(ISNUMBER(#REF!),LN(#REF!),"")</f>
        <v/>
      </c>
      <c r="AP45" s="19" t="str">
        <f>IF(ISNUMBER(#REF!),LN(#REF!),"")</f>
        <v/>
      </c>
      <c r="AQ45" s="19" t="str">
        <f>IF(ISNUMBER(#REF!),LN(#REF!),"")</f>
        <v/>
      </c>
      <c r="AR45" s="19" t="str">
        <f>IF(ISNUMBER(#REF!),LN(#REF!),"")</f>
        <v/>
      </c>
      <c r="AS45" s="19" t="str">
        <f>IF(ISNUMBER(#REF!),LN(#REF!),"")</f>
        <v/>
      </c>
      <c r="AT45" s="19" t="str">
        <f>IF(ISNUMBER(#REF!),LN(#REF!),"")</f>
        <v/>
      </c>
      <c r="AU45" s="19" t="str">
        <f>IF(ISNUMBER(#REF!),LN(#REF!),"")</f>
        <v/>
      </c>
      <c r="AV45" s="19" t="str">
        <f>IF(ISNUMBER(#REF!),LN(#REF!),"")</f>
        <v/>
      </c>
      <c r="AW45" s="19" t="str">
        <f>IF(ISNUMBER(#REF!),LN(#REF!),"")</f>
        <v/>
      </c>
    </row>
    <row r="46" spans="1:49" x14ac:dyDescent="0.2">
      <c r="A46" s="16" t="s">
        <v>3544</v>
      </c>
      <c r="B46" s="17" t="s">
        <v>3545</v>
      </c>
      <c r="C46" s="17"/>
      <c r="D46" s="17"/>
      <c r="E46" s="20" t="s">
        <v>56</v>
      </c>
      <c r="F46" s="38">
        <v>12</v>
      </c>
      <c r="G46" s="19">
        <v>19</v>
      </c>
      <c r="H46" s="19">
        <v>32</v>
      </c>
      <c r="I46" s="19">
        <v>54</v>
      </c>
      <c r="J46" s="19">
        <v>40</v>
      </c>
      <c r="K46" s="19">
        <v>51</v>
      </c>
      <c r="L46" s="19">
        <v>35</v>
      </c>
      <c r="M46" s="19">
        <v>43</v>
      </c>
      <c r="N46" s="19">
        <v>45</v>
      </c>
      <c r="O46" s="19">
        <v>52</v>
      </c>
      <c r="P46" s="32">
        <v>72</v>
      </c>
      <c r="Q46" s="19">
        <v>94</v>
      </c>
      <c r="R46" s="19">
        <v>283</v>
      </c>
      <c r="S46" s="19">
        <v>320</v>
      </c>
      <c r="T46" s="19">
        <v>392</v>
      </c>
      <c r="U46" s="19">
        <v>297</v>
      </c>
      <c r="V46" s="19">
        <v>320</v>
      </c>
      <c r="W46" s="19">
        <v>239</v>
      </c>
      <c r="X46" s="19">
        <v>292</v>
      </c>
      <c r="Y46" s="19">
        <v>211</v>
      </c>
      <c r="Z46" s="19">
        <v>216</v>
      </c>
      <c r="AA46" s="32">
        <v>252</v>
      </c>
      <c r="AB46" s="35">
        <f t="shared" si="3"/>
        <v>0.1276595744680851</v>
      </c>
      <c r="AC46" s="35">
        <f t="shared" si="3"/>
        <v>6.7137809187279157E-2</v>
      </c>
      <c r="AD46" s="35">
        <f t="shared" si="3"/>
        <v>0.1</v>
      </c>
      <c r="AE46" s="35">
        <f t="shared" si="3"/>
        <v>0.13775510204081631</v>
      </c>
      <c r="AF46" s="35">
        <f t="shared" si="3"/>
        <v>0.13468013468013468</v>
      </c>
      <c r="AG46" s="35">
        <f t="shared" si="3"/>
        <v>0.15937499999999999</v>
      </c>
      <c r="AH46" s="35">
        <f t="shared" si="3"/>
        <v>0.14644351464435146</v>
      </c>
      <c r="AI46" s="35">
        <f t="shared" si="3"/>
        <v>0.14726027397260275</v>
      </c>
      <c r="AJ46" s="35">
        <f t="shared" si="3"/>
        <v>0.2132701421800948</v>
      </c>
      <c r="AK46" s="35">
        <f t="shared" si="3"/>
        <v>0.24074074074074073</v>
      </c>
      <c r="AL46" s="139">
        <f t="shared" si="3"/>
        <v>0.2857142857142857</v>
      </c>
      <c r="AM46" s="19" t="str">
        <f>IF(ISNUMBER(#REF!),LN(#REF!),"")</f>
        <v/>
      </c>
      <c r="AN46" s="19" t="str">
        <f>IF(ISNUMBER(#REF!),LN(#REF!),"")</f>
        <v/>
      </c>
      <c r="AO46" s="19" t="str">
        <f>IF(ISNUMBER(#REF!),LN(#REF!),"")</f>
        <v/>
      </c>
      <c r="AP46" s="19" t="str">
        <f>IF(ISNUMBER(#REF!),LN(#REF!),"")</f>
        <v/>
      </c>
      <c r="AQ46" s="19" t="str">
        <f>IF(ISNUMBER(#REF!),LN(#REF!),"")</f>
        <v/>
      </c>
      <c r="AR46" s="19" t="str">
        <f>IF(ISNUMBER(#REF!),LN(#REF!),"")</f>
        <v/>
      </c>
      <c r="AS46" s="19" t="str">
        <f>IF(ISNUMBER(#REF!),LN(#REF!),"")</f>
        <v/>
      </c>
      <c r="AT46" s="19" t="str">
        <f>IF(ISNUMBER(#REF!),LN(#REF!),"")</f>
        <v/>
      </c>
      <c r="AU46" s="19" t="str">
        <f>IF(ISNUMBER(#REF!),LN(#REF!),"")</f>
        <v/>
      </c>
      <c r="AV46" s="19" t="str">
        <f>IF(ISNUMBER(#REF!),LN(#REF!),"")</f>
        <v/>
      </c>
      <c r="AW46" s="19" t="str">
        <f>IF(ISNUMBER(#REF!),LN(#REF!),"")</f>
        <v/>
      </c>
    </row>
    <row r="47" spans="1:49" x14ac:dyDescent="0.2">
      <c r="A47" s="16" t="s">
        <v>3550</v>
      </c>
      <c r="B47" s="17" t="s">
        <v>3551</v>
      </c>
      <c r="C47" s="17"/>
      <c r="D47" s="17"/>
      <c r="E47" s="20" t="s">
        <v>56</v>
      </c>
      <c r="F47" s="38">
        <v>10</v>
      </c>
      <c r="G47" s="19">
        <v>6</v>
      </c>
      <c r="H47" s="19">
        <v>3</v>
      </c>
      <c r="I47" s="19">
        <v>12</v>
      </c>
      <c r="J47" s="19">
        <v>30</v>
      </c>
      <c r="K47" s="19">
        <v>69</v>
      </c>
      <c r="L47" s="19">
        <v>115</v>
      </c>
      <c r="M47" s="19">
        <v>72</v>
      </c>
      <c r="N47" s="19">
        <v>40</v>
      </c>
      <c r="O47" s="19">
        <v>39</v>
      </c>
      <c r="P47" s="32">
        <v>41</v>
      </c>
      <c r="Q47" s="19">
        <v>92</v>
      </c>
      <c r="R47" s="19">
        <v>152</v>
      </c>
      <c r="S47" s="19">
        <v>115</v>
      </c>
      <c r="T47" s="19">
        <v>127</v>
      </c>
      <c r="U47" s="19">
        <v>298</v>
      </c>
      <c r="V47" s="19">
        <v>877</v>
      </c>
      <c r="W47" s="19">
        <v>845</v>
      </c>
      <c r="X47" s="19">
        <v>675</v>
      </c>
      <c r="Y47" s="19">
        <v>634</v>
      </c>
      <c r="Z47" s="19">
        <v>524</v>
      </c>
      <c r="AA47" s="32">
        <v>448</v>
      </c>
      <c r="AB47" s="35">
        <f t="shared" si="3"/>
        <v>0.10869565217391304</v>
      </c>
      <c r="AC47" s="35">
        <f t="shared" si="3"/>
        <v>3.9473684210526314E-2</v>
      </c>
      <c r="AD47" s="35">
        <f t="shared" si="3"/>
        <v>2.6086956521739129E-2</v>
      </c>
      <c r="AE47" s="35">
        <f t="shared" si="3"/>
        <v>9.4488188976377951E-2</v>
      </c>
      <c r="AF47" s="35">
        <f t="shared" si="3"/>
        <v>0.10067114093959731</v>
      </c>
      <c r="AG47" s="35">
        <f t="shared" si="3"/>
        <v>7.8677309007981755E-2</v>
      </c>
      <c r="AH47" s="35">
        <f t="shared" si="3"/>
        <v>0.13609467455621302</v>
      </c>
      <c r="AI47" s="35">
        <f t="shared" si="3"/>
        <v>0.10666666666666667</v>
      </c>
      <c r="AJ47" s="35">
        <f t="shared" si="3"/>
        <v>6.3091482649842268E-2</v>
      </c>
      <c r="AK47" s="35">
        <f t="shared" si="3"/>
        <v>7.4427480916030533E-2</v>
      </c>
      <c r="AL47" s="139">
        <f t="shared" si="3"/>
        <v>9.1517857142857137E-2</v>
      </c>
      <c r="AM47" s="19" t="str">
        <f>IF(ISNUMBER(#REF!),LN(#REF!),"")</f>
        <v/>
      </c>
      <c r="AN47" s="19" t="str">
        <f>IF(ISNUMBER(#REF!),LN(#REF!),"")</f>
        <v/>
      </c>
      <c r="AO47" s="19" t="str">
        <f>IF(ISNUMBER(#REF!),LN(#REF!),"")</f>
        <v/>
      </c>
      <c r="AP47" s="19" t="str">
        <f>IF(ISNUMBER(#REF!),LN(#REF!),"")</f>
        <v/>
      </c>
      <c r="AQ47" s="19" t="str">
        <f>IF(ISNUMBER(#REF!),LN(#REF!),"")</f>
        <v/>
      </c>
      <c r="AR47" s="19" t="str">
        <f>IF(ISNUMBER(#REF!),LN(#REF!),"")</f>
        <v/>
      </c>
      <c r="AS47" s="19" t="str">
        <f>IF(ISNUMBER(#REF!),LN(#REF!),"")</f>
        <v/>
      </c>
      <c r="AT47" s="19" t="str">
        <f>IF(ISNUMBER(#REF!),LN(#REF!),"")</f>
        <v/>
      </c>
      <c r="AU47" s="19" t="str">
        <f>IF(ISNUMBER(#REF!),LN(#REF!),"")</f>
        <v/>
      </c>
      <c r="AV47" s="19" t="str">
        <f>IF(ISNUMBER(#REF!),LN(#REF!),"")</f>
        <v/>
      </c>
      <c r="AW47" s="19" t="str">
        <f>IF(ISNUMBER(#REF!),LN(#REF!),"")</f>
        <v/>
      </c>
    </row>
    <row r="48" spans="1:49" x14ac:dyDescent="0.2">
      <c r="A48" s="16" t="s">
        <v>3552</v>
      </c>
      <c r="B48" s="17" t="s">
        <v>3553</v>
      </c>
      <c r="C48" s="17"/>
      <c r="D48" s="17"/>
      <c r="E48" s="20" t="s">
        <v>56</v>
      </c>
      <c r="F48" s="38">
        <v>1</v>
      </c>
      <c r="G48" s="19">
        <v>2</v>
      </c>
      <c r="H48" s="19">
        <v>12</v>
      </c>
      <c r="I48" s="19">
        <v>16</v>
      </c>
      <c r="J48" s="19">
        <v>13</v>
      </c>
      <c r="K48" s="19">
        <v>17</v>
      </c>
      <c r="L48" s="19">
        <v>2</v>
      </c>
      <c r="M48" s="19">
        <v>1</v>
      </c>
      <c r="N48" s="19">
        <v>9</v>
      </c>
      <c r="O48" s="19">
        <v>5</v>
      </c>
      <c r="P48" s="32">
        <v>16</v>
      </c>
      <c r="Q48" s="19">
        <v>66</v>
      </c>
      <c r="R48" s="19">
        <v>64</v>
      </c>
      <c r="S48" s="19">
        <v>102</v>
      </c>
      <c r="T48" s="19">
        <v>115</v>
      </c>
      <c r="U48" s="19">
        <v>74</v>
      </c>
      <c r="V48" s="19">
        <v>74</v>
      </c>
      <c r="W48" s="19">
        <v>50</v>
      </c>
      <c r="X48" s="19">
        <v>48</v>
      </c>
      <c r="Y48" s="19">
        <v>50</v>
      </c>
      <c r="Z48" s="19">
        <v>51</v>
      </c>
      <c r="AA48" s="32">
        <v>51</v>
      </c>
      <c r="AB48" s="35">
        <f t="shared" si="3"/>
        <v>1.5151515151515152E-2</v>
      </c>
      <c r="AC48" s="35">
        <f t="shared" si="3"/>
        <v>3.125E-2</v>
      </c>
      <c r="AD48" s="35">
        <f t="shared" si="3"/>
        <v>0.11764705882352941</v>
      </c>
      <c r="AE48" s="35">
        <f t="shared" si="3"/>
        <v>0.1391304347826087</v>
      </c>
      <c r="AF48" s="35">
        <f t="shared" si="3"/>
        <v>0.17567567567567569</v>
      </c>
      <c r="AG48" s="35">
        <f t="shared" si="3"/>
        <v>0.22972972972972974</v>
      </c>
      <c r="AH48" s="35">
        <f t="shared" si="3"/>
        <v>0.04</v>
      </c>
      <c r="AI48" s="35">
        <f t="shared" si="3"/>
        <v>2.0833333333333332E-2</v>
      </c>
      <c r="AJ48" s="35">
        <f t="shared" si="3"/>
        <v>0.18</v>
      </c>
      <c r="AK48" s="35">
        <f t="shared" si="3"/>
        <v>9.8039215686274508E-2</v>
      </c>
      <c r="AL48" s="139">
        <f t="shared" si="3"/>
        <v>0.31372549019607843</v>
      </c>
      <c r="AM48" s="19" t="str">
        <f>IF(ISNUMBER(#REF!),LN(#REF!),"")</f>
        <v/>
      </c>
      <c r="AN48" s="19" t="str">
        <f>IF(ISNUMBER(#REF!),LN(#REF!),"")</f>
        <v/>
      </c>
      <c r="AO48" s="19" t="str">
        <f>IF(ISNUMBER(#REF!),LN(#REF!),"")</f>
        <v/>
      </c>
      <c r="AP48" s="19" t="str">
        <f>IF(ISNUMBER(#REF!),LN(#REF!),"")</f>
        <v/>
      </c>
      <c r="AQ48" s="19" t="str">
        <f>IF(ISNUMBER(#REF!),LN(#REF!),"")</f>
        <v/>
      </c>
      <c r="AR48" s="19" t="str">
        <f>IF(ISNUMBER(#REF!),LN(#REF!),"")</f>
        <v/>
      </c>
      <c r="AS48" s="19" t="str">
        <f>IF(ISNUMBER(#REF!),LN(#REF!),"")</f>
        <v/>
      </c>
      <c r="AT48" s="19" t="str">
        <f>IF(ISNUMBER(#REF!),LN(#REF!),"")</f>
        <v/>
      </c>
      <c r="AU48" s="19" t="str">
        <f>IF(ISNUMBER(#REF!),LN(#REF!),"")</f>
        <v/>
      </c>
      <c r="AV48" s="19" t="str">
        <f>IF(ISNUMBER(#REF!),LN(#REF!),"")</f>
        <v/>
      </c>
      <c r="AW48" s="19" t="str">
        <f>IF(ISNUMBER(#REF!),LN(#REF!),"")</f>
        <v/>
      </c>
    </row>
    <row r="49" spans="1:49" x14ac:dyDescent="0.2">
      <c r="A49" s="21" t="s">
        <v>1051</v>
      </c>
      <c r="B49" s="22" t="s">
        <v>1052</v>
      </c>
      <c r="C49" s="22"/>
      <c r="D49" s="22"/>
      <c r="E49" s="20" t="s">
        <v>56</v>
      </c>
      <c r="F49" s="38">
        <v>356</v>
      </c>
      <c r="G49" s="19">
        <v>273</v>
      </c>
      <c r="H49" s="19">
        <v>296</v>
      </c>
      <c r="I49" s="19">
        <v>215</v>
      </c>
      <c r="J49" s="19">
        <v>98</v>
      </c>
      <c r="K49" s="19">
        <v>147</v>
      </c>
      <c r="L49" s="19">
        <v>133</v>
      </c>
      <c r="M49" s="19">
        <v>103</v>
      </c>
      <c r="N49" s="19">
        <v>91</v>
      </c>
      <c r="O49" s="19">
        <v>85</v>
      </c>
      <c r="P49" s="32">
        <v>235</v>
      </c>
      <c r="Q49" s="19">
        <v>772</v>
      </c>
      <c r="R49" s="19">
        <v>1185</v>
      </c>
      <c r="S49" s="19">
        <v>1184</v>
      </c>
      <c r="T49" s="19">
        <v>832</v>
      </c>
      <c r="U49" s="19">
        <v>566</v>
      </c>
      <c r="V49" s="19">
        <v>593</v>
      </c>
      <c r="W49" s="19">
        <v>693</v>
      </c>
      <c r="X49" s="19">
        <v>620</v>
      </c>
      <c r="Y49" s="19">
        <v>666</v>
      </c>
      <c r="Z49" s="19">
        <v>568</v>
      </c>
      <c r="AA49" s="32">
        <v>705</v>
      </c>
      <c r="AB49" s="35">
        <f t="shared" si="3"/>
        <v>0.46113989637305697</v>
      </c>
      <c r="AC49" s="35">
        <f t="shared" si="3"/>
        <v>0.23037974683544304</v>
      </c>
      <c r="AD49" s="35">
        <f t="shared" si="3"/>
        <v>0.25</v>
      </c>
      <c r="AE49" s="35">
        <f t="shared" si="3"/>
        <v>0.25841346153846156</v>
      </c>
      <c r="AF49" s="35">
        <f t="shared" si="3"/>
        <v>0.17314487632508835</v>
      </c>
      <c r="AG49" s="35">
        <f t="shared" si="3"/>
        <v>0.2478920741989882</v>
      </c>
      <c r="AH49" s="35">
        <f t="shared" si="3"/>
        <v>0.19191919191919191</v>
      </c>
      <c r="AI49" s="35">
        <f t="shared" si="3"/>
        <v>0.16612903225806452</v>
      </c>
      <c r="AJ49" s="35">
        <f t="shared" si="3"/>
        <v>0.13663663663663664</v>
      </c>
      <c r="AK49" s="35">
        <f t="shared" si="3"/>
        <v>0.14964788732394366</v>
      </c>
      <c r="AL49" s="139">
        <f t="shared" si="3"/>
        <v>0.33333333333333331</v>
      </c>
      <c r="AM49" s="19" t="str">
        <f>IF(ISNUMBER(#REF!),LN(#REF!),"")</f>
        <v/>
      </c>
      <c r="AN49" s="19" t="str">
        <f>IF(ISNUMBER(#REF!),LN(#REF!),"")</f>
        <v/>
      </c>
      <c r="AO49" s="19" t="str">
        <f>IF(ISNUMBER(#REF!),LN(#REF!),"")</f>
        <v/>
      </c>
      <c r="AP49" s="19" t="str">
        <f>IF(ISNUMBER(#REF!),LN(#REF!),"")</f>
        <v/>
      </c>
      <c r="AQ49" s="19" t="str">
        <f>IF(ISNUMBER(#REF!),LN(#REF!),"")</f>
        <v/>
      </c>
      <c r="AR49" s="19" t="str">
        <f>IF(ISNUMBER(#REF!),LN(#REF!),"")</f>
        <v/>
      </c>
      <c r="AS49" s="19" t="str">
        <f>IF(ISNUMBER(#REF!),LN(#REF!),"")</f>
        <v/>
      </c>
      <c r="AT49" s="19" t="str">
        <f>IF(ISNUMBER(#REF!),LN(#REF!),"")</f>
        <v/>
      </c>
      <c r="AU49" s="19" t="str">
        <f>IF(ISNUMBER(#REF!),LN(#REF!),"")</f>
        <v/>
      </c>
      <c r="AV49" s="19" t="str">
        <f>IF(ISNUMBER(#REF!),LN(#REF!),"")</f>
        <v/>
      </c>
      <c r="AW49" s="19" t="str">
        <f>IF(ISNUMBER(#REF!),LN(#REF!),"")</f>
        <v/>
      </c>
    </row>
    <row r="50" spans="1:49" x14ac:dyDescent="0.2">
      <c r="A50" s="16" t="s">
        <v>3555</v>
      </c>
      <c r="B50" s="17" t="s">
        <v>3556</v>
      </c>
      <c r="C50" s="17"/>
      <c r="D50" s="17"/>
      <c r="E50" s="20" t="s">
        <v>56</v>
      </c>
      <c r="F50" s="38">
        <v>44</v>
      </c>
      <c r="G50" s="19">
        <v>35</v>
      </c>
      <c r="H50" s="19">
        <v>30</v>
      </c>
      <c r="I50" s="19">
        <v>46</v>
      </c>
      <c r="J50" s="19">
        <v>74</v>
      </c>
      <c r="K50" s="19">
        <v>82</v>
      </c>
      <c r="L50" s="19">
        <v>140</v>
      </c>
      <c r="M50" s="19">
        <v>86</v>
      </c>
      <c r="N50" s="19">
        <v>161</v>
      </c>
      <c r="O50" s="19">
        <v>112</v>
      </c>
      <c r="P50" s="32">
        <v>57</v>
      </c>
      <c r="Q50" s="19">
        <v>77</v>
      </c>
      <c r="R50" s="19">
        <v>116</v>
      </c>
      <c r="S50" s="19">
        <v>58</v>
      </c>
      <c r="T50" s="19">
        <v>79</v>
      </c>
      <c r="U50" s="19">
        <v>128</v>
      </c>
      <c r="V50" s="19">
        <v>185</v>
      </c>
      <c r="W50" s="19">
        <v>225</v>
      </c>
      <c r="X50" s="19">
        <v>141</v>
      </c>
      <c r="Y50" s="19">
        <v>241</v>
      </c>
      <c r="Z50" s="19">
        <v>178</v>
      </c>
      <c r="AA50" s="32">
        <v>100</v>
      </c>
      <c r="AB50" s="35">
        <f t="shared" ref="AB50:AL50" si="4">IF(Q50,F50/Q50,0)</f>
        <v>0.5714285714285714</v>
      </c>
      <c r="AC50" s="35">
        <f t="shared" si="4"/>
        <v>0.30172413793103448</v>
      </c>
      <c r="AD50" s="35">
        <f t="shared" si="4"/>
        <v>0.51724137931034486</v>
      </c>
      <c r="AE50" s="35">
        <f t="shared" si="4"/>
        <v>0.58227848101265822</v>
      </c>
      <c r="AF50" s="35">
        <f t="shared" si="4"/>
        <v>0.578125</v>
      </c>
      <c r="AG50" s="35">
        <f t="shared" si="4"/>
        <v>0.44324324324324327</v>
      </c>
      <c r="AH50" s="35">
        <f t="shared" si="4"/>
        <v>0.62222222222222223</v>
      </c>
      <c r="AI50" s="35">
        <f t="shared" si="4"/>
        <v>0.60992907801418439</v>
      </c>
      <c r="AJ50" s="35">
        <f t="shared" si="4"/>
        <v>0.66804979253112029</v>
      </c>
      <c r="AK50" s="35">
        <f t="shared" si="4"/>
        <v>0.6292134831460674</v>
      </c>
      <c r="AL50" s="139">
        <f t="shared" si="4"/>
        <v>0.56999999999999995</v>
      </c>
      <c r="AM50" s="19" t="str">
        <f>IF(ISNUMBER(#REF!),LN(#REF!),"")</f>
        <v/>
      </c>
      <c r="AN50" s="19" t="str">
        <f>IF(ISNUMBER(#REF!),LN(#REF!),"")</f>
        <v/>
      </c>
      <c r="AO50" s="19" t="str">
        <f>IF(ISNUMBER(#REF!),LN(#REF!),"")</f>
        <v/>
      </c>
      <c r="AP50" s="19" t="str">
        <f>IF(ISNUMBER(#REF!),LN(#REF!),"")</f>
        <v/>
      </c>
      <c r="AQ50" s="19" t="str">
        <f>IF(ISNUMBER(#REF!),LN(#REF!),"")</f>
        <v/>
      </c>
      <c r="AR50" s="19" t="str">
        <f>IF(ISNUMBER(#REF!),LN(#REF!),"")</f>
        <v/>
      </c>
      <c r="AS50" s="19" t="str">
        <f>IF(ISNUMBER(#REF!),LN(#REF!),"")</f>
        <v/>
      </c>
      <c r="AT50" s="19" t="str">
        <f>IF(ISNUMBER(#REF!),LN(#REF!),"")</f>
        <v/>
      </c>
      <c r="AU50" s="19" t="str">
        <f>IF(ISNUMBER(#REF!),LN(#REF!),"")</f>
        <v/>
      </c>
      <c r="AV50" s="19" t="str">
        <f>IF(ISNUMBER(#REF!),LN(#REF!),"")</f>
        <v/>
      </c>
      <c r="AW50" s="19" t="str">
        <f>IF(ISNUMBER(#REF!),LN(#REF!),"")</f>
        <v/>
      </c>
    </row>
    <row r="51" spans="1:49" x14ac:dyDescent="0.2">
      <c r="A51" s="16" t="s">
        <v>3901</v>
      </c>
      <c r="B51" s="17" t="s">
        <v>3902</v>
      </c>
      <c r="C51" s="17"/>
      <c r="D51" s="17"/>
      <c r="E51" s="20" t="s">
        <v>56</v>
      </c>
      <c r="F51" s="38">
        <v>7</v>
      </c>
      <c r="G51" s="19">
        <v>13</v>
      </c>
      <c r="H51" s="19">
        <v>9</v>
      </c>
      <c r="I51" s="19">
        <v>4</v>
      </c>
      <c r="J51" s="19">
        <v>9</v>
      </c>
      <c r="K51" s="19">
        <v>9</v>
      </c>
      <c r="L51" s="19">
        <v>6</v>
      </c>
      <c r="M51" s="19">
        <v>10</v>
      </c>
      <c r="N51" s="19">
        <v>8</v>
      </c>
      <c r="O51" s="19">
        <v>9</v>
      </c>
      <c r="P51" s="32">
        <v>21</v>
      </c>
      <c r="Q51" s="19">
        <v>181</v>
      </c>
      <c r="R51" s="19">
        <v>171</v>
      </c>
      <c r="S51" s="19">
        <v>124</v>
      </c>
      <c r="T51" s="19">
        <v>66</v>
      </c>
      <c r="U51" s="19">
        <v>165</v>
      </c>
      <c r="V51" s="19">
        <v>142</v>
      </c>
      <c r="W51" s="19">
        <v>101</v>
      </c>
      <c r="X51" s="19">
        <v>166</v>
      </c>
      <c r="Y51" s="19">
        <v>121</v>
      </c>
      <c r="Z51" s="19">
        <v>112</v>
      </c>
      <c r="AA51" s="32">
        <v>139</v>
      </c>
      <c r="AB51" s="35">
        <f t="shared" ref="AB51:AL66" si="5">IF(Q51,F51/Q51,0)</f>
        <v>3.8674033149171269E-2</v>
      </c>
      <c r="AC51" s="35">
        <f t="shared" si="5"/>
        <v>7.6023391812865493E-2</v>
      </c>
      <c r="AD51" s="35">
        <f t="shared" si="5"/>
        <v>7.2580645161290328E-2</v>
      </c>
      <c r="AE51" s="35">
        <f t="shared" si="5"/>
        <v>6.0606060606060608E-2</v>
      </c>
      <c r="AF51" s="35">
        <f t="shared" si="5"/>
        <v>5.4545454545454543E-2</v>
      </c>
      <c r="AG51" s="35">
        <f t="shared" si="5"/>
        <v>6.3380281690140844E-2</v>
      </c>
      <c r="AH51" s="35">
        <f t="shared" si="5"/>
        <v>5.9405940594059403E-2</v>
      </c>
      <c r="AI51" s="35">
        <f t="shared" si="5"/>
        <v>6.0240963855421686E-2</v>
      </c>
      <c r="AJ51" s="35">
        <f t="shared" si="5"/>
        <v>6.6115702479338845E-2</v>
      </c>
      <c r="AK51" s="35">
        <f t="shared" si="5"/>
        <v>8.0357142857142863E-2</v>
      </c>
      <c r="AL51" s="139">
        <f t="shared" si="5"/>
        <v>0.15107913669064749</v>
      </c>
      <c r="AM51" s="19" t="str">
        <f>IF(ISNUMBER(#REF!),LN(#REF!),"")</f>
        <v/>
      </c>
      <c r="AN51" s="19" t="str">
        <f>IF(ISNUMBER(#REF!),LN(#REF!),"")</f>
        <v/>
      </c>
      <c r="AO51" s="19" t="str">
        <f>IF(ISNUMBER(#REF!),LN(#REF!),"")</f>
        <v/>
      </c>
      <c r="AP51" s="19" t="str">
        <f>IF(ISNUMBER(#REF!),LN(#REF!),"")</f>
        <v/>
      </c>
      <c r="AQ51" s="19" t="str">
        <f>IF(ISNUMBER(#REF!),LN(#REF!),"")</f>
        <v/>
      </c>
      <c r="AR51" s="19" t="str">
        <f>IF(ISNUMBER(#REF!),LN(#REF!),"")</f>
        <v/>
      </c>
      <c r="AS51" s="19" t="str">
        <f>IF(ISNUMBER(#REF!),LN(#REF!),"")</f>
        <v/>
      </c>
      <c r="AT51" s="19" t="str">
        <f>IF(ISNUMBER(#REF!),LN(#REF!),"")</f>
        <v/>
      </c>
      <c r="AU51" s="19" t="str">
        <f>IF(ISNUMBER(#REF!),LN(#REF!),"")</f>
        <v/>
      </c>
      <c r="AV51" s="19" t="str">
        <f>IF(ISNUMBER(#REF!),LN(#REF!),"")</f>
        <v/>
      </c>
      <c r="AW51" s="19" t="str">
        <f>IF(ISNUMBER(#REF!),LN(#REF!),"")</f>
        <v/>
      </c>
    </row>
    <row r="52" spans="1:49" x14ac:dyDescent="0.2">
      <c r="A52" s="21" t="s">
        <v>1063</v>
      </c>
      <c r="B52" s="22" t="s">
        <v>1064</v>
      </c>
      <c r="C52" s="22"/>
      <c r="D52" s="22"/>
      <c r="E52" s="20" t="s">
        <v>56</v>
      </c>
      <c r="F52" s="38">
        <v>13</v>
      </c>
      <c r="G52" s="19">
        <v>13</v>
      </c>
      <c r="H52" s="19">
        <v>31</v>
      </c>
      <c r="I52" s="19">
        <v>34</v>
      </c>
      <c r="J52" s="19">
        <v>45</v>
      </c>
      <c r="K52" s="19">
        <v>30</v>
      </c>
      <c r="L52" s="19">
        <v>27</v>
      </c>
      <c r="M52" s="19">
        <v>17</v>
      </c>
      <c r="N52" s="19">
        <v>22</v>
      </c>
      <c r="O52" s="19">
        <v>25</v>
      </c>
      <c r="P52" s="32">
        <v>34</v>
      </c>
      <c r="Q52" s="19">
        <v>121</v>
      </c>
      <c r="R52" s="19">
        <v>324</v>
      </c>
      <c r="S52" s="19">
        <v>258</v>
      </c>
      <c r="T52" s="19">
        <v>144</v>
      </c>
      <c r="U52" s="19">
        <v>278</v>
      </c>
      <c r="V52" s="19">
        <v>202</v>
      </c>
      <c r="W52" s="19">
        <v>188</v>
      </c>
      <c r="X52" s="19">
        <v>153</v>
      </c>
      <c r="Y52" s="19">
        <v>223</v>
      </c>
      <c r="Z52" s="19">
        <v>276</v>
      </c>
      <c r="AA52" s="32">
        <v>107</v>
      </c>
      <c r="AB52" s="35">
        <f t="shared" si="5"/>
        <v>0.10743801652892562</v>
      </c>
      <c r="AC52" s="35">
        <f t="shared" si="5"/>
        <v>4.0123456790123455E-2</v>
      </c>
      <c r="AD52" s="35">
        <f t="shared" si="5"/>
        <v>0.12015503875968993</v>
      </c>
      <c r="AE52" s="35">
        <f t="shared" si="5"/>
        <v>0.2361111111111111</v>
      </c>
      <c r="AF52" s="35">
        <f t="shared" si="5"/>
        <v>0.16187050359712229</v>
      </c>
      <c r="AG52" s="35">
        <f t="shared" si="5"/>
        <v>0.14851485148514851</v>
      </c>
      <c r="AH52" s="35">
        <f t="shared" si="5"/>
        <v>0.14361702127659576</v>
      </c>
      <c r="AI52" s="35">
        <f t="shared" si="5"/>
        <v>0.1111111111111111</v>
      </c>
      <c r="AJ52" s="35">
        <f t="shared" si="5"/>
        <v>9.8654708520179366E-2</v>
      </c>
      <c r="AK52" s="35">
        <f t="shared" si="5"/>
        <v>9.0579710144927536E-2</v>
      </c>
      <c r="AL52" s="139">
        <f t="shared" si="5"/>
        <v>0.31775700934579437</v>
      </c>
      <c r="AM52" s="19" t="str">
        <f>IF(ISNUMBER(#REF!),LN(#REF!),"")</f>
        <v/>
      </c>
      <c r="AN52" s="19" t="str">
        <f>IF(ISNUMBER(#REF!),LN(#REF!),"")</f>
        <v/>
      </c>
      <c r="AO52" s="19" t="str">
        <f>IF(ISNUMBER(#REF!),LN(#REF!),"")</f>
        <v/>
      </c>
      <c r="AP52" s="19" t="str">
        <f>IF(ISNUMBER(#REF!),LN(#REF!),"")</f>
        <v/>
      </c>
      <c r="AQ52" s="19" t="str">
        <f>IF(ISNUMBER(#REF!),LN(#REF!),"")</f>
        <v/>
      </c>
      <c r="AR52" s="19" t="str">
        <f>IF(ISNUMBER(#REF!),LN(#REF!),"")</f>
        <v/>
      </c>
      <c r="AS52" s="19" t="str">
        <f>IF(ISNUMBER(#REF!),LN(#REF!),"")</f>
        <v/>
      </c>
      <c r="AT52" s="19" t="str">
        <f>IF(ISNUMBER(#REF!),LN(#REF!),"")</f>
        <v/>
      </c>
      <c r="AU52" s="19" t="str">
        <f>IF(ISNUMBER(#REF!),LN(#REF!),"")</f>
        <v/>
      </c>
      <c r="AV52" s="19" t="str">
        <f>IF(ISNUMBER(#REF!),LN(#REF!),"")</f>
        <v/>
      </c>
      <c r="AW52" s="19" t="str">
        <f>IF(ISNUMBER(#REF!),LN(#REF!),"")</f>
        <v/>
      </c>
    </row>
    <row r="53" spans="1:49" x14ac:dyDescent="0.2">
      <c r="A53" s="16" t="s">
        <v>3563</v>
      </c>
      <c r="B53" s="17" t="s">
        <v>3564</v>
      </c>
      <c r="C53" s="17"/>
      <c r="D53" s="17"/>
      <c r="E53" s="20" t="s">
        <v>56</v>
      </c>
      <c r="F53" s="38">
        <v>0</v>
      </c>
      <c r="G53" s="19">
        <v>0</v>
      </c>
      <c r="H53" s="19">
        <v>1</v>
      </c>
      <c r="I53" s="19">
        <v>4</v>
      </c>
      <c r="J53" s="19">
        <v>16</v>
      </c>
      <c r="K53" s="19">
        <v>18</v>
      </c>
      <c r="L53" s="19">
        <v>13</v>
      </c>
      <c r="M53" s="19">
        <v>9</v>
      </c>
      <c r="N53" s="19">
        <v>19</v>
      </c>
      <c r="O53" s="19">
        <v>25</v>
      </c>
      <c r="P53" s="32">
        <v>42</v>
      </c>
      <c r="Q53" s="19">
        <v>3</v>
      </c>
      <c r="R53" s="19">
        <v>3</v>
      </c>
      <c r="S53" s="19">
        <v>32</v>
      </c>
      <c r="T53" s="19">
        <v>91</v>
      </c>
      <c r="U53" s="19">
        <v>144</v>
      </c>
      <c r="V53" s="19">
        <v>121</v>
      </c>
      <c r="W53" s="19">
        <v>147</v>
      </c>
      <c r="X53" s="19">
        <v>127</v>
      </c>
      <c r="Y53" s="19">
        <v>198</v>
      </c>
      <c r="Z53" s="19">
        <v>188</v>
      </c>
      <c r="AA53" s="32">
        <v>215</v>
      </c>
      <c r="AB53" s="35">
        <f t="shared" si="5"/>
        <v>0</v>
      </c>
      <c r="AC53" s="35">
        <f t="shared" si="5"/>
        <v>0</v>
      </c>
      <c r="AD53" s="35">
        <f t="shared" si="5"/>
        <v>3.125E-2</v>
      </c>
      <c r="AE53" s="35">
        <f t="shared" si="5"/>
        <v>4.3956043956043959E-2</v>
      </c>
      <c r="AF53" s="35">
        <f t="shared" si="5"/>
        <v>0.1111111111111111</v>
      </c>
      <c r="AG53" s="35">
        <f t="shared" si="5"/>
        <v>0.1487603305785124</v>
      </c>
      <c r="AH53" s="35">
        <f t="shared" si="5"/>
        <v>8.8435374149659865E-2</v>
      </c>
      <c r="AI53" s="35">
        <f t="shared" si="5"/>
        <v>7.0866141732283464E-2</v>
      </c>
      <c r="AJ53" s="35">
        <f t="shared" si="5"/>
        <v>9.5959595959595953E-2</v>
      </c>
      <c r="AK53" s="35">
        <f t="shared" si="5"/>
        <v>0.13297872340425532</v>
      </c>
      <c r="AL53" s="139">
        <f t="shared" si="5"/>
        <v>0.19534883720930232</v>
      </c>
      <c r="AM53" s="19" t="str">
        <f>IF(ISNUMBER(#REF!),LN(#REF!),"")</f>
        <v/>
      </c>
      <c r="AN53" s="19" t="str">
        <f>IF(ISNUMBER(#REF!),LN(#REF!),"")</f>
        <v/>
      </c>
      <c r="AO53" s="19" t="str">
        <f>IF(ISNUMBER(#REF!),LN(#REF!),"")</f>
        <v/>
      </c>
      <c r="AP53" s="19" t="str">
        <f>IF(ISNUMBER(#REF!),LN(#REF!),"")</f>
        <v/>
      </c>
      <c r="AQ53" s="19" t="str">
        <f>IF(ISNUMBER(#REF!),LN(#REF!),"")</f>
        <v/>
      </c>
      <c r="AR53" s="19" t="str">
        <f>IF(ISNUMBER(#REF!),LN(#REF!),"")</f>
        <v/>
      </c>
      <c r="AS53" s="19" t="str">
        <f>IF(ISNUMBER(#REF!),LN(#REF!),"")</f>
        <v/>
      </c>
      <c r="AT53" s="19" t="str">
        <f>IF(ISNUMBER(#REF!),LN(#REF!),"")</f>
        <v/>
      </c>
      <c r="AU53" s="19" t="str">
        <f>IF(ISNUMBER(#REF!),LN(#REF!),"")</f>
        <v/>
      </c>
      <c r="AV53" s="19" t="str">
        <f>IF(ISNUMBER(#REF!),LN(#REF!),"")</f>
        <v/>
      </c>
      <c r="AW53" s="19" t="str">
        <f>IF(ISNUMBER(#REF!),LN(#REF!),"")</f>
        <v/>
      </c>
    </row>
    <row r="54" spans="1:49" x14ac:dyDescent="0.2">
      <c r="A54" s="16" t="s">
        <v>3567</v>
      </c>
      <c r="B54" s="17" t="s">
        <v>3568</v>
      </c>
      <c r="C54" s="17"/>
      <c r="D54" s="17"/>
      <c r="E54" s="20" t="s">
        <v>56</v>
      </c>
      <c r="F54" s="38">
        <v>51</v>
      </c>
      <c r="G54" s="19">
        <v>19</v>
      </c>
      <c r="H54" s="19">
        <v>10</v>
      </c>
      <c r="I54" s="19">
        <v>29</v>
      </c>
      <c r="J54" s="19">
        <v>43</v>
      </c>
      <c r="K54" s="19">
        <v>40</v>
      </c>
      <c r="L54" s="19">
        <v>42</v>
      </c>
      <c r="M54" s="19">
        <v>17</v>
      </c>
      <c r="N54" s="19">
        <v>60</v>
      </c>
      <c r="O54" s="19">
        <v>9</v>
      </c>
      <c r="P54" s="32">
        <v>0</v>
      </c>
      <c r="Q54" s="19">
        <v>254</v>
      </c>
      <c r="R54" s="19">
        <v>235</v>
      </c>
      <c r="S54" s="19">
        <v>166</v>
      </c>
      <c r="T54" s="19">
        <v>218</v>
      </c>
      <c r="U54" s="19">
        <v>259</v>
      </c>
      <c r="V54" s="19">
        <v>233</v>
      </c>
      <c r="W54" s="19">
        <v>326</v>
      </c>
      <c r="X54" s="19">
        <v>164</v>
      </c>
      <c r="Y54" s="19">
        <v>208</v>
      </c>
      <c r="Z54" s="19">
        <v>54</v>
      </c>
      <c r="AA54" s="32">
        <v>4</v>
      </c>
      <c r="AB54" s="35">
        <f t="shared" si="5"/>
        <v>0.20078740157480315</v>
      </c>
      <c r="AC54" s="35">
        <f t="shared" si="5"/>
        <v>8.085106382978724E-2</v>
      </c>
      <c r="AD54" s="35">
        <f t="shared" si="5"/>
        <v>6.0240963855421686E-2</v>
      </c>
      <c r="AE54" s="35">
        <f t="shared" si="5"/>
        <v>0.13302752293577982</v>
      </c>
      <c r="AF54" s="35">
        <f t="shared" si="5"/>
        <v>0.16602316602316602</v>
      </c>
      <c r="AG54" s="35">
        <f t="shared" si="5"/>
        <v>0.17167381974248927</v>
      </c>
      <c r="AH54" s="35">
        <f t="shared" si="5"/>
        <v>0.12883435582822086</v>
      </c>
      <c r="AI54" s="35">
        <f t="shared" si="5"/>
        <v>0.10365853658536585</v>
      </c>
      <c r="AJ54" s="35">
        <f t="shared" si="5"/>
        <v>0.28846153846153844</v>
      </c>
      <c r="AK54" s="35">
        <f t="shared" si="5"/>
        <v>0.16666666666666666</v>
      </c>
      <c r="AL54" s="139">
        <f t="shared" si="5"/>
        <v>0</v>
      </c>
      <c r="AM54" s="19" t="str">
        <f>IF(ISNUMBER(#REF!),LN(#REF!),"")</f>
        <v/>
      </c>
      <c r="AN54" s="19" t="str">
        <f>IF(ISNUMBER(#REF!),LN(#REF!),"")</f>
        <v/>
      </c>
      <c r="AO54" s="19" t="str">
        <f>IF(ISNUMBER(#REF!),LN(#REF!),"")</f>
        <v/>
      </c>
      <c r="AP54" s="19" t="str">
        <f>IF(ISNUMBER(#REF!),LN(#REF!),"")</f>
        <v/>
      </c>
      <c r="AQ54" s="19" t="str">
        <f>IF(ISNUMBER(#REF!),LN(#REF!),"")</f>
        <v/>
      </c>
      <c r="AR54" s="19" t="str">
        <f>IF(ISNUMBER(#REF!),LN(#REF!),"")</f>
        <v/>
      </c>
      <c r="AS54" s="19" t="str">
        <f>IF(ISNUMBER(#REF!),LN(#REF!),"")</f>
        <v/>
      </c>
      <c r="AT54" s="19" t="str">
        <f>IF(ISNUMBER(#REF!),LN(#REF!),"")</f>
        <v/>
      </c>
      <c r="AU54" s="19" t="str">
        <f>IF(ISNUMBER(#REF!),LN(#REF!),"")</f>
        <v/>
      </c>
      <c r="AV54" s="19" t="str">
        <f>IF(ISNUMBER(#REF!),LN(#REF!),"")</f>
        <v/>
      </c>
      <c r="AW54" s="19" t="str">
        <f>IF(ISNUMBER(#REF!),LN(#REF!),"")</f>
        <v/>
      </c>
    </row>
    <row r="55" spans="1:49" x14ac:dyDescent="0.2">
      <c r="A55" s="16" t="s">
        <v>3569</v>
      </c>
      <c r="B55" s="17" t="s">
        <v>3570</v>
      </c>
      <c r="C55" s="17"/>
      <c r="D55" s="17"/>
      <c r="E55" s="20" t="s">
        <v>56</v>
      </c>
      <c r="F55" s="38">
        <v>3</v>
      </c>
      <c r="G55" s="19">
        <v>5</v>
      </c>
      <c r="H55" s="19">
        <v>1</v>
      </c>
      <c r="I55" s="19">
        <v>7</v>
      </c>
      <c r="J55" s="19">
        <v>14</v>
      </c>
      <c r="K55" s="19">
        <v>5</v>
      </c>
      <c r="L55" s="19">
        <v>12</v>
      </c>
      <c r="M55" s="19">
        <v>14</v>
      </c>
      <c r="N55" s="19">
        <v>26</v>
      </c>
      <c r="O55" s="19">
        <v>7</v>
      </c>
      <c r="P55" s="32">
        <v>14</v>
      </c>
      <c r="Q55" s="19">
        <v>27</v>
      </c>
      <c r="R55" s="19">
        <v>52</v>
      </c>
      <c r="S55" s="19">
        <v>18</v>
      </c>
      <c r="T55" s="19">
        <v>85</v>
      </c>
      <c r="U55" s="19">
        <v>127</v>
      </c>
      <c r="V55" s="19">
        <v>92</v>
      </c>
      <c r="W55" s="19">
        <v>114</v>
      </c>
      <c r="X55" s="19">
        <v>147</v>
      </c>
      <c r="Y55" s="19">
        <v>123</v>
      </c>
      <c r="Z55" s="19">
        <v>80</v>
      </c>
      <c r="AA55" s="32">
        <v>113</v>
      </c>
      <c r="AB55" s="35">
        <f t="shared" si="5"/>
        <v>0.1111111111111111</v>
      </c>
      <c r="AC55" s="35">
        <f t="shared" si="5"/>
        <v>9.6153846153846159E-2</v>
      </c>
      <c r="AD55" s="35">
        <f t="shared" si="5"/>
        <v>5.5555555555555552E-2</v>
      </c>
      <c r="AE55" s="35">
        <f t="shared" si="5"/>
        <v>8.2352941176470587E-2</v>
      </c>
      <c r="AF55" s="35">
        <f t="shared" si="5"/>
        <v>0.11023622047244094</v>
      </c>
      <c r="AG55" s="35">
        <f t="shared" si="5"/>
        <v>5.434782608695652E-2</v>
      </c>
      <c r="AH55" s="35">
        <f t="shared" si="5"/>
        <v>0.10526315789473684</v>
      </c>
      <c r="AI55" s="35">
        <f t="shared" si="5"/>
        <v>9.5238095238095233E-2</v>
      </c>
      <c r="AJ55" s="35">
        <f t="shared" si="5"/>
        <v>0.21138211382113822</v>
      </c>
      <c r="AK55" s="35">
        <f t="shared" si="5"/>
        <v>8.7499999999999994E-2</v>
      </c>
      <c r="AL55" s="139">
        <f t="shared" si="5"/>
        <v>0.12389380530973451</v>
      </c>
      <c r="AM55" s="19" t="str">
        <f>IF(ISNUMBER(#REF!),LN(#REF!),"")</f>
        <v/>
      </c>
      <c r="AN55" s="19" t="str">
        <f>IF(ISNUMBER(#REF!),LN(#REF!),"")</f>
        <v/>
      </c>
      <c r="AO55" s="19" t="str">
        <f>IF(ISNUMBER(#REF!),LN(#REF!),"")</f>
        <v/>
      </c>
      <c r="AP55" s="19" t="str">
        <f>IF(ISNUMBER(#REF!),LN(#REF!),"")</f>
        <v/>
      </c>
      <c r="AQ55" s="19" t="str">
        <f>IF(ISNUMBER(#REF!),LN(#REF!),"")</f>
        <v/>
      </c>
      <c r="AR55" s="19" t="str">
        <f>IF(ISNUMBER(#REF!),LN(#REF!),"")</f>
        <v/>
      </c>
      <c r="AS55" s="19" t="str">
        <f>IF(ISNUMBER(#REF!),LN(#REF!),"")</f>
        <v/>
      </c>
      <c r="AT55" s="19" t="str">
        <f>IF(ISNUMBER(#REF!),LN(#REF!),"")</f>
        <v/>
      </c>
      <c r="AU55" s="19" t="str">
        <f>IF(ISNUMBER(#REF!),LN(#REF!),"")</f>
        <v/>
      </c>
      <c r="AV55" s="19" t="str">
        <f>IF(ISNUMBER(#REF!),LN(#REF!),"")</f>
        <v/>
      </c>
      <c r="AW55" s="19" t="str">
        <f>IF(ISNUMBER(#REF!),LN(#REF!),"")</f>
        <v/>
      </c>
    </row>
    <row r="56" spans="1:49" x14ac:dyDescent="0.2">
      <c r="A56" s="16" t="s">
        <v>3571</v>
      </c>
      <c r="B56" s="17" t="s">
        <v>4050</v>
      </c>
      <c r="C56" s="17"/>
      <c r="D56" s="17"/>
      <c r="E56" s="20" t="s">
        <v>56</v>
      </c>
      <c r="F56" s="38">
        <v>3204</v>
      </c>
      <c r="G56" s="19">
        <v>3985</v>
      </c>
      <c r="H56" s="19">
        <v>2298</v>
      </c>
      <c r="I56" s="19">
        <v>1213</v>
      </c>
      <c r="J56" s="19">
        <v>847</v>
      </c>
      <c r="K56" s="19">
        <v>819</v>
      </c>
      <c r="L56" s="19">
        <v>658</v>
      </c>
      <c r="M56" s="19">
        <v>731</v>
      </c>
      <c r="N56" s="19">
        <v>770</v>
      </c>
      <c r="O56" s="19">
        <v>581</v>
      </c>
      <c r="P56" s="32">
        <v>752</v>
      </c>
      <c r="Q56" s="19">
        <v>11689</v>
      </c>
      <c r="R56" s="19">
        <v>14436</v>
      </c>
      <c r="S56" s="19">
        <v>10637</v>
      </c>
      <c r="T56" s="19">
        <v>6149</v>
      </c>
      <c r="U56" s="19">
        <v>4793</v>
      </c>
      <c r="V56" s="19">
        <v>5015</v>
      </c>
      <c r="W56" s="19">
        <v>3881</v>
      </c>
      <c r="X56" s="19">
        <v>3731</v>
      </c>
      <c r="Y56" s="19">
        <v>3715</v>
      </c>
      <c r="Z56" s="19">
        <v>2988</v>
      </c>
      <c r="AA56" s="32">
        <v>2828</v>
      </c>
      <c r="AB56" s="35">
        <f t="shared" si="5"/>
        <v>0.27410385832834289</v>
      </c>
      <c r="AC56" s="35">
        <f t="shared" si="5"/>
        <v>0.2760459961208091</v>
      </c>
      <c r="AD56" s="35">
        <f t="shared" si="5"/>
        <v>0.2160383566795149</v>
      </c>
      <c r="AE56" s="35">
        <f t="shared" si="5"/>
        <v>0.19726784843063913</v>
      </c>
      <c r="AF56" s="35">
        <f t="shared" si="5"/>
        <v>0.17671604423117046</v>
      </c>
      <c r="AG56" s="35">
        <f t="shared" si="5"/>
        <v>0.16331006979062812</v>
      </c>
      <c r="AH56" s="35">
        <f t="shared" si="5"/>
        <v>0.16954393197629478</v>
      </c>
      <c r="AI56" s="35">
        <f t="shared" si="5"/>
        <v>0.19592602519431787</v>
      </c>
      <c r="AJ56" s="35">
        <f t="shared" si="5"/>
        <v>0.2072678331090175</v>
      </c>
      <c r="AK56" s="35">
        <f t="shared" si="5"/>
        <v>0.19444444444444445</v>
      </c>
      <c r="AL56" s="139">
        <f t="shared" si="5"/>
        <v>0.26591230551626593</v>
      </c>
      <c r="AM56" s="19" t="str">
        <f>IF(ISNUMBER(#REF!),LN(#REF!),"")</f>
        <v/>
      </c>
      <c r="AN56" s="19" t="str">
        <f>IF(ISNUMBER(#REF!),LN(#REF!),"")</f>
        <v/>
      </c>
      <c r="AO56" s="19" t="str">
        <f>IF(ISNUMBER(#REF!),LN(#REF!),"")</f>
        <v/>
      </c>
      <c r="AP56" s="19" t="str">
        <f>IF(ISNUMBER(#REF!),LN(#REF!),"")</f>
        <v/>
      </c>
      <c r="AQ56" s="19" t="str">
        <f>IF(ISNUMBER(#REF!),LN(#REF!),"")</f>
        <v/>
      </c>
      <c r="AR56" s="19" t="str">
        <f>IF(ISNUMBER(#REF!),LN(#REF!),"")</f>
        <v/>
      </c>
      <c r="AS56" s="19" t="str">
        <f>IF(ISNUMBER(#REF!),LN(#REF!),"")</f>
        <v/>
      </c>
      <c r="AT56" s="19" t="str">
        <f>IF(ISNUMBER(#REF!),LN(#REF!),"")</f>
        <v/>
      </c>
      <c r="AU56" s="19" t="str">
        <f>IF(ISNUMBER(#REF!),LN(#REF!),"")</f>
        <v/>
      </c>
      <c r="AV56" s="19" t="str">
        <f>IF(ISNUMBER(#REF!),LN(#REF!),"")</f>
        <v/>
      </c>
      <c r="AW56" s="19" t="str">
        <f>IF(ISNUMBER(#REF!),LN(#REF!),"")</f>
        <v/>
      </c>
    </row>
    <row r="57" spans="1:49" x14ac:dyDescent="0.2">
      <c r="A57" s="16" t="s">
        <v>3575</v>
      </c>
      <c r="B57" s="17" t="s">
        <v>3576</v>
      </c>
      <c r="C57" s="17"/>
      <c r="D57" s="17"/>
      <c r="E57" s="20" t="s">
        <v>56</v>
      </c>
      <c r="F57" s="38">
        <v>36</v>
      </c>
      <c r="G57" s="19">
        <v>33</v>
      </c>
      <c r="H57" s="19">
        <v>14</v>
      </c>
      <c r="I57" s="19">
        <v>37</v>
      </c>
      <c r="J57" s="19">
        <v>61</v>
      </c>
      <c r="K57" s="19">
        <v>27</v>
      </c>
      <c r="L57" s="19">
        <v>27</v>
      </c>
      <c r="M57" s="19">
        <v>28</v>
      </c>
      <c r="N57" s="19">
        <v>14</v>
      </c>
      <c r="O57" s="19">
        <v>7</v>
      </c>
      <c r="P57" s="32">
        <v>4</v>
      </c>
      <c r="Q57" s="19">
        <v>219</v>
      </c>
      <c r="R57" s="19">
        <v>396</v>
      </c>
      <c r="S57" s="19">
        <v>267</v>
      </c>
      <c r="T57" s="19">
        <v>327</v>
      </c>
      <c r="U57" s="19">
        <v>431</v>
      </c>
      <c r="V57" s="19">
        <v>237</v>
      </c>
      <c r="W57" s="19">
        <v>258</v>
      </c>
      <c r="X57" s="19">
        <v>276</v>
      </c>
      <c r="Y57" s="19">
        <v>211</v>
      </c>
      <c r="Z57" s="19">
        <v>187</v>
      </c>
      <c r="AA57" s="32">
        <v>89</v>
      </c>
      <c r="AB57" s="35">
        <f t="shared" si="5"/>
        <v>0.16438356164383561</v>
      </c>
      <c r="AC57" s="35">
        <f t="shared" si="5"/>
        <v>8.3333333333333329E-2</v>
      </c>
      <c r="AD57" s="35">
        <f t="shared" si="5"/>
        <v>5.2434456928838954E-2</v>
      </c>
      <c r="AE57" s="35">
        <f t="shared" si="5"/>
        <v>0.11314984709480122</v>
      </c>
      <c r="AF57" s="35">
        <f t="shared" si="5"/>
        <v>0.14153132250580047</v>
      </c>
      <c r="AG57" s="35">
        <f t="shared" si="5"/>
        <v>0.11392405063291139</v>
      </c>
      <c r="AH57" s="35">
        <f t="shared" si="5"/>
        <v>0.10465116279069768</v>
      </c>
      <c r="AI57" s="35">
        <f t="shared" si="5"/>
        <v>0.10144927536231885</v>
      </c>
      <c r="AJ57" s="35">
        <f t="shared" si="5"/>
        <v>6.6350710900473939E-2</v>
      </c>
      <c r="AK57" s="35">
        <f t="shared" si="5"/>
        <v>3.7433155080213901E-2</v>
      </c>
      <c r="AL57" s="139">
        <f t="shared" si="5"/>
        <v>4.49438202247191E-2</v>
      </c>
      <c r="AM57" s="19" t="str">
        <f>IF(ISNUMBER(#REF!),LN(#REF!),"")</f>
        <v/>
      </c>
      <c r="AN57" s="19" t="str">
        <f>IF(ISNUMBER(#REF!),LN(#REF!),"")</f>
        <v/>
      </c>
      <c r="AO57" s="19" t="str">
        <f>IF(ISNUMBER(#REF!),LN(#REF!),"")</f>
        <v/>
      </c>
      <c r="AP57" s="19" t="str">
        <f>IF(ISNUMBER(#REF!),LN(#REF!),"")</f>
        <v/>
      </c>
      <c r="AQ57" s="19" t="str">
        <f>IF(ISNUMBER(#REF!),LN(#REF!),"")</f>
        <v/>
      </c>
      <c r="AR57" s="19" t="str">
        <f>IF(ISNUMBER(#REF!),LN(#REF!),"")</f>
        <v/>
      </c>
      <c r="AS57" s="19" t="str">
        <f>IF(ISNUMBER(#REF!),LN(#REF!),"")</f>
        <v/>
      </c>
      <c r="AT57" s="19" t="str">
        <f>IF(ISNUMBER(#REF!),LN(#REF!),"")</f>
        <v/>
      </c>
      <c r="AU57" s="19" t="str">
        <f>IF(ISNUMBER(#REF!),LN(#REF!),"")</f>
        <v/>
      </c>
      <c r="AV57" s="19" t="str">
        <f>IF(ISNUMBER(#REF!),LN(#REF!),"")</f>
        <v/>
      </c>
      <c r="AW57" s="19" t="str">
        <f>IF(ISNUMBER(#REF!),LN(#REF!),"")</f>
        <v/>
      </c>
    </row>
    <row r="58" spans="1:49" x14ac:dyDescent="0.2">
      <c r="A58" s="21" t="s">
        <v>4052</v>
      </c>
      <c r="B58" s="22" t="s">
        <v>1050</v>
      </c>
      <c r="C58" s="22"/>
      <c r="D58" s="22"/>
      <c r="E58" s="20" t="s">
        <v>56</v>
      </c>
      <c r="F58" s="38">
        <v>50</v>
      </c>
      <c r="G58" s="19">
        <v>64</v>
      </c>
      <c r="H58" s="19">
        <v>57</v>
      </c>
      <c r="I58" s="19">
        <v>43</v>
      </c>
      <c r="J58" s="19">
        <v>31</v>
      </c>
      <c r="K58" s="19">
        <v>44</v>
      </c>
      <c r="L58" s="19">
        <v>28</v>
      </c>
      <c r="M58" s="19">
        <v>17</v>
      </c>
      <c r="N58" s="19">
        <v>50</v>
      </c>
      <c r="O58" s="19">
        <v>38</v>
      </c>
      <c r="P58" s="32">
        <v>11</v>
      </c>
      <c r="Q58" s="19">
        <v>449</v>
      </c>
      <c r="R58" s="19">
        <v>630</v>
      </c>
      <c r="S58" s="19">
        <v>564</v>
      </c>
      <c r="T58" s="19">
        <v>411</v>
      </c>
      <c r="U58" s="19">
        <v>330</v>
      </c>
      <c r="V58" s="19">
        <v>338</v>
      </c>
      <c r="W58" s="19">
        <v>165</v>
      </c>
      <c r="X58" s="19">
        <v>192</v>
      </c>
      <c r="Y58" s="19">
        <v>285</v>
      </c>
      <c r="Z58" s="19">
        <v>218</v>
      </c>
      <c r="AA58" s="32">
        <v>128</v>
      </c>
      <c r="AB58" s="35">
        <f t="shared" si="5"/>
        <v>0.111358574610245</v>
      </c>
      <c r="AC58" s="35">
        <f t="shared" si="5"/>
        <v>0.10158730158730159</v>
      </c>
      <c r="AD58" s="35">
        <f t="shared" si="5"/>
        <v>0.10106382978723404</v>
      </c>
      <c r="AE58" s="35">
        <f t="shared" si="5"/>
        <v>0.10462287104622871</v>
      </c>
      <c r="AF58" s="35">
        <f t="shared" si="5"/>
        <v>9.3939393939393934E-2</v>
      </c>
      <c r="AG58" s="35">
        <f t="shared" si="5"/>
        <v>0.13017751479289941</v>
      </c>
      <c r="AH58" s="35">
        <f t="shared" si="5"/>
        <v>0.16969696969696971</v>
      </c>
      <c r="AI58" s="35">
        <f t="shared" si="5"/>
        <v>8.8541666666666671E-2</v>
      </c>
      <c r="AJ58" s="35">
        <f t="shared" si="5"/>
        <v>0.17543859649122806</v>
      </c>
      <c r="AK58" s="35">
        <f t="shared" si="5"/>
        <v>0.1743119266055046</v>
      </c>
      <c r="AL58" s="139">
        <f t="shared" si="5"/>
        <v>8.59375E-2</v>
      </c>
      <c r="AM58" s="19" t="str">
        <f>IF(ISNUMBER(#REF!),LN(#REF!),"")</f>
        <v/>
      </c>
      <c r="AN58" s="19" t="str">
        <f>IF(ISNUMBER(#REF!),LN(#REF!),"")</f>
        <v/>
      </c>
      <c r="AO58" s="19" t="str">
        <f>IF(ISNUMBER(#REF!),LN(#REF!),"")</f>
        <v/>
      </c>
      <c r="AP58" s="19" t="str">
        <f>IF(ISNUMBER(#REF!),LN(#REF!),"")</f>
        <v/>
      </c>
      <c r="AQ58" s="19" t="str">
        <f>IF(ISNUMBER(#REF!),LN(#REF!),"")</f>
        <v/>
      </c>
      <c r="AR58" s="19" t="str">
        <f>IF(ISNUMBER(#REF!),LN(#REF!),"")</f>
        <v/>
      </c>
      <c r="AS58" s="19" t="str">
        <f>IF(ISNUMBER(#REF!),LN(#REF!),"")</f>
        <v/>
      </c>
      <c r="AT58" s="19" t="str">
        <f>IF(ISNUMBER(#REF!),LN(#REF!),"")</f>
        <v/>
      </c>
      <c r="AU58" s="19" t="str">
        <f>IF(ISNUMBER(#REF!),LN(#REF!),"")</f>
        <v/>
      </c>
      <c r="AV58" s="19" t="str">
        <f>IF(ISNUMBER(#REF!),LN(#REF!),"")</f>
        <v/>
      </c>
      <c r="AW58" s="19" t="str">
        <f>IF(ISNUMBER(#REF!),LN(#REF!),"")</f>
        <v/>
      </c>
    </row>
    <row r="59" spans="1:49" x14ac:dyDescent="0.2">
      <c r="A59" s="16" t="s">
        <v>3577</v>
      </c>
      <c r="B59" s="17" t="s">
        <v>3578</v>
      </c>
      <c r="C59" s="17"/>
      <c r="D59" s="17"/>
      <c r="E59" s="20" t="s">
        <v>56</v>
      </c>
      <c r="F59" s="38">
        <v>34</v>
      </c>
      <c r="G59" s="19">
        <v>11</v>
      </c>
      <c r="H59" s="19">
        <v>19</v>
      </c>
      <c r="I59" s="19">
        <v>16</v>
      </c>
      <c r="J59" s="19">
        <v>27</v>
      </c>
      <c r="K59" s="19">
        <v>11</v>
      </c>
      <c r="L59" s="19">
        <v>16</v>
      </c>
      <c r="M59" s="19">
        <v>21</v>
      </c>
      <c r="N59" s="19">
        <v>17</v>
      </c>
      <c r="O59" s="19">
        <v>15</v>
      </c>
      <c r="P59" s="32">
        <v>57</v>
      </c>
      <c r="Q59" s="19">
        <v>196</v>
      </c>
      <c r="R59" s="19">
        <v>154</v>
      </c>
      <c r="S59" s="19">
        <v>226</v>
      </c>
      <c r="T59" s="19">
        <v>208</v>
      </c>
      <c r="U59" s="19">
        <v>326</v>
      </c>
      <c r="V59" s="19">
        <v>174</v>
      </c>
      <c r="W59" s="19">
        <v>161</v>
      </c>
      <c r="X59" s="19">
        <v>169</v>
      </c>
      <c r="Y59" s="19">
        <v>221</v>
      </c>
      <c r="Z59" s="19">
        <v>250</v>
      </c>
      <c r="AA59" s="32">
        <v>212</v>
      </c>
      <c r="AB59" s="35">
        <f t="shared" si="5"/>
        <v>0.17346938775510204</v>
      </c>
      <c r="AC59" s="35">
        <f t="shared" si="5"/>
        <v>7.1428571428571425E-2</v>
      </c>
      <c r="AD59" s="35">
        <f t="shared" si="5"/>
        <v>8.4070796460176997E-2</v>
      </c>
      <c r="AE59" s="35">
        <f t="shared" si="5"/>
        <v>7.6923076923076927E-2</v>
      </c>
      <c r="AF59" s="35">
        <f t="shared" si="5"/>
        <v>8.2822085889570546E-2</v>
      </c>
      <c r="AG59" s="35">
        <f t="shared" si="5"/>
        <v>6.3218390804597707E-2</v>
      </c>
      <c r="AH59" s="35">
        <f t="shared" si="5"/>
        <v>9.9378881987577633E-2</v>
      </c>
      <c r="AI59" s="35">
        <f t="shared" si="5"/>
        <v>0.1242603550295858</v>
      </c>
      <c r="AJ59" s="35">
        <f t="shared" si="5"/>
        <v>7.6923076923076927E-2</v>
      </c>
      <c r="AK59" s="35">
        <f t="shared" si="5"/>
        <v>0.06</v>
      </c>
      <c r="AL59" s="139">
        <f t="shared" si="5"/>
        <v>0.26886792452830188</v>
      </c>
      <c r="AM59" s="19" t="str">
        <f>IF(ISNUMBER(#REF!),LN(#REF!),"")</f>
        <v/>
      </c>
      <c r="AN59" s="19" t="str">
        <f>IF(ISNUMBER(#REF!),LN(#REF!),"")</f>
        <v/>
      </c>
      <c r="AO59" s="19" t="str">
        <f>IF(ISNUMBER(#REF!),LN(#REF!),"")</f>
        <v/>
      </c>
      <c r="AP59" s="19" t="str">
        <f>IF(ISNUMBER(#REF!),LN(#REF!),"")</f>
        <v/>
      </c>
      <c r="AQ59" s="19" t="str">
        <f>IF(ISNUMBER(#REF!),LN(#REF!),"")</f>
        <v/>
      </c>
      <c r="AR59" s="19" t="str">
        <f>IF(ISNUMBER(#REF!),LN(#REF!),"")</f>
        <v/>
      </c>
      <c r="AS59" s="19" t="str">
        <f>IF(ISNUMBER(#REF!),LN(#REF!),"")</f>
        <v/>
      </c>
      <c r="AT59" s="19" t="str">
        <f>IF(ISNUMBER(#REF!),LN(#REF!),"")</f>
        <v/>
      </c>
      <c r="AU59" s="19" t="str">
        <f>IF(ISNUMBER(#REF!),LN(#REF!),"")</f>
        <v/>
      </c>
      <c r="AV59" s="19" t="str">
        <f>IF(ISNUMBER(#REF!),LN(#REF!),"")</f>
        <v/>
      </c>
      <c r="AW59" s="19" t="str">
        <f>IF(ISNUMBER(#REF!),LN(#REF!),"")</f>
        <v/>
      </c>
    </row>
    <row r="60" spans="1:49" x14ac:dyDescent="0.2">
      <c r="A60" s="16" t="s">
        <v>3582</v>
      </c>
      <c r="B60" s="17" t="s">
        <v>3583</v>
      </c>
      <c r="C60" s="17"/>
      <c r="D60" s="17"/>
      <c r="E60" s="20" t="s">
        <v>56</v>
      </c>
      <c r="F60" s="38">
        <v>99</v>
      </c>
      <c r="G60" s="19">
        <v>149</v>
      </c>
      <c r="H60" s="19">
        <v>40</v>
      </c>
      <c r="I60" s="19">
        <v>39</v>
      </c>
      <c r="J60" s="19">
        <v>61</v>
      </c>
      <c r="K60" s="19">
        <v>86</v>
      </c>
      <c r="L60" s="19">
        <v>53</v>
      </c>
      <c r="M60" s="19">
        <v>37</v>
      </c>
      <c r="N60" s="19">
        <v>27</v>
      </c>
      <c r="O60" s="19">
        <v>25</v>
      </c>
      <c r="P60" s="32">
        <v>31</v>
      </c>
      <c r="Q60" s="19">
        <v>256</v>
      </c>
      <c r="R60" s="19">
        <v>363</v>
      </c>
      <c r="S60" s="19">
        <v>273</v>
      </c>
      <c r="T60" s="19">
        <v>262</v>
      </c>
      <c r="U60" s="19">
        <v>221</v>
      </c>
      <c r="V60" s="19">
        <v>275</v>
      </c>
      <c r="W60" s="19">
        <v>213</v>
      </c>
      <c r="X60" s="19">
        <v>227</v>
      </c>
      <c r="Y60" s="19">
        <v>202</v>
      </c>
      <c r="Z60" s="19">
        <v>172</v>
      </c>
      <c r="AA60" s="32">
        <v>188</v>
      </c>
      <c r="AB60" s="35">
        <f t="shared" si="5"/>
        <v>0.38671875</v>
      </c>
      <c r="AC60" s="35">
        <f t="shared" si="5"/>
        <v>0.41046831955922863</v>
      </c>
      <c r="AD60" s="35">
        <f t="shared" si="5"/>
        <v>0.14652014652014653</v>
      </c>
      <c r="AE60" s="35">
        <f t="shared" si="5"/>
        <v>0.14885496183206107</v>
      </c>
      <c r="AF60" s="35">
        <f t="shared" si="5"/>
        <v>0.27601809954751133</v>
      </c>
      <c r="AG60" s="35">
        <f t="shared" si="5"/>
        <v>0.31272727272727274</v>
      </c>
      <c r="AH60" s="35">
        <f t="shared" si="5"/>
        <v>0.24882629107981222</v>
      </c>
      <c r="AI60" s="35">
        <f t="shared" si="5"/>
        <v>0.16299559471365638</v>
      </c>
      <c r="AJ60" s="35">
        <f t="shared" si="5"/>
        <v>0.13366336633663367</v>
      </c>
      <c r="AK60" s="35">
        <f t="shared" si="5"/>
        <v>0.14534883720930233</v>
      </c>
      <c r="AL60" s="139">
        <f t="shared" si="5"/>
        <v>0.16489361702127658</v>
      </c>
      <c r="AM60" s="19" t="str">
        <f>IF(ISNUMBER(#REF!),LN(#REF!),"")</f>
        <v/>
      </c>
      <c r="AN60" s="19" t="str">
        <f>IF(ISNUMBER(#REF!),LN(#REF!),"")</f>
        <v/>
      </c>
      <c r="AO60" s="19" t="str">
        <f>IF(ISNUMBER(#REF!),LN(#REF!),"")</f>
        <v/>
      </c>
      <c r="AP60" s="19" t="str">
        <f>IF(ISNUMBER(#REF!),LN(#REF!),"")</f>
        <v/>
      </c>
      <c r="AQ60" s="19" t="str">
        <f>IF(ISNUMBER(#REF!),LN(#REF!),"")</f>
        <v/>
      </c>
      <c r="AR60" s="19" t="str">
        <f>IF(ISNUMBER(#REF!),LN(#REF!),"")</f>
        <v/>
      </c>
      <c r="AS60" s="19" t="str">
        <f>IF(ISNUMBER(#REF!),LN(#REF!),"")</f>
        <v/>
      </c>
      <c r="AT60" s="19" t="str">
        <f>IF(ISNUMBER(#REF!),LN(#REF!),"")</f>
        <v/>
      </c>
      <c r="AU60" s="19" t="str">
        <f>IF(ISNUMBER(#REF!),LN(#REF!),"")</f>
        <v/>
      </c>
      <c r="AV60" s="19" t="str">
        <f>IF(ISNUMBER(#REF!),LN(#REF!),"")</f>
        <v/>
      </c>
      <c r="AW60" s="19" t="str">
        <f>IF(ISNUMBER(#REF!),LN(#REF!),"")</f>
        <v/>
      </c>
    </row>
    <row r="61" spans="1:49" x14ac:dyDescent="0.2">
      <c r="A61" s="16" t="s">
        <v>3579</v>
      </c>
      <c r="B61" s="17" t="s">
        <v>4097</v>
      </c>
      <c r="C61" s="17"/>
      <c r="D61" s="17"/>
      <c r="E61" s="20" t="s">
        <v>56</v>
      </c>
      <c r="F61" s="38">
        <v>7</v>
      </c>
      <c r="G61" s="19">
        <v>11</v>
      </c>
      <c r="H61" s="19">
        <v>4</v>
      </c>
      <c r="I61" s="19">
        <v>6</v>
      </c>
      <c r="J61" s="19">
        <v>13</v>
      </c>
      <c r="K61" s="19">
        <v>9</v>
      </c>
      <c r="L61" s="19">
        <v>6</v>
      </c>
      <c r="M61" s="19">
        <v>8</v>
      </c>
      <c r="N61" s="19">
        <v>28</v>
      </c>
      <c r="O61" s="19">
        <v>13</v>
      </c>
      <c r="P61" s="32">
        <v>11</v>
      </c>
      <c r="Q61" s="19">
        <v>150</v>
      </c>
      <c r="R61" s="19">
        <v>122</v>
      </c>
      <c r="S61" s="19">
        <v>134</v>
      </c>
      <c r="T61" s="19">
        <v>167</v>
      </c>
      <c r="U61" s="19">
        <v>148</v>
      </c>
      <c r="V61" s="19">
        <v>127</v>
      </c>
      <c r="W61" s="19">
        <v>117</v>
      </c>
      <c r="X61" s="19">
        <v>124</v>
      </c>
      <c r="Y61" s="19">
        <v>217</v>
      </c>
      <c r="Z61" s="19">
        <v>103</v>
      </c>
      <c r="AA61" s="32">
        <v>74</v>
      </c>
      <c r="AB61" s="35">
        <f t="shared" si="5"/>
        <v>4.6666666666666669E-2</v>
      </c>
      <c r="AC61" s="35">
        <f t="shared" si="5"/>
        <v>9.0163934426229511E-2</v>
      </c>
      <c r="AD61" s="35">
        <f t="shared" si="5"/>
        <v>2.9850746268656716E-2</v>
      </c>
      <c r="AE61" s="35">
        <f t="shared" si="5"/>
        <v>3.5928143712574849E-2</v>
      </c>
      <c r="AF61" s="35">
        <f t="shared" si="5"/>
        <v>8.7837837837837843E-2</v>
      </c>
      <c r="AG61" s="35">
        <f t="shared" si="5"/>
        <v>7.0866141732283464E-2</v>
      </c>
      <c r="AH61" s="35">
        <f t="shared" si="5"/>
        <v>5.128205128205128E-2</v>
      </c>
      <c r="AI61" s="35">
        <f t="shared" si="5"/>
        <v>6.4516129032258063E-2</v>
      </c>
      <c r="AJ61" s="35">
        <f t="shared" si="5"/>
        <v>0.12903225806451613</v>
      </c>
      <c r="AK61" s="35">
        <f t="shared" si="5"/>
        <v>0.12621359223300971</v>
      </c>
      <c r="AL61" s="139">
        <f t="shared" si="5"/>
        <v>0.14864864864864866</v>
      </c>
      <c r="AM61" s="19" t="str">
        <f>IF(ISNUMBER(#REF!),LN(#REF!),"")</f>
        <v/>
      </c>
      <c r="AN61" s="19" t="str">
        <f>IF(ISNUMBER(#REF!),LN(#REF!),"")</f>
        <v/>
      </c>
      <c r="AO61" s="19" t="str">
        <f>IF(ISNUMBER(#REF!),LN(#REF!),"")</f>
        <v/>
      </c>
      <c r="AP61" s="19" t="str">
        <f>IF(ISNUMBER(#REF!),LN(#REF!),"")</f>
        <v/>
      </c>
      <c r="AQ61" s="19" t="str">
        <f>IF(ISNUMBER(#REF!),LN(#REF!),"")</f>
        <v/>
      </c>
      <c r="AR61" s="19" t="str">
        <f>IF(ISNUMBER(#REF!),LN(#REF!),"")</f>
        <v/>
      </c>
      <c r="AS61" s="19" t="str">
        <f>IF(ISNUMBER(#REF!),LN(#REF!),"")</f>
        <v/>
      </c>
      <c r="AT61" s="19" t="str">
        <f>IF(ISNUMBER(#REF!),LN(#REF!),"")</f>
        <v/>
      </c>
      <c r="AU61" s="19" t="str">
        <f>IF(ISNUMBER(#REF!),LN(#REF!),"")</f>
        <v/>
      </c>
      <c r="AV61" s="19" t="str">
        <f>IF(ISNUMBER(#REF!),LN(#REF!),"")</f>
        <v/>
      </c>
      <c r="AW61" s="19" t="str">
        <f>IF(ISNUMBER(#REF!),LN(#REF!),"")</f>
        <v/>
      </c>
    </row>
    <row r="62" spans="1:49" x14ac:dyDescent="0.2">
      <c r="A62" s="16" t="s">
        <v>3588</v>
      </c>
      <c r="B62" s="17" t="s">
        <v>3589</v>
      </c>
      <c r="C62" s="17"/>
      <c r="D62" s="17"/>
      <c r="E62" s="20" t="s">
        <v>56</v>
      </c>
      <c r="F62" s="38">
        <v>9</v>
      </c>
      <c r="G62" s="19">
        <v>18</v>
      </c>
      <c r="H62" s="19">
        <v>11</v>
      </c>
      <c r="I62" s="19">
        <v>14</v>
      </c>
      <c r="J62" s="19">
        <v>19</v>
      </c>
      <c r="K62" s="19">
        <v>47</v>
      </c>
      <c r="L62" s="19">
        <v>42</v>
      </c>
      <c r="M62" s="19">
        <v>22</v>
      </c>
      <c r="N62" s="19">
        <v>15</v>
      </c>
      <c r="O62" s="19">
        <v>17</v>
      </c>
      <c r="P62" s="32">
        <v>5</v>
      </c>
      <c r="Q62" s="19">
        <v>81</v>
      </c>
      <c r="R62" s="19">
        <v>168</v>
      </c>
      <c r="S62" s="19">
        <v>111</v>
      </c>
      <c r="T62" s="19">
        <v>216</v>
      </c>
      <c r="U62" s="19">
        <v>212</v>
      </c>
      <c r="V62" s="19">
        <v>256</v>
      </c>
      <c r="W62" s="19">
        <v>263</v>
      </c>
      <c r="X62" s="19">
        <v>202</v>
      </c>
      <c r="Y62" s="19">
        <v>130</v>
      </c>
      <c r="Z62" s="19">
        <v>68</v>
      </c>
      <c r="AA62" s="32">
        <v>47</v>
      </c>
      <c r="AB62" s="35">
        <f t="shared" si="5"/>
        <v>0.1111111111111111</v>
      </c>
      <c r="AC62" s="35">
        <f t="shared" si="5"/>
        <v>0.10714285714285714</v>
      </c>
      <c r="AD62" s="35">
        <f t="shared" si="5"/>
        <v>9.90990990990991E-2</v>
      </c>
      <c r="AE62" s="35">
        <f t="shared" si="5"/>
        <v>6.4814814814814811E-2</v>
      </c>
      <c r="AF62" s="35">
        <f t="shared" si="5"/>
        <v>8.9622641509433956E-2</v>
      </c>
      <c r="AG62" s="35">
        <f t="shared" si="5"/>
        <v>0.18359375</v>
      </c>
      <c r="AH62" s="35">
        <f t="shared" si="5"/>
        <v>0.1596958174904943</v>
      </c>
      <c r="AI62" s="35">
        <f t="shared" si="5"/>
        <v>0.10891089108910891</v>
      </c>
      <c r="AJ62" s="35">
        <f t="shared" si="5"/>
        <v>0.11538461538461539</v>
      </c>
      <c r="AK62" s="35">
        <f t="shared" si="5"/>
        <v>0.25</v>
      </c>
      <c r="AL62" s="139">
        <f t="shared" si="5"/>
        <v>0.10638297872340426</v>
      </c>
      <c r="AM62" s="19" t="str">
        <f>IF(ISNUMBER(#REF!),LN(#REF!),"")</f>
        <v/>
      </c>
      <c r="AN62" s="19" t="str">
        <f>IF(ISNUMBER(#REF!),LN(#REF!),"")</f>
        <v/>
      </c>
      <c r="AO62" s="19" t="str">
        <f>IF(ISNUMBER(#REF!),LN(#REF!),"")</f>
        <v/>
      </c>
      <c r="AP62" s="19" t="str">
        <f>IF(ISNUMBER(#REF!),LN(#REF!),"")</f>
        <v/>
      </c>
      <c r="AQ62" s="19" t="str">
        <f>IF(ISNUMBER(#REF!),LN(#REF!),"")</f>
        <v/>
      </c>
      <c r="AR62" s="19" t="str">
        <f>IF(ISNUMBER(#REF!),LN(#REF!),"")</f>
        <v/>
      </c>
      <c r="AS62" s="19" t="str">
        <f>IF(ISNUMBER(#REF!),LN(#REF!),"")</f>
        <v/>
      </c>
      <c r="AT62" s="19" t="str">
        <f>IF(ISNUMBER(#REF!),LN(#REF!),"")</f>
        <v/>
      </c>
      <c r="AU62" s="19" t="str">
        <f>IF(ISNUMBER(#REF!),LN(#REF!),"")</f>
        <v/>
      </c>
      <c r="AV62" s="19" t="str">
        <f>IF(ISNUMBER(#REF!),LN(#REF!),"")</f>
        <v/>
      </c>
      <c r="AW62" s="19" t="str">
        <f>IF(ISNUMBER(#REF!),LN(#REF!),"")</f>
        <v/>
      </c>
    </row>
    <row r="63" spans="1:49" x14ac:dyDescent="0.2">
      <c r="A63" s="16" t="s">
        <v>3590</v>
      </c>
      <c r="B63" s="17" t="s">
        <v>3591</v>
      </c>
      <c r="C63" s="17"/>
      <c r="D63" s="17"/>
      <c r="E63" s="20" t="s">
        <v>56</v>
      </c>
      <c r="F63" s="38">
        <v>13</v>
      </c>
      <c r="G63" s="19">
        <v>6</v>
      </c>
      <c r="H63" s="19">
        <v>14</v>
      </c>
      <c r="I63" s="19">
        <v>15</v>
      </c>
      <c r="J63" s="19">
        <v>91</v>
      </c>
      <c r="K63" s="19">
        <v>106</v>
      </c>
      <c r="L63" s="19">
        <v>60</v>
      </c>
      <c r="M63" s="19">
        <v>2</v>
      </c>
      <c r="N63" s="19">
        <v>1</v>
      </c>
      <c r="O63" s="19">
        <v>0</v>
      </c>
      <c r="P63" s="32">
        <v>0</v>
      </c>
      <c r="Q63" s="19">
        <v>74</v>
      </c>
      <c r="R63" s="19">
        <v>119</v>
      </c>
      <c r="S63" s="19">
        <v>100</v>
      </c>
      <c r="T63" s="19">
        <v>143</v>
      </c>
      <c r="U63" s="19">
        <v>279</v>
      </c>
      <c r="V63" s="19">
        <v>353</v>
      </c>
      <c r="W63" s="19">
        <v>164</v>
      </c>
      <c r="X63" s="19">
        <v>13</v>
      </c>
      <c r="Y63" s="19">
        <v>2</v>
      </c>
      <c r="Z63" s="19">
        <v>1</v>
      </c>
      <c r="AA63" s="32">
        <v>0</v>
      </c>
      <c r="AB63" s="35">
        <f t="shared" si="5"/>
        <v>0.17567567567567569</v>
      </c>
      <c r="AC63" s="35">
        <f t="shared" si="5"/>
        <v>5.0420168067226892E-2</v>
      </c>
      <c r="AD63" s="35">
        <f t="shared" si="5"/>
        <v>0.14000000000000001</v>
      </c>
      <c r="AE63" s="35">
        <f t="shared" si="5"/>
        <v>0.1048951048951049</v>
      </c>
      <c r="AF63" s="35">
        <f t="shared" si="5"/>
        <v>0.32616487455197135</v>
      </c>
      <c r="AG63" s="35">
        <f t="shared" si="5"/>
        <v>0.3002832861189802</v>
      </c>
      <c r="AH63" s="35">
        <f t="shared" si="5"/>
        <v>0.36585365853658536</v>
      </c>
      <c r="AI63" s="35">
        <f t="shared" si="5"/>
        <v>0.15384615384615385</v>
      </c>
      <c r="AJ63" s="35">
        <f t="shared" si="5"/>
        <v>0.5</v>
      </c>
      <c r="AK63" s="35">
        <f t="shared" si="5"/>
        <v>0</v>
      </c>
      <c r="AL63" s="139">
        <f t="shared" si="5"/>
        <v>0</v>
      </c>
      <c r="AM63" s="19" t="str">
        <f>IF(ISNUMBER(#REF!),LN(#REF!),"")</f>
        <v/>
      </c>
      <c r="AN63" s="19" t="str">
        <f>IF(ISNUMBER(#REF!),LN(#REF!),"")</f>
        <v/>
      </c>
      <c r="AO63" s="19" t="str">
        <f>IF(ISNUMBER(#REF!),LN(#REF!),"")</f>
        <v/>
      </c>
      <c r="AP63" s="19" t="str">
        <f>IF(ISNUMBER(#REF!),LN(#REF!),"")</f>
        <v/>
      </c>
      <c r="AQ63" s="19" t="str">
        <f>IF(ISNUMBER(#REF!),LN(#REF!),"")</f>
        <v/>
      </c>
      <c r="AR63" s="19" t="str">
        <f>IF(ISNUMBER(#REF!),LN(#REF!),"")</f>
        <v/>
      </c>
      <c r="AS63" s="19" t="str">
        <f>IF(ISNUMBER(#REF!),LN(#REF!),"")</f>
        <v/>
      </c>
      <c r="AT63" s="19" t="str">
        <f>IF(ISNUMBER(#REF!),LN(#REF!),"")</f>
        <v/>
      </c>
      <c r="AU63" s="19" t="str">
        <f>IF(ISNUMBER(#REF!),LN(#REF!),"")</f>
        <v/>
      </c>
      <c r="AV63" s="19" t="str">
        <f>IF(ISNUMBER(#REF!),LN(#REF!),"")</f>
        <v/>
      </c>
      <c r="AW63" s="19" t="str">
        <f>IF(ISNUMBER(#REF!),LN(#REF!),"")</f>
        <v/>
      </c>
    </row>
    <row r="64" spans="1:49" x14ac:dyDescent="0.2">
      <c r="A64" s="16" t="s">
        <v>3594</v>
      </c>
      <c r="B64" s="17" t="s">
        <v>3595</v>
      </c>
      <c r="C64" s="17"/>
      <c r="D64" s="17"/>
      <c r="E64" s="20" t="s">
        <v>56</v>
      </c>
      <c r="F64" s="38">
        <v>62</v>
      </c>
      <c r="G64" s="19">
        <v>40</v>
      </c>
      <c r="H64" s="19">
        <v>33</v>
      </c>
      <c r="I64" s="19">
        <v>35</v>
      </c>
      <c r="J64" s="19">
        <v>47</v>
      </c>
      <c r="K64" s="19">
        <v>28</v>
      </c>
      <c r="L64" s="19">
        <v>33</v>
      </c>
      <c r="M64" s="19">
        <v>29</v>
      </c>
      <c r="N64" s="19">
        <v>18</v>
      </c>
      <c r="O64" s="19">
        <v>32</v>
      </c>
      <c r="P64" s="32">
        <v>38</v>
      </c>
      <c r="Q64" s="19">
        <v>458</v>
      </c>
      <c r="R64" s="19">
        <v>384</v>
      </c>
      <c r="S64" s="19">
        <v>292</v>
      </c>
      <c r="T64" s="19">
        <v>386</v>
      </c>
      <c r="U64" s="19">
        <v>402</v>
      </c>
      <c r="V64" s="19">
        <v>390</v>
      </c>
      <c r="W64" s="19">
        <v>337</v>
      </c>
      <c r="X64" s="19">
        <v>374</v>
      </c>
      <c r="Y64" s="19">
        <v>379</v>
      </c>
      <c r="Z64" s="19">
        <v>343</v>
      </c>
      <c r="AA64" s="32">
        <v>325</v>
      </c>
      <c r="AB64" s="35">
        <f t="shared" si="5"/>
        <v>0.13537117903930132</v>
      </c>
      <c r="AC64" s="35">
        <f t="shared" si="5"/>
        <v>0.10416666666666667</v>
      </c>
      <c r="AD64" s="35">
        <f t="shared" si="5"/>
        <v>0.11301369863013698</v>
      </c>
      <c r="AE64" s="35">
        <f t="shared" si="5"/>
        <v>9.0673575129533682E-2</v>
      </c>
      <c r="AF64" s="35">
        <f t="shared" si="5"/>
        <v>0.11691542288557213</v>
      </c>
      <c r="AG64" s="35">
        <f t="shared" si="5"/>
        <v>7.179487179487179E-2</v>
      </c>
      <c r="AH64" s="35">
        <f t="shared" si="5"/>
        <v>9.7922848664688422E-2</v>
      </c>
      <c r="AI64" s="35">
        <f t="shared" si="5"/>
        <v>7.7540106951871662E-2</v>
      </c>
      <c r="AJ64" s="35">
        <f t="shared" si="5"/>
        <v>4.7493403693931395E-2</v>
      </c>
      <c r="AK64" s="35">
        <f t="shared" si="5"/>
        <v>9.3294460641399415E-2</v>
      </c>
      <c r="AL64" s="139">
        <f t="shared" si="5"/>
        <v>0.11692307692307692</v>
      </c>
      <c r="AM64" s="19" t="str">
        <f>IF(ISNUMBER(#REF!),LN(#REF!),"")</f>
        <v/>
      </c>
      <c r="AN64" s="19" t="str">
        <f>IF(ISNUMBER(#REF!),LN(#REF!),"")</f>
        <v/>
      </c>
      <c r="AO64" s="19" t="str">
        <f>IF(ISNUMBER(#REF!),LN(#REF!),"")</f>
        <v/>
      </c>
      <c r="AP64" s="19" t="str">
        <f>IF(ISNUMBER(#REF!),LN(#REF!),"")</f>
        <v/>
      </c>
      <c r="AQ64" s="19" t="str">
        <f>IF(ISNUMBER(#REF!),LN(#REF!),"")</f>
        <v/>
      </c>
      <c r="AR64" s="19" t="str">
        <f>IF(ISNUMBER(#REF!),LN(#REF!),"")</f>
        <v/>
      </c>
      <c r="AS64" s="19" t="str">
        <f>IF(ISNUMBER(#REF!),LN(#REF!),"")</f>
        <v/>
      </c>
      <c r="AT64" s="19" t="str">
        <f>IF(ISNUMBER(#REF!),LN(#REF!),"")</f>
        <v/>
      </c>
      <c r="AU64" s="19" t="str">
        <f>IF(ISNUMBER(#REF!),LN(#REF!),"")</f>
        <v/>
      </c>
      <c r="AV64" s="19" t="str">
        <f>IF(ISNUMBER(#REF!),LN(#REF!),"")</f>
        <v/>
      </c>
      <c r="AW64" s="19" t="str">
        <f>IF(ISNUMBER(#REF!),LN(#REF!),"")</f>
        <v/>
      </c>
    </row>
    <row r="65" spans="1:49" x14ac:dyDescent="0.2">
      <c r="A65" s="21" t="s">
        <v>1039</v>
      </c>
      <c r="B65" s="22" t="s">
        <v>1040</v>
      </c>
      <c r="C65" s="22"/>
      <c r="D65" s="22"/>
      <c r="E65" s="20" t="s">
        <v>56</v>
      </c>
      <c r="F65" s="38">
        <v>11</v>
      </c>
      <c r="G65" s="19">
        <v>12</v>
      </c>
      <c r="H65" s="19">
        <v>19</v>
      </c>
      <c r="I65" s="19">
        <v>12</v>
      </c>
      <c r="J65" s="19">
        <v>17</v>
      </c>
      <c r="K65" s="19">
        <v>25</v>
      </c>
      <c r="L65" s="19">
        <v>10</v>
      </c>
      <c r="M65" s="19">
        <v>4</v>
      </c>
      <c r="N65" s="19">
        <v>13</v>
      </c>
      <c r="O65" s="19">
        <v>19</v>
      </c>
      <c r="P65" s="32">
        <v>23</v>
      </c>
      <c r="Q65" s="19">
        <v>171</v>
      </c>
      <c r="R65" s="19">
        <v>230</v>
      </c>
      <c r="S65" s="19">
        <v>220</v>
      </c>
      <c r="T65" s="19">
        <v>328</v>
      </c>
      <c r="U65" s="19">
        <v>229</v>
      </c>
      <c r="V65" s="19">
        <v>285</v>
      </c>
      <c r="W65" s="19">
        <v>250</v>
      </c>
      <c r="X65" s="19">
        <v>174</v>
      </c>
      <c r="Y65" s="19">
        <v>300</v>
      </c>
      <c r="Z65" s="19">
        <v>276</v>
      </c>
      <c r="AA65" s="32">
        <v>252</v>
      </c>
      <c r="AB65" s="35">
        <f t="shared" si="5"/>
        <v>6.4327485380116955E-2</v>
      </c>
      <c r="AC65" s="35">
        <f t="shared" si="5"/>
        <v>5.2173913043478258E-2</v>
      </c>
      <c r="AD65" s="35">
        <f t="shared" si="5"/>
        <v>8.6363636363636365E-2</v>
      </c>
      <c r="AE65" s="35">
        <f t="shared" si="5"/>
        <v>3.6585365853658534E-2</v>
      </c>
      <c r="AF65" s="35">
        <f t="shared" si="5"/>
        <v>7.4235807860262015E-2</v>
      </c>
      <c r="AG65" s="35">
        <f t="shared" si="5"/>
        <v>8.771929824561403E-2</v>
      </c>
      <c r="AH65" s="35">
        <f t="shared" si="5"/>
        <v>0.04</v>
      </c>
      <c r="AI65" s="35">
        <f t="shared" si="5"/>
        <v>2.2988505747126436E-2</v>
      </c>
      <c r="AJ65" s="35">
        <f t="shared" si="5"/>
        <v>4.3333333333333335E-2</v>
      </c>
      <c r="AK65" s="35">
        <f t="shared" si="5"/>
        <v>6.8840579710144928E-2</v>
      </c>
      <c r="AL65" s="139">
        <f t="shared" si="5"/>
        <v>9.1269841269841265E-2</v>
      </c>
      <c r="AM65" s="19" t="str">
        <f>IF(ISNUMBER(#REF!),LN(#REF!),"")</f>
        <v/>
      </c>
      <c r="AN65" s="19" t="str">
        <f>IF(ISNUMBER(#REF!),LN(#REF!),"")</f>
        <v/>
      </c>
      <c r="AO65" s="19" t="str">
        <f>IF(ISNUMBER(#REF!),LN(#REF!),"")</f>
        <v/>
      </c>
      <c r="AP65" s="19" t="str">
        <f>IF(ISNUMBER(#REF!),LN(#REF!),"")</f>
        <v/>
      </c>
      <c r="AQ65" s="19" t="str">
        <f>IF(ISNUMBER(#REF!),LN(#REF!),"")</f>
        <v/>
      </c>
      <c r="AR65" s="19" t="str">
        <f>IF(ISNUMBER(#REF!),LN(#REF!),"")</f>
        <v/>
      </c>
      <c r="AS65" s="19" t="str">
        <f>IF(ISNUMBER(#REF!),LN(#REF!),"")</f>
        <v/>
      </c>
      <c r="AT65" s="19" t="str">
        <f>IF(ISNUMBER(#REF!),LN(#REF!),"")</f>
        <v/>
      </c>
      <c r="AU65" s="19" t="str">
        <f>IF(ISNUMBER(#REF!),LN(#REF!),"")</f>
        <v/>
      </c>
      <c r="AV65" s="19" t="str">
        <f>IF(ISNUMBER(#REF!),LN(#REF!),"")</f>
        <v/>
      </c>
      <c r="AW65" s="19" t="str">
        <f>IF(ISNUMBER(#REF!),LN(#REF!),"")</f>
        <v/>
      </c>
    </row>
    <row r="66" spans="1:49" x14ac:dyDescent="0.2">
      <c r="A66" s="21" t="s">
        <v>1055</v>
      </c>
      <c r="B66" s="22" t="s">
        <v>1056</v>
      </c>
      <c r="C66" s="22"/>
      <c r="D66" s="22"/>
      <c r="E66" s="20" t="s">
        <v>56</v>
      </c>
      <c r="F66" s="38">
        <v>28</v>
      </c>
      <c r="G66" s="19">
        <v>32</v>
      </c>
      <c r="H66" s="19">
        <v>20</v>
      </c>
      <c r="I66" s="19">
        <v>42</v>
      </c>
      <c r="J66" s="19">
        <v>52</v>
      </c>
      <c r="K66" s="19">
        <v>38</v>
      </c>
      <c r="L66" s="19">
        <v>25</v>
      </c>
      <c r="M66" s="19">
        <v>33</v>
      </c>
      <c r="N66" s="19">
        <v>42</v>
      </c>
      <c r="O66" s="19">
        <v>31</v>
      </c>
      <c r="P66" s="32">
        <v>47</v>
      </c>
      <c r="Q66" s="19">
        <v>354</v>
      </c>
      <c r="R66" s="19">
        <v>273</v>
      </c>
      <c r="S66" s="19">
        <v>219</v>
      </c>
      <c r="T66" s="19">
        <v>362</v>
      </c>
      <c r="U66" s="19">
        <v>391</v>
      </c>
      <c r="V66" s="19">
        <v>356</v>
      </c>
      <c r="W66" s="19">
        <v>243</v>
      </c>
      <c r="X66" s="19">
        <v>301</v>
      </c>
      <c r="Y66" s="19">
        <v>403</v>
      </c>
      <c r="Z66" s="19">
        <v>266</v>
      </c>
      <c r="AA66" s="32">
        <v>272</v>
      </c>
      <c r="AB66" s="35">
        <f t="shared" si="5"/>
        <v>7.909604519774012E-2</v>
      </c>
      <c r="AC66" s="35">
        <f t="shared" si="5"/>
        <v>0.11721611721611722</v>
      </c>
      <c r="AD66" s="35">
        <f t="shared" si="5"/>
        <v>9.1324200913242004E-2</v>
      </c>
      <c r="AE66" s="35">
        <f t="shared" si="5"/>
        <v>0.11602209944751381</v>
      </c>
      <c r="AF66" s="35">
        <f t="shared" si="5"/>
        <v>0.13299232736572891</v>
      </c>
      <c r="AG66" s="35">
        <f t="shared" si="5"/>
        <v>0.10674157303370786</v>
      </c>
      <c r="AH66" s="35">
        <f t="shared" si="5"/>
        <v>0.102880658436214</v>
      </c>
      <c r="AI66" s="35">
        <f t="shared" si="5"/>
        <v>0.10963455149501661</v>
      </c>
      <c r="AJ66" s="35">
        <f t="shared" si="5"/>
        <v>0.10421836228287841</v>
      </c>
      <c r="AK66" s="35">
        <f t="shared" si="5"/>
        <v>0.11654135338345864</v>
      </c>
      <c r="AL66" s="139">
        <f t="shared" si="5"/>
        <v>0.17279411764705882</v>
      </c>
      <c r="AM66" s="19" t="str">
        <f>IF(ISNUMBER(#REF!),LN(#REF!),"")</f>
        <v/>
      </c>
      <c r="AN66" s="19" t="str">
        <f>IF(ISNUMBER(#REF!),LN(#REF!),"")</f>
        <v/>
      </c>
      <c r="AO66" s="19" t="str">
        <f>IF(ISNUMBER(#REF!),LN(#REF!),"")</f>
        <v/>
      </c>
      <c r="AP66" s="19" t="str">
        <f>IF(ISNUMBER(#REF!),LN(#REF!),"")</f>
        <v/>
      </c>
      <c r="AQ66" s="19" t="str">
        <f>IF(ISNUMBER(#REF!),LN(#REF!),"")</f>
        <v/>
      </c>
      <c r="AR66" s="19" t="str">
        <f>IF(ISNUMBER(#REF!),LN(#REF!),"")</f>
        <v/>
      </c>
      <c r="AS66" s="19" t="str">
        <f>IF(ISNUMBER(#REF!),LN(#REF!),"")</f>
        <v/>
      </c>
      <c r="AT66" s="19" t="str">
        <f>IF(ISNUMBER(#REF!),LN(#REF!),"")</f>
        <v/>
      </c>
      <c r="AU66" s="19" t="str">
        <f>IF(ISNUMBER(#REF!),LN(#REF!),"")</f>
        <v/>
      </c>
      <c r="AV66" s="19" t="str">
        <f>IF(ISNUMBER(#REF!),LN(#REF!),"")</f>
        <v/>
      </c>
      <c r="AW66" s="19" t="str">
        <f>IF(ISNUMBER(#REF!),LN(#REF!),"")</f>
        <v/>
      </c>
    </row>
    <row r="67" spans="1:49" x14ac:dyDescent="0.2">
      <c r="A67" s="16" t="s">
        <v>3608</v>
      </c>
      <c r="B67" s="17" t="s">
        <v>1106</v>
      </c>
      <c r="C67" s="17"/>
      <c r="D67" s="17"/>
      <c r="E67" s="20" t="s">
        <v>56</v>
      </c>
      <c r="F67" s="38">
        <v>32</v>
      </c>
      <c r="G67" s="19">
        <v>32</v>
      </c>
      <c r="H67" s="19">
        <v>35</v>
      </c>
      <c r="I67" s="19">
        <v>35</v>
      </c>
      <c r="J67" s="19">
        <v>15</v>
      </c>
      <c r="K67" s="19">
        <v>28</v>
      </c>
      <c r="L67" s="19">
        <v>23</v>
      </c>
      <c r="M67" s="19">
        <v>22</v>
      </c>
      <c r="N67" s="19">
        <v>48</v>
      </c>
      <c r="O67" s="19">
        <v>100</v>
      </c>
      <c r="P67" s="32">
        <v>8</v>
      </c>
      <c r="Q67" s="19">
        <v>471</v>
      </c>
      <c r="R67" s="19">
        <v>500</v>
      </c>
      <c r="S67" s="19">
        <v>449</v>
      </c>
      <c r="T67" s="19">
        <v>410</v>
      </c>
      <c r="U67" s="19">
        <v>365</v>
      </c>
      <c r="V67" s="19">
        <v>409</v>
      </c>
      <c r="W67" s="19">
        <v>274</v>
      </c>
      <c r="X67" s="19">
        <v>466</v>
      </c>
      <c r="Y67" s="19">
        <v>383</v>
      </c>
      <c r="Z67" s="19">
        <v>580</v>
      </c>
      <c r="AA67" s="32">
        <v>44</v>
      </c>
      <c r="AB67" s="35">
        <f t="shared" ref="AB67:AL82" si="6">IF(Q67,F67/Q67,0)</f>
        <v>6.7940552016985137E-2</v>
      </c>
      <c r="AC67" s="35">
        <f t="shared" si="6"/>
        <v>6.4000000000000001E-2</v>
      </c>
      <c r="AD67" s="35">
        <f t="shared" si="6"/>
        <v>7.7951002227171495E-2</v>
      </c>
      <c r="AE67" s="35">
        <f t="shared" si="6"/>
        <v>8.5365853658536592E-2</v>
      </c>
      <c r="AF67" s="35">
        <f t="shared" si="6"/>
        <v>4.1095890410958902E-2</v>
      </c>
      <c r="AG67" s="35">
        <f t="shared" si="6"/>
        <v>6.8459657701711488E-2</v>
      </c>
      <c r="AH67" s="35">
        <f t="shared" si="6"/>
        <v>8.3941605839416053E-2</v>
      </c>
      <c r="AI67" s="35">
        <f t="shared" si="6"/>
        <v>4.7210300429184553E-2</v>
      </c>
      <c r="AJ67" s="35">
        <f t="shared" si="6"/>
        <v>0.12532637075718014</v>
      </c>
      <c r="AK67" s="35">
        <f t="shared" si="6"/>
        <v>0.17241379310344829</v>
      </c>
      <c r="AL67" s="139">
        <f t="shared" si="6"/>
        <v>0.18181818181818182</v>
      </c>
      <c r="AM67" s="19" t="str">
        <f>IF(ISNUMBER(#REF!),LN(#REF!),"")</f>
        <v/>
      </c>
      <c r="AN67" s="19" t="str">
        <f>IF(ISNUMBER(#REF!),LN(#REF!),"")</f>
        <v/>
      </c>
      <c r="AO67" s="19" t="str">
        <f>IF(ISNUMBER(#REF!),LN(#REF!),"")</f>
        <v/>
      </c>
      <c r="AP67" s="19" t="str">
        <f>IF(ISNUMBER(#REF!),LN(#REF!),"")</f>
        <v/>
      </c>
      <c r="AQ67" s="19" t="str">
        <f>IF(ISNUMBER(#REF!),LN(#REF!),"")</f>
        <v/>
      </c>
      <c r="AR67" s="19" t="str">
        <f>IF(ISNUMBER(#REF!),LN(#REF!),"")</f>
        <v/>
      </c>
      <c r="AS67" s="19" t="str">
        <f>IF(ISNUMBER(#REF!),LN(#REF!),"")</f>
        <v/>
      </c>
      <c r="AT67" s="19" t="str">
        <f>IF(ISNUMBER(#REF!),LN(#REF!),"")</f>
        <v/>
      </c>
      <c r="AU67" s="19" t="str">
        <f>IF(ISNUMBER(#REF!),LN(#REF!),"")</f>
        <v/>
      </c>
      <c r="AV67" s="19" t="str">
        <f>IF(ISNUMBER(#REF!),LN(#REF!),"")</f>
        <v/>
      </c>
      <c r="AW67" s="19" t="str">
        <f>IF(ISNUMBER(#REF!),LN(#REF!),"")</f>
        <v/>
      </c>
    </row>
    <row r="68" spans="1:49" x14ac:dyDescent="0.2">
      <c r="A68" s="16" t="s">
        <v>3609</v>
      </c>
      <c r="B68" s="17" t="s">
        <v>3610</v>
      </c>
      <c r="C68" s="17"/>
      <c r="D68" s="17"/>
      <c r="E68" s="20" t="s">
        <v>56</v>
      </c>
      <c r="F68" s="38">
        <v>1</v>
      </c>
      <c r="G68" s="19">
        <v>4</v>
      </c>
      <c r="H68" s="19">
        <v>29</v>
      </c>
      <c r="I68" s="19">
        <v>47</v>
      </c>
      <c r="J68" s="19">
        <v>44</v>
      </c>
      <c r="K68" s="19">
        <v>47</v>
      </c>
      <c r="L68" s="19">
        <v>28</v>
      </c>
      <c r="M68" s="19">
        <v>27</v>
      </c>
      <c r="N68" s="19">
        <v>40</v>
      </c>
      <c r="O68" s="19">
        <v>21</v>
      </c>
      <c r="P68" s="32">
        <v>19</v>
      </c>
      <c r="Q68" s="19">
        <v>4</v>
      </c>
      <c r="R68" s="19">
        <v>17</v>
      </c>
      <c r="S68" s="19">
        <v>235</v>
      </c>
      <c r="T68" s="19">
        <v>354</v>
      </c>
      <c r="U68" s="19">
        <v>302</v>
      </c>
      <c r="V68" s="19">
        <v>181</v>
      </c>
      <c r="W68" s="19">
        <v>299</v>
      </c>
      <c r="X68" s="19">
        <v>277</v>
      </c>
      <c r="Y68" s="19">
        <v>339</v>
      </c>
      <c r="Z68" s="19">
        <v>317</v>
      </c>
      <c r="AA68" s="32">
        <v>212</v>
      </c>
      <c r="AB68" s="35">
        <f t="shared" si="6"/>
        <v>0.25</v>
      </c>
      <c r="AC68" s="35">
        <f t="shared" si="6"/>
        <v>0.23529411764705882</v>
      </c>
      <c r="AD68" s="35">
        <f t="shared" si="6"/>
        <v>0.12340425531914893</v>
      </c>
      <c r="AE68" s="35">
        <f t="shared" si="6"/>
        <v>0.1327683615819209</v>
      </c>
      <c r="AF68" s="35">
        <f t="shared" si="6"/>
        <v>0.14569536423841059</v>
      </c>
      <c r="AG68" s="35">
        <f t="shared" si="6"/>
        <v>0.25966850828729282</v>
      </c>
      <c r="AH68" s="35">
        <f t="shared" si="6"/>
        <v>9.3645484949832769E-2</v>
      </c>
      <c r="AI68" s="35">
        <f t="shared" si="6"/>
        <v>9.7472924187725629E-2</v>
      </c>
      <c r="AJ68" s="35">
        <f t="shared" si="6"/>
        <v>0.11799410029498525</v>
      </c>
      <c r="AK68" s="35">
        <f t="shared" si="6"/>
        <v>6.6246056782334389E-2</v>
      </c>
      <c r="AL68" s="139">
        <f t="shared" si="6"/>
        <v>8.9622641509433956E-2</v>
      </c>
      <c r="AM68" s="19" t="str">
        <f>IF(ISNUMBER(#REF!),LN(#REF!),"")</f>
        <v/>
      </c>
      <c r="AN68" s="19" t="str">
        <f>IF(ISNUMBER(#REF!),LN(#REF!),"")</f>
        <v/>
      </c>
      <c r="AO68" s="19" t="str">
        <f>IF(ISNUMBER(#REF!),LN(#REF!),"")</f>
        <v/>
      </c>
      <c r="AP68" s="19" t="str">
        <f>IF(ISNUMBER(#REF!),LN(#REF!),"")</f>
        <v/>
      </c>
      <c r="AQ68" s="19" t="str">
        <f>IF(ISNUMBER(#REF!),LN(#REF!),"")</f>
        <v/>
      </c>
      <c r="AR68" s="19" t="str">
        <f>IF(ISNUMBER(#REF!),LN(#REF!),"")</f>
        <v/>
      </c>
      <c r="AS68" s="19" t="str">
        <f>IF(ISNUMBER(#REF!),LN(#REF!),"")</f>
        <v/>
      </c>
      <c r="AT68" s="19" t="str">
        <f>IF(ISNUMBER(#REF!),LN(#REF!),"")</f>
        <v/>
      </c>
      <c r="AU68" s="19" t="str">
        <f>IF(ISNUMBER(#REF!),LN(#REF!),"")</f>
        <v/>
      </c>
      <c r="AV68" s="19" t="str">
        <f>IF(ISNUMBER(#REF!),LN(#REF!),"")</f>
        <v/>
      </c>
      <c r="AW68" s="19" t="str">
        <f>IF(ISNUMBER(#REF!),LN(#REF!),"")</f>
        <v/>
      </c>
    </row>
    <row r="69" spans="1:49" x14ac:dyDescent="0.2">
      <c r="A69" s="16" t="s">
        <v>3615</v>
      </c>
      <c r="B69" s="17" t="s">
        <v>3616</v>
      </c>
      <c r="C69" s="17"/>
      <c r="D69" s="17"/>
      <c r="E69" s="20" t="s">
        <v>56</v>
      </c>
      <c r="F69" s="38">
        <v>44</v>
      </c>
      <c r="G69" s="19">
        <v>39</v>
      </c>
      <c r="H69" s="19">
        <v>47</v>
      </c>
      <c r="I69" s="19">
        <v>76</v>
      </c>
      <c r="J69" s="19">
        <v>50</v>
      </c>
      <c r="K69" s="19">
        <v>47</v>
      </c>
      <c r="L69" s="19">
        <v>19</v>
      </c>
      <c r="M69" s="19">
        <v>7</v>
      </c>
      <c r="N69" s="19">
        <v>5</v>
      </c>
      <c r="O69" s="19">
        <v>9</v>
      </c>
      <c r="P69" s="32">
        <v>36</v>
      </c>
      <c r="Q69" s="19">
        <v>136</v>
      </c>
      <c r="R69" s="19">
        <v>224</v>
      </c>
      <c r="S69" s="19">
        <v>161</v>
      </c>
      <c r="T69" s="19">
        <v>146</v>
      </c>
      <c r="U69" s="19">
        <v>164</v>
      </c>
      <c r="V69" s="19">
        <v>134</v>
      </c>
      <c r="W69" s="19">
        <v>81</v>
      </c>
      <c r="X69" s="19">
        <v>139</v>
      </c>
      <c r="Y69" s="19">
        <v>94</v>
      </c>
      <c r="Z69" s="19">
        <v>69</v>
      </c>
      <c r="AA69" s="32">
        <v>79</v>
      </c>
      <c r="AB69" s="35">
        <f t="shared" si="6"/>
        <v>0.3235294117647059</v>
      </c>
      <c r="AC69" s="35">
        <f t="shared" si="6"/>
        <v>0.17410714285714285</v>
      </c>
      <c r="AD69" s="35">
        <f t="shared" si="6"/>
        <v>0.29192546583850931</v>
      </c>
      <c r="AE69" s="35">
        <f t="shared" si="6"/>
        <v>0.52054794520547942</v>
      </c>
      <c r="AF69" s="35">
        <f t="shared" si="6"/>
        <v>0.3048780487804878</v>
      </c>
      <c r="AG69" s="35">
        <f t="shared" si="6"/>
        <v>0.35074626865671643</v>
      </c>
      <c r="AH69" s="35">
        <f t="shared" si="6"/>
        <v>0.23456790123456789</v>
      </c>
      <c r="AI69" s="35">
        <f t="shared" si="6"/>
        <v>5.0359712230215826E-2</v>
      </c>
      <c r="AJ69" s="35">
        <f t="shared" si="6"/>
        <v>5.3191489361702128E-2</v>
      </c>
      <c r="AK69" s="35">
        <f t="shared" si="6"/>
        <v>0.13043478260869565</v>
      </c>
      <c r="AL69" s="139">
        <f t="shared" si="6"/>
        <v>0.45569620253164556</v>
      </c>
      <c r="AM69" s="19" t="str">
        <f>IF(ISNUMBER(#REF!),LN(#REF!),"")</f>
        <v/>
      </c>
      <c r="AN69" s="19" t="str">
        <f>IF(ISNUMBER(#REF!),LN(#REF!),"")</f>
        <v/>
      </c>
      <c r="AO69" s="19" t="str">
        <f>IF(ISNUMBER(#REF!),LN(#REF!),"")</f>
        <v/>
      </c>
      <c r="AP69" s="19" t="str">
        <f>IF(ISNUMBER(#REF!),LN(#REF!),"")</f>
        <v/>
      </c>
      <c r="AQ69" s="19" t="str">
        <f>IF(ISNUMBER(#REF!),LN(#REF!),"")</f>
        <v/>
      </c>
      <c r="AR69" s="19" t="str">
        <f>IF(ISNUMBER(#REF!),LN(#REF!),"")</f>
        <v/>
      </c>
      <c r="AS69" s="19" t="str">
        <f>IF(ISNUMBER(#REF!),LN(#REF!),"")</f>
        <v/>
      </c>
      <c r="AT69" s="19" t="str">
        <f>IF(ISNUMBER(#REF!),LN(#REF!),"")</f>
        <v/>
      </c>
      <c r="AU69" s="19" t="str">
        <f>IF(ISNUMBER(#REF!),LN(#REF!),"")</f>
        <v/>
      </c>
      <c r="AV69" s="19" t="str">
        <f>IF(ISNUMBER(#REF!),LN(#REF!),"")</f>
        <v/>
      </c>
      <c r="AW69" s="19" t="str">
        <f>IF(ISNUMBER(#REF!),LN(#REF!),"")</f>
        <v/>
      </c>
    </row>
    <row r="70" spans="1:49" x14ac:dyDescent="0.2">
      <c r="A70" s="16" t="s">
        <v>3619</v>
      </c>
      <c r="B70" s="17" t="s">
        <v>3620</v>
      </c>
      <c r="C70" s="17"/>
      <c r="D70" s="17"/>
      <c r="E70" s="20" t="s">
        <v>56</v>
      </c>
      <c r="F70" s="38">
        <v>13</v>
      </c>
      <c r="G70" s="19">
        <v>18</v>
      </c>
      <c r="H70" s="19">
        <v>11</v>
      </c>
      <c r="I70" s="19">
        <v>28</v>
      </c>
      <c r="J70" s="19">
        <v>64</v>
      </c>
      <c r="K70" s="19">
        <v>45</v>
      </c>
      <c r="L70" s="19">
        <v>35</v>
      </c>
      <c r="M70" s="19">
        <v>43</v>
      </c>
      <c r="N70" s="19">
        <v>41</v>
      </c>
      <c r="O70" s="19">
        <v>32</v>
      </c>
      <c r="P70" s="32">
        <v>45</v>
      </c>
      <c r="Q70" s="19">
        <v>22</v>
      </c>
      <c r="R70" s="19">
        <v>39</v>
      </c>
      <c r="S70" s="19">
        <v>29</v>
      </c>
      <c r="T70" s="19">
        <v>72</v>
      </c>
      <c r="U70" s="19">
        <v>164</v>
      </c>
      <c r="V70" s="19">
        <v>86</v>
      </c>
      <c r="W70" s="19">
        <v>101</v>
      </c>
      <c r="X70" s="19">
        <v>133</v>
      </c>
      <c r="Y70" s="19">
        <v>132</v>
      </c>
      <c r="Z70" s="19">
        <v>71</v>
      </c>
      <c r="AA70" s="32">
        <v>82</v>
      </c>
      <c r="AB70" s="35">
        <f t="shared" si="6"/>
        <v>0.59090909090909094</v>
      </c>
      <c r="AC70" s="35">
        <f t="shared" si="6"/>
        <v>0.46153846153846156</v>
      </c>
      <c r="AD70" s="35">
        <f t="shared" si="6"/>
        <v>0.37931034482758619</v>
      </c>
      <c r="AE70" s="35">
        <f t="shared" si="6"/>
        <v>0.3888888888888889</v>
      </c>
      <c r="AF70" s="35">
        <f t="shared" si="6"/>
        <v>0.3902439024390244</v>
      </c>
      <c r="AG70" s="35">
        <f t="shared" si="6"/>
        <v>0.52325581395348841</v>
      </c>
      <c r="AH70" s="35">
        <f t="shared" si="6"/>
        <v>0.34653465346534651</v>
      </c>
      <c r="AI70" s="35">
        <f t="shared" si="6"/>
        <v>0.32330827067669171</v>
      </c>
      <c r="AJ70" s="35">
        <f t="shared" si="6"/>
        <v>0.31060606060606061</v>
      </c>
      <c r="AK70" s="35">
        <f t="shared" si="6"/>
        <v>0.45070422535211269</v>
      </c>
      <c r="AL70" s="139">
        <f t="shared" si="6"/>
        <v>0.54878048780487809</v>
      </c>
      <c r="AM70" s="19" t="str">
        <f>IF(ISNUMBER(#REF!),LN(#REF!),"")</f>
        <v/>
      </c>
      <c r="AN70" s="19" t="str">
        <f>IF(ISNUMBER(#REF!),LN(#REF!),"")</f>
        <v/>
      </c>
      <c r="AO70" s="19" t="str">
        <f>IF(ISNUMBER(#REF!),LN(#REF!),"")</f>
        <v/>
      </c>
      <c r="AP70" s="19" t="str">
        <f>IF(ISNUMBER(#REF!),LN(#REF!),"")</f>
        <v/>
      </c>
      <c r="AQ70" s="19" t="str">
        <f>IF(ISNUMBER(#REF!),LN(#REF!),"")</f>
        <v/>
      </c>
      <c r="AR70" s="19" t="str">
        <f>IF(ISNUMBER(#REF!),LN(#REF!),"")</f>
        <v/>
      </c>
      <c r="AS70" s="19" t="str">
        <f>IF(ISNUMBER(#REF!),LN(#REF!),"")</f>
        <v/>
      </c>
      <c r="AT70" s="19" t="str">
        <f>IF(ISNUMBER(#REF!),LN(#REF!),"")</f>
        <v/>
      </c>
      <c r="AU70" s="19" t="str">
        <f>IF(ISNUMBER(#REF!),LN(#REF!),"")</f>
        <v/>
      </c>
      <c r="AV70" s="19" t="str">
        <f>IF(ISNUMBER(#REF!),LN(#REF!),"")</f>
        <v/>
      </c>
      <c r="AW70" s="19" t="str">
        <f>IF(ISNUMBER(#REF!),LN(#REF!),"")</f>
        <v/>
      </c>
    </row>
    <row r="71" spans="1:49" x14ac:dyDescent="0.2">
      <c r="A71" s="16" t="s">
        <v>3630</v>
      </c>
      <c r="B71" s="17" t="s">
        <v>3631</v>
      </c>
      <c r="C71" s="17"/>
      <c r="D71" s="17"/>
      <c r="E71" s="20" t="s">
        <v>56</v>
      </c>
      <c r="F71" s="38">
        <v>37</v>
      </c>
      <c r="G71" s="19">
        <v>44</v>
      </c>
      <c r="H71" s="19">
        <v>32</v>
      </c>
      <c r="I71" s="19">
        <v>26</v>
      </c>
      <c r="J71" s="19">
        <v>21</v>
      </c>
      <c r="K71" s="19">
        <v>22</v>
      </c>
      <c r="L71" s="19">
        <v>17</v>
      </c>
      <c r="M71" s="19">
        <v>23</v>
      </c>
      <c r="N71" s="19">
        <v>33</v>
      </c>
      <c r="O71" s="19">
        <v>32</v>
      </c>
      <c r="P71" s="32">
        <v>27</v>
      </c>
      <c r="Q71" s="19">
        <v>107</v>
      </c>
      <c r="R71" s="19">
        <v>204</v>
      </c>
      <c r="S71" s="19">
        <v>144</v>
      </c>
      <c r="T71" s="19">
        <v>252</v>
      </c>
      <c r="U71" s="19">
        <v>238</v>
      </c>
      <c r="V71" s="19">
        <v>190</v>
      </c>
      <c r="W71" s="19">
        <v>153</v>
      </c>
      <c r="X71" s="19">
        <v>81</v>
      </c>
      <c r="Y71" s="19">
        <v>124</v>
      </c>
      <c r="Z71" s="19">
        <v>62</v>
      </c>
      <c r="AA71" s="32">
        <v>57</v>
      </c>
      <c r="AB71" s="35">
        <f t="shared" si="6"/>
        <v>0.34579439252336447</v>
      </c>
      <c r="AC71" s="35">
        <f t="shared" si="6"/>
        <v>0.21568627450980393</v>
      </c>
      <c r="AD71" s="35">
        <f t="shared" si="6"/>
        <v>0.22222222222222221</v>
      </c>
      <c r="AE71" s="35">
        <f t="shared" si="6"/>
        <v>0.10317460317460317</v>
      </c>
      <c r="AF71" s="35">
        <f t="shared" si="6"/>
        <v>8.8235294117647065E-2</v>
      </c>
      <c r="AG71" s="35">
        <f t="shared" si="6"/>
        <v>0.11578947368421053</v>
      </c>
      <c r="AH71" s="35">
        <f t="shared" si="6"/>
        <v>0.1111111111111111</v>
      </c>
      <c r="AI71" s="35">
        <f t="shared" si="6"/>
        <v>0.2839506172839506</v>
      </c>
      <c r="AJ71" s="35">
        <f t="shared" si="6"/>
        <v>0.2661290322580645</v>
      </c>
      <c r="AK71" s="35">
        <f t="shared" si="6"/>
        <v>0.5161290322580645</v>
      </c>
      <c r="AL71" s="139">
        <f t="shared" si="6"/>
        <v>0.47368421052631576</v>
      </c>
      <c r="AM71" s="19" t="str">
        <f>IF(ISNUMBER(#REF!),LN(#REF!),"")</f>
        <v/>
      </c>
      <c r="AN71" s="19" t="str">
        <f>IF(ISNUMBER(#REF!),LN(#REF!),"")</f>
        <v/>
      </c>
      <c r="AO71" s="19" t="str">
        <f>IF(ISNUMBER(#REF!),LN(#REF!),"")</f>
        <v/>
      </c>
      <c r="AP71" s="19" t="str">
        <f>IF(ISNUMBER(#REF!),LN(#REF!),"")</f>
        <v/>
      </c>
      <c r="AQ71" s="19" t="str">
        <f>IF(ISNUMBER(#REF!),LN(#REF!),"")</f>
        <v/>
      </c>
      <c r="AR71" s="19" t="str">
        <f>IF(ISNUMBER(#REF!),LN(#REF!),"")</f>
        <v/>
      </c>
      <c r="AS71" s="19" t="str">
        <f>IF(ISNUMBER(#REF!),LN(#REF!),"")</f>
        <v/>
      </c>
      <c r="AT71" s="19" t="str">
        <f>IF(ISNUMBER(#REF!),LN(#REF!),"")</f>
        <v/>
      </c>
      <c r="AU71" s="19" t="str">
        <f>IF(ISNUMBER(#REF!),LN(#REF!),"")</f>
        <v/>
      </c>
      <c r="AV71" s="19" t="str">
        <f>IF(ISNUMBER(#REF!),LN(#REF!),"")</f>
        <v/>
      </c>
      <c r="AW71" s="19" t="str">
        <f>IF(ISNUMBER(#REF!),LN(#REF!),"")</f>
        <v/>
      </c>
    </row>
    <row r="72" spans="1:49" x14ac:dyDescent="0.2">
      <c r="A72" s="16" t="s">
        <v>3881</v>
      </c>
      <c r="B72" s="17" t="s">
        <v>3882</v>
      </c>
      <c r="C72" s="17"/>
      <c r="D72" s="17"/>
      <c r="E72" s="20" t="s">
        <v>3531</v>
      </c>
      <c r="F72" s="38">
        <v>18</v>
      </c>
      <c r="G72" s="19">
        <v>6</v>
      </c>
      <c r="H72" s="19">
        <v>2</v>
      </c>
      <c r="I72" s="19">
        <v>5</v>
      </c>
      <c r="J72" s="19">
        <v>13</v>
      </c>
      <c r="K72" s="19">
        <v>5</v>
      </c>
      <c r="L72" s="19">
        <v>0</v>
      </c>
      <c r="M72" s="19">
        <v>0</v>
      </c>
      <c r="N72" s="19">
        <v>0</v>
      </c>
      <c r="O72" s="19">
        <v>0</v>
      </c>
      <c r="P72" s="32">
        <v>0</v>
      </c>
      <c r="Q72" s="19">
        <v>135</v>
      </c>
      <c r="R72" s="19">
        <v>97</v>
      </c>
      <c r="S72" s="19">
        <v>34</v>
      </c>
      <c r="T72" s="19">
        <v>58</v>
      </c>
      <c r="U72" s="19">
        <v>75</v>
      </c>
      <c r="V72" s="19">
        <v>60</v>
      </c>
      <c r="W72" s="19">
        <v>3</v>
      </c>
      <c r="X72" s="19">
        <v>1</v>
      </c>
      <c r="Y72" s="19">
        <v>0</v>
      </c>
      <c r="Z72" s="19">
        <v>0</v>
      </c>
      <c r="AA72" s="32">
        <v>0</v>
      </c>
      <c r="AB72" s="35">
        <f t="shared" si="6"/>
        <v>0.13333333333333333</v>
      </c>
      <c r="AC72" s="35">
        <f t="shared" si="6"/>
        <v>6.1855670103092786E-2</v>
      </c>
      <c r="AD72" s="35">
        <f t="shared" si="6"/>
        <v>5.8823529411764705E-2</v>
      </c>
      <c r="AE72" s="35">
        <f t="shared" si="6"/>
        <v>8.6206896551724144E-2</v>
      </c>
      <c r="AF72" s="35">
        <f t="shared" si="6"/>
        <v>0.17333333333333334</v>
      </c>
      <c r="AG72" s="35">
        <f t="shared" si="6"/>
        <v>8.3333333333333329E-2</v>
      </c>
      <c r="AH72" s="35">
        <f t="shared" si="6"/>
        <v>0</v>
      </c>
      <c r="AI72" s="35">
        <f t="shared" si="6"/>
        <v>0</v>
      </c>
      <c r="AJ72" s="35">
        <f t="shared" si="6"/>
        <v>0</v>
      </c>
      <c r="AK72" s="35">
        <f t="shared" si="6"/>
        <v>0</v>
      </c>
      <c r="AL72" s="139">
        <f t="shared" si="6"/>
        <v>0</v>
      </c>
      <c r="AM72" s="19" t="str">
        <f>IF(ISNUMBER(#REF!),LN(#REF!),"")</f>
        <v/>
      </c>
      <c r="AN72" s="19" t="str">
        <f>IF(ISNUMBER(#REF!),LN(#REF!),"")</f>
        <v/>
      </c>
      <c r="AO72" s="19" t="str">
        <f>IF(ISNUMBER(#REF!),LN(#REF!),"")</f>
        <v/>
      </c>
      <c r="AP72" s="19" t="str">
        <f>IF(ISNUMBER(#REF!),LN(#REF!),"")</f>
        <v/>
      </c>
      <c r="AQ72" s="19" t="str">
        <f>IF(ISNUMBER(#REF!),LN(#REF!),"")</f>
        <v/>
      </c>
      <c r="AR72" s="19" t="str">
        <f>IF(ISNUMBER(#REF!),LN(#REF!),"")</f>
        <v/>
      </c>
      <c r="AS72" s="19" t="str">
        <f>IF(ISNUMBER(#REF!),LN(#REF!),"")</f>
        <v/>
      </c>
      <c r="AT72" s="19" t="str">
        <f>IF(ISNUMBER(#REF!),LN(#REF!),"")</f>
        <v/>
      </c>
      <c r="AU72" s="19" t="str">
        <f>IF(ISNUMBER(#REF!),LN(#REF!),"")</f>
        <v/>
      </c>
      <c r="AV72" s="19" t="str">
        <f>IF(ISNUMBER(#REF!),LN(#REF!),"")</f>
        <v/>
      </c>
      <c r="AW72" s="19" t="str">
        <f>IF(ISNUMBER(#REF!),LN(#REF!),"")</f>
        <v/>
      </c>
    </row>
    <row r="73" spans="1:49" x14ac:dyDescent="0.2">
      <c r="A73" s="16" t="s">
        <v>3877</v>
      </c>
      <c r="B73" s="17" t="s">
        <v>3878</v>
      </c>
      <c r="C73" s="17"/>
      <c r="D73" s="17"/>
      <c r="E73" s="20" t="s">
        <v>56</v>
      </c>
      <c r="F73" s="38">
        <v>10</v>
      </c>
      <c r="G73" s="19">
        <v>22</v>
      </c>
      <c r="H73" s="19">
        <v>3</v>
      </c>
      <c r="I73" s="19">
        <v>1</v>
      </c>
      <c r="J73" s="19">
        <v>12</v>
      </c>
      <c r="K73" s="19">
        <v>8</v>
      </c>
      <c r="L73" s="19">
        <v>21</v>
      </c>
      <c r="M73" s="19">
        <v>38</v>
      </c>
      <c r="N73" s="19">
        <v>18</v>
      </c>
      <c r="O73" s="19">
        <v>46</v>
      </c>
      <c r="P73" s="32">
        <v>52</v>
      </c>
      <c r="Q73" s="19">
        <v>48</v>
      </c>
      <c r="R73" s="19">
        <v>45</v>
      </c>
      <c r="S73" s="19">
        <v>71</v>
      </c>
      <c r="T73" s="19">
        <v>102</v>
      </c>
      <c r="U73" s="19">
        <v>92</v>
      </c>
      <c r="V73" s="19">
        <v>84</v>
      </c>
      <c r="W73" s="19">
        <v>80</v>
      </c>
      <c r="X73" s="19">
        <v>103</v>
      </c>
      <c r="Y73" s="19">
        <v>128</v>
      </c>
      <c r="Z73" s="19">
        <v>111</v>
      </c>
      <c r="AA73" s="32">
        <v>115</v>
      </c>
      <c r="AB73" s="35">
        <f t="shared" si="6"/>
        <v>0.20833333333333334</v>
      </c>
      <c r="AC73" s="35">
        <f t="shared" si="6"/>
        <v>0.48888888888888887</v>
      </c>
      <c r="AD73" s="35">
        <f t="shared" si="6"/>
        <v>4.2253521126760563E-2</v>
      </c>
      <c r="AE73" s="35">
        <f t="shared" si="6"/>
        <v>9.8039215686274508E-3</v>
      </c>
      <c r="AF73" s="35">
        <f t="shared" si="6"/>
        <v>0.13043478260869565</v>
      </c>
      <c r="AG73" s="35">
        <f t="shared" si="6"/>
        <v>9.5238095238095233E-2</v>
      </c>
      <c r="AH73" s="35">
        <f t="shared" si="6"/>
        <v>0.26250000000000001</v>
      </c>
      <c r="AI73" s="35">
        <f t="shared" si="6"/>
        <v>0.36893203883495146</v>
      </c>
      <c r="AJ73" s="35">
        <f t="shared" si="6"/>
        <v>0.140625</v>
      </c>
      <c r="AK73" s="35">
        <f t="shared" si="6"/>
        <v>0.4144144144144144</v>
      </c>
      <c r="AL73" s="139">
        <f t="shared" si="6"/>
        <v>0.45217391304347826</v>
      </c>
      <c r="AM73" s="19" t="str">
        <f>IF(ISNUMBER(#REF!),LN(#REF!),"")</f>
        <v/>
      </c>
      <c r="AN73" s="19" t="str">
        <f>IF(ISNUMBER(#REF!),LN(#REF!),"")</f>
        <v/>
      </c>
      <c r="AO73" s="19" t="str">
        <f>IF(ISNUMBER(#REF!),LN(#REF!),"")</f>
        <v/>
      </c>
      <c r="AP73" s="19" t="str">
        <f>IF(ISNUMBER(#REF!),LN(#REF!),"")</f>
        <v/>
      </c>
      <c r="AQ73" s="19" t="str">
        <f>IF(ISNUMBER(#REF!),LN(#REF!),"")</f>
        <v/>
      </c>
      <c r="AR73" s="19" t="str">
        <f>IF(ISNUMBER(#REF!),LN(#REF!),"")</f>
        <v/>
      </c>
      <c r="AS73" s="19" t="str">
        <f>IF(ISNUMBER(#REF!),LN(#REF!),"")</f>
        <v/>
      </c>
      <c r="AT73" s="19" t="str">
        <f>IF(ISNUMBER(#REF!),LN(#REF!),"")</f>
        <v/>
      </c>
      <c r="AU73" s="19" t="str">
        <f>IF(ISNUMBER(#REF!),LN(#REF!),"")</f>
        <v/>
      </c>
      <c r="AV73" s="19" t="str">
        <f>IF(ISNUMBER(#REF!),LN(#REF!),"")</f>
        <v/>
      </c>
      <c r="AW73" s="19" t="str">
        <f>IF(ISNUMBER(#REF!),LN(#REF!),"")</f>
        <v/>
      </c>
    </row>
    <row r="74" spans="1:49" x14ac:dyDescent="0.2">
      <c r="A74" s="16" t="s">
        <v>3642</v>
      </c>
      <c r="B74" s="17" t="s">
        <v>3643</v>
      </c>
      <c r="C74" s="17"/>
      <c r="D74" s="17"/>
      <c r="E74" s="20" t="s">
        <v>139</v>
      </c>
      <c r="F74" s="38">
        <v>198</v>
      </c>
      <c r="G74" s="19">
        <v>223</v>
      </c>
      <c r="H74" s="19">
        <v>222</v>
      </c>
      <c r="I74" s="19">
        <v>248</v>
      </c>
      <c r="J74" s="19">
        <v>266</v>
      </c>
      <c r="K74" s="19">
        <v>258</v>
      </c>
      <c r="L74" s="19">
        <v>149</v>
      </c>
      <c r="M74" s="19">
        <v>153</v>
      </c>
      <c r="N74" s="19">
        <v>133</v>
      </c>
      <c r="O74" s="19">
        <v>118</v>
      </c>
      <c r="P74" s="32">
        <v>187</v>
      </c>
      <c r="Q74" s="19">
        <v>1904</v>
      </c>
      <c r="R74" s="19">
        <v>1733</v>
      </c>
      <c r="S74" s="19">
        <v>1701</v>
      </c>
      <c r="T74" s="19">
        <v>1507</v>
      </c>
      <c r="U74" s="19">
        <v>1238</v>
      </c>
      <c r="V74" s="19">
        <v>1291</v>
      </c>
      <c r="W74" s="19">
        <v>950</v>
      </c>
      <c r="X74" s="19">
        <v>1058</v>
      </c>
      <c r="Y74" s="19">
        <v>815</v>
      </c>
      <c r="Z74" s="19">
        <v>828</v>
      </c>
      <c r="AA74" s="32">
        <v>727</v>
      </c>
      <c r="AB74" s="35">
        <f t="shared" si="6"/>
        <v>0.10399159663865547</v>
      </c>
      <c r="AC74" s="35">
        <f t="shared" si="6"/>
        <v>0.12867859203693019</v>
      </c>
      <c r="AD74" s="35">
        <f t="shared" si="6"/>
        <v>0.13051146384479717</v>
      </c>
      <c r="AE74" s="35">
        <f t="shared" si="6"/>
        <v>0.16456536164565361</v>
      </c>
      <c r="AF74" s="35">
        <f t="shared" si="6"/>
        <v>0.2148626817447496</v>
      </c>
      <c r="AG74" s="35">
        <f t="shared" si="6"/>
        <v>0.19984508133230056</v>
      </c>
      <c r="AH74" s="35">
        <f t="shared" si="6"/>
        <v>0.15684210526315789</v>
      </c>
      <c r="AI74" s="35">
        <f t="shared" si="6"/>
        <v>0.14461247637051039</v>
      </c>
      <c r="AJ74" s="35">
        <f t="shared" si="6"/>
        <v>0.16319018404907976</v>
      </c>
      <c r="AK74" s="35">
        <f t="shared" si="6"/>
        <v>0.14251207729468598</v>
      </c>
      <c r="AL74" s="139">
        <f t="shared" si="6"/>
        <v>0.25722145804676755</v>
      </c>
      <c r="AM74" s="19" t="str">
        <f>IF(ISNUMBER(#REF!),LN(#REF!),"")</f>
        <v/>
      </c>
      <c r="AN74" s="19" t="str">
        <f>IF(ISNUMBER(#REF!),LN(#REF!),"")</f>
        <v/>
      </c>
      <c r="AO74" s="19" t="str">
        <f>IF(ISNUMBER(#REF!),LN(#REF!),"")</f>
        <v/>
      </c>
      <c r="AP74" s="19" t="str">
        <f>IF(ISNUMBER(#REF!),LN(#REF!),"")</f>
        <v/>
      </c>
      <c r="AQ74" s="19" t="str">
        <f>IF(ISNUMBER(#REF!),LN(#REF!),"")</f>
        <v/>
      </c>
      <c r="AR74" s="19" t="str">
        <f>IF(ISNUMBER(#REF!),LN(#REF!),"")</f>
        <v/>
      </c>
      <c r="AS74" s="19" t="str">
        <f>IF(ISNUMBER(#REF!),LN(#REF!),"")</f>
        <v/>
      </c>
      <c r="AT74" s="19" t="str">
        <f>IF(ISNUMBER(#REF!),LN(#REF!),"")</f>
        <v/>
      </c>
      <c r="AU74" s="19" t="str">
        <f>IF(ISNUMBER(#REF!),LN(#REF!),"")</f>
        <v/>
      </c>
      <c r="AV74" s="19" t="str">
        <f>IF(ISNUMBER(#REF!),LN(#REF!),"")</f>
        <v/>
      </c>
      <c r="AW74" s="19" t="str">
        <f>IF(ISNUMBER(#REF!),LN(#REF!),"")</f>
        <v/>
      </c>
    </row>
    <row r="75" spans="1:49" x14ac:dyDescent="0.2">
      <c r="A75" s="16" t="s">
        <v>3644</v>
      </c>
      <c r="B75" s="17" t="s">
        <v>4055</v>
      </c>
      <c r="C75" s="17"/>
      <c r="D75" s="17"/>
      <c r="E75" s="20" t="s">
        <v>139</v>
      </c>
      <c r="F75" s="38">
        <v>1</v>
      </c>
      <c r="G75" s="19">
        <v>0</v>
      </c>
      <c r="H75" s="19">
        <v>3</v>
      </c>
      <c r="I75" s="19">
        <v>8</v>
      </c>
      <c r="J75" s="19">
        <v>10</v>
      </c>
      <c r="K75" s="19">
        <v>8</v>
      </c>
      <c r="L75" s="19">
        <v>5</v>
      </c>
      <c r="M75" s="19">
        <v>7</v>
      </c>
      <c r="N75" s="19">
        <v>8</v>
      </c>
      <c r="O75" s="19">
        <v>6</v>
      </c>
      <c r="P75" s="19">
        <v>1</v>
      </c>
      <c r="Q75" s="19">
        <v>23</v>
      </c>
      <c r="R75" s="19">
        <v>27</v>
      </c>
      <c r="S75" s="19">
        <v>43</v>
      </c>
      <c r="T75" s="19">
        <v>101</v>
      </c>
      <c r="U75" s="19">
        <v>66</v>
      </c>
      <c r="V75" s="19">
        <v>54</v>
      </c>
      <c r="W75" s="19">
        <v>54</v>
      </c>
      <c r="X75" s="19">
        <v>40</v>
      </c>
      <c r="Y75" s="19">
        <v>34</v>
      </c>
      <c r="Z75" s="19">
        <v>46</v>
      </c>
      <c r="AA75" s="32">
        <v>67</v>
      </c>
      <c r="AB75" s="35">
        <f t="shared" si="6"/>
        <v>4.3478260869565216E-2</v>
      </c>
      <c r="AC75" s="35">
        <f t="shared" si="6"/>
        <v>0</v>
      </c>
      <c r="AD75" s="35">
        <f t="shared" si="6"/>
        <v>6.9767441860465115E-2</v>
      </c>
      <c r="AE75" s="35">
        <f t="shared" si="6"/>
        <v>7.9207920792079209E-2</v>
      </c>
      <c r="AF75" s="35">
        <f t="shared" si="6"/>
        <v>0.15151515151515152</v>
      </c>
      <c r="AG75" s="35">
        <f t="shared" si="6"/>
        <v>0.14814814814814814</v>
      </c>
      <c r="AH75" s="35">
        <f t="shared" si="6"/>
        <v>9.2592592592592587E-2</v>
      </c>
      <c r="AI75" s="35">
        <f t="shared" si="6"/>
        <v>0.17499999999999999</v>
      </c>
      <c r="AJ75" s="35">
        <f t="shared" si="6"/>
        <v>0.23529411764705882</v>
      </c>
      <c r="AK75" s="35">
        <f t="shared" si="6"/>
        <v>0.13043478260869565</v>
      </c>
      <c r="AL75" s="139">
        <f t="shared" si="6"/>
        <v>1.4925373134328358E-2</v>
      </c>
      <c r="AM75" s="19" t="str">
        <f>IF(ISNUMBER(#REF!),LN(#REF!),"")</f>
        <v/>
      </c>
      <c r="AN75" s="19" t="str">
        <f>IF(ISNUMBER(#REF!),LN(#REF!),"")</f>
        <v/>
      </c>
      <c r="AO75" s="19" t="str">
        <f>IF(ISNUMBER(#REF!),LN(#REF!),"")</f>
        <v/>
      </c>
      <c r="AP75" s="19" t="str">
        <f>IF(ISNUMBER(#REF!),LN(#REF!),"")</f>
        <v/>
      </c>
      <c r="AQ75" s="19" t="str">
        <f>IF(ISNUMBER(#REF!),LN(#REF!),"")</f>
        <v/>
      </c>
      <c r="AR75" s="19" t="str">
        <f>IF(ISNUMBER(#REF!),LN(#REF!),"")</f>
        <v/>
      </c>
      <c r="AS75" s="19" t="str">
        <f>IF(ISNUMBER(#REF!),LN(#REF!),"")</f>
        <v/>
      </c>
      <c r="AT75" s="19" t="str">
        <f>IF(ISNUMBER(#REF!),LN(#REF!),"")</f>
        <v/>
      </c>
      <c r="AU75" s="19" t="str">
        <f>IF(ISNUMBER(#REF!),LN(#REF!),"")</f>
        <v/>
      </c>
      <c r="AV75" s="19" t="str">
        <f>IF(ISNUMBER(#REF!),LN(#REF!),"")</f>
        <v/>
      </c>
      <c r="AW75" s="19" t="str">
        <f>IF(ISNUMBER(#REF!),LN(#REF!),"")</f>
        <v/>
      </c>
    </row>
    <row r="76" spans="1:49" x14ac:dyDescent="0.2">
      <c r="A76" s="16" t="s">
        <v>3646</v>
      </c>
      <c r="B76" s="17" t="s">
        <v>4056</v>
      </c>
      <c r="C76" s="17"/>
      <c r="D76" s="17"/>
      <c r="E76" s="20" t="s">
        <v>139</v>
      </c>
      <c r="F76" s="38">
        <v>2</v>
      </c>
      <c r="G76" s="19">
        <v>5</v>
      </c>
      <c r="H76" s="19">
        <v>4</v>
      </c>
      <c r="I76" s="19">
        <v>3</v>
      </c>
      <c r="J76" s="19">
        <v>4</v>
      </c>
      <c r="K76" s="19">
        <v>3</v>
      </c>
      <c r="L76" s="19">
        <v>0</v>
      </c>
      <c r="M76" s="19">
        <v>0</v>
      </c>
      <c r="N76" s="19">
        <v>0</v>
      </c>
      <c r="O76" s="19">
        <v>0</v>
      </c>
      <c r="P76" s="32">
        <v>0</v>
      </c>
      <c r="Q76" s="19">
        <v>48</v>
      </c>
      <c r="R76" s="19">
        <v>48</v>
      </c>
      <c r="S76" s="19">
        <v>69</v>
      </c>
      <c r="T76" s="19">
        <v>62</v>
      </c>
      <c r="U76" s="19">
        <v>62</v>
      </c>
      <c r="V76" s="19">
        <v>37</v>
      </c>
      <c r="W76" s="19">
        <v>0</v>
      </c>
      <c r="X76" s="19">
        <v>0</v>
      </c>
      <c r="Y76" s="19">
        <v>0</v>
      </c>
      <c r="Z76" s="19">
        <v>0</v>
      </c>
      <c r="AA76" s="32">
        <v>0</v>
      </c>
      <c r="AB76" s="35">
        <f t="shared" si="6"/>
        <v>4.1666666666666664E-2</v>
      </c>
      <c r="AC76" s="35">
        <f t="shared" si="6"/>
        <v>0.10416666666666667</v>
      </c>
      <c r="AD76" s="35">
        <f t="shared" si="6"/>
        <v>5.7971014492753624E-2</v>
      </c>
      <c r="AE76" s="35">
        <f t="shared" si="6"/>
        <v>4.8387096774193547E-2</v>
      </c>
      <c r="AF76" s="35">
        <f t="shared" si="6"/>
        <v>6.4516129032258063E-2</v>
      </c>
      <c r="AG76" s="35">
        <f t="shared" si="6"/>
        <v>8.1081081081081086E-2</v>
      </c>
      <c r="AH76" s="35">
        <f t="shared" si="6"/>
        <v>0</v>
      </c>
      <c r="AI76" s="35">
        <f t="shared" si="6"/>
        <v>0</v>
      </c>
      <c r="AJ76" s="35">
        <f t="shared" si="6"/>
        <v>0</v>
      </c>
      <c r="AK76" s="35">
        <f t="shared" si="6"/>
        <v>0</v>
      </c>
      <c r="AL76" s="139">
        <f t="shared" si="6"/>
        <v>0</v>
      </c>
      <c r="AM76" s="19" t="str">
        <f>IF(ISNUMBER(#REF!),LN(#REF!),"")</f>
        <v/>
      </c>
      <c r="AN76" s="19" t="str">
        <f>IF(ISNUMBER(#REF!),LN(#REF!),"")</f>
        <v/>
      </c>
      <c r="AO76" s="19" t="str">
        <f>IF(ISNUMBER(#REF!),LN(#REF!),"")</f>
        <v/>
      </c>
      <c r="AP76" s="19" t="str">
        <f>IF(ISNUMBER(#REF!),LN(#REF!),"")</f>
        <v/>
      </c>
      <c r="AQ76" s="19" t="str">
        <f>IF(ISNUMBER(#REF!),LN(#REF!),"")</f>
        <v/>
      </c>
      <c r="AR76" s="19" t="str">
        <f>IF(ISNUMBER(#REF!),LN(#REF!),"")</f>
        <v/>
      </c>
      <c r="AS76" s="19" t="str">
        <f>IF(ISNUMBER(#REF!),LN(#REF!),"")</f>
        <v/>
      </c>
      <c r="AT76" s="19" t="str">
        <f>IF(ISNUMBER(#REF!),LN(#REF!),"")</f>
        <v/>
      </c>
      <c r="AU76" s="19" t="str">
        <f>IF(ISNUMBER(#REF!),LN(#REF!),"")</f>
        <v/>
      </c>
      <c r="AV76" s="19" t="str">
        <f>IF(ISNUMBER(#REF!),LN(#REF!),"")</f>
        <v/>
      </c>
      <c r="AW76" s="19" t="str">
        <f>IF(ISNUMBER(#REF!),LN(#REF!),"")</f>
        <v/>
      </c>
    </row>
    <row r="77" spans="1:49" x14ac:dyDescent="0.2">
      <c r="A77" s="16" t="s">
        <v>3648</v>
      </c>
      <c r="B77" s="17" t="s">
        <v>2898</v>
      </c>
      <c r="C77" s="17"/>
      <c r="D77" s="17"/>
      <c r="E77" s="20" t="s">
        <v>139</v>
      </c>
      <c r="F77" s="38">
        <v>63</v>
      </c>
      <c r="G77" s="19">
        <v>29</v>
      </c>
      <c r="H77" s="19">
        <v>52</v>
      </c>
      <c r="I77" s="19">
        <v>106</v>
      </c>
      <c r="J77" s="19">
        <v>85</v>
      </c>
      <c r="K77" s="19">
        <v>79</v>
      </c>
      <c r="L77" s="19">
        <v>96</v>
      </c>
      <c r="M77" s="19">
        <v>108</v>
      </c>
      <c r="N77" s="19">
        <v>234</v>
      </c>
      <c r="O77" s="19">
        <v>243</v>
      </c>
      <c r="P77" s="32">
        <v>159</v>
      </c>
      <c r="Q77" s="19">
        <v>753</v>
      </c>
      <c r="R77" s="19">
        <v>534</v>
      </c>
      <c r="S77" s="19">
        <v>558</v>
      </c>
      <c r="T77" s="19">
        <v>921</v>
      </c>
      <c r="U77" s="19">
        <v>656</v>
      </c>
      <c r="V77" s="19">
        <v>611</v>
      </c>
      <c r="W77" s="19">
        <v>616</v>
      </c>
      <c r="X77" s="19">
        <v>631</v>
      </c>
      <c r="Y77" s="19">
        <v>658</v>
      </c>
      <c r="Z77" s="19">
        <v>585</v>
      </c>
      <c r="AA77" s="32">
        <v>412</v>
      </c>
      <c r="AB77" s="35">
        <f t="shared" si="6"/>
        <v>8.3665338645418322E-2</v>
      </c>
      <c r="AC77" s="35">
        <f t="shared" si="6"/>
        <v>5.4307116104868915E-2</v>
      </c>
      <c r="AD77" s="35">
        <f t="shared" si="6"/>
        <v>9.3189964157706098E-2</v>
      </c>
      <c r="AE77" s="35">
        <f t="shared" si="6"/>
        <v>0.11509229098805646</v>
      </c>
      <c r="AF77" s="35">
        <f t="shared" si="6"/>
        <v>0.12957317073170732</v>
      </c>
      <c r="AG77" s="35">
        <f t="shared" si="6"/>
        <v>0.12929623567921442</v>
      </c>
      <c r="AH77" s="35">
        <f t="shared" si="6"/>
        <v>0.15584415584415584</v>
      </c>
      <c r="AI77" s="35">
        <f t="shared" si="6"/>
        <v>0.17115689381933438</v>
      </c>
      <c r="AJ77" s="35">
        <f t="shared" si="6"/>
        <v>0.35562310030395139</v>
      </c>
      <c r="AK77" s="35">
        <f t="shared" si="6"/>
        <v>0.41538461538461541</v>
      </c>
      <c r="AL77" s="139">
        <f t="shared" si="6"/>
        <v>0.38592233009708737</v>
      </c>
      <c r="AM77" s="19" t="str">
        <f>IF(ISNUMBER(#REF!),LN(#REF!),"")</f>
        <v/>
      </c>
      <c r="AN77" s="19" t="str">
        <f>IF(ISNUMBER(#REF!),LN(#REF!),"")</f>
        <v/>
      </c>
      <c r="AO77" s="19" t="str">
        <f>IF(ISNUMBER(#REF!),LN(#REF!),"")</f>
        <v/>
      </c>
      <c r="AP77" s="19" t="str">
        <f>IF(ISNUMBER(#REF!),LN(#REF!),"")</f>
        <v/>
      </c>
      <c r="AQ77" s="19" t="str">
        <f>IF(ISNUMBER(#REF!),LN(#REF!),"")</f>
        <v/>
      </c>
      <c r="AR77" s="19" t="str">
        <f>IF(ISNUMBER(#REF!),LN(#REF!),"")</f>
        <v/>
      </c>
      <c r="AS77" s="19" t="str">
        <f>IF(ISNUMBER(#REF!),LN(#REF!),"")</f>
        <v/>
      </c>
      <c r="AT77" s="19" t="str">
        <f>IF(ISNUMBER(#REF!),LN(#REF!),"")</f>
        <v/>
      </c>
      <c r="AU77" s="19" t="str">
        <f>IF(ISNUMBER(#REF!),LN(#REF!),"")</f>
        <v/>
      </c>
      <c r="AV77" s="19" t="str">
        <f>IF(ISNUMBER(#REF!),LN(#REF!),"")</f>
        <v/>
      </c>
      <c r="AW77" s="19" t="str">
        <f>IF(ISNUMBER(#REF!),LN(#REF!),"")</f>
        <v/>
      </c>
    </row>
    <row r="78" spans="1:49" x14ac:dyDescent="0.2">
      <c r="A78" s="16" t="s">
        <v>3649</v>
      </c>
      <c r="B78" s="17" t="s">
        <v>3650</v>
      </c>
      <c r="C78" s="17"/>
      <c r="D78" s="17"/>
      <c r="E78" s="20" t="s">
        <v>139</v>
      </c>
      <c r="F78" s="38">
        <v>67</v>
      </c>
      <c r="G78" s="19">
        <v>89</v>
      </c>
      <c r="H78" s="19">
        <v>61</v>
      </c>
      <c r="I78" s="19">
        <v>46</v>
      </c>
      <c r="J78" s="19">
        <v>62</v>
      </c>
      <c r="K78" s="19">
        <v>60</v>
      </c>
      <c r="L78" s="19">
        <v>38</v>
      </c>
      <c r="M78" s="19">
        <v>52</v>
      </c>
      <c r="N78" s="19">
        <v>36</v>
      </c>
      <c r="O78" s="19">
        <v>43</v>
      </c>
      <c r="P78" s="32">
        <v>47</v>
      </c>
      <c r="Q78" s="19">
        <v>692</v>
      </c>
      <c r="R78" s="19">
        <v>807</v>
      </c>
      <c r="S78" s="19">
        <v>627</v>
      </c>
      <c r="T78" s="19">
        <v>543</v>
      </c>
      <c r="U78" s="19">
        <v>535</v>
      </c>
      <c r="V78" s="19">
        <v>452</v>
      </c>
      <c r="W78" s="19">
        <v>373</v>
      </c>
      <c r="X78" s="19">
        <v>431</v>
      </c>
      <c r="Y78" s="19">
        <v>410</v>
      </c>
      <c r="Z78" s="19">
        <v>300</v>
      </c>
      <c r="AA78" s="32">
        <v>348</v>
      </c>
      <c r="AB78" s="35">
        <f t="shared" si="6"/>
        <v>9.6820809248554907E-2</v>
      </c>
      <c r="AC78" s="35">
        <f t="shared" si="6"/>
        <v>0.11028500619578686</v>
      </c>
      <c r="AD78" s="35">
        <f t="shared" si="6"/>
        <v>9.7288676236044661E-2</v>
      </c>
      <c r="AE78" s="35">
        <f t="shared" si="6"/>
        <v>8.4714548802946599E-2</v>
      </c>
      <c r="AF78" s="35">
        <f t="shared" si="6"/>
        <v>0.11588785046728972</v>
      </c>
      <c r="AG78" s="35">
        <f t="shared" si="6"/>
        <v>0.13274336283185842</v>
      </c>
      <c r="AH78" s="35">
        <f t="shared" si="6"/>
        <v>0.10187667560321716</v>
      </c>
      <c r="AI78" s="35">
        <f t="shared" si="6"/>
        <v>0.12064965197215777</v>
      </c>
      <c r="AJ78" s="35">
        <f t="shared" si="6"/>
        <v>8.7804878048780483E-2</v>
      </c>
      <c r="AK78" s="35">
        <f t="shared" si="6"/>
        <v>0.14333333333333334</v>
      </c>
      <c r="AL78" s="139">
        <f t="shared" si="6"/>
        <v>0.13505747126436782</v>
      </c>
      <c r="AM78" s="19" t="str">
        <f>IF(ISNUMBER(#REF!),LN(#REF!),"")</f>
        <v/>
      </c>
      <c r="AN78" s="19" t="str">
        <f>IF(ISNUMBER(#REF!),LN(#REF!),"")</f>
        <v/>
      </c>
      <c r="AO78" s="19" t="str">
        <f>IF(ISNUMBER(#REF!),LN(#REF!),"")</f>
        <v/>
      </c>
      <c r="AP78" s="19" t="str">
        <f>IF(ISNUMBER(#REF!),LN(#REF!),"")</f>
        <v/>
      </c>
      <c r="AQ78" s="19" t="str">
        <f>IF(ISNUMBER(#REF!),LN(#REF!),"")</f>
        <v/>
      </c>
      <c r="AR78" s="19" t="str">
        <f>IF(ISNUMBER(#REF!),LN(#REF!),"")</f>
        <v/>
      </c>
      <c r="AS78" s="19" t="str">
        <f>IF(ISNUMBER(#REF!),LN(#REF!),"")</f>
        <v/>
      </c>
      <c r="AT78" s="19" t="str">
        <f>IF(ISNUMBER(#REF!),LN(#REF!),"")</f>
        <v/>
      </c>
      <c r="AU78" s="19" t="str">
        <f>IF(ISNUMBER(#REF!),LN(#REF!),"")</f>
        <v/>
      </c>
      <c r="AV78" s="19" t="str">
        <f>IF(ISNUMBER(#REF!),LN(#REF!),"")</f>
        <v/>
      </c>
      <c r="AW78" s="19" t="str">
        <f>IF(ISNUMBER(#REF!),LN(#REF!),"")</f>
        <v/>
      </c>
    </row>
    <row r="79" spans="1:49" x14ac:dyDescent="0.2">
      <c r="A79" s="16" t="s">
        <v>3651</v>
      </c>
      <c r="B79" s="17" t="s">
        <v>3652</v>
      </c>
      <c r="C79" s="17"/>
      <c r="D79" s="17"/>
      <c r="E79" s="20" t="s">
        <v>139</v>
      </c>
      <c r="F79" s="38">
        <v>49</v>
      </c>
      <c r="G79" s="19">
        <v>46</v>
      </c>
      <c r="H79" s="19">
        <v>68</v>
      </c>
      <c r="I79" s="19">
        <v>61</v>
      </c>
      <c r="J79" s="19">
        <v>66</v>
      </c>
      <c r="K79" s="19">
        <v>35</v>
      </c>
      <c r="L79" s="19">
        <v>53</v>
      </c>
      <c r="M79" s="19">
        <v>31</v>
      </c>
      <c r="N79" s="19">
        <v>23</v>
      </c>
      <c r="O79" s="19">
        <v>24</v>
      </c>
      <c r="P79" s="32">
        <v>36</v>
      </c>
      <c r="Q79" s="19">
        <v>415</v>
      </c>
      <c r="R79" s="19">
        <v>445</v>
      </c>
      <c r="S79" s="19">
        <v>473</v>
      </c>
      <c r="T79" s="19">
        <v>439</v>
      </c>
      <c r="U79" s="19">
        <v>369</v>
      </c>
      <c r="V79" s="19">
        <v>272</v>
      </c>
      <c r="W79" s="19">
        <v>264</v>
      </c>
      <c r="X79" s="19">
        <v>244</v>
      </c>
      <c r="Y79" s="19">
        <v>222</v>
      </c>
      <c r="Z79" s="19">
        <v>295</v>
      </c>
      <c r="AA79" s="32">
        <v>231</v>
      </c>
      <c r="AB79" s="35">
        <f t="shared" si="6"/>
        <v>0.1180722891566265</v>
      </c>
      <c r="AC79" s="35">
        <f t="shared" si="6"/>
        <v>0.10337078651685393</v>
      </c>
      <c r="AD79" s="35">
        <f t="shared" si="6"/>
        <v>0.14376321353065538</v>
      </c>
      <c r="AE79" s="35">
        <f t="shared" si="6"/>
        <v>0.13895216400911162</v>
      </c>
      <c r="AF79" s="35">
        <f t="shared" si="6"/>
        <v>0.17886178861788618</v>
      </c>
      <c r="AG79" s="35">
        <f t="shared" si="6"/>
        <v>0.12867647058823528</v>
      </c>
      <c r="AH79" s="35">
        <f t="shared" si="6"/>
        <v>0.20075757575757575</v>
      </c>
      <c r="AI79" s="35">
        <f t="shared" si="6"/>
        <v>0.12704918032786885</v>
      </c>
      <c r="AJ79" s="35">
        <f t="shared" si="6"/>
        <v>0.1036036036036036</v>
      </c>
      <c r="AK79" s="35">
        <f t="shared" si="6"/>
        <v>8.1355932203389825E-2</v>
      </c>
      <c r="AL79" s="139">
        <f t="shared" si="6"/>
        <v>0.15584415584415584</v>
      </c>
      <c r="AM79" s="19" t="str">
        <f>IF(ISNUMBER(#REF!),LN(#REF!),"")</f>
        <v/>
      </c>
      <c r="AN79" s="19" t="str">
        <f>IF(ISNUMBER(#REF!),LN(#REF!),"")</f>
        <v/>
      </c>
      <c r="AO79" s="19" t="str">
        <f>IF(ISNUMBER(#REF!),LN(#REF!),"")</f>
        <v/>
      </c>
      <c r="AP79" s="19" t="str">
        <f>IF(ISNUMBER(#REF!),LN(#REF!),"")</f>
        <v/>
      </c>
      <c r="AQ79" s="19" t="str">
        <f>IF(ISNUMBER(#REF!),LN(#REF!),"")</f>
        <v/>
      </c>
      <c r="AR79" s="19" t="str">
        <f>IF(ISNUMBER(#REF!),LN(#REF!),"")</f>
        <v/>
      </c>
      <c r="AS79" s="19" t="str">
        <f>IF(ISNUMBER(#REF!),LN(#REF!),"")</f>
        <v/>
      </c>
      <c r="AT79" s="19" t="str">
        <f>IF(ISNUMBER(#REF!),LN(#REF!),"")</f>
        <v/>
      </c>
      <c r="AU79" s="19" t="str">
        <f>IF(ISNUMBER(#REF!),LN(#REF!),"")</f>
        <v/>
      </c>
      <c r="AV79" s="19" t="str">
        <f>IF(ISNUMBER(#REF!),LN(#REF!),"")</f>
        <v/>
      </c>
      <c r="AW79" s="19" t="str">
        <f>IF(ISNUMBER(#REF!),LN(#REF!),"")</f>
        <v/>
      </c>
    </row>
    <row r="80" spans="1:49" x14ac:dyDescent="0.2">
      <c r="A80" s="16" t="s">
        <v>3653</v>
      </c>
      <c r="B80" s="17" t="s">
        <v>3654</v>
      </c>
      <c r="C80" s="17"/>
      <c r="D80" s="17"/>
      <c r="E80" s="20" t="s">
        <v>139</v>
      </c>
      <c r="F80" s="38">
        <v>18</v>
      </c>
      <c r="G80" s="19">
        <v>12</v>
      </c>
      <c r="H80" s="19">
        <v>9</v>
      </c>
      <c r="I80" s="19">
        <v>21</v>
      </c>
      <c r="J80" s="19">
        <v>86</v>
      </c>
      <c r="K80" s="19">
        <v>113</v>
      </c>
      <c r="L80" s="19">
        <v>103</v>
      </c>
      <c r="M80" s="19">
        <v>56</v>
      </c>
      <c r="N80" s="19">
        <v>53</v>
      </c>
      <c r="O80" s="19">
        <v>28</v>
      </c>
      <c r="P80" s="32">
        <v>49</v>
      </c>
      <c r="Q80" s="19">
        <v>111</v>
      </c>
      <c r="R80" s="19">
        <v>215</v>
      </c>
      <c r="S80" s="19">
        <v>174</v>
      </c>
      <c r="T80" s="19">
        <v>202</v>
      </c>
      <c r="U80" s="19">
        <v>206</v>
      </c>
      <c r="V80" s="19">
        <v>226</v>
      </c>
      <c r="W80" s="19">
        <v>223</v>
      </c>
      <c r="X80" s="19">
        <v>142</v>
      </c>
      <c r="Y80" s="19">
        <v>234</v>
      </c>
      <c r="Z80" s="19">
        <v>182</v>
      </c>
      <c r="AA80" s="32">
        <v>273</v>
      </c>
      <c r="AB80" s="35">
        <f t="shared" si="6"/>
        <v>0.16216216216216217</v>
      </c>
      <c r="AC80" s="35">
        <f t="shared" si="6"/>
        <v>5.5813953488372092E-2</v>
      </c>
      <c r="AD80" s="35">
        <f t="shared" si="6"/>
        <v>5.1724137931034482E-2</v>
      </c>
      <c r="AE80" s="35">
        <f t="shared" si="6"/>
        <v>0.10396039603960396</v>
      </c>
      <c r="AF80" s="35">
        <f t="shared" si="6"/>
        <v>0.41747572815533979</v>
      </c>
      <c r="AG80" s="35">
        <f t="shared" si="6"/>
        <v>0.5</v>
      </c>
      <c r="AH80" s="35">
        <f t="shared" si="6"/>
        <v>0.46188340807174888</v>
      </c>
      <c r="AI80" s="35">
        <f t="shared" si="6"/>
        <v>0.39436619718309857</v>
      </c>
      <c r="AJ80" s="35">
        <f t="shared" si="6"/>
        <v>0.2264957264957265</v>
      </c>
      <c r="AK80" s="35">
        <f t="shared" si="6"/>
        <v>0.15384615384615385</v>
      </c>
      <c r="AL80" s="139">
        <f t="shared" si="6"/>
        <v>0.17948717948717949</v>
      </c>
      <c r="AM80" s="19" t="str">
        <f>IF(ISNUMBER(#REF!),LN(#REF!),"")</f>
        <v/>
      </c>
      <c r="AN80" s="19" t="str">
        <f>IF(ISNUMBER(#REF!),LN(#REF!),"")</f>
        <v/>
      </c>
      <c r="AO80" s="19" t="str">
        <f>IF(ISNUMBER(#REF!),LN(#REF!),"")</f>
        <v/>
      </c>
      <c r="AP80" s="19" t="str">
        <f>IF(ISNUMBER(#REF!),LN(#REF!),"")</f>
        <v/>
      </c>
      <c r="AQ80" s="19" t="str">
        <f>IF(ISNUMBER(#REF!),LN(#REF!),"")</f>
        <v/>
      </c>
      <c r="AR80" s="19" t="str">
        <f>IF(ISNUMBER(#REF!),LN(#REF!),"")</f>
        <v/>
      </c>
      <c r="AS80" s="19" t="str">
        <f>IF(ISNUMBER(#REF!),LN(#REF!),"")</f>
        <v/>
      </c>
      <c r="AT80" s="19" t="str">
        <f>IF(ISNUMBER(#REF!),LN(#REF!),"")</f>
        <v/>
      </c>
      <c r="AU80" s="19" t="str">
        <f>IF(ISNUMBER(#REF!),LN(#REF!),"")</f>
        <v/>
      </c>
      <c r="AV80" s="19" t="str">
        <f>IF(ISNUMBER(#REF!),LN(#REF!),"")</f>
        <v/>
      </c>
      <c r="AW80" s="19" t="str">
        <f>IF(ISNUMBER(#REF!),LN(#REF!),"")</f>
        <v/>
      </c>
    </row>
    <row r="81" spans="1:49" x14ac:dyDescent="0.2">
      <c r="A81" s="16" t="s">
        <v>3655</v>
      </c>
      <c r="B81" s="17" t="s">
        <v>3656</v>
      </c>
      <c r="C81" s="17"/>
      <c r="D81" s="17"/>
      <c r="E81" s="20" t="s">
        <v>139</v>
      </c>
      <c r="F81" s="38">
        <v>4</v>
      </c>
      <c r="G81" s="19">
        <v>3</v>
      </c>
      <c r="H81" s="19">
        <v>3</v>
      </c>
      <c r="I81" s="19">
        <v>14</v>
      </c>
      <c r="J81" s="19">
        <v>23</v>
      </c>
      <c r="K81" s="19">
        <v>8</v>
      </c>
      <c r="L81" s="19">
        <v>5</v>
      </c>
      <c r="M81" s="19">
        <v>9</v>
      </c>
      <c r="N81" s="19">
        <v>0</v>
      </c>
      <c r="O81" s="19">
        <v>0</v>
      </c>
      <c r="P81" s="32">
        <v>0</v>
      </c>
      <c r="Q81" s="19">
        <v>16</v>
      </c>
      <c r="R81" s="19">
        <v>18</v>
      </c>
      <c r="S81" s="19">
        <v>37</v>
      </c>
      <c r="T81" s="19">
        <v>65</v>
      </c>
      <c r="U81" s="19">
        <v>74</v>
      </c>
      <c r="V81" s="19">
        <v>62</v>
      </c>
      <c r="W81" s="19">
        <v>47</v>
      </c>
      <c r="X81" s="19">
        <v>76</v>
      </c>
      <c r="Y81" s="19">
        <v>37</v>
      </c>
      <c r="Z81" s="19">
        <v>28</v>
      </c>
      <c r="AA81" s="32">
        <v>34</v>
      </c>
      <c r="AB81" s="35">
        <f t="shared" si="6"/>
        <v>0.25</v>
      </c>
      <c r="AC81" s="35">
        <f t="shared" si="6"/>
        <v>0.16666666666666666</v>
      </c>
      <c r="AD81" s="35">
        <f t="shared" si="6"/>
        <v>8.1081081081081086E-2</v>
      </c>
      <c r="AE81" s="35">
        <f t="shared" si="6"/>
        <v>0.2153846153846154</v>
      </c>
      <c r="AF81" s="35">
        <f t="shared" si="6"/>
        <v>0.3108108108108108</v>
      </c>
      <c r="AG81" s="35">
        <f t="shared" si="6"/>
        <v>0.12903225806451613</v>
      </c>
      <c r="AH81" s="35">
        <f t="shared" si="6"/>
        <v>0.10638297872340426</v>
      </c>
      <c r="AI81" s="35">
        <f t="shared" si="6"/>
        <v>0.11842105263157894</v>
      </c>
      <c r="AJ81" s="35">
        <f t="shared" si="6"/>
        <v>0</v>
      </c>
      <c r="AK81" s="35">
        <f t="shared" si="6"/>
        <v>0</v>
      </c>
      <c r="AL81" s="139">
        <f t="shared" si="6"/>
        <v>0</v>
      </c>
      <c r="AM81" s="19" t="str">
        <f>IF(ISNUMBER(#REF!),LN(#REF!),"")</f>
        <v/>
      </c>
      <c r="AN81" s="19" t="str">
        <f>IF(ISNUMBER(#REF!),LN(#REF!),"")</f>
        <v/>
      </c>
      <c r="AO81" s="19" t="str">
        <f>IF(ISNUMBER(#REF!),LN(#REF!),"")</f>
        <v/>
      </c>
      <c r="AP81" s="19" t="str">
        <f>IF(ISNUMBER(#REF!),LN(#REF!),"")</f>
        <v/>
      </c>
      <c r="AQ81" s="19" t="str">
        <f>IF(ISNUMBER(#REF!),LN(#REF!),"")</f>
        <v/>
      </c>
      <c r="AR81" s="19" t="str">
        <f>IF(ISNUMBER(#REF!),LN(#REF!),"")</f>
        <v/>
      </c>
      <c r="AS81" s="19" t="str">
        <f>IF(ISNUMBER(#REF!),LN(#REF!),"")</f>
        <v/>
      </c>
      <c r="AT81" s="19" t="str">
        <f>IF(ISNUMBER(#REF!),LN(#REF!),"")</f>
        <v/>
      </c>
      <c r="AU81" s="19" t="str">
        <f>IF(ISNUMBER(#REF!),LN(#REF!),"")</f>
        <v/>
      </c>
      <c r="AV81" s="19" t="str">
        <f>IF(ISNUMBER(#REF!),LN(#REF!),"")</f>
        <v/>
      </c>
      <c r="AW81" s="19" t="str">
        <f>IF(ISNUMBER(#REF!),LN(#REF!),"")</f>
        <v/>
      </c>
    </row>
    <row r="82" spans="1:49" x14ac:dyDescent="0.2">
      <c r="A82" s="16" t="s">
        <v>3657</v>
      </c>
      <c r="B82" s="17" t="s">
        <v>3658</v>
      </c>
      <c r="C82" s="17"/>
      <c r="D82" s="17"/>
      <c r="E82" s="20" t="s">
        <v>139</v>
      </c>
      <c r="F82" s="38">
        <v>17</v>
      </c>
      <c r="G82" s="19">
        <v>13</v>
      </c>
      <c r="H82" s="19">
        <v>12</v>
      </c>
      <c r="I82" s="19">
        <v>32</v>
      </c>
      <c r="J82" s="19">
        <v>18</v>
      </c>
      <c r="K82" s="19">
        <v>10</v>
      </c>
      <c r="L82" s="19">
        <v>10</v>
      </c>
      <c r="M82" s="19">
        <v>18</v>
      </c>
      <c r="N82" s="19">
        <v>18</v>
      </c>
      <c r="O82" s="19">
        <v>10</v>
      </c>
      <c r="P82" s="32">
        <v>4</v>
      </c>
      <c r="Q82" s="19">
        <v>178</v>
      </c>
      <c r="R82" s="19">
        <v>152</v>
      </c>
      <c r="S82" s="19">
        <v>161</v>
      </c>
      <c r="T82" s="19">
        <v>247</v>
      </c>
      <c r="U82" s="19">
        <v>275</v>
      </c>
      <c r="V82" s="19">
        <v>190</v>
      </c>
      <c r="W82" s="19">
        <v>153</v>
      </c>
      <c r="X82" s="19">
        <v>181</v>
      </c>
      <c r="Y82" s="19">
        <v>189</v>
      </c>
      <c r="Z82" s="19">
        <v>141</v>
      </c>
      <c r="AA82" s="32">
        <v>114</v>
      </c>
      <c r="AB82" s="35">
        <f t="shared" si="6"/>
        <v>9.5505617977528087E-2</v>
      </c>
      <c r="AC82" s="35">
        <f t="shared" si="6"/>
        <v>8.5526315789473686E-2</v>
      </c>
      <c r="AD82" s="35">
        <f t="shared" si="6"/>
        <v>7.4534161490683232E-2</v>
      </c>
      <c r="AE82" s="35">
        <f t="shared" si="6"/>
        <v>0.12955465587044535</v>
      </c>
      <c r="AF82" s="35">
        <f t="shared" si="6"/>
        <v>6.545454545454546E-2</v>
      </c>
      <c r="AG82" s="35">
        <f t="shared" si="6"/>
        <v>5.2631578947368418E-2</v>
      </c>
      <c r="AH82" s="35">
        <f t="shared" si="6"/>
        <v>6.535947712418301E-2</v>
      </c>
      <c r="AI82" s="35">
        <f t="shared" si="6"/>
        <v>9.9447513812154692E-2</v>
      </c>
      <c r="AJ82" s="35">
        <f t="shared" si="6"/>
        <v>9.5238095238095233E-2</v>
      </c>
      <c r="AK82" s="35">
        <f t="shared" si="6"/>
        <v>7.0921985815602842E-2</v>
      </c>
      <c r="AL82" s="139">
        <f t="shared" si="6"/>
        <v>3.5087719298245612E-2</v>
      </c>
      <c r="AM82" s="19" t="str">
        <f>IF(ISNUMBER(#REF!),LN(#REF!),"")</f>
        <v/>
      </c>
      <c r="AN82" s="19" t="str">
        <f>IF(ISNUMBER(#REF!),LN(#REF!),"")</f>
        <v/>
      </c>
      <c r="AO82" s="19" t="str">
        <f>IF(ISNUMBER(#REF!),LN(#REF!),"")</f>
        <v/>
      </c>
      <c r="AP82" s="19" t="str">
        <f>IF(ISNUMBER(#REF!),LN(#REF!),"")</f>
        <v/>
      </c>
      <c r="AQ82" s="19" t="str">
        <f>IF(ISNUMBER(#REF!),LN(#REF!),"")</f>
        <v/>
      </c>
      <c r="AR82" s="19" t="str">
        <f>IF(ISNUMBER(#REF!),LN(#REF!),"")</f>
        <v/>
      </c>
      <c r="AS82" s="19" t="str">
        <f>IF(ISNUMBER(#REF!),LN(#REF!),"")</f>
        <v/>
      </c>
      <c r="AT82" s="19" t="str">
        <f>IF(ISNUMBER(#REF!),LN(#REF!),"")</f>
        <v/>
      </c>
      <c r="AU82" s="19" t="str">
        <f>IF(ISNUMBER(#REF!),LN(#REF!),"")</f>
        <v/>
      </c>
      <c r="AV82" s="19" t="str">
        <f>IF(ISNUMBER(#REF!),LN(#REF!),"")</f>
        <v/>
      </c>
      <c r="AW82" s="19" t="str">
        <f>IF(ISNUMBER(#REF!),LN(#REF!),"")</f>
        <v/>
      </c>
    </row>
    <row r="83" spans="1:49" x14ac:dyDescent="0.2">
      <c r="A83" s="16" t="s">
        <v>3659</v>
      </c>
      <c r="B83" s="17" t="s">
        <v>3660</v>
      </c>
      <c r="C83" s="17"/>
      <c r="D83" s="17"/>
      <c r="E83" s="20" t="s">
        <v>139</v>
      </c>
      <c r="F83" s="38">
        <v>8</v>
      </c>
      <c r="G83" s="19">
        <v>8</v>
      </c>
      <c r="H83" s="19">
        <v>4</v>
      </c>
      <c r="I83" s="19">
        <v>11</v>
      </c>
      <c r="J83" s="19">
        <v>11</v>
      </c>
      <c r="K83" s="19">
        <v>14</v>
      </c>
      <c r="L83" s="19">
        <v>14</v>
      </c>
      <c r="M83" s="19">
        <v>19</v>
      </c>
      <c r="N83" s="19">
        <v>14</v>
      </c>
      <c r="O83" s="19">
        <v>11</v>
      </c>
      <c r="P83" s="32">
        <v>13</v>
      </c>
      <c r="Q83" s="19">
        <v>55</v>
      </c>
      <c r="R83" s="19">
        <v>50</v>
      </c>
      <c r="S83" s="19">
        <v>53</v>
      </c>
      <c r="T83" s="19">
        <v>70</v>
      </c>
      <c r="U83" s="19">
        <v>85</v>
      </c>
      <c r="V83" s="19">
        <v>105</v>
      </c>
      <c r="W83" s="19">
        <v>85</v>
      </c>
      <c r="X83" s="19">
        <v>97</v>
      </c>
      <c r="Y83" s="19">
        <v>63</v>
      </c>
      <c r="Z83" s="19">
        <v>53</v>
      </c>
      <c r="AA83" s="32">
        <v>64</v>
      </c>
      <c r="AB83" s="35">
        <f t="shared" ref="AB83:AL98" si="7">IF(Q83,F83/Q83,0)</f>
        <v>0.14545454545454545</v>
      </c>
      <c r="AC83" s="35">
        <f t="shared" si="7"/>
        <v>0.16</v>
      </c>
      <c r="AD83" s="35">
        <f t="shared" si="7"/>
        <v>7.5471698113207544E-2</v>
      </c>
      <c r="AE83" s="35">
        <f t="shared" si="7"/>
        <v>0.15714285714285714</v>
      </c>
      <c r="AF83" s="35">
        <f t="shared" si="7"/>
        <v>0.12941176470588237</v>
      </c>
      <c r="AG83" s="35">
        <f t="shared" si="7"/>
        <v>0.13333333333333333</v>
      </c>
      <c r="AH83" s="35">
        <f t="shared" si="7"/>
        <v>0.16470588235294117</v>
      </c>
      <c r="AI83" s="35">
        <f t="shared" si="7"/>
        <v>0.19587628865979381</v>
      </c>
      <c r="AJ83" s="35">
        <f t="shared" si="7"/>
        <v>0.22222222222222221</v>
      </c>
      <c r="AK83" s="35">
        <f t="shared" si="7"/>
        <v>0.20754716981132076</v>
      </c>
      <c r="AL83" s="139">
        <f t="shared" si="7"/>
        <v>0.203125</v>
      </c>
      <c r="AM83" s="19" t="str">
        <f>IF(ISNUMBER(#REF!),LN(#REF!),"")</f>
        <v/>
      </c>
      <c r="AN83" s="19" t="str">
        <f>IF(ISNUMBER(#REF!),LN(#REF!),"")</f>
        <v/>
      </c>
      <c r="AO83" s="19" t="str">
        <f>IF(ISNUMBER(#REF!),LN(#REF!),"")</f>
        <v/>
      </c>
      <c r="AP83" s="19" t="str">
        <f>IF(ISNUMBER(#REF!),LN(#REF!),"")</f>
        <v/>
      </c>
      <c r="AQ83" s="19" t="str">
        <f>IF(ISNUMBER(#REF!),LN(#REF!),"")</f>
        <v/>
      </c>
      <c r="AR83" s="19" t="str">
        <f>IF(ISNUMBER(#REF!),LN(#REF!),"")</f>
        <v/>
      </c>
      <c r="AS83" s="19" t="str">
        <f>IF(ISNUMBER(#REF!),LN(#REF!),"")</f>
        <v/>
      </c>
      <c r="AT83" s="19" t="str">
        <f>IF(ISNUMBER(#REF!),LN(#REF!),"")</f>
        <v/>
      </c>
      <c r="AU83" s="19" t="str">
        <f>IF(ISNUMBER(#REF!),LN(#REF!),"")</f>
        <v/>
      </c>
      <c r="AV83" s="19" t="str">
        <f>IF(ISNUMBER(#REF!),LN(#REF!),"")</f>
        <v/>
      </c>
      <c r="AW83" s="19" t="str">
        <f>IF(ISNUMBER(#REF!),LN(#REF!),"")</f>
        <v/>
      </c>
    </row>
    <row r="84" spans="1:49" x14ac:dyDescent="0.2">
      <c r="A84" s="16" t="s">
        <v>3661</v>
      </c>
      <c r="B84" s="17" t="s">
        <v>3662</v>
      </c>
      <c r="C84" s="17"/>
      <c r="D84" s="17"/>
      <c r="E84" s="20" t="s">
        <v>139</v>
      </c>
      <c r="F84" s="38">
        <v>7</v>
      </c>
      <c r="G84" s="19">
        <v>17</v>
      </c>
      <c r="H84" s="19">
        <v>24</v>
      </c>
      <c r="I84" s="19">
        <v>33</v>
      </c>
      <c r="J84" s="19">
        <v>57</v>
      </c>
      <c r="K84" s="19">
        <v>27</v>
      </c>
      <c r="L84" s="19">
        <v>82</v>
      </c>
      <c r="M84" s="19">
        <v>246</v>
      </c>
      <c r="N84" s="19">
        <v>41</v>
      </c>
      <c r="O84" s="19">
        <v>26</v>
      </c>
      <c r="P84" s="32">
        <v>15</v>
      </c>
      <c r="Q84" s="19">
        <v>152</v>
      </c>
      <c r="R84" s="19">
        <v>282</v>
      </c>
      <c r="S84" s="19">
        <v>231</v>
      </c>
      <c r="T84" s="19">
        <v>486</v>
      </c>
      <c r="U84" s="19">
        <v>464</v>
      </c>
      <c r="V84" s="19">
        <v>315</v>
      </c>
      <c r="W84" s="19">
        <v>580</v>
      </c>
      <c r="X84" s="19">
        <v>657</v>
      </c>
      <c r="Y84" s="19">
        <v>362</v>
      </c>
      <c r="Z84" s="19">
        <v>235</v>
      </c>
      <c r="AA84" s="32">
        <v>144</v>
      </c>
      <c r="AB84" s="35">
        <f t="shared" si="7"/>
        <v>4.6052631578947366E-2</v>
      </c>
      <c r="AC84" s="35">
        <f t="shared" si="7"/>
        <v>6.0283687943262408E-2</v>
      </c>
      <c r="AD84" s="35">
        <f t="shared" si="7"/>
        <v>0.1038961038961039</v>
      </c>
      <c r="AE84" s="35">
        <f t="shared" si="7"/>
        <v>6.7901234567901231E-2</v>
      </c>
      <c r="AF84" s="35">
        <f t="shared" si="7"/>
        <v>0.12284482758620689</v>
      </c>
      <c r="AG84" s="35">
        <f t="shared" si="7"/>
        <v>8.5714285714285715E-2</v>
      </c>
      <c r="AH84" s="35">
        <f t="shared" si="7"/>
        <v>0.14137931034482759</v>
      </c>
      <c r="AI84" s="35">
        <f t="shared" si="7"/>
        <v>0.37442922374429222</v>
      </c>
      <c r="AJ84" s="35">
        <f t="shared" si="7"/>
        <v>0.1132596685082873</v>
      </c>
      <c r="AK84" s="35">
        <f t="shared" si="7"/>
        <v>0.11063829787234042</v>
      </c>
      <c r="AL84" s="139">
        <f t="shared" si="7"/>
        <v>0.10416666666666667</v>
      </c>
      <c r="AM84" s="19" t="str">
        <f>IF(ISNUMBER(#REF!),LN(#REF!),"")</f>
        <v/>
      </c>
      <c r="AN84" s="19" t="str">
        <f>IF(ISNUMBER(#REF!),LN(#REF!),"")</f>
        <v/>
      </c>
      <c r="AO84" s="19" t="str">
        <f>IF(ISNUMBER(#REF!),LN(#REF!),"")</f>
        <v/>
      </c>
      <c r="AP84" s="19" t="str">
        <f>IF(ISNUMBER(#REF!),LN(#REF!),"")</f>
        <v/>
      </c>
      <c r="AQ84" s="19" t="str">
        <f>IF(ISNUMBER(#REF!),LN(#REF!),"")</f>
        <v/>
      </c>
      <c r="AR84" s="19" t="str">
        <f>IF(ISNUMBER(#REF!),LN(#REF!),"")</f>
        <v/>
      </c>
      <c r="AS84" s="19" t="str">
        <f>IF(ISNUMBER(#REF!),LN(#REF!),"")</f>
        <v/>
      </c>
      <c r="AT84" s="19" t="str">
        <f>IF(ISNUMBER(#REF!),LN(#REF!),"")</f>
        <v/>
      </c>
      <c r="AU84" s="19" t="str">
        <f>IF(ISNUMBER(#REF!),LN(#REF!),"")</f>
        <v/>
      </c>
      <c r="AV84" s="19" t="str">
        <f>IF(ISNUMBER(#REF!),LN(#REF!),"")</f>
        <v/>
      </c>
      <c r="AW84" s="19" t="str">
        <f>IF(ISNUMBER(#REF!),LN(#REF!),"")</f>
        <v/>
      </c>
    </row>
    <row r="85" spans="1:49" x14ac:dyDescent="0.2">
      <c r="A85" s="16" t="s">
        <v>3663</v>
      </c>
      <c r="B85" s="17" t="s">
        <v>3664</v>
      </c>
      <c r="C85" s="17"/>
      <c r="D85" s="17"/>
      <c r="E85" s="20" t="s">
        <v>139</v>
      </c>
      <c r="F85" s="38">
        <v>9</v>
      </c>
      <c r="G85" s="19">
        <v>11</v>
      </c>
      <c r="H85" s="19">
        <v>22</v>
      </c>
      <c r="I85" s="19">
        <v>28</v>
      </c>
      <c r="J85" s="19">
        <v>27</v>
      </c>
      <c r="K85" s="19">
        <v>67</v>
      </c>
      <c r="L85" s="19">
        <v>22</v>
      </c>
      <c r="M85" s="19">
        <v>26</v>
      </c>
      <c r="N85" s="19">
        <v>90</v>
      </c>
      <c r="O85" s="19">
        <v>106</v>
      </c>
      <c r="P85" s="32">
        <v>117</v>
      </c>
      <c r="Q85" s="19">
        <v>79</v>
      </c>
      <c r="R85" s="19">
        <v>161</v>
      </c>
      <c r="S85" s="19">
        <v>241</v>
      </c>
      <c r="T85" s="19">
        <v>216</v>
      </c>
      <c r="U85" s="19">
        <v>260</v>
      </c>
      <c r="V85" s="19">
        <v>314</v>
      </c>
      <c r="W85" s="19">
        <v>302</v>
      </c>
      <c r="X85" s="19">
        <v>301</v>
      </c>
      <c r="Y85" s="19">
        <v>320</v>
      </c>
      <c r="Z85" s="19">
        <v>340</v>
      </c>
      <c r="AA85" s="32">
        <v>350</v>
      </c>
      <c r="AB85" s="35">
        <f t="shared" si="7"/>
        <v>0.11392405063291139</v>
      </c>
      <c r="AC85" s="35">
        <f t="shared" si="7"/>
        <v>6.8322981366459631E-2</v>
      </c>
      <c r="AD85" s="35">
        <f t="shared" si="7"/>
        <v>9.1286307053941904E-2</v>
      </c>
      <c r="AE85" s="35">
        <f t="shared" si="7"/>
        <v>0.12962962962962962</v>
      </c>
      <c r="AF85" s="35">
        <f t="shared" si="7"/>
        <v>0.10384615384615385</v>
      </c>
      <c r="AG85" s="35">
        <f t="shared" si="7"/>
        <v>0.21337579617834396</v>
      </c>
      <c r="AH85" s="35">
        <f t="shared" si="7"/>
        <v>7.2847682119205295E-2</v>
      </c>
      <c r="AI85" s="35">
        <f t="shared" si="7"/>
        <v>8.6378737541528236E-2</v>
      </c>
      <c r="AJ85" s="35">
        <f t="shared" si="7"/>
        <v>0.28125</v>
      </c>
      <c r="AK85" s="35">
        <f t="shared" si="7"/>
        <v>0.31176470588235294</v>
      </c>
      <c r="AL85" s="139">
        <f t="shared" si="7"/>
        <v>0.3342857142857143</v>
      </c>
      <c r="AM85" s="19" t="str">
        <f>IF(ISNUMBER(#REF!),LN(#REF!),"")</f>
        <v/>
      </c>
      <c r="AN85" s="19" t="str">
        <f>IF(ISNUMBER(#REF!),LN(#REF!),"")</f>
        <v/>
      </c>
      <c r="AO85" s="19" t="str">
        <f>IF(ISNUMBER(#REF!),LN(#REF!),"")</f>
        <v/>
      </c>
      <c r="AP85" s="19" t="str">
        <f>IF(ISNUMBER(#REF!),LN(#REF!),"")</f>
        <v/>
      </c>
      <c r="AQ85" s="19" t="str">
        <f>IF(ISNUMBER(#REF!),LN(#REF!),"")</f>
        <v/>
      </c>
      <c r="AR85" s="19" t="str">
        <f>IF(ISNUMBER(#REF!),LN(#REF!),"")</f>
        <v/>
      </c>
      <c r="AS85" s="19" t="str">
        <f>IF(ISNUMBER(#REF!),LN(#REF!),"")</f>
        <v/>
      </c>
      <c r="AT85" s="19" t="str">
        <f>IF(ISNUMBER(#REF!),LN(#REF!),"")</f>
        <v/>
      </c>
      <c r="AU85" s="19" t="str">
        <f>IF(ISNUMBER(#REF!),LN(#REF!),"")</f>
        <v/>
      </c>
      <c r="AV85" s="19" t="str">
        <f>IF(ISNUMBER(#REF!),LN(#REF!),"")</f>
        <v/>
      </c>
      <c r="AW85" s="19" t="str">
        <f>IF(ISNUMBER(#REF!),LN(#REF!),"")</f>
        <v/>
      </c>
    </row>
    <row r="86" spans="1:49" x14ac:dyDescent="0.2">
      <c r="A86" s="16" t="s">
        <v>3665</v>
      </c>
      <c r="B86" s="17" t="s">
        <v>3666</v>
      </c>
      <c r="C86" s="17"/>
      <c r="D86" s="17"/>
      <c r="E86" s="20" t="s">
        <v>139</v>
      </c>
      <c r="F86" s="38">
        <v>0</v>
      </c>
      <c r="G86" s="19">
        <v>2</v>
      </c>
      <c r="H86" s="19">
        <v>0</v>
      </c>
      <c r="I86" s="19">
        <v>0</v>
      </c>
      <c r="J86" s="19">
        <v>0</v>
      </c>
      <c r="K86" s="19">
        <v>2</v>
      </c>
      <c r="L86" s="19">
        <v>9</v>
      </c>
      <c r="M86" s="19">
        <v>23</v>
      </c>
      <c r="N86" s="19">
        <v>15</v>
      </c>
      <c r="O86" s="19">
        <v>18</v>
      </c>
      <c r="P86" s="32">
        <v>19</v>
      </c>
      <c r="Q86" s="19">
        <v>0</v>
      </c>
      <c r="R86" s="19">
        <v>2</v>
      </c>
      <c r="S86" s="19">
        <v>12</v>
      </c>
      <c r="T86" s="19">
        <v>20</v>
      </c>
      <c r="U86" s="19">
        <v>16</v>
      </c>
      <c r="V86" s="19">
        <v>29</v>
      </c>
      <c r="W86" s="19">
        <v>96</v>
      </c>
      <c r="X86" s="19">
        <v>123</v>
      </c>
      <c r="Y86" s="19">
        <v>125</v>
      </c>
      <c r="Z86" s="19">
        <v>142</v>
      </c>
      <c r="AA86" s="32">
        <v>199</v>
      </c>
      <c r="AB86" s="35">
        <f t="shared" si="7"/>
        <v>0</v>
      </c>
      <c r="AC86" s="35">
        <f t="shared" si="7"/>
        <v>1</v>
      </c>
      <c r="AD86" s="35">
        <f t="shared" si="7"/>
        <v>0</v>
      </c>
      <c r="AE86" s="35">
        <f t="shared" si="7"/>
        <v>0</v>
      </c>
      <c r="AF86" s="35">
        <f t="shared" si="7"/>
        <v>0</v>
      </c>
      <c r="AG86" s="35">
        <f t="shared" si="7"/>
        <v>6.8965517241379309E-2</v>
      </c>
      <c r="AH86" s="35">
        <f t="shared" si="7"/>
        <v>9.375E-2</v>
      </c>
      <c r="AI86" s="35">
        <f t="shared" si="7"/>
        <v>0.18699186991869918</v>
      </c>
      <c r="AJ86" s="35">
        <f t="shared" si="7"/>
        <v>0.12</v>
      </c>
      <c r="AK86" s="35">
        <f t="shared" si="7"/>
        <v>0.12676056338028169</v>
      </c>
      <c r="AL86" s="139">
        <f t="shared" si="7"/>
        <v>9.5477386934673364E-2</v>
      </c>
      <c r="AM86" s="19" t="str">
        <f>IF(ISNUMBER(#REF!),LN(#REF!),"")</f>
        <v/>
      </c>
      <c r="AN86" s="19" t="str">
        <f>IF(ISNUMBER(#REF!),LN(#REF!),"")</f>
        <v/>
      </c>
      <c r="AO86" s="19" t="str">
        <f>IF(ISNUMBER(#REF!),LN(#REF!),"")</f>
        <v/>
      </c>
      <c r="AP86" s="19" t="str">
        <f>IF(ISNUMBER(#REF!),LN(#REF!),"")</f>
        <v/>
      </c>
      <c r="AQ86" s="19" t="str">
        <f>IF(ISNUMBER(#REF!),LN(#REF!),"")</f>
        <v/>
      </c>
      <c r="AR86" s="19" t="str">
        <f>IF(ISNUMBER(#REF!),LN(#REF!),"")</f>
        <v/>
      </c>
      <c r="AS86" s="19" t="str">
        <f>IF(ISNUMBER(#REF!),LN(#REF!),"")</f>
        <v/>
      </c>
      <c r="AT86" s="19" t="str">
        <f>IF(ISNUMBER(#REF!),LN(#REF!),"")</f>
        <v/>
      </c>
      <c r="AU86" s="19" t="str">
        <f>IF(ISNUMBER(#REF!),LN(#REF!),"")</f>
        <v/>
      </c>
      <c r="AV86" s="19" t="str">
        <f>IF(ISNUMBER(#REF!),LN(#REF!),"")</f>
        <v/>
      </c>
      <c r="AW86" s="19" t="str">
        <f>IF(ISNUMBER(#REF!),LN(#REF!),"")</f>
        <v/>
      </c>
    </row>
    <row r="87" spans="1:49" x14ac:dyDescent="0.2">
      <c r="A87" s="16" t="s">
        <v>3906</v>
      </c>
      <c r="B87" s="17" t="s">
        <v>3907</v>
      </c>
      <c r="C87" s="17"/>
      <c r="D87" s="17"/>
      <c r="E87" s="20" t="s">
        <v>139</v>
      </c>
      <c r="F87" s="38">
        <v>1</v>
      </c>
      <c r="G87" s="19">
        <v>0</v>
      </c>
      <c r="H87" s="19">
        <v>8</v>
      </c>
      <c r="I87" s="19">
        <v>8</v>
      </c>
      <c r="J87" s="19">
        <v>25</v>
      </c>
      <c r="K87" s="19">
        <v>13</v>
      </c>
      <c r="L87" s="19">
        <v>10</v>
      </c>
      <c r="M87" s="19">
        <v>5</v>
      </c>
      <c r="N87" s="19">
        <v>14</v>
      </c>
      <c r="O87" s="19">
        <v>5</v>
      </c>
      <c r="P87" s="32">
        <v>3</v>
      </c>
      <c r="Q87" s="19">
        <v>60</v>
      </c>
      <c r="R87" s="19">
        <v>46</v>
      </c>
      <c r="S87" s="19">
        <v>60</v>
      </c>
      <c r="T87" s="19">
        <v>65</v>
      </c>
      <c r="U87" s="19">
        <v>110</v>
      </c>
      <c r="V87" s="19">
        <v>55</v>
      </c>
      <c r="W87" s="19">
        <v>34</v>
      </c>
      <c r="X87" s="19">
        <v>23</v>
      </c>
      <c r="Y87" s="19">
        <v>34</v>
      </c>
      <c r="Z87" s="19">
        <v>77</v>
      </c>
      <c r="AA87" s="32">
        <v>176</v>
      </c>
      <c r="AB87" s="35">
        <f t="shared" si="7"/>
        <v>1.6666666666666666E-2</v>
      </c>
      <c r="AC87" s="35">
        <f t="shared" si="7"/>
        <v>0</v>
      </c>
      <c r="AD87" s="35">
        <f t="shared" si="7"/>
        <v>0.13333333333333333</v>
      </c>
      <c r="AE87" s="35">
        <f t="shared" si="7"/>
        <v>0.12307692307692308</v>
      </c>
      <c r="AF87" s="35">
        <f t="shared" si="7"/>
        <v>0.22727272727272727</v>
      </c>
      <c r="AG87" s="35">
        <f t="shared" si="7"/>
        <v>0.23636363636363636</v>
      </c>
      <c r="AH87" s="35">
        <f t="shared" si="7"/>
        <v>0.29411764705882354</v>
      </c>
      <c r="AI87" s="35">
        <f t="shared" si="7"/>
        <v>0.21739130434782608</v>
      </c>
      <c r="AJ87" s="35">
        <f t="shared" si="7"/>
        <v>0.41176470588235292</v>
      </c>
      <c r="AK87" s="35">
        <f t="shared" si="7"/>
        <v>6.4935064935064929E-2</v>
      </c>
      <c r="AL87" s="139">
        <f t="shared" si="7"/>
        <v>1.7045454545454544E-2</v>
      </c>
      <c r="AM87" s="19" t="str">
        <f>IF(ISNUMBER(#REF!),LN(#REF!),"")</f>
        <v/>
      </c>
      <c r="AN87" s="19" t="str">
        <f>IF(ISNUMBER(#REF!),LN(#REF!),"")</f>
        <v/>
      </c>
      <c r="AO87" s="19" t="str">
        <f>IF(ISNUMBER(#REF!),LN(#REF!),"")</f>
        <v/>
      </c>
      <c r="AP87" s="19" t="str">
        <f>IF(ISNUMBER(#REF!),LN(#REF!),"")</f>
        <v/>
      </c>
      <c r="AQ87" s="19" t="str">
        <f>IF(ISNUMBER(#REF!),LN(#REF!),"")</f>
        <v/>
      </c>
      <c r="AR87" s="19" t="str">
        <f>IF(ISNUMBER(#REF!),LN(#REF!),"")</f>
        <v/>
      </c>
      <c r="AS87" s="19" t="str">
        <f>IF(ISNUMBER(#REF!),LN(#REF!),"")</f>
        <v/>
      </c>
      <c r="AT87" s="19" t="str">
        <f>IF(ISNUMBER(#REF!),LN(#REF!),"")</f>
        <v/>
      </c>
      <c r="AU87" s="19" t="str">
        <f>IF(ISNUMBER(#REF!),LN(#REF!),"")</f>
        <v/>
      </c>
      <c r="AV87" s="19" t="str">
        <f>IF(ISNUMBER(#REF!),LN(#REF!),"")</f>
        <v/>
      </c>
      <c r="AW87" s="19" t="str">
        <f>IF(ISNUMBER(#REF!),LN(#REF!),"")</f>
        <v/>
      </c>
    </row>
    <row r="88" spans="1:49" x14ac:dyDescent="0.2">
      <c r="A88" s="16" t="s">
        <v>3667</v>
      </c>
      <c r="B88" s="17" t="s">
        <v>3668</v>
      </c>
      <c r="C88" s="17"/>
      <c r="D88" s="17"/>
      <c r="E88" s="20" t="s">
        <v>139</v>
      </c>
      <c r="F88" s="38">
        <v>7</v>
      </c>
      <c r="G88" s="19">
        <v>16</v>
      </c>
      <c r="H88" s="19">
        <v>8</v>
      </c>
      <c r="I88" s="19">
        <v>13</v>
      </c>
      <c r="J88" s="19">
        <v>21</v>
      </c>
      <c r="K88" s="19">
        <v>39</v>
      </c>
      <c r="L88" s="19">
        <v>56</v>
      </c>
      <c r="M88" s="19">
        <v>24</v>
      </c>
      <c r="N88" s="19">
        <v>22</v>
      </c>
      <c r="O88" s="19">
        <v>25</v>
      </c>
      <c r="P88" s="32">
        <v>29</v>
      </c>
      <c r="Q88" s="19">
        <v>30</v>
      </c>
      <c r="R88" s="19">
        <v>88</v>
      </c>
      <c r="S88" s="19">
        <v>175</v>
      </c>
      <c r="T88" s="19">
        <v>141</v>
      </c>
      <c r="U88" s="19">
        <v>161</v>
      </c>
      <c r="V88" s="19">
        <v>284</v>
      </c>
      <c r="W88" s="19">
        <v>219</v>
      </c>
      <c r="X88" s="19">
        <v>199</v>
      </c>
      <c r="Y88" s="19">
        <v>176</v>
      </c>
      <c r="Z88" s="19">
        <v>171</v>
      </c>
      <c r="AA88" s="32">
        <v>138</v>
      </c>
      <c r="AB88" s="35">
        <f t="shared" si="7"/>
        <v>0.23333333333333334</v>
      </c>
      <c r="AC88" s="35">
        <f t="shared" si="7"/>
        <v>0.18181818181818182</v>
      </c>
      <c r="AD88" s="35">
        <f t="shared" si="7"/>
        <v>4.5714285714285714E-2</v>
      </c>
      <c r="AE88" s="35">
        <f t="shared" si="7"/>
        <v>9.2198581560283682E-2</v>
      </c>
      <c r="AF88" s="35">
        <f t="shared" si="7"/>
        <v>0.13043478260869565</v>
      </c>
      <c r="AG88" s="35">
        <f t="shared" si="7"/>
        <v>0.13732394366197184</v>
      </c>
      <c r="AH88" s="35">
        <f t="shared" si="7"/>
        <v>0.25570776255707761</v>
      </c>
      <c r="AI88" s="35">
        <f t="shared" si="7"/>
        <v>0.12060301507537688</v>
      </c>
      <c r="AJ88" s="35">
        <f t="shared" si="7"/>
        <v>0.125</v>
      </c>
      <c r="AK88" s="35">
        <f t="shared" si="7"/>
        <v>0.14619883040935672</v>
      </c>
      <c r="AL88" s="139">
        <f t="shared" si="7"/>
        <v>0.21014492753623187</v>
      </c>
      <c r="AM88" s="19" t="str">
        <f>IF(ISNUMBER(#REF!),LN(#REF!),"")</f>
        <v/>
      </c>
      <c r="AN88" s="19" t="str">
        <f>IF(ISNUMBER(#REF!),LN(#REF!),"")</f>
        <v/>
      </c>
      <c r="AO88" s="19" t="str">
        <f>IF(ISNUMBER(#REF!),LN(#REF!),"")</f>
        <v/>
      </c>
      <c r="AP88" s="19" t="str">
        <f>IF(ISNUMBER(#REF!),LN(#REF!),"")</f>
        <v/>
      </c>
      <c r="AQ88" s="19" t="str">
        <f>IF(ISNUMBER(#REF!),LN(#REF!),"")</f>
        <v/>
      </c>
      <c r="AR88" s="19" t="str">
        <f>IF(ISNUMBER(#REF!),LN(#REF!),"")</f>
        <v/>
      </c>
      <c r="AS88" s="19" t="str">
        <f>IF(ISNUMBER(#REF!),LN(#REF!),"")</f>
        <v/>
      </c>
      <c r="AT88" s="19" t="str">
        <f>IF(ISNUMBER(#REF!),LN(#REF!),"")</f>
        <v/>
      </c>
      <c r="AU88" s="19" t="str">
        <f>IF(ISNUMBER(#REF!),LN(#REF!),"")</f>
        <v/>
      </c>
      <c r="AV88" s="19" t="str">
        <f>IF(ISNUMBER(#REF!),LN(#REF!),"")</f>
        <v/>
      </c>
      <c r="AW88" s="19" t="str">
        <f>IF(ISNUMBER(#REF!),LN(#REF!),"")</f>
        <v/>
      </c>
    </row>
    <row r="89" spans="1:49" x14ac:dyDescent="0.2">
      <c r="A89" s="16" t="s">
        <v>3669</v>
      </c>
      <c r="B89" s="17" t="s">
        <v>3670</v>
      </c>
      <c r="C89" s="17"/>
      <c r="D89" s="17"/>
      <c r="E89" s="20" t="s">
        <v>139</v>
      </c>
      <c r="F89" s="38">
        <v>6</v>
      </c>
      <c r="G89" s="19">
        <v>1</v>
      </c>
      <c r="H89" s="19">
        <v>2</v>
      </c>
      <c r="I89" s="19">
        <v>2</v>
      </c>
      <c r="J89" s="19">
        <v>12</v>
      </c>
      <c r="K89" s="19">
        <v>2</v>
      </c>
      <c r="L89" s="19">
        <v>0</v>
      </c>
      <c r="M89" s="19">
        <v>2</v>
      </c>
      <c r="N89" s="19">
        <v>0</v>
      </c>
      <c r="O89" s="19">
        <v>1</v>
      </c>
      <c r="P89" s="32">
        <v>6</v>
      </c>
      <c r="Q89" s="19">
        <v>72</v>
      </c>
      <c r="R89" s="19">
        <v>129</v>
      </c>
      <c r="S89" s="19">
        <v>88</v>
      </c>
      <c r="T89" s="19">
        <v>150</v>
      </c>
      <c r="U89" s="19">
        <v>151</v>
      </c>
      <c r="V89" s="19">
        <v>136</v>
      </c>
      <c r="W89" s="19">
        <v>94</v>
      </c>
      <c r="X89" s="19">
        <v>45</v>
      </c>
      <c r="Y89" s="19">
        <v>57</v>
      </c>
      <c r="Z89" s="19">
        <v>55</v>
      </c>
      <c r="AA89" s="32">
        <v>53</v>
      </c>
      <c r="AB89" s="35">
        <f t="shared" si="7"/>
        <v>8.3333333333333329E-2</v>
      </c>
      <c r="AC89" s="35">
        <f t="shared" si="7"/>
        <v>7.7519379844961239E-3</v>
      </c>
      <c r="AD89" s="35">
        <f t="shared" si="7"/>
        <v>2.2727272727272728E-2</v>
      </c>
      <c r="AE89" s="35">
        <f t="shared" si="7"/>
        <v>1.3333333333333334E-2</v>
      </c>
      <c r="AF89" s="35">
        <f t="shared" si="7"/>
        <v>7.9470198675496692E-2</v>
      </c>
      <c r="AG89" s="35">
        <f t="shared" si="7"/>
        <v>1.4705882352941176E-2</v>
      </c>
      <c r="AH89" s="35">
        <f t="shared" si="7"/>
        <v>0</v>
      </c>
      <c r="AI89" s="35">
        <f t="shared" si="7"/>
        <v>4.4444444444444446E-2</v>
      </c>
      <c r="AJ89" s="35">
        <f t="shared" si="7"/>
        <v>0</v>
      </c>
      <c r="AK89" s="35">
        <f t="shared" si="7"/>
        <v>1.8181818181818181E-2</v>
      </c>
      <c r="AL89" s="139">
        <f t="shared" si="7"/>
        <v>0.11320754716981132</v>
      </c>
      <c r="AM89" s="19" t="str">
        <f>IF(ISNUMBER(#REF!),LN(#REF!),"")</f>
        <v/>
      </c>
      <c r="AN89" s="19" t="str">
        <f>IF(ISNUMBER(#REF!),LN(#REF!),"")</f>
        <v/>
      </c>
      <c r="AO89" s="19" t="str">
        <f>IF(ISNUMBER(#REF!),LN(#REF!),"")</f>
        <v/>
      </c>
      <c r="AP89" s="19" t="str">
        <f>IF(ISNUMBER(#REF!),LN(#REF!),"")</f>
        <v/>
      </c>
      <c r="AQ89" s="19" t="str">
        <f>IF(ISNUMBER(#REF!),LN(#REF!),"")</f>
        <v/>
      </c>
      <c r="AR89" s="19" t="str">
        <f>IF(ISNUMBER(#REF!),LN(#REF!),"")</f>
        <v/>
      </c>
      <c r="AS89" s="19" t="str">
        <f>IF(ISNUMBER(#REF!),LN(#REF!),"")</f>
        <v/>
      </c>
      <c r="AT89" s="19" t="str">
        <f>IF(ISNUMBER(#REF!),LN(#REF!),"")</f>
        <v/>
      </c>
      <c r="AU89" s="19" t="str">
        <f>IF(ISNUMBER(#REF!),LN(#REF!),"")</f>
        <v/>
      </c>
      <c r="AV89" s="19" t="str">
        <f>IF(ISNUMBER(#REF!),LN(#REF!),"")</f>
        <v/>
      </c>
      <c r="AW89" s="19" t="str">
        <f>IF(ISNUMBER(#REF!),LN(#REF!),"")</f>
        <v/>
      </c>
    </row>
    <row r="90" spans="1:49" x14ac:dyDescent="0.2">
      <c r="A90" s="16" t="s">
        <v>3671</v>
      </c>
      <c r="B90" s="17" t="s">
        <v>3672</v>
      </c>
      <c r="C90" s="17"/>
      <c r="D90" s="17"/>
      <c r="E90" s="20" t="s">
        <v>139</v>
      </c>
      <c r="F90" s="38">
        <v>1</v>
      </c>
      <c r="G90" s="19">
        <v>0</v>
      </c>
      <c r="H90" s="19">
        <v>0</v>
      </c>
      <c r="I90" s="19">
        <v>9</v>
      </c>
      <c r="J90" s="19">
        <v>3</v>
      </c>
      <c r="K90" s="19">
        <v>8</v>
      </c>
      <c r="L90" s="19">
        <v>2</v>
      </c>
      <c r="M90" s="19">
        <v>2</v>
      </c>
      <c r="N90" s="19">
        <v>3</v>
      </c>
      <c r="O90" s="19">
        <v>9</v>
      </c>
      <c r="P90" s="32">
        <v>6</v>
      </c>
      <c r="Q90" s="19">
        <v>11</v>
      </c>
      <c r="R90" s="19">
        <v>20</v>
      </c>
      <c r="S90" s="19">
        <v>39</v>
      </c>
      <c r="T90" s="19">
        <v>200</v>
      </c>
      <c r="U90" s="19">
        <v>90</v>
      </c>
      <c r="V90" s="19">
        <v>156</v>
      </c>
      <c r="W90" s="19">
        <v>141</v>
      </c>
      <c r="X90" s="19">
        <v>142</v>
      </c>
      <c r="Y90" s="19">
        <v>92</v>
      </c>
      <c r="Z90" s="19">
        <v>91</v>
      </c>
      <c r="AA90" s="32">
        <v>113</v>
      </c>
      <c r="AB90" s="35">
        <f t="shared" si="7"/>
        <v>9.0909090909090912E-2</v>
      </c>
      <c r="AC90" s="35">
        <f t="shared" si="7"/>
        <v>0</v>
      </c>
      <c r="AD90" s="35">
        <f t="shared" si="7"/>
        <v>0</v>
      </c>
      <c r="AE90" s="35">
        <f t="shared" si="7"/>
        <v>4.4999999999999998E-2</v>
      </c>
      <c r="AF90" s="35">
        <f t="shared" si="7"/>
        <v>3.3333333333333333E-2</v>
      </c>
      <c r="AG90" s="35">
        <f t="shared" si="7"/>
        <v>5.128205128205128E-2</v>
      </c>
      <c r="AH90" s="35">
        <f t="shared" si="7"/>
        <v>1.4184397163120567E-2</v>
      </c>
      <c r="AI90" s="35">
        <f t="shared" si="7"/>
        <v>1.4084507042253521E-2</v>
      </c>
      <c r="AJ90" s="35">
        <f t="shared" si="7"/>
        <v>3.2608695652173912E-2</v>
      </c>
      <c r="AK90" s="35">
        <f t="shared" si="7"/>
        <v>9.8901098901098897E-2</v>
      </c>
      <c r="AL90" s="139">
        <f t="shared" si="7"/>
        <v>5.3097345132743362E-2</v>
      </c>
      <c r="AM90" s="19" t="str">
        <f>IF(ISNUMBER(#REF!),LN(#REF!),"")</f>
        <v/>
      </c>
      <c r="AN90" s="19" t="str">
        <f>IF(ISNUMBER(#REF!),LN(#REF!),"")</f>
        <v/>
      </c>
      <c r="AO90" s="19" t="str">
        <f>IF(ISNUMBER(#REF!),LN(#REF!),"")</f>
        <v/>
      </c>
      <c r="AP90" s="19" t="str">
        <f>IF(ISNUMBER(#REF!),LN(#REF!),"")</f>
        <v/>
      </c>
      <c r="AQ90" s="19" t="str">
        <f>IF(ISNUMBER(#REF!),LN(#REF!),"")</f>
        <v/>
      </c>
      <c r="AR90" s="19" t="str">
        <f>IF(ISNUMBER(#REF!),LN(#REF!),"")</f>
        <v/>
      </c>
      <c r="AS90" s="19" t="str">
        <f>IF(ISNUMBER(#REF!),LN(#REF!),"")</f>
        <v/>
      </c>
      <c r="AT90" s="19" t="str">
        <f>IF(ISNUMBER(#REF!),LN(#REF!),"")</f>
        <v/>
      </c>
      <c r="AU90" s="19" t="str">
        <f>IF(ISNUMBER(#REF!),LN(#REF!),"")</f>
        <v/>
      </c>
      <c r="AV90" s="19" t="str">
        <f>IF(ISNUMBER(#REF!),LN(#REF!),"")</f>
        <v/>
      </c>
      <c r="AW90" s="19" t="str">
        <f>IF(ISNUMBER(#REF!),LN(#REF!),"")</f>
        <v/>
      </c>
    </row>
    <row r="91" spans="1:49" x14ac:dyDescent="0.2">
      <c r="A91" s="16" t="s">
        <v>3675</v>
      </c>
      <c r="B91" s="17" t="s">
        <v>3676</v>
      </c>
      <c r="C91" s="17"/>
      <c r="D91" s="17"/>
      <c r="E91" s="20" t="s">
        <v>156</v>
      </c>
      <c r="F91" s="38">
        <v>23</v>
      </c>
      <c r="G91" s="19">
        <v>42</v>
      </c>
      <c r="H91" s="19">
        <v>16</v>
      </c>
      <c r="I91" s="19">
        <v>66</v>
      </c>
      <c r="J91" s="19">
        <v>55</v>
      </c>
      <c r="K91" s="19">
        <v>10</v>
      </c>
      <c r="L91" s="19">
        <v>16</v>
      </c>
      <c r="M91" s="19">
        <v>21</v>
      </c>
      <c r="N91" s="19">
        <v>40</v>
      </c>
      <c r="O91" s="19">
        <v>21</v>
      </c>
      <c r="P91" s="32">
        <v>18</v>
      </c>
      <c r="Q91" s="19">
        <v>211</v>
      </c>
      <c r="R91" s="19">
        <v>284</v>
      </c>
      <c r="S91" s="19">
        <v>102</v>
      </c>
      <c r="T91" s="19">
        <v>286</v>
      </c>
      <c r="U91" s="19">
        <v>277</v>
      </c>
      <c r="V91" s="19">
        <v>166</v>
      </c>
      <c r="W91" s="19">
        <v>142</v>
      </c>
      <c r="X91" s="19">
        <v>238</v>
      </c>
      <c r="Y91" s="19">
        <v>188</v>
      </c>
      <c r="Z91" s="19">
        <v>177</v>
      </c>
      <c r="AA91" s="32">
        <v>245</v>
      </c>
      <c r="AB91" s="35">
        <f t="shared" si="7"/>
        <v>0.10900473933649289</v>
      </c>
      <c r="AC91" s="35">
        <f t="shared" si="7"/>
        <v>0.14788732394366197</v>
      </c>
      <c r="AD91" s="35">
        <f t="shared" si="7"/>
        <v>0.15686274509803921</v>
      </c>
      <c r="AE91" s="35">
        <f t="shared" si="7"/>
        <v>0.23076923076923078</v>
      </c>
      <c r="AF91" s="35">
        <f t="shared" si="7"/>
        <v>0.19855595667870035</v>
      </c>
      <c r="AG91" s="35">
        <f t="shared" si="7"/>
        <v>6.0240963855421686E-2</v>
      </c>
      <c r="AH91" s="35">
        <f t="shared" si="7"/>
        <v>0.11267605633802817</v>
      </c>
      <c r="AI91" s="35">
        <f t="shared" si="7"/>
        <v>8.8235294117647065E-2</v>
      </c>
      <c r="AJ91" s="35">
        <f t="shared" si="7"/>
        <v>0.21276595744680851</v>
      </c>
      <c r="AK91" s="35">
        <f t="shared" si="7"/>
        <v>0.11864406779661017</v>
      </c>
      <c r="AL91" s="139">
        <f t="shared" si="7"/>
        <v>7.3469387755102047E-2</v>
      </c>
      <c r="AM91" s="19" t="str">
        <f>IF(ISNUMBER(#REF!),LN(#REF!),"")</f>
        <v/>
      </c>
      <c r="AN91" s="19" t="str">
        <f>IF(ISNUMBER(#REF!),LN(#REF!),"")</f>
        <v/>
      </c>
      <c r="AO91" s="19" t="str">
        <f>IF(ISNUMBER(#REF!),LN(#REF!),"")</f>
        <v/>
      </c>
      <c r="AP91" s="19" t="str">
        <f>IF(ISNUMBER(#REF!),LN(#REF!),"")</f>
        <v/>
      </c>
      <c r="AQ91" s="19" t="str">
        <f>IF(ISNUMBER(#REF!),LN(#REF!),"")</f>
        <v/>
      </c>
      <c r="AR91" s="19" t="str">
        <f>IF(ISNUMBER(#REF!),LN(#REF!),"")</f>
        <v/>
      </c>
      <c r="AS91" s="19" t="str">
        <f>IF(ISNUMBER(#REF!),LN(#REF!),"")</f>
        <v/>
      </c>
      <c r="AT91" s="19" t="str">
        <f>IF(ISNUMBER(#REF!),LN(#REF!),"")</f>
        <v/>
      </c>
      <c r="AU91" s="19" t="str">
        <f>IF(ISNUMBER(#REF!),LN(#REF!),"")</f>
        <v/>
      </c>
      <c r="AV91" s="19" t="str">
        <f>IF(ISNUMBER(#REF!),LN(#REF!),"")</f>
        <v/>
      </c>
      <c r="AW91" s="19" t="str">
        <f>IF(ISNUMBER(#REF!),LN(#REF!),"")</f>
        <v/>
      </c>
    </row>
    <row r="92" spans="1:49" x14ac:dyDescent="0.2">
      <c r="A92" s="16" t="s">
        <v>3677</v>
      </c>
      <c r="B92" s="17" t="s">
        <v>3678</v>
      </c>
      <c r="C92" s="17"/>
      <c r="D92" s="17"/>
      <c r="E92" s="20" t="s">
        <v>156</v>
      </c>
      <c r="F92" s="38">
        <v>5</v>
      </c>
      <c r="G92" s="19">
        <v>12</v>
      </c>
      <c r="H92" s="19">
        <v>7</v>
      </c>
      <c r="I92" s="19">
        <v>5</v>
      </c>
      <c r="J92" s="19">
        <v>2</v>
      </c>
      <c r="K92" s="19">
        <v>2</v>
      </c>
      <c r="L92" s="19">
        <v>17</v>
      </c>
      <c r="M92" s="19">
        <v>34</v>
      </c>
      <c r="N92" s="19">
        <v>41</v>
      </c>
      <c r="O92" s="19">
        <v>29</v>
      </c>
      <c r="P92" s="32">
        <v>26</v>
      </c>
      <c r="Q92" s="19">
        <v>71</v>
      </c>
      <c r="R92" s="19">
        <v>98</v>
      </c>
      <c r="S92" s="19">
        <v>104</v>
      </c>
      <c r="T92" s="19">
        <v>119</v>
      </c>
      <c r="U92" s="19">
        <v>115</v>
      </c>
      <c r="V92" s="19">
        <v>94</v>
      </c>
      <c r="W92" s="19">
        <v>110</v>
      </c>
      <c r="X92" s="19">
        <v>247</v>
      </c>
      <c r="Y92" s="19">
        <v>215</v>
      </c>
      <c r="Z92" s="19">
        <v>148</v>
      </c>
      <c r="AA92" s="32">
        <v>172</v>
      </c>
      <c r="AB92" s="35">
        <f t="shared" si="7"/>
        <v>7.0422535211267609E-2</v>
      </c>
      <c r="AC92" s="35">
        <f t="shared" si="7"/>
        <v>0.12244897959183673</v>
      </c>
      <c r="AD92" s="35">
        <f t="shared" si="7"/>
        <v>6.7307692307692304E-2</v>
      </c>
      <c r="AE92" s="35">
        <f t="shared" si="7"/>
        <v>4.2016806722689079E-2</v>
      </c>
      <c r="AF92" s="35">
        <f t="shared" si="7"/>
        <v>1.7391304347826087E-2</v>
      </c>
      <c r="AG92" s="35">
        <f t="shared" si="7"/>
        <v>2.1276595744680851E-2</v>
      </c>
      <c r="AH92" s="35">
        <f t="shared" si="7"/>
        <v>0.15454545454545454</v>
      </c>
      <c r="AI92" s="35">
        <f t="shared" si="7"/>
        <v>0.13765182186234817</v>
      </c>
      <c r="AJ92" s="35">
        <f t="shared" si="7"/>
        <v>0.19069767441860466</v>
      </c>
      <c r="AK92" s="35">
        <f t="shared" si="7"/>
        <v>0.19594594594594594</v>
      </c>
      <c r="AL92" s="139">
        <f t="shared" si="7"/>
        <v>0.15116279069767441</v>
      </c>
      <c r="AM92" s="19" t="str">
        <f>IF(ISNUMBER(#REF!),LN(#REF!),"")</f>
        <v/>
      </c>
      <c r="AN92" s="19" t="str">
        <f>IF(ISNUMBER(#REF!),LN(#REF!),"")</f>
        <v/>
      </c>
      <c r="AO92" s="19" t="str">
        <f>IF(ISNUMBER(#REF!),LN(#REF!),"")</f>
        <v/>
      </c>
      <c r="AP92" s="19" t="str">
        <f>IF(ISNUMBER(#REF!),LN(#REF!),"")</f>
        <v/>
      </c>
      <c r="AQ92" s="19" t="str">
        <f>IF(ISNUMBER(#REF!),LN(#REF!),"")</f>
        <v/>
      </c>
      <c r="AR92" s="19" t="str">
        <f>IF(ISNUMBER(#REF!),LN(#REF!),"")</f>
        <v/>
      </c>
      <c r="AS92" s="19" t="str">
        <f>IF(ISNUMBER(#REF!),LN(#REF!),"")</f>
        <v/>
      </c>
      <c r="AT92" s="19" t="str">
        <f>IF(ISNUMBER(#REF!),LN(#REF!),"")</f>
        <v/>
      </c>
      <c r="AU92" s="19" t="str">
        <f>IF(ISNUMBER(#REF!),LN(#REF!),"")</f>
        <v/>
      </c>
      <c r="AV92" s="19" t="str">
        <f>IF(ISNUMBER(#REF!),LN(#REF!),"")</f>
        <v/>
      </c>
      <c r="AW92" s="19" t="str">
        <f>IF(ISNUMBER(#REF!),LN(#REF!),"")</f>
        <v/>
      </c>
    </row>
    <row r="93" spans="1:49" x14ac:dyDescent="0.2">
      <c r="A93" s="16" t="s">
        <v>3681</v>
      </c>
      <c r="B93" s="17" t="s">
        <v>3682</v>
      </c>
      <c r="C93" s="17"/>
      <c r="D93" s="17"/>
      <c r="E93" s="20" t="s">
        <v>156</v>
      </c>
      <c r="F93" s="38">
        <v>1</v>
      </c>
      <c r="G93" s="19">
        <v>2</v>
      </c>
      <c r="H93" s="19">
        <v>9</v>
      </c>
      <c r="I93" s="19">
        <v>5</v>
      </c>
      <c r="J93" s="19">
        <v>32</v>
      </c>
      <c r="K93" s="19">
        <v>129</v>
      </c>
      <c r="L93" s="19">
        <v>199</v>
      </c>
      <c r="M93" s="19">
        <v>55</v>
      </c>
      <c r="N93" s="19">
        <v>45</v>
      </c>
      <c r="O93" s="19">
        <v>39</v>
      </c>
      <c r="P93" s="32">
        <v>63</v>
      </c>
      <c r="Q93" s="19">
        <v>45</v>
      </c>
      <c r="R93" s="19">
        <v>102</v>
      </c>
      <c r="S93" s="19">
        <v>170</v>
      </c>
      <c r="T93" s="19">
        <v>196</v>
      </c>
      <c r="U93" s="19">
        <v>521</v>
      </c>
      <c r="V93" s="19">
        <v>1271</v>
      </c>
      <c r="W93" s="19">
        <v>768</v>
      </c>
      <c r="X93" s="19">
        <v>398</v>
      </c>
      <c r="Y93" s="19">
        <v>289</v>
      </c>
      <c r="Z93" s="19">
        <v>555</v>
      </c>
      <c r="AA93" s="32">
        <v>674</v>
      </c>
      <c r="AB93" s="35">
        <f t="shared" si="7"/>
        <v>2.2222222222222223E-2</v>
      </c>
      <c r="AC93" s="35">
        <f t="shared" si="7"/>
        <v>1.9607843137254902E-2</v>
      </c>
      <c r="AD93" s="35">
        <f t="shared" si="7"/>
        <v>5.2941176470588235E-2</v>
      </c>
      <c r="AE93" s="35">
        <f t="shared" si="7"/>
        <v>2.5510204081632654E-2</v>
      </c>
      <c r="AF93" s="35">
        <f t="shared" si="7"/>
        <v>6.1420345489443376E-2</v>
      </c>
      <c r="AG93" s="35">
        <f t="shared" si="7"/>
        <v>0.10149488591660111</v>
      </c>
      <c r="AH93" s="35">
        <f t="shared" si="7"/>
        <v>0.25911458333333331</v>
      </c>
      <c r="AI93" s="35">
        <f t="shared" si="7"/>
        <v>0.13819095477386933</v>
      </c>
      <c r="AJ93" s="35">
        <f t="shared" si="7"/>
        <v>0.15570934256055363</v>
      </c>
      <c r="AK93" s="35">
        <f t="shared" si="7"/>
        <v>7.0270270270270274E-2</v>
      </c>
      <c r="AL93" s="139">
        <f t="shared" si="7"/>
        <v>9.3471810089020765E-2</v>
      </c>
      <c r="AM93" s="19" t="str">
        <f>IF(ISNUMBER(#REF!),LN(#REF!),"")</f>
        <v/>
      </c>
      <c r="AN93" s="19" t="str">
        <f>IF(ISNUMBER(#REF!),LN(#REF!),"")</f>
        <v/>
      </c>
      <c r="AO93" s="19" t="str">
        <f>IF(ISNUMBER(#REF!),LN(#REF!),"")</f>
        <v/>
      </c>
      <c r="AP93" s="19" t="str">
        <f>IF(ISNUMBER(#REF!),LN(#REF!),"")</f>
        <v/>
      </c>
      <c r="AQ93" s="19" t="str">
        <f>IF(ISNUMBER(#REF!),LN(#REF!),"")</f>
        <v/>
      </c>
      <c r="AR93" s="19" t="str">
        <f>IF(ISNUMBER(#REF!),LN(#REF!),"")</f>
        <v/>
      </c>
      <c r="AS93" s="19" t="str">
        <f>IF(ISNUMBER(#REF!),LN(#REF!),"")</f>
        <v/>
      </c>
      <c r="AT93" s="19" t="str">
        <f>IF(ISNUMBER(#REF!),LN(#REF!),"")</f>
        <v/>
      </c>
      <c r="AU93" s="19" t="str">
        <f>IF(ISNUMBER(#REF!),LN(#REF!),"")</f>
        <v/>
      </c>
      <c r="AV93" s="19" t="str">
        <f>IF(ISNUMBER(#REF!),LN(#REF!),"")</f>
        <v/>
      </c>
      <c r="AW93" s="19" t="str">
        <f>IF(ISNUMBER(#REF!),LN(#REF!),"")</f>
        <v/>
      </c>
    </row>
    <row r="94" spans="1:49" x14ac:dyDescent="0.2">
      <c r="A94" s="16" t="s">
        <v>3683</v>
      </c>
      <c r="B94" s="17" t="s">
        <v>3684</v>
      </c>
      <c r="C94" s="17"/>
      <c r="D94" s="17"/>
      <c r="E94" s="20" t="s">
        <v>156</v>
      </c>
      <c r="F94" s="38">
        <v>39</v>
      </c>
      <c r="G94" s="19">
        <v>23</v>
      </c>
      <c r="H94" s="19">
        <v>31</v>
      </c>
      <c r="I94" s="19">
        <v>20</v>
      </c>
      <c r="J94" s="19">
        <v>35</v>
      </c>
      <c r="K94" s="19">
        <v>26</v>
      </c>
      <c r="L94" s="19">
        <v>18</v>
      </c>
      <c r="M94" s="19">
        <v>15</v>
      </c>
      <c r="N94" s="19">
        <v>24</v>
      </c>
      <c r="O94" s="19">
        <v>16</v>
      </c>
      <c r="P94" s="32">
        <v>21</v>
      </c>
      <c r="Q94" s="19">
        <v>341</v>
      </c>
      <c r="R94" s="19">
        <v>473</v>
      </c>
      <c r="S94" s="19">
        <v>275</v>
      </c>
      <c r="T94" s="19">
        <v>285</v>
      </c>
      <c r="U94" s="19">
        <v>224</v>
      </c>
      <c r="V94" s="19">
        <v>286</v>
      </c>
      <c r="W94" s="19">
        <v>239</v>
      </c>
      <c r="X94" s="19">
        <v>182</v>
      </c>
      <c r="Y94" s="19">
        <v>244</v>
      </c>
      <c r="Z94" s="19">
        <v>196</v>
      </c>
      <c r="AA94" s="32">
        <v>267</v>
      </c>
      <c r="AB94" s="35">
        <f t="shared" si="7"/>
        <v>0.11436950146627566</v>
      </c>
      <c r="AC94" s="35">
        <f t="shared" si="7"/>
        <v>4.8625792811839326E-2</v>
      </c>
      <c r="AD94" s="35">
        <f t="shared" si="7"/>
        <v>0.11272727272727273</v>
      </c>
      <c r="AE94" s="35">
        <f t="shared" si="7"/>
        <v>7.0175438596491224E-2</v>
      </c>
      <c r="AF94" s="35">
        <f t="shared" si="7"/>
        <v>0.15625</v>
      </c>
      <c r="AG94" s="35">
        <f t="shared" si="7"/>
        <v>9.0909090909090912E-2</v>
      </c>
      <c r="AH94" s="35">
        <f t="shared" si="7"/>
        <v>7.5313807531380755E-2</v>
      </c>
      <c r="AI94" s="35">
        <f t="shared" si="7"/>
        <v>8.2417582417582416E-2</v>
      </c>
      <c r="AJ94" s="35">
        <f t="shared" si="7"/>
        <v>9.8360655737704916E-2</v>
      </c>
      <c r="AK94" s="35">
        <f t="shared" si="7"/>
        <v>8.1632653061224483E-2</v>
      </c>
      <c r="AL94" s="139">
        <f t="shared" si="7"/>
        <v>7.8651685393258425E-2</v>
      </c>
      <c r="AM94" s="19" t="str">
        <f>IF(ISNUMBER(#REF!),LN(#REF!),"")</f>
        <v/>
      </c>
      <c r="AN94" s="19" t="str">
        <f>IF(ISNUMBER(#REF!),LN(#REF!),"")</f>
        <v/>
      </c>
      <c r="AO94" s="19" t="str">
        <f>IF(ISNUMBER(#REF!),LN(#REF!),"")</f>
        <v/>
      </c>
      <c r="AP94" s="19" t="str">
        <f>IF(ISNUMBER(#REF!),LN(#REF!),"")</f>
        <v/>
      </c>
      <c r="AQ94" s="19" t="str">
        <f>IF(ISNUMBER(#REF!),LN(#REF!),"")</f>
        <v/>
      </c>
      <c r="AR94" s="19" t="str">
        <f>IF(ISNUMBER(#REF!),LN(#REF!),"")</f>
        <v/>
      </c>
      <c r="AS94" s="19" t="str">
        <f>IF(ISNUMBER(#REF!),LN(#REF!),"")</f>
        <v/>
      </c>
      <c r="AT94" s="19" t="str">
        <f>IF(ISNUMBER(#REF!),LN(#REF!),"")</f>
        <v/>
      </c>
      <c r="AU94" s="19" t="str">
        <f>IF(ISNUMBER(#REF!),LN(#REF!),"")</f>
        <v/>
      </c>
      <c r="AV94" s="19" t="str">
        <f>IF(ISNUMBER(#REF!),LN(#REF!),"")</f>
        <v/>
      </c>
      <c r="AW94" s="19" t="str">
        <f>IF(ISNUMBER(#REF!),LN(#REF!),"")</f>
        <v/>
      </c>
    </row>
    <row r="95" spans="1:49" x14ac:dyDescent="0.2">
      <c r="A95" s="16" t="s">
        <v>3687</v>
      </c>
      <c r="B95" s="17" t="s">
        <v>3688</v>
      </c>
      <c r="C95" s="17"/>
      <c r="D95" s="17"/>
      <c r="E95" s="20" t="s">
        <v>156</v>
      </c>
      <c r="F95" s="38">
        <v>11</v>
      </c>
      <c r="G95" s="19">
        <v>4</v>
      </c>
      <c r="H95" s="19">
        <v>1</v>
      </c>
      <c r="I95" s="19">
        <v>9</v>
      </c>
      <c r="J95" s="19">
        <v>17</v>
      </c>
      <c r="K95" s="19">
        <v>13</v>
      </c>
      <c r="L95" s="19">
        <v>19</v>
      </c>
      <c r="M95" s="19">
        <v>10</v>
      </c>
      <c r="N95" s="19">
        <v>7</v>
      </c>
      <c r="O95" s="19">
        <v>18</v>
      </c>
      <c r="P95" s="32">
        <v>16</v>
      </c>
      <c r="Q95" s="19">
        <v>131</v>
      </c>
      <c r="R95" s="19">
        <v>124</v>
      </c>
      <c r="S95" s="19">
        <v>142</v>
      </c>
      <c r="T95" s="19">
        <v>144</v>
      </c>
      <c r="U95" s="19">
        <v>261</v>
      </c>
      <c r="V95" s="19">
        <v>321</v>
      </c>
      <c r="W95" s="19">
        <v>317</v>
      </c>
      <c r="X95" s="19">
        <v>249</v>
      </c>
      <c r="Y95" s="19">
        <v>220</v>
      </c>
      <c r="Z95" s="19">
        <v>231</v>
      </c>
      <c r="AA95" s="32">
        <v>211</v>
      </c>
      <c r="AB95" s="35">
        <f t="shared" si="7"/>
        <v>8.3969465648854963E-2</v>
      </c>
      <c r="AC95" s="35">
        <f t="shared" si="7"/>
        <v>3.2258064516129031E-2</v>
      </c>
      <c r="AD95" s="35">
        <f t="shared" si="7"/>
        <v>7.0422535211267607E-3</v>
      </c>
      <c r="AE95" s="35">
        <f t="shared" si="7"/>
        <v>6.25E-2</v>
      </c>
      <c r="AF95" s="35">
        <f t="shared" si="7"/>
        <v>6.5134099616858232E-2</v>
      </c>
      <c r="AG95" s="35">
        <f t="shared" si="7"/>
        <v>4.0498442367601244E-2</v>
      </c>
      <c r="AH95" s="35">
        <f t="shared" si="7"/>
        <v>5.993690851735016E-2</v>
      </c>
      <c r="AI95" s="35">
        <f t="shared" si="7"/>
        <v>4.0160642570281124E-2</v>
      </c>
      <c r="AJ95" s="35">
        <f t="shared" si="7"/>
        <v>3.1818181818181815E-2</v>
      </c>
      <c r="AK95" s="35">
        <f t="shared" si="7"/>
        <v>7.792207792207792E-2</v>
      </c>
      <c r="AL95" s="139">
        <f t="shared" si="7"/>
        <v>7.582938388625593E-2</v>
      </c>
      <c r="AM95" s="19" t="str">
        <f>IF(ISNUMBER(#REF!),LN(#REF!),"")</f>
        <v/>
      </c>
      <c r="AN95" s="19" t="str">
        <f>IF(ISNUMBER(#REF!),LN(#REF!),"")</f>
        <v/>
      </c>
      <c r="AO95" s="19" t="str">
        <f>IF(ISNUMBER(#REF!),LN(#REF!),"")</f>
        <v/>
      </c>
      <c r="AP95" s="19" t="str">
        <f>IF(ISNUMBER(#REF!),LN(#REF!),"")</f>
        <v/>
      </c>
      <c r="AQ95" s="19" t="str">
        <f>IF(ISNUMBER(#REF!),LN(#REF!),"")</f>
        <v/>
      </c>
      <c r="AR95" s="19" t="str">
        <f>IF(ISNUMBER(#REF!),LN(#REF!),"")</f>
        <v/>
      </c>
      <c r="AS95" s="19" t="str">
        <f>IF(ISNUMBER(#REF!),LN(#REF!),"")</f>
        <v/>
      </c>
      <c r="AT95" s="19" t="str">
        <f>IF(ISNUMBER(#REF!),LN(#REF!),"")</f>
        <v/>
      </c>
      <c r="AU95" s="19" t="str">
        <f>IF(ISNUMBER(#REF!),LN(#REF!),"")</f>
        <v/>
      </c>
      <c r="AV95" s="19" t="str">
        <f>IF(ISNUMBER(#REF!),LN(#REF!),"")</f>
        <v/>
      </c>
      <c r="AW95" s="19" t="str">
        <f>IF(ISNUMBER(#REF!),LN(#REF!),"")</f>
        <v/>
      </c>
    </row>
    <row r="96" spans="1:49" x14ac:dyDescent="0.2">
      <c r="A96" s="16" t="s">
        <v>3690</v>
      </c>
      <c r="B96" s="17" t="s">
        <v>3691</v>
      </c>
      <c r="C96" s="17"/>
      <c r="D96" s="17"/>
      <c r="E96" s="20" t="s">
        <v>156</v>
      </c>
      <c r="F96" s="38">
        <v>4</v>
      </c>
      <c r="G96" s="19">
        <v>0</v>
      </c>
      <c r="H96" s="19">
        <v>0</v>
      </c>
      <c r="I96" s="19">
        <v>3</v>
      </c>
      <c r="J96" s="19">
        <v>4</v>
      </c>
      <c r="K96" s="19">
        <v>15</v>
      </c>
      <c r="L96" s="19">
        <v>21</v>
      </c>
      <c r="M96" s="19">
        <v>9</v>
      </c>
      <c r="N96" s="19">
        <v>5</v>
      </c>
      <c r="O96" s="19">
        <v>11</v>
      </c>
      <c r="P96" s="32">
        <v>10</v>
      </c>
      <c r="Q96" s="19">
        <v>25</v>
      </c>
      <c r="R96" s="19">
        <v>34</v>
      </c>
      <c r="S96" s="19">
        <v>16</v>
      </c>
      <c r="T96" s="19">
        <v>45</v>
      </c>
      <c r="U96" s="19">
        <v>70</v>
      </c>
      <c r="V96" s="19">
        <v>180</v>
      </c>
      <c r="W96" s="19">
        <v>288</v>
      </c>
      <c r="X96" s="19">
        <v>250</v>
      </c>
      <c r="Y96" s="19">
        <v>245</v>
      </c>
      <c r="Z96" s="19">
        <v>350</v>
      </c>
      <c r="AA96" s="32">
        <v>368</v>
      </c>
      <c r="AB96" s="35">
        <f t="shared" si="7"/>
        <v>0.16</v>
      </c>
      <c r="AC96" s="35">
        <f t="shared" si="7"/>
        <v>0</v>
      </c>
      <c r="AD96" s="35">
        <f t="shared" si="7"/>
        <v>0</v>
      </c>
      <c r="AE96" s="35">
        <f t="shared" si="7"/>
        <v>6.6666666666666666E-2</v>
      </c>
      <c r="AF96" s="35">
        <f t="shared" si="7"/>
        <v>5.7142857142857141E-2</v>
      </c>
      <c r="AG96" s="35">
        <f t="shared" si="7"/>
        <v>8.3333333333333329E-2</v>
      </c>
      <c r="AH96" s="35">
        <f t="shared" si="7"/>
        <v>7.2916666666666671E-2</v>
      </c>
      <c r="AI96" s="35">
        <f t="shared" si="7"/>
        <v>3.5999999999999997E-2</v>
      </c>
      <c r="AJ96" s="35">
        <f t="shared" si="7"/>
        <v>2.0408163265306121E-2</v>
      </c>
      <c r="AK96" s="35">
        <f t="shared" si="7"/>
        <v>3.1428571428571431E-2</v>
      </c>
      <c r="AL96" s="139">
        <f t="shared" si="7"/>
        <v>2.717391304347826E-2</v>
      </c>
      <c r="AM96" s="19" t="str">
        <f>IF(ISNUMBER(#REF!),LN(#REF!),"")</f>
        <v/>
      </c>
      <c r="AN96" s="19" t="str">
        <f>IF(ISNUMBER(#REF!),LN(#REF!),"")</f>
        <v/>
      </c>
      <c r="AO96" s="19" t="str">
        <f>IF(ISNUMBER(#REF!),LN(#REF!),"")</f>
        <v/>
      </c>
      <c r="AP96" s="19" t="str">
        <f>IF(ISNUMBER(#REF!),LN(#REF!),"")</f>
        <v/>
      </c>
      <c r="AQ96" s="19" t="str">
        <f>IF(ISNUMBER(#REF!),LN(#REF!),"")</f>
        <v/>
      </c>
      <c r="AR96" s="19" t="str">
        <f>IF(ISNUMBER(#REF!),LN(#REF!),"")</f>
        <v/>
      </c>
      <c r="AS96" s="19" t="str">
        <f>IF(ISNUMBER(#REF!),LN(#REF!),"")</f>
        <v/>
      </c>
      <c r="AT96" s="19" t="str">
        <f>IF(ISNUMBER(#REF!),LN(#REF!),"")</f>
        <v/>
      </c>
      <c r="AU96" s="19" t="str">
        <f>IF(ISNUMBER(#REF!),LN(#REF!),"")</f>
        <v/>
      </c>
      <c r="AV96" s="19" t="str">
        <f>IF(ISNUMBER(#REF!),LN(#REF!),"")</f>
        <v/>
      </c>
      <c r="AW96" s="19" t="str">
        <f>IF(ISNUMBER(#REF!),LN(#REF!),"")</f>
        <v/>
      </c>
    </row>
    <row r="97" spans="1:49" x14ac:dyDescent="0.2">
      <c r="A97" s="16" t="s">
        <v>3692</v>
      </c>
      <c r="B97" s="17" t="s">
        <v>3693</v>
      </c>
      <c r="C97" s="17"/>
      <c r="D97" s="17"/>
      <c r="E97" s="20" t="s">
        <v>156</v>
      </c>
      <c r="F97" s="38">
        <v>0</v>
      </c>
      <c r="G97" s="19">
        <v>0</v>
      </c>
      <c r="H97" s="19">
        <v>0</v>
      </c>
      <c r="I97" s="19">
        <v>0</v>
      </c>
      <c r="J97" s="19">
        <v>1</v>
      </c>
      <c r="K97" s="19">
        <v>26</v>
      </c>
      <c r="L97" s="19">
        <v>34</v>
      </c>
      <c r="M97" s="19">
        <v>73</v>
      </c>
      <c r="N97" s="19">
        <v>81</v>
      </c>
      <c r="O97" s="19">
        <v>52</v>
      </c>
      <c r="P97" s="32">
        <v>45</v>
      </c>
      <c r="Q97" s="19">
        <v>0</v>
      </c>
      <c r="R97" s="19">
        <v>0</v>
      </c>
      <c r="S97" s="19">
        <v>0</v>
      </c>
      <c r="T97" s="19">
        <v>0</v>
      </c>
      <c r="U97" s="19">
        <v>9</v>
      </c>
      <c r="V97" s="19">
        <v>145</v>
      </c>
      <c r="W97" s="19">
        <v>155</v>
      </c>
      <c r="X97" s="19">
        <v>233</v>
      </c>
      <c r="Y97" s="19">
        <v>222</v>
      </c>
      <c r="Z97" s="19">
        <v>170</v>
      </c>
      <c r="AA97" s="32">
        <v>144</v>
      </c>
      <c r="AB97" s="35">
        <f t="shared" si="7"/>
        <v>0</v>
      </c>
      <c r="AC97" s="35">
        <f t="shared" si="7"/>
        <v>0</v>
      </c>
      <c r="AD97" s="35">
        <f t="shared" si="7"/>
        <v>0</v>
      </c>
      <c r="AE97" s="35">
        <f t="shared" si="7"/>
        <v>0</v>
      </c>
      <c r="AF97" s="35">
        <f t="shared" si="7"/>
        <v>0.1111111111111111</v>
      </c>
      <c r="AG97" s="35">
        <f t="shared" si="7"/>
        <v>0.1793103448275862</v>
      </c>
      <c r="AH97" s="35">
        <f t="shared" si="7"/>
        <v>0.21935483870967742</v>
      </c>
      <c r="AI97" s="35">
        <f t="shared" si="7"/>
        <v>0.31330472103004292</v>
      </c>
      <c r="AJ97" s="35">
        <f t="shared" si="7"/>
        <v>0.36486486486486486</v>
      </c>
      <c r="AK97" s="35">
        <f t="shared" si="7"/>
        <v>0.30588235294117649</v>
      </c>
      <c r="AL97" s="139">
        <f t="shared" si="7"/>
        <v>0.3125</v>
      </c>
      <c r="AM97" s="19" t="str">
        <f>IF(ISNUMBER(#REF!),LN(#REF!),"")</f>
        <v/>
      </c>
      <c r="AN97" s="19" t="str">
        <f>IF(ISNUMBER(#REF!),LN(#REF!),"")</f>
        <v/>
      </c>
      <c r="AO97" s="19" t="str">
        <f>IF(ISNUMBER(#REF!),LN(#REF!),"")</f>
        <v/>
      </c>
      <c r="AP97" s="19" t="str">
        <f>IF(ISNUMBER(#REF!),LN(#REF!),"")</f>
        <v/>
      </c>
      <c r="AQ97" s="19" t="str">
        <f>IF(ISNUMBER(#REF!),LN(#REF!),"")</f>
        <v/>
      </c>
      <c r="AR97" s="19" t="str">
        <f>IF(ISNUMBER(#REF!),LN(#REF!),"")</f>
        <v/>
      </c>
      <c r="AS97" s="19" t="str">
        <f>IF(ISNUMBER(#REF!),LN(#REF!),"")</f>
        <v/>
      </c>
      <c r="AT97" s="19" t="str">
        <f>IF(ISNUMBER(#REF!),LN(#REF!),"")</f>
        <v/>
      </c>
      <c r="AU97" s="19" t="str">
        <f>IF(ISNUMBER(#REF!),LN(#REF!),"")</f>
        <v/>
      </c>
      <c r="AV97" s="19" t="str">
        <f>IF(ISNUMBER(#REF!),LN(#REF!),"")</f>
        <v/>
      </c>
      <c r="AW97" s="19" t="str">
        <f>IF(ISNUMBER(#REF!),LN(#REF!),"")</f>
        <v/>
      </c>
    </row>
    <row r="98" spans="1:49" x14ac:dyDescent="0.2">
      <c r="A98" s="16" t="s">
        <v>3694</v>
      </c>
      <c r="B98" s="17" t="s">
        <v>3695</v>
      </c>
      <c r="C98" s="17"/>
      <c r="D98" s="17"/>
      <c r="E98" s="20" t="s">
        <v>156</v>
      </c>
      <c r="F98" s="38">
        <v>0</v>
      </c>
      <c r="G98" s="19">
        <v>0</v>
      </c>
      <c r="H98" s="19">
        <v>0</v>
      </c>
      <c r="I98" s="19">
        <v>0</v>
      </c>
      <c r="J98" s="19">
        <v>5</v>
      </c>
      <c r="K98" s="19">
        <v>8</v>
      </c>
      <c r="L98" s="19">
        <v>19</v>
      </c>
      <c r="M98" s="19">
        <v>197</v>
      </c>
      <c r="N98" s="19">
        <v>15</v>
      </c>
      <c r="O98" s="19">
        <v>14</v>
      </c>
      <c r="P98" s="32">
        <v>18</v>
      </c>
      <c r="Q98" s="19">
        <v>0</v>
      </c>
      <c r="R98" s="19">
        <v>0</v>
      </c>
      <c r="S98" s="19">
        <v>0</v>
      </c>
      <c r="T98" s="19">
        <v>0</v>
      </c>
      <c r="U98" s="19">
        <v>113</v>
      </c>
      <c r="V98" s="19">
        <v>248</v>
      </c>
      <c r="W98" s="19">
        <v>257</v>
      </c>
      <c r="X98" s="19">
        <v>531</v>
      </c>
      <c r="Y98" s="19">
        <v>227</v>
      </c>
      <c r="Z98" s="19">
        <v>339</v>
      </c>
      <c r="AA98" s="32">
        <v>398</v>
      </c>
      <c r="AB98" s="35">
        <f t="shared" si="7"/>
        <v>0</v>
      </c>
      <c r="AC98" s="35">
        <f t="shared" si="7"/>
        <v>0</v>
      </c>
      <c r="AD98" s="35">
        <f t="shared" si="7"/>
        <v>0</v>
      </c>
      <c r="AE98" s="35">
        <f t="shared" si="7"/>
        <v>0</v>
      </c>
      <c r="AF98" s="35">
        <f t="shared" si="7"/>
        <v>4.4247787610619468E-2</v>
      </c>
      <c r="AG98" s="35">
        <f t="shared" si="7"/>
        <v>3.2258064516129031E-2</v>
      </c>
      <c r="AH98" s="35">
        <f t="shared" si="7"/>
        <v>7.3929961089494164E-2</v>
      </c>
      <c r="AI98" s="35">
        <f t="shared" si="7"/>
        <v>0.37099811676082861</v>
      </c>
      <c r="AJ98" s="35">
        <f t="shared" si="7"/>
        <v>6.6079295154185022E-2</v>
      </c>
      <c r="AK98" s="35">
        <f t="shared" si="7"/>
        <v>4.1297935103244837E-2</v>
      </c>
      <c r="AL98" s="139">
        <f t="shared" si="7"/>
        <v>4.5226130653266333E-2</v>
      </c>
      <c r="AM98" s="19" t="str">
        <f>IF(ISNUMBER(#REF!),LN(#REF!),"")</f>
        <v/>
      </c>
      <c r="AN98" s="19" t="str">
        <f>IF(ISNUMBER(#REF!),LN(#REF!),"")</f>
        <v/>
      </c>
      <c r="AO98" s="19" t="str">
        <f>IF(ISNUMBER(#REF!),LN(#REF!),"")</f>
        <v/>
      </c>
      <c r="AP98" s="19" t="str">
        <f>IF(ISNUMBER(#REF!),LN(#REF!),"")</f>
        <v/>
      </c>
      <c r="AQ98" s="19" t="str">
        <f>IF(ISNUMBER(#REF!),LN(#REF!),"")</f>
        <v/>
      </c>
      <c r="AR98" s="19" t="str">
        <f>IF(ISNUMBER(#REF!),LN(#REF!),"")</f>
        <v/>
      </c>
      <c r="AS98" s="19" t="str">
        <f>IF(ISNUMBER(#REF!),LN(#REF!),"")</f>
        <v/>
      </c>
      <c r="AT98" s="19" t="str">
        <f>IF(ISNUMBER(#REF!),LN(#REF!),"")</f>
        <v/>
      </c>
      <c r="AU98" s="19" t="str">
        <f>IF(ISNUMBER(#REF!),LN(#REF!),"")</f>
        <v/>
      </c>
      <c r="AV98" s="19" t="str">
        <f>IF(ISNUMBER(#REF!),LN(#REF!),"")</f>
        <v/>
      </c>
      <c r="AW98" s="19" t="str">
        <f>IF(ISNUMBER(#REF!),LN(#REF!),"")</f>
        <v/>
      </c>
    </row>
    <row r="99" spans="1:49" x14ac:dyDescent="0.2">
      <c r="A99" s="16" t="s">
        <v>3696</v>
      </c>
      <c r="B99" s="17" t="s">
        <v>3697</v>
      </c>
      <c r="C99" s="17"/>
      <c r="D99" s="17"/>
      <c r="E99" s="20" t="s">
        <v>156</v>
      </c>
      <c r="F99" s="38">
        <v>28</v>
      </c>
      <c r="G99" s="19">
        <v>23</v>
      </c>
      <c r="H99" s="19">
        <v>8</v>
      </c>
      <c r="I99" s="19">
        <v>8</v>
      </c>
      <c r="J99" s="19">
        <v>3</v>
      </c>
      <c r="K99" s="19">
        <v>23</v>
      </c>
      <c r="L99" s="19">
        <v>5</v>
      </c>
      <c r="M99" s="19">
        <v>8</v>
      </c>
      <c r="N99" s="19">
        <v>4</v>
      </c>
      <c r="O99" s="19">
        <v>10</v>
      </c>
      <c r="P99" s="32">
        <v>9</v>
      </c>
      <c r="Q99" s="19">
        <v>278</v>
      </c>
      <c r="R99" s="19">
        <v>261</v>
      </c>
      <c r="S99" s="19">
        <v>252</v>
      </c>
      <c r="T99" s="19">
        <v>269</v>
      </c>
      <c r="U99" s="19">
        <v>216</v>
      </c>
      <c r="V99" s="19">
        <v>328</v>
      </c>
      <c r="W99" s="19">
        <v>174</v>
      </c>
      <c r="X99" s="19">
        <v>232</v>
      </c>
      <c r="Y99" s="19">
        <v>164</v>
      </c>
      <c r="Z99" s="19">
        <v>178</v>
      </c>
      <c r="AA99" s="32">
        <v>181</v>
      </c>
      <c r="AB99" s="35">
        <f t="shared" ref="AB99:AL113" si="8">IF(Q99,F99/Q99,0)</f>
        <v>0.10071942446043165</v>
      </c>
      <c r="AC99" s="35">
        <f t="shared" si="8"/>
        <v>8.8122605363984668E-2</v>
      </c>
      <c r="AD99" s="35">
        <f t="shared" si="8"/>
        <v>3.1746031746031744E-2</v>
      </c>
      <c r="AE99" s="35">
        <f t="shared" si="8"/>
        <v>2.9739776951672861E-2</v>
      </c>
      <c r="AF99" s="35">
        <f t="shared" si="8"/>
        <v>1.3888888888888888E-2</v>
      </c>
      <c r="AG99" s="35">
        <f t="shared" si="8"/>
        <v>7.0121951219512202E-2</v>
      </c>
      <c r="AH99" s="35">
        <f t="shared" si="8"/>
        <v>2.8735632183908046E-2</v>
      </c>
      <c r="AI99" s="35">
        <f t="shared" si="8"/>
        <v>3.4482758620689655E-2</v>
      </c>
      <c r="AJ99" s="35">
        <f t="shared" si="8"/>
        <v>2.4390243902439025E-2</v>
      </c>
      <c r="AK99" s="35">
        <f t="shared" si="8"/>
        <v>5.6179775280898875E-2</v>
      </c>
      <c r="AL99" s="139">
        <f t="shared" si="8"/>
        <v>4.9723756906077346E-2</v>
      </c>
      <c r="AM99" s="19" t="str">
        <f>IF(ISNUMBER(#REF!),LN(#REF!),"")</f>
        <v/>
      </c>
      <c r="AN99" s="19" t="str">
        <f>IF(ISNUMBER(#REF!),LN(#REF!),"")</f>
        <v/>
      </c>
      <c r="AO99" s="19" t="str">
        <f>IF(ISNUMBER(#REF!),LN(#REF!),"")</f>
        <v/>
      </c>
      <c r="AP99" s="19" t="str">
        <f>IF(ISNUMBER(#REF!),LN(#REF!),"")</f>
        <v/>
      </c>
      <c r="AQ99" s="19" t="str">
        <f>IF(ISNUMBER(#REF!),LN(#REF!),"")</f>
        <v/>
      </c>
      <c r="AR99" s="19" t="str">
        <f>IF(ISNUMBER(#REF!),LN(#REF!),"")</f>
        <v/>
      </c>
      <c r="AS99" s="19" t="str">
        <f>IF(ISNUMBER(#REF!),LN(#REF!),"")</f>
        <v/>
      </c>
      <c r="AT99" s="19" t="str">
        <f>IF(ISNUMBER(#REF!),LN(#REF!),"")</f>
        <v/>
      </c>
      <c r="AU99" s="19" t="str">
        <f>IF(ISNUMBER(#REF!),LN(#REF!),"")</f>
        <v/>
      </c>
      <c r="AV99" s="19" t="str">
        <f>IF(ISNUMBER(#REF!),LN(#REF!),"")</f>
        <v/>
      </c>
      <c r="AW99" s="19" t="str">
        <f>IF(ISNUMBER(#REF!),LN(#REF!),"")</f>
        <v/>
      </c>
    </row>
    <row r="100" spans="1:49" x14ac:dyDescent="0.2">
      <c r="A100" s="16" t="s">
        <v>3698</v>
      </c>
      <c r="B100" s="17" t="s">
        <v>3699</v>
      </c>
      <c r="C100" s="17"/>
      <c r="D100" s="17"/>
      <c r="E100" s="18" t="s">
        <v>3689</v>
      </c>
      <c r="F100" s="38">
        <v>0</v>
      </c>
      <c r="G100" s="19">
        <v>0</v>
      </c>
      <c r="H100" s="19">
        <v>0</v>
      </c>
      <c r="I100" s="19">
        <v>1</v>
      </c>
      <c r="J100" s="19">
        <v>8</v>
      </c>
      <c r="K100" s="19">
        <v>19</v>
      </c>
      <c r="L100" s="19">
        <v>6</v>
      </c>
      <c r="M100" s="19">
        <v>11</v>
      </c>
      <c r="N100" s="19">
        <v>16</v>
      </c>
      <c r="O100" s="19">
        <v>14</v>
      </c>
      <c r="P100" s="32">
        <v>1</v>
      </c>
      <c r="Q100" s="19">
        <v>0</v>
      </c>
      <c r="R100" s="19">
        <v>0</v>
      </c>
      <c r="S100" s="19">
        <v>0</v>
      </c>
      <c r="T100" s="19">
        <v>9</v>
      </c>
      <c r="U100" s="19">
        <v>67</v>
      </c>
      <c r="V100" s="19">
        <v>161</v>
      </c>
      <c r="W100" s="19">
        <v>220</v>
      </c>
      <c r="X100" s="19">
        <v>219</v>
      </c>
      <c r="Y100" s="19">
        <v>239</v>
      </c>
      <c r="Z100" s="19">
        <v>271</v>
      </c>
      <c r="AA100" s="32">
        <v>198</v>
      </c>
      <c r="AB100" s="35">
        <f t="shared" si="8"/>
        <v>0</v>
      </c>
      <c r="AC100" s="35">
        <f t="shared" si="8"/>
        <v>0</v>
      </c>
      <c r="AD100" s="35">
        <f t="shared" si="8"/>
        <v>0</v>
      </c>
      <c r="AE100" s="35">
        <f t="shared" si="8"/>
        <v>0.1111111111111111</v>
      </c>
      <c r="AF100" s="35">
        <f t="shared" si="8"/>
        <v>0.11940298507462686</v>
      </c>
      <c r="AG100" s="35">
        <f t="shared" si="8"/>
        <v>0.11801242236024845</v>
      </c>
      <c r="AH100" s="35">
        <f t="shared" si="8"/>
        <v>2.7272727272727271E-2</v>
      </c>
      <c r="AI100" s="35">
        <f t="shared" si="8"/>
        <v>5.0228310502283102E-2</v>
      </c>
      <c r="AJ100" s="35">
        <f t="shared" si="8"/>
        <v>6.6945606694560664E-2</v>
      </c>
      <c r="AK100" s="35">
        <f t="shared" si="8"/>
        <v>5.1660516605166053E-2</v>
      </c>
      <c r="AL100" s="139">
        <f t="shared" si="8"/>
        <v>5.0505050505050509E-3</v>
      </c>
      <c r="AM100" s="19" t="str">
        <f>IF(ISNUMBER(#REF!),LN(#REF!),"")</f>
        <v/>
      </c>
      <c r="AN100" s="19" t="str">
        <f>IF(ISNUMBER(#REF!),LN(#REF!),"")</f>
        <v/>
      </c>
      <c r="AO100" s="19" t="str">
        <f>IF(ISNUMBER(#REF!),LN(#REF!),"")</f>
        <v/>
      </c>
      <c r="AP100" s="19" t="str">
        <f>IF(ISNUMBER(#REF!),LN(#REF!),"")</f>
        <v/>
      </c>
      <c r="AQ100" s="19" t="str">
        <f>IF(ISNUMBER(#REF!),LN(#REF!),"")</f>
        <v/>
      </c>
      <c r="AR100" s="19" t="str">
        <f>IF(ISNUMBER(#REF!),LN(#REF!),"")</f>
        <v/>
      </c>
      <c r="AS100" s="19" t="str">
        <f>IF(ISNUMBER(#REF!),LN(#REF!),"")</f>
        <v/>
      </c>
      <c r="AT100" s="19" t="str">
        <f>IF(ISNUMBER(#REF!),LN(#REF!),"")</f>
        <v/>
      </c>
      <c r="AU100" s="19" t="str">
        <f>IF(ISNUMBER(#REF!),LN(#REF!),"")</f>
        <v/>
      </c>
      <c r="AV100" s="19" t="str">
        <f>IF(ISNUMBER(#REF!),LN(#REF!),"")</f>
        <v/>
      </c>
      <c r="AW100" s="19" t="str">
        <f>IF(ISNUMBER(#REF!),LN(#REF!),"")</f>
        <v/>
      </c>
    </row>
    <row r="101" spans="1:49" x14ac:dyDescent="0.2">
      <c r="A101" s="16" t="s">
        <v>3700</v>
      </c>
      <c r="B101" s="17" t="s">
        <v>3701</v>
      </c>
      <c r="C101" s="17"/>
      <c r="D101" s="17"/>
      <c r="E101" s="18" t="s">
        <v>3689</v>
      </c>
      <c r="F101" s="38">
        <v>2</v>
      </c>
      <c r="G101" s="19">
        <v>3</v>
      </c>
      <c r="H101" s="19">
        <v>1</v>
      </c>
      <c r="I101" s="19">
        <v>31</v>
      </c>
      <c r="J101" s="19">
        <v>24</v>
      </c>
      <c r="K101" s="19">
        <v>12</v>
      </c>
      <c r="L101" s="19">
        <v>14</v>
      </c>
      <c r="M101" s="19">
        <v>5</v>
      </c>
      <c r="N101" s="19">
        <v>16</v>
      </c>
      <c r="O101" s="19">
        <v>6</v>
      </c>
      <c r="P101" s="32">
        <v>7</v>
      </c>
      <c r="Q101" s="19">
        <v>51</v>
      </c>
      <c r="R101" s="19">
        <v>66</v>
      </c>
      <c r="S101" s="19">
        <v>46</v>
      </c>
      <c r="T101" s="19">
        <v>252</v>
      </c>
      <c r="U101" s="19">
        <v>389</v>
      </c>
      <c r="V101" s="19">
        <v>322</v>
      </c>
      <c r="W101" s="19">
        <v>127</v>
      </c>
      <c r="X101" s="19">
        <v>113</v>
      </c>
      <c r="Y101" s="19">
        <v>124</v>
      </c>
      <c r="Z101" s="19">
        <v>158</v>
      </c>
      <c r="AA101" s="32">
        <v>145</v>
      </c>
      <c r="AB101" s="35">
        <f t="shared" si="8"/>
        <v>3.9215686274509803E-2</v>
      </c>
      <c r="AC101" s="35">
        <f t="shared" si="8"/>
        <v>4.5454545454545456E-2</v>
      </c>
      <c r="AD101" s="35">
        <f t="shared" si="8"/>
        <v>2.1739130434782608E-2</v>
      </c>
      <c r="AE101" s="35">
        <f t="shared" si="8"/>
        <v>0.12301587301587301</v>
      </c>
      <c r="AF101" s="35">
        <f t="shared" si="8"/>
        <v>6.1696658097686374E-2</v>
      </c>
      <c r="AG101" s="35">
        <f t="shared" si="8"/>
        <v>3.7267080745341616E-2</v>
      </c>
      <c r="AH101" s="35">
        <f t="shared" si="8"/>
        <v>0.11023622047244094</v>
      </c>
      <c r="AI101" s="35">
        <f t="shared" si="8"/>
        <v>4.4247787610619468E-2</v>
      </c>
      <c r="AJ101" s="35">
        <f t="shared" si="8"/>
        <v>0.12903225806451613</v>
      </c>
      <c r="AK101" s="35">
        <f t="shared" si="8"/>
        <v>3.7974683544303799E-2</v>
      </c>
      <c r="AL101" s="139">
        <f t="shared" si="8"/>
        <v>4.8275862068965517E-2</v>
      </c>
      <c r="AM101" s="19" t="str">
        <f>IF(ISNUMBER(#REF!),LN(#REF!),"")</f>
        <v/>
      </c>
      <c r="AN101" s="19" t="str">
        <f>IF(ISNUMBER(#REF!),LN(#REF!),"")</f>
        <v/>
      </c>
      <c r="AO101" s="19" t="str">
        <f>IF(ISNUMBER(#REF!),LN(#REF!),"")</f>
        <v/>
      </c>
      <c r="AP101" s="19" t="str">
        <f>IF(ISNUMBER(#REF!),LN(#REF!),"")</f>
        <v/>
      </c>
      <c r="AQ101" s="19" t="str">
        <f>IF(ISNUMBER(#REF!),LN(#REF!),"")</f>
        <v/>
      </c>
      <c r="AR101" s="19" t="str">
        <f>IF(ISNUMBER(#REF!),LN(#REF!),"")</f>
        <v/>
      </c>
      <c r="AS101" s="19" t="str">
        <f>IF(ISNUMBER(#REF!),LN(#REF!),"")</f>
        <v/>
      </c>
      <c r="AT101" s="19" t="str">
        <f>IF(ISNUMBER(#REF!),LN(#REF!),"")</f>
        <v/>
      </c>
      <c r="AU101" s="19" t="str">
        <f>IF(ISNUMBER(#REF!),LN(#REF!),"")</f>
        <v/>
      </c>
      <c r="AV101" s="19" t="str">
        <f>IF(ISNUMBER(#REF!),LN(#REF!),"")</f>
        <v/>
      </c>
      <c r="AW101" s="19" t="str">
        <f>IF(ISNUMBER(#REF!),LN(#REF!),"")</f>
        <v/>
      </c>
    </row>
    <row r="102" spans="1:49" x14ac:dyDescent="0.2">
      <c r="A102" s="16" t="s">
        <v>3702</v>
      </c>
      <c r="B102" s="17" t="s">
        <v>3703</v>
      </c>
      <c r="C102" s="17"/>
      <c r="D102" s="17"/>
      <c r="E102" s="18" t="s">
        <v>3689</v>
      </c>
      <c r="F102" s="38">
        <v>0</v>
      </c>
      <c r="G102" s="19">
        <v>0</v>
      </c>
      <c r="H102" s="19">
        <v>2</v>
      </c>
      <c r="I102" s="19">
        <v>1</v>
      </c>
      <c r="J102" s="19">
        <v>14</v>
      </c>
      <c r="K102" s="19">
        <v>74</v>
      </c>
      <c r="L102" s="19">
        <v>14</v>
      </c>
      <c r="M102" s="19">
        <v>68</v>
      </c>
      <c r="N102" s="19">
        <v>23</v>
      </c>
      <c r="O102" s="19">
        <v>28</v>
      </c>
      <c r="P102" s="32">
        <v>11</v>
      </c>
      <c r="Q102" s="19">
        <v>0</v>
      </c>
      <c r="R102" s="19">
        <v>0</v>
      </c>
      <c r="S102" s="19">
        <v>107</v>
      </c>
      <c r="T102" s="19">
        <v>173</v>
      </c>
      <c r="U102" s="19">
        <v>261</v>
      </c>
      <c r="V102" s="19">
        <v>321</v>
      </c>
      <c r="W102" s="19">
        <v>307</v>
      </c>
      <c r="X102" s="19">
        <v>490</v>
      </c>
      <c r="Y102" s="19">
        <v>300</v>
      </c>
      <c r="Z102" s="19">
        <v>386</v>
      </c>
      <c r="AA102" s="32">
        <v>258</v>
      </c>
      <c r="AB102" s="35">
        <f t="shared" si="8"/>
        <v>0</v>
      </c>
      <c r="AC102" s="35">
        <f t="shared" si="8"/>
        <v>0</v>
      </c>
      <c r="AD102" s="35">
        <f t="shared" si="8"/>
        <v>1.8691588785046728E-2</v>
      </c>
      <c r="AE102" s="35">
        <f t="shared" si="8"/>
        <v>5.7803468208092483E-3</v>
      </c>
      <c r="AF102" s="35">
        <f t="shared" si="8"/>
        <v>5.3639846743295021E-2</v>
      </c>
      <c r="AG102" s="35">
        <f t="shared" si="8"/>
        <v>0.23052959501557632</v>
      </c>
      <c r="AH102" s="35">
        <f t="shared" si="8"/>
        <v>4.5602605863192182E-2</v>
      </c>
      <c r="AI102" s="35">
        <f t="shared" si="8"/>
        <v>0.13877551020408163</v>
      </c>
      <c r="AJ102" s="35">
        <f t="shared" si="8"/>
        <v>7.6666666666666661E-2</v>
      </c>
      <c r="AK102" s="35">
        <f t="shared" si="8"/>
        <v>7.2538860103626937E-2</v>
      </c>
      <c r="AL102" s="139">
        <f t="shared" si="8"/>
        <v>4.2635658914728682E-2</v>
      </c>
      <c r="AM102" s="19" t="str">
        <f>IF(ISNUMBER(#REF!),LN(#REF!),"")</f>
        <v/>
      </c>
      <c r="AN102" s="19" t="str">
        <f>IF(ISNUMBER(#REF!),LN(#REF!),"")</f>
        <v/>
      </c>
      <c r="AO102" s="19" t="str">
        <f>IF(ISNUMBER(#REF!),LN(#REF!),"")</f>
        <v/>
      </c>
      <c r="AP102" s="19" t="str">
        <f>IF(ISNUMBER(#REF!),LN(#REF!),"")</f>
        <v/>
      </c>
      <c r="AQ102" s="19" t="str">
        <f>IF(ISNUMBER(#REF!),LN(#REF!),"")</f>
        <v/>
      </c>
      <c r="AR102" s="19" t="str">
        <f>IF(ISNUMBER(#REF!),LN(#REF!),"")</f>
        <v/>
      </c>
      <c r="AS102" s="19" t="str">
        <f>IF(ISNUMBER(#REF!),LN(#REF!),"")</f>
        <v/>
      </c>
      <c r="AT102" s="19" t="str">
        <f>IF(ISNUMBER(#REF!),LN(#REF!),"")</f>
        <v/>
      </c>
      <c r="AU102" s="19" t="str">
        <f>IF(ISNUMBER(#REF!),LN(#REF!),"")</f>
        <v/>
      </c>
      <c r="AV102" s="19" t="str">
        <f>IF(ISNUMBER(#REF!),LN(#REF!),"")</f>
        <v/>
      </c>
      <c r="AW102" s="19" t="str">
        <f>IF(ISNUMBER(#REF!),LN(#REF!),"")</f>
        <v/>
      </c>
    </row>
    <row r="103" spans="1:49" x14ac:dyDescent="0.2">
      <c r="A103" s="21" t="s">
        <v>1485</v>
      </c>
      <c r="B103" s="22" t="s">
        <v>1486</v>
      </c>
      <c r="C103" s="22"/>
      <c r="D103" s="22"/>
      <c r="E103" s="20" t="s">
        <v>156</v>
      </c>
      <c r="F103" s="38">
        <v>93</v>
      </c>
      <c r="G103" s="19">
        <v>95</v>
      </c>
      <c r="H103" s="19">
        <v>144</v>
      </c>
      <c r="I103" s="19">
        <v>77</v>
      </c>
      <c r="J103" s="19">
        <v>70</v>
      </c>
      <c r="K103" s="19">
        <v>59</v>
      </c>
      <c r="L103" s="19">
        <v>68</v>
      </c>
      <c r="M103" s="19">
        <v>82</v>
      </c>
      <c r="N103" s="19">
        <v>36</v>
      </c>
      <c r="O103" s="19">
        <v>97</v>
      </c>
      <c r="P103" s="32">
        <v>119</v>
      </c>
      <c r="Q103" s="19">
        <v>248</v>
      </c>
      <c r="R103" s="19">
        <v>362</v>
      </c>
      <c r="S103" s="19">
        <v>356</v>
      </c>
      <c r="T103" s="19">
        <v>272</v>
      </c>
      <c r="U103" s="19">
        <v>332</v>
      </c>
      <c r="V103" s="19">
        <v>347</v>
      </c>
      <c r="W103" s="19">
        <v>408</v>
      </c>
      <c r="X103" s="19">
        <v>460</v>
      </c>
      <c r="Y103" s="19">
        <v>318</v>
      </c>
      <c r="Z103" s="19">
        <v>506</v>
      </c>
      <c r="AA103" s="32">
        <v>568</v>
      </c>
      <c r="AB103" s="35">
        <f t="shared" si="8"/>
        <v>0.375</v>
      </c>
      <c r="AC103" s="35">
        <f t="shared" si="8"/>
        <v>0.26243093922651933</v>
      </c>
      <c r="AD103" s="35">
        <f t="shared" si="8"/>
        <v>0.4044943820224719</v>
      </c>
      <c r="AE103" s="35">
        <f t="shared" si="8"/>
        <v>0.28308823529411764</v>
      </c>
      <c r="AF103" s="35">
        <f t="shared" si="8"/>
        <v>0.21084337349397592</v>
      </c>
      <c r="AG103" s="35">
        <f t="shared" si="8"/>
        <v>0.17002881844380405</v>
      </c>
      <c r="AH103" s="35">
        <f t="shared" si="8"/>
        <v>0.16666666666666666</v>
      </c>
      <c r="AI103" s="35">
        <f t="shared" si="8"/>
        <v>0.17826086956521739</v>
      </c>
      <c r="AJ103" s="35">
        <f t="shared" si="8"/>
        <v>0.11320754716981132</v>
      </c>
      <c r="AK103" s="35">
        <f t="shared" si="8"/>
        <v>0.19169960474308301</v>
      </c>
      <c r="AL103" s="139">
        <f t="shared" si="8"/>
        <v>0.20950704225352113</v>
      </c>
      <c r="AM103" s="19" t="str">
        <f>IF(ISNUMBER(#REF!),LN(#REF!),"")</f>
        <v/>
      </c>
      <c r="AN103" s="19" t="str">
        <f>IF(ISNUMBER(#REF!),LN(#REF!),"")</f>
        <v/>
      </c>
      <c r="AO103" s="19" t="str">
        <f>IF(ISNUMBER(#REF!),LN(#REF!),"")</f>
        <v/>
      </c>
      <c r="AP103" s="19" t="str">
        <f>IF(ISNUMBER(#REF!),LN(#REF!),"")</f>
        <v/>
      </c>
      <c r="AQ103" s="19" t="str">
        <f>IF(ISNUMBER(#REF!),LN(#REF!),"")</f>
        <v/>
      </c>
      <c r="AR103" s="19" t="str">
        <f>IF(ISNUMBER(#REF!),LN(#REF!),"")</f>
        <v/>
      </c>
      <c r="AS103" s="19" t="str">
        <f>IF(ISNUMBER(#REF!),LN(#REF!),"")</f>
        <v/>
      </c>
      <c r="AT103" s="19" t="str">
        <f>IF(ISNUMBER(#REF!),LN(#REF!),"")</f>
        <v/>
      </c>
      <c r="AU103" s="19" t="str">
        <f>IF(ISNUMBER(#REF!),LN(#REF!),"")</f>
        <v/>
      </c>
      <c r="AV103" s="19" t="str">
        <f>IF(ISNUMBER(#REF!),LN(#REF!),"")</f>
        <v/>
      </c>
      <c r="AW103" s="19" t="str">
        <f>IF(ISNUMBER(#REF!),LN(#REF!),"")</f>
        <v/>
      </c>
    </row>
    <row r="104" spans="1:49" x14ac:dyDescent="0.2">
      <c r="A104" s="16" t="s">
        <v>1739</v>
      </c>
      <c r="B104" s="17" t="s">
        <v>4058</v>
      </c>
      <c r="C104" s="17"/>
      <c r="D104" s="17"/>
      <c r="E104" s="20" t="s">
        <v>173</v>
      </c>
      <c r="F104" s="38">
        <v>20</v>
      </c>
      <c r="G104" s="19">
        <v>19</v>
      </c>
      <c r="H104" s="19">
        <v>25</v>
      </c>
      <c r="I104" s="19">
        <v>31</v>
      </c>
      <c r="J104" s="19">
        <v>35</v>
      </c>
      <c r="K104" s="19">
        <v>26</v>
      </c>
      <c r="L104" s="19">
        <v>15</v>
      </c>
      <c r="M104" s="19">
        <v>20</v>
      </c>
      <c r="N104" s="19">
        <v>29</v>
      </c>
      <c r="O104" s="19">
        <v>22</v>
      </c>
      <c r="P104" s="32">
        <v>18</v>
      </c>
      <c r="Q104" s="19">
        <v>129</v>
      </c>
      <c r="R104" s="19">
        <v>236</v>
      </c>
      <c r="S104" s="19">
        <v>156</v>
      </c>
      <c r="T104" s="19">
        <v>234</v>
      </c>
      <c r="U104" s="19">
        <v>185</v>
      </c>
      <c r="V104" s="19">
        <v>266</v>
      </c>
      <c r="W104" s="19">
        <v>151</v>
      </c>
      <c r="X104" s="19">
        <v>189</v>
      </c>
      <c r="Y104" s="19">
        <v>148</v>
      </c>
      <c r="Z104" s="19">
        <v>138</v>
      </c>
      <c r="AA104" s="32">
        <v>150</v>
      </c>
      <c r="AB104" s="35">
        <f t="shared" si="8"/>
        <v>0.15503875968992248</v>
      </c>
      <c r="AC104" s="35">
        <f t="shared" si="8"/>
        <v>8.050847457627118E-2</v>
      </c>
      <c r="AD104" s="35">
        <f t="shared" si="8"/>
        <v>0.16025641025641027</v>
      </c>
      <c r="AE104" s="35">
        <f t="shared" si="8"/>
        <v>0.13247863247863248</v>
      </c>
      <c r="AF104" s="35">
        <f t="shared" si="8"/>
        <v>0.1891891891891892</v>
      </c>
      <c r="AG104" s="35">
        <f t="shared" si="8"/>
        <v>9.7744360902255634E-2</v>
      </c>
      <c r="AH104" s="35">
        <f t="shared" si="8"/>
        <v>9.9337748344370855E-2</v>
      </c>
      <c r="AI104" s="35">
        <f t="shared" si="8"/>
        <v>0.10582010582010581</v>
      </c>
      <c r="AJ104" s="35">
        <f t="shared" si="8"/>
        <v>0.19594594594594594</v>
      </c>
      <c r="AK104" s="35">
        <f t="shared" si="8"/>
        <v>0.15942028985507245</v>
      </c>
      <c r="AL104" s="139">
        <f t="shared" si="8"/>
        <v>0.12</v>
      </c>
      <c r="AM104" s="19" t="str">
        <f>IF(ISNUMBER(#REF!),LN(#REF!),"")</f>
        <v/>
      </c>
      <c r="AN104" s="19" t="str">
        <f>IF(ISNUMBER(#REF!),LN(#REF!),"")</f>
        <v/>
      </c>
      <c r="AO104" s="19" t="str">
        <f>IF(ISNUMBER(#REF!),LN(#REF!),"")</f>
        <v/>
      </c>
      <c r="AP104" s="19" t="str">
        <f>IF(ISNUMBER(#REF!),LN(#REF!),"")</f>
        <v/>
      </c>
      <c r="AQ104" s="19" t="str">
        <f>IF(ISNUMBER(#REF!),LN(#REF!),"")</f>
        <v/>
      </c>
      <c r="AR104" s="19" t="str">
        <f>IF(ISNUMBER(#REF!),LN(#REF!),"")</f>
        <v/>
      </c>
      <c r="AS104" s="19" t="str">
        <f>IF(ISNUMBER(#REF!),LN(#REF!),"")</f>
        <v/>
      </c>
      <c r="AT104" s="19" t="str">
        <f>IF(ISNUMBER(#REF!),LN(#REF!),"")</f>
        <v/>
      </c>
      <c r="AU104" s="19" t="str">
        <f>IF(ISNUMBER(#REF!),LN(#REF!),"")</f>
        <v/>
      </c>
      <c r="AV104" s="19" t="str">
        <f>IF(ISNUMBER(#REF!),LN(#REF!),"")</f>
        <v/>
      </c>
      <c r="AW104" s="19" t="str">
        <f>IF(ISNUMBER(#REF!),LN(#REF!),"")</f>
        <v/>
      </c>
    </row>
    <row r="105" spans="1:49" x14ac:dyDescent="0.2">
      <c r="A105" s="16" t="s">
        <v>3705</v>
      </c>
      <c r="B105" s="17" t="s">
        <v>3706</v>
      </c>
      <c r="C105" s="17"/>
      <c r="D105" s="17"/>
      <c r="E105" s="20" t="s">
        <v>173</v>
      </c>
      <c r="F105" s="38">
        <v>11</v>
      </c>
      <c r="G105" s="19">
        <v>31</v>
      </c>
      <c r="H105" s="19">
        <v>27</v>
      </c>
      <c r="I105" s="19">
        <v>40</v>
      </c>
      <c r="J105" s="19">
        <v>31</v>
      </c>
      <c r="K105" s="19">
        <v>47</v>
      </c>
      <c r="L105" s="19">
        <v>36</v>
      </c>
      <c r="M105" s="19">
        <v>102</v>
      </c>
      <c r="N105" s="19">
        <v>31</v>
      </c>
      <c r="O105" s="19">
        <v>42</v>
      </c>
      <c r="P105" s="32">
        <v>43</v>
      </c>
      <c r="Q105" s="19">
        <v>110</v>
      </c>
      <c r="R105" s="19">
        <v>279</v>
      </c>
      <c r="S105" s="19">
        <v>181</v>
      </c>
      <c r="T105" s="19">
        <v>286</v>
      </c>
      <c r="U105" s="19">
        <v>237</v>
      </c>
      <c r="V105" s="19">
        <v>261</v>
      </c>
      <c r="W105" s="19">
        <v>308</v>
      </c>
      <c r="X105" s="19">
        <v>485</v>
      </c>
      <c r="Y105" s="19">
        <v>329</v>
      </c>
      <c r="Z105" s="19">
        <v>354</v>
      </c>
      <c r="AA105" s="32">
        <v>346</v>
      </c>
      <c r="AB105" s="35">
        <f t="shared" si="8"/>
        <v>0.1</v>
      </c>
      <c r="AC105" s="35">
        <f t="shared" si="8"/>
        <v>0.1111111111111111</v>
      </c>
      <c r="AD105" s="35">
        <f t="shared" si="8"/>
        <v>0.14917127071823205</v>
      </c>
      <c r="AE105" s="35">
        <f t="shared" si="8"/>
        <v>0.13986013986013987</v>
      </c>
      <c r="AF105" s="35">
        <f t="shared" si="8"/>
        <v>0.13080168776371309</v>
      </c>
      <c r="AG105" s="35">
        <f t="shared" si="8"/>
        <v>0.18007662835249041</v>
      </c>
      <c r="AH105" s="35">
        <f t="shared" si="8"/>
        <v>0.11688311688311688</v>
      </c>
      <c r="AI105" s="35">
        <f t="shared" si="8"/>
        <v>0.21030927835051547</v>
      </c>
      <c r="AJ105" s="35">
        <f t="shared" si="8"/>
        <v>9.4224924012158054E-2</v>
      </c>
      <c r="AK105" s="35">
        <f t="shared" si="8"/>
        <v>0.11864406779661017</v>
      </c>
      <c r="AL105" s="139">
        <f t="shared" si="8"/>
        <v>0.12427745664739884</v>
      </c>
      <c r="AM105" s="19" t="str">
        <f>IF(ISNUMBER(#REF!),LN(#REF!),"")</f>
        <v/>
      </c>
      <c r="AN105" s="19" t="str">
        <f>IF(ISNUMBER(#REF!),LN(#REF!),"")</f>
        <v/>
      </c>
      <c r="AO105" s="19" t="str">
        <f>IF(ISNUMBER(#REF!),LN(#REF!),"")</f>
        <v/>
      </c>
      <c r="AP105" s="19" t="str">
        <f>IF(ISNUMBER(#REF!),LN(#REF!),"")</f>
        <v/>
      </c>
      <c r="AQ105" s="19" t="str">
        <f>IF(ISNUMBER(#REF!),LN(#REF!),"")</f>
        <v/>
      </c>
      <c r="AR105" s="19" t="str">
        <f>IF(ISNUMBER(#REF!),LN(#REF!),"")</f>
        <v/>
      </c>
      <c r="AS105" s="19" t="str">
        <f>IF(ISNUMBER(#REF!),LN(#REF!),"")</f>
        <v/>
      </c>
      <c r="AT105" s="19" t="str">
        <f>IF(ISNUMBER(#REF!),LN(#REF!),"")</f>
        <v/>
      </c>
      <c r="AU105" s="19" t="str">
        <f>IF(ISNUMBER(#REF!),LN(#REF!),"")</f>
        <v/>
      </c>
      <c r="AV105" s="19" t="str">
        <f>IF(ISNUMBER(#REF!),LN(#REF!),"")</f>
        <v/>
      </c>
      <c r="AW105" s="19" t="str">
        <f>IF(ISNUMBER(#REF!),LN(#REF!),"")</f>
        <v/>
      </c>
    </row>
    <row r="106" spans="1:49" x14ac:dyDescent="0.2">
      <c r="A106" s="16" t="s">
        <v>1589</v>
      </c>
      <c r="B106" s="17" t="s">
        <v>1590</v>
      </c>
      <c r="C106" s="17"/>
      <c r="D106" s="17"/>
      <c r="E106" s="20" t="s">
        <v>173</v>
      </c>
      <c r="F106" s="38">
        <v>42</v>
      </c>
      <c r="G106" s="19">
        <v>84</v>
      </c>
      <c r="H106" s="19">
        <v>81</v>
      </c>
      <c r="I106" s="19">
        <v>83</v>
      </c>
      <c r="J106" s="19">
        <v>101</v>
      </c>
      <c r="K106" s="19">
        <v>99</v>
      </c>
      <c r="L106" s="19">
        <v>91</v>
      </c>
      <c r="M106" s="19">
        <v>121</v>
      </c>
      <c r="N106" s="19">
        <v>112</v>
      </c>
      <c r="O106" s="19">
        <v>66</v>
      </c>
      <c r="P106" s="32">
        <v>71</v>
      </c>
      <c r="Q106" s="19">
        <v>404</v>
      </c>
      <c r="R106" s="19">
        <v>464</v>
      </c>
      <c r="S106" s="19">
        <v>341</v>
      </c>
      <c r="T106" s="19">
        <v>462</v>
      </c>
      <c r="U106" s="19">
        <v>405</v>
      </c>
      <c r="V106" s="19">
        <v>407</v>
      </c>
      <c r="W106" s="19">
        <v>389</v>
      </c>
      <c r="X106" s="19">
        <v>474</v>
      </c>
      <c r="Y106" s="19">
        <v>454</v>
      </c>
      <c r="Z106" s="19">
        <v>314</v>
      </c>
      <c r="AA106" s="32">
        <v>240</v>
      </c>
      <c r="AB106" s="35">
        <f t="shared" si="8"/>
        <v>0.10396039603960396</v>
      </c>
      <c r="AC106" s="35">
        <f t="shared" si="8"/>
        <v>0.18103448275862069</v>
      </c>
      <c r="AD106" s="35">
        <f t="shared" si="8"/>
        <v>0.23753665689149561</v>
      </c>
      <c r="AE106" s="35">
        <f t="shared" si="8"/>
        <v>0.17965367965367965</v>
      </c>
      <c r="AF106" s="35">
        <f t="shared" si="8"/>
        <v>0.24938271604938272</v>
      </c>
      <c r="AG106" s="35">
        <f t="shared" si="8"/>
        <v>0.24324324324324326</v>
      </c>
      <c r="AH106" s="35">
        <f t="shared" si="8"/>
        <v>0.23393316195372751</v>
      </c>
      <c r="AI106" s="35">
        <f t="shared" si="8"/>
        <v>0.25527426160337552</v>
      </c>
      <c r="AJ106" s="35">
        <f t="shared" si="8"/>
        <v>0.24669603524229075</v>
      </c>
      <c r="AK106" s="35">
        <f t="shared" si="8"/>
        <v>0.21019108280254778</v>
      </c>
      <c r="AL106" s="139">
        <f t="shared" si="8"/>
        <v>0.29583333333333334</v>
      </c>
      <c r="AM106" s="19" t="str">
        <f>IF(ISNUMBER(#REF!),LN(#REF!),"")</f>
        <v/>
      </c>
      <c r="AN106" s="19" t="str">
        <f>IF(ISNUMBER(#REF!),LN(#REF!),"")</f>
        <v/>
      </c>
      <c r="AO106" s="19" t="str">
        <f>IF(ISNUMBER(#REF!),LN(#REF!),"")</f>
        <v/>
      </c>
      <c r="AP106" s="19" t="str">
        <f>IF(ISNUMBER(#REF!),LN(#REF!),"")</f>
        <v/>
      </c>
      <c r="AQ106" s="19" t="str">
        <f>IF(ISNUMBER(#REF!),LN(#REF!),"")</f>
        <v/>
      </c>
      <c r="AR106" s="19" t="str">
        <f>IF(ISNUMBER(#REF!),LN(#REF!),"")</f>
        <v/>
      </c>
      <c r="AS106" s="19" t="str">
        <f>IF(ISNUMBER(#REF!),LN(#REF!),"")</f>
        <v/>
      </c>
      <c r="AT106" s="19" t="str">
        <f>IF(ISNUMBER(#REF!),LN(#REF!),"")</f>
        <v/>
      </c>
      <c r="AU106" s="19" t="str">
        <f>IF(ISNUMBER(#REF!),LN(#REF!),"")</f>
        <v/>
      </c>
      <c r="AV106" s="19" t="str">
        <f>IF(ISNUMBER(#REF!),LN(#REF!),"")</f>
        <v/>
      </c>
      <c r="AW106" s="19" t="str">
        <f>IF(ISNUMBER(#REF!),LN(#REF!),"")</f>
        <v/>
      </c>
    </row>
    <row r="107" spans="1:49" x14ac:dyDescent="0.2">
      <c r="A107" s="16" t="s">
        <v>3707</v>
      </c>
      <c r="B107" s="23" t="s">
        <v>3708</v>
      </c>
      <c r="C107" s="23"/>
      <c r="D107" s="23"/>
      <c r="E107" s="20" t="s">
        <v>173</v>
      </c>
      <c r="F107" s="38">
        <v>22</v>
      </c>
      <c r="G107" s="19">
        <v>17</v>
      </c>
      <c r="H107" s="19">
        <v>21</v>
      </c>
      <c r="I107" s="19">
        <v>53</v>
      </c>
      <c r="J107" s="19">
        <v>59</v>
      </c>
      <c r="K107" s="19">
        <v>52</v>
      </c>
      <c r="L107" s="19">
        <v>97</v>
      </c>
      <c r="M107" s="19">
        <v>62</v>
      </c>
      <c r="N107" s="19">
        <v>118</v>
      </c>
      <c r="O107" s="19">
        <v>51</v>
      </c>
      <c r="P107" s="32">
        <v>75</v>
      </c>
      <c r="Q107" s="19">
        <v>100</v>
      </c>
      <c r="R107" s="19">
        <v>118</v>
      </c>
      <c r="S107" s="19">
        <v>177</v>
      </c>
      <c r="T107" s="19">
        <v>143</v>
      </c>
      <c r="U107" s="19">
        <v>132</v>
      </c>
      <c r="V107" s="19">
        <v>147</v>
      </c>
      <c r="W107" s="19">
        <v>227</v>
      </c>
      <c r="X107" s="19">
        <v>258</v>
      </c>
      <c r="Y107" s="19">
        <v>252</v>
      </c>
      <c r="Z107" s="19">
        <v>184</v>
      </c>
      <c r="AA107" s="32">
        <v>163</v>
      </c>
      <c r="AB107" s="35">
        <f t="shared" si="8"/>
        <v>0.22</v>
      </c>
      <c r="AC107" s="35">
        <f t="shared" si="8"/>
        <v>0.1440677966101695</v>
      </c>
      <c r="AD107" s="35">
        <f t="shared" si="8"/>
        <v>0.11864406779661017</v>
      </c>
      <c r="AE107" s="35">
        <f t="shared" si="8"/>
        <v>0.37062937062937062</v>
      </c>
      <c r="AF107" s="35">
        <f t="shared" si="8"/>
        <v>0.44696969696969696</v>
      </c>
      <c r="AG107" s="35">
        <f t="shared" si="8"/>
        <v>0.35374149659863946</v>
      </c>
      <c r="AH107" s="35">
        <f t="shared" si="8"/>
        <v>0.42731277533039647</v>
      </c>
      <c r="AI107" s="35">
        <f t="shared" si="8"/>
        <v>0.24031007751937986</v>
      </c>
      <c r="AJ107" s="35">
        <f t="shared" si="8"/>
        <v>0.46825396825396826</v>
      </c>
      <c r="AK107" s="35">
        <f t="shared" si="8"/>
        <v>0.27717391304347827</v>
      </c>
      <c r="AL107" s="139">
        <f t="shared" si="8"/>
        <v>0.46012269938650308</v>
      </c>
      <c r="AM107" s="19" t="str">
        <f>IF(ISNUMBER(#REF!),LN(#REF!),"")</f>
        <v/>
      </c>
      <c r="AN107" s="19" t="str">
        <f>IF(ISNUMBER(#REF!),LN(#REF!),"")</f>
        <v/>
      </c>
      <c r="AO107" s="19" t="str">
        <f>IF(ISNUMBER(#REF!),LN(#REF!),"")</f>
        <v/>
      </c>
      <c r="AP107" s="19" t="str">
        <f>IF(ISNUMBER(#REF!),LN(#REF!),"")</f>
        <v/>
      </c>
      <c r="AQ107" s="19" t="str">
        <f>IF(ISNUMBER(#REF!),LN(#REF!),"")</f>
        <v/>
      </c>
      <c r="AR107" s="19" t="str">
        <f>IF(ISNUMBER(#REF!),LN(#REF!),"")</f>
        <v/>
      </c>
      <c r="AS107" s="19" t="str">
        <f>IF(ISNUMBER(#REF!),LN(#REF!),"")</f>
        <v/>
      </c>
      <c r="AT107" s="19" t="str">
        <f>IF(ISNUMBER(#REF!),LN(#REF!),"")</f>
        <v/>
      </c>
      <c r="AU107" s="19" t="str">
        <f>IF(ISNUMBER(#REF!),LN(#REF!),"")</f>
        <v/>
      </c>
      <c r="AV107" s="19" t="str">
        <f>IF(ISNUMBER(#REF!),LN(#REF!),"")</f>
        <v/>
      </c>
      <c r="AW107" s="19" t="str">
        <f>IF(ISNUMBER(#REF!),LN(#REF!),"")</f>
        <v/>
      </c>
    </row>
    <row r="108" spans="1:49" x14ac:dyDescent="0.2">
      <c r="A108" s="16" t="s">
        <v>3709</v>
      </c>
      <c r="B108" s="17" t="s">
        <v>3710</v>
      </c>
      <c r="C108" s="17"/>
      <c r="D108" s="17"/>
      <c r="E108" s="20" t="s">
        <v>173</v>
      </c>
      <c r="F108" s="38">
        <v>22</v>
      </c>
      <c r="G108" s="19">
        <v>40</v>
      </c>
      <c r="H108" s="19">
        <v>26</v>
      </c>
      <c r="I108" s="19">
        <v>26</v>
      </c>
      <c r="J108" s="19">
        <v>37</v>
      </c>
      <c r="K108" s="19">
        <v>37</v>
      </c>
      <c r="L108" s="19">
        <v>27</v>
      </c>
      <c r="M108" s="19">
        <v>41</v>
      </c>
      <c r="N108" s="19">
        <v>63</v>
      </c>
      <c r="O108" s="19">
        <v>82</v>
      </c>
      <c r="P108" s="32">
        <v>82</v>
      </c>
      <c r="Q108" s="19">
        <v>205</v>
      </c>
      <c r="R108" s="19">
        <v>293</v>
      </c>
      <c r="S108" s="19">
        <v>161</v>
      </c>
      <c r="T108" s="19">
        <v>270</v>
      </c>
      <c r="U108" s="19">
        <v>275</v>
      </c>
      <c r="V108" s="19">
        <v>178</v>
      </c>
      <c r="W108" s="19">
        <v>146</v>
      </c>
      <c r="X108" s="19">
        <v>255</v>
      </c>
      <c r="Y108" s="19">
        <v>254</v>
      </c>
      <c r="Z108" s="19">
        <v>243</v>
      </c>
      <c r="AA108" s="32">
        <v>266</v>
      </c>
      <c r="AB108" s="35">
        <f t="shared" si="8"/>
        <v>0.10731707317073171</v>
      </c>
      <c r="AC108" s="35">
        <f t="shared" si="8"/>
        <v>0.13651877133105803</v>
      </c>
      <c r="AD108" s="35">
        <f t="shared" si="8"/>
        <v>0.16149068322981366</v>
      </c>
      <c r="AE108" s="35">
        <f t="shared" si="8"/>
        <v>9.6296296296296297E-2</v>
      </c>
      <c r="AF108" s="35">
        <f t="shared" si="8"/>
        <v>0.13454545454545455</v>
      </c>
      <c r="AG108" s="35">
        <f t="shared" si="8"/>
        <v>0.20786516853932585</v>
      </c>
      <c r="AH108" s="35">
        <f t="shared" si="8"/>
        <v>0.18493150684931506</v>
      </c>
      <c r="AI108" s="35">
        <f t="shared" si="8"/>
        <v>0.16078431372549021</v>
      </c>
      <c r="AJ108" s="35">
        <f t="shared" si="8"/>
        <v>0.24803149606299213</v>
      </c>
      <c r="AK108" s="35">
        <f t="shared" si="8"/>
        <v>0.33744855967078191</v>
      </c>
      <c r="AL108" s="139">
        <f t="shared" si="8"/>
        <v>0.30827067669172931</v>
      </c>
      <c r="AM108" s="19" t="str">
        <f>IF(ISNUMBER(#REF!),LN(#REF!),"")</f>
        <v/>
      </c>
      <c r="AN108" s="19" t="str">
        <f>IF(ISNUMBER(#REF!),LN(#REF!),"")</f>
        <v/>
      </c>
      <c r="AO108" s="19" t="str">
        <f>IF(ISNUMBER(#REF!),LN(#REF!),"")</f>
        <v/>
      </c>
      <c r="AP108" s="19" t="str">
        <f>IF(ISNUMBER(#REF!),LN(#REF!),"")</f>
        <v/>
      </c>
      <c r="AQ108" s="19" t="str">
        <f>IF(ISNUMBER(#REF!),LN(#REF!),"")</f>
        <v/>
      </c>
      <c r="AR108" s="19" t="str">
        <f>IF(ISNUMBER(#REF!),LN(#REF!),"")</f>
        <v/>
      </c>
      <c r="AS108" s="19" t="str">
        <f>IF(ISNUMBER(#REF!),LN(#REF!),"")</f>
        <v/>
      </c>
      <c r="AT108" s="19" t="str">
        <f>IF(ISNUMBER(#REF!),LN(#REF!),"")</f>
        <v/>
      </c>
      <c r="AU108" s="19" t="str">
        <f>IF(ISNUMBER(#REF!),LN(#REF!),"")</f>
        <v/>
      </c>
      <c r="AV108" s="19" t="str">
        <f>IF(ISNUMBER(#REF!),LN(#REF!),"")</f>
        <v/>
      </c>
      <c r="AW108" s="19" t="str">
        <f>IF(ISNUMBER(#REF!),LN(#REF!),"")</f>
        <v/>
      </c>
    </row>
    <row r="109" spans="1:49" x14ac:dyDescent="0.2">
      <c r="A109" s="16" t="s">
        <v>3711</v>
      </c>
      <c r="B109" s="17" t="s">
        <v>3712</v>
      </c>
      <c r="C109" s="17"/>
      <c r="D109" s="17"/>
      <c r="E109" s="20" t="s">
        <v>173</v>
      </c>
      <c r="F109" s="38">
        <v>10</v>
      </c>
      <c r="G109" s="19">
        <v>3</v>
      </c>
      <c r="H109" s="19">
        <v>5</v>
      </c>
      <c r="I109" s="19">
        <v>29</v>
      </c>
      <c r="J109" s="19">
        <v>10</v>
      </c>
      <c r="K109" s="19">
        <v>3</v>
      </c>
      <c r="L109" s="19">
        <v>1</v>
      </c>
      <c r="M109" s="19">
        <v>6</v>
      </c>
      <c r="N109" s="19">
        <v>15</v>
      </c>
      <c r="O109" s="19">
        <v>13</v>
      </c>
      <c r="P109" s="32">
        <v>11</v>
      </c>
      <c r="Q109" s="19">
        <v>87</v>
      </c>
      <c r="R109" s="19">
        <v>48</v>
      </c>
      <c r="S109" s="19">
        <v>87</v>
      </c>
      <c r="T109" s="19">
        <v>135</v>
      </c>
      <c r="U109" s="19">
        <v>62</v>
      </c>
      <c r="V109" s="19">
        <v>73</v>
      </c>
      <c r="W109" s="19">
        <v>39</v>
      </c>
      <c r="X109" s="19">
        <v>45</v>
      </c>
      <c r="Y109" s="19">
        <v>59</v>
      </c>
      <c r="Z109" s="19">
        <v>37</v>
      </c>
      <c r="AA109" s="32">
        <v>55</v>
      </c>
      <c r="AB109" s="35">
        <f t="shared" si="8"/>
        <v>0.11494252873563218</v>
      </c>
      <c r="AC109" s="35">
        <f t="shared" si="8"/>
        <v>6.25E-2</v>
      </c>
      <c r="AD109" s="35">
        <f t="shared" si="8"/>
        <v>5.7471264367816091E-2</v>
      </c>
      <c r="AE109" s="35">
        <f t="shared" si="8"/>
        <v>0.21481481481481482</v>
      </c>
      <c r="AF109" s="35">
        <f t="shared" si="8"/>
        <v>0.16129032258064516</v>
      </c>
      <c r="AG109" s="35">
        <f t="shared" si="8"/>
        <v>4.1095890410958902E-2</v>
      </c>
      <c r="AH109" s="35">
        <f t="shared" si="8"/>
        <v>2.564102564102564E-2</v>
      </c>
      <c r="AI109" s="35">
        <f t="shared" si="8"/>
        <v>0.13333333333333333</v>
      </c>
      <c r="AJ109" s="35">
        <f t="shared" si="8"/>
        <v>0.25423728813559321</v>
      </c>
      <c r="AK109" s="35">
        <f t="shared" si="8"/>
        <v>0.35135135135135137</v>
      </c>
      <c r="AL109" s="139">
        <f t="shared" si="8"/>
        <v>0.2</v>
      </c>
      <c r="AM109" s="19" t="str">
        <f>IF(ISNUMBER(#REF!),LN(#REF!),"")</f>
        <v/>
      </c>
      <c r="AN109" s="19" t="str">
        <f>IF(ISNUMBER(#REF!),LN(#REF!),"")</f>
        <v/>
      </c>
      <c r="AO109" s="19" t="str">
        <f>IF(ISNUMBER(#REF!),LN(#REF!),"")</f>
        <v/>
      </c>
      <c r="AP109" s="19" t="str">
        <f>IF(ISNUMBER(#REF!),LN(#REF!),"")</f>
        <v/>
      </c>
      <c r="AQ109" s="19" t="str">
        <f>IF(ISNUMBER(#REF!),LN(#REF!),"")</f>
        <v/>
      </c>
      <c r="AR109" s="19" t="str">
        <f>IF(ISNUMBER(#REF!),LN(#REF!),"")</f>
        <v/>
      </c>
      <c r="AS109" s="19" t="str">
        <f>IF(ISNUMBER(#REF!),LN(#REF!),"")</f>
        <v/>
      </c>
      <c r="AT109" s="19" t="str">
        <f>IF(ISNUMBER(#REF!),LN(#REF!),"")</f>
        <v/>
      </c>
      <c r="AU109" s="19" t="str">
        <f>IF(ISNUMBER(#REF!),LN(#REF!),"")</f>
        <v/>
      </c>
      <c r="AV109" s="19" t="str">
        <f>IF(ISNUMBER(#REF!),LN(#REF!),"")</f>
        <v/>
      </c>
      <c r="AW109" s="19" t="str">
        <f>IF(ISNUMBER(#REF!),LN(#REF!),"")</f>
        <v/>
      </c>
    </row>
    <row r="110" spans="1:49" x14ac:dyDescent="0.2">
      <c r="A110" s="16" t="s">
        <v>4059</v>
      </c>
      <c r="B110" s="17" t="s">
        <v>3909</v>
      </c>
      <c r="C110" s="17"/>
      <c r="D110" s="17"/>
      <c r="E110" s="20" t="s">
        <v>173</v>
      </c>
      <c r="F110" s="38">
        <v>3</v>
      </c>
      <c r="G110" s="19">
        <v>10</v>
      </c>
      <c r="H110" s="19">
        <v>9</v>
      </c>
      <c r="I110" s="19">
        <v>3</v>
      </c>
      <c r="J110" s="19">
        <v>35</v>
      </c>
      <c r="K110" s="19">
        <v>42</v>
      </c>
      <c r="L110" s="19">
        <v>7</v>
      </c>
      <c r="M110" s="19">
        <v>15</v>
      </c>
      <c r="N110" s="19">
        <v>5</v>
      </c>
      <c r="O110" s="19">
        <v>4</v>
      </c>
      <c r="P110" s="32">
        <v>2</v>
      </c>
      <c r="Q110" s="19">
        <v>55</v>
      </c>
      <c r="R110" s="19">
        <v>59</v>
      </c>
      <c r="S110" s="19">
        <v>60</v>
      </c>
      <c r="T110" s="19">
        <v>141</v>
      </c>
      <c r="U110" s="19">
        <v>197</v>
      </c>
      <c r="V110" s="19">
        <v>229</v>
      </c>
      <c r="W110" s="19">
        <v>55</v>
      </c>
      <c r="X110" s="19">
        <v>59</v>
      </c>
      <c r="Y110" s="19">
        <v>33</v>
      </c>
      <c r="Z110" s="19">
        <v>23</v>
      </c>
      <c r="AA110" s="32">
        <v>44</v>
      </c>
      <c r="AB110" s="35">
        <f t="shared" si="8"/>
        <v>5.4545454545454543E-2</v>
      </c>
      <c r="AC110" s="35">
        <f t="shared" si="8"/>
        <v>0.16949152542372881</v>
      </c>
      <c r="AD110" s="35">
        <f t="shared" si="8"/>
        <v>0.15</v>
      </c>
      <c r="AE110" s="35">
        <f t="shared" si="8"/>
        <v>2.1276595744680851E-2</v>
      </c>
      <c r="AF110" s="35">
        <f t="shared" si="8"/>
        <v>0.17766497461928935</v>
      </c>
      <c r="AG110" s="35">
        <f t="shared" si="8"/>
        <v>0.18340611353711792</v>
      </c>
      <c r="AH110" s="35">
        <f t="shared" si="8"/>
        <v>0.12727272727272726</v>
      </c>
      <c r="AI110" s="35">
        <f t="shared" si="8"/>
        <v>0.25423728813559321</v>
      </c>
      <c r="AJ110" s="35">
        <f t="shared" si="8"/>
        <v>0.15151515151515152</v>
      </c>
      <c r="AK110" s="35">
        <f t="shared" si="8"/>
        <v>0.17391304347826086</v>
      </c>
      <c r="AL110" s="139">
        <f t="shared" si="8"/>
        <v>4.5454545454545456E-2</v>
      </c>
      <c r="AM110" s="19" t="str">
        <f>IF(ISNUMBER(#REF!),LN(#REF!),"")</f>
        <v/>
      </c>
      <c r="AN110" s="19" t="str">
        <f>IF(ISNUMBER(#REF!),LN(#REF!),"")</f>
        <v/>
      </c>
      <c r="AO110" s="19" t="str">
        <f>IF(ISNUMBER(#REF!),LN(#REF!),"")</f>
        <v/>
      </c>
      <c r="AP110" s="19" t="str">
        <f>IF(ISNUMBER(#REF!),LN(#REF!),"")</f>
        <v/>
      </c>
      <c r="AQ110" s="19" t="str">
        <f>IF(ISNUMBER(#REF!),LN(#REF!),"")</f>
        <v/>
      </c>
      <c r="AR110" s="19" t="str">
        <f>IF(ISNUMBER(#REF!),LN(#REF!),"")</f>
        <v/>
      </c>
      <c r="AS110" s="19" t="str">
        <f>IF(ISNUMBER(#REF!),LN(#REF!),"")</f>
        <v/>
      </c>
      <c r="AT110" s="19" t="str">
        <f>IF(ISNUMBER(#REF!),LN(#REF!),"")</f>
        <v/>
      </c>
      <c r="AU110" s="19" t="str">
        <f>IF(ISNUMBER(#REF!),LN(#REF!),"")</f>
        <v/>
      </c>
      <c r="AV110" s="19" t="str">
        <f>IF(ISNUMBER(#REF!),LN(#REF!),"")</f>
        <v/>
      </c>
      <c r="AW110" s="19" t="str">
        <f>IF(ISNUMBER(#REF!),LN(#REF!),"")</f>
        <v/>
      </c>
    </row>
    <row r="111" spans="1:49" x14ac:dyDescent="0.2">
      <c r="A111" s="16" t="s">
        <v>3719</v>
      </c>
      <c r="B111" s="17" t="s">
        <v>3720</v>
      </c>
      <c r="C111" s="17"/>
      <c r="D111" s="17"/>
      <c r="E111" s="20" t="s">
        <v>173</v>
      </c>
      <c r="F111" s="38">
        <v>165</v>
      </c>
      <c r="G111" s="19">
        <v>144</v>
      </c>
      <c r="H111" s="19">
        <v>65</v>
      </c>
      <c r="I111" s="19">
        <v>102</v>
      </c>
      <c r="J111" s="19">
        <v>81</v>
      </c>
      <c r="K111" s="19">
        <v>61</v>
      </c>
      <c r="L111" s="19">
        <v>34</v>
      </c>
      <c r="M111" s="19">
        <v>67</v>
      </c>
      <c r="N111" s="19">
        <v>61</v>
      </c>
      <c r="O111" s="19">
        <v>228</v>
      </c>
      <c r="P111" s="32">
        <v>84</v>
      </c>
      <c r="Q111" s="19">
        <v>1078</v>
      </c>
      <c r="R111" s="19">
        <v>745</v>
      </c>
      <c r="S111" s="19">
        <v>410</v>
      </c>
      <c r="T111" s="19">
        <v>646</v>
      </c>
      <c r="U111" s="19">
        <v>493</v>
      </c>
      <c r="V111" s="19">
        <v>282</v>
      </c>
      <c r="W111" s="19">
        <v>191</v>
      </c>
      <c r="X111" s="19">
        <v>291</v>
      </c>
      <c r="Y111" s="19">
        <v>227</v>
      </c>
      <c r="Z111" s="19">
        <v>493</v>
      </c>
      <c r="AA111" s="32">
        <v>455</v>
      </c>
      <c r="AB111" s="35">
        <f t="shared" si="8"/>
        <v>0.15306122448979592</v>
      </c>
      <c r="AC111" s="35">
        <f t="shared" si="8"/>
        <v>0.19328859060402684</v>
      </c>
      <c r="AD111" s="35">
        <f t="shared" si="8"/>
        <v>0.15853658536585366</v>
      </c>
      <c r="AE111" s="35">
        <f t="shared" si="8"/>
        <v>0.15789473684210525</v>
      </c>
      <c r="AF111" s="35">
        <f t="shared" si="8"/>
        <v>0.1643002028397566</v>
      </c>
      <c r="AG111" s="35">
        <f t="shared" si="8"/>
        <v>0.21631205673758866</v>
      </c>
      <c r="AH111" s="35">
        <f t="shared" si="8"/>
        <v>0.17801047120418848</v>
      </c>
      <c r="AI111" s="35">
        <f t="shared" si="8"/>
        <v>0.23024054982817868</v>
      </c>
      <c r="AJ111" s="35">
        <f t="shared" si="8"/>
        <v>0.2687224669603524</v>
      </c>
      <c r="AK111" s="35">
        <f t="shared" si="8"/>
        <v>0.46247464503042596</v>
      </c>
      <c r="AL111" s="139">
        <f t="shared" si="8"/>
        <v>0.18461538461538463</v>
      </c>
      <c r="AM111" s="19" t="str">
        <f>IF(ISNUMBER(#REF!),LN(#REF!),"")</f>
        <v/>
      </c>
      <c r="AN111" s="19" t="str">
        <f>IF(ISNUMBER(#REF!),LN(#REF!),"")</f>
        <v/>
      </c>
      <c r="AO111" s="19" t="str">
        <f>IF(ISNUMBER(#REF!),LN(#REF!),"")</f>
        <v/>
      </c>
      <c r="AP111" s="19" t="str">
        <f>IF(ISNUMBER(#REF!),LN(#REF!),"")</f>
        <v/>
      </c>
      <c r="AQ111" s="19" t="str">
        <f>IF(ISNUMBER(#REF!),LN(#REF!),"")</f>
        <v/>
      </c>
      <c r="AR111" s="19" t="str">
        <f>IF(ISNUMBER(#REF!),LN(#REF!),"")</f>
        <v/>
      </c>
      <c r="AS111" s="19" t="str">
        <f>IF(ISNUMBER(#REF!),LN(#REF!),"")</f>
        <v/>
      </c>
      <c r="AT111" s="19" t="str">
        <f>IF(ISNUMBER(#REF!),LN(#REF!),"")</f>
        <v/>
      </c>
      <c r="AU111" s="19" t="str">
        <f>IF(ISNUMBER(#REF!),LN(#REF!),"")</f>
        <v/>
      </c>
      <c r="AV111" s="19" t="str">
        <f>IF(ISNUMBER(#REF!),LN(#REF!),"")</f>
        <v/>
      </c>
      <c r="AW111" s="19" t="str">
        <f>IF(ISNUMBER(#REF!),LN(#REF!),"")</f>
        <v/>
      </c>
    </row>
    <row r="112" spans="1:49" x14ac:dyDescent="0.2">
      <c r="A112" s="16" t="s">
        <v>3723</v>
      </c>
      <c r="B112" s="17" t="s">
        <v>4098</v>
      </c>
      <c r="C112" s="17"/>
      <c r="D112" s="17"/>
      <c r="E112" s="20" t="s">
        <v>173</v>
      </c>
      <c r="F112" s="38">
        <v>63</v>
      </c>
      <c r="G112" s="19">
        <v>54</v>
      </c>
      <c r="H112" s="19">
        <v>44</v>
      </c>
      <c r="I112" s="19">
        <v>58</v>
      </c>
      <c r="J112" s="19">
        <v>79</v>
      </c>
      <c r="K112" s="19">
        <v>54</v>
      </c>
      <c r="L112" s="19">
        <v>62</v>
      </c>
      <c r="M112" s="19">
        <v>92</v>
      </c>
      <c r="N112" s="19">
        <v>101</v>
      </c>
      <c r="O112" s="19">
        <v>80</v>
      </c>
      <c r="P112" s="32">
        <v>135</v>
      </c>
      <c r="Q112" s="19">
        <v>797</v>
      </c>
      <c r="R112" s="19">
        <v>952</v>
      </c>
      <c r="S112" s="19">
        <v>1034</v>
      </c>
      <c r="T112" s="19">
        <v>1042</v>
      </c>
      <c r="U112" s="19">
        <v>1177</v>
      </c>
      <c r="V112" s="19">
        <v>999</v>
      </c>
      <c r="W112" s="19">
        <v>985</v>
      </c>
      <c r="X112" s="19">
        <v>999</v>
      </c>
      <c r="Y112" s="19">
        <v>1036</v>
      </c>
      <c r="Z112" s="19">
        <v>768</v>
      </c>
      <c r="AA112" s="32">
        <v>821</v>
      </c>
      <c r="AB112" s="35">
        <f t="shared" si="8"/>
        <v>7.9046424090338768E-2</v>
      </c>
      <c r="AC112" s="35">
        <f t="shared" si="8"/>
        <v>5.6722689075630252E-2</v>
      </c>
      <c r="AD112" s="35">
        <f t="shared" si="8"/>
        <v>4.2553191489361701E-2</v>
      </c>
      <c r="AE112" s="35">
        <f t="shared" si="8"/>
        <v>5.5662188099808059E-2</v>
      </c>
      <c r="AF112" s="35">
        <f t="shared" si="8"/>
        <v>6.7119796091758707E-2</v>
      </c>
      <c r="AG112" s="35">
        <f t="shared" si="8"/>
        <v>5.4054054054054057E-2</v>
      </c>
      <c r="AH112" s="35">
        <f t="shared" si="8"/>
        <v>6.2944162436548226E-2</v>
      </c>
      <c r="AI112" s="35">
        <f t="shared" si="8"/>
        <v>9.2092092092092098E-2</v>
      </c>
      <c r="AJ112" s="35">
        <f t="shared" si="8"/>
        <v>9.749034749034749E-2</v>
      </c>
      <c r="AK112" s="35">
        <f t="shared" si="8"/>
        <v>0.10416666666666667</v>
      </c>
      <c r="AL112" s="139">
        <f t="shared" si="8"/>
        <v>0.16443361753958588</v>
      </c>
      <c r="AM112" s="19" t="str">
        <f>IF(ISNUMBER(#REF!),LN(#REF!),"")</f>
        <v/>
      </c>
      <c r="AN112" s="19" t="str">
        <f>IF(ISNUMBER(#REF!),LN(#REF!),"")</f>
        <v/>
      </c>
      <c r="AO112" s="19" t="str">
        <f>IF(ISNUMBER(#REF!),LN(#REF!),"")</f>
        <v/>
      </c>
      <c r="AP112" s="19" t="str">
        <f>IF(ISNUMBER(#REF!),LN(#REF!),"")</f>
        <v/>
      </c>
      <c r="AQ112" s="19" t="str">
        <f>IF(ISNUMBER(#REF!),LN(#REF!),"")</f>
        <v/>
      </c>
      <c r="AR112" s="19" t="str">
        <f>IF(ISNUMBER(#REF!),LN(#REF!),"")</f>
        <v/>
      </c>
      <c r="AS112" s="19" t="str">
        <f>IF(ISNUMBER(#REF!),LN(#REF!),"")</f>
        <v/>
      </c>
      <c r="AT112" s="19" t="str">
        <f>IF(ISNUMBER(#REF!),LN(#REF!),"")</f>
        <v/>
      </c>
      <c r="AU112" s="19" t="str">
        <f>IF(ISNUMBER(#REF!),LN(#REF!),"")</f>
        <v/>
      </c>
      <c r="AV112" s="19" t="str">
        <f>IF(ISNUMBER(#REF!),LN(#REF!),"")</f>
        <v/>
      </c>
      <c r="AW112" s="19" t="str">
        <f>IF(ISNUMBER(#REF!),LN(#REF!),"")</f>
        <v/>
      </c>
    </row>
    <row r="113" spans="1:49" x14ac:dyDescent="0.2">
      <c r="A113" s="16" t="s">
        <v>3725</v>
      </c>
      <c r="B113" s="17" t="s">
        <v>1752</v>
      </c>
      <c r="C113" s="17"/>
      <c r="D113" s="17"/>
      <c r="E113" s="20" t="s">
        <v>173</v>
      </c>
      <c r="F113" s="38">
        <v>9</v>
      </c>
      <c r="G113" s="19">
        <v>16</v>
      </c>
      <c r="H113" s="19">
        <v>11</v>
      </c>
      <c r="I113" s="19">
        <v>8</v>
      </c>
      <c r="J113" s="19">
        <v>34</v>
      </c>
      <c r="K113" s="19">
        <v>13</v>
      </c>
      <c r="L113" s="19">
        <v>13</v>
      </c>
      <c r="M113" s="19">
        <v>32</v>
      </c>
      <c r="N113" s="19">
        <v>16</v>
      </c>
      <c r="O113" s="19">
        <v>11</v>
      </c>
      <c r="P113" s="32">
        <v>19</v>
      </c>
      <c r="Q113" s="19">
        <v>76</v>
      </c>
      <c r="R113" s="19">
        <v>114</v>
      </c>
      <c r="S113" s="19">
        <v>87</v>
      </c>
      <c r="T113" s="19">
        <v>79</v>
      </c>
      <c r="U113" s="19">
        <v>200</v>
      </c>
      <c r="V113" s="19">
        <v>176</v>
      </c>
      <c r="W113" s="19">
        <v>100</v>
      </c>
      <c r="X113" s="19">
        <v>133</v>
      </c>
      <c r="Y113" s="19">
        <v>114</v>
      </c>
      <c r="Z113" s="19">
        <v>98</v>
      </c>
      <c r="AA113" s="32">
        <v>116</v>
      </c>
      <c r="AB113" s="35">
        <f t="shared" si="8"/>
        <v>0.11842105263157894</v>
      </c>
      <c r="AC113" s="35">
        <f t="shared" si="8"/>
        <v>0.14035087719298245</v>
      </c>
      <c r="AD113" s="35">
        <f t="shared" si="8"/>
        <v>0.12643678160919541</v>
      </c>
      <c r="AE113" s="35">
        <f t="shared" si="8"/>
        <v>0.10126582278481013</v>
      </c>
      <c r="AF113" s="35">
        <f t="shared" si="8"/>
        <v>0.17</v>
      </c>
      <c r="AG113" s="35">
        <f t="shared" si="8"/>
        <v>7.3863636363636367E-2</v>
      </c>
      <c r="AH113" s="35">
        <f t="shared" si="8"/>
        <v>0.13</v>
      </c>
      <c r="AI113" s="35">
        <f t="shared" si="8"/>
        <v>0.24060150375939848</v>
      </c>
      <c r="AJ113" s="35">
        <f t="shared" si="8"/>
        <v>0.14035087719298245</v>
      </c>
      <c r="AK113" s="35">
        <f t="shared" si="8"/>
        <v>0.11224489795918367</v>
      </c>
      <c r="AL113" s="139">
        <f t="shared" si="8"/>
        <v>0.16379310344827586</v>
      </c>
      <c r="AM113" s="19" t="str">
        <f>IF(ISNUMBER(#REF!),LN(#REF!),"")</f>
        <v/>
      </c>
      <c r="AN113" s="19" t="str">
        <f>IF(ISNUMBER(#REF!),LN(#REF!),"")</f>
        <v/>
      </c>
      <c r="AO113" s="19" t="str">
        <f>IF(ISNUMBER(#REF!),LN(#REF!),"")</f>
        <v/>
      </c>
      <c r="AP113" s="19" t="str">
        <f>IF(ISNUMBER(#REF!),LN(#REF!),"")</f>
        <v/>
      </c>
      <c r="AQ113" s="19" t="str">
        <f>IF(ISNUMBER(#REF!),LN(#REF!),"")</f>
        <v/>
      </c>
      <c r="AR113" s="19" t="str">
        <f>IF(ISNUMBER(#REF!),LN(#REF!),"")</f>
        <v/>
      </c>
      <c r="AS113" s="19" t="str">
        <f>IF(ISNUMBER(#REF!),LN(#REF!),"")</f>
        <v/>
      </c>
      <c r="AT113" s="19" t="str">
        <f>IF(ISNUMBER(#REF!),LN(#REF!),"")</f>
        <v/>
      </c>
      <c r="AU113" s="19" t="str">
        <f>IF(ISNUMBER(#REF!),LN(#REF!),"")</f>
        <v/>
      </c>
      <c r="AV113" s="19" t="str">
        <f>IF(ISNUMBER(#REF!),LN(#REF!),"")</f>
        <v/>
      </c>
      <c r="AW113" s="19" t="str">
        <f>IF(ISNUMBER(#REF!),LN(#REF!),"")</f>
        <v/>
      </c>
    </row>
    <row r="114" spans="1:49" x14ac:dyDescent="0.2">
      <c r="A114" s="16" t="s">
        <v>4060</v>
      </c>
      <c r="B114" s="17" t="s">
        <v>3911</v>
      </c>
      <c r="C114" s="17"/>
      <c r="D114" s="17"/>
      <c r="E114" s="20" t="s">
        <v>173</v>
      </c>
      <c r="F114" s="38"/>
      <c r="AL114" s="32"/>
      <c r="AM114" s="19" t="str">
        <f>IF(ISNUMBER(#REF!),LN(#REF!),"")</f>
        <v/>
      </c>
      <c r="AN114" s="19" t="str">
        <f>IF(ISNUMBER(#REF!),LN(#REF!),"")</f>
        <v/>
      </c>
      <c r="AO114" s="19" t="str">
        <f>IF(ISNUMBER(#REF!),LN(#REF!),"")</f>
        <v/>
      </c>
      <c r="AP114" s="19" t="str">
        <f>IF(ISNUMBER(#REF!),LN(#REF!),"")</f>
        <v/>
      </c>
      <c r="AQ114" s="19" t="str">
        <f>IF(ISNUMBER(#REF!),LN(#REF!),"")</f>
        <v/>
      </c>
      <c r="AR114" s="19" t="str">
        <f>IF(ISNUMBER(#REF!),LN(#REF!),"")</f>
        <v/>
      </c>
      <c r="AS114" s="19" t="str">
        <f>IF(ISNUMBER(#REF!),LN(#REF!),"")</f>
        <v/>
      </c>
      <c r="AT114" s="19" t="str">
        <f>IF(ISNUMBER(#REF!),LN(#REF!),"")</f>
        <v/>
      </c>
      <c r="AU114" s="19" t="str">
        <f>IF(ISNUMBER(#REF!),LN(#REF!),"")</f>
        <v/>
      </c>
      <c r="AV114" s="19" t="str">
        <f>IF(ISNUMBER(#REF!),LN(#REF!),"")</f>
        <v/>
      </c>
      <c r="AW114" s="19" t="str">
        <f>IF(ISNUMBER(#REF!),LN(#REF!),"")</f>
        <v/>
      </c>
    </row>
    <row r="115" spans="1:49" x14ac:dyDescent="0.2">
      <c r="A115" s="16" t="s">
        <v>3731</v>
      </c>
      <c r="B115" s="17" t="s">
        <v>1838</v>
      </c>
      <c r="C115" s="17"/>
      <c r="D115" s="17"/>
      <c r="E115" s="20" t="s">
        <v>173</v>
      </c>
      <c r="F115" s="38">
        <v>7</v>
      </c>
      <c r="G115" s="19">
        <v>12</v>
      </c>
      <c r="H115" s="19">
        <v>17</v>
      </c>
      <c r="I115" s="19">
        <v>59</v>
      </c>
      <c r="J115" s="19">
        <v>36</v>
      </c>
      <c r="K115" s="19">
        <v>38</v>
      </c>
      <c r="L115" s="19">
        <v>27</v>
      </c>
      <c r="M115" s="19">
        <v>34</v>
      </c>
      <c r="N115" s="19">
        <v>16</v>
      </c>
      <c r="O115" s="19">
        <v>30</v>
      </c>
      <c r="P115" s="32">
        <v>31</v>
      </c>
      <c r="Q115" s="19">
        <v>90</v>
      </c>
      <c r="R115" s="19">
        <v>125</v>
      </c>
      <c r="S115" s="19">
        <v>230</v>
      </c>
      <c r="T115" s="19">
        <v>289</v>
      </c>
      <c r="U115" s="19">
        <v>261</v>
      </c>
      <c r="V115" s="19">
        <v>288</v>
      </c>
      <c r="W115" s="19">
        <v>236</v>
      </c>
      <c r="X115" s="19">
        <v>257</v>
      </c>
      <c r="Y115" s="19">
        <v>244</v>
      </c>
      <c r="Z115" s="19">
        <v>203</v>
      </c>
      <c r="AA115" s="32">
        <v>180</v>
      </c>
      <c r="AB115" s="35">
        <f t="shared" ref="AB115:AL130" si="9">IF(Q115,F115/Q115,0)</f>
        <v>7.7777777777777779E-2</v>
      </c>
      <c r="AC115" s="35">
        <f t="shared" si="9"/>
        <v>9.6000000000000002E-2</v>
      </c>
      <c r="AD115" s="35">
        <f t="shared" si="9"/>
        <v>7.3913043478260873E-2</v>
      </c>
      <c r="AE115" s="35">
        <f t="shared" si="9"/>
        <v>0.20415224913494809</v>
      </c>
      <c r="AF115" s="35">
        <f t="shared" si="9"/>
        <v>0.13793103448275862</v>
      </c>
      <c r="AG115" s="35">
        <f t="shared" si="9"/>
        <v>0.13194444444444445</v>
      </c>
      <c r="AH115" s="35">
        <f t="shared" si="9"/>
        <v>0.11440677966101695</v>
      </c>
      <c r="AI115" s="35">
        <f t="shared" si="9"/>
        <v>0.13229571984435798</v>
      </c>
      <c r="AJ115" s="35">
        <f t="shared" si="9"/>
        <v>6.5573770491803282E-2</v>
      </c>
      <c r="AK115" s="35">
        <f t="shared" si="9"/>
        <v>0.14778325123152711</v>
      </c>
      <c r="AL115" s="139">
        <f t="shared" si="9"/>
        <v>0.17222222222222222</v>
      </c>
      <c r="AM115" s="19" t="str">
        <f>IF(ISNUMBER(#REF!),LN(#REF!),"")</f>
        <v/>
      </c>
      <c r="AN115" s="19" t="str">
        <f>IF(ISNUMBER(#REF!),LN(#REF!),"")</f>
        <v/>
      </c>
      <c r="AO115" s="19" t="str">
        <f>IF(ISNUMBER(#REF!),LN(#REF!),"")</f>
        <v/>
      </c>
      <c r="AP115" s="19" t="str">
        <f>IF(ISNUMBER(#REF!),LN(#REF!),"")</f>
        <v/>
      </c>
      <c r="AQ115" s="19" t="str">
        <f>IF(ISNUMBER(#REF!),LN(#REF!),"")</f>
        <v/>
      </c>
      <c r="AR115" s="19" t="str">
        <f>IF(ISNUMBER(#REF!),LN(#REF!),"")</f>
        <v/>
      </c>
      <c r="AS115" s="19" t="str">
        <f>IF(ISNUMBER(#REF!),LN(#REF!),"")</f>
        <v/>
      </c>
      <c r="AT115" s="19" t="str">
        <f>IF(ISNUMBER(#REF!),LN(#REF!),"")</f>
        <v/>
      </c>
      <c r="AU115" s="19" t="str">
        <f>IF(ISNUMBER(#REF!),LN(#REF!),"")</f>
        <v/>
      </c>
      <c r="AV115" s="19" t="str">
        <f>IF(ISNUMBER(#REF!),LN(#REF!),"")</f>
        <v/>
      </c>
      <c r="AW115" s="19" t="str">
        <f>IF(ISNUMBER(#REF!),LN(#REF!),"")</f>
        <v/>
      </c>
    </row>
    <row r="116" spans="1:49" x14ac:dyDescent="0.2">
      <c r="A116" s="16" t="s">
        <v>3732</v>
      </c>
      <c r="B116" s="17" t="s">
        <v>1622</v>
      </c>
      <c r="C116" s="17"/>
      <c r="D116" s="17"/>
      <c r="E116" s="20" t="s">
        <v>173</v>
      </c>
      <c r="F116" s="38">
        <v>15</v>
      </c>
      <c r="G116" s="19">
        <v>10</v>
      </c>
      <c r="H116" s="19">
        <v>15</v>
      </c>
      <c r="I116" s="19">
        <v>23</v>
      </c>
      <c r="J116" s="19">
        <v>26</v>
      </c>
      <c r="K116" s="19">
        <v>23</v>
      </c>
      <c r="L116" s="19">
        <v>30</v>
      </c>
      <c r="M116" s="19">
        <v>27</v>
      </c>
      <c r="N116" s="19">
        <v>115</v>
      </c>
      <c r="O116" s="19">
        <v>32</v>
      </c>
      <c r="P116" s="32">
        <v>31</v>
      </c>
      <c r="Q116" s="19">
        <v>164</v>
      </c>
      <c r="R116" s="19">
        <v>180</v>
      </c>
      <c r="S116" s="19">
        <v>170</v>
      </c>
      <c r="T116" s="19">
        <v>240</v>
      </c>
      <c r="U116" s="19">
        <v>220</v>
      </c>
      <c r="V116" s="19">
        <v>244</v>
      </c>
      <c r="W116" s="19">
        <v>189</v>
      </c>
      <c r="X116" s="19">
        <v>244</v>
      </c>
      <c r="Y116" s="19">
        <v>327</v>
      </c>
      <c r="Z116" s="19">
        <v>224</v>
      </c>
      <c r="AA116" s="32">
        <v>191</v>
      </c>
      <c r="AB116" s="35">
        <f t="shared" si="9"/>
        <v>9.1463414634146339E-2</v>
      </c>
      <c r="AC116" s="35">
        <f t="shared" si="9"/>
        <v>5.5555555555555552E-2</v>
      </c>
      <c r="AD116" s="35">
        <f t="shared" si="9"/>
        <v>8.8235294117647065E-2</v>
      </c>
      <c r="AE116" s="35">
        <f t="shared" si="9"/>
        <v>9.583333333333334E-2</v>
      </c>
      <c r="AF116" s="35">
        <f t="shared" si="9"/>
        <v>0.11818181818181818</v>
      </c>
      <c r="AG116" s="35">
        <f t="shared" si="9"/>
        <v>9.4262295081967207E-2</v>
      </c>
      <c r="AH116" s="35">
        <f t="shared" si="9"/>
        <v>0.15873015873015872</v>
      </c>
      <c r="AI116" s="35">
        <f t="shared" si="9"/>
        <v>0.11065573770491803</v>
      </c>
      <c r="AJ116" s="35">
        <f t="shared" si="9"/>
        <v>0.35168195718654433</v>
      </c>
      <c r="AK116" s="35">
        <f t="shared" si="9"/>
        <v>0.14285714285714285</v>
      </c>
      <c r="AL116" s="139">
        <f t="shared" si="9"/>
        <v>0.16230366492146597</v>
      </c>
      <c r="AM116" s="19" t="str">
        <f>IF(ISNUMBER(#REF!),LN(#REF!),"")</f>
        <v/>
      </c>
      <c r="AN116" s="19" t="str">
        <f>IF(ISNUMBER(#REF!),LN(#REF!),"")</f>
        <v/>
      </c>
      <c r="AO116" s="19" t="str">
        <f>IF(ISNUMBER(#REF!),LN(#REF!),"")</f>
        <v/>
      </c>
      <c r="AP116" s="19" t="str">
        <f>IF(ISNUMBER(#REF!),LN(#REF!),"")</f>
        <v/>
      </c>
      <c r="AQ116" s="19" t="str">
        <f>IF(ISNUMBER(#REF!),LN(#REF!),"")</f>
        <v/>
      </c>
      <c r="AR116" s="19" t="str">
        <f>IF(ISNUMBER(#REF!),LN(#REF!),"")</f>
        <v/>
      </c>
      <c r="AS116" s="19" t="str">
        <f>IF(ISNUMBER(#REF!),LN(#REF!),"")</f>
        <v/>
      </c>
      <c r="AT116" s="19" t="str">
        <f>IF(ISNUMBER(#REF!),LN(#REF!),"")</f>
        <v/>
      </c>
      <c r="AU116" s="19" t="str">
        <f>IF(ISNUMBER(#REF!),LN(#REF!),"")</f>
        <v/>
      </c>
      <c r="AV116" s="19" t="str">
        <f>IF(ISNUMBER(#REF!),LN(#REF!),"")</f>
        <v/>
      </c>
      <c r="AW116" s="19" t="str">
        <f>IF(ISNUMBER(#REF!),LN(#REF!),"")</f>
        <v/>
      </c>
    </row>
    <row r="117" spans="1:49" x14ac:dyDescent="0.2">
      <c r="A117" s="16" t="s">
        <v>3733</v>
      </c>
      <c r="B117" s="17" t="s">
        <v>3734</v>
      </c>
      <c r="C117" s="17"/>
      <c r="D117" s="17"/>
      <c r="E117" s="20" t="s">
        <v>173</v>
      </c>
      <c r="F117" s="38">
        <v>1</v>
      </c>
      <c r="G117" s="19">
        <v>1</v>
      </c>
      <c r="H117" s="19">
        <v>0</v>
      </c>
      <c r="I117" s="19">
        <v>3</v>
      </c>
      <c r="J117" s="19">
        <v>0</v>
      </c>
      <c r="K117" s="19">
        <v>0</v>
      </c>
      <c r="L117" s="19">
        <v>3</v>
      </c>
      <c r="M117" s="19">
        <v>3</v>
      </c>
      <c r="N117" s="19">
        <v>8</v>
      </c>
      <c r="O117" s="19">
        <v>0</v>
      </c>
      <c r="P117" s="32">
        <v>0</v>
      </c>
      <c r="Q117" s="19">
        <v>27</v>
      </c>
      <c r="R117" s="19">
        <v>24</v>
      </c>
      <c r="S117" s="19">
        <v>29</v>
      </c>
      <c r="T117" s="19">
        <v>40</v>
      </c>
      <c r="U117" s="19">
        <v>48</v>
      </c>
      <c r="V117" s="19">
        <v>46</v>
      </c>
      <c r="W117" s="19">
        <v>83</v>
      </c>
      <c r="X117" s="19">
        <v>70</v>
      </c>
      <c r="Y117" s="19">
        <v>56</v>
      </c>
      <c r="Z117" s="19">
        <v>38</v>
      </c>
      <c r="AA117" s="32">
        <v>45</v>
      </c>
      <c r="AB117" s="35">
        <f t="shared" si="9"/>
        <v>3.7037037037037035E-2</v>
      </c>
      <c r="AC117" s="35">
        <f t="shared" si="9"/>
        <v>4.1666666666666664E-2</v>
      </c>
      <c r="AD117" s="35">
        <f t="shared" si="9"/>
        <v>0</v>
      </c>
      <c r="AE117" s="35">
        <f t="shared" si="9"/>
        <v>7.4999999999999997E-2</v>
      </c>
      <c r="AF117" s="35">
        <f t="shared" si="9"/>
        <v>0</v>
      </c>
      <c r="AG117" s="35">
        <f t="shared" si="9"/>
        <v>0</v>
      </c>
      <c r="AH117" s="35">
        <f t="shared" si="9"/>
        <v>3.614457831325301E-2</v>
      </c>
      <c r="AI117" s="35">
        <f t="shared" si="9"/>
        <v>4.2857142857142858E-2</v>
      </c>
      <c r="AJ117" s="35">
        <f t="shared" si="9"/>
        <v>0.14285714285714285</v>
      </c>
      <c r="AK117" s="35">
        <f t="shared" si="9"/>
        <v>0</v>
      </c>
      <c r="AL117" s="139">
        <f t="shared" si="9"/>
        <v>0</v>
      </c>
      <c r="AM117" s="19" t="str">
        <f>IF(ISNUMBER(#REF!),LN(#REF!),"")</f>
        <v/>
      </c>
      <c r="AN117" s="19" t="str">
        <f>IF(ISNUMBER(#REF!),LN(#REF!),"")</f>
        <v/>
      </c>
      <c r="AO117" s="19" t="str">
        <f>IF(ISNUMBER(#REF!),LN(#REF!),"")</f>
        <v/>
      </c>
      <c r="AP117" s="19" t="str">
        <f>IF(ISNUMBER(#REF!),LN(#REF!),"")</f>
        <v/>
      </c>
      <c r="AQ117" s="19" t="str">
        <f>IF(ISNUMBER(#REF!),LN(#REF!),"")</f>
        <v/>
      </c>
      <c r="AR117" s="19" t="str">
        <f>IF(ISNUMBER(#REF!),LN(#REF!),"")</f>
        <v/>
      </c>
      <c r="AS117" s="19" t="str">
        <f>IF(ISNUMBER(#REF!),LN(#REF!),"")</f>
        <v/>
      </c>
      <c r="AT117" s="19" t="str">
        <f>IF(ISNUMBER(#REF!),LN(#REF!),"")</f>
        <v/>
      </c>
      <c r="AU117" s="19" t="str">
        <f>IF(ISNUMBER(#REF!),LN(#REF!),"")</f>
        <v/>
      </c>
      <c r="AV117" s="19" t="str">
        <f>IF(ISNUMBER(#REF!),LN(#REF!),"")</f>
        <v/>
      </c>
      <c r="AW117" s="19" t="str">
        <f>IF(ISNUMBER(#REF!),LN(#REF!),"")</f>
        <v/>
      </c>
    </row>
    <row r="118" spans="1:49" x14ac:dyDescent="0.2">
      <c r="A118" s="16" t="s">
        <v>3735</v>
      </c>
      <c r="B118" s="17" t="s">
        <v>3736</v>
      </c>
      <c r="C118" s="17"/>
      <c r="D118" s="17"/>
      <c r="E118" s="20" t="s">
        <v>173</v>
      </c>
      <c r="F118" s="38">
        <v>12</v>
      </c>
      <c r="G118" s="19">
        <v>10</v>
      </c>
      <c r="H118" s="19">
        <v>4</v>
      </c>
      <c r="I118" s="19">
        <v>22</v>
      </c>
      <c r="J118" s="19">
        <v>5</v>
      </c>
      <c r="K118" s="19">
        <v>3</v>
      </c>
      <c r="L118" s="19">
        <v>5</v>
      </c>
      <c r="M118" s="19">
        <v>15</v>
      </c>
      <c r="N118" s="19">
        <v>13</v>
      </c>
      <c r="O118" s="19">
        <v>4</v>
      </c>
      <c r="P118" s="32">
        <v>20</v>
      </c>
      <c r="Q118" s="19">
        <v>100</v>
      </c>
      <c r="R118" s="19">
        <v>81</v>
      </c>
      <c r="S118" s="19">
        <v>53</v>
      </c>
      <c r="T118" s="19">
        <v>83</v>
      </c>
      <c r="U118" s="19">
        <v>53</v>
      </c>
      <c r="V118" s="19">
        <v>42</v>
      </c>
      <c r="W118" s="19">
        <v>64</v>
      </c>
      <c r="X118" s="19">
        <v>68</v>
      </c>
      <c r="Y118" s="19">
        <v>71</v>
      </c>
      <c r="Z118" s="19">
        <v>82</v>
      </c>
      <c r="AA118" s="32">
        <v>118</v>
      </c>
      <c r="AB118" s="35">
        <f t="shared" si="9"/>
        <v>0.12</v>
      </c>
      <c r="AC118" s="35">
        <f t="shared" si="9"/>
        <v>0.12345679012345678</v>
      </c>
      <c r="AD118" s="35">
        <f t="shared" si="9"/>
        <v>7.5471698113207544E-2</v>
      </c>
      <c r="AE118" s="35">
        <f t="shared" si="9"/>
        <v>0.26506024096385544</v>
      </c>
      <c r="AF118" s="35">
        <f t="shared" si="9"/>
        <v>9.4339622641509441E-2</v>
      </c>
      <c r="AG118" s="35">
        <f t="shared" si="9"/>
        <v>7.1428571428571425E-2</v>
      </c>
      <c r="AH118" s="35">
        <f t="shared" si="9"/>
        <v>7.8125E-2</v>
      </c>
      <c r="AI118" s="35">
        <f t="shared" si="9"/>
        <v>0.22058823529411764</v>
      </c>
      <c r="AJ118" s="35">
        <f t="shared" si="9"/>
        <v>0.18309859154929578</v>
      </c>
      <c r="AK118" s="35">
        <f t="shared" si="9"/>
        <v>4.878048780487805E-2</v>
      </c>
      <c r="AL118" s="139">
        <f t="shared" si="9"/>
        <v>0.16949152542372881</v>
      </c>
      <c r="AM118" s="19" t="str">
        <f>IF(ISNUMBER(#REF!),LN(#REF!),"")</f>
        <v/>
      </c>
      <c r="AN118" s="19" t="str">
        <f>IF(ISNUMBER(#REF!),LN(#REF!),"")</f>
        <v/>
      </c>
      <c r="AO118" s="19" t="str">
        <f>IF(ISNUMBER(#REF!),LN(#REF!),"")</f>
        <v/>
      </c>
      <c r="AP118" s="19" t="str">
        <f>IF(ISNUMBER(#REF!),LN(#REF!),"")</f>
        <v/>
      </c>
      <c r="AQ118" s="19" t="str">
        <f>IF(ISNUMBER(#REF!),LN(#REF!),"")</f>
        <v/>
      </c>
      <c r="AR118" s="19" t="str">
        <f>IF(ISNUMBER(#REF!),LN(#REF!),"")</f>
        <v/>
      </c>
      <c r="AS118" s="19" t="str">
        <f>IF(ISNUMBER(#REF!),LN(#REF!),"")</f>
        <v/>
      </c>
      <c r="AT118" s="19" t="str">
        <f>IF(ISNUMBER(#REF!),LN(#REF!),"")</f>
        <v/>
      </c>
      <c r="AU118" s="19" t="str">
        <f>IF(ISNUMBER(#REF!),LN(#REF!),"")</f>
        <v/>
      </c>
      <c r="AV118" s="19" t="str">
        <f>IF(ISNUMBER(#REF!),LN(#REF!),"")</f>
        <v/>
      </c>
      <c r="AW118" s="19" t="str">
        <f>IF(ISNUMBER(#REF!),LN(#REF!),"")</f>
        <v/>
      </c>
    </row>
    <row r="119" spans="1:49" x14ac:dyDescent="0.2">
      <c r="A119" s="16" t="s">
        <v>3739</v>
      </c>
      <c r="B119" s="17" t="s">
        <v>3740</v>
      </c>
      <c r="C119" s="17"/>
      <c r="D119" s="17"/>
      <c r="E119" s="20" t="s">
        <v>173</v>
      </c>
      <c r="F119" s="38">
        <v>0</v>
      </c>
      <c r="G119" s="19">
        <v>4</v>
      </c>
      <c r="H119" s="19">
        <v>10</v>
      </c>
      <c r="I119" s="19">
        <v>1</v>
      </c>
      <c r="J119" s="19">
        <v>12</v>
      </c>
      <c r="K119" s="19">
        <v>54</v>
      </c>
      <c r="L119" s="19">
        <v>40</v>
      </c>
      <c r="M119" s="19">
        <v>104</v>
      </c>
      <c r="N119" s="19">
        <v>47</v>
      </c>
      <c r="O119" s="19">
        <v>68</v>
      </c>
      <c r="P119" s="32">
        <v>35</v>
      </c>
      <c r="Q119" s="19">
        <v>22</v>
      </c>
      <c r="R119" s="19">
        <v>56</v>
      </c>
      <c r="S119" s="19">
        <v>59</v>
      </c>
      <c r="T119" s="19">
        <v>32</v>
      </c>
      <c r="U119" s="19">
        <v>88</v>
      </c>
      <c r="V119" s="19">
        <v>237</v>
      </c>
      <c r="W119" s="19">
        <v>227</v>
      </c>
      <c r="X119" s="19">
        <v>243</v>
      </c>
      <c r="Y119" s="19">
        <v>159</v>
      </c>
      <c r="Z119" s="19">
        <v>196</v>
      </c>
      <c r="AA119" s="32">
        <v>191</v>
      </c>
      <c r="AB119" s="35">
        <f t="shared" si="9"/>
        <v>0</v>
      </c>
      <c r="AC119" s="35">
        <f t="shared" si="9"/>
        <v>7.1428571428571425E-2</v>
      </c>
      <c r="AD119" s="35">
        <f t="shared" si="9"/>
        <v>0.16949152542372881</v>
      </c>
      <c r="AE119" s="35">
        <f t="shared" si="9"/>
        <v>3.125E-2</v>
      </c>
      <c r="AF119" s="35">
        <f t="shared" si="9"/>
        <v>0.13636363636363635</v>
      </c>
      <c r="AG119" s="35">
        <f t="shared" si="9"/>
        <v>0.22784810126582278</v>
      </c>
      <c r="AH119" s="35">
        <f t="shared" si="9"/>
        <v>0.1762114537444934</v>
      </c>
      <c r="AI119" s="35">
        <f t="shared" si="9"/>
        <v>0.4279835390946502</v>
      </c>
      <c r="AJ119" s="35">
        <f t="shared" si="9"/>
        <v>0.29559748427672955</v>
      </c>
      <c r="AK119" s="35">
        <f t="shared" si="9"/>
        <v>0.34693877551020408</v>
      </c>
      <c r="AL119" s="139">
        <f t="shared" si="9"/>
        <v>0.18324607329842932</v>
      </c>
      <c r="AM119" s="19" t="str">
        <f>IF(ISNUMBER(#REF!),LN(#REF!),"")</f>
        <v/>
      </c>
      <c r="AN119" s="19" t="str">
        <f>IF(ISNUMBER(#REF!),LN(#REF!),"")</f>
        <v/>
      </c>
      <c r="AO119" s="19" t="str">
        <f>IF(ISNUMBER(#REF!),LN(#REF!),"")</f>
        <v/>
      </c>
      <c r="AP119" s="19" t="str">
        <f>IF(ISNUMBER(#REF!),LN(#REF!),"")</f>
        <v/>
      </c>
      <c r="AQ119" s="19" t="str">
        <f>IF(ISNUMBER(#REF!),LN(#REF!),"")</f>
        <v/>
      </c>
      <c r="AR119" s="19" t="str">
        <f>IF(ISNUMBER(#REF!),LN(#REF!),"")</f>
        <v/>
      </c>
      <c r="AS119" s="19" t="str">
        <f>IF(ISNUMBER(#REF!),LN(#REF!),"")</f>
        <v/>
      </c>
      <c r="AT119" s="19" t="str">
        <f>IF(ISNUMBER(#REF!),LN(#REF!),"")</f>
        <v/>
      </c>
      <c r="AU119" s="19" t="str">
        <f>IF(ISNUMBER(#REF!),LN(#REF!),"")</f>
        <v/>
      </c>
      <c r="AV119" s="19" t="str">
        <f>IF(ISNUMBER(#REF!),LN(#REF!),"")</f>
        <v/>
      </c>
      <c r="AW119" s="19" t="str">
        <f>IF(ISNUMBER(#REF!),LN(#REF!),"")</f>
        <v/>
      </c>
    </row>
    <row r="120" spans="1:49" x14ac:dyDescent="0.2">
      <c r="A120" s="16" t="s">
        <v>3741</v>
      </c>
      <c r="B120" s="17" t="s">
        <v>3742</v>
      </c>
      <c r="C120" s="17"/>
      <c r="D120" s="17"/>
      <c r="E120" s="20" t="s">
        <v>173</v>
      </c>
      <c r="F120" s="38">
        <v>21</v>
      </c>
      <c r="G120" s="19">
        <v>21</v>
      </c>
      <c r="H120" s="19">
        <v>3</v>
      </c>
      <c r="I120" s="19">
        <v>1</v>
      </c>
      <c r="J120" s="19">
        <v>0</v>
      </c>
      <c r="K120" s="19">
        <v>4</v>
      </c>
      <c r="L120" s="19">
        <v>7</v>
      </c>
      <c r="M120" s="19">
        <v>3</v>
      </c>
      <c r="N120" s="19">
        <v>1</v>
      </c>
      <c r="O120" s="19">
        <v>1</v>
      </c>
      <c r="P120" s="32">
        <v>1</v>
      </c>
      <c r="Q120" s="19">
        <v>112</v>
      </c>
      <c r="R120" s="19">
        <v>97</v>
      </c>
      <c r="S120" s="19">
        <v>47</v>
      </c>
      <c r="T120" s="19">
        <v>53</v>
      </c>
      <c r="U120" s="19">
        <v>32</v>
      </c>
      <c r="V120" s="19">
        <v>31</v>
      </c>
      <c r="W120" s="19">
        <v>30</v>
      </c>
      <c r="X120" s="19">
        <v>21</v>
      </c>
      <c r="Y120" s="19">
        <v>10</v>
      </c>
      <c r="Z120" s="19">
        <v>8</v>
      </c>
      <c r="AA120" s="32">
        <v>5</v>
      </c>
      <c r="AB120" s="35">
        <f t="shared" si="9"/>
        <v>0.1875</v>
      </c>
      <c r="AC120" s="35">
        <f t="shared" si="9"/>
        <v>0.21649484536082475</v>
      </c>
      <c r="AD120" s="35">
        <f t="shared" si="9"/>
        <v>6.3829787234042548E-2</v>
      </c>
      <c r="AE120" s="35">
        <f t="shared" si="9"/>
        <v>1.8867924528301886E-2</v>
      </c>
      <c r="AF120" s="35">
        <f t="shared" si="9"/>
        <v>0</v>
      </c>
      <c r="AG120" s="35">
        <f t="shared" si="9"/>
        <v>0.12903225806451613</v>
      </c>
      <c r="AH120" s="35">
        <f t="shared" si="9"/>
        <v>0.23333333333333334</v>
      </c>
      <c r="AI120" s="35">
        <f t="shared" si="9"/>
        <v>0.14285714285714285</v>
      </c>
      <c r="AJ120" s="35">
        <f t="shared" si="9"/>
        <v>0.1</v>
      </c>
      <c r="AK120" s="35">
        <f t="shared" si="9"/>
        <v>0.125</v>
      </c>
      <c r="AL120" s="139">
        <f t="shared" si="9"/>
        <v>0.2</v>
      </c>
      <c r="AM120" s="19" t="str">
        <f>IF(ISNUMBER(#REF!),LN(#REF!),"")</f>
        <v/>
      </c>
      <c r="AN120" s="19" t="str">
        <f>IF(ISNUMBER(#REF!),LN(#REF!),"")</f>
        <v/>
      </c>
      <c r="AO120" s="19" t="str">
        <f>IF(ISNUMBER(#REF!),LN(#REF!),"")</f>
        <v/>
      </c>
      <c r="AP120" s="19" t="str">
        <f>IF(ISNUMBER(#REF!),LN(#REF!),"")</f>
        <v/>
      </c>
      <c r="AQ120" s="19" t="str">
        <f>IF(ISNUMBER(#REF!),LN(#REF!),"")</f>
        <v/>
      </c>
      <c r="AR120" s="19" t="str">
        <f>IF(ISNUMBER(#REF!),LN(#REF!),"")</f>
        <v/>
      </c>
      <c r="AS120" s="19" t="str">
        <f>IF(ISNUMBER(#REF!),LN(#REF!),"")</f>
        <v/>
      </c>
      <c r="AT120" s="19" t="str">
        <f>IF(ISNUMBER(#REF!),LN(#REF!),"")</f>
        <v/>
      </c>
      <c r="AU120" s="19" t="str">
        <f>IF(ISNUMBER(#REF!),LN(#REF!),"")</f>
        <v/>
      </c>
      <c r="AV120" s="19" t="str">
        <f>IF(ISNUMBER(#REF!),LN(#REF!),"")</f>
        <v/>
      </c>
      <c r="AW120" s="19" t="str">
        <f>IF(ISNUMBER(#REF!),LN(#REF!),"")</f>
        <v/>
      </c>
    </row>
    <row r="121" spans="1:49" x14ac:dyDescent="0.2">
      <c r="A121" s="16" t="s">
        <v>3743</v>
      </c>
      <c r="B121" s="17" t="s">
        <v>3744</v>
      </c>
      <c r="C121" s="17"/>
      <c r="D121" s="17"/>
      <c r="E121" s="20" t="s">
        <v>173</v>
      </c>
      <c r="F121" s="38">
        <v>14</v>
      </c>
      <c r="G121" s="19">
        <v>7</v>
      </c>
      <c r="H121" s="19">
        <v>4</v>
      </c>
      <c r="I121" s="19">
        <v>11</v>
      </c>
      <c r="J121" s="19">
        <v>10</v>
      </c>
      <c r="K121" s="19">
        <v>20</v>
      </c>
      <c r="L121" s="19">
        <v>6</v>
      </c>
      <c r="M121" s="19">
        <v>60</v>
      </c>
      <c r="N121" s="19">
        <v>37</v>
      </c>
      <c r="O121" s="19">
        <v>40</v>
      </c>
      <c r="P121" s="32">
        <v>46</v>
      </c>
      <c r="Q121" s="19">
        <v>185</v>
      </c>
      <c r="R121" s="19">
        <v>160</v>
      </c>
      <c r="S121" s="19">
        <v>151</v>
      </c>
      <c r="T121" s="19">
        <v>173</v>
      </c>
      <c r="U121" s="19">
        <v>123</v>
      </c>
      <c r="V121" s="19">
        <v>56</v>
      </c>
      <c r="W121" s="19">
        <v>21</v>
      </c>
      <c r="X121" s="19">
        <v>76</v>
      </c>
      <c r="Y121" s="19">
        <v>49</v>
      </c>
      <c r="Z121" s="19">
        <v>55</v>
      </c>
      <c r="AA121" s="32">
        <v>65</v>
      </c>
      <c r="AB121" s="35">
        <f t="shared" si="9"/>
        <v>7.567567567567568E-2</v>
      </c>
      <c r="AC121" s="35">
        <f t="shared" si="9"/>
        <v>4.3749999999999997E-2</v>
      </c>
      <c r="AD121" s="35">
        <f t="shared" si="9"/>
        <v>2.6490066225165563E-2</v>
      </c>
      <c r="AE121" s="35">
        <f t="shared" si="9"/>
        <v>6.358381502890173E-2</v>
      </c>
      <c r="AF121" s="35">
        <f t="shared" si="9"/>
        <v>8.1300813008130079E-2</v>
      </c>
      <c r="AG121" s="35">
        <f t="shared" si="9"/>
        <v>0.35714285714285715</v>
      </c>
      <c r="AH121" s="35">
        <f t="shared" si="9"/>
        <v>0.2857142857142857</v>
      </c>
      <c r="AI121" s="35">
        <f t="shared" si="9"/>
        <v>0.78947368421052633</v>
      </c>
      <c r="AJ121" s="35">
        <f t="shared" si="9"/>
        <v>0.75510204081632648</v>
      </c>
      <c r="AK121" s="35">
        <f t="shared" si="9"/>
        <v>0.72727272727272729</v>
      </c>
      <c r="AL121" s="139">
        <f t="shared" si="9"/>
        <v>0.70769230769230773</v>
      </c>
      <c r="AM121" s="19" t="str">
        <f>IF(ISNUMBER(#REF!),LN(#REF!),"")</f>
        <v/>
      </c>
      <c r="AN121" s="19" t="str">
        <f>IF(ISNUMBER(#REF!),LN(#REF!),"")</f>
        <v/>
      </c>
      <c r="AO121" s="19" t="str">
        <f>IF(ISNUMBER(#REF!),LN(#REF!),"")</f>
        <v/>
      </c>
      <c r="AP121" s="19" t="str">
        <f>IF(ISNUMBER(#REF!),LN(#REF!),"")</f>
        <v/>
      </c>
      <c r="AQ121" s="19" t="str">
        <f>IF(ISNUMBER(#REF!),LN(#REF!),"")</f>
        <v/>
      </c>
      <c r="AR121" s="19" t="str">
        <f>IF(ISNUMBER(#REF!),LN(#REF!),"")</f>
        <v/>
      </c>
      <c r="AS121" s="19" t="str">
        <f>IF(ISNUMBER(#REF!),LN(#REF!),"")</f>
        <v/>
      </c>
      <c r="AT121" s="19" t="str">
        <f>IF(ISNUMBER(#REF!),LN(#REF!),"")</f>
        <v/>
      </c>
      <c r="AU121" s="19" t="str">
        <f>IF(ISNUMBER(#REF!),LN(#REF!),"")</f>
        <v/>
      </c>
      <c r="AV121" s="19" t="str">
        <f>IF(ISNUMBER(#REF!),LN(#REF!),"")</f>
        <v/>
      </c>
      <c r="AW121" s="19" t="str">
        <f>IF(ISNUMBER(#REF!),LN(#REF!),"")</f>
        <v/>
      </c>
    </row>
    <row r="122" spans="1:49" x14ac:dyDescent="0.2">
      <c r="A122" s="16" t="s">
        <v>3745</v>
      </c>
      <c r="B122" s="17" t="s">
        <v>1782</v>
      </c>
      <c r="C122" s="17"/>
      <c r="D122" s="17"/>
      <c r="E122" s="20" t="s">
        <v>173</v>
      </c>
      <c r="F122" s="38">
        <v>28</v>
      </c>
      <c r="G122" s="19">
        <v>35</v>
      </c>
      <c r="H122" s="19">
        <v>20</v>
      </c>
      <c r="I122" s="19">
        <v>22</v>
      </c>
      <c r="J122" s="19">
        <v>22</v>
      </c>
      <c r="K122" s="19">
        <v>28</v>
      </c>
      <c r="L122" s="19">
        <v>22</v>
      </c>
      <c r="M122" s="19">
        <v>23</v>
      </c>
      <c r="N122" s="19">
        <v>24</v>
      </c>
      <c r="O122" s="19">
        <v>60</v>
      </c>
      <c r="P122" s="32">
        <v>39</v>
      </c>
      <c r="Q122" s="19">
        <v>241</v>
      </c>
      <c r="R122" s="19">
        <v>217</v>
      </c>
      <c r="S122" s="19">
        <v>177</v>
      </c>
      <c r="T122" s="19">
        <v>164</v>
      </c>
      <c r="U122" s="19">
        <v>152</v>
      </c>
      <c r="V122" s="19">
        <v>194</v>
      </c>
      <c r="W122" s="19">
        <v>128</v>
      </c>
      <c r="X122" s="19">
        <v>128</v>
      </c>
      <c r="Y122" s="19">
        <v>126</v>
      </c>
      <c r="Z122" s="19">
        <v>255</v>
      </c>
      <c r="AA122" s="32">
        <v>248</v>
      </c>
      <c r="AB122" s="35">
        <f t="shared" si="9"/>
        <v>0.11618257261410789</v>
      </c>
      <c r="AC122" s="35">
        <f t="shared" si="9"/>
        <v>0.16129032258064516</v>
      </c>
      <c r="AD122" s="35">
        <f t="shared" si="9"/>
        <v>0.11299435028248588</v>
      </c>
      <c r="AE122" s="35">
        <f t="shared" si="9"/>
        <v>0.13414634146341464</v>
      </c>
      <c r="AF122" s="35">
        <f t="shared" si="9"/>
        <v>0.14473684210526316</v>
      </c>
      <c r="AG122" s="35">
        <f t="shared" si="9"/>
        <v>0.14432989690721648</v>
      </c>
      <c r="AH122" s="35">
        <f t="shared" si="9"/>
        <v>0.171875</v>
      </c>
      <c r="AI122" s="35">
        <f t="shared" si="9"/>
        <v>0.1796875</v>
      </c>
      <c r="AJ122" s="35">
        <f t="shared" si="9"/>
        <v>0.19047619047619047</v>
      </c>
      <c r="AK122" s="35">
        <f t="shared" si="9"/>
        <v>0.23529411764705882</v>
      </c>
      <c r="AL122" s="139">
        <f t="shared" si="9"/>
        <v>0.15725806451612903</v>
      </c>
      <c r="AM122" s="19" t="str">
        <f>IF(ISNUMBER(#REF!),LN(#REF!),"")</f>
        <v/>
      </c>
      <c r="AN122" s="19" t="str">
        <f>IF(ISNUMBER(#REF!),LN(#REF!),"")</f>
        <v/>
      </c>
      <c r="AO122" s="19" t="str">
        <f>IF(ISNUMBER(#REF!),LN(#REF!),"")</f>
        <v/>
      </c>
      <c r="AP122" s="19" t="str">
        <f>IF(ISNUMBER(#REF!),LN(#REF!),"")</f>
        <v/>
      </c>
      <c r="AQ122" s="19" t="str">
        <f>IF(ISNUMBER(#REF!),LN(#REF!),"")</f>
        <v/>
      </c>
      <c r="AR122" s="19" t="str">
        <f>IF(ISNUMBER(#REF!),LN(#REF!),"")</f>
        <v/>
      </c>
      <c r="AS122" s="19" t="str">
        <f>IF(ISNUMBER(#REF!),LN(#REF!),"")</f>
        <v/>
      </c>
      <c r="AT122" s="19" t="str">
        <f>IF(ISNUMBER(#REF!),LN(#REF!),"")</f>
        <v/>
      </c>
      <c r="AU122" s="19" t="str">
        <f>IF(ISNUMBER(#REF!),LN(#REF!),"")</f>
        <v/>
      </c>
      <c r="AV122" s="19" t="str">
        <f>IF(ISNUMBER(#REF!),LN(#REF!),"")</f>
        <v/>
      </c>
      <c r="AW122" s="19" t="str">
        <f>IF(ISNUMBER(#REF!),LN(#REF!),"")</f>
        <v/>
      </c>
    </row>
    <row r="123" spans="1:49" x14ac:dyDescent="0.2">
      <c r="A123" s="16" t="s">
        <v>3912</v>
      </c>
      <c r="B123" s="17" t="s">
        <v>4061</v>
      </c>
      <c r="C123" s="17"/>
      <c r="D123" s="17"/>
      <c r="E123" s="20" t="s">
        <v>173</v>
      </c>
      <c r="F123" s="38">
        <v>2</v>
      </c>
      <c r="G123" s="19">
        <v>1</v>
      </c>
      <c r="H123" s="19">
        <v>0</v>
      </c>
      <c r="I123" s="19">
        <v>1</v>
      </c>
      <c r="J123" s="19">
        <v>0</v>
      </c>
      <c r="K123" s="19">
        <v>8</v>
      </c>
      <c r="L123" s="19">
        <v>0</v>
      </c>
      <c r="M123" s="19">
        <v>1</v>
      </c>
      <c r="N123" s="19">
        <v>3</v>
      </c>
      <c r="O123" s="19">
        <v>12</v>
      </c>
      <c r="P123" s="32">
        <v>54</v>
      </c>
      <c r="Q123" s="19">
        <v>10</v>
      </c>
      <c r="R123" s="19">
        <v>12</v>
      </c>
      <c r="S123" s="19">
        <v>19</v>
      </c>
      <c r="T123" s="19">
        <v>51</v>
      </c>
      <c r="U123" s="19">
        <v>45</v>
      </c>
      <c r="V123" s="19">
        <v>54</v>
      </c>
      <c r="W123" s="19">
        <v>49</v>
      </c>
      <c r="X123" s="19">
        <v>51</v>
      </c>
      <c r="Y123" s="19">
        <v>83</v>
      </c>
      <c r="Z123" s="19">
        <v>42</v>
      </c>
      <c r="AA123" s="32">
        <v>136</v>
      </c>
      <c r="AB123" s="35">
        <f t="shared" si="9"/>
        <v>0.2</v>
      </c>
      <c r="AC123" s="35">
        <f t="shared" si="9"/>
        <v>8.3333333333333329E-2</v>
      </c>
      <c r="AD123" s="35">
        <f t="shared" si="9"/>
        <v>0</v>
      </c>
      <c r="AE123" s="35">
        <f t="shared" si="9"/>
        <v>1.9607843137254902E-2</v>
      </c>
      <c r="AF123" s="35">
        <f t="shared" si="9"/>
        <v>0</v>
      </c>
      <c r="AG123" s="35">
        <f t="shared" si="9"/>
        <v>0.14814814814814814</v>
      </c>
      <c r="AH123" s="35">
        <f t="shared" si="9"/>
        <v>0</v>
      </c>
      <c r="AI123" s="35">
        <f t="shared" si="9"/>
        <v>1.9607843137254902E-2</v>
      </c>
      <c r="AJ123" s="35">
        <f t="shared" si="9"/>
        <v>3.614457831325301E-2</v>
      </c>
      <c r="AK123" s="35">
        <f t="shared" si="9"/>
        <v>0.2857142857142857</v>
      </c>
      <c r="AL123" s="139">
        <f t="shared" si="9"/>
        <v>0.39705882352941174</v>
      </c>
      <c r="AM123" s="19" t="str">
        <f>IF(ISNUMBER(#REF!),LN(#REF!),"")</f>
        <v/>
      </c>
      <c r="AN123" s="19" t="str">
        <f>IF(ISNUMBER(#REF!),LN(#REF!),"")</f>
        <v/>
      </c>
      <c r="AO123" s="19" t="str">
        <f>IF(ISNUMBER(#REF!),LN(#REF!),"")</f>
        <v/>
      </c>
      <c r="AP123" s="19" t="str">
        <f>IF(ISNUMBER(#REF!),LN(#REF!),"")</f>
        <v/>
      </c>
      <c r="AQ123" s="19" t="str">
        <f>IF(ISNUMBER(#REF!),LN(#REF!),"")</f>
        <v/>
      </c>
      <c r="AR123" s="19" t="str">
        <f>IF(ISNUMBER(#REF!),LN(#REF!),"")</f>
        <v/>
      </c>
      <c r="AS123" s="19" t="str">
        <f>IF(ISNUMBER(#REF!),LN(#REF!),"")</f>
        <v/>
      </c>
      <c r="AT123" s="19" t="str">
        <f>IF(ISNUMBER(#REF!),LN(#REF!),"")</f>
        <v/>
      </c>
      <c r="AU123" s="19" t="str">
        <f>IF(ISNUMBER(#REF!),LN(#REF!),"")</f>
        <v/>
      </c>
      <c r="AV123" s="19" t="str">
        <f>IF(ISNUMBER(#REF!),LN(#REF!),"")</f>
        <v/>
      </c>
      <c r="AW123" s="19" t="str">
        <f>IF(ISNUMBER(#REF!),LN(#REF!),"")</f>
        <v/>
      </c>
    </row>
    <row r="124" spans="1:49" x14ac:dyDescent="0.2">
      <c r="A124" s="16" t="s">
        <v>3750</v>
      </c>
      <c r="B124" s="17" t="s">
        <v>3751</v>
      </c>
      <c r="C124" s="17"/>
      <c r="D124" s="17"/>
      <c r="E124" s="20" t="s">
        <v>173</v>
      </c>
      <c r="F124" s="38">
        <v>84</v>
      </c>
      <c r="G124" s="19">
        <v>105</v>
      </c>
      <c r="H124" s="19">
        <v>100</v>
      </c>
      <c r="I124" s="19">
        <v>103</v>
      </c>
      <c r="J124" s="19">
        <v>135</v>
      </c>
      <c r="K124" s="19">
        <v>115</v>
      </c>
      <c r="L124" s="19">
        <v>169</v>
      </c>
      <c r="M124" s="19">
        <v>273</v>
      </c>
      <c r="N124" s="19">
        <v>302</v>
      </c>
      <c r="O124" s="19">
        <v>223</v>
      </c>
      <c r="P124" s="32">
        <v>264</v>
      </c>
      <c r="Q124" s="19">
        <v>209</v>
      </c>
      <c r="R124" s="19">
        <v>328</v>
      </c>
      <c r="S124" s="19">
        <v>244</v>
      </c>
      <c r="T124" s="19">
        <v>326</v>
      </c>
      <c r="U124" s="19">
        <v>314</v>
      </c>
      <c r="V124" s="19">
        <v>355</v>
      </c>
      <c r="W124" s="19">
        <v>311</v>
      </c>
      <c r="X124" s="19">
        <v>522</v>
      </c>
      <c r="Y124" s="19">
        <v>551</v>
      </c>
      <c r="Z124" s="19">
        <v>425</v>
      </c>
      <c r="AA124" s="32">
        <v>625</v>
      </c>
      <c r="AB124" s="35">
        <f t="shared" si="9"/>
        <v>0.40191387559808611</v>
      </c>
      <c r="AC124" s="35">
        <f t="shared" si="9"/>
        <v>0.3201219512195122</v>
      </c>
      <c r="AD124" s="35">
        <f t="shared" si="9"/>
        <v>0.4098360655737705</v>
      </c>
      <c r="AE124" s="35">
        <f t="shared" si="9"/>
        <v>0.31595092024539878</v>
      </c>
      <c r="AF124" s="35">
        <f t="shared" si="9"/>
        <v>0.42993630573248409</v>
      </c>
      <c r="AG124" s="35">
        <f t="shared" si="9"/>
        <v>0.323943661971831</v>
      </c>
      <c r="AH124" s="35">
        <f t="shared" si="9"/>
        <v>0.54340836012861737</v>
      </c>
      <c r="AI124" s="35">
        <f t="shared" si="9"/>
        <v>0.52298850574712641</v>
      </c>
      <c r="AJ124" s="35">
        <f t="shared" si="9"/>
        <v>0.5480943738656987</v>
      </c>
      <c r="AK124" s="35">
        <f t="shared" si="9"/>
        <v>0.52470588235294113</v>
      </c>
      <c r="AL124" s="139">
        <f t="shared" si="9"/>
        <v>0.4224</v>
      </c>
      <c r="AM124" s="19" t="str">
        <f>IF(ISNUMBER(#REF!),LN(#REF!),"")</f>
        <v/>
      </c>
      <c r="AN124" s="19" t="str">
        <f>IF(ISNUMBER(#REF!),LN(#REF!),"")</f>
        <v/>
      </c>
      <c r="AO124" s="19" t="str">
        <f>IF(ISNUMBER(#REF!),LN(#REF!),"")</f>
        <v/>
      </c>
      <c r="AP124" s="19" t="str">
        <f>IF(ISNUMBER(#REF!),LN(#REF!),"")</f>
        <v/>
      </c>
      <c r="AQ124" s="19" t="str">
        <f>IF(ISNUMBER(#REF!),LN(#REF!),"")</f>
        <v/>
      </c>
      <c r="AR124" s="19" t="str">
        <f>IF(ISNUMBER(#REF!),LN(#REF!),"")</f>
        <v/>
      </c>
      <c r="AS124" s="19" t="str">
        <f>IF(ISNUMBER(#REF!),LN(#REF!),"")</f>
        <v/>
      </c>
      <c r="AT124" s="19" t="str">
        <f>IF(ISNUMBER(#REF!),LN(#REF!),"")</f>
        <v/>
      </c>
      <c r="AU124" s="19" t="str">
        <f>IF(ISNUMBER(#REF!),LN(#REF!),"")</f>
        <v/>
      </c>
      <c r="AV124" s="19" t="str">
        <f>IF(ISNUMBER(#REF!),LN(#REF!),"")</f>
        <v/>
      </c>
      <c r="AW124" s="19" t="str">
        <f>IF(ISNUMBER(#REF!),LN(#REF!),"")</f>
        <v/>
      </c>
    </row>
    <row r="125" spans="1:49" x14ac:dyDescent="0.2">
      <c r="A125" s="16" t="s">
        <v>3754</v>
      </c>
      <c r="B125" s="17" t="s">
        <v>3755</v>
      </c>
      <c r="C125" s="17"/>
      <c r="D125" s="17"/>
      <c r="E125" s="20" t="s">
        <v>173</v>
      </c>
      <c r="F125" s="38">
        <v>0</v>
      </c>
      <c r="G125" s="19">
        <v>1</v>
      </c>
      <c r="H125" s="19">
        <v>2</v>
      </c>
      <c r="I125" s="19">
        <v>0</v>
      </c>
      <c r="J125" s="19">
        <v>0</v>
      </c>
      <c r="K125" s="19">
        <v>3</v>
      </c>
      <c r="L125" s="19">
        <v>1</v>
      </c>
      <c r="M125" s="19">
        <v>0</v>
      </c>
      <c r="N125" s="19">
        <v>3</v>
      </c>
      <c r="O125" s="19">
        <v>1</v>
      </c>
      <c r="P125" s="32">
        <v>3</v>
      </c>
      <c r="Q125" s="19">
        <v>18</v>
      </c>
      <c r="R125" s="19">
        <v>23</v>
      </c>
      <c r="S125" s="19">
        <v>11</v>
      </c>
      <c r="T125" s="19">
        <v>21</v>
      </c>
      <c r="U125" s="19">
        <v>25</v>
      </c>
      <c r="V125" s="19">
        <v>46</v>
      </c>
      <c r="W125" s="19">
        <v>17</v>
      </c>
      <c r="X125" s="19">
        <v>25</v>
      </c>
      <c r="Y125" s="19">
        <v>38</v>
      </c>
      <c r="Z125" s="19">
        <v>26</v>
      </c>
      <c r="AA125" s="32">
        <v>23</v>
      </c>
      <c r="AB125" s="35">
        <f t="shared" si="9"/>
        <v>0</v>
      </c>
      <c r="AC125" s="35">
        <f t="shared" si="9"/>
        <v>4.3478260869565216E-2</v>
      </c>
      <c r="AD125" s="35">
        <f t="shared" si="9"/>
        <v>0.18181818181818182</v>
      </c>
      <c r="AE125" s="35">
        <f t="shared" si="9"/>
        <v>0</v>
      </c>
      <c r="AF125" s="35">
        <f t="shared" si="9"/>
        <v>0</v>
      </c>
      <c r="AG125" s="35">
        <f t="shared" si="9"/>
        <v>6.5217391304347824E-2</v>
      </c>
      <c r="AH125" s="35">
        <f t="shared" si="9"/>
        <v>5.8823529411764705E-2</v>
      </c>
      <c r="AI125" s="35">
        <f t="shared" si="9"/>
        <v>0</v>
      </c>
      <c r="AJ125" s="35">
        <f t="shared" si="9"/>
        <v>7.8947368421052627E-2</v>
      </c>
      <c r="AK125" s="35">
        <f t="shared" si="9"/>
        <v>3.8461538461538464E-2</v>
      </c>
      <c r="AL125" s="139">
        <f t="shared" si="9"/>
        <v>0.13043478260869565</v>
      </c>
      <c r="AM125" s="19" t="str">
        <f>IF(ISNUMBER(#REF!),LN(#REF!),"")</f>
        <v/>
      </c>
      <c r="AN125" s="19" t="str">
        <f>IF(ISNUMBER(#REF!),LN(#REF!),"")</f>
        <v/>
      </c>
      <c r="AO125" s="19" t="str">
        <f>IF(ISNUMBER(#REF!),LN(#REF!),"")</f>
        <v/>
      </c>
      <c r="AP125" s="19" t="str">
        <f>IF(ISNUMBER(#REF!),LN(#REF!),"")</f>
        <v/>
      </c>
      <c r="AQ125" s="19" t="str">
        <f>IF(ISNUMBER(#REF!),LN(#REF!),"")</f>
        <v/>
      </c>
      <c r="AR125" s="19" t="str">
        <f>IF(ISNUMBER(#REF!),LN(#REF!),"")</f>
        <v/>
      </c>
      <c r="AS125" s="19" t="str">
        <f>IF(ISNUMBER(#REF!),LN(#REF!),"")</f>
        <v/>
      </c>
      <c r="AT125" s="19" t="str">
        <f>IF(ISNUMBER(#REF!),LN(#REF!),"")</f>
        <v/>
      </c>
      <c r="AU125" s="19" t="str">
        <f>IF(ISNUMBER(#REF!),LN(#REF!),"")</f>
        <v/>
      </c>
      <c r="AV125" s="19" t="str">
        <f>IF(ISNUMBER(#REF!),LN(#REF!),"")</f>
        <v/>
      </c>
      <c r="AW125" s="19" t="str">
        <f>IF(ISNUMBER(#REF!),LN(#REF!),"")</f>
        <v/>
      </c>
    </row>
    <row r="126" spans="1:49" x14ac:dyDescent="0.2">
      <c r="A126" s="16" t="s">
        <v>3756</v>
      </c>
      <c r="B126" s="17" t="s">
        <v>3757</v>
      </c>
      <c r="C126" s="17"/>
      <c r="D126" s="17"/>
      <c r="E126" s="20" t="s">
        <v>173</v>
      </c>
      <c r="F126" s="38">
        <v>4</v>
      </c>
      <c r="G126" s="19">
        <v>5</v>
      </c>
      <c r="H126" s="19">
        <v>0</v>
      </c>
      <c r="I126" s="19">
        <v>2</v>
      </c>
      <c r="J126" s="19">
        <v>13</v>
      </c>
      <c r="K126" s="19">
        <v>8</v>
      </c>
      <c r="L126" s="19">
        <v>14</v>
      </c>
      <c r="M126" s="19">
        <v>28</v>
      </c>
      <c r="N126" s="19">
        <v>112</v>
      </c>
      <c r="O126" s="19">
        <v>199</v>
      </c>
      <c r="P126" s="19">
        <v>380</v>
      </c>
      <c r="Q126" s="19">
        <v>31</v>
      </c>
      <c r="R126" s="19">
        <v>47</v>
      </c>
      <c r="S126" s="19">
        <v>75</v>
      </c>
      <c r="T126" s="19">
        <v>88</v>
      </c>
      <c r="U126" s="19">
        <v>104</v>
      </c>
      <c r="V126" s="19">
        <v>95</v>
      </c>
      <c r="W126" s="19">
        <v>134</v>
      </c>
      <c r="X126" s="19">
        <v>252</v>
      </c>
      <c r="Y126" s="19">
        <v>413</v>
      </c>
      <c r="Z126" s="19">
        <v>526</v>
      </c>
      <c r="AA126" s="32">
        <v>789</v>
      </c>
      <c r="AB126" s="35">
        <f t="shared" si="9"/>
        <v>0.12903225806451613</v>
      </c>
      <c r="AC126" s="35">
        <f t="shared" si="9"/>
        <v>0.10638297872340426</v>
      </c>
      <c r="AD126" s="35">
        <f t="shared" si="9"/>
        <v>0</v>
      </c>
      <c r="AE126" s="35">
        <f t="shared" si="9"/>
        <v>2.2727272727272728E-2</v>
      </c>
      <c r="AF126" s="35">
        <f t="shared" si="9"/>
        <v>0.125</v>
      </c>
      <c r="AG126" s="35">
        <f t="shared" si="9"/>
        <v>8.4210526315789472E-2</v>
      </c>
      <c r="AH126" s="35">
        <f t="shared" si="9"/>
        <v>0.1044776119402985</v>
      </c>
      <c r="AI126" s="35">
        <f t="shared" si="9"/>
        <v>0.1111111111111111</v>
      </c>
      <c r="AJ126" s="35">
        <f t="shared" si="9"/>
        <v>0.2711864406779661</v>
      </c>
      <c r="AK126" s="35">
        <f t="shared" si="9"/>
        <v>0.37832699619771865</v>
      </c>
      <c r="AL126" s="139">
        <f t="shared" si="9"/>
        <v>0.48162230671736372</v>
      </c>
      <c r="AM126" s="19" t="str">
        <f>IF(ISNUMBER(#REF!),LN(#REF!),"")</f>
        <v/>
      </c>
      <c r="AN126" s="19" t="str">
        <f>IF(ISNUMBER(#REF!),LN(#REF!),"")</f>
        <v/>
      </c>
      <c r="AO126" s="19" t="str">
        <f>IF(ISNUMBER(#REF!),LN(#REF!),"")</f>
        <v/>
      </c>
      <c r="AP126" s="19" t="str">
        <f>IF(ISNUMBER(#REF!),LN(#REF!),"")</f>
        <v/>
      </c>
      <c r="AQ126" s="19" t="str">
        <f>IF(ISNUMBER(#REF!),LN(#REF!),"")</f>
        <v/>
      </c>
      <c r="AR126" s="19" t="str">
        <f>IF(ISNUMBER(#REF!),LN(#REF!),"")</f>
        <v/>
      </c>
      <c r="AS126" s="19" t="str">
        <f>IF(ISNUMBER(#REF!),LN(#REF!),"")</f>
        <v/>
      </c>
      <c r="AT126" s="19" t="str">
        <f>IF(ISNUMBER(#REF!),LN(#REF!),"")</f>
        <v/>
      </c>
      <c r="AU126" s="19" t="str">
        <f>IF(ISNUMBER(#REF!),LN(#REF!),"")</f>
        <v/>
      </c>
      <c r="AV126" s="19" t="str">
        <f>IF(ISNUMBER(#REF!),LN(#REF!),"")</f>
        <v/>
      </c>
      <c r="AW126" s="19" t="str">
        <f>IF(ISNUMBER(#REF!),LN(#REF!),"")</f>
        <v/>
      </c>
    </row>
    <row r="127" spans="1:49" x14ac:dyDescent="0.2">
      <c r="A127" s="16" t="s">
        <v>3758</v>
      </c>
      <c r="B127" s="17" t="s">
        <v>3759</v>
      </c>
      <c r="C127" s="17"/>
      <c r="D127" s="17"/>
      <c r="E127" s="20" t="s">
        <v>173</v>
      </c>
      <c r="F127" s="38">
        <v>27</v>
      </c>
      <c r="G127" s="19">
        <v>14</v>
      </c>
      <c r="H127" s="19">
        <v>18</v>
      </c>
      <c r="I127" s="19">
        <v>26</v>
      </c>
      <c r="J127" s="19">
        <v>33</v>
      </c>
      <c r="K127" s="19">
        <v>21</v>
      </c>
      <c r="L127" s="19">
        <v>10</v>
      </c>
      <c r="M127" s="19">
        <v>9</v>
      </c>
      <c r="N127" s="19">
        <v>2</v>
      </c>
      <c r="O127" s="19">
        <v>2</v>
      </c>
      <c r="P127" s="32">
        <v>11</v>
      </c>
      <c r="Q127" s="19">
        <v>98</v>
      </c>
      <c r="R127" s="19">
        <v>68</v>
      </c>
      <c r="S127" s="19">
        <v>107</v>
      </c>
      <c r="T127" s="19">
        <v>198</v>
      </c>
      <c r="U127" s="19">
        <v>92</v>
      </c>
      <c r="V127" s="19">
        <v>86</v>
      </c>
      <c r="W127" s="19">
        <v>115</v>
      </c>
      <c r="X127" s="19">
        <v>73</v>
      </c>
      <c r="Y127" s="19">
        <v>55</v>
      </c>
      <c r="Z127" s="19">
        <v>64</v>
      </c>
      <c r="AA127" s="32">
        <v>120</v>
      </c>
      <c r="AB127" s="35">
        <f t="shared" si="9"/>
        <v>0.27551020408163263</v>
      </c>
      <c r="AC127" s="35">
        <f t="shared" si="9"/>
        <v>0.20588235294117646</v>
      </c>
      <c r="AD127" s="35">
        <f t="shared" si="9"/>
        <v>0.16822429906542055</v>
      </c>
      <c r="AE127" s="35">
        <f t="shared" si="9"/>
        <v>0.13131313131313133</v>
      </c>
      <c r="AF127" s="35">
        <f t="shared" si="9"/>
        <v>0.35869565217391303</v>
      </c>
      <c r="AG127" s="35">
        <f t="shared" si="9"/>
        <v>0.2441860465116279</v>
      </c>
      <c r="AH127" s="35">
        <f t="shared" si="9"/>
        <v>8.6956521739130432E-2</v>
      </c>
      <c r="AI127" s="35">
        <f t="shared" si="9"/>
        <v>0.12328767123287671</v>
      </c>
      <c r="AJ127" s="35">
        <f t="shared" si="9"/>
        <v>3.6363636363636362E-2</v>
      </c>
      <c r="AK127" s="35">
        <f t="shared" si="9"/>
        <v>3.125E-2</v>
      </c>
      <c r="AL127" s="139">
        <f t="shared" si="9"/>
        <v>9.166666666666666E-2</v>
      </c>
      <c r="AM127" s="19" t="str">
        <f>IF(ISNUMBER(#REF!),LN(#REF!),"")</f>
        <v/>
      </c>
      <c r="AN127" s="19" t="str">
        <f>IF(ISNUMBER(#REF!),LN(#REF!),"")</f>
        <v/>
      </c>
      <c r="AO127" s="19" t="str">
        <f>IF(ISNUMBER(#REF!),LN(#REF!),"")</f>
        <v/>
      </c>
      <c r="AP127" s="19" t="str">
        <f>IF(ISNUMBER(#REF!),LN(#REF!),"")</f>
        <v/>
      </c>
      <c r="AQ127" s="19" t="str">
        <f>IF(ISNUMBER(#REF!),LN(#REF!),"")</f>
        <v/>
      </c>
      <c r="AR127" s="19" t="str">
        <f>IF(ISNUMBER(#REF!),LN(#REF!),"")</f>
        <v/>
      </c>
      <c r="AS127" s="19" t="str">
        <f>IF(ISNUMBER(#REF!),LN(#REF!),"")</f>
        <v/>
      </c>
      <c r="AT127" s="19" t="str">
        <f>IF(ISNUMBER(#REF!),LN(#REF!),"")</f>
        <v/>
      </c>
      <c r="AU127" s="19" t="str">
        <f>IF(ISNUMBER(#REF!),LN(#REF!),"")</f>
        <v/>
      </c>
      <c r="AV127" s="19" t="str">
        <f>IF(ISNUMBER(#REF!),LN(#REF!),"")</f>
        <v/>
      </c>
      <c r="AW127" s="19" t="str">
        <f>IF(ISNUMBER(#REF!),LN(#REF!),"")</f>
        <v/>
      </c>
    </row>
    <row r="128" spans="1:49" x14ac:dyDescent="0.2">
      <c r="A128" s="16" t="s">
        <v>3760</v>
      </c>
      <c r="B128" s="17" t="s">
        <v>3761</v>
      </c>
      <c r="C128" s="17"/>
      <c r="D128" s="17"/>
      <c r="E128" s="20" t="s">
        <v>173</v>
      </c>
      <c r="F128" s="38">
        <v>6</v>
      </c>
      <c r="G128" s="19">
        <v>18</v>
      </c>
      <c r="H128" s="19">
        <v>11</v>
      </c>
      <c r="I128" s="19">
        <v>8</v>
      </c>
      <c r="J128" s="19">
        <v>16</v>
      </c>
      <c r="K128" s="19">
        <v>12</v>
      </c>
      <c r="L128" s="19">
        <v>3</v>
      </c>
      <c r="M128" s="19">
        <v>12</v>
      </c>
      <c r="N128" s="19">
        <v>1</v>
      </c>
      <c r="O128" s="19">
        <v>8</v>
      </c>
      <c r="P128" s="32">
        <v>7</v>
      </c>
      <c r="Q128" s="19">
        <v>177</v>
      </c>
      <c r="R128" s="19">
        <v>151</v>
      </c>
      <c r="S128" s="19">
        <v>110</v>
      </c>
      <c r="T128" s="19">
        <v>143</v>
      </c>
      <c r="U128" s="19">
        <v>142</v>
      </c>
      <c r="V128" s="19">
        <v>145</v>
      </c>
      <c r="W128" s="19">
        <v>146</v>
      </c>
      <c r="X128" s="19">
        <v>140</v>
      </c>
      <c r="Y128" s="19">
        <v>126</v>
      </c>
      <c r="Z128" s="19">
        <v>99</v>
      </c>
      <c r="AA128" s="32">
        <v>84</v>
      </c>
      <c r="AB128" s="35">
        <f t="shared" si="9"/>
        <v>3.3898305084745763E-2</v>
      </c>
      <c r="AC128" s="35">
        <f t="shared" si="9"/>
        <v>0.11920529801324503</v>
      </c>
      <c r="AD128" s="35">
        <f t="shared" si="9"/>
        <v>0.1</v>
      </c>
      <c r="AE128" s="35">
        <f t="shared" si="9"/>
        <v>5.5944055944055944E-2</v>
      </c>
      <c r="AF128" s="35">
        <f t="shared" si="9"/>
        <v>0.11267605633802817</v>
      </c>
      <c r="AG128" s="35">
        <f t="shared" si="9"/>
        <v>8.2758620689655171E-2</v>
      </c>
      <c r="AH128" s="35">
        <f t="shared" si="9"/>
        <v>2.0547945205479451E-2</v>
      </c>
      <c r="AI128" s="35">
        <f t="shared" si="9"/>
        <v>8.5714285714285715E-2</v>
      </c>
      <c r="AJ128" s="35">
        <f t="shared" si="9"/>
        <v>7.9365079365079361E-3</v>
      </c>
      <c r="AK128" s="35">
        <f t="shared" si="9"/>
        <v>8.0808080808080815E-2</v>
      </c>
      <c r="AL128" s="139">
        <f t="shared" si="9"/>
        <v>8.3333333333333329E-2</v>
      </c>
      <c r="AM128" s="19" t="str">
        <f>IF(ISNUMBER(#REF!),LN(#REF!),"")</f>
        <v/>
      </c>
      <c r="AN128" s="19" t="str">
        <f>IF(ISNUMBER(#REF!),LN(#REF!),"")</f>
        <v/>
      </c>
      <c r="AO128" s="19" t="str">
        <f>IF(ISNUMBER(#REF!),LN(#REF!),"")</f>
        <v/>
      </c>
      <c r="AP128" s="19" t="str">
        <f>IF(ISNUMBER(#REF!),LN(#REF!),"")</f>
        <v/>
      </c>
      <c r="AQ128" s="19" t="str">
        <f>IF(ISNUMBER(#REF!),LN(#REF!),"")</f>
        <v/>
      </c>
      <c r="AR128" s="19" t="str">
        <f>IF(ISNUMBER(#REF!),LN(#REF!),"")</f>
        <v/>
      </c>
      <c r="AS128" s="19" t="str">
        <f>IF(ISNUMBER(#REF!),LN(#REF!),"")</f>
        <v/>
      </c>
      <c r="AT128" s="19" t="str">
        <f>IF(ISNUMBER(#REF!),LN(#REF!),"")</f>
        <v/>
      </c>
      <c r="AU128" s="19" t="str">
        <f>IF(ISNUMBER(#REF!),LN(#REF!),"")</f>
        <v/>
      </c>
      <c r="AV128" s="19" t="str">
        <f>IF(ISNUMBER(#REF!),LN(#REF!),"")</f>
        <v/>
      </c>
      <c r="AW128" s="19" t="str">
        <f>IF(ISNUMBER(#REF!),LN(#REF!),"")</f>
        <v/>
      </c>
    </row>
    <row r="129" spans="1:49" x14ac:dyDescent="0.2">
      <c r="A129" s="16" t="s">
        <v>3762</v>
      </c>
      <c r="B129" s="17" t="s">
        <v>3763</v>
      </c>
      <c r="C129" s="17"/>
      <c r="D129" s="17"/>
      <c r="E129" s="20" t="s">
        <v>173</v>
      </c>
      <c r="F129" s="38">
        <v>56</v>
      </c>
      <c r="G129" s="19">
        <v>68</v>
      </c>
      <c r="H129" s="19">
        <v>72</v>
      </c>
      <c r="I129" s="19">
        <v>152</v>
      </c>
      <c r="J129" s="19">
        <v>92</v>
      </c>
      <c r="K129" s="19">
        <v>93</v>
      </c>
      <c r="L129" s="19">
        <v>3</v>
      </c>
      <c r="M129" s="19">
        <v>42</v>
      </c>
      <c r="N129" s="19">
        <v>64</v>
      </c>
      <c r="O129" s="19">
        <v>38</v>
      </c>
      <c r="P129" s="32">
        <v>55</v>
      </c>
      <c r="Q129" s="19">
        <v>131</v>
      </c>
      <c r="R129" s="19">
        <v>155</v>
      </c>
      <c r="S129" s="19">
        <v>164</v>
      </c>
      <c r="T129" s="19">
        <v>361</v>
      </c>
      <c r="U129" s="19">
        <v>166</v>
      </c>
      <c r="V129" s="19">
        <v>277</v>
      </c>
      <c r="W129" s="19">
        <v>120</v>
      </c>
      <c r="X129" s="19">
        <v>158</v>
      </c>
      <c r="Y129" s="19">
        <v>182</v>
      </c>
      <c r="Z129" s="19">
        <v>118</v>
      </c>
      <c r="AA129" s="32">
        <v>141</v>
      </c>
      <c r="AB129" s="35">
        <f t="shared" si="9"/>
        <v>0.42748091603053434</v>
      </c>
      <c r="AC129" s="35">
        <f t="shared" si="9"/>
        <v>0.43870967741935485</v>
      </c>
      <c r="AD129" s="35">
        <f t="shared" si="9"/>
        <v>0.43902439024390244</v>
      </c>
      <c r="AE129" s="35">
        <f t="shared" si="9"/>
        <v>0.42105263157894735</v>
      </c>
      <c r="AF129" s="35">
        <f t="shared" si="9"/>
        <v>0.55421686746987953</v>
      </c>
      <c r="AG129" s="35">
        <f t="shared" si="9"/>
        <v>0.33574007220216606</v>
      </c>
      <c r="AH129" s="35">
        <f t="shared" si="9"/>
        <v>2.5000000000000001E-2</v>
      </c>
      <c r="AI129" s="35">
        <f t="shared" si="9"/>
        <v>0.26582278481012656</v>
      </c>
      <c r="AJ129" s="35">
        <f t="shared" si="9"/>
        <v>0.35164835164835168</v>
      </c>
      <c r="AK129" s="35">
        <f t="shared" si="9"/>
        <v>0.32203389830508472</v>
      </c>
      <c r="AL129" s="139">
        <f t="shared" si="9"/>
        <v>0.39007092198581561</v>
      </c>
      <c r="AM129" s="19" t="str">
        <f>IF(ISNUMBER(#REF!),LN(#REF!),"")</f>
        <v/>
      </c>
      <c r="AN129" s="19" t="str">
        <f>IF(ISNUMBER(#REF!),LN(#REF!),"")</f>
        <v/>
      </c>
      <c r="AO129" s="19" t="str">
        <f>IF(ISNUMBER(#REF!),LN(#REF!),"")</f>
        <v/>
      </c>
      <c r="AP129" s="19" t="str">
        <f>IF(ISNUMBER(#REF!),LN(#REF!),"")</f>
        <v/>
      </c>
      <c r="AQ129" s="19" t="str">
        <f>IF(ISNUMBER(#REF!),LN(#REF!),"")</f>
        <v/>
      </c>
      <c r="AR129" s="19" t="str">
        <f>IF(ISNUMBER(#REF!),LN(#REF!),"")</f>
        <v/>
      </c>
      <c r="AS129" s="19" t="str">
        <f>IF(ISNUMBER(#REF!),LN(#REF!),"")</f>
        <v/>
      </c>
      <c r="AT129" s="19" t="str">
        <f>IF(ISNUMBER(#REF!),LN(#REF!),"")</f>
        <v/>
      </c>
      <c r="AU129" s="19" t="str">
        <f>IF(ISNUMBER(#REF!),LN(#REF!),"")</f>
        <v/>
      </c>
      <c r="AV129" s="19" t="str">
        <f>IF(ISNUMBER(#REF!),LN(#REF!),"")</f>
        <v/>
      </c>
      <c r="AW129" s="19" t="str">
        <f>IF(ISNUMBER(#REF!),LN(#REF!),"")</f>
        <v/>
      </c>
    </row>
    <row r="130" spans="1:49" x14ac:dyDescent="0.2">
      <c r="A130" s="16" t="s">
        <v>3764</v>
      </c>
      <c r="B130" s="17" t="s">
        <v>3914</v>
      </c>
      <c r="C130" s="17"/>
      <c r="D130" s="17"/>
      <c r="E130" s="20" t="s">
        <v>173</v>
      </c>
      <c r="F130" s="38">
        <v>22</v>
      </c>
      <c r="G130" s="19">
        <v>3</v>
      </c>
      <c r="H130" s="19">
        <v>0</v>
      </c>
      <c r="I130" s="19">
        <v>3</v>
      </c>
      <c r="J130" s="19">
        <v>8</v>
      </c>
      <c r="K130" s="19">
        <v>17</v>
      </c>
      <c r="L130" s="19">
        <v>6</v>
      </c>
      <c r="M130" s="19">
        <v>15</v>
      </c>
      <c r="N130" s="19">
        <v>4</v>
      </c>
      <c r="O130" s="19">
        <v>14</v>
      </c>
      <c r="P130" s="19">
        <v>14</v>
      </c>
      <c r="Q130" s="19">
        <v>46</v>
      </c>
      <c r="R130" s="19">
        <v>7</v>
      </c>
      <c r="S130" s="19">
        <v>7</v>
      </c>
      <c r="T130" s="19">
        <v>73</v>
      </c>
      <c r="U130" s="19">
        <v>25</v>
      </c>
      <c r="V130" s="19">
        <v>80</v>
      </c>
      <c r="W130" s="19">
        <v>61</v>
      </c>
      <c r="X130" s="19">
        <v>102</v>
      </c>
      <c r="Y130" s="19">
        <v>79</v>
      </c>
      <c r="Z130" s="19">
        <v>60</v>
      </c>
      <c r="AA130" s="32">
        <v>118</v>
      </c>
      <c r="AB130" s="35">
        <f t="shared" si="9"/>
        <v>0.47826086956521741</v>
      </c>
      <c r="AC130" s="35">
        <f t="shared" si="9"/>
        <v>0.42857142857142855</v>
      </c>
      <c r="AD130" s="35">
        <f t="shared" si="9"/>
        <v>0</v>
      </c>
      <c r="AE130" s="35">
        <f t="shared" si="9"/>
        <v>4.1095890410958902E-2</v>
      </c>
      <c r="AF130" s="35">
        <f t="shared" si="9"/>
        <v>0.32</v>
      </c>
      <c r="AG130" s="35">
        <f t="shared" si="9"/>
        <v>0.21249999999999999</v>
      </c>
      <c r="AH130" s="35">
        <f t="shared" si="9"/>
        <v>9.8360655737704916E-2</v>
      </c>
      <c r="AI130" s="35">
        <f t="shared" si="9"/>
        <v>0.14705882352941177</v>
      </c>
      <c r="AJ130" s="35">
        <f t="shared" si="9"/>
        <v>5.0632911392405063E-2</v>
      </c>
      <c r="AK130" s="35">
        <f t="shared" si="9"/>
        <v>0.23333333333333334</v>
      </c>
      <c r="AL130" s="139">
        <f t="shared" si="9"/>
        <v>0.11864406779661017</v>
      </c>
      <c r="AM130" s="19" t="str">
        <f>IF(ISNUMBER(#REF!),LN(#REF!),"")</f>
        <v/>
      </c>
      <c r="AN130" s="19" t="str">
        <f>IF(ISNUMBER(#REF!),LN(#REF!),"")</f>
        <v/>
      </c>
      <c r="AO130" s="19" t="str">
        <f>IF(ISNUMBER(#REF!),LN(#REF!),"")</f>
        <v/>
      </c>
      <c r="AP130" s="19" t="str">
        <f>IF(ISNUMBER(#REF!),LN(#REF!),"")</f>
        <v/>
      </c>
      <c r="AQ130" s="19" t="str">
        <f>IF(ISNUMBER(#REF!),LN(#REF!),"")</f>
        <v/>
      </c>
      <c r="AR130" s="19" t="str">
        <f>IF(ISNUMBER(#REF!),LN(#REF!),"")</f>
        <v/>
      </c>
      <c r="AS130" s="19" t="str">
        <f>IF(ISNUMBER(#REF!),LN(#REF!),"")</f>
        <v/>
      </c>
      <c r="AT130" s="19" t="str">
        <f>IF(ISNUMBER(#REF!),LN(#REF!),"")</f>
        <v/>
      </c>
      <c r="AU130" s="19" t="str">
        <f>IF(ISNUMBER(#REF!),LN(#REF!),"")</f>
        <v/>
      </c>
      <c r="AV130" s="19" t="str">
        <f>IF(ISNUMBER(#REF!),LN(#REF!),"")</f>
        <v/>
      </c>
      <c r="AW130" s="19" t="str">
        <f>IF(ISNUMBER(#REF!),LN(#REF!),"")</f>
        <v/>
      </c>
    </row>
    <row r="131" spans="1:49" x14ac:dyDescent="0.2">
      <c r="A131" s="16" t="s">
        <v>3766</v>
      </c>
      <c r="B131" s="17" t="s">
        <v>3767</v>
      </c>
      <c r="C131" s="17"/>
      <c r="D131" s="17"/>
      <c r="E131" s="20" t="s">
        <v>173</v>
      </c>
      <c r="F131" s="38">
        <v>0</v>
      </c>
      <c r="G131" s="19">
        <v>0</v>
      </c>
      <c r="H131" s="19">
        <v>0</v>
      </c>
      <c r="I131" s="19">
        <v>1</v>
      </c>
      <c r="J131" s="19">
        <v>11</v>
      </c>
      <c r="K131" s="19">
        <v>48</v>
      </c>
      <c r="L131" s="19">
        <v>40</v>
      </c>
      <c r="M131" s="19">
        <v>51</v>
      </c>
      <c r="N131" s="19">
        <v>40</v>
      </c>
      <c r="O131" s="19">
        <v>16</v>
      </c>
      <c r="P131" s="32">
        <v>19</v>
      </c>
      <c r="Q131" s="19">
        <v>0</v>
      </c>
      <c r="R131" s="19">
        <v>4</v>
      </c>
      <c r="S131" s="19">
        <v>9</v>
      </c>
      <c r="T131" s="19">
        <v>12</v>
      </c>
      <c r="U131" s="19">
        <v>51</v>
      </c>
      <c r="V131" s="19">
        <v>105</v>
      </c>
      <c r="W131" s="19">
        <v>68</v>
      </c>
      <c r="X131" s="19">
        <v>82</v>
      </c>
      <c r="Y131" s="19">
        <v>71</v>
      </c>
      <c r="Z131" s="19">
        <v>32</v>
      </c>
      <c r="AA131" s="32">
        <v>43</v>
      </c>
      <c r="AB131" s="35">
        <f t="shared" ref="AB131:AL146" si="10">IF(Q131,F131/Q131,0)</f>
        <v>0</v>
      </c>
      <c r="AC131" s="35">
        <f t="shared" si="10"/>
        <v>0</v>
      </c>
      <c r="AD131" s="35">
        <f t="shared" si="10"/>
        <v>0</v>
      </c>
      <c r="AE131" s="35">
        <f t="shared" si="10"/>
        <v>8.3333333333333329E-2</v>
      </c>
      <c r="AF131" s="35">
        <f t="shared" si="10"/>
        <v>0.21568627450980393</v>
      </c>
      <c r="AG131" s="35">
        <f t="shared" si="10"/>
        <v>0.45714285714285713</v>
      </c>
      <c r="AH131" s="35">
        <f t="shared" si="10"/>
        <v>0.58823529411764708</v>
      </c>
      <c r="AI131" s="35">
        <f t="shared" si="10"/>
        <v>0.62195121951219512</v>
      </c>
      <c r="AJ131" s="35">
        <f t="shared" si="10"/>
        <v>0.56338028169014087</v>
      </c>
      <c r="AK131" s="35">
        <f t="shared" si="10"/>
        <v>0.5</v>
      </c>
      <c r="AL131" s="139">
        <f t="shared" si="10"/>
        <v>0.44186046511627908</v>
      </c>
      <c r="AM131" s="19" t="str">
        <f>IF(ISNUMBER(#REF!),LN(#REF!),"")</f>
        <v/>
      </c>
      <c r="AN131" s="19" t="str">
        <f>IF(ISNUMBER(#REF!),LN(#REF!),"")</f>
        <v/>
      </c>
      <c r="AO131" s="19" t="str">
        <f>IF(ISNUMBER(#REF!),LN(#REF!),"")</f>
        <v/>
      </c>
      <c r="AP131" s="19" t="str">
        <f>IF(ISNUMBER(#REF!),LN(#REF!),"")</f>
        <v/>
      </c>
      <c r="AQ131" s="19" t="str">
        <f>IF(ISNUMBER(#REF!),LN(#REF!),"")</f>
        <v/>
      </c>
      <c r="AR131" s="19" t="str">
        <f>IF(ISNUMBER(#REF!),LN(#REF!),"")</f>
        <v/>
      </c>
      <c r="AS131" s="19" t="str">
        <f>IF(ISNUMBER(#REF!),LN(#REF!),"")</f>
        <v/>
      </c>
      <c r="AT131" s="19" t="str">
        <f>IF(ISNUMBER(#REF!),LN(#REF!),"")</f>
        <v/>
      </c>
      <c r="AU131" s="19" t="str">
        <f>IF(ISNUMBER(#REF!),LN(#REF!),"")</f>
        <v/>
      </c>
      <c r="AV131" s="19" t="str">
        <f>IF(ISNUMBER(#REF!),LN(#REF!),"")</f>
        <v/>
      </c>
      <c r="AW131" s="19" t="str">
        <f>IF(ISNUMBER(#REF!),LN(#REF!),"")</f>
        <v/>
      </c>
    </row>
    <row r="132" spans="1:49" x14ac:dyDescent="0.2">
      <c r="A132" s="16" t="s">
        <v>3915</v>
      </c>
      <c r="B132" s="17" t="s">
        <v>3916</v>
      </c>
      <c r="C132" s="17"/>
      <c r="D132" s="17"/>
      <c r="E132" s="20" t="s">
        <v>173</v>
      </c>
      <c r="F132" s="38">
        <v>0</v>
      </c>
      <c r="G132" s="19">
        <v>0</v>
      </c>
      <c r="H132" s="19">
        <v>1</v>
      </c>
      <c r="I132" s="19">
        <v>1</v>
      </c>
      <c r="J132" s="19">
        <v>1</v>
      </c>
      <c r="K132" s="19">
        <v>0</v>
      </c>
      <c r="L132" s="19">
        <v>0</v>
      </c>
      <c r="M132" s="19">
        <v>0</v>
      </c>
      <c r="N132" s="19">
        <v>1</v>
      </c>
      <c r="O132" s="19">
        <v>2</v>
      </c>
      <c r="P132" s="32">
        <v>0</v>
      </c>
      <c r="Q132" s="19">
        <v>0</v>
      </c>
      <c r="R132" s="19">
        <v>0</v>
      </c>
      <c r="S132" s="19">
        <v>2</v>
      </c>
      <c r="T132" s="19">
        <v>9</v>
      </c>
      <c r="U132" s="19">
        <v>17</v>
      </c>
      <c r="V132" s="19">
        <v>2</v>
      </c>
      <c r="W132" s="19">
        <v>5</v>
      </c>
      <c r="X132" s="19">
        <v>4</v>
      </c>
      <c r="Y132" s="19">
        <v>7</v>
      </c>
      <c r="Z132" s="19">
        <v>10</v>
      </c>
      <c r="AA132" s="32">
        <v>2</v>
      </c>
      <c r="AB132" s="35">
        <f t="shared" si="10"/>
        <v>0</v>
      </c>
      <c r="AC132" s="35">
        <f t="shared" si="10"/>
        <v>0</v>
      </c>
      <c r="AD132" s="35">
        <f t="shared" si="10"/>
        <v>0.5</v>
      </c>
      <c r="AE132" s="35">
        <f t="shared" si="10"/>
        <v>0.1111111111111111</v>
      </c>
      <c r="AF132" s="35">
        <f t="shared" si="10"/>
        <v>5.8823529411764705E-2</v>
      </c>
      <c r="AG132" s="35">
        <f t="shared" si="10"/>
        <v>0</v>
      </c>
      <c r="AH132" s="35">
        <f t="shared" si="10"/>
        <v>0</v>
      </c>
      <c r="AI132" s="35">
        <f t="shared" si="10"/>
        <v>0</v>
      </c>
      <c r="AJ132" s="35">
        <f t="shared" si="10"/>
        <v>0.14285714285714285</v>
      </c>
      <c r="AK132" s="35">
        <f t="shared" si="10"/>
        <v>0.2</v>
      </c>
      <c r="AL132" s="139">
        <f t="shared" si="10"/>
        <v>0</v>
      </c>
      <c r="AM132" s="19" t="str">
        <f>IF(ISNUMBER(#REF!),LN(#REF!),"")</f>
        <v/>
      </c>
      <c r="AN132" s="19" t="str">
        <f>IF(ISNUMBER(#REF!),LN(#REF!),"")</f>
        <v/>
      </c>
      <c r="AO132" s="19" t="str">
        <f>IF(ISNUMBER(#REF!),LN(#REF!),"")</f>
        <v/>
      </c>
      <c r="AP132" s="19" t="str">
        <f>IF(ISNUMBER(#REF!),LN(#REF!),"")</f>
        <v/>
      </c>
      <c r="AQ132" s="19" t="str">
        <f>IF(ISNUMBER(#REF!),LN(#REF!),"")</f>
        <v/>
      </c>
      <c r="AR132" s="19" t="str">
        <f>IF(ISNUMBER(#REF!),LN(#REF!),"")</f>
        <v/>
      </c>
      <c r="AS132" s="19" t="str">
        <f>IF(ISNUMBER(#REF!),LN(#REF!),"")</f>
        <v/>
      </c>
      <c r="AT132" s="19" t="str">
        <f>IF(ISNUMBER(#REF!),LN(#REF!),"")</f>
        <v/>
      </c>
      <c r="AU132" s="19" t="str">
        <f>IF(ISNUMBER(#REF!),LN(#REF!),"")</f>
        <v/>
      </c>
      <c r="AV132" s="19" t="str">
        <f>IF(ISNUMBER(#REF!),LN(#REF!),"")</f>
        <v/>
      </c>
      <c r="AW132" s="19" t="str">
        <f>IF(ISNUMBER(#REF!),LN(#REF!),"")</f>
        <v/>
      </c>
    </row>
    <row r="133" spans="1:49" x14ac:dyDescent="0.2">
      <c r="A133" s="16" t="s">
        <v>3770</v>
      </c>
      <c r="B133" s="17" t="s">
        <v>3771</v>
      </c>
      <c r="C133" s="17"/>
      <c r="D133" s="17"/>
      <c r="E133" s="20" t="s">
        <v>173</v>
      </c>
      <c r="F133" s="38">
        <v>10</v>
      </c>
      <c r="G133" s="19">
        <v>23</v>
      </c>
      <c r="H133" s="19">
        <v>20</v>
      </c>
      <c r="I133" s="19">
        <v>9</v>
      </c>
      <c r="J133" s="19">
        <v>18</v>
      </c>
      <c r="K133" s="19">
        <v>15</v>
      </c>
      <c r="L133" s="19">
        <v>11</v>
      </c>
      <c r="M133" s="19">
        <v>47</v>
      </c>
      <c r="N133" s="19">
        <v>29</v>
      </c>
      <c r="O133" s="19">
        <v>46</v>
      </c>
      <c r="P133" s="32">
        <v>54</v>
      </c>
      <c r="Q133" s="19">
        <v>99</v>
      </c>
      <c r="R133" s="19">
        <v>178</v>
      </c>
      <c r="S133" s="19">
        <v>180</v>
      </c>
      <c r="T133" s="19">
        <v>161</v>
      </c>
      <c r="U133" s="19">
        <v>194</v>
      </c>
      <c r="V133" s="19">
        <v>275</v>
      </c>
      <c r="W133" s="19">
        <v>185</v>
      </c>
      <c r="X133" s="19">
        <v>273</v>
      </c>
      <c r="Y133" s="19">
        <v>335</v>
      </c>
      <c r="Z133" s="19">
        <v>395</v>
      </c>
      <c r="AA133" s="32">
        <v>322</v>
      </c>
      <c r="AB133" s="35">
        <f t="shared" si="10"/>
        <v>0.10101010101010101</v>
      </c>
      <c r="AC133" s="35">
        <f t="shared" si="10"/>
        <v>0.12921348314606743</v>
      </c>
      <c r="AD133" s="35">
        <f t="shared" si="10"/>
        <v>0.1111111111111111</v>
      </c>
      <c r="AE133" s="35">
        <f t="shared" si="10"/>
        <v>5.5900621118012424E-2</v>
      </c>
      <c r="AF133" s="35">
        <f t="shared" si="10"/>
        <v>9.2783505154639179E-2</v>
      </c>
      <c r="AG133" s="35">
        <f t="shared" si="10"/>
        <v>5.4545454545454543E-2</v>
      </c>
      <c r="AH133" s="35">
        <f t="shared" si="10"/>
        <v>5.9459459459459463E-2</v>
      </c>
      <c r="AI133" s="35">
        <f t="shared" si="10"/>
        <v>0.17216117216117216</v>
      </c>
      <c r="AJ133" s="35">
        <f t="shared" si="10"/>
        <v>8.6567164179104483E-2</v>
      </c>
      <c r="AK133" s="35">
        <f t="shared" si="10"/>
        <v>0.11645569620253164</v>
      </c>
      <c r="AL133" s="139">
        <f t="shared" si="10"/>
        <v>0.16770186335403728</v>
      </c>
      <c r="AM133" s="19" t="str">
        <f>IF(ISNUMBER(#REF!),LN(#REF!),"")</f>
        <v/>
      </c>
      <c r="AN133" s="19" t="str">
        <f>IF(ISNUMBER(#REF!),LN(#REF!),"")</f>
        <v/>
      </c>
      <c r="AO133" s="19" t="str">
        <f>IF(ISNUMBER(#REF!),LN(#REF!),"")</f>
        <v/>
      </c>
      <c r="AP133" s="19" t="str">
        <f>IF(ISNUMBER(#REF!),LN(#REF!),"")</f>
        <v/>
      </c>
      <c r="AQ133" s="19" t="str">
        <f>IF(ISNUMBER(#REF!),LN(#REF!),"")</f>
        <v/>
      </c>
      <c r="AR133" s="19" t="str">
        <f>IF(ISNUMBER(#REF!),LN(#REF!),"")</f>
        <v/>
      </c>
      <c r="AS133" s="19" t="str">
        <f>IF(ISNUMBER(#REF!),LN(#REF!),"")</f>
        <v/>
      </c>
      <c r="AT133" s="19" t="str">
        <f>IF(ISNUMBER(#REF!),LN(#REF!),"")</f>
        <v/>
      </c>
      <c r="AU133" s="19" t="str">
        <f>IF(ISNUMBER(#REF!),LN(#REF!),"")</f>
        <v/>
      </c>
      <c r="AV133" s="19" t="str">
        <f>IF(ISNUMBER(#REF!),LN(#REF!),"")</f>
        <v/>
      </c>
      <c r="AW133" s="19" t="str">
        <f>IF(ISNUMBER(#REF!),LN(#REF!),"")</f>
        <v/>
      </c>
    </row>
    <row r="134" spans="1:49" x14ac:dyDescent="0.2">
      <c r="A134" s="16" t="s">
        <v>3772</v>
      </c>
      <c r="B134" s="17" t="s">
        <v>3773</v>
      </c>
      <c r="C134" s="17"/>
      <c r="D134" s="17"/>
      <c r="E134" s="20" t="s">
        <v>173</v>
      </c>
      <c r="F134" s="38">
        <v>7</v>
      </c>
      <c r="G134" s="19">
        <v>3</v>
      </c>
      <c r="H134" s="19">
        <v>4</v>
      </c>
      <c r="I134" s="19">
        <v>8</v>
      </c>
      <c r="J134" s="19">
        <v>10</v>
      </c>
      <c r="K134" s="19">
        <v>47</v>
      </c>
      <c r="L134" s="19">
        <v>14</v>
      </c>
      <c r="M134" s="19">
        <v>19</v>
      </c>
      <c r="N134" s="19">
        <v>29</v>
      </c>
      <c r="O134" s="19">
        <v>20</v>
      </c>
      <c r="P134" s="32">
        <v>19</v>
      </c>
      <c r="Q134" s="19">
        <v>62</v>
      </c>
      <c r="R134" s="19">
        <v>58</v>
      </c>
      <c r="S134" s="19">
        <v>47</v>
      </c>
      <c r="T134" s="19">
        <v>55</v>
      </c>
      <c r="U134" s="19">
        <v>57</v>
      </c>
      <c r="V134" s="19">
        <v>155</v>
      </c>
      <c r="W134" s="19">
        <v>59</v>
      </c>
      <c r="X134" s="19">
        <v>64</v>
      </c>
      <c r="Y134" s="19">
        <v>62</v>
      </c>
      <c r="Z134" s="19">
        <v>81</v>
      </c>
      <c r="AA134" s="32">
        <v>53</v>
      </c>
      <c r="AB134" s="35">
        <f t="shared" si="10"/>
        <v>0.11290322580645161</v>
      </c>
      <c r="AC134" s="35">
        <f t="shared" si="10"/>
        <v>5.1724137931034482E-2</v>
      </c>
      <c r="AD134" s="35">
        <f t="shared" si="10"/>
        <v>8.5106382978723402E-2</v>
      </c>
      <c r="AE134" s="35">
        <f t="shared" si="10"/>
        <v>0.14545454545454545</v>
      </c>
      <c r="AF134" s="35">
        <f t="shared" si="10"/>
        <v>0.17543859649122806</v>
      </c>
      <c r="AG134" s="35">
        <f t="shared" si="10"/>
        <v>0.3032258064516129</v>
      </c>
      <c r="AH134" s="35">
        <f t="shared" si="10"/>
        <v>0.23728813559322035</v>
      </c>
      <c r="AI134" s="35">
        <f t="shared" si="10"/>
        <v>0.296875</v>
      </c>
      <c r="AJ134" s="35">
        <f t="shared" si="10"/>
        <v>0.46774193548387094</v>
      </c>
      <c r="AK134" s="35">
        <f t="shared" si="10"/>
        <v>0.24691358024691357</v>
      </c>
      <c r="AL134" s="139">
        <f t="shared" si="10"/>
        <v>0.35849056603773582</v>
      </c>
      <c r="AM134" s="19" t="str">
        <f>IF(ISNUMBER(#REF!),LN(#REF!),"")</f>
        <v/>
      </c>
      <c r="AN134" s="19" t="str">
        <f>IF(ISNUMBER(#REF!),LN(#REF!),"")</f>
        <v/>
      </c>
      <c r="AO134" s="19" t="str">
        <f>IF(ISNUMBER(#REF!),LN(#REF!),"")</f>
        <v/>
      </c>
      <c r="AP134" s="19" t="str">
        <f>IF(ISNUMBER(#REF!),LN(#REF!),"")</f>
        <v/>
      </c>
      <c r="AQ134" s="19" t="str">
        <f>IF(ISNUMBER(#REF!),LN(#REF!),"")</f>
        <v/>
      </c>
      <c r="AR134" s="19" t="str">
        <f>IF(ISNUMBER(#REF!),LN(#REF!),"")</f>
        <v/>
      </c>
      <c r="AS134" s="19" t="str">
        <f>IF(ISNUMBER(#REF!),LN(#REF!),"")</f>
        <v/>
      </c>
      <c r="AT134" s="19" t="str">
        <f>IF(ISNUMBER(#REF!),LN(#REF!),"")</f>
        <v/>
      </c>
      <c r="AU134" s="19" t="str">
        <f>IF(ISNUMBER(#REF!),LN(#REF!),"")</f>
        <v/>
      </c>
      <c r="AV134" s="19" t="str">
        <f>IF(ISNUMBER(#REF!),LN(#REF!),"")</f>
        <v/>
      </c>
      <c r="AW134" s="19" t="str">
        <f>IF(ISNUMBER(#REF!),LN(#REF!),"")</f>
        <v/>
      </c>
    </row>
    <row r="135" spans="1:49" x14ac:dyDescent="0.2">
      <c r="A135" s="16" t="s">
        <v>3776</v>
      </c>
      <c r="B135" s="17" t="s">
        <v>3777</v>
      </c>
      <c r="C135" s="17"/>
      <c r="D135" s="17"/>
      <c r="E135" s="20" t="s">
        <v>173</v>
      </c>
      <c r="F135" s="38">
        <v>12</v>
      </c>
      <c r="G135" s="19">
        <v>21</v>
      </c>
      <c r="H135" s="19">
        <v>32</v>
      </c>
      <c r="I135" s="19">
        <v>40</v>
      </c>
      <c r="J135" s="19">
        <v>41</v>
      </c>
      <c r="K135" s="19">
        <v>53</v>
      </c>
      <c r="L135" s="19">
        <v>51</v>
      </c>
      <c r="M135" s="19">
        <v>38</v>
      </c>
      <c r="N135" s="19">
        <v>37</v>
      </c>
      <c r="O135" s="19">
        <v>37</v>
      </c>
      <c r="P135" s="32">
        <v>53</v>
      </c>
      <c r="Q135" s="19">
        <v>25</v>
      </c>
      <c r="R135" s="19">
        <v>22</v>
      </c>
      <c r="S135" s="19">
        <v>48</v>
      </c>
      <c r="T135" s="19">
        <v>83</v>
      </c>
      <c r="U135" s="19">
        <v>95</v>
      </c>
      <c r="V135" s="19">
        <v>89</v>
      </c>
      <c r="W135" s="19">
        <v>106</v>
      </c>
      <c r="X135" s="19">
        <v>79</v>
      </c>
      <c r="Y135" s="19">
        <v>76</v>
      </c>
      <c r="Z135" s="19">
        <v>71</v>
      </c>
      <c r="AA135" s="32">
        <v>86</v>
      </c>
      <c r="AB135" s="35">
        <f t="shared" si="10"/>
        <v>0.48</v>
      </c>
      <c r="AC135" s="35">
        <f t="shared" si="10"/>
        <v>0.95454545454545459</v>
      </c>
      <c r="AD135" s="35">
        <f t="shared" si="10"/>
        <v>0.66666666666666663</v>
      </c>
      <c r="AE135" s="35">
        <f t="shared" si="10"/>
        <v>0.48192771084337349</v>
      </c>
      <c r="AF135" s="35">
        <f t="shared" si="10"/>
        <v>0.43157894736842106</v>
      </c>
      <c r="AG135" s="35">
        <f t="shared" si="10"/>
        <v>0.5955056179775281</v>
      </c>
      <c r="AH135" s="35">
        <f t="shared" si="10"/>
        <v>0.48113207547169812</v>
      </c>
      <c r="AI135" s="35">
        <f t="shared" si="10"/>
        <v>0.48101265822784811</v>
      </c>
      <c r="AJ135" s="35">
        <f t="shared" si="10"/>
        <v>0.48684210526315791</v>
      </c>
      <c r="AK135" s="35">
        <f t="shared" si="10"/>
        <v>0.52112676056338025</v>
      </c>
      <c r="AL135" s="139">
        <f t="shared" si="10"/>
        <v>0.61627906976744184</v>
      </c>
      <c r="AM135" s="19" t="str">
        <f>IF(ISNUMBER(#REF!),LN(#REF!),"")</f>
        <v/>
      </c>
      <c r="AN135" s="19" t="str">
        <f>IF(ISNUMBER(#REF!),LN(#REF!),"")</f>
        <v/>
      </c>
      <c r="AO135" s="19" t="str">
        <f>IF(ISNUMBER(#REF!),LN(#REF!),"")</f>
        <v/>
      </c>
      <c r="AP135" s="19" t="str">
        <f>IF(ISNUMBER(#REF!),LN(#REF!),"")</f>
        <v/>
      </c>
      <c r="AQ135" s="19" t="str">
        <f>IF(ISNUMBER(#REF!),LN(#REF!),"")</f>
        <v/>
      </c>
      <c r="AR135" s="19" t="str">
        <f>IF(ISNUMBER(#REF!),LN(#REF!),"")</f>
        <v/>
      </c>
      <c r="AS135" s="19" t="str">
        <f>IF(ISNUMBER(#REF!),LN(#REF!),"")</f>
        <v/>
      </c>
      <c r="AT135" s="19" t="str">
        <f>IF(ISNUMBER(#REF!),LN(#REF!),"")</f>
        <v/>
      </c>
      <c r="AU135" s="19" t="str">
        <f>IF(ISNUMBER(#REF!),LN(#REF!),"")</f>
        <v/>
      </c>
      <c r="AV135" s="19" t="str">
        <f>IF(ISNUMBER(#REF!),LN(#REF!),"")</f>
        <v/>
      </c>
      <c r="AW135" s="19" t="str">
        <f>IF(ISNUMBER(#REF!),LN(#REF!),"")</f>
        <v/>
      </c>
    </row>
    <row r="136" spans="1:49" x14ac:dyDescent="0.2">
      <c r="A136" s="16" t="s">
        <v>3778</v>
      </c>
      <c r="B136" s="17" t="s">
        <v>3779</v>
      </c>
      <c r="C136" s="17"/>
      <c r="D136" s="17"/>
      <c r="E136" s="20" t="s">
        <v>173</v>
      </c>
      <c r="F136" s="38">
        <v>5</v>
      </c>
      <c r="G136" s="19">
        <v>8</v>
      </c>
      <c r="H136" s="19">
        <v>6</v>
      </c>
      <c r="I136" s="19">
        <v>4</v>
      </c>
      <c r="J136" s="19">
        <v>8</v>
      </c>
      <c r="K136" s="19">
        <v>12</v>
      </c>
      <c r="L136" s="19">
        <v>10</v>
      </c>
      <c r="M136" s="19">
        <v>10</v>
      </c>
      <c r="N136" s="19">
        <v>12</v>
      </c>
      <c r="O136" s="19">
        <v>11</v>
      </c>
      <c r="P136" s="32">
        <v>12</v>
      </c>
      <c r="Q136" s="19">
        <v>67</v>
      </c>
      <c r="R136" s="19">
        <v>102</v>
      </c>
      <c r="S136" s="19">
        <v>94</v>
      </c>
      <c r="T136" s="19">
        <v>106</v>
      </c>
      <c r="U136" s="19">
        <v>101</v>
      </c>
      <c r="V136" s="19">
        <v>107</v>
      </c>
      <c r="W136" s="19">
        <v>106</v>
      </c>
      <c r="X136" s="19">
        <v>86</v>
      </c>
      <c r="Y136" s="19">
        <v>98</v>
      </c>
      <c r="Z136" s="19">
        <v>86</v>
      </c>
      <c r="AA136" s="32">
        <v>128</v>
      </c>
      <c r="AB136" s="35">
        <f t="shared" si="10"/>
        <v>7.4626865671641784E-2</v>
      </c>
      <c r="AC136" s="35">
        <f t="shared" si="10"/>
        <v>7.8431372549019607E-2</v>
      </c>
      <c r="AD136" s="35">
        <f t="shared" si="10"/>
        <v>6.3829787234042548E-2</v>
      </c>
      <c r="AE136" s="35">
        <f t="shared" si="10"/>
        <v>3.7735849056603772E-2</v>
      </c>
      <c r="AF136" s="35">
        <f t="shared" si="10"/>
        <v>7.9207920792079209E-2</v>
      </c>
      <c r="AG136" s="35">
        <f t="shared" si="10"/>
        <v>0.11214953271028037</v>
      </c>
      <c r="AH136" s="35">
        <f t="shared" si="10"/>
        <v>9.4339622641509441E-2</v>
      </c>
      <c r="AI136" s="35">
        <f t="shared" si="10"/>
        <v>0.11627906976744186</v>
      </c>
      <c r="AJ136" s="35">
        <f t="shared" si="10"/>
        <v>0.12244897959183673</v>
      </c>
      <c r="AK136" s="35">
        <f t="shared" si="10"/>
        <v>0.12790697674418605</v>
      </c>
      <c r="AL136" s="139">
        <f t="shared" si="10"/>
        <v>9.375E-2</v>
      </c>
      <c r="AM136" s="19" t="str">
        <f>IF(ISNUMBER(#REF!),LN(#REF!),"")</f>
        <v/>
      </c>
      <c r="AN136" s="19" t="str">
        <f>IF(ISNUMBER(#REF!),LN(#REF!),"")</f>
        <v/>
      </c>
      <c r="AO136" s="19" t="str">
        <f>IF(ISNUMBER(#REF!),LN(#REF!),"")</f>
        <v/>
      </c>
      <c r="AP136" s="19" t="str">
        <f>IF(ISNUMBER(#REF!),LN(#REF!),"")</f>
        <v/>
      </c>
      <c r="AQ136" s="19" t="str">
        <f>IF(ISNUMBER(#REF!),LN(#REF!),"")</f>
        <v/>
      </c>
      <c r="AR136" s="19" t="str">
        <f>IF(ISNUMBER(#REF!),LN(#REF!),"")</f>
        <v/>
      </c>
      <c r="AS136" s="19" t="str">
        <f>IF(ISNUMBER(#REF!),LN(#REF!),"")</f>
        <v/>
      </c>
      <c r="AT136" s="19" t="str">
        <f>IF(ISNUMBER(#REF!),LN(#REF!),"")</f>
        <v/>
      </c>
      <c r="AU136" s="19" t="str">
        <f>IF(ISNUMBER(#REF!),LN(#REF!),"")</f>
        <v/>
      </c>
      <c r="AV136" s="19" t="str">
        <f>IF(ISNUMBER(#REF!),LN(#REF!),"")</f>
        <v/>
      </c>
      <c r="AW136" s="19" t="str">
        <f>IF(ISNUMBER(#REF!),LN(#REF!),"")</f>
        <v/>
      </c>
    </row>
    <row r="137" spans="1:49" x14ac:dyDescent="0.2">
      <c r="A137" s="16" t="s">
        <v>3780</v>
      </c>
      <c r="B137" s="17" t="s">
        <v>3781</v>
      </c>
      <c r="C137" s="17"/>
      <c r="D137" s="17"/>
      <c r="E137" s="20" t="s">
        <v>173</v>
      </c>
      <c r="F137" s="38">
        <v>33</v>
      </c>
      <c r="G137" s="19">
        <v>60</v>
      </c>
      <c r="H137" s="19">
        <v>45</v>
      </c>
      <c r="I137" s="19">
        <v>35</v>
      </c>
      <c r="J137" s="19">
        <v>42</v>
      </c>
      <c r="K137" s="19">
        <v>39</v>
      </c>
      <c r="L137" s="19">
        <v>51</v>
      </c>
      <c r="M137" s="19">
        <v>38</v>
      </c>
      <c r="N137" s="19">
        <v>41</v>
      </c>
      <c r="O137" s="19">
        <v>46</v>
      </c>
      <c r="P137" s="32">
        <v>35</v>
      </c>
      <c r="Q137" s="19">
        <v>227</v>
      </c>
      <c r="R137" s="19">
        <v>259</v>
      </c>
      <c r="S137" s="19">
        <v>215</v>
      </c>
      <c r="T137" s="19">
        <v>222</v>
      </c>
      <c r="U137" s="19">
        <v>177</v>
      </c>
      <c r="V137" s="19">
        <v>211</v>
      </c>
      <c r="W137" s="19">
        <v>204</v>
      </c>
      <c r="X137" s="19">
        <v>150</v>
      </c>
      <c r="Y137" s="19">
        <v>154</v>
      </c>
      <c r="Z137" s="19">
        <v>171</v>
      </c>
      <c r="AA137" s="32">
        <v>102</v>
      </c>
      <c r="AB137" s="35">
        <f t="shared" si="10"/>
        <v>0.14537444933920704</v>
      </c>
      <c r="AC137" s="35">
        <f t="shared" si="10"/>
        <v>0.23166023166023167</v>
      </c>
      <c r="AD137" s="35">
        <f t="shared" si="10"/>
        <v>0.20930232558139536</v>
      </c>
      <c r="AE137" s="35">
        <f t="shared" si="10"/>
        <v>0.15765765765765766</v>
      </c>
      <c r="AF137" s="35">
        <f t="shared" si="10"/>
        <v>0.23728813559322035</v>
      </c>
      <c r="AG137" s="35">
        <f t="shared" si="10"/>
        <v>0.18483412322274881</v>
      </c>
      <c r="AH137" s="35">
        <f t="shared" si="10"/>
        <v>0.25</v>
      </c>
      <c r="AI137" s="35">
        <f t="shared" si="10"/>
        <v>0.25333333333333335</v>
      </c>
      <c r="AJ137" s="35">
        <f t="shared" si="10"/>
        <v>0.26623376623376621</v>
      </c>
      <c r="AK137" s="35">
        <f t="shared" si="10"/>
        <v>0.26900584795321636</v>
      </c>
      <c r="AL137" s="139">
        <f t="shared" si="10"/>
        <v>0.34313725490196079</v>
      </c>
      <c r="AM137" s="19" t="str">
        <f>IF(ISNUMBER(#REF!),LN(#REF!),"")</f>
        <v/>
      </c>
      <c r="AN137" s="19" t="str">
        <f>IF(ISNUMBER(#REF!),LN(#REF!),"")</f>
        <v/>
      </c>
      <c r="AO137" s="19" t="str">
        <f>IF(ISNUMBER(#REF!),LN(#REF!),"")</f>
        <v/>
      </c>
      <c r="AP137" s="19" t="str">
        <f>IF(ISNUMBER(#REF!),LN(#REF!),"")</f>
        <v/>
      </c>
      <c r="AQ137" s="19" t="str">
        <f>IF(ISNUMBER(#REF!),LN(#REF!),"")</f>
        <v/>
      </c>
      <c r="AR137" s="19" t="str">
        <f>IF(ISNUMBER(#REF!),LN(#REF!),"")</f>
        <v/>
      </c>
      <c r="AS137" s="19" t="str">
        <f>IF(ISNUMBER(#REF!),LN(#REF!),"")</f>
        <v/>
      </c>
      <c r="AT137" s="19" t="str">
        <f>IF(ISNUMBER(#REF!),LN(#REF!),"")</f>
        <v/>
      </c>
      <c r="AU137" s="19" t="str">
        <f>IF(ISNUMBER(#REF!),LN(#REF!),"")</f>
        <v/>
      </c>
      <c r="AV137" s="19" t="str">
        <f>IF(ISNUMBER(#REF!),LN(#REF!),"")</f>
        <v/>
      </c>
      <c r="AW137" s="19" t="str">
        <f>IF(ISNUMBER(#REF!),LN(#REF!),"")</f>
        <v/>
      </c>
    </row>
    <row r="138" spans="1:49" x14ac:dyDescent="0.2">
      <c r="A138" s="16" t="s">
        <v>3917</v>
      </c>
      <c r="B138" s="17" t="s">
        <v>3918</v>
      </c>
      <c r="C138" s="17"/>
      <c r="D138" s="17"/>
      <c r="E138" s="20" t="s">
        <v>173</v>
      </c>
      <c r="F138" s="38">
        <v>22</v>
      </c>
      <c r="G138" s="19">
        <v>16</v>
      </c>
      <c r="H138" s="19">
        <v>18</v>
      </c>
      <c r="I138" s="19">
        <v>10</v>
      </c>
      <c r="J138" s="19">
        <v>20</v>
      </c>
      <c r="K138" s="19">
        <v>13</v>
      </c>
      <c r="L138" s="19">
        <v>20</v>
      </c>
      <c r="M138" s="19">
        <v>19</v>
      </c>
      <c r="N138" s="19">
        <v>40</v>
      </c>
      <c r="O138" s="19">
        <v>18</v>
      </c>
      <c r="P138" s="32">
        <v>33</v>
      </c>
      <c r="Q138" s="19">
        <v>142</v>
      </c>
      <c r="R138" s="19">
        <v>176</v>
      </c>
      <c r="S138" s="19">
        <v>168</v>
      </c>
      <c r="T138" s="19">
        <v>176</v>
      </c>
      <c r="U138" s="19">
        <v>129</v>
      </c>
      <c r="V138" s="19">
        <v>130</v>
      </c>
      <c r="W138" s="19">
        <v>137</v>
      </c>
      <c r="X138" s="19">
        <v>138</v>
      </c>
      <c r="Y138" s="19">
        <v>116</v>
      </c>
      <c r="Z138" s="19">
        <v>101</v>
      </c>
      <c r="AA138" s="32">
        <v>118</v>
      </c>
      <c r="AB138" s="35">
        <f t="shared" si="10"/>
        <v>0.15492957746478872</v>
      </c>
      <c r="AC138" s="35">
        <f t="shared" si="10"/>
        <v>9.0909090909090912E-2</v>
      </c>
      <c r="AD138" s="35">
        <f t="shared" si="10"/>
        <v>0.10714285714285714</v>
      </c>
      <c r="AE138" s="35">
        <f t="shared" si="10"/>
        <v>5.6818181818181816E-2</v>
      </c>
      <c r="AF138" s="35">
        <f t="shared" si="10"/>
        <v>0.15503875968992248</v>
      </c>
      <c r="AG138" s="35">
        <f t="shared" si="10"/>
        <v>0.1</v>
      </c>
      <c r="AH138" s="35">
        <f t="shared" si="10"/>
        <v>0.145985401459854</v>
      </c>
      <c r="AI138" s="35">
        <f t="shared" si="10"/>
        <v>0.13768115942028986</v>
      </c>
      <c r="AJ138" s="35">
        <f t="shared" si="10"/>
        <v>0.34482758620689657</v>
      </c>
      <c r="AK138" s="35">
        <f t="shared" si="10"/>
        <v>0.17821782178217821</v>
      </c>
      <c r="AL138" s="139">
        <f t="shared" si="10"/>
        <v>0.27966101694915252</v>
      </c>
      <c r="AM138" s="19" t="str">
        <f>IF(ISNUMBER(#REF!),LN(#REF!),"")</f>
        <v/>
      </c>
      <c r="AN138" s="19" t="str">
        <f>IF(ISNUMBER(#REF!),LN(#REF!),"")</f>
        <v/>
      </c>
      <c r="AO138" s="19" t="str">
        <f>IF(ISNUMBER(#REF!),LN(#REF!),"")</f>
        <v/>
      </c>
      <c r="AP138" s="19" t="str">
        <f>IF(ISNUMBER(#REF!),LN(#REF!),"")</f>
        <v/>
      </c>
      <c r="AQ138" s="19" t="str">
        <f>IF(ISNUMBER(#REF!),LN(#REF!),"")</f>
        <v/>
      </c>
      <c r="AR138" s="19" t="str">
        <f>IF(ISNUMBER(#REF!),LN(#REF!),"")</f>
        <v/>
      </c>
      <c r="AS138" s="19" t="str">
        <f>IF(ISNUMBER(#REF!),LN(#REF!),"")</f>
        <v/>
      </c>
      <c r="AT138" s="19" t="str">
        <f>IF(ISNUMBER(#REF!),LN(#REF!),"")</f>
        <v/>
      </c>
      <c r="AU138" s="19" t="str">
        <f>IF(ISNUMBER(#REF!),LN(#REF!),"")</f>
        <v/>
      </c>
      <c r="AV138" s="19" t="str">
        <f>IF(ISNUMBER(#REF!),LN(#REF!),"")</f>
        <v/>
      </c>
      <c r="AW138" s="19" t="str">
        <f>IF(ISNUMBER(#REF!),LN(#REF!),"")</f>
        <v/>
      </c>
    </row>
    <row r="139" spans="1:49" x14ac:dyDescent="0.2">
      <c r="A139" s="16" t="s">
        <v>3788</v>
      </c>
      <c r="B139" s="17" t="s">
        <v>3789</v>
      </c>
      <c r="C139" s="17"/>
      <c r="D139" s="17"/>
      <c r="E139" s="20" t="s">
        <v>173</v>
      </c>
      <c r="F139" s="38">
        <v>21</v>
      </c>
      <c r="G139" s="19">
        <v>26</v>
      </c>
      <c r="H139" s="19">
        <v>30</v>
      </c>
      <c r="I139" s="19">
        <v>17</v>
      </c>
      <c r="J139" s="19">
        <v>10</v>
      </c>
      <c r="K139" s="19">
        <v>20</v>
      </c>
      <c r="L139" s="19">
        <v>10</v>
      </c>
      <c r="M139" s="19">
        <v>5</v>
      </c>
      <c r="N139" s="19">
        <v>6</v>
      </c>
      <c r="O139" s="19">
        <v>10</v>
      </c>
      <c r="P139" s="32">
        <v>9</v>
      </c>
      <c r="Q139" s="19">
        <v>288</v>
      </c>
      <c r="R139" s="19">
        <v>316</v>
      </c>
      <c r="S139" s="19">
        <v>204</v>
      </c>
      <c r="T139" s="19">
        <v>148</v>
      </c>
      <c r="U139" s="19">
        <v>105</v>
      </c>
      <c r="V139" s="19">
        <v>116</v>
      </c>
      <c r="W139" s="19">
        <v>81</v>
      </c>
      <c r="X139" s="19">
        <v>89</v>
      </c>
      <c r="Y139" s="19">
        <v>67</v>
      </c>
      <c r="Z139" s="19">
        <v>80</v>
      </c>
      <c r="AA139" s="32">
        <v>117</v>
      </c>
      <c r="AB139" s="35">
        <f t="shared" si="10"/>
        <v>7.2916666666666671E-2</v>
      </c>
      <c r="AC139" s="35">
        <f t="shared" si="10"/>
        <v>8.2278481012658222E-2</v>
      </c>
      <c r="AD139" s="35">
        <f t="shared" si="10"/>
        <v>0.14705882352941177</v>
      </c>
      <c r="AE139" s="35">
        <f t="shared" si="10"/>
        <v>0.11486486486486487</v>
      </c>
      <c r="AF139" s="35">
        <f t="shared" si="10"/>
        <v>9.5238095238095233E-2</v>
      </c>
      <c r="AG139" s="35">
        <f t="shared" si="10"/>
        <v>0.17241379310344829</v>
      </c>
      <c r="AH139" s="35">
        <f t="shared" si="10"/>
        <v>0.12345679012345678</v>
      </c>
      <c r="AI139" s="35">
        <f t="shared" si="10"/>
        <v>5.6179775280898875E-2</v>
      </c>
      <c r="AJ139" s="35">
        <f t="shared" si="10"/>
        <v>8.9552238805970144E-2</v>
      </c>
      <c r="AK139" s="35">
        <f t="shared" si="10"/>
        <v>0.125</v>
      </c>
      <c r="AL139" s="139">
        <f t="shared" si="10"/>
        <v>7.6923076923076927E-2</v>
      </c>
      <c r="AM139" s="19" t="str">
        <f>IF(ISNUMBER(#REF!),LN(#REF!),"")</f>
        <v/>
      </c>
      <c r="AN139" s="19" t="str">
        <f>IF(ISNUMBER(#REF!),LN(#REF!),"")</f>
        <v/>
      </c>
      <c r="AO139" s="19" t="str">
        <f>IF(ISNUMBER(#REF!),LN(#REF!),"")</f>
        <v/>
      </c>
      <c r="AP139" s="19" t="str">
        <f>IF(ISNUMBER(#REF!),LN(#REF!),"")</f>
        <v/>
      </c>
      <c r="AQ139" s="19" t="str">
        <f>IF(ISNUMBER(#REF!),LN(#REF!),"")</f>
        <v/>
      </c>
      <c r="AR139" s="19" t="str">
        <f>IF(ISNUMBER(#REF!),LN(#REF!),"")</f>
        <v/>
      </c>
      <c r="AS139" s="19" t="str">
        <f>IF(ISNUMBER(#REF!),LN(#REF!),"")</f>
        <v/>
      </c>
      <c r="AT139" s="19" t="str">
        <f>IF(ISNUMBER(#REF!),LN(#REF!),"")</f>
        <v/>
      </c>
      <c r="AU139" s="19" t="str">
        <f>IF(ISNUMBER(#REF!),LN(#REF!),"")</f>
        <v/>
      </c>
      <c r="AV139" s="19" t="str">
        <f>IF(ISNUMBER(#REF!),LN(#REF!),"")</f>
        <v/>
      </c>
      <c r="AW139" s="19" t="str">
        <f>IF(ISNUMBER(#REF!),LN(#REF!),"")</f>
        <v/>
      </c>
    </row>
    <row r="140" spans="1:49" x14ac:dyDescent="0.2">
      <c r="A140" s="16" t="s">
        <v>3790</v>
      </c>
      <c r="B140" s="17" t="s">
        <v>3791</v>
      </c>
      <c r="C140" s="17"/>
      <c r="D140" s="17"/>
      <c r="E140" s="20" t="s">
        <v>173</v>
      </c>
      <c r="F140" s="38">
        <v>24</v>
      </c>
      <c r="G140" s="19">
        <v>18</v>
      </c>
      <c r="H140" s="19">
        <v>12</v>
      </c>
      <c r="I140" s="19">
        <v>23</v>
      </c>
      <c r="J140" s="19">
        <v>45</v>
      </c>
      <c r="K140" s="19">
        <v>52</v>
      </c>
      <c r="L140" s="19">
        <v>74</v>
      </c>
      <c r="M140" s="19">
        <v>99</v>
      </c>
      <c r="N140" s="19">
        <v>88</v>
      </c>
      <c r="O140" s="19">
        <v>58</v>
      </c>
      <c r="P140" s="32">
        <v>52</v>
      </c>
      <c r="Q140" s="19">
        <v>73</v>
      </c>
      <c r="R140" s="19">
        <v>55</v>
      </c>
      <c r="S140" s="19">
        <v>52</v>
      </c>
      <c r="T140" s="19">
        <v>80</v>
      </c>
      <c r="U140" s="19">
        <v>123</v>
      </c>
      <c r="V140" s="19">
        <v>146</v>
      </c>
      <c r="W140" s="19">
        <v>183</v>
      </c>
      <c r="X140" s="19">
        <v>233</v>
      </c>
      <c r="Y140" s="19">
        <v>191</v>
      </c>
      <c r="Z140" s="19">
        <v>126</v>
      </c>
      <c r="AA140" s="32">
        <v>116</v>
      </c>
      <c r="AB140" s="35">
        <f t="shared" si="10"/>
        <v>0.32876712328767121</v>
      </c>
      <c r="AC140" s="35">
        <f t="shared" si="10"/>
        <v>0.32727272727272727</v>
      </c>
      <c r="AD140" s="35">
        <f t="shared" si="10"/>
        <v>0.23076923076923078</v>
      </c>
      <c r="AE140" s="35">
        <f t="shared" si="10"/>
        <v>0.28749999999999998</v>
      </c>
      <c r="AF140" s="35">
        <f t="shared" si="10"/>
        <v>0.36585365853658536</v>
      </c>
      <c r="AG140" s="35">
        <f t="shared" si="10"/>
        <v>0.35616438356164382</v>
      </c>
      <c r="AH140" s="35">
        <f t="shared" si="10"/>
        <v>0.40437158469945356</v>
      </c>
      <c r="AI140" s="35">
        <f t="shared" si="10"/>
        <v>0.42489270386266093</v>
      </c>
      <c r="AJ140" s="35">
        <f t="shared" si="10"/>
        <v>0.4607329842931937</v>
      </c>
      <c r="AK140" s="35">
        <f t="shared" si="10"/>
        <v>0.46031746031746029</v>
      </c>
      <c r="AL140" s="139">
        <f t="shared" si="10"/>
        <v>0.44827586206896552</v>
      </c>
      <c r="AM140" s="19" t="str">
        <f>IF(ISNUMBER(#REF!),LN(#REF!),"")</f>
        <v/>
      </c>
      <c r="AN140" s="19" t="str">
        <f>IF(ISNUMBER(#REF!),LN(#REF!),"")</f>
        <v/>
      </c>
      <c r="AO140" s="19" t="str">
        <f>IF(ISNUMBER(#REF!),LN(#REF!),"")</f>
        <v/>
      </c>
      <c r="AP140" s="19" t="str">
        <f>IF(ISNUMBER(#REF!),LN(#REF!),"")</f>
        <v/>
      </c>
      <c r="AQ140" s="19" t="str">
        <f>IF(ISNUMBER(#REF!),LN(#REF!),"")</f>
        <v/>
      </c>
      <c r="AR140" s="19" t="str">
        <f>IF(ISNUMBER(#REF!),LN(#REF!),"")</f>
        <v/>
      </c>
      <c r="AS140" s="19" t="str">
        <f>IF(ISNUMBER(#REF!),LN(#REF!),"")</f>
        <v/>
      </c>
      <c r="AT140" s="19" t="str">
        <f>IF(ISNUMBER(#REF!),LN(#REF!),"")</f>
        <v/>
      </c>
      <c r="AU140" s="19" t="str">
        <f>IF(ISNUMBER(#REF!),LN(#REF!),"")</f>
        <v/>
      </c>
      <c r="AV140" s="19" t="str">
        <f>IF(ISNUMBER(#REF!),LN(#REF!),"")</f>
        <v/>
      </c>
      <c r="AW140" s="19" t="str">
        <f>IF(ISNUMBER(#REF!),LN(#REF!),"")</f>
        <v/>
      </c>
    </row>
    <row r="141" spans="1:49" x14ac:dyDescent="0.2">
      <c r="A141" s="16" t="s">
        <v>3792</v>
      </c>
      <c r="B141" s="17" t="s">
        <v>3793</v>
      </c>
      <c r="C141" s="17"/>
      <c r="D141" s="17"/>
      <c r="E141" s="20" t="s">
        <v>173</v>
      </c>
      <c r="F141" s="38">
        <v>53</v>
      </c>
      <c r="G141" s="19">
        <v>84</v>
      </c>
      <c r="H141" s="19">
        <v>41</v>
      </c>
      <c r="I141" s="19">
        <v>92</v>
      </c>
      <c r="J141" s="19">
        <v>164</v>
      </c>
      <c r="K141" s="19">
        <v>157</v>
      </c>
      <c r="L141" s="19">
        <v>184</v>
      </c>
      <c r="M141" s="19">
        <v>115</v>
      </c>
      <c r="N141" s="19">
        <v>131</v>
      </c>
      <c r="O141" s="19">
        <v>189</v>
      </c>
      <c r="P141" s="32">
        <v>251</v>
      </c>
      <c r="Q141" s="19">
        <v>142</v>
      </c>
      <c r="R141" s="19">
        <v>250</v>
      </c>
      <c r="S141" s="19">
        <v>121</v>
      </c>
      <c r="T141" s="19">
        <v>289</v>
      </c>
      <c r="U141" s="19">
        <v>523</v>
      </c>
      <c r="V141" s="19">
        <v>295</v>
      </c>
      <c r="W141" s="19">
        <v>292</v>
      </c>
      <c r="X141" s="19">
        <v>365</v>
      </c>
      <c r="Y141" s="19">
        <v>273</v>
      </c>
      <c r="Z141" s="19">
        <v>328</v>
      </c>
      <c r="AA141" s="32">
        <v>509</v>
      </c>
      <c r="AB141" s="35">
        <f t="shared" si="10"/>
        <v>0.37323943661971831</v>
      </c>
      <c r="AC141" s="35">
        <f t="shared" si="10"/>
        <v>0.33600000000000002</v>
      </c>
      <c r="AD141" s="35">
        <f t="shared" si="10"/>
        <v>0.33884297520661155</v>
      </c>
      <c r="AE141" s="35">
        <f t="shared" si="10"/>
        <v>0.31833910034602075</v>
      </c>
      <c r="AF141" s="35">
        <f t="shared" si="10"/>
        <v>0.31357552581261949</v>
      </c>
      <c r="AG141" s="35">
        <f t="shared" si="10"/>
        <v>0.53220338983050852</v>
      </c>
      <c r="AH141" s="35">
        <f t="shared" si="10"/>
        <v>0.63013698630136983</v>
      </c>
      <c r="AI141" s="35">
        <f t="shared" si="10"/>
        <v>0.31506849315068491</v>
      </c>
      <c r="AJ141" s="35">
        <f t="shared" si="10"/>
        <v>0.47985347985347987</v>
      </c>
      <c r="AK141" s="35">
        <f t="shared" si="10"/>
        <v>0.57621951219512191</v>
      </c>
      <c r="AL141" s="139">
        <f t="shared" si="10"/>
        <v>0.49312377210216107</v>
      </c>
      <c r="AM141" s="19" t="str">
        <f>IF(ISNUMBER(#REF!),LN(#REF!),"")</f>
        <v/>
      </c>
      <c r="AN141" s="19" t="str">
        <f>IF(ISNUMBER(#REF!),LN(#REF!),"")</f>
        <v/>
      </c>
      <c r="AO141" s="19" t="str">
        <f>IF(ISNUMBER(#REF!),LN(#REF!),"")</f>
        <v/>
      </c>
      <c r="AP141" s="19" t="str">
        <f>IF(ISNUMBER(#REF!),LN(#REF!),"")</f>
        <v/>
      </c>
      <c r="AQ141" s="19" t="str">
        <f>IF(ISNUMBER(#REF!),LN(#REF!),"")</f>
        <v/>
      </c>
      <c r="AR141" s="19" t="str">
        <f>IF(ISNUMBER(#REF!),LN(#REF!),"")</f>
        <v/>
      </c>
      <c r="AS141" s="19" t="str">
        <f>IF(ISNUMBER(#REF!),LN(#REF!),"")</f>
        <v/>
      </c>
      <c r="AT141" s="19" t="str">
        <f>IF(ISNUMBER(#REF!),LN(#REF!),"")</f>
        <v/>
      </c>
      <c r="AU141" s="19" t="str">
        <f>IF(ISNUMBER(#REF!),LN(#REF!),"")</f>
        <v/>
      </c>
      <c r="AV141" s="19" t="str">
        <f>IF(ISNUMBER(#REF!),LN(#REF!),"")</f>
        <v/>
      </c>
      <c r="AW141" s="19" t="str">
        <f>IF(ISNUMBER(#REF!),LN(#REF!),"")</f>
        <v/>
      </c>
    </row>
    <row r="142" spans="1:49" x14ac:dyDescent="0.2">
      <c r="A142" s="16" t="s">
        <v>3794</v>
      </c>
      <c r="B142" s="17" t="s">
        <v>3795</v>
      </c>
      <c r="C142" s="17"/>
      <c r="D142" s="17"/>
      <c r="E142" s="20" t="s">
        <v>173</v>
      </c>
      <c r="F142" s="38">
        <v>136</v>
      </c>
      <c r="G142" s="19">
        <v>108</v>
      </c>
      <c r="H142" s="19">
        <v>124</v>
      </c>
      <c r="I142" s="19">
        <v>109</v>
      </c>
      <c r="J142" s="19">
        <v>184</v>
      </c>
      <c r="K142" s="19">
        <v>163</v>
      </c>
      <c r="L142" s="19">
        <v>149</v>
      </c>
      <c r="M142" s="19">
        <v>148</v>
      </c>
      <c r="N142" s="19">
        <v>190</v>
      </c>
      <c r="O142" s="19">
        <v>222</v>
      </c>
      <c r="P142" s="32">
        <v>268</v>
      </c>
      <c r="Q142" s="19">
        <v>311</v>
      </c>
      <c r="R142" s="19">
        <v>335</v>
      </c>
      <c r="S142" s="19">
        <v>272</v>
      </c>
      <c r="T142" s="19">
        <v>260</v>
      </c>
      <c r="U142" s="19">
        <v>385</v>
      </c>
      <c r="V142" s="19">
        <v>265</v>
      </c>
      <c r="W142" s="19">
        <v>244</v>
      </c>
      <c r="X142" s="19">
        <v>282</v>
      </c>
      <c r="Y142" s="19">
        <v>335</v>
      </c>
      <c r="Z142" s="19">
        <v>397</v>
      </c>
      <c r="AA142" s="32">
        <v>468</v>
      </c>
      <c r="AB142" s="35">
        <f t="shared" si="10"/>
        <v>0.43729903536977494</v>
      </c>
      <c r="AC142" s="35">
        <f t="shared" si="10"/>
        <v>0.32238805970149254</v>
      </c>
      <c r="AD142" s="35">
        <f t="shared" si="10"/>
        <v>0.45588235294117646</v>
      </c>
      <c r="AE142" s="35">
        <f t="shared" si="10"/>
        <v>0.41923076923076924</v>
      </c>
      <c r="AF142" s="35">
        <f t="shared" si="10"/>
        <v>0.47792207792207791</v>
      </c>
      <c r="AG142" s="35">
        <f t="shared" si="10"/>
        <v>0.61509433962264148</v>
      </c>
      <c r="AH142" s="35">
        <f t="shared" si="10"/>
        <v>0.61065573770491799</v>
      </c>
      <c r="AI142" s="35">
        <f t="shared" si="10"/>
        <v>0.52482269503546097</v>
      </c>
      <c r="AJ142" s="35">
        <f t="shared" si="10"/>
        <v>0.56716417910447758</v>
      </c>
      <c r="AK142" s="35">
        <f t="shared" si="10"/>
        <v>0.55919395465994959</v>
      </c>
      <c r="AL142" s="139">
        <f t="shared" si="10"/>
        <v>0.57264957264957261</v>
      </c>
      <c r="AM142" s="19" t="str">
        <f>IF(ISNUMBER(#REF!),LN(#REF!),"")</f>
        <v/>
      </c>
      <c r="AN142" s="19" t="str">
        <f>IF(ISNUMBER(#REF!),LN(#REF!),"")</f>
        <v/>
      </c>
      <c r="AO142" s="19" t="str">
        <f>IF(ISNUMBER(#REF!),LN(#REF!),"")</f>
        <v/>
      </c>
      <c r="AP142" s="19" t="str">
        <f>IF(ISNUMBER(#REF!),LN(#REF!),"")</f>
        <v/>
      </c>
      <c r="AQ142" s="19" t="str">
        <f>IF(ISNUMBER(#REF!),LN(#REF!),"")</f>
        <v/>
      </c>
      <c r="AR142" s="19" t="str">
        <f>IF(ISNUMBER(#REF!),LN(#REF!),"")</f>
        <v/>
      </c>
      <c r="AS142" s="19" t="str">
        <f>IF(ISNUMBER(#REF!),LN(#REF!),"")</f>
        <v/>
      </c>
      <c r="AT142" s="19" t="str">
        <f>IF(ISNUMBER(#REF!),LN(#REF!),"")</f>
        <v/>
      </c>
      <c r="AU142" s="19" t="str">
        <f>IF(ISNUMBER(#REF!),LN(#REF!),"")</f>
        <v/>
      </c>
      <c r="AV142" s="19" t="str">
        <f>IF(ISNUMBER(#REF!),LN(#REF!),"")</f>
        <v/>
      </c>
      <c r="AW142" s="19" t="str">
        <f>IF(ISNUMBER(#REF!),LN(#REF!),"")</f>
        <v/>
      </c>
    </row>
    <row r="143" spans="1:49" x14ac:dyDescent="0.2">
      <c r="A143" s="16" t="s">
        <v>3919</v>
      </c>
      <c r="B143" s="17" t="s">
        <v>3920</v>
      </c>
      <c r="C143" s="17"/>
      <c r="D143" s="17"/>
      <c r="E143" s="20" t="s">
        <v>173</v>
      </c>
      <c r="F143" s="38">
        <v>49</v>
      </c>
      <c r="G143" s="19">
        <v>19</v>
      </c>
      <c r="H143" s="19">
        <v>8</v>
      </c>
      <c r="I143" s="19">
        <v>32</v>
      </c>
      <c r="J143" s="19">
        <v>55</v>
      </c>
      <c r="K143" s="19">
        <v>26</v>
      </c>
      <c r="L143" s="19">
        <v>22</v>
      </c>
      <c r="M143" s="19">
        <v>15</v>
      </c>
      <c r="N143" s="19">
        <v>22</v>
      </c>
      <c r="O143" s="19">
        <v>15</v>
      </c>
      <c r="P143" s="32">
        <v>22</v>
      </c>
      <c r="Q143" s="19">
        <v>533</v>
      </c>
      <c r="R143" s="19">
        <v>260</v>
      </c>
      <c r="S143" s="19">
        <v>216</v>
      </c>
      <c r="T143" s="19">
        <v>387</v>
      </c>
      <c r="U143" s="19">
        <v>296</v>
      </c>
      <c r="V143" s="19">
        <v>231</v>
      </c>
      <c r="W143" s="19">
        <v>202</v>
      </c>
      <c r="X143" s="19">
        <v>98</v>
      </c>
      <c r="Y143" s="19">
        <v>153</v>
      </c>
      <c r="Z143" s="19">
        <v>76</v>
      </c>
      <c r="AA143" s="32">
        <v>91</v>
      </c>
      <c r="AB143" s="35">
        <f t="shared" si="10"/>
        <v>9.193245778611632E-2</v>
      </c>
      <c r="AC143" s="35">
        <f t="shared" si="10"/>
        <v>7.3076923076923081E-2</v>
      </c>
      <c r="AD143" s="35">
        <f t="shared" si="10"/>
        <v>3.7037037037037035E-2</v>
      </c>
      <c r="AE143" s="35">
        <f t="shared" si="10"/>
        <v>8.2687338501291993E-2</v>
      </c>
      <c r="AF143" s="35">
        <f t="shared" si="10"/>
        <v>0.1858108108108108</v>
      </c>
      <c r="AG143" s="35">
        <f t="shared" si="10"/>
        <v>0.11255411255411256</v>
      </c>
      <c r="AH143" s="35">
        <f t="shared" si="10"/>
        <v>0.10891089108910891</v>
      </c>
      <c r="AI143" s="35">
        <f t="shared" si="10"/>
        <v>0.15306122448979592</v>
      </c>
      <c r="AJ143" s="35">
        <f t="shared" si="10"/>
        <v>0.1437908496732026</v>
      </c>
      <c r="AK143" s="35">
        <f t="shared" si="10"/>
        <v>0.19736842105263158</v>
      </c>
      <c r="AL143" s="139">
        <f t="shared" si="10"/>
        <v>0.24175824175824176</v>
      </c>
      <c r="AM143" s="19" t="str">
        <f>IF(ISNUMBER(#REF!),LN(#REF!),"")</f>
        <v/>
      </c>
      <c r="AN143" s="19" t="str">
        <f>IF(ISNUMBER(#REF!),LN(#REF!),"")</f>
        <v/>
      </c>
      <c r="AO143" s="19" t="str">
        <f>IF(ISNUMBER(#REF!),LN(#REF!),"")</f>
        <v/>
      </c>
      <c r="AP143" s="19" t="str">
        <f>IF(ISNUMBER(#REF!),LN(#REF!),"")</f>
        <v/>
      </c>
      <c r="AQ143" s="19" t="str">
        <f>IF(ISNUMBER(#REF!),LN(#REF!),"")</f>
        <v/>
      </c>
      <c r="AR143" s="19" t="str">
        <f>IF(ISNUMBER(#REF!),LN(#REF!),"")</f>
        <v/>
      </c>
      <c r="AS143" s="19" t="str">
        <f>IF(ISNUMBER(#REF!),LN(#REF!),"")</f>
        <v/>
      </c>
      <c r="AT143" s="19" t="str">
        <f>IF(ISNUMBER(#REF!),LN(#REF!),"")</f>
        <v/>
      </c>
      <c r="AU143" s="19" t="str">
        <f>IF(ISNUMBER(#REF!),LN(#REF!),"")</f>
        <v/>
      </c>
      <c r="AV143" s="19" t="str">
        <f>IF(ISNUMBER(#REF!),LN(#REF!),"")</f>
        <v/>
      </c>
      <c r="AW143" s="19" t="str">
        <f>IF(ISNUMBER(#REF!),LN(#REF!),"")</f>
        <v/>
      </c>
    </row>
    <row r="144" spans="1:49" x14ac:dyDescent="0.2">
      <c r="A144" s="16" t="s">
        <v>3800</v>
      </c>
      <c r="B144" s="17" t="s">
        <v>3801</v>
      </c>
      <c r="C144" s="17"/>
      <c r="D144" s="17"/>
      <c r="E144" s="20" t="s">
        <v>173</v>
      </c>
      <c r="F144" s="38">
        <v>7</v>
      </c>
      <c r="G144" s="19">
        <v>3</v>
      </c>
      <c r="H144" s="19">
        <v>5</v>
      </c>
      <c r="I144" s="19">
        <v>8</v>
      </c>
      <c r="J144" s="19">
        <v>2</v>
      </c>
      <c r="K144" s="19">
        <v>5</v>
      </c>
      <c r="L144" s="19">
        <v>6</v>
      </c>
      <c r="M144" s="19">
        <v>7</v>
      </c>
      <c r="N144" s="19">
        <v>3</v>
      </c>
      <c r="O144" s="19">
        <v>12</v>
      </c>
      <c r="P144" s="32">
        <v>8</v>
      </c>
      <c r="Q144" s="19">
        <v>56</v>
      </c>
      <c r="R144" s="19">
        <v>80</v>
      </c>
      <c r="S144" s="19">
        <v>84</v>
      </c>
      <c r="T144" s="19">
        <v>98</v>
      </c>
      <c r="U144" s="19">
        <v>51</v>
      </c>
      <c r="V144" s="19">
        <v>60</v>
      </c>
      <c r="W144" s="19">
        <v>58</v>
      </c>
      <c r="X144" s="19">
        <v>56</v>
      </c>
      <c r="Y144" s="19">
        <v>62</v>
      </c>
      <c r="Z144" s="19">
        <v>47</v>
      </c>
      <c r="AA144" s="32">
        <v>54</v>
      </c>
      <c r="AB144" s="35">
        <f t="shared" si="10"/>
        <v>0.125</v>
      </c>
      <c r="AC144" s="35">
        <f t="shared" si="10"/>
        <v>3.7499999999999999E-2</v>
      </c>
      <c r="AD144" s="35">
        <f t="shared" si="10"/>
        <v>5.9523809523809521E-2</v>
      </c>
      <c r="AE144" s="35">
        <f t="shared" si="10"/>
        <v>8.1632653061224483E-2</v>
      </c>
      <c r="AF144" s="35">
        <f t="shared" si="10"/>
        <v>3.9215686274509803E-2</v>
      </c>
      <c r="AG144" s="35">
        <f t="shared" si="10"/>
        <v>8.3333333333333329E-2</v>
      </c>
      <c r="AH144" s="35">
        <f t="shared" si="10"/>
        <v>0.10344827586206896</v>
      </c>
      <c r="AI144" s="35">
        <f t="shared" si="10"/>
        <v>0.125</v>
      </c>
      <c r="AJ144" s="35">
        <f t="shared" si="10"/>
        <v>4.8387096774193547E-2</v>
      </c>
      <c r="AK144" s="35">
        <f t="shared" si="10"/>
        <v>0.25531914893617019</v>
      </c>
      <c r="AL144" s="139">
        <f t="shared" si="10"/>
        <v>0.14814814814814814</v>
      </c>
      <c r="AM144" s="19" t="str">
        <f>IF(ISNUMBER(#REF!),LN(#REF!),"")</f>
        <v/>
      </c>
      <c r="AN144" s="19" t="str">
        <f>IF(ISNUMBER(#REF!),LN(#REF!),"")</f>
        <v/>
      </c>
      <c r="AO144" s="19" t="str">
        <f>IF(ISNUMBER(#REF!),LN(#REF!),"")</f>
        <v/>
      </c>
      <c r="AP144" s="19" t="str">
        <f>IF(ISNUMBER(#REF!),LN(#REF!),"")</f>
        <v/>
      </c>
      <c r="AQ144" s="19" t="str">
        <f>IF(ISNUMBER(#REF!),LN(#REF!),"")</f>
        <v/>
      </c>
      <c r="AR144" s="19" t="str">
        <f>IF(ISNUMBER(#REF!),LN(#REF!),"")</f>
        <v/>
      </c>
      <c r="AS144" s="19" t="str">
        <f>IF(ISNUMBER(#REF!),LN(#REF!),"")</f>
        <v/>
      </c>
      <c r="AT144" s="19" t="str">
        <f>IF(ISNUMBER(#REF!),LN(#REF!),"")</f>
        <v/>
      </c>
      <c r="AU144" s="19" t="str">
        <f>IF(ISNUMBER(#REF!),LN(#REF!),"")</f>
        <v/>
      </c>
      <c r="AV144" s="19" t="str">
        <f>IF(ISNUMBER(#REF!),LN(#REF!),"")</f>
        <v/>
      </c>
      <c r="AW144" s="19" t="str">
        <f>IF(ISNUMBER(#REF!),LN(#REF!),"")</f>
        <v/>
      </c>
    </row>
    <row r="145" spans="1:49" x14ac:dyDescent="0.2">
      <c r="A145" s="16" t="s">
        <v>3804</v>
      </c>
      <c r="B145" s="17" t="s">
        <v>3805</v>
      </c>
      <c r="C145" s="17"/>
      <c r="D145" s="17"/>
      <c r="E145" s="20" t="s">
        <v>173</v>
      </c>
      <c r="F145" s="38">
        <v>58</v>
      </c>
      <c r="G145" s="19">
        <v>101</v>
      </c>
      <c r="H145" s="19">
        <v>46</v>
      </c>
      <c r="I145" s="19">
        <v>54</v>
      </c>
      <c r="J145" s="19">
        <v>51</v>
      </c>
      <c r="K145" s="19">
        <v>21</v>
      </c>
      <c r="L145" s="19">
        <v>40</v>
      </c>
      <c r="M145" s="19">
        <v>27</v>
      </c>
      <c r="N145" s="19">
        <v>13</v>
      </c>
      <c r="O145" s="19">
        <v>18</v>
      </c>
      <c r="P145" s="32">
        <v>54</v>
      </c>
      <c r="Q145" s="19">
        <v>142</v>
      </c>
      <c r="R145" s="19">
        <v>254</v>
      </c>
      <c r="S145" s="19">
        <v>126</v>
      </c>
      <c r="T145" s="19">
        <v>163</v>
      </c>
      <c r="U145" s="19">
        <v>192</v>
      </c>
      <c r="V145" s="19">
        <v>227</v>
      </c>
      <c r="W145" s="19">
        <v>193</v>
      </c>
      <c r="X145" s="19">
        <v>203</v>
      </c>
      <c r="Y145" s="19">
        <v>95</v>
      </c>
      <c r="Z145" s="19">
        <v>179</v>
      </c>
      <c r="AA145" s="32">
        <v>160</v>
      </c>
      <c r="AB145" s="35">
        <f t="shared" si="10"/>
        <v>0.40845070422535212</v>
      </c>
      <c r="AC145" s="35">
        <f t="shared" si="10"/>
        <v>0.39763779527559057</v>
      </c>
      <c r="AD145" s="35">
        <f t="shared" si="10"/>
        <v>0.36507936507936506</v>
      </c>
      <c r="AE145" s="35">
        <f t="shared" si="10"/>
        <v>0.33128834355828218</v>
      </c>
      <c r="AF145" s="35">
        <f t="shared" si="10"/>
        <v>0.265625</v>
      </c>
      <c r="AG145" s="35">
        <f t="shared" si="10"/>
        <v>9.2511013215859028E-2</v>
      </c>
      <c r="AH145" s="35">
        <f t="shared" si="10"/>
        <v>0.20725388601036268</v>
      </c>
      <c r="AI145" s="35">
        <f t="shared" si="10"/>
        <v>0.13300492610837439</v>
      </c>
      <c r="AJ145" s="35">
        <f t="shared" si="10"/>
        <v>0.1368421052631579</v>
      </c>
      <c r="AK145" s="35">
        <f t="shared" si="10"/>
        <v>0.1005586592178771</v>
      </c>
      <c r="AL145" s="139">
        <f t="shared" si="10"/>
        <v>0.33750000000000002</v>
      </c>
      <c r="AM145" s="19" t="str">
        <f>IF(ISNUMBER(#REF!),LN(#REF!),"")</f>
        <v/>
      </c>
      <c r="AN145" s="19" t="str">
        <f>IF(ISNUMBER(#REF!),LN(#REF!),"")</f>
        <v/>
      </c>
      <c r="AO145" s="19" t="str">
        <f>IF(ISNUMBER(#REF!),LN(#REF!),"")</f>
        <v/>
      </c>
      <c r="AP145" s="19" t="str">
        <f>IF(ISNUMBER(#REF!),LN(#REF!),"")</f>
        <v/>
      </c>
      <c r="AQ145" s="19" t="str">
        <f>IF(ISNUMBER(#REF!),LN(#REF!),"")</f>
        <v/>
      </c>
      <c r="AR145" s="19" t="str">
        <f>IF(ISNUMBER(#REF!),LN(#REF!),"")</f>
        <v/>
      </c>
      <c r="AS145" s="19" t="str">
        <f>IF(ISNUMBER(#REF!),LN(#REF!),"")</f>
        <v/>
      </c>
      <c r="AT145" s="19" t="str">
        <f>IF(ISNUMBER(#REF!),LN(#REF!),"")</f>
        <v/>
      </c>
      <c r="AU145" s="19" t="str">
        <f>IF(ISNUMBER(#REF!),LN(#REF!),"")</f>
        <v/>
      </c>
      <c r="AV145" s="19" t="str">
        <f>IF(ISNUMBER(#REF!),LN(#REF!),"")</f>
        <v/>
      </c>
      <c r="AW145" s="19" t="str">
        <f>IF(ISNUMBER(#REF!),LN(#REF!),"")</f>
        <v/>
      </c>
    </row>
    <row r="146" spans="1:49" x14ac:dyDescent="0.2">
      <c r="A146" s="21" t="s">
        <v>3873</v>
      </c>
      <c r="B146" s="22" t="s">
        <v>3874</v>
      </c>
      <c r="C146" s="22"/>
      <c r="D146" s="22"/>
      <c r="E146" s="20" t="s">
        <v>173</v>
      </c>
      <c r="F146" s="38">
        <v>5</v>
      </c>
      <c r="G146" s="19">
        <v>7</v>
      </c>
      <c r="H146" s="19">
        <v>18</v>
      </c>
      <c r="I146" s="19">
        <v>11</v>
      </c>
      <c r="J146" s="19">
        <v>38</v>
      </c>
      <c r="K146" s="19">
        <v>44</v>
      </c>
      <c r="L146" s="19">
        <v>16</v>
      </c>
      <c r="M146" s="19">
        <v>11</v>
      </c>
      <c r="N146" s="19">
        <v>24</v>
      </c>
      <c r="O146" s="19">
        <v>24</v>
      </c>
      <c r="P146" s="32">
        <v>19</v>
      </c>
      <c r="Q146" s="19">
        <v>96</v>
      </c>
      <c r="R146" s="19">
        <v>166</v>
      </c>
      <c r="S146" s="19">
        <v>292</v>
      </c>
      <c r="T146" s="19">
        <v>247</v>
      </c>
      <c r="U146" s="19">
        <v>191</v>
      </c>
      <c r="V146" s="19">
        <v>150</v>
      </c>
      <c r="W146" s="19">
        <v>100</v>
      </c>
      <c r="X146" s="19">
        <v>51</v>
      </c>
      <c r="Y146" s="19">
        <v>75</v>
      </c>
      <c r="Z146" s="19">
        <v>71</v>
      </c>
      <c r="AA146" s="32">
        <v>61</v>
      </c>
      <c r="AB146" s="35">
        <f t="shared" si="10"/>
        <v>5.2083333333333336E-2</v>
      </c>
      <c r="AC146" s="35">
        <f t="shared" si="10"/>
        <v>4.2168674698795178E-2</v>
      </c>
      <c r="AD146" s="35">
        <f t="shared" si="10"/>
        <v>6.1643835616438353E-2</v>
      </c>
      <c r="AE146" s="35">
        <f t="shared" si="10"/>
        <v>4.4534412955465584E-2</v>
      </c>
      <c r="AF146" s="35">
        <f t="shared" si="10"/>
        <v>0.19895287958115182</v>
      </c>
      <c r="AG146" s="35">
        <f t="shared" si="10"/>
        <v>0.29333333333333333</v>
      </c>
      <c r="AH146" s="35">
        <f t="shared" si="10"/>
        <v>0.16</v>
      </c>
      <c r="AI146" s="35">
        <f t="shared" si="10"/>
        <v>0.21568627450980393</v>
      </c>
      <c r="AJ146" s="35">
        <f t="shared" si="10"/>
        <v>0.32</v>
      </c>
      <c r="AK146" s="35">
        <f t="shared" si="10"/>
        <v>0.3380281690140845</v>
      </c>
      <c r="AL146" s="139">
        <f t="shared" si="10"/>
        <v>0.31147540983606559</v>
      </c>
      <c r="AM146" s="19" t="str">
        <f>IF(ISNUMBER(#REF!),LN(#REF!),"")</f>
        <v/>
      </c>
      <c r="AN146" s="19" t="str">
        <f>IF(ISNUMBER(#REF!),LN(#REF!),"")</f>
        <v/>
      </c>
      <c r="AO146" s="19" t="str">
        <f>IF(ISNUMBER(#REF!),LN(#REF!),"")</f>
        <v/>
      </c>
      <c r="AP146" s="19" t="str">
        <f>IF(ISNUMBER(#REF!),LN(#REF!),"")</f>
        <v/>
      </c>
      <c r="AQ146" s="19" t="str">
        <f>IF(ISNUMBER(#REF!),LN(#REF!),"")</f>
        <v/>
      </c>
      <c r="AR146" s="19" t="str">
        <f>IF(ISNUMBER(#REF!),LN(#REF!),"")</f>
        <v/>
      </c>
      <c r="AS146" s="19" t="str">
        <f>IF(ISNUMBER(#REF!),LN(#REF!),"")</f>
        <v/>
      </c>
      <c r="AT146" s="19" t="str">
        <f>IF(ISNUMBER(#REF!),LN(#REF!),"")</f>
        <v/>
      </c>
      <c r="AU146" s="19" t="str">
        <f>IF(ISNUMBER(#REF!),LN(#REF!),"")</f>
        <v/>
      </c>
      <c r="AV146" s="19" t="str">
        <f>IF(ISNUMBER(#REF!),LN(#REF!),"")</f>
        <v/>
      </c>
      <c r="AW146" s="19" t="str">
        <f>IF(ISNUMBER(#REF!),LN(#REF!),"")</f>
        <v/>
      </c>
    </row>
    <row r="147" spans="1:49" x14ac:dyDescent="0.2">
      <c r="A147" s="16" t="s">
        <v>3875</v>
      </c>
      <c r="B147" s="17" t="s">
        <v>3876</v>
      </c>
      <c r="C147" s="17"/>
      <c r="D147" s="17"/>
      <c r="E147" s="20" t="s">
        <v>3872</v>
      </c>
      <c r="F147" s="38">
        <v>2</v>
      </c>
      <c r="G147" s="19">
        <v>5</v>
      </c>
      <c r="H147" s="19">
        <v>2</v>
      </c>
      <c r="I147" s="19">
        <v>1</v>
      </c>
      <c r="J147" s="19">
        <v>5</v>
      </c>
      <c r="K147" s="19">
        <v>13</v>
      </c>
      <c r="L147" s="19">
        <v>3</v>
      </c>
      <c r="M147" s="19">
        <v>4</v>
      </c>
      <c r="N147" s="19">
        <v>7</v>
      </c>
      <c r="O147" s="19">
        <v>1</v>
      </c>
      <c r="P147" s="32">
        <v>6</v>
      </c>
      <c r="Q147" s="19">
        <v>68</v>
      </c>
      <c r="R147" s="19">
        <v>80</v>
      </c>
      <c r="S147" s="19">
        <v>105</v>
      </c>
      <c r="T147" s="19">
        <v>113</v>
      </c>
      <c r="U147" s="19">
        <v>101</v>
      </c>
      <c r="V147" s="19">
        <v>145</v>
      </c>
      <c r="W147" s="19">
        <v>99</v>
      </c>
      <c r="X147" s="19">
        <v>97</v>
      </c>
      <c r="Y147" s="19">
        <v>113</v>
      </c>
      <c r="Z147" s="19">
        <v>90</v>
      </c>
      <c r="AA147" s="32">
        <v>88</v>
      </c>
      <c r="AB147" s="35">
        <f t="shared" ref="AB147:AL162" si="11">IF(Q147,F147/Q147,0)</f>
        <v>2.9411764705882353E-2</v>
      </c>
      <c r="AC147" s="35">
        <f t="shared" si="11"/>
        <v>6.25E-2</v>
      </c>
      <c r="AD147" s="35">
        <f t="shared" si="11"/>
        <v>1.9047619047619049E-2</v>
      </c>
      <c r="AE147" s="35">
        <f t="shared" si="11"/>
        <v>8.8495575221238937E-3</v>
      </c>
      <c r="AF147" s="35">
        <f t="shared" si="11"/>
        <v>4.9504950495049507E-2</v>
      </c>
      <c r="AG147" s="35">
        <f t="shared" si="11"/>
        <v>8.9655172413793102E-2</v>
      </c>
      <c r="AH147" s="35">
        <f t="shared" si="11"/>
        <v>3.0303030303030304E-2</v>
      </c>
      <c r="AI147" s="35">
        <f t="shared" si="11"/>
        <v>4.1237113402061855E-2</v>
      </c>
      <c r="AJ147" s="35">
        <f t="shared" si="11"/>
        <v>6.1946902654867256E-2</v>
      </c>
      <c r="AK147" s="35">
        <f t="shared" si="11"/>
        <v>1.1111111111111112E-2</v>
      </c>
      <c r="AL147" s="139">
        <f t="shared" si="11"/>
        <v>6.8181818181818177E-2</v>
      </c>
      <c r="AM147" s="19" t="str">
        <f>IF(ISNUMBER(#REF!),LN(#REF!),"")</f>
        <v/>
      </c>
      <c r="AN147" s="19" t="str">
        <f>IF(ISNUMBER(#REF!),LN(#REF!),"")</f>
        <v/>
      </c>
      <c r="AO147" s="19" t="str">
        <f>IF(ISNUMBER(#REF!),LN(#REF!),"")</f>
        <v/>
      </c>
      <c r="AP147" s="19" t="str">
        <f>IF(ISNUMBER(#REF!),LN(#REF!),"")</f>
        <v/>
      </c>
      <c r="AQ147" s="19" t="str">
        <f>IF(ISNUMBER(#REF!),LN(#REF!),"")</f>
        <v/>
      </c>
      <c r="AR147" s="19" t="str">
        <f>IF(ISNUMBER(#REF!),LN(#REF!),"")</f>
        <v/>
      </c>
      <c r="AS147" s="19" t="str">
        <f>IF(ISNUMBER(#REF!),LN(#REF!),"")</f>
        <v/>
      </c>
      <c r="AT147" s="19" t="str">
        <f>IF(ISNUMBER(#REF!),LN(#REF!),"")</f>
        <v/>
      </c>
      <c r="AU147" s="19" t="str">
        <f>IF(ISNUMBER(#REF!),LN(#REF!),"")</f>
        <v/>
      </c>
      <c r="AV147" s="19" t="str">
        <f>IF(ISNUMBER(#REF!),LN(#REF!),"")</f>
        <v/>
      </c>
      <c r="AW147" s="19" t="str">
        <f>IF(ISNUMBER(#REF!),LN(#REF!),"")</f>
        <v/>
      </c>
    </row>
    <row r="148" spans="1:49" x14ac:dyDescent="0.2">
      <c r="A148" s="16" t="s">
        <v>4062</v>
      </c>
      <c r="B148" s="17" t="s">
        <v>4063</v>
      </c>
      <c r="C148" s="17"/>
      <c r="D148" s="17"/>
      <c r="E148" s="20" t="s">
        <v>3872</v>
      </c>
      <c r="F148" s="38">
        <v>6</v>
      </c>
      <c r="G148" s="19">
        <v>1</v>
      </c>
      <c r="H148" s="19">
        <v>1</v>
      </c>
      <c r="I148" s="19">
        <v>10</v>
      </c>
      <c r="J148" s="19">
        <v>0</v>
      </c>
      <c r="K148" s="19">
        <v>0</v>
      </c>
      <c r="L148" s="19">
        <v>3</v>
      </c>
      <c r="M148" s="19">
        <v>5</v>
      </c>
      <c r="N148" s="19">
        <v>5</v>
      </c>
      <c r="O148" s="19">
        <v>11</v>
      </c>
      <c r="P148" s="32">
        <v>0</v>
      </c>
      <c r="Q148" s="19">
        <v>33</v>
      </c>
      <c r="R148" s="19">
        <v>65</v>
      </c>
      <c r="S148" s="19">
        <v>41</v>
      </c>
      <c r="T148" s="19">
        <v>64</v>
      </c>
      <c r="U148" s="19">
        <v>67</v>
      </c>
      <c r="V148" s="19">
        <v>79</v>
      </c>
      <c r="W148" s="19">
        <v>114</v>
      </c>
      <c r="X148" s="19">
        <v>110</v>
      </c>
      <c r="Y148" s="19">
        <v>97</v>
      </c>
      <c r="Z148" s="19">
        <v>92</v>
      </c>
      <c r="AA148" s="32">
        <v>4</v>
      </c>
      <c r="AB148" s="35">
        <f t="shared" si="11"/>
        <v>0.18181818181818182</v>
      </c>
      <c r="AC148" s="35">
        <f t="shared" si="11"/>
        <v>1.5384615384615385E-2</v>
      </c>
      <c r="AD148" s="35">
        <f t="shared" si="11"/>
        <v>2.4390243902439025E-2</v>
      </c>
      <c r="AE148" s="35">
        <f t="shared" si="11"/>
        <v>0.15625</v>
      </c>
      <c r="AF148" s="35">
        <f t="shared" si="11"/>
        <v>0</v>
      </c>
      <c r="AG148" s="35">
        <f t="shared" si="11"/>
        <v>0</v>
      </c>
      <c r="AH148" s="35">
        <f t="shared" si="11"/>
        <v>2.6315789473684209E-2</v>
      </c>
      <c r="AI148" s="35">
        <f t="shared" si="11"/>
        <v>4.5454545454545456E-2</v>
      </c>
      <c r="AJ148" s="35">
        <f t="shared" si="11"/>
        <v>5.1546391752577317E-2</v>
      </c>
      <c r="AK148" s="35">
        <f t="shared" si="11"/>
        <v>0.11956521739130435</v>
      </c>
      <c r="AL148" s="139">
        <f t="shared" si="11"/>
        <v>0</v>
      </c>
      <c r="AM148" s="19" t="str">
        <f>IF(ISNUMBER(#REF!),LN(#REF!),"")</f>
        <v/>
      </c>
      <c r="AN148" s="19" t="str">
        <f>IF(ISNUMBER(#REF!),LN(#REF!),"")</f>
        <v/>
      </c>
      <c r="AO148" s="19" t="str">
        <f>IF(ISNUMBER(#REF!),LN(#REF!),"")</f>
        <v/>
      </c>
      <c r="AP148" s="19" t="str">
        <f>IF(ISNUMBER(#REF!),LN(#REF!),"")</f>
        <v/>
      </c>
      <c r="AQ148" s="19" t="str">
        <f>IF(ISNUMBER(#REF!),LN(#REF!),"")</f>
        <v/>
      </c>
      <c r="AR148" s="19" t="str">
        <f>IF(ISNUMBER(#REF!),LN(#REF!),"")</f>
        <v/>
      </c>
      <c r="AS148" s="19" t="str">
        <f>IF(ISNUMBER(#REF!),LN(#REF!),"")</f>
        <v/>
      </c>
      <c r="AT148" s="19" t="str">
        <f>IF(ISNUMBER(#REF!),LN(#REF!),"")</f>
        <v/>
      </c>
      <c r="AU148" s="19" t="str">
        <f>IF(ISNUMBER(#REF!),LN(#REF!),"")</f>
        <v/>
      </c>
      <c r="AV148" s="19" t="str">
        <f>IF(ISNUMBER(#REF!),LN(#REF!),"")</f>
        <v/>
      </c>
      <c r="AW148" s="19" t="str">
        <f>IF(ISNUMBER(#REF!),LN(#REF!),"")</f>
        <v/>
      </c>
    </row>
    <row r="149" spans="1:49" x14ac:dyDescent="0.2">
      <c r="A149" s="16" t="s">
        <v>3894</v>
      </c>
      <c r="B149" s="17" t="s">
        <v>4064</v>
      </c>
      <c r="C149" s="17"/>
      <c r="D149" s="17"/>
      <c r="E149" s="20" t="s">
        <v>173</v>
      </c>
      <c r="F149" s="38">
        <v>2</v>
      </c>
      <c r="G149" s="19">
        <v>4</v>
      </c>
      <c r="H149" s="19">
        <v>8</v>
      </c>
      <c r="I149" s="19">
        <v>0</v>
      </c>
      <c r="J149" s="19">
        <v>0</v>
      </c>
      <c r="K149" s="19">
        <v>2</v>
      </c>
      <c r="L149" s="19">
        <v>2</v>
      </c>
      <c r="M149" s="19">
        <v>0</v>
      </c>
      <c r="N149" s="19">
        <v>0</v>
      </c>
      <c r="O149" s="19">
        <v>0</v>
      </c>
      <c r="P149" s="32">
        <v>0</v>
      </c>
      <c r="Q149" s="19">
        <v>42</v>
      </c>
      <c r="R149" s="19">
        <v>43</v>
      </c>
      <c r="S149" s="19">
        <v>35</v>
      </c>
      <c r="T149" s="19">
        <v>141</v>
      </c>
      <c r="U149" s="19">
        <v>60</v>
      </c>
      <c r="V149" s="19">
        <v>74</v>
      </c>
      <c r="W149" s="19">
        <v>30</v>
      </c>
      <c r="X149" s="19">
        <v>20</v>
      </c>
      <c r="Y149" s="19">
        <v>8</v>
      </c>
      <c r="Z149" s="19">
        <v>0</v>
      </c>
      <c r="AA149" s="32">
        <v>0</v>
      </c>
      <c r="AB149" s="35">
        <f t="shared" si="11"/>
        <v>4.7619047619047616E-2</v>
      </c>
      <c r="AC149" s="35">
        <f t="shared" si="11"/>
        <v>9.3023255813953487E-2</v>
      </c>
      <c r="AD149" s="35">
        <f t="shared" si="11"/>
        <v>0.22857142857142856</v>
      </c>
      <c r="AE149" s="35">
        <f t="shared" si="11"/>
        <v>0</v>
      </c>
      <c r="AF149" s="35">
        <f t="shared" si="11"/>
        <v>0</v>
      </c>
      <c r="AG149" s="35">
        <f t="shared" si="11"/>
        <v>2.7027027027027029E-2</v>
      </c>
      <c r="AH149" s="35">
        <f t="shared" si="11"/>
        <v>6.6666666666666666E-2</v>
      </c>
      <c r="AI149" s="35">
        <f t="shared" si="11"/>
        <v>0</v>
      </c>
      <c r="AJ149" s="35">
        <f t="shared" si="11"/>
        <v>0</v>
      </c>
      <c r="AK149" s="35">
        <f t="shared" si="11"/>
        <v>0</v>
      </c>
      <c r="AL149" s="139">
        <f t="shared" si="11"/>
        <v>0</v>
      </c>
      <c r="AM149" s="19" t="str">
        <f>IF(ISNUMBER(#REF!),LN(#REF!),"")</f>
        <v/>
      </c>
      <c r="AN149" s="19" t="str">
        <f>IF(ISNUMBER(#REF!),LN(#REF!),"")</f>
        <v/>
      </c>
      <c r="AO149" s="19" t="str">
        <f>IF(ISNUMBER(#REF!),LN(#REF!),"")</f>
        <v/>
      </c>
      <c r="AP149" s="19" t="str">
        <f>IF(ISNUMBER(#REF!),LN(#REF!),"")</f>
        <v/>
      </c>
      <c r="AQ149" s="19" t="str">
        <f>IF(ISNUMBER(#REF!),LN(#REF!),"")</f>
        <v/>
      </c>
      <c r="AR149" s="19" t="str">
        <f>IF(ISNUMBER(#REF!),LN(#REF!),"")</f>
        <v/>
      </c>
      <c r="AS149" s="19" t="str">
        <f>IF(ISNUMBER(#REF!),LN(#REF!),"")</f>
        <v/>
      </c>
      <c r="AT149" s="19" t="str">
        <f>IF(ISNUMBER(#REF!),LN(#REF!),"")</f>
        <v/>
      </c>
      <c r="AU149" s="19" t="str">
        <f>IF(ISNUMBER(#REF!),LN(#REF!),"")</f>
        <v/>
      </c>
      <c r="AV149" s="19" t="str">
        <f>IF(ISNUMBER(#REF!),LN(#REF!),"")</f>
        <v/>
      </c>
      <c r="AW149" s="19" t="str">
        <f>IF(ISNUMBER(#REF!),LN(#REF!),"")</f>
        <v/>
      </c>
    </row>
    <row r="150" spans="1:49" x14ac:dyDescent="0.2">
      <c r="A150" s="16" t="s">
        <v>3806</v>
      </c>
      <c r="B150" s="17" t="s">
        <v>3807</v>
      </c>
      <c r="C150" s="17"/>
      <c r="D150" s="17"/>
      <c r="E150" s="20" t="s">
        <v>248</v>
      </c>
      <c r="F150" s="38">
        <v>2</v>
      </c>
      <c r="G150" s="19">
        <v>6</v>
      </c>
      <c r="H150" s="19">
        <v>3</v>
      </c>
      <c r="I150" s="19">
        <v>13</v>
      </c>
      <c r="J150" s="19">
        <v>7</v>
      </c>
      <c r="K150" s="19">
        <v>10</v>
      </c>
      <c r="L150" s="19">
        <v>5</v>
      </c>
      <c r="M150" s="19">
        <v>16</v>
      </c>
      <c r="N150" s="19">
        <v>9</v>
      </c>
      <c r="O150" s="19">
        <v>3</v>
      </c>
      <c r="P150" s="32">
        <v>23</v>
      </c>
      <c r="Q150" s="19">
        <v>66</v>
      </c>
      <c r="R150" s="19">
        <v>122</v>
      </c>
      <c r="S150" s="19">
        <v>109</v>
      </c>
      <c r="T150" s="19">
        <v>178</v>
      </c>
      <c r="U150" s="19">
        <v>188</v>
      </c>
      <c r="V150" s="19">
        <v>120</v>
      </c>
      <c r="W150" s="19">
        <v>103</v>
      </c>
      <c r="X150" s="19">
        <v>92</v>
      </c>
      <c r="Y150" s="19">
        <v>107</v>
      </c>
      <c r="Z150" s="19">
        <v>101</v>
      </c>
      <c r="AA150" s="32">
        <v>147</v>
      </c>
      <c r="AB150" s="35">
        <f t="shared" si="11"/>
        <v>3.0303030303030304E-2</v>
      </c>
      <c r="AC150" s="35">
        <f t="shared" si="11"/>
        <v>4.9180327868852458E-2</v>
      </c>
      <c r="AD150" s="35">
        <f t="shared" si="11"/>
        <v>2.7522935779816515E-2</v>
      </c>
      <c r="AE150" s="35">
        <f t="shared" si="11"/>
        <v>7.3033707865168537E-2</v>
      </c>
      <c r="AF150" s="35">
        <f t="shared" si="11"/>
        <v>3.7234042553191488E-2</v>
      </c>
      <c r="AG150" s="35">
        <f t="shared" si="11"/>
        <v>8.3333333333333329E-2</v>
      </c>
      <c r="AH150" s="35">
        <f t="shared" si="11"/>
        <v>4.8543689320388349E-2</v>
      </c>
      <c r="AI150" s="35">
        <f t="shared" si="11"/>
        <v>0.17391304347826086</v>
      </c>
      <c r="AJ150" s="35">
        <f t="shared" si="11"/>
        <v>8.4112149532710276E-2</v>
      </c>
      <c r="AK150" s="35">
        <f t="shared" si="11"/>
        <v>2.9702970297029702E-2</v>
      </c>
      <c r="AL150" s="139">
        <f t="shared" si="11"/>
        <v>0.15646258503401361</v>
      </c>
      <c r="AM150" s="19" t="str">
        <f>IF(ISNUMBER(#REF!),LN(#REF!),"")</f>
        <v/>
      </c>
      <c r="AN150" s="19" t="str">
        <f>IF(ISNUMBER(#REF!),LN(#REF!),"")</f>
        <v/>
      </c>
      <c r="AO150" s="19" t="str">
        <f>IF(ISNUMBER(#REF!),LN(#REF!),"")</f>
        <v/>
      </c>
      <c r="AP150" s="19" t="str">
        <f>IF(ISNUMBER(#REF!),LN(#REF!),"")</f>
        <v/>
      </c>
      <c r="AQ150" s="19" t="str">
        <f>IF(ISNUMBER(#REF!),LN(#REF!),"")</f>
        <v/>
      </c>
      <c r="AR150" s="19" t="str">
        <f>IF(ISNUMBER(#REF!),LN(#REF!),"")</f>
        <v/>
      </c>
      <c r="AS150" s="19" t="str">
        <f>IF(ISNUMBER(#REF!),LN(#REF!),"")</f>
        <v/>
      </c>
      <c r="AT150" s="19" t="str">
        <f>IF(ISNUMBER(#REF!),LN(#REF!),"")</f>
        <v/>
      </c>
      <c r="AU150" s="19" t="str">
        <f>IF(ISNUMBER(#REF!),LN(#REF!),"")</f>
        <v/>
      </c>
      <c r="AV150" s="19" t="str">
        <f>IF(ISNUMBER(#REF!),LN(#REF!),"")</f>
        <v/>
      </c>
      <c r="AW150" s="19" t="str">
        <f>IF(ISNUMBER(#REF!),LN(#REF!),"")</f>
        <v/>
      </c>
    </row>
    <row r="151" spans="1:49" x14ac:dyDescent="0.2">
      <c r="A151" s="21" t="s">
        <v>3921</v>
      </c>
      <c r="B151" s="22" t="s">
        <v>3922</v>
      </c>
      <c r="C151" s="22"/>
      <c r="D151" s="22"/>
      <c r="E151" s="20" t="s">
        <v>248</v>
      </c>
      <c r="F151" s="38"/>
      <c r="P151" s="32"/>
      <c r="AA151" s="32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139"/>
      <c r="AM151" s="19" t="str">
        <f>IF(ISNUMBER(#REF!),LN(#REF!),"")</f>
        <v/>
      </c>
      <c r="AN151" s="19" t="str">
        <f>IF(ISNUMBER(#REF!),LN(#REF!),"")</f>
        <v/>
      </c>
      <c r="AO151" s="19" t="str">
        <f>IF(ISNUMBER(#REF!),LN(#REF!),"")</f>
        <v/>
      </c>
      <c r="AP151" s="19" t="str">
        <f>IF(ISNUMBER(#REF!),LN(#REF!),"")</f>
        <v/>
      </c>
      <c r="AQ151" s="19" t="str">
        <f>IF(ISNUMBER(#REF!),LN(#REF!),"")</f>
        <v/>
      </c>
      <c r="AR151" s="19" t="str">
        <f>IF(ISNUMBER(#REF!),LN(#REF!),"")</f>
        <v/>
      </c>
      <c r="AS151" s="19" t="str">
        <f>IF(ISNUMBER(#REF!),LN(#REF!),"")</f>
        <v/>
      </c>
      <c r="AT151" s="19" t="str">
        <f>IF(ISNUMBER(#REF!),LN(#REF!),"")</f>
        <v/>
      </c>
      <c r="AU151" s="19" t="str">
        <f>IF(ISNUMBER(#REF!),LN(#REF!),"")</f>
        <v/>
      </c>
      <c r="AV151" s="19" t="str">
        <f>IF(ISNUMBER(#REF!),LN(#REF!),"")</f>
        <v/>
      </c>
      <c r="AW151" s="19" t="str">
        <f>IF(ISNUMBER(#REF!),LN(#REF!),"")</f>
        <v/>
      </c>
    </row>
    <row r="152" spans="1:49" x14ac:dyDescent="0.2">
      <c r="A152" s="21" t="s">
        <v>3923</v>
      </c>
      <c r="B152" s="22" t="s">
        <v>3924</v>
      </c>
      <c r="C152" s="22"/>
      <c r="D152" s="22"/>
      <c r="E152" s="20" t="s">
        <v>248</v>
      </c>
      <c r="F152" s="38">
        <v>7</v>
      </c>
      <c r="G152" s="19">
        <v>11</v>
      </c>
      <c r="H152" s="19">
        <v>22</v>
      </c>
      <c r="I152" s="19">
        <v>18</v>
      </c>
      <c r="J152" s="19">
        <v>21</v>
      </c>
      <c r="K152" s="19">
        <v>15</v>
      </c>
      <c r="L152" s="19">
        <v>17</v>
      </c>
      <c r="M152" s="19">
        <v>10</v>
      </c>
      <c r="N152" s="19">
        <v>15</v>
      </c>
      <c r="O152" s="19">
        <v>5</v>
      </c>
      <c r="P152" s="32">
        <v>3</v>
      </c>
      <c r="Q152" s="19">
        <v>153</v>
      </c>
      <c r="R152" s="19">
        <v>235</v>
      </c>
      <c r="S152" s="19">
        <v>349</v>
      </c>
      <c r="T152" s="19">
        <v>416</v>
      </c>
      <c r="U152" s="19">
        <v>403</v>
      </c>
      <c r="V152" s="19">
        <v>309</v>
      </c>
      <c r="W152" s="19">
        <v>284</v>
      </c>
      <c r="X152" s="19">
        <v>265</v>
      </c>
      <c r="Y152" s="19">
        <v>366</v>
      </c>
      <c r="Z152" s="19">
        <v>88</v>
      </c>
      <c r="AA152" s="32">
        <v>115</v>
      </c>
      <c r="AB152" s="35">
        <f t="shared" si="11"/>
        <v>4.5751633986928102E-2</v>
      </c>
      <c r="AC152" s="35">
        <f t="shared" si="11"/>
        <v>4.6808510638297871E-2</v>
      </c>
      <c r="AD152" s="35">
        <f t="shared" si="11"/>
        <v>6.3037249283667621E-2</v>
      </c>
      <c r="AE152" s="35">
        <f t="shared" si="11"/>
        <v>4.3269230769230768E-2</v>
      </c>
      <c r="AF152" s="35">
        <f t="shared" si="11"/>
        <v>5.2109181141439205E-2</v>
      </c>
      <c r="AG152" s="35">
        <f t="shared" si="11"/>
        <v>4.8543689320388349E-2</v>
      </c>
      <c r="AH152" s="35">
        <f t="shared" si="11"/>
        <v>5.9859154929577461E-2</v>
      </c>
      <c r="AI152" s="35">
        <f t="shared" si="11"/>
        <v>3.7735849056603772E-2</v>
      </c>
      <c r="AJ152" s="35">
        <f t="shared" si="11"/>
        <v>4.0983606557377046E-2</v>
      </c>
      <c r="AK152" s="35">
        <f t="shared" si="11"/>
        <v>5.6818181818181816E-2</v>
      </c>
      <c r="AL152" s="139">
        <f t="shared" si="11"/>
        <v>2.6086956521739129E-2</v>
      </c>
      <c r="AM152" s="19" t="str">
        <f>IF(ISNUMBER(#REF!),LN(#REF!),"")</f>
        <v/>
      </c>
      <c r="AN152" s="19" t="str">
        <f>IF(ISNUMBER(#REF!),LN(#REF!),"")</f>
        <v/>
      </c>
      <c r="AO152" s="19" t="str">
        <f>IF(ISNUMBER(#REF!),LN(#REF!),"")</f>
        <v/>
      </c>
      <c r="AP152" s="19" t="str">
        <f>IF(ISNUMBER(#REF!),LN(#REF!),"")</f>
        <v/>
      </c>
      <c r="AQ152" s="19" t="str">
        <f>IF(ISNUMBER(#REF!),LN(#REF!),"")</f>
        <v/>
      </c>
      <c r="AR152" s="19" t="str">
        <f>IF(ISNUMBER(#REF!),LN(#REF!),"")</f>
        <v/>
      </c>
      <c r="AS152" s="19" t="str">
        <f>IF(ISNUMBER(#REF!),LN(#REF!),"")</f>
        <v/>
      </c>
      <c r="AT152" s="19" t="str">
        <f>IF(ISNUMBER(#REF!),LN(#REF!),"")</f>
        <v/>
      </c>
      <c r="AU152" s="19" t="str">
        <f>IF(ISNUMBER(#REF!),LN(#REF!),"")</f>
        <v/>
      </c>
      <c r="AV152" s="19" t="str">
        <f>IF(ISNUMBER(#REF!),LN(#REF!),"")</f>
        <v/>
      </c>
      <c r="AW152" s="19" t="str">
        <f>IF(ISNUMBER(#REF!),LN(#REF!),"")</f>
        <v/>
      </c>
    </row>
    <row r="153" spans="1:49" x14ac:dyDescent="0.2">
      <c r="A153" s="16" t="s">
        <v>3808</v>
      </c>
      <c r="B153" s="17" t="s">
        <v>3809</v>
      </c>
      <c r="C153" s="17"/>
      <c r="D153" s="17"/>
      <c r="E153" s="20" t="s">
        <v>248</v>
      </c>
      <c r="F153" s="38">
        <v>10</v>
      </c>
      <c r="G153" s="19">
        <v>14</v>
      </c>
      <c r="H153" s="19">
        <v>15</v>
      </c>
      <c r="I153" s="19">
        <v>11</v>
      </c>
      <c r="J153" s="19">
        <v>11</v>
      </c>
      <c r="K153" s="19">
        <v>6</v>
      </c>
      <c r="L153" s="19">
        <v>10</v>
      </c>
      <c r="M153" s="19">
        <v>10</v>
      </c>
      <c r="N153" s="19">
        <v>9</v>
      </c>
      <c r="O153" s="19">
        <v>9</v>
      </c>
      <c r="P153" s="32">
        <v>62</v>
      </c>
      <c r="Q153" s="19">
        <v>94</v>
      </c>
      <c r="R153" s="19">
        <v>157</v>
      </c>
      <c r="S153" s="19">
        <v>183</v>
      </c>
      <c r="T153" s="19">
        <v>164</v>
      </c>
      <c r="U153" s="19">
        <v>190</v>
      </c>
      <c r="V153" s="19">
        <v>156</v>
      </c>
      <c r="W153" s="19">
        <v>141</v>
      </c>
      <c r="X153" s="19">
        <v>198</v>
      </c>
      <c r="Y153" s="19">
        <v>175</v>
      </c>
      <c r="Z153" s="19">
        <v>203</v>
      </c>
      <c r="AA153" s="32">
        <v>279</v>
      </c>
      <c r="AB153" s="35">
        <f t="shared" si="11"/>
        <v>0.10638297872340426</v>
      </c>
      <c r="AC153" s="35">
        <f t="shared" si="11"/>
        <v>8.9171974522292988E-2</v>
      </c>
      <c r="AD153" s="35">
        <f t="shared" si="11"/>
        <v>8.1967213114754092E-2</v>
      </c>
      <c r="AE153" s="35">
        <f t="shared" si="11"/>
        <v>6.7073170731707321E-2</v>
      </c>
      <c r="AF153" s="35">
        <f t="shared" si="11"/>
        <v>5.7894736842105263E-2</v>
      </c>
      <c r="AG153" s="35">
        <f t="shared" si="11"/>
        <v>3.8461538461538464E-2</v>
      </c>
      <c r="AH153" s="35">
        <f t="shared" si="11"/>
        <v>7.0921985815602842E-2</v>
      </c>
      <c r="AI153" s="35">
        <f t="shared" si="11"/>
        <v>5.0505050505050504E-2</v>
      </c>
      <c r="AJ153" s="35">
        <f t="shared" si="11"/>
        <v>5.1428571428571428E-2</v>
      </c>
      <c r="AK153" s="35">
        <f t="shared" si="11"/>
        <v>4.4334975369458129E-2</v>
      </c>
      <c r="AL153" s="139">
        <f t="shared" si="11"/>
        <v>0.22222222222222221</v>
      </c>
      <c r="AM153" s="19" t="str">
        <f>IF(ISNUMBER(#REF!),LN(#REF!),"")</f>
        <v/>
      </c>
      <c r="AN153" s="19" t="str">
        <f>IF(ISNUMBER(#REF!),LN(#REF!),"")</f>
        <v/>
      </c>
      <c r="AO153" s="19" t="str">
        <f>IF(ISNUMBER(#REF!),LN(#REF!),"")</f>
        <v/>
      </c>
      <c r="AP153" s="19" t="str">
        <f>IF(ISNUMBER(#REF!),LN(#REF!),"")</f>
        <v/>
      </c>
      <c r="AQ153" s="19" t="str">
        <f>IF(ISNUMBER(#REF!),LN(#REF!),"")</f>
        <v/>
      </c>
      <c r="AR153" s="19" t="str">
        <f>IF(ISNUMBER(#REF!),LN(#REF!),"")</f>
        <v/>
      </c>
      <c r="AS153" s="19" t="str">
        <f>IF(ISNUMBER(#REF!),LN(#REF!),"")</f>
        <v/>
      </c>
      <c r="AT153" s="19" t="str">
        <f>IF(ISNUMBER(#REF!),LN(#REF!),"")</f>
        <v/>
      </c>
      <c r="AU153" s="19" t="str">
        <f>IF(ISNUMBER(#REF!),LN(#REF!),"")</f>
        <v/>
      </c>
      <c r="AV153" s="19" t="str">
        <f>IF(ISNUMBER(#REF!),LN(#REF!),"")</f>
        <v/>
      </c>
      <c r="AW153" s="19" t="str">
        <f>IF(ISNUMBER(#REF!),LN(#REF!),"")</f>
        <v/>
      </c>
    </row>
    <row r="154" spans="1:49" x14ac:dyDescent="0.2">
      <c r="A154" s="16" t="s">
        <v>3810</v>
      </c>
      <c r="B154" s="17" t="s">
        <v>3811</v>
      </c>
      <c r="C154" s="17"/>
      <c r="D154" s="17"/>
      <c r="E154" s="20" t="s">
        <v>248</v>
      </c>
      <c r="F154" s="38">
        <v>5</v>
      </c>
      <c r="G154" s="19">
        <v>11</v>
      </c>
      <c r="H154" s="19">
        <v>4</v>
      </c>
      <c r="I154" s="19">
        <v>9</v>
      </c>
      <c r="J154" s="19">
        <v>7</v>
      </c>
      <c r="K154" s="19">
        <v>6</v>
      </c>
      <c r="L154" s="19">
        <v>2</v>
      </c>
      <c r="M154" s="19">
        <v>5</v>
      </c>
      <c r="N154" s="19">
        <v>9</v>
      </c>
      <c r="O154" s="19">
        <v>12</v>
      </c>
      <c r="P154" s="32">
        <v>0</v>
      </c>
      <c r="Q154" s="19">
        <v>47</v>
      </c>
      <c r="R154" s="19">
        <v>48</v>
      </c>
      <c r="S154" s="19">
        <v>31</v>
      </c>
      <c r="T154" s="19">
        <v>38</v>
      </c>
      <c r="U154" s="19">
        <v>51</v>
      </c>
      <c r="V154" s="19">
        <v>47</v>
      </c>
      <c r="W154" s="19">
        <v>24</v>
      </c>
      <c r="X154" s="19">
        <v>23</v>
      </c>
      <c r="Y154" s="19">
        <v>88</v>
      </c>
      <c r="Z154" s="19">
        <v>86</v>
      </c>
      <c r="AA154" s="32">
        <v>57</v>
      </c>
      <c r="AB154" s="35">
        <f t="shared" si="11"/>
        <v>0.10638297872340426</v>
      </c>
      <c r="AC154" s="35">
        <f t="shared" si="11"/>
        <v>0.22916666666666666</v>
      </c>
      <c r="AD154" s="35">
        <f t="shared" si="11"/>
        <v>0.12903225806451613</v>
      </c>
      <c r="AE154" s="35">
        <f t="shared" si="11"/>
        <v>0.23684210526315788</v>
      </c>
      <c r="AF154" s="35">
        <f t="shared" si="11"/>
        <v>0.13725490196078433</v>
      </c>
      <c r="AG154" s="35">
        <f t="shared" si="11"/>
        <v>0.1276595744680851</v>
      </c>
      <c r="AH154" s="35">
        <f t="shared" si="11"/>
        <v>8.3333333333333329E-2</v>
      </c>
      <c r="AI154" s="35">
        <f t="shared" si="11"/>
        <v>0.21739130434782608</v>
      </c>
      <c r="AJ154" s="35">
        <f t="shared" si="11"/>
        <v>0.10227272727272728</v>
      </c>
      <c r="AK154" s="35">
        <f t="shared" si="11"/>
        <v>0.13953488372093023</v>
      </c>
      <c r="AL154" s="139">
        <f t="shared" si="11"/>
        <v>0</v>
      </c>
      <c r="AM154" s="19" t="str">
        <f>IF(ISNUMBER(#REF!),LN(#REF!),"")</f>
        <v/>
      </c>
      <c r="AN154" s="19" t="str">
        <f>IF(ISNUMBER(#REF!),LN(#REF!),"")</f>
        <v/>
      </c>
      <c r="AO154" s="19" t="str">
        <f>IF(ISNUMBER(#REF!),LN(#REF!),"")</f>
        <v/>
      </c>
      <c r="AP154" s="19" t="str">
        <f>IF(ISNUMBER(#REF!),LN(#REF!),"")</f>
        <v/>
      </c>
      <c r="AQ154" s="19" t="str">
        <f>IF(ISNUMBER(#REF!),LN(#REF!),"")</f>
        <v/>
      </c>
      <c r="AR154" s="19" t="str">
        <f>IF(ISNUMBER(#REF!),LN(#REF!),"")</f>
        <v/>
      </c>
      <c r="AS154" s="19" t="str">
        <f>IF(ISNUMBER(#REF!),LN(#REF!),"")</f>
        <v/>
      </c>
      <c r="AT154" s="19" t="str">
        <f>IF(ISNUMBER(#REF!),LN(#REF!),"")</f>
        <v/>
      </c>
      <c r="AU154" s="19" t="str">
        <f>IF(ISNUMBER(#REF!),LN(#REF!),"")</f>
        <v/>
      </c>
      <c r="AV154" s="19" t="str">
        <f>IF(ISNUMBER(#REF!),LN(#REF!),"")</f>
        <v/>
      </c>
      <c r="AW154" s="19" t="str">
        <f>IF(ISNUMBER(#REF!),LN(#REF!),"")</f>
        <v/>
      </c>
    </row>
    <row r="155" spans="1:49" x14ac:dyDescent="0.2">
      <c r="A155" s="16" t="s">
        <v>3925</v>
      </c>
      <c r="B155" s="17" t="s">
        <v>3926</v>
      </c>
      <c r="C155" s="17"/>
      <c r="D155" s="17"/>
      <c r="E155" s="20" t="s">
        <v>248</v>
      </c>
      <c r="F155" s="38">
        <v>22</v>
      </c>
      <c r="G155" s="19">
        <v>26</v>
      </c>
      <c r="H155" s="19">
        <v>10</v>
      </c>
      <c r="I155" s="19">
        <v>67</v>
      </c>
      <c r="J155" s="19">
        <v>62</v>
      </c>
      <c r="K155" s="19">
        <v>75</v>
      </c>
      <c r="L155" s="19">
        <v>63</v>
      </c>
      <c r="M155" s="19">
        <v>40</v>
      </c>
      <c r="N155" s="19">
        <v>64</v>
      </c>
      <c r="O155" s="19">
        <v>49</v>
      </c>
      <c r="P155" s="32">
        <v>26</v>
      </c>
      <c r="Q155" s="19">
        <v>96</v>
      </c>
      <c r="R155" s="19">
        <v>88</v>
      </c>
      <c r="S155" s="19">
        <v>46</v>
      </c>
      <c r="T155" s="19">
        <v>140</v>
      </c>
      <c r="U155" s="19">
        <v>92</v>
      </c>
      <c r="V155" s="19">
        <v>110</v>
      </c>
      <c r="W155" s="19">
        <v>94</v>
      </c>
      <c r="X155" s="19">
        <v>62</v>
      </c>
      <c r="Y155" s="19">
        <v>109</v>
      </c>
      <c r="Z155" s="19">
        <v>108</v>
      </c>
      <c r="AA155" s="32">
        <v>200</v>
      </c>
      <c r="AB155" s="35">
        <f t="shared" si="11"/>
        <v>0.22916666666666666</v>
      </c>
      <c r="AC155" s="35">
        <f t="shared" si="11"/>
        <v>0.29545454545454547</v>
      </c>
      <c r="AD155" s="35">
        <f t="shared" si="11"/>
        <v>0.21739130434782608</v>
      </c>
      <c r="AE155" s="35">
        <f t="shared" si="11"/>
        <v>0.47857142857142859</v>
      </c>
      <c r="AF155" s="35">
        <f t="shared" si="11"/>
        <v>0.67391304347826086</v>
      </c>
      <c r="AG155" s="35">
        <f t="shared" si="11"/>
        <v>0.68181818181818177</v>
      </c>
      <c r="AH155" s="35">
        <f t="shared" si="11"/>
        <v>0.67021276595744683</v>
      </c>
      <c r="AI155" s="35">
        <f t="shared" si="11"/>
        <v>0.64516129032258063</v>
      </c>
      <c r="AJ155" s="35">
        <f t="shared" si="11"/>
        <v>0.58715596330275233</v>
      </c>
      <c r="AK155" s="35">
        <f t="shared" si="11"/>
        <v>0.45370370370370372</v>
      </c>
      <c r="AL155" s="139">
        <f t="shared" si="11"/>
        <v>0.13</v>
      </c>
      <c r="AM155" s="19" t="str">
        <f>IF(ISNUMBER(#REF!),LN(#REF!),"")</f>
        <v/>
      </c>
      <c r="AN155" s="19" t="str">
        <f>IF(ISNUMBER(#REF!),LN(#REF!),"")</f>
        <v/>
      </c>
      <c r="AO155" s="19" t="str">
        <f>IF(ISNUMBER(#REF!),LN(#REF!),"")</f>
        <v/>
      </c>
      <c r="AP155" s="19" t="str">
        <f>IF(ISNUMBER(#REF!),LN(#REF!),"")</f>
        <v/>
      </c>
      <c r="AQ155" s="19" t="str">
        <f>IF(ISNUMBER(#REF!),LN(#REF!),"")</f>
        <v/>
      </c>
      <c r="AR155" s="19" t="str">
        <f>IF(ISNUMBER(#REF!),LN(#REF!),"")</f>
        <v/>
      </c>
      <c r="AS155" s="19" t="str">
        <f>IF(ISNUMBER(#REF!),LN(#REF!),"")</f>
        <v/>
      </c>
      <c r="AT155" s="19" t="str">
        <f>IF(ISNUMBER(#REF!),LN(#REF!),"")</f>
        <v/>
      </c>
      <c r="AU155" s="19" t="str">
        <f>IF(ISNUMBER(#REF!),LN(#REF!),"")</f>
        <v/>
      </c>
      <c r="AV155" s="19" t="str">
        <f>IF(ISNUMBER(#REF!),LN(#REF!),"")</f>
        <v/>
      </c>
      <c r="AW155" s="19" t="str">
        <f>IF(ISNUMBER(#REF!),LN(#REF!),"")</f>
        <v/>
      </c>
    </row>
    <row r="156" spans="1:49" x14ac:dyDescent="0.2">
      <c r="A156" s="16" t="s">
        <v>3814</v>
      </c>
      <c r="B156" s="17" t="s">
        <v>4065</v>
      </c>
      <c r="C156" s="17"/>
      <c r="D156" s="17"/>
      <c r="E156" s="20" t="s">
        <v>248</v>
      </c>
      <c r="F156" s="38">
        <v>12</v>
      </c>
      <c r="G156" s="19">
        <v>12</v>
      </c>
      <c r="H156" s="19">
        <v>13</v>
      </c>
      <c r="I156" s="19">
        <v>19</v>
      </c>
      <c r="J156" s="19">
        <v>23</v>
      </c>
      <c r="K156" s="19">
        <v>104</v>
      </c>
      <c r="L156" s="19">
        <v>11</v>
      </c>
      <c r="M156" s="19">
        <v>70</v>
      </c>
      <c r="N156" s="19">
        <v>261</v>
      </c>
      <c r="O156" s="19">
        <v>42</v>
      </c>
      <c r="P156" s="32">
        <v>62</v>
      </c>
      <c r="Q156" s="19">
        <v>247</v>
      </c>
      <c r="R156" s="19">
        <v>233</v>
      </c>
      <c r="S156" s="19">
        <v>295</v>
      </c>
      <c r="T156" s="19">
        <v>295</v>
      </c>
      <c r="U156" s="19">
        <v>412</v>
      </c>
      <c r="V156" s="19">
        <v>539</v>
      </c>
      <c r="W156" s="19">
        <v>283</v>
      </c>
      <c r="X156" s="19">
        <v>425</v>
      </c>
      <c r="Y156" s="19">
        <v>760</v>
      </c>
      <c r="Z156" s="19">
        <v>261</v>
      </c>
      <c r="AA156" s="32">
        <v>449</v>
      </c>
      <c r="AB156" s="35">
        <f t="shared" si="11"/>
        <v>4.8582995951417005E-2</v>
      </c>
      <c r="AC156" s="35">
        <f t="shared" si="11"/>
        <v>5.1502145922746781E-2</v>
      </c>
      <c r="AD156" s="35">
        <f t="shared" si="11"/>
        <v>4.4067796610169491E-2</v>
      </c>
      <c r="AE156" s="35">
        <f t="shared" si="11"/>
        <v>6.4406779661016947E-2</v>
      </c>
      <c r="AF156" s="35">
        <f t="shared" si="11"/>
        <v>5.5825242718446605E-2</v>
      </c>
      <c r="AG156" s="35">
        <f t="shared" si="11"/>
        <v>0.19294990723562153</v>
      </c>
      <c r="AH156" s="35">
        <f t="shared" si="11"/>
        <v>3.8869257950530034E-2</v>
      </c>
      <c r="AI156" s="35">
        <f t="shared" si="11"/>
        <v>0.16470588235294117</v>
      </c>
      <c r="AJ156" s="35">
        <f t="shared" si="11"/>
        <v>0.34342105263157896</v>
      </c>
      <c r="AK156" s="35">
        <f t="shared" si="11"/>
        <v>0.16091954022988506</v>
      </c>
      <c r="AL156" s="139">
        <f t="shared" si="11"/>
        <v>0.13808463251670378</v>
      </c>
      <c r="AM156" s="19" t="str">
        <f>IF(ISNUMBER(#REF!),LN(#REF!),"")</f>
        <v/>
      </c>
      <c r="AN156" s="19" t="str">
        <f>IF(ISNUMBER(#REF!),LN(#REF!),"")</f>
        <v/>
      </c>
      <c r="AO156" s="19" t="str">
        <f>IF(ISNUMBER(#REF!),LN(#REF!),"")</f>
        <v/>
      </c>
      <c r="AP156" s="19" t="str">
        <f>IF(ISNUMBER(#REF!),LN(#REF!),"")</f>
        <v/>
      </c>
      <c r="AQ156" s="19" t="str">
        <f>IF(ISNUMBER(#REF!),LN(#REF!),"")</f>
        <v/>
      </c>
      <c r="AR156" s="19" t="str">
        <f>IF(ISNUMBER(#REF!),LN(#REF!),"")</f>
        <v/>
      </c>
      <c r="AS156" s="19" t="str">
        <f>IF(ISNUMBER(#REF!),LN(#REF!),"")</f>
        <v/>
      </c>
      <c r="AT156" s="19" t="str">
        <f>IF(ISNUMBER(#REF!),LN(#REF!),"")</f>
        <v/>
      </c>
      <c r="AU156" s="19" t="str">
        <f>IF(ISNUMBER(#REF!),LN(#REF!),"")</f>
        <v/>
      </c>
      <c r="AV156" s="19" t="str">
        <f>IF(ISNUMBER(#REF!),LN(#REF!),"")</f>
        <v/>
      </c>
      <c r="AW156" s="19" t="str">
        <f>IF(ISNUMBER(#REF!),LN(#REF!),"")</f>
        <v/>
      </c>
    </row>
    <row r="157" spans="1:49" x14ac:dyDescent="0.2">
      <c r="A157" s="16" t="s">
        <v>3815</v>
      </c>
      <c r="B157" s="17" t="s">
        <v>4066</v>
      </c>
      <c r="C157" s="17"/>
      <c r="D157" s="17"/>
      <c r="E157" s="20" t="s">
        <v>248</v>
      </c>
      <c r="F157" s="38">
        <v>20</v>
      </c>
      <c r="G157" s="19">
        <v>20</v>
      </c>
      <c r="H157" s="19">
        <v>28</v>
      </c>
      <c r="I157" s="19">
        <v>37</v>
      </c>
      <c r="J157" s="19">
        <v>26</v>
      </c>
      <c r="K157" s="19">
        <v>22</v>
      </c>
      <c r="L157" s="19">
        <v>13</v>
      </c>
      <c r="M157" s="19">
        <v>32</v>
      </c>
      <c r="N157" s="19">
        <v>18</v>
      </c>
      <c r="O157" s="19">
        <v>26</v>
      </c>
      <c r="P157" s="32">
        <v>30</v>
      </c>
      <c r="Q157" s="19">
        <v>130</v>
      </c>
      <c r="R157" s="19">
        <v>113</v>
      </c>
      <c r="S157" s="19">
        <v>147</v>
      </c>
      <c r="T157" s="19">
        <v>163</v>
      </c>
      <c r="U157" s="19">
        <v>127</v>
      </c>
      <c r="V157" s="19">
        <v>162</v>
      </c>
      <c r="W157" s="19">
        <v>135</v>
      </c>
      <c r="X157" s="19">
        <v>175</v>
      </c>
      <c r="Y157" s="19">
        <v>119</v>
      </c>
      <c r="Z157" s="19">
        <v>118</v>
      </c>
      <c r="AA157" s="32">
        <v>124</v>
      </c>
      <c r="AB157" s="35">
        <f t="shared" si="11"/>
        <v>0.15384615384615385</v>
      </c>
      <c r="AC157" s="35">
        <f t="shared" si="11"/>
        <v>0.17699115044247787</v>
      </c>
      <c r="AD157" s="35">
        <f t="shared" si="11"/>
        <v>0.19047619047619047</v>
      </c>
      <c r="AE157" s="35">
        <f t="shared" si="11"/>
        <v>0.22699386503067484</v>
      </c>
      <c r="AF157" s="35">
        <f t="shared" si="11"/>
        <v>0.20472440944881889</v>
      </c>
      <c r="AG157" s="35">
        <f t="shared" si="11"/>
        <v>0.13580246913580246</v>
      </c>
      <c r="AH157" s="35">
        <f t="shared" si="11"/>
        <v>9.6296296296296297E-2</v>
      </c>
      <c r="AI157" s="35">
        <f t="shared" si="11"/>
        <v>0.18285714285714286</v>
      </c>
      <c r="AJ157" s="35">
        <f t="shared" si="11"/>
        <v>0.15126050420168066</v>
      </c>
      <c r="AK157" s="35">
        <f t="shared" si="11"/>
        <v>0.22033898305084745</v>
      </c>
      <c r="AL157" s="139">
        <f t="shared" si="11"/>
        <v>0.24193548387096775</v>
      </c>
      <c r="AM157" s="19" t="str">
        <f>IF(ISNUMBER(#REF!),LN(#REF!),"")</f>
        <v/>
      </c>
      <c r="AN157" s="19" t="str">
        <f>IF(ISNUMBER(#REF!),LN(#REF!),"")</f>
        <v/>
      </c>
      <c r="AO157" s="19" t="str">
        <f>IF(ISNUMBER(#REF!),LN(#REF!),"")</f>
        <v/>
      </c>
      <c r="AP157" s="19" t="str">
        <f>IF(ISNUMBER(#REF!),LN(#REF!),"")</f>
        <v/>
      </c>
      <c r="AQ157" s="19" t="str">
        <f>IF(ISNUMBER(#REF!),LN(#REF!),"")</f>
        <v/>
      </c>
      <c r="AR157" s="19" t="str">
        <f>IF(ISNUMBER(#REF!),LN(#REF!),"")</f>
        <v/>
      </c>
      <c r="AS157" s="19" t="str">
        <f>IF(ISNUMBER(#REF!),LN(#REF!),"")</f>
        <v/>
      </c>
      <c r="AT157" s="19" t="str">
        <f>IF(ISNUMBER(#REF!),LN(#REF!),"")</f>
        <v/>
      </c>
      <c r="AU157" s="19" t="str">
        <f>IF(ISNUMBER(#REF!),LN(#REF!),"")</f>
        <v/>
      </c>
      <c r="AV157" s="19" t="str">
        <f>IF(ISNUMBER(#REF!),LN(#REF!),"")</f>
        <v/>
      </c>
      <c r="AW157" s="19" t="str">
        <f>IF(ISNUMBER(#REF!),LN(#REF!),"")</f>
        <v/>
      </c>
    </row>
    <row r="158" spans="1:49" x14ac:dyDescent="0.2">
      <c r="A158" s="16" t="s">
        <v>3818</v>
      </c>
      <c r="B158" s="17" t="s">
        <v>4067</v>
      </c>
      <c r="C158" s="17"/>
      <c r="D158" s="17"/>
      <c r="E158" s="20" t="s">
        <v>248</v>
      </c>
      <c r="F158" s="38">
        <v>4</v>
      </c>
      <c r="G158" s="19">
        <v>8</v>
      </c>
      <c r="H158" s="19">
        <v>8</v>
      </c>
      <c r="I158" s="19">
        <v>10</v>
      </c>
      <c r="J158" s="19">
        <v>11</v>
      </c>
      <c r="K158" s="19">
        <v>18</v>
      </c>
      <c r="L158" s="19">
        <v>13</v>
      </c>
      <c r="M158" s="19">
        <v>11</v>
      </c>
      <c r="N158" s="19">
        <v>17</v>
      </c>
      <c r="O158" s="19">
        <v>13</v>
      </c>
      <c r="P158" s="32">
        <v>19</v>
      </c>
      <c r="Q158" s="19">
        <v>41</v>
      </c>
      <c r="R158" s="19">
        <v>73</v>
      </c>
      <c r="S158" s="19">
        <v>65</v>
      </c>
      <c r="T158" s="19">
        <v>84</v>
      </c>
      <c r="U158" s="19">
        <v>51</v>
      </c>
      <c r="V158" s="19">
        <v>66</v>
      </c>
      <c r="W158" s="19">
        <v>66</v>
      </c>
      <c r="X158" s="19">
        <v>64</v>
      </c>
      <c r="Y158" s="19">
        <v>71</v>
      </c>
      <c r="Z158" s="19">
        <v>86</v>
      </c>
      <c r="AA158" s="32">
        <v>93</v>
      </c>
      <c r="AB158" s="35">
        <f t="shared" si="11"/>
        <v>9.7560975609756101E-2</v>
      </c>
      <c r="AC158" s="35">
        <f t="shared" si="11"/>
        <v>0.1095890410958904</v>
      </c>
      <c r="AD158" s="35">
        <f t="shared" si="11"/>
        <v>0.12307692307692308</v>
      </c>
      <c r="AE158" s="35">
        <f t="shared" si="11"/>
        <v>0.11904761904761904</v>
      </c>
      <c r="AF158" s="35">
        <f t="shared" si="11"/>
        <v>0.21568627450980393</v>
      </c>
      <c r="AG158" s="35">
        <f t="shared" si="11"/>
        <v>0.27272727272727271</v>
      </c>
      <c r="AH158" s="35">
        <f t="shared" si="11"/>
        <v>0.19696969696969696</v>
      </c>
      <c r="AI158" s="35">
        <f t="shared" si="11"/>
        <v>0.171875</v>
      </c>
      <c r="AJ158" s="35">
        <f t="shared" si="11"/>
        <v>0.23943661971830985</v>
      </c>
      <c r="AK158" s="35">
        <f t="shared" si="11"/>
        <v>0.15116279069767441</v>
      </c>
      <c r="AL158" s="139">
        <f t="shared" si="11"/>
        <v>0.20430107526881722</v>
      </c>
      <c r="AM158" s="19" t="str">
        <f>IF(ISNUMBER(#REF!),LN(#REF!),"")</f>
        <v/>
      </c>
      <c r="AN158" s="19" t="str">
        <f>IF(ISNUMBER(#REF!),LN(#REF!),"")</f>
        <v/>
      </c>
      <c r="AO158" s="19" t="str">
        <f>IF(ISNUMBER(#REF!),LN(#REF!),"")</f>
        <v/>
      </c>
      <c r="AP158" s="19" t="str">
        <f>IF(ISNUMBER(#REF!),LN(#REF!),"")</f>
        <v/>
      </c>
      <c r="AQ158" s="19" t="str">
        <f>IF(ISNUMBER(#REF!),LN(#REF!),"")</f>
        <v/>
      </c>
      <c r="AR158" s="19" t="str">
        <f>IF(ISNUMBER(#REF!),LN(#REF!),"")</f>
        <v/>
      </c>
      <c r="AS158" s="19" t="str">
        <f>IF(ISNUMBER(#REF!),LN(#REF!),"")</f>
        <v/>
      </c>
      <c r="AT158" s="19" t="str">
        <f>IF(ISNUMBER(#REF!),LN(#REF!),"")</f>
        <v/>
      </c>
      <c r="AU158" s="19" t="str">
        <f>IF(ISNUMBER(#REF!),LN(#REF!),"")</f>
        <v/>
      </c>
      <c r="AV158" s="19" t="str">
        <f>IF(ISNUMBER(#REF!),LN(#REF!),"")</f>
        <v/>
      </c>
      <c r="AW158" s="19" t="str">
        <f>IF(ISNUMBER(#REF!),LN(#REF!),"")</f>
        <v/>
      </c>
    </row>
    <row r="159" spans="1:49" x14ac:dyDescent="0.2">
      <c r="A159" s="21" t="s">
        <v>1869</v>
      </c>
      <c r="B159" s="22" t="s">
        <v>1870</v>
      </c>
      <c r="C159" s="22"/>
      <c r="D159" s="22"/>
      <c r="E159" s="20" t="s">
        <v>248</v>
      </c>
      <c r="F159" s="38">
        <v>49</v>
      </c>
      <c r="G159" s="19">
        <v>42</v>
      </c>
      <c r="H159" s="19">
        <v>23</v>
      </c>
      <c r="I159" s="19">
        <v>38</v>
      </c>
      <c r="J159" s="19">
        <v>36</v>
      </c>
      <c r="K159" s="19">
        <v>31</v>
      </c>
      <c r="L159" s="19">
        <v>26</v>
      </c>
      <c r="M159" s="19">
        <v>77</v>
      </c>
      <c r="N159" s="19">
        <v>78</v>
      </c>
      <c r="O159" s="19">
        <v>74</v>
      </c>
      <c r="P159" s="32">
        <v>43</v>
      </c>
      <c r="Q159" s="19">
        <v>565</v>
      </c>
      <c r="R159" s="19">
        <v>534</v>
      </c>
      <c r="S159" s="19">
        <v>314</v>
      </c>
      <c r="T159" s="19">
        <v>348</v>
      </c>
      <c r="U159" s="19">
        <v>267</v>
      </c>
      <c r="V159" s="19">
        <v>201</v>
      </c>
      <c r="W159" s="19">
        <v>188</v>
      </c>
      <c r="X159" s="19">
        <v>335</v>
      </c>
      <c r="Y159" s="19">
        <v>261</v>
      </c>
      <c r="Z159" s="19">
        <v>166</v>
      </c>
      <c r="AA159" s="32">
        <v>204</v>
      </c>
      <c r="AB159" s="35">
        <f t="shared" si="11"/>
        <v>8.6725663716814158E-2</v>
      </c>
      <c r="AC159" s="35">
        <f t="shared" si="11"/>
        <v>7.8651685393258425E-2</v>
      </c>
      <c r="AD159" s="35">
        <f t="shared" si="11"/>
        <v>7.32484076433121E-2</v>
      </c>
      <c r="AE159" s="35">
        <f t="shared" si="11"/>
        <v>0.10919540229885058</v>
      </c>
      <c r="AF159" s="35">
        <f t="shared" si="11"/>
        <v>0.1348314606741573</v>
      </c>
      <c r="AG159" s="35">
        <f t="shared" si="11"/>
        <v>0.15422885572139303</v>
      </c>
      <c r="AH159" s="35">
        <f t="shared" si="11"/>
        <v>0.13829787234042554</v>
      </c>
      <c r="AI159" s="35">
        <f t="shared" si="11"/>
        <v>0.2298507462686567</v>
      </c>
      <c r="AJ159" s="35">
        <f t="shared" si="11"/>
        <v>0.2988505747126437</v>
      </c>
      <c r="AK159" s="35">
        <f t="shared" si="11"/>
        <v>0.44578313253012047</v>
      </c>
      <c r="AL159" s="139">
        <f t="shared" si="11"/>
        <v>0.2107843137254902</v>
      </c>
      <c r="AM159" s="19" t="str">
        <f>IF(ISNUMBER(#REF!),LN(#REF!),"")</f>
        <v/>
      </c>
      <c r="AN159" s="19" t="str">
        <f>IF(ISNUMBER(#REF!),LN(#REF!),"")</f>
        <v/>
      </c>
      <c r="AO159" s="19" t="str">
        <f>IF(ISNUMBER(#REF!),LN(#REF!),"")</f>
        <v/>
      </c>
      <c r="AP159" s="19" t="str">
        <f>IF(ISNUMBER(#REF!),LN(#REF!),"")</f>
        <v/>
      </c>
      <c r="AQ159" s="19" t="str">
        <f>IF(ISNUMBER(#REF!),LN(#REF!),"")</f>
        <v/>
      </c>
      <c r="AR159" s="19" t="str">
        <f>IF(ISNUMBER(#REF!),LN(#REF!),"")</f>
        <v/>
      </c>
      <c r="AS159" s="19" t="str">
        <f>IF(ISNUMBER(#REF!),LN(#REF!),"")</f>
        <v/>
      </c>
      <c r="AT159" s="19" t="str">
        <f>IF(ISNUMBER(#REF!),LN(#REF!),"")</f>
        <v/>
      </c>
      <c r="AU159" s="19" t="str">
        <f>IF(ISNUMBER(#REF!),LN(#REF!),"")</f>
        <v/>
      </c>
      <c r="AV159" s="19" t="str">
        <f>IF(ISNUMBER(#REF!),LN(#REF!),"")</f>
        <v/>
      </c>
      <c r="AW159" s="19" t="str">
        <f>IF(ISNUMBER(#REF!),LN(#REF!),"")</f>
        <v/>
      </c>
    </row>
    <row r="160" spans="1:49" x14ac:dyDescent="0.2">
      <c r="A160" s="16" t="s">
        <v>3824</v>
      </c>
      <c r="B160" s="17" t="s">
        <v>3825</v>
      </c>
      <c r="C160" s="17"/>
      <c r="D160" s="17"/>
      <c r="E160" s="20" t="s">
        <v>248</v>
      </c>
      <c r="F160" s="38">
        <v>157</v>
      </c>
      <c r="G160" s="19">
        <v>189</v>
      </c>
      <c r="H160" s="19">
        <v>161</v>
      </c>
      <c r="I160" s="19">
        <v>220</v>
      </c>
      <c r="J160" s="19">
        <v>160</v>
      </c>
      <c r="K160" s="19">
        <v>101</v>
      </c>
      <c r="L160" s="19">
        <v>131</v>
      </c>
      <c r="M160" s="19">
        <v>154</v>
      </c>
      <c r="N160" s="19">
        <v>68</v>
      </c>
      <c r="O160" s="19">
        <v>46</v>
      </c>
      <c r="P160" s="32">
        <v>7</v>
      </c>
      <c r="Q160" s="19">
        <v>321</v>
      </c>
      <c r="R160" s="19">
        <v>521</v>
      </c>
      <c r="S160" s="19">
        <v>324</v>
      </c>
      <c r="T160" s="19">
        <v>487</v>
      </c>
      <c r="U160" s="19">
        <v>509</v>
      </c>
      <c r="V160" s="19">
        <v>447</v>
      </c>
      <c r="W160" s="19">
        <v>297</v>
      </c>
      <c r="X160" s="19">
        <v>333</v>
      </c>
      <c r="Y160" s="19">
        <v>99</v>
      </c>
      <c r="Z160" s="19">
        <v>59</v>
      </c>
      <c r="AA160" s="32">
        <v>11</v>
      </c>
      <c r="AB160" s="35">
        <f t="shared" si="11"/>
        <v>0.48909657320872274</v>
      </c>
      <c r="AC160" s="35">
        <f t="shared" si="11"/>
        <v>0.36276391554702497</v>
      </c>
      <c r="AD160" s="35">
        <f t="shared" si="11"/>
        <v>0.49691358024691357</v>
      </c>
      <c r="AE160" s="35">
        <f t="shared" si="11"/>
        <v>0.45174537987679669</v>
      </c>
      <c r="AF160" s="35">
        <f t="shared" si="11"/>
        <v>0.3143418467583497</v>
      </c>
      <c r="AG160" s="35">
        <f t="shared" si="11"/>
        <v>0.22595078299776286</v>
      </c>
      <c r="AH160" s="35">
        <f t="shared" si="11"/>
        <v>0.44107744107744107</v>
      </c>
      <c r="AI160" s="35">
        <f t="shared" si="11"/>
        <v>0.46246246246246248</v>
      </c>
      <c r="AJ160" s="35">
        <f t="shared" si="11"/>
        <v>0.68686868686868685</v>
      </c>
      <c r="AK160" s="35">
        <f t="shared" si="11"/>
        <v>0.77966101694915257</v>
      </c>
      <c r="AL160" s="139">
        <f t="shared" si="11"/>
        <v>0.63636363636363635</v>
      </c>
      <c r="AM160" s="19" t="str">
        <f>IF(ISNUMBER(#REF!),LN(#REF!),"")</f>
        <v/>
      </c>
      <c r="AN160" s="19" t="str">
        <f>IF(ISNUMBER(#REF!),LN(#REF!),"")</f>
        <v/>
      </c>
      <c r="AO160" s="19" t="str">
        <f>IF(ISNUMBER(#REF!),LN(#REF!),"")</f>
        <v/>
      </c>
      <c r="AP160" s="19" t="str">
        <f>IF(ISNUMBER(#REF!),LN(#REF!),"")</f>
        <v/>
      </c>
      <c r="AQ160" s="19" t="str">
        <f>IF(ISNUMBER(#REF!),LN(#REF!),"")</f>
        <v/>
      </c>
      <c r="AR160" s="19" t="str">
        <f>IF(ISNUMBER(#REF!),LN(#REF!),"")</f>
        <v/>
      </c>
      <c r="AS160" s="19" t="str">
        <f>IF(ISNUMBER(#REF!),LN(#REF!),"")</f>
        <v/>
      </c>
      <c r="AT160" s="19" t="str">
        <f>IF(ISNUMBER(#REF!),LN(#REF!),"")</f>
        <v/>
      </c>
      <c r="AU160" s="19" t="str">
        <f>IF(ISNUMBER(#REF!),LN(#REF!),"")</f>
        <v/>
      </c>
      <c r="AV160" s="19" t="str">
        <f>IF(ISNUMBER(#REF!),LN(#REF!),"")</f>
        <v/>
      </c>
      <c r="AW160" s="19" t="str">
        <f>IF(ISNUMBER(#REF!),LN(#REF!),"")</f>
        <v/>
      </c>
    </row>
    <row r="161" spans="1:49" x14ac:dyDescent="0.2">
      <c r="A161" s="16" t="s">
        <v>3830</v>
      </c>
      <c r="B161" s="17" t="s">
        <v>3831</v>
      </c>
      <c r="C161" s="17"/>
      <c r="D161" s="17"/>
      <c r="E161" s="20" t="s">
        <v>248</v>
      </c>
      <c r="F161" s="38">
        <v>44</v>
      </c>
      <c r="G161" s="19">
        <v>55</v>
      </c>
      <c r="H161" s="19">
        <v>27</v>
      </c>
      <c r="I161" s="19">
        <v>41</v>
      </c>
      <c r="J161" s="19">
        <v>14</v>
      </c>
      <c r="K161" s="19">
        <v>6</v>
      </c>
      <c r="L161" s="19">
        <v>33</v>
      </c>
      <c r="M161" s="19">
        <v>12</v>
      </c>
      <c r="N161" s="19">
        <v>28</v>
      </c>
      <c r="O161" s="19">
        <v>21</v>
      </c>
      <c r="P161" s="32">
        <v>23</v>
      </c>
      <c r="Q161" s="19">
        <v>221</v>
      </c>
      <c r="R161" s="19">
        <v>316</v>
      </c>
      <c r="S161" s="19">
        <v>282</v>
      </c>
      <c r="T161" s="19">
        <v>244</v>
      </c>
      <c r="U161" s="19">
        <v>264</v>
      </c>
      <c r="V161" s="19">
        <v>215</v>
      </c>
      <c r="W161" s="19">
        <v>148</v>
      </c>
      <c r="X161" s="19">
        <v>201</v>
      </c>
      <c r="Y161" s="19">
        <v>154</v>
      </c>
      <c r="Z161" s="19">
        <v>123</v>
      </c>
      <c r="AA161" s="32">
        <v>121</v>
      </c>
      <c r="AB161" s="35">
        <f t="shared" si="11"/>
        <v>0.19909502262443438</v>
      </c>
      <c r="AC161" s="35">
        <f t="shared" si="11"/>
        <v>0.17405063291139242</v>
      </c>
      <c r="AD161" s="35">
        <f t="shared" si="11"/>
        <v>9.5744680851063829E-2</v>
      </c>
      <c r="AE161" s="35">
        <f t="shared" si="11"/>
        <v>0.16803278688524589</v>
      </c>
      <c r="AF161" s="35">
        <f t="shared" si="11"/>
        <v>5.3030303030303032E-2</v>
      </c>
      <c r="AG161" s="35">
        <f t="shared" si="11"/>
        <v>2.7906976744186046E-2</v>
      </c>
      <c r="AH161" s="35">
        <f t="shared" si="11"/>
        <v>0.22297297297297297</v>
      </c>
      <c r="AI161" s="35">
        <f t="shared" si="11"/>
        <v>5.9701492537313432E-2</v>
      </c>
      <c r="AJ161" s="35">
        <f t="shared" si="11"/>
        <v>0.18181818181818182</v>
      </c>
      <c r="AK161" s="35">
        <f t="shared" si="11"/>
        <v>0.17073170731707318</v>
      </c>
      <c r="AL161" s="139">
        <f t="shared" si="11"/>
        <v>0.19008264462809918</v>
      </c>
      <c r="AM161" s="19" t="str">
        <f>IF(ISNUMBER(#REF!),LN(#REF!),"")</f>
        <v/>
      </c>
      <c r="AN161" s="19" t="str">
        <f>IF(ISNUMBER(#REF!),LN(#REF!),"")</f>
        <v/>
      </c>
      <c r="AO161" s="19" t="str">
        <f>IF(ISNUMBER(#REF!),LN(#REF!),"")</f>
        <v/>
      </c>
      <c r="AP161" s="19" t="str">
        <f>IF(ISNUMBER(#REF!),LN(#REF!),"")</f>
        <v/>
      </c>
      <c r="AQ161" s="19" t="str">
        <f>IF(ISNUMBER(#REF!),LN(#REF!),"")</f>
        <v/>
      </c>
      <c r="AR161" s="19" t="str">
        <f>IF(ISNUMBER(#REF!),LN(#REF!),"")</f>
        <v/>
      </c>
      <c r="AS161" s="19" t="str">
        <f>IF(ISNUMBER(#REF!),LN(#REF!),"")</f>
        <v/>
      </c>
      <c r="AT161" s="19" t="str">
        <f>IF(ISNUMBER(#REF!),LN(#REF!),"")</f>
        <v/>
      </c>
      <c r="AU161" s="19" t="str">
        <f>IF(ISNUMBER(#REF!),LN(#REF!),"")</f>
        <v/>
      </c>
      <c r="AV161" s="19" t="str">
        <f>IF(ISNUMBER(#REF!),LN(#REF!),"")</f>
        <v/>
      </c>
      <c r="AW161" s="19" t="str">
        <f>IF(ISNUMBER(#REF!),LN(#REF!),"")</f>
        <v/>
      </c>
    </row>
    <row r="162" spans="1:49" x14ac:dyDescent="0.2">
      <c r="A162" s="16" t="s">
        <v>3927</v>
      </c>
      <c r="B162" s="17" t="s">
        <v>3928</v>
      </c>
      <c r="C162" s="17"/>
      <c r="D162" s="17"/>
      <c r="E162" s="20" t="s">
        <v>248</v>
      </c>
      <c r="F162" s="38">
        <v>13</v>
      </c>
      <c r="G162" s="19">
        <v>12</v>
      </c>
      <c r="H162" s="19">
        <v>9</v>
      </c>
      <c r="I162" s="19">
        <v>8</v>
      </c>
      <c r="J162" s="19">
        <v>16</v>
      </c>
      <c r="K162" s="19">
        <v>15</v>
      </c>
      <c r="L162" s="19">
        <v>70</v>
      </c>
      <c r="M162" s="19">
        <v>92</v>
      </c>
      <c r="N162" s="19">
        <v>82</v>
      </c>
      <c r="O162" s="19">
        <v>95</v>
      </c>
      <c r="P162" s="32">
        <v>76</v>
      </c>
      <c r="Q162" s="19">
        <v>152</v>
      </c>
      <c r="R162" s="19">
        <v>177</v>
      </c>
      <c r="S162" s="19">
        <v>126</v>
      </c>
      <c r="T162" s="19">
        <v>166</v>
      </c>
      <c r="U162" s="19">
        <v>199</v>
      </c>
      <c r="V162" s="19">
        <v>227</v>
      </c>
      <c r="W162" s="19">
        <v>171</v>
      </c>
      <c r="X162" s="19">
        <v>214</v>
      </c>
      <c r="Y162" s="19">
        <v>211</v>
      </c>
      <c r="Z162" s="19">
        <v>210</v>
      </c>
      <c r="AA162" s="32">
        <v>162</v>
      </c>
      <c r="AB162" s="35">
        <f t="shared" si="11"/>
        <v>8.5526315789473686E-2</v>
      </c>
      <c r="AC162" s="35">
        <f t="shared" si="11"/>
        <v>6.7796610169491525E-2</v>
      </c>
      <c r="AD162" s="35">
        <f t="shared" si="11"/>
        <v>7.1428571428571425E-2</v>
      </c>
      <c r="AE162" s="35">
        <f t="shared" si="11"/>
        <v>4.8192771084337352E-2</v>
      </c>
      <c r="AF162" s="35">
        <f t="shared" si="11"/>
        <v>8.0402010050251257E-2</v>
      </c>
      <c r="AG162" s="35">
        <f t="shared" si="11"/>
        <v>6.6079295154185022E-2</v>
      </c>
      <c r="AH162" s="35">
        <f t="shared" si="11"/>
        <v>0.40935672514619881</v>
      </c>
      <c r="AI162" s="35">
        <f t="shared" si="11"/>
        <v>0.42990654205607476</v>
      </c>
      <c r="AJ162" s="35">
        <f t="shared" si="11"/>
        <v>0.38862559241706163</v>
      </c>
      <c r="AK162" s="35">
        <f t="shared" si="11"/>
        <v>0.45238095238095238</v>
      </c>
      <c r="AL162" s="139">
        <f t="shared" si="11"/>
        <v>0.46913580246913578</v>
      </c>
      <c r="AM162" s="19" t="str">
        <f>IF(ISNUMBER(#REF!),LN(#REF!),"")</f>
        <v/>
      </c>
      <c r="AN162" s="19" t="str">
        <f>IF(ISNUMBER(#REF!),LN(#REF!),"")</f>
        <v/>
      </c>
      <c r="AO162" s="19" t="str">
        <f>IF(ISNUMBER(#REF!),LN(#REF!),"")</f>
        <v/>
      </c>
      <c r="AP162" s="19" t="str">
        <f>IF(ISNUMBER(#REF!),LN(#REF!),"")</f>
        <v/>
      </c>
      <c r="AQ162" s="19" t="str">
        <f>IF(ISNUMBER(#REF!),LN(#REF!),"")</f>
        <v/>
      </c>
      <c r="AR162" s="19" t="str">
        <f>IF(ISNUMBER(#REF!),LN(#REF!),"")</f>
        <v/>
      </c>
      <c r="AS162" s="19" t="str">
        <f>IF(ISNUMBER(#REF!),LN(#REF!),"")</f>
        <v/>
      </c>
      <c r="AT162" s="19" t="str">
        <f>IF(ISNUMBER(#REF!),LN(#REF!),"")</f>
        <v/>
      </c>
      <c r="AU162" s="19" t="str">
        <f>IF(ISNUMBER(#REF!),LN(#REF!),"")</f>
        <v/>
      </c>
      <c r="AV162" s="19" t="str">
        <f>IF(ISNUMBER(#REF!),LN(#REF!),"")</f>
        <v/>
      </c>
      <c r="AW162" s="19" t="str">
        <f>IF(ISNUMBER(#REF!),LN(#REF!),"")</f>
        <v/>
      </c>
    </row>
    <row r="163" spans="1:49" x14ac:dyDescent="0.2">
      <c r="A163" s="16" t="s">
        <v>3833</v>
      </c>
      <c r="B163" s="17" t="s">
        <v>3834</v>
      </c>
      <c r="C163" s="17"/>
      <c r="D163" s="17"/>
      <c r="E163" s="20" t="s">
        <v>248</v>
      </c>
      <c r="F163" s="38">
        <v>7</v>
      </c>
      <c r="G163" s="19">
        <v>5</v>
      </c>
      <c r="H163" s="19">
        <v>19</v>
      </c>
      <c r="I163" s="19">
        <v>4</v>
      </c>
      <c r="J163" s="19">
        <v>4</v>
      </c>
      <c r="K163" s="19">
        <v>10</v>
      </c>
      <c r="L163" s="19">
        <v>4</v>
      </c>
      <c r="M163" s="19">
        <v>10</v>
      </c>
      <c r="N163" s="19">
        <v>20</v>
      </c>
      <c r="O163" s="19">
        <v>16</v>
      </c>
      <c r="P163" s="32">
        <v>28</v>
      </c>
      <c r="Q163" s="19">
        <v>92</v>
      </c>
      <c r="R163" s="19">
        <v>116</v>
      </c>
      <c r="S163" s="19">
        <v>153</v>
      </c>
      <c r="T163" s="19">
        <v>143</v>
      </c>
      <c r="U163" s="19">
        <v>160</v>
      </c>
      <c r="V163" s="19">
        <v>169</v>
      </c>
      <c r="W163" s="19">
        <v>83</v>
      </c>
      <c r="X163" s="19">
        <v>178</v>
      </c>
      <c r="Y163" s="19">
        <v>182</v>
      </c>
      <c r="Z163" s="19">
        <v>110</v>
      </c>
      <c r="AA163" s="32">
        <v>131</v>
      </c>
      <c r="AB163" s="35">
        <f t="shared" ref="AB163:AL178" si="12">IF(Q163,F163/Q163,0)</f>
        <v>7.6086956521739135E-2</v>
      </c>
      <c r="AC163" s="35">
        <f t="shared" si="12"/>
        <v>4.3103448275862072E-2</v>
      </c>
      <c r="AD163" s="35">
        <f t="shared" si="12"/>
        <v>0.12418300653594772</v>
      </c>
      <c r="AE163" s="35">
        <f t="shared" si="12"/>
        <v>2.7972027972027972E-2</v>
      </c>
      <c r="AF163" s="35">
        <f t="shared" si="12"/>
        <v>2.5000000000000001E-2</v>
      </c>
      <c r="AG163" s="35">
        <f t="shared" si="12"/>
        <v>5.9171597633136092E-2</v>
      </c>
      <c r="AH163" s="35">
        <f t="shared" si="12"/>
        <v>4.8192771084337352E-2</v>
      </c>
      <c r="AI163" s="35">
        <f t="shared" si="12"/>
        <v>5.6179775280898875E-2</v>
      </c>
      <c r="AJ163" s="35">
        <f t="shared" si="12"/>
        <v>0.10989010989010989</v>
      </c>
      <c r="AK163" s="35">
        <f t="shared" si="12"/>
        <v>0.14545454545454545</v>
      </c>
      <c r="AL163" s="139">
        <f t="shared" si="12"/>
        <v>0.21374045801526717</v>
      </c>
      <c r="AM163" s="19" t="str">
        <f>IF(ISNUMBER(#REF!),LN(#REF!),"")</f>
        <v/>
      </c>
      <c r="AN163" s="19" t="str">
        <f>IF(ISNUMBER(#REF!),LN(#REF!),"")</f>
        <v/>
      </c>
      <c r="AO163" s="19" t="str">
        <f>IF(ISNUMBER(#REF!),LN(#REF!),"")</f>
        <v/>
      </c>
      <c r="AP163" s="19" t="str">
        <f>IF(ISNUMBER(#REF!),LN(#REF!),"")</f>
        <v/>
      </c>
      <c r="AQ163" s="19" t="str">
        <f>IF(ISNUMBER(#REF!),LN(#REF!),"")</f>
        <v/>
      </c>
      <c r="AR163" s="19" t="str">
        <f>IF(ISNUMBER(#REF!),LN(#REF!),"")</f>
        <v/>
      </c>
      <c r="AS163" s="19" t="str">
        <f>IF(ISNUMBER(#REF!),LN(#REF!),"")</f>
        <v/>
      </c>
      <c r="AT163" s="19" t="str">
        <f>IF(ISNUMBER(#REF!),LN(#REF!),"")</f>
        <v/>
      </c>
      <c r="AU163" s="19" t="str">
        <f>IF(ISNUMBER(#REF!),LN(#REF!),"")</f>
        <v/>
      </c>
      <c r="AV163" s="19" t="str">
        <f>IF(ISNUMBER(#REF!),LN(#REF!),"")</f>
        <v/>
      </c>
      <c r="AW163" s="19" t="str">
        <f>IF(ISNUMBER(#REF!),LN(#REF!),"")</f>
        <v/>
      </c>
    </row>
    <row r="164" spans="1:49" x14ac:dyDescent="0.2">
      <c r="A164" s="16" t="s">
        <v>3835</v>
      </c>
      <c r="B164" s="17" t="s">
        <v>1876</v>
      </c>
      <c r="C164" s="17"/>
      <c r="D164" s="17"/>
      <c r="E164" s="20" t="s">
        <v>248</v>
      </c>
      <c r="F164" s="38">
        <v>42</v>
      </c>
      <c r="G164" s="19">
        <v>16</v>
      </c>
      <c r="H164" s="19">
        <v>22</v>
      </c>
      <c r="I164" s="19">
        <v>29</v>
      </c>
      <c r="J164" s="19">
        <v>62</v>
      </c>
      <c r="K164" s="19">
        <v>36</v>
      </c>
      <c r="L164" s="19">
        <v>34</v>
      </c>
      <c r="M164" s="19">
        <v>27</v>
      </c>
      <c r="N164" s="19">
        <v>46</v>
      </c>
      <c r="O164" s="19">
        <v>36</v>
      </c>
      <c r="P164" s="32">
        <v>58</v>
      </c>
      <c r="Q164" s="19">
        <v>456</v>
      </c>
      <c r="R164" s="19">
        <v>400</v>
      </c>
      <c r="S164" s="19">
        <v>391</v>
      </c>
      <c r="T164" s="19">
        <v>533</v>
      </c>
      <c r="U164" s="19">
        <v>547</v>
      </c>
      <c r="V164" s="19">
        <v>409</v>
      </c>
      <c r="W164" s="19">
        <v>653</v>
      </c>
      <c r="X164" s="19">
        <v>671</v>
      </c>
      <c r="Y164" s="19">
        <v>746</v>
      </c>
      <c r="Z164" s="19">
        <v>564</v>
      </c>
      <c r="AA164" s="32">
        <v>588</v>
      </c>
      <c r="AB164" s="35">
        <f t="shared" si="12"/>
        <v>9.2105263157894732E-2</v>
      </c>
      <c r="AC164" s="35">
        <f t="shared" si="12"/>
        <v>0.04</v>
      </c>
      <c r="AD164" s="35">
        <f t="shared" si="12"/>
        <v>5.6265984654731455E-2</v>
      </c>
      <c r="AE164" s="35">
        <f t="shared" si="12"/>
        <v>5.4409005628517824E-2</v>
      </c>
      <c r="AF164" s="35">
        <f t="shared" si="12"/>
        <v>0.11334552102376599</v>
      </c>
      <c r="AG164" s="35">
        <f t="shared" si="12"/>
        <v>8.8019559902200492E-2</v>
      </c>
      <c r="AH164" s="35">
        <f t="shared" si="12"/>
        <v>5.2067381316998472E-2</v>
      </c>
      <c r="AI164" s="35">
        <f t="shared" si="12"/>
        <v>4.0238450074515646E-2</v>
      </c>
      <c r="AJ164" s="35">
        <f t="shared" si="12"/>
        <v>6.1662198391420911E-2</v>
      </c>
      <c r="AK164" s="35">
        <f t="shared" si="12"/>
        <v>6.3829787234042548E-2</v>
      </c>
      <c r="AL164" s="139">
        <f t="shared" si="12"/>
        <v>9.8639455782312924E-2</v>
      </c>
      <c r="AM164" s="19" t="str">
        <f>IF(ISNUMBER(#REF!),LN(#REF!),"")</f>
        <v/>
      </c>
      <c r="AN164" s="19" t="str">
        <f>IF(ISNUMBER(#REF!),LN(#REF!),"")</f>
        <v/>
      </c>
      <c r="AO164" s="19" t="str">
        <f>IF(ISNUMBER(#REF!),LN(#REF!),"")</f>
        <v/>
      </c>
      <c r="AP164" s="19" t="str">
        <f>IF(ISNUMBER(#REF!),LN(#REF!),"")</f>
        <v/>
      </c>
      <c r="AQ164" s="19" t="str">
        <f>IF(ISNUMBER(#REF!),LN(#REF!),"")</f>
        <v/>
      </c>
      <c r="AR164" s="19" t="str">
        <f>IF(ISNUMBER(#REF!),LN(#REF!),"")</f>
        <v/>
      </c>
      <c r="AS164" s="19" t="str">
        <f>IF(ISNUMBER(#REF!),LN(#REF!),"")</f>
        <v/>
      </c>
      <c r="AT164" s="19" t="str">
        <f>IF(ISNUMBER(#REF!),LN(#REF!),"")</f>
        <v/>
      </c>
      <c r="AU164" s="19" t="str">
        <f>IF(ISNUMBER(#REF!),LN(#REF!),"")</f>
        <v/>
      </c>
      <c r="AV164" s="19" t="str">
        <f>IF(ISNUMBER(#REF!),LN(#REF!),"")</f>
        <v/>
      </c>
      <c r="AW164" s="19" t="str">
        <f>IF(ISNUMBER(#REF!),LN(#REF!),"")</f>
        <v/>
      </c>
    </row>
    <row r="165" spans="1:49" x14ac:dyDescent="0.2">
      <c r="A165" s="16" t="s">
        <v>3836</v>
      </c>
      <c r="B165" s="17" t="s">
        <v>3837</v>
      </c>
      <c r="C165" s="17"/>
      <c r="D165" s="17"/>
      <c r="E165" s="20" t="s">
        <v>248</v>
      </c>
      <c r="F165" s="38">
        <v>0</v>
      </c>
      <c r="G165" s="19">
        <v>0</v>
      </c>
      <c r="H165" s="19">
        <v>0</v>
      </c>
      <c r="I165" s="19">
        <v>0</v>
      </c>
      <c r="J165" s="19">
        <v>0</v>
      </c>
      <c r="K165" s="19">
        <v>0</v>
      </c>
      <c r="L165" s="19">
        <v>4</v>
      </c>
      <c r="M165" s="19">
        <v>15</v>
      </c>
      <c r="N165" s="19">
        <v>23</v>
      </c>
      <c r="O165" s="19">
        <v>18</v>
      </c>
      <c r="P165" s="32">
        <v>13</v>
      </c>
      <c r="Q165" s="19">
        <v>0</v>
      </c>
      <c r="R165" s="19">
        <v>3</v>
      </c>
      <c r="S165" s="19">
        <v>6</v>
      </c>
      <c r="T165" s="19">
        <v>5</v>
      </c>
      <c r="U165" s="19">
        <v>7</v>
      </c>
      <c r="V165" s="19">
        <v>1</v>
      </c>
      <c r="W165" s="19">
        <v>119</v>
      </c>
      <c r="X165" s="19">
        <v>127</v>
      </c>
      <c r="Y165" s="19">
        <v>187</v>
      </c>
      <c r="Z165" s="19">
        <v>144</v>
      </c>
      <c r="AA165" s="32">
        <v>137</v>
      </c>
      <c r="AB165" s="35">
        <f t="shared" si="12"/>
        <v>0</v>
      </c>
      <c r="AC165" s="35">
        <f t="shared" si="12"/>
        <v>0</v>
      </c>
      <c r="AD165" s="35">
        <f t="shared" si="12"/>
        <v>0</v>
      </c>
      <c r="AE165" s="35">
        <f t="shared" si="12"/>
        <v>0</v>
      </c>
      <c r="AF165" s="35">
        <f t="shared" si="12"/>
        <v>0</v>
      </c>
      <c r="AG165" s="35">
        <f t="shared" si="12"/>
        <v>0</v>
      </c>
      <c r="AH165" s="35">
        <f t="shared" si="12"/>
        <v>3.3613445378151259E-2</v>
      </c>
      <c r="AI165" s="35">
        <f t="shared" si="12"/>
        <v>0.11811023622047244</v>
      </c>
      <c r="AJ165" s="35">
        <f t="shared" si="12"/>
        <v>0.12299465240641712</v>
      </c>
      <c r="AK165" s="35">
        <f t="shared" si="12"/>
        <v>0.125</v>
      </c>
      <c r="AL165" s="139">
        <f t="shared" si="12"/>
        <v>9.4890510948905105E-2</v>
      </c>
      <c r="AM165" s="19" t="str">
        <f>IF(ISNUMBER(#REF!),LN(#REF!),"")</f>
        <v/>
      </c>
      <c r="AN165" s="19" t="str">
        <f>IF(ISNUMBER(#REF!),LN(#REF!),"")</f>
        <v/>
      </c>
      <c r="AO165" s="19" t="str">
        <f>IF(ISNUMBER(#REF!),LN(#REF!),"")</f>
        <v/>
      </c>
      <c r="AP165" s="19" t="str">
        <f>IF(ISNUMBER(#REF!),LN(#REF!),"")</f>
        <v/>
      </c>
      <c r="AQ165" s="19" t="str">
        <f>IF(ISNUMBER(#REF!),LN(#REF!),"")</f>
        <v/>
      </c>
      <c r="AR165" s="19" t="str">
        <f>IF(ISNUMBER(#REF!),LN(#REF!),"")</f>
        <v/>
      </c>
      <c r="AS165" s="19" t="str">
        <f>IF(ISNUMBER(#REF!),LN(#REF!),"")</f>
        <v/>
      </c>
      <c r="AT165" s="19" t="str">
        <f>IF(ISNUMBER(#REF!),LN(#REF!),"")</f>
        <v/>
      </c>
      <c r="AU165" s="19" t="str">
        <f>IF(ISNUMBER(#REF!),LN(#REF!),"")</f>
        <v/>
      </c>
      <c r="AV165" s="19" t="str">
        <f>IF(ISNUMBER(#REF!),LN(#REF!),"")</f>
        <v/>
      </c>
      <c r="AW165" s="19" t="str">
        <f>IF(ISNUMBER(#REF!),LN(#REF!),"")</f>
        <v/>
      </c>
    </row>
    <row r="166" spans="1:49" x14ac:dyDescent="0.2">
      <c r="A166" s="16" t="s">
        <v>3838</v>
      </c>
      <c r="B166" s="17" t="s">
        <v>2092</v>
      </c>
      <c r="C166" s="17"/>
      <c r="D166" s="17"/>
      <c r="E166" s="20" t="s">
        <v>248</v>
      </c>
      <c r="F166" s="38">
        <v>3</v>
      </c>
      <c r="G166" s="19">
        <v>17</v>
      </c>
      <c r="H166" s="19">
        <v>14</v>
      </c>
      <c r="I166" s="19">
        <v>7</v>
      </c>
      <c r="J166" s="19">
        <v>5</v>
      </c>
      <c r="K166" s="19">
        <v>15</v>
      </c>
      <c r="L166" s="19">
        <v>5</v>
      </c>
      <c r="M166" s="19">
        <v>8</v>
      </c>
      <c r="N166" s="19">
        <v>10</v>
      </c>
      <c r="O166" s="19">
        <v>9</v>
      </c>
      <c r="P166" s="32">
        <v>6</v>
      </c>
      <c r="Q166" s="19">
        <v>150</v>
      </c>
      <c r="R166" s="19">
        <v>163</v>
      </c>
      <c r="S166" s="19">
        <v>197</v>
      </c>
      <c r="T166" s="19">
        <v>182</v>
      </c>
      <c r="U166" s="19">
        <v>163</v>
      </c>
      <c r="V166" s="19">
        <v>224</v>
      </c>
      <c r="W166" s="19">
        <v>153</v>
      </c>
      <c r="X166" s="19">
        <v>210</v>
      </c>
      <c r="Y166" s="19">
        <v>187</v>
      </c>
      <c r="Z166" s="19">
        <v>122</v>
      </c>
      <c r="AA166" s="32">
        <v>128</v>
      </c>
      <c r="AB166" s="35">
        <f t="shared" si="12"/>
        <v>0.02</v>
      </c>
      <c r="AC166" s="35">
        <f t="shared" si="12"/>
        <v>0.10429447852760736</v>
      </c>
      <c r="AD166" s="35">
        <f t="shared" si="12"/>
        <v>7.1065989847715741E-2</v>
      </c>
      <c r="AE166" s="35">
        <f t="shared" si="12"/>
        <v>3.8461538461538464E-2</v>
      </c>
      <c r="AF166" s="35">
        <f t="shared" si="12"/>
        <v>3.0674846625766871E-2</v>
      </c>
      <c r="AG166" s="35">
        <f t="shared" si="12"/>
        <v>6.6964285714285712E-2</v>
      </c>
      <c r="AH166" s="35">
        <f t="shared" si="12"/>
        <v>3.2679738562091505E-2</v>
      </c>
      <c r="AI166" s="35">
        <f t="shared" si="12"/>
        <v>3.8095238095238099E-2</v>
      </c>
      <c r="AJ166" s="35">
        <f t="shared" si="12"/>
        <v>5.3475935828877004E-2</v>
      </c>
      <c r="AK166" s="35">
        <f t="shared" si="12"/>
        <v>7.3770491803278687E-2</v>
      </c>
      <c r="AL166" s="139">
        <f t="shared" si="12"/>
        <v>4.6875E-2</v>
      </c>
      <c r="AM166" s="19" t="str">
        <f>IF(ISNUMBER(#REF!),LN(#REF!),"")</f>
        <v/>
      </c>
      <c r="AN166" s="19" t="str">
        <f>IF(ISNUMBER(#REF!),LN(#REF!),"")</f>
        <v/>
      </c>
      <c r="AO166" s="19" t="str">
        <f>IF(ISNUMBER(#REF!),LN(#REF!),"")</f>
        <v/>
      </c>
      <c r="AP166" s="19" t="str">
        <f>IF(ISNUMBER(#REF!),LN(#REF!),"")</f>
        <v/>
      </c>
      <c r="AQ166" s="19" t="str">
        <f>IF(ISNUMBER(#REF!),LN(#REF!),"")</f>
        <v/>
      </c>
      <c r="AR166" s="19" t="str">
        <f>IF(ISNUMBER(#REF!),LN(#REF!),"")</f>
        <v/>
      </c>
      <c r="AS166" s="19" t="str">
        <f>IF(ISNUMBER(#REF!),LN(#REF!),"")</f>
        <v/>
      </c>
      <c r="AT166" s="19" t="str">
        <f>IF(ISNUMBER(#REF!),LN(#REF!),"")</f>
        <v/>
      </c>
      <c r="AU166" s="19" t="str">
        <f>IF(ISNUMBER(#REF!),LN(#REF!),"")</f>
        <v/>
      </c>
      <c r="AV166" s="19" t="str">
        <f>IF(ISNUMBER(#REF!),LN(#REF!),"")</f>
        <v/>
      </c>
      <c r="AW166" s="19" t="str">
        <f>IF(ISNUMBER(#REF!),LN(#REF!),"")</f>
        <v/>
      </c>
    </row>
    <row r="167" spans="1:49" x14ac:dyDescent="0.2">
      <c r="A167" s="16" t="s">
        <v>4071</v>
      </c>
      <c r="B167" s="17" t="s">
        <v>3930</v>
      </c>
      <c r="C167" s="17"/>
      <c r="D167" s="17"/>
      <c r="E167" s="20" t="s">
        <v>248</v>
      </c>
      <c r="F167" s="38">
        <v>2</v>
      </c>
      <c r="G167" s="19">
        <v>3</v>
      </c>
      <c r="H167" s="19">
        <v>9</v>
      </c>
      <c r="I167" s="19">
        <v>8</v>
      </c>
      <c r="J167" s="19">
        <v>7</v>
      </c>
      <c r="K167" s="19">
        <v>3</v>
      </c>
      <c r="L167" s="19">
        <v>5</v>
      </c>
      <c r="M167" s="19">
        <v>8</v>
      </c>
      <c r="N167" s="19">
        <v>13</v>
      </c>
      <c r="O167" s="19">
        <v>136</v>
      </c>
      <c r="P167" s="32">
        <v>7</v>
      </c>
      <c r="Q167" s="19">
        <v>47</v>
      </c>
      <c r="R167" s="19">
        <v>74</v>
      </c>
      <c r="S167" s="19">
        <v>53</v>
      </c>
      <c r="T167" s="19">
        <v>61</v>
      </c>
      <c r="U167" s="19">
        <v>86</v>
      </c>
      <c r="V167" s="19">
        <v>56</v>
      </c>
      <c r="W167" s="19">
        <v>83</v>
      </c>
      <c r="X167" s="19">
        <v>110</v>
      </c>
      <c r="Y167" s="19">
        <v>195</v>
      </c>
      <c r="Z167" s="19">
        <v>270</v>
      </c>
      <c r="AA167" s="32">
        <v>18</v>
      </c>
      <c r="AB167" s="35">
        <f t="shared" si="12"/>
        <v>4.2553191489361701E-2</v>
      </c>
      <c r="AC167" s="35">
        <f t="shared" si="12"/>
        <v>4.0540540540540543E-2</v>
      </c>
      <c r="AD167" s="35">
        <f t="shared" si="12"/>
        <v>0.16981132075471697</v>
      </c>
      <c r="AE167" s="35">
        <f t="shared" si="12"/>
        <v>0.13114754098360656</v>
      </c>
      <c r="AF167" s="35">
        <f t="shared" si="12"/>
        <v>8.1395348837209308E-2</v>
      </c>
      <c r="AG167" s="35">
        <f t="shared" si="12"/>
        <v>5.3571428571428568E-2</v>
      </c>
      <c r="AH167" s="35">
        <f t="shared" si="12"/>
        <v>6.0240963855421686E-2</v>
      </c>
      <c r="AI167" s="35">
        <f t="shared" si="12"/>
        <v>7.2727272727272724E-2</v>
      </c>
      <c r="AJ167" s="35">
        <f t="shared" si="12"/>
        <v>6.6666666666666666E-2</v>
      </c>
      <c r="AK167" s="35">
        <f t="shared" si="12"/>
        <v>0.50370370370370365</v>
      </c>
      <c r="AL167" s="139">
        <f t="shared" si="12"/>
        <v>0.3888888888888889</v>
      </c>
      <c r="AM167" s="19" t="str">
        <f>IF(ISNUMBER(#REF!),LN(#REF!),"")</f>
        <v/>
      </c>
      <c r="AN167" s="19" t="str">
        <f>IF(ISNUMBER(#REF!),LN(#REF!),"")</f>
        <v/>
      </c>
      <c r="AO167" s="19" t="str">
        <f>IF(ISNUMBER(#REF!),LN(#REF!),"")</f>
        <v/>
      </c>
      <c r="AP167" s="19" t="str">
        <f>IF(ISNUMBER(#REF!),LN(#REF!),"")</f>
        <v/>
      </c>
      <c r="AQ167" s="19" t="str">
        <f>IF(ISNUMBER(#REF!),LN(#REF!),"")</f>
        <v/>
      </c>
      <c r="AR167" s="19" t="str">
        <f>IF(ISNUMBER(#REF!),LN(#REF!),"")</f>
        <v/>
      </c>
      <c r="AS167" s="19" t="str">
        <f>IF(ISNUMBER(#REF!),LN(#REF!),"")</f>
        <v/>
      </c>
      <c r="AT167" s="19" t="str">
        <f>IF(ISNUMBER(#REF!),LN(#REF!),"")</f>
        <v/>
      </c>
      <c r="AU167" s="19" t="str">
        <f>IF(ISNUMBER(#REF!),LN(#REF!),"")</f>
        <v/>
      </c>
      <c r="AV167" s="19" t="str">
        <f>IF(ISNUMBER(#REF!),LN(#REF!),"")</f>
        <v/>
      </c>
      <c r="AW167" s="19" t="str">
        <f>IF(ISNUMBER(#REF!),LN(#REF!),"")</f>
        <v/>
      </c>
    </row>
    <row r="168" spans="1:49" x14ac:dyDescent="0.2">
      <c r="A168" s="16" t="s">
        <v>3846</v>
      </c>
      <c r="B168" s="17" t="s">
        <v>3847</v>
      </c>
      <c r="C168" s="17"/>
      <c r="D168" s="17"/>
      <c r="E168" s="20" t="s">
        <v>248</v>
      </c>
      <c r="F168" s="38">
        <v>13</v>
      </c>
      <c r="G168" s="19">
        <v>21</v>
      </c>
      <c r="H168" s="19">
        <v>16</v>
      </c>
      <c r="I168" s="19">
        <v>25</v>
      </c>
      <c r="J168" s="19">
        <v>35</v>
      </c>
      <c r="K168" s="19">
        <v>31</v>
      </c>
      <c r="L168" s="19">
        <v>38</v>
      </c>
      <c r="M168" s="19">
        <v>37</v>
      </c>
      <c r="N168" s="19">
        <v>46</v>
      </c>
      <c r="O168" s="19">
        <v>78</v>
      </c>
      <c r="P168" s="32">
        <v>65</v>
      </c>
      <c r="Q168" s="19">
        <v>71</v>
      </c>
      <c r="R168" s="19">
        <v>98</v>
      </c>
      <c r="S168" s="19">
        <v>77</v>
      </c>
      <c r="T168" s="19">
        <v>154</v>
      </c>
      <c r="U168" s="19">
        <v>177</v>
      </c>
      <c r="V168" s="19">
        <v>219</v>
      </c>
      <c r="W168" s="19">
        <v>202</v>
      </c>
      <c r="X168" s="19">
        <v>278</v>
      </c>
      <c r="Y168" s="19">
        <v>348</v>
      </c>
      <c r="Z168" s="19">
        <v>458</v>
      </c>
      <c r="AA168" s="32">
        <v>625</v>
      </c>
      <c r="AB168" s="35">
        <f t="shared" si="12"/>
        <v>0.18309859154929578</v>
      </c>
      <c r="AC168" s="35">
        <f t="shared" si="12"/>
        <v>0.21428571428571427</v>
      </c>
      <c r="AD168" s="35">
        <f t="shared" si="12"/>
        <v>0.20779220779220781</v>
      </c>
      <c r="AE168" s="35">
        <f t="shared" si="12"/>
        <v>0.16233766233766234</v>
      </c>
      <c r="AF168" s="35">
        <f t="shared" si="12"/>
        <v>0.19774011299435029</v>
      </c>
      <c r="AG168" s="35">
        <f t="shared" si="12"/>
        <v>0.14155251141552511</v>
      </c>
      <c r="AH168" s="35">
        <f t="shared" si="12"/>
        <v>0.18811881188118812</v>
      </c>
      <c r="AI168" s="35">
        <f t="shared" si="12"/>
        <v>0.13309352517985612</v>
      </c>
      <c r="AJ168" s="35">
        <f t="shared" si="12"/>
        <v>0.13218390804597702</v>
      </c>
      <c r="AK168" s="35">
        <f t="shared" si="12"/>
        <v>0.1703056768558952</v>
      </c>
      <c r="AL168" s="139">
        <f t="shared" si="12"/>
        <v>0.104</v>
      </c>
      <c r="AM168" s="19" t="str">
        <f>IF(ISNUMBER(#REF!),LN(#REF!),"")</f>
        <v/>
      </c>
      <c r="AN168" s="19" t="str">
        <f>IF(ISNUMBER(#REF!),LN(#REF!),"")</f>
        <v/>
      </c>
      <c r="AO168" s="19" t="str">
        <f>IF(ISNUMBER(#REF!),LN(#REF!),"")</f>
        <v/>
      </c>
      <c r="AP168" s="19" t="str">
        <f>IF(ISNUMBER(#REF!),LN(#REF!),"")</f>
        <v/>
      </c>
      <c r="AQ168" s="19" t="str">
        <f>IF(ISNUMBER(#REF!),LN(#REF!),"")</f>
        <v/>
      </c>
      <c r="AR168" s="19" t="str">
        <f>IF(ISNUMBER(#REF!),LN(#REF!),"")</f>
        <v/>
      </c>
      <c r="AS168" s="19" t="str">
        <f>IF(ISNUMBER(#REF!),LN(#REF!),"")</f>
        <v/>
      </c>
      <c r="AT168" s="19" t="str">
        <f>IF(ISNUMBER(#REF!),LN(#REF!),"")</f>
        <v/>
      </c>
      <c r="AU168" s="19" t="str">
        <f>IF(ISNUMBER(#REF!),LN(#REF!),"")</f>
        <v/>
      </c>
      <c r="AV168" s="19" t="str">
        <f>IF(ISNUMBER(#REF!),LN(#REF!),"")</f>
        <v/>
      </c>
      <c r="AW168" s="19" t="str">
        <f>IF(ISNUMBER(#REF!),LN(#REF!),"")</f>
        <v/>
      </c>
    </row>
    <row r="169" spans="1:49" x14ac:dyDescent="0.2">
      <c r="A169" s="16" t="s">
        <v>3850</v>
      </c>
      <c r="B169" s="17" t="s">
        <v>3851</v>
      </c>
      <c r="C169" s="17"/>
      <c r="D169" s="17"/>
      <c r="E169" s="20" t="s">
        <v>248</v>
      </c>
      <c r="F169" s="38">
        <v>15</v>
      </c>
      <c r="G169" s="19">
        <v>12</v>
      </c>
      <c r="H169" s="19">
        <v>4</v>
      </c>
      <c r="I169" s="19">
        <v>2</v>
      </c>
      <c r="J169" s="19">
        <v>7</v>
      </c>
      <c r="K169" s="19">
        <v>11</v>
      </c>
      <c r="L169" s="19">
        <v>4</v>
      </c>
      <c r="M169" s="19">
        <v>8</v>
      </c>
      <c r="N169" s="19">
        <v>8</v>
      </c>
      <c r="O169" s="19">
        <v>6</v>
      </c>
      <c r="P169" s="32">
        <v>17</v>
      </c>
      <c r="Q169" s="19">
        <v>297</v>
      </c>
      <c r="R169" s="19">
        <v>229</v>
      </c>
      <c r="S169" s="19">
        <v>122</v>
      </c>
      <c r="T169" s="19">
        <v>137</v>
      </c>
      <c r="U169" s="19">
        <v>136</v>
      </c>
      <c r="V169" s="19">
        <v>90</v>
      </c>
      <c r="W169" s="19">
        <v>98</v>
      </c>
      <c r="X169" s="19">
        <v>129</v>
      </c>
      <c r="Y169" s="19">
        <v>121</v>
      </c>
      <c r="Z169" s="19">
        <v>88</v>
      </c>
      <c r="AA169" s="32">
        <v>174</v>
      </c>
      <c r="AB169" s="35">
        <f t="shared" si="12"/>
        <v>5.0505050505050504E-2</v>
      </c>
      <c r="AC169" s="35">
        <f t="shared" si="12"/>
        <v>5.2401746724890827E-2</v>
      </c>
      <c r="AD169" s="35">
        <f t="shared" si="12"/>
        <v>3.2786885245901641E-2</v>
      </c>
      <c r="AE169" s="35">
        <f t="shared" si="12"/>
        <v>1.4598540145985401E-2</v>
      </c>
      <c r="AF169" s="35">
        <f t="shared" si="12"/>
        <v>5.1470588235294115E-2</v>
      </c>
      <c r="AG169" s="35">
        <f t="shared" si="12"/>
        <v>0.12222222222222222</v>
      </c>
      <c r="AH169" s="35">
        <f t="shared" si="12"/>
        <v>4.0816326530612242E-2</v>
      </c>
      <c r="AI169" s="35">
        <f t="shared" si="12"/>
        <v>6.2015503875968991E-2</v>
      </c>
      <c r="AJ169" s="35">
        <f t="shared" si="12"/>
        <v>6.6115702479338845E-2</v>
      </c>
      <c r="AK169" s="35">
        <f t="shared" si="12"/>
        <v>6.8181818181818177E-2</v>
      </c>
      <c r="AL169" s="139">
        <f t="shared" si="12"/>
        <v>9.7701149425287362E-2</v>
      </c>
      <c r="AM169" s="19" t="str">
        <f>IF(ISNUMBER(#REF!),LN(#REF!),"")</f>
        <v/>
      </c>
      <c r="AN169" s="19" t="str">
        <f>IF(ISNUMBER(#REF!),LN(#REF!),"")</f>
        <v/>
      </c>
      <c r="AO169" s="19" t="str">
        <f>IF(ISNUMBER(#REF!),LN(#REF!),"")</f>
        <v/>
      </c>
      <c r="AP169" s="19" t="str">
        <f>IF(ISNUMBER(#REF!),LN(#REF!),"")</f>
        <v/>
      </c>
      <c r="AQ169" s="19" t="str">
        <f>IF(ISNUMBER(#REF!),LN(#REF!),"")</f>
        <v/>
      </c>
      <c r="AR169" s="19" t="str">
        <f>IF(ISNUMBER(#REF!),LN(#REF!),"")</f>
        <v/>
      </c>
      <c r="AS169" s="19" t="str">
        <f>IF(ISNUMBER(#REF!),LN(#REF!),"")</f>
        <v/>
      </c>
      <c r="AT169" s="19" t="str">
        <f>IF(ISNUMBER(#REF!),LN(#REF!),"")</f>
        <v/>
      </c>
      <c r="AU169" s="19" t="str">
        <f>IF(ISNUMBER(#REF!),LN(#REF!),"")</f>
        <v/>
      </c>
      <c r="AV169" s="19" t="str">
        <f>IF(ISNUMBER(#REF!),LN(#REF!),"")</f>
        <v/>
      </c>
      <c r="AW169" s="19" t="str">
        <f>IF(ISNUMBER(#REF!),LN(#REF!),"")</f>
        <v/>
      </c>
    </row>
    <row r="170" spans="1:49" x14ac:dyDescent="0.2">
      <c r="A170" s="21" t="s">
        <v>3350</v>
      </c>
      <c r="B170" s="22" t="s">
        <v>3351</v>
      </c>
      <c r="C170" s="22"/>
      <c r="D170" s="22"/>
      <c r="E170" s="20" t="s">
        <v>279</v>
      </c>
      <c r="F170" s="38">
        <v>309</v>
      </c>
      <c r="G170" s="19">
        <v>255</v>
      </c>
      <c r="H170" s="19">
        <v>360</v>
      </c>
      <c r="I170" s="19">
        <v>339</v>
      </c>
      <c r="J170" s="19">
        <v>484</v>
      </c>
      <c r="K170" s="19">
        <v>340</v>
      </c>
      <c r="L170" s="19">
        <v>507</v>
      </c>
      <c r="M170" s="19">
        <v>386</v>
      </c>
      <c r="N170" s="19">
        <v>451</v>
      </c>
      <c r="O170" s="19">
        <v>388</v>
      </c>
      <c r="P170" s="32">
        <v>392</v>
      </c>
      <c r="Q170" s="19">
        <v>1133</v>
      </c>
      <c r="R170" s="19">
        <v>1127</v>
      </c>
      <c r="S170" s="19">
        <v>1313</v>
      </c>
      <c r="T170" s="19">
        <v>1189</v>
      </c>
      <c r="U170" s="19">
        <v>1322</v>
      </c>
      <c r="V170" s="19">
        <v>1056</v>
      </c>
      <c r="W170" s="19">
        <v>1284</v>
      </c>
      <c r="X170" s="19">
        <v>1197</v>
      </c>
      <c r="Y170" s="19">
        <v>1210</v>
      </c>
      <c r="Z170" s="19">
        <v>934</v>
      </c>
      <c r="AA170" s="32">
        <v>1022</v>
      </c>
      <c r="AB170" s="35">
        <f t="shared" si="12"/>
        <v>0.27272727272727271</v>
      </c>
      <c r="AC170" s="35">
        <f t="shared" si="12"/>
        <v>0.22626441881100265</v>
      </c>
      <c r="AD170" s="35">
        <f t="shared" si="12"/>
        <v>0.27418126428027417</v>
      </c>
      <c r="AE170" s="35">
        <f t="shared" si="12"/>
        <v>0.28511354079058032</v>
      </c>
      <c r="AF170" s="35">
        <f t="shared" si="12"/>
        <v>0.36611195158850229</v>
      </c>
      <c r="AG170" s="35">
        <f t="shared" si="12"/>
        <v>0.32196969696969696</v>
      </c>
      <c r="AH170" s="35">
        <f t="shared" si="12"/>
        <v>0.39485981308411217</v>
      </c>
      <c r="AI170" s="35">
        <f t="shared" si="12"/>
        <v>0.32247284878863824</v>
      </c>
      <c r="AJ170" s="35">
        <f t="shared" si="12"/>
        <v>0.37272727272727274</v>
      </c>
      <c r="AK170" s="35">
        <f t="shared" si="12"/>
        <v>0.41541755888650966</v>
      </c>
      <c r="AL170" s="139">
        <f t="shared" si="12"/>
        <v>0.38356164383561642</v>
      </c>
      <c r="AM170" s="19" t="str">
        <f>IF(ISNUMBER(#REF!),LN(#REF!),"")</f>
        <v/>
      </c>
      <c r="AN170" s="19" t="str">
        <f>IF(ISNUMBER(#REF!),LN(#REF!),"")</f>
        <v/>
      </c>
      <c r="AO170" s="19" t="str">
        <f>IF(ISNUMBER(#REF!),LN(#REF!),"")</f>
        <v/>
      </c>
      <c r="AP170" s="19" t="str">
        <f>IF(ISNUMBER(#REF!),LN(#REF!),"")</f>
        <v/>
      </c>
      <c r="AQ170" s="19" t="str">
        <f>IF(ISNUMBER(#REF!),LN(#REF!),"")</f>
        <v/>
      </c>
      <c r="AR170" s="19" t="str">
        <f>IF(ISNUMBER(#REF!),LN(#REF!),"")</f>
        <v/>
      </c>
      <c r="AS170" s="19" t="str">
        <f>IF(ISNUMBER(#REF!),LN(#REF!),"")</f>
        <v/>
      </c>
      <c r="AT170" s="19" t="str">
        <f>IF(ISNUMBER(#REF!),LN(#REF!),"")</f>
        <v/>
      </c>
      <c r="AU170" s="19" t="str">
        <f>IF(ISNUMBER(#REF!),LN(#REF!),"")</f>
        <v/>
      </c>
      <c r="AV170" s="19" t="str">
        <f>IF(ISNUMBER(#REF!),LN(#REF!),"")</f>
        <v/>
      </c>
      <c r="AW170" s="19" t="str">
        <f>IF(ISNUMBER(#REF!),LN(#REF!),"")</f>
        <v/>
      </c>
    </row>
    <row r="171" spans="1:49" x14ac:dyDescent="0.2">
      <c r="A171" s="21" t="s">
        <v>3338</v>
      </c>
      <c r="B171" s="22" t="s">
        <v>3339</v>
      </c>
      <c r="C171" s="22"/>
      <c r="D171" s="22"/>
      <c r="E171" s="20" t="s">
        <v>279</v>
      </c>
      <c r="F171" s="38">
        <v>459</v>
      </c>
      <c r="G171" s="19">
        <v>407</v>
      </c>
      <c r="H171" s="19">
        <v>388</v>
      </c>
      <c r="I171" s="19">
        <v>290</v>
      </c>
      <c r="J171" s="19">
        <v>394</v>
      </c>
      <c r="K171" s="19">
        <v>390</v>
      </c>
      <c r="L171" s="19">
        <v>352</v>
      </c>
      <c r="M171" s="19">
        <v>303</v>
      </c>
      <c r="N171" s="19">
        <v>284</v>
      </c>
      <c r="O171" s="19">
        <v>212</v>
      </c>
      <c r="P171" s="32">
        <v>247</v>
      </c>
      <c r="Q171" s="19">
        <v>1316</v>
      </c>
      <c r="R171" s="19">
        <v>1372</v>
      </c>
      <c r="S171" s="19">
        <v>1299</v>
      </c>
      <c r="T171" s="19">
        <v>1119</v>
      </c>
      <c r="U171" s="19">
        <v>1162</v>
      </c>
      <c r="V171" s="19">
        <v>1185</v>
      </c>
      <c r="W171" s="19">
        <v>1245</v>
      </c>
      <c r="X171" s="19">
        <v>1028</v>
      </c>
      <c r="Y171" s="19">
        <v>878</v>
      </c>
      <c r="Z171" s="19">
        <v>855</v>
      </c>
      <c r="AA171" s="32">
        <v>751</v>
      </c>
      <c r="AB171" s="35">
        <f t="shared" si="12"/>
        <v>0.34878419452887538</v>
      </c>
      <c r="AC171" s="35">
        <f t="shared" si="12"/>
        <v>0.29664723032069973</v>
      </c>
      <c r="AD171" s="35">
        <f t="shared" si="12"/>
        <v>0.29869130100076985</v>
      </c>
      <c r="AE171" s="35">
        <f t="shared" si="12"/>
        <v>0.25915996425379806</v>
      </c>
      <c r="AF171" s="35">
        <f t="shared" si="12"/>
        <v>0.33907056798623064</v>
      </c>
      <c r="AG171" s="35">
        <f t="shared" si="12"/>
        <v>0.32911392405063289</v>
      </c>
      <c r="AH171" s="35">
        <f t="shared" si="12"/>
        <v>0.28273092369477909</v>
      </c>
      <c r="AI171" s="35">
        <f t="shared" si="12"/>
        <v>0.29474708171206226</v>
      </c>
      <c r="AJ171" s="35">
        <f t="shared" si="12"/>
        <v>0.32346241457858771</v>
      </c>
      <c r="AK171" s="35">
        <f t="shared" si="12"/>
        <v>0.24795321637426901</v>
      </c>
      <c r="AL171" s="139">
        <f t="shared" si="12"/>
        <v>0.32889480692410122</v>
      </c>
      <c r="AM171" s="19" t="str">
        <f>IF(ISNUMBER(#REF!),LN(#REF!),"")</f>
        <v/>
      </c>
      <c r="AN171" s="19" t="str">
        <f>IF(ISNUMBER(#REF!),LN(#REF!),"")</f>
        <v/>
      </c>
      <c r="AO171" s="19" t="str">
        <f>IF(ISNUMBER(#REF!),LN(#REF!),"")</f>
        <v/>
      </c>
      <c r="AP171" s="19" t="str">
        <f>IF(ISNUMBER(#REF!),LN(#REF!),"")</f>
        <v/>
      </c>
      <c r="AQ171" s="19" t="str">
        <f>IF(ISNUMBER(#REF!),LN(#REF!),"")</f>
        <v/>
      </c>
      <c r="AR171" s="19" t="str">
        <f>IF(ISNUMBER(#REF!),LN(#REF!),"")</f>
        <v/>
      </c>
      <c r="AS171" s="19" t="str">
        <f>IF(ISNUMBER(#REF!),LN(#REF!),"")</f>
        <v/>
      </c>
      <c r="AT171" s="19" t="str">
        <f>IF(ISNUMBER(#REF!),LN(#REF!),"")</f>
        <v/>
      </c>
      <c r="AU171" s="19" t="str">
        <f>IF(ISNUMBER(#REF!),LN(#REF!),"")</f>
        <v/>
      </c>
      <c r="AV171" s="19" t="str">
        <f>IF(ISNUMBER(#REF!),LN(#REF!),"")</f>
        <v/>
      </c>
      <c r="AW171" s="19" t="str">
        <f>IF(ISNUMBER(#REF!),LN(#REF!),"")</f>
        <v/>
      </c>
    </row>
    <row r="172" spans="1:49" x14ac:dyDescent="0.2">
      <c r="A172" s="16" t="s">
        <v>3853</v>
      </c>
      <c r="B172" s="17" t="s">
        <v>3854</v>
      </c>
      <c r="C172" s="17"/>
      <c r="D172" s="17"/>
      <c r="E172" s="20" t="s">
        <v>279</v>
      </c>
      <c r="F172" s="38">
        <v>49</v>
      </c>
      <c r="G172" s="19">
        <v>46</v>
      </c>
      <c r="H172" s="19">
        <v>48</v>
      </c>
      <c r="I172" s="19">
        <v>95</v>
      </c>
      <c r="J172" s="19">
        <v>79</v>
      </c>
      <c r="K172" s="19">
        <v>22</v>
      </c>
      <c r="L172" s="19">
        <v>25</v>
      </c>
      <c r="M172" s="19">
        <v>40</v>
      </c>
      <c r="N172" s="19">
        <v>18</v>
      </c>
      <c r="O172" s="19">
        <v>26</v>
      </c>
      <c r="P172" s="32">
        <v>23</v>
      </c>
      <c r="Q172" s="19">
        <v>338</v>
      </c>
      <c r="R172" s="19">
        <v>269</v>
      </c>
      <c r="S172" s="19">
        <v>250</v>
      </c>
      <c r="T172" s="19">
        <v>470</v>
      </c>
      <c r="U172" s="19">
        <v>340</v>
      </c>
      <c r="V172" s="19">
        <v>233</v>
      </c>
      <c r="W172" s="19">
        <v>251</v>
      </c>
      <c r="X172" s="19">
        <v>235</v>
      </c>
      <c r="Y172" s="19">
        <v>141</v>
      </c>
      <c r="Z172" s="19">
        <v>204</v>
      </c>
      <c r="AA172" s="32">
        <v>122</v>
      </c>
      <c r="AB172" s="35">
        <f t="shared" si="12"/>
        <v>0.14497041420118342</v>
      </c>
      <c r="AC172" s="35">
        <f t="shared" si="12"/>
        <v>0.17100371747211895</v>
      </c>
      <c r="AD172" s="35">
        <f t="shared" si="12"/>
        <v>0.192</v>
      </c>
      <c r="AE172" s="35">
        <f t="shared" si="12"/>
        <v>0.20212765957446807</v>
      </c>
      <c r="AF172" s="35">
        <f t="shared" si="12"/>
        <v>0.2323529411764706</v>
      </c>
      <c r="AG172" s="35">
        <f t="shared" si="12"/>
        <v>9.4420600858369105E-2</v>
      </c>
      <c r="AH172" s="35">
        <f t="shared" si="12"/>
        <v>9.9601593625498003E-2</v>
      </c>
      <c r="AI172" s="35">
        <f t="shared" si="12"/>
        <v>0.1702127659574468</v>
      </c>
      <c r="AJ172" s="35">
        <f t="shared" si="12"/>
        <v>0.1276595744680851</v>
      </c>
      <c r="AK172" s="35">
        <f t="shared" si="12"/>
        <v>0.12745098039215685</v>
      </c>
      <c r="AL172" s="139">
        <f t="shared" si="12"/>
        <v>0.18852459016393441</v>
      </c>
      <c r="AM172" s="19" t="str">
        <f>IF(ISNUMBER(#REF!),LN(#REF!),"")</f>
        <v/>
      </c>
      <c r="AN172" s="19" t="str">
        <f>IF(ISNUMBER(#REF!),LN(#REF!),"")</f>
        <v/>
      </c>
      <c r="AO172" s="19" t="str">
        <f>IF(ISNUMBER(#REF!),LN(#REF!),"")</f>
        <v/>
      </c>
      <c r="AP172" s="19" t="str">
        <f>IF(ISNUMBER(#REF!),LN(#REF!),"")</f>
        <v/>
      </c>
      <c r="AQ172" s="19" t="str">
        <f>IF(ISNUMBER(#REF!),LN(#REF!),"")</f>
        <v/>
      </c>
      <c r="AR172" s="19" t="str">
        <f>IF(ISNUMBER(#REF!),LN(#REF!),"")</f>
        <v/>
      </c>
      <c r="AS172" s="19" t="str">
        <f>IF(ISNUMBER(#REF!),LN(#REF!),"")</f>
        <v/>
      </c>
      <c r="AT172" s="19" t="str">
        <f>IF(ISNUMBER(#REF!),LN(#REF!),"")</f>
        <v/>
      </c>
      <c r="AU172" s="19" t="str">
        <f>IF(ISNUMBER(#REF!),LN(#REF!),"")</f>
        <v/>
      </c>
      <c r="AV172" s="19" t="str">
        <f>IF(ISNUMBER(#REF!),LN(#REF!),"")</f>
        <v/>
      </c>
      <c r="AW172" s="19" t="str">
        <f>IF(ISNUMBER(#REF!),LN(#REF!),"")</f>
        <v/>
      </c>
    </row>
    <row r="173" spans="1:49" x14ac:dyDescent="0.2">
      <c r="A173" s="16" t="s">
        <v>3859</v>
      </c>
      <c r="B173" s="17" t="s">
        <v>3860</v>
      </c>
      <c r="C173" s="17"/>
      <c r="D173" s="17"/>
      <c r="E173" s="20" t="s">
        <v>279</v>
      </c>
      <c r="F173" s="38">
        <v>50</v>
      </c>
      <c r="G173" s="19">
        <v>24</v>
      </c>
      <c r="H173" s="19">
        <v>58</v>
      </c>
      <c r="I173" s="19">
        <v>34</v>
      </c>
      <c r="J173" s="19">
        <v>51</v>
      </c>
      <c r="K173" s="19">
        <v>63</v>
      </c>
      <c r="L173" s="19">
        <v>36</v>
      </c>
      <c r="M173" s="19">
        <v>41</v>
      </c>
      <c r="N173" s="19">
        <v>43</v>
      </c>
      <c r="O173" s="19">
        <v>34</v>
      </c>
      <c r="P173" s="32">
        <v>42</v>
      </c>
      <c r="Q173" s="19">
        <v>304</v>
      </c>
      <c r="R173" s="19">
        <v>253</v>
      </c>
      <c r="S173" s="19">
        <v>268</v>
      </c>
      <c r="T173" s="19">
        <v>253</v>
      </c>
      <c r="U173" s="19">
        <v>227</v>
      </c>
      <c r="V173" s="19">
        <v>315</v>
      </c>
      <c r="W173" s="19">
        <v>261</v>
      </c>
      <c r="X173" s="19">
        <v>210</v>
      </c>
      <c r="Y173" s="19">
        <v>247</v>
      </c>
      <c r="Z173" s="19">
        <v>225</v>
      </c>
      <c r="AA173" s="32">
        <v>242</v>
      </c>
      <c r="AB173" s="35">
        <f t="shared" si="12"/>
        <v>0.16447368421052633</v>
      </c>
      <c r="AC173" s="35">
        <f t="shared" si="12"/>
        <v>9.4861660079051377E-2</v>
      </c>
      <c r="AD173" s="35">
        <f t="shared" si="12"/>
        <v>0.21641791044776118</v>
      </c>
      <c r="AE173" s="35">
        <f t="shared" si="12"/>
        <v>0.13438735177865613</v>
      </c>
      <c r="AF173" s="35">
        <f t="shared" si="12"/>
        <v>0.22466960352422907</v>
      </c>
      <c r="AG173" s="35">
        <f t="shared" si="12"/>
        <v>0.2</v>
      </c>
      <c r="AH173" s="35">
        <f t="shared" si="12"/>
        <v>0.13793103448275862</v>
      </c>
      <c r="AI173" s="35">
        <f t="shared" si="12"/>
        <v>0.19523809523809524</v>
      </c>
      <c r="AJ173" s="35">
        <f t="shared" si="12"/>
        <v>0.17408906882591094</v>
      </c>
      <c r="AK173" s="35">
        <f t="shared" si="12"/>
        <v>0.15111111111111111</v>
      </c>
      <c r="AL173" s="139">
        <f t="shared" si="12"/>
        <v>0.17355371900826447</v>
      </c>
      <c r="AM173" s="19" t="str">
        <f>IF(ISNUMBER(#REF!),LN(#REF!),"")</f>
        <v/>
      </c>
      <c r="AN173" s="19" t="str">
        <f>IF(ISNUMBER(#REF!),LN(#REF!),"")</f>
        <v/>
      </c>
      <c r="AO173" s="19" t="str">
        <f>IF(ISNUMBER(#REF!),LN(#REF!),"")</f>
        <v/>
      </c>
      <c r="AP173" s="19" t="str">
        <f>IF(ISNUMBER(#REF!),LN(#REF!),"")</f>
        <v/>
      </c>
      <c r="AQ173" s="19" t="str">
        <f>IF(ISNUMBER(#REF!),LN(#REF!),"")</f>
        <v/>
      </c>
      <c r="AR173" s="19" t="str">
        <f>IF(ISNUMBER(#REF!),LN(#REF!),"")</f>
        <v/>
      </c>
      <c r="AS173" s="19" t="str">
        <f>IF(ISNUMBER(#REF!),LN(#REF!),"")</f>
        <v/>
      </c>
      <c r="AT173" s="19" t="str">
        <f>IF(ISNUMBER(#REF!),LN(#REF!),"")</f>
        <v/>
      </c>
      <c r="AU173" s="19" t="str">
        <f>IF(ISNUMBER(#REF!),LN(#REF!),"")</f>
        <v/>
      </c>
      <c r="AV173" s="19" t="str">
        <f>IF(ISNUMBER(#REF!),LN(#REF!),"")</f>
        <v/>
      </c>
      <c r="AW173" s="19" t="str">
        <f>IF(ISNUMBER(#REF!),LN(#REF!),"")</f>
        <v/>
      </c>
    </row>
    <row r="174" spans="1:49" x14ac:dyDescent="0.2">
      <c r="A174" s="16" t="s">
        <v>3861</v>
      </c>
      <c r="B174" s="17" t="s">
        <v>3862</v>
      </c>
      <c r="C174" s="17"/>
      <c r="D174" s="17"/>
      <c r="E174" s="20" t="s">
        <v>279</v>
      </c>
      <c r="F174" s="38">
        <v>0</v>
      </c>
      <c r="G174" s="19">
        <v>0</v>
      </c>
      <c r="H174" s="19">
        <v>0</v>
      </c>
      <c r="I174" s="19">
        <v>0</v>
      </c>
      <c r="J174" s="19">
        <v>0</v>
      </c>
      <c r="K174" s="19">
        <v>5</v>
      </c>
      <c r="L174" s="19">
        <v>6</v>
      </c>
      <c r="M174" s="19">
        <v>6</v>
      </c>
      <c r="N174" s="19">
        <v>69</v>
      </c>
      <c r="O174" s="19">
        <v>53</v>
      </c>
      <c r="P174" s="32">
        <v>362</v>
      </c>
      <c r="Q174" s="19">
        <v>0</v>
      </c>
      <c r="R174" s="19">
        <v>0</v>
      </c>
      <c r="S174" s="19">
        <v>0</v>
      </c>
      <c r="T174" s="19">
        <v>4</v>
      </c>
      <c r="U174" s="19">
        <v>5</v>
      </c>
      <c r="V174" s="19">
        <v>17</v>
      </c>
      <c r="W174" s="19">
        <v>43</v>
      </c>
      <c r="X174" s="19">
        <v>43</v>
      </c>
      <c r="Y174" s="19">
        <v>121</v>
      </c>
      <c r="Z174" s="19">
        <v>81</v>
      </c>
      <c r="AA174" s="32">
        <v>421</v>
      </c>
      <c r="AB174" s="35">
        <f t="shared" si="12"/>
        <v>0</v>
      </c>
      <c r="AC174" s="35">
        <f t="shared" si="12"/>
        <v>0</v>
      </c>
      <c r="AD174" s="35">
        <f t="shared" si="12"/>
        <v>0</v>
      </c>
      <c r="AE174" s="35">
        <f t="shared" si="12"/>
        <v>0</v>
      </c>
      <c r="AF174" s="35">
        <f t="shared" si="12"/>
        <v>0</v>
      </c>
      <c r="AG174" s="35">
        <f t="shared" si="12"/>
        <v>0.29411764705882354</v>
      </c>
      <c r="AH174" s="35">
        <f t="shared" si="12"/>
        <v>0.13953488372093023</v>
      </c>
      <c r="AI174" s="35">
        <f t="shared" si="12"/>
        <v>0.13953488372093023</v>
      </c>
      <c r="AJ174" s="35">
        <f t="shared" si="12"/>
        <v>0.57024793388429751</v>
      </c>
      <c r="AK174" s="35">
        <f t="shared" si="12"/>
        <v>0.65432098765432101</v>
      </c>
      <c r="AL174" s="139">
        <f t="shared" si="12"/>
        <v>0.85985748218527314</v>
      </c>
      <c r="AM174" s="19" t="str">
        <f>IF(ISNUMBER(#REF!),LN(#REF!),"")</f>
        <v/>
      </c>
      <c r="AN174" s="19" t="str">
        <f>IF(ISNUMBER(#REF!),LN(#REF!),"")</f>
        <v/>
      </c>
      <c r="AO174" s="19" t="str">
        <f>IF(ISNUMBER(#REF!),LN(#REF!),"")</f>
        <v/>
      </c>
      <c r="AP174" s="19" t="str">
        <f>IF(ISNUMBER(#REF!),LN(#REF!),"")</f>
        <v/>
      </c>
      <c r="AQ174" s="19" t="str">
        <f>IF(ISNUMBER(#REF!),LN(#REF!),"")</f>
        <v/>
      </c>
      <c r="AR174" s="19" t="str">
        <f>IF(ISNUMBER(#REF!),LN(#REF!),"")</f>
        <v/>
      </c>
      <c r="AS174" s="19" t="str">
        <f>IF(ISNUMBER(#REF!),LN(#REF!),"")</f>
        <v/>
      </c>
      <c r="AT174" s="19" t="str">
        <f>IF(ISNUMBER(#REF!),LN(#REF!),"")</f>
        <v/>
      </c>
      <c r="AU174" s="19" t="str">
        <f>IF(ISNUMBER(#REF!),LN(#REF!),"")</f>
        <v/>
      </c>
      <c r="AV174" s="19" t="str">
        <f>IF(ISNUMBER(#REF!),LN(#REF!),"")</f>
        <v/>
      </c>
      <c r="AW174" s="19" t="str">
        <f>IF(ISNUMBER(#REF!),LN(#REF!),"")</f>
        <v/>
      </c>
    </row>
    <row r="175" spans="1:49" x14ac:dyDescent="0.2">
      <c r="A175" s="16" t="s">
        <v>3863</v>
      </c>
      <c r="B175" s="17" t="s">
        <v>3864</v>
      </c>
      <c r="C175" s="17"/>
      <c r="D175" s="17"/>
      <c r="E175" s="20" t="s">
        <v>279</v>
      </c>
      <c r="F175" s="38">
        <v>6</v>
      </c>
      <c r="G175" s="19">
        <v>6</v>
      </c>
      <c r="H175" s="19">
        <v>5</v>
      </c>
      <c r="I175" s="19">
        <v>3</v>
      </c>
      <c r="J175" s="19">
        <v>1</v>
      </c>
      <c r="K175" s="19">
        <v>1</v>
      </c>
      <c r="L175" s="19">
        <v>1</v>
      </c>
      <c r="M175" s="19">
        <v>6</v>
      </c>
      <c r="N175" s="19">
        <v>18</v>
      </c>
      <c r="O175" s="19">
        <v>17</v>
      </c>
      <c r="P175" s="32">
        <v>39</v>
      </c>
      <c r="Q175" s="19">
        <v>65</v>
      </c>
      <c r="R175" s="19">
        <v>38</v>
      </c>
      <c r="S175" s="19">
        <v>37</v>
      </c>
      <c r="T175" s="19">
        <v>34</v>
      </c>
      <c r="U175" s="19">
        <v>73</v>
      </c>
      <c r="V175" s="19">
        <v>4</v>
      </c>
      <c r="W175" s="19">
        <v>15</v>
      </c>
      <c r="X175" s="19">
        <v>68</v>
      </c>
      <c r="Y175" s="19">
        <v>157</v>
      </c>
      <c r="Z175" s="19">
        <v>145</v>
      </c>
      <c r="AA175" s="32">
        <v>318</v>
      </c>
      <c r="AB175" s="35">
        <f t="shared" si="12"/>
        <v>9.2307692307692313E-2</v>
      </c>
      <c r="AC175" s="35">
        <f t="shared" si="12"/>
        <v>0.15789473684210525</v>
      </c>
      <c r="AD175" s="35">
        <f t="shared" si="12"/>
        <v>0.13513513513513514</v>
      </c>
      <c r="AE175" s="35">
        <f t="shared" si="12"/>
        <v>8.8235294117647065E-2</v>
      </c>
      <c r="AF175" s="35">
        <f t="shared" si="12"/>
        <v>1.3698630136986301E-2</v>
      </c>
      <c r="AG175" s="35">
        <f t="shared" si="12"/>
        <v>0.25</v>
      </c>
      <c r="AH175" s="35">
        <f t="shared" si="12"/>
        <v>6.6666666666666666E-2</v>
      </c>
      <c r="AI175" s="35">
        <f t="shared" si="12"/>
        <v>8.8235294117647065E-2</v>
      </c>
      <c r="AJ175" s="35">
        <f t="shared" si="12"/>
        <v>0.11464968152866242</v>
      </c>
      <c r="AK175" s="35">
        <f t="shared" si="12"/>
        <v>0.11724137931034483</v>
      </c>
      <c r="AL175" s="139">
        <f t="shared" si="12"/>
        <v>0.12264150943396226</v>
      </c>
      <c r="AM175" s="19" t="str">
        <f>IF(ISNUMBER(#REF!),LN(#REF!),"")</f>
        <v/>
      </c>
      <c r="AN175" s="19" t="str">
        <f>IF(ISNUMBER(#REF!),LN(#REF!),"")</f>
        <v/>
      </c>
      <c r="AO175" s="19" t="str">
        <f>IF(ISNUMBER(#REF!),LN(#REF!),"")</f>
        <v/>
      </c>
      <c r="AP175" s="19" t="str">
        <f>IF(ISNUMBER(#REF!),LN(#REF!),"")</f>
        <v/>
      </c>
      <c r="AQ175" s="19" t="str">
        <f>IF(ISNUMBER(#REF!),LN(#REF!),"")</f>
        <v/>
      </c>
      <c r="AR175" s="19" t="str">
        <f>IF(ISNUMBER(#REF!),LN(#REF!),"")</f>
        <v/>
      </c>
      <c r="AS175" s="19" t="str">
        <f>IF(ISNUMBER(#REF!),LN(#REF!),"")</f>
        <v/>
      </c>
      <c r="AT175" s="19" t="str">
        <f>IF(ISNUMBER(#REF!),LN(#REF!),"")</f>
        <v/>
      </c>
      <c r="AU175" s="19" t="str">
        <f>IF(ISNUMBER(#REF!),LN(#REF!),"")</f>
        <v/>
      </c>
      <c r="AV175" s="19" t="str">
        <f>IF(ISNUMBER(#REF!),LN(#REF!),"")</f>
        <v/>
      </c>
      <c r="AW175" s="19" t="str">
        <f>IF(ISNUMBER(#REF!),LN(#REF!),"")</f>
        <v/>
      </c>
    </row>
    <row r="176" spans="1:49" x14ac:dyDescent="0.2">
      <c r="A176" s="21" t="s">
        <v>2443</v>
      </c>
      <c r="B176" s="22" t="s">
        <v>2444</v>
      </c>
      <c r="C176" s="22"/>
      <c r="D176" s="22"/>
      <c r="E176" s="20" t="s">
        <v>365</v>
      </c>
      <c r="F176" s="38">
        <v>2</v>
      </c>
      <c r="G176" s="19">
        <v>7</v>
      </c>
      <c r="H176" s="19">
        <v>0</v>
      </c>
      <c r="I176" s="19">
        <v>2</v>
      </c>
      <c r="J176" s="19">
        <v>4</v>
      </c>
      <c r="K176" s="19">
        <v>0</v>
      </c>
      <c r="L176" s="19">
        <v>0</v>
      </c>
      <c r="M176" s="19">
        <v>1</v>
      </c>
      <c r="N176" s="19">
        <v>3</v>
      </c>
      <c r="O176" s="19">
        <v>3</v>
      </c>
      <c r="P176" s="32">
        <v>1</v>
      </c>
      <c r="Q176" s="19">
        <v>86</v>
      </c>
      <c r="R176" s="19">
        <v>120</v>
      </c>
      <c r="S176" s="19">
        <v>215</v>
      </c>
      <c r="T176" s="19">
        <v>139</v>
      </c>
      <c r="U176" s="19">
        <v>130</v>
      </c>
      <c r="V176" s="19">
        <v>117</v>
      </c>
      <c r="W176" s="19">
        <v>144</v>
      </c>
      <c r="X176" s="19">
        <v>131</v>
      </c>
      <c r="Y176" s="19">
        <v>148</v>
      </c>
      <c r="Z176" s="19">
        <v>104</v>
      </c>
      <c r="AA176" s="32">
        <v>94</v>
      </c>
      <c r="AB176" s="35">
        <f t="shared" si="12"/>
        <v>2.3255813953488372E-2</v>
      </c>
      <c r="AC176" s="35">
        <f t="shared" si="12"/>
        <v>5.8333333333333334E-2</v>
      </c>
      <c r="AD176" s="35">
        <f t="shared" si="12"/>
        <v>0</v>
      </c>
      <c r="AE176" s="35">
        <f t="shared" si="12"/>
        <v>1.4388489208633094E-2</v>
      </c>
      <c r="AF176" s="35">
        <f t="shared" si="12"/>
        <v>3.0769230769230771E-2</v>
      </c>
      <c r="AG176" s="35">
        <f t="shared" si="12"/>
        <v>0</v>
      </c>
      <c r="AH176" s="35">
        <f t="shared" si="12"/>
        <v>0</v>
      </c>
      <c r="AI176" s="35">
        <f t="shared" si="12"/>
        <v>7.6335877862595417E-3</v>
      </c>
      <c r="AJ176" s="35">
        <f t="shared" si="12"/>
        <v>2.0270270270270271E-2</v>
      </c>
      <c r="AK176" s="35">
        <f t="shared" si="12"/>
        <v>2.8846153846153848E-2</v>
      </c>
      <c r="AL176" s="139">
        <f t="shared" si="12"/>
        <v>1.0638297872340425E-2</v>
      </c>
      <c r="AM176" s="19" t="str">
        <f>IF(ISNUMBER(#REF!),LN(#REF!),"")</f>
        <v/>
      </c>
      <c r="AN176" s="19" t="str">
        <f>IF(ISNUMBER(#REF!),LN(#REF!),"")</f>
        <v/>
      </c>
      <c r="AO176" s="19" t="str">
        <f>IF(ISNUMBER(#REF!),LN(#REF!),"")</f>
        <v/>
      </c>
      <c r="AP176" s="19" t="str">
        <f>IF(ISNUMBER(#REF!),LN(#REF!),"")</f>
        <v/>
      </c>
      <c r="AQ176" s="19" t="str">
        <f>IF(ISNUMBER(#REF!),LN(#REF!),"")</f>
        <v/>
      </c>
      <c r="AR176" s="19" t="str">
        <f>IF(ISNUMBER(#REF!),LN(#REF!),"")</f>
        <v/>
      </c>
      <c r="AS176" s="19" t="str">
        <f>IF(ISNUMBER(#REF!),LN(#REF!),"")</f>
        <v/>
      </c>
      <c r="AT176" s="19" t="str">
        <f>IF(ISNUMBER(#REF!),LN(#REF!),"")</f>
        <v/>
      </c>
      <c r="AU176" s="19" t="str">
        <f>IF(ISNUMBER(#REF!),LN(#REF!),"")</f>
        <v/>
      </c>
      <c r="AV176" s="19" t="str">
        <f>IF(ISNUMBER(#REF!),LN(#REF!),"")</f>
        <v/>
      </c>
      <c r="AW176" s="19" t="str">
        <f>IF(ISNUMBER(#REF!),LN(#REF!),"")</f>
        <v/>
      </c>
    </row>
    <row r="177" spans="1:49" x14ac:dyDescent="0.2">
      <c r="A177" s="21" t="s">
        <v>3865</v>
      </c>
      <c r="B177" s="22" t="s">
        <v>2452</v>
      </c>
      <c r="C177" s="22"/>
      <c r="D177" s="22"/>
      <c r="E177" s="20" t="s">
        <v>365</v>
      </c>
      <c r="F177" s="38">
        <v>13</v>
      </c>
      <c r="G177" s="19">
        <v>20</v>
      </c>
      <c r="H177" s="19">
        <v>20</v>
      </c>
      <c r="I177" s="19">
        <v>19</v>
      </c>
      <c r="J177" s="19">
        <v>26</v>
      </c>
      <c r="K177" s="19">
        <v>32</v>
      </c>
      <c r="L177" s="19">
        <v>26</v>
      </c>
      <c r="M177" s="19">
        <v>37</v>
      </c>
      <c r="N177" s="19">
        <v>72</v>
      </c>
      <c r="O177" s="19">
        <v>68</v>
      </c>
      <c r="P177" s="32">
        <v>75</v>
      </c>
      <c r="Q177" s="19">
        <v>156</v>
      </c>
      <c r="R177" s="19">
        <v>163</v>
      </c>
      <c r="S177" s="19">
        <v>119</v>
      </c>
      <c r="T177" s="19">
        <v>158</v>
      </c>
      <c r="U177" s="19">
        <v>139</v>
      </c>
      <c r="V177" s="19">
        <v>172</v>
      </c>
      <c r="W177" s="19">
        <v>126</v>
      </c>
      <c r="X177" s="19">
        <v>200</v>
      </c>
      <c r="Y177" s="19">
        <v>272</v>
      </c>
      <c r="Z177" s="19">
        <v>205</v>
      </c>
      <c r="AA177" s="32">
        <v>242</v>
      </c>
      <c r="AB177" s="35">
        <f t="shared" si="12"/>
        <v>8.3333333333333329E-2</v>
      </c>
      <c r="AC177" s="35">
        <f t="shared" si="12"/>
        <v>0.12269938650306748</v>
      </c>
      <c r="AD177" s="35">
        <f t="shared" si="12"/>
        <v>0.16806722689075632</v>
      </c>
      <c r="AE177" s="35">
        <f t="shared" si="12"/>
        <v>0.12025316455696203</v>
      </c>
      <c r="AF177" s="35">
        <f t="shared" si="12"/>
        <v>0.18705035971223022</v>
      </c>
      <c r="AG177" s="35">
        <f t="shared" si="12"/>
        <v>0.18604651162790697</v>
      </c>
      <c r="AH177" s="35">
        <f t="shared" si="12"/>
        <v>0.20634920634920634</v>
      </c>
      <c r="AI177" s="35">
        <f t="shared" si="12"/>
        <v>0.185</v>
      </c>
      <c r="AJ177" s="35">
        <f t="shared" si="12"/>
        <v>0.26470588235294118</v>
      </c>
      <c r="AK177" s="35">
        <f t="shared" si="12"/>
        <v>0.33170731707317075</v>
      </c>
      <c r="AL177" s="139">
        <f t="shared" si="12"/>
        <v>0.30991735537190085</v>
      </c>
      <c r="AM177" s="19" t="str">
        <f>IF(ISNUMBER(#REF!),LN(#REF!),"")</f>
        <v/>
      </c>
      <c r="AN177" s="19" t="str">
        <f>IF(ISNUMBER(#REF!),LN(#REF!),"")</f>
        <v/>
      </c>
      <c r="AO177" s="19" t="str">
        <f>IF(ISNUMBER(#REF!),LN(#REF!),"")</f>
        <v/>
      </c>
      <c r="AP177" s="19" t="str">
        <f>IF(ISNUMBER(#REF!),LN(#REF!),"")</f>
        <v/>
      </c>
      <c r="AQ177" s="19" t="str">
        <f>IF(ISNUMBER(#REF!),LN(#REF!),"")</f>
        <v/>
      </c>
      <c r="AR177" s="19" t="str">
        <f>IF(ISNUMBER(#REF!),LN(#REF!),"")</f>
        <v/>
      </c>
      <c r="AS177" s="19" t="str">
        <f>IF(ISNUMBER(#REF!),LN(#REF!),"")</f>
        <v/>
      </c>
      <c r="AT177" s="19" t="str">
        <f>IF(ISNUMBER(#REF!),LN(#REF!),"")</f>
        <v/>
      </c>
      <c r="AU177" s="19" t="str">
        <f>IF(ISNUMBER(#REF!),LN(#REF!),"")</f>
        <v/>
      </c>
      <c r="AV177" s="19" t="str">
        <f>IF(ISNUMBER(#REF!),LN(#REF!),"")</f>
        <v/>
      </c>
      <c r="AW177" s="19" t="str">
        <f>IF(ISNUMBER(#REF!),LN(#REF!),"")</f>
        <v/>
      </c>
    </row>
    <row r="178" spans="1:49" x14ac:dyDescent="0.2">
      <c r="A178" s="21" t="s">
        <v>2439</v>
      </c>
      <c r="B178" s="22" t="s">
        <v>2440</v>
      </c>
      <c r="C178" s="22"/>
      <c r="D178" s="22"/>
      <c r="E178" s="20" t="s">
        <v>365</v>
      </c>
      <c r="F178" s="38">
        <v>12</v>
      </c>
      <c r="G178" s="19">
        <v>16</v>
      </c>
      <c r="H178" s="19">
        <v>12</v>
      </c>
      <c r="I178" s="19">
        <v>19</v>
      </c>
      <c r="J178" s="19">
        <v>25</v>
      </c>
      <c r="K178" s="19">
        <v>14</v>
      </c>
      <c r="L178" s="19">
        <v>11</v>
      </c>
      <c r="M178" s="19">
        <v>18</v>
      </c>
      <c r="N178" s="19">
        <v>26</v>
      </c>
      <c r="O178" s="19">
        <v>4</v>
      </c>
      <c r="P178" s="32">
        <v>11</v>
      </c>
      <c r="Q178" s="19">
        <v>235</v>
      </c>
      <c r="R178" s="19">
        <v>175</v>
      </c>
      <c r="S178" s="19">
        <v>164</v>
      </c>
      <c r="T178" s="19">
        <v>172</v>
      </c>
      <c r="U178" s="19">
        <v>153</v>
      </c>
      <c r="V178" s="19">
        <v>140</v>
      </c>
      <c r="W178" s="19">
        <v>173</v>
      </c>
      <c r="X178" s="19">
        <v>227</v>
      </c>
      <c r="Y178" s="19">
        <v>157</v>
      </c>
      <c r="Z178" s="19">
        <v>126</v>
      </c>
      <c r="AA178" s="32">
        <v>175</v>
      </c>
      <c r="AB178" s="35">
        <f t="shared" si="12"/>
        <v>5.106382978723404E-2</v>
      </c>
      <c r="AC178" s="35">
        <f t="shared" si="12"/>
        <v>9.1428571428571428E-2</v>
      </c>
      <c r="AD178" s="35">
        <f t="shared" si="12"/>
        <v>7.3170731707317069E-2</v>
      </c>
      <c r="AE178" s="35">
        <f t="shared" si="12"/>
        <v>0.11046511627906977</v>
      </c>
      <c r="AF178" s="35">
        <f t="shared" si="12"/>
        <v>0.16339869281045752</v>
      </c>
      <c r="AG178" s="35">
        <f t="shared" si="12"/>
        <v>0.1</v>
      </c>
      <c r="AH178" s="35">
        <f t="shared" si="12"/>
        <v>6.358381502890173E-2</v>
      </c>
      <c r="AI178" s="35">
        <f t="shared" si="12"/>
        <v>7.9295154185022032E-2</v>
      </c>
      <c r="AJ178" s="35">
        <f t="shared" si="12"/>
        <v>0.16560509554140126</v>
      </c>
      <c r="AK178" s="35">
        <f t="shared" si="12"/>
        <v>3.1746031746031744E-2</v>
      </c>
      <c r="AL178" s="139">
        <f t="shared" si="12"/>
        <v>6.2857142857142861E-2</v>
      </c>
      <c r="AM178" s="19" t="str">
        <f>IF(ISNUMBER(#REF!),LN(#REF!),"")</f>
        <v/>
      </c>
      <c r="AN178" s="19" t="str">
        <f>IF(ISNUMBER(#REF!),LN(#REF!),"")</f>
        <v/>
      </c>
      <c r="AO178" s="19" t="str">
        <f>IF(ISNUMBER(#REF!),LN(#REF!),"")</f>
        <v/>
      </c>
      <c r="AP178" s="19" t="str">
        <f>IF(ISNUMBER(#REF!),LN(#REF!),"")</f>
        <v/>
      </c>
      <c r="AQ178" s="19" t="str">
        <f>IF(ISNUMBER(#REF!),LN(#REF!),"")</f>
        <v/>
      </c>
      <c r="AR178" s="19" t="str">
        <f>IF(ISNUMBER(#REF!),LN(#REF!),"")</f>
        <v/>
      </c>
      <c r="AS178" s="19" t="str">
        <f>IF(ISNUMBER(#REF!),LN(#REF!),"")</f>
        <v/>
      </c>
      <c r="AT178" s="19" t="str">
        <f>IF(ISNUMBER(#REF!),LN(#REF!),"")</f>
        <v/>
      </c>
      <c r="AU178" s="19" t="str">
        <f>IF(ISNUMBER(#REF!),LN(#REF!),"")</f>
        <v/>
      </c>
      <c r="AV178" s="19" t="str">
        <f>IF(ISNUMBER(#REF!),LN(#REF!),"")</f>
        <v/>
      </c>
      <c r="AW178" s="19" t="str">
        <f>IF(ISNUMBER(#REF!),LN(#REF!),"")</f>
        <v/>
      </c>
    </row>
    <row r="179" spans="1:49" x14ac:dyDescent="0.2">
      <c r="A179" s="21" t="s">
        <v>3931</v>
      </c>
      <c r="B179" s="22" t="s">
        <v>3932</v>
      </c>
      <c r="C179" s="22"/>
      <c r="D179" s="22"/>
      <c r="E179" s="20" t="s">
        <v>365</v>
      </c>
      <c r="F179" s="38">
        <v>117</v>
      </c>
      <c r="G179" s="19">
        <v>125</v>
      </c>
      <c r="H179" s="19">
        <v>29</v>
      </c>
      <c r="I179" s="19">
        <v>37</v>
      </c>
      <c r="J179" s="19">
        <v>26</v>
      </c>
      <c r="K179" s="19">
        <v>23</v>
      </c>
      <c r="L179" s="19">
        <v>3</v>
      </c>
      <c r="M179" s="19">
        <v>6</v>
      </c>
      <c r="N179" s="19">
        <v>13</v>
      </c>
      <c r="O179" s="19">
        <v>3</v>
      </c>
      <c r="P179" s="32">
        <v>6</v>
      </c>
      <c r="Q179" s="19">
        <v>339</v>
      </c>
      <c r="R179" s="19">
        <v>504</v>
      </c>
      <c r="S179" s="19">
        <v>170</v>
      </c>
      <c r="T179" s="19">
        <v>194</v>
      </c>
      <c r="U179" s="19">
        <v>153</v>
      </c>
      <c r="V179" s="19">
        <v>125</v>
      </c>
      <c r="W179" s="19">
        <v>46</v>
      </c>
      <c r="X179" s="19">
        <v>60</v>
      </c>
      <c r="Y179" s="19">
        <v>102</v>
      </c>
      <c r="Z179" s="19">
        <v>131</v>
      </c>
      <c r="AA179" s="32">
        <v>99</v>
      </c>
      <c r="AB179" s="35">
        <f t="shared" ref="AB179:AL184" si="13">IF(Q179,F179/Q179,0)</f>
        <v>0.34513274336283184</v>
      </c>
      <c r="AC179" s="35">
        <f t="shared" si="13"/>
        <v>0.24801587301587302</v>
      </c>
      <c r="AD179" s="35">
        <f t="shared" si="13"/>
        <v>0.17058823529411765</v>
      </c>
      <c r="AE179" s="35">
        <f t="shared" si="13"/>
        <v>0.19072164948453607</v>
      </c>
      <c r="AF179" s="35">
        <f t="shared" si="13"/>
        <v>0.16993464052287582</v>
      </c>
      <c r="AG179" s="35">
        <f t="shared" si="13"/>
        <v>0.184</v>
      </c>
      <c r="AH179" s="35">
        <f t="shared" si="13"/>
        <v>6.5217391304347824E-2</v>
      </c>
      <c r="AI179" s="35">
        <f t="shared" si="13"/>
        <v>0.1</v>
      </c>
      <c r="AJ179" s="35">
        <f t="shared" si="13"/>
        <v>0.12745098039215685</v>
      </c>
      <c r="AK179" s="35">
        <f t="shared" si="13"/>
        <v>2.2900763358778626E-2</v>
      </c>
      <c r="AL179" s="139">
        <f t="shared" si="13"/>
        <v>6.0606060606060608E-2</v>
      </c>
      <c r="AM179" s="19" t="str">
        <f>IF(ISNUMBER(#REF!),LN(#REF!),"")</f>
        <v/>
      </c>
      <c r="AN179" s="19" t="str">
        <f>IF(ISNUMBER(#REF!),LN(#REF!),"")</f>
        <v/>
      </c>
      <c r="AO179" s="19" t="str">
        <f>IF(ISNUMBER(#REF!),LN(#REF!),"")</f>
        <v/>
      </c>
      <c r="AP179" s="19" t="str">
        <f>IF(ISNUMBER(#REF!),LN(#REF!),"")</f>
        <v/>
      </c>
      <c r="AQ179" s="19" t="str">
        <f>IF(ISNUMBER(#REF!),LN(#REF!),"")</f>
        <v/>
      </c>
      <c r="AR179" s="19" t="str">
        <f>IF(ISNUMBER(#REF!),LN(#REF!),"")</f>
        <v/>
      </c>
      <c r="AS179" s="19" t="str">
        <f>IF(ISNUMBER(#REF!),LN(#REF!),"")</f>
        <v/>
      </c>
      <c r="AT179" s="19" t="str">
        <f>IF(ISNUMBER(#REF!),LN(#REF!),"")</f>
        <v/>
      </c>
      <c r="AU179" s="19" t="str">
        <f>IF(ISNUMBER(#REF!),LN(#REF!),"")</f>
        <v/>
      </c>
      <c r="AV179" s="19" t="str">
        <f>IF(ISNUMBER(#REF!),LN(#REF!),"")</f>
        <v/>
      </c>
      <c r="AW179" s="19" t="str">
        <f>IF(ISNUMBER(#REF!),LN(#REF!),"")</f>
        <v/>
      </c>
    </row>
    <row r="180" spans="1:49" x14ac:dyDescent="0.2">
      <c r="A180" s="21" t="s">
        <v>3870</v>
      </c>
      <c r="B180" s="22" t="s">
        <v>3871</v>
      </c>
      <c r="C180" s="22"/>
      <c r="D180" s="22"/>
      <c r="E180" s="20" t="s">
        <v>365</v>
      </c>
      <c r="F180" s="38">
        <v>16</v>
      </c>
      <c r="G180" s="19">
        <v>6</v>
      </c>
      <c r="H180" s="19">
        <v>5</v>
      </c>
      <c r="I180" s="19">
        <v>6</v>
      </c>
      <c r="J180" s="19">
        <v>8</v>
      </c>
      <c r="K180" s="19">
        <v>9</v>
      </c>
      <c r="L180" s="19">
        <v>3</v>
      </c>
      <c r="M180" s="19">
        <v>2</v>
      </c>
      <c r="N180" s="19">
        <v>3</v>
      </c>
      <c r="O180" s="19">
        <v>2</v>
      </c>
      <c r="P180" s="32">
        <v>4</v>
      </c>
      <c r="Q180" s="19">
        <v>80</v>
      </c>
      <c r="R180" s="19">
        <v>79</v>
      </c>
      <c r="S180" s="19">
        <v>75</v>
      </c>
      <c r="T180" s="19">
        <v>123</v>
      </c>
      <c r="U180" s="19">
        <v>170</v>
      </c>
      <c r="V180" s="19">
        <v>63</v>
      </c>
      <c r="W180" s="19">
        <v>27</v>
      </c>
      <c r="X180" s="19">
        <v>52</v>
      </c>
      <c r="Y180" s="19">
        <v>62</v>
      </c>
      <c r="Z180" s="19">
        <v>55</v>
      </c>
      <c r="AA180" s="32">
        <v>49</v>
      </c>
      <c r="AB180" s="35">
        <f t="shared" si="13"/>
        <v>0.2</v>
      </c>
      <c r="AC180" s="35">
        <f t="shared" si="13"/>
        <v>7.5949367088607597E-2</v>
      </c>
      <c r="AD180" s="35">
        <f t="shared" si="13"/>
        <v>6.6666666666666666E-2</v>
      </c>
      <c r="AE180" s="35">
        <f t="shared" si="13"/>
        <v>4.878048780487805E-2</v>
      </c>
      <c r="AF180" s="35">
        <f t="shared" si="13"/>
        <v>4.7058823529411764E-2</v>
      </c>
      <c r="AG180" s="35">
        <f t="shared" si="13"/>
        <v>0.14285714285714285</v>
      </c>
      <c r="AH180" s="35">
        <f t="shared" si="13"/>
        <v>0.1111111111111111</v>
      </c>
      <c r="AI180" s="35">
        <f t="shared" si="13"/>
        <v>3.8461538461538464E-2</v>
      </c>
      <c r="AJ180" s="35">
        <f t="shared" si="13"/>
        <v>4.8387096774193547E-2</v>
      </c>
      <c r="AK180" s="35">
        <f t="shared" si="13"/>
        <v>3.6363636363636362E-2</v>
      </c>
      <c r="AL180" s="139">
        <f t="shared" si="13"/>
        <v>8.1632653061224483E-2</v>
      </c>
      <c r="AM180" s="19" t="str">
        <f>IF(ISNUMBER(#REF!),LN(#REF!),"")</f>
        <v/>
      </c>
      <c r="AN180" s="19" t="str">
        <f>IF(ISNUMBER(#REF!),LN(#REF!),"")</f>
        <v/>
      </c>
      <c r="AO180" s="19" t="str">
        <f>IF(ISNUMBER(#REF!),LN(#REF!),"")</f>
        <v/>
      </c>
      <c r="AP180" s="19" t="str">
        <f>IF(ISNUMBER(#REF!),LN(#REF!),"")</f>
        <v/>
      </c>
      <c r="AQ180" s="19" t="str">
        <f>IF(ISNUMBER(#REF!),LN(#REF!),"")</f>
        <v/>
      </c>
      <c r="AR180" s="19" t="str">
        <f>IF(ISNUMBER(#REF!),LN(#REF!),"")</f>
        <v/>
      </c>
      <c r="AS180" s="19" t="str">
        <f>IF(ISNUMBER(#REF!),LN(#REF!),"")</f>
        <v/>
      </c>
      <c r="AT180" s="19" t="str">
        <f>IF(ISNUMBER(#REF!),LN(#REF!),"")</f>
        <v/>
      </c>
      <c r="AU180" s="19" t="str">
        <f>IF(ISNUMBER(#REF!),LN(#REF!),"")</f>
        <v/>
      </c>
      <c r="AV180" s="19" t="str">
        <f>IF(ISNUMBER(#REF!),LN(#REF!),"")</f>
        <v/>
      </c>
      <c r="AW180" s="19" t="str">
        <f>IF(ISNUMBER(#REF!),LN(#REF!),"")</f>
        <v/>
      </c>
    </row>
    <row r="181" spans="1:49" x14ac:dyDescent="0.2">
      <c r="A181" s="16" t="s">
        <v>3868</v>
      </c>
      <c r="B181" s="17" t="s">
        <v>4099</v>
      </c>
      <c r="C181" s="17"/>
      <c r="D181" s="17"/>
      <c r="E181" s="20" t="s">
        <v>365</v>
      </c>
      <c r="F181" s="38">
        <v>5</v>
      </c>
      <c r="G181" s="19">
        <v>0</v>
      </c>
      <c r="H181" s="19">
        <v>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32">
        <v>1</v>
      </c>
      <c r="Q181" s="19">
        <v>33</v>
      </c>
      <c r="R181" s="19">
        <v>23</v>
      </c>
      <c r="S181" s="19">
        <v>8</v>
      </c>
      <c r="T181" s="19">
        <v>13</v>
      </c>
      <c r="U181" s="19">
        <v>1</v>
      </c>
      <c r="V181" s="19">
        <v>0</v>
      </c>
      <c r="W181" s="19">
        <v>0</v>
      </c>
      <c r="X181" s="19">
        <v>0</v>
      </c>
      <c r="Y181" s="19">
        <v>4</v>
      </c>
      <c r="Z181" s="19">
        <v>1</v>
      </c>
      <c r="AA181" s="32">
        <v>1</v>
      </c>
      <c r="AB181" s="35">
        <f t="shared" si="13"/>
        <v>0.15151515151515152</v>
      </c>
      <c r="AC181" s="35">
        <f t="shared" si="13"/>
        <v>0</v>
      </c>
      <c r="AD181" s="35">
        <f t="shared" si="13"/>
        <v>0.125</v>
      </c>
      <c r="AE181" s="35">
        <f t="shared" si="13"/>
        <v>0</v>
      </c>
      <c r="AF181" s="35">
        <f t="shared" si="13"/>
        <v>0</v>
      </c>
      <c r="AG181" s="35">
        <f t="shared" si="13"/>
        <v>0</v>
      </c>
      <c r="AH181" s="35">
        <f t="shared" si="13"/>
        <v>0</v>
      </c>
      <c r="AI181" s="35">
        <f t="shared" si="13"/>
        <v>0</v>
      </c>
      <c r="AJ181" s="35">
        <f t="shared" si="13"/>
        <v>0</v>
      </c>
      <c r="AK181" s="35">
        <f t="shared" si="13"/>
        <v>0</v>
      </c>
      <c r="AL181" s="139">
        <f t="shared" si="13"/>
        <v>1</v>
      </c>
      <c r="AM181" s="19" t="str">
        <f>IF(ISNUMBER(#REF!),LN(#REF!),"")</f>
        <v/>
      </c>
      <c r="AN181" s="19" t="str">
        <f>IF(ISNUMBER(#REF!),LN(#REF!),"")</f>
        <v/>
      </c>
      <c r="AO181" s="19" t="str">
        <f>IF(ISNUMBER(#REF!),LN(#REF!),"")</f>
        <v/>
      </c>
      <c r="AP181" s="19" t="str">
        <f>IF(ISNUMBER(#REF!),LN(#REF!),"")</f>
        <v/>
      </c>
      <c r="AQ181" s="19" t="str">
        <f>IF(ISNUMBER(#REF!),LN(#REF!),"")</f>
        <v/>
      </c>
      <c r="AR181" s="19" t="str">
        <f>IF(ISNUMBER(#REF!),LN(#REF!),"")</f>
        <v/>
      </c>
      <c r="AS181" s="19" t="str">
        <f>IF(ISNUMBER(#REF!),LN(#REF!),"")</f>
        <v/>
      </c>
      <c r="AT181" s="19" t="str">
        <f>IF(ISNUMBER(#REF!),LN(#REF!),"")</f>
        <v/>
      </c>
      <c r="AU181" s="19" t="str">
        <f>IF(ISNUMBER(#REF!),LN(#REF!),"")</f>
        <v/>
      </c>
      <c r="AV181" s="19" t="str">
        <f>IF(ISNUMBER(#REF!),LN(#REF!),"")</f>
        <v/>
      </c>
      <c r="AW181" s="19" t="str">
        <f>IF(ISNUMBER(#REF!),LN(#REF!),"")</f>
        <v/>
      </c>
    </row>
    <row r="182" spans="1:49" x14ac:dyDescent="0.2">
      <c r="A182" s="16" t="s">
        <v>3887</v>
      </c>
      <c r="B182" s="17" t="s">
        <v>3888</v>
      </c>
      <c r="C182" s="17"/>
      <c r="D182" s="17"/>
      <c r="E182" s="20" t="s">
        <v>365</v>
      </c>
      <c r="F182" s="38">
        <v>4</v>
      </c>
      <c r="G182" s="19">
        <v>10</v>
      </c>
      <c r="H182" s="19">
        <v>9</v>
      </c>
      <c r="I182" s="19">
        <v>11</v>
      </c>
      <c r="J182" s="19">
        <v>5</v>
      </c>
      <c r="K182" s="19">
        <v>5</v>
      </c>
      <c r="L182" s="19">
        <v>24</v>
      </c>
      <c r="M182" s="19">
        <v>25</v>
      </c>
      <c r="N182" s="19">
        <v>21</v>
      </c>
      <c r="O182" s="19">
        <v>21</v>
      </c>
      <c r="P182" s="32">
        <v>37</v>
      </c>
      <c r="Q182" s="19">
        <v>76</v>
      </c>
      <c r="R182" s="19">
        <v>161</v>
      </c>
      <c r="S182" s="19">
        <v>171</v>
      </c>
      <c r="T182" s="19">
        <v>229</v>
      </c>
      <c r="U182" s="19">
        <v>180</v>
      </c>
      <c r="V182" s="19">
        <v>183</v>
      </c>
      <c r="W182" s="19">
        <v>257</v>
      </c>
      <c r="X182" s="19">
        <v>177</v>
      </c>
      <c r="Y182" s="19">
        <v>143</v>
      </c>
      <c r="Z182" s="19">
        <v>170</v>
      </c>
      <c r="AA182" s="32">
        <v>282</v>
      </c>
      <c r="AB182" s="35">
        <f t="shared" si="13"/>
        <v>5.2631578947368418E-2</v>
      </c>
      <c r="AC182" s="35">
        <f t="shared" si="13"/>
        <v>6.2111801242236024E-2</v>
      </c>
      <c r="AD182" s="35">
        <f t="shared" si="13"/>
        <v>5.2631578947368418E-2</v>
      </c>
      <c r="AE182" s="35">
        <f t="shared" si="13"/>
        <v>4.8034934497816595E-2</v>
      </c>
      <c r="AF182" s="35">
        <f t="shared" si="13"/>
        <v>2.7777777777777776E-2</v>
      </c>
      <c r="AG182" s="35">
        <f t="shared" si="13"/>
        <v>2.7322404371584699E-2</v>
      </c>
      <c r="AH182" s="35">
        <f t="shared" si="13"/>
        <v>9.3385214007782102E-2</v>
      </c>
      <c r="AI182" s="35">
        <f t="shared" si="13"/>
        <v>0.14124293785310735</v>
      </c>
      <c r="AJ182" s="35">
        <f t="shared" si="13"/>
        <v>0.14685314685314685</v>
      </c>
      <c r="AK182" s="35">
        <f t="shared" si="13"/>
        <v>0.12352941176470589</v>
      </c>
      <c r="AL182" s="139">
        <f t="shared" si="13"/>
        <v>0.13120567375886524</v>
      </c>
      <c r="AM182" s="19" t="str">
        <f>IF(ISNUMBER(#REF!),LN(#REF!),"")</f>
        <v/>
      </c>
      <c r="AN182" s="19" t="str">
        <f>IF(ISNUMBER(#REF!),LN(#REF!),"")</f>
        <v/>
      </c>
      <c r="AO182" s="19" t="str">
        <f>IF(ISNUMBER(#REF!),LN(#REF!),"")</f>
        <v/>
      </c>
      <c r="AP182" s="19" t="str">
        <f>IF(ISNUMBER(#REF!),LN(#REF!),"")</f>
        <v/>
      </c>
      <c r="AQ182" s="19" t="str">
        <f>IF(ISNUMBER(#REF!),LN(#REF!),"")</f>
        <v/>
      </c>
      <c r="AR182" s="19" t="str">
        <f>IF(ISNUMBER(#REF!),LN(#REF!),"")</f>
        <v/>
      </c>
      <c r="AS182" s="19" t="str">
        <f>IF(ISNUMBER(#REF!),LN(#REF!),"")</f>
        <v/>
      </c>
      <c r="AT182" s="19" t="str">
        <f>IF(ISNUMBER(#REF!),LN(#REF!),"")</f>
        <v/>
      </c>
      <c r="AU182" s="19" t="str">
        <f>IF(ISNUMBER(#REF!),LN(#REF!),"")</f>
        <v/>
      </c>
      <c r="AV182" s="19" t="str">
        <f>IF(ISNUMBER(#REF!),LN(#REF!),"")</f>
        <v/>
      </c>
      <c r="AW182" s="19" t="str">
        <f>IF(ISNUMBER(#REF!),LN(#REF!),"")</f>
        <v/>
      </c>
    </row>
    <row r="183" spans="1:49" x14ac:dyDescent="0.2">
      <c r="A183" s="21" t="s">
        <v>2585</v>
      </c>
      <c r="B183" s="22" t="s">
        <v>2586</v>
      </c>
      <c r="C183" s="22"/>
      <c r="D183" s="22"/>
      <c r="E183" s="20" t="s">
        <v>374</v>
      </c>
      <c r="F183" s="38">
        <v>68</v>
      </c>
      <c r="G183" s="19">
        <v>66</v>
      </c>
      <c r="H183" s="19">
        <v>65</v>
      </c>
      <c r="I183" s="19">
        <v>87</v>
      </c>
      <c r="J183" s="19">
        <v>102</v>
      </c>
      <c r="K183" s="19">
        <v>107</v>
      </c>
      <c r="L183" s="19">
        <v>93</v>
      </c>
      <c r="M183" s="19">
        <v>76</v>
      </c>
      <c r="N183" s="19">
        <v>82</v>
      </c>
      <c r="O183" s="19">
        <v>67</v>
      </c>
      <c r="P183" s="215">
        <v>124</v>
      </c>
      <c r="Q183" s="19">
        <v>175</v>
      </c>
      <c r="R183" s="19">
        <v>215</v>
      </c>
      <c r="S183" s="19">
        <v>203</v>
      </c>
      <c r="T183" s="19">
        <v>252</v>
      </c>
      <c r="U183" s="19">
        <v>294</v>
      </c>
      <c r="V183" s="19">
        <v>247</v>
      </c>
      <c r="W183" s="19">
        <v>251</v>
      </c>
      <c r="X183" s="19">
        <v>310</v>
      </c>
      <c r="Y183" s="19">
        <v>311</v>
      </c>
      <c r="Z183" s="19">
        <v>295</v>
      </c>
      <c r="AA183" s="32">
        <v>310</v>
      </c>
      <c r="AB183" s="35">
        <f t="shared" si="13"/>
        <v>0.38857142857142857</v>
      </c>
      <c r="AC183" s="35">
        <f t="shared" si="13"/>
        <v>0.30697674418604654</v>
      </c>
      <c r="AD183" s="35">
        <f t="shared" si="13"/>
        <v>0.32019704433497537</v>
      </c>
      <c r="AE183" s="35">
        <f t="shared" si="13"/>
        <v>0.34523809523809523</v>
      </c>
      <c r="AF183" s="35">
        <f t="shared" si="13"/>
        <v>0.34693877551020408</v>
      </c>
      <c r="AG183" s="35">
        <f t="shared" si="13"/>
        <v>0.4331983805668016</v>
      </c>
      <c r="AH183" s="35">
        <f t="shared" si="13"/>
        <v>0.37051792828685259</v>
      </c>
      <c r="AI183" s="35">
        <f t="shared" si="13"/>
        <v>0.24516129032258063</v>
      </c>
      <c r="AJ183" s="35">
        <f t="shared" si="13"/>
        <v>0.26366559485530544</v>
      </c>
      <c r="AK183" s="35">
        <f t="shared" si="13"/>
        <v>0.22711864406779661</v>
      </c>
      <c r="AL183" s="139">
        <f t="shared" si="13"/>
        <v>0.4</v>
      </c>
      <c r="AM183" s="19" t="str">
        <f>IF(ISNUMBER(#REF!),LN(#REF!),"")</f>
        <v/>
      </c>
      <c r="AN183" s="19" t="str">
        <f>IF(ISNUMBER(#REF!),LN(#REF!),"")</f>
        <v/>
      </c>
      <c r="AO183" s="19" t="str">
        <f>IF(ISNUMBER(#REF!),LN(#REF!),"")</f>
        <v/>
      </c>
      <c r="AP183" s="19" t="str">
        <f>IF(ISNUMBER(#REF!),LN(#REF!),"")</f>
        <v/>
      </c>
      <c r="AQ183" s="19" t="str">
        <f>IF(ISNUMBER(#REF!),LN(#REF!),"")</f>
        <v/>
      </c>
      <c r="AR183" s="19" t="str">
        <f>IF(ISNUMBER(#REF!),LN(#REF!),"")</f>
        <v/>
      </c>
      <c r="AS183" s="19" t="str">
        <f>IF(ISNUMBER(#REF!),LN(#REF!),"")</f>
        <v/>
      </c>
      <c r="AT183" s="19" t="str">
        <f>IF(ISNUMBER(#REF!),LN(#REF!),"")</f>
        <v/>
      </c>
      <c r="AU183" s="19" t="str">
        <f>IF(ISNUMBER(#REF!),LN(#REF!),"")</f>
        <v/>
      </c>
      <c r="AV183" s="19" t="str">
        <f>IF(ISNUMBER(#REF!),LN(#REF!),"")</f>
        <v/>
      </c>
      <c r="AW183" s="19" t="str">
        <f>IF(ISNUMBER(#REF!),LN(#REF!),"")</f>
        <v/>
      </c>
    </row>
    <row r="184" spans="1:49" x14ac:dyDescent="0.2">
      <c r="A184" s="36" t="s">
        <v>3933</v>
      </c>
      <c r="B184" s="37" t="s">
        <v>3934</v>
      </c>
      <c r="C184" s="37"/>
      <c r="D184" s="37"/>
      <c r="E184" s="30" t="s">
        <v>374</v>
      </c>
      <c r="F184" s="38">
        <v>10</v>
      </c>
      <c r="G184" s="19">
        <v>4</v>
      </c>
      <c r="H184" s="19">
        <v>10</v>
      </c>
      <c r="I184" s="19">
        <v>22</v>
      </c>
      <c r="J184" s="19">
        <v>22</v>
      </c>
      <c r="K184" s="19">
        <v>13</v>
      </c>
      <c r="L184" s="19">
        <v>12</v>
      </c>
      <c r="M184" s="19">
        <v>31</v>
      </c>
      <c r="N184" s="19">
        <v>13</v>
      </c>
      <c r="O184" s="19">
        <v>12</v>
      </c>
      <c r="P184" s="215">
        <v>34</v>
      </c>
      <c r="Q184" s="19">
        <v>107</v>
      </c>
      <c r="R184" s="19">
        <v>84</v>
      </c>
      <c r="S184" s="19">
        <v>72</v>
      </c>
      <c r="T184" s="19">
        <v>135</v>
      </c>
      <c r="U184" s="19">
        <v>123</v>
      </c>
      <c r="V184" s="19">
        <v>123</v>
      </c>
      <c r="W184" s="19">
        <v>112</v>
      </c>
      <c r="X184" s="19">
        <v>117</v>
      </c>
      <c r="Y184" s="19">
        <v>140</v>
      </c>
      <c r="Z184" s="19">
        <v>153</v>
      </c>
      <c r="AA184" s="215">
        <v>142</v>
      </c>
      <c r="AB184" s="35">
        <f t="shared" si="13"/>
        <v>9.3457943925233641E-2</v>
      </c>
      <c r="AC184" s="35">
        <f t="shared" si="13"/>
        <v>4.7619047619047616E-2</v>
      </c>
      <c r="AD184" s="35">
        <f t="shared" si="13"/>
        <v>0.1388888888888889</v>
      </c>
      <c r="AE184" s="35">
        <f t="shared" si="13"/>
        <v>0.16296296296296298</v>
      </c>
      <c r="AF184" s="35">
        <f t="shared" si="13"/>
        <v>0.17886178861788618</v>
      </c>
      <c r="AG184" s="35">
        <f t="shared" si="13"/>
        <v>0.10569105691056911</v>
      </c>
      <c r="AH184" s="35">
        <f t="shared" si="13"/>
        <v>0.10714285714285714</v>
      </c>
      <c r="AI184" s="35">
        <f t="shared" si="13"/>
        <v>0.26495726495726496</v>
      </c>
      <c r="AJ184" s="35">
        <f t="shared" si="13"/>
        <v>9.285714285714286E-2</v>
      </c>
      <c r="AK184" s="35">
        <f t="shared" si="13"/>
        <v>7.8431372549019607E-2</v>
      </c>
      <c r="AL184" s="139">
        <f t="shared" si="13"/>
        <v>0.23943661971830985</v>
      </c>
      <c r="AM184" s="19" t="str">
        <f>IF(ISNUMBER(#REF!),LN(#REF!),"")</f>
        <v/>
      </c>
      <c r="AN184" s="19" t="str">
        <f>IF(ISNUMBER(#REF!),LN(#REF!),"")</f>
        <v/>
      </c>
      <c r="AO184" s="19" t="str">
        <f>IF(ISNUMBER(#REF!),LN(#REF!),"")</f>
        <v/>
      </c>
      <c r="AP184" s="19" t="str">
        <f>IF(ISNUMBER(#REF!),LN(#REF!),"")</f>
        <v/>
      </c>
      <c r="AQ184" s="19" t="str">
        <f>IF(ISNUMBER(#REF!),LN(#REF!),"")</f>
        <v/>
      </c>
      <c r="AR184" s="19" t="str">
        <f>IF(ISNUMBER(#REF!),LN(#REF!),"")</f>
        <v/>
      </c>
      <c r="AS184" s="19" t="str">
        <f>IF(ISNUMBER(#REF!),LN(#REF!),"")</f>
        <v/>
      </c>
      <c r="AT184" s="19" t="str">
        <f>IF(ISNUMBER(#REF!),LN(#REF!),"")</f>
        <v/>
      </c>
      <c r="AU184" s="19" t="str">
        <f>IF(ISNUMBER(#REF!),LN(#REF!),"")</f>
        <v/>
      </c>
      <c r="AV184" s="19" t="str">
        <f>IF(ISNUMBER(#REF!),LN(#REF!),"")</f>
        <v/>
      </c>
      <c r="AW184" s="19" t="str">
        <f>IF(ISNUMBER(#REF!),LN(#REF!),"")</f>
        <v/>
      </c>
    </row>
    <row r="185" spans="1:49" x14ac:dyDescent="0.2">
      <c r="P185" s="215"/>
      <c r="AA185" s="215"/>
      <c r="AL185" s="215"/>
      <c r="AM185" s="19" t="str">
        <f>IF(ISNUMBER(#REF!),LN(#REF!),"")</f>
        <v/>
      </c>
      <c r="AN185" s="19" t="str">
        <f>IF(ISNUMBER(#REF!),LN(#REF!),"")</f>
        <v/>
      </c>
      <c r="AO185" s="19" t="str">
        <f>IF(ISNUMBER(#REF!),LN(#REF!),"")</f>
        <v/>
      </c>
      <c r="AP185" s="19" t="str">
        <f>IF(ISNUMBER(#REF!),LN(#REF!),"")</f>
        <v/>
      </c>
      <c r="AQ185" s="19" t="str">
        <f>IF(ISNUMBER(#REF!),LN(#REF!),"")</f>
        <v/>
      </c>
      <c r="AR185" s="19" t="str">
        <f>IF(ISNUMBER(#REF!),LN(#REF!),"")</f>
        <v/>
      </c>
      <c r="AS185" s="19" t="str">
        <f>IF(ISNUMBER(#REF!),LN(#REF!),"")</f>
        <v/>
      </c>
      <c r="AT185" s="19" t="str">
        <f>IF(ISNUMBER(#REF!),LN(#REF!),"")</f>
        <v/>
      </c>
      <c r="AU185" s="19" t="str">
        <f>IF(ISNUMBER(#REF!),LN(#REF!),"")</f>
        <v/>
      </c>
      <c r="AV185" s="19" t="str">
        <f>IF(ISNUMBER(#REF!),LN(#REF!),"")</f>
        <v/>
      </c>
      <c r="AW185" s="19" t="str">
        <f>IF(ISNUMBER(#REF!),LN(#REF!),"")</f>
        <v/>
      </c>
    </row>
    <row r="186" spans="1:49" x14ac:dyDescent="0.2">
      <c r="A186" s="311" t="s">
        <v>4025</v>
      </c>
      <c r="B186" s="311"/>
      <c r="C186" s="311"/>
      <c r="D186" s="311"/>
      <c r="E186" s="311"/>
      <c r="F186" s="312">
        <f t="shared" ref="F186:AA186" si="14">AVERAGE(F3:F185)</f>
        <v>48.655555555555559</v>
      </c>
      <c r="G186" s="312">
        <f t="shared" si="14"/>
        <v>53.655555555555559</v>
      </c>
      <c r="H186" s="312">
        <f t="shared" si="14"/>
        <v>43.155555555555559</v>
      </c>
      <c r="I186" s="312">
        <f t="shared" si="14"/>
        <v>46.505555555555553</v>
      </c>
      <c r="J186" s="312">
        <f t="shared" si="14"/>
        <v>49.7</v>
      </c>
      <c r="K186" s="312">
        <f t="shared" si="14"/>
        <v>47.56111111111111</v>
      </c>
      <c r="L186" s="312">
        <f t="shared" si="14"/>
        <v>48.2</v>
      </c>
      <c r="M186" s="312">
        <f t="shared" si="14"/>
        <v>49.461111111111109</v>
      </c>
      <c r="N186" s="312">
        <f t="shared" si="14"/>
        <v>50.466666666666669</v>
      </c>
      <c r="O186" s="312">
        <f t="shared" si="14"/>
        <v>48.972222222222221</v>
      </c>
      <c r="P186" s="313">
        <f t="shared" si="14"/>
        <v>57.194444444444443</v>
      </c>
      <c r="Q186" s="312">
        <f t="shared" si="14"/>
        <v>279.69444444444446</v>
      </c>
      <c r="R186" s="312">
        <f t="shared" si="14"/>
        <v>318.51666666666665</v>
      </c>
      <c r="S186" s="312">
        <f t="shared" si="14"/>
        <v>279.58333333333331</v>
      </c>
      <c r="T186" s="312">
        <f t="shared" si="14"/>
        <v>329.22222222222223</v>
      </c>
      <c r="U186" s="312">
        <f t="shared" si="14"/>
        <v>311.47222222222223</v>
      </c>
      <c r="V186" s="312">
        <f t="shared" si="14"/>
        <v>308.72222222222223</v>
      </c>
      <c r="W186" s="312">
        <f t="shared" si="14"/>
        <v>286.53333333333336</v>
      </c>
      <c r="X186" s="312">
        <f t="shared" si="14"/>
        <v>284.61666666666667</v>
      </c>
      <c r="Y186" s="312">
        <f t="shared" si="14"/>
        <v>278.13888888888891</v>
      </c>
      <c r="Z186" s="312">
        <f t="shared" si="14"/>
        <v>261.54444444444442</v>
      </c>
      <c r="AA186" s="313">
        <f t="shared" si="14"/>
        <v>260.3</v>
      </c>
      <c r="AB186" s="33">
        <f>AVERAGE(AB3:AB185)</f>
        <v>0.14143116999250011</v>
      </c>
      <c r="AC186" s="33">
        <f t="shared" ref="AC186:AL186" si="15">AVERAGE(AC3:AC185)</f>
        <v>0.12934738564526843</v>
      </c>
      <c r="AD186" s="33">
        <f t="shared" si="15"/>
        <v>0.12977057739659642</v>
      </c>
      <c r="AE186" s="33">
        <f t="shared" si="15"/>
        <v>0.12637144530520128</v>
      </c>
      <c r="AF186" s="33">
        <f t="shared" si="15"/>
        <v>0.15192120164660006</v>
      </c>
      <c r="AG186" s="33">
        <f t="shared" si="15"/>
        <v>0.1562091323912464</v>
      </c>
      <c r="AH186" s="33">
        <f t="shared" si="15"/>
        <v>0.15637179055604553</v>
      </c>
      <c r="AI186" s="33">
        <f t="shared" si="15"/>
        <v>0.17146311728688465</v>
      </c>
      <c r="AJ186" s="33">
        <f t="shared" si="15"/>
        <v>0.18274792932290618</v>
      </c>
      <c r="AK186" s="33">
        <f t="shared" si="15"/>
        <v>0.18921264555382236</v>
      </c>
      <c r="AL186" s="308">
        <f t="shared" si="15"/>
        <v>0.20017863589167403</v>
      </c>
    </row>
    <row r="187" spans="1:49" x14ac:dyDescent="0.2">
      <c r="A187" s="309"/>
      <c r="B187" s="174"/>
      <c r="C187" s="174"/>
      <c r="D187" s="174"/>
      <c r="E187" s="174"/>
    </row>
    <row r="188" spans="1:49" x14ac:dyDescent="0.2">
      <c r="A188" s="310"/>
      <c r="B188" s="310"/>
      <c r="C188" s="174"/>
      <c r="D188" s="174"/>
      <c r="E188" s="174"/>
    </row>
    <row r="189" spans="1:49" x14ac:dyDescent="0.2">
      <c r="A189" s="309"/>
      <c r="B189" s="174"/>
      <c r="C189" s="174"/>
      <c r="D189" s="174"/>
      <c r="E189" s="174"/>
    </row>
    <row r="190" spans="1:49" x14ac:dyDescent="0.2">
      <c r="A190" s="309"/>
      <c r="B190" s="174"/>
      <c r="C190" s="174"/>
      <c r="D190" s="174"/>
      <c r="E190" s="174"/>
    </row>
    <row r="191" spans="1:49" x14ac:dyDescent="0.2">
      <c r="A191" s="309"/>
      <c r="B191" s="174"/>
      <c r="C191" s="174"/>
      <c r="D191" s="174"/>
      <c r="E191" s="174"/>
    </row>
    <row r="192" spans="1:49" x14ac:dyDescent="0.2">
      <c r="A192" s="310"/>
      <c r="B192" s="174"/>
      <c r="C192" s="174"/>
      <c r="D192" s="174"/>
      <c r="E192" s="174"/>
    </row>
    <row r="193" spans="1:5" x14ac:dyDescent="0.2">
      <c r="A193" s="309"/>
      <c r="B193" s="174"/>
      <c r="C193" s="174"/>
      <c r="D193" s="174"/>
      <c r="E193" s="174"/>
    </row>
    <row r="194" spans="1:5" x14ac:dyDescent="0.2">
      <c r="A194" s="309"/>
      <c r="B194" s="174"/>
      <c r="C194" s="174"/>
      <c r="D194" s="174"/>
      <c r="E194" s="174"/>
    </row>
    <row r="195" spans="1:5" x14ac:dyDescent="0.2">
      <c r="A195" s="174"/>
      <c r="B195" s="174"/>
      <c r="C195" s="174"/>
      <c r="D195" s="174"/>
      <c r="E195" s="174"/>
    </row>
    <row r="196" spans="1:5" x14ac:dyDescent="0.2">
      <c r="A196" s="174"/>
      <c r="B196" s="174"/>
      <c r="C196" s="174"/>
      <c r="D196" s="174"/>
      <c r="E196" s="174"/>
    </row>
  </sheetData>
  <mergeCells count="3">
    <mergeCell ref="F1:P1"/>
    <mergeCell ref="Q1:AA1"/>
    <mergeCell ref="AB1:AL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E6023-A4C9-4E76-9420-4D46D256CC14}">
  <dimension ref="A1:KE194"/>
  <sheetViews>
    <sheetView showGridLines="0" topLeftCell="JS1" workbookViewId="0">
      <selection activeCell="Q9" sqref="Q9"/>
    </sheetView>
  </sheetViews>
  <sheetFormatPr baseColWidth="10" defaultColWidth="8.83203125" defaultRowHeight="16" x14ac:dyDescent="0.2"/>
  <cols>
    <col min="1" max="1" width="33" style="19" bestFit="1" customWidth="1"/>
    <col min="2" max="2" width="65.6640625" style="19" bestFit="1" customWidth="1"/>
    <col min="3" max="3" width="12.6640625" style="19" bestFit="1" customWidth="1"/>
    <col min="4" max="4" width="7.6640625" style="19" bestFit="1" customWidth="1"/>
    <col min="5" max="5" width="21.5" style="19" bestFit="1" customWidth="1"/>
    <col min="6" max="40" width="12" style="19" bestFit="1" customWidth="1"/>
    <col min="41" max="41" width="12.1640625" style="19" bestFit="1" customWidth="1"/>
    <col min="42" max="43" width="12" style="19" bestFit="1" customWidth="1"/>
    <col min="44" max="44" width="12.1640625" style="19" bestFit="1" customWidth="1"/>
    <col min="45" max="71" width="12" style="19" bestFit="1" customWidth="1"/>
    <col min="72" max="93" width="5" style="19" bestFit="1" customWidth="1"/>
    <col min="94" max="100" width="12" style="19" bestFit="1" customWidth="1"/>
    <col min="101" max="101" width="13.83203125" style="19" bestFit="1" customWidth="1"/>
    <col min="102" max="104" width="12" style="19" bestFit="1" customWidth="1"/>
    <col min="105" max="105" width="12.6640625" style="19" bestFit="1" customWidth="1"/>
    <col min="106" max="106" width="12" style="19" bestFit="1" customWidth="1"/>
    <col min="107" max="108" width="12.6640625" style="19" bestFit="1" customWidth="1"/>
    <col min="109" max="109" width="12" style="19" bestFit="1" customWidth="1"/>
    <col min="110" max="115" width="12.6640625" style="19" bestFit="1" customWidth="1"/>
    <col min="116" max="117" width="12" style="19" bestFit="1" customWidth="1"/>
    <col min="118" max="118" width="11" style="19" bestFit="1" customWidth="1"/>
    <col min="119" max="122" width="12" style="19" bestFit="1" customWidth="1"/>
    <col min="123" max="123" width="11" style="19" bestFit="1" customWidth="1"/>
    <col min="124" max="126" width="12" style="19" bestFit="1" customWidth="1"/>
    <col min="127" max="129" width="12.6640625" style="19" bestFit="1" customWidth="1"/>
    <col min="130" max="130" width="11.6640625" style="19" bestFit="1" customWidth="1"/>
    <col min="131" max="131" width="10.6640625" style="19" bestFit="1" customWidth="1"/>
    <col min="132" max="137" width="12.6640625" style="19" bestFit="1" customWidth="1"/>
    <col min="138" max="138" width="16.6640625" style="19" bestFit="1" customWidth="1"/>
    <col min="139" max="148" width="12" style="19" bestFit="1" customWidth="1"/>
    <col min="149" max="16384" width="8.83203125" style="19"/>
  </cols>
  <sheetData>
    <row r="1" spans="1:291" x14ac:dyDescent="0.2">
      <c r="A1" s="172" t="s">
        <v>0</v>
      </c>
      <c r="B1" s="172" t="s">
        <v>4541</v>
      </c>
      <c r="C1" s="172" t="s">
        <v>3460</v>
      </c>
      <c r="D1" s="172" t="s">
        <v>565</v>
      </c>
      <c r="E1" s="172" t="s">
        <v>2</v>
      </c>
      <c r="F1" s="370" t="s">
        <v>3946</v>
      </c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 t="s">
        <v>3947</v>
      </c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 t="s">
        <v>3948</v>
      </c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 t="s">
        <v>3949</v>
      </c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 t="s">
        <v>3950</v>
      </c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 t="s">
        <v>4075</v>
      </c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 t="s">
        <v>4076</v>
      </c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69" t="s">
        <v>4077</v>
      </c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69" t="s">
        <v>4078</v>
      </c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69" t="s">
        <v>4101</v>
      </c>
      <c r="DB1" s="370"/>
      <c r="DC1" s="370"/>
      <c r="DD1" s="370"/>
      <c r="DE1" s="370"/>
      <c r="DF1" s="370"/>
      <c r="DG1" s="370"/>
      <c r="DH1" s="370"/>
      <c r="DI1" s="370"/>
      <c r="DJ1" s="370"/>
      <c r="DK1" s="370"/>
      <c r="DL1" s="369" t="s">
        <v>4102</v>
      </c>
      <c r="DM1" s="370"/>
      <c r="DN1" s="370"/>
      <c r="DO1" s="370"/>
      <c r="DP1" s="370"/>
      <c r="DQ1" s="370"/>
      <c r="DR1" s="370"/>
      <c r="DS1" s="370"/>
      <c r="DT1" s="370"/>
      <c r="DU1" s="370"/>
      <c r="DV1" s="370"/>
      <c r="DW1" s="369" t="s">
        <v>4103</v>
      </c>
      <c r="DX1" s="370"/>
      <c r="DY1" s="370"/>
      <c r="DZ1" s="370"/>
      <c r="EA1" s="370"/>
      <c r="EB1" s="370"/>
      <c r="EC1" s="370"/>
      <c r="ED1" s="370"/>
      <c r="EE1" s="370"/>
      <c r="EF1" s="370"/>
      <c r="EG1" s="370"/>
      <c r="EH1" s="369" t="s">
        <v>4105</v>
      </c>
      <c r="EI1" s="370"/>
      <c r="EJ1" s="370"/>
      <c r="EK1" s="370"/>
      <c r="EL1" s="370"/>
      <c r="EM1" s="370"/>
      <c r="EN1" s="370"/>
      <c r="EO1" s="370"/>
      <c r="EP1" s="370"/>
      <c r="EQ1" s="370"/>
      <c r="ER1" s="370"/>
      <c r="ES1" s="369" t="s">
        <v>4122</v>
      </c>
      <c r="ET1" s="370"/>
      <c r="EU1" s="370"/>
      <c r="EV1" s="370"/>
      <c r="EW1" s="370"/>
      <c r="EX1" s="370"/>
      <c r="EY1" s="370"/>
      <c r="EZ1" s="370"/>
      <c r="FA1" s="370"/>
      <c r="FB1" s="370"/>
      <c r="FC1" s="370"/>
      <c r="FD1" s="369" t="s">
        <v>4123</v>
      </c>
      <c r="FE1" s="370"/>
      <c r="FF1" s="370"/>
      <c r="FG1" s="370"/>
      <c r="FH1" s="370"/>
      <c r="FI1" s="370"/>
      <c r="FJ1" s="370"/>
      <c r="FK1" s="370"/>
      <c r="FL1" s="370"/>
      <c r="FM1" s="370"/>
      <c r="FN1" s="370"/>
      <c r="FO1" s="369" t="s">
        <v>4124</v>
      </c>
      <c r="FP1" s="370"/>
      <c r="FQ1" s="370"/>
      <c r="FR1" s="370"/>
      <c r="FS1" s="370"/>
      <c r="FT1" s="370"/>
      <c r="FU1" s="370"/>
      <c r="FV1" s="370"/>
      <c r="FW1" s="370"/>
      <c r="FX1" s="370"/>
      <c r="FY1" s="370"/>
      <c r="FZ1" s="369" t="s">
        <v>4125</v>
      </c>
      <c r="GA1" s="370"/>
      <c r="GB1" s="370"/>
      <c r="GC1" s="370"/>
      <c r="GD1" s="370"/>
      <c r="GE1" s="370"/>
      <c r="GF1" s="370"/>
      <c r="GG1" s="370"/>
      <c r="GH1" s="370"/>
      <c r="GI1" s="370"/>
      <c r="GJ1" s="370"/>
      <c r="GK1" s="369" t="s">
        <v>4126</v>
      </c>
      <c r="GL1" s="370"/>
      <c r="GM1" s="370"/>
      <c r="GN1" s="370"/>
      <c r="GO1" s="370"/>
      <c r="GP1" s="370"/>
      <c r="GQ1" s="370"/>
      <c r="GR1" s="370"/>
      <c r="GS1" s="370"/>
      <c r="GT1" s="370"/>
      <c r="GU1" s="370"/>
      <c r="GV1" s="369" t="s">
        <v>4127</v>
      </c>
      <c r="GW1" s="370"/>
      <c r="GX1" s="370"/>
      <c r="GY1" s="370"/>
      <c r="GZ1" s="370"/>
      <c r="HA1" s="370"/>
      <c r="HB1" s="370"/>
      <c r="HC1" s="370"/>
      <c r="HD1" s="370"/>
      <c r="HE1" s="370"/>
      <c r="HF1" s="370"/>
      <c r="HG1" s="369" t="s">
        <v>4128</v>
      </c>
      <c r="HH1" s="370"/>
      <c r="HI1" s="370"/>
      <c r="HJ1" s="370"/>
      <c r="HK1" s="370"/>
      <c r="HL1" s="370"/>
      <c r="HM1" s="370"/>
      <c r="HN1" s="370"/>
      <c r="HO1" s="370"/>
      <c r="HP1" s="370"/>
      <c r="HQ1" s="370"/>
      <c r="HR1" s="369" t="s">
        <v>4129</v>
      </c>
      <c r="HS1" s="370"/>
      <c r="HT1" s="370"/>
      <c r="HU1" s="370"/>
      <c r="HV1" s="370"/>
      <c r="HW1" s="370"/>
      <c r="HX1" s="370"/>
      <c r="HY1" s="370"/>
      <c r="HZ1" s="370"/>
      <c r="IA1" s="370"/>
      <c r="IB1" s="370"/>
      <c r="IC1" s="369" t="s">
        <v>4130</v>
      </c>
      <c r="ID1" s="370"/>
      <c r="IE1" s="370"/>
      <c r="IF1" s="370"/>
      <c r="IG1" s="370"/>
      <c r="IH1" s="370"/>
      <c r="II1" s="370"/>
      <c r="IJ1" s="370"/>
      <c r="IK1" s="370"/>
      <c r="IL1" s="370"/>
      <c r="IM1" s="370"/>
      <c r="IN1" s="369" t="s">
        <v>4131</v>
      </c>
      <c r="IO1" s="370"/>
      <c r="IP1" s="370"/>
      <c r="IQ1" s="370"/>
      <c r="IR1" s="370"/>
      <c r="IS1" s="370"/>
      <c r="IT1" s="370"/>
      <c r="IU1" s="370"/>
      <c r="IV1" s="370"/>
      <c r="IW1" s="370"/>
      <c r="IX1" s="370"/>
      <c r="IY1" s="369" t="s">
        <v>4132</v>
      </c>
      <c r="IZ1" s="370"/>
      <c r="JA1" s="370"/>
      <c r="JB1" s="370"/>
      <c r="JC1" s="370"/>
      <c r="JD1" s="370"/>
      <c r="JE1" s="370"/>
      <c r="JF1" s="370"/>
      <c r="JG1" s="370"/>
      <c r="JH1" s="370"/>
      <c r="JI1" s="370"/>
      <c r="JJ1" s="369" t="s">
        <v>4133</v>
      </c>
      <c r="JK1" s="370"/>
      <c r="JL1" s="370"/>
      <c r="JM1" s="370"/>
      <c r="JN1" s="370"/>
      <c r="JO1" s="370"/>
      <c r="JP1" s="370"/>
      <c r="JQ1" s="370"/>
      <c r="JR1" s="370"/>
      <c r="JS1" s="370"/>
      <c r="JT1" s="370"/>
      <c r="JU1" s="369" t="s">
        <v>4134</v>
      </c>
      <c r="JV1" s="370"/>
      <c r="JW1" s="370"/>
      <c r="JX1" s="370"/>
      <c r="JY1" s="370"/>
      <c r="JZ1" s="370"/>
      <c r="KA1" s="370"/>
      <c r="KB1" s="370"/>
      <c r="KC1" s="370"/>
      <c r="KD1" s="370"/>
      <c r="KE1" s="370"/>
    </row>
    <row r="2" spans="1:291" x14ac:dyDescent="0.2">
      <c r="A2" s="14"/>
      <c r="B2" s="14"/>
      <c r="C2" s="14"/>
      <c r="D2" s="14"/>
      <c r="E2" s="14"/>
      <c r="F2" s="14">
        <v>2010</v>
      </c>
      <c r="G2" s="14">
        <v>2011</v>
      </c>
      <c r="H2" s="14">
        <v>2012</v>
      </c>
      <c r="I2" s="14">
        <v>2013</v>
      </c>
      <c r="J2" s="14">
        <v>2014</v>
      </c>
      <c r="K2" s="14">
        <v>2015</v>
      </c>
      <c r="L2" s="14">
        <v>2016</v>
      </c>
      <c r="M2" s="14">
        <v>2017</v>
      </c>
      <c r="N2" s="14">
        <v>2018</v>
      </c>
      <c r="O2" s="14">
        <v>2019</v>
      </c>
      <c r="P2" s="15">
        <v>2020</v>
      </c>
      <c r="Q2" s="14">
        <v>2010</v>
      </c>
      <c r="R2" s="14">
        <v>2011</v>
      </c>
      <c r="S2" s="14">
        <v>2012</v>
      </c>
      <c r="T2" s="14">
        <v>2013</v>
      </c>
      <c r="U2" s="14">
        <v>2014</v>
      </c>
      <c r="V2" s="14">
        <v>2015</v>
      </c>
      <c r="W2" s="14">
        <v>2016</v>
      </c>
      <c r="X2" s="14">
        <v>2017</v>
      </c>
      <c r="Y2" s="14">
        <v>2018</v>
      </c>
      <c r="Z2" s="14">
        <v>2019</v>
      </c>
      <c r="AA2" s="14">
        <v>2020</v>
      </c>
      <c r="AB2" s="14">
        <v>2010</v>
      </c>
      <c r="AC2" s="14">
        <v>2011</v>
      </c>
      <c r="AD2" s="14">
        <v>2012</v>
      </c>
      <c r="AE2" s="14">
        <v>2013</v>
      </c>
      <c r="AF2" s="14">
        <v>2014</v>
      </c>
      <c r="AG2" s="14">
        <v>2015</v>
      </c>
      <c r="AH2" s="14">
        <v>2016</v>
      </c>
      <c r="AI2" s="14">
        <v>2017</v>
      </c>
      <c r="AJ2" s="14">
        <v>2018</v>
      </c>
      <c r="AK2" s="14">
        <v>2019</v>
      </c>
      <c r="AL2" s="14">
        <v>2020</v>
      </c>
      <c r="AM2" s="14">
        <v>2010</v>
      </c>
      <c r="AN2" s="14">
        <v>2011</v>
      </c>
      <c r="AO2" s="14">
        <v>2012</v>
      </c>
      <c r="AP2" s="14">
        <v>2013</v>
      </c>
      <c r="AQ2" s="14">
        <v>2014</v>
      </c>
      <c r="AR2" s="14">
        <v>2015</v>
      </c>
      <c r="AS2" s="14">
        <v>2016</v>
      </c>
      <c r="AT2" s="14">
        <v>2017</v>
      </c>
      <c r="AU2" s="14">
        <v>2018</v>
      </c>
      <c r="AV2" s="14">
        <v>2019</v>
      </c>
      <c r="AW2" s="14">
        <v>2020</v>
      </c>
      <c r="AX2" s="14">
        <v>2010</v>
      </c>
      <c r="AY2" s="14">
        <v>2011</v>
      </c>
      <c r="AZ2" s="14">
        <v>2012</v>
      </c>
      <c r="BA2" s="14">
        <v>2013</v>
      </c>
      <c r="BB2" s="14">
        <v>2014</v>
      </c>
      <c r="BC2" s="14">
        <v>2015</v>
      </c>
      <c r="BD2" s="14">
        <v>2016</v>
      </c>
      <c r="BE2" s="14">
        <v>2017</v>
      </c>
      <c r="BF2" s="14">
        <v>2018</v>
      </c>
      <c r="BG2" s="14">
        <v>2019</v>
      </c>
      <c r="BH2" s="14">
        <v>2020</v>
      </c>
      <c r="BI2" s="14">
        <v>2010</v>
      </c>
      <c r="BJ2" s="14">
        <v>2011</v>
      </c>
      <c r="BK2" s="14">
        <v>2012</v>
      </c>
      <c r="BL2" s="14">
        <v>2013</v>
      </c>
      <c r="BM2" s="14">
        <v>2014</v>
      </c>
      <c r="BN2" s="14">
        <v>2015</v>
      </c>
      <c r="BO2" s="14">
        <v>2016</v>
      </c>
      <c r="BP2" s="14">
        <v>2017</v>
      </c>
      <c r="BQ2" s="14">
        <v>2018</v>
      </c>
      <c r="BR2" s="14">
        <v>2019</v>
      </c>
      <c r="BS2" s="14">
        <v>2020</v>
      </c>
      <c r="BT2" s="14">
        <v>2010</v>
      </c>
      <c r="BU2" s="14">
        <v>2011</v>
      </c>
      <c r="BV2" s="14">
        <v>2012</v>
      </c>
      <c r="BW2" s="14">
        <v>2013</v>
      </c>
      <c r="BX2" s="14">
        <v>2014</v>
      </c>
      <c r="BY2" s="14">
        <v>2015</v>
      </c>
      <c r="BZ2" s="14">
        <v>2016</v>
      </c>
      <c r="CA2" s="14">
        <v>2017</v>
      </c>
      <c r="CB2" s="14">
        <v>2018</v>
      </c>
      <c r="CC2" s="14">
        <v>2019</v>
      </c>
      <c r="CD2" s="14">
        <v>2020</v>
      </c>
      <c r="CE2" s="25">
        <v>2010</v>
      </c>
      <c r="CF2" s="14">
        <v>2011</v>
      </c>
      <c r="CG2" s="14">
        <v>2012</v>
      </c>
      <c r="CH2" s="14">
        <v>2013</v>
      </c>
      <c r="CI2" s="14">
        <v>2014</v>
      </c>
      <c r="CJ2" s="14">
        <v>2015</v>
      </c>
      <c r="CK2" s="14">
        <v>2016</v>
      </c>
      <c r="CL2" s="14">
        <v>2017</v>
      </c>
      <c r="CM2" s="14">
        <v>2018</v>
      </c>
      <c r="CN2" s="14">
        <v>2019</v>
      </c>
      <c r="CO2" s="14">
        <v>2020</v>
      </c>
      <c r="CP2" s="25">
        <v>2010</v>
      </c>
      <c r="CQ2" s="14">
        <v>2011</v>
      </c>
      <c r="CR2" s="14">
        <v>2012</v>
      </c>
      <c r="CS2" s="14">
        <v>2013</v>
      </c>
      <c r="CT2" s="14">
        <v>2014</v>
      </c>
      <c r="CU2" s="14">
        <v>2015</v>
      </c>
      <c r="CV2" s="14">
        <v>2016</v>
      </c>
      <c r="CW2" s="14">
        <v>2017</v>
      </c>
      <c r="CX2" s="14">
        <v>2018</v>
      </c>
      <c r="CY2" s="14">
        <v>2019</v>
      </c>
      <c r="CZ2" s="14">
        <v>2020</v>
      </c>
      <c r="DA2" s="25">
        <v>2010</v>
      </c>
      <c r="DB2" s="14">
        <v>2011</v>
      </c>
      <c r="DC2" s="14">
        <v>2012</v>
      </c>
      <c r="DD2" s="14">
        <v>2013</v>
      </c>
      <c r="DE2" s="14">
        <v>2014</v>
      </c>
      <c r="DF2" s="14">
        <v>2015</v>
      </c>
      <c r="DG2" s="14">
        <v>2016</v>
      </c>
      <c r="DH2" s="14">
        <v>2017</v>
      </c>
      <c r="DI2" s="14">
        <v>2018</v>
      </c>
      <c r="DJ2" s="14">
        <v>2019</v>
      </c>
      <c r="DK2" s="14">
        <v>2020</v>
      </c>
      <c r="DL2" s="25">
        <v>2010</v>
      </c>
      <c r="DM2" s="14">
        <v>2011</v>
      </c>
      <c r="DN2" s="14">
        <v>2012</v>
      </c>
      <c r="DO2" s="14">
        <v>2013</v>
      </c>
      <c r="DP2" s="14">
        <v>2014</v>
      </c>
      <c r="DQ2" s="14">
        <v>2015</v>
      </c>
      <c r="DR2" s="14">
        <v>2016</v>
      </c>
      <c r="DS2" s="14">
        <v>2017</v>
      </c>
      <c r="DT2" s="14">
        <v>2018</v>
      </c>
      <c r="DU2" s="14">
        <v>2019</v>
      </c>
      <c r="DV2" s="14">
        <v>2020</v>
      </c>
      <c r="DW2" s="25">
        <v>2010</v>
      </c>
      <c r="DX2" s="14">
        <v>2011</v>
      </c>
      <c r="DY2" s="14">
        <v>2012</v>
      </c>
      <c r="DZ2" s="14">
        <v>2013</v>
      </c>
      <c r="EA2" s="14">
        <v>2014</v>
      </c>
      <c r="EB2" s="14">
        <v>2015</v>
      </c>
      <c r="EC2" s="14">
        <v>2016</v>
      </c>
      <c r="ED2" s="14">
        <v>2017</v>
      </c>
      <c r="EE2" s="14">
        <v>2018</v>
      </c>
      <c r="EF2" s="14">
        <v>2019</v>
      </c>
      <c r="EG2" s="14">
        <v>2020</v>
      </c>
      <c r="EH2" s="25">
        <v>2010</v>
      </c>
      <c r="EI2" s="14">
        <v>2011</v>
      </c>
      <c r="EJ2" s="14">
        <v>2012</v>
      </c>
      <c r="EK2" s="14">
        <v>2013</v>
      </c>
      <c r="EL2" s="14">
        <v>2014</v>
      </c>
      <c r="EM2" s="14">
        <v>2015</v>
      </c>
      <c r="EN2" s="14">
        <v>2016</v>
      </c>
      <c r="EO2" s="14">
        <v>2017</v>
      </c>
      <c r="EP2" s="14">
        <v>2018</v>
      </c>
      <c r="EQ2" s="14">
        <v>2019</v>
      </c>
      <c r="ER2" s="14">
        <v>2020</v>
      </c>
      <c r="ES2" s="25">
        <v>2010</v>
      </c>
      <c r="ET2" s="14">
        <v>2011</v>
      </c>
      <c r="EU2" s="14">
        <v>2012</v>
      </c>
      <c r="EV2" s="14">
        <v>2013</v>
      </c>
      <c r="EW2" s="14">
        <v>2014</v>
      </c>
      <c r="EX2" s="14">
        <v>2015</v>
      </c>
      <c r="EY2" s="14">
        <v>2016</v>
      </c>
      <c r="EZ2" s="14">
        <v>2017</v>
      </c>
      <c r="FA2" s="14">
        <v>2018</v>
      </c>
      <c r="FB2" s="14">
        <v>2019</v>
      </c>
      <c r="FC2" s="15">
        <v>2020</v>
      </c>
      <c r="FD2" s="25">
        <v>2010</v>
      </c>
      <c r="FE2" s="14">
        <v>2011</v>
      </c>
      <c r="FF2" s="14">
        <v>2012</v>
      </c>
      <c r="FG2" s="14">
        <v>2013</v>
      </c>
      <c r="FH2" s="14">
        <v>2014</v>
      </c>
      <c r="FI2" s="14">
        <v>2015</v>
      </c>
      <c r="FJ2" s="14">
        <v>2016</v>
      </c>
      <c r="FK2" s="14">
        <v>2017</v>
      </c>
      <c r="FL2" s="14">
        <v>2018</v>
      </c>
      <c r="FM2" s="14">
        <v>2019</v>
      </c>
      <c r="FN2" s="15">
        <v>2020</v>
      </c>
      <c r="FO2" s="14">
        <v>2010</v>
      </c>
      <c r="FP2" s="14">
        <v>2011</v>
      </c>
      <c r="FQ2" s="14">
        <v>2012</v>
      </c>
      <c r="FR2" s="14">
        <v>2013</v>
      </c>
      <c r="FS2" s="14">
        <v>2014</v>
      </c>
      <c r="FT2" s="14">
        <v>2015</v>
      </c>
      <c r="FU2" s="14">
        <v>2016</v>
      </c>
      <c r="FV2" s="14">
        <v>2017</v>
      </c>
      <c r="FW2" s="14">
        <v>2018</v>
      </c>
      <c r="FX2" s="14">
        <v>2019</v>
      </c>
      <c r="FY2" s="14">
        <v>2020</v>
      </c>
      <c r="FZ2" s="25">
        <v>2010</v>
      </c>
      <c r="GA2" s="14">
        <v>2011</v>
      </c>
      <c r="GB2" s="14">
        <v>2012</v>
      </c>
      <c r="GC2" s="14">
        <v>2013</v>
      </c>
      <c r="GD2" s="14">
        <v>2014</v>
      </c>
      <c r="GE2" s="14">
        <v>2015</v>
      </c>
      <c r="GF2" s="14">
        <v>2016</v>
      </c>
      <c r="GG2" s="14">
        <v>2017</v>
      </c>
      <c r="GH2" s="14">
        <v>2018</v>
      </c>
      <c r="GI2" s="14">
        <v>2019</v>
      </c>
      <c r="GJ2" s="14">
        <v>2020</v>
      </c>
      <c r="GK2" s="25">
        <v>2010</v>
      </c>
      <c r="GL2" s="14">
        <v>2011</v>
      </c>
      <c r="GM2" s="14">
        <v>2012</v>
      </c>
      <c r="GN2" s="14">
        <v>2013</v>
      </c>
      <c r="GO2" s="14">
        <v>2014</v>
      </c>
      <c r="GP2" s="14">
        <v>2015</v>
      </c>
      <c r="GQ2" s="14">
        <v>2016</v>
      </c>
      <c r="GR2" s="14">
        <v>2017</v>
      </c>
      <c r="GS2" s="14">
        <v>2018</v>
      </c>
      <c r="GT2" s="14">
        <v>2019</v>
      </c>
      <c r="GU2" s="15">
        <v>2020</v>
      </c>
      <c r="GV2" s="25">
        <v>2010</v>
      </c>
      <c r="GW2" s="14">
        <v>2011</v>
      </c>
      <c r="GX2" s="14">
        <v>2012</v>
      </c>
      <c r="GY2" s="14">
        <v>2013</v>
      </c>
      <c r="GZ2" s="14">
        <v>2014</v>
      </c>
      <c r="HA2" s="14">
        <v>2015</v>
      </c>
      <c r="HB2" s="14">
        <v>2016</v>
      </c>
      <c r="HC2" s="14">
        <v>2017</v>
      </c>
      <c r="HD2" s="14">
        <v>2018</v>
      </c>
      <c r="HE2" s="14">
        <v>2019</v>
      </c>
      <c r="HF2" s="15">
        <v>2020</v>
      </c>
      <c r="HG2" s="14">
        <v>2010</v>
      </c>
      <c r="HH2" s="14">
        <v>2011</v>
      </c>
      <c r="HI2" s="14">
        <v>2012</v>
      </c>
      <c r="HJ2" s="14">
        <v>2013</v>
      </c>
      <c r="HK2" s="14">
        <v>2014</v>
      </c>
      <c r="HL2" s="14">
        <v>2015</v>
      </c>
      <c r="HM2" s="14">
        <v>2016</v>
      </c>
      <c r="HN2" s="14">
        <v>2017</v>
      </c>
      <c r="HO2" s="14">
        <v>2018</v>
      </c>
      <c r="HP2" s="14">
        <v>2019</v>
      </c>
      <c r="HQ2" s="14">
        <v>2020</v>
      </c>
      <c r="HR2" s="25">
        <v>2010</v>
      </c>
      <c r="HS2" s="14">
        <v>2011</v>
      </c>
      <c r="HT2" s="14">
        <v>2012</v>
      </c>
      <c r="HU2" s="14">
        <v>2013</v>
      </c>
      <c r="HV2" s="14">
        <v>2014</v>
      </c>
      <c r="HW2" s="14">
        <v>2015</v>
      </c>
      <c r="HX2" s="14">
        <v>2016</v>
      </c>
      <c r="HY2" s="14">
        <v>2017</v>
      </c>
      <c r="HZ2" s="14">
        <v>2018</v>
      </c>
      <c r="IA2" s="14">
        <v>2019</v>
      </c>
      <c r="IB2" s="14">
        <v>2020</v>
      </c>
      <c r="IC2" s="38">
        <v>2010</v>
      </c>
      <c r="ID2" s="19">
        <v>2011</v>
      </c>
      <c r="IE2" s="19">
        <v>2012</v>
      </c>
      <c r="IF2" s="19">
        <v>2013</v>
      </c>
      <c r="IG2" s="19">
        <v>2014</v>
      </c>
      <c r="IH2" s="19">
        <v>2015</v>
      </c>
      <c r="II2" s="19">
        <v>2016</v>
      </c>
      <c r="IJ2" s="19">
        <v>2017</v>
      </c>
      <c r="IK2" s="19">
        <v>2018</v>
      </c>
      <c r="IL2" s="19">
        <v>2019</v>
      </c>
      <c r="IM2" s="19">
        <v>2020</v>
      </c>
      <c r="IN2" s="141">
        <v>2010</v>
      </c>
      <c r="IO2" s="112">
        <v>2011</v>
      </c>
      <c r="IP2" s="112">
        <v>2012</v>
      </c>
      <c r="IQ2" s="112">
        <v>2013</v>
      </c>
      <c r="IR2" s="112">
        <v>2014</v>
      </c>
      <c r="IS2" s="112">
        <v>2015</v>
      </c>
      <c r="IT2" s="112">
        <v>2016</v>
      </c>
      <c r="IU2" s="112">
        <v>2017</v>
      </c>
      <c r="IV2" s="112">
        <v>2018</v>
      </c>
      <c r="IW2" s="112">
        <v>2019</v>
      </c>
      <c r="IX2" s="112">
        <v>2020</v>
      </c>
      <c r="IY2" s="157">
        <v>2010</v>
      </c>
      <c r="IZ2" s="158">
        <v>2011</v>
      </c>
      <c r="JA2" s="158">
        <v>2012</v>
      </c>
      <c r="JB2" s="158">
        <v>2013</v>
      </c>
      <c r="JC2" s="158">
        <v>2014</v>
      </c>
      <c r="JD2" s="158">
        <v>2015</v>
      </c>
      <c r="JE2" s="158">
        <v>2016</v>
      </c>
      <c r="JF2" s="158">
        <v>2017</v>
      </c>
      <c r="JG2" s="158">
        <v>2018</v>
      </c>
      <c r="JH2" s="158">
        <v>2019</v>
      </c>
      <c r="JI2" s="159">
        <v>2020</v>
      </c>
      <c r="JJ2" s="25">
        <v>2010</v>
      </c>
      <c r="JK2" s="14">
        <v>2011</v>
      </c>
      <c r="JL2" s="14">
        <v>2012</v>
      </c>
      <c r="JM2" s="14">
        <v>2013</v>
      </c>
      <c r="JN2" s="14">
        <v>2014</v>
      </c>
      <c r="JO2" s="14">
        <v>2015</v>
      </c>
      <c r="JP2" s="14">
        <v>2016</v>
      </c>
      <c r="JQ2" s="14">
        <v>2017</v>
      </c>
      <c r="JR2" s="14">
        <v>2018</v>
      </c>
      <c r="JS2" s="14">
        <v>2019</v>
      </c>
      <c r="JT2" s="15">
        <v>2020</v>
      </c>
      <c r="JU2" s="38">
        <v>2010</v>
      </c>
      <c r="JV2" s="19">
        <v>2011</v>
      </c>
      <c r="JW2" s="19">
        <v>2012</v>
      </c>
      <c r="JX2" s="19">
        <v>2013</v>
      </c>
      <c r="JY2" s="19">
        <v>2014</v>
      </c>
      <c r="JZ2" s="19">
        <v>2015</v>
      </c>
      <c r="KA2" s="19">
        <v>2016</v>
      </c>
      <c r="KB2" s="19">
        <v>2017</v>
      </c>
      <c r="KC2" s="19">
        <v>2018</v>
      </c>
      <c r="KD2" s="19">
        <v>2019</v>
      </c>
      <c r="KE2" s="32">
        <v>2020</v>
      </c>
    </row>
    <row r="3" spans="1:291" x14ac:dyDescent="0.2">
      <c r="A3" s="19" t="s">
        <v>14</v>
      </c>
      <c r="B3" s="19" t="s">
        <v>3952</v>
      </c>
      <c r="D3" s="19">
        <v>2020</v>
      </c>
      <c r="E3" s="32" t="s">
        <v>5</v>
      </c>
      <c r="F3" s="19">
        <v>0</v>
      </c>
      <c r="H3" s="19">
        <v>0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19">
        <v>0</v>
      </c>
      <c r="P3" s="32"/>
      <c r="Q3" s="19">
        <v>0</v>
      </c>
      <c r="S3" s="19">
        <v>1</v>
      </c>
      <c r="T3" s="19">
        <v>1</v>
      </c>
      <c r="U3" s="19">
        <v>1</v>
      </c>
      <c r="V3" s="19">
        <v>1</v>
      </c>
      <c r="W3" s="19">
        <v>1</v>
      </c>
      <c r="X3" s="19">
        <v>1</v>
      </c>
      <c r="Y3" s="19">
        <v>1</v>
      </c>
      <c r="Z3" s="19">
        <v>1</v>
      </c>
      <c r="AA3" s="32"/>
      <c r="AB3" s="19">
        <v>1</v>
      </c>
      <c r="AD3" s="19">
        <v>1</v>
      </c>
      <c r="AE3" s="19">
        <v>1</v>
      </c>
      <c r="AF3" s="19">
        <v>1</v>
      </c>
      <c r="AG3" s="19">
        <v>1</v>
      </c>
      <c r="AH3" s="19">
        <v>1</v>
      </c>
      <c r="AI3" s="19">
        <v>1</v>
      </c>
      <c r="AJ3" s="19">
        <v>1</v>
      </c>
      <c r="AK3" s="19">
        <v>1</v>
      </c>
      <c r="AL3" s="32"/>
      <c r="AM3" s="19">
        <v>2.8771499999999998E-2</v>
      </c>
      <c r="AO3" s="19">
        <v>2.3317000000000001E-2</v>
      </c>
      <c r="AP3" s="19">
        <v>2.53391E-2</v>
      </c>
      <c r="AQ3" s="19">
        <v>2.9116199999999998E-2</v>
      </c>
      <c r="AR3" s="19">
        <v>2.68533E-2</v>
      </c>
      <c r="AS3" s="19">
        <v>2.67808E-2</v>
      </c>
      <c r="AT3" s="19">
        <v>2.47824E-2</v>
      </c>
      <c r="AU3" s="19">
        <v>5.3408299999999999E-2</v>
      </c>
      <c r="AV3" s="19">
        <v>2.66681E-2</v>
      </c>
      <c r="AW3" s="32"/>
      <c r="AX3" s="19">
        <v>0</v>
      </c>
      <c r="AZ3" s="19">
        <v>0</v>
      </c>
      <c r="BA3" s="19">
        <v>0</v>
      </c>
      <c r="BB3" s="19">
        <v>0</v>
      </c>
      <c r="BC3" s="19">
        <v>0</v>
      </c>
      <c r="BD3" s="19">
        <v>0</v>
      </c>
      <c r="BE3" s="19">
        <v>0</v>
      </c>
      <c r="BF3" s="19">
        <v>0</v>
      </c>
      <c r="BG3" s="19">
        <v>0</v>
      </c>
      <c r="BH3" s="32"/>
      <c r="BI3" s="19">
        <v>0</v>
      </c>
      <c r="BJ3" s="19">
        <v>0</v>
      </c>
      <c r="BK3" s="19">
        <v>0</v>
      </c>
      <c r="BL3" s="19">
        <v>0</v>
      </c>
      <c r="BM3" s="19">
        <v>0</v>
      </c>
      <c r="BN3" s="19">
        <v>0</v>
      </c>
      <c r="BO3" s="19">
        <v>0</v>
      </c>
      <c r="BP3" s="19">
        <v>0</v>
      </c>
      <c r="BQ3" s="19">
        <v>0</v>
      </c>
      <c r="BR3" s="19">
        <v>0</v>
      </c>
      <c r="BS3" s="32"/>
      <c r="BT3" s="19">
        <v>0</v>
      </c>
      <c r="BU3" s="19">
        <v>0</v>
      </c>
      <c r="BV3" s="19">
        <v>0</v>
      </c>
      <c r="BW3" s="19">
        <v>0</v>
      </c>
      <c r="BX3" s="19">
        <v>0</v>
      </c>
      <c r="BY3" s="19">
        <v>0</v>
      </c>
      <c r="BZ3" s="19">
        <v>0</v>
      </c>
      <c r="CA3" s="19">
        <v>2</v>
      </c>
      <c r="CB3" s="19">
        <v>0</v>
      </c>
      <c r="CC3" s="19">
        <v>0</v>
      </c>
      <c r="CD3" s="19">
        <v>0</v>
      </c>
      <c r="CE3" s="38">
        <v>3</v>
      </c>
      <c r="CF3" s="19">
        <v>3</v>
      </c>
      <c r="CG3" s="19">
        <v>69</v>
      </c>
      <c r="CH3" s="19">
        <v>38</v>
      </c>
      <c r="CI3" s="19">
        <v>47</v>
      </c>
      <c r="CJ3" s="19">
        <v>25</v>
      </c>
      <c r="CK3" s="19">
        <v>21</v>
      </c>
      <c r="CL3" s="19">
        <v>95</v>
      </c>
      <c r="CM3" s="19">
        <v>59</v>
      </c>
      <c r="CN3" s="19">
        <v>36</v>
      </c>
      <c r="CO3" s="19">
        <v>7</v>
      </c>
      <c r="CP3" s="38">
        <v>0</v>
      </c>
      <c r="CQ3" s="19">
        <v>0</v>
      </c>
      <c r="CR3" s="19">
        <v>0</v>
      </c>
      <c r="CS3" s="19">
        <v>0</v>
      </c>
      <c r="CT3" s="19">
        <v>0</v>
      </c>
      <c r="CU3" s="19">
        <v>0</v>
      </c>
      <c r="CV3" s="19">
        <v>0</v>
      </c>
      <c r="CW3" s="19">
        <v>2.1052631578947368E-2</v>
      </c>
      <c r="CX3" s="19">
        <v>0</v>
      </c>
      <c r="CY3" s="19">
        <v>0</v>
      </c>
      <c r="CZ3" s="19">
        <v>0</v>
      </c>
      <c r="DA3" s="38">
        <v>0.80110000000000003</v>
      </c>
      <c r="DB3" s="19">
        <v>3.2789999999999999</v>
      </c>
      <c r="DC3" s="19">
        <v>18.491</v>
      </c>
      <c r="DD3" s="19">
        <v>18.491</v>
      </c>
      <c r="DE3" s="19">
        <v>18.491</v>
      </c>
      <c r="DF3" s="19">
        <v>18.491</v>
      </c>
      <c r="DG3" s="19">
        <v>12.6425</v>
      </c>
      <c r="DH3" s="19">
        <v>7.7601000000000004</v>
      </c>
      <c r="DI3" s="19">
        <v>2.3241000000000001</v>
      </c>
      <c r="DJ3" s="19">
        <v>2.4940000000000002</v>
      </c>
      <c r="DL3" s="38">
        <v>0.14235600000000001</v>
      </c>
      <c r="DM3" s="19">
        <v>0.30810799999999999</v>
      </c>
      <c r="DN3" s="19">
        <v>0.250782</v>
      </c>
      <c r="DO3" s="19">
        <v>0.88428799999999996</v>
      </c>
      <c r="DP3" s="19">
        <v>0.70094999999999996</v>
      </c>
      <c r="DQ3" s="19">
        <v>0.85359200000000002</v>
      </c>
      <c r="DR3" s="19">
        <v>0.647509</v>
      </c>
      <c r="DS3" s="19">
        <v>5.2969999999999996E-3</v>
      </c>
      <c r="DU3" s="19">
        <v>6.4887E-2</v>
      </c>
      <c r="DW3" s="38">
        <v>3.0899999999999998E-4</v>
      </c>
      <c r="DX3" s="19">
        <v>-0.21884500000000001</v>
      </c>
      <c r="DY3" s="19">
        <v>-1.1148739999999999</v>
      </c>
      <c r="DZ3" s="19">
        <v>-0.17171800000000001</v>
      </c>
      <c r="EA3" s="19">
        <v>-0.52288900000000005</v>
      </c>
      <c r="EB3" s="19">
        <v>-0.64457299999999995</v>
      </c>
      <c r="EC3" s="19">
        <v>-0.17264199999999999</v>
      </c>
      <c r="ED3" s="19">
        <v>0.30112699999999998</v>
      </c>
      <c r="EE3" s="19">
        <v>0.18451799999999999</v>
      </c>
      <c r="EF3" s="19">
        <v>-5.11E-3</v>
      </c>
      <c r="EH3" s="38">
        <v>254183800</v>
      </c>
      <c r="EI3" s="19">
        <v>840955400</v>
      </c>
      <c r="EJ3" s="19">
        <v>129669000</v>
      </c>
      <c r="EK3" s="19">
        <v>174221900</v>
      </c>
      <c r="EL3" s="19">
        <v>182698500</v>
      </c>
      <c r="EM3" s="19">
        <v>91286100</v>
      </c>
      <c r="EN3" s="19">
        <v>411315200</v>
      </c>
      <c r="EO3" s="19">
        <v>868957800</v>
      </c>
      <c r="EP3" s="19">
        <v>916413000</v>
      </c>
      <c r="EQ3" s="19">
        <v>1016323900</v>
      </c>
      <c r="ER3" s="32"/>
      <c r="ES3" s="19">
        <f>IF(ISNUMBER(EH3),LN(EH3),"")</f>
        <v>19.353568185341857</v>
      </c>
      <c r="ET3" s="19">
        <f t="shared" ref="ET3:FC3" si="0">IF(ISNUMBER(EI3),LN(EI3),"")</f>
        <v>20.550049184426332</v>
      </c>
      <c r="EU3" s="19">
        <f t="shared" si="0"/>
        <v>18.680495607611316</v>
      </c>
      <c r="EV3" s="19">
        <f t="shared" si="0"/>
        <v>18.9758403320469</v>
      </c>
      <c r="EW3" s="19">
        <f t="shared" si="0"/>
        <v>19.023347811133906</v>
      </c>
      <c r="EX3" s="19">
        <f t="shared" si="0"/>
        <v>18.329509088629681</v>
      </c>
      <c r="EY3" s="19">
        <f t="shared" si="0"/>
        <v>19.834870388510989</v>
      </c>
      <c r="EZ3" s="19">
        <f t="shared" si="0"/>
        <v>20.582805120485499</v>
      </c>
      <c r="FA3" s="19">
        <f t="shared" si="0"/>
        <v>20.635977694387996</v>
      </c>
      <c r="FB3" s="19">
        <f t="shared" si="0"/>
        <v>20.739457934509627</v>
      </c>
      <c r="FC3" s="32" t="str">
        <f t="shared" si="0"/>
        <v/>
      </c>
      <c r="FD3" s="19">
        <f>IF(ISNUMBER(F3),DA3,"")</f>
        <v>0.80110000000000003</v>
      </c>
      <c r="FE3" s="19" t="str">
        <f t="shared" ref="FE3:FN3" si="1">IF(ISNUMBER(G3),DB3,"")</f>
        <v/>
      </c>
      <c r="FF3" s="19">
        <f t="shared" si="1"/>
        <v>18.491</v>
      </c>
      <c r="FG3" s="19">
        <f t="shared" si="1"/>
        <v>18.491</v>
      </c>
      <c r="FH3" s="19">
        <f t="shared" si="1"/>
        <v>18.491</v>
      </c>
      <c r="FI3" s="19">
        <f t="shared" si="1"/>
        <v>18.491</v>
      </c>
      <c r="FJ3" s="19">
        <f t="shared" si="1"/>
        <v>12.6425</v>
      </c>
      <c r="FK3" s="19">
        <f t="shared" si="1"/>
        <v>7.7601000000000004</v>
      </c>
      <c r="FL3" s="19">
        <f t="shared" si="1"/>
        <v>2.3241000000000001</v>
      </c>
      <c r="FM3" s="19">
        <f t="shared" si="1"/>
        <v>2.4940000000000002</v>
      </c>
      <c r="FN3" s="32" t="str">
        <f t="shared" si="1"/>
        <v/>
      </c>
      <c r="FO3" s="19">
        <f>IF(ISNUMBER(F3),DL3,"")</f>
        <v>0.14235600000000001</v>
      </c>
      <c r="FP3" s="19" t="str">
        <f t="shared" ref="FP3:FY3" si="2">IF(ISNUMBER(G3),DM3,"")</f>
        <v/>
      </c>
      <c r="FQ3" s="19">
        <f t="shared" si="2"/>
        <v>0.250782</v>
      </c>
      <c r="FR3" s="19">
        <f t="shared" si="2"/>
        <v>0.88428799999999996</v>
      </c>
      <c r="FS3" s="19">
        <f t="shared" si="2"/>
        <v>0.70094999999999996</v>
      </c>
      <c r="FT3" s="19">
        <f t="shared" si="2"/>
        <v>0.85359200000000002</v>
      </c>
      <c r="FU3" s="19">
        <f t="shared" si="2"/>
        <v>0.647509</v>
      </c>
      <c r="FV3" s="19">
        <f t="shared" si="2"/>
        <v>5.2969999999999996E-3</v>
      </c>
      <c r="FX3" s="19">
        <f t="shared" si="2"/>
        <v>6.4887E-2</v>
      </c>
      <c r="FY3" s="32" t="str">
        <f t="shared" si="2"/>
        <v/>
      </c>
      <c r="FZ3" s="19">
        <f>IF(ISNUMBER(F3),DW3,"")</f>
        <v>3.0899999999999998E-4</v>
      </c>
      <c r="GA3" s="19" t="str">
        <f t="shared" ref="GA3:GJ3" si="3">IF(ISNUMBER(G3),DX3,"")</f>
        <v/>
      </c>
      <c r="GB3" s="19">
        <f t="shared" si="3"/>
        <v>-1.1148739999999999</v>
      </c>
      <c r="GC3" s="19">
        <f t="shared" si="3"/>
        <v>-0.17171800000000001</v>
      </c>
      <c r="GD3" s="19">
        <f t="shared" si="3"/>
        <v>-0.52288900000000005</v>
      </c>
      <c r="GE3" s="19">
        <f t="shared" si="3"/>
        <v>-0.64457299999999995</v>
      </c>
      <c r="GF3" s="19">
        <f t="shared" si="3"/>
        <v>-0.17264199999999999</v>
      </c>
      <c r="GG3" s="19">
        <f t="shared" si="3"/>
        <v>0.30112699999999998</v>
      </c>
      <c r="GH3" s="19">
        <f t="shared" si="3"/>
        <v>0.18451799999999999</v>
      </c>
      <c r="GI3" s="19">
        <f t="shared" si="3"/>
        <v>-5.11E-3</v>
      </c>
      <c r="GJ3" s="32" t="str">
        <f t="shared" si="3"/>
        <v/>
      </c>
      <c r="GK3" s="19">
        <f>IF(ISNUMBER(F3),ES3,"")</f>
        <v>19.353568185341857</v>
      </c>
      <c r="GL3" s="19" t="str">
        <f t="shared" ref="GL3:GU3" si="4">IF(ISNUMBER(G3),ET3,"")</f>
        <v/>
      </c>
      <c r="GM3" s="19">
        <f t="shared" si="4"/>
        <v>18.680495607611316</v>
      </c>
      <c r="GN3" s="19">
        <f t="shared" si="4"/>
        <v>18.9758403320469</v>
      </c>
      <c r="GO3" s="19">
        <f t="shared" si="4"/>
        <v>19.023347811133906</v>
      </c>
      <c r="GP3" s="19">
        <f t="shared" si="4"/>
        <v>18.329509088629681</v>
      </c>
      <c r="GQ3" s="19">
        <f t="shared" si="4"/>
        <v>19.834870388510989</v>
      </c>
      <c r="GR3" s="19">
        <f t="shared" si="4"/>
        <v>20.582805120485499</v>
      </c>
      <c r="GS3" s="19">
        <f t="shared" si="4"/>
        <v>20.635977694387996</v>
      </c>
      <c r="GT3" s="19">
        <f t="shared" si="4"/>
        <v>20.739457934509627</v>
      </c>
      <c r="GU3" s="32" t="str">
        <f t="shared" si="4"/>
        <v/>
      </c>
      <c r="GV3" s="19">
        <f>IF(FD3&lt;$FD$190,$FD$190,IF(FD3&gt;$FD$189,$FD$189,FD3))</f>
        <v>0.80110000000000003</v>
      </c>
      <c r="GW3" s="19">
        <f t="shared" ref="GW3:HF3" si="5">IF(FE3&lt;$FD$190,$FD$190,IF(FE3&gt;$FD$189,$FD$189,FE3))</f>
        <v>10.328571478127515</v>
      </c>
      <c r="GX3" s="19">
        <f t="shared" si="5"/>
        <v>10.328571478127515</v>
      </c>
      <c r="GY3" s="19">
        <f t="shared" si="5"/>
        <v>10.328571478127515</v>
      </c>
      <c r="GZ3" s="19">
        <f t="shared" si="5"/>
        <v>10.328571478127515</v>
      </c>
      <c r="HA3" s="19">
        <f t="shared" si="5"/>
        <v>10.328571478127515</v>
      </c>
      <c r="HB3" s="19">
        <f t="shared" si="5"/>
        <v>10.328571478127515</v>
      </c>
      <c r="HC3" s="19">
        <f t="shared" si="5"/>
        <v>7.7601000000000004</v>
      </c>
      <c r="HD3" s="19">
        <f t="shared" si="5"/>
        <v>2.3241000000000001</v>
      </c>
      <c r="HE3" s="19">
        <f t="shared" si="5"/>
        <v>2.4940000000000002</v>
      </c>
      <c r="HF3" s="19">
        <f t="shared" si="5"/>
        <v>10.328571478127515</v>
      </c>
      <c r="HG3" s="19">
        <f>IF(ISNUMBER(FD3),GV3,"")</f>
        <v>0.80110000000000003</v>
      </c>
      <c r="HH3" s="19" t="str">
        <f t="shared" ref="HH3:HQ3" si="6">IF(ISNUMBER(FE3),GW3,"")</f>
        <v/>
      </c>
      <c r="HI3" s="19">
        <f t="shared" si="6"/>
        <v>10.328571478127515</v>
      </c>
      <c r="HJ3" s="19">
        <f t="shared" si="6"/>
        <v>10.328571478127515</v>
      </c>
      <c r="HK3" s="19">
        <f t="shared" si="6"/>
        <v>10.328571478127515</v>
      </c>
      <c r="HL3" s="19">
        <f t="shared" si="6"/>
        <v>10.328571478127515</v>
      </c>
      <c r="HM3" s="19">
        <f t="shared" si="6"/>
        <v>10.328571478127515</v>
      </c>
      <c r="HN3" s="19">
        <f t="shared" si="6"/>
        <v>7.7601000000000004</v>
      </c>
      <c r="HO3" s="19">
        <f t="shared" si="6"/>
        <v>2.3241000000000001</v>
      </c>
      <c r="HP3" s="19">
        <f t="shared" si="6"/>
        <v>2.4940000000000002</v>
      </c>
      <c r="HQ3" s="32" t="str">
        <f t="shared" si="6"/>
        <v/>
      </c>
      <c r="HR3" s="19">
        <f>IF(FO3&lt;$FO$190,$FO$190,IF(FO3&gt;$FO$189,$FO$189,FO3))</f>
        <v>0.14235600000000001</v>
      </c>
      <c r="HS3" s="19">
        <f t="shared" ref="HS3:IB3" si="7">IF(FP3&lt;$FO$190,$FO$190,IF(FP3&gt;$FO$189,$FO$189,FP3))</f>
        <v>0.72436999999999996</v>
      </c>
      <c r="HT3" s="19">
        <f t="shared" si="7"/>
        <v>0.250782</v>
      </c>
      <c r="HU3" s="19">
        <f t="shared" si="7"/>
        <v>0.72436999999999996</v>
      </c>
      <c r="HV3" s="19">
        <f t="shared" si="7"/>
        <v>0.70094999999999996</v>
      </c>
      <c r="HW3" s="19">
        <f t="shared" si="7"/>
        <v>0.72436999999999996</v>
      </c>
      <c r="HX3" s="19">
        <f t="shared" si="7"/>
        <v>0.647509</v>
      </c>
      <c r="HY3" s="19">
        <f t="shared" si="7"/>
        <v>2.8730000000000002E-2</v>
      </c>
      <c r="HZ3" s="19">
        <f t="shared" si="7"/>
        <v>2.8730000000000002E-2</v>
      </c>
      <c r="IA3" s="19">
        <f t="shared" si="7"/>
        <v>6.4887E-2</v>
      </c>
      <c r="IB3" s="19">
        <f t="shared" si="7"/>
        <v>0.72436999999999996</v>
      </c>
      <c r="IC3" s="141">
        <f>IF(ISNUMBER(FO3),HR3,"")</f>
        <v>0.14235600000000001</v>
      </c>
      <c r="ID3" s="112" t="str">
        <f t="shared" ref="ID3:IM3" si="8">IF(ISNUMBER(FP3),HS3,"")</f>
        <v/>
      </c>
      <c r="IE3" s="112">
        <f t="shared" si="8"/>
        <v>0.250782</v>
      </c>
      <c r="IF3" s="112">
        <f t="shared" si="8"/>
        <v>0.72436999999999996</v>
      </c>
      <c r="IG3" s="112">
        <f t="shared" si="8"/>
        <v>0.70094999999999996</v>
      </c>
      <c r="IH3" s="112">
        <f t="shared" si="8"/>
        <v>0.72436999999999996</v>
      </c>
      <c r="II3" s="112">
        <f t="shared" si="8"/>
        <v>0.647509</v>
      </c>
      <c r="IJ3" s="112">
        <f t="shared" si="8"/>
        <v>2.8730000000000002E-2</v>
      </c>
      <c r="IK3" s="112" t="str">
        <f t="shared" si="8"/>
        <v/>
      </c>
      <c r="IL3" s="112">
        <f t="shared" si="8"/>
        <v>6.4887E-2</v>
      </c>
      <c r="IM3" s="112" t="str">
        <f t="shared" si="8"/>
        <v/>
      </c>
      <c r="IN3" s="141">
        <f>IF(FZ3&lt;$FZ$190,$FZ$190,IF(FZ3&gt;$FZ$189,$FZ$189,FZ3))</f>
        <v>3.0899999999999998E-4</v>
      </c>
      <c r="IO3" s="112">
        <f t="shared" ref="IO3:IX3" si="9">IF(GA3&lt;$FZ$190,$FZ$190,IF(GA3&gt;$FZ$189,$FZ$189,GA3))</f>
        <v>0.16917829999999984</v>
      </c>
      <c r="IP3" s="112">
        <f t="shared" si="9"/>
        <v>-0.47170000000000001</v>
      </c>
      <c r="IQ3" s="112">
        <f t="shared" si="9"/>
        <v>-0.17171800000000001</v>
      </c>
      <c r="IR3" s="112">
        <f t="shared" si="9"/>
        <v>-0.47170000000000001</v>
      </c>
      <c r="IS3" s="112">
        <f t="shared" si="9"/>
        <v>-0.47170000000000001</v>
      </c>
      <c r="IT3" s="112">
        <f t="shared" si="9"/>
        <v>-0.17264199999999999</v>
      </c>
      <c r="IU3" s="112">
        <f t="shared" si="9"/>
        <v>0.16917829999999984</v>
      </c>
      <c r="IV3" s="112">
        <f t="shared" si="9"/>
        <v>0.16917829999999984</v>
      </c>
      <c r="IW3" s="112">
        <f t="shared" si="9"/>
        <v>-5.11E-3</v>
      </c>
      <c r="IX3" s="346">
        <f t="shared" si="9"/>
        <v>0.16917829999999984</v>
      </c>
      <c r="IY3" s="19">
        <f>IF(ISNUMBER(FZ3),IN3,"")</f>
        <v>3.0899999999999998E-4</v>
      </c>
      <c r="IZ3" s="19" t="str">
        <f t="shared" ref="IZ3:JI3" si="10">IF(ISNUMBER(GA3),IO3,"")</f>
        <v/>
      </c>
      <c r="JA3" s="19">
        <f t="shared" si="10"/>
        <v>-0.47170000000000001</v>
      </c>
      <c r="JB3" s="19">
        <f t="shared" si="10"/>
        <v>-0.17171800000000001</v>
      </c>
      <c r="JC3" s="19">
        <f t="shared" si="10"/>
        <v>-0.47170000000000001</v>
      </c>
      <c r="JD3" s="19">
        <f t="shared" si="10"/>
        <v>-0.47170000000000001</v>
      </c>
      <c r="JE3" s="19">
        <f t="shared" si="10"/>
        <v>-0.17264199999999999</v>
      </c>
      <c r="JF3" s="19">
        <f t="shared" si="10"/>
        <v>0.16917829999999984</v>
      </c>
      <c r="JG3" s="19">
        <f t="shared" si="10"/>
        <v>0.16917829999999984</v>
      </c>
      <c r="JH3" s="19">
        <f t="shared" si="10"/>
        <v>-5.11E-3</v>
      </c>
      <c r="JI3" s="32" t="str">
        <f t="shared" si="10"/>
        <v/>
      </c>
      <c r="JJ3" s="19">
        <f>IF(GK3&lt;$GK$190,GK190,IF(GK3&gt;$GK$189,$GK$189,GK3))</f>
        <v>19.353568185341857</v>
      </c>
      <c r="JK3" s="19">
        <f t="shared" ref="JK3:JT3" si="11">IF(GL3&lt;$GK$190,GL190,IF(GL3&gt;$GK$189,$GK$189,GL3))</f>
        <v>22.018022109317169</v>
      </c>
      <c r="JL3" s="19">
        <f t="shared" si="11"/>
        <v>18.680495607611316</v>
      </c>
      <c r="JM3" s="19">
        <f t="shared" si="11"/>
        <v>18.9758403320469</v>
      </c>
      <c r="JN3" s="19">
        <f t="shared" si="11"/>
        <v>19.023347811133906</v>
      </c>
      <c r="JO3" s="19">
        <f t="shared" si="11"/>
        <v>18.329509088629681</v>
      </c>
      <c r="JP3" s="19">
        <f t="shared" si="11"/>
        <v>19.834870388510989</v>
      </c>
      <c r="JQ3" s="19">
        <f t="shared" si="11"/>
        <v>20.582805120485499</v>
      </c>
      <c r="JR3" s="19">
        <f t="shared" si="11"/>
        <v>20.635977694387996</v>
      </c>
      <c r="JS3" s="19">
        <f t="shared" si="11"/>
        <v>20.739457934509627</v>
      </c>
      <c r="JT3" s="19">
        <f t="shared" si="11"/>
        <v>22.018022109317169</v>
      </c>
      <c r="JU3" s="141">
        <f>IF(ISNUMBER(GK3),JJ3,"")</f>
        <v>19.353568185341857</v>
      </c>
      <c r="JV3" s="112" t="str">
        <f t="shared" ref="JV3:KE3" si="12">IF(ISNUMBER(GL3),JK3,"")</f>
        <v/>
      </c>
      <c r="JW3" s="112">
        <f t="shared" si="12"/>
        <v>18.680495607611316</v>
      </c>
      <c r="JX3" s="112">
        <f t="shared" si="12"/>
        <v>18.9758403320469</v>
      </c>
      <c r="JY3" s="112">
        <f t="shared" si="12"/>
        <v>19.023347811133906</v>
      </c>
      <c r="JZ3" s="112">
        <f t="shared" si="12"/>
        <v>18.329509088629681</v>
      </c>
      <c r="KA3" s="112">
        <f t="shared" si="12"/>
        <v>19.834870388510989</v>
      </c>
      <c r="KB3" s="112">
        <f t="shared" si="12"/>
        <v>20.582805120485499</v>
      </c>
      <c r="KC3" s="112">
        <f t="shared" si="12"/>
        <v>20.635977694387996</v>
      </c>
      <c r="KD3" s="112">
        <f t="shared" si="12"/>
        <v>20.739457934509627</v>
      </c>
      <c r="KE3" s="346" t="str">
        <f t="shared" si="12"/>
        <v/>
      </c>
    </row>
    <row r="4" spans="1:291" x14ac:dyDescent="0.2">
      <c r="A4" s="19" t="s">
        <v>6</v>
      </c>
      <c r="B4" s="19" t="s">
        <v>3953</v>
      </c>
      <c r="D4" s="19">
        <v>2019</v>
      </c>
      <c r="E4" s="32" t="s">
        <v>5</v>
      </c>
      <c r="H4" s="19">
        <v>0</v>
      </c>
      <c r="L4" s="19">
        <v>0</v>
      </c>
      <c r="M4" s="19">
        <v>0</v>
      </c>
      <c r="P4" s="32"/>
      <c r="S4" s="19">
        <v>1</v>
      </c>
      <c r="W4" s="19">
        <v>1</v>
      </c>
      <c r="X4" s="19">
        <v>1</v>
      </c>
      <c r="AA4" s="32"/>
      <c r="AD4" s="19">
        <v>1</v>
      </c>
      <c r="AH4" s="19">
        <v>1</v>
      </c>
      <c r="AI4" s="19">
        <v>1</v>
      </c>
      <c r="AL4" s="32"/>
      <c r="AO4" s="19">
        <v>2.0531500000000001E-2</v>
      </c>
      <c r="AS4" s="19">
        <v>2.4441999999999998E-2</v>
      </c>
      <c r="AT4" s="19">
        <v>2.2783999999999999E-2</v>
      </c>
      <c r="AW4" s="32"/>
      <c r="AZ4" s="19">
        <v>0</v>
      </c>
      <c r="BD4" s="19">
        <v>0</v>
      </c>
      <c r="BE4" s="19">
        <v>0</v>
      </c>
      <c r="BH4" s="32"/>
      <c r="BJ4" s="19">
        <v>0</v>
      </c>
      <c r="BK4" s="19">
        <v>0</v>
      </c>
      <c r="BO4" s="19">
        <v>0</v>
      </c>
      <c r="BP4" s="19">
        <v>0</v>
      </c>
      <c r="BS4" s="32"/>
      <c r="BT4" s="19">
        <v>0</v>
      </c>
      <c r="BU4" s="19">
        <v>0</v>
      </c>
      <c r="BV4" s="19">
        <v>0</v>
      </c>
      <c r="BW4" s="19">
        <v>0</v>
      </c>
      <c r="BX4" s="19">
        <v>0</v>
      </c>
      <c r="BY4" s="19">
        <v>0</v>
      </c>
      <c r="BZ4" s="19">
        <v>0</v>
      </c>
      <c r="CA4" s="19">
        <v>0</v>
      </c>
      <c r="CB4" s="19">
        <v>0</v>
      </c>
      <c r="CC4" s="19">
        <v>0</v>
      </c>
      <c r="CD4" s="19">
        <v>0</v>
      </c>
      <c r="CE4" s="38">
        <v>12</v>
      </c>
      <c r="CF4" s="19">
        <v>12</v>
      </c>
      <c r="CG4" s="19">
        <v>17</v>
      </c>
      <c r="CH4" s="19">
        <v>16</v>
      </c>
      <c r="CI4" s="19">
        <v>15</v>
      </c>
      <c r="CJ4" s="19">
        <v>13</v>
      </c>
      <c r="CK4" s="19">
        <v>12</v>
      </c>
      <c r="CL4" s="19">
        <v>39</v>
      </c>
      <c r="CM4" s="19">
        <v>17</v>
      </c>
      <c r="CN4" s="19">
        <v>12</v>
      </c>
      <c r="CO4" s="19">
        <v>0</v>
      </c>
      <c r="CP4" s="38">
        <v>0</v>
      </c>
      <c r="CQ4" s="19">
        <v>0</v>
      </c>
      <c r="CR4" s="19">
        <v>0</v>
      </c>
      <c r="CS4" s="19">
        <v>0</v>
      </c>
      <c r="CT4" s="19">
        <v>0</v>
      </c>
      <c r="CU4" s="19">
        <v>0</v>
      </c>
      <c r="CV4" s="19">
        <v>0</v>
      </c>
      <c r="CW4" s="19">
        <v>0</v>
      </c>
      <c r="CX4" s="19">
        <v>0</v>
      </c>
      <c r="CY4" s="19">
        <v>0</v>
      </c>
      <c r="CZ4" s="19">
        <v>0</v>
      </c>
      <c r="DA4" s="38">
        <v>11.7966</v>
      </c>
      <c r="DB4" s="19">
        <v>22.747</v>
      </c>
      <c r="DC4" s="19">
        <v>149.18270000000001</v>
      </c>
      <c r="DD4" s="19">
        <v>6.0968999999999998</v>
      </c>
      <c r="DE4" s="19">
        <v>6.0350999999999999</v>
      </c>
      <c r="DF4" s="19">
        <v>6.0487000000000002</v>
      </c>
      <c r="DG4" s="19">
        <v>4.07</v>
      </c>
      <c r="DH4" s="19">
        <v>4.3441000000000001</v>
      </c>
      <c r="DI4" s="19">
        <v>1.0137</v>
      </c>
      <c r="DL4" s="38">
        <v>2.8823999999999999E-2</v>
      </c>
      <c r="DM4" s="19">
        <v>8.4433999999999995E-2</v>
      </c>
      <c r="DN4" s="19">
        <v>0.11883299999999999</v>
      </c>
      <c r="DO4" s="19">
        <v>0.65060600000000002</v>
      </c>
      <c r="DP4" s="19">
        <v>0.44990999999999998</v>
      </c>
      <c r="DQ4" s="19">
        <v>0.56677500000000003</v>
      </c>
      <c r="DR4" s="19">
        <v>0.46422000000000002</v>
      </c>
      <c r="DS4" s="19">
        <v>7.5620999999999994E-2</v>
      </c>
      <c r="DT4" s="19">
        <v>3.2420999999999998E-2</v>
      </c>
      <c r="DW4" s="38">
        <v>0.34120899999999998</v>
      </c>
      <c r="DX4" s="19">
        <v>0.16395499999999999</v>
      </c>
      <c r="DY4" s="19">
        <v>0.20089899999999999</v>
      </c>
      <c r="DZ4" s="19">
        <v>9.7702999999999998E-2</v>
      </c>
      <c r="EA4" s="19">
        <v>8.5044999999999996E-2</v>
      </c>
      <c r="EB4" s="19">
        <v>7.0974999999999996E-2</v>
      </c>
      <c r="EC4" s="19">
        <v>3.8771E-2</v>
      </c>
      <c r="ED4" s="19">
        <v>-7.7417E-2</v>
      </c>
      <c r="EE4" s="19">
        <v>0.327739</v>
      </c>
      <c r="EH4" s="38"/>
      <c r="ER4" s="32"/>
      <c r="ES4" s="19" t="str">
        <f t="shared" ref="ES4:ES67" si="13">IF(ISNUMBER(EH4),LN(EH4),"")</f>
        <v/>
      </c>
      <c r="ET4" s="19" t="str">
        <f t="shared" ref="ET4:ET67" si="14">IF(ISNUMBER(EI4),LN(EI4),"")</f>
        <v/>
      </c>
      <c r="EU4" s="19" t="str">
        <f t="shared" ref="EU4:EU67" si="15">IF(ISNUMBER(EJ4),LN(EJ4),"")</f>
        <v/>
      </c>
      <c r="EV4" s="19" t="str">
        <f t="shared" ref="EV4:EV67" si="16">IF(ISNUMBER(EK4),LN(EK4),"")</f>
        <v/>
      </c>
      <c r="EW4" s="19" t="str">
        <f t="shared" ref="EW4:EW67" si="17">IF(ISNUMBER(EL4),LN(EL4),"")</f>
        <v/>
      </c>
      <c r="EX4" s="19" t="str">
        <f t="shared" ref="EX4:EX67" si="18">IF(ISNUMBER(EM4),LN(EM4),"")</f>
        <v/>
      </c>
      <c r="EY4" s="19" t="str">
        <f t="shared" ref="EY4:EY67" si="19">IF(ISNUMBER(EN4),LN(EN4),"")</f>
        <v/>
      </c>
      <c r="EZ4" s="19" t="str">
        <f t="shared" ref="EZ4:EZ67" si="20">IF(ISNUMBER(EO4),LN(EO4),"")</f>
        <v/>
      </c>
      <c r="FA4" s="19" t="str">
        <f t="shared" ref="FA4:FA67" si="21">IF(ISNUMBER(EP4),LN(EP4),"")</f>
        <v/>
      </c>
      <c r="FB4" s="19" t="str">
        <f t="shared" ref="FB4:FB67" si="22">IF(ISNUMBER(EQ4),LN(EQ4),"")</f>
        <v/>
      </c>
      <c r="FC4" s="32" t="str">
        <f t="shared" ref="FC4:FC67" si="23">IF(ISNUMBER(ER4),LN(ER4),"")</f>
        <v/>
      </c>
      <c r="FD4" s="19" t="str">
        <f t="shared" ref="FD4:FD67" si="24">IF(ISNUMBER(F4),DA4,"")</f>
        <v/>
      </c>
      <c r="FE4" s="19" t="str">
        <f t="shared" ref="FE4:FE67" si="25">IF(ISNUMBER(G4),DB4,"")</f>
        <v/>
      </c>
      <c r="FF4" s="19">
        <f t="shared" ref="FF4:FF67" si="26">IF(ISNUMBER(H4),DC4,"")</f>
        <v>149.18270000000001</v>
      </c>
      <c r="FG4" s="19" t="str">
        <f t="shared" ref="FG4:FG67" si="27">IF(ISNUMBER(I4),DD4,"")</f>
        <v/>
      </c>
      <c r="FH4" s="19" t="str">
        <f t="shared" ref="FH4:FH67" si="28">IF(ISNUMBER(J4),DE4,"")</f>
        <v/>
      </c>
      <c r="FI4" s="19" t="str">
        <f t="shared" ref="FI4:FI67" si="29">IF(ISNUMBER(K4),DF4,"")</f>
        <v/>
      </c>
      <c r="FJ4" s="19">
        <f t="shared" ref="FJ4:FJ67" si="30">IF(ISNUMBER(L4),DG4,"")</f>
        <v>4.07</v>
      </c>
      <c r="FK4" s="19">
        <f t="shared" ref="FK4:FK67" si="31">IF(ISNUMBER(M4),DH4,"")</f>
        <v>4.3441000000000001</v>
      </c>
      <c r="FL4" s="19" t="str">
        <f t="shared" ref="FL4:FL67" si="32">IF(ISNUMBER(N4),DI4,"")</f>
        <v/>
      </c>
      <c r="FM4" s="19" t="str">
        <f t="shared" ref="FM4:FM67" si="33">IF(ISNUMBER(O4),DJ4,"")</f>
        <v/>
      </c>
      <c r="FN4" s="32" t="str">
        <f t="shared" ref="FN4:FN67" si="34">IF(ISNUMBER(P4),DK4,"")</f>
        <v/>
      </c>
      <c r="FO4" s="19" t="str">
        <f t="shared" ref="FO4:FO67" si="35">IF(ISNUMBER(F4),DL4,"")</f>
        <v/>
      </c>
      <c r="FP4" s="19" t="str">
        <f t="shared" ref="FP4:FP67" si="36">IF(ISNUMBER(G4),DM4,"")</f>
        <v/>
      </c>
      <c r="FQ4" s="19">
        <f t="shared" ref="FQ4:FQ67" si="37">IF(ISNUMBER(H4),DN4,"")</f>
        <v>0.11883299999999999</v>
      </c>
      <c r="FR4" s="19" t="str">
        <f t="shared" ref="FR4:FR67" si="38">IF(ISNUMBER(I4),DO4,"")</f>
        <v/>
      </c>
      <c r="FS4" s="19" t="str">
        <f t="shared" ref="FS4:FS67" si="39">IF(ISNUMBER(J4),DP4,"")</f>
        <v/>
      </c>
      <c r="FT4" s="19" t="str">
        <f t="shared" ref="FT4:FT67" si="40">IF(ISNUMBER(K4),DQ4,"")</f>
        <v/>
      </c>
      <c r="FU4" s="19">
        <f t="shared" ref="FU4:FU67" si="41">IF(ISNUMBER(L4),DR4,"")</f>
        <v>0.46422000000000002</v>
      </c>
      <c r="FV4" s="19">
        <f t="shared" ref="FV4:FV67" si="42">IF(ISNUMBER(M4),DS4,"")</f>
        <v>7.5620999999999994E-2</v>
      </c>
      <c r="FW4" s="19" t="str">
        <f t="shared" ref="FW4:FW67" si="43">IF(ISNUMBER(N4),DT4,"")</f>
        <v/>
      </c>
      <c r="FX4" s="19" t="str">
        <f t="shared" ref="FX4:FX67" si="44">IF(ISNUMBER(O4),DU4,"")</f>
        <v/>
      </c>
      <c r="FY4" s="32" t="str">
        <f t="shared" ref="FY4:FY67" si="45">IF(ISNUMBER(P4),DV4,"")</f>
        <v/>
      </c>
      <c r="FZ4" s="19" t="str">
        <f t="shared" ref="FZ4:FZ67" si="46">IF(ISNUMBER(F4),DW4,"")</f>
        <v/>
      </c>
      <c r="GA4" s="19" t="str">
        <f t="shared" ref="GA4:GA67" si="47">IF(ISNUMBER(G4),DX4,"")</f>
        <v/>
      </c>
      <c r="GB4" s="19">
        <f t="shared" ref="GB4:GB67" si="48">IF(ISNUMBER(H4),DY4,"")</f>
        <v>0.20089899999999999</v>
      </c>
      <c r="GC4" s="19" t="str">
        <f t="shared" ref="GC4:GC67" si="49">IF(ISNUMBER(I4),DZ4,"")</f>
        <v/>
      </c>
      <c r="GD4" s="19" t="str">
        <f t="shared" ref="GD4:GD67" si="50">IF(ISNUMBER(J4),EA4,"")</f>
        <v/>
      </c>
      <c r="GE4" s="19" t="str">
        <f t="shared" ref="GE4:GE67" si="51">IF(ISNUMBER(K4),EB4,"")</f>
        <v/>
      </c>
      <c r="GF4" s="19">
        <f t="shared" ref="GF4:GF67" si="52">IF(ISNUMBER(L4),EC4,"")</f>
        <v>3.8771E-2</v>
      </c>
      <c r="GG4" s="19">
        <f t="shared" ref="GG4:GG67" si="53">IF(ISNUMBER(M4),ED4,"")</f>
        <v>-7.7417E-2</v>
      </c>
      <c r="GH4" s="19" t="str">
        <f t="shared" ref="GH4:GH67" si="54">IF(ISNUMBER(N4),EE4,"")</f>
        <v/>
      </c>
      <c r="GI4" s="19" t="str">
        <f t="shared" ref="GI4:GI67" si="55">IF(ISNUMBER(O4),EF4,"")</f>
        <v/>
      </c>
      <c r="GJ4" s="32" t="str">
        <f t="shared" ref="GJ4:GJ67" si="56">IF(ISNUMBER(P4),EG4,"")</f>
        <v/>
      </c>
      <c r="GK4" s="19" t="str">
        <f t="shared" ref="GK4:GK67" si="57">IF(ISNUMBER(F4),ES4,"")</f>
        <v/>
      </c>
      <c r="GL4" s="19" t="str">
        <f t="shared" ref="GL4:GL67" si="58">IF(ISNUMBER(G4),ET4,"")</f>
        <v/>
      </c>
      <c r="GM4" s="19" t="str">
        <f t="shared" ref="GM4:GM67" si="59">IF(ISNUMBER(H4),EU4,"")</f>
        <v/>
      </c>
      <c r="GN4" s="19" t="str">
        <f t="shared" ref="GN4:GN67" si="60">IF(ISNUMBER(I4),EV4,"")</f>
        <v/>
      </c>
      <c r="GO4" s="19" t="str">
        <f t="shared" ref="GO4:GO67" si="61">IF(ISNUMBER(J4),EW4,"")</f>
        <v/>
      </c>
      <c r="GP4" s="19" t="str">
        <f t="shared" ref="GP4:GP67" si="62">IF(ISNUMBER(K4),EX4,"")</f>
        <v/>
      </c>
      <c r="GQ4" s="19" t="str">
        <f t="shared" ref="GQ4:GQ67" si="63">IF(ISNUMBER(L4),EY4,"")</f>
        <v/>
      </c>
      <c r="GR4" s="19" t="str">
        <f t="shared" ref="GR4:GR67" si="64">IF(ISNUMBER(M4),EZ4,"")</f>
        <v/>
      </c>
      <c r="GS4" s="19" t="str">
        <f t="shared" ref="GS4:GS67" si="65">IF(ISNUMBER(N4),FA4,"")</f>
        <v/>
      </c>
      <c r="GT4" s="19" t="str">
        <f t="shared" ref="GT4:GT67" si="66">IF(ISNUMBER(O4),FB4,"")</f>
        <v/>
      </c>
      <c r="GU4" s="32" t="str">
        <f t="shared" ref="GU4:GU67" si="67">IF(ISNUMBER(P4),FC4,"")</f>
        <v/>
      </c>
      <c r="GV4" s="19">
        <f t="shared" ref="GV4:GV67" si="68">IF(FD4&lt;$FD$190,$FD$190,IF(FD4&gt;$FD$189,$FD$189,FD4))</f>
        <v>10.328571478127515</v>
      </c>
      <c r="GW4" s="19">
        <f t="shared" ref="GW4:GW67" si="69">IF(FE4&lt;$FD$190,$FD$190,IF(FE4&gt;$FD$189,$FD$189,FE4))</f>
        <v>10.328571478127515</v>
      </c>
      <c r="GX4" s="19">
        <f t="shared" ref="GX4:GX67" si="70">IF(FF4&lt;$FD$190,$FD$190,IF(FF4&gt;$FD$189,$FD$189,FF4))</f>
        <v>10.328571478127515</v>
      </c>
      <c r="GY4" s="19">
        <f t="shared" ref="GY4:GY67" si="71">IF(FG4&lt;$FD$190,$FD$190,IF(FG4&gt;$FD$189,$FD$189,FG4))</f>
        <v>10.328571478127515</v>
      </c>
      <c r="GZ4" s="19">
        <f t="shared" ref="GZ4:GZ67" si="72">IF(FH4&lt;$FD$190,$FD$190,IF(FH4&gt;$FD$189,$FD$189,FH4))</f>
        <v>10.328571478127515</v>
      </c>
      <c r="HA4" s="19">
        <f t="shared" ref="HA4:HA67" si="73">IF(FI4&lt;$FD$190,$FD$190,IF(FI4&gt;$FD$189,$FD$189,FI4))</f>
        <v>10.328571478127515</v>
      </c>
      <c r="HB4" s="19">
        <f t="shared" ref="HB4:HB67" si="74">IF(FJ4&lt;$FD$190,$FD$190,IF(FJ4&gt;$FD$189,$FD$189,FJ4))</f>
        <v>4.07</v>
      </c>
      <c r="HC4" s="19">
        <f t="shared" ref="HC4:HC67" si="75">IF(FK4&lt;$FD$190,$FD$190,IF(FK4&gt;$FD$189,$FD$189,FK4))</f>
        <v>4.3441000000000001</v>
      </c>
      <c r="HD4" s="19">
        <f t="shared" ref="HD4:HD67" si="76">IF(FL4&lt;$FD$190,$FD$190,IF(FL4&gt;$FD$189,$FD$189,FL4))</f>
        <v>10.328571478127515</v>
      </c>
      <c r="HE4" s="19">
        <f t="shared" ref="HE4:HE67" si="77">IF(FM4&lt;$FD$190,$FD$190,IF(FM4&gt;$FD$189,$FD$189,FM4))</f>
        <v>10.328571478127515</v>
      </c>
      <c r="HF4" s="19">
        <f t="shared" ref="HF4:HF67" si="78">IF(FN4&lt;$FD$190,$FD$190,IF(FN4&gt;$FD$189,$FD$189,FN4))</f>
        <v>10.328571478127515</v>
      </c>
      <c r="HG4" s="19" t="str">
        <f t="shared" ref="HG4:HG18" si="79">IF(ISNUMBER(FD4),GV4,"")</f>
        <v/>
      </c>
      <c r="HH4" s="19" t="str">
        <f t="shared" ref="HH4:HH18" si="80">IF(ISNUMBER(FE4),GW4,"")</f>
        <v/>
      </c>
      <c r="HI4" s="19">
        <f t="shared" ref="HI4:HI18" si="81">IF(ISNUMBER(FF4),GX4,"")</f>
        <v>10.328571478127515</v>
      </c>
      <c r="HJ4" s="19" t="str">
        <f t="shared" ref="HJ4:HJ18" si="82">IF(ISNUMBER(FG4),GY4,"")</f>
        <v/>
      </c>
      <c r="HK4" s="19" t="str">
        <f t="shared" ref="HK4:HK18" si="83">IF(ISNUMBER(FH4),GZ4,"")</f>
        <v/>
      </c>
      <c r="HL4" s="19" t="str">
        <f t="shared" ref="HL4:HL18" si="84">IF(ISNUMBER(FI4),HA4,"")</f>
        <v/>
      </c>
      <c r="HM4" s="19">
        <f t="shared" ref="HM4:HM18" si="85">IF(ISNUMBER(FJ4),HB4,"")</f>
        <v>4.07</v>
      </c>
      <c r="HN4" s="19">
        <f t="shared" ref="HN4:HN18" si="86">IF(ISNUMBER(FK4),HC4,"")</f>
        <v>4.3441000000000001</v>
      </c>
      <c r="HO4" s="19" t="str">
        <f t="shared" ref="HO4:HO18" si="87">IF(ISNUMBER(FL4),HD4,"")</f>
        <v/>
      </c>
      <c r="HP4" s="19" t="str">
        <f t="shared" ref="HP4:HP18" si="88">IF(ISNUMBER(FM4),HE4,"")</f>
        <v/>
      </c>
      <c r="HQ4" s="32" t="str">
        <f t="shared" ref="HQ4:HQ18" si="89">IF(ISNUMBER(FN4),HF4,"")</f>
        <v/>
      </c>
      <c r="HR4" s="19">
        <f t="shared" ref="HR4:HR67" si="90">IF(FO4&lt;$FO$190,$FO$190,IF(FO4&gt;$FO$189,$FO$189,FO4))</f>
        <v>0.72436999999999996</v>
      </c>
      <c r="HS4" s="19">
        <f t="shared" ref="HS4:HS67" si="91">IF(FP4&lt;$FO$190,$FO$190,IF(FP4&gt;$FO$189,$FO$189,FP4))</f>
        <v>0.72436999999999996</v>
      </c>
      <c r="HT4" s="19">
        <f t="shared" ref="HT4:HT67" si="92">IF(FQ4&lt;$FO$190,$FO$190,IF(FQ4&gt;$FO$189,$FO$189,FQ4))</f>
        <v>0.11883299999999999</v>
      </c>
      <c r="HU4" s="19">
        <f t="shared" ref="HU4:HU67" si="93">IF(FR4&lt;$FO$190,$FO$190,IF(FR4&gt;$FO$189,$FO$189,FR4))</f>
        <v>0.72436999999999996</v>
      </c>
      <c r="HV4" s="19">
        <f t="shared" ref="HV4:HV67" si="94">IF(FS4&lt;$FO$190,$FO$190,IF(FS4&gt;$FO$189,$FO$189,FS4))</f>
        <v>0.72436999999999996</v>
      </c>
      <c r="HW4" s="19">
        <f t="shared" ref="HW4:HW67" si="95">IF(FT4&lt;$FO$190,$FO$190,IF(FT4&gt;$FO$189,$FO$189,FT4))</f>
        <v>0.72436999999999996</v>
      </c>
      <c r="HX4" s="19">
        <f t="shared" ref="HX4:HX67" si="96">IF(FU4&lt;$FO$190,$FO$190,IF(FU4&gt;$FO$189,$FO$189,FU4))</f>
        <v>0.46422000000000002</v>
      </c>
      <c r="HY4" s="19">
        <f t="shared" ref="HY4:HY67" si="97">IF(FV4&lt;$FO$190,$FO$190,IF(FV4&gt;$FO$189,$FO$189,FV4))</f>
        <v>7.5620999999999994E-2</v>
      </c>
      <c r="HZ4" s="19">
        <f t="shared" ref="HZ4:HZ67" si="98">IF(FW4&lt;$FO$190,$FO$190,IF(FW4&gt;$FO$189,$FO$189,FW4))</f>
        <v>0.72436999999999996</v>
      </c>
      <c r="IA4" s="19">
        <f t="shared" ref="IA4:IA67" si="99">IF(FX4&lt;$FO$190,$FO$190,IF(FX4&gt;$FO$189,$FO$189,FX4))</f>
        <v>0.72436999999999996</v>
      </c>
      <c r="IB4" s="19">
        <f t="shared" ref="IB4:IB67" si="100">IF(FY4&lt;$FO$190,$FO$190,IF(FY4&gt;$FO$189,$FO$189,FY4))</f>
        <v>0.72436999999999996</v>
      </c>
      <c r="IC4" s="38" t="str">
        <f t="shared" ref="IC4:IC67" si="101">IF(ISNUMBER(FO4),HR4,"")</f>
        <v/>
      </c>
      <c r="ID4" s="19" t="str">
        <f t="shared" ref="ID4:ID67" si="102">IF(ISNUMBER(FP4),HS4,"")</f>
        <v/>
      </c>
      <c r="IE4" s="19">
        <f t="shared" ref="IE4:IE67" si="103">IF(ISNUMBER(FQ4),HT4,"")</f>
        <v>0.11883299999999999</v>
      </c>
      <c r="IF4" s="19" t="str">
        <f t="shared" ref="IF4:IF67" si="104">IF(ISNUMBER(FR4),HU4,"")</f>
        <v/>
      </c>
      <c r="IG4" s="19" t="str">
        <f t="shared" ref="IG4:IG67" si="105">IF(ISNUMBER(FS4),HV4,"")</f>
        <v/>
      </c>
      <c r="IH4" s="19" t="str">
        <f t="shared" ref="IH4:IH67" si="106">IF(ISNUMBER(FT4),HW4,"")</f>
        <v/>
      </c>
      <c r="II4" s="19">
        <f t="shared" ref="II4:II67" si="107">IF(ISNUMBER(FU4),HX4,"")</f>
        <v>0.46422000000000002</v>
      </c>
      <c r="IJ4" s="19">
        <f t="shared" ref="IJ4:IJ67" si="108">IF(ISNUMBER(FV4),HY4,"")</f>
        <v>7.5620999999999994E-2</v>
      </c>
      <c r="IK4" s="19" t="str">
        <f t="shared" ref="IK4:IK67" si="109">IF(ISNUMBER(FW4),HZ4,"")</f>
        <v/>
      </c>
      <c r="IL4" s="19" t="str">
        <f t="shared" ref="IL4:IL67" si="110">IF(ISNUMBER(FX4),IA4,"")</f>
        <v/>
      </c>
      <c r="IM4" s="19" t="str">
        <f t="shared" ref="IM4:IM67" si="111">IF(ISNUMBER(FY4),IB4,"")</f>
        <v/>
      </c>
      <c r="IN4" s="38">
        <f t="shared" ref="IN4:IN67" si="112">IF(FZ4&lt;$FZ$190,$FZ$190,IF(FZ4&gt;$FZ$189,$FZ$189,FZ4))</f>
        <v>0.16917829999999984</v>
      </c>
      <c r="IO4" s="19">
        <f t="shared" ref="IO4:IO67" si="113">IF(GA4&lt;$FZ$190,$FZ$190,IF(GA4&gt;$FZ$189,$FZ$189,GA4))</f>
        <v>0.16917829999999984</v>
      </c>
      <c r="IP4" s="19">
        <f t="shared" ref="IP4:IP67" si="114">IF(GB4&lt;$FZ$190,$FZ$190,IF(GB4&gt;$FZ$189,$FZ$189,GB4))</f>
        <v>0.16917829999999984</v>
      </c>
      <c r="IQ4" s="19">
        <f t="shared" ref="IQ4:IQ67" si="115">IF(GC4&lt;$FZ$190,$FZ$190,IF(GC4&gt;$FZ$189,$FZ$189,GC4))</f>
        <v>0.16917829999999984</v>
      </c>
      <c r="IR4" s="19">
        <f t="shared" ref="IR4:IR67" si="116">IF(GD4&lt;$FZ$190,$FZ$190,IF(GD4&gt;$FZ$189,$FZ$189,GD4))</f>
        <v>0.16917829999999984</v>
      </c>
      <c r="IS4" s="19">
        <f t="shared" ref="IS4:IS67" si="117">IF(GE4&lt;$FZ$190,$FZ$190,IF(GE4&gt;$FZ$189,$FZ$189,GE4))</f>
        <v>0.16917829999999984</v>
      </c>
      <c r="IT4" s="19">
        <f t="shared" ref="IT4:IT67" si="118">IF(GF4&lt;$FZ$190,$FZ$190,IF(GF4&gt;$FZ$189,$FZ$189,GF4))</f>
        <v>3.8771E-2</v>
      </c>
      <c r="IU4" s="19">
        <f t="shared" ref="IU4:IU67" si="119">IF(GG4&lt;$FZ$190,$FZ$190,IF(GG4&gt;$FZ$189,$FZ$189,GG4))</f>
        <v>-7.7417E-2</v>
      </c>
      <c r="IV4" s="19">
        <f t="shared" ref="IV4:IV67" si="120">IF(GH4&lt;$FZ$190,$FZ$190,IF(GH4&gt;$FZ$189,$FZ$189,GH4))</f>
        <v>0.16917829999999984</v>
      </c>
      <c r="IW4" s="19">
        <f t="shared" ref="IW4:IW67" si="121">IF(GI4&lt;$FZ$190,$FZ$190,IF(GI4&gt;$FZ$189,$FZ$189,GI4))</f>
        <v>0.16917829999999984</v>
      </c>
      <c r="IX4" s="32">
        <f t="shared" ref="IX4:IX67" si="122">IF(GJ4&lt;$FZ$190,$FZ$190,IF(GJ4&gt;$FZ$189,$FZ$189,GJ4))</f>
        <v>0.16917829999999984</v>
      </c>
      <c r="IY4" s="19" t="str">
        <f t="shared" ref="IY4:IY67" si="123">IF(ISNUMBER(FZ4),IN4,"")</f>
        <v/>
      </c>
      <c r="IZ4" s="19" t="str">
        <f t="shared" ref="IZ4:IZ67" si="124">IF(ISNUMBER(GA4),IO4,"")</f>
        <v/>
      </c>
      <c r="JA4" s="19">
        <f t="shared" ref="JA4:JA67" si="125">IF(ISNUMBER(GB4),IP4,"")</f>
        <v>0.16917829999999984</v>
      </c>
      <c r="JB4" s="19" t="str">
        <f t="shared" ref="JB4:JB67" si="126">IF(ISNUMBER(GC4),IQ4,"")</f>
        <v/>
      </c>
      <c r="JC4" s="19" t="str">
        <f t="shared" ref="JC4:JC67" si="127">IF(ISNUMBER(GD4),IR4,"")</f>
        <v/>
      </c>
      <c r="JD4" s="19" t="str">
        <f t="shared" ref="JD4:JD67" si="128">IF(ISNUMBER(GE4),IS4,"")</f>
        <v/>
      </c>
      <c r="JE4" s="19">
        <f t="shared" ref="JE4:JE67" si="129">IF(ISNUMBER(GF4),IT4,"")</f>
        <v>3.8771E-2</v>
      </c>
      <c r="JF4" s="19">
        <f t="shared" ref="JF4:JF67" si="130">IF(ISNUMBER(GG4),IU4,"")</f>
        <v>-7.7417E-2</v>
      </c>
      <c r="JG4" s="19" t="str">
        <f t="shared" ref="JG4:JG67" si="131">IF(ISNUMBER(GH4),IV4,"")</f>
        <v/>
      </c>
      <c r="JH4" s="19" t="str">
        <f t="shared" ref="JH4:JH67" si="132">IF(ISNUMBER(GI4),IW4,"")</f>
        <v/>
      </c>
      <c r="JI4" s="32" t="str">
        <f t="shared" ref="JI4:JI67" si="133">IF(ISNUMBER(GJ4),IX4,"")</f>
        <v/>
      </c>
      <c r="JJ4" s="19">
        <f t="shared" ref="JJ4:JJ67" si="134">IF(GK4&lt;$GK$190,GK191,IF(GK4&gt;$GK$189,$GK$189,GK4))</f>
        <v>22.018022109317169</v>
      </c>
      <c r="JK4" s="19">
        <f t="shared" ref="JK4:JK67" si="135">IF(GL4&lt;$GK$190,GL191,IF(GL4&gt;$GK$189,$GK$189,GL4))</f>
        <v>22.018022109317169</v>
      </c>
      <c r="JL4" s="19">
        <f t="shared" ref="JL4:JL67" si="136">IF(GM4&lt;$GK$190,GM191,IF(GM4&gt;$GK$189,$GK$189,GM4))</f>
        <v>22.018022109317169</v>
      </c>
      <c r="JM4" s="19">
        <f t="shared" ref="JM4:JM67" si="137">IF(GN4&lt;$GK$190,GN191,IF(GN4&gt;$GK$189,$GK$189,GN4))</f>
        <v>22.018022109317169</v>
      </c>
      <c r="JN4" s="19">
        <f t="shared" ref="JN4:JN67" si="138">IF(GO4&lt;$GK$190,GO191,IF(GO4&gt;$GK$189,$GK$189,GO4))</f>
        <v>22.018022109317169</v>
      </c>
      <c r="JO4" s="19">
        <f t="shared" ref="JO4:JO67" si="139">IF(GP4&lt;$GK$190,GP191,IF(GP4&gt;$GK$189,$GK$189,GP4))</f>
        <v>22.018022109317169</v>
      </c>
      <c r="JP4" s="19">
        <f t="shared" ref="JP4:JP67" si="140">IF(GQ4&lt;$GK$190,GQ191,IF(GQ4&gt;$GK$189,$GK$189,GQ4))</f>
        <v>22.018022109317169</v>
      </c>
      <c r="JQ4" s="19">
        <f t="shared" ref="JQ4:JQ67" si="141">IF(GR4&lt;$GK$190,GR191,IF(GR4&gt;$GK$189,$GK$189,GR4))</f>
        <v>22.018022109317169</v>
      </c>
      <c r="JR4" s="19">
        <f t="shared" ref="JR4:JR67" si="142">IF(GS4&lt;$GK$190,GS191,IF(GS4&gt;$GK$189,$GK$189,GS4))</f>
        <v>22.018022109317169</v>
      </c>
      <c r="JS4" s="19">
        <f t="shared" ref="JS4:JS67" si="143">IF(GT4&lt;$GK$190,GT191,IF(GT4&gt;$GK$189,$GK$189,GT4))</f>
        <v>22.018022109317169</v>
      </c>
      <c r="JT4" s="19">
        <f t="shared" ref="JT4:JT67" si="144">IF(GU4&lt;$GK$190,GU191,IF(GU4&gt;$GK$189,$GK$189,GU4))</f>
        <v>22.018022109317169</v>
      </c>
      <c r="JU4" s="38" t="str">
        <f t="shared" ref="JU4:JU67" si="145">IF(ISNUMBER(GK4),JJ4,"")</f>
        <v/>
      </c>
      <c r="JV4" s="19" t="str">
        <f t="shared" ref="JV4:JV67" si="146">IF(ISNUMBER(GL4),JK4,"")</f>
        <v/>
      </c>
      <c r="JW4" s="19" t="str">
        <f t="shared" ref="JW4:JW67" si="147">IF(ISNUMBER(GM4),JL4,"")</f>
        <v/>
      </c>
      <c r="JX4" s="19" t="str">
        <f t="shared" ref="JX4:JX67" si="148">IF(ISNUMBER(GN4),JM4,"")</f>
        <v/>
      </c>
      <c r="JY4" s="19" t="str">
        <f t="shared" ref="JY4:JY67" si="149">IF(ISNUMBER(GO4),JN4,"")</f>
        <v/>
      </c>
      <c r="JZ4" s="19" t="str">
        <f t="shared" ref="JZ4:JZ67" si="150">IF(ISNUMBER(GP4),JO4,"")</f>
        <v/>
      </c>
      <c r="KA4" s="19" t="str">
        <f t="shared" ref="KA4:KA67" si="151">IF(ISNUMBER(GQ4),JP4,"")</f>
        <v/>
      </c>
      <c r="KB4" s="19" t="str">
        <f t="shared" ref="KB4:KB67" si="152">IF(ISNUMBER(GR4),JQ4,"")</f>
        <v/>
      </c>
      <c r="KC4" s="19" t="str">
        <f t="shared" ref="KC4:KC67" si="153">IF(ISNUMBER(GS4),JR4,"")</f>
        <v/>
      </c>
      <c r="KD4" s="19" t="str">
        <f t="shared" ref="KD4:KD67" si="154">IF(ISNUMBER(GT4),JS4,"")</f>
        <v/>
      </c>
      <c r="KE4" s="32" t="str">
        <f t="shared" ref="KE4:KE67" si="155">IF(ISNUMBER(GU4),JT4,"")</f>
        <v/>
      </c>
    </row>
    <row r="5" spans="1:291" x14ac:dyDescent="0.2">
      <c r="A5" s="19" t="s">
        <v>3</v>
      </c>
      <c r="B5" s="19" t="s">
        <v>3954</v>
      </c>
      <c r="E5" s="32" t="s">
        <v>5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19">
        <v>0</v>
      </c>
      <c r="P5" s="32">
        <v>0</v>
      </c>
      <c r="T5" s="19">
        <v>1</v>
      </c>
      <c r="U5" s="19">
        <v>1</v>
      </c>
      <c r="V5" s="19">
        <v>1</v>
      </c>
      <c r="W5" s="19">
        <v>1</v>
      </c>
      <c r="X5" s="19">
        <v>1</v>
      </c>
      <c r="Y5" s="19">
        <v>1</v>
      </c>
      <c r="Z5" s="19">
        <v>1</v>
      </c>
      <c r="AA5" s="32">
        <v>1</v>
      </c>
      <c r="AE5" s="19">
        <v>1</v>
      </c>
      <c r="AF5" s="19">
        <v>1</v>
      </c>
      <c r="AG5" s="19">
        <v>1</v>
      </c>
      <c r="AH5" s="19">
        <v>1</v>
      </c>
      <c r="AI5" s="19">
        <v>1</v>
      </c>
      <c r="AJ5" s="19">
        <v>1</v>
      </c>
      <c r="AK5" s="19">
        <v>1</v>
      </c>
      <c r="AL5" s="32">
        <v>1</v>
      </c>
      <c r="AP5" s="19">
        <v>2.8410700000000001E-2</v>
      </c>
      <c r="AQ5" s="19">
        <v>3.6188999999999999E-2</v>
      </c>
      <c r="AR5" s="19">
        <v>3.09105E-2</v>
      </c>
      <c r="AS5" s="19">
        <v>3.6021499999999998E-2</v>
      </c>
      <c r="AT5" s="19">
        <v>3.16783E-2</v>
      </c>
      <c r="AU5" s="19">
        <v>2.49068E-2</v>
      </c>
      <c r="AV5" s="19">
        <v>2.3521199999999999E-2</v>
      </c>
      <c r="AW5" s="32">
        <v>2.1230800000000001E-2</v>
      </c>
      <c r="BA5" s="19">
        <v>0</v>
      </c>
      <c r="BB5" s="19">
        <v>0</v>
      </c>
      <c r="BC5" s="19">
        <v>0</v>
      </c>
      <c r="BD5" s="19">
        <v>0</v>
      </c>
      <c r="BE5" s="19">
        <v>0</v>
      </c>
      <c r="BF5" s="19">
        <v>1</v>
      </c>
      <c r="BG5" s="19">
        <v>1</v>
      </c>
      <c r="BH5" s="32">
        <v>1</v>
      </c>
      <c r="BL5" s="19">
        <v>0</v>
      </c>
      <c r="BM5" s="19">
        <v>0</v>
      </c>
      <c r="BN5" s="19">
        <v>0</v>
      </c>
      <c r="BO5" s="19">
        <v>0</v>
      </c>
      <c r="BP5" s="19">
        <v>0</v>
      </c>
      <c r="BQ5" s="19">
        <v>1</v>
      </c>
      <c r="BR5" s="19">
        <v>1</v>
      </c>
      <c r="BS5" s="32">
        <v>1</v>
      </c>
      <c r="BT5" s="19">
        <v>1</v>
      </c>
      <c r="BU5" s="19">
        <v>1</v>
      </c>
      <c r="BV5" s="19">
        <v>0</v>
      </c>
      <c r="BW5" s="19">
        <v>0</v>
      </c>
      <c r="BX5" s="19">
        <v>0</v>
      </c>
      <c r="BY5" s="19">
        <v>0</v>
      </c>
      <c r="BZ5" s="19">
        <v>1</v>
      </c>
      <c r="CA5" s="19">
        <v>0</v>
      </c>
      <c r="CB5" s="19">
        <v>1</v>
      </c>
      <c r="CC5" s="19">
        <v>0</v>
      </c>
      <c r="CD5" s="19">
        <v>2</v>
      </c>
      <c r="CE5" s="38">
        <v>51</v>
      </c>
      <c r="CF5" s="19">
        <v>106</v>
      </c>
      <c r="CG5" s="19">
        <v>51</v>
      </c>
      <c r="CH5" s="19">
        <v>36</v>
      </c>
      <c r="CI5" s="19">
        <v>22</v>
      </c>
      <c r="CJ5" s="19">
        <v>39</v>
      </c>
      <c r="CK5" s="19">
        <v>42</v>
      </c>
      <c r="CL5" s="19">
        <v>31</v>
      </c>
      <c r="CM5" s="19">
        <v>33</v>
      </c>
      <c r="CN5" s="19">
        <v>48</v>
      </c>
      <c r="CO5" s="19">
        <v>57</v>
      </c>
      <c r="CP5" s="38">
        <v>1.9607843137254902E-2</v>
      </c>
      <c r="CQ5" s="19">
        <v>9.433962264150943E-3</v>
      </c>
      <c r="CR5" s="19">
        <v>0</v>
      </c>
      <c r="CS5" s="19">
        <v>0</v>
      </c>
      <c r="CT5" s="19">
        <v>0</v>
      </c>
      <c r="CU5" s="19">
        <v>0</v>
      </c>
      <c r="CV5" s="19">
        <v>2.3809523809523808E-2</v>
      </c>
      <c r="CW5" s="19">
        <v>0</v>
      </c>
      <c r="CX5" s="19">
        <v>3.0303030303030304E-2</v>
      </c>
      <c r="CY5" s="19">
        <v>0</v>
      </c>
      <c r="CZ5" s="19">
        <v>3.5087719298245612E-2</v>
      </c>
      <c r="DA5" s="38">
        <v>1.7141413990000001</v>
      </c>
      <c r="DB5" s="19">
        <v>1.6310235399999999</v>
      </c>
      <c r="DC5" s="19">
        <v>1.5652150170000001</v>
      </c>
      <c r="DD5" s="19">
        <v>1.5698432090000001</v>
      </c>
      <c r="DE5" s="19">
        <v>1.391455476</v>
      </c>
      <c r="DF5" s="19">
        <v>0.46400899499999998</v>
      </c>
      <c r="DG5" s="19">
        <v>0.63091752000000001</v>
      </c>
      <c r="DH5" s="19">
        <v>0.72783512400000006</v>
      </c>
      <c r="DI5" s="19">
        <v>0.73535557100000004</v>
      </c>
      <c r="DJ5" s="19">
        <v>0.94182709248681595</v>
      </c>
      <c r="DK5" s="19">
        <v>1.2216947071775199</v>
      </c>
      <c r="DL5" s="38" t="s">
        <v>4106</v>
      </c>
      <c r="DM5" s="19">
        <v>0.27600000000000002</v>
      </c>
      <c r="DN5" s="19">
        <v>0.2397</v>
      </c>
      <c r="DO5" s="19">
        <v>0.19309999999999999</v>
      </c>
      <c r="DP5" s="19">
        <v>0.224</v>
      </c>
      <c r="DQ5" s="19">
        <v>0.13780000000000001</v>
      </c>
      <c r="DR5" s="19">
        <v>0.12989999999999999</v>
      </c>
      <c r="DS5" s="19">
        <v>0.1067</v>
      </c>
      <c r="DT5" s="19">
        <v>9.4500000000000001E-2</v>
      </c>
      <c r="DU5" s="19">
        <v>0.17249999999999999</v>
      </c>
      <c r="DV5" s="19">
        <v>0.18149999999999999</v>
      </c>
      <c r="DW5" s="38">
        <v>4.9480000000000003E-2</v>
      </c>
      <c r="DY5" s="19">
        <v>7.714E-2</v>
      </c>
      <c r="DZ5" s="19">
        <v>5.11E-2</v>
      </c>
      <c r="EA5" s="19">
        <v>5.1979999999999998E-2</v>
      </c>
      <c r="EB5" s="19">
        <v>0.44692999999999999</v>
      </c>
      <c r="EC5" s="19">
        <v>-4.623E-2</v>
      </c>
      <c r="ED5" s="19">
        <v>3.5929999999999997E-2</v>
      </c>
      <c r="EE5" s="19">
        <v>3.6400000000000002E-2</v>
      </c>
      <c r="EF5" s="19">
        <v>4.5960000000000001E-2</v>
      </c>
      <c r="EG5" s="19">
        <v>1.9560000000000001E-2</v>
      </c>
      <c r="EH5" s="38">
        <v>30130520.032224361</v>
      </c>
      <c r="EI5" s="19">
        <v>34312745.855148584</v>
      </c>
      <c r="EJ5" s="19">
        <v>38775040.443541616</v>
      </c>
      <c r="EK5" s="19">
        <v>33918725.732977301</v>
      </c>
      <c r="EL5" s="19">
        <v>18322632.400787931</v>
      </c>
      <c r="EM5" s="19">
        <v>11936041.686605886</v>
      </c>
      <c r="EN5" s="19">
        <v>9017401.2298661377</v>
      </c>
      <c r="EO5" s="19">
        <v>13508137.814127313</v>
      </c>
      <c r="EP5" s="19">
        <v>17304269.222799145</v>
      </c>
      <c r="EQ5" s="19">
        <v>22140709.649075881</v>
      </c>
      <c r="ER5" s="32">
        <v>35725129.075862214</v>
      </c>
      <c r="ES5" s="19">
        <f t="shared" si="13"/>
        <v>17.221049170573348</v>
      </c>
      <c r="ET5" s="19">
        <f t="shared" si="14"/>
        <v>17.351027442385725</v>
      </c>
      <c r="EU5" s="19">
        <f t="shared" si="15"/>
        <v>17.47328731005771</v>
      </c>
      <c r="EV5" s="19">
        <f t="shared" si="16"/>
        <v>17.339477801347929</v>
      </c>
      <c r="EW5" s="19">
        <f t="shared" si="17"/>
        <v>16.723647596887179</v>
      </c>
      <c r="EX5" s="19">
        <f t="shared" si="18"/>
        <v>16.295073093930128</v>
      </c>
      <c r="EY5" s="19">
        <f t="shared" si="19"/>
        <v>16.014666738538342</v>
      </c>
      <c r="EZ5" s="19">
        <f t="shared" si="20"/>
        <v>16.418802862843556</v>
      </c>
      <c r="FA5" s="19">
        <f t="shared" si="21"/>
        <v>16.66646380490819</v>
      </c>
      <c r="FB5" s="19">
        <f t="shared" si="22"/>
        <v>16.912928537534874</v>
      </c>
      <c r="FC5" s="32">
        <f t="shared" si="23"/>
        <v>17.391364894813908</v>
      </c>
      <c r="FD5" s="19" t="str">
        <f t="shared" si="24"/>
        <v/>
      </c>
      <c r="FE5" s="19" t="str">
        <f t="shared" si="25"/>
        <v/>
      </c>
      <c r="FF5" s="19" t="str">
        <f t="shared" si="26"/>
        <v/>
      </c>
      <c r="FG5" s="19">
        <f t="shared" si="27"/>
        <v>1.5698432090000001</v>
      </c>
      <c r="FH5" s="19">
        <f t="shared" si="28"/>
        <v>1.391455476</v>
      </c>
      <c r="FI5" s="19">
        <f t="shared" si="29"/>
        <v>0.46400899499999998</v>
      </c>
      <c r="FJ5" s="19">
        <f t="shared" si="30"/>
        <v>0.63091752000000001</v>
      </c>
      <c r="FK5" s="19">
        <f t="shared" si="31"/>
        <v>0.72783512400000006</v>
      </c>
      <c r="FL5" s="19">
        <f t="shared" si="32"/>
        <v>0.73535557100000004</v>
      </c>
      <c r="FM5" s="19">
        <f t="shared" si="33"/>
        <v>0.94182709248681595</v>
      </c>
      <c r="FN5" s="32">
        <f t="shared" si="34"/>
        <v>1.2216947071775199</v>
      </c>
      <c r="FO5" s="19" t="str">
        <f t="shared" si="35"/>
        <v/>
      </c>
      <c r="FP5" s="19" t="str">
        <f t="shared" si="36"/>
        <v/>
      </c>
      <c r="FQ5" s="19" t="str">
        <f t="shared" si="37"/>
        <v/>
      </c>
      <c r="FR5" s="19">
        <f t="shared" si="38"/>
        <v>0.19309999999999999</v>
      </c>
      <c r="FS5" s="19">
        <f t="shared" si="39"/>
        <v>0.224</v>
      </c>
      <c r="FT5" s="19">
        <f t="shared" si="40"/>
        <v>0.13780000000000001</v>
      </c>
      <c r="FU5" s="19">
        <f t="shared" si="41"/>
        <v>0.12989999999999999</v>
      </c>
      <c r="FV5" s="19">
        <f t="shared" si="42"/>
        <v>0.1067</v>
      </c>
      <c r="FW5" s="19">
        <f t="shared" si="43"/>
        <v>9.4500000000000001E-2</v>
      </c>
      <c r="FX5" s="19">
        <f t="shared" si="44"/>
        <v>0.17249999999999999</v>
      </c>
      <c r="FY5" s="32">
        <f t="shared" si="45"/>
        <v>0.18149999999999999</v>
      </c>
      <c r="FZ5" s="19" t="str">
        <f t="shared" si="46"/>
        <v/>
      </c>
      <c r="GA5" s="19" t="str">
        <f t="shared" si="47"/>
        <v/>
      </c>
      <c r="GB5" s="19" t="str">
        <f t="shared" si="48"/>
        <v/>
      </c>
      <c r="GC5" s="19">
        <f t="shared" si="49"/>
        <v>5.11E-2</v>
      </c>
      <c r="GD5" s="19">
        <f t="shared" si="50"/>
        <v>5.1979999999999998E-2</v>
      </c>
      <c r="GE5" s="19">
        <f t="shared" si="51"/>
        <v>0.44692999999999999</v>
      </c>
      <c r="GF5" s="19">
        <f t="shared" si="52"/>
        <v>-4.623E-2</v>
      </c>
      <c r="GG5" s="19">
        <f t="shared" si="53"/>
        <v>3.5929999999999997E-2</v>
      </c>
      <c r="GH5" s="19">
        <f t="shared" si="54"/>
        <v>3.6400000000000002E-2</v>
      </c>
      <c r="GI5" s="19">
        <f t="shared" si="55"/>
        <v>4.5960000000000001E-2</v>
      </c>
      <c r="GJ5" s="32">
        <f t="shared" si="56"/>
        <v>1.9560000000000001E-2</v>
      </c>
      <c r="GK5" s="19" t="str">
        <f t="shared" si="57"/>
        <v/>
      </c>
      <c r="GL5" s="19" t="str">
        <f t="shared" si="58"/>
        <v/>
      </c>
      <c r="GM5" s="19" t="str">
        <f t="shared" si="59"/>
        <v/>
      </c>
      <c r="GN5" s="19">
        <f t="shared" si="60"/>
        <v>17.339477801347929</v>
      </c>
      <c r="GO5" s="19">
        <f t="shared" si="61"/>
        <v>16.723647596887179</v>
      </c>
      <c r="GP5" s="19">
        <f t="shared" si="62"/>
        <v>16.295073093930128</v>
      </c>
      <c r="GQ5" s="19">
        <f t="shared" si="63"/>
        <v>16.014666738538342</v>
      </c>
      <c r="GR5" s="19">
        <f t="shared" si="64"/>
        <v>16.418802862843556</v>
      </c>
      <c r="GS5" s="19">
        <f t="shared" si="65"/>
        <v>16.66646380490819</v>
      </c>
      <c r="GT5" s="19">
        <f t="shared" si="66"/>
        <v>16.912928537534874</v>
      </c>
      <c r="GU5" s="32">
        <f t="shared" si="67"/>
        <v>17.391364894813908</v>
      </c>
      <c r="GV5" s="19">
        <f t="shared" si="68"/>
        <v>10.328571478127515</v>
      </c>
      <c r="GW5" s="19">
        <f t="shared" si="69"/>
        <v>10.328571478127515</v>
      </c>
      <c r="GX5" s="19">
        <f t="shared" si="70"/>
        <v>10.328571478127515</v>
      </c>
      <c r="GY5" s="19">
        <f t="shared" si="71"/>
        <v>1.5698432090000001</v>
      </c>
      <c r="GZ5" s="19">
        <f t="shared" si="72"/>
        <v>1.391455476</v>
      </c>
      <c r="HA5" s="19">
        <f t="shared" si="73"/>
        <v>0.46400899499999998</v>
      </c>
      <c r="HB5" s="19">
        <f t="shared" si="74"/>
        <v>0.63091752000000001</v>
      </c>
      <c r="HC5" s="19">
        <f t="shared" si="75"/>
        <v>0.72783512400000006</v>
      </c>
      <c r="HD5" s="19">
        <f t="shared" si="76"/>
        <v>0.73535557100000004</v>
      </c>
      <c r="HE5" s="19">
        <f t="shared" si="77"/>
        <v>0.94182709248681595</v>
      </c>
      <c r="HF5" s="19">
        <f t="shared" si="78"/>
        <v>1.2216947071775199</v>
      </c>
      <c r="HG5" s="19" t="str">
        <f t="shared" si="79"/>
        <v/>
      </c>
      <c r="HH5" s="19" t="str">
        <f t="shared" si="80"/>
        <v/>
      </c>
      <c r="HI5" s="19" t="str">
        <f t="shared" si="81"/>
        <v/>
      </c>
      <c r="HJ5" s="19">
        <f t="shared" si="82"/>
        <v>1.5698432090000001</v>
      </c>
      <c r="HK5" s="19">
        <f t="shared" si="83"/>
        <v>1.391455476</v>
      </c>
      <c r="HL5" s="19">
        <f t="shared" si="84"/>
        <v>0.46400899499999998</v>
      </c>
      <c r="HM5" s="19">
        <f t="shared" si="85"/>
        <v>0.63091752000000001</v>
      </c>
      <c r="HN5" s="19">
        <f t="shared" si="86"/>
        <v>0.72783512400000006</v>
      </c>
      <c r="HO5" s="19">
        <f t="shared" si="87"/>
        <v>0.73535557100000004</v>
      </c>
      <c r="HP5" s="19">
        <f t="shared" si="88"/>
        <v>0.94182709248681595</v>
      </c>
      <c r="HQ5" s="32">
        <f t="shared" si="89"/>
        <v>1.2216947071775199</v>
      </c>
      <c r="HR5" s="19">
        <f t="shared" si="90"/>
        <v>0.72436999999999996</v>
      </c>
      <c r="HS5" s="19">
        <f t="shared" si="91"/>
        <v>0.72436999999999996</v>
      </c>
      <c r="HT5" s="19">
        <f t="shared" si="92"/>
        <v>0.72436999999999996</v>
      </c>
      <c r="HU5" s="19">
        <f t="shared" si="93"/>
        <v>0.19309999999999999</v>
      </c>
      <c r="HV5" s="19">
        <f t="shared" si="94"/>
        <v>0.224</v>
      </c>
      <c r="HW5" s="19">
        <f t="shared" si="95"/>
        <v>0.13780000000000001</v>
      </c>
      <c r="HX5" s="19">
        <f t="shared" si="96"/>
        <v>0.12989999999999999</v>
      </c>
      <c r="HY5" s="19">
        <f t="shared" si="97"/>
        <v>0.1067</v>
      </c>
      <c r="HZ5" s="19">
        <f t="shared" si="98"/>
        <v>9.4500000000000001E-2</v>
      </c>
      <c r="IA5" s="19">
        <f t="shared" si="99"/>
        <v>0.17249999999999999</v>
      </c>
      <c r="IB5" s="19">
        <f t="shared" si="100"/>
        <v>0.18149999999999999</v>
      </c>
      <c r="IC5" s="38" t="str">
        <f t="shared" si="101"/>
        <v/>
      </c>
      <c r="ID5" s="19" t="str">
        <f t="shared" si="102"/>
        <v/>
      </c>
      <c r="IE5" s="19" t="str">
        <f t="shared" si="103"/>
        <v/>
      </c>
      <c r="IF5" s="19">
        <f t="shared" si="104"/>
        <v>0.19309999999999999</v>
      </c>
      <c r="IG5" s="19">
        <f t="shared" si="105"/>
        <v>0.224</v>
      </c>
      <c r="IH5" s="19">
        <f t="shared" si="106"/>
        <v>0.13780000000000001</v>
      </c>
      <c r="II5" s="19">
        <f t="shared" si="107"/>
        <v>0.12989999999999999</v>
      </c>
      <c r="IJ5" s="19">
        <f t="shared" si="108"/>
        <v>0.1067</v>
      </c>
      <c r="IK5" s="19">
        <f t="shared" si="109"/>
        <v>9.4500000000000001E-2</v>
      </c>
      <c r="IL5" s="19">
        <f t="shared" si="110"/>
        <v>0.17249999999999999</v>
      </c>
      <c r="IM5" s="19">
        <f t="shared" si="111"/>
        <v>0.18149999999999999</v>
      </c>
      <c r="IN5" s="38">
        <f t="shared" si="112"/>
        <v>0.16917829999999984</v>
      </c>
      <c r="IO5" s="19">
        <f t="shared" si="113"/>
        <v>0.16917829999999984</v>
      </c>
      <c r="IP5" s="19">
        <f t="shared" si="114"/>
        <v>0.16917829999999984</v>
      </c>
      <c r="IQ5" s="19">
        <f t="shared" si="115"/>
        <v>5.11E-2</v>
      </c>
      <c r="IR5" s="19">
        <f t="shared" si="116"/>
        <v>5.1979999999999998E-2</v>
      </c>
      <c r="IS5" s="19">
        <f t="shared" si="117"/>
        <v>0.16917829999999984</v>
      </c>
      <c r="IT5" s="19">
        <f t="shared" si="118"/>
        <v>-4.623E-2</v>
      </c>
      <c r="IU5" s="19">
        <f t="shared" si="119"/>
        <v>3.5929999999999997E-2</v>
      </c>
      <c r="IV5" s="19">
        <f t="shared" si="120"/>
        <v>3.6400000000000002E-2</v>
      </c>
      <c r="IW5" s="19">
        <f t="shared" si="121"/>
        <v>4.5960000000000001E-2</v>
      </c>
      <c r="IX5" s="32">
        <f t="shared" si="122"/>
        <v>1.9560000000000001E-2</v>
      </c>
      <c r="IY5" s="19" t="str">
        <f t="shared" si="123"/>
        <v/>
      </c>
      <c r="IZ5" s="19" t="str">
        <f t="shared" si="124"/>
        <v/>
      </c>
      <c r="JA5" s="19" t="str">
        <f t="shared" si="125"/>
        <v/>
      </c>
      <c r="JB5" s="19">
        <f t="shared" si="126"/>
        <v>5.11E-2</v>
      </c>
      <c r="JC5" s="19">
        <f t="shared" si="127"/>
        <v>5.1979999999999998E-2</v>
      </c>
      <c r="JD5" s="19">
        <f t="shared" si="128"/>
        <v>0.16917829999999984</v>
      </c>
      <c r="JE5" s="19">
        <f t="shared" si="129"/>
        <v>-4.623E-2</v>
      </c>
      <c r="JF5" s="19">
        <f t="shared" si="130"/>
        <v>3.5929999999999997E-2</v>
      </c>
      <c r="JG5" s="19">
        <f t="shared" si="131"/>
        <v>3.6400000000000002E-2</v>
      </c>
      <c r="JH5" s="19">
        <f t="shared" si="132"/>
        <v>4.5960000000000001E-2</v>
      </c>
      <c r="JI5" s="32">
        <f t="shared" si="133"/>
        <v>1.9560000000000001E-2</v>
      </c>
      <c r="JJ5" s="19">
        <f t="shared" si="134"/>
        <v>22.018022109317169</v>
      </c>
      <c r="JK5" s="19">
        <f t="shared" si="135"/>
        <v>22.018022109317169</v>
      </c>
      <c r="JL5" s="19">
        <f t="shared" si="136"/>
        <v>22.018022109317169</v>
      </c>
      <c r="JM5" s="19">
        <f t="shared" si="137"/>
        <v>17.339477801347929</v>
      </c>
      <c r="JN5" s="19">
        <f t="shared" si="138"/>
        <v>16.723647596887179</v>
      </c>
      <c r="JO5" s="19">
        <f t="shared" si="139"/>
        <v>16.295073093930128</v>
      </c>
      <c r="JP5" s="19">
        <f t="shared" si="140"/>
        <v>16.014666738538342</v>
      </c>
      <c r="JQ5" s="19">
        <f t="shared" si="141"/>
        <v>16.418802862843556</v>
      </c>
      <c r="JR5" s="19">
        <f t="shared" si="142"/>
        <v>16.66646380490819</v>
      </c>
      <c r="JS5" s="19">
        <f t="shared" si="143"/>
        <v>16.912928537534874</v>
      </c>
      <c r="JT5" s="19">
        <f t="shared" si="144"/>
        <v>17.391364894813908</v>
      </c>
      <c r="JU5" s="38" t="str">
        <f t="shared" si="145"/>
        <v/>
      </c>
      <c r="JV5" s="19" t="str">
        <f t="shared" si="146"/>
        <v/>
      </c>
      <c r="JW5" s="19" t="str">
        <f t="shared" si="147"/>
        <v/>
      </c>
      <c r="JX5" s="19">
        <f t="shared" si="148"/>
        <v>17.339477801347929</v>
      </c>
      <c r="JY5" s="19">
        <f t="shared" si="149"/>
        <v>16.723647596887179</v>
      </c>
      <c r="JZ5" s="19">
        <f t="shared" si="150"/>
        <v>16.295073093930128</v>
      </c>
      <c r="KA5" s="19">
        <f t="shared" si="151"/>
        <v>16.014666738538342</v>
      </c>
      <c r="KB5" s="19">
        <f t="shared" si="152"/>
        <v>16.418802862843556</v>
      </c>
      <c r="KC5" s="19">
        <f t="shared" si="153"/>
        <v>16.66646380490819</v>
      </c>
      <c r="KD5" s="19">
        <f t="shared" si="154"/>
        <v>16.912928537534874</v>
      </c>
      <c r="KE5" s="32">
        <f t="shared" si="155"/>
        <v>17.391364894813908</v>
      </c>
    </row>
    <row r="6" spans="1:291" x14ac:dyDescent="0.2">
      <c r="A6" s="19" t="s">
        <v>8</v>
      </c>
      <c r="B6" s="19" t="s">
        <v>9</v>
      </c>
      <c r="E6" s="32" t="s">
        <v>5</v>
      </c>
      <c r="F6" s="19">
        <v>1</v>
      </c>
      <c r="G6" s="19">
        <v>1</v>
      </c>
      <c r="H6" s="19">
        <v>1</v>
      </c>
      <c r="I6" s="19">
        <v>1</v>
      </c>
      <c r="J6" s="19">
        <v>1</v>
      </c>
      <c r="K6" s="19">
        <v>1</v>
      </c>
      <c r="L6" s="19">
        <v>1</v>
      </c>
      <c r="M6" s="19">
        <v>1</v>
      </c>
      <c r="N6" s="19">
        <v>1</v>
      </c>
      <c r="O6" s="19">
        <v>1</v>
      </c>
      <c r="P6" s="32">
        <v>1</v>
      </c>
      <c r="Q6" s="19">
        <v>1</v>
      </c>
      <c r="R6" s="19">
        <v>1</v>
      </c>
      <c r="S6" s="19">
        <v>1</v>
      </c>
      <c r="T6" s="19">
        <v>1</v>
      </c>
      <c r="U6" s="19">
        <v>1</v>
      </c>
      <c r="V6" s="19">
        <v>1</v>
      </c>
      <c r="W6" s="19">
        <v>1</v>
      </c>
      <c r="X6" s="19">
        <v>1</v>
      </c>
      <c r="Y6" s="19">
        <v>1</v>
      </c>
      <c r="Z6" s="19">
        <v>1</v>
      </c>
      <c r="AA6" s="32">
        <v>1</v>
      </c>
      <c r="AB6" s="19">
        <v>1</v>
      </c>
      <c r="AC6" s="19">
        <v>1</v>
      </c>
      <c r="AD6" s="19">
        <v>1</v>
      </c>
      <c r="AE6" s="19">
        <v>1</v>
      </c>
      <c r="AF6" s="19">
        <v>1</v>
      </c>
      <c r="AG6" s="19">
        <v>1</v>
      </c>
      <c r="AH6" s="19">
        <v>1</v>
      </c>
      <c r="AI6" s="19">
        <v>1</v>
      </c>
      <c r="AJ6" s="19">
        <v>1</v>
      </c>
      <c r="AK6" s="19">
        <v>1</v>
      </c>
      <c r="AL6" s="32">
        <v>1</v>
      </c>
      <c r="AM6" s="19">
        <v>2.8527199999999999E-2</v>
      </c>
      <c r="AN6" s="19">
        <v>2.6638700000000001E-2</v>
      </c>
      <c r="AO6" s="19">
        <v>3.10713E-2</v>
      </c>
      <c r="AP6" s="19">
        <v>3.3657300000000001E-2</v>
      </c>
      <c r="AQ6" s="19">
        <v>3.6488199999999998E-2</v>
      </c>
      <c r="AR6" s="19">
        <v>3.9248900000000003E-2</v>
      </c>
      <c r="AS6" s="19">
        <v>3.7388400000000002E-2</v>
      </c>
      <c r="AT6" s="19">
        <v>3.3665199999999999E-2</v>
      </c>
      <c r="AU6" s="19">
        <v>2.9641799999999999E-2</v>
      </c>
      <c r="AV6" s="19">
        <v>3.7611499999999999E-2</v>
      </c>
      <c r="AW6" s="32">
        <v>3.5541700000000002E-2</v>
      </c>
      <c r="AX6" s="19">
        <v>1</v>
      </c>
      <c r="AY6" s="19">
        <v>0</v>
      </c>
      <c r="AZ6" s="19">
        <v>4</v>
      </c>
      <c r="BA6" s="19">
        <v>1</v>
      </c>
      <c r="BB6" s="19">
        <v>2</v>
      </c>
      <c r="BC6" s="19">
        <v>3</v>
      </c>
      <c r="BD6" s="19">
        <v>4</v>
      </c>
      <c r="BE6" s="19">
        <v>0</v>
      </c>
      <c r="BF6" s="19">
        <v>0</v>
      </c>
      <c r="BG6" s="19">
        <v>4</v>
      </c>
      <c r="BH6" s="32">
        <v>10</v>
      </c>
      <c r="BI6" s="19">
        <v>1</v>
      </c>
      <c r="BJ6" s="19">
        <v>0</v>
      </c>
      <c r="BK6" s="19">
        <v>1</v>
      </c>
      <c r="BL6" s="19">
        <v>1</v>
      </c>
      <c r="BM6" s="19">
        <v>1</v>
      </c>
      <c r="BN6" s="19">
        <v>1</v>
      </c>
      <c r="BO6" s="19">
        <v>1</v>
      </c>
      <c r="BP6" s="19">
        <v>0</v>
      </c>
      <c r="BQ6" s="19">
        <v>0</v>
      </c>
      <c r="BR6" s="19">
        <v>1</v>
      </c>
      <c r="BS6" s="32">
        <v>1</v>
      </c>
      <c r="BT6" s="19">
        <v>43</v>
      </c>
      <c r="BU6" s="19">
        <v>66</v>
      </c>
      <c r="BV6" s="19">
        <v>108</v>
      </c>
      <c r="BW6" s="19">
        <v>36</v>
      </c>
      <c r="BX6" s="19">
        <v>53</v>
      </c>
      <c r="BY6" s="19">
        <v>103</v>
      </c>
      <c r="BZ6" s="19">
        <v>114</v>
      </c>
      <c r="CA6" s="19">
        <v>18</v>
      </c>
      <c r="CB6" s="19">
        <v>34</v>
      </c>
      <c r="CC6" s="19">
        <v>35</v>
      </c>
      <c r="CD6" s="19">
        <v>27</v>
      </c>
      <c r="CE6" s="38">
        <v>1013</v>
      </c>
      <c r="CF6" s="19">
        <v>713</v>
      </c>
      <c r="CG6" s="19">
        <v>1423</v>
      </c>
      <c r="CH6" s="19">
        <v>908</v>
      </c>
      <c r="CI6" s="19">
        <v>934</v>
      </c>
      <c r="CJ6" s="19">
        <v>981</v>
      </c>
      <c r="CK6" s="19">
        <v>1059</v>
      </c>
      <c r="CL6" s="19">
        <v>773</v>
      </c>
      <c r="CM6" s="19">
        <v>805</v>
      </c>
      <c r="CN6" s="19">
        <v>786</v>
      </c>
      <c r="CO6" s="19">
        <v>571</v>
      </c>
      <c r="CP6" s="38">
        <v>4.244817374136229E-2</v>
      </c>
      <c r="CQ6" s="19">
        <v>9.2566619915848525E-2</v>
      </c>
      <c r="CR6" s="19">
        <v>7.5895994378074497E-2</v>
      </c>
      <c r="CS6" s="19">
        <v>3.9647577092511016E-2</v>
      </c>
      <c r="CT6" s="19">
        <v>5.6745182012847964E-2</v>
      </c>
      <c r="CU6" s="19">
        <v>0.10499490316004077</v>
      </c>
      <c r="CV6" s="19">
        <v>0.10764872521246459</v>
      </c>
      <c r="CW6" s="19">
        <v>2.3285899094437259E-2</v>
      </c>
      <c r="CX6" s="19">
        <v>4.2236024844720499E-2</v>
      </c>
      <c r="CY6" s="19">
        <v>4.4529262086513997E-2</v>
      </c>
      <c r="CZ6" s="19">
        <v>4.7285464098073555E-2</v>
      </c>
      <c r="DA6" s="38">
        <v>1.7267948820000001</v>
      </c>
      <c r="DB6" s="19">
        <v>2.3263786030000002</v>
      </c>
      <c r="DC6" s="19">
        <v>2.9038996080000001</v>
      </c>
      <c r="DD6" s="19">
        <v>3.3511164980000001</v>
      </c>
      <c r="DE6" s="19">
        <v>3.2809386960000002</v>
      </c>
      <c r="DF6" s="19">
        <v>3.5495306700000002</v>
      </c>
      <c r="DG6" s="19">
        <v>4.6229106</v>
      </c>
      <c r="DH6" s="19">
        <v>5.079116763</v>
      </c>
      <c r="DI6" s="19">
        <v>6.1857233039999997</v>
      </c>
      <c r="DJ6" s="19">
        <v>6.2780471228636801</v>
      </c>
      <c r="DK6" s="19">
        <v>7.4091784620501402</v>
      </c>
      <c r="DL6" s="38">
        <v>0.15079999999999999</v>
      </c>
      <c r="DM6" s="19">
        <v>0.16520000000000001</v>
      </c>
      <c r="DN6" s="19">
        <v>0.2984</v>
      </c>
      <c r="DO6" s="19">
        <v>0.3221</v>
      </c>
      <c r="DP6" s="19">
        <v>0.35399999999999998</v>
      </c>
      <c r="DQ6" s="19">
        <v>0.373</v>
      </c>
      <c r="DR6" s="19">
        <v>0.41860000000000003</v>
      </c>
      <c r="DS6" s="19">
        <v>0.36820000000000003</v>
      </c>
      <c r="DT6" s="19">
        <v>0.37469999999999998</v>
      </c>
      <c r="DU6" s="19">
        <v>0.56269999999999998</v>
      </c>
      <c r="DV6" s="19">
        <v>0.58789999999999998</v>
      </c>
      <c r="DW6" s="38">
        <v>8.5000000000000006E-2</v>
      </c>
      <c r="DX6" s="19">
        <v>4.2000000000000003E-2</v>
      </c>
      <c r="DY6" s="19">
        <v>5.2999999999999999E-2</v>
      </c>
      <c r="DZ6" s="19">
        <v>0.05</v>
      </c>
      <c r="EA6" s="19">
        <v>4.8000000000000001E-2</v>
      </c>
      <c r="EB6" s="19">
        <v>1.7000000000000001E-2</v>
      </c>
      <c r="EC6" s="19">
        <v>1.4E-2</v>
      </c>
      <c r="ED6" s="19">
        <v>5.8999999999999997E-2</v>
      </c>
      <c r="EE6" s="19">
        <v>7.4999999999999997E-2</v>
      </c>
      <c r="EF6" s="19">
        <v>3.5000000000000003E-2</v>
      </c>
      <c r="EG6" s="19">
        <v>6.9000000000000006E-2</v>
      </c>
      <c r="EH6" s="38">
        <v>4611749425.0903053</v>
      </c>
      <c r="EI6" s="19">
        <v>4410662961.5010309</v>
      </c>
      <c r="EJ6" s="19">
        <v>5665039914.0717678</v>
      </c>
      <c r="EK6" s="19">
        <v>5962100111.3334332</v>
      </c>
      <c r="EL6" s="19">
        <v>4056467190.2734656</v>
      </c>
      <c r="EM6" s="19">
        <v>2844030370.0033278</v>
      </c>
      <c r="EN6" s="19">
        <v>2605654926.6943235</v>
      </c>
      <c r="EO6" s="19">
        <v>3920253528.9970307</v>
      </c>
      <c r="EP6" s="19">
        <v>3301908071.7682657</v>
      </c>
      <c r="EQ6" s="19">
        <v>2919765959.1611176</v>
      </c>
      <c r="ER6" s="32">
        <v>2760887586.958745</v>
      </c>
      <c r="ES6" s="19">
        <f t="shared" si="13"/>
        <v>22.251873106804016</v>
      </c>
      <c r="ET6" s="19">
        <f t="shared" si="14"/>
        <v>22.207290846512663</v>
      </c>
      <c r="EU6" s="19">
        <f t="shared" si="15"/>
        <v>22.457579777133557</v>
      </c>
      <c r="EV6" s="19">
        <f t="shared" si="16"/>
        <v>22.508688623630157</v>
      </c>
      <c r="EW6" s="19">
        <f t="shared" si="17"/>
        <v>22.123578281580677</v>
      </c>
      <c r="EX6" s="19">
        <f t="shared" si="18"/>
        <v>21.76848802745322</v>
      </c>
      <c r="EY6" s="19">
        <f t="shared" si="19"/>
        <v>21.680949891952164</v>
      </c>
      <c r="EZ6" s="19">
        <f t="shared" si="20"/>
        <v>22.089422164421944</v>
      </c>
      <c r="FA6" s="19">
        <f t="shared" si="21"/>
        <v>21.917766341889713</v>
      </c>
      <c r="FB6" s="19">
        <f t="shared" si="22"/>
        <v>21.79476929904212</v>
      </c>
      <c r="FC6" s="32">
        <f t="shared" si="23"/>
        <v>21.738818054454462</v>
      </c>
      <c r="FD6" s="19">
        <f t="shared" si="24"/>
        <v>1.7267948820000001</v>
      </c>
      <c r="FE6" s="19">
        <f t="shared" si="25"/>
        <v>2.3263786030000002</v>
      </c>
      <c r="FF6" s="19">
        <f t="shared" si="26"/>
        <v>2.9038996080000001</v>
      </c>
      <c r="FG6" s="19">
        <f t="shared" si="27"/>
        <v>3.3511164980000001</v>
      </c>
      <c r="FH6" s="19">
        <f t="shared" si="28"/>
        <v>3.2809386960000002</v>
      </c>
      <c r="FI6" s="19">
        <f t="shared" si="29"/>
        <v>3.5495306700000002</v>
      </c>
      <c r="FJ6" s="19">
        <f t="shared" si="30"/>
        <v>4.6229106</v>
      </c>
      <c r="FK6" s="19">
        <f t="shared" si="31"/>
        <v>5.079116763</v>
      </c>
      <c r="FL6" s="19">
        <f t="shared" si="32"/>
        <v>6.1857233039999997</v>
      </c>
      <c r="FM6" s="19">
        <f t="shared" si="33"/>
        <v>6.2780471228636801</v>
      </c>
      <c r="FN6" s="32">
        <f t="shared" si="34"/>
        <v>7.4091784620501402</v>
      </c>
      <c r="FO6" s="19">
        <f t="shared" si="35"/>
        <v>0.15079999999999999</v>
      </c>
      <c r="FP6" s="19">
        <f t="shared" si="36"/>
        <v>0.16520000000000001</v>
      </c>
      <c r="FQ6" s="19">
        <f t="shared" si="37"/>
        <v>0.2984</v>
      </c>
      <c r="FR6" s="19">
        <f t="shared" si="38"/>
        <v>0.3221</v>
      </c>
      <c r="FS6" s="19">
        <f t="shared" si="39"/>
        <v>0.35399999999999998</v>
      </c>
      <c r="FT6" s="19">
        <f t="shared" si="40"/>
        <v>0.373</v>
      </c>
      <c r="FU6" s="19">
        <f t="shared" si="41"/>
        <v>0.41860000000000003</v>
      </c>
      <c r="FV6" s="19">
        <f t="shared" si="42"/>
        <v>0.36820000000000003</v>
      </c>
      <c r="FW6" s="19">
        <f t="shared" si="43"/>
        <v>0.37469999999999998</v>
      </c>
      <c r="FX6" s="19">
        <f t="shared" si="44"/>
        <v>0.56269999999999998</v>
      </c>
      <c r="FY6" s="32">
        <f t="shared" si="45"/>
        <v>0.58789999999999998</v>
      </c>
      <c r="FZ6" s="19">
        <f t="shared" si="46"/>
        <v>8.5000000000000006E-2</v>
      </c>
      <c r="GA6" s="19">
        <f t="shared" si="47"/>
        <v>4.2000000000000003E-2</v>
      </c>
      <c r="GB6" s="19">
        <f t="shared" si="48"/>
        <v>5.2999999999999999E-2</v>
      </c>
      <c r="GC6" s="19">
        <f t="shared" si="49"/>
        <v>0.05</v>
      </c>
      <c r="GD6" s="19">
        <f t="shared" si="50"/>
        <v>4.8000000000000001E-2</v>
      </c>
      <c r="GE6" s="19">
        <f t="shared" si="51"/>
        <v>1.7000000000000001E-2</v>
      </c>
      <c r="GF6" s="19">
        <f t="shared" si="52"/>
        <v>1.4E-2</v>
      </c>
      <c r="GG6" s="19">
        <f t="shared" si="53"/>
        <v>5.8999999999999997E-2</v>
      </c>
      <c r="GH6" s="19">
        <f t="shared" si="54"/>
        <v>7.4999999999999997E-2</v>
      </c>
      <c r="GI6" s="19">
        <f t="shared" si="55"/>
        <v>3.5000000000000003E-2</v>
      </c>
      <c r="GJ6" s="32">
        <f t="shared" si="56"/>
        <v>6.9000000000000006E-2</v>
      </c>
      <c r="GK6" s="19">
        <f t="shared" si="57"/>
        <v>22.251873106804016</v>
      </c>
      <c r="GL6" s="19">
        <f t="shared" si="58"/>
        <v>22.207290846512663</v>
      </c>
      <c r="GM6" s="19">
        <f t="shared" si="59"/>
        <v>22.457579777133557</v>
      </c>
      <c r="GN6" s="19">
        <f t="shared" si="60"/>
        <v>22.508688623630157</v>
      </c>
      <c r="GO6" s="19">
        <f t="shared" si="61"/>
        <v>22.123578281580677</v>
      </c>
      <c r="GP6" s="19">
        <f t="shared" si="62"/>
        <v>21.76848802745322</v>
      </c>
      <c r="GQ6" s="19">
        <f t="shared" si="63"/>
        <v>21.680949891952164</v>
      </c>
      <c r="GR6" s="19">
        <f t="shared" si="64"/>
        <v>22.089422164421944</v>
      </c>
      <c r="GS6" s="19">
        <f t="shared" si="65"/>
        <v>21.917766341889713</v>
      </c>
      <c r="GT6" s="19">
        <f t="shared" si="66"/>
        <v>21.79476929904212</v>
      </c>
      <c r="GU6" s="32">
        <f t="shared" si="67"/>
        <v>21.738818054454462</v>
      </c>
      <c r="GV6" s="19">
        <f t="shared" si="68"/>
        <v>1.7267948820000001</v>
      </c>
      <c r="GW6" s="19">
        <f t="shared" si="69"/>
        <v>2.3263786030000002</v>
      </c>
      <c r="GX6" s="19">
        <f t="shared" si="70"/>
        <v>2.9038996080000001</v>
      </c>
      <c r="GY6" s="19">
        <f t="shared" si="71"/>
        <v>3.3511164980000001</v>
      </c>
      <c r="GZ6" s="19">
        <f t="shared" si="72"/>
        <v>3.2809386960000002</v>
      </c>
      <c r="HA6" s="19">
        <f t="shared" si="73"/>
        <v>3.5495306700000002</v>
      </c>
      <c r="HB6" s="19">
        <f t="shared" si="74"/>
        <v>4.6229106</v>
      </c>
      <c r="HC6" s="19">
        <f t="shared" si="75"/>
        <v>5.079116763</v>
      </c>
      <c r="HD6" s="19">
        <f t="shared" si="76"/>
        <v>6.1857233039999997</v>
      </c>
      <c r="HE6" s="19">
        <f t="shared" si="77"/>
        <v>6.2780471228636801</v>
      </c>
      <c r="HF6" s="19">
        <f t="shared" si="78"/>
        <v>7.4091784620501402</v>
      </c>
      <c r="HG6" s="19">
        <f t="shared" si="79"/>
        <v>1.7267948820000001</v>
      </c>
      <c r="HH6" s="19">
        <f t="shared" si="80"/>
        <v>2.3263786030000002</v>
      </c>
      <c r="HI6" s="19">
        <f t="shared" si="81"/>
        <v>2.9038996080000001</v>
      </c>
      <c r="HJ6" s="19">
        <f t="shared" si="82"/>
        <v>3.3511164980000001</v>
      </c>
      <c r="HK6" s="19">
        <f t="shared" si="83"/>
        <v>3.2809386960000002</v>
      </c>
      <c r="HL6" s="19">
        <f t="shared" si="84"/>
        <v>3.5495306700000002</v>
      </c>
      <c r="HM6" s="19">
        <f t="shared" si="85"/>
        <v>4.6229106</v>
      </c>
      <c r="HN6" s="19">
        <f t="shared" si="86"/>
        <v>5.079116763</v>
      </c>
      <c r="HO6" s="19">
        <f t="shared" si="87"/>
        <v>6.1857233039999997</v>
      </c>
      <c r="HP6" s="19">
        <f t="shared" si="88"/>
        <v>6.2780471228636801</v>
      </c>
      <c r="HQ6" s="32">
        <f t="shared" si="89"/>
        <v>7.4091784620501402</v>
      </c>
      <c r="HR6" s="19">
        <f t="shared" si="90"/>
        <v>0.15079999999999999</v>
      </c>
      <c r="HS6" s="19">
        <f t="shared" si="91"/>
        <v>0.16520000000000001</v>
      </c>
      <c r="HT6" s="19">
        <f t="shared" si="92"/>
        <v>0.2984</v>
      </c>
      <c r="HU6" s="19">
        <f t="shared" si="93"/>
        <v>0.3221</v>
      </c>
      <c r="HV6" s="19">
        <f t="shared" si="94"/>
        <v>0.35399999999999998</v>
      </c>
      <c r="HW6" s="19">
        <f t="shared" si="95"/>
        <v>0.373</v>
      </c>
      <c r="HX6" s="19">
        <f t="shared" si="96"/>
        <v>0.41860000000000003</v>
      </c>
      <c r="HY6" s="19">
        <f t="shared" si="97"/>
        <v>0.36820000000000003</v>
      </c>
      <c r="HZ6" s="19">
        <f t="shared" si="98"/>
        <v>0.37469999999999998</v>
      </c>
      <c r="IA6" s="19">
        <f t="shared" si="99"/>
        <v>0.56269999999999998</v>
      </c>
      <c r="IB6" s="19">
        <f t="shared" si="100"/>
        <v>0.58789999999999998</v>
      </c>
      <c r="IC6" s="38">
        <f t="shared" si="101"/>
        <v>0.15079999999999999</v>
      </c>
      <c r="ID6" s="19">
        <f t="shared" si="102"/>
        <v>0.16520000000000001</v>
      </c>
      <c r="IE6" s="19">
        <f t="shared" si="103"/>
        <v>0.2984</v>
      </c>
      <c r="IF6" s="19">
        <f t="shared" si="104"/>
        <v>0.3221</v>
      </c>
      <c r="IG6" s="19">
        <f t="shared" si="105"/>
        <v>0.35399999999999998</v>
      </c>
      <c r="IH6" s="19">
        <f t="shared" si="106"/>
        <v>0.373</v>
      </c>
      <c r="II6" s="19">
        <f t="shared" si="107"/>
        <v>0.41860000000000003</v>
      </c>
      <c r="IJ6" s="19">
        <f t="shared" si="108"/>
        <v>0.36820000000000003</v>
      </c>
      <c r="IK6" s="19">
        <f t="shared" si="109"/>
        <v>0.37469999999999998</v>
      </c>
      <c r="IL6" s="19">
        <f t="shared" si="110"/>
        <v>0.56269999999999998</v>
      </c>
      <c r="IM6" s="19">
        <f t="shared" si="111"/>
        <v>0.58789999999999998</v>
      </c>
      <c r="IN6" s="38">
        <f t="shared" si="112"/>
        <v>8.5000000000000006E-2</v>
      </c>
      <c r="IO6" s="19">
        <f t="shared" si="113"/>
        <v>4.2000000000000003E-2</v>
      </c>
      <c r="IP6" s="19">
        <f t="shared" si="114"/>
        <v>5.2999999999999999E-2</v>
      </c>
      <c r="IQ6" s="19">
        <f t="shared" si="115"/>
        <v>0.05</v>
      </c>
      <c r="IR6" s="19">
        <f t="shared" si="116"/>
        <v>4.8000000000000001E-2</v>
      </c>
      <c r="IS6" s="19">
        <f t="shared" si="117"/>
        <v>1.7000000000000001E-2</v>
      </c>
      <c r="IT6" s="19">
        <f t="shared" si="118"/>
        <v>1.4E-2</v>
      </c>
      <c r="IU6" s="19">
        <f t="shared" si="119"/>
        <v>5.8999999999999997E-2</v>
      </c>
      <c r="IV6" s="19">
        <f t="shared" si="120"/>
        <v>7.4999999999999997E-2</v>
      </c>
      <c r="IW6" s="19">
        <f t="shared" si="121"/>
        <v>3.5000000000000003E-2</v>
      </c>
      <c r="IX6" s="32">
        <f t="shared" si="122"/>
        <v>6.9000000000000006E-2</v>
      </c>
      <c r="IY6" s="19">
        <f t="shared" si="123"/>
        <v>8.5000000000000006E-2</v>
      </c>
      <c r="IZ6" s="19">
        <f t="shared" si="124"/>
        <v>4.2000000000000003E-2</v>
      </c>
      <c r="JA6" s="19">
        <f t="shared" si="125"/>
        <v>5.2999999999999999E-2</v>
      </c>
      <c r="JB6" s="19">
        <f t="shared" si="126"/>
        <v>0.05</v>
      </c>
      <c r="JC6" s="19">
        <f t="shared" si="127"/>
        <v>4.8000000000000001E-2</v>
      </c>
      <c r="JD6" s="19">
        <f t="shared" si="128"/>
        <v>1.7000000000000001E-2</v>
      </c>
      <c r="JE6" s="19">
        <f t="shared" si="129"/>
        <v>1.4E-2</v>
      </c>
      <c r="JF6" s="19">
        <f t="shared" si="130"/>
        <v>5.8999999999999997E-2</v>
      </c>
      <c r="JG6" s="19">
        <f t="shared" si="131"/>
        <v>7.4999999999999997E-2</v>
      </c>
      <c r="JH6" s="19">
        <f t="shared" si="132"/>
        <v>3.5000000000000003E-2</v>
      </c>
      <c r="JI6" s="32">
        <f t="shared" si="133"/>
        <v>6.9000000000000006E-2</v>
      </c>
      <c r="JJ6" s="19">
        <f t="shared" si="134"/>
        <v>22.018022109317169</v>
      </c>
      <c r="JK6" s="19">
        <f t="shared" si="135"/>
        <v>22.018022109317169</v>
      </c>
      <c r="JL6" s="19">
        <f t="shared" si="136"/>
        <v>22.018022109317169</v>
      </c>
      <c r="JM6" s="19">
        <f t="shared" si="137"/>
        <v>22.018022109317169</v>
      </c>
      <c r="JN6" s="19">
        <f t="shared" si="138"/>
        <v>22.018022109317169</v>
      </c>
      <c r="JO6" s="19">
        <f t="shared" si="139"/>
        <v>21.76848802745322</v>
      </c>
      <c r="JP6" s="19">
        <f t="shared" si="140"/>
        <v>21.680949891952164</v>
      </c>
      <c r="JQ6" s="19">
        <f t="shared" si="141"/>
        <v>22.018022109317169</v>
      </c>
      <c r="JR6" s="19">
        <f t="shared" si="142"/>
        <v>21.917766341889713</v>
      </c>
      <c r="JS6" s="19">
        <f t="shared" si="143"/>
        <v>21.79476929904212</v>
      </c>
      <c r="JT6" s="19">
        <f t="shared" si="144"/>
        <v>21.738818054454462</v>
      </c>
      <c r="JU6" s="38">
        <f t="shared" si="145"/>
        <v>22.018022109317169</v>
      </c>
      <c r="JV6" s="19">
        <f t="shared" si="146"/>
        <v>22.018022109317169</v>
      </c>
      <c r="JW6" s="19">
        <f t="shared" si="147"/>
        <v>22.018022109317169</v>
      </c>
      <c r="JX6" s="19">
        <f t="shared" si="148"/>
        <v>22.018022109317169</v>
      </c>
      <c r="JY6" s="19">
        <f t="shared" si="149"/>
        <v>22.018022109317169</v>
      </c>
      <c r="JZ6" s="19">
        <f t="shared" si="150"/>
        <v>21.76848802745322</v>
      </c>
      <c r="KA6" s="19">
        <f t="shared" si="151"/>
        <v>21.680949891952164</v>
      </c>
      <c r="KB6" s="19">
        <f t="shared" si="152"/>
        <v>22.018022109317169</v>
      </c>
      <c r="KC6" s="19">
        <f t="shared" si="153"/>
        <v>21.917766341889713</v>
      </c>
      <c r="KD6" s="19">
        <f t="shared" si="154"/>
        <v>21.79476929904212</v>
      </c>
      <c r="KE6" s="32">
        <f t="shared" si="155"/>
        <v>21.738818054454462</v>
      </c>
    </row>
    <row r="7" spans="1:291" x14ac:dyDescent="0.2">
      <c r="A7" s="19" t="s">
        <v>10</v>
      </c>
      <c r="B7" s="19" t="s">
        <v>11</v>
      </c>
      <c r="E7" s="32" t="s">
        <v>5</v>
      </c>
      <c r="F7" s="19">
        <v>1</v>
      </c>
      <c r="G7" s="19">
        <v>1</v>
      </c>
      <c r="H7" s="19">
        <v>1</v>
      </c>
      <c r="I7" s="19">
        <v>1</v>
      </c>
      <c r="J7" s="19">
        <v>1</v>
      </c>
      <c r="K7" s="19">
        <v>1</v>
      </c>
      <c r="L7" s="19">
        <v>1</v>
      </c>
      <c r="M7" s="19">
        <v>1</v>
      </c>
      <c r="N7" s="19">
        <v>1</v>
      </c>
      <c r="O7" s="19">
        <v>1</v>
      </c>
      <c r="P7" s="32">
        <v>1</v>
      </c>
      <c r="Q7" s="19">
        <v>1</v>
      </c>
      <c r="R7" s="19">
        <v>1</v>
      </c>
      <c r="S7" s="19">
        <v>1</v>
      </c>
      <c r="T7" s="19">
        <v>1</v>
      </c>
      <c r="U7" s="19">
        <v>1</v>
      </c>
      <c r="V7" s="19">
        <v>1</v>
      </c>
      <c r="W7" s="19">
        <v>1</v>
      </c>
      <c r="X7" s="19">
        <v>1</v>
      </c>
      <c r="Y7" s="19">
        <v>1</v>
      </c>
      <c r="Z7" s="19">
        <v>1</v>
      </c>
      <c r="AA7" s="32">
        <v>1</v>
      </c>
      <c r="AB7" s="19">
        <v>1</v>
      </c>
      <c r="AC7" s="19">
        <v>1</v>
      </c>
      <c r="AD7" s="19">
        <v>1</v>
      </c>
      <c r="AE7" s="19">
        <v>1</v>
      </c>
      <c r="AF7" s="19">
        <v>1</v>
      </c>
      <c r="AG7" s="19">
        <v>1</v>
      </c>
      <c r="AH7" s="19">
        <v>1</v>
      </c>
      <c r="AI7" s="19">
        <v>1</v>
      </c>
      <c r="AJ7" s="19">
        <v>1</v>
      </c>
      <c r="AK7" s="19">
        <v>1</v>
      </c>
      <c r="AL7" s="32">
        <v>1</v>
      </c>
      <c r="AM7" s="19">
        <v>3.2781400000000002E-2</v>
      </c>
      <c r="AN7" s="19">
        <v>4.0165899999999997E-2</v>
      </c>
      <c r="AO7" s="19">
        <v>3.82995E-2</v>
      </c>
      <c r="AP7" s="19">
        <v>4.17661E-2</v>
      </c>
      <c r="AQ7" s="19">
        <v>4.01018E-2</v>
      </c>
      <c r="AR7" s="19">
        <v>4.13467E-2</v>
      </c>
      <c r="AS7" s="19">
        <v>4.5103600000000001E-2</v>
      </c>
      <c r="AT7" s="19">
        <v>5.3128700000000001E-2</v>
      </c>
      <c r="AU7" s="19">
        <v>5.2602700000000002E-2</v>
      </c>
      <c r="AV7" s="19">
        <v>4.8058499999999997E-2</v>
      </c>
      <c r="AW7" s="32">
        <v>4.9815400000000003E-2</v>
      </c>
      <c r="AX7" s="19">
        <v>0</v>
      </c>
      <c r="AY7" s="19">
        <v>0</v>
      </c>
      <c r="AZ7" s="19">
        <v>0</v>
      </c>
      <c r="BA7" s="19">
        <v>0</v>
      </c>
      <c r="BB7" s="19">
        <v>0</v>
      </c>
      <c r="BC7" s="19">
        <v>0</v>
      </c>
      <c r="BD7" s="19">
        <v>0</v>
      </c>
      <c r="BE7" s="19">
        <v>0</v>
      </c>
      <c r="BF7" s="19">
        <v>0</v>
      </c>
      <c r="BG7" s="19">
        <v>0</v>
      </c>
      <c r="BH7" s="32">
        <v>6</v>
      </c>
      <c r="BI7" s="19">
        <v>0</v>
      </c>
      <c r="BJ7" s="19">
        <v>0</v>
      </c>
      <c r="BK7" s="19">
        <v>0</v>
      </c>
      <c r="BL7" s="19">
        <v>0</v>
      </c>
      <c r="BM7" s="19">
        <v>0</v>
      </c>
      <c r="BN7" s="19">
        <v>0</v>
      </c>
      <c r="BO7" s="19">
        <v>0</v>
      </c>
      <c r="BP7" s="19">
        <v>0</v>
      </c>
      <c r="BQ7" s="19">
        <v>0</v>
      </c>
      <c r="BR7" s="19">
        <v>0</v>
      </c>
      <c r="BS7" s="32">
        <v>1</v>
      </c>
      <c r="BT7" s="19">
        <v>26</v>
      </c>
      <c r="BU7" s="19">
        <v>13</v>
      </c>
      <c r="BV7" s="19">
        <v>17</v>
      </c>
      <c r="BW7" s="19">
        <v>11</v>
      </c>
      <c r="BX7" s="19">
        <v>15</v>
      </c>
      <c r="BY7" s="19">
        <v>12</v>
      </c>
      <c r="BZ7" s="19">
        <v>3</v>
      </c>
      <c r="CA7" s="19">
        <v>8</v>
      </c>
      <c r="CB7" s="19">
        <v>12</v>
      </c>
      <c r="CC7" s="19">
        <v>10</v>
      </c>
      <c r="CD7" s="19">
        <v>11</v>
      </c>
      <c r="CE7" s="38">
        <v>438</v>
      </c>
      <c r="CF7" s="19">
        <v>348</v>
      </c>
      <c r="CG7" s="19">
        <v>494</v>
      </c>
      <c r="CH7" s="19">
        <v>317</v>
      </c>
      <c r="CI7" s="19">
        <v>323</v>
      </c>
      <c r="CJ7" s="19">
        <v>457</v>
      </c>
      <c r="CK7" s="19">
        <v>373</v>
      </c>
      <c r="CL7" s="19">
        <v>295</v>
      </c>
      <c r="CM7" s="19">
        <v>307</v>
      </c>
      <c r="CN7" s="19">
        <v>447</v>
      </c>
      <c r="CO7" s="19">
        <v>384</v>
      </c>
      <c r="CP7" s="38">
        <v>5.9360730593607303E-2</v>
      </c>
      <c r="CQ7" s="19">
        <v>3.7356321839080463E-2</v>
      </c>
      <c r="CR7" s="19">
        <v>3.4412955465587043E-2</v>
      </c>
      <c r="CS7" s="19">
        <v>3.4700315457413249E-2</v>
      </c>
      <c r="CT7" s="19">
        <v>4.6439628482972138E-2</v>
      </c>
      <c r="CU7" s="19">
        <v>2.6258205689277898E-2</v>
      </c>
      <c r="CV7" s="19">
        <v>8.0428954423592495E-3</v>
      </c>
      <c r="CW7" s="19">
        <v>2.7118644067796609E-2</v>
      </c>
      <c r="CX7" s="19">
        <v>3.9087947882736153E-2</v>
      </c>
      <c r="CY7" s="19">
        <v>2.2371364653243849E-2</v>
      </c>
      <c r="CZ7" s="19">
        <v>2.8645833333333332E-2</v>
      </c>
      <c r="DA7" s="38">
        <v>0.92177875300000001</v>
      </c>
      <c r="DB7" s="19">
        <v>2.9918836689999999</v>
      </c>
      <c r="DC7" s="19">
        <v>5.2549584539999996</v>
      </c>
      <c r="DD7" s="19">
        <v>5.8862510109999997</v>
      </c>
      <c r="DE7" s="19">
        <v>4.3787429329999998</v>
      </c>
      <c r="DF7" s="19">
        <v>3.367959291</v>
      </c>
      <c r="DG7" s="19">
        <v>3.411990791</v>
      </c>
      <c r="DH7" s="19">
        <v>3.6668307580000001</v>
      </c>
      <c r="DI7" s="19">
        <v>5.9175213419999997</v>
      </c>
      <c r="DJ7" s="19">
        <v>7.9800358233321402</v>
      </c>
      <c r="DK7" s="19">
        <v>1.1140678219615401</v>
      </c>
      <c r="DL7" s="38">
        <v>0.15010000000000001</v>
      </c>
      <c r="DM7" s="19">
        <v>0.14879999999999999</v>
      </c>
      <c r="DN7" s="19">
        <v>0.161</v>
      </c>
      <c r="DO7" s="19">
        <v>0.14080000000000001</v>
      </c>
      <c r="DP7" s="19">
        <v>0.15820000000000001</v>
      </c>
      <c r="DQ7" s="19">
        <v>0.1241</v>
      </c>
      <c r="DR7" s="19">
        <v>0.1148</v>
      </c>
      <c r="DS7" s="19">
        <v>0.1535</v>
      </c>
      <c r="DT7" s="19">
        <v>0.1547</v>
      </c>
      <c r="DU7" s="19">
        <v>0.25509999999999999</v>
      </c>
      <c r="DV7" s="19">
        <v>0.11459999999999999</v>
      </c>
      <c r="DW7" s="38">
        <v>0.17599999999999999</v>
      </c>
      <c r="DX7" s="19">
        <v>4.4999999999999998E-2</v>
      </c>
      <c r="DY7" s="19">
        <v>8.9999999999999993E-3</v>
      </c>
      <c r="DZ7" s="19">
        <v>6.4000000000000001E-2</v>
      </c>
      <c r="EA7" s="19">
        <v>-0.01</v>
      </c>
      <c r="EB7" s="19">
        <v>6.4000000000000001E-2</v>
      </c>
      <c r="EC7" s="19">
        <v>2.1999999999999999E-2</v>
      </c>
      <c r="ED7" s="19">
        <v>8.8999999999999996E-2</v>
      </c>
      <c r="EE7" s="19">
        <v>2.4E-2</v>
      </c>
      <c r="EF7" s="19">
        <v>3.2000000000000001E-2</v>
      </c>
      <c r="EG7" s="19">
        <v>2.1000000000000001E-2</v>
      </c>
      <c r="EH7" s="38">
        <v>545090058.9908973</v>
      </c>
      <c r="EI7" s="19">
        <v>449602700.46997076</v>
      </c>
      <c r="EJ7" s="19">
        <v>823245830.77712917</v>
      </c>
      <c r="EK7" s="19">
        <v>1178018034.7444038</v>
      </c>
      <c r="EL7" s="19">
        <v>912354492.36000252</v>
      </c>
      <c r="EM7" s="19">
        <v>831156635.66822541</v>
      </c>
      <c r="EN7" s="19">
        <v>580310636.39260745</v>
      </c>
      <c r="EO7" s="19">
        <v>798977947.30715632</v>
      </c>
      <c r="EP7" s="19">
        <v>879177596.14964402</v>
      </c>
      <c r="EQ7" s="19">
        <v>791404676.35362339</v>
      </c>
      <c r="ER7" s="32">
        <v>1100057657.6326146</v>
      </c>
      <c r="ES7" s="19">
        <f t="shared" si="13"/>
        <v>20.116461584830784</v>
      </c>
      <c r="ET7" s="19">
        <f t="shared" si="14"/>
        <v>19.923874862909106</v>
      </c>
      <c r="EU7" s="19">
        <f t="shared" si="15"/>
        <v>20.528765414861891</v>
      </c>
      <c r="EV7" s="19">
        <f t="shared" si="16"/>
        <v>20.88709923168884</v>
      </c>
      <c r="EW7" s="19">
        <f t="shared" si="17"/>
        <v>20.631539170278362</v>
      </c>
      <c r="EX7" s="19">
        <f t="shared" si="18"/>
        <v>20.538328825633087</v>
      </c>
      <c r="EY7" s="19">
        <f t="shared" si="19"/>
        <v>20.179074098120221</v>
      </c>
      <c r="EZ7" s="19">
        <f t="shared" si="20"/>
        <v>20.49884390298314</v>
      </c>
      <c r="FA7" s="19">
        <f t="shared" si="21"/>
        <v>20.594497478642619</v>
      </c>
      <c r="FB7" s="19">
        <f t="shared" si="22"/>
        <v>20.489319995861525</v>
      </c>
      <c r="FC7" s="32">
        <f t="shared" si="23"/>
        <v>20.818628431406715</v>
      </c>
      <c r="FD7" s="19">
        <f t="shared" si="24"/>
        <v>0.92177875300000001</v>
      </c>
      <c r="FE7" s="19">
        <f t="shared" si="25"/>
        <v>2.9918836689999999</v>
      </c>
      <c r="FF7" s="19">
        <f t="shared" si="26"/>
        <v>5.2549584539999996</v>
      </c>
      <c r="FG7" s="19">
        <f t="shared" si="27"/>
        <v>5.8862510109999997</v>
      </c>
      <c r="FH7" s="19">
        <f t="shared" si="28"/>
        <v>4.3787429329999998</v>
      </c>
      <c r="FI7" s="19">
        <f t="shared" si="29"/>
        <v>3.367959291</v>
      </c>
      <c r="FJ7" s="19">
        <f t="shared" si="30"/>
        <v>3.411990791</v>
      </c>
      <c r="FK7" s="19">
        <f t="shared" si="31"/>
        <v>3.6668307580000001</v>
      </c>
      <c r="FL7" s="19">
        <f t="shared" si="32"/>
        <v>5.9175213419999997</v>
      </c>
      <c r="FM7" s="19">
        <f t="shared" si="33"/>
        <v>7.9800358233321402</v>
      </c>
      <c r="FN7" s="32">
        <f t="shared" si="34"/>
        <v>1.1140678219615401</v>
      </c>
      <c r="FO7" s="19">
        <f t="shared" si="35"/>
        <v>0.15010000000000001</v>
      </c>
      <c r="FP7" s="19">
        <f t="shared" si="36"/>
        <v>0.14879999999999999</v>
      </c>
      <c r="FQ7" s="19">
        <f t="shared" si="37"/>
        <v>0.161</v>
      </c>
      <c r="FR7" s="19">
        <f t="shared" si="38"/>
        <v>0.14080000000000001</v>
      </c>
      <c r="FS7" s="19">
        <f t="shared" si="39"/>
        <v>0.15820000000000001</v>
      </c>
      <c r="FT7" s="19">
        <f t="shared" si="40"/>
        <v>0.1241</v>
      </c>
      <c r="FU7" s="19">
        <f t="shared" si="41"/>
        <v>0.1148</v>
      </c>
      <c r="FV7" s="19">
        <f t="shared" si="42"/>
        <v>0.1535</v>
      </c>
      <c r="FW7" s="19">
        <f t="shared" si="43"/>
        <v>0.1547</v>
      </c>
      <c r="FX7" s="19">
        <f t="shared" si="44"/>
        <v>0.25509999999999999</v>
      </c>
      <c r="FY7" s="32">
        <f t="shared" si="45"/>
        <v>0.11459999999999999</v>
      </c>
      <c r="FZ7" s="19">
        <f t="shared" si="46"/>
        <v>0.17599999999999999</v>
      </c>
      <c r="GA7" s="19">
        <f t="shared" si="47"/>
        <v>4.4999999999999998E-2</v>
      </c>
      <c r="GB7" s="19">
        <f t="shared" si="48"/>
        <v>8.9999999999999993E-3</v>
      </c>
      <c r="GC7" s="19">
        <f t="shared" si="49"/>
        <v>6.4000000000000001E-2</v>
      </c>
      <c r="GD7" s="19">
        <f t="shared" si="50"/>
        <v>-0.01</v>
      </c>
      <c r="GE7" s="19">
        <f t="shared" si="51"/>
        <v>6.4000000000000001E-2</v>
      </c>
      <c r="GF7" s="19">
        <f t="shared" si="52"/>
        <v>2.1999999999999999E-2</v>
      </c>
      <c r="GG7" s="19">
        <f t="shared" si="53"/>
        <v>8.8999999999999996E-2</v>
      </c>
      <c r="GH7" s="19">
        <f t="shared" si="54"/>
        <v>2.4E-2</v>
      </c>
      <c r="GI7" s="19">
        <f t="shared" si="55"/>
        <v>3.2000000000000001E-2</v>
      </c>
      <c r="GJ7" s="32">
        <f t="shared" si="56"/>
        <v>2.1000000000000001E-2</v>
      </c>
      <c r="GK7" s="19">
        <f t="shared" si="57"/>
        <v>20.116461584830784</v>
      </c>
      <c r="GL7" s="19">
        <f t="shared" si="58"/>
        <v>19.923874862909106</v>
      </c>
      <c r="GM7" s="19">
        <f t="shared" si="59"/>
        <v>20.528765414861891</v>
      </c>
      <c r="GN7" s="19">
        <f t="shared" si="60"/>
        <v>20.88709923168884</v>
      </c>
      <c r="GO7" s="19">
        <f t="shared" si="61"/>
        <v>20.631539170278362</v>
      </c>
      <c r="GP7" s="19">
        <f t="shared" si="62"/>
        <v>20.538328825633087</v>
      </c>
      <c r="GQ7" s="19">
        <f t="shared" si="63"/>
        <v>20.179074098120221</v>
      </c>
      <c r="GR7" s="19">
        <f t="shared" si="64"/>
        <v>20.49884390298314</v>
      </c>
      <c r="GS7" s="19">
        <f t="shared" si="65"/>
        <v>20.594497478642619</v>
      </c>
      <c r="GT7" s="19">
        <f t="shared" si="66"/>
        <v>20.489319995861525</v>
      </c>
      <c r="GU7" s="32">
        <f t="shared" si="67"/>
        <v>20.818628431406715</v>
      </c>
      <c r="GV7" s="19">
        <f t="shared" si="68"/>
        <v>0.92177875300000001</v>
      </c>
      <c r="GW7" s="19">
        <f t="shared" si="69"/>
        <v>2.9918836689999999</v>
      </c>
      <c r="GX7" s="19">
        <f t="shared" si="70"/>
        <v>5.2549584539999996</v>
      </c>
      <c r="GY7" s="19">
        <f t="shared" si="71"/>
        <v>5.8862510109999997</v>
      </c>
      <c r="GZ7" s="19">
        <f t="shared" si="72"/>
        <v>4.3787429329999998</v>
      </c>
      <c r="HA7" s="19">
        <f t="shared" si="73"/>
        <v>3.367959291</v>
      </c>
      <c r="HB7" s="19">
        <f t="shared" si="74"/>
        <v>3.411990791</v>
      </c>
      <c r="HC7" s="19">
        <f t="shared" si="75"/>
        <v>3.6668307580000001</v>
      </c>
      <c r="HD7" s="19">
        <f t="shared" si="76"/>
        <v>5.9175213419999997</v>
      </c>
      <c r="HE7" s="19">
        <f t="shared" si="77"/>
        <v>7.9800358233321402</v>
      </c>
      <c r="HF7" s="19">
        <f t="shared" si="78"/>
        <v>1.1140678219615401</v>
      </c>
      <c r="HG7" s="19">
        <f t="shared" si="79"/>
        <v>0.92177875300000001</v>
      </c>
      <c r="HH7" s="19">
        <f t="shared" si="80"/>
        <v>2.9918836689999999</v>
      </c>
      <c r="HI7" s="19">
        <f t="shared" si="81"/>
        <v>5.2549584539999996</v>
      </c>
      <c r="HJ7" s="19">
        <f t="shared" si="82"/>
        <v>5.8862510109999997</v>
      </c>
      <c r="HK7" s="19">
        <f t="shared" si="83"/>
        <v>4.3787429329999998</v>
      </c>
      <c r="HL7" s="19">
        <f t="shared" si="84"/>
        <v>3.367959291</v>
      </c>
      <c r="HM7" s="19">
        <f t="shared" si="85"/>
        <v>3.411990791</v>
      </c>
      <c r="HN7" s="19">
        <f t="shared" si="86"/>
        <v>3.6668307580000001</v>
      </c>
      <c r="HO7" s="19">
        <f t="shared" si="87"/>
        <v>5.9175213419999997</v>
      </c>
      <c r="HP7" s="19">
        <f t="shared" si="88"/>
        <v>7.9800358233321402</v>
      </c>
      <c r="HQ7" s="32">
        <f t="shared" si="89"/>
        <v>1.1140678219615401</v>
      </c>
      <c r="HR7" s="19">
        <f t="shared" si="90"/>
        <v>0.15010000000000001</v>
      </c>
      <c r="HS7" s="19">
        <f t="shared" si="91"/>
        <v>0.14879999999999999</v>
      </c>
      <c r="HT7" s="19">
        <f t="shared" si="92"/>
        <v>0.161</v>
      </c>
      <c r="HU7" s="19">
        <f t="shared" si="93"/>
        <v>0.14080000000000001</v>
      </c>
      <c r="HV7" s="19">
        <f t="shared" si="94"/>
        <v>0.15820000000000001</v>
      </c>
      <c r="HW7" s="19">
        <f t="shared" si="95"/>
        <v>0.1241</v>
      </c>
      <c r="HX7" s="19">
        <f t="shared" si="96"/>
        <v>0.1148</v>
      </c>
      <c r="HY7" s="19">
        <f t="shared" si="97"/>
        <v>0.1535</v>
      </c>
      <c r="HZ7" s="19">
        <f t="shared" si="98"/>
        <v>0.1547</v>
      </c>
      <c r="IA7" s="19">
        <f t="shared" si="99"/>
        <v>0.25509999999999999</v>
      </c>
      <c r="IB7" s="19">
        <f t="shared" si="100"/>
        <v>0.11459999999999999</v>
      </c>
      <c r="IC7" s="38">
        <f t="shared" si="101"/>
        <v>0.15010000000000001</v>
      </c>
      <c r="ID7" s="19">
        <f t="shared" si="102"/>
        <v>0.14879999999999999</v>
      </c>
      <c r="IE7" s="19">
        <f t="shared" si="103"/>
        <v>0.161</v>
      </c>
      <c r="IF7" s="19">
        <f t="shared" si="104"/>
        <v>0.14080000000000001</v>
      </c>
      <c r="IG7" s="19">
        <f t="shared" si="105"/>
        <v>0.15820000000000001</v>
      </c>
      <c r="IH7" s="19">
        <f t="shared" si="106"/>
        <v>0.1241</v>
      </c>
      <c r="II7" s="19">
        <f t="shared" si="107"/>
        <v>0.1148</v>
      </c>
      <c r="IJ7" s="19">
        <f t="shared" si="108"/>
        <v>0.1535</v>
      </c>
      <c r="IK7" s="19">
        <f t="shared" si="109"/>
        <v>0.1547</v>
      </c>
      <c r="IL7" s="19">
        <f t="shared" si="110"/>
        <v>0.25509999999999999</v>
      </c>
      <c r="IM7" s="19">
        <f t="shared" si="111"/>
        <v>0.11459999999999999</v>
      </c>
      <c r="IN7" s="38">
        <f t="shared" si="112"/>
        <v>0.16917829999999984</v>
      </c>
      <c r="IO7" s="19">
        <f t="shared" si="113"/>
        <v>4.4999999999999998E-2</v>
      </c>
      <c r="IP7" s="19">
        <f t="shared" si="114"/>
        <v>8.9999999999999993E-3</v>
      </c>
      <c r="IQ7" s="19">
        <f t="shared" si="115"/>
        <v>6.4000000000000001E-2</v>
      </c>
      <c r="IR7" s="19">
        <f t="shared" si="116"/>
        <v>-0.01</v>
      </c>
      <c r="IS7" s="19">
        <f t="shared" si="117"/>
        <v>6.4000000000000001E-2</v>
      </c>
      <c r="IT7" s="19">
        <f t="shared" si="118"/>
        <v>2.1999999999999999E-2</v>
      </c>
      <c r="IU7" s="19">
        <f t="shared" si="119"/>
        <v>8.8999999999999996E-2</v>
      </c>
      <c r="IV7" s="19">
        <f t="shared" si="120"/>
        <v>2.4E-2</v>
      </c>
      <c r="IW7" s="19">
        <f t="shared" si="121"/>
        <v>3.2000000000000001E-2</v>
      </c>
      <c r="IX7" s="32">
        <f t="shared" si="122"/>
        <v>2.1000000000000001E-2</v>
      </c>
      <c r="IY7" s="19">
        <f t="shared" si="123"/>
        <v>0.16917829999999984</v>
      </c>
      <c r="IZ7" s="19">
        <f t="shared" si="124"/>
        <v>4.4999999999999998E-2</v>
      </c>
      <c r="JA7" s="19">
        <f t="shared" si="125"/>
        <v>8.9999999999999993E-3</v>
      </c>
      <c r="JB7" s="19">
        <f t="shared" si="126"/>
        <v>6.4000000000000001E-2</v>
      </c>
      <c r="JC7" s="19">
        <f t="shared" si="127"/>
        <v>-0.01</v>
      </c>
      <c r="JD7" s="19">
        <f t="shared" si="128"/>
        <v>6.4000000000000001E-2</v>
      </c>
      <c r="JE7" s="19">
        <f t="shared" si="129"/>
        <v>2.1999999999999999E-2</v>
      </c>
      <c r="JF7" s="19">
        <f t="shared" si="130"/>
        <v>8.8999999999999996E-2</v>
      </c>
      <c r="JG7" s="19">
        <f t="shared" si="131"/>
        <v>2.4E-2</v>
      </c>
      <c r="JH7" s="19">
        <f t="shared" si="132"/>
        <v>3.2000000000000001E-2</v>
      </c>
      <c r="JI7" s="32">
        <f t="shared" si="133"/>
        <v>2.1000000000000001E-2</v>
      </c>
      <c r="JJ7" s="19">
        <f t="shared" si="134"/>
        <v>20.116461584830784</v>
      </c>
      <c r="JK7" s="19">
        <f t="shared" si="135"/>
        <v>19.923874862909106</v>
      </c>
      <c r="JL7" s="19">
        <f t="shared" si="136"/>
        <v>20.528765414861891</v>
      </c>
      <c r="JM7" s="19">
        <f t="shared" si="137"/>
        <v>20.88709923168884</v>
      </c>
      <c r="JN7" s="19">
        <f t="shared" si="138"/>
        <v>20.631539170278362</v>
      </c>
      <c r="JO7" s="19">
        <f t="shared" si="139"/>
        <v>20.538328825633087</v>
      </c>
      <c r="JP7" s="19">
        <f t="shared" si="140"/>
        <v>20.179074098120221</v>
      </c>
      <c r="JQ7" s="19">
        <f t="shared" si="141"/>
        <v>20.49884390298314</v>
      </c>
      <c r="JR7" s="19">
        <f t="shared" si="142"/>
        <v>20.594497478642619</v>
      </c>
      <c r="JS7" s="19">
        <f t="shared" si="143"/>
        <v>20.489319995861525</v>
      </c>
      <c r="JT7" s="19">
        <f t="shared" si="144"/>
        <v>20.818628431406715</v>
      </c>
      <c r="JU7" s="38">
        <f t="shared" si="145"/>
        <v>20.116461584830784</v>
      </c>
      <c r="JV7" s="19">
        <f t="shared" si="146"/>
        <v>19.923874862909106</v>
      </c>
      <c r="JW7" s="19">
        <f t="shared" si="147"/>
        <v>20.528765414861891</v>
      </c>
      <c r="JX7" s="19">
        <f t="shared" si="148"/>
        <v>20.88709923168884</v>
      </c>
      <c r="JY7" s="19">
        <f t="shared" si="149"/>
        <v>20.631539170278362</v>
      </c>
      <c r="JZ7" s="19">
        <f t="shared" si="150"/>
        <v>20.538328825633087</v>
      </c>
      <c r="KA7" s="19">
        <f t="shared" si="151"/>
        <v>20.179074098120221</v>
      </c>
      <c r="KB7" s="19">
        <f t="shared" si="152"/>
        <v>20.49884390298314</v>
      </c>
      <c r="KC7" s="19">
        <f t="shared" si="153"/>
        <v>20.594497478642619</v>
      </c>
      <c r="KD7" s="19">
        <f t="shared" si="154"/>
        <v>20.489319995861525</v>
      </c>
      <c r="KE7" s="32">
        <f t="shared" si="155"/>
        <v>20.818628431406715</v>
      </c>
    </row>
    <row r="8" spans="1:291" x14ac:dyDescent="0.2">
      <c r="A8" s="19" t="s">
        <v>12</v>
      </c>
      <c r="B8" s="19" t="s">
        <v>13</v>
      </c>
      <c r="E8" s="32" t="s">
        <v>5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32">
        <v>0</v>
      </c>
      <c r="Q8" s="19">
        <v>1</v>
      </c>
      <c r="R8" s="19">
        <v>1</v>
      </c>
      <c r="S8" s="19">
        <v>1</v>
      </c>
      <c r="T8" s="19">
        <v>1</v>
      </c>
      <c r="U8" s="19">
        <v>1</v>
      </c>
      <c r="V8" s="19">
        <v>1</v>
      </c>
      <c r="W8" s="19">
        <v>1</v>
      </c>
      <c r="X8" s="19">
        <v>1</v>
      </c>
      <c r="Y8" s="19">
        <v>1</v>
      </c>
      <c r="Z8" s="19">
        <v>1</v>
      </c>
      <c r="AA8" s="32">
        <v>1</v>
      </c>
      <c r="AB8" s="19">
        <v>1</v>
      </c>
      <c r="AC8" s="19">
        <v>1</v>
      </c>
      <c r="AD8" s="19">
        <v>1</v>
      </c>
      <c r="AE8" s="19">
        <v>1</v>
      </c>
      <c r="AF8" s="19">
        <v>1</v>
      </c>
      <c r="AG8" s="19">
        <v>1</v>
      </c>
      <c r="AH8" s="19">
        <v>1</v>
      </c>
      <c r="AI8" s="19">
        <v>1</v>
      </c>
      <c r="AJ8" s="19">
        <v>1</v>
      </c>
      <c r="AK8" s="19">
        <v>1</v>
      </c>
      <c r="AL8" s="32">
        <v>1</v>
      </c>
      <c r="AM8" s="19">
        <v>2.8894099999999999E-2</v>
      </c>
      <c r="AN8" s="19">
        <v>2.7265899999999999E-2</v>
      </c>
      <c r="AO8" s="19">
        <v>2.7527800000000002E-2</v>
      </c>
      <c r="AP8" s="19">
        <v>3.7379900000000001E-2</v>
      </c>
      <c r="AQ8" s="19">
        <v>3.51905E-2</v>
      </c>
      <c r="AR8" s="19">
        <v>2.8879800000000001E-2</v>
      </c>
      <c r="AS8" s="19">
        <v>2.87053E-2</v>
      </c>
      <c r="AT8" s="19">
        <v>2.9168699999999999E-2</v>
      </c>
      <c r="AU8" s="19">
        <v>3.0624499999999999E-2</v>
      </c>
      <c r="AV8" s="19">
        <v>3.3265400000000001E-2</v>
      </c>
      <c r="AW8" s="32">
        <v>8.5661699999999997E-3</v>
      </c>
      <c r="AX8" s="19">
        <v>0</v>
      </c>
      <c r="AY8" s="19">
        <v>0</v>
      </c>
      <c r="AZ8" s="19">
        <v>0</v>
      </c>
      <c r="BA8" s="19">
        <v>0</v>
      </c>
      <c r="BB8" s="19">
        <v>0</v>
      </c>
      <c r="BC8" s="19">
        <v>0</v>
      </c>
      <c r="BD8" s="19">
        <v>0</v>
      </c>
      <c r="BE8" s="19">
        <v>0</v>
      </c>
      <c r="BF8" s="19">
        <v>0</v>
      </c>
      <c r="BG8" s="19">
        <v>0</v>
      </c>
      <c r="BH8" s="32">
        <v>0</v>
      </c>
      <c r="BI8" s="19">
        <v>0</v>
      </c>
      <c r="BJ8" s="19">
        <v>0</v>
      </c>
      <c r="BK8" s="19">
        <v>0</v>
      </c>
      <c r="BL8" s="19">
        <v>0</v>
      </c>
      <c r="BM8" s="19">
        <v>0</v>
      </c>
      <c r="BN8" s="19">
        <v>0</v>
      </c>
      <c r="BO8" s="19">
        <v>0</v>
      </c>
      <c r="BP8" s="19">
        <v>0</v>
      </c>
      <c r="BQ8" s="19">
        <v>0</v>
      </c>
      <c r="BR8" s="19">
        <v>0</v>
      </c>
      <c r="BS8" s="32">
        <v>0</v>
      </c>
      <c r="BT8" s="19">
        <v>4</v>
      </c>
      <c r="BU8" s="19">
        <v>1</v>
      </c>
      <c r="BV8" s="19">
        <v>8</v>
      </c>
      <c r="BW8" s="19">
        <v>2</v>
      </c>
      <c r="BX8" s="19">
        <v>5</v>
      </c>
      <c r="BY8" s="19">
        <v>1</v>
      </c>
      <c r="BZ8" s="19">
        <v>7</v>
      </c>
      <c r="CA8" s="19">
        <v>0</v>
      </c>
      <c r="CB8" s="19">
        <v>0</v>
      </c>
      <c r="CC8" s="19">
        <v>0</v>
      </c>
      <c r="CD8" s="19">
        <v>4</v>
      </c>
      <c r="CE8" s="38">
        <v>161</v>
      </c>
      <c r="CF8" s="19">
        <v>64</v>
      </c>
      <c r="CG8" s="19">
        <v>133</v>
      </c>
      <c r="CH8" s="19">
        <v>185</v>
      </c>
      <c r="CI8" s="19">
        <v>196</v>
      </c>
      <c r="CJ8" s="19">
        <v>232</v>
      </c>
      <c r="CK8" s="19">
        <v>240</v>
      </c>
      <c r="CL8" s="19">
        <v>226</v>
      </c>
      <c r="CM8" s="19">
        <v>152</v>
      </c>
      <c r="CN8" s="19">
        <v>81</v>
      </c>
      <c r="CO8" s="19">
        <v>57</v>
      </c>
      <c r="CP8" s="38">
        <v>2.4844720496894408E-2</v>
      </c>
      <c r="CQ8" s="19">
        <v>1.5625E-2</v>
      </c>
      <c r="CR8" s="19">
        <v>6.0150375939849621E-2</v>
      </c>
      <c r="CS8" s="19">
        <v>1.0810810810810811E-2</v>
      </c>
      <c r="CT8" s="19">
        <v>2.5510204081632654E-2</v>
      </c>
      <c r="CU8" s="19">
        <v>4.3103448275862068E-3</v>
      </c>
      <c r="CV8" s="19">
        <v>2.9166666666666667E-2</v>
      </c>
      <c r="CW8" s="19">
        <v>0</v>
      </c>
      <c r="CX8" s="19">
        <v>0</v>
      </c>
      <c r="CY8" s="19">
        <v>0</v>
      </c>
      <c r="CZ8" s="19">
        <v>7.0175438596491224E-2</v>
      </c>
      <c r="DA8" s="38">
        <v>3.5981539260000002</v>
      </c>
      <c r="DB8" s="19">
        <v>3.624490024</v>
      </c>
      <c r="DC8" s="19">
        <v>7.1923935200000004</v>
      </c>
      <c r="DD8" s="19">
        <v>3.1386603790000001</v>
      </c>
      <c r="DE8" s="19">
        <v>1.649681639</v>
      </c>
      <c r="DF8" s="19">
        <v>1.887331077</v>
      </c>
      <c r="DG8" s="19">
        <v>0.91590371500000001</v>
      </c>
      <c r="DH8" s="19">
        <v>0.47487328000000001</v>
      </c>
      <c r="DI8" s="19">
        <v>0.73085082000000001</v>
      </c>
      <c r="DJ8" s="19">
        <v>1.4540884793653599</v>
      </c>
      <c r="DK8" s="19">
        <v>1.3299249282757499</v>
      </c>
      <c r="DL8" s="38"/>
      <c r="DO8" s="19">
        <v>0.11260000000000001</v>
      </c>
      <c r="DP8" s="19">
        <v>7.7499999999999999E-2</v>
      </c>
      <c r="DQ8" s="19">
        <v>0.17810000000000001</v>
      </c>
      <c r="DR8" s="19">
        <v>0.1201</v>
      </c>
      <c r="DS8" s="19">
        <v>2.0000000000000001E-4</v>
      </c>
      <c r="DU8" s="19">
        <v>6.2E-2</v>
      </c>
      <c r="DV8" s="19">
        <v>9.1700000000000004E-2</v>
      </c>
      <c r="DW8" s="38">
        <v>2.5999999999999999E-2</v>
      </c>
      <c r="DX8" s="19">
        <v>0.14599999999999999</v>
      </c>
      <c r="DY8" s="19">
        <v>8.4000000000000005E-2</v>
      </c>
      <c r="DZ8" s="19">
        <v>0.156</v>
      </c>
      <c r="EA8" s="19">
        <v>-8.6999999999999994E-2</v>
      </c>
      <c r="EB8" s="19">
        <v>-0.06</v>
      </c>
      <c r="EC8" s="19">
        <v>0.48899999999999999</v>
      </c>
      <c r="ED8" s="19">
        <v>-4.9000000000000002E-2</v>
      </c>
      <c r="EE8" s="19">
        <v>-0.17399999999999999</v>
      </c>
      <c r="EF8" s="19">
        <v>-5.5E-2</v>
      </c>
      <c r="EG8" s="19">
        <v>-5.3999999999999999E-2</v>
      </c>
      <c r="EH8" s="38">
        <v>101751130.38829362</v>
      </c>
      <c r="EI8" s="19">
        <v>97281134.066672578</v>
      </c>
      <c r="EJ8" s="19">
        <v>122300192.66405031</v>
      </c>
      <c r="EK8" s="19">
        <v>298325458.63880712</v>
      </c>
      <c r="EL8" s="19">
        <v>242601481.90927657</v>
      </c>
      <c r="EM8" s="19">
        <v>94030868.946948856</v>
      </c>
      <c r="EN8" s="19">
        <v>75006452.674624428</v>
      </c>
      <c r="EO8" s="19">
        <v>58131671.158345141</v>
      </c>
      <c r="EP8" s="19">
        <v>24917083.546577185</v>
      </c>
      <c r="EQ8" s="19">
        <v>28895401.933000851</v>
      </c>
      <c r="ER8" s="32">
        <v>50743647.061275117</v>
      </c>
      <c r="ES8" s="19">
        <f t="shared" si="13"/>
        <v>18.438040491692529</v>
      </c>
      <c r="ET8" s="19">
        <f t="shared" si="14"/>
        <v>18.393115633871915</v>
      </c>
      <c r="EU8" s="19">
        <f t="shared" si="15"/>
        <v>18.6219891759959</v>
      </c>
      <c r="EV8" s="19">
        <f t="shared" si="16"/>
        <v>19.513695591598538</v>
      </c>
      <c r="EW8" s="19">
        <f t="shared" si="17"/>
        <v>19.306930662902708</v>
      </c>
      <c r="EX8" s="19">
        <f t="shared" si="18"/>
        <v>18.359133679377727</v>
      </c>
      <c r="EY8" s="19">
        <f t="shared" si="19"/>
        <v>18.133084703461389</v>
      </c>
      <c r="EZ8" s="19">
        <f t="shared" si="20"/>
        <v>17.878221187902611</v>
      </c>
      <c r="FA8" s="19">
        <f t="shared" si="21"/>
        <v>17.031064212393307</v>
      </c>
      <c r="FB8" s="19">
        <f t="shared" si="22"/>
        <v>17.179193037760157</v>
      </c>
      <c r="FC8" s="32">
        <f t="shared" si="23"/>
        <v>17.74229698699175</v>
      </c>
      <c r="FD8" s="19">
        <f t="shared" si="24"/>
        <v>3.5981539260000002</v>
      </c>
      <c r="FE8" s="19">
        <f t="shared" si="25"/>
        <v>3.624490024</v>
      </c>
      <c r="FF8" s="19">
        <f t="shared" si="26"/>
        <v>7.1923935200000004</v>
      </c>
      <c r="FG8" s="19">
        <f t="shared" si="27"/>
        <v>3.1386603790000001</v>
      </c>
      <c r="FH8" s="19">
        <f t="shared" si="28"/>
        <v>1.649681639</v>
      </c>
      <c r="FI8" s="19">
        <f t="shared" si="29"/>
        <v>1.887331077</v>
      </c>
      <c r="FJ8" s="19">
        <f t="shared" si="30"/>
        <v>0.91590371500000001</v>
      </c>
      <c r="FK8" s="19">
        <f t="shared" si="31"/>
        <v>0.47487328000000001</v>
      </c>
      <c r="FL8" s="19">
        <f t="shared" si="32"/>
        <v>0.73085082000000001</v>
      </c>
      <c r="FM8" s="19">
        <f t="shared" si="33"/>
        <v>1.4540884793653599</v>
      </c>
      <c r="FN8" s="32">
        <f t="shared" si="34"/>
        <v>1.3299249282757499</v>
      </c>
      <c r="FR8" s="19">
        <f t="shared" si="38"/>
        <v>0.11260000000000001</v>
      </c>
      <c r="FS8" s="19">
        <f t="shared" si="39"/>
        <v>7.7499999999999999E-2</v>
      </c>
      <c r="FT8" s="19">
        <f t="shared" si="40"/>
        <v>0.17810000000000001</v>
      </c>
      <c r="FU8" s="19">
        <f t="shared" si="41"/>
        <v>0.1201</v>
      </c>
      <c r="FV8" s="19">
        <f t="shared" si="42"/>
        <v>2.0000000000000001E-4</v>
      </c>
      <c r="FX8" s="19">
        <f t="shared" si="44"/>
        <v>6.2E-2</v>
      </c>
      <c r="FY8" s="32">
        <f t="shared" si="45"/>
        <v>9.1700000000000004E-2</v>
      </c>
      <c r="FZ8" s="19">
        <f t="shared" si="46"/>
        <v>2.5999999999999999E-2</v>
      </c>
      <c r="GA8" s="19">
        <f t="shared" si="47"/>
        <v>0.14599999999999999</v>
      </c>
      <c r="GB8" s="19">
        <f t="shared" si="48"/>
        <v>8.4000000000000005E-2</v>
      </c>
      <c r="GC8" s="19">
        <f t="shared" si="49"/>
        <v>0.156</v>
      </c>
      <c r="GD8" s="19">
        <f t="shared" si="50"/>
        <v>-8.6999999999999994E-2</v>
      </c>
      <c r="GE8" s="19">
        <f t="shared" si="51"/>
        <v>-0.06</v>
      </c>
      <c r="GF8" s="19">
        <f t="shared" si="52"/>
        <v>0.48899999999999999</v>
      </c>
      <c r="GG8" s="19">
        <f t="shared" si="53"/>
        <v>-4.9000000000000002E-2</v>
      </c>
      <c r="GH8" s="19">
        <f t="shared" si="54"/>
        <v>-0.17399999999999999</v>
      </c>
      <c r="GI8" s="19">
        <f t="shared" si="55"/>
        <v>-5.5E-2</v>
      </c>
      <c r="GJ8" s="32">
        <f t="shared" si="56"/>
        <v>-5.3999999999999999E-2</v>
      </c>
      <c r="GK8" s="19">
        <f t="shared" si="57"/>
        <v>18.438040491692529</v>
      </c>
      <c r="GL8" s="19">
        <f t="shared" si="58"/>
        <v>18.393115633871915</v>
      </c>
      <c r="GM8" s="19">
        <f t="shared" si="59"/>
        <v>18.6219891759959</v>
      </c>
      <c r="GN8" s="19">
        <f t="shared" si="60"/>
        <v>19.513695591598538</v>
      </c>
      <c r="GO8" s="19">
        <f t="shared" si="61"/>
        <v>19.306930662902708</v>
      </c>
      <c r="GP8" s="19">
        <f t="shared" si="62"/>
        <v>18.359133679377727</v>
      </c>
      <c r="GQ8" s="19">
        <f t="shared" si="63"/>
        <v>18.133084703461389</v>
      </c>
      <c r="GR8" s="19">
        <f t="shared" si="64"/>
        <v>17.878221187902611</v>
      </c>
      <c r="GS8" s="19">
        <f t="shared" si="65"/>
        <v>17.031064212393307</v>
      </c>
      <c r="GT8" s="19">
        <f t="shared" si="66"/>
        <v>17.179193037760157</v>
      </c>
      <c r="GU8" s="32">
        <f t="shared" si="67"/>
        <v>17.74229698699175</v>
      </c>
      <c r="GV8" s="19">
        <f t="shared" si="68"/>
        <v>3.5981539260000002</v>
      </c>
      <c r="GW8" s="19">
        <f t="shared" si="69"/>
        <v>3.624490024</v>
      </c>
      <c r="GX8" s="19">
        <f t="shared" si="70"/>
        <v>7.1923935200000004</v>
      </c>
      <c r="GY8" s="19">
        <f t="shared" si="71"/>
        <v>3.1386603790000001</v>
      </c>
      <c r="GZ8" s="19">
        <f t="shared" si="72"/>
        <v>1.649681639</v>
      </c>
      <c r="HA8" s="19">
        <f t="shared" si="73"/>
        <v>1.887331077</v>
      </c>
      <c r="HB8" s="19">
        <f t="shared" si="74"/>
        <v>0.91590371500000001</v>
      </c>
      <c r="HC8" s="19">
        <f t="shared" si="75"/>
        <v>0.47487328000000001</v>
      </c>
      <c r="HD8" s="19">
        <f t="shared" si="76"/>
        <v>0.73085082000000001</v>
      </c>
      <c r="HE8" s="19">
        <f t="shared" si="77"/>
        <v>1.4540884793653599</v>
      </c>
      <c r="HF8" s="19">
        <f t="shared" si="78"/>
        <v>1.3299249282757499</v>
      </c>
      <c r="HG8" s="19">
        <f t="shared" si="79"/>
        <v>3.5981539260000002</v>
      </c>
      <c r="HH8" s="19">
        <f t="shared" si="80"/>
        <v>3.624490024</v>
      </c>
      <c r="HI8" s="19">
        <f t="shared" si="81"/>
        <v>7.1923935200000004</v>
      </c>
      <c r="HJ8" s="19">
        <f t="shared" si="82"/>
        <v>3.1386603790000001</v>
      </c>
      <c r="HK8" s="19">
        <f t="shared" si="83"/>
        <v>1.649681639</v>
      </c>
      <c r="HL8" s="19">
        <f t="shared" si="84"/>
        <v>1.887331077</v>
      </c>
      <c r="HM8" s="19">
        <f t="shared" si="85"/>
        <v>0.91590371500000001</v>
      </c>
      <c r="HN8" s="19">
        <f t="shared" si="86"/>
        <v>0.47487328000000001</v>
      </c>
      <c r="HO8" s="19">
        <f t="shared" si="87"/>
        <v>0.73085082000000001</v>
      </c>
      <c r="HP8" s="19">
        <f t="shared" si="88"/>
        <v>1.4540884793653599</v>
      </c>
      <c r="HQ8" s="32">
        <f t="shared" si="89"/>
        <v>1.3299249282757499</v>
      </c>
      <c r="HR8" s="19">
        <f t="shared" si="90"/>
        <v>2.8730000000000002E-2</v>
      </c>
      <c r="HS8" s="19">
        <f t="shared" si="91"/>
        <v>2.8730000000000002E-2</v>
      </c>
      <c r="HT8" s="19">
        <f t="shared" si="92"/>
        <v>2.8730000000000002E-2</v>
      </c>
      <c r="HU8" s="19">
        <f t="shared" si="93"/>
        <v>0.11260000000000001</v>
      </c>
      <c r="HV8" s="19">
        <f t="shared" si="94"/>
        <v>7.7499999999999999E-2</v>
      </c>
      <c r="HW8" s="19">
        <f t="shared" si="95"/>
        <v>0.17810000000000001</v>
      </c>
      <c r="HX8" s="19">
        <f t="shared" si="96"/>
        <v>0.1201</v>
      </c>
      <c r="HY8" s="19">
        <f t="shared" si="97"/>
        <v>2.8730000000000002E-2</v>
      </c>
      <c r="HZ8" s="19">
        <f t="shared" si="98"/>
        <v>2.8730000000000002E-2</v>
      </c>
      <c r="IA8" s="19">
        <f t="shared" si="99"/>
        <v>6.2E-2</v>
      </c>
      <c r="IB8" s="19">
        <f t="shared" si="100"/>
        <v>9.1700000000000004E-2</v>
      </c>
      <c r="IC8" s="38" t="str">
        <f t="shared" si="101"/>
        <v/>
      </c>
      <c r="ID8" s="19" t="str">
        <f t="shared" si="102"/>
        <v/>
      </c>
      <c r="IE8" s="19" t="str">
        <f t="shared" si="103"/>
        <v/>
      </c>
      <c r="IF8" s="19">
        <f t="shared" si="104"/>
        <v>0.11260000000000001</v>
      </c>
      <c r="IG8" s="19">
        <f t="shared" si="105"/>
        <v>7.7499999999999999E-2</v>
      </c>
      <c r="IH8" s="19">
        <f t="shared" si="106"/>
        <v>0.17810000000000001</v>
      </c>
      <c r="II8" s="19">
        <f t="shared" si="107"/>
        <v>0.1201</v>
      </c>
      <c r="IJ8" s="19">
        <f t="shared" si="108"/>
        <v>2.8730000000000002E-2</v>
      </c>
      <c r="IK8" s="19" t="str">
        <f t="shared" si="109"/>
        <v/>
      </c>
      <c r="IL8" s="19">
        <f t="shared" si="110"/>
        <v>6.2E-2</v>
      </c>
      <c r="IM8" s="19">
        <f t="shared" si="111"/>
        <v>9.1700000000000004E-2</v>
      </c>
      <c r="IN8" s="38">
        <f t="shared" si="112"/>
        <v>2.5999999999999999E-2</v>
      </c>
      <c r="IO8" s="19">
        <f t="shared" si="113"/>
        <v>0.14599999999999999</v>
      </c>
      <c r="IP8" s="19">
        <f t="shared" si="114"/>
        <v>8.4000000000000005E-2</v>
      </c>
      <c r="IQ8" s="19">
        <f t="shared" si="115"/>
        <v>0.156</v>
      </c>
      <c r="IR8" s="19">
        <f t="shared" si="116"/>
        <v>-8.6999999999999994E-2</v>
      </c>
      <c r="IS8" s="19">
        <f t="shared" si="117"/>
        <v>-0.06</v>
      </c>
      <c r="IT8" s="19">
        <f t="shared" si="118"/>
        <v>0.16917829999999984</v>
      </c>
      <c r="IU8" s="19">
        <f t="shared" si="119"/>
        <v>-4.9000000000000002E-2</v>
      </c>
      <c r="IV8" s="19">
        <f t="shared" si="120"/>
        <v>-0.17399999999999999</v>
      </c>
      <c r="IW8" s="19">
        <f t="shared" si="121"/>
        <v>-5.5E-2</v>
      </c>
      <c r="IX8" s="32">
        <f t="shared" si="122"/>
        <v>-5.3999999999999999E-2</v>
      </c>
      <c r="IY8" s="19">
        <f t="shared" si="123"/>
        <v>2.5999999999999999E-2</v>
      </c>
      <c r="IZ8" s="19">
        <f t="shared" si="124"/>
        <v>0.14599999999999999</v>
      </c>
      <c r="JA8" s="19">
        <f t="shared" si="125"/>
        <v>8.4000000000000005E-2</v>
      </c>
      <c r="JB8" s="19">
        <f t="shared" si="126"/>
        <v>0.156</v>
      </c>
      <c r="JC8" s="19">
        <f t="shared" si="127"/>
        <v>-8.6999999999999994E-2</v>
      </c>
      <c r="JD8" s="19">
        <f t="shared" si="128"/>
        <v>-0.06</v>
      </c>
      <c r="JE8" s="19">
        <f t="shared" si="129"/>
        <v>0.16917829999999984</v>
      </c>
      <c r="JF8" s="19">
        <f t="shared" si="130"/>
        <v>-4.9000000000000002E-2</v>
      </c>
      <c r="JG8" s="19">
        <f t="shared" si="131"/>
        <v>-0.17399999999999999</v>
      </c>
      <c r="JH8" s="19">
        <f t="shared" si="132"/>
        <v>-5.5E-2</v>
      </c>
      <c r="JI8" s="32">
        <f t="shared" si="133"/>
        <v>-5.3999999999999999E-2</v>
      </c>
      <c r="JJ8" s="19">
        <f t="shared" si="134"/>
        <v>18.438040491692529</v>
      </c>
      <c r="JK8" s="19">
        <f t="shared" si="135"/>
        <v>18.393115633871915</v>
      </c>
      <c r="JL8" s="19">
        <f t="shared" si="136"/>
        <v>18.6219891759959</v>
      </c>
      <c r="JM8" s="19">
        <f t="shared" si="137"/>
        <v>19.513695591598538</v>
      </c>
      <c r="JN8" s="19">
        <f t="shared" si="138"/>
        <v>19.306930662902708</v>
      </c>
      <c r="JO8" s="19">
        <f t="shared" si="139"/>
        <v>18.359133679377727</v>
      </c>
      <c r="JP8" s="19">
        <f t="shared" si="140"/>
        <v>18.133084703461389</v>
      </c>
      <c r="JQ8" s="19">
        <f t="shared" si="141"/>
        <v>17.878221187902611</v>
      </c>
      <c r="JR8" s="19">
        <f t="shared" si="142"/>
        <v>17.031064212393307</v>
      </c>
      <c r="JS8" s="19">
        <f t="shared" si="143"/>
        <v>17.179193037760157</v>
      </c>
      <c r="JT8" s="19">
        <f t="shared" si="144"/>
        <v>17.74229698699175</v>
      </c>
      <c r="JU8" s="38">
        <f t="shared" si="145"/>
        <v>18.438040491692529</v>
      </c>
      <c r="JV8" s="19">
        <f t="shared" si="146"/>
        <v>18.393115633871915</v>
      </c>
      <c r="JW8" s="19">
        <f t="shared" si="147"/>
        <v>18.6219891759959</v>
      </c>
      <c r="JX8" s="19">
        <f t="shared" si="148"/>
        <v>19.513695591598538</v>
      </c>
      <c r="JY8" s="19">
        <f t="shared" si="149"/>
        <v>19.306930662902708</v>
      </c>
      <c r="JZ8" s="19">
        <f t="shared" si="150"/>
        <v>18.359133679377727</v>
      </c>
      <c r="KA8" s="19">
        <f t="shared" si="151"/>
        <v>18.133084703461389</v>
      </c>
      <c r="KB8" s="19">
        <f t="shared" si="152"/>
        <v>17.878221187902611</v>
      </c>
      <c r="KC8" s="19">
        <f t="shared" si="153"/>
        <v>17.031064212393307</v>
      </c>
      <c r="KD8" s="19">
        <f t="shared" si="154"/>
        <v>17.179193037760157</v>
      </c>
      <c r="KE8" s="32">
        <f t="shared" si="155"/>
        <v>17.74229698699175</v>
      </c>
    </row>
    <row r="9" spans="1:291" x14ac:dyDescent="0.2">
      <c r="A9" s="19" t="s">
        <v>524</v>
      </c>
      <c r="B9" s="19" t="s">
        <v>3477</v>
      </c>
      <c r="C9" s="19">
        <v>2019</v>
      </c>
      <c r="E9" s="32" t="s">
        <v>5</v>
      </c>
      <c r="O9" s="19">
        <v>0</v>
      </c>
      <c r="P9" s="32">
        <v>0</v>
      </c>
      <c r="Z9" s="19">
        <v>1</v>
      </c>
      <c r="AA9" s="32">
        <v>1</v>
      </c>
      <c r="AK9" s="19">
        <v>1</v>
      </c>
      <c r="AL9" s="32">
        <v>1</v>
      </c>
      <c r="AV9" s="19">
        <v>2.0491100000000002E-2</v>
      </c>
      <c r="AW9" s="32">
        <v>2.2417200000000002E-2</v>
      </c>
      <c r="BG9" s="19">
        <v>0</v>
      </c>
      <c r="BH9" s="32">
        <v>0</v>
      </c>
      <c r="BR9" s="19">
        <v>0</v>
      </c>
      <c r="BS9" s="32">
        <v>0</v>
      </c>
      <c r="BT9" s="19">
        <v>0</v>
      </c>
      <c r="BU9" s="19">
        <v>0</v>
      </c>
      <c r="BV9" s="19">
        <v>0</v>
      </c>
      <c r="BW9" s="19">
        <v>0</v>
      </c>
      <c r="BX9" s="19">
        <v>0</v>
      </c>
      <c r="BY9" s="19">
        <v>0</v>
      </c>
      <c r="BZ9" s="19">
        <v>0</v>
      </c>
      <c r="CA9" s="19">
        <v>0</v>
      </c>
      <c r="CB9" s="19">
        <v>0</v>
      </c>
      <c r="CC9" s="19">
        <v>2</v>
      </c>
      <c r="CD9" s="19">
        <v>0</v>
      </c>
      <c r="CE9" s="38">
        <v>0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1</v>
      </c>
      <c r="CN9" s="19">
        <v>11</v>
      </c>
      <c r="CO9" s="19">
        <v>121</v>
      </c>
      <c r="CP9" s="38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0</v>
      </c>
      <c r="CW9" s="19">
        <v>0</v>
      </c>
      <c r="CX9" s="19">
        <v>0</v>
      </c>
      <c r="CY9" s="19">
        <v>0.18181818181818182</v>
      </c>
      <c r="CZ9" s="19">
        <v>0</v>
      </c>
      <c r="DA9" s="38"/>
      <c r="DJ9" s="19">
        <v>14.9275</v>
      </c>
      <c r="DK9" s="19">
        <v>17.358000000000001</v>
      </c>
      <c r="DL9" s="38"/>
      <c r="DQ9" s="19">
        <v>0.53593000000000002</v>
      </c>
      <c r="DV9" s="19">
        <v>7.9909999999999998E-3</v>
      </c>
      <c r="DW9" s="38"/>
      <c r="EC9" s="19">
        <v>-0.21172299999999999</v>
      </c>
      <c r="ED9" s="19">
        <v>-0.21728500000000001</v>
      </c>
      <c r="EE9" s="19">
        <v>-0.30709599999999998</v>
      </c>
      <c r="EF9" s="19">
        <v>-0.14568200000000001</v>
      </c>
      <c r="EG9" s="19">
        <v>-0.15226000000000001</v>
      </c>
      <c r="EH9" s="38"/>
      <c r="EQ9" s="19">
        <v>109760097.71761613</v>
      </c>
      <c r="ER9" s="32">
        <v>574241721.51975775</v>
      </c>
      <c r="ES9" s="19" t="str">
        <f t="shared" si="13"/>
        <v/>
      </c>
      <c r="ET9" s="19" t="str">
        <f t="shared" si="14"/>
        <v/>
      </c>
      <c r="EU9" s="19" t="str">
        <f t="shared" si="15"/>
        <v/>
      </c>
      <c r="EV9" s="19" t="str">
        <f t="shared" si="16"/>
        <v/>
      </c>
      <c r="EW9" s="19" t="str">
        <f t="shared" si="17"/>
        <v/>
      </c>
      <c r="EX9" s="19" t="str">
        <f t="shared" si="18"/>
        <v/>
      </c>
      <c r="EY9" s="19" t="str">
        <f t="shared" si="19"/>
        <v/>
      </c>
      <c r="EZ9" s="19" t="str">
        <f t="shared" si="20"/>
        <v/>
      </c>
      <c r="FA9" s="19" t="str">
        <f t="shared" si="21"/>
        <v/>
      </c>
      <c r="FB9" s="19">
        <f t="shared" si="22"/>
        <v>18.513807612225857</v>
      </c>
      <c r="FC9" s="32">
        <f t="shared" si="23"/>
        <v>20.168560983268936</v>
      </c>
      <c r="FD9" s="19" t="str">
        <f t="shared" si="24"/>
        <v/>
      </c>
      <c r="FE9" s="19" t="str">
        <f t="shared" si="25"/>
        <v/>
      </c>
      <c r="FF9" s="19" t="str">
        <f t="shared" si="26"/>
        <v/>
      </c>
      <c r="FG9" s="19" t="str">
        <f t="shared" si="27"/>
        <v/>
      </c>
      <c r="FH9" s="19" t="str">
        <f t="shared" si="28"/>
        <v/>
      </c>
      <c r="FI9" s="19" t="str">
        <f t="shared" si="29"/>
        <v/>
      </c>
      <c r="FJ9" s="19" t="str">
        <f t="shared" si="30"/>
        <v/>
      </c>
      <c r="FK9" s="19" t="str">
        <f t="shared" si="31"/>
        <v/>
      </c>
      <c r="FL9" s="19" t="str">
        <f t="shared" si="32"/>
        <v/>
      </c>
      <c r="FM9" s="19">
        <f t="shared" si="33"/>
        <v>14.9275</v>
      </c>
      <c r="FN9" s="32">
        <f t="shared" si="34"/>
        <v>17.358000000000001</v>
      </c>
      <c r="FO9" s="19" t="str">
        <f t="shared" si="35"/>
        <v/>
      </c>
      <c r="FP9" s="19" t="str">
        <f t="shared" si="36"/>
        <v/>
      </c>
      <c r="FQ9" s="19" t="str">
        <f t="shared" si="37"/>
        <v/>
      </c>
      <c r="FR9" s="19" t="str">
        <f t="shared" si="38"/>
        <v/>
      </c>
      <c r="FS9" s="19" t="str">
        <f t="shared" si="39"/>
        <v/>
      </c>
      <c r="FT9" s="19" t="str">
        <f t="shared" si="40"/>
        <v/>
      </c>
      <c r="FU9" s="19" t="str">
        <f t="shared" si="41"/>
        <v/>
      </c>
      <c r="FV9" s="19" t="str">
        <f t="shared" si="42"/>
        <v/>
      </c>
      <c r="FW9" s="19" t="str">
        <f t="shared" si="43"/>
        <v/>
      </c>
      <c r="FY9" s="32">
        <f t="shared" si="45"/>
        <v>7.9909999999999998E-3</v>
      </c>
      <c r="FZ9" s="19" t="str">
        <f t="shared" si="46"/>
        <v/>
      </c>
      <c r="GA9" s="19" t="str">
        <f t="shared" si="47"/>
        <v/>
      </c>
      <c r="GB9" s="19" t="str">
        <f t="shared" si="48"/>
        <v/>
      </c>
      <c r="GC9" s="19" t="str">
        <f t="shared" si="49"/>
        <v/>
      </c>
      <c r="GD9" s="19" t="str">
        <f t="shared" si="50"/>
        <v/>
      </c>
      <c r="GE9" s="19" t="str">
        <f t="shared" si="51"/>
        <v/>
      </c>
      <c r="GF9" s="19" t="str">
        <f t="shared" si="52"/>
        <v/>
      </c>
      <c r="GG9" s="19" t="str">
        <f t="shared" si="53"/>
        <v/>
      </c>
      <c r="GH9" s="19" t="str">
        <f t="shared" si="54"/>
        <v/>
      </c>
      <c r="GI9" s="19">
        <f t="shared" si="55"/>
        <v>-0.14568200000000001</v>
      </c>
      <c r="GJ9" s="32">
        <f t="shared" si="56"/>
        <v>-0.15226000000000001</v>
      </c>
      <c r="GK9" s="19" t="str">
        <f t="shared" si="57"/>
        <v/>
      </c>
      <c r="GL9" s="19" t="str">
        <f t="shared" si="58"/>
        <v/>
      </c>
      <c r="GM9" s="19" t="str">
        <f t="shared" si="59"/>
        <v/>
      </c>
      <c r="GN9" s="19" t="str">
        <f t="shared" si="60"/>
        <v/>
      </c>
      <c r="GO9" s="19" t="str">
        <f t="shared" si="61"/>
        <v/>
      </c>
      <c r="GP9" s="19" t="str">
        <f t="shared" si="62"/>
        <v/>
      </c>
      <c r="GQ9" s="19" t="str">
        <f t="shared" si="63"/>
        <v/>
      </c>
      <c r="GR9" s="19" t="str">
        <f t="shared" si="64"/>
        <v/>
      </c>
      <c r="GS9" s="19" t="str">
        <f t="shared" si="65"/>
        <v/>
      </c>
      <c r="GT9" s="19">
        <f t="shared" si="66"/>
        <v>18.513807612225857</v>
      </c>
      <c r="GU9" s="32">
        <f t="shared" si="67"/>
        <v>20.168560983268936</v>
      </c>
      <c r="GV9" s="19">
        <f t="shared" si="68"/>
        <v>10.328571478127515</v>
      </c>
      <c r="GW9" s="19">
        <f t="shared" si="69"/>
        <v>10.328571478127515</v>
      </c>
      <c r="GX9" s="19">
        <f t="shared" si="70"/>
        <v>10.328571478127515</v>
      </c>
      <c r="GY9" s="19">
        <f t="shared" si="71"/>
        <v>10.328571478127515</v>
      </c>
      <c r="GZ9" s="19">
        <f t="shared" si="72"/>
        <v>10.328571478127515</v>
      </c>
      <c r="HA9" s="19">
        <f t="shared" si="73"/>
        <v>10.328571478127515</v>
      </c>
      <c r="HB9" s="19">
        <f t="shared" si="74"/>
        <v>10.328571478127515</v>
      </c>
      <c r="HC9" s="19">
        <f t="shared" si="75"/>
        <v>10.328571478127515</v>
      </c>
      <c r="HD9" s="19">
        <f t="shared" si="76"/>
        <v>10.328571478127515</v>
      </c>
      <c r="HE9" s="19">
        <f t="shared" si="77"/>
        <v>10.328571478127515</v>
      </c>
      <c r="HF9" s="19">
        <f t="shared" si="78"/>
        <v>10.328571478127515</v>
      </c>
      <c r="HG9" s="19" t="str">
        <f t="shared" si="79"/>
        <v/>
      </c>
      <c r="HH9" s="19" t="str">
        <f t="shared" si="80"/>
        <v/>
      </c>
      <c r="HI9" s="19" t="str">
        <f t="shared" si="81"/>
        <v/>
      </c>
      <c r="HJ9" s="19" t="str">
        <f t="shared" si="82"/>
        <v/>
      </c>
      <c r="HK9" s="19" t="str">
        <f t="shared" si="83"/>
        <v/>
      </c>
      <c r="HL9" s="19" t="str">
        <f t="shared" si="84"/>
        <v/>
      </c>
      <c r="HM9" s="19" t="str">
        <f t="shared" si="85"/>
        <v/>
      </c>
      <c r="HN9" s="19" t="str">
        <f t="shared" si="86"/>
        <v/>
      </c>
      <c r="HO9" s="19" t="str">
        <f t="shared" si="87"/>
        <v/>
      </c>
      <c r="HP9" s="19">
        <f t="shared" si="88"/>
        <v>10.328571478127515</v>
      </c>
      <c r="HQ9" s="32">
        <f t="shared" si="89"/>
        <v>10.328571478127515</v>
      </c>
      <c r="HR9" s="19">
        <f t="shared" si="90"/>
        <v>0.72436999999999996</v>
      </c>
      <c r="HS9" s="19">
        <f t="shared" si="91"/>
        <v>0.72436999999999996</v>
      </c>
      <c r="HT9" s="19">
        <f t="shared" si="92"/>
        <v>0.72436999999999996</v>
      </c>
      <c r="HU9" s="19">
        <f t="shared" si="93"/>
        <v>0.72436999999999996</v>
      </c>
      <c r="HV9" s="19">
        <f t="shared" si="94"/>
        <v>0.72436999999999996</v>
      </c>
      <c r="HW9" s="19">
        <f t="shared" si="95"/>
        <v>0.72436999999999996</v>
      </c>
      <c r="HX9" s="19">
        <f t="shared" si="96"/>
        <v>0.72436999999999996</v>
      </c>
      <c r="HY9" s="19">
        <f t="shared" si="97"/>
        <v>0.72436999999999996</v>
      </c>
      <c r="HZ9" s="19">
        <f t="shared" si="98"/>
        <v>0.72436999999999996</v>
      </c>
      <c r="IA9" s="19">
        <f t="shared" si="99"/>
        <v>2.8730000000000002E-2</v>
      </c>
      <c r="IB9" s="19">
        <f t="shared" si="100"/>
        <v>2.8730000000000002E-2</v>
      </c>
      <c r="IC9" s="38" t="str">
        <f t="shared" si="101"/>
        <v/>
      </c>
      <c r="ID9" s="19" t="str">
        <f t="shared" si="102"/>
        <v/>
      </c>
      <c r="IE9" s="19" t="str">
        <f t="shared" si="103"/>
        <v/>
      </c>
      <c r="IF9" s="19" t="str">
        <f t="shared" si="104"/>
        <v/>
      </c>
      <c r="IG9" s="19" t="str">
        <f t="shared" si="105"/>
        <v/>
      </c>
      <c r="IH9" s="19" t="str">
        <f t="shared" si="106"/>
        <v/>
      </c>
      <c r="II9" s="19" t="str">
        <f t="shared" si="107"/>
        <v/>
      </c>
      <c r="IJ9" s="19" t="str">
        <f t="shared" si="108"/>
        <v/>
      </c>
      <c r="IK9" s="19" t="str">
        <f t="shared" si="109"/>
        <v/>
      </c>
      <c r="IL9" s="19" t="str">
        <f t="shared" si="110"/>
        <v/>
      </c>
      <c r="IM9" s="19">
        <f t="shared" si="111"/>
        <v>2.8730000000000002E-2</v>
      </c>
      <c r="IN9" s="38">
        <f t="shared" si="112"/>
        <v>0.16917829999999984</v>
      </c>
      <c r="IO9" s="19">
        <f t="shared" si="113"/>
        <v>0.16917829999999984</v>
      </c>
      <c r="IP9" s="19">
        <f t="shared" si="114"/>
        <v>0.16917829999999984</v>
      </c>
      <c r="IQ9" s="19">
        <f t="shared" si="115"/>
        <v>0.16917829999999984</v>
      </c>
      <c r="IR9" s="19">
        <f t="shared" si="116"/>
        <v>0.16917829999999984</v>
      </c>
      <c r="IS9" s="19">
        <f t="shared" si="117"/>
        <v>0.16917829999999984</v>
      </c>
      <c r="IT9" s="19">
        <f t="shared" si="118"/>
        <v>0.16917829999999984</v>
      </c>
      <c r="IU9" s="19">
        <f t="shared" si="119"/>
        <v>0.16917829999999984</v>
      </c>
      <c r="IV9" s="19">
        <f t="shared" si="120"/>
        <v>0.16917829999999984</v>
      </c>
      <c r="IW9" s="19">
        <f t="shared" si="121"/>
        <v>-0.14568200000000001</v>
      </c>
      <c r="IX9" s="32">
        <f t="shared" si="122"/>
        <v>-0.15226000000000001</v>
      </c>
      <c r="IY9" s="19" t="str">
        <f t="shared" si="123"/>
        <v/>
      </c>
      <c r="IZ9" s="19" t="str">
        <f t="shared" si="124"/>
        <v/>
      </c>
      <c r="JA9" s="19" t="str">
        <f t="shared" si="125"/>
        <v/>
      </c>
      <c r="JB9" s="19" t="str">
        <f t="shared" si="126"/>
        <v/>
      </c>
      <c r="JC9" s="19" t="str">
        <f t="shared" si="127"/>
        <v/>
      </c>
      <c r="JD9" s="19" t="str">
        <f t="shared" si="128"/>
        <v/>
      </c>
      <c r="JE9" s="19" t="str">
        <f t="shared" si="129"/>
        <v/>
      </c>
      <c r="JF9" s="19" t="str">
        <f t="shared" si="130"/>
        <v/>
      </c>
      <c r="JG9" s="19" t="str">
        <f t="shared" si="131"/>
        <v/>
      </c>
      <c r="JH9" s="19">
        <f t="shared" si="132"/>
        <v>-0.14568200000000001</v>
      </c>
      <c r="JI9" s="32">
        <f t="shared" si="133"/>
        <v>-0.15226000000000001</v>
      </c>
      <c r="JJ9" s="19">
        <f t="shared" si="134"/>
        <v>22.018022109317169</v>
      </c>
      <c r="JK9" s="19">
        <f t="shared" si="135"/>
        <v>22.018022109317169</v>
      </c>
      <c r="JL9" s="19">
        <f t="shared" si="136"/>
        <v>22.018022109317169</v>
      </c>
      <c r="JM9" s="19">
        <f t="shared" si="137"/>
        <v>22.018022109317169</v>
      </c>
      <c r="JN9" s="19">
        <f t="shared" si="138"/>
        <v>22.018022109317169</v>
      </c>
      <c r="JO9" s="19">
        <f t="shared" si="139"/>
        <v>22.018022109317169</v>
      </c>
      <c r="JP9" s="19">
        <f t="shared" si="140"/>
        <v>22.018022109317169</v>
      </c>
      <c r="JQ9" s="19">
        <f t="shared" si="141"/>
        <v>22.018022109317169</v>
      </c>
      <c r="JR9" s="19">
        <f t="shared" si="142"/>
        <v>22.018022109317169</v>
      </c>
      <c r="JS9" s="19">
        <f t="shared" si="143"/>
        <v>18.513807612225857</v>
      </c>
      <c r="JT9" s="19">
        <f t="shared" si="144"/>
        <v>20.168560983268936</v>
      </c>
      <c r="JU9" s="38" t="str">
        <f t="shared" si="145"/>
        <v/>
      </c>
      <c r="JV9" s="19" t="str">
        <f t="shared" si="146"/>
        <v/>
      </c>
      <c r="JW9" s="19" t="str">
        <f t="shared" si="147"/>
        <v/>
      </c>
      <c r="JX9" s="19" t="str">
        <f t="shared" si="148"/>
        <v/>
      </c>
      <c r="JY9" s="19" t="str">
        <f t="shared" si="149"/>
        <v/>
      </c>
      <c r="JZ9" s="19" t="str">
        <f t="shared" si="150"/>
        <v/>
      </c>
      <c r="KA9" s="19" t="str">
        <f t="shared" si="151"/>
        <v/>
      </c>
      <c r="KB9" s="19" t="str">
        <f t="shared" si="152"/>
        <v/>
      </c>
      <c r="KC9" s="19" t="str">
        <f t="shared" si="153"/>
        <v/>
      </c>
      <c r="KD9" s="19">
        <f t="shared" si="154"/>
        <v>18.513807612225857</v>
      </c>
      <c r="KE9" s="32">
        <f t="shared" si="155"/>
        <v>20.168560983268936</v>
      </c>
    </row>
    <row r="10" spans="1:291" x14ac:dyDescent="0.2">
      <c r="A10" s="19" t="s">
        <v>573</v>
      </c>
      <c r="B10" s="19" t="s">
        <v>3478</v>
      </c>
      <c r="C10" s="19">
        <v>2019</v>
      </c>
      <c r="E10" s="32" t="s">
        <v>5</v>
      </c>
      <c r="O10" s="19">
        <v>1</v>
      </c>
      <c r="P10" s="32">
        <v>1</v>
      </c>
      <c r="Z10" s="19">
        <v>1</v>
      </c>
      <c r="AA10" s="32">
        <v>1</v>
      </c>
      <c r="AK10" s="19">
        <v>1</v>
      </c>
      <c r="AL10" s="32">
        <v>1</v>
      </c>
      <c r="AV10" s="19">
        <v>5.6801999999999998E-2</v>
      </c>
      <c r="AW10" s="32">
        <v>4.8777300000000003E-2</v>
      </c>
      <c r="BG10" s="19">
        <v>0</v>
      </c>
      <c r="BH10" s="32">
        <v>1</v>
      </c>
      <c r="BR10" s="19">
        <v>0</v>
      </c>
      <c r="BS10" s="32">
        <v>1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1</v>
      </c>
      <c r="CE10" s="38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98</v>
      </c>
      <c r="CO10" s="19">
        <v>182</v>
      </c>
      <c r="CP10" s="38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5.4945054945054949E-3</v>
      </c>
      <c r="DA10" s="38"/>
      <c r="DJ10" s="19">
        <v>4.7104999999999997</v>
      </c>
      <c r="DK10" s="19">
        <v>7.7603</v>
      </c>
      <c r="DL10" s="38"/>
      <c r="DR10" s="19">
        <v>0.23921000000000001</v>
      </c>
      <c r="DS10" s="19">
        <v>0.30806499999999998</v>
      </c>
      <c r="DT10" s="19">
        <v>0.251938</v>
      </c>
      <c r="DU10" s="19">
        <v>0.141039</v>
      </c>
      <c r="DV10" s="19">
        <v>0.46754800000000002</v>
      </c>
      <c r="DW10" s="38"/>
      <c r="ED10" s="19">
        <v>6.4430000000000001E-2</v>
      </c>
      <c r="EE10" s="19">
        <v>-3.4199999999999999E-3</v>
      </c>
      <c r="EF10" s="19">
        <v>2.9953E-2</v>
      </c>
      <c r="EG10" s="19">
        <v>-2.6308000000000002E-2</v>
      </c>
      <c r="EH10" s="38"/>
      <c r="EQ10" s="19">
        <v>915784878.10601485</v>
      </c>
      <c r="ER10" s="32">
        <v>1333686625.5131943</v>
      </c>
      <c r="ES10" s="19" t="str">
        <f t="shared" si="13"/>
        <v/>
      </c>
      <c r="ET10" s="19" t="str">
        <f t="shared" si="14"/>
        <v/>
      </c>
      <c r="EU10" s="19" t="str">
        <f t="shared" si="15"/>
        <v/>
      </c>
      <c r="EV10" s="19" t="str">
        <f t="shared" si="16"/>
        <v/>
      </c>
      <c r="EW10" s="19" t="str">
        <f t="shared" si="17"/>
        <v/>
      </c>
      <c r="EX10" s="19" t="str">
        <f t="shared" si="18"/>
        <v/>
      </c>
      <c r="EY10" s="19" t="str">
        <f t="shared" si="19"/>
        <v/>
      </c>
      <c r="EZ10" s="19" t="str">
        <f t="shared" si="20"/>
        <v/>
      </c>
      <c r="FA10" s="19" t="str">
        <f t="shared" si="21"/>
        <v/>
      </c>
      <c r="FB10" s="19">
        <f t="shared" si="22"/>
        <v>20.635292045827764</v>
      </c>
      <c r="FC10" s="32">
        <f t="shared" si="23"/>
        <v>21.011212843434965</v>
      </c>
      <c r="FD10" s="19" t="str">
        <f t="shared" si="24"/>
        <v/>
      </c>
      <c r="FE10" s="19" t="str">
        <f t="shared" si="25"/>
        <v/>
      </c>
      <c r="FF10" s="19" t="str">
        <f t="shared" si="26"/>
        <v/>
      </c>
      <c r="FG10" s="19" t="str">
        <f t="shared" si="27"/>
        <v/>
      </c>
      <c r="FH10" s="19" t="str">
        <f t="shared" si="28"/>
        <v/>
      </c>
      <c r="FI10" s="19" t="str">
        <f t="shared" si="29"/>
        <v/>
      </c>
      <c r="FJ10" s="19" t="str">
        <f t="shared" si="30"/>
        <v/>
      </c>
      <c r="FK10" s="19" t="str">
        <f t="shared" si="31"/>
        <v/>
      </c>
      <c r="FL10" s="19" t="str">
        <f t="shared" si="32"/>
        <v/>
      </c>
      <c r="FM10" s="19">
        <f t="shared" si="33"/>
        <v>4.7104999999999997</v>
      </c>
      <c r="FN10" s="32">
        <f t="shared" si="34"/>
        <v>7.7603</v>
      </c>
      <c r="FO10" s="19" t="str">
        <f t="shared" si="35"/>
        <v/>
      </c>
      <c r="FP10" s="19" t="str">
        <f t="shared" si="36"/>
        <v/>
      </c>
      <c r="FQ10" s="19" t="str">
        <f t="shared" si="37"/>
        <v/>
      </c>
      <c r="FR10" s="19" t="str">
        <f t="shared" si="38"/>
        <v/>
      </c>
      <c r="FS10" s="19" t="str">
        <f t="shared" si="39"/>
        <v/>
      </c>
      <c r="FT10" s="19" t="str">
        <f t="shared" si="40"/>
        <v/>
      </c>
      <c r="FU10" s="19" t="str">
        <f t="shared" si="41"/>
        <v/>
      </c>
      <c r="FV10" s="19" t="str">
        <f t="shared" si="42"/>
        <v/>
      </c>
      <c r="FW10" s="19" t="str">
        <f t="shared" si="43"/>
        <v/>
      </c>
      <c r="FX10" s="19">
        <f t="shared" si="44"/>
        <v>0.141039</v>
      </c>
      <c r="FY10" s="32">
        <f t="shared" si="45"/>
        <v>0.46754800000000002</v>
      </c>
      <c r="FZ10" s="19" t="str">
        <f t="shared" si="46"/>
        <v/>
      </c>
      <c r="GA10" s="19" t="str">
        <f t="shared" si="47"/>
        <v/>
      </c>
      <c r="GB10" s="19" t="str">
        <f t="shared" si="48"/>
        <v/>
      </c>
      <c r="GC10" s="19" t="str">
        <f t="shared" si="49"/>
        <v/>
      </c>
      <c r="GD10" s="19" t="str">
        <f t="shared" si="50"/>
        <v/>
      </c>
      <c r="GE10" s="19" t="str">
        <f t="shared" si="51"/>
        <v/>
      </c>
      <c r="GF10" s="19" t="str">
        <f t="shared" si="52"/>
        <v/>
      </c>
      <c r="GG10" s="19" t="str">
        <f t="shared" si="53"/>
        <v/>
      </c>
      <c r="GH10" s="19" t="str">
        <f t="shared" si="54"/>
        <v/>
      </c>
      <c r="GI10" s="19">
        <f t="shared" si="55"/>
        <v>2.9953E-2</v>
      </c>
      <c r="GJ10" s="32">
        <f t="shared" si="56"/>
        <v>-2.6308000000000002E-2</v>
      </c>
      <c r="GK10" s="19" t="str">
        <f t="shared" si="57"/>
        <v/>
      </c>
      <c r="GL10" s="19" t="str">
        <f t="shared" si="58"/>
        <v/>
      </c>
      <c r="GM10" s="19" t="str">
        <f t="shared" si="59"/>
        <v/>
      </c>
      <c r="GN10" s="19" t="str">
        <f t="shared" si="60"/>
        <v/>
      </c>
      <c r="GO10" s="19" t="str">
        <f t="shared" si="61"/>
        <v/>
      </c>
      <c r="GP10" s="19" t="str">
        <f t="shared" si="62"/>
        <v/>
      </c>
      <c r="GQ10" s="19" t="str">
        <f t="shared" si="63"/>
        <v/>
      </c>
      <c r="GR10" s="19" t="str">
        <f t="shared" si="64"/>
        <v/>
      </c>
      <c r="GS10" s="19" t="str">
        <f t="shared" si="65"/>
        <v/>
      </c>
      <c r="GT10" s="19">
        <f t="shared" si="66"/>
        <v>20.635292045827764</v>
      </c>
      <c r="GU10" s="32">
        <f t="shared" si="67"/>
        <v>21.011212843434965</v>
      </c>
      <c r="GV10" s="19">
        <f t="shared" si="68"/>
        <v>10.328571478127515</v>
      </c>
      <c r="GW10" s="19">
        <f t="shared" si="69"/>
        <v>10.328571478127515</v>
      </c>
      <c r="GX10" s="19">
        <f t="shared" si="70"/>
        <v>10.328571478127515</v>
      </c>
      <c r="GY10" s="19">
        <f t="shared" si="71"/>
        <v>10.328571478127515</v>
      </c>
      <c r="GZ10" s="19">
        <f t="shared" si="72"/>
        <v>10.328571478127515</v>
      </c>
      <c r="HA10" s="19">
        <f t="shared" si="73"/>
        <v>10.328571478127515</v>
      </c>
      <c r="HB10" s="19">
        <f t="shared" si="74"/>
        <v>10.328571478127515</v>
      </c>
      <c r="HC10" s="19">
        <f t="shared" si="75"/>
        <v>10.328571478127515</v>
      </c>
      <c r="HD10" s="19">
        <f t="shared" si="76"/>
        <v>10.328571478127515</v>
      </c>
      <c r="HE10" s="19">
        <f t="shared" si="77"/>
        <v>4.7104999999999997</v>
      </c>
      <c r="HF10" s="19">
        <f t="shared" si="78"/>
        <v>7.7603</v>
      </c>
      <c r="HG10" s="19" t="str">
        <f t="shared" si="79"/>
        <v/>
      </c>
      <c r="HH10" s="19" t="str">
        <f t="shared" si="80"/>
        <v/>
      </c>
      <c r="HI10" s="19" t="str">
        <f t="shared" si="81"/>
        <v/>
      </c>
      <c r="HJ10" s="19" t="str">
        <f t="shared" si="82"/>
        <v/>
      </c>
      <c r="HK10" s="19" t="str">
        <f t="shared" si="83"/>
        <v/>
      </c>
      <c r="HL10" s="19" t="str">
        <f t="shared" si="84"/>
        <v/>
      </c>
      <c r="HM10" s="19" t="str">
        <f t="shared" si="85"/>
        <v/>
      </c>
      <c r="HN10" s="19" t="str">
        <f t="shared" si="86"/>
        <v/>
      </c>
      <c r="HO10" s="19" t="str">
        <f t="shared" si="87"/>
        <v/>
      </c>
      <c r="HP10" s="19">
        <f t="shared" si="88"/>
        <v>4.7104999999999997</v>
      </c>
      <c r="HQ10" s="32">
        <f t="shared" si="89"/>
        <v>7.7603</v>
      </c>
      <c r="HR10" s="19">
        <f t="shared" si="90"/>
        <v>0.72436999999999996</v>
      </c>
      <c r="HS10" s="19">
        <f t="shared" si="91"/>
        <v>0.72436999999999996</v>
      </c>
      <c r="HT10" s="19">
        <f t="shared" si="92"/>
        <v>0.72436999999999996</v>
      </c>
      <c r="HU10" s="19">
        <f t="shared" si="93"/>
        <v>0.72436999999999996</v>
      </c>
      <c r="HV10" s="19">
        <f t="shared" si="94"/>
        <v>0.72436999999999996</v>
      </c>
      <c r="HW10" s="19">
        <f t="shared" si="95"/>
        <v>0.72436999999999996</v>
      </c>
      <c r="HX10" s="19">
        <f t="shared" si="96"/>
        <v>0.72436999999999996</v>
      </c>
      <c r="HY10" s="19">
        <f t="shared" si="97"/>
        <v>0.72436999999999996</v>
      </c>
      <c r="HZ10" s="19">
        <f t="shared" si="98"/>
        <v>0.72436999999999996</v>
      </c>
      <c r="IA10" s="19">
        <f t="shared" si="99"/>
        <v>0.141039</v>
      </c>
      <c r="IB10" s="19">
        <f t="shared" si="100"/>
        <v>0.46754800000000002</v>
      </c>
      <c r="IC10" s="38" t="str">
        <f t="shared" si="101"/>
        <v/>
      </c>
      <c r="ID10" s="19" t="str">
        <f t="shared" si="102"/>
        <v/>
      </c>
      <c r="IE10" s="19" t="str">
        <f t="shared" si="103"/>
        <v/>
      </c>
      <c r="IF10" s="19" t="str">
        <f t="shared" si="104"/>
        <v/>
      </c>
      <c r="IG10" s="19" t="str">
        <f t="shared" si="105"/>
        <v/>
      </c>
      <c r="IH10" s="19" t="str">
        <f t="shared" si="106"/>
        <v/>
      </c>
      <c r="II10" s="19" t="str">
        <f t="shared" si="107"/>
        <v/>
      </c>
      <c r="IJ10" s="19" t="str">
        <f t="shared" si="108"/>
        <v/>
      </c>
      <c r="IK10" s="19" t="str">
        <f t="shared" si="109"/>
        <v/>
      </c>
      <c r="IL10" s="19">
        <f t="shared" si="110"/>
        <v>0.141039</v>
      </c>
      <c r="IM10" s="19">
        <f t="shared" si="111"/>
        <v>0.46754800000000002</v>
      </c>
      <c r="IN10" s="38">
        <f t="shared" si="112"/>
        <v>0.16917829999999984</v>
      </c>
      <c r="IO10" s="19">
        <f t="shared" si="113"/>
        <v>0.16917829999999984</v>
      </c>
      <c r="IP10" s="19">
        <f t="shared" si="114"/>
        <v>0.16917829999999984</v>
      </c>
      <c r="IQ10" s="19">
        <f t="shared" si="115"/>
        <v>0.16917829999999984</v>
      </c>
      <c r="IR10" s="19">
        <f t="shared" si="116"/>
        <v>0.16917829999999984</v>
      </c>
      <c r="IS10" s="19">
        <f t="shared" si="117"/>
        <v>0.16917829999999984</v>
      </c>
      <c r="IT10" s="19">
        <f t="shared" si="118"/>
        <v>0.16917829999999984</v>
      </c>
      <c r="IU10" s="19">
        <f t="shared" si="119"/>
        <v>0.16917829999999984</v>
      </c>
      <c r="IV10" s="19">
        <f t="shared" si="120"/>
        <v>0.16917829999999984</v>
      </c>
      <c r="IW10" s="19">
        <f t="shared" si="121"/>
        <v>2.9953E-2</v>
      </c>
      <c r="IX10" s="32">
        <f t="shared" si="122"/>
        <v>-2.6308000000000002E-2</v>
      </c>
      <c r="IY10" s="19" t="str">
        <f t="shared" si="123"/>
        <v/>
      </c>
      <c r="IZ10" s="19" t="str">
        <f t="shared" si="124"/>
        <v/>
      </c>
      <c r="JA10" s="19" t="str">
        <f t="shared" si="125"/>
        <v/>
      </c>
      <c r="JB10" s="19" t="str">
        <f t="shared" si="126"/>
        <v/>
      </c>
      <c r="JC10" s="19" t="str">
        <f t="shared" si="127"/>
        <v/>
      </c>
      <c r="JD10" s="19" t="str">
        <f t="shared" si="128"/>
        <v/>
      </c>
      <c r="JE10" s="19" t="str">
        <f t="shared" si="129"/>
        <v/>
      </c>
      <c r="JF10" s="19" t="str">
        <f t="shared" si="130"/>
        <v/>
      </c>
      <c r="JG10" s="19" t="str">
        <f t="shared" si="131"/>
        <v/>
      </c>
      <c r="JH10" s="19">
        <f t="shared" si="132"/>
        <v>2.9953E-2</v>
      </c>
      <c r="JI10" s="32">
        <f t="shared" si="133"/>
        <v>-2.6308000000000002E-2</v>
      </c>
      <c r="JJ10" s="19">
        <f t="shared" si="134"/>
        <v>22.018022109317169</v>
      </c>
      <c r="JK10" s="19">
        <f t="shared" si="135"/>
        <v>22.018022109317169</v>
      </c>
      <c r="JL10" s="19">
        <f t="shared" si="136"/>
        <v>22.018022109317169</v>
      </c>
      <c r="JM10" s="19">
        <f t="shared" si="137"/>
        <v>22.018022109317169</v>
      </c>
      <c r="JN10" s="19">
        <f t="shared" si="138"/>
        <v>22.018022109317169</v>
      </c>
      <c r="JO10" s="19">
        <f t="shared" si="139"/>
        <v>22.018022109317169</v>
      </c>
      <c r="JP10" s="19">
        <f t="shared" si="140"/>
        <v>22.018022109317169</v>
      </c>
      <c r="JQ10" s="19">
        <f t="shared" si="141"/>
        <v>22.018022109317169</v>
      </c>
      <c r="JR10" s="19">
        <f t="shared" si="142"/>
        <v>22.018022109317169</v>
      </c>
      <c r="JS10" s="19">
        <f t="shared" si="143"/>
        <v>20.635292045827764</v>
      </c>
      <c r="JT10" s="19">
        <f t="shared" si="144"/>
        <v>21.011212843434965</v>
      </c>
      <c r="JU10" s="38" t="str">
        <f t="shared" si="145"/>
        <v/>
      </c>
      <c r="JV10" s="19" t="str">
        <f t="shared" si="146"/>
        <v/>
      </c>
      <c r="JW10" s="19" t="str">
        <f t="shared" si="147"/>
        <v/>
      </c>
      <c r="JX10" s="19" t="str">
        <f t="shared" si="148"/>
        <v/>
      </c>
      <c r="JY10" s="19" t="str">
        <f t="shared" si="149"/>
        <v/>
      </c>
      <c r="JZ10" s="19" t="str">
        <f t="shared" si="150"/>
        <v/>
      </c>
      <c r="KA10" s="19" t="str">
        <f t="shared" si="151"/>
        <v/>
      </c>
      <c r="KB10" s="19" t="str">
        <f t="shared" si="152"/>
        <v/>
      </c>
      <c r="KC10" s="19" t="str">
        <f t="shared" si="153"/>
        <v/>
      </c>
      <c r="KD10" s="19">
        <f t="shared" si="154"/>
        <v>20.635292045827764</v>
      </c>
      <c r="KE10" s="32">
        <f t="shared" si="155"/>
        <v>21.011212843434965</v>
      </c>
    </row>
    <row r="11" spans="1:291" x14ac:dyDescent="0.2">
      <c r="A11" s="19" t="s">
        <v>16</v>
      </c>
      <c r="B11" s="19" t="s">
        <v>3955</v>
      </c>
      <c r="E11" s="32" t="s">
        <v>18</v>
      </c>
      <c r="G11" s="19">
        <v>0</v>
      </c>
      <c r="J11" s="19">
        <v>0</v>
      </c>
      <c r="K11" s="19">
        <v>0</v>
      </c>
      <c r="L11" s="19">
        <v>0</v>
      </c>
      <c r="M11" s="19">
        <v>0</v>
      </c>
      <c r="O11" s="19">
        <v>0</v>
      </c>
      <c r="P11" s="32"/>
      <c r="R11" s="19">
        <v>1</v>
      </c>
      <c r="U11" s="19">
        <v>1</v>
      </c>
      <c r="V11" s="19">
        <v>1</v>
      </c>
      <c r="W11" s="19">
        <v>1</v>
      </c>
      <c r="X11" s="19">
        <v>1</v>
      </c>
      <c r="Z11" s="19">
        <v>1</v>
      </c>
      <c r="AA11" s="32"/>
      <c r="AC11" s="19">
        <v>1</v>
      </c>
      <c r="AF11" s="19">
        <v>1</v>
      </c>
      <c r="AG11" s="19">
        <v>1</v>
      </c>
      <c r="AH11" s="19">
        <v>1</v>
      </c>
      <c r="AI11" s="19">
        <v>1</v>
      </c>
      <c r="AK11" s="19">
        <v>1</v>
      </c>
      <c r="AL11" s="32"/>
      <c r="AN11" s="19">
        <v>2.1205499999999999E-2</v>
      </c>
      <c r="AQ11" s="19">
        <v>1.9149099999999999E-2</v>
      </c>
      <c r="AR11" s="19">
        <v>2.0577600000000001E-2</v>
      </c>
      <c r="AS11" s="19">
        <v>1.9977200000000001E-2</v>
      </c>
      <c r="AT11" s="19">
        <v>2.0910700000000001E-2</v>
      </c>
      <c r="AV11" s="19">
        <v>2.0331200000000001E-2</v>
      </c>
      <c r="AW11" s="32"/>
      <c r="AY11" s="19">
        <v>0</v>
      </c>
      <c r="BB11" s="19">
        <v>0</v>
      </c>
      <c r="BC11" s="19">
        <v>0</v>
      </c>
      <c r="BD11" s="19">
        <v>0</v>
      </c>
      <c r="BE11" s="19">
        <v>0</v>
      </c>
      <c r="BG11" s="19">
        <v>0</v>
      </c>
      <c r="BH11" s="32"/>
      <c r="BJ11" s="19">
        <v>0</v>
      </c>
      <c r="BM11" s="19">
        <v>0</v>
      </c>
      <c r="BN11" s="19">
        <v>0</v>
      </c>
      <c r="BO11" s="19">
        <v>0</v>
      </c>
      <c r="BP11" s="19">
        <v>0</v>
      </c>
      <c r="BR11" s="19">
        <v>0</v>
      </c>
      <c r="BS11" s="32"/>
      <c r="BT11" s="19">
        <v>0</v>
      </c>
      <c r="BU11" s="19">
        <v>2</v>
      </c>
      <c r="BV11" s="19">
        <v>2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2</v>
      </c>
      <c r="CE11" s="38">
        <v>8</v>
      </c>
      <c r="CF11" s="19">
        <v>19</v>
      </c>
      <c r="CG11" s="19">
        <v>26</v>
      </c>
      <c r="CH11" s="19">
        <v>8</v>
      </c>
      <c r="CI11" s="19">
        <v>8</v>
      </c>
      <c r="CJ11" s="19">
        <v>12</v>
      </c>
      <c r="CK11" s="19">
        <v>8</v>
      </c>
      <c r="CL11" s="19">
        <v>6</v>
      </c>
      <c r="CM11" s="19">
        <v>18</v>
      </c>
      <c r="CN11" s="19">
        <v>10</v>
      </c>
      <c r="CO11" s="19">
        <v>29</v>
      </c>
      <c r="CP11" s="38">
        <v>0</v>
      </c>
      <c r="CQ11" s="19">
        <v>0.10526315789473684</v>
      </c>
      <c r="CR11" s="19">
        <v>7.6923076923076927E-2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6.8965517241379309E-2</v>
      </c>
      <c r="DA11" s="38">
        <v>0.86175854100000004</v>
      </c>
      <c r="DB11" s="19">
        <v>0.83167327800000002</v>
      </c>
      <c r="DC11" s="19">
        <v>1.01998068</v>
      </c>
      <c r="DD11" s="19">
        <v>0.84124047999999996</v>
      </c>
      <c r="DE11" s="19">
        <v>0.96485132699999998</v>
      </c>
      <c r="DF11" s="19">
        <v>0.92466768899999996</v>
      </c>
      <c r="DG11" s="19">
        <v>1.4583155590000001</v>
      </c>
      <c r="DH11" s="19">
        <v>1.2840907029999999</v>
      </c>
      <c r="DI11" s="19">
        <v>1.4890751369999999</v>
      </c>
      <c r="DJ11" s="19">
        <v>1.53622140185862</v>
      </c>
      <c r="DK11" s="19">
        <v>1.76826822778739</v>
      </c>
      <c r="DL11" s="38">
        <v>0.1431</v>
      </c>
      <c r="DM11" s="19">
        <v>0.1148</v>
      </c>
      <c r="DN11" s="19">
        <v>0.10349999999999999</v>
      </c>
      <c r="DO11" s="19">
        <v>0.10390000000000001</v>
      </c>
      <c r="DP11" s="19">
        <v>0.14660000000000001</v>
      </c>
      <c r="DQ11" s="19">
        <v>0.13189999999999999</v>
      </c>
      <c r="DR11" s="19">
        <v>8.9099999999999999E-2</v>
      </c>
      <c r="DS11" s="19">
        <v>7.6999999999999999E-2</v>
      </c>
      <c r="DU11" s="19">
        <v>0.24579999999999999</v>
      </c>
      <c r="DV11" s="19">
        <v>0.20680000000000001</v>
      </c>
      <c r="DW11" s="38">
        <v>0.02</v>
      </c>
      <c r="DX11" s="19">
        <v>1.2E-2</v>
      </c>
      <c r="DY11" s="19">
        <v>3.7999999999999999E-2</v>
      </c>
      <c r="DZ11" s="19">
        <v>2.1000000000000001E-2</v>
      </c>
      <c r="EA11" s="19">
        <v>7.0000000000000001E-3</v>
      </c>
      <c r="EB11" s="19">
        <v>4.3999999999999997E-2</v>
      </c>
      <c r="EC11" s="19">
        <v>0.05</v>
      </c>
      <c r="ED11" s="19">
        <v>4.8000000000000001E-2</v>
      </c>
      <c r="EE11" s="19">
        <v>0.03</v>
      </c>
      <c r="EF11" s="19">
        <v>2.1999999999999999E-2</v>
      </c>
      <c r="EG11" s="19">
        <v>3.9E-2</v>
      </c>
      <c r="EH11" s="38">
        <v>20706042.240692802</v>
      </c>
      <c r="EI11" s="19">
        <v>13809867.703402422</v>
      </c>
      <c r="EJ11" s="19">
        <v>15226659.908675982</v>
      </c>
      <c r="EK11" s="19">
        <v>15187908.588022126</v>
      </c>
      <c r="EL11" s="19">
        <v>8599187.8681304008</v>
      </c>
      <c r="EM11" s="19">
        <v>7390895.8817375898</v>
      </c>
      <c r="EN11" s="19">
        <v>8069303.1575892027</v>
      </c>
      <c r="EO11" s="19">
        <v>13617021.072450448</v>
      </c>
      <c r="EP11" s="19">
        <v>11470588.221463842</v>
      </c>
      <c r="EQ11" s="19">
        <v>13608065.162284425</v>
      </c>
      <c r="ER11" s="32">
        <v>15839606.313453391</v>
      </c>
      <c r="ES11" s="19">
        <f t="shared" si="13"/>
        <v>16.845936111327983</v>
      </c>
      <c r="ET11" s="19">
        <f t="shared" si="14"/>
        <v>16.440893945571482</v>
      </c>
      <c r="EU11" s="19">
        <f t="shared" si="15"/>
        <v>16.538558390817812</v>
      </c>
      <c r="EV11" s="19">
        <f t="shared" si="16"/>
        <v>16.536010181618202</v>
      </c>
      <c r="EW11" s="19">
        <f t="shared" si="17"/>
        <v>15.967178322826246</v>
      </c>
      <c r="EX11" s="19">
        <f t="shared" si="18"/>
        <v>15.815759514499295</v>
      </c>
      <c r="EY11" s="19">
        <f t="shared" si="19"/>
        <v>15.903577686776663</v>
      </c>
      <c r="EZ11" s="19">
        <f t="shared" si="20"/>
        <v>16.426831117616011</v>
      </c>
      <c r="FA11" s="19">
        <f t="shared" si="21"/>
        <v>16.255296771266089</v>
      </c>
      <c r="FB11" s="19">
        <f t="shared" si="22"/>
        <v>16.426173201574031</v>
      </c>
      <c r="FC11" s="32">
        <f t="shared" si="23"/>
        <v>16.578024090093042</v>
      </c>
      <c r="FD11" s="19" t="str">
        <f t="shared" si="24"/>
        <v/>
      </c>
      <c r="FE11" s="19">
        <f t="shared" si="25"/>
        <v>0.83167327800000002</v>
      </c>
      <c r="FF11" s="19" t="str">
        <f t="shared" si="26"/>
        <v/>
      </c>
      <c r="FG11" s="19" t="str">
        <f t="shared" si="27"/>
        <v/>
      </c>
      <c r="FH11" s="19">
        <f t="shared" si="28"/>
        <v>0.96485132699999998</v>
      </c>
      <c r="FI11" s="19">
        <f t="shared" si="29"/>
        <v>0.92466768899999996</v>
      </c>
      <c r="FJ11" s="19">
        <f t="shared" si="30"/>
        <v>1.4583155590000001</v>
      </c>
      <c r="FK11" s="19">
        <f t="shared" si="31"/>
        <v>1.2840907029999999</v>
      </c>
      <c r="FL11" s="19" t="str">
        <f t="shared" si="32"/>
        <v/>
      </c>
      <c r="FM11" s="19">
        <f t="shared" si="33"/>
        <v>1.53622140185862</v>
      </c>
      <c r="FN11" s="32" t="str">
        <f t="shared" si="34"/>
        <v/>
      </c>
      <c r="FO11" s="19" t="str">
        <f t="shared" si="35"/>
        <v/>
      </c>
      <c r="FP11" s="19">
        <f t="shared" si="36"/>
        <v>0.1148</v>
      </c>
      <c r="FQ11" s="19" t="str">
        <f t="shared" si="37"/>
        <v/>
      </c>
      <c r="FR11" s="19" t="str">
        <f t="shared" si="38"/>
        <v/>
      </c>
      <c r="FS11" s="19">
        <f t="shared" si="39"/>
        <v>0.14660000000000001</v>
      </c>
      <c r="FT11" s="19">
        <f t="shared" si="40"/>
        <v>0.13189999999999999</v>
      </c>
      <c r="FU11" s="19">
        <f t="shared" si="41"/>
        <v>8.9099999999999999E-2</v>
      </c>
      <c r="FV11" s="19">
        <f t="shared" si="42"/>
        <v>7.6999999999999999E-2</v>
      </c>
      <c r="FW11" s="19" t="str">
        <f t="shared" si="43"/>
        <v/>
      </c>
      <c r="FX11" s="19">
        <f t="shared" si="44"/>
        <v>0.24579999999999999</v>
      </c>
      <c r="FY11" s="32" t="str">
        <f t="shared" si="45"/>
        <v/>
      </c>
      <c r="FZ11" s="19" t="str">
        <f t="shared" si="46"/>
        <v/>
      </c>
      <c r="GA11" s="19">
        <f t="shared" si="47"/>
        <v>1.2E-2</v>
      </c>
      <c r="GB11" s="19" t="str">
        <f t="shared" si="48"/>
        <v/>
      </c>
      <c r="GC11" s="19" t="str">
        <f t="shared" si="49"/>
        <v/>
      </c>
      <c r="GD11" s="19">
        <f t="shared" si="50"/>
        <v>7.0000000000000001E-3</v>
      </c>
      <c r="GE11" s="19">
        <f t="shared" si="51"/>
        <v>4.3999999999999997E-2</v>
      </c>
      <c r="GF11" s="19">
        <f t="shared" si="52"/>
        <v>0.05</v>
      </c>
      <c r="GG11" s="19">
        <f t="shared" si="53"/>
        <v>4.8000000000000001E-2</v>
      </c>
      <c r="GH11" s="19" t="str">
        <f t="shared" si="54"/>
        <v/>
      </c>
      <c r="GI11" s="19">
        <f t="shared" si="55"/>
        <v>2.1999999999999999E-2</v>
      </c>
      <c r="GJ11" s="32" t="str">
        <f t="shared" si="56"/>
        <v/>
      </c>
      <c r="GK11" s="19" t="str">
        <f t="shared" si="57"/>
        <v/>
      </c>
      <c r="GL11" s="19">
        <f t="shared" si="58"/>
        <v>16.440893945571482</v>
      </c>
      <c r="GM11" s="19" t="str">
        <f t="shared" si="59"/>
        <v/>
      </c>
      <c r="GN11" s="19" t="str">
        <f t="shared" si="60"/>
        <v/>
      </c>
      <c r="GO11" s="19">
        <f t="shared" si="61"/>
        <v>15.967178322826246</v>
      </c>
      <c r="GP11" s="19">
        <f t="shared" si="62"/>
        <v>15.815759514499295</v>
      </c>
      <c r="GQ11" s="19">
        <f t="shared" si="63"/>
        <v>15.903577686776663</v>
      </c>
      <c r="GR11" s="19">
        <f t="shared" si="64"/>
        <v>16.426831117616011</v>
      </c>
      <c r="GS11" s="19" t="str">
        <f t="shared" si="65"/>
        <v/>
      </c>
      <c r="GT11" s="19">
        <f t="shared" si="66"/>
        <v>16.426173201574031</v>
      </c>
      <c r="GU11" s="32" t="str">
        <f t="shared" si="67"/>
        <v/>
      </c>
      <c r="GV11" s="19">
        <f t="shared" si="68"/>
        <v>10.328571478127515</v>
      </c>
      <c r="GW11" s="19">
        <f t="shared" si="69"/>
        <v>0.83167327800000002</v>
      </c>
      <c r="GX11" s="19">
        <f t="shared" si="70"/>
        <v>10.328571478127515</v>
      </c>
      <c r="GY11" s="19">
        <f t="shared" si="71"/>
        <v>10.328571478127515</v>
      </c>
      <c r="GZ11" s="19">
        <f t="shared" si="72"/>
        <v>0.96485132699999998</v>
      </c>
      <c r="HA11" s="19">
        <f t="shared" si="73"/>
        <v>0.92466768899999996</v>
      </c>
      <c r="HB11" s="19">
        <f t="shared" si="74"/>
        <v>1.4583155590000001</v>
      </c>
      <c r="HC11" s="19">
        <f t="shared" si="75"/>
        <v>1.2840907029999999</v>
      </c>
      <c r="HD11" s="19">
        <f t="shared" si="76"/>
        <v>10.328571478127515</v>
      </c>
      <c r="HE11" s="19">
        <f t="shared" si="77"/>
        <v>1.53622140185862</v>
      </c>
      <c r="HF11" s="19">
        <f t="shared" si="78"/>
        <v>10.328571478127515</v>
      </c>
      <c r="HG11" s="19" t="str">
        <f t="shared" si="79"/>
        <v/>
      </c>
      <c r="HH11" s="19">
        <f t="shared" si="80"/>
        <v>0.83167327800000002</v>
      </c>
      <c r="HI11" s="19" t="str">
        <f t="shared" si="81"/>
        <v/>
      </c>
      <c r="HJ11" s="19" t="str">
        <f t="shared" si="82"/>
        <v/>
      </c>
      <c r="HK11" s="19">
        <f t="shared" si="83"/>
        <v>0.96485132699999998</v>
      </c>
      <c r="HL11" s="19">
        <f t="shared" si="84"/>
        <v>0.92466768899999996</v>
      </c>
      <c r="HM11" s="19">
        <f t="shared" si="85"/>
        <v>1.4583155590000001</v>
      </c>
      <c r="HN11" s="19">
        <f t="shared" si="86"/>
        <v>1.2840907029999999</v>
      </c>
      <c r="HO11" s="19" t="str">
        <f t="shared" si="87"/>
        <v/>
      </c>
      <c r="HP11" s="19">
        <f t="shared" si="88"/>
        <v>1.53622140185862</v>
      </c>
      <c r="HQ11" s="32" t="str">
        <f t="shared" si="89"/>
        <v/>
      </c>
      <c r="HR11" s="19">
        <f t="shared" si="90"/>
        <v>0.72436999999999996</v>
      </c>
      <c r="HS11" s="19">
        <f t="shared" si="91"/>
        <v>0.1148</v>
      </c>
      <c r="HT11" s="19">
        <f t="shared" si="92"/>
        <v>0.72436999999999996</v>
      </c>
      <c r="HU11" s="19">
        <f t="shared" si="93"/>
        <v>0.72436999999999996</v>
      </c>
      <c r="HV11" s="19">
        <f t="shared" si="94"/>
        <v>0.14660000000000001</v>
      </c>
      <c r="HW11" s="19">
        <f t="shared" si="95"/>
        <v>0.13189999999999999</v>
      </c>
      <c r="HX11" s="19">
        <f t="shared" si="96"/>
        <v>8.9099999999999999E-2</v>
      </c>
      <c r="HY11" s="19">
        <f t="shared" si="97"/>
        <v>7.6999999999999999E-2</v>
      </c>
      <c r="HZ11" s="19">
        <f t="shared" si="98"/>
        <v>0.72436999999999996</v>
      </c>
      <c r="IA11" s="19">
        <f t="shared" si="99"/>
        <v>0.24579999999999999</v>
      </c>
      <c r="IB11" s="19">
        <f t="shared" si="100"/>
        <v>0.72436999999999996</v>
      </c>
      <c r="IC11" s="38" t="str">
        <f t="shared" si="101"/>
        <v/>
      </c>
      <c r="ID11" s="19">
        <f t="shared" si="102"/>
        <v>0.1148</v>
      </c>
      <c r="IE11" s="19" t="str">
        <f t="shared" si="103"/>
        <v/>
      </c>
      <c r="IF11" s="19" t="str">
        <f t="shared" si="104"/>
        <v/>
      </c>
      <c r="IG11" s="19">
        <f t="shared" si="105"/>
        <v>0.14660000000000001</v>
      </c>
      <c r="IH11" s="19">
        <f t="shared" si="106"/>
        <v>0.13189999999999999</v>
      </c>
      <c r="II11" s="19">
        <f t="shared" si="107"/>
        <v>8.9099999999999999E-2</v>
      </c>
      <c r="IJ11" s="19">
        <f t="shared" si="108"/>
        <v>7.6999999999999999E-2</v>
      </c>
      <c r="IK11" s="19" t="str">
        <f t="shared" si="109"/>
        <v/>
      </c>
      <c r="IL11" s="19">
        <f t="shared" si="110"/>
        <v>0.24579999999999999</v>
      </c>
      <c r="IM11" s="19" t="str">
        <f t="shared" si="111"/>
        <v/>
      </c>
      <c r="IN11" s="38">
        <f t="shared" si="112"/>
        <v>0.16917829999999984</v>
      </c>
      <c r="IO11" s="19">
        <f t="shared" si="113"/>
        <v>1.2E-2</v>
      </c>
      <c r="IP11" s="19">
        <f t="shared" si="114"/>
        <v>0.16917829999999984</v>
      </c>
      <c r="IQ11" s="19">
        <f t="shared" si="115"/>
        <v>0.16917829999999984</v>
      </c>
      <c r="IR11" s="19">
        <f t="shared" si="116"/>
        <v>7.0000000000000001E-3</v>
      </c>
      <c r="IS11" s="19">
        <f t="shared" si="117"/>
        <v>4.3999999999999997E-2</v>
      </c>
      <c r="IT11" s="19">
        <f t="shared" si="118"/>
        <v>0.05</v>
      </c>
      <c r="IU11" s="19">
        <f t="shared" si="119"/>
        <v>4.8000000000000001E-2</v>
      </c>
      <c r="IV11" s="19">
        <f t="shared" si="120"/>
        <v>0.16917829999999984</v>
      </c>
      <c r="IW11" s="19">
        <f t="shared" si="121"/>
        <v>2.1999999999999999E-2</v>
      </c>
      <c r="IX11" s="32">
        <f t="shared" si="122"/>
        <v>0.16917829999999984</v>
      </c>
      <c r="IY11" s="19" t="str">
        <f t="shared" si="123"/>
        <v/>
      </c>
      <c r="IZ11" s="19">
        <f t="shared" si="124"/>
        <v>1.2E-2</v>
      </c>
      <c r="JA11" s="19" t="str">
        <f t="shared" si="125"/>
        <v/>
      </c>
      <c r="JB11" s="19" t="str">
        <f t="shared" si="126"/>
        <v/>
      </c>
      <c r="JC11" s="19">
        <f t="shared" si="127"/>
        <v>7.0000000000000001E-3</v>
      </c>
      <c r="JD11" s="19">
        <f t="shared" si="128"/>
        <v>4.3999999999999997E-2</v>
      </c>
      <c r="JE11" s="19">
        <f t="shared" si="129"/>
        <v>0.05</v>
      </c>
      <c r="JF11" s="19">
        <f t="shared" si="130"/>
        <v>4.8000000000000001E-2</v>
      </c>
      <c r="JG11" s="19" t="str">
        <f t="shared" si="131"/>
        <v/>
      </c>
      <c r="JH11" s="19">
        <f t="shared" si="132"/>
        <v>2.1999999999999999E-2</v>
      </c>
      <c r="JI11" s="32" t="str">
        <f t="shared" si="133"/>
        <v/>
      </c>
      <c r="JJ11" s="19">
        <f t="shared" si="134"/>
        <v>22.018022109317169</v>
      </c>
      <c r="JK11" s="19">
        <f t="shared" si="135"/>
        <v>16.440893945571482</v>
      </c>
      <c r="JL11" s="19">
        <f t="shared" si="136"/>
        <v>22.018022109317169</v>
      </c>
      <c r="JM11" s="19">
        <f t="shared" si="137"/>
        <v>22.018022109317169</v>
      </c>
      <c r="JN11" s="19">
        <f t="shared" si="138"/>
        <v>15.967178322826246</v>
      </c>
      <c r="JO11" s="19">
        <f t="shared" si="139"/>
        <v>15.815759514499295</v>
      </c>
      <c r="JP11" s="19">
        <f t="shared" si="140"/>
        <v>15.903577686776663</v>
      </c>
      <c r="JQ11" s="19">
        <f t="shared" si="141"/>
        <v>16.426831117616011</v>
      </c>
      <c r="JR11" s="19">
        <f t="shared" si="142"/>
        <v>22.018022109317169</v>
      </c>
      <c r="JS11" s="19">
        <f t="shared" si="143"/>
        <v>16.426173201574031</v>
      </c>
      <c r="JT11" s="19">
        <f t="shared" si="144"/>
        <v>22.018022109317169</v>
      </c>
      <c r="JU11" s="38" t="str">
        <f t="shared" si="145"/>
        <v/>
      </c>
      <c r="JV11" s="19">
        <f t="shared" si="146"/>
        <v>16.440893945571482</v>
      </c>
      <c r="JW11" s="19" t="str">
        <f t="shared" si="147"/>
        <v/>
      </c>
      <c r="JX11" s="19" t="str">
        <f t="shared" si="148"/>
        <v/>
      </c>
      <c r="JY11" s="19">
        <f t="shared" si="149"/>
        <v>15.967178322826246</v>
      </c>
      <c r="JZ11" s="19">
        <f t="shared" si="150"/>
        <v>15.815759514499295</v>
      </c>
      <c r="KA11" s="19">
        <f t="shared" si="151"/>
        <v>15.903577686776663</v>
      </c>
      <c r="KB11" s="19">
        <f t="shared" si="152"/>
        <v>16.426831117616011</v>
      </c>
      <c r="KC11" s="19" t="str">
        <f t="shared" si="153"/>
        <v/>
      </c>
      <c r="KD11" s="19">
        <f t="shared" si="154"/>
        <v>16.426173201574031</v>
      </c>
      <c r="KE11" s="32" t="str">
        <f t="shared" si="155"/>
        <v/>
      </c>
    </row>
    <row r="12" spans="1:291" x14ac:dyDescent="0.2">
      <c r="A12" s="19" t="s">
        <v>19</v>
      </c>
      <c r="B12" s="19" t="s">
        <v>20</v>
      </c>
      <c r="D12" s="19">
        <v>2018</v>
      </c>
      <c r="E12" s="32" t="s">
        <v>18</v>
      </c>
      <c r="F12" s="19">
        <v>1</v>
      </c>
      <c r="G12" s="19">
        <v>1</v>
      </c>
      <c r="H12" s="19">
        <v>1</v>
      </c>
      <c r="I12" s="19">
        <v>1</v>
      </c>
      <c r="J12" s="19">
        <v>1</v>
      </c>
      <c r="K12" s="19">
        <v>1</v>
      </c>
      <c r="L12" s="19">
        <v>1</v>
      </c>
      <c r="M12" s="19">
        <v>1</v>
      </c>
      <c r="P12" s="32"/>
      <c r="Q12" s="19">
        <v>1</v>
      </c>
      <c r="R12" s="19">
        <v>1</v>
      </c>
      <c r="S12" s="19">
        <v>1</v>
      </c>
      <c r="T12" s="19">
        <v>1</v>
      </c>
      <c r="U12" s="19">
        <v>1</v>
      </c>
      <c r="V12" s="19">
        <v>1</v>
      </c>
      <c r="W12" s="19">
        <v>1</v>
      </c>
      <c r="X12" s="19">
        <v>1</v>
      </c>
      <c r="AA12" s="32"/>
      <c r="AB12" s="19">
        <v>1</v>
      </c>
      <c r="AC12" s="19">
        <v>1</v>
      </c>
      <c r="AD12" s="19">
        <v>1</v>
      </c>
      <c r="AE12" s="19">
        <v>1</v>
      </c>
      <c r="AF12" s="19">
        <v>1</v>
      </c>
      <c r="AG12" s="19">
        <v>1</v>
      </c>
      <c r="AH12" s="19">
        <v>1</v>
      </c>
      <c r="AI12" s="19">
        <v>1</v>
      </c>
      <c r="AL12" s="32"/>
      <c r="AM12" s="19">
        <v>3.4366800000000003E-2</v>
      </c>
      <c r="AN12" s="19">
        <v>3.2254400000000003E-2</v>
      </c>
      <c r="AO12" s="19">
        <v>2.7234100000000001E-2</v>
      </c>
      <c r="AP12" s="19">
        <v>2.7417500000000001E-2</v>
      </c>
      <c r="AQ12" s="19">
        <v>2.8332400000000001E-2</v>
      </c>
      <c r="AR12" s="19">
        <v>3.0864900000000001E-2</v>
      </c>
      <c r="AS12" s="19">
        <v>2.9943899999999999E-2</v>
      </c>
      <c r="AT12" s="19">
        <v>3.2266999999999997E-2</v>
      </c>
      <c r="AW12" s="32"/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H12" s="32"/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S12" s="32"/>
      <c r="BT12" s="19">
        <v>1</v>
      </c>
      <c r="BU12" s="19">
        <v>1</v>
      </c>
      <c r="BV12" s="19">
        <v>1</v>
      </c>
      <c r="BW12" s="19">
        <v>0</v>
      </c>
      <c r="BX12" s="19">
        <v>0</v>
      </c>
      <c r="BY12" s="19">
        <v>1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38">
        <v>131</v>
      </c>
      <c r="CF12" s="19">
        <v>45</v>
      </c>
      <c r="CG12" s="19">
        <v>54</v>
      </c>
      <c r="CH12" s="19">
        <v>42</v>
      </c>
      <c r="CI12" s="19">
        <v>34</v>
      </c>
      <c r="CJ12" s="19">
        <v>21</v>
      </c>
      <c r="CK12" s="19">
        <v>36</v>
      </c>
      <c r="CL12" s="19">
        <v>17</v>
      </c>
      <c r="CM12" s="19">
        <v>53</v>
      </c>
      <c r="CN12" s="19">
        <v>7</v>
      </c>
      <c r="CO12" s="19">
        <v>12</v>
      </c>
      <c r="CP12" s="38">
        <v>7.6335877862595417E-3</v>
      </c>
      <c r="CQ12" s="19">
        <v>2.2222222222222223E-2</v>
      </c>
      <c r="CR12" s="19">
        <v>1.8518518518518517E-2</v>
      </c>
      <c r="CS12" s="19">
        <v>0</v>
      </c>
      <c r="CT12" s="19">
        <v>0</v>
      </c>
      <c r="CU12" s="19">
        <v>4.7619047619047616E-2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38"/>
      <c r="DL12" s="38"/>
      <c r="DS12" s="19">
        <v>0.27934799999999999</v>
      </c>
      <c r="DT12" s="19">
        <v>0.283136</v>
      </c>
      <c r="DU12" s="19">
        <v>0.42555300000000001</v>
      </c>
      <c r="DV12" s="19">
        <v>0.42071900000000001</v>
      </c>
      <c r="DW12" s="38">
        <v>0.176647</v>
      </c>
      <c r="DX12" s="19">
        <v>0.111412</v>
      </c>
      <c r="DY12" s="19">
        <v>0.15635399999999999</v>
      </c>
      <c r="DZ12" s="19">
        <v>0.10681</v>
      </c>
      <c r="EA12" s="19">
        <v>7.3427999999999993E-2</v>
      </c>
      <c r="EB12" s="19">
        <v>7.4477000000000002E-2</v>
      </c>
      <c r="EC12" s="19">
        <v>0.130159</v>
      </c>
      <c r="ED12" s="19">
        <v>8.6640999999999996E-2</v>
      </c>
      <c r="EE12" s="19">
        <v>0.13092500000000001</v>
      </c>
      <c r="EF12" s="19">
        <v>1.6330999999999998E-2</v>
      </c>
      <c r="EG12" s="19">
        <v>1.5129E-2</v>
      </c>
      <c r="EH12" s="38">
        <v>1016419700</v>
      </c>
      <c r="EI12" s="19">
        <v>718122600</v>
      </c>
      <c r="EJ12" s="19">
        <v>508209900</v>
      </c>
      <c r="EK12" s="19">
        <v>524781200</v>
      </c>
      <c r="EL12" s="19">
        <v>460334400</v>
      </c>
      <c r="EM12" s="19">
        <v>410618300</v>
      </c>
      <c r="EN12" s="19">
        <v>451127700</v>
      </c>
      <c r="EO12" s="19">
        <v>520191100</v>
      </c>
      <c r="EP12" s="19">
        <v>610210000</v>
      </c>
      <c r="EQ12" s="19">
        <v>610210000</v>
      </c>
      <c r="ER12" s="32"/>
      <c r="ES12" s="19">
        <f t="shared" si="13"/>
        <v>20.739552191355472</v>
      </c>
      <c r="ET12" s="19">
        <f t="shared" si="14"/>
        <v>20.392150864525156</v>
      </c>
      <c r="EU12" s="19">
        <f t="shared" si="15"/>
        <v>20.046405109180075</v>
      </c>
      <c r="EV12" s="19">
        <f t="shared" si="16"/>
        <v>20.078491971781755</v>
      </c>
      <c r="EW12" s="19">
        <f t="shared" si="17"/>
        <v>19.947463739864251</v>
      </c>
      <c r="EX12" s="19">
        <f t="shared" si="18"/>
        <v>19.833174630479469</v>
      </c>
      <c r="EY12" s="19">
        <f t="shared" si="19"/>
        <v>19.927261005946722</v>
      </c>
      <c r="EZ12" s="19">
        <f t="shared" si="20"/>
        <v>20.069706802028161</v>
      </c>
      <c r="FA12" s="19">
        <f t="shared" si="21"/>
        <v>20.229313718182045</v>
      </c>
      <c r="FB12" s="19">
        <f t="shared" si="22"/>
        <v>20.229313718182045</v>
      </c>
      <c r="FC12" s="32" t="str">
        <f t="shared" si="23"/>
        <v/>
      </c>
      <c r="FL12" s="19" t="str">
        <f t="shared" si="32"/>
        <v/>
      </c>
      <c r="FM12" s="19" t="str">
        <f t="shared" si="33"/>
        <v/>
      </c>
      <c r="FN12" s="32" t="str">
        <f t="shared" si="34"/>
        <v/>
      </c>
      <c r="FV12" s="19">
        <f t="shared" si="42"/>
        <v>0.27934799999999999</v>
      </c>
      <c r="FW12" s="19" t="str">
        <f t="shared" si="43"/>
        <v/>
      </c>
      <c r="FX12" s="19" t="str">
        <f t="shared" si="44"/>
        <v/>
      </c>
      <c r="FY12" s="32" t="str">
        <f t="shared" si="45"/>
        <v/>
      </c>
      <c r="FZ12" s="19">
        <f t="shared" si="46"/>
        <v>0.176647</v>
      </c>
      <c r="GA12" s="19">
        <f t="shared" si="47"/>
        <v>0.111412</v>
      </c>
      <c r="GB12" s="19">
        <f t="shared" si="48"/>
        <v>0.15635399999999999</v>
      </c>
      <c r="GC12" s="19">
        <f t="shared" si="49"/>
        <v>0.10681</v>
      </c>
      <c r="GD12" s="19">
        <f t="shared" si="50"/>
        <v>7.3427999999999993E-2</v>
      </c>
      <c r="GE12" s="19">
        <f t="shared" si="51"/>
        <v>7.4477000000000002E-2</v>
      </c>
      <c r="GF12" s="19">
        <f t="shared" si="52"/>
        <v>0.130159</v>
      </c>
      <c r="GG12" s="19">
        <f t="shared" si="53"/>
        <v>8.6640999999999996E-2</v>
      </c>
      <c r="GH12" s="19" t="str">
        <f t="shared" si="54"/>
        <v/>
      </c>
      <c r="GI12" s="19" t="str">
        <f t="shared" si="55"/>
        <v/>
      </c>
      <c r="GJ12" s="32" t="str">
        <f t="shared" si="56"/>
        <v/>
      </c>
      <c r="GK12" s="19">
        <f t="shared" si="57"/>
        <v>20.739552191355472</v>
      </c>
      <c r="GL12" s="19">
        <f t="shared" si="58"/>
        <v>20.392150864525156</v>
      </c>
      <c r="GM12" s="19">
        <f t="shared" si="59"/>
        <v>20.046405109180075</v>
      </c>
      <c r="GN12" s="19">
        <f t="shared" si="60"/>
        <v>20.078491971781755</v>
      </c>
      <c r="GO12" s="19">
        <f t="shared" si="61"/>
        <v>19.947463739864251</v>
      </c>
      <c r="GP12" s="19">
        <f t="shared" si="62"/>
        <v>19.833174630479469</v>
      </c>
      <c r="GQ12" s="19">
        <f t="shared" si="63"/>
        <v>19.927261005946722</v>
      </c>
      <c r="GR12" s="19">
        <f t="shared" si="64"/>
        <v>20.069706802028161</v>
      </c>
      <c r="GS12" s="19" t="str">
        <f t="shared" si="65"/>
        <v/>
      </c>
      <c r="GT12" s="19" t="str">
        <f t="shared" si="66"/>
        <v/>
      </c>
      <c r="GU12" s="32" t="str">
        <f t="shared" si="67"/>
        <v/>
      </c>
      <c r="GV12" s="19">
        <f t="shared" si="68"/>
        <v>0.2011343951618926</v>
      </c>
      <c r="GW12" s="19">
        <f t="shared" si="69"/>
        <v>0.2011343951618926</v>
      </c>
      <c r="GX12" s="19">
        <f t="shared" si="70"/>
        <v>0.2011343951618926</v>
      </c>
      <c r="GY12" s="19">
        <f t="shared" si="71"/>
        <v>0.2011343951618926</v>
      </c>
      <c r="GZ12" s="19">
        <f t="shared" si="72"/>
        <v>0.2011343951618926</v>
      </c>
      <c r="HA12" s="19">
        <f t="shared" si="73"/>
        <v>0.2011343951618926</v>
      </c>
      <c r="HB12" s="19">
        <f t="shared" si="74"/>
        <v>0.2011343951618926</v>
      </c>
      <c r="HC12" s="19">
        <f t="shared" si="75"/>
        <v>0.2011343951618926</v>
      </c>
      <c r="HD12" s="19">
        <f t="shared" si="76"/>
        <v>10.328571478127515</v>
      </c>
      <c r="HE12" s="19">
        <f t="shared" si="77"/>
        <v>10.328571478127515</v>
      </c>
      <c r="HF12" s="19">
        <f t="shared" si="78"/>
        <v>10.328571478127515</v>
      </c>
      <c r="HG12" s="19" t="str">
        <f t="shared" si="79"/>
        <v/>
      </c>
      <c r="HH12" s="19" t="str">
        <f t="shared" si="80"/>
        <v/>
      </c>
      <c r="HI12" s="19" t="str">
        <f t="shared" si="81"/>
        <v/>
      </c>
      <c r="HJ12" s="19" t="str">
        <f t="shared" si="82"/>
        <v/>
      </c>
      <c r="HK12" s="19" t="str">
        <f t="shared" si="83"/>
        <v/>
      </c>
      <c r="HL12" s="19" t="str">
        <f t="shared" si="84"/>
        <v/>
      </c>
      <c r="HM12" s="19" t="str">
        <f t="shared" si="85"/>
        <v/>
      </c>
      <c r="HN12" s="19" t="str">
        <f t="shared" si="86"/>
        <v/>
      </c>
      <c r="HO12" s="19" t="str">
        <f t="shared" si="87"/>
        <v/>
      </c>
      <c r="HP12" s="19" t="str">
        <f t="shared" si="88"/>
        <v/>
      </c>
      <c r="HQ12" s="32" t="str">
        <f t="shared" si="89"/>
        <v/>
      </c>
      <c r="HR12" s="19">
        <f t="shared" si="90"/>
        <v>2.8730000000000002E-2</v>
      </c>
      <c r="HS12" s="19">
        <f t="shared" si="91"/>
        <v>2.8730000000000002E-2</v>
      </c>
      <c r="HT12" s="19">
        <f t="shared" si="92"/>
        <v>2.8730000000000002E-2</v>
      </c>
      <c r="HU12" s="19">
        <f t="shared" si="93"/>
        <v>2.8730000000000002E-2</v>
      </c>
      <c r="HV12" s="19">
        <f t="shared" si="94"/>
        <v>2.8730000000000002E-2</v>
      </c>
      <c r="HW12" s="19">
        <f t="shared" si="95"/>
        <v>2.8730000000000002E-2</v>
      </c>
      <c r="HX12" s="19">
        <f t="shared" si="96"/>
        <v>2.8730000000000002E-2</v>
      </c>
      <c r="HY12" s="19">
        <f t="shared" si="97"/>
        <v>0.27934799999999999</v>
      </c>
      <c r="HZ12" s="19">
        <f t="shared" si="98"/>
        <v>0.72436999999999996</v>
      </c>
      <c r="IA12" s="19">
        <f t="shared" si="99"/>
        <v>0.72436999999999996</v>
      </c>
      <c r="IB12" s="19">
        <f t="shared" si="100"/>
        <v>0.72436999999999996</v>
      </c>
      <c r="IC12" s="38" t="str">
        <f t="shared" si="101"/>
        <v/>
      </c>
      <c r="ID12" s="19" t="str">
        <f t="shared" si="102"/>
        <v/>
      </c>
      <c r="IE12" s="19" t="str">
        <f t="shared" si="103"/>
        <v/>
      </c>
      <c r="IF12" s="19" t="str">
        <f t="shared" si="104"/>
        <v/>
      </c>
      <c r="IG12" s="19" t="str">
        <f t="shared" si="105"/>
        <v/>
      </c>
      <c r="IH12" s="19" t="str">
        <f t="shared" si="106"/>
        <v/>
      </c>
      <c r="II12" s="19" t="str">
        <f t="shared" si="107"/>
        <v/>
      </c>
      <c r="IJ12" s="19">
        <f t="shared" si="108"/>
        <v>0.27934799999999999</v>
      </c>
      <c r="IK12" s="19" t="str">
        <f t="shared" si="109"/>
        <v/>
      </c>
      <c r="IL12" s="19" t="str">
        <f t="shared" si="110"/>
        <v/>
      </c>
      <c r="IM12" s="19" t="str">
        <f t="shared" si="111"/>
        <v/>
      </c>
      <c r="IN12" s="38">
        <f t="shared" si="112"/>
        <v>0.16917829999999984</v>
      </c>
      <c r="IO12" s="19">
        <f t="shared" si="113"/>
        <v>0.111412</v>
      </c>
      <c r="IP12" s="19">
        <f t="shared" si="114"/>
        <v>0.15635399999999999</v>
      </c>
      <c r="IQ12" s="19">
        <f t="shared" si="115"/>
        <v>0.10681</v>
      </c>
      <c r="IR12" s="19">
        <f t="shared" si="116"/>
        <v>7.3427999999999993E-2</v>
      </c>
      <c r="IS12" s="19">
        <f t="shared" si="117"/>
        <v>7.4477000000000002E-2</v>
      </c>
      <c r="IT12" s="19">
        <f t="shared" si="118"/>
        <v>0.130159</v>
      </c>
      <c r="IU12" s="19">
        <f t="shared" si="119"/>
        <v>8.6640999999999996E-2</v>
      </c>
      <c r="IV12" s="19">
        <f t="shared" si="120"/>
        <v>0.16917829999999984</v>
      </c>
      <c r="IW12" s="19">
        <f t="shared" si="121"/>
        <v>0.16917829999999984</v>
      </c>
      <c r="IX12" s="32">
        <f t="shared" si="122"/>
        <v>0.16917829999999984</v>
      </c>
      <c r="IY12" s="19">
        <f t="shared" si="123"/>
        <v>0.16917829999999984</v>
      </c>
      <c r="IZ12" s="19">
        <f t="shared" si="124"/>
        <v>0.111412</v>
      </c>
      <c r="JA12" s="19">
        <f t="shared" si="125"/>
        <v>0.15635399999999999</v>
      </c>
      <c r="JB12" s="19">
        <f t="shared" si="126"/>
        <v>0.10681</v>
      </c>
      <c r="JC12" s="19">
        <f t="shared" si="127"/>
        <v>7.3427999999999993E-2</v>
      </c>
      <c r="JD12" s="19">
        <f t="shared" si="128"/>
        <v>7.4477000000000002E-2</v>
      </c>
      <c r="JE12" s="19">
        <f t="shared" si="129"/>
        <v>0.130159</v>
      </c>
      <c r="JF12" s="19">
        <f t="shared" si="130"/>
        <v>8.6640999999999996E-2</v>
      </c>
      <c r="JG12" s="19" t="str">
        <f t="shared" si="131"/>
        <v/>
      </c>
      <c r="JH12" s="19" t="str">
        <f t="shared" si="132"/>
        <v/>
      </c>
      <c r="JI12" s="32" t="str">
        <f t="shared" si="133"/>
        <v/>
      </c>
      <c r="JJ12" s="19">
        <f t="shared" si="134"/>
        <v>20.739552191355472</v>
      </c>
      <c r="JK12" s="19">
        <f t="shared" si="135"/>
        <v>20.392150864525156</v>
      </c>
      <c r="JL12" s="19">
        <f t="shared" si="136"/>
        <v>20.046405109180075</v>
      </c>
      <c r="JM12" s="19">
        <f t="shared" si="137"/>
        <v>20.078491971781755</v>
      </c>
      <c r="JN12" s="19">
        <f t="shared" si="138"/>
        <v>19.947463739864251</v>
      </c>
      <c r="JO12" s="19">
        <f t="shared" si="139"/>
        <v>19.833174630479469</v>
      </c>
      <c r="JP12" s="19">
        <f t="shared" si="140"/>
        <v>19.927261005946722</v>
      </c>
      <c r="JQ12" s="19">
        <f t="shared" si="141"/>
        <v>20.069706802028161</v>
      </c>
      <c r="JR12" s="19">
        <f t="shared" si="142"/>
        <v>22.018022109317169</v>
      </c>
      <c r="JS12" s="19">
        <f t="shared" si="143"/>
        <v>22.018022109317169</v>
      </c>
      <c r="JT12" s="19">
        <f t="shared" si="144"/>
        <v>22.018022109317169</v>
      </c>
      <c r="JU12" s="38">
        <f t="shared" si="145"/>
        <v>20.739552191355472</v>
      </c>
      <c r="JV12" s="19">
        <f t="shared" si="146"/>
        <v>20.392150864525156</v>
      </c>
      <c r="JW12" s="19">
        <f t="shared" si="147"/>
        <v>20.046405109180075</v>
      </c>
      <c r="JX12" s="19">
        <f t="shared" si="148"/>
        <v>20.078491971781755</v>
      </c>
      <c r="JY12" s="19">
        <f t="shared" si="149"/>
        <v>19.947463739864251</v>
      </c>
      <c r="JZ12" s="19">
        <f t="shared" si="150"/>
        <v>19.833174630479469</v>
      </c>
      <c r="KA12" s="19">
        <f t="shared" si="151"/>
        <v>19.927261005946722</v>
      </c>
      <c r="KB12" s="19">
        <f t="shared" si="152"/>
        <v>20.069706802028161</v>
      </c>
      <c r="KC12" s="19" t="str">
        <f t="shared" si="153"/>
        <v/>
      </c>
      <c r="KD12" s="19" t="str">
        <f t="shared" si="154"/>
        <v/>
      </c>
      <c r="KE12" s="32" t="str">
        <f t="shared" si="155"/>
        <v/>
      </c>
    </row>
    <row r="13" spans="1:291" x14ac:dyDescent="0.2">
      <c r="A13" s="19" t="s">
        <v>21</v>
      </c>
      <c r="B13" s="19" t="s">
        <v>3956</v>
      </c>
      <c r="D13" s="19">
        <v>2015</v>
      </c>
      <c r="E13" s="32" t="s">
        <v>18</v>
      </c>
      <c r="H13" s="19">
        <v>1</v>
      </c>
      <c r="I13" s="19">
        <v>1</v>
      </c>
      <c r="P13" s="32"/>
      <c r="S13" s="19">
        <v>0</v>
      </c>
      <c r="T13" s="19">
        <v>0</v>
      </c>
      <c r="AA13" s="32"/>
      <c r="AD13" s="19">
        <v>1</v>
      </c>
      <c r="AE13" s="19">
        <v>1</v>
      </c>
      <c r="AL13" s="32"/>
      <c r="AW13" s="32"/>
      <c r="BH13" s="32"/>
      <c r="BS13" s="32"/>
      <c r="BT13" s="19">
        <v>5</v>
      </c>
      <c r="BU13" s="19">
        <v>5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38">
        <v>39</v>
      </c>
      <c r="CF13" s="19">
        <v>30</v>
      </c>
      <c r="CG13" s="19">
        <v>22</v>
      </c>
      <c r="CH13" s="19">
        <v>29</v>
      </c>
      <c r="CI13" s="19">
        <v>37</v>
      </c>
      <c r="CJ13" s="19">
        <v>2</v>
      </c>
      <c r="CK13" s="19">
        <v>0</v>
      </c>
      <c r="CL13" s="19">
        <v>0</v>
      </c>
      <c r="CM13" s="19">
        <v>0</v>
      </c>
      <c r="CN13" s="19">
        <v>0</v>
      </c>
      <c r="CO13" s="19">
        <v>3</v>
      </c>
      <c r="CP13" s="38">
        <v>0.12820512820512819</v>
      </c>
      <c r="CQ13" s="19">
        <v>0.16666666666666666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38"/>
      <c r="DL13" s="38"/>
      <c r="DW13" s="38"/>
      <c r="EH13" s="38"/>
      <c r="ER13" s="32"/>
      <c r="ES13" s="19" t="str">
        <f t="shared" si="13"/>
        <v/>
      </c>
      <c r="ET13" s="19" t="str">
        <f t="shared" si="14"/>
        <v/>
      </c>
      <c r="EU13" s="19" t="str">
        <f t="shared" si="15"/>
        <v/>
      </c>
      <c r="EV13" s="19" t="str">
        <f t="shared" si="16"/>
        <v/>
      </c>
      <c r="EW13" s="19" t="str">
        <f t="shared" si="17"/>
        <v/>
      </c>
      <c r="EX13" s="19" t="str">
        <f t="shared" si="18"/>
        <v/>
      </c>
      <c r="EY13" s="19" t="str">
        <f t="shared" si="19"/>
        <v/>
      </c>
      <c r="EZ13" s="19" t="str">
        <f t="shared" si="20"/>
        <v/>
      </c>
      <c r="FA13" s="19" t="str">
        <f t="shared" si="21"/>
        <v/>
      </c>
      <c r="FB13" s="19" t="str">
        <f t="shared" si="22"/>
        <v/>
      </c>
      <c r="FC13" s="32" t="str">
        <f t="shared" si="23"/>
        <v/>
      </c>
      <c r="FL13" s="19" t="str">
        <f t="shared" si="32"/>
        <v/>
      </c>
      <c r="FM13" s="19" t="str">
        <f t="shared" si="33"/>
        <v/>
      </c>
      <c r="FN13" s="32" t="str">
        <f t="shared" si="34"/>
        <v/>
      </c>
      <c r="FV13" s="19" t="str">
        <f t="shared" si="42"/>
        <v/>
      </c>
      <c r="FW13" s="19" t="str">
        <f t="shared" si="43"/>
        <v/>
      </c>
      <c r="FX13" s="19" t="str">
        <f t="shared" si="44"/>
        <v/>
      </c>
      <c r="FY13" s="32" t="str">
        <f t="shared" si="45"/>
        <v/>
      </c>
      <c r="FZ13" s="19" t="str">
        <f t="shared" si="46"/>
        <v/>
      </c>
      <c r="GA13" s="19" t="str">
        <f t="shared" si="47"/>
        <v/>
      </c>
      <c r="GD13" s="19" t="str">
        <f t="shared" si="50"/>
        <v/>
      </c>
      <c r="GE13" s="19" t="str">
        <f t="shared" si="51"/>
        <v/>
      </c>
      <c r="GF13" s="19" t="str">
        <f t="shared" si="52"/>
        <v/>
      </c>
      <c r="GG13" s="19" t="str">
        <f t="shared" si="53"/>
        <v/>
      </c>
      <c r="GH13" s="19" t="str">
        <f t="shared" si="54"/>
        <v/>
      </c>
      <c r="GI13" s="19" t="str">
        <f t="shared" si="55"/>
        <v/>
      </c>
      <c r="GJ13" s="32" t="str">
        <f t="shared" si="56"/>
        <v/>
      </c>
      <c r="GK13" s="19" t="str">
        <f t="shared" si="57"/>
        <v/>
      </c>
      <c r="GL13" s="19" t="str">
        <f t="shared" si="58"/>
        <v/>
      </c>
      <c r="GM13" s="19" t="str">
        <f t="shared" si="59"/>
        <v/>
      </c>
      <c r="GN13" s="19" t="str">
        <f t="shared" si="60"/>
        <v/>
      </c>
      <c r="GO13" s="19" t="str">
        <f t="shared" si="61"/>
        <v/>
      </c>
      <c r="GP13" s="19" t="str">
        <f t="shared" si="62"/>
        <v/>
      </c>
      <c r="GQ13" s="19" t="str">
        <f t="shared" si="63"/>
        <v/>
      </c>
      <c r="GR13" s="19" t="str">
        <f t="shared" si="64"/>
        <v/>
      </c>
      <c r="GS13" s="19" t="str">
        <f t="shared" si="65"/>
        <v/>
      </c>
      <c r="GT13" s="19" t="str">
        <f t="shared" si="66"/>
        <v/>
      </c>
      <c r="GU13" s="32" t="str">
        <f t="shared" si="67"/>
        <v/>
      </c>
      <c r="GV13" s="19">
        <f t="shared" si="68"/>
        <v>0.2011343951618926</v>
      </c>
      <c r="GW13" s="19">
        <f t="shared" si="69"/>
        <v>0.2011343951618926</v>
      </c>
      <c r="GX13" s="19">
        <f t="shared" si="70"/>
        <v>0.2011343951618926</v>
      </c>
      <c r="GY13" s="19">
        <f t="shared" si="71"/>
        <v>0.2011343951618926</v>
      </c>
      <c r="GZ13" s="19">
        <f t="shared" si="72"/>
        <v>0.2011343951618926</v>
      </c>
      <c r="HA13" s="19">
        <f t="shared" si="73"/>
        <v>0.2011343951618926</v>
      </c>
      <c r="HB13" s="19">
        <f t="shared" si="74"/>
        <v>0.2011343951618926</v>
      </c>
      <c r="HC13" s="19">
        <f t="shared" si="75"/>
        <v>0.2011343951618926</v>
      </c>
      <c r="HD13" s="19">
        <f t="shared" si="76"/>
        <v>10.328571478127515</v>
      </c>
      <c r="HE13" s="19">
        <f t="shared" si="77"/>
        <v>10.328571478127515</v>
      </c>
      <c r="HF13" s="19">
        <f t="shared" si="78"/>
        <v>10.328571478127515</v>
      </c>
      <c r="HG13" s="19" t="str">
        <f t="shared" si="79"/>
        <v/>
      </c>
      <c r="HH13" s="19" t="str">
        <f t="shared" si="80"/>
        <v/>
      </c>
      <c r="HI13" s="19" t="str">
        <f t="shared" si="81"/>
        <v/>
      </c>
      <c r="HJ13" s="19" t="str">
        <f t="shared" si="82"/>
        <v/>
      </c>
      <c r="HK13" s="19" t="str">
        <f t="shared" si="83"/>
        <v/>
      </c>
      <c r="HL13" s="19" t="str">
        <f t="shared" si="84"/>
        <v/>
      </c>
      <c r="HM13" s="19" t="str">
        <f t="shared" si="85"/>
        <v/>
      </c>
      <c r="HN13" s="19" t="str">
        <f t="shared" si="86"/>
        <v/>
      </c>
      <c r="HO13" s="19" t="str">
        <f t="shared" si="87"/>
        <v/>
      </c>
      <c r="HP13" s="19" t="str">
        <f t="shared" si="88"/>
        <v/>
      </c>
      <c r="HQ13" s="32" t="str">
        <f t="shared" si="89"/>
        <v/>
      </c>
      <c r="HR13" s="19">
        <f t="shared" si="90"/>
        <v>2.8730000000000002E-2</v>
      </c>
      <c r="HS13" s="19">
        <f t="shared" si="91"/>
        <v>2.8730000000000002E-2</v>
      </c>
      <c r="HT13" s="19">
        <f t="shared" si="92"/>
        <v>2.8730000000000002E-2</v>
      </c>
      <c r="HU13" s="19">
        <f t="shared" si="93"/>
        <v>2.8730000000000002E-2</v>
      </c>
      <c r="HV13" s="19">
        <f t="shared" si="94"/>
        <v>2.8730000000000002E-2</v>
      </c>
      <c r="HW13" s="19">
        <f t="shared" si="95"/>
        <v>2.8730000000000002E-2</v>
      </c>
      <c r="HX13" s="19">
        <f t="shared" si="96"/>
        <v>2.8730000000000002E-2</v>
      </c>
      <c r="HY13" s="19">
        <f t="shared" si="97"/>
        <v>0.72436999999999996</v>
      </c>
      <c r="HZ13" s="19">
        <f t="shared" si="98"/>
        <v>0.72436999999999996</v>
      </c>
      <c r="IA13" s="19">
        <f t="shared" si="99"/>
        <v>0.72436999999999996</v>
      </c>
      <c r="IB13" s="19">
        <f t="shared" si="100"/>
        <v>0.72436999999999996</v>
      </c>
      <c r="IC13" s="38" t="str">
        <f t="shared" si="101"/>
        <v/>
      </c>
      <c r="ID13" s="19" t="str">
        <f t="shared" si="102"/>
        <v/>
      </c>
      <c r="IE13" s="19" t="str">
        <f t="shared" si="103"/>
        <v/>
      </c>
      <c r="IF13" s="19" t="str">
        <f t="shared" si="104"/>
        <v/>
      </c>
      <c r="IG13" s="19" t="str">
        <f t="shared" si="105"/>
        <v/>
      </c>
      <c r="IH13" s="19" t="str">
        <f t="shared" si="106"/>
        <v/>
      </c>
      <c r="II13" s="19" t="str">
        <f t="shared" si="107"/>
        <v/>
      </c>
      <c r="IJ13" s="19" t="str">
        <f t="shared" si="108"/>
        <v/>
      </c>
      <c r="IK13" s="19" t="str">
        <f t="shared" si="109"/>
        <v/>
      </c>
      <c r="IL13" s="19" t="str">
        <f t="shared" si="110"/>
        <v/>
      </c>
      <c r="IM13" s="19" t="str">
        <f t="shared" si="111"/>
        <v/>
      </c>
      <c r="IN13" s="38">
        <f t="shared" si="112"/>
        <v>0.16917829999999984</v>
      </c>
      <c r="IO13" s="19">
        <f t="shared" si="113"/>
        <v>0.16917829999999984</v>
      </c>
      <c r="IP13" s="19">
        <f t="shared" si="114"/>
        <v>0</v>
      </c>
      <c r="IQ13" s="19">
        <f t="shared" si="115"/>
        <v>0</v>
      </c>
      <c r="IR13" s="19">
        <f t="shared" si="116"/>
        <v>0.16917829999999984</v>
      </c>
      <c r="IS13" s="19">
        <f t="shared" si="117"/>
        <v>0.16917829999999984</v>
      </c>
      <c r="IT13" s="19">
        <f t="shared" si="118"/>
        <v>0.16917829999999984</v>
      </c>
      <c r="IU13" s="19">
        <f t="shared" si="119"/>
        <v>0.16917829999999984</v>
      </c>
      <c r="IV13" s="19">
        <f t="shared" si="120"/>
        <v>0.16917829999999984</v>
      </c>
      <c r="IW13" s="19">
        <f t="shared" si="121"/>
        <v>0.16917829999999984</v>
      </c>
      <c r="IX13" s="32">
        <f t="shared" si="122"/>
        <v>0.16917829999999984</v>
      </c>
      <c r="IY13" s="19" t="str">
        <f t="shared" si="123"/>
        <v/>
      </c>
      <c r="IZ13" s="19" t="str">
        <f t="shared" si="124"/>
        <v/>
      </c>
      <c r="JA13" s="19" t="str">
        <f t="shared" si="125"/>
        <v/>
      </c>
      <c r="JB13" s="19" t="str">
        <f t="shared" si="126"/>
        <v/>
      </c>
      <c r="JC13" s="19" t="str">
        <f t="shared" si="127"/>
        <v/>
      </c>
      <c r="JD13" s="19" t="str">
        <f t="shared" si="128"/>
        <v/>
      </c>
      <c r="JE13" s="19" t="str">
        <f t="shared" si="129"/>
        <v/>
      </c>
      <c r="JF13" s="19" t="str">
        <f t="shared" si="130"/>
        <v/>
      </c>
      <c r="JG13" s="19" t="str">
        <f t="shared" si="131"/>
        <v/>
      </c>
      <c r="JH13" s="19" t="str">
        <f t="shared" si="132"/>
        <v/>
      </c>
      <c r="JI13" s="32" t="str">
        <f t="shared" si="133"/>
        <v/>
      </c>
      <c r="JJ13" s="19">
        <f t="shared" si="134"/>
        <v>22.018022109317169</v>
      </c>
      <c r="JK13" s="19">
        <f t="shared" si="135"/>
        <v>22.018022109317169</v>
      </c>
      <c r="JL13" s="19">
        <f t="shared" si="136"/>
        <v>22.018022109317169</v>
      </c>
      <c r="JM13" s="19">
        <f t="shared" si="137"/>
        <v>22.018022109317169</v>
      </c>
      <c r="JN13" s="19">
        <f t="shared" si="138"/>
        <v>22.018022109317169</v>
      </c>
      <c r="JO13" s="19">
        <f t="shared" si="139"/>
        <v>22.018022109317169</v>
      </c>
      <c r="JP13" s="19">
        <f t="shared" si="140"/>
        <v>22.018022109317169</v>
      </c>
      <c r="JQ13" s="19">
        <f t="shared" si="141"/>
        <v>22.018022109317169</v>
      </c>
      <c r="JR13" s="19">
        <f t="shared" si="142"/>
        <v>22.018022109317169</v>
      </c>
      <c r="JS13" s="19">
        <f t="shared" si="143"/>
        <v>22.018022109317169</v>
      </c>
      <c r="JT13" s="19">
        <f t="shared" si="144"/>
        <v>22.018022109317169</v>
      </c>
      <c r="JU13" s="38" t="str">
        <f t="shared" si="145"/>
        <v/>
      </c>
      <c r="JV13" s="19" t="str">
        <f t="shared" si="146"/>
        <v/>
      </c>
      <c r="JW13" s="19" t="str">
        <f t="shared" si="147"/>
        <v/>
      </c>
      <c r="JX13" s="19" t="str">
        <f t="shared" si="148"/>
        <v/>
      </c>
      <c r="JY13" s="19" t="str">
        <f t="shared" si="149"/>
        <v/>
      </c>
      <c r="JZ13" s="19" t="str">
        <f t="shared" si="150"/>
        <v/>
      </c>
      <c r="KA13" s="19" t="str">
        <f t="shared" si="151"/>
        <v/>
      </c>
      <c r="KB13" s="19" t="str">
        <f t="shared" si="152"/>
        <v/>
      </c>
      <c r="KC13" s="19" t="str">
        <f t="shared" si="153"/>
        <v/>
      </c>
      <c r="KD13" s="19" t="str">
        <f t="shared" si="154"/>
        <v/>
      </c>
      <c r="KE13" s="32" t="str">
        <f t="shared" si="155"/>
        <v/>
      </c>
    </row>
    <row r="14" spans="1:291" x14ac:dyDescent="0.2">
      <c r="A14" s="19" t="s">
        <v>27</v>
      </c>
      <c r="B14" s="19" t="s">
        <v>3957</v>
      </c>
      <c r="C14" s="19" t="s">
        <v>3958</v>
      </c>
      <c r="E14" s="32" t="s">
        <v>18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32">
        <v>0</v>
      </c>
      <c r="V14" s="19">
        <v>1</v>
      </c>
      <c r="W14" s="19">
        <v>1</v>
      </c>
      <c r="X14" s="19">
        <v>1</v>
      </c>
      <c r="Y14" s="19">
        <v>1</v>
      </c>
      <c r="Z14" s="19">
        <v>1</v>
      </c>
      <c r="AA14" s="32">
        <v>1</v>
      </c>
      <c r="AG14" s="19">
        <v>0</v>
      </c>
      <c r="AH14" s="19">
        <v>0</v>
      </c>
      <c r="AI14" s="19">
        <v>0</v>
      </c>
      <c r="AJ14" s="19">
        <v>1</v>
      </c>
      <c r="AK14" s="19">
        <v>1</v>
      </c>
      <c r="AL14" s="32">
        <v>0</v>
      </c>
      <c r="AR14" s="19">
        <v>2.7827299999999999E-2</v>
      </c>
      <c r="AT14" s="19">
        <v>3.0245299999999999E-2</v>
      </c>
      <c r="AU14" s="19">
        <v>3.1722500000000001E-2</v>
      </c>
      <c r="AV14" s="19">
        <v>3.4419100000000001E-2</v>
      </c>
      <c r="AW14" s="32"/>
      <c r="BC14" s="19">
        <v>0</v>
      </c>
      <c r="BE14" s="19">
        <v>0</v>
      </c>
      <c r="BF14" s="19">
        <v>0</v>
      </c>
      <c r="BG14" s="19">
        <v>0</v>
      </c>
      <c r="BH14" s="32"/>
      <c r="BN14" s="19">
        <v>0</v>
      </c>
      <c r="BP14" s="19">
        <v>0</v>
      </c>
      <c r="BQ14" s="19">
        <v>0</v>
      </c>
      <c r="BR14" s="19">
        <v>0</v>
      </c>
      <c r="BS14" s="32"/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3</v>
      </c>
      <c r="CA14" s="19">
        <v>0</v>
      </c>
      <c r="CB14" s="19">
        <v>1</v>
      </c>
      <c r="CC14" s="19">
        <v>5</v>
      </c>
      <c r="CD14" s="19">
        <v>1</v>
      </c>
      <c r="CE14" s="38">
        <v>9</v>
      </c>
      <c r="CF14" s="19">
        <v>5</v>
      </c>
      <c r="CG14" s="19">
        <v>5</v>
      </c>
      <c r="CH14" s="19">
        <v>13</v>
      </c>
      <c r="CI14" s="19">
        <v>12</v>
      </c>
      <c r="CJ14" s="19">
        <v>33</v>
      </c>
      <c r="CK14" s="19">
        <v>57</v>
      </c>
      <c r="CL14" s="19">
        <v>63</v>
      </c>
      <c r="CM14" s="19">
        <v>100</v>
      </c>
      <c r="CN14" s="19">
        <v>86</v>
      </c>
      <c r="CO14" s="19">
        <v>62</v>
      </c>
      <c r="CP14" s="38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5.2631578947368418E-2</v>
      </c>
      <c r="CW14" s="19">
        <v>0</v>
      </c>
      <c r="CX14" s="19">
        <v>0.01</v>
      </c>
      <c r="CY14" s="19">
        <v>5.8139534883720929E-2</v>
      </c>
      <c r="CZ14" s="19">
        <v>1.6129032258064516E-2</v>
      </c>
      <c r="DA14" s="38">
        <v>88.529090791000002</v>
      </c>
      <c r="DB14" s="19">
        <v>5.0765894859999996</v>
      </c>
      <c r="DC14" s="19">
        <v>2.315622361</v>
      </c>
      <c r="DD14" s="19">
        <v>20.575519669999998</v>
      </c>
      <c r="DE14" s="19">
        <v>3.4265654780000001</v>
      </c>
      <c r="DF14" s="19">
        <v>2.8311353389999998</v>
      </c>
      <c r="DG14" s="19">
        <v>4.2185703779999999</v>
      </c>
      <c r="DH14" s="19">
        <v>1.9767939160000001</v>
      </c>
      <c r="DI14" s="19">
        <v>1.07471944</v>
      </c>
      <c r="DJ14" s="19">
        <v>15.0389250196896</v>
      </c>
      <c r="DK14" s="19">
        <v>12.6322236766628</v>
      </c>
      <c r="DL14" s="38">
        <v>1.0899000000000001</v>
      </c>
      <c r="DM14" s="19">
        <v>5.4800000000000001E-2</v>
      </c>
      <c r="DN14" s="19">
        <v>7.0000000000000001E-3</v>
      </c>
      <c r="DO14" s="19">
        <v>0.20549999999999999</v>
      </c>
      <c r="DQ14" s="19">
        <v>9.9099999999999994E-2</v>
      </c>
      <c r="DR14" s="19">
        <v>4.8000000000000001E-2</v>
      </c>
      <c r="DS14" s="19">
        <v>0.3281</v>
      </c>
      <c r="DT14" s="19">
        <v>0.35149999999999998</v>
      </c>
      <c r="DU14" s="19">
        <v>0.60389999999999999</v>
      </c>
      <c r="DV14" s="19">
        <v>0.67789999999999995</v>
      </c>
      <c r="DW14" s="38">
        <v>-1.6559999999999999</v>
      </c>
      <c r="DX14" s="19">
        <v>5.3999999999999999E-2</v>
      </c>
      <c r="DY14" s="19">
        <v>0.314</v>
      </c>
      <c r="DZ14" s="19">
        <v>-1.1040000000000001</v>
      </c>
      <c r="EA14" s="19">
        <v>-2.8000000000000001E-2</v>
      </c>
      <c r="EB14" s="19">
        <v>-0.107</v>
      </c>
      <c r="EC14" s="19">
        <v>2.9000000000000001E-2</v>
      </c>
      <c r="ED14" s="19">
        <v>-3.0000000000000001E-3</v>
      </c>
      <c r="EE14" s="19">
        <v>-0.115</v>
      </c>
      <c r="EF14" s="19">
        <v>-0.39800000000000002</v>
      </c>
      <c r="EG14" s="19">
        <v>-0.155</v>
      </c>
      <c r="EH14" s="38">
        <v>3822703.8872560556</v>
      </c>
      <c r="EI14" s="19">
        <v>3573438.5918816305</v>
      </c>
      <c r="EJ14" s="19">
        <v>12679915.137335695</v>
      </c>
      <c r="EK14" s="19">
        <v>6175797.0211423151</v>
      </c>
      <c r="EL14" s="19">
        <v>4621563.3447898626</v>
      </c>
      <c r="EM14" s="19">
        <v>11864798.614715423</v>
      </c>
      <c r="EN14" s="19">
        <v>34136927.23823598</v>
      </c>
      <c r="EO14" s="19">
        <v>65542675.200515494</v>
      </c>
      <c r="EP14" s="19">
        <v>27477645.448080298</v>
      </c>
      <c r="EQ14" s="19">
        <v>9476670.1357486174</v>
      </c>
      <c r="ER14" s="32">
        <v>14615777.935353249</v>
      </c>
      <c r="ES14" s="19">
        <f t="shared" si="13"/>
        <v>15.156468554082597</v>
      </c>
      <c r="ET14" s="19">
        <f t="shared" si="14"/>
        <v>15.089038881188273</v>
      </c>
      <c r="EU14" s="19">
        <f t="shared" si="15"/>
        <v>16.355529814311819</v>
      </c>
      <c r="EV14" s="19">
        <f t="shared" si="16"/>
        <v>15.636148504398976</v>
      </c>
      <c r="EW14" s="19">
        <f t="shared" si="17"/>
        <v>15.346243592136336</v>
      </c>
      <c r="EX14" s="19">
        <f t="shared" si="18"/>
        <v>16.289086474654052</v>
      </c>
      <c r="EY14" s="19">
        <f t="shared" si="19"/>
        <v>17.345890266541645</v>
      </c>
      <c r="EZ14" s="19">
        <f t="shared" si="20"/>
        <v>17.998212018230962</v>
      </c>
      <c r="FA14" s="19">
        <f t="shared" si="21"/>
        <v>17.128883339263208</v>
      </c>
      <c r="FB14" s="19">
        <f t="shared" si="22"/>
        <v>16.064343561024636</v>
      </c>
      <c r="FC14" s="32">
        <f t="shared" si="23"/>
        <v>16.497612183667393</v>
      </c>
      <c r="FD14" s="19" t="str">
        <f t="shared" si="24"/>
        <v/>
      </c>
      <c r="FE14" s="19" t="str">
        <f t="shared" si="25"/>
        <v/>
      </c>
      <c r="FF14" s="19" t="str">
        <f t="shared" si="26"/>
        <v/>
      </c>
      <c r="FG14" s="19" t="str">
        <f t="shared" si="27"/>
        <v/>
      </c>
      <c r="FH14" s="19" t="str">
        <f t="shared" si="28"/>
        <v/>
      </c>
      <c r="FI14" s="19">
        <f t="shared" si="29"/>
        <v>2.8311353389999998</v>
      </c>
      <c r="FJ14" s="19">
        <f t="shared" si="30"/>
        <v>4.2185703779999999</v>
      </c>
      <c r="FK14" s="19">
        <f t="shared" si="31"/>
        <v>1.9767939160000001</v>
      </c>
      <c r="FL14" s="19">
        <f t="shared" si="32"/>
        <v>1.07471944</v>
      </c>
      <c r="FM14" s="19">
        <f t="shared" si="33"/>
        <v>15.0389250196896</v>
      </c>
      <c r="FN14" s="32">
        <f t="shared" si="34"/>
        <v>12.6322236766628</v>
      </c>
      <c r="FO14" s="19" t="str">
        <f t="shared" si="35"/>
        <v/>
      </c>
      <c r="FP14" s="19" t="str">
        <f t="shared" si="36"/>
        <v/>
      </c>
      <c r="FQ14" s="19" t="str">
        <f t="shared" si="37"/>
        <v/>
      </c>
      <c r="FR14" s="19" t="str">
        <f t="shared" si="38"/>
        <v/>
      </c>
      <c r="FS14" s="19" t="str">
        <f t="shared" si="39"/>
        <v/>
      </c>
      <c r="FT14" s="19">
        <f t="shared" si="40"/>
        <v>9.9099999999999994E-2</v>
      </c>
      <c r="FU14" s="19">
        <f t="shared" si="41"/>
        <v>4.8000000000000001E-2</v>
      </c>
      <c r="FV14" s="19">
        <f t="shared" si="42"/>
        <v>0.3281</v>
      </c>
      <c r="FW14" s="19">
        <f t="shared" si="43"/>
        <v>0.35149999999999998</v>
      </c>
      <c r="FX14" s="19">
        <f t="shared" si="44"/>
        <v>0.60389999999999999</v>
      </c>
      <c r="FY14" s="32">
        <f t="shared" si="45"/>
        <v>0.67789999999999995</v>
      </c>
      <c r="FZ14" s="19" t="str">
        <f t="shared" si="46"/>
        <v/>
      </c>
      <c r="GA14" s="19" t="str">
        <f t="shared" si="47"/>
        <v/>
      </c>
      <c r="GB14" s="19" t="str">
        <f t="shared" si="48"/>
        <v/>
      </c>
      <c r="GC14" s="19" t="str">
        <f t="shared" si="49"/>
        <v/>
      </c>
      <c r="GD14" s="19" t="str">
        <f t="shared" si="50"/>
        <v/>
      </c>
      <c r="GE14" s="19">
        <f t="shared" si="51"/>
        <v>-0.107</v>
      </c>
      <c r="GF14" s="19">
        <f t="shared" si="52"/>
        <v>2.9000000000000001E-2</v>
      </c>
      <c r="GG14" s="19">
        <f t="shared" si="53"/>
        <v>-3.0000000000000001E-3</v>
      </c>
      <c r="GH14" s="19">
        <f t="shared" si="54"/>
        <v>-0.115</v>
      </c>
      <c r="GI14" s="19">
        <f t="shared" si="55"/>
        <v>-0.39800000000000002</v>
      </c>
      <c r="GJ14" s="32">
        <f t="shared" si="56"/>
        <v>-0.155</v>
      </c>
      <c r="GK14" s="19" t="str">
        <f t="shared" si="57"/>
        <v/>
      </c>
      <c r="GL14" s="19" t="str">
        <f t="shared" si="58"/>
        <v/>
      </c>
      <c r="GM14" s="19" t="str">
        <f t="shared" si="59"/>
        <v/>
      </c>
      <c r="GN14" s="19" t="str">
        <f t="shared" si="60"/>
        <v/>
      </c>
      <c r="GO14" s="19" t="str">
        <f t="shared" si="61"/>
        <v/>
      </c>
      <c r="GP14" s="19">
        <f t="shared" si="62"/>
        <v>16.289086474654052</v>
      </c>
      <c r="GQ14" s="19">
        <f t="shared" si="63"/>
        <v>17.345890266541645</v>
      </c>
      <c r="GR14" s="19">
        <f t="shared" si="64"/>
        <v>17.998212018230962</v>
      </c>
      <c r="GS14" s="19">
        <f t="shared" si="65"/>
        <v>17.128883339263208</v>
      </c>
      <c r="GT14" s="19">
        <f t="shared" si="66"/>
        <v>16.064343561024636</v>
      </c>
      <c r="GU14" s="32">
        <f t="shared" si="67"/>
        <v>16.497612183667393</v>
      </c>
      <c r="GV14" s="19">
        <f t="shared" si="68"/>
        <v>10.328571478127515</v>
      </c>
      <c r="GW14" s="19">
        <f t="shared" si="69"/>
        <v>10.328571478127515</v>
      </c>
      <c r="GX14" s="19">
        <f t="shared" si="70"/>
        <v>10.328571478127515</v>
      </c>
      <c r="GY14" s="19">
        <f t="shared" si="71"/>
        <v>10.328571478127515</v>
      </c>
      <c r="GZ14" s="19">
        <f t="shared" si="72"/>
        <v>10.328571478127515</v>
      </c>
      <c r="HA14" s="19">
        <f t="shared" si="73"/>
        <v>2.8311353389999998</v>
      </c>
      <c r="HB14" s="19">
        <f t="shared" si="74"/>
        <v>4.2185703779999999</v>
      </c>
      <c r="HC14" s="19">
        <f t="shared" si="75"/>
        <v>1.9767939160000001</v>
      </c>
      <c r="HD14" s="19">
        <f t="shared" si="76"/>
        <v>1.07471944</v>
      </c>
      <c r="HE14" s="19">
        <f t="shared" si="77"/>
        <v>10.328571478127515</v>
      </c>
      <c r="HF14" s="19">
        <f t="shared" si="78"/>
        <v>10.328571478127515</v>
      </c>
      <c r="HG14" s="19" t="str">
        <f t="shared" si="79"/>
        <v/>
      </c>
      <c r="HH14" s="19" t="str">
        <f t="shared" si="80"/>
        <v/>
      </c>
      <c r="HI14" s="19" t="str">
        <f t="shared" si="81"/>
        <v/>
      </c>
      <c r="HJ14" s="19" t="str">
        <f t="shared" si="82"/>
        <v/>
      </c>
      <c r="HK14" s="19" t="str">
        <f t="shared" si="83"/>
        <v/>
      </c>
      <c r="HL14" s="19">
        <f t="shared" si="84"/>
        <v>2.8311353389999998</v>
      </c>
      <c r="HM14" s="19">
        <f t="shared" si="85"/>
        <v>4.2185703779999999</v>
      </c>
      <c r="HN14" s="19">
        <f t="shared" si="86"/>
        <v>1.9767939160000001</v>
      </c>
      <c r="HO14" s="19">
        <f t="shared" si="87"/>
        <v>1.07471944</v>
      </c>
      <c r="HP14" s="19">
        <f t="shared" si="88"/>
        <v>10.328571478127515</v>
      </c>
      <c r="HQ14" s="32">
        <f t="shared" si="89"/>
        <v>10.328571478127515</v>
      </c>
      <c r="HR14" s="19">
        <f t="shared" si="90"/>
        <v>0.72436999999999996</v>
      </c>
      <c r="HS14" s="19">
        <f t="shared" si="91"/>
        <v>0.72436999999999996</v>
      </c>
      <c r="HT14" s="19">
        <f t="shared" si="92"/>
        <v>0.72436999999999996</v>
      </c>
      <c r="HU14" s="19">
        <f t="shared" si="93"/>
        <v>0.72436999999999996</v>
      </c>
      <c r="HV14" s="19">
        <f t="shared" si="94"/>
        <v>0.72436999999999996</v>
      </c>
      <c r="HW14" s="19">
        <f t="shared" si="95"/>
        <v>9.9099999999999994E-2</v>
      </c>
      <c r="HX14" s="19">
        <f t="shared" si="96"/>
        <v>4.8000000000000001E-2</v>
      </c>
      <c r="HY14" s="19">
        <f t="shared" si="97"/>
        <v>0.3281</v>
      </c>
      <c r="HZ14" s="19">
        <f t="shared" si="98"/>
        <v>0.35149999999999998</v>
      </c>
      <c r="IA14" s="19">
        <f t="shared" si="99"/>
        <v>0.60389999999999999</v>
      </c>
      <c r="IB14" s="19">
        <f t="shared" si="100"/>
        <v>0.67789999999999995</v>
      </c>
      <c r="IC14" s="38" t="str">
        <f t="shared" si="101"/>
        <v/>
      </c>
      <c r="ID14" s="19" t="str">
        <f t="shared" si="102"/>
        <v/>
      </c>
      <c r="IE14" s="19" t="str">
        <f t="shared" si="103"/>
        <v/>
      </c>
      <c r="IF14" s="19" t="str">
        <f t="shared" si="104"/>
        <v/>
      </c>
      <c r="IG14" s="19" t="str">
        <f t="shared" si="105"/>
        <v/>
      </c>
      <c r="IH14" s="19">
        <f t="shared" si="106"/>
        <v>9.9099999999999994E-2</v>
      </c>
      <c r="II14" s="19">
        <f t="shared" si="107"/>
        <v>4.8000000000000001E-2</v>
      </c>
      <c r="IJ14" s="19">
        <f t="shared" si="108"/>
        <v>0.3281</v>
      </c>
      <c r="IK14" s="19">
        <f t="shared" si="109"/>
        <v>0.35149999999999998</v>
      </c>
      <c r="IL14" s="19">
        <f t="shared" si="110"/>
        <v>0.60389999999999999</v>
      </c>
      <c r="IM14" s="19">
        <f t="shared" si="111"/>
        <v>0.67789999999999995</v>
      </c>
      <c r="IN14" s="38">
        <f t="shared" si="112"/>
        <v>0.16917829999999984</v>
      </c>
      <c r="IO14" s="19">
        <f t="shared" si="113"/>
        <v>0.16917829999999984</v>
      </c>
      <c r="IP14" s="19">
        <f t="shared" si="114"/>
        <v>0.16917829999999984</v>
      </c>
      <c r="IQ14" s="19">
        <f t="shared" si="115"/>
        <v>0.16917829999999984</v>
      </c>
      <c r="IR14" s="19">
        <f t="shared" si="116"/>
        <v>0.16917829999999984</v>
      </c>
      <c r="IS14" s="19">
        <f t="shared" si="117"/>
        <v>-0.107</v>
      </c>
      <c r="IT14" s="19">
        <f t="shared" si="118"/>
        <v>2.9000000000000001E-2</v>
      </c>
      <c r="IU14" s="19">
        <f t="shared" si="119"/>
        <v>-3.0000000000000001E-3</v>
      </c>
      <c r="IV14" s="19">
        <f t="shared" si="120"/>
        <v>-0.115</v>
      </c>
      <c r="IW14" s="19">
        <f t="shared" si="121"/>
        <v>-0.39800000000000002</v>
      </c>
      <c r="IX14" s="32">
        <f t="shared" si="122"/>
        <v>-0.155</v>
      </c>
      <c r="IY14" s="19" t="str">
        <f t="shared" si="123"/>
        <v/>
      </c>
      <c r="IZ14" s="19" t="str">
        <f t="shared" si="124"/>
        <v/>
      </c>
      <c r="JA14" s="19" t="str">
        <f t="shared" si="125"/>
        <v/>
      </c>
      <c r="JB14" s="19" t="str">
        <f t="shared" si="126"/>
        <v/>
      </c>
      <c r="JC14" s="19" t="str">
        <f t="shared" si="127"/>
        <v/>
      </c>
      <c r="JD14" s="19">
        <f t="shared" si="128"/>
        <v>-0.107</v>
      </c>
      <c r="JE14" s="19">
        <f t="shared" si="129"/>
        <v>2.9000000000000001E-2</v>
      </c>
      <c r="JF14" s="19">
        <f t="shared" si="130"/>
        <v>-3.0000000000000001E-3</v>
      </c>
      <c r="JG14" s="19">
        <f t="shared" si="131"/>
        <v>-0.115</v>
      </c>
      <c r="JH14" s="19">
        <f t="shared" si="132"/>
        <v>-0.39800000000000002</v>
      </c>
      <c r="JI14" s="32">
        <f t="shared" si="133"/>
        <v>-0.155</v>
      </c>
      <c r="JJ14" s="19">
        <f t="shared" si="134"/>
        <v>22.018022109317169</v>
      </c>
      <c r="JK14" s="19">
        <f t="shared" si="135"/>
        <v>22.018022109317169</v>
      </c>
      <c r="JL14" s="19">
        <f t="shared" si="136"/>
        <v>22.018022109317169</v>
      </c>
      <c r="JM14" s="19">
        <f t="shared" si="137"/>
        <v>22.018022109317169</v>
      </c>
      <c r="JN14" s="19">
        <f t="shared" si="138"/>
        <v>22.018022109317169</v>
      </c>
      <c r="JO14" s="19">
        <f t="shared" si="139"/>
        <v>16.289086474654052</v>
      </c>
      <c r="JP14" s="19">
        <f t="shared" si="140"/>
        <v>17.345890266541645</v>
      </c>
      <c r="JQ14" s="19">
        <f t="shared" si="141"/>
        <v>17.998212018230962</v>
      </c>
      <c r="JR14" s="19">
        <f t="shared" si="142"/>
        <v>17.128883339263208</v>
      </c>
      <c r="JS14" s="19">
        <f t="shared" si="143"/>
        <v>16.064343561024636</v>
      </c>
      <c r="JT14" s="19">
        <f t="shared" si="144"/>
        <v>16.497612183667393</v>
      </c>
      <c r="JU14" s="38" t="str">
        <f t="shared" si="145"/>
        <v/>
      </c>
      <c r="JV14" s="19" t="str">
        <f t="shared" si="146"/>
        <v/>
      </c>
      <c r="JW14" s="19" t="str">
        <f t="shared" si="147"/>
        <v/>
      </c>
      <c r="JX14" s="19" t="str">
        <f t="shared" si="148"/>
        <v/>
      </c>
      <c r="JY14" s="19" t="str">
        <f t="shared" si="149"/>
        <v/>
      </c>
      <c r="JZ14" s="19">
        <f t="shared" si="150"/>
        <v>16.289086474654052</v>
      </c>
      <c r="KA14" s="19">
        <f t="shared" si="151"/>
        <v>17.345890266541645</v>
      </c>
      <c r="KB14" s="19">
        <f t="shared" si="152"/>
        <v>17.998212018230962</v>
      </c>
      <c r="KC14" s="19">
        <f t="shared" si="153"/>
        <v>17.128883339263208</v>
      </c>
      <c r="KD14" s="19">
        <f t="shared" si="154"/>
        <v>16.064343561024636</v>
      </c>
      <c r="KE14" s="32">
        <f t="shared" si="155"/>
        <v>16.497612183667393</v>
      </c>
    </row>
    <row r="15" spans="1:291" x14ac:dyDescent="0.2">
      <c r="A15" s="19" t="s">
        <v>25</v>
      </c>
      <c r="B15" s="19" t="s">
        <v>26</v>
      </c>
      <c r="E15" s="32" t="s">
        <v>18</v>
      </c>
      <c r="F15" s="19">
        <v>1</v>
      </c>
      <c r="G15" s="19">
        <v>1</v>
      </c>
      <c r="H15" s="19">
        <v>1</v>
      </c>
      <c r="I15" s="19">
        <v>1</v>
      </c>
      <c r="J15" s="19">
        <v>1</v>
      </c>
      <c r="K15" s="19">
        <v>1</v>
      </c>
      <c r="L15" s="19">
        <v>1</v>
      </c>
      <c r="M15" s="19">
        <v>1</v>
      </c>
      <c r="N15" s="19">
        <v>1</v>
      </c>
      <c r="O15" s="19">
        <v>1</v>
      </c>
      <c r="P15" s="32">
        <v>1</v>
      </c>
      <c r="Q15" s="19">
        <v>1</v>
      </c>
      <c r="R15" s="19">
        <v>1</v>
      </c>
      <c r="S15" s="19">
        <v>1</v>
      </c>
      <c r="T15" s="19">
        <v>1</v>
      </c>
      <c r="U15" s="19">
        <v>1</v>
      </c>
      <c r="V15" s="19">
        <v>1</v>
      </c>
      <c r="W15" s="19">
        <v>1</v>
      </c>
      <c r="X15" s="19">
        <v>1</v>
      </c>
      <c r="Y15" s="19">
        <v>1</v>
      </c>
      <c r="Z15" s="19">
        <v>1</v>
      </c>
      <c r="AA15" s="32">
        <v>1</v>
      </c>
      <c r="AB15" s="19">
        <v>1</v>
      </c>
      <c r="AC15" s="19">
        <v>1</v>
      </c>
      <c r="AD15" s="19">
        <v>1</v>
      </c>
      <c r="AE15" s="19">
        <v>1</v>
      </c>
      <c r="AF15" s="19">
        <v>1</v>
      </c>
      <c r="AG15" s="19">
        <v>1</v>
      </c>
      <c r="AH15" s="19">
        <v>1</v>
      </c>
      <c r="AI15" s="19">
        <v>1</v>
      </c>
      <c r="AJ15" s="19">
        <v>1</v>
      </c>
      <c r="AK15" s="19">
        <v>1</v>
      </c>
      <c r="AL15" s="32">
        <v>1</v>
      </c>
      <c r="AM15" s="19">
        <v>3.4087600000000003E-2</v>
      </c>
      <c r="AN15" s="19">
        <v>3.91945E-2</v>
      </c>
      <c r="AO15" s="19">
        <v>4.31688E-2</v>
      </c>
      <c r="AP15" s="19">
        <v>3.4858500000000001E-2</v>
      </c>
      <c r="AQ15" s="19">
        <v>3.6998700000000002E-2</v>
      </c>
      <c r="AR15" s="19">
        <v>2.0901599999999999E-2</v>
      </c>
      <c r="AS15" s="19">
        <v>3.36411E-2</v>
      </c>
      <c r="AT15" s="19">
        <v>3.3938599999999999E-2</v>
      </c>
      <c r="AU15" s="19">
        <v>3.4315400000000003E-2</v>
      </c>
      <c r="AV15" s="19">
        <v>3.9831699999999998E-2</v>
      </c>
      <c r="AW15" s="32">
        <v>3.8896500000000001E-2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2</v>
      </c>
      <c r="BH15" s="32">
        <v>1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1</v>
      </c>
      <c r="BS15" s="32">
        <v>1</v>
      </c>
      <c r="BT15" s="19">
        <v>0</v>
      </c>
      <c r="BU15" s="19">
        <v>0</v>
      </c>
      <c r="BV15" s="19">
        <v>0</v>
      </c>
      <c r="BW15" s="19">
        <v>0</v>
      </c>
      <c r="BX15" s="19">
        <v>1</v>
      </c>
      <c r="BY15" s="19">
        <v>0</v>
      </c>
      <c r="BZ15" s="19">
        <v>2</v>
      </c>
      <c r="CA15" s="19">
        <v>1</v>
      </c>
      <c r="CB15" s="19">
        <v>4</v>
      </c>
      <c r="CC15" s="19">
        <v>1</v>
      </c>
      <c r="CD15" s="19">
        <v>1</v>
      </c>
      <c r="CE15" s="38">
        <v>76</v>
      </c>
      <c r="CF15" s="19">
        <v>28</v>
      </c>
      <c r="CG15" s="19">
        <v>67</v>
      </c>
      <c r="CH15" s="19">
        <v>107</v>
      </c>
      <c r="CI15" s="19">
        <v>149</v>
      </c>
      <c r="CJ15" s="19">
        <v>138</v>
      </c>
      <c r="CK15" s="19">
        <v>92</v>
      </c>
      <c r="CL15" s="19">
        <v>78</v>
      </c>
      <c r="CM15" s="19">
        <v>93</v>
      </c>
      <c r="CN15" s="19">
        <v>62</v>
      </c>
      <c r="CO15" s="19">
        <v>107</v>
      </c>
      <c r="CP15" s="38">
        <v>0</v>
      </c>
      <c r="CQ15" s="19">
        <v>0</v>
      </c>
      <c r="CR15" s="19">
        <v>0</v>
      </c>
      <c r="CS15" s="19">
        <v>0</v>
      </c>
      <c r="CT15" s="19">
        <v>6.7114093959731542E-3</v>
      </c>
      <c r="CU15" s="19">
        <v>0</v>
      </c>
      <c r="CV15" s="19">
        <v>2.1739130434782608E-2</v>
      </c>
      <c r="CW15" s="19">
        <v>1.282051282051282E-2</v>
      </c>
      <c r="CX15" s="19">
        <v>4.3010752688172046E-2</v>
      </c>
      <c r="CY15" s="19">
        <v>1.6129032258064516E-2</v>
      </c>
      <c r="CZ15" s="19">
        <v>9.3457943925233638E-3</v>
      </c>
      <c r="DA15" s="38">
        <v>0.42660036459920703</v>
      </c>
      <c r="DB15" s="19">
        <v>0.42825589811881598</v>
      </c>
      <c r="DC15" s="19">
        <v>1.4465245105993101</v>
      </c>
      <c r="DD15" s="19">
        <v>1.16636693947444</v>
      </c>
      <c r="DE15" s="19">
        <v>1.2706967830140801</v>
      </c>
      <c r="DF15" s="19">
        <v>1.22146546814537</v>
      </c>
      <c r="DG15" s="19">
        <v>2.4469178981220301</v>
      </c>
      <c r="DH15" s="19">
        <v>1.4103744502935001</v>
      </c>
      <c r="DI15" s="19">
        <v>1.0041517669725999</v>
      </c>
      <c r="DJ15" s="19">
        <v>1.53517083041922</v>
      </c>
      <c r="DK15" s="19">
        <v>1.20735343276687</v>
      </c>
      <c r="DL15" s="38">
        <v>0.49859999999999999</v>
      </c>
      <c r="DM15" s="19">
        <v>0.50170000000000003</v>
      </c>
      <c r="DN15" s="19">
        <v>0.48949999999999999</v>
      </c>
      <c r="DO15" s="19">
        <v>0.434</v>
      </c>
      <c r="DP15" s="19">
        <v>0.39410000000000001</v>
      </c>
      <c r="DQ15" s="19">
        <v>0.371</v>
      </c>
      <c r="DR15" s="19">
        <v>0.34470000000000001</v>
      </c>
      <c r="DS15" s="19">
        <v>0.35709999999999997</v>
      </c>
      <c r="DT15" s="19">
        <v>0.3286</v>
      </c>
      <c r="DU15" s="19">
        <v>0.41689999999999999</v>
      </c>
      <c r="DV15" s="19">
        <v>0.41970000000000002</v>
      </c>
      <c r="DW15" s="38">
        <v>-1.2E-2</v>
      </c>
      <c r="DX15" s="19">
        <v>8.9999999999999993E-3</v>
      </c>
      <c r="DY15" s="19">
        <v>7.0000000000000001E-3</v>
      </c>
      <c r="DZ15" s="19">
        <v>8.9999999999999993E-3</v>
      </c>
      <c r="EA15" s="19">
        <v>7.0000000000000001E-3</v>
      </c>
      <c r="EB15" s="19">
        <v>-1.2E-2</v>
      </c>
      <c r="EC15" s="19">
        <v>2E-3</v>
      </c>
      <c r="ED15" s="19">
        <v>-1.0999999999999999E-2</v>
      </c>
      <c r="EE15" s="19">
        <v>3.1E-2</v>
      </c>
      <c r="EF15" s="19">
        <v>3.3000000000000002E-2</v>
      </c>
      <c r="EG15" s="19">
        <v>-0.13</v>
      </c>
      <c r="EH15" s="38">
        <v>57888218.693955883</v>
      </c>
      <c r="EI15" s="19">
        <v>16489628.213126305</v>
      </c>
      <c r="EJ15" s="19">
        <v>19485385.140838981</v>
      </c>
      <c r="EK15" s="19">
        <v>63918633.725830115</v>
      </c>
      <c r="EL15" s="19">
        <v>41782203.184726782</v>
      </c>
      <c r="EM15" s="19">
        <v>32367957.640550375</v>
      </c>
      <c r="EN15" s="19">
        <v>31027311.032715749</v>
      </c>
      <c r="EO15" s="19">
        <v>70944818.465993822</v>
      </c>
      <c r="EP15" s="19">
        <v>45856795.555516019</v>
      </c>
      <c r="EQ15" s="19">
        <v>35304657.83311642</v>
      </c>
      <c r="ER15" s="32">
        <v>49993842.884394772</v>
      </c>
      <c r="ES15" s="19">
        <f t="shared" si="13"/>
        <v>17.874024445050686</v>
      </c>
      <c r="ET15" s="19">
        <f t="shared" si="14"/>
        <v>16.618242148079446</v>
      </c>
      <c r="EU15" s="19">
        <f t="shared" si="15"/>
        <v>16.785175262576484</v>
      </c>
      <c r="EV15" s="19">
        <f t="shared" si="16"/>
        <v>17.973121484441506</v>
      </c>
      <c r="EW15" s="19">
        <f t="shared" si="17"/>
        <v>17.547981045702041</v>
      </c>
      <c r="EX15" s="19">
        <f t="shared" si="18"/>
        <v>17.292679529705861</v>
      </c>
      <c r="EY15" s="19">
        <f t="shared" si="19"/>
        <v>17.25037837565112</v>
      </c>
      <c r="EZ15" s="19">
        <f t="shared" si="20"/>
        <v>18.07741292812112</v>
      </c>
      <c r="FA15" s="19">
        <f t="shared" si="21"/>
        <v>17.641033958454571</v>
      </c>
      <c r="FB15" s="19">
        <f t="shared" si="22"/>
        <v>17.379525463145537</v>
      </c>
      <c r="FC15" s="32">
        <f t="shared" si="23"/>
        <v>17.72741041349768</v>
      </c>
      <c r="FD15" s="19">
        <f t="shared" si="24"/>
        <v>0.42660036459920703</v>
      </c>
      <c r="FE15" s="19">
        <f t="shared" si="25"/>
        <v>0.42825589811881598</v>
      </c>
      <c r="FF15" s="19">
        <f t="shared" si="26"/>
        <v>1.4465245105993101</v>
      </c>
      <c r="FG15" s="19">
        <f t="shared" si="27"/>
        <v>1.16636693947444</v>
      </c>
      <c r="FH15" s="19">
        <f t="shared" si="28"/>
        <v>1.2706967830140801</v>
      </c>
      <c r="FI15" s="19">
        <f t="shared" si="29"/>
        <v>1.22146546814537</v>
      </c>
      <c r="FJ15" s="19">
        <f t="shared" si="30"/>
        <v>2.4469178981220301</v>
      </c>
      <c r="FK15" s="19">
        <f t="shared" si="31"/>
        <v>1.4103744502935001</v>
      </c>
      <c r="FL15" s="19">
        <f t="shared" si="32"/>
        <v>1.0041517669725999</v>
      </c>
      <c r="FM15" s="19">
        <f t="shared" si="33"/>
        <v>1.53517083041922</v>
      </c>
      <c r="FN15" s="32">
        <f t="shared" si="34"/>
        <v>1.20735343276687</v>
      </c>
      <c r="FO15" s="19">
        <f t="shared" si="35"/>
        <v>0.49859999999999999</v>
      </c>
      <c r="FP15" s="19">
        <f t="shared" si="36"/>
        <v>0.50170000000000003</v>
      </c>
      <c r="FQ15" s="19">
        <f t="shared" si="37"/>
        <v>0.48949999999999999</v>
      </c>
      <c r="FR15" s="19">
        <f t="shared" si="38"/>
        <v>0.434</v>
      </c>
      <c r="FS15" s="19">
        <f t="shared" si="39"/>
        <v>0.39410000000000001</v>
      </c>
      <c r="FT15" s="19">
        <f t="shared" si="40"/>
        <v>0.371</v>
      </c>
      <c r="FU15" s="19">
        <f t="shared" si="41"/>
        <v>0.34470000000000001</v>
      </c>
      <c r="FV15" s="19">
        <f t="shared" si="42"/>
        <v>0.35709999999999997</v>
      </c>
      <c r="FW15" s="19">
        <f t="shared" si="43"/>
        <v>0.3286</v>
      </c>
      <c r="FX15" s="19">
        <f t="shared" si="44"/>
        <v>0.41689999999999999</v>
      </c>
      <c r="FY15" s="32">
        <f t="shared" si="45"/>
        <v>0.41970000000000002</v>
      </c>
      <c r="FZ15" s="19">
        <f t="shared" si="46"/>
        <v>-1.2E-2</v>
      </c>
      <c r="GA15" s="19">
        <f t="shared" si="47"/>
        <v>8.9999999999999993E-3</v>
      </c>
      <c r="GB15" s="19">
        <f t="shared" si="48"/>
        <v>7.0000000000000001E-3</v>
      </c>
      <c r="GC15" s="19">
        <f t="shared" si="49"/>
        <v>8.9999999999999993E-3</v>
      </c>
      <c r="GD15" s="19">
        <f t="shared" si="50"/>
        <v>7.0000000000000001E-3</v>
      </c>
      <c r="GE15" s="19">
        <f t="shared" si="51"/>
        <v>-1.2E-2</v>
      </c>
      <c r="GF15" s="19">
        <f t="shared" si="52"/>
        <v>2E-3</v>
      </c>
      <c r="GG15" s="19">
        <f t="shared" si="53"/>
        <v>-1.0999999999999999E-2</v>
      </c>
      <c r="GH15" s="19">
        <f t="shared" si="54"/>
        <v>3.1E-2</v>
      </c>
      <c r="GI15" s="19">
        <f t="shared" si="55"/>
        <v>3.3000000000000002E-2</v>
      </c>
      <c r="GJ15" s="32">
        <f t="shared" si="56"/>
        <v>-0.13</v>
      </c>
      <c r="GK15" s="19">
        <f t="shared" si="57"/>
        <v>17.874024445050686</v>
      </c>
      <c r="GL15" s="19">
        <f t="shared" si="58"/>
        <v>16.618242148079446</v>
      </c>
      <c r="GM15" s="19">
        <f t="shared" si="59"/>
        <v>16.785175262576484</v>
      </c>
      <c r="GN15" s="19">
        <f t="shared" si="60"/>
        <v>17.973121484441506</v>
      </c>
      <c r="GO15" s="19">
        <f t="shared" si="61"/>
        <v>17.547981045702041</v>
      </c>
      <c r="GP15" s="19">
        <f t="shared" si="62"/>
        <v>17.292679529705861</v>
      </c>
      <c r="GQ15" s="19">
        <f t="shared" si="63"/>
        <v>17.25037837565112</v>
      </c>
      <c r="GR15" s="19">
        <f t="shared" si="64"/>
        <v>18.07741292812112</v>
      </c>
      <c r="GS15" s="19">
        <f t="shared" si="65"/>
        <v>17.641033958454571</v>
      </c>
      <c r="GT15" s="19">
        <f t="shared" si="66"/>
        <v>17.379525463145537</v>
      </c>
      <c r="GU15" s="32">
        <f t="shared" si="67"/>
        <v>17.72741041349768</v>
      </c>
      <c r="GV15" s="19">
        <f t="shared" si="68"/>
        <v>0.42660036459920703</v>
      </c>
      <c r="GW15" s="19">
        <f t="shared" si="69"/>
        <v>0.42825589811881598</v>
      </c>
      <c r="GX15" s="19">
        <f t="shared" si="70"/>
        <v>1.4465245105993101</v>
      </c>
      <c r="GY15" s="19">
        <f t="shared" si="71"/>
        <v>1.16636693947444</v>
      </c>
      <c r="GZ15" s="19">
        <f t="shared" si="72"/>
        <v>1.2706967830140801</v>
      </c>
      <c r="HA15" s="19">
        <f t="shared" si="73"/>
        <v>1.22146546814537</v>
      </c>
      <c r="HB15" s="19">
        <f t="shared" si="74"/>
        <v>2.4469178981220301</v>
      </c>
      <c r="HC15" s="19">
        <f t="shared" si="75"/>
        <v>1.4103744502935001</v>
      </c>
      <c r="HD15" s="19">
        <f t="shared" si="76"/>
        <v>1.0041517669725999</v>
      </c>
      <c r="HE15" s="19">
        <f t="shared" si="77"/>
        <v>1.53517083041922</v>
      </c>
      <c r="HF15" s="19">
        <f t="shared" si="78"/>
        <v>1.20735343276687</v>
      </c>
      <c r="HG15" s="19">
        <f t="shared" si="79"/>
        <v>0.42660036459920703</v>
      </c>
      <c r="HH15" s="19">
        <f t="shared" si="80"/>
        <v>0.42825589811881598</v>
      </c>
      <c r="HI15" s="19">
        <f t="shared" si="81"/>
        <v>1.4465245105993101</v>
      </c>
      <c r="HJ15" s="19">
        <f t="shared" si="82"/>
        <v>1.16636693947444</v>
      </c>
      <c r="HK15" s="19">
        <f t="shared" si="83"/>
        <v>1.2706967830140801</v>
      </c>
      <c r="HL15" s="19">
        <f t="shared" si="84"/>
        <v>1.22146546814537</v>
      </c>
      <c r="HM15" s="19">
        <f t="shared" si="85"/>
        <v>2.4469178981220301</v>
      </c>
      <c r="HN15" s="19">
        <f t="shared" si="86"/>
        <v>1.4103744502935001</v>
      </c>
      <c r="HO15" s="19">
        <f t="shared" si="87"/>
        <v>1.0041517669725999</v>
      </c>
      <c r="HP15" s="19">
        <f t="shared" si="88"/>
        <v>1.53517083041922</v>
      </c>
      <c r="HQ15" s="32">
        <f t="shared" si="89"/>
        <v>1.20735343276687</v>
      </c>
      <c r="HR15" s="19">
        <f t="shared" si="90"/>
        <v>0.49859999999999999</v>
      </c>
      <c r="HS15" s="19">
        <f t="shared" si="91"/>
        <v>0.50170000000000003</v>
      </c>
      <c r="HT15" s="19">
        <f t="shared" si="92"/>
        <v>0.48949999999999999</v>
      </c>
      <c r="HU15" s="19">
        <f t="shared" si="93"/>
        <v>0.434</v>
      </c>
      <c r="HV15" s="19">
        <f t="shared" si="94"/>
        <v>0.39410000000000001</v>
      </c>
      <c r="HW15" s="19">
        <f t="shared" si="95"/>
        <v>0.371</v>
      </c>
      <c r="HX15" s="19">
        <f t="shared" si="96"/>
        <v>0.34470000000000001</v>
      </c>
      <c r="HY15" s="19">
        <f t="shared" si="97"/>
        <v>0.35709999999999997</v>
      </c>
      <c r="HZ15" s="19">
        <f t="shared" si="98"/>
        <v>0.3286</v>
      </c>
      <c r="IA15" s="19">
        <f t="shared" si="99"/>
        <v>0.41689999999999999</v>
      </c>
      <c r="IB15" s="19">
        <f t="shared" si="100"/>
        <v>0.41970000000000002</v>
      </c>
      <c r="IC15" s="38">
        <f t="shared" si="101"/>
        <v>0.49859999999999999</v>
      </c>
      <c r="ID15" s="19">
        <f t="shared" si="102"/>
        <v>0.50170000000000003</v>
      </c>
      <c r="IE15" s="19">
        <f t="shared" si="103"/>
        <v>0.48949999999999999</v>
      </c>
      <c r="IF15" s="19">
        <f t="shared" si="104"/>
        <v>0.434</v>
      </c>
      <c r="IG15" s="19">
        <f t="shared" si="105"/>
        <v>0.39410000000000001</v>
      </c>
      <c r="IH15" s="19">
        <f t="shared" si="106"/>
        <v>0.371</v>
      </c>
      <c r="II15" s="19">
        <f t="shared" si="107"/>
        <v>0.34470000000000001</v>
      </c>
      <c r="IJ15" s="19">
        <f t="shared" si="108"/>
        <v>0.35709999999999997</v>
      </c>
      <c r="IK15" s="19">
        <f t="shared" si="109"/>
        <v>0.3286</v>
      </c>
      <c r="IL15" s="19">
        <f t="shared" si="110"/>
        <v>0.41689999999999999</v>
      </c>
      <c r="IM15" s="19">
        <f t="shared" si="111"/>
        <v>0.41970000000000002</v>
      </c>
      <c r="IN15" s="38">
        <f t="shared" si="112"/>
        <v>-1.2E-2</v>
      </c>
      <c r="IO15" s="19">
        <f t="shared" si="113"/>
        <v>8.9999999999999993E-3</v>
      </c>
      <c r="IP15" s="19">
        <f t="shared" si="114"/>
        <v>7.0000000000000001E-3</v>
      </c>
      <c r="IQ15" s="19">
        <f t="shared" si="115"/>
        <v>8.9999999999999993E-3</v>
      </c>
      <c r="IR15" s="19">
        <f t="shared" si="116"/>
        <v>7.0000000000000001E-3</v>
      </c>
      <c r="IS15" s="19">
        <f t="shared" si="117"/>
        <v>-1.2E-2</v>
      </c>
      <c r="IT15" s="19">
        <f t="shared" si="118"/>
        <v>2E-3</v>
      </c>
      <c r="IU15" s="19">
        <f t="shared" si="119"/>
        <v>-1.0999999999999999E-2</v>
      </c>
      <c r="IV15" s="19">
        <f t="shared" si="120"/>
        <v>3.1E-2</v>
      </c>
      <c r="IW15" s="19">
        <f t="shared" si="121"/>
        <v>3.3000000000000002E-2</v>
      </c>
      <c r="IX15" s="32">
        <f t="shared" si="122"/>
        <v>-0.13</v>
      </c>
      <c r="IY15" s="19">
        <f t="shared" si="123"/>
        <v>-1.2E-2</v>
      </c>
      <c r="IZ15" s="19">
        <f t="shared" si="124"/>
        <v>8.9999999999999993E-3</v>
      </c>
      <c r="JA15" s="19">
        <f t="shared" si="125"/>
        <v>7.0000000000000001E-3</v>
      </c>
      <c r="JB15" s="19">
        <f t="shared" si="126"/>
        <v>8.9999999999999993E-3</v>
      </c>
      <c r="JC15" s="19">
        <f t="shared" si="127"/>
        <v>7.0000000000000001E-3</v>
      </c>
      <c r="JD15" s="19">
        <f t="shared" si="128"/>
        <v>-1.2E-2</v>
      </c>
      <c r="JE15" s="19">
        <f t="shared" si="129"/>
        <v>2E-3</v>
      </c>
      <c r="JF15" s="19">
        <f t="shared" si="130"/>
        <v>-1.0999999999999999E-2</v>
      </c>
      <c r="JG15" s="19">
        <f t="shared" si="131"/>
        <v>3.1E-2</v>
      </c>
      <c r="JH15" s="19">
        <f t="shared" si="132"/>
        <v>3.3000000000000002E-2</v>
      </c>
      <c r="JI15" s="32">
        <f t="shared" si="133"/>
        <v>-0.13</v>
      </c>
      <c r="JJ15" s="19">
        <f t="shared" si="134"/>
        <v>17.874024445050686</v>
      </c>
      <c r="JK15" s="19">
        <f t="shared" si="135"/>
        <v>16.618242148079446</v>
      </c>
      <c r="JL15" s="19">
        <f t="shared" si="136"/>
        <v>16.785175262576484</v>
      </c>
      <c r="JM15" s="19">
        <f t="shared" si="137"/>
        <v>17.973121484441506</v>
      </c>
      <c r="JN15" s="19">
        <f t="shared" si="138"/>
        <v>17.547981045702041</v>
      </c>
      <c r="JO15" s="19">
        <f t="shared" si="139"/>
        <v>17.292679529705861</v>
      </c>
      <c r="JP15" s="19">
        <f t="shared" si="140"/>
        <v>17.25037837565112</v>
      </c>
      <c r="JQ15" s="19">
        <f t="shared" si="141"/>
        <v>18.07741292812112</v>
      </c>
      <c r="JR15" s="19">
        <f t="shared" si="142"/>
        <v>17.641033958454571</v>
      </c>
      <c r="JS15" s="19">
        <f t="shared" si="143"/>
        <v>17.379525463145537</v>
      </c>
      <c r="JT15" s="19">
        <f t="shared" si="144"/>
        <v>17.72741041349768</v>
      </c>
      <c r="JU15" s="38">
        <f t="shared" si="145"/>
        <v>17.874024445050686</v>
      </c>
      <c r="JV15" s="19">
        <f t="shared" si="146"/>
        <v>16.618242148079446</v>
      </c>
      <c r="JW15" s="19">
        <f t="shared" si="147"/>
        <v>16.785175262576484</v>
      </c>
      <c r="JX15" s="19">
        <f t="shared" si="148"/>
        <v>17.973121484441506</v>
      </c>
      <c r="JY15" s="19">
        <f t="shared" si="149"/>
        <v>17.547981045702041</v>
      </c>
      <c r="JZ15" s="19">
        <f t="shared" si="150"/>
        <v>17.292679529705861</v>
      </c>
      <c r="KA15" s="19">
        <f t="shared" si="151"/>
        <v>17.25037837565112</v>
      </c>
      <c r="KB15" s="19">
        <f t="shared" si="152"/>
        <v>18.07741292812112</v>
      </c>
      <c r="KC15" s="19">
        <f t="shared" si="153"/>
        <v>17.641033958454571</v>
      </c>
      <c r="KD15" s="19">
        <f t="shared" si="154"/>
        <v>17.379525463145537</v>
      </c>
      <c r="KE15" s="32">
        <f t="shared" si="155"/>
        <v>17.72741041349768</v>
      </c>
    </row>
    <row r="16" spans="1:291" x14ac:dyDescent="0.2">
      <c r="A16" s="19" t="s">
        <v>415</v>
      </c>
      <c r="B16" s="19" t="s">
        <v>3959</v>
      </c>
      <c r="C16" s="19">
        <v>2014</v>
      </c>
      <c r="E16" s="32" t="s">
        <v>18</v>
      </c>
      <c r="J16" s="19">
        <v>1</v>
      </c>
      <c r="K16" s="19">
        <v>1</v>
      </c>
      <c r="L16" s="19">
        <v>1</v>
      </c>
      <c r="M16" s="19">
        <v>1</v>
      </c>
      <c r="N16" s="19">
        <v>1</v>
      </c>
      <c r="O16" s="19">
        <v>1</v>
      </c>
      <c r="P16" s="32">
        <v>1</v>
      </c>
      <c r="U16" s="19">
        <v>1</v>
      </c>
      <c r="V16" s="19">
        <v>1</v>
      </c>
      <c r="W16" s="19">
        <v>1</v>
      </c>
      <c r="X16" s="19">
        <v>1</v>
      </c>
      <c r="Y16" s="19">
        <v>1</v>
      </c>
      <c r="Z16" s="19">
        <v>1</v>
      </c>
      <c r="AA16" s="32">
        <v>1</v>
      </c>
      <c r="AF16" s="19">
        <v>1</v>
      </c>
      <c r="AG16" s="19">
        <v>1</v>
      </c>
      <c r="AH16" s="19">
        <v>1</v>
      </c>
      <c r="AI16" s="19">
        <v>1</v>
      </c>
      <c r="AJ16" s="19">
        <v>1</v>
      </c>
      <c r="AK16" s="19">
        <v>1</v>
      </c>
      <c r="AL16" s="32">
        <v>1</v>
      </c>
      <c r="AQ16" s="19">
        <v>3.1600900000000001E-2</v>
      </c>
      <c r="AR16" s="19">
        <v>3.1059699999999999E-2</v>
      </c>
      <c r="AS16" s="19">
        <v>2.9116900000000001E-2</v>
      </c>
      <c r="AT16" s="19">
        <v>2.88261E-2</v>
      </c>
      <c r="AU16" s="19">
        <v>3.1760099999999999E-2</v>
      </c>
      <c r="AV16" s="19">
        <v>2.8407700000000001E-2</v>
      </c>
      <c r="AW16" s="32">
        <v>3.4918600000000001E-2</v>
      </c>
      <c r="BB16" s="19">
        <v>0</v>
      </c>
      <c r="BC16" s="19">
        <v>0</v>
      </c>
      <c r="BD16" s="19">
        <v>0</v>
      </c>
      <c r="BE16" s="19">
        <v>1</v>
      </c>
      <c r="BF16" s="19">
        <v>1</v>
      </c>
      <c r="BG16" s="19">
        <v>2</v>
      </c>
      <c r="BH16" s="32">
        <v>3</v>
      </c>
      <c r="BM16" s="19">
        <v>0</v>
      </c>
      <c r="BN16" s="19">
        <v>0</v>
      </c>
      <c r="BO16" s="19">
        <v>0</v>
      </c>
      <c r="BP16" s="19">
        <v>1</v>
      </c>
      <c r="BQ16" s="19">
        <v>1</v>
      </c>
      <c r="BR16" s="19">
        <v>1</v>
      </c>
      <c r="BS16" s="32">
        <v>1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2</v>
      </c>
      <c r="BZ16" s="19">
        <v>4</v>
      </c>
      <c r="CA16" s="19">
        <v>0</v>
      </c>
      <c r="CB16" s="19">
        <v>0</v>
      </c>
      <c r="CC16" s="19">
        <v>2</v>
      </c>
      <c r="CD16" s="19">
        <v>4</v>
      </c>
      <c r="CE16" s="38">
        <v>0</v>
      </c>
      <c r="CF16" s="19">
        <v>0</v>
      </c>
      <c r="CG16" s="19">
        <v>0</v>
      </c>
      <c r="CH16" s="19">
        <v>0</v>
      </c>
      <c r="CI16" s="19">
        <v>3</v>
      </c>
      <c r="CJ16" s="19">
        <v>82</v>
      </c>
      <c r="CK16" s="19">
        <v>151</v>
      </c>
      <c r="CL16" s="19">
        <v>160</v>
      </c>
      <c r="CM16" s="19">
        <v>207</v>
      </c>
      <c r="CN16" s="19">
        <v>151</v>
      </c>
      <c r="CO16" s="19">
        <v>261</v>
      </c>
      <c r="CP16" s="38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2.4390243902439025E-2</v>
      </c>
      <c r="CV16" s="19">
        <v>2.6490066225165563E-2</v>
      </c>
      <c r="CW16" s="19">
        <v>0</v>
      </c>
      <c r="CX16" s="19">
        <v>0</v>
      </c>
      <c r="CY16" s="19">
        <v>1.3245033112582781E-2</v>
      </c>
      <c r="CZ16" s="19">
        <v>1.532567049808429E-2</v>
      </c>
      <c r="DA16" s="38"/>
      <c r="DD16" s="19">
        <v>4.0112859513527797</v>
      </c>
      <c r="DE16" s="19">
        <v>3.8310082632979801</v>
      </c>
      <c r="DF16" s="19">
        <v>3.5229943696822499</v>
      </c>
      <c r="DG16" s="19">
        <v>2.8763652746402899</v>
      </c>
      <c r="DH16" s="19">
        <v>0.85806554008779401</v>
      </c>
      <c r="DI16" s="19">
        <v>0.542953730197552</v>
      </c>
      <c r="DJ16" s="19">
        <v>1.00585285605912</v>
      </c>
      <c r="DK16" s="19">
        <v>0.88255328676886802</v>
      </c>
      <c r="DL16" s="38"/>
      <c r="DM16" s="19">
        <v>0.34749999999999998</v>
      </c>
      <c r="DN16" s="19">
        <v>0.36630000000000001</v>
      </c>
      <c r="DO16" s="19">
        <v>0.37390000000000001</v>
      </c>
      <c r="DP16" s="19">
        <v>0.20680000000000001</v>
      </c>
      <c r="DQ16" s="19">
        <v>0.24199999999999999</v>
      </c>
      <c r="DR16" s="19">
        <v>0.2419</v>
      </c>
      <c r="DS16" s="19">
        <v>0.26069999999999999</v>
      </c>
      <c r="DT16" s="19">
        <v>0.27079999999999999</v>
      </c>
      <c r="DU16" s="19">
        <v>0.46139999999999998</v>
      </c>
      <c r="DV16" s="19">
        <v>0.39190000000000003</v>
      </c>
      <c r="DW16" s="38"/>
      <c r="DY16" s="19">
        <v>1.4E-2</v>
      </c>
      <c r="DZ16" s="19">
        <v>2.7E-2</v>
      </c>
      <c r="EA16" s="19">
        <v>5.1999999999999998E-2</v>
      </c>
      <c r="EB16" s="19">
        <v>7.5999999999999998E-2</v>
      </c>
      <c r="EC16" s="19">
        <v>8.2000000000000003E-2</v>
      </c>
      <c r="ED16" s="19">
        <v>7.0999999999999994E-2</v>
      </c>
      <c r="EE16" s="19">
        <v>3.1E-2</v>
      </c>
      <c r="EF16" s="19">
        <v>-3.3000000000000002E-2</v>
      </c>
      <c r="EG16" s="19">
        <v>1.2999999999999999E-2</v>
      </c>
      <c r="EH16" s="38"/>
      <c r="EL16" s="19">
        <v>180932802.15568408</v>
      </c>
      <c r="EM16" s="19">
        <v>180454720.94275621</v>
      </c>
      <c r="EN16" s="19">
        <v>182611453.74656808</v>
      </c>
      <c r="EO16" s="19">
        <v>174760221.16241512</v>
      </c>
      <c r="EP16" s="19">
        <v>48636024.905369453</v>
      </c>
      <c r="EQ16" s="19">
        <v>35694720.00135199</v>
      </c>
      <c r="ER16" s="32">
        <v>65912546.116898775</v>
      </c>
      <c r="ES16" s="19" t="str">
        <f t="shared" si="13"/>
        <v/>
      </c>
      <c r="ET16" s="19" t="str">
        <f t="shared" si="14"/>
        <v/>
      </c>
      <c r="EU16" s="19" t="str">
        <f t="shared" si="15"/>
        <v/>
      </c>
      <c r="EV16" s="19" t="str">
        <f t="shared" si="16"/>
        <v/>
      </c>
      <c r="EW16" s="19">
        <f t="shared" si="17"/>
        <v>19.013636261488113</v>
      </c>
      <c r="EX16" s="19">
        <f t="shared" si="18"/>
        <v>19.010990450765473</v>
      </c>
      <c r="EY16" s="19">
        <f t="shared" si="19"/>
        <v>19.022871250042776</v>
      </c>
      <c r="EZ16" s="19">
        <f t="shared" si="20"/>
        <v>18.978925427567511</v>
      </c>
      <c r="FA16" s="19">
        <f t="shared" si="21"/>
        <v>17.699875067475162</v>
      </c>
      <c r="FB16" s="19">
        <f t="shared" si="22"/>
        <v>17.390513336689921</v>
      </c>
      <c r="FC16" s="32">
        <f t="shared" si="23"/>
        <v>18.003839362489099</v>
      </c>
      <c r="FD16" s="19" t="str">
        <f t="shared" si="24"/>
        <v/>
      </c>
      <c r="FE16" s="19" t="str">
        <f t="shared" si="25"/>
        <v/>
      </c>
      <c r="FF16" s="19" t="str">
        <f t="shared" si="26"/>
        <v/>
      </c>
      <c r="FG16" s="19" t="str">
        <f t="shared" si="27"/>
        <v/>
      </c>
      <c r="FH16" s="19">
        <f t="shared" si="28"/>
        <v>3.8310082632979801</v>
      </c>
      <c r="FI16" s="19">
        <f t="shared" si="29"/>
        <v>3.5229943696822499</v>
      </c>
      <c r="FJ16" s="19">
        <f t="shared" si="30"/>
        <v>2.8763652746402899</v>
      </c>
      <c r="FK16" s="19">
        <f t="shared" si="31"/>
        <v>0.85806554008779401</v>
      </c>
      <c r="FL16" s="19">
        <f t="shared" si="32"/>
        <v>0.542953730197552</v>
      </c>
      <c r="FM16" s="19">
        <f t="shared" si="33"/>
        <v>1.00585285605912</v>
      </c>
      <c r="FN16" s="32">
        <f t="shared" si="34"/>
        <v>0.88255328676886802</v>
      </c>
      <c r="FO16" s="19" t="str">
        <f t="shared" si="35"/>
        <v/>
      </c>
      <c r="FP16" s="19" t="str">
        <f t="shared" si="36"/>
        <v/>
      </c>
      <c r="FQ16" s="19" t="str">
        <f t="shared" si="37"/>
        <v/>
      </c>
      <c r="FR16" s="19" t="str">
        <f t="shared" si="38"/>
        <v/>
      </c>
      <c r="FS16" s="19">
        <f t="shared" si="39"/>
        <v>0.20680000000000001</v>
      </c>
      <c r="FT16" s="19">
        <f t="shared" si="40"/>
        <v>0.24199999999999999</v>
      </c>
      <c r="FU16" s="19">
        <f t="shared" si="41"/>
        <v>0.2419</v>
      </c>
      <c r="FV16" s="19">
        <f t="shared" si="42"/>
        <v>0.26069999999999999</v>
      </c>
      <c r="FW16" s="19">
        <f t="shared" si="43"/>
        <v>0.27079999999999999</v>
      </c>
      <c r="FX16" s="19">
        <f t="shared" si="44"/>
        <v>0.46139999999999998</v>
      </c>
      <c r="FY16" s="32">
        <f t="shared" si="45"/>
        <v>0.39190000000000003</v>
      </c>
      <c r="FZ16" s="19" t="str">
        <f t="shared" si="46"/>
        <v/>
      </c>
      <c r="GA16" s="19" t="str">
        <f t="shared" si="47"/>
        <v/>
      </c>
      <c r="GB16" s="19" t="str">
        <f t="shared" si="48"/>
        <v/>
      </c>
      <c r="GC16" s="19" t="str">
        <f t="shared" si="49"/>
        <v/>
      </c>
      <c r="GD16" s="19">
        <f t="shared" si="50"/>
        <v>5.1999999999999998E-2</v>
      </c>
      <c r="GE16" s="19">
        <f t="shared" si="51"/>
        <v>7.5999999999999998E-2</v>
      </c>
      <c r="GF16" s="19">
        <f t="shared" si="52"/>
        <v>8.2000000000000003E-2</v>
      </c>
      <c r="GG16" s="19">
        <f t="shared" si="53"/>
        <v>7.0999999999999994E-2</v>
      </c>
      <c r="GH16" s="19">
        <f t="shared" si="54"/>
        <v>3.1E-2</v>
      </c>
      <c r="GI16" s="19">
        <f t="shared" si="55"/>
        <v>-3.3000000000000002E-2</v>
      </c>
      <c r="GJ16" s="32">
        <f t="shared" si="56"/>
        <v>1.2999999999999999E-2</v>
      </c>
      <c r="GK16" s="19" t="str">
        <f t="shared" si="57"/>
        <v/>
      </c>
      <c r="GL16" s="19" t="str">
        <f t="shared" si="58"/>
        <v/>
      </c>
      <c r="GM16" s="19" t="str">
        <f t="shared" si="59"/>
        <v/>
      </c>
      <c r="GN16" s="19" t="str">
        <f t="shared" si="60"/>
        <v/>
      </c>
      <c r="GO16" s="19">
        <f t="shared" si="61"/>
        <v>19.013636261488113</v>
      </c>
      <c r="GP16" s="19">
        <f t="shared" si="62"/>
        <v>19.010990450765473</v>
      </c>
      <c r="GQ16" s="19">
        <f t="shared" si="63"/>
        <v>19.022871250042776</v>
      </c>
      <c r="GR16" s="19">
        <f t="shared" si="64"/>
        <v>18.978925427567511</v>
      </c>
      <c r="GS16" s="19">
        <f t="shared" si="65"/>
        <v>17.699875067475162</v>
      </c>
      <c r="GT16" s="19">
        <f t="shared" si="66"/>
        <v>17.390513336689921</v>
      </c>
      <c r="GU16" s="32">
        <f t="shared" si="67"/>
        <v>18.003839362489099</v>
      </c>
      <c r="GV16" s="19">
        <f t="shared" si="68"/>
        <v>10.328571478127515</v>
      </c>
      <c r="GW16" s="19">
        <f t="shared" si="69"/>
        <v>10.328571478127515</v>
      </c>
      <c r="GX16" s="19">
        <f t="shared" si="70"/>
        <v>10.328571478127515</v>
      </c>
      <c r="GY16" s="19">
        <f t="shared" si="71"/>
        <v>10.328571478127515</v>
      </c>
      <c r="GZ16" s="19">
        <f t="shared" si="72"/>
        <v>3.8310082632979801</v>
      </c>
      <c r="HA16" s="19">
        <f t="shared" si="73"/>
        <v>3.5229943696822499</v>
      </c>
      <c r="HB16" s="19">
        <f t="shared" si="74"/>
        <v>2.8763652746402899</v>
      </c>
      <c r="HC16" s="19">
        <f t="shared" si="75"/>
        <v>0.85806554008779401</v>
      </c>
      <c r="HD16" s="19">
        <f t="shared" si="76"/>
        <v>0.542953730197552</v>
      </c>
      <c r="HE16" s="19">
        <f t="shared" si="77"/>
        <v>1.00585285605912</v>
      </c>
      <c r="HF16" s="19">
        <f t="shared" si="78"/>
        <v>0.88255328676886802</v>
      </c>
      <c r="HG16" s="19" t="str">
        <f t="shared" si="79"/>
        <v/>
      </c>
      <c r="HH16" s="19" t="str">
        <f t="shared" si="80"/>
        <v/>
      </c>
      <c r="HI16" s="19" t="str">
        <f t="shared" si="81"/>
        <v/>
      </c>
      <c r="HJ16" s="19" t="str">
        <f t="shared" si="82"/>
        <v/>
      </c>
      <c r="HK16" s="19">
        <f t="shared" si="83"/>
        <v>3.8310082632979801</v>
      </c>
      <c r="HL16" s="19">
        <f t="shared" si="84"/>
        <v>3.5229943696822499</v>
      </c>
      <c r="HM16" s="19">
        <f t="shared" si="85"/>
        <v>2.8763652746402899</v>
      </c>
      <c r="HN16" s="19">
        <f t="shared" si="86"/>
        <v>0.85806554008779401</v>
      </c>
      <c r="HO16" s="19">
        <f t="shared" si="87"/>
        <v>0.542953730197552</v>
      </c>
      <c r="HP16" s="19">
        <f t="shared" si="88"/>
        <v>1.00585285605912</v>
      </c>
      <c r="HQ16" s="32">
        <f t="shared" si="89"/>
        <v>0.88255328676886802</v>
      </c>
      <c r="HR16" s="19">
        <f t="shared" si="90"/>
        <v>0.72436999999999996</v>
      </c>
      <c r="HS16" s="19">
        <f t="shared" si="91"/>
        <v>0.72436999999999996</v>
      </c>
      <c r="HT16" s="19">
        <f t="shared" si="92"/>
        <v>0.72436999999999996</v>
      </c>
      <c r="HU16" s="19">
        <f t="shared" si="93"/>
        <v>0.72436999999999996</v>
      </c>
      <c r="HV16" s="19">
        <f t="shared" si="94"/>
        <v>0.20680000000000001</v>
      </c>
      <c r="HW16" s="19">
        <f t="shared" si="95"/>
        <v>0.24199999999999999</v>
      </c>
      <c r="HX16" s="19">
        <f t="shared" si="96"/>
        <v>0.2419</v>
      </c>
      <c r="HY16" s="19">
        <f t="shared" si="97"/>
        <v>0.26069999999999999</v>
      </c>
      <c r="HZ16" s="19">
        <f t="shared" si="98"/>
        <v>0.27079999999999999</v>
      </c>
      <c r="IA16" s="19">
        <f t="shared" si="99"/>
        <v>0.46139999999999998</v>
      </c>
      <c r="IB16" s="19">
        <f t="shared" si="100"/>
        <v>0.39190000000000003</v>
      </c>
      <c r="IC16" s="38" t="str">
        <f t="shared" si="101"/>
        <v/>
      </c>
      <c r="ID16" s="19" t="str">
        <f t="shared" si="102"/>
        <v/>
      </c>
      <c r="IE16" s="19" t="str">
        <f t="shared" si="103"/>
        <v/>
      </c>
      <c r="IF16" s="19" t="str">
        <f t="shared" si="104"/>
        <v/>
      </c>
      <c r="IG16" s="19">
        <f t="shared" si="105"/>
        <v>0.20680000000000001</v>
      </c>
      <c r="IH16" s="19">
        <f t="shared" si="106"/>
        <v>0.24199999999999999</v>
      </c>
      <c r="II16" s="19">
        <f t="shared" si="107"/>
        <v>0.2419</v>
      </c>
      <c r="IJ16" s="19">
        <f t="shared" si="108"/>
        <v>0.26069999999999999</v>
      </c>
      <c r="IK16" s="19">
        <f t="shared" si="109"/>
        <v>0.27079999999999999</v>
      </c>
      <c r="IL16" s="19">
        <f t="shared" si="110"/>
        <v>0.46139999999999998</v>
      </c>
      <c r="IM16" s="19">
        <f t="shared" si="111"/>
        <v>0.39190000000000003</v>
      </c>
      <c r="IN16" s="38">
        <f t="shared" si="112"/>
        <v>0.16917829999999984</v>
      </c>
      <c r="IO16" s="19">
        <f t="shared" si="113"/>
        <v>0.16917829999999984</v>
      </c>
      <c r="IP16" s="19">
        <f t="shared" si="114"/>
        <v>0.16917829999999984</v>
      </c>
      <c r="IQ16" s="19">
        <f t="shared" si="115"/>
        <v>0.16917829999999984</v>
      </c>
      <c r="IR16" s="19">
        <f t="shared" si="116"/>
        <v>5.1999999999999998E-2</v>
      </c>
      <c r="IS16" s="19">
        <f t="shared" si="117"/>
        <v>7.5999999999999998E-2</v>
      </c>
      <c r="IT16" s="19">
        <f t="shared" si="118"/>
        <v>8.2000000000000003E-2</v>
      </c>
      <c r="IU16" s="19">
        <f t="shared" si="119"/>
        <v>7.0999999999999994E-2</v>
      </c>
      <c r="IV16" s="19">
        <f t="shared" si="120"/>
        <v>3.1E-2</v>
      </c>
      <c r="IW16" s="19">
        <f t="shared" si="121"/>
        <v>-3.3000000000000002E-2</v>
      </c>
      <c r="IX16" s="32">
        <f t="shared" si="122"/>
        <v>1.2999999999999999E-2</v>
      </c>
      <c r="IY16" s="19" t="str">
        <f t="shared" si="123"/>
        <v/>
      </c>
      <c r="IZ16" s="19" t="str">
        <f t="shared" si="124"/>
        <v/>
      </c>
      <c r="JA16" s="19" t="str">
        <f t="shared" si="125"/>
        <v/>
      </c>
      <c r="JB16" s="19" t="str">
        <f t="shared" si="126"/>
        <v/>
      </c>
      <c r="JC16" s="19">
        <f t="shared" si="127"/>
        <v>5.1999999999999998E-2</v>
      </c>
      <c r="JD16" s="19">
        <f t="shared" si="128"/>
        <v>7.5999999999999998E-2</v>
      </c>
      <c r="JE16" s="19">
        <f t="shared" si="129"/>
        <v>8.2000000000000003E-2</v>
      </c>
      <c r="JF16" s="19">
        <f t="shared" si="130"/>
        <v>7.0999999999999994E-2</v>
      </c>
      <c r="JG16" s="19">
        <f t="shared" si="131"/>
        <v>3.1E-2</v>
      </c>
      <c r="JH16" s="19">
        <f t="shared" si="132"/>
        <v>-3.3000000000000002E-2</v>
      </c>
      <c r="JI16" s="32">
        <f t="shared" si="133"/>
        <v>1.2999999999999999E-2</v>
      </c>
      <c r="JJ16" s="19">
        <f t="shared" si="134"/>
        <v>22.018022109317169</v>
      </c>
      <c r="JK16" s="19">
        <f t="shared" si="135"/>
        <v>22.018022109317169</v>
      </c>
      <c r="JL16" s="19">
        <f t="shared" si="136"/>
        <v>22.018022109317169</v>
      </c>
      <c r="JM16" s="19">
        <f t="shared" si="137"/>
        <v>22.018022109317169</v>
      </c>
      <c r="JN16" s="19">
        <f t="shared" si="138"/>
        <v>19.013636261488113</v>
      </c>
      <c r="JO16" s="19">
        <f t="shared" si="139"/>
        <v>19.010990450765473</v>
      </c>
      <c r="JP16" s="19">
        <f t="shared" si="140"/>
        <v>19.022871250042776</v>
      </c>
      <c r="JQ16" s="19">
        <f t="shared" si="141"/>
        <v>18.978925427567511</v>
      </c>
      <c r="JR16" s="19">
        <f t="shared" si="142"/>
        <v>17.699875067475162</v>
      </c>
      <c r="JS16" s="19">
        <f t="shared" si="143"/>
        <v>17.390513336689921</v>
      </c>
      <c r="JT16" s="19">
        <f t="shared" si="144"/>
        <v>18.003839362489099</v>
      </c>
      <c r="JU16" s="38" t="str">
        <f t="shared" si="145"/>
        <v/>
      </c>
      <c r="JV16" s="19" t="str">
        <f t="shared" si="146"/>
        <v/>
      </c>
      <c r="JW16" s="19" t="str">
        <f t="shared" si="147"/>
        <v/>
      </c>
      <c r="JX16" s="19" t="str">
        <f t="shared" si="148"/>
        <v/>
      </c>
      <c r="JY16" s="19">
        <f t="shared" si="149"/>
        <v>19.013636261488113</v>
      </c>
      <c r="JZ16" s="19">
        <f t="shared" si="150"/>
        <v>19.010990450765473</v>
      </c>
      <c r="KA16" s="19">
        <f t="shared" si="151"/>
        <v>19.022871250042776</v>
      </c>
      <c r="KB16" s="19">
        <f t="shared" si="152"/>
        <v>18.978925427567511</v>
      </c>
      <c r="KC16" s="19">
        <f t="shared" si="153"/>
        <v>17.699875067475162</v>
      </c>
      <c r="KD16" s="19">
        <f t="shared" si="154"/>
        <v>17.390513336689921</v>
      </c>
      <c r="KE16" s="32">
        <f t="shared" si="155"/>
        <v>18.003839362489099</v>
      </c>
    </row>
    <row r="17" spans="1:291" x14ac:dyDescent="0.2">
      <c r="A17" s="19" t="s">
        <v>3490</v>
      </c>
      <c r="B17" s="19" t="s">
        <v>440</v>
      </c>
      <c r="C17" s="19">
        <v>2015</v>
      </c>
      <c r="E17" s="32" t="s">
        <v>18</v>
      </c>
      <c r="K17" s="19">
        <v>0</v>
      </c>
      <c r="L17" s="19">
        <v>0</v>
      </c>
      <c r="M17" s="19">
        <v>1</v>
      </c>
      <c r="N17" s="19">
        <v>1</v>
      </c>
      <c r="O17" s="19">
        <v>1</v>
      </c>
      <c r="P17" s="32">
        <v>1</v>
      </c>
      <c r="V17" s="19">
        <v>1</v>
      </c>
      <c r="W17" s="19">
        <v>1</v>
      </c>
      <c r="X17" s="19">
        <v>1</v>
      </c>
      <c r="Y17" s="19">
        <v>1</v>
      </c>
      <c r="Z17" s="19">
        <v>1</v>
      </c>
      <c r="AA17" s="32">
        <v>1</v>
      </c>
      <c r="AG17" s="19">
        <v>1</v>
      </c>
      <c r="AH17" s="19">
        <v>1</v>
      </c>
      <c r="AI17" s="19">
        <v>1</v>
      </c>
      <c r="AJ17" s="19">
        <v>1</v>
      </c>
      <c r="AK17" s="19">
        <v>1</v>
      </c>
      <c r="AL17" s="32">
        <v>1</v>
      </c>
      <c r="AR17" s="19">
        <v>3.3137100000000003E-2</v>
      </c>
      <c r="AS17" s="19">
        <v>2.8912199999999999E-2</v>
      </c>
      <c r="AT17" s="19">
        <v>3.6031199999999999E-2</v>
      </c>
      <c r="AU17" s="19">
        <v>3.7217199999999999E-2</v>
      </c>
      <c r="AV17" s="19">
        <v>3.5658200000000001E-2</v>
      </c>
      <c r="AW17" s="32">
        <v>2.8399799999999999E-2</v>
      </c>
      <c r="BC17" s="19">
        <v>0</v>
      </c>
      <c r="BD17" s="19">
        <v>0</v>
      </c>
      <c r="BE17" s="19">
        <v>0</v>
      </c>
      <c r="BF17" s="19">
        <v>0</v>
      </c>
      <c r="BG17" s="19">
        <v>1</v>
      </c>
      <c r="BH17" s="32">
        <v>1</v>
      </c>
      <c r="BN17" s="19">
        <v>0</v>
      </c>
      <c r="BO17" s="19">
        <v>0</v>
      </c>
      <c r="BP17" s="19">
        <v>0</v>
      </c>
      <c r="BQ17" s="19">
        <v>0</v>
      </c>
      <c r="BR17" s="19">
        <v>1</v>
      </c>
      <c r="BS17" s="32">
        <v>1</v>
      </c>
      <c r="BT17" s="19">
        <v>0</v>
      </c>
      <c r="BU17" s="19">
        <v>0</v>
      </c>
      <c r="BV17" s="19">
        <v>1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1</v>
      </c>
      <c r="CD17" s="19">
        <v>0</v>
      </c>
      <c r="CE17" s="38">
        <v>10</v>
      </c>
      <c r="CF17" s="19">
        <v>7</v>
      </c>
      <c r="CG17" s="19">
        <v>7</v>
      </c>
      <c r="CH17" s="19">
        <v>2</v>
      </c>
      <c r="CI17" s="19">
        <v>0</v>
      </c>
      <c r="CJ17" s="19">
        <v>14</v>
      </c>
      <c r="CK17" s="19">
        <v>61</v>
      </c>
      <c r="CL17" s="19">
        <v>67</v>
      </c>
      <c r="CM17" s="19">
        <v>59</v>
      </c>
      <c r="CN17" s="19">
        <v>66</v>
      </c>
      <c r="CO17" s="19">
        <v>140</v>
      </c>
      <c r="CP17" s="38">
        <v>0</v>
      </c>
      <c r="CQ17" s="19">
        <v>0</v>
      </c>
      <c r="CR17" s="19">
        <v>0.14285714285714285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1.5151515151515152E-2</v>
      </c>
      <c r="CZ17" s="19">
        <v>0</v>
      </c>
      <c r="DA17" s="38"/>
      <c r="DE17" s="19">
        <v>1.5656372329999999</v>
      </c>
      <c r="DF17" s="19">
        <v>1.453166578</v>
      </c>
      <c r="DG17" s="19">
        <v>1.8991888770000001</v>
      </c>
      <c r="DH17" s="19">
        <v>1.4347207289999999</v>
      </c>
      <c r="DI17" s="19">
        <v>1.940522437</v>
      </c>
      <c r="DJ17" s="19">
        <v>3.11814068971964</v>
      </c>
      <c r="DK17" s="19">
        <v>3.73977958021139</v>
      </c>
      <c r="DL17" s="38"/>
      <c r="DN17" s="19">
        <v>0.42559999999999998</v>
      </c>
      <c r="DO17" s="19">
        <v>0.35720000000000002</v>
      </c>
      <c r="DP17" s="19">
        <v>0.32590000000000002</v>
      </c>
      <c r="DQ17" s="19">
        <v>0.25879999999999997</v>
      </c>
      <c r="DR17" s="19">
        <v>0.25019999999999998</v>
      </c>
      <c r="DS17" s="19">
        <v>0.2107</v>
      </c>
      <c r="DT17" s="19">
        <v>0.20369999999999999</v>
      </c>
      <c r="DU17" s="19">
        <v>0.42620000000000002</v>
      </c>
      <c r="DV17" s="19">
        <v>0.38700000000000001</v>
      </c>
      <c r="DW17" s="38"/>
      <c r="DZ17" s="19">
        <v>5.2999999999999999E-2</v>
      </c>
      <c r="EA17" s="19">
        <v>4.9000000000000002E-2</v>
      </c>
      <c r="EB17" s="19">
        <v>6.4000000000000001E-2</v>
      </c>
      <c r="EC17" s="19">
        <v>6.5000000000000002E-2</v>
      </c>
      <c r="ED17" s="19">
        <v>6.8000000000000005E-2</v>
      </c>
      <c r="EE17" s="19">
        <v>8.2000000000000003E-2</v>
      </c>
      <c r="EF17" s="19">
        <v>7.4999999999999997E-2</v>
      </c>
      <c r="EG17" s="19">
        <v>0.10299999999999999</v>
      </c>
      <c r="EH17" s="38"/>
      <c r="EM17" s="19">
        <v>15833940.917643366</v>
      </c>
      <c r="EN17" s="19">
        <v>17497379.108715713</v>
      </c>
      <c r="EO17" s="19">
        <v>26847556.736959301</v>
      </c>
      <c r="EP17" s="19">
        <v>19602616.41320584</v>
      </c>
      <c r="EQ17" s="19">
        <v>25969731.622512888</v>
      </c>
      <c r="ER17" s="32">
        <v>52431301.849631242</v>
      </c>
      <c r="ES17" s="19" t="str">
        <f t="shared" si="13"/>
        <v/>
      </c>
      <c r="ET17" s="19" t="str">
        <f t="shared" si="14"/>
        <v/>
      </c>
      <c r="EU17" s="19" t="str">
        <f t="shared" si="15"/>
        <v/>
      </c>
      <c r="EV17" s="19" t="str">
        <f t="shared" si="16"/>
        <v/>
      </c>
      <c r="EW17" s="19" t="str">
        <f t="shared" si="17"/>
        <v/>
      </c>
      <c r="EX17" s="19">
        <f t="shared" si="18"/>
        <v>16.577666353346402</v>
      </c>
      <c r="EY17" s="19">
        <f t="shared" si="19"/>
        <v>16.677561662461567</v>
      </c>
      <c r="EZ17" s="19">
        <f t="shared" si="20"/>
        <v>17.105685378017398</v>
      </c>
      <c r="FA17" s="19">
        <f t="shared" si="21"/>
        <v>16.791173605761372</v>
      </c>
      <c r="FB17" s="19">
        <f t="shared" si="22"/>
        <v>17.072442249450489</v>
      </c>
      <c r="FC17" s="32">
        <f t="shared" si="23"/>
        <v>17.775014334483274</v>
      </c>
      <c r="FD17" s="19" t="str">
        <f t="shared" si="24"/>
        <v/>
      </c>
      <c r="FE17" s="19" t="str">
        <f t="shared" si="25"/>
        <v/>
      </c>
      <c r="FF17" s="19" t="str">
        <f t="shared" si="26"/>
        <v/>
      </c>
      <c r="FG17" s="19" t="str">
        <f t="shared" si="27"/>
        <v/>
      </c>
      <c r="FH17" s="19" t="str">
        <f t="shared" si="28"/>
        <v/>
      </c>
      <c r="FI17" s="19">
        <f t="shared" si="29"/>
        <v>1.453166578</v>
      </c>
      <c r="FJ17" s="19">
        <f t="shared" si="30"/>
        <v>1.8991888770000001</v>
      </c>
      <c r="FK17" s="19">
        <f t="shared" si="31"/>
        <v>1.4347207289999999</v>
      </c>
      <c r="FL17" s="19">
        <f t="shared" si="32"/>
        <v>1.940522437</v>
      </c>
      <c r="FM17" s="19">
        <f t="shared" si="33"/>
        <v>3.11814068971964</v>
      </c>
      <c r="FN17" s="32">
        <f t="shared" si="34"/>
        <v>3.73977958021139</v>
      </c>
      <c r="FO17" s="19" t="str">
        <f t="shared" si="35"/>
        <v/>
      </c>
      <c r="FP17" s="19" t="str">
        <f t="shared" si="36"/>
        <v/>
      </c>
      <c r="FQ17" s="19" t="str">
        <f t="shared" si="37"/>
        <v/>
      </c>
      <c r="FR17" s="19" t="str">
        <f t="shared" si="38"/>
        <v/>
      </c>
      <c r="FS17" s="19" t="str">
        <f t="shared" si="39"/>
        <v/>
      </c>
      <c r="FT17" s="19">
        <f t="shared" si="40"/>
        <v>0.25879999999999997</v>
      </c>
      <c r="FU17" s="19">
        <f t="shared" si="41"/>
        <v>0.25019999999999998</v>
      </c>
      <c r="FV17" s="19">
        <f t="shared" si="42"/>
        <v>0.2107</v>
      </c>
      <c r="FW17" s="19">
        <f t="shared" si="43"/>
        <v>0.20369999999999999</v>
      </c>
      <c r="FX17" s="19">
        <f t="shared" si="44"/>
        <v>0.42620000000000002</v>
      </c>
      <c r="FY17" s="32">
        <f t="shared" si="45"/>
        <v>0.38700000000000001</v>
      </c>
      <c r="FZ17" s="19" t="str">
        <f t="shared" si="46"/>
        <v/>
      </c>
      <c r="GA17" s="19" t="str">
        <f t="shared" si="47"/>
        <v/>
      </c>
      <c r="GB17" s="19" t="str">
        <f t="shared" si="48"/>
        <v/>
      </c>
      <c r="GC17" s="19" t="str">
        <f t="shared" si="49"/>
        <v/>
      </c>
      <c r="GD17" s="19" t="str">
        <f t="shared" si="50"/>
        <v/>
      </c>
      <c r="GE17" s="19">
        <f t="shared" si="51"/>
        <v>6.4000000000000001E-2</v>
      </c>
      <c r="GF17" s="19">
        <f t="shared" si="52"/>
        <v>6.5000000000000002E-2</v>
      </c>
      <c r="GG17" s="19">
        <f t="shared" si="53"/>
        <v>6.8000000000000005E-2</v>
      </c>
      <c r="GH17" s="19">
        <f t="shared" si="54"/>
        <v>8.2000000000000003E-2</v>
      </c>
      <c r="GI17" s="19">
        <f t="shared" si="55"/>
        <v>7.4999999999999997E-2</v>
      </c>
      <c r="GJ17" s="32">
        <f t="shared" si="56"/>
        <v>0.10299999999999999</v>
      </c>
      <c r="GK17" s="19" t="str">
        <f t="shared" si="57"/>
        <v/>
      </c>
      <c r="GL17" s="19" t="str">
        <f t="shared" si="58"/>
        <v/>
      </c>
      <c r="GM17" s="19" t="str">
        <f t="shared" si="59"/>
        <v/>
      </c>
      <c r="GN17" s="19" t="str">
        <f t="shared" si="60"/>
        <v/>
      </c>
      <c r="GO17" s="19" t="str">
        <f t="shared" si="61"/>
        <v/>
      </c>
      <c r="GP17" s="19">
        <f t="shared" si="62"/>
        <v>16.577666353346402</v>
      </c>
      <c r="GQ17" s="19">
        <f t="shared" si="63"/>
        <v>16.677561662461567</v>
      </c>
      <c r="GR17" s="19">
        <f t="shared" si="64"/>
        <v>17.105685378017398</v>
      </c>
      <c r="GS17" s="19">
        <f t="shared" si="65"/>
        <v>16.791173605761372</v>
      </c>
      <c r="GT17" s="19">
        <f t="shared" si="66"/>
        <v>17.072442249450489</v>
      </c>
      <c r="GU17" s="32">
        <f t="shared" si="67"/>
        <v>17.775014334483274</v>
      </c>
      <c r="GV17" s="19">
        <f t="shared" si="68"/>
        <v>10.328571478127515</v>
      </c>
      <c r="GW17" s="19">
        <f t="shared" si="69"/>
        <v>10.328571478127515</v>
      </c>
      <c r="GX17" s="19">
        <f t="shared" si="70"/>
        <v>10.328571478127515</v>
      </c>
      <c r="GY17" s="19">
        <f t="shared" si="71"/>
        <v>10.328571478127515</v>
      </c>
      <c r="GZ17" s="19">
        <f t="shared" si="72"/>
        <v>10.328571478127515</v>
      </c>
      <c r="HA17" s="19">
        <f t="shared" si="73"/>
        <v>1.453166578</v>
      </c>
      <c r="HB17" s="19">
        <f t="shared" si="74"/>
        <v>1.8991888770000001</v>
      </c>
      <c r="HC17" s="19">
        <f t="shared" si="75"/>
        <v>1.4347207289999999</v>
      </c>
      <c r="HD17" s="19">
        <f t="shared" si="76"/>
        <v>1.940522437</v>
      </c>
      <c r="HE17" s="19">
        <f t="shared" si="77"/>
        <v>3.11814068971964</v>
      </c>
      <c r="HF17" s="19">
        <f t="shared" si="78"/>
        <v>3.73977958021139</v>
      </c>
      <c r="HG17" s="19" t="str">
        <f t="shared" si="79"/>
        <v/>
      </c>
      <c r="HH17" s="19" t="str">
        <f t="shared" si="80"/>
        <v/>
      </c>
      <c r="HI17" s="19" t="str">
        <f t="shared" si="81"/>
        <v/>
      </c>
      <c r="HJ17" s="19" t="str">
        <f t="shared" si="82"/>
        <v/>
      </c>
      <c r="HK17" s="19" t="str">
        <f t="shared" si="83"/>
        <v/>
      </c>
      <c r="HL17" s="19">
        <f t="shared" si="84"/>
        <v>1.453166578</v>
      </c>
      <c r="HM17" s="19">
        <f t="shared" si="85"/>
        <v>1.8991888770000001</v>
      </c>
      <c r="HN17" s="19">
        <f t="shared" si="86"/>
        <v>1.4347207289999999</v>
      </c>
      <c r="HO17" s="19">
        <f t="shared" si="87"/>
        <v>1.940522437</v>
      </c>
      <c r="HP17" s="19">
        <f t="shared" si="88"/>
        <v>3.11814068971964</v>
      </c>
      <c r="HQ17" s="32">
        <f t="shared" si="89"/>
        <v>3.73977958021139</v>
      </c>
      <c r="HR17" s="19">
        <f t="shared" si="90"/>
        <v>0.72436999999999996</v>
      </c>
      <c r="HS17" s="19">
        <f t="shared" si="91"/>
        <v>0.72436999999999996</v>
      </c>
      <c r="HT17" s="19">
        <f t="shared" si="92"/>
        <v>0.72436999999999996</v>
      </c>
      <c r="HU17" s="19">
        <f t="shared" si="93"/>
        <v>0.72436999999999996</v>
      </c>
      <c r="HV17" s="19">
        <f t="shared" si="94"/>
        <v>0.72436999999999996</v>
      </c>
      <c r="HW17" s="19">
        <f t="shared" si="95"/>
        <v>0.25879999999999997</v>
      </c>
      <c r="HX17" s="19">
        <f t="shared" si="96"/>
        <v>0.25019999999999998</v>
      </c>
      <c r="HY17" s="19">
        <f t="shared" si="97"/>
        <v>0.2107</v>
      </c>
      <c r="HZ17" s="19">
        <f t="shared" si="98"/>
        <v>0.20369999999999999</v>
      </c>
      <c r="IA17" s="19">
        <f t="shared" si="99"/>
        <v>0.42620000000000002</v>
      </c>
      <c r="IB17" s="19">
        <f t="shared" si="100"/>
        <v>0.38700000000000001</v>
      </c>
      <c r="IC17" s="38" t="str">
        <f t="shared" si="101"/>
        <v/>
      </c>
      <c r="ID17" s="19" t="str">
        <f t="shared" si="102"/>
        <v/>
      </c>
      <c r="IE17" s="19" t="str">
        <f t="shared" si="103"/>
        <v/>
      </c>
      <c r="IF17" s="19" t="str">
        <f t="shared" si="104"/>
        <v/>
      </c>
      <c r="IG17" s="19" t="str">
        <f t="shared" si="105"/>
        <v/>
      </c>
      <c r="IH17" s="19">
        <f t="shared" si="106"/>
        <v>0.25879999999999997</v>
      </c>
      <c r="II17" s="19">
        <f t="shared" si="107"/>
        <v>0.25019999999999998</v>
      </c>
      <c r="IJ17" s="19">
        <f t="shared" si="108"/>
        <v>0.2107</v>
      </c>
      <c r="IK17" s="19">
        <f t="shared" si="109"/>
        <v>0.20369999999999999</v>
      </c>
      <c r="IL17" s="19">
        <f t="shared" si="110"/>
        <v>0.42620000000000002</v>
      </c>
      <c r="IM17" s="19">
        <f t="shared" si="111"/>
        <v>0.38700000000000001</v>
      </c>
      <c r="IN17" s="38">
        <f t="shared" si="112"/>
        <v>0.16917829999999984</v>
      </c>
      <c r="IO17" s="19">
        <f t="shared" si="113"/>
        <v>0.16917829999999984</v>
      </c>
      <c r="IP17" s="19">
        <f t="shared" si="114"/>
        <v>0.16917829999999984</v>
      </c>
      <c r="IQ17" s="19">
        <f t="shared" si="115"/>
        <v>0.16917829999999984</v>
      </c>
      <c r="IR17" s="19">
        <f t="shared" si="116"/>
        <v>0.16917829999999984</v>
      </c>
      <c r="IS17" s="19">
        <f t="shared" si="117"/>
        <v>6.4000000000000001E-2</v>
      </c>
      <c r="IT17" s="19">
        <f t="shared" si="118"/>
        <v>6.5000000000000002E-2</v>
      </c>
      <c r="IU17" s="19">
        <f t="shared" si="119"/>
        <v>6.8000000000000005E-2</v>
      </c>
      <c r="IV17" s="19">
        <f t="shared" si="120"/>
        <v>8.2000000000000003E-2</v>
      </c>
      <c r="IW17" s="19">
        <f t="shared" si="121"/>
        <v>7.4999999999999997E-2</v>
      </c>
      <c r="IX17" s="32">
        <f t="shared" si="122"/>
        <v>0.10299999999999999</v>
      </c>
      <c r="IY17" s="19" t="str">
        <f t="shared" si="123"/>
        <v/>
      </c>
      <c r="IZ17" s="19" t="str">
        <f t="shared" si="124"/>
        <v/>
      </c>
      <c r="JA17" s="19" t="str">
        <f t="shared" si="125"/>
        <v/>
      </c>
      <c r="JB17" s="19" t="str">
        <f t="shared" si="126"/>
        <v/>
      </c>
      <c r="JC17" s="19" t="str">
        <f t="shared" si="127"/>
        <v/>
      </c>
      <c r="JD17" s="19">
        <f t="shared" si="128"/>
        <v>6.4000000000000001E-2</v>
      </c>
      <c r="JE17" s="19">
        <f t="shared" si="129"/>
        <v>6.5000000000000002E-2</v>
      </c>
      <c r="JF17" s="19">
        <f t="shared" si="130"/>
        <v>6.8000000000000005E-2</v>
      </c>
      <c r="JG17" s="19">
        <f t="shared" si="131"/>
        <v>8.2000000000000003E-2</v>
      </c>
      <c r="JH17" s="19">
        <f t="shared" si="132"/>
        <v>7.4999999999999997E-2</v>
      </c>
      <c r="JI17" s="32">
        <f t="shared" si="133"/>
        <v>0.10299999999999999</v>
      </c>
      <c r="JJ17" s="19">
        <f t="shared" si="134"/>
        <v>22.018022109317169</v>
      </c>
      <c r="JK17" s="19">
        <f t="shared" si="135"/>
        <v>22.018022109317169</v>
      </c>
      <c r="JL17" s="19">
        <f t="shared" si="136"/>
        <v>22.018022109317169</v>
      </c>
      <c r="JM17" s="19">
        <f t="shared" si="137"/>
        <v>22.018022109317169</v>
      </c>
      <c r="JN17" s="19">
        <f t="shared" si="138"/>
        <v>22.018022109317169</v>
      </c>
      <c r="JO17" s="19">
        <f t="shared" si="139"/>
        <v>16.577666353346402</v>
      </c>
      <c r="JP17" s="19">
        <f t="shared" si="140"/>
        <v>16.677561662461567</v>
      </c>
      <c r="JQ17" s="19">
        <f t="shared" si="141"/>
        <v>17.105685378017398</v>
      </c>
      <c r="JR17" s="19">
        <f t="shared" si="142"/>
        <v>16.791173605761372</v>
      </c>
      <c r="JS17" s="19">
        <f t="shared" si="143"/>
        <v>17.072442249450489</v>
      </c>
      <c r="JT17" s="19">
        <f t="shared" si="144"/>
        <v>17.775014334483274</v>
      </c>
      <c r="JU17" s="38" t="str">
        <f t="shared" si="145"/>
        <v/>
      </c>
      <c r="JV17" s="19" t="str">
        <f t="shared" si="146"/>
        <v/>
      </c>
      <c r="JW17" s="19" t="str">
        <f t="shared" si="147"/>
        <v/>
      </c>
      <c r="JX17" s="19" t="str">
        <f t="shared" si="148"/>
        <v/>
      </c>
      <c r="JY17" s="19" t="str">
        <f t="shared" si="149"/>
        <v/>
      </c>
      <c r="JZ17" s="19">
        <f t="shared" si="150"/>
        <v>16.577666353346402</v>
      </c>
      <c r="KA17" s="19">
        <f t="shared" si="151"/>
        <v>16.677561662461567</v>
      </c>
      <c r="KB17" s="19">
        <f t="shared" si="152"/>
        <v>17.105685378017398</v>
      </c>
      <c r="KC17" s="19">
        <f t="shared" si="153"/>
        <v>16.791173605761372</v>
      </c>
      <c r="KD17" s="19">
        <f t="shared" si="154"/>
        <v>17.072442249450489</v>
      </c>
      <c r="KE17" s="32">
        <f t="shared" si="155"/>
        <v>17.775014334483274</v>
      </c>
    </row>
    <row r="18" spans="1:291" x14ac:dyDescent="0.2">
      <c r="A18" s="19" t="s">
        <v>3493</v>
      </c>
      <c r="B18" s="19" t="s">
        <v>442</v>
      </c>
      <c r="C18" s="19">
        <v>2015</v>
      </c>
      <c r="E18" s="32" t="s">
        <v>18</v>
      </c>
      <c r="K18" s="19">
        <v>1</v>
      </c>
      <c r="L18" s="19">
        <v>1</v>
      </c>
      <c r="M18" s="19">
        <v>1</v>
      </c>
      <c r="N18" s="19">
        <v>1</v>
      </c>
      <c r="O18" s="19">
        <v>1</v>
      </c>
      <c r="P18" s="32">
        <v>1</v>
      </c>
      <c r="V18" s="19">
        <v>1</v>
      </c>
      <c r="W18" s="19">
        <v>1</v>
      </c>
      <c r="X18" s="19">
        <v>1</v>
      </c>
      <c r="Y18" s="19">
        <v>1</v>
      </c>
      <c r="Z18" s="19">
        <v>1</v>
      </c>
      <c r="AA18" s="32">
        <v>1</v>
      </c>
      <c r="AG18" s="19">
        <v>1</v>
      </c>
      <c r="AH18" s="19">
        <v>1</v>
      </c>
      <c r="AI18" s="19">
        <v>1</v>
      </c>
      <c r="AJ18" s="19">
        <v>1</v>
      </c>
      <c r="AK18" s="19">
        <v>1</v>
      </c>
      <c r="AL18" s="32">
        <v>1</v>
      </c>
      <c r="AR18" s="19">
        <v>3.6161800000000001E-2</v>
      </c>
      <c r="AS18" s="19">
        <v>5.1813100000000001E-2</v>
      </c>
      <c r="AT18" s="19">
        <v>5.6807400000000001E-2</v>
      </c>
      <c r="AU18" s="19">
        <v>6.0427300000000003E-2</v>
      </c>
      <c r="AV18" s="19">
        <v>6.0158799999999998E-2</v>
      </c>
      <c r="AW18" s="32">
        <v>4.4496899999999999E-2</v>
      </c>
      <c r="BC18" s="19">
        <v>0</v>
      </c>
      <c r="BD18" s="19">
        <v>0</v>
      </c>
      <c r="BE18" s="19">
        <v>0</v>
      </c>
      <c r="BF18" s="19">
        <v>2</v>
      </c>
      <c r="BG18" s="19">
        <v>14</v>
      </c>
      <c r="BH18" s="32">
        <v>0</v>
      </c>
      <c r="BN18" s="19">
        <v>0</v>
      </c>
      <c r="BO18" s="19">
        <v>0</v>
      </c>
      <c r="BP18" s="19">
        <v>0</v>
      </c>
      <c r="BQ18" s="19">
        <v>1</v>
      </c>
      <c r="BR18" s="19">
        <v>1</v>
      </c>
      <c r="BS18" s="32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1</v>
      </c>
      <c r="BZ18" s="19">
        <v>2</v>
      </c>
      <c r="CA18" s="19">
        <v>0</v>
      </c>
      <c r="CB18" s="19">
        <v>0</v>
      </c>
      <c r="CC18" s="19">
        <v>0</v>
      </c>
      <c r="CD18" s="19">
        <v>0</v>
      </c>
      <c r="CE18" s="38">
        <v>5</v>
      </c>
      <c r="CF18" s="19">
        <v>1</v>
      </c>
      <c r="CG18" s="19">
        <v>0</v>
      </c>
      <c r="CH18" s="19">
        <v>0</v>
      </c>
      <c r="CI18" s="19">
        <v>0</v>
      </c>
      <c r="CJ18" s="19">
        <v>23</v>
      </c>
      <c r="CK18" s="19">
        <v>93</v>
      </c>
      <c r="CL18" s="19">
        <v>57</v>
      </c>
      <c r="CM18" s="19">
        <v>2</v>
      </c>
      <c r="CN18" s="19">
        <v>2</v>
      </c>
      <c r="CO18" s="19">
        <v>3</v>
      </c>
      <c r="CP18" s="38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4.3478260869565216E-2</v>
      </c>
      <c r="CV18" s="19">
        <v>2.1505376344086023E-2</v>
      </c>
      <c r="CW18" s="19">
        <v>0</v>
      </c>
      <c r="CX18" s="19">
        <v>0</v>
      </c>
      <c r="CY18" s="19">
        <v>0</v>
      </c>
      <c r="CZ18" s="19">
        <v>0</v>
      </c>
      <c r="DA18" s="38"/>
      <c r="DE18" s="19">
        <v>5.2836748050000004</v>
      </c>
      <c r="DF18" s="19">
        <v>4.0571940660000001</v>
      </c>
      <c r="DG18" s="19">
        <v>3.5585481410000002</v>
      </c>
      <c r="DH18" s="19">
        <v>2.3250162269999999</v>
      </c>
      <c r="DI18" s="19">
        <v>3.3745438289999998</v>
      </c>
      <c r="DJ18" s="19">
        <v>4.0508424487836097</v>
      </c>
      <c r="DK18" s="19">
        <v>5.3264373576864399</v>
      </c>
      <c r="DL18" s="38"/>
      <c r="DN18" s="19">
        <v>0.58079999999999998</v>
      </c>
      <c r="DO18" s="19">
        <v>0.49330000000000002</v>
      </c>
      <c r="DP18" s="19">
        <v>0.42249999999999999</v>
      </c>
      <c r="DQ18" s="19">
        <v>0.40260000000000001</v>
      </c>
      <c r="DR18" s="19">
        <v>0.37119999999999997</v>
      </c>
      <c r="DS18" s="19">
        <v>0.36249999999999999</v>
      </c>
      <c r="DT18" s="19">
        <v>0.34670000000000001</v>
      </c>
      <c r="DU18" s="19">
        <v>0.55689999999999995</v>
      </c>
      <c r="DV18" s="19">
        <v>0.45610000000000001</v>
      </c>
      <c r="DW18" s="38"/>
      <c r="DZ18" s="19">
        <v>2.7E-2</v>
      </c>
      <c r="EA18" s="19">
        <v>0.04</v>
      </c>
      <c r="EB18" s="19">
        <v>7.0999999999999994E-2</v>
      </c>
      <c r="EC18" s="19">
        <v>9.7000000000000003E-2</v>
      </c>
      <c r="ED18" s="19">
        <v>8.6999999999999994E-2</v>
      </c>
      <c r="EE18" s="19">
        <v>9.1999999999999998E-2</v>
      </c>
      <c r="EF18" s="19">
        <v>6.2E-2</v>
      </c>
      <c r="EG18" s="19">
        <v>0.11</v>
      </c>
      <c r="EH18" s="38"/>
      <c r="EM18" s="19">
        <v>91703168.557179973</v>
      </c>
      <c r="EN18" s="19">
        <v>82885031.92202194</v>
      </c>
      <c r="EO18" s="19">
        <v>82778567.438908696</v>
      </c>
      <c r="EP18" s="19">
        <v>51783239.342906892</v>
      </c>
      <c r="EQ18" s="19">
        <v>74055422.1133371</v>
      </c>
      <c r="ER18" s="32">
        <v>115369194.57356371</v>
      </c>
      <c r="ES18" s="19" t="str">
        <f t="shared" si="13"/>
        <v/>
      </c>
      <c r="ET18" s="19" t="str">
        <f t="shared" si="14"/>
        <v/>
      </c>
      <c r="EU18" s="19" t="str">
        <f t="shared" si="15"/>
        <v/>
      </c>
      <c r="EV18" s="19" t="str">
        <f t="shared" si="16"/>
        <v/>
      </c>
      <c r="EW18" s="19" t="str">
        <f t="shared" si="17"/>
        <v/>
      </c>
      <c r="EX18" s="19">
        <f t="shared" si="18"/>
        <v>18.334067490143148</v>
      </c>
      <c r="EY18" s="19">
        <f t="shared" si="19"/>
        <v>18.232965047977327</v>
      </c>
      <c r="EZ18" s="19">
        <f t="shared" si="20"/>
        <v>18.231679738492552</v>
      </c>
      <c r="FA18" s="19">
        <f t="shared" si="21"/>
        <v>17.762577090062578</v>
      </c>
      <c r="FB18" s="19">
        <f t="shared" si="22"/>
        <v>18.120324318324766</v>
      </c>
      <c r="FC18" s="32">
        <f t="shared" si="23"/>
        <v>18.563647931632364</v>
      </c>
      <c r="FD18" s="19" t="str">
        <f t="shared" si="24"/>
        <v/>
      </c>
      <c r="FE18" s="19" t="str">
        <f t="shared" si="25"/>
        <v/>
      </c>
      <c r="FF18" s="19" t="str">
        <f t="shared" si="26"/>
        <v/>
      </c>
      <c r="FG18" s="19" t="str">
        <f t="shared" si="27"/>
        <v/>
      </c>
      <c r="FH18" s="19" t="str">
        <f t="shared" si="28"/>
        <v/>
      </c>
      <c r="FI18" s="19">
        <f t="shared" si="29"/>
        <v>4.0571940660000001</v>
      </c>
      <c r="FJ18" s="19">
        <f t="shared" si="30"/>
        <v>3.5585481410000002</v>
      </c>
      <c r="FK18" s="19">
        <f t="shared" si="31"/>
        <v>2.3250162269999999</v>
      </c>
      <c r="FL18" s="19">
        <f t="shared" si="32"/>
        <v>3.3745438289999998</v>
      </c>
      <c r="FM18" s="19">
        <f t="shared" si="33"/>
        <v>4.0508424487836097</v>
      </c>
      <c r="FN18" s="32">
        <f t="shared" si="34"/>
        <v>5.3264373576864399</v>
      </c>
      <c r="FO18" s="19" t="str">
        <f t="shared" si="35"/>
        <v/>
      </c>
      <c r="FP18" s="19" t="str">
        <f t="shared" si="36"/>
        <v/>
      </c>
      <c r="FQ18" s="19" t="str">
        <f t="shared" si="37"/>
        <v/>
      </c>
      <c r="FR18" s="19" t="str">
        <f t="shared" si="38"/>
        <v/>
      </c>
      <c r="FS18" s="19" t="str">
        <f t="shared" si="39"/>
        <v/>
      </c>
      <c r="FT18" s="19">
        <f t="shared" si="40"/>
        <v>0.40260000000000001</v>
      </c>
      <c r="FU18" s="19">
        <f t="shared" si="41"/>
        <v>0.37119999999999997</v>
      </c>
      <c r="FV18" s="19">
        <f t="shared" si="42"/>
        <v>0.36249999999999999</v>
      </c>
      <c r="FW18" s="19">
        <f t="shared" si="43"/>
        <v>0.34670000000000001</v>
      </c>
      <c r="FX18" s="19">
        <f t="shared" si="44"/>
        <v>0.55689999999999995</v>
      </c>
      <c r="FY18" s="32">
        <f t="shared" si="45"/>
        <v>0.45610000000000001</v>
      </c>
      <c r="FZ18" s="19" t="str">
        <f t="shared" si="46"/>
        <v/>
      </c>
      <c r="GA18" s="19" t="str">
        <f t="shared" si="47"/>
        <v/>
      </c>
      <c r="GB18" s="19" t="str">
        <f t="shared" si="48"/>
        <v/>
      </c>
      <c r="GC18" s="19" t="str">
        <f t="shared" si="49"/>
        <v/>
      </c>
      <c r="GD18" s="19" t="str">
        <f t="shared" si="50"/>
        <v/>
      </c>
      <c r="GE18" s="19">
        <f t="shared" si="51"/>
        <v>7.0999999999999994E-2</v>
      </c>
      <c r="GF18" s="19">
        <f t="shared" si="52"/>
        <v>9.7000000000000003E-2</v>
      </c>
      <c r="GG18" s="19">
        <f t="shared" si="53"/>
        <v>8.6999999999999994E-2</v>
      </c>
      <c r="GH18" s="19">
        <f t="shared" si="54"/>
        <v>9.1999999999999998E-2</v>
      </c>
      <c r="GI18" s="19">
        <f t="shared" si="55"/>
        <v>6.2E-2</v>
      </c>
      <c r="GJ18" s="32">
        <f t="shared" si="56"/>
        <v>0.11</v>
      </c>
      <c r="GK18" s="19" t="str">
        <f t="shared" si="57"/>
        <v/>
      </c>
      <c r="GL18" s="19" t="str">
        <f t="shared" si="58"/>
        <v/>
      </c>
      <c r="GM18" s="19" t="str">
        <f t="shared" si="59"/>
        <v/>
      </c>
      <c r="GN18" s="19" t="str">
        <f t="shared" si="60"/>
        <v/>
      </c>
      <c r="GO18" s="19" t="str">
        <f t="shared" si="61"/>
        <v/>
      </c>
      <c r="GP18" s="19">
        <f t="shared" si="62"/>
        <v>18.334067490143148</v>
      </c>
      <c r="GQ18" s="19">
        <f t="shared" si="63"/>
        <v>18.232965047977327</v>
      </c>
      <c r="GR18" s="19">
        <f t="shared" si="64"/>
        <v>18.231679738492552</v>
      </c>
      <c r="GS18" s="19">
        <f t="shared" si="65"/>
        <v>17.762577090062578</v>
      </c>
      <c r="GT18" s="19">
        <f t="shared" si="66"/>
        <v>18.120324318324766</v>
      </c>
      <c r="GU18" s="32">
        <f t="shared" si="67"/>
        <v>18.563647931632364</v>
      </c>
      <c r="GV18" s="19">
        <f t="shared" si="68"/>
        <v>10.328571478127515</v>
      </c>
      <c r="GW18" s="19">
        <f t="shared" si="69"/>
        <v>10.328571478127515</v>
      </c>
      <c r="GX18" s="19">
        <f t="shared" si="70"/>
        <v>10.328571478127515</v>
      </c>
      <c r="GY18" s="19">
        <f t="shared" si="71"/>
        <v>10.328571478127515</v>
      </c>
      <c r="GZ18" s="19">
        <f t="shared" si="72"/>
        <v>10.328571478127515</v>
      </c>
      <c r="HA18" s="19">
        <f t="shared" si="73"/>
        <v>4.0571940660000001</v>
      </c>
      <c r="HB18" s="19">
        <f t="shared" si="74"/>
        <v>3.5585481410000002</v>
      </c>
      <c r="HC18" s="19">
        <f t="shared" si="75"/>
        <v>2.3250162269999999</v>
      </c>
      <c r="HD18" s="19">
        <f t="shared" si="76"/>
        <v>3.3745438289999998</v>
      </c>
      <c r="HE18" s="19">
        <f t="shared" si="77"/>
        <v>4.0508424487836097</v>
      </c>
      <c r="HF18" s="19">
        <f t="shared" si="78"/>
        <v>5.3264373576864399</v>
      </c>
      <c r="HG18" s="19" t="str">
        <f t="shared" si="79"/>
        <v/>
      </c>
      <c r="HH18" s="19" t="str">
        <f t="shared" si="80"/>
        <v/>
      </c>
      <c r="HI18" s="19" t="str">
        <f t="shared" si="81"/>
        <v/>
      </c>
      <c r="HJ18" s="19" t="str">
        <f t="shared" si="82"/>
        <v/>
      </c>
      <c r="HK18" s="19" t="str">
        <f t="shared" si="83"/>
        <v/>
      </c>
      <c r="HL18" s="19">
        <f t="shared" si="84"/>
        <v>4.0571940660000001</v>
      </c>
      <c r="HM18" s="19">
        <f t="shared" si="85"/>
        <v>3.5585481410000002</v>
      </c>
      <c r="HN18" s="19">
        <f t="shared" si="86"/>
        <v>2.3250162269999999</v>
      </c>
      <c r="HO18" s="19">
        <f t="shared" si="87"/>
        <v>3.3745438289999998</v>
      </c>
      <c r="HP18" s="19">
        <f t="shared" si="88"/>
        <v>4.0508424487836097</v>
      </c>
      <c r="HQ18" s="32">
        <f t="shared" si="89"/>
        <v>5.3264373576864399</v>
      </c>
      <c r="HR18" s="19">
        <f t="shared" si="90"/>
        <v>0.72436999999999996</v>
      </c>
      <c r="HS18" s="19">
        <f t="shared" si="91"/>
        <v>0.72436999999999996</v>
      </c>
      <c r="HT18" s="19">
        <f t="shared" si="92"/>
        <v>0.72436999999999996</v>
      </c>
      <c r="HU18" s="19">
        <f t="shared" si="93"/>
        <v>0.72436999999999996</v>
      </c>
      <c r="HV18" s="19">
        <f t="shared" si="94"/>
        <v>0.72436999999999996</v>
      </c>
      <c r="HW18" s="19">
        <f t="shared" si="95"/>
        <v>0.40260000000000001</v>
      </c>
      <c r="HX18" s="19">
        <f t="shared" si="96"/>
        <v>0.37119999999999997</v>
      </c>
      <c r="HY18" s="19">
        <f t="shared" si="97"/>
        <v>0.36249999999999999</v>
      </c>
      <c r="HZ18" s="19">
        <f t="shared" si="98"/>
        <v>0.34670000000000001</v>
      </c>
      <c r="IA18" s="19">
        <f t="shared" si="99"/>
        <v>0.55689999999999995</v>
      </c>
      <c r="IB18" s="19">
        <f t="shared" si="100"/>
        <v>0.45610000000000001</v>
      </c>
      <c r="IC18" s="38" t="str">
        <f t="shared" si="101"/>
        <v/>
      </c>
      <c r="ID18" s="19" t="str">
        <f t="shared" si="102"/>
        <v/>
      </c>
      <c r="IE18" s="19" t="str">
        <f t="shared" si="103"/>
        <v/>
      </c>
      <c r="IF18" s="19" t="str">
        <f t="shared" si="104"/>
        <v/>
      </c>
      <c r="IG18" s="19" t="str">
        <f t="shared" si="105"/>
        <v/>
      </c>
      <c r="IH18" s="19">
        <f t="shared" si="106"/>
        <v>0.40260000000000001</v>
      </c>
      <c r="II18" s="19">
        <f t="shared" si="107"/>
        <v>0.37119999999999997</v>
      </c>
      <c r="IJ18" s="19">
        <f t="shared" si="108"/>
        <v>0.36249999999999999</v>
      </c>
      <c r="IK18" s="19">
        <f t="shared" si="109"/>
        <v>0.34670000000000001</v>
      </c>
      <c r="IL18" s="19">
        <f t="shared" si="110"/>
        <v>0.55689999999999995</v>
      </c>
      <c r="IM18" s="19">
        <f t="shared" si="111"/>
        <v>0.45610000000000001</v>
      </c>
      <c r="IN18" s="38">
        <f t="shared" si="112"/>
        <v>0.16917829999999984</v>
      </c>
      <c r="IO18" s="19">
        <f t="shared" si="113"/>
        <v>0.16917829999999984</v>
      </c>
      <c r="IP18" s="19">
        <f t="shared" si="114"/>
        <v>0.16917829999999984</v>
      </c>
      <c r="IQ18" s="19">
        <f t="shared" si="115"/>
        <v>0.16917829999999984</v>
      </c>
      <c r="IR18" s="19">
        <f t="shared" si="116"/>
        <v>0.16917829999999984</v>
      </c>
      <c r="IS18" s="19">
        <f t="shared" si="117"/>
        <v>7.0999999999999994E-2</v>
      </c>
      <c r="IT18" s="19">
        <f t="shared" si="118"/>
        <v>9.7000000000000003E-2</v>
      </c>
      <c r="IU18" s="19">
        <f t="shared" si="119"/>
        <v>8.6999999999999994E-2</v>
      </c>
      <c r="IV18" s="19">
        <f t="shared" si="120"/>
        <v>9.1999999999999998E-2</v>
      </c>
      <c r="IW18" s="19">
        <f t="shared" si="121"/>
        <v>6.2E-2</v>
      </c>
      <c r="IX18" s="32">
        <f t="shared" si="122"/>
        <v>0.11</v>
      </c>
      <c r="IY18" s="19" t="str">
        <f t="shared" si="123"/>
        <v/>
      </c>
      <c r="IZ18" s="19" t="str">
        <f t="shared" si="124"/>
        <v/>
      </c>
      <c r="JA18" s="19" t="str">
        <f t="shared" si="125"/>
        <v/>
      </c>
      <c r="JB18" s="19" t="str">
        <f t="shared" si="126"/>
        <v/>
      </c>
      <c r="JC18" s="19" t="str">
        <f t="shared" si="127"/>
        <v/>
      </c>
      <c r="JD18" s="19">
        <f t="shared" si="128"/>
        <v>7.0999999999999994E-2</v>
      </c>
      <c r="JE18" s="19">
        <f t="shared" si="129"/>
        <v>9.7000000000000003E-2</v>
      </c>
      <c r="JF18" s="19">
        <f t="shared" si="130"/>
        <v>8.6999999999999994E-2</v>
      </c>
      <c r="JG18" s="19">
        <f t="shared" si="131"/>
        <v>9.1999999999999998E-2</v>
      </c>
      <c r="JH18" s="19">
        <f t="shared" si="132"/>
        <v>6.2E-2</v>
      </c>
      <c r="JI18" s="32">
        <f t="shared" si="133"/>
        <v>0.11</v>
      </c>
      <c r="JJ18" s="19">
        <f t="shared" si="134"/>
        <v>22.018022109317169</v>
      </c>
      <c r="JK18" s="19">
        <f t="shared" si="135"/>
        <v>22.018022109317169</v>
      </c>
      <c r="JL18" s="19">
        <f t="shared" si="136"/>
        <v>22.018022109317169</v>
      </c>
      <c r="JM18" s="19">
        <f t="shared" si="137"/>
        <v>22.018022109317169</v>
      </c>
      <c r="JN18" s="19">
        <f t="shared" si="138"/>
        <v>22.018022109317169</v>
      </c>
      <c r="JO18" s="19">
        <f t="shared" si="139"/>
        <v>18.334067490143148</v>
      </c>
      <c r="JP18" s="19">
        <f t="shared" si="140"/>
        <v>18.232965047977327</v>
      </c>
      <c r="JQ18" s="19">
        <f t="shared" si="141"/>
        <v>18.231679738492552</v>
      </c>
      <c r="JR18" s="19">
        <f t="shared" si="142"/>
        <v>17.762577090062578</v>
      </c>
      <c r="JS18" s="19">
        <f t="shared" si="143"/>
        <v>18.120324318324766</v>
      </c>
      <c r="JT18" s="19">
        <f t="shared" si="144"/>
        <v>18.563647931632364</v>
      </c>
      <c r="JU18" s="38" t="str">
        <f t="shared" si="145"/>
        <v/>
      </c>
      <c r="JV18" s="19" t="str">
        <f t="shared" si="146"/>
        <v/>
      </c>
      <c r="JW18" s="19" t="str">
        <f t="shared" si="147"/>
        <v/>
      </c>
      <c r="JX18" s="19" t="str">
        <f t="shared" si="148"/>
        <v/>
      </c>
      <c r="JY18" s="19" t="str">
        <f t="shared" si="149"/>
        <v/>
      </c>
      <c r="JZ18" s="19">
        <f t="shared" si="150"/>
        <v>18.334067490143148</v>
      </c>
      <c r="KA18" s="19">
        <f t="shared" si="151"/>
        <v>18.232965047977327</v>
      </c>
      <c r="KB18" s="19">
        <f t="shared" si="152"/>
        <v>18.231679738492552</v>
      </c>
      <c r="KC18" s="19">
        <f t="shared" si="153"/>
        <v>17.762577090062578</v>
      </c>
      <c r="KD18" s="19">
        <f t="shared" si="154"/>
        <v>18.120324318324766</v>
      </c>
      <c r="KE18" s="32">
        <f t="shared" si="155"/>
        <v>18.563647931632364</v>
      </c>
    </row>
    <row r="19" spans="1:291" x14ac:dyDescent="0.2">
      <c r="A19" s="19" t="s">
        <v>3496</v>
      </c>
      <c r="B19" s="19" t="s">
        <v>3497</v>
      </c>
      <c r="C19" s="19">
        <v>2019</v>
      </c>
      <c r="E19" s="32" t="s">
        <v>18</v>
      </c>
      <c r="O19" s="19">
        <v>0</v>
      </c>
      <c r="P19" s="32">
        <v>1</v>
      </c>
      <c r="Z19" s="19">
        <v>1</v>
      </c>
      <c r="AA19" s="32">
        <v>1</v>
      </c>
      <c r="AK19" s="19">
        <v>1</v>
      </c>
      <c r="AL19" s="32">
        <v>1</v>
      </c>
      <c r="AV19" s="19">
        <v>3.1120100000000001E-2</v>
      </c>
      <c r="AW19" s="32">
        <v>3.3769199999999999E-2</v>
      </c>
      <c r="BG19" s="19">
        <v>0</v>
      </c>
      <c r="BH19" s="32">
        <v>1</v>
      </c>
      <c r="BR19" s="19">
        <v>0</v>
      </c>
      <c r="BS19" s="32">
        <v>1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38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10</v>
      </c>
      <c r="CO19" s="19">
        <v>124</v>
      </c>
      <c r="CP19" s="38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38"/>
      <c r="DJ19" s="19">
        <v>2.2841</v>
      </c>
      <c r="DK19" s="19">
        <v>4.4546000000000001</v>
      </c>
      <c r="DL19" s="38"/>
      <c r="DR19" s="19">
        <v>0.58945400000000003</v>
      </c>
      <c r="DS19" s="19">
        <v>0.60986700000000005</v>
      </c>
      <c r="DT19" s="19">
        <v>0.55524200000000001</v>
      </c>
      <c r="DU19" s="19">
        <v>0.70669400000000004</v>
      </c>
      <c r="DV19" s="19">
        <v>0.78309399999999996</v>
      </c>
      <c r="DW19" s="38"/>
      <c r="ED19" s="19">
        <v>3.9508000000000001E-2</v>
      </c>
      <c r="EE19" s="19">
        <v>-1.1000000000000001E-3</v>
      </c>
      <c r="EF19" s="19">
        <v>2.4497000000000001E-2</v>
      </c>
      <c r="EG19" s="19">
        <v>-3.8058000000000002E-2</v>
      </c>
      <c r="EH19" s="38"/>
      <c r="EQ19" s="19">
        <v>49556249.877496213</v>
      </c>
      <c r="ER19" s="32">
        <v>53650772.108646713</v>
      </c>
      <c r="ES19" s="19" t="str">
        <f t="shared" si="13"/>
        <v/>
      </c>
      <c r="ET19" s="19" t="str">
        <f t="shared" si="14"/>
        <v/>
      </c>
      <c r="EU19" s="19" t="str">
        <f t="shared" si="15"/>
        <v/>
      </c>
      <c r="EV19" s="19" t="str">
        <f t="shared" si="16"/>
        <v/>
      </c>
      <c r="EW19" s="19" t="str">
        <f t="shared" si="17"/>
        <v/>
      </c>
      <c r="EX19" s="19" t="str">
        <f t="shared" si="18"/>
        <v/>
      </c>
      <c r="EY19" s="19" t="str">
        <f t="shared" si="19"/>
        <v/>
      </c>
      <c r="EZ19" s="19" t="str">
        <f t="shared" si="20"/>
        <v/>
      </c>
      <c r="FA19" s="19" t="str">
        <f t="shared" si="21"/>
        <v/>
      </c>
      <c r="FB19" s="19">
        <f t="shared" si="22"/>
        <v>17.718618943530831</v>
      </c>
      <c r="FC19" s="32">
        <f t="shared" si="23"/>
        <v>17.798006418524501</v>
      </c>
      <c r="FD19" s="19" t="str">
        <f t="shared" si="24"/>
        <v/>
      </c>
      <c r="FE19" s="19" t="str">
        <f t="shared" si="25"/>
        <v/>
      </c>
      <c r="FF19" s="19" t="str">
        <f t="shared" si="26"/>
        <v/>
      </c>
      <c r="FG19" s="19" t="str">
        <f t="shared" si="27"/>
        <v/>
      </c>
      <c r="FH19" s="19" t="str">
        <f t="shared" si="28"/>
        <v/>
      </c>
      <c r="FI19" s="19" t="str">
        <f t="shared" si="29"/>
        <v/>
      </c>
      <c r="FJ19" s="19" t="str">
        <f t="shared" si="30"/>
        <v/>
      </c>
      <c r="FK19" s="19" t="str">
        <f t="shared" si="31"/>
        <v/>
      </c>
      <c r="FL19" s="19" t="str">
        <f t="shared" si="32"/>
        <v/>
      </c>
      <c r="FM19" s="19">
        <f t="shared" si="33"/>
        <v>2.2841</v>
      </c>
      <c r="FN19" s="32">
        <f t="shared" si="34"/>
        <v>4.4546000000000001</v>
      </c>
      <c r="FO19" s="19" t="str">
        <f t="shared" si="35"/>
        <v/>
      </c>
      <c r="FP19" s="19" t="str">
        <f t="shared" si="36"/>
        <v/>
      </c>
      <c r="FQ19" s="19" t="str">
        <f t="shared" si="37"/>
        <v/>
      </c>
      <c r="FR19" s="19" t="str">
        <f t="shared" si="38"/>
        <v/>
      </c>
      <c r="FS19" s="19" t="str">
        <f t="shared" si="39"/>
        <v/>
      </c>
      <c r="FT19" s="19" t="str">
        <f t="shared" si="40"/>
        <v/>
      </c>
      <c r="FU19" s="19" t="str">
        <f t="shared" si="41"/>
        <v/>
      </c>
      <c r="FV19" s="19" t="str">
        <f t="shared" si="42"/>
        <v/>
      </c>
      <c r="FW19" s="19" t="str">
        <f t="shared" si="43"/>
        <v/>
      </c>
      <c r="FX19" s="19">
        <f t="shared" si="44"/>
        <v>0.70669400000000004</v>
      </c>
      <c r="FY19" s="32">
        <f t="shared" si="45"/>
        <v>0.78309399999999996</v>
      </c>
      <c r="FZ19" s="19" t="str">
        <f t="shared" si="46"/>
        <v/>
      </c>
      <c r="GA19" s="19" t="str">
        <f t="shared" si="47"/>
        <v/>
      </c>
      <c r="GB19" s="19" t="str">
        <f t="shared" si="48"/>
        <v/>
      </c>
      <c r="GC19" s="19" t="str">
        <f t="shared" si="49"/>
        <v/>
      </c>
      <c r="GD19" s="19" t="str">
        <f t="shared" si="50"/>
        <v/>
      </c>
      <c r="GE19" s="19" t="str">
        <f t="shared" si="51"/>
        <v/>
      </c>
      <c r="GF19" s="19" t="str">
        <f t="shared" si="52"/>
        <v/>
      </c>
      <c r="GG19" s="19" t="str">
        <f t="shared" si="53"/>
        <v/>
      </c>
      <c r="GH19" s="19" t="str">
        <f t="shared" si="54"/>
        <v/>
      </c>
      <c r="GI19" s="19">
        <f t="shared" si="55"/>
        <v>2.4497000000000001E-2</v>
      </c>
      <c r="GJ19" s="32">
        <f t="shared" si="56"/>
        <v>-3.8058000000000002E-2</v>
      </c>
      <c r="GK19" s="19" t="str">
        <f t="shared" si="57"/>
        <v/>
      </c>
      <c r="GL19" s="19" t="str">
        <f t="shared" si="58"/>
        <v/>
      </c>
      <c r="GM19" s="19" t="str">
        <f t="shared" si="59"/>
        <v/>
      </c>
      <c r="GN19" s="19" t="str">
        <f t="shared" si="60"/>
        <v/>
      </c>
      <c r="GO19" s="19" t="str">
        <f t="shared" si="61"/>
        <v/>
      </c>
      <c r="GP19" s="19" t="str">
        <f t="shared" si="62"/>
        <v/>
      </c>
      <c r="GQ19" s="19" t="str">
        <f t="shared" si="63"/>
        <v/>
      </c>
      <c r="GR19" s="19" t="str">
        <f t="shared" si="64"/>
        <v/>
      </c>
      <c r="GS19" s="19" t="str">
        <f t="shared" si="65"/>
        <v/>
      </c>
      <c r="GT19" s="19">
        <f t="shared" si="66"/>
        <v>17.718618943530831</v>
      </c>
      <c r="GU19" s="32">
        <f t="shared" si="67"/>
        <v>17.798006418524501</v>
      </c>
      <c r="GV19" s="19">
        <f t="shared" si="68"/>
        <v>10.328571478127515</v>
      </c>
      <c r="GW19" s="19">
        <f t="shared" si="69"/>
        <v>10.328571478127515</v>
      </c>
      <c r="GX19" s="19">
        <f t="shared" si="70"/>
        <v>10.328571478127515</v>
      </c>
      <c r="GY19" s="19">
        <f t="shared" si="71"/>
        <v>10.328571478127515</v>
      </c>
      <c r="GZ19" s="19">
        <f t="shared" si="72"/>
        <v>10.328571478127515</v>
      </c>
      <c r="HA19" s="19">
        <f t="shared" si="73"/>
        <v>10.328571478127515</v>
      </c>
      <c r="HB19" s="19">
        <f t="shared" si="74"/>
        <v>10.328571478127515</v>
      </c>
      <c r="HC19" s="19">
        <f t="shared" si="75"/>
        <v>10.328571478127515</v>
      </c>
      <c r="HD19" s="19">
        <f t="shared" si="76"/>
        <v>10.328571478127515</v>
      </c>
      <c r="HE19" s="19">
        <f t="shared" si="77"/>
        <v>2.2841</v>
      </c>
      <c r="HF19" s="19">
        <f t="shared" si="78"/>
        <v>4.4546000000000001</v>
      </c>
      <c r="HG19" s="19" t="str">
        <f t="shared" ref="HG19:HG82" si="156">IF(ISNUMBER(FD19),GV19,"")</f>
        <v/>
      </c>
      <c r="HH19" s="19" t="str">
        <f t="shared" ref="HH19:HH82" si="157">IF(ISNUMBER(FE19),GW19,"")</f>
        <v/>
      </c>
      <c r="HI19" s="19" t="str">
        <f t="shared" ref="HI19:HI82" si="158">IF(ISNUMBER(FF19),GX19,"")</f>
        <v/>
      </c>
      <c r="HJ19" s="19" t="str">
        <f t="shared" ref="HJ19:HJ82" si="159">IF(ISNUMBER(FG19),GY19,"")</f>
        <v/>
      </c>
      <c r="HK19" s="19" t="str">
        <f t="shared" ref="HK19:HK82" si="160">IF(ISNUMBER(FH19),GZ19,"")</f>
        <v/>
      </c>
      <c r="HL19" s="19" t="str">
        <f t="shared" ref="HL19:HL82" si="161">IF(ISNUMBER(FI19),HA19,"")</f>
        <v/>
      </c>
      <c r="HM19" s="19" t="str">
        <f t="shared" ref="HM19:HM82" si="162">IF(ISNUMBER(FJ19),HB19,"")</f>
        <v/>
      </c>
      <c r="HN19" s="19" t="str">
        <f t="shared" ref="HN19:HN82" si="163">IF(ISNUMBER(FK19),HC19,"")</f>
        <v/>
      </c>
      <c r="HO19" s="19" t="str">
        <f t="shared" ref="HO19:HO82" si="164">IF(ISNUMBER(FL19),HD19,"")</f>
        <v/>
      </c>
      <c r="HP19" s="19">
        <f t="shared" ref="HP19:HP82" si="165">IF(ISNUMBER(FM19),HE19,"")</f>
        <v>2.2841</v>
      </c>
      <c r="HQ19" s="32">
        <f t="shared" ref="HQ19:HQ82" si="166">IF(ISNUMBER(FN19),HF19,"")</f>
        <v>4.4546000000000001</v>
      </c>
      <c r="HR19" s="19">
        <f t="shared" si="90"/>
        <v>0.72436999999999996</v>
      </c>
      <c r="HS19" s="19">
        <f t="shared" si="91"/>
        <v>0.72436999999999996</v>
      </c>
      <c r="HT19" s="19">
        <f t="shared" si="92"/>
        <v>0.72436999999999996</v>
      </c>
      <c r="HU19" s="19">
        <f t="shared" si="93"/>
        <v>0.72436999999999996</v>
      </c>
      <c r="HV19" s="19">
        <f t="shared" si="94"/>
        <v>0.72436999999999996</v>
      </c>
      <c r="HW19" s="19">
        <f t="shared" si="95"/>
        <v>0.72436999999999996</v>
      </c>
      <c r="HX19" s="19">
        <f t="shared" si="96"/>
        <v>0.72436999999999996</v>
      </c>
      <c r="HY19" s="19">
        <f t="shared" si="97"/>
        <v>0.72436999999999996</v>
      </c>
      <c r="HZ19" s="19">
        <f t="shared" si="98"/>
        <v>0.72436999999999996</v>
      </c>
      <c r="IA19" s="19">
        <f t="shared" si="99"/>
        <v>0.70669400000000004</v>
      </c>
      <c r="IB19" s="19">
        <f t="shared" si="100"/>
        <v>0.72436999999999996</v>
      </c>
      <c r="IC19" s="38" t="str">
        <f t="shared" si="101"/>
        <v/>
      </c>
      <c r="ID19" s="19" t="str">
        <f t="shared" si="102"/>
        <v/>
      </c>
      <c r="IE19" s="19" t="str">
        <f t="shared" si="103"/>
        <v/>
      </c>
      <c r="IF19" s="19" t="str">
        <f t="shared" si="104"/>
        <v/>
      </c>
      <c r="IG19" s="19" t="str">
        <f t="shared" si="105"/>
        <v/>
      </c>
      <c r="IH19" s="19" t="str">
        <f t="shared" si="106"/>
        <v/>
      </c>
      <c r="II19" s="19" t="str">
        <f t="shared" si="107"/>
        <v/>
      </c>
      <c r="IJ19" s="19" t="str">
        <f t="shared" si="108"/>
        <v/>
      </c>
      <c r="IK19" s="19" t="str">
        <f t="shared" si="109"/>
        <v/>
      </c>
      <c r="IL19" s="19">
        <f t="shared" si="110"/>
        <v>0.70669400000000004</v>
      </c>
      <c r="IM19" s="19">
        <f t="shared" si="111"/>
        <v>0.72436999999999996</v>
      </c>
      <c r="IN19" s="38">
        <f t="shared" si="112"/>
        <v>0.16917829999999984</v>
      </c>
      <c r="IO19" s="19">
        <f t="shared" si="113"/>
        <v>0.16917829999999984</v>
      </c>
      <c r="IP19" s="19">
        <f t="shared" si="114"/>
        <v>0.16917829999999984</v>
      </c>
      <c r="IQ19" s="19">
        <f t="shared" si="115"/>
        <v>0.16917829999999984</v>
      </c>
      <c r="IR19" s="19">
        <f t="shared" si="116"/>
        <v>0.16917829999999984</v>
      </c>
      <c r="IS19" s="19">
        <f t="shared" si="117"/>
        <v>0.16917829999999984</v>
      </c>
      <c r="IT19" s="19">
        <f t="shared" si="118"/>
        <v>0.16917829999999984</v>
      </c>
      <c r="IU19" s="19">
        <f t="shared" si="119"/>
        <v>0.16917829999999984</v>
      </c>
      <c r="IV19" s="19">
        <f t="shared" si="120"/>
        <v>0.16917829999999984</v>
      </c>
      <c r="IW19" s="19">
        <f t="shared" si="121"/>
        <v>2.4497000000000001E-2</v>
      </c>
      <c r="IX19" s="32">
        <f t="shared" si="122"/>
        <v>-3.8058000000000002E-2</v>
      </c>
      <c r="IY19" s="19" t="str">
        <f t="shared" si="123"/>
        <v/>
      </c>
      <c r="IZ19" s="19" t="str">
        <f t="shared" si="124"/>
        <v/>
      </c>
      <c r="JA19" s="19" t="str">
        <f t="shared" si="125"/>
        <v/>
      </c>
      <c r="JB19" s="19" t="str">
        <f t="shared" si="126"/>
        <v/>
      </c>
      <c r="JC19" s="19" t="str">
        <f t="shared" si="127"/>
        <v/>
      </c>
      <c r="JD19" s="19" t="str">
        <f t="shared" si="128"/>
        <v/>
      </c>
      <c r="JE19" s="19" t="str">
        <f t="shared" si="129"/>
        <v/>
      </c>
      <c r="JF19" s="19" t="str">
        <f t="shared" si="130"/>
        <v/>
      </c>
      <c r="JG19" s="19" t="str">
        <f t="shared" si="131"/>
        <v/>
      </c>
      <c r="JH19" s="19">
        <f t="shared" si="132"/>
        <v>2.4497000000000001E-2</v>
      </c>
      <c r="JI19" s="32">
        <f t="shared" si="133"/>
        <v>-3.8058000000000002E-2</v>
      </c>
      <c r="JJ19" s="19">
        <f t="shared" si="134"/>
        <v>22.018022109317169</v>
      </c>
      <c r="JK19" s="19">
        <f t="shared" si="135"/>
        <v>22.018022109317169</v>
      </c>
      <c r="JL19" s="19">
        <f t="shared" si="136"/>
        <v>22.018022109317169</v>
      </c>
      <c r="JM19" s="19">
        <f t="shared" si="137"/>
        <v>22.018022109317169</v>
      </c>
      <c r="JN19" s="19">
        <f t="shared" si="138"/>
        <v>22.018022109317169</v>
      </c>
      <c r="JO19" s="19">
        <f t="shared" si="139"/>
        <v>22.018022109317169</v>
      </c>
      <c r="JP19" s="19">
        <f t="shared" si="140"/>
        <v>22.018022109317169</v>
      </c>
      <c r="JQ19" s="19">
        <f t="shared" si="141"/>
        <v>22.018022109317169</v>
      </c>
      <c r="JR19" s="19">
        <f t="shared" si="142"/>
        <v>22.018022109317169</v>
      </c>
      <c r="JS19" s="19">
        <f t="shared" si="143"/>
        <v>17.718618943530831</v>
      </c>
      <c r="JT19" s="19">
        <f t="shared" si="144"/>
        <v>17.798006418524501</v>
      </c>
      <c r="JU19" s="38" t="str">
        <f t="shared" si="145"/>
        <v/>
      </c>
      <c r="JV19" s="19" t="str">
        <f t="shared" si="146"/>
        <v/>
      </c>
      <c r="JW19" s="19" t="str">
        <f t="shared" si="147"/>
        <v/>
      </c>
      <c r="JX19" s="19" t="str">
        <f t="shared" si="148"/>
        <v/>
      </c>
      <c r="JY19" s="19" t="str">
        <f t="shared" si="149"/>
        <v/>
      </c>
      <c r="JZ19" s="19" t="str">
        <f t="shared" si="150"/>
        <v/>
      </c>
      <c r="KA19" s="19" t="str">
        <f t="shared" si="151"/>
        <v/>
      </c>
      <c r="KB19" s="19" t="str">
        <f t="shared" si="152"/>
        <v/>
      </c>
      <c r="KC19" s="19" t="str">
        <f t="shared" si="153"/>
        <v/>
      </c>
      <c r="KD19" s="19">
        <f t="shared" si="154"/>
        <v>17.718618943530831</v>
      </c>
      <c r="KE19" s="32">
        <f t="shared" si="155"/>
        <v>17.798006418524501</v>
      </c>
    </row>
    <row r="20" spans="1:291" x14ac:dyDescent="0.2">
      <c r="A20" s="19" t="s">
        <v>44</v>
      </c>
      <c r="B20" s="19" t="s">
        <v>45</v>
      </c>
      <c r="E20" s="32" t="s">
        <v>33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>
        <v>1</v>
      </c>
      <c r="N20" s="19">
        <v>1</v>
      </c>
      <c r="O20" s="19">
        <v>1</v>
      </c>
      <c r="P20" s="32">
        <v>1</v>
      </c>
      <c r="Q20" s="19">
        <v>1</v>
      </c>
      <c r="R20" s="19">
        <v>1</v>
      </c>
      <c r="S20" s="19">
        <v>1</v>
      </c>
      <c r="T20" s="19">
        <v>1</v>
      </c>
      <c r="U20" s="19">
        <v>1</v>
      </c>
      <c r="V20" s="19">
        <v>1</v>
      </c>
      <c r="W20" s="19">
        <v>1</v>
      </c>
      <c r="X20" s="19">
        <v>1</v>
      </c>
      <c r="Y20" s="19">
        <v>1</v>
      </c>
      <c r="Z20" s="19">
        <v>1</v>
      </c>
      <c r="AA20" s="32">
        <v>1</v>
      </c>
      <c r="AB20" s="19">
        <v>1</v>
      </c>
      <c r="AC20" s="19">
        <v>1</v>
      </c>
      <c r="AD20" s="19">
        <v>1</v>
      </c>
      <c r="AE20" s="19">
        <v>1</v>
      </c>
      <c r="AF20" s="19">
        <v>1</v>
      </c>
      <c r="AG20" s="19">
        <v>1</v>
      </c>
      <c r="AH20" s="19">
        <v>1</v>
      </c>
      <c r="AI20" s="19">
        <v>1</v>
      </c>
      <c r="AJ20" s="19">
        <v>1</v>
      </c>
      <c r="AK20" s="19">
        <v>1</v>
      </c>
      <c r="AL20" s="32">
        <v>1</v>
      </c>
      <c r="AM20" s="19">
        <v>1.13074E-2</v>
      </c>
      <c r="AN20" s="19">
        <v>4.6181800000000002E-2</v>
      </c>
      <c r="AO20" s="19">
        <v>3.1902300000000001E-2</v>
      </c>
      <c r="AP20" s="19">
        <v>2.6298800000000001E-2</v>
      </c>
      <c r="AQ20" s="19">
        <v>2.2439299999999999E-2</v>
      </c>
      <c r="AR20" s="19">
        <v>1.9807700000000001E-2</v>
      </c>
      <c r="AS20" s="19">
        <v>2.30063E-2</v>
      </c>
      <c r="AT20" s="19">
        <v>4.1671100000000003E-2</v>
      </c>
      <c r="AU20" s="19">
        <v>5.5791100000000002E-4</v>
      </c>
      <c r="AV20" s="19">
        <v>5.3005999999999999E-3</v>
      </c>
      <c r="AW20" s="32">
        <v>1.0141600000000001E-2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2</v>
      </c>
      <c r="BH20" s="32">
        <v>2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1</v>
      </c>
      <c r="BS20" s="32">
        <v>1</v>
      </c>
      <c r="BT20" s="19">
        <v>1</v>
      </c>
      <c r="BU20" s="19">
        <v>1</v>
      </c>
      <c r="BV20" s="19">
        <v>3</v>
      </c>
      <c r="BW20" s="19">
        <v>2</v>
      </c>
      <c r="BX20" s="19">
        <v>2</v>
      </c>
      <c r="BY20" s="19">
        <v>7</v>
      </c>
      <c r="BZ20" s="19">
        <v>5</v>
      </c>
      <c r="CA20" s="19">
        <v>3</v>
      </c>
      <c r="CB20" s="19">
        <v>7</v>
      </c>
      <c r="CC20" s="19">
        <v>13</v>
      </c>
      <c r="CD20" s="19">
        <v>15</v>
      </c>
      <c r="CE20" s="38">
        <v>116</v>
      </c>
      <c r="CF20" s="19">
        <v>49</v>
      </c>
      <c r="CG20" s="19">
        <v>108</v>
      </c>
      <c r="CH20" s="19">
        <v>216</v>
      </c>
      <c r="CI20" s="19">
        <v>261</v>
      </c>
      <c r="CJ20" s="19">
        <v>356</v>
      </c>
      <c r="CK20" s="19">
        <v>493</v>
      </c>
      <c r="CL20" s="19">
        <v>496</v>
      </c>
      <c r="CM20" s="19">
        <v>276</v>
      </c>
      <c r="CN20" s="19">
        <v>280</v>
      </c>
      <c r="CO20" s="19">
        <v>399</v>
      </c>
      <c r="CP20" s="38">
        <v>8.6206896551724137E-3</v>
      </c>
      <c r="CQ20" s="19">
        <v>2.0408163265306121E-2</v>
      </c>
      <c r="CR20" s="19">
        <v>2.7777777777777776E-2</v>
      </c>
      <c r="CS20" s="19">
        <v>9.2592592592592587E-3</v>
      </c>
      <c r="CT20" s="19">
        <v>7.6628352490421452E-3</v>
      </c>
      <c r="CU20" s="19">
        <v>1.9662921348314606E-2</v>
      </c>
      <c r="CV20" s="19">
        <v>1.0141987829614604E-2</v>
      </c>
      <c r="CW20" s="19">
        <v>6.0483870967741934E-3</v>
      </c>
      <c r="CX20" s="19">
        <v>2.5362318840579712E-2</v>
      </c>
      <c r="CY20" s="19">
        <v>4.642857142857143E-2</v>
      </c>
      <c r="CZ20" s="19">
        <v>3.7593984962406013E-2</v>
      </c>
      <c r="DA20" s="38">
        <v>0.29318846599999998</v>
      </c>
      <c r="DB20" s="19">
        <v>0.87125949700000005</v>
      </c>
      <c r="DC20" s="19">
        <v>1.5299742940000001</v>
      </c>
      <c r="DD20" s="19">
        <v>1.626603217</v>
      </c>
      <c r="DE20" s="19">
        <v>1.6672042540000001</v>
      </c>
      <c r="DF20" s="19">
        <v>3.3529877880000001</v>
      </c>
      <c r="DG20" s="19">
        <v>2.5118549479999999</v>
      </c>
      <c r="DH20" s="19">
        <v>3.0888791410000001</v>
      </c>
      <c r="DI20" s="19">
        <v>4.067961285</v>
      </c>
      <c r="DJ20" s="19">
        <v>2.18005349221204</v>
      </c>
      <c r="DK20" s="19">
        <v>1.9174049430320801</v>
      </c>
      <c r="DL20" s="38">
        <v>0.2984</v>
      </c>
      <c r="DM20" s="19">
        <v>0.38719999999999999</v>
      </c>
      <c r="DN20" s="19">
        <v>0.43890000000000001</v>
      </c>
      <c r="DO20" s="19">
        <v>0.35449999999999998</v>
      </c>
      <c r="DP20" s="19">
        <v>0.3654</v>
      </c>
      <c r="DQ20" s="19">
        <v>0.38979999999999998</v>
      </c>
      <c r="DR20" s="19">
        <v>0.28289999999999998</v>
      </c>
      <c r="DS20" s="19">
        <v>0.28899999999999998</v>
      </c>
      <c r="DT20" s="19">
        <v>0.29480000000000001</v>
      </c>
      <c r="DU20" s="19">
        <v>0.2903</v>
      </c>
      <c r="DV20" s="19">
        <v>0.3911</v>
      </c>
      <c r="DW20" s="38">
        <v>0.16500000000000001</v>
      </c>
      <c r="DX20" s="19">
        <v>-0.03</v>
      </c>
      <c r="DY20" s="19">
        <v>-3.5999999999999997E-2</v>
      </c>
      <c r="DZ20" s="19">
        <v>0.1</v>
      </c>
      <c r="EA20" s="19">
        <v>2.8000000000000001E-2</v>
      </c>
      <c r="EB20" s="19">
        <v>-1E-3</v>
      </c>
      <c r="EC20" s="19">
        <v>0.187</v>
      </c>
      <c r="ED20" s="19">
        <v>8.2000000000000003E-2</v>
      </c>
      <c r="EE20" s="19">
        <v>0.127</v>
      </c>
      <c r="EF20" s="19">
        <v>7.2999999999999995E-2</v>
      </c>
      <c r="EG20" s="19">
        <v>-5.5E-2</v>
      </c>
      <c r="EH20" s="38">
        <v>61270101.918500327</v>
      </c>
      <c r="EI20" s="19">
        <v>13517279.077306129</v>
      </c>
      <c r="EJ20" s="19">
        <v>44634718.008835435</v>
      </c>
      <c r="EK20" s="19">
        <v>74374528.30823791</v>
      </c>
      <c r="EL20" s="19">
        <v>56750826.371510148</v>
      </c>
      <c r="EM20" s="19">
        <v>44212741.033583947</v>
      </c>
      <c r="EN20" s="19">
        <v>122727429.73238638</v>
      </c>
      <c r="EO20" s="19">
        <v>119750996.1225861</v>
      </c>
      <c r="EP20" s="19">
        <v>153032520.07795298</v>
      </c>
      <c r="EQ20" s="19">
        <v>201402709.48439297</v>
      </c>
      <c r="ER20" s="32">
        <v>130390367.58466204</v>
      </c>
      <c r="ES20" s="19">
        <f t="shared" si="13"/>
        <v>17.930802548132807</v>
      </c>
      <c r="ET20" s="19">
        <f t="shared" si="14"/>
        <v>16.419479356646715</v>
      </c>
      <c r="EU20" s="19">
        <f t="shared" si="15"/>
        <v>17.614022544861637</v>
      </c>
      <c r="EV20" s="19">
        <f t="shared" si="16"/>
        <v>18.124624079735845</v>
      </c>
      <c r="EW20" s="19">
        <f t="shared" si="17"/>
        <v>17.85418077583228</v>
      </c>
      <c r="EX20" s="19">
        <f t="shared" si="18"/>
        <v>17.604523564187748</v>
      </c>
      <c r="EY20" s="19">
        <f t="shared" si="19"/>
        <v>18.625476435898488</v>
      </c>
      <c r="EZ20" s="19">
        <f t="shared" si="20"/>
        <v>18.600925112572153</v>
      </c>
      <c r="FA20" s="19">
        <f t="shared" si="21"/>
        <v>18.846161006300363</v>
      </c>
      <c r="FB20" s="19">
        <f t="shared" si="22"/>
        <v>19.120816991407462</v>
      </c>
      <c r="FC20" s="32">
        <f t="shared" si="23"/>
        <v>18.686043336512654</v>
      </c>
      <c r="FD20" s="19">
        <f t="shared" si="24"/>
        <v>0.29318846599999998</v>
      </c>
      <c r="FE20" s="19">
        <f t="shared" si="25"/>
        <v>0.87125949700000005</v>
      </c>
      <c r="FF20" s="19">
        <f t="shared" si="26"/>
        <v>1.5299742940000001</v>
      </c>
      <c r="FG20" s="19">
        <f t="shared" si="27"/>
        <v>1.626603217</v>
      </c>
      <c r="FH20" s="19">
        <f t="shared" si="28"/>
        <v>1.6672042540000001</v>
      </c>
      <c r="FI20" s="19">
        <f t="shared" si="29"/>
        <v>3.3529877880000001</v>
      </c>
      <c r="FJ20" s="19">
        <f t="shared" si="30"/>
        <v>2.5118549479999999</v>
      </c>
      <c r="FK20" s="19">
        <f t="shared" si="31"/>
        <v>3.0888791410000001</v>
      </c>
      <c r="FL20" s="19">
        <f t="shared" si="32"/>
        <v>4.067961285</v>
      </c>
      <c r="FM20" s="19">
        <f t="shared" si="33"/>
        <v>2.18005349221204</v>
      </c>
      <c r="FN20" s="32">
        <f t="shared" si="34"/>
        <v>1.9174049430320801</v>
      </c>
      <c r="FO20" s="19">
        <f t="shared" si="35"/>
        <v>0.2984</v>
      </c>
      <c r="FP20" s="19">
        <f t="shared" si="36"/>
        <v>0.38719999999999999</v>
      </c>
      <c r="FQ20" s="19">
        <f t="shared" si="37"/>
        <v>0.43890000000000001</v>
      </c>
      <c r="FR20" s="19">
        <f t="shared" si="38"/>
        <v>0.35449999999999998</v>
      </c>
      <c r="FS20" s="19">
        <f t="shared" si="39"/>
        <v>0.3654</v>
      </c>
      <c r="FT20" s="19">
        <f t="shared" si="40"/>
        <v>0.38979999999999998</v>
      </c>
      <c r="FU20" s="19">
        <f t="shared" si="41"/>
        <v>0.28289999999999998</v>
      </c>
      <c r="FV20" s="19">
        <f t="shared" si="42"/>
        <v>0.28899999999999998</v>
      </c>
      <c r="FW20" s="19">
        <f t="shared" si="43"/>
        <v>0.29480000000000001</v>
      </c>
      <c r="FX20" s="19">
        <f t="shared" si="44"/>
        <v>0.2903</v>
      </c>
      <c r="FY20" s="32">
        <f t="shared" si="45"/>
        <v>0.3911</v>
      </c>
      <c r="FZ20" s="19">
        <f t="shared" si="46"/>
        <v>0.16500000000000001</v>
      </c>
      <c r="GA20" s="19">
        <f t="shared" si="47"/>
        <v>-0.03</v>
      </c>
      <c r="GB20" s="19">
        <f t="shared" si="48"/>
        <v>-3.5999999999999997E-2</v>
      </c>
      <c r="GC20" s="19">
        <f t="shared" si="49"/>
        <v>0.1</v>
      </c>
      <c r="GD20" s="19">
        <f t="shared" si="50"/>
        <v>2.8000000000000001E-2</v>
      </c>
      <c r="GE20" s="19">
        <f t="shared" si="51"/>
        <v>-1E-3</v>
      </c>
      <c r="GF20" s="19">
        <f t="shared" si="52"/>
        <v>0.187</v>
      </c>
      <c r="GG20" s="19">
        <f t="shared" si="53"/>
        <v>8.2000000000000003E-2</v>
      </c>
      <c r="GH20" s="19">
        <f t="shared" si="54"/>
        <v>0.127</v>
      </c>
      <c r="GI20" s="19">
        <f t="shared" si="55"/>
        <v>7.2999999999999995E-2</v>
      </c>
      <c r="GJ20" s="32">
        <f t="shared" si="56"/>
        <v>-5.5E-2</v>
      </c>
      <c r="GK20" s="19">
        <f t="shared" si="57"/>
        <v>17.930802548132807</v>
      </c>
      <c r="GL20" s="19">
        <f t="shared" si="58"/>
        <v>16.419479356646715</v>
      </c>
      <c r="GM20" s="19">
        <f t="shared" si="59"/>
        <v>17.614022544861637</v>
      </c>
      <c r="GN20" s="19">
        <f t="shared" si="60"/>
        <v>18.124624079735845</v>
      </c>
      <c r="GO20" s="19">
        <f t="shared" si="61"/>
        <v>17.85418077583228</v>
      </c>
      <c r="GP20" s="19">
        <f t="shared" si="62"/>
        <v>17.604523564187748</v>
      </c>
      <c r="GQ20" s="19">
        <f t="shared" si="63"/>
        <v>18.625476435898488</v>
      </c>
      <c r="GR20" s="19">
        <f t="shared" si="64"/>
        <v>18.600925112572153</v>
      </c>
      <c r="GS20" s="19">
        <f t="shared" si="65"/>
        <v>18.846161006300363</v>
      </c>
      <c r="GT20" s="19">
        <f t="shared" si="66"/>
        <v>19.120816991407462</v>
      </c>
      <c r="GU20" s="32">
        <f t="shared" si="67"/>
        <v>18.686043336512654</v>
      </c>
      <c r="GV20" s="19">
        <f t="shared" si="68"/>
        <v>0.29318846599999998</v>
      </c>
      <c r="GW20" s="19">
        <f t="shared" si="69"/>
        <v>0.87125949700000005</v>
      </c>
      <c r="GX20" s="19">
        <f t="shared" si="70"/>
        <v>1.5299742940000001</v>
      </c>
      <c r="GY20" s="19">
        <f t="shared" si="71"/>
        <v>1.626603217</v>
      </c>
      <c r="GZ20" s="19">
        <f t="shared" si="72"/>
        <v>1.6672042540000001</v>
      </c>
      <c r="HA20" s="19">
        <f t="shared" si="73"/>
        <v>3.3529877880000001</v>
      </c>
      <c r="HB20" s="19">
        <f t="shared" si="74"/>
        <v>2.5118549479999999</v>
      </c>
      <c r="HC20" s="19">
        <f t="shared" si="75"/>
        <v>3.0888791410000001</v>
      </c>
      <c r="HD20" s="19">
        <f t="shared" si="76"/>
        <v>4.067961285</v>
      </c>
      <c r="HE20" s="19">
        <f t="shared" si="77"/>
        <v>2.18005349221204</v>
      </c>
      <c r="HF20" s="19">
        <f t="shared" si="78"/>
        <v>1.9174049430320801</v>
      </c>
      <c r="HG20" s="19">
        <f t="shared" si="156"/>
        <v>0.29318846599999998</v>
      </c>
      <c r="HH20" s="19">
        <f t="shared" si="157"/>
        <v>0.87125949700000005</v>
      </c>
      <c r="HI20" s="19">
        <f t="shared" si="158"/>
        <v>1.5299742940000001</v>
      </c>
      <c r="HJ20" s="19">
        <f t="shared" si="159"/>
        <v>1.626603217</v>
      </c>
      <c r="HK20" s="19">
        <f t="shared" si="160"/>
        <v>1.6672042540000001</v>
      </c>
      <c r="HL20" s="19">
        <f t="shared" si="161"/>
        <v>3.3529877880000001</v>
      </c>
      <c r="HM20" s="19">
        <f t="shared" si="162"/>
        <v>2.5118549479999999</v>
      </c>
      <c r="HN20" s="19">
        <f t="shared" si="163"/>
        <v>3.0888791410000001</v>
      </c>
      <c r="HO20" s="19">
        <f t="shared" si="164"/>
        <v>4.067961285</v>
      </c>
      <c r="HP20" s="19">
        <f t="shared" si="165"/>
        <v>2.18005349221204</v>
      </c>
      <c r="HQ20" s="32">
        <f t="shared" si="166"/>
        <v>1.9174049430320801</v>
      </c>
      <c r="HR20" s="19">
        <f t="shared" si="90"/>
        <v>0.2984</v>
      </c>
      <c r="HS20" s="19">
        <f t="shared" si="91"/>
        <v>0.38719999999999999</v>
      </c>
      <c r="HT20" s="19">
        <f t="shared" si="92"/>
        <v>0.43890000000000001</v>
      </c>
      <c r="HU20" s="19">
        <f t="shared" si="93"/>
        <v>0.35449999999999998</v>
      </c>
      <c r="HV20" s="19">
        <f t="shared" si="94"/>
        <v>0.3654</v>
      </c>
      <c r="HW20" s="19">
        <f t="shared" si="95"/>
        <v>0.38979999999999998</v>
      </c>
      <c r="HX20" s="19">
        <f t="shared" si="96"/>
        <v>0.28289999999999998</v>
      </c>
      <c r="HY20" s="19">
        <f t="shared" si="97"/>
        <v>0.28899999999999998</v>
      </c>
      <c r="HZ20" s="19">
        <f t="shared" si="98"/>
        <v>0.29480000000000001</v>
      </c>
      <c r="IA20" s="19">
        <f t="shared" si="99"/>
        <v>0.2903</v>
      </c>
      <c r="IB20" s="19">
        <f t="shared" si="100"/>
        <v>0.3911</v>
      </c>
      <c r="IC20" s="38">
        <f t="shared" si="101"/>
        <v>0.2984</v>
      </c>
      <c r="ID20" s="19">
        <f t="shared" si="102"/>
        <v>0.38719999999999999</v>
      </c>
      <c r="IE20" s="19">
        <f t="shared" si="103"/>
        <v>0.43890000000000001</v>
      </c>
      <c r="IF20" s="19">
        <f t="shared" si="104"/>
        <v>0.35449999999999998</v>
      </c>
      <c r="IG20" s="19">
        <f t="shared" si="105"/>
        <v>0.3654</v>
      </c>
      <c r="IH20" s="19">
        <f t="shared" si="106"/>
        <v>0.38979999999999998</v>
      </c>
      <c r="II20" s="19">
        <f t="shared" si="107"/>
        <v>0.28289999999999998</v>
      </c>
      <c r="IJ20" s="19">
        <f t="shared" si="108"/>
        <v>0.28899999999999998</v>
      </c>
      <c r="IK20" s="19">
        <f t="shared" si="109"/>
        <v>0.29480000000000001</v>
      </c>
      <c r="IL20" s="19">
        <f t="shared" si="110"/>
        <v>0.2903</v>
      </c>
      <c r="IM20" s="19">
        <f t="shared" si="111"/>
        <v>0.3911</v>
      </c>
      <c r="IN20" s="38">
        <f t="shared" si="112"/>
        <v>0.16500000000000001</v>
      </c>
      <c r="IO20" s="19">
        <f t="shared" si="113"/>
        <v>-0.03</v>
      </c>
      <c r="IP20" s="19">
        <f t="shared" si="114"/>
        <v>-3.5999999999999997E-2</v>
      </c>
      <c r="IQ20" s="19">
        <f t="shared" si="115"/>
        <v>0.1</v>
      </c>
      <c r="IR20" s="19">
        <f t="shared" si="116"/>
        <v>2.8000000000000001E-2</v>
      </c>
      <c r="IS20" s="19">
        <f t="shared" si="117"/>
        <v>-1E-3</v>
      </c>
      <c r="IT20" s="19">
        <f t="shared" si="118"/>
        <v>0.16917829999999984</v>
      </c>
      <c r="IU20" s="19">
        <f t="shared" si="119"/>
        <v>8.2000000000000003E-2</v>
      </c>
      <c r="IV20" s="19">
        <f t="shared" si="120"/>
        <v>0.127</v>
      </c>
      <c r="IW20" s="19">
        <f t="shared" si="121"/>
        <v>7.2999999999999995E-2</v>
      </c>
      <c r="IX20" s="32">
        <f t="shared" si="122"/>
        <v>-5.5E-2</v>
      </c>
      <c r="IY20" s="19">
        <f t="shared" si="123"/>
        <v>0.16500000000000001</v>
      </c>
      <c r="IZ20" s="19">
        <f t="shared" si="124"/>
        <v>-0.03</v>
      </c>
      <c r="JA20" s="19">
        <f t="shared" si="125"/>
        <v>-3.5999999999999997E-2</v>
      </c>
      <c r="JB20" s="19">
        <f t="shared" si="126"/>
        <v>0.1</v>
      </c>
      <c r="JC20" s="19">
        <f t="shared" si="127"/>
        <v>2.8000000000000001E-2</v>
      </c>
      <c r="JD20" s="19">
        <f t="shared" si="128"/>
        <v>-1E-3</v>
      </c>
      <c r="JE20" s="19">
        <f t="shared" si="129"/>
        <v>0.16917829999999984</v>
      </c>
      <c r="JF20" s="19">
        <f t="shared" si="130"/>
        <v>8.2000000000000003E-2</v>
      </c>
      <c r="JG20" s="19">
        <f t="shared" si="131"/>
        <v>0.127</v>
      </c>
      <c r="JH20" s="19">
        <f t="shared" si="132"/>
        <v>7.2999999999999995E-2</v>
      </c>
      <c r="JI20" s="32">
        <f t="shared" si="133"/>
        <v>-5.5E-2</v>
      </c>
      <c r="JJ20" s="19">
        <f t="shared" si="134"/>
        <v>17.930802548132807</v>
      </c>
      <c r="JK20" s="19">
        <f t="shared" si="135"/>
        <v>16.419479356646715</v>
      </c>
      <c r="JL20" s="19">
        <f t="shared" si="136"/>
        <v>17.614022544861637</v>
      </c>
      <c r="JM20" s="19">
        <f t="shared" si="137"/>
        <v>18.124624079735845</v>
      </c>
      <c r="JN20" s="19">
        <f t="shared" si="138"/>
        <v>17.85418077583228</v>
      </c>
      <c r="JO20" s="19">
        <f t="shared" si="139"/>
        <v>17.604523564187748</v>
      </c>
      <c r="JP20" s="19">
        <f t="shared" si="140"/>
        <v>18.625476435898488</v>
      </c>
      <c r="JQ20" s="19">
        <f t="shared" si="141"/>
        <v>18.600925112572153</v>
      </c>
      <c r="JR20" s="19">
        <f t="shared" si="142"/>
        <v>18.846161006300363</v>
      </c>
      <c r="JS20" s="19">
        <f t="shared" si="143"/>
        <v>19.120816991407462</v>
      </c>
      <c r="JT20" s="19">
        <f t="shared" si="144"/>
        <v>18.686043336512654</v>
      </c>
      <c r="JU20" s="38">
        <f t="shared" si="145"/>
        <v>17.930802548132807</v>
      </c>
      <c r="JV20" s="19">
        <f t="shared" si="146"/>
        <v>16.419479356646715</v>
      </c>
      <c r="JW20" s="19">
        <f t="shared" si="147"/>
        <v>17.614022544861637</v>
      </c>
      <c r="JX20" s="19">
        <f t="shared" si="148"/>
        <v>18.124624079735845</v>
      </c>
      <c r="JY20" s="19">
        <f t="shared" si="149"/>
        <v>17.85418077583228</v>
      </c>
      <c r="JZ20" s="19">
        <f t="shared" si="150"/>
        <v>17.604523564187748</v>
      </c>
      <c r="KA20" s="19">
        <f t="shared" si="151"/>
        <v>18.625476435898488</v>
      </c>
      <c r="KB20" s="19">
        <f t="shared" si="152"/>
        <v>18.600925112572153</v>
      </c>
      <c r="KC20" s="19">
        <f t="shared" si="153"/>
        <v>18.846161006300363</v>
      </c>
      <c r="KD20" s="19">
        <f t="shared" si="154"/>
        <v>19.120816991407462</v>
      </c>
      <c r="KE20" s="32">
        <f t="shared" si="155"/>
        <v>18.686043336512654</v>
      </c>
    </row>
    <row r="21" spans="1:291" x14ac:dyDescent="0.2">
      <c r="A21" s="19" t="s">
        <v>31</v>
      </c>
      <c r="B21" s="19" t="s">
        <v>32</v>
      </c>
      <c r="E21" s="32" t="s">
        <v>33</v>
      </c>
      <c r="F21" s="19">
        <v>0</v>
      </c>
      <c r="G21" s="19">
        <v>0</v>
      </c>
      <c r="H21" s="19">
        <v>1</v>
      </c>
      <c r="I21" s="19">
        <v>1</v>
      </c>
      <c r="J21" s="19">
        <v>1</v>
      </c>
      <c r="K21" s="19">
        <v>1</v>
      </c>
      <c r="L21" s="19">
        <v>1</v>
      </c>
      <c r="M21" s="19">
        <v>1</v>
      </c>
      <c r="N21" s="19">
        <v>1</v>
      </c>
      <c r="O21" s="19">
        <v>1</v>
      </c>
      <c r="P21" s="32">
        <v>1</v>
      </c>
      <c r="Q21" s="19">
        <v>1</v>
      </c>
      <c r="R21" s="19">
        <v>1</v>
      </c>
      <c r="S21" s="19">
        <v>1</v>
      </c>
      <c r="T21" s="19">
        <v>1</v>
      </c>
      <c r="U21" s="19">
        <v>1</v>
      </c>
      <c r="V21" s="19">
        <v>1</v>
      </c>
      <c r="W21" s="19">
        <v>1</v>
      </c>
      <c r="X21" s="19">
        <v>1</v>
      </c>
      <c r="Y21" s="19">
        <v>1</v>
      </c>
      <c r="Z21" s="19">
        <v>1</v>
      </c>
      <c r="AA21" s="32">
        <v>1</v>
      </c>
      <c r="AB21" s="19">
        <v>1</v>
      </c>
      <c r="AC21" s="19">
        <v>1</v>
      </c>
      <c r="AD21" s="19">
        <v>1</v>
      </c>
      <c r="AE21" s="19">
        <v>1</v>
      </c>
      <c r="AF21" s="19">
        <v>1</v>
      </c>
      <c r="AG21" s="19">
        <v>1</v>
      </c>
      <c r="AH21" s="19">
        <v>1</v>
      </c>
      <c r="AI21" s="19">
        <v>1</v>
      </c>
      <c r="AJ21" s="19">
        <v>1</v>
      </c>
      <c r="AK21" s="19">
        <v>1</v>
      </c>
      <c r="AL21" s="32">
        <v>1</v>
      </c>
      <c r="AM21" s="19">
        <v>3.39485E-2</v>
      </c>
      <c r="AN21" s="19">
        <v>3.3304300000000002E-2</v>
      </c>
      <c r="AO21" s="19">
        <v>3.9022800000000003E-2</v>
      </c>
      <c r="AP21" s="19">
        <v>3.8347399999999997E-2</v>
      </c>
      <c r="AQ21" s="19">
        <v>3.4638599999999999E-2</v>
      </c>
      <c r="AR21" s="19">
        <v>3.9213999999999999E-2</v>
      </c>
      <c r="AS21" s="19">
        <v>3.5286999999999999E-2</v>
      </c>
      <c r="AT21" s="19">
        <v>3.2562000000000001E-2</v>
      </c>
      <c r="AU21" s="19">
        <v>3.6654300000000001E-2</v>
      </c>
      <c r="AV21" s="19">
        <v>3.9433200000000002E-2</v>
      </c>
      <c r="AW21" s="32"/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32"/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32"/>
      <c r="BT21" s="19">
        <v>4</v>
      </c>
      <c r="BU21" s="19">
        <v>2</v>
      </c>
      <c r="BV21" s="19">
        <v>0</v>
      </c>
      <c r="BW21" s="19">
        <v>3</v>
      </c>
      <c r="BX21" s="19">
        <v>6</v>
      </c>
      <c r="BY21" s="19">
        <v>5</v>
      </c>
      <c r="BZ21" s="19">
        <v>18</v>
      </c>
      <c r="CA21" s="19">
        <v>6</v>
      </c>
      <c r="CB21" s="19">
        <v>20</v>
      </c>
      <c r="CC21" s="19">
        <v>16</v>
      </c>
      <c r="CD21" s="19">
        <v>19</v>
      </c>
      <c r="CE21" s="38">
        <v>64</v>
      </c>
      <c r="CF21" s="19">
        <v>26</v>
      </c>
      <c r="CG21" s="19">
        <v>67</v>
      </c>
      <c r="CH21" s="19">
        <v>291</v>
      </c>
      <c r="CI21" s="19">
        <v>157</v>
      </c>
      <c r="CJ21" s="19">
        <v>262</v>
      </c>
      <c r="CK21" s="19">
        <v>607</v>
      </c>
      <c r="CL21" s="19">
        <v>500</v>
      </c>
      <c r="CM21" s="19">
        <v>368</v>
      </c>
      <c r="CN21" s="19">
        <v>394</v>
      </c>
      <c r="CO21" s="19">
        <v>386</v>
      </c>
      <c r="CP21" s="38">
        <v>6.25E-2</v>
      </c>
      <c r="CQ21" s="19">
        <v>7.6923076923076927E-2</v>
      </c>
      <c r="CR21" s="19">
        <v>0</v>
      </c>
      <c r="CS21" s="19">
        <v>1.0309278350515464E-2</v>
      </c>
      <c r="CT21" s="19">
        <v>3.8216560509554139E-2</v>
      </c>
      <c r="CU21" s="19">
        <v>1.9083969465648856E-2</v>
      </c>
      <c r="CV21" s="19">
        <v>2.9654036243822075E-2</v>
      </c>
      <c r="CW21" s="19">
        <v>1.2E-2</v>
      </c>
      <c r="CX21" s="19">
        <v>5.434782608695652E-2</v>
      </c>
      <c r="CY21" s="19">
        <v>4.060913705583756E-2</v>
      </c>
      <c r="CZ21" s="19">
        <v>4.9222797927461141E-2</v>
      </c>
      <c r="DA21" s="38">
        <v>0.64921208500000005</v>
      </c>
      <c r="DB21" s="19">
        <v>0.87614598300000002</v>
      </c>
      <c r="DC21" s="19">
        <v>1.063630673</v>
      </c>
      <c r="DD21" s="19">
        <v>1.2171146450000001</v>
      </c>
      <c r="DE21" s="19">
        <v>1.2611708049999999</v>
      </c>
      <c r="DF21" s="19">
        <v>2.0404966099999999</v>
      </c>
      <c r="DG21" s="19">
        <v>1.416807481</v>
      </c>
      <c r="DH21" s="19">
        <v>1.934125613</v>
      </c>
      <c r="DI21" s="19">
        <v>1.52709582</v>
      </c>
      <c r="DJ21" s="19">
        <v>1.42017412318035</v>
      </c>
      <c r="DK21" s="19">
        <v>1.68090094259818</v>
      </c>
      <c r="DL21" s="38">
        <v>0.31759999999999999</v>
      </c>
      <c r="DM21" s="19">
        <v>0.30930000000000002</v>
      </c>
      <c r="DN21" s="19">
        <v>0.31280000000000002</v>
      </c>
      <c r="DO21" s="19">
        <v>0.28910000000000002</v>
      </c>
      <c r="DP21" s="19">
        <v>0.26090000000000002</v>
      </c>
      <c r="DQ21" s="19">
        <v>0.28079999999999999</v>
      </c>
      <c r="DR21" s="19">
        <v>0.26300000000000001</v>
      </c>
      <c r="DS21" s="19">
        <v>0.2601</v>
      </c>
      <c r="DT21" s="19">
        <v>0.21990000000000001</v>
      </c>
      <c r="DU21" s="19">
        <v>0.2404</v>
      </c>
      <c r="DV21" s="19">
        <v>0.26119999999999999</v>
      </c>
      <c r="DW21" s="38">
        <v>6.9000000000000006E-2</v>
      </c>
      <c r="DX21" s="19">
        <v>0.02</v>
      </c>
      <c r="DY21" s="19">
        <v>1.7000000000000001E-2</v>
      </c>
      <c r="DZ21" s="19">
        <v>3.4000000000000002E-2</v>
      </c>
      <c r="EA21" s="19">
        <v>2.4E-2</v>
      </c>
      <c r="EB21" s="19">
        <v>2.9000000000000001E-2</v>
      </c>
      <c r="EC21" s="19">
        <v>5.3999999999999999E-2</v>
      </c>
      <c r="ED21" s="19">
        <v>2.9000000000000001E-2</v>
      </c>
      <c r="EE21" s="19">
        <v>6.3E-2</v>
      </c>
      <c r="EF21" s="19">
        <v>3.2000000000000001E-2</v>
      </c>
      <c r="EG21" s="19">
        <v>1.2E-2</v>
      </c>
      <c r="EH21" s="38">
        <v>295035500.92242563</v>
      </c>
      <c r="EI21" s="19">
        <v>119016258.4749075</v>
      </c>
      <c r="EJ21" s="19">
        <v>186997712.09368783</v>
      </c>
      <c r="EK21" s="19">
        <v>195646476.31476009</v>
      </c>
      <c r="EL21" s="19">
        <v>168099287.6196565</v>
      </c>
      <c r="EM21" s="19">
        <v>139818633.40168157</v>
      </c>
      <c r="EN21" s="19">
        <v>228396777.56870827</v>
      </c>
      <c r="EO21" s="19">
        <v>205366456.1721862</v>
      </c>
      <c r="EP21" s="19">
        <v>290044668.39014435</v>
      </c>
      <c r="EQ21" s="19">
        <v>234680462.51040721</v>
      </c>
      <c r="ER21" s="32">
        <v>240394181.02134386</v>
      </c>
      <c r="ES21" s="19">
        <f t="shared" si="13"/>
        <v>19.502606249173482</v>
      </c>
      <c r="ET21" s="19">
        <f t="shared" si="14"/>
        <v>18.594770667582903</v>
      </c>
      <c r="EU21" s="19">
        <f t="shared" si="15"/>
        <v>19.046606939950902</v>
      </c>
      <c r="EV21" s="19">
        <f t="shared" si="16"/>
        <v>19.091819896311616</v>
      </c>
      <c r="EW21" s="19">
        <f t="shared" si="17"/>
        <v>18.9400653605332</v>
      </c>
      <c r="EX21" s="19">
        <f t="shared" si="18"/>
        <v>18.755856665017237</v>
      </c>
      <c r="EY21" s="19">
        <f t="shared" si="19"/>
        <v>19.246594926928161</v>
      </c>
      <c r="EZ21" s="19">
        <f t="shared" si="20"/>
        <v>19.140306532347097</v>
      </c>
      <c r="FA21" s="19">
        <f t="shared" si="21"/>
        <v>19.485545498015089</v>
      </c>
      <c r="FB21" s="19">
        <f t="shared" si="22"/>
        <v>19.273735412833044</v>
      </c>
      <c r="FC21" s="32">
        <f t="shared" si="23"/>
        <v>19.297790554930309</v>
      </c>
      <c r="FD21" s="19">
        <f t="shared" si="24"/>
        <v>0.64921208500000005</v>
      </c>
      <c r="FE21" s="19">
        <f t="shared" si="25"/>
        <v>0.87614598300000002</v>
      </c>
      <c r="FF21" s="19">
        <f t="shared" si="26"/>
        <v>1.063630673</v>
      </c>
      <c r="FG21" s="19">
        <f t="shared" si="27"/>
        <v>1.2171146450000001</v>
      </c>
      <c r="FH21" s="19">
        <f t="shared" si="28"/>
        <v>1.2611708049999999</v>
      </c>
      <c r="FI21" s="19">
        <f t="shared" si="29"/>
        <v>2.0404966099999999</v>
      </c>
      <c r="FJ21" s="19">
        <f t="shared" si="30"/>
        <v>1.416807481</v>
      </c>
      <c r="FK21" s="19">
        <f t="shared" si="31"/>
        <v>1.934125613</v>
      </c>
      <c r="FL21" s="19">
        <f t="shared" si="32"/>
        <v>1.52709582</v>
      </c>
      <c r="FM21" s="19">
        <f t="shared" si="33"/>
        <v>1.42017412318035</v>
      </c>
      <c r="FN21" s="32">
        <f t="shared" si="34"/>
        <v>1.68090094259818</v>
      </c>
      <c r="FO21" s="19">
        <f t="shared" si="35"/>
        <v>0.31759999999999999</v>
      </c>
      <c r="FP21" s="19">
        <f t="shared" si="36"/>
        <v>0.30930000000000002</v>
      </c>
      <c r="FQ21" s="19">
        <f t="shared" si="37"/>
        <v>0.31280000000000002</v>
      </c>
      <c r="FR21" s="19">
        <f t="shared" si="38"/>
        <v>0.28910000000000002</v>
      </c>
      <c r="FS21" s="19">
        <f t="shared" si="39"/>
        <v>0.26090000000000002</v>
      </c>
      <c r="FT21" s="19">
        <f t="shared" si="40"/>
        <v>0.28079999999999999</v>
      </c>
      <c r="FU21" s="19">
        <f t="shared" si="41"/>
        <v>0.26300000000000001</v>
      </c>
      <c r="FV21" s="19">
        <f t="shared" si="42"/>
        <v>0.2601</v>
      </c>
      <c r="FW21" s="19">
        <f t="shared" si="43"/>
        <v>0.21990000000000001</v>
      </c>
      <c r="FX21" s="19">
        <f t="shared" si="44"/>
        <v>0.2404</v>
      </c>
      <c r="FY21" s="32">
        <f t="shared" si="45"/>
        <v>0.26119999999999999</v>
      </c>
      <c r="FZ21" s="19">
        <f t="shared" si="46"/>
        <v>6.9000000000000006E-2</v>
      </c>
      <c r="GA21" s="19">
        <f t="shared" si="47"/>
        <v>0.02</v>
      </c>
      <c r="GB21" s="19">
        <f t="shared" si="48"/>
        <v>1.7000000000000001E-2</v>
      </c>
      <c r="GC21" s="19">
        <f t="shared" si="49"/>
        <v>3.4000000000000002E-2</v>
      </c>
      <c r="GD21" s="19">
        <f t="shared" si="50"/>
        <v>2.4E-2</v>
      </c>
      <c r="GE21" s="19">
        <f t="shared" si="51"/>
        <v>2.9000000000000001E-2</v>
      </c>
      <c r="GF21" s="19">
        <f t="shared" si="52"/>
        <v>5.3999999999999999E-2</v>
      </c>
      <c r="GG21" s="19">
        <f t="shared" si="53"/>
        <v>2.9000000000000001E-2</v>
      </c>
      <c r="GH21" s="19">
        <f t="shared" si="54"/>
        <v>6.3E-2</v>
      </c>
      <c r="GI21" s="19">
        <f t="shared" si="55"/>
        <v>3.2000000000000001E-2</v>
      </c>
      <c r="GJ21" s="32">
        <f t="shared" si="56"/>
        <v>1.2E-2</v>
      </c>
      <c r="GK21" s="19">
        <f t="shared" si="57"/>
        <v>19.502606249173482</v>
      </c>
      <c r="GL21" s="19">
        <f t="shared" si="58"/>
        <v>18.594770667582903</v>
      </c>
      <c r="GM21" s="19">
        <f t="shared" si="59"/>
        <v>19.046606939950902</v>
      </c>
      <c r="GN21" s="19">
        <f t="shared" si="60"/>
        <v>19.091819896311616</v>
      </c>
      <c r="GO21" s="19">
        <f t="shared" si="61"/>
        <v>18.9400653605332</v>
      </c>
      <c r="GP21" s="19">
        <f t="shared" si="62"/>
        <v>18.755856665017237</v>
      </c>
      <c r="GQ21" s="19">
        <f t="shared" si="63"/>
        <v>19.246594926928161</v>
      </c>
      <c r="GR21" s="19">
        <f t="shared" si="64"/>
        <v>19.140306532347097</v>
      </c>
      <c r="GS21" s="19">
        <f t="shared" si="65"/>
        <v>19.485545498015089</v>
      </c>
      <c r="GT21" s="19">
        <f t="shared" si="66"/>
        <v>19.273735412833044</v>
      </c>
      <c r="GU21" s="32">
        <f t="shared" si="67"/>
        <v>19.297790554930309</v>
      </c>
      <c r="GV21" s="19">
        <f t="shared" si="68"/>
        <v>0.64921208500000005</v>
      </c>
      <c r="GW21" s="19">
        <f t="shared" si="69"/>
        <v>0.87614598300000002</v>
      </c>
      <c r="GX21" s="19">
        <f t="shared" si="70"/>
        <v>1.063630673</v>
      </c>
      <c r="GY21" s="19">
        <f t="shared" si="71"/>
        <v>1.2171146450000001</v>
      </c>
      <c r="GZ21" s="19">
        <f t="shared" si="72"/>
        <v>1.2611708049999999</v>
      </c>
      <c r="HA21" s="19">
        <f t="shared" si="73"/>
        <v>2.0404966099999999</v>
      </c>
      <c r="HB21" s="19">
        <f t="shared" si="74"/>
        <v>1.416807481</v>
      </c>
      <c r="HC21" s="19">
        <f t="shared" si="75"/>
        <v>1.934125613</v>
      </c>
      <c r="HD21" s="19">
        <f t="shared" si="76"/>
        <v>1.52709582</v>
      </c>
      <c r="HE21" s="19">
        <f t="shared" si="77"/>
        <v>1.42017412318035</v>
      </c>
      <c r="HF21" s="19">
        <f t="shared" si="78"/>
        <v>1.68090094259818</v>
      </c>
      <c r="HG21" s="19">
        <f t="shared" si="156"/>
        <v>0.64921208500000005</v>
      </c>
      <c r="HH21" s="19">
        <f t="shared" si="157"/>
        <v>0.87614598300000002</v>
      </c>
      <c r="HI21" s="19">
        <f t="shared" si="158"/>
        <v>1.063630673</v>
      </c>
      <c r="HJ21" s="19">
        <f t="shared" si="159"/>
        <v>1.2171146450000001</v>
      </c>
      <c r="HK21" s="19">
        <f t="shared" si="160"/>
        <v>1.2611708049999999</v>
      </c>
      <c r="HL21" s="19">
        <f t="shared" si="161"/>
        <v>2.0404966099999999</v>
      </c>
      <c r="HM21" s="19">
        <f t="shared" si="162"/>
        <v>1.416807481</v>
      </c>
      <c r="HN21" s="19">
        <f t="shared" si="163"/>
        <v>1.934125613</v>
      </c>
      <c r="HO21" s="19">
        <f t="shared" si="164"/>
        <v>1.52709582</v>
      </c>
      <c r="HP21" s="19">
        <f t="shared" si="165"/>
        <v>1.42017412318035</v>
      </c>
      <c r="HQ21" s="32">
        <f t="shared" si="166"/>
        <v>1.68090094259818</v>
      </c>
      <c r="HR21" s="19">
        <f t="shared" si="90"/>
        <v>0.31759999999999999</v>
      </c>
      <c r="HS21" s="19">
        <f t="shared" si="91"/>
        <v>0.30930000000000002</v>
      </c>
      <c r="HT21" s="19">
        <f t="shared" si="92"/>
        <v>0.31280000000000002</v>
      </c>
      <c r="HU21" s="19">
        <f t="shared" si="93"/>
        <v>0.28910000000000002</v>
      </c>
      <c r="HV21" s="19">
        <f t="shared" si="94"/>
        <v>0.26090000000000002</v>
      </c>
      <c r="HW21" s="19">
        <f t="shared" si="95"/>
        <v>0.28079999999999999</v>
      </c>
      <c r="HX21" s="19">
        <f t="shared" si="96"/>
        <v>0.26300000000000001</v>
      </c>
      <c r="HY21" s="19">
        <f t="shared" si="97"/>
        <v>0.2601</v>
      </c>
      <c r="HZ21" s="19">
        <f t="shared" si="98"/>
        <v>0.21990000000000001</v>
      </c>
      <c r="IA21" s="19">
        <f t="shared" si="99"/>
        <v>0.2404</v>
      </c>
      <c r="IB21" s="19">
        <f t="shared" si="100"/>
        <v>0.26119999999999999</v>
      </c>
      <c r="IC21" s="38">
        <f t="shared" si="101"/>
        <v>0.31759999999999999</v>
      </c>
      <c r="ID21" s="19">
        <f t="shared" si="102"/>
        <v>0.30930000000000002</v>
      </c>
      <c r="IE21" s="19">
        <f t="shared" si="103"/>
        <v>0.31280000000000002</v>
      </c>
      <c r="IF21" s="19">
        <f t="shared" si="104"/>
        <v>0.28910000000000002</v>
      </c>
      <c r="IG21" s="19">
        <f t="shared" si="105"/>
        <v>0.26090000000000002</v>
      </c>
      <c r="IH21" s="19">
        <f t="shared" si="106"/>
        <v>0.28079999999999999</v>
      </c>
      <c r="II21" s="19">
        <f t="shared" si="107"/>
        <v>0.26300000000000001</v>
      </c>
      <c r="IJ21" s="19">
        <f t="shared" si="108"/>
        <v>0.2601</v>
      </c>
      <c r="IK21" s="19">
        <f t="shared" si="109"/>
        <v>0.21990000000000001</v>
      </c>
      <c r="IL21" s="19">
        <f t="shared" si="110"/>
        <v>0.2404</v>
      </c>
      <c r="IM21" s="19">
        <f t="shared" si="111"/>
        <v>0.26119999999999999</v>
      </c>
      <c r="IN21" s="38">
        <f t="shared" si="112"/>
        <v>6.9000000000000006E-2</v>
      </c>
      <c r="IO21" s="19">
        <f t="shared" si="113"/>
        <v>0.02</v>
      </c>
      <c r="IP21" s="19">
        <f t="shared" si="114"/>
        <v>1.7000000000000001E-2</v>
      </c>
      <c r="IQ21" s="19">
        <f t="shared" si="115"/>
        <v>3.4000000000000002E-2</v>
      </c>
      <c r="IR21" s="19">
        <f t="shared" si="116"/>
        <v>2.4E-2</v>
      </c>
      <c r="IS21" s="19">
        <f t="shared" si="117"/>
        <v>2.9000000000000001E-2</v>
      </c>
      <c r="IT21" s="19">
        <f t="shared" si="118"/>
        <v>5.3999999999999999E-2</v>
      </c>
      <c r="IU21" s="19">
        <f t="shared" si="119"/>
        <v>2.9000000000000001E-2</v>
      </c>
      <c r="IV21" s="19">
        <f t="shared" si="120"/>
        <v>6.3E-2</v>
      </c>
      <c r="IW21" s="19">
        <f t="shared" si="121"/>
        <v>3.2000000000000001E-2</v>
      </c>
      <c r="IX21" s="32">
        <f t="shared" si="122"/>
        <v>1.2E-2</v>
      </c>
      <c r="IY21" s="19">
        <f t="shared" si="123"/>
        <v>6.9000000000000006E-2</v>
      </c>
      <c r="IZ21" s="19">
        <f t="shared" si="124"/>
        <v>0.02</v>
      </c>
      <c r="JA21" s="19">
        <f t="shared" si="125"/>
        <v>1.7000000000000001E-2</v>
      </c>
      <c r="JB21" s="19">
        <f t="shared" si="126"/>
        <v>3.4000000000000002E-2</v>
      </c>
      <c r="JC21" s="19">
        <f t="shared" si="127"/>
        <v>2.4E-2</v>
      </c>
      <c r="JD21" s="19">
        <f t="shared" si="128"/>
        <v>2.9000000000000001E-2</v>
      </c>
      <c r="JE21" s="19">
        <f t="shared" si="129"/>
        <v>5.3999999999999999E-2</v>
      </c>
      <c r="JF21" s="19">
        <f t="shared" si="130"/>
        <v>2.9000000000000001E-2</v>
      </c>
      <c r="JG21" s="19">
        <f t="shared" si="131"/>
        <v>6.3E-2</v>
      </c>
      <c r="JH21" s="19">
        <f t="shared" si="132"/>
        <v>3.2000000000000001E-2</v>
      </c>
      <c r="JI21" s="32">
        <f t="shared" si="133"/>
        <v>1.2E-2</v>
      </c>
      <c r="JJ21" s="19">
        <f t="shared" si="134"/>
        <v>19.502606249173482</v>
      </c>
      <c r="JK21" s="19">
        <f t="shared" si="135"/>
        <v>18.594770667582903</v>
      </c>
      <c r="JL21" s="19">
        <f t="shared" si="136"/>
        <v>19.046606939950902</v>
      </c>
      <c r="JM21" s="19">
        <f t="shared" si="137"/>
        <v>19.091819896311616</v>
      </c>
      <c r="JN21" s="19">
        <f t="shared" si="138"/>
        <v>18.9400653605332</v>
      </c>
      <c r="JO21" s="19">
        <f t="shared" si="139"/>
        <v>18.755856665017237</v>
      </c>
      <c r="JP21" s="19">
        <f t="shared" si="140"/>
        <v>19.246594926928161</v>
      </c>
      <c r="JQ21" s="19">
        <f t="shared" si="141"/>
        <v>19.140306532347097</v>
      </c>
      <c r="JR21" s="19">
        <f t="shared" si="142"/>
        <v>19.485545498015089</v>
      </c>
      <c r="JS21" s="19">
        <f t="shared" si="143"/>
        <v>19.273735412833044</v>
      </c>
      <c r="JT21" s="19">
        <f t="shared" si="144"/>
        <v>19.297790554930309</v>
      </c>
      <c r="JU21" s="38">
        <f t="shared" si="145"/>
        <v>19.502606249173482</v>
      </c>
      <c r="JV21" s="19">
        <f t="shared" si="146"/>
        <v>18.594770667582903</v>
      </c>
      <c r="JW21" s="19">
        <f t="shared" si="147"/>
        <v>19.046606939950902</v>
      </c>
      <c r="JX21" s="19">
        <f t="shared" si="148"/>
        <v>19.091819896311616</v>
      </c>
      <c r="JY21" s="19">
        <f t="shared" si="149"/>
        <v>18.9400653605332</v>
      </c>
      <c r="JZ21" s="19">
        <f t="shared" si="150"/>
        <v>18.755856665017237</v>
      </c>
      <c r="KA21" s="19">
        <f t="shared" si="151"/>
        <v>19.246594926928161</v>
      </c>
      <c r="KB21" s="19">
        <f t="shared" si="152"/>
        <v>19.140306532347097</v>
      </c>
      <c r="KC21" s="19">
        <f t="shared" si="153"/>
        <v>19.485545498015089</v>
      </c>
      <c r="KD21" s="19">
        <f t="shared" si="154"/>
        <v>19.273735412833044</v>
      </c>
      <c r="KE21" s="32">
        <f t="shared" si="155"/>
        <v>19.297790554930309</v>
      </c>
    </row>
    <row r="22" spans="1:291" x14ac:dyDescent="0.2">
      <c r="A22" s="19" t="s">
        <v>40</v>
      </c>
      <c r="B22" s="19" t="s">
        <v>3960</v>
      </c>
      <c r="E22" s="32" t="s">
        <v>33</v>
      </c>
      <c r="F22" s="19">
        <v>1</v>
      </c>
      <c r="G22" s="19">
        <v>1</v>
      </c>
      <c r="H22" s="19">
        <v>1</v>
      </c>
      <c r="I22" s="19">
        <v>1</v>
      </c>
      <c r="J22" s="19">
        <v>1</v>
      </c>
      <c r="K22" s="19">
        <v>1</v>
      </c>
      <c r="L22" s="19">
        <v>1</v>
      </c>
      <c r="M22" s="19">
        <v>1</v>
      </c>
      <c r="N22" s="19">
        <v>1</v>
      </c>
      <c r="O22" s="19">
        <v>1</v>
      </c>
      <c r="P22" s="32">
        <v>1</v>
      </c>
      <c r="Q22" s="19">
        <v>1</v>
      </c>
      <c r="R22" s="19">
        <v>1</v>
      </c>
      <c r="S22" s="19">
        <v>1</v>
      </c>
      <c r="T22" s="19">
        <v>1</v>
      </c>
      <c r="U22" s="19">
        <v>1</v>
      </c>
      <c r="V22" s="19">
        <v>1</v>
      </c>
      <c r="W22" s="19">
        <v>1</v>
      </c>
      <c r="X22" s="19">
        <v>1</v>
      </c>
      <c r="Y22" s="19">
        <v>1</v>
      </c>
      <c r="Z22" s="19">
        <v>1</v>
      </c>
      <c r="AA22" s="32">
        <v>1</v>
      </c>
      <c r="AB22" s="19">
        <v>1</v>
      </c>
      <c r="AC22" s="19">
        <v>1</v>
      </c>
      <c r="AD22" s="19">
        <v>1</v>
      </c>
      <c r="AE22" s="19">
        <v>1</v>
      </c>
      <c r="AF22" s="19">
        <v>1</v>
      </c>
      <c r="AG22" s="19">
        <v>1</v>
      </c>
      <c r="AH22" s="19">
        <v>1</v>
      </c>
      <c r="AI22" s="19">
        <v>1</v>
      </c>
      <c r="AJ22" s="19">
        <v>1</v>
      </c>
      <c r="AK22" s="19">
        <v>1</v>
      </c>
      <c r="AL22" s="32">
        <v>1</v>
      </c>
      <c r="AM22" s="19">
        <v>2.89775E-2</v>
      </c>
      <c r="AN22" s="19">
        <v>2.85873E-2</v>
      </c>
      <c r="AO22" s="19">
        <v>2.75812E-2</v>
      </c>
      <c r="AP22" s="19">
        <v>3.0608099999999999E-2</v>
      </c>
      <c r="AQ22" s="19">
        <v>3.0437200000000001E-2</v>
      </c>
      <c r="AR22" s="19">
        <v>3.1407400000000002E-2</v>
      </c>
      <c r="AS22" s="19">
        <v>3.0500900000000001E-2</v>
      </c>
      <c r="AT22" s="19">
        <v>3.13586E-2</v>
      </c>
      <c r="AU22" s="19">
        <v>3.3909300000000003E-2</v>
      </c>
      <c r="AV22" s="19">
        <v>3.2275600000000002E-2</v>
      </c>
      <c r="AW22" s="32">
        <v>4.1254600000000002E-2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1</v>
      </c>
      <c r="BF22" s="19">
        <v>0</v>
      </c>
      <c r="BG22" s="19">
        <v>0</v>
      </c>
      <c r="BH22" s="32">
        <v>2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1</v>
      </c>
      <c r="BQ22" s="19">
        <v>0</v>
      </c>
      <c r="BR22" s="19">
        <v>0</v>
      </c>
      <c r="BS22" s="32">
        <v>1</v>
      </c>
      <c r="BT22" s="19">
        <v>2</v>
      </c>
      <c r="BU22" s="19">
        <v>0</v>
      </c>
      <c r="BV22" s="19">
        <v>3</v>
      </c>
      <c r="BW22" s="19">
        <v>5</v>
      </c>
      <c r="BX22" s="19">
        <v>9</v>
      </c>
      <c r="BY22" s="19">
        <v>16</v>
      </c>
      <c r="BZ22" s="19">
        <v>21</v>
      </c>
      <c r="CA22" s="19">
        <v>6</v>
      </c>
      <c r="CB22" s="19">
        <v>20</v>
      </c>
      <c r="CC22" s="19">
        <v>16</v>
      </c>
      <c r="CD22" s="19">
        <v>18</v>
      </c>
      <c r="CE22" s="38">
        <v>55</v>
      </c>
      <c r="CF22" s="19">
        <v>39</v>
      </c>
      <c r="CG22" s="19">
        <v>133</v>
      </c>
      <c r="CH22" s="19">
        <v>226</v>
      </c>
      <c r="CI22" s="19">
        <v>321</v>
      </c>
      <c r="CJ22" s="19">
        <v>433</v>
      </c>
      <c r="CK22" s="19">
        <v>631</v>
      </c>
      <c r="CL22" s="19">
        <v>472</v>
      </c>
      <c r="CM22" s="19">
        <v>334</v>
      </c>
      <c r="CN22" s="19">
        <v>372</v>
      </c>
      <c r="CO22" s="19">
        <v>356</v>
      </c>
      <c r="CP22" s="38">
        <v>3.6363636363636362E-2</v>
      </c>
      <c r="CQ22" s="19">
        <v>0</v>
      </c>
      <c r="CR22" s="19">
        <v>2.2556390977443608E-2</v>
      </c>
      <c r="CS22" s="19">
        <v>2.2123893805309734E-2</v>
      </c>
      <c r="CT22" s="19">
        <v>2.8037383177570093E-2</v>
      </c>
      <c r="CU22" s="19">
        <v>3.695150115473441E-2</v>
      </c>
      <c r="CV22" s="19">
        <v>3.328050713153724E-2</v>
      </c>
      <c r="CW22" s="19">
        <v>1.2711864406779662E-2</v>
      </c>
      <c r="CX22" s="19">
        <v>5.9880239520958084E-2</v>
      </c>
      <c r="CY22" s="19">
        <v>4.3010752688172046E-2</v>
      </c>
      <c r="CZ22" s="19">
        <v>5.0561797752808987E-2</v>
      </c>
      <c r="DA22" s="38">
        <v>0.87927418599999996</v>
      </c>
      <c r="DB22" s="19">
        <v>1.4010049179999999</v>
      </c>
      <c r="DC22" s="19">
        <v>1.6595745630000001</v>
      </c>
      <c r="DD22" s="19">
        <v>2.26604647</v>
      </c>
      <c r="DE22" s="19">
        <v>2.544162649</v>
      </c>
      <c r="DF22" s="19">
        <v>2.7008175149999998</v>
      </c>
      <c r="DG22" s="19">
        <v>1.934406563</v>
      </c>
      <c r="DH22" s="19">
        <v>2.4942063619999999</v>
      </c>
      <c r="DI22" s="19">
        <v>2.1602059320000002</v>
      </c>
      <c r="DJ22" s="19">
        <v>2.12613096722996</v>
      </c>
      <c r="DK22" s="19">
        <v>2.3564200361054999</v>
      </c>
      <c r="DL22" s="38">
        <v>0.2339</v>
      </c>
      <c r="DM22" s="19">
        <v>0.27829999999999999</v>
      </c>
      <c r="DN22" s="19">
        <v>0.28149999999999997</v>
      </c>
      <c r="DO22" s="19">
        <v>0.21859999999999999</v>
      </c>
      <c r="DP22" s="19">
        <v>0.21779999999999999</v>
      </c>
      <c r="DQ22" s="19">
        <v>0.2404</v>
      </c>
      <c r="DR22" s="19">
        <v>0.22470000000000001</v>
      </c>
      <c r="DS22" s="19">
        <v>0.22509999999999999</v>
      </c>
      <c r="DT22" s="19">
        <v>0.1968</v>
      </c>
      <c r="DU22" s="19">
        <v>0.22889999999999999</v>
      </c>
      <c r="DV22" s="19">
        <v>0.25019999999999998</v>
      </c>
      <c r="DW22" s="38">
        <v>0.14399999999999999</v>
      </c>
      <c r="DX22" s="19">
        <v>3.4000000000000002E-2</v>
      </c>
      <c r="DY22" s="19">
        <v>4.1000000000000002E-2</v>
      </c>
      <c r="DZ22" s="19">
        <v>0.13500000000000001</v>
      </c>
      <c r="EA22" s="19">
        <v>7.2999999999999995E-2</v>
      </c>
      <c r="EB22" s="19">
        <v>7.6999999999999999E-2</v>
      </c>
      <c r="EC22" s="19">
        <v>0.157</v>
      </c>
      <c r="ED22" s="19">
        <v>6.9000000000000006E-2</v>
      </c>
      <c r="EE22" s="19">
        <v>0.127</v>
      </c>
      <c r="EF22" s="19">
        <v>6.3E-2</v>
      </c>
      <c r="EG22" s="19">
        <v>2.5999999999999999E-2</v>
      </c>
      <c r="EH22" s="38">
        <v>317888579.89210516</v>
      </c>
      <c r="EI22" s="19">
        <v>128170508.54293939</v>
      </c>
      <c r="EJ22" s="19">
        <v>228761547.66272622</v>
      </c>
      <c r="EK22" s="19">
        <v>262626530.24101818</v>
      </c>
      <c r="EL22" s="19">
        <v>265703440.59749326</v>
      </c>
      <c r="EM22" s="19">
        <v>230041854.31485683</v>
      </c>
      <c r="EN22" s="19">
        <v>385594544.72030056</v>
      </c>
      <c r="EO22" s="19">
        <v>388930877.13240159</v>
      </c>
      <c r="EP22" s="19">
        <v>526299483.46883786</v>
      </c>
      <c r="EQ22" s="19">
        <v>446531480.17902917</v>
      </c>
      <c r="ER22" s="32">
        <v>487866030.51391977</v>
      </c>
      <c r="ES22" s="19">
        <f t="shared" si="13"/>
        <v>19.577211501650062</v>
      </c>
      <c r="ET22" s="19">
        <f t="shared" si="14"/>
        <v>18.668872033420218</v>
      </c>
      <c r="EU22" s="19">
        <f t="shared" si="15"/>
        <v>19.24819074243144</v>
      </c>
      <c r="EV22" s="19">
        <f t="shared" si="16"/>
        <v>19.38624354382743</v>
      </c>
      <c r="EW22" s="19">
        <f t="shared" si="17"/>
        <v>19.397891359827586</v>
      </c>
      <c r="EX22" s="19">
        <f t="shared" si="18"/>
        <v>19.253771825613963</v>
      </c>
      <c r="EY22" s="19">
        <f t="shared" si="19"/>
        <v>19.770296973090993</v>
      </c>
      <c r="EZ22" s="19">
        <f t="shared" si="20"/>
        <v>19.778912192046278</v>
      </c>
      <c r="FA22" s="19">
        <f t="shared" si="21"/>
        <v>20.081380968884876</v>
      </c>
      <c r="FB22" s="19">
        <f t="shared" si="22"/>
        <v>19.91702046011585</v>
      </c>
      <c r="FC22" s="32">
        <f t="shared" si="23"/>
        <v>20.0055513984924</v>
      </c>
      <c r="FD22" s="19">
        <f t="shared" si="24"/>
        <v>0.87927418599999996</v>
      </c>
      <c r="FE22" s="19">
        <f t="shared" si="25"/>
        <v>1.4010049179999999</v>
      </c>
      <c r="FF22" s="19">
        <f t="shared" si="26"/>
        <v>1.6595745630000001</v>
      </c>
      <c r="FG22" s="19">
        <f t="shared" si="27"/>
        <v>2.26604647</v>
      </c>
      <c r="FH22" s="19">
        <f t="shared" si="28"/>
        <v>2.544162649</v>
      </c>
      <c r="FI22" s="19">
        <f t="shared" si="29"/>
        <v>2.7008175149999998</v>
      </c>
      <c r="FJ22" s="19">
        <f t="shared" si="30"/>
        <v>1.934406563</v>
      </c>
      <c r="FK22" s="19">
        <f t="shared" si="31"/>
        <v>2.4942063619999999</v>
      </c>
      <c r="FL22" s="19">
        <f t="shared" si="32"/>
        <v>2.1602059320000002</v>
      </c>
      <c r="FM22" s="19">
        <f t="shared" si="33"/>
        <v>2.12613096722996</v>
      </c>
      <c r="FN22" s="32">
        <f t="shared" si="34"/>
        <v>2.3564200361054999</v>
      </c>
      <c r="FO22" s="19">
        <f t="shared" si="35"/>
        <v>0.2339</v>
      </c>
      <c r="FP22" s="19">
        <f t="shared" si="36"/>
        <v>0.27829999999999999</v>
      </c>
      <c r="FQ22" s="19">
        <f t="shared" si="37"/>
        <v>0.28149999999999997</v>
      </c>
      <c r="FR22" s="19">
        <f t="shared" si="38"/>
        <v>0.21859999999999999</v>
      </c>
      <c r="FS22" s="19">
        <f t="shared" si="39"/>
        <v>0.21779999999999999</v>
      </c>
      <c r="FT22" s="19">
        <f t="shared" si="40"/>
        <v>0.2404</v>
      </c>
      <c r="FU22" s="19">
        <f t="shared" si="41"/>
        <v>0.22470000000000001</v>
      </c>
      <c r="FV22" s="19">
        <f t="shared" si="42"/>
        <v>0.22509999999999999</v>
      </c>
      <c r="FW22" s="19">
        <f t="shared" si="43"/>
        <v>0.1968</v>
      </c>
      <c r="FX22" s="19">
        <f t="shared" si="44"/>
        <v>0.22889999999999999</v>
      </c>
      <c r="FY22" s="32">
        <f t="shared" si="45"/>
        <v>0.25019999999999998</v>
      </c>
      <c r="FZ22" s="19">
        <f t="shared" si="46"/>
        <v>0.14399999999999999</v>
      </c>
      <c r="GA22" s="19">
        <f t="shared" si="47"/>
        <v>3.4000000000000002E-2</v>
      </c>
      <c r="GB22" s="19">
        <f t="shared" si="48"/>
        <v>4.1000000000000002E-2</v>
      </c>
      <c r="GC22" s="19">
        <f t="shared" si="49"/>
        <v>0.13500000000000001</v>
      </c>
      <c r="GD22" s="19">
        <f t="shared" si="50"/>
        <v>7.2999999999999995E-2</v>
      </c>
      <c r="GE22" s="19">
        <f t="shared" si="51"/>
        <v>7.6999999999999999E-2</v>
      </c>
      <c r="GF22" s="19">
        <f t="shared" si="52"/>
        <v>0.157</v>
      </c>
      <c r="GG22" s="19">
        <f t="shared" si="53"/>
        <v>6.9000000000000006E-2</v>
      </c>
      <c r="GH22" s="19">
        <f t="shared" si="54"/>
        <v>0.127</v>
      </c>
      <c r="GI22" s="19">
        <f t="shared" si="55"/>
        <v>6.3E-2</v>
      </c>
      <c r="GJ22" s="32">
        <f t="shared" si="56"/>
        <v>2.5999999999999999E-2</v>
      </c>
      <c r="GK22" s="19">
        <f t="shared" si="57"/>
        <v>19.577211501650062</v>
      </c>
      <c r="GL22" s="19">
        <f t="shared" si="58"/>
        <v>18.668872033420218</v>
      </c>
      <c r="GM22" s="19">
        <f t="shared" si="59"/>
        <v>19.24819074243144</v>
      </c>
      <c r="GN22" s="19">
        <f t="shared" si="60"/>
        <v>19.38624354382743</v>
      </c>
      <c r="GO22" s="19">
        <f t="shared" si="61"/>
        <v>19.397891359827586</v>
      </c>
      <c r="GP22" s="19">
        <f t="shared" si="62"/>
        <v>19.253771825613963</v>
      </c>
      <c r="GQ22" s="19">
        <f t="shared" si="63"/>
        <v>19.770296973090993</v>
      </c>
      <c r="GR22" s="19">
        <f t="shared" si="64"/>
        <v>19.778912192046278</v>
      </c>
      <c r="GS22" s="19">
        <f t="shared" si="65"/>
        <v>20.081380968884876</v>
      </c>
      <c r="GT22" s="19">
        <f t="shared" si="66"/>
        <v>19.91702046011585</v>
      </c>
      <c r="GU22" s="32">
        <f t="shared" si="67"/>
        <v>20.0055513984924</v>
      </c>
      <c r="GV22" s="19">
        <f t="shared" si="68"/>
        <v>0.87927418599999996</v>
      </c>
      <c r="GW22" s="19">
        <f t="shared" si="69"/>
        <v>1.4010049179999999</v>
      </c>
      <c r="GX22" s="19">
        <f t="shared" si="70"/>
        <v>1.6595745630000001</v>
      </c>
      <c r="GY22" s="19">
        <f t="shared" si="71"/>
        <v>2.26604647</v>
      </c>
      <c r="GZ22" s="19">
        <f t="shared" si="72"/>
        <v>2.544162649</v>
      </c>
      <c r="HA22" s="19">
        <f t="shared" si="73"/>
        <v>2.7008175149999998</v>
      </c>
      <c r="HB22" s="19">
        <f t="shared" si="74"/>
        <v>1.934406563</v>
      </c>
      <c r="HC22" s="19">
        <f t="shared" si="75"/>
        <v>2.4942063619999999</v>
      </c>
      <c r="HD22" s="19">
        <f t="shared" si="76"/>
        <v>2.1602059320000002</v>
      </c>
      <c r="HE22" s="19">
        <f t="shared" si="77"/>
        <v>2.12613096722996</v>
      </c>
      <c r="HF22" s="19">
        <f t="shared" si="78"/>
        <v>2.3564200361054999</v>
      </c>
      <c r="HG22" s="19">
        <f t="shared" si="156"/>
        <v>0.87927418599999996</v>
      </c>
      <c r="HH22" s="19">
        <f t="shared" si="157"/>
        <v>1.4010049179999999</v>
      </c>
      <c r="HI22" s="19">
        <f t="shared" si="158"/>
        <v>1.6595745630000001</v>
      </c>
      <c r="HJ22" s="19">
        <f t="shared" si="159"/>
        <v>2.26604647</v>
      </c>
      <c r="HK22" s="19">
        <f t="shared" si="160"/>
        <v>2.544162649</v>
      </c>
      <c r="HL22" s="19">
        <f t="shared" si="161"/>
        <v>2.7008175149999998</v>
      </c>
      <c r="HM22" s="19">
        <f t="shared" si="162"/>
        <v>1.934406563</v>
      </c>
      <c r="HN22" s="19">
        <f t="shared" si="163"/>
        <v>2.4942063619999999</v>
      </c>
      <c r="HO22" s="19">
        <f t="shared" si="164"/>
        <v>2.1602059320000002</v>
      </c>
      <c r="HP22" s="19">
        <f t="shared" si="165"/>
        <v>2.12613096722996</v>
      </c>
      <c r="HQ22" s="32">
        <f t="shared" si="166"/>
        <v>2.3564200361054999</v>
      </c>
      <c r="HR22" s="19">
        <f t="shared" si="90"/>
        <v>0.2339</v>
      </c>
      <c r="HS22" s="19">
        <f t="shared" si="91"/>
        <v>0.27829999999999999</v>
      </c>
      <c r="HT22" s="19">
        <f t="shared" si="92"/>
        <v>0.28149999999999997</v>
      </c>
      <c r="HU22" s="19">
        <f t="shared" si="93"/>
        <v>0.21859999999999999</v>
      </c>
      <c r="HV22" s="19">
        <f t="shared" si="94"/>
        <v>0.21779999999999999</v>
      </c>
      <c r="HW22" s="19">
        <f t="shared" si="95"/>
        <v>0.2404</v>
      </c>
      <c r="HX22" s="19">
        <f t="shared" si="96"/>
        <v>0.22470000000000001</v>
      </c>
      <c r="HY22" s="19">
        <f t="shared" si="97"/>
        <v>0.22509999999999999</v>
      </c>
      <c r="HZ22" s="19">
        <f t="shared" si="98"/>
        <v>0.1968</v>
      </c>
      <c r="IA22" s="19">
        <f t="shared" si="99"/>
        <v>0.22889999999999999</v>
      </c>
      <c r="IB22" s="19">
        <f t="shared" si="100"/>
        <v>0.25019999999999998</v>
      </c>
      <c r="IC22" s="38">
        <f t="shared" si="101"/>
        <v>0.2339</v>
      </c>
      <c r="ID22" s="19">
        <f t="shared" si="102"/>
        <v>0.27829999999999999</v>
      </c>
      <c r="IE22" s="19">
        <f t="shared" si="103"/>
        <v>0.28149999999999997</v>
      </c>
      <c r="IF22" s="19">
        <f t="shared" si="104"/>
        <v>0.21859999999999999</v>
      </c>
      <c r="IG22" s="19">
        <f t="shared" si="105"/>
        <v>0.21779999999999999</v>
      </c>
      <c r="IH22" s="19">
        <f t="shared" si="106"/>
        <v>0.2404</v>
      </c>
      <c r="II22" s="19">
        <f t="shared" si="107"/>
        <v>0.22470000000000001</v>
      </c>
      <c r="IJ22" s="19">
        <f t="shared" si="108"/>
        <v>0.22509999999999999</v>
      </c>
      <c r="IK22" s="19">
        <f t="shared" si="109"/>
        <v>0.1968</v>
      </c>
      <c r="IL22" s="19">
        <f t="shared" si="110"/>
        <v>0.22889999999999999</v>
      </c>
      <c r="IM22" s="19">
        <f t="shared" si="111"/>
        <v>0.25019999999999998</v>
      </c>
      <c r="IN22" s="38">
        <f t="shared" si="112"/>
        <v>0.14399999999999999</v>
      </c>
      <c r="IO22" s="19">
        <f t="shared" si="113"/>
        <v>3.4000000000000002E-2</v>
      </c>
      <c r="IP22" s="19">
        <f t="shared" si="114"/>
        <v>4.1000000000000002E-2</v>
      </c>
      <c r="IQ22" s="19">
        <f t="shared" si="115"/>
        <v>0.13500000000000001</v>
      </c>
      <c r="IR22" s="19">
        <f t="shared" si="116"/>
        <v>7.2999999999999995E-2</v>
      </c>
      <c r="IS22" s="19">
        <f t="shared" si="117"/>
        <v>7.6999999999999999E-2</v>
      </c>
      <c r="IT22" s="19">
        <f t="shared" si="118"/>
        <v>0.157</v>
      </c>
      <c r="IU22" s="19">
        <f t="shared" si="119"/>
        <v>6.9000000000000006E-2</v>
      </c>
      <c r="IV22" s="19">
        <f t="shared" si="120"/>
        <v>0.127</v>
      </c>
      <c r="IW22" s="19">
        <f t="shared" si="121"/>
        <v>6.3E-2</v>
      </c>
      <c r="IX22" s="32">
        <f t="shared" si="122"/>
        <v>2.5999999999999999E-2</v>
      </c>
      <c r="IY22" s="19">
        <f t="shared" si="123"/>
        <v>0.14399999999999999</v>
      </c>
      <c r="IZ22" s="19">
        <f t="shared" si="124"/>
        <v>3.4000000000000002E-2</v>
      </c>
      <c r="JA22" s="19">
        <f t="shared" si="125"/>
        <v>4.1000000000000002E-2</v>
      </c>
      <c r="JB22" s="19">
        <f t="shared" si="126"/>
        <v>0.13500000000000001</v>
      </c>
      <c r="JC22" s="19">
        <f t="shared" si="127"/>
        <v>7.2999999999999995E-2</v>
      </c>
      <c r="JD22" s="19">
        <f t="shared" si="128"/>
        <v>7.6999999999999999E-2</v>
      </c>
      <c r="JE22" s="19">
        <f t="shared" si="129"/>
        <v>0.157</v>
      </c>
      <c r="JF22" s="19">
        <f t="shared" si="130"/>
        <v>6.9000000000000006E-2</v>
      </c>
      <c r="JG22" s="19">
        <f t="shared" si="131"/>
        <v>0.127</v>
      </c>
      <c r="JH22" s="19">
        <f t="shared" si="132"/>
        <v>6.3E-2</v>
      </c>
      <c r="JI22" s="32">
        <f t="shared" si="133"/>
        <v>2.5999999999999999E-2</v>
      </c>
      <c r="JJ22" s="19">
        <f t="shared" si="134"/>
        <v>19.577211501650062</v>
      </c>
      <c r="JK22" s="19">
        <f t="shared" si="135"/>
        <v>18.668872033420218</v>
      </c>
      <c r="JL22" s="19">
        <f t="shared" si="136"/>
        <v>19.24819074243144</v>
      </c>
      <c r="JM22" s="19">
        <f t="shared" si="137"/>
        <v>19.38624354382743</v>
      </c>
      <c r="JN22" s="19">
        <f t="shared" si="138"/>
        <v>19.397891359827586</v>
      </c>
      <c r="JO22" s="19">
        <f t="shared" si="139"/>
        <v>19.253771825613963</v>
      </c>
      <c r="JP22" s="19">
        <f t="shared" si="140"/>
        <v>19.770296973090993</v>
      </c>
      <c r="JQ22" s="19">
        <f t="shared" si="141"/>
        <v>19.778912192046278</v>
      </c>
      <c r="JR22" s="19">
        <f t="shared" si="142"/>
        <v>20.081380968884876</v>
      </c>
      <c r="JS22" s="19">
        <f t="shared" si="143"/>
        <v>19.91702046011585</v>
      </c>
      <c r="JT22" s="19">
        <f t="shared" si="144"/>
        <v>20.0055513984924</v>
      </c>
      <c r="JU22" s="38">
        <f t="shared" si="145"/>
        <v>19.577211501650062</v>
      </c>
      <c r="JV22" s="19">
        <f t="shared" si="146"/>
        <v>18.668872033420218</v>
      </c>
      <c r="JW22" s="19">
        <f t="shared" si="147"/>
        <v>19.24819074243144</v>
      </c>
      <c r="JX22" s="19">
        <f t="shared" si="148"/>
        <v>19.38624354382743</v>
      </c>
      <c r="JY22" s="19">
        <f t="shared" si="149"/>
        <v>19.397891359827586</v>
      </c>
      <c r="JZ22" s="19">
        <f t="shared" si="150"/>
        <v>19.253771825613963</v>
      </c>
      <c r="KA22" s="19">
        <f t="shared" si="151"/>
        <v>19.770296973090993</v>
      </c>
      <c r="KB22" s="19">
        <f t="shared" si="152"/>
        <v>19.778912192046278</v>
      </c>
      <c r="KC22" s="19">
        <f t="shared" si="153"/>
        <v>20.081380968884876</v>
      </c>
      <c r="KD22" s="19">
        <f t="shared" si="154"/>
        <v>19.91702046011585</v>
      </c>
      <c r="KE22" s="32">
        <f t="shared" si="155"/>
        <v>20.0055513984924</v>
      </c>
    </row>
    <row r="23" spans="1:291" x14ac:dyDescent="0.2">
      <c r="A23" s="19" t="s">
        <v>36</v>
      </c>
      <c r="B23" s="19" t="s">
        <v>37</v>
      </c>
      <c r="E23" s="32" t="s">
        <v>33</v>
      </c>
      <c r="F23" s="19">
        <v>0</v>
      </c>
      <c r="G23" s="19">
        <v>0</v>
      </c>
      <c r="H23" s="19">
        <v>0</v>
      </c>
      <c r="I23" s="19">
        <v>0</v>
      </c>
      <c r="J23" s="19">
        <v>1</v>
      </c>
      <c r="K23" s="19">
        <v>1</v>
      </c>
      <c r="L23" s="19">
        <v>1</v>
      </c>
      <c r="M23" s="19">
        <v>1</v>
      </c>
      <c r="N23" s="19">
        <v>1</v>
      </c>
      <c r="O23" s="19">
        <v>1</v>
      </c>
      <c r="P23" s="32">
        <v>1</v>
      </c>
      <c r="Q23" s="19">
        <v>1</v>
      </c>
      <c r="R23" s="19">
        <v>1</v>
      </c>
      <c r="S23" s="19">
        <v>1</v>
      </c>
      <c r="T23" s="19">
        <v>1</v>
      </c>
      <c r="U23" s="19">
        <v>1</v>
      </c>
      <c r="V23" s="19">
        <v>1</v>
      </c>
      <c r="W23" s="19">
        <v>1</v>
      </c>
      <c r="X23" s="19">
        <v>1</v>
      </c>
      <c r="Y23" s="19">
        <v>1</v>
      </c>
      <c r="Z23" s="19">
        <v>1</v>
      </c>
      <c r="AA23" s="32">
        <v>1</v>
      </c>
      <c r="AB23" s="19">
        <v>1</v>
      </c>
      <c r="AC23" s="19">
        <v>1</v>
      </c>
      <c r="AD23" s="19">
        <v>1</v>
      </c>
      <c r="AE23" s="19">
        <v>1</v>
      </c>
      <c r="AF23" s="19">
        <v>1</v>
      </c>
      <c r="AG23" s="19">
        <v>1</v>
      </c>
      <c r="AH23" s="19">
        <v>1</v>
      </c>
      <c r="AI23" s="19">
        <v>1</v>
      </c>
      <c r="AJ23" s="19">
        <v>1</v>
      </c>
      <c r="AK23" s="19">
        <v>1</v>
      </c>
      <c r="AL23" s="32">
        <v>1</v>
      </c>
      <c r="AM23" s="19">
        <v>3.5194799999999998E-2</v>
      </c>
      <c r="AN23" s="19">
        <v>3.4493099999999999E-2</v>
      </c>
      <c r="AO23" s="19">
        <v>3.2160599999999998E-2</v>
      </c>
      <c r="AP23" s="19">
        <v>3.4276300000000003E-2</v>
      </c>
      <c r="AQ23" s="19">
        <v>3.6619400000000003E-2</v>
      </c>
      <c r="AR23" s="19">
        <v>3.72474E-2</v>
      </c>
      <c r="AS23" s="19">
        <v>3.6323899999999999E-2</v>
      </c>
      <c r="AT23" s="19">
        <v>3.8198200000000002E-2</v>
      </c>
      <c r="AU23" s="19">
        <v>4.4273300000000002E-2</v>
      </c>
      <c r="AV23" s="19">
        <v>4.2619600000000001E-2</v>
      </c>
      <c r="AW23" s="32">
        <v>4.9183999999999999E-2</v>
      </c>
      <c r="AX23" s="19">
        <v>1</v>
      </c>
      <c r="AY23" s="19">
        <v>1</v>
      </c>
      <c r="AZ23" s="19">
        <v>0</v>
      </c>
      <c r="BA23" s="19">
        <v>0</v>
      </c>
      <c r="BB23" s="19">
        <v>1</v>
      </c>
      <c r="BC23" s="19">
        <v>1</v>
      </c>
      <c r="BD23" s="19">
        <v>0</v>
      </c>
      <c r="BE23" s="19">
        <v>0</v>
      </c>
      <c r="BF23" s="19">
        <v>1</v>
      </c>
      <c r="BG23" s="19">
        <v>1</v>
      </c>
      <c r="BH23" s="32">
        <v>0</v>
      </c>
      <c r="BI23" s="19">
        <v>1</v>
      </c>
      <c r="BJ23" s="19">
        <v>1</v>
      </c>
      <c r="BK23" s="19">
        <v>0</v>
      </c>
      <c r="BL23" s="19">
        <v>0</v>
      </c>
      <c r="BM23" s="19">
        <v>1</v>
      </c>
      <c r="BN23" s="19">
        <v>1</v>
      </c>
      <c r="BO23" s="19">
        <v>0</v>
      </c>
      <c r="BP23" s="19">
        <v>0</v>
      </c>
      <c r="BQ23" s="19">
        <v>1</v>
      </c>
      <c r="BR23" s="19">
        <v>1</v>
      </c>
      <c r="BS23" s="32">
        <v>0</v>
      </c>
      <c r="BT23" s="19">
        <v>4</v>
      </c>
      <c r="BU23" s="19">
        <v>3</v>
      </c>
      <c r="BV23" s="19">
        <v>3</v>
      </c>
      <c r="BW23" s="19">
        <v>4</v>
      </c>
      <c r="BX23" s="19">
        <v>3</v>
      </c>
      <c r="BY23" s="19">
        <v>16</v>
      </c>
      <c r="BZ23" s="19">
        <v>11</v>
      </c>
      <c r="CA23" s="19">
        <v>5</v>
      </c>
      <c r="CB23" s="19">
        <v>12</v>
      </c>
      <c r="CC23" s="19">
        <v>25</v>
      </c>
      <c r="CD23" s="19">
        <v>12</v>
      </c>
      <c r="CE23" s="38">
        <v>46</v>
      </c>
      <c r="CF23" s="19">
        <v>65</v>
      </c>
      <c r="CG23" s="19">
        <v>131</v>
      </c>
      <c r="CH23" s="19">
        <v>265</v>
      </c>
      <c r="CI23" s="19">
        <v>334</v>
      </c>
      <c r="CJ23" s="19">
        <v>431</v>
      </c>
      <c r="CK23" s="19">
        <v>578</v>
      </c>
      <c r="CL23" s="19">
        <v>497</v>
      </c>
      <c r="CM23" s="19">
        <v>306</v>
      </c>
      <c r="CN23" s="19">
        <v>402</v>
      </c>
      <c r="CO23" s="19">
        <v>392</v>
      </c>
      <c r="CP23" s="38">
        <v>8.6956521739130432E-2</v>
      </c>
      <c r="CQ23" s="19">
        <v>4.6153846153846156E-2</v>
      </c>
      <c r="CR23" s="19">
        <v>2.2900763358778626E-2</v>
      </c>
      <c r="CS23" s="19">
        <v>1.509433962264151E-2</v>
      </c>
      <c r="CT23" s="19">
        <v>8.9820359281437123E-3</v>
      </c>
      <c r="CU23" s="19">
        <v>3.7122969837587005E-2</v>
      </c>
      <c r="CV23" s="19">
        <v>1.9031141868512111E-2</v>
      </c>
      <c r="CW23" s="19">
        <v>1.0060362173038229E-2</v>
      </c>
      <c r="CX23" s="19">
        <v>3.9215686274509803E-2</v>
      </c>
      <c r="CY23" s="19">
        <v>6.2189054726368161E-2</v>
      </c>
      <c r="CZ23" s="19">
        <v>3.0612244897959183E-2</v>
      </c>
      <c r="DA23" s="38">
        <v>1.466544895</v>
      </c>
      <c r="DB23" s="19">
        <v>1.9407660099999999</v>
      </c>
      <c r="DC23" s="19">
        <v>2.0239316239999998</v>
      </c>
      <c r="DD23" s="19">
        <v>3.0080889790000001</v>
      </c>
      <c r="DE23" s="19">
        <v>3.6534292989999999</v>
      </c>
      <c r="DF23" s="19">
        <v>5.1824265030000003</v>
      </c>
      <c r="DG23" s="19">
        <v>3.8244867459999998</v>
      </c>
      <c r="DH23" s="19">
        <v>6.1603865149999999</v>
      </c>
      <c r="DI23" s="19">
        <v>6.0865675780000004</v>
      </c>
      <c r="DJ23" s="19">
        <v>5.0632102546386797</v>
      </c>
      <c r="DK23" s="19">
        <v>5.7692737239717902</v>
      </c>
      <c r="DL23" s="38">
        <v>0.32929999999999998</v>
      </c>
      <c r="DM23" s="19">
        <v>0.42809999999999998</v>
      </c>
      <c r="DN23" s="19">
        <v>0.36969999999999997</v>
      </c>
      <c r="DO23" s="19">
        <v>0.28050000000000003</v>
      </c>
      <c r="DP23" s="19">
        <v>0.24</v>
      </c>
      <c r="DQ23" s="19">
        <v>0.26169999999999999</v>
      </c>
      <c r="DR23" s="19">
        <v>0.1953</v>
      </c>
      <c r="DS23" s="19">
        <v>0.1082</v>
      </c>
      <c r="DT23" s="19">
        <v>0.1158</v>
      </c>
      <c r="DU23" s="19">
        <v>0.2092</v>
      </c>
      <c r="DV23" s="19">
        <v>0.27500000000000002</v>
      </c>
      <c r="DW23" s="38">
        <v>0.20200000000000001</v>
      </c>
      <c r="DX23" s="19">
        <v>2.4E-2</v>
      </c>
      <c r="DY23" s="19">
        <v>6.7000000000000004E-2</v>
      </c>
      <c r="DZ23" s="19">
        <v>0.20399999999999999</v>
      </c>
      <c r="EA23" s="19">
        <v>0.11899999999999999</v>
      </c>
      <c r="EB23" s="19">
        <v>0.105</v>
      </c>
      <c r="EC23" s="19">
        <v>0.217</v>
      </c>
      <c r="ED23" s="19">
        <v>0.17299999999999999</v>
      </c>
      <c r="EE23" s="19">
        <v>0.254</v>
      </c>
      <c r="EF23" s="19">
        <v>0.15</v>
      </c>
      <c r="EG23" s="19">
        <v>9.9000000000000005E-2</v>
      </c>
      <c r="EH23" s="38">
        <v>185871971.36411121</v>
      </c>
      <c r="EI23" s="19">
        <v>86388200.010606527</v>
      </c>
      <c r="EJ23" s="19">
        <v>163922223.11710083</v>
      </c>
      <c r="EK23" s="19">
        <v>227936735.51585808</v>
      </c>
      <c r="EL23" s="19">
        <v>257609576.00498343</v>
      </c>
      <c r="EM23" s="19">
        <v>224306532.39252847</v>
      </c>
      <c r="EN23" s="19">
        <v>393397936.11641115</v>
      </c>
      <c r="EO23" s="19">
        <v>415060062.37982708</v>
      </c>
      <c r="EP23" s="19">
        <v>649645387.82823241</v>
      </c>
      <c r="EQ23" s="19">
        <v>654438064.93019962</v>
      </c>
      <c r="ER23" s="32">
        <v>771523242.38093007</v>
      </c>
      <c r="ES23" s="19">
        <f t="shared" si="13"/>
        <v>19.040568668672968</v>
      </c>
      <c r="ET23" s="19">
        <f t="shared" si="14"/>
        <v>18.274361650495898</v>
      </c>
      <c r="EU23" s="19">
        <f t="shared" si="15"/>
        <v>18.914902624010743</v>
      </c>
      <c r="EV23" s="19">
        <f t="shared" si="16"/>
        <v>19.244578672607542</v>
      </c>
      <c r="EW23" s="19">
        <f t="shared" si="17"/>
        <v>19.366955725435929</v>
      </c>
      <c r="EX23" s="19">
        <f t="shared" si="18"/>
        <v>19.228524122528366</v>
      </c>
      <c r="EY23" s="19">
        <f t="shared" si="19"/>
        <v>19.790332217633004</v>
      </c>
      <c r="EZ23" s="19">
        <f t="shared" si="20"/>
        <v>19.843933796348885</v>
      </c>
      <c r="FA23" s="19">
        <f t="shared" si="21"/>
        <v>20.291937214796153</v>
      </c>
      <c r="FB23" s="19">
        <f t="shared" si="22"/>
        <v>20.299287509241761</v>
      </c>
      <c r="FC23" s="32">
        <f t="shared" si="23"/>
        <v>20.463877355536557</v>
      </c>
      <c r="FD23" s="19">
        <f t="shared" si="24"/>
        <v>1.466544895</v>
      </c>
      <c r="FE23" s="19">
        <f t="shared" si="25"/>
        <v>1.9407660099999999</v>
      </c>
      <c r="FF23" s="19">
        <f t="shared" si="26"/>
        <v>2.0239316239999998</v>
      </c>
      <c r="FG23" s="19">
        <f t="shared" si="27"/>
        <v>3.0080889790000001</v>
      </c>
      <c r="FH23" s="19">
        <f t="shared" si="28"/>
        <v>3.6534292989999999</v>
      </c>
      <c r="FI23" s="19">
        <f t="shared" si="29"/>
        <v>5.1824265030000003</v>
      </c>
      <c r="FJ23" s="19">
        <f t="shared" si="30"/>
        <v>3.8244867459999998</v>
      </c>
      <c r="FK23" s="19">
        <f t="shared" si="31"/>
        <v>6.1603865149999999</v>
      </c>
      <c r="FL23" s="19">
        <f t="shared" si="32"/>
        <v>6.0865675780000004</v>
      </c>
      <c r="FM23" s="19">
        <f t="shared" si="33"/>
        <v>5.0632102546386797</v>
      </c>
      <c r="FN23" s="32">
        <f t="shared" si="34"/>
        <v>5.7692737239717902</v>
      </c>
      <c r="FO23" s="19">
        <f t="shared" si="35"/>
        <v>0.32929999999999998</v>
      </c>
      <c r="FP23" s="19">
        <f t="shared" si="36"/>
        <v>0.42809999999999998</v>
      </c>
      <c r="FQ23" s="19">
        <f t="shared" si="37"/>
        <v>0.36969999999999997</v>
      </c>
      <c r="FR23" s="19">
        <f t="shared" si="38"/>
        <v>0.28050000000000003</v>
      </c>
      <c r="FS23" s="19">
        <f t="shared" si="39"/>
        <v>0.24</v>
      </c>
      <c r="FT23" s="19">
        <f t="shared" si="40"/>
        <v>0.26169999999999999</v>
      </c>
      <c r="FU23" s="19">
        <f t="shared" si="41"/>
        <v>0.1953</v>
      </c>
      <c r="FV23" s="19">
        <f t="shared" si="42"/>
        <v>0.1082</v>
      </c>
      <c r="FW23" s="19">
        <f t="shared" si="43"/>
        <v>0.1158</v>
      </c>
      <c r="FX23" s="19">
        <f t="shared" si="44"/>
        <v>0.2092</v>
      </c>
      <c r="FY23" s="32">
        <f t="shared" si="45"/>
        <v>0.27500000000000002</v>
      </c>
      <c r="FZ23" s="19">
        <f t="shared" si="46"/>
        <v>0.20200000000000001</v>
      </c>
      <c r="GA23" s="19">
        <f t="shared" si="47"/>
        <v>2.4E-2</v>
      </c>
      <c r="GB23" s="19">
        <f t="shared" si="48"/>
        <v>6.7000000000000004E-2</v>
      </c>
      <c r="GC23" s="19">
        <f t="shared" si="49"/>
        <v>0.20399999999999999</v>
      </c>
      <c r="GD23" s="19">
        <f t="shared" si="50"/>
        <v>0.11899999999999999</v>
      </c>
      <c r="GE23" s="19">
        <f t="shared" si="51"/>
        <v>0.105</v>
      </c>
      <c r="GF23" s="19">
        <f t="shared" si="52"/>
        <v>0.217</v>
      </c>
      <c r="GG23" s="19">
        <f t="shared" si="53"/>
        <v>0.17299999999999999</v>
      </c>
      <c r="GH23" s="19">
        <f t="shared" si="54"/>
        <v>0.254</v>
      </c>
      <c r="GI23" s="19">
        <f t="shared" si="55"/>
        <v>0.15</v>
      </c>
      <c r="GJ23" s="32">
        <f t="shared" si="56"/>
        <v>9.9000000000000005E-2</v>
      </c>
      <c r="GK23" s="19">
        <f t="shared" si="57"/>
        <v>19.040568668672968</v>
      </c>
      <c r="GL23" s="19">
        <f t="shared" si="58"/>
        <v>18.274361650495898</v>
      </c>
      <c r="GM23" s="19">
        <f t="shared" si="59"/>
        <v>18.914902624010743</v>
      </c>
      <c r="GN23" s="19">
        <f t="shared" si="60"/>
        <v>19.244578672607542</v>
      </c>
      <c r="GO23" s="19">
        <f t="shared" si="61"/>
        <v>19.366955725435929</v>
      </c>
      <c r="GP23" s="19">
        <f t="shared" si="62"/>
        <v>19.228524122528366</v>
      </c>
      <c r="GQ23" s="19">
        <f t="shared" si="63"/>
        <v>19.790332217633004</v>
      </c>
      <c r="GR23" s="19">
        <f t="shared" si="64"/>
        <v>19.843933796348885</v>
      </c>
      <c r="GS23" s="19">
        <f t="shared" si="65"/>
        <v>20.291937214796153</v>
      </c>
      <c r="GT23" s="19">
        <f t="shared" si="66"/>
        <v>20.299287509241761</v>
      </c>
      <c r="GU23" s="32">
        <f t="shared" si="67"/>
        <v>20.463877355536557</v>
      </c>
      <c r="GV23" s="19">
        <f t="shared" si="68"/>
        <v>1.466544895</v>
      </c>
      <c r="GW23" s="19">
        <f t="shared" si="69"/>
        <v>1.9407660099999999</v>
      </c>
      <c r="GX23" s="19">
        <f t="shared" si="70"/>
        <v>2.0239316239999998</v>
      </c>
      <c r="GY23" s="19">
        <f t="shared" si="71"/>
        <v>3.0080889790000001</v>
      </c>
      <c r="GZ23" s="19">
        <f t="shared" si="72"/>
        <v>3.6534292989999999</v>
      </c>
      <c r="HA23" s="19">
        <f t="shared" si="73"/>
        <v>5.1824265030000003</v>
      </c>
      <c r="HB23" s="19">
        <f t="shared" si="74"/>
        <v>3.8244867459999998</v>
      </c>
      <c r="HC23" s="19">
        <f t="shared" si="75"/>
        <v>6.1603865149999999</v>
      </c>
      <c r="HD23" s="19">
        <f t="shared" si="76"/>
        <v>6.0865675780000004</v>
      </c>
      <c r="HE23" s="19">
        <f t="shared" si="77"/>
        <v>5.0632102546386797</v>
      </c>
      <c r="HF23" s="19">
        <f t="shared" si="78"/>
        <v>5.7692737239717902</v>
      </c>
      <c r="HG23" s="19">
        <f t="shared" si="156"/>
        <v>1.466544895</v>
      </c>
      <c r="HH23" s="19">
        <f t="shared" si="157"/>
        <v>1.9407660099999999</v>
      </c>
      <c r="HI23" s="19">
        <f t="shared" si="158"/>
        <v>2.0239316239999998</v>
      </c>
      <c r="HJ23" s="19">
        <f t="shared" si="159"/>
        <v>3.0080889790000001</v>
      </c>
      <c r="HK23" s="19">
        <f t="shared" si="160"/>
        <v>3.6534292989999999</v>
      </c>
      <c r="HL23" s="19">
        <f t="shared" si="161"/>
        <v>5.1824265030000003</v>
      </c>
      <c r="HM23" s="19">
        <f t="shared" si="162"/>
        <v>3.8244867459999998</v>
      </c>
      <c r="HN23" s="19">
        <f t="shared" si="163"/>
        <v>6.1603865149999999</v>
      </c>
      <c r="HO23" s="19">
        <f t="shared" si="164"/>
        <v>6.0865675780000004</v>
      </c>
      <c r="HP23" s="19">
        <f t="shared" si="165"/>
        <v>5.0632102546386797</v>
      </c>
      <c r="HQ23" s="32">
        <f t="shared" si="166"/>
        <v>5.7692737239717902</v>
      </c>
      <c r="HR23" s="19">
        <f t="shared" si="90"/>
        <v>0.32929999999999998</v>
      </c>
      <c r="HS23" s="19">
        <f t="shared" si="91"/>
        <v>0.42809999999999998</v>
      </c>
      <c r="HT23" s="19">
        <f t="shared" si="92"/>
        <v>0.36969999999999997</v>
      </c>
      <c r="HU23" s="19">
        <f t="shared" si="93"/>
        <v>0.28050000000000003</v>
      </c>
      <c r="HV23" s="19">
        <f t="shared" si="94"/>
        <v>0.24</v>
      </c>
      <c r="HW23" s="19">
        <f t="shared" si="95"/>
        <v>0.26169999999999999</v>
      </c>
      <c r="HX23" s="19">
        <f t="shared" si="96"/>
        <v>0.1953</v>
      </c>
      <c r="HY23" s="19">
        <f t="shared" si="97"/>
        <v>0.1082</v>
      </c>
      <c r="HZ23" s="19">
        <f t="shared" si="98"/>
        <v>0.1158</v>
      </c>
      <c r="IA23" s="19">
        <f t="shared" si="99"/>
        <v>0.2092</v>
      </c>
      <c r="IB23" s="19">
        <f t="shared" si="100"/>
        <v>0.27500000000000002</v>
      </c>
      <c r="IC23" s="38">
        <f t="shared" si="101"/>
        <v>0.32929999999999998</v>
      </c>
      <c r="ID23" s="19">
        <f t="shared" si="102"/>
        <v>0.42809999999999998</v>
      </c>
      <c r="IE23" s="19">
        <f t="shared" si="103"/>
        <v>0.36969999999999997</v>
      </c>
      <c r="IF23" s="19">
        <f t="shared" si="104"/>
        <v>0.28050000000000003</v>
      </c>
      <c r="IG23" s="19">
        <f t="shared" si="105"/>
        <v>0.24</v>
      </c>
      <c r="IH23" s="19">
        <f t="shared" si="106"/>
        <v>0.26169999999999999</v>
      </c>
      <c r="II23" s="19">
        <f t="shared" si="107"/>
        <v>0.1953</v>
      </c>
      <c r="IJ23" s="19">
        <f t="shared" si="108"/>
        <v>0.1082</v>
      </c>
      <c r="IK23" s="19">
        <f t="shared" si="109"/>
        <v>0.1158</v>
      </c>
      <c r="IL23" s="19">
        <f t="shared" si="110"/>
        <v>0.2092</v>
      </c>
      <c r="IM23" s="19">
        <f t="shared" si="111"/>
        <v>0.27500000000000002</v>
      </c>
      <c r="IN23" s="38">
        <f t="shared" si="112"/>
        <v>0.16917829999999984</v>
      </c>
      <c r="IO23" s="19">
        <f t="shared" si="113"/>
        <v>2.4E-2</v>
      </c>
      <c r="IP23" s="19">
        <f t="shared" si="114"/>
        <v>6.7000000000000004E-2</v>
      </c>
      <c r="IQ23" s="19">
        <f t="shared" si="115"/>
        <v>0.16917829999999984</v>
      </c>
      <c r="IR23" s="19">
        <f t="shared" si="116"/>
        <v>0.11899999999999999</v>
      </c>
      <c r="IS23" s="19">
        <f t="shared" si="117"/>
        <v>0.105</v>
      </c>
      <c r="IT23" s="19">
        <f t="shared" si="118"/>
        <v>0.16917829999999984</v>
      </c>
      <c r="IU23" s="19">
        <f t="shared" si="119"/>
        <v>0.16917829999999984</v>
      </c>
      <c r="IV23" s="19">
        <f t="shared" si="120"/>
        <v>0.16917829999999984</v>
      </c>
      <c r="IW23" s="19">
        <f t="shared" si="121"/>
        <v>0.15</v>
      </c>
      <c r="IX23" s="32">
        <f t="shared" si="122"/>
        <v>9.9000000000000005E-2</v>
      </c>
      <c r="IY23" s="19">
        <f t="shared" si="123"/>
        <v>0.16917829999999984</v>
      </c>
      <c r="IZ23" s="19">
        <f t="shared" si="124"/>
        <v>2.4E-2</v>
      </c>
      <c r="JA23" s="19">
        <f t="shared" si="125"/>
        <v>6.7000000000000004E-2</v>
      </c>
      <c r="JB23" s="19">
        <f t="shared" si="126"/>
        <v>0.16917829999999984</v>
      </c>
      <c r="JC23" s="19">
        <f t="shared" si="127"/>
        <v>0.11899999999999999</v>
      </c>
      <c r="JD23" s="19">
        <f t="shared" si="128"/>
        <v>0.105</v>
      </c>
      <c r="JE23" s="19">
        <f t="shared" si="129"/>
        <v>0.16917829999999984</v>
      </c>
      <c r="JF23" s="19">
        <f t="shared" si="130"/>
        <v>0.16917829999999984</v>
      </c>
      <c r="JG23" s="19">
        <f t="shared" si="131"/>
        <v>0.16917829999999984</v>
      </c>
      <c r="JH23" s="19">
        <f t="shared" si="132"/>
        <v>0.15</v>
      </c>
      <c r="JI23" s="32">
        <f t="shared" si="133"/>
        <v>9.9000000000000005E-2</v>
      </c>
      <c r="JJ23" s="19">
        <f t="shared" si="134"/>
        <v>19.040568668672968</v>
      </c>
      <c r="JK23" s="19">
        <f t="shared" si="135"/>
        <v>18.274361650495898</v>
      </c>
      <c r="JL23" s="19">
        <f t="shared" si="136"/>
        <v>18.914902624010743</v>
      </c>
      <c r="JM23" s="19">
        <f t="shared" si="137"/>
        <v>19.244578672607542</v>
      </c>
      <c r="JN23" s="19">
        <f t="shared" si="138"/>
        <v>19.366955725435929</v>
      </c>
      <c r="JO23" s="19">
        <f t="shared" si="139"/>
        <v>19.228524122528366</v>
      </c>
      <c r="JP23" s="19">
        <f t="shared" si="140"/>
        <v>19.790332217633004</v>
      </c>
      <c r="JQ23" s="19">
        <f t="shared" si="141"/>
        <v>19.843933796348885</v>
      </c>
      <c r="JR23" s="19">
        <f t="shared" si="142"/>
        <v>20.291937214796153</v>
      </c>
      <c r="JS23" s="19">
        <f t="shared" si="143"/>
        <v>20.299287509241761</v>
      </c>
      <c r="JT23" s="19">
        <f t="shared" si="144"/>
        <v>20.463877355536557</v>
      </c>
      <c r="JU23" s="38">
        <f t="shared" si="145"/>
        <v>19.040568668672968</v>
      </c>
      <c r="JV23" s="19">
        <f t="shared" si="146"/>
        <v>18.274361650495898</v>
      </c>
      <c r="JW23" s="19">
        <f t="shared" si="147"/>
        <v>18.914902624010743</v>
      </c>
      <c r="JX23" s="19">
        <f t="shared" si="148"/>
        <v>19.244578672607542</v>
      </c>
      <c r="JY23" s="19">
        <f t="shared" si="149"/>
        <v>19.366955725435929</v>
      </c>
      <c r="JZ23" s="19">
        <f t="shared" si="150"/>
        <v>19.228524122528366</v>
      </c>
      <c r="KA23" s="19">
        <f t="shared" si="151"/>
        <v>19.790332217633004</v>
      </c>
      <c r="KB23" s="19">
        <f t="shared" si="152"/>
        <v>19.843933796348885</v>
      </c>
      <c r="KC23" s="19">
        <f t="shared" si="153"/>
        <v>20.291937214796153</v>
      </c>
      <c r="KD23" s="19">
        <f t="shared" si="154"/>
        <v>20.299287509241761</v>
      </c>
      <c r="KE23" s="32">
        <f t="shared" si="155"/>
        <v>20.463877355536557</v>
      </c>
    </row>
    <row r="24" spans="1:291" x14ac:dyDescent="0.2">
      <c r="A24" s="19" t="s">
        <v>46</v>
      </c>
      <c r="B24" s="19" t="s">
        <v>47</v>
      </c>
      <c r="E24" s="32" t="s">
        <v>33</v>
      </c>
      <c r="F24" s="19">
        <v>0</v>
      </c>
      <c r="G24" s="19">
        <v>1</v>
      </c>
      <c r="H24" s="19">
        <v>1</v>
      </c>
      <c r="I24" s="19">
        <v>1</v>
      </c>
      <c r="J24" s="19">
        <v>1</v>
      </c>
      <c r="K24" s="19">
        <v>1</v>
      </c>
      <c r="L24" s="19">
        <v>1</v>
      </c>
      <c r="M24" s="19">
        <v>1</v>
      </c>
      <c r="N24" s="19">
        <v>1</v>
      </c>
      <c r="O24" s="19">
        <v>1</v>
      </c>
      <c r="P24" s="32">
        <v>1</v>
      </c>
      <c r="Q24" s="19">
        <v>1</v>
      </c>
      <c r="R24" s="19">
        <v>1</v>
      </c>
      <c r="S24" s="19">
        <v>1</v>
      </c>
      <c r="T24" s="19">
        <v>1</v>
      </c>
      <c r="U24" s="19">
        <v>1</v>
      </c>
      <c r="V24" s="19">
        <v>1</v>
      </c>
      <c r="W24" s="19">
        <v>1</v>
      </c>
      <c r="X24" s="19">
        <v>1</v>
      </c>
      <c r="Y24" s="19">
        <v>1</v>
      </c>
      <c r="Z24" s="19">
        <v>1</v>
      </c>
      <c r="AA24" s="32">
        <v>1</v>
      </c>
      <c r="AB24" s="19">
        <v>1</v>
      </c>
      <c r="AC24" s="19">
        <v>1</v>
      </c>
      <c r="AD24" s="19">
        <v>1</v>
      </c>
      <c r="AE24" s="19">
        <v>1</v>
      </c>
      <c r="AF24" s="19">
        <v>1</v>
      </c>
      <c r="AG24" s="19">
        <v>1</v>
      </c>
      <c r="AH24" s="19">
        <v>1</v>
      </c>
      <c r="AI24" s="19">
        <v>1</v>
      </c>
      <c r="AJ24" s="19">
        <v>1</v>
      </c>
      <c r="AK24" s="19">
        <v>1</v>
      </c>
      <c r="AL24" s="32">
        <v>1</v>
      </c>
      <c r="AM24" s="19">
        <v>4.7869099999999998E-2</v>
      </c>
      <c r="AN24" s="19">
        <v>4.9046899999999997E-2</v>
      </c>
      <c r="AO24" s="19">
        <v>4.6222300000000001E-2</v>
      </c>
      <c r="AP24" s="19">
        <v>4.80837E-2</v>
      </c>
      <c r="AQ24" s="19">
        <v>4.69626E-2</v>
      </c>
      <c r="AR24" s="19">
        <v>4.3314800000000001E-2</v>
      </c>
      <c r="AS24" s="19">
        <v>4.2548299999999997E-2</v>
      </c>
      <c r="AT24" s="19">
        <v>4.3482899999999998E-2</v>
      </c>
      <c r="AU24" s="19">
        <v>4.3179200000000001E-2</v>
      </c>
      <c r="AV24" s="19">
        <v>4.5880499999999998E-2</v>
      </c>
      <c r="AW24" s="32">
        <v>4.7443199999999998E-2</v>
      </c>
      <c r="AX24" s="19">
        <v>1</v>
      </c>
      <c r="AY24" s="19">
        <v>1</v>
      </c>
      <c r="AZ24" s="19">
        <v>4</v>
      </c>
      <c r="BA24" s="19">
        <v>9</v>
      </c>
      <c r="BB24" s="19">
        <v>6</v>
      </c>
      <c r="BC24" s="19">
        <v>4</v>
      </c>
      <c r="BD24" s="19">
        <v>6</v>
      </c>
      <c r="BE24" s="19">
        <v>8</v>
      </c>
      <c r="BF24" s="19">
        <v>11</v>
      </c>
      <c r="BG24" s="19">
        <v>16</v>
      </c>
      <c r="BH24" s="32">
        <v>42</v>
      </c>
      <c r="BI24" s="19">
        <v>1</v>
      </c>
      <c r="BJ24" s="19">
        <v>1</v>
      </c>
      <c r="BK24" s="19">
        <v>1</v>
      </c>
      <c r="BL24" s="19">
        <v>1</v>
      </c>
      <c r="BM24" s="19">
        <v>1</v>
      </c>
      <c r="BN24" s="19">
        <v>1</v>
      </c>
      <c r="BO24" s="19">
        <v>1</v>
      </c>
      <c r="BP24" s="19">
        <v>1</v>
      </c>
      <c r="BQ24" s="19">
        <v>1</v>
      </c>
      <c r="BR24" s="19">
        <v>1</v>
      </c>
      <c r="BS24" s="32">
        <v>1</v>
      </c>
      <c r="BT24" s="19">
        <v>31</v>
      </c>
      <c r="BU24" s="19">
        <v>16</v>
      </c>
      <c r="BV24" s="19">
        <v>25</v>
      </c>
      <c r="BW24" s="19">
        <v>31</v>
      </c>
      <c r="BX24" s="19">
        <v>19</v>
      </c>
      <c r="BY24" s="19">
        <v>31</v>
      </c>
      <c r="BZ24" s="19">
        <v>42</v>
      </c>
      <c r="CA24" s="19">
        <v>11</v>
      </c>
      <c r="CB24" s="19">
        <v>27</v>
      </c>
      <c r="CC24" s="19">
        <v>21</v>
      </c>
      <c r="CD24" s="19">
        <v>16</v>
      </c>
      <c r="CE24" s="38">
        <v>482</v>
      </c>
      <c r="CF24" s="19">
        <v>276</v>
      </c>
      <c r="CG24" s="19">
        <v>444</v>
      </c>
      <c r="CH24" s="19">
        <v>1062</v>
      </c>
      <c r="CI24" s="19">
        <v>844</v>
      </c>
      <c r="CJ24" s="19">
        <v>900</v>
      </c>
      <c r="CK24" s="19">
        <v>1144</v>
      </c>
      <c r="CL24" s="19">
        <v>977</v>
      </c>
      <c r="CM24" s="19">
        <v>729</v>
      </c>
      <c r="CN24" s="19">
        <v>515</v>
      </c>
      <c r="CO24" s="19">
        <v>508</v>
      </c>
      <c r="CP24" s="38">
        <v>6.4315352697095429E-2</v>
      </c>
      <c r="CQ24" s="19">
        <v>5.7971014492753624E-2</v>
      </c>
      <c r="CR24" s="19">
        <v>5.6306306306306307E-2</v>
      </c>
      <c r="CS24" s="19">
        <v>2.9190207156308851E-2</v>
      </c>
      <c r="CT24" s="19">
        <v>2.2511848341232227E-2</v>
      </c>
      <c r="CU24" s="19">
        <v>3.4444444444444444E-2</v>
      </c>
      <c r="CV24" s="19">
        <v>3.6713286713286712E-2</v>
      </c>
      <c r="CW24" s="19">
        <v>1.1258955987717503E-2</v>
      </c>
      <c r="CX24" s="19">
        <v>3.7037037037037035E-2</v>
      </c>
      <c r="CY24" s="19">
        <v>4.0776699029126215E-2</v>
      </c>
      <c r="CZ24" s="19">
        <v>3.1496062992125984E-2</v>
      </c>
      <c r="DA24" s="38">
        <v>0.89446151600000001</v>
      </c>
      <c r="DB24" s="19">
        <v>1.7158935529999999</v>
      </c>
      <c r="DC24" s="19">
        <v>2.1004880039999998</v>
      </c>
      <c r="DD24" s="19">
        <v>2.6745821529999998</v>
      </c>
      <c r="DE24" s="19">
        <v>2.9837822169999999</v>
      </c>
      <c r="DF24" s="19">
        <v>3.9220375289999998</v>
      </c>
      <c r="DG24" s="19">
        <v>2.7428596120000002</v>
      </c>
      <c r="DH24" s="19">
        <v>3.8317241289999999</v>
      </c>
      <c r="DI24" s="19">
        <v>4.2428509160000001</v>
      </c>
      <c r="DJ24" s="19">
        <v>3.4589934876794999</v>
      </c>
      <c r="DK24" s="19">
        <v>3.5480804360888598</v>
      </c>
      <c r="DL24" s="38">
        <v>0.23530000000000001</v>
      </c>
      <c r="DM24" s="19">
        <v>0.29599999999999999</v>
      </c>
      <c r="DN24" s="19">
        <v>0.2452</v>
      </c>
      <c r="DO24" s="19">
        <v>0.249</v>
      </c>
      <c r="DP24" s="19">
        <v>0.28870000000000001</v>
      </c>
      <c r="DQ24" s="19">
        <v>0.25540000000000002</v>
      </c>
      <c r="DR24" s="19">
        <v>0.20649999999999999</v>
      </c>
      <c r="DS24" s="19">
        <v>0.2087</v>
      </c>
      <c r="DT24" s="19">
        <v>0.22209999999999999</v>
      </c>
      <c r="DU24" s="19">
        <v>0.31709999999999999</v>
      </c>
      <c r="DV24" s="19">
        <v>0.35899999999999999</v>
      </c>
      <c r="DW24" s="38">
        <v>0.14000000000000001</v>
      </c>
      <c r="DX24" s="19">
        <v>4.8000000000000001E-2</v>
      </c>
      <c r="DY24" s="19">
        <v>1.9E-2</v>
      </c>
      <c r="DZ24" s="19">
        <v>8.7999999999999995E-2</v>
      </c>
      <c r="EA24" s="19">
        <v>2.5999999999999999E-2</v>
      </c>
      <c r="EB24" s="19">
        <v>3.6999999999999998E-2</v>
      </c>
      <c r="EC24" s="19">
        <v>0.12</v>
      </c>
      <c r="ED24" s="19">
        <v>0.10100000000000001</v>
      </c>
      <c r="EE24" s="19">
        <v>0.12</v>
      </c>
      <c r="EF24" s="19">
        <v>8.6999999999999994E-2</v>
      </c>
      <c r="EG24" s="19">
        <v>0.02</v>
      </c>
      <c r="EH24" s="38">
        <v>647217806.34903836</v>
      </c>
      <c r="EI24" s="19">
        <v>258908204.76406011</v>
      </c>
      <c r="EJ24" s="19">
        <v>593460359.69480014</v>
      </c>
      <c r="EK24" s="19">
        <v>823923721.955145</v>
      </c>
      <c r="EL24" s="19">
        <v>753045338.72279084</v>
      </c>
      <c r="EM24" s="19">
        <v>687553805.18966651</v>
      </c>
      <c r="EN24" s="19">
        <v>942753163.81961393</v>
      </c>
      <c r="EO24" s="19">
        <v>1011335974.8011091</v>
      </c>
      <c r="EP24" s="19">
        <v>1263061099.2565675</v>
      </c>
      <c r="EQ24" s="19">
        <v>1517059560.1823204</v>
      </c>
      <c r="ER24" s="32">
        <v>1335520649.4098713</v>
      </c>
      <c r="ES24" s="19">
        <f t="shared" si="13"/>
        <v>20.288193436230326</v>
      </c>
      <c r="ET24" s="19">
        <f t="shared" si="14"/>
        <v>19.371984135081188</v>
      </c>
      <c r="EU24" s="19">
        <f t="shared" si="15"/>
        <v>20.201480979041694</v>
      </c>
      <c r="EV24" s="19">
        <f t="shared" si="16"/>
        <v>20.529588513146052</v>
      </c>
      <c r="EW24" s="19">
        <f t="shared" si="17"/>
        <v>20.439635994738811</v>
      </c>
      <c r="EX24" s="19">
        <f t="shared" si="18"/>
        <v>20.348650646536743</v>
      </c>
      <c r="EY24" s="19">
        <f t="shared" si="19"/>
        <v>20.664315050044724</v>
      </c>
      <c r="EZ24" s="19">
        <f t="shared" si="20"/>
        <v>20.73453804106785</v>
      </c>
      <c r="FA24" s="19">
        <f t="shared" si="21"/>
        <v>20.956804055436489</v>
      </c>
      <c r="FB24" s="19">
        <f t="shared" si="22"/>
        <v>21.140039798362992</v>
      </c>
      <c r="FC24" s="32">
        <f t="shared" si="23"/>
        <v>21.01258705232652</v>
      </c>
      <c r="FD24" s="19">
        <f t="shared" si="24"/>
        <v>0.89446151600000001</v>
      </c>
      <c r="FE24" s="19">
        <f t="shared" si="25"/>
        <v>1.7158935529999999</v>
      </c>
      <c r="FF24" s="19">
        <f t="shared" si="26"/>
        <v>2.1004880039999998</v>
      </c>
      <c r="FG24" s="19">
        <f t="shared" si="27"/>
        <v>2.6745821529999998</v>
      </c>
      <c r="FH24" s="19">
        <f t="shared" si="28"/>
        <v>2.9837822169999999</v>
      </c>
      <c r="FI24" s="19">
        <f t="shared" si="29"/>
        <v>3.9220375289999998</v>
      </c>
      <c r="FJ24" s="19">
        <f t="shared" si="30"/>
        <v>2.7428596120000002</v>
      </c>
      <c r="FK24" s="19">
        <f t="shared" si="31"/>
        <v>3.8317241289999999</v>
      </c>
      <c r="FL24" s="19">
        <f t="shared" si="32"/>
        <v>4.2428509160000001</v>
      </c>
      <c r="FM24" s="19">
        <f t="shared" si="33"/>
        <v>3.4589934876794999</v>
      </c>
      <c r="FN24" s="32">
        <f t="shared" si="34"/>
        <v>3.5480804360888598</v>
      </c>
      <c r="FO24" s="19">
        <f t="shared" si="35"/>
        <v>0.23530000000000001</v>
      </c>
      <c r="FP24" s="19">
        <f t="shared" si="36"/>
        <v>0.29599999999999999</v>
      </c>
      <c r="FQ24" s="19">
        <f t="shared" si="37"/>
        <v>0.2452</v>
      </c>
      <c r="FR24" s="19">
        <f t="shared" si="38"/>
        <v>0.249</v>
      </c>
      <c r="FS24" s="19">
        <f t="shared" si="39"/>
        <v>0.28870000000000001</v>
      </c>
      <c r="FT24" s="19">
        <f t="shared" si="40"/>
        <v>0.25540000000000002</v>
      </c>
      <c r="FU24" s="19">
        <f t="shared" si="41"/>
        <v>0.20649999999999999</v>
      </c>
      <c r="FV24" s="19">
        <f t="shared" si="42"/>
        <v>0.2087</v>
      </c>
      <c r="FW24" s="19">
        <f t="shared" si="43"/>
        <v>0.22209999999999999</v>
      </c>
      <c r="FX24" s="19">
        <f t="shared" si="44"/>
        <v>0.31709999999999999</v>
      </c>
      <c r="FY24" s="32">
        <f t="shared" si="45"/>
        <v>0.35899999999999999</v>
      </c>
      <c r="FZ24" s="19">
        <f t="shared" si="46"/>
        <v>0.14000000000000001</v>
      </c>
      <c r="GA24" s="19">
        <f t="shared" si="47"/>
        <v>4.8000000000000001E-2</v>
      </c>
      <c r="GB24" s="19">
        <f t="shared" si="48"/>
        <v>1.9E-2</v>
      </c>
      <c r="GC24" s="19">
        <f t="shared" si="49"/>
        <v>8.7999999999999995E-2</v>
      </c>
      <c r="GD24" s="19">
        <f t="shared" si="50"/>
        <v>2.5999999999999999E-2</v>
      </c>
      <c r="GE24" s="19">
        <f t="shared" si="51"/>
        <v>3.6999999999999998E-2</v>
      </c>
      <c r="GF24" s="19">
        <f t="shared" si="52"/>
        <v>0.12</v>
      </c>
      <c r="GG24" s="19">
        <f t="shared" si="53"/>
        <v>0.10100000000000001</v>
      </c>
      <c r="GH24" s="19">
        <f t="shared" si="54"/>
        <v>0.12</v>
      </c>
      <c r="GI24" s="19">
        <f t="shared" si="55"/>
        <v>8.6999999999999994E-2</v>
      </c>
      <c r="GJ24" s="32">
        <f t="shared" si="56"/>
        <v>0.02</v>
      </c>
      <c r="GK24" s="19">
        <f t="shared" si="57"/>
        <v>20.288193436230326</v>
      </c>
      <c r="GL24" s="19">
        <f t="shared" si="58"/>
        <v>19.371984135081188</v>
      </c>
      <c r="GM24" s="19">
        <f t="shared" si="59"/>
        <v>20.201480979041694</v>
      </c>
      <c r="GN24" s="19">
        <f t="shared" si="60"/>
        <v>20.529588513146052</v>
      </c>
      <c r="GO24" s="19">
        <f t="shared" si="61"/>
        <v>20.439635994738811</v>
      </c>
      <c r="GP24" s="19">
        <f t="shared" si="62"/>
        <v>20.348650646536743</v>
      </c>
      <c r="GQ24" s="19">
        <f t="shared" si="63"/>
        <v>20.664315050044724</v>
      </c>
      <c r="GR24" s="19">
        <f t="shared" si="64"/>
        <v>20.73453804106785</v>
      </c>
      <c r="GS24" s="19">
        <f t="shared" si="65"/>
        <v>20.956804055436489</v>
      </c>
      <c r="GT24" s="19">
        <f t="shared" si="66"/>
        <v>21.140039798362992</v>
      </c>
      <c r="GU24" s="32">
        <f t="shared" si="67"/>
        <v>21.01258705232652</v>
      </c>
      <c r="GV24" s="19">
        <f t="shared" si="68"/>
        <v>0.89446151600000001</v>
      </c>
      <c r="GW24" s="19">
        <f t="shared" si="69"/>
        <v>1.7158935529999999</v>
      </c>
      <c r="GX24" s="19">
        <f t="shared" si="70"/>
        <v>2.1004880039999998</v>
      </c>
      <c r="GY24" s="19">
        <f t="shared" si="71"/>
        <v>2.6745821529999998</v>
      </c>
      <c r="GZ24" s="19">
        <f t="shared" si="72"/>
        <v>2.9837822169999999</v>
      </c>
      <c r="HA24" s="19">
        <f t="shared" si="73"/>
        <v>3.9220375289999998</v>
      </c>
      <c r="HB24" s="19">
        <f t="shared" si="74"/>
        <v>2.7428596120000002</v>
      </c>
      <c r="HC24" s="19">
        <f t="shared" si="75"/>
        <v>3.8317241289999999</v>
      </c>
      <c r="HD24" s="19">
        <f t="shared" si="76"/>
        <v>4.2428509160000001</v>
      </c>
      <c r="HE24" s="19">
        <f t="shared" si="77"/>
        <v>3.4589934876794999</v>
      </c>
      <c r="HF24" s="19">
        <f t="shared" si="78"/>
        <v>3.5480804360888598</v>
      </c>
      <c r="HG24" s="19">
        <f t="shared" si="156"/>
        <v>0.89446151600000001</v>
      </c>
      <c r="HH24" s="19">
        <f t="shared" si="157"/>
        <v>1.7158935529999999</v>
      </c>
      <c r="HI24" s="19">
        <f t="shared" si="158"/>
        <v>2.1004880039999998</v>
      </c>
      <c r="HJ24" s="19">
        <f t="shared" si="159"/>
        <v>2.6745821529999998</v>
      </c>
      <c r="HK24" s="19">
        <f t="shared" si="160"/>
        <v>2.9837822169999999</v>
      </c>
      <c r="HL24" s="19">
        <f t="shared" si="161"/>
        <v>3.9220375289999998</v>
      </c>
      <c r="HM24" s="19">
        <f t="shared" si="162"/>
        <v>2.7428596120000002</v>
      </c>
      <c r="HN24" s="19">
        <f t="shared" si="163"/>
        <v>3.8317241289999999</v>
      </c>
      <c r="HO24" s="19">
        <f t="shared" si="164"/>
        <v>4.2428509160000001</v>
      </c>
      <c r="HP24" s="19">
        <f t="shared" si="165"/>
        <v>3.4589934876794999</v>
      </c>
      <c r="HQ24" s="32">
        <f t="shared" si="166"/>
        <v>3.5480804360888598</v>
      </c>
      <c r="HR24" s="19">
        <f t="shared" si="90"/>
        <v>0.23530000000000001</v>
      </c>
      <c r="HS24" s="19">
        <f t="shared" si="91"/>
        <v>0.29599999999999999</v>
      </c>
      <c r="HT24" s="19">
        <f t="shared" si="92"/>
        <v>0.2452</v>
      </c>
      <c r="HU24" s="19">
        <f t="shared" si="93"/>
        <v>0.249</v>
      </c>
      <c r="HV24" s="19">
        <f t="shared" si="94"/>
        <v>0.28870000000000001</v>
      </c>
      <c r="HW24" s="19">
        <f t="shared" si="95"/>
        <v>0.25540000000000002</v>
      </c>
      <c r="HX24" s="19">
        <f t="shared" si="96"/>
        <v>0.20649999999999999</v>
      </c>
      <c r="HY24" s="19">
        <f t="shared" si="97"/>
        <v>0.2087</v>
      </c>
      <c r="HZ24" s="19">
        <f t="shared" si="98"/>
        <v>0.22209999999999999</v>
      </c>
      <c r="IA24" s="19">
        <f t="shared" si="99"/>
        <v>0.31709999999999999</v>
      </c>
      <c r="IB24" s="19">
        <f t="shared" si="100"/>
        <v>0.35899999999999999</v>
      </c>
      <c r="IC24" s="38">
        <f t="shared" si="101"/>
        <v>0.23530000000000001</v>
      </c>
      <c r="ID24" s="19">
        <f t="shared" si="102"/>
        <v>0.29599999999999999</v>
      </c>
      <c r="IE24" s="19">
        <f t="shared" si="103"/>
        <v>0.2452</v>
      </c>
      <c r="IF24" s="19">
        <f t="shared" si="104"/>
        <v>0.249</v>
      </c>
      <c r="IG24" s="19">
        <f t="shared" si="105"/>
        <v>0.28870000000000001</v>
      </c>
      <c r="IH24" s="19">
        <f t="shared" si="106"/>
        <v>0.25540000000000002</v>
      </c>
      <c r="II24" s="19">
        <f t="shared" si="107"/>
        <v>0.20649999999999999</v>
      </c>
      <c r="IJ24" s="19">
        <f t="shared" si="108"/>
        <v>0.2087</v>
      </c>
      <c r="IK24" s="19">
        <f t="shared" si="109"/>
        <v>0.22209999999999999</v>
      </c>
      <c r="IL24" s="19">
        <f t="shared" si="110"/>
        <v>0.31709999999999999</v>
      </c>
      <c r="IM24" s="19">
        <f t="shared" si="111"/>
        <v>0.35899999999999999</v>
      </c>
      <c r="IN24" s="38">
        <f t="shared" si="112"/>
        <v>0.14000000000000001</v>
      </c>
      <c r="IO24" s="19">
        <f t="shared" si="113"/>
        <v>4.8000000000000001E-2</v>
      </c>
      <c r="IP24" s="19">
        <f t="shared" si="114"/>
        <v>1.9E-2</v>
      </c>
      <c r="IQ24" s="19">
        <f t="shared" si="115"/>
        <v>8.7999999999999995E-2</v>
      </c>
      <c r="IR24" s="19">
        <f t="shared" si="116"/>
        <v>2.5999999999999999E-2</v>
      </c>
      <c r="IS24" s="19">
        <f t="shared" si="117"/>
        <v>3.6999999999999998E-2</v>
      </c>
      <c r="IT24" s="19">
        <f t="shared" si="118"/>
        <v>0.12</v>
      </c>
      <c r="IU24" s="19">
        <f t="shared" si="119"/>
        <v>0.10100000000000001</v>
      </c>
      <c r="IV24" s="19">
        <f t="shared" si="120"/>
        <v>0.12</v>
      </c>
      <c r="IW24" s="19">
        <f t="shared" si="121"/>
        <v>8.6999999999999994E-2</v>
      </c>
      <c r="IX24" s="32">
        <f t="shared" si="122"/>
        <v>0.02</v>
      </c>
      <c r="IY24" s="19">
        <f t="shared" si="123"/>
        <v>0.14000000000000001</v>
      </c>
      <c r="IZ24" s="19">
        <f t="shared" si="124"/>
        <v>4.8000000000000001E-2</v>
      </c>
      <c r="JA24" s="19">
        <f t="shared" si="125"/>
        <v>1.9E-2</v>
      </c>
      <c r="JB24" s="19">
        <f t="shared" si="126"/>
        <v>8.7999999999999995E-2</v>
      </c>
      <c r="JC24" s="19">
        <f t="shared" si="127"/>
        <v>2.5999999999999999E-2</v>
      </c>
      <c r="JD24" s="19">
        <f t="shared" si="128"/>
        <v>3.6999999999999998E-2</v>
      </c>
      <c r="JE24" s="19">
        <f t="shared" si="129"/>
        <v>0.12</v>
      </c>
      <c r="JF24" s="19">
        <f t="shared" si="130"/>
        <v>0.10100000000000001</v>
      </c>
      <c r="JG24" s="19">
        <f t="shared" si="131"/>
        <v>0.12</v>
      </c>
      <c r="JH24" s="19">
        <f t="shared" si="132"/>
        <v>8.6999999999999994E-2</v>
      </c>
      <c r="JI24" s="32">
        <f t="shared" si="133"/>
        <v>0.02</v>
      </c>
      <c r="JJ24" s="19">
        <f t="shared" si="134"/>
        <v>20.288193436230326</v>
      </c>
      <c r="JK24" s="19">
        <f t="shared" si="135"/>
        <v>19.371984135081188</v>
      </c>
      <c r="JL24" s="19">
        <f t="shared" si="136"/>
        <v>20.201480979041694</v>
      </c>
      <c r="JM24" s="19">
        <f t="shared" si="137"/>
        <v>20.529588513146052</v>
      </c>
      <c r="JN24" s="19">
        <f t="shared" si="138"/>
        <v>20.439635994738811</v>
      </c>
      <c r="JO24" s="19">
        <f t="shared" si="139"/>
        <v>20.348650646536743</v>
      </c>
      <c r="JP24" s="19">
        <f t="shared" si="140"/>
        <v>20.664315050044724</v>
      </c>
      <c r="JQ24" s="19">
        <f t="shared" si="141"/>
        <v>20.73453804106785</v>
      </c>
      <c r="JR24" s="19">
        <f t="shared" si="142"/>
        <v>20.956804055436489</v>
      </c>
      <c r="JS24" s="19">
        <f t="shared" si="143"/>
        <v>21.140039798362992</v>
      </c>
      <c r="JT24" s="19">
        <f t="shared" si="144"/>
        <v>21.01258705232652</v>
      </c>
      <c r="JU24" s="38">
        <f t="shared" si="145"/>
        <v>20.288193436230326</v>
      </c>
      <c r="JV24" s="19">
        <f t="shared" si="146"/>
        <v>19.371984135081188</v>
      </c>
      <c r="JW24" s="19">
        <f t="shared" si="147"/>
        <v>20.201480979041694</v>
      </c>
      <c r="JX24" s="19">
        <f t="shared" si="148"/>
        <v>20.529588513146052</v>
      </c>
      <c r="JY24" s="19">
        <f t="shared" si="149"/>
        <v>20.439635994738811</v>
      </c>
      <c r="JZ24" s="19">
        <f t="shared" si="150"/>
        <v>20.348650646536743</v>
      </c>
      <c r="KA24" s="19">
        <f t="shared" si="151"/>
        <v>20.664315050044724</v>
      </c>
      <c r="KB24" s="19">
        <f t="shared" si="152"/>
        <v>20.73453804106785</v>
      </c>
      <c r="KC24" s="19">
        <f t="shared" si="153"/>
        <v>20.956804055436489</v>
      </c>
      <c r="KD24" s="19">
        <f t="shared" si="154"/>
        <v>21.140039798362992</v>
      </c>
      <c r="KE24" s="32">
        <f t="shared" si="155"/>
        <v>21.01258705232652</v>
      </c>
    </row>
    <row r="25" spans="1:291" x14ac:dyDescent="0.2">
      <c r="A25" s="19" t="s">
        <v>48</v>
      </c>
      <c r="B25" s="19" t="s">
        <v>49</v>
      </c>
      <c r="E25" s="32" t="s">
        <v>33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1</v>
      </c>
      <c r="N25" s="19">
        <v>1</v>
      </c>
      <c r="O25" s="19">
        <v>1</v>
      </c>
      <c r="P25" s="32">
        <v>1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1</v>
      </c>
      <c r="Y25" s="19">
        <v>1</v>
      </c>
      <c r="Z25" s="19">
        <v>1</v>
      </c>
      <c r="AA25" s="32">
        <v>1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1</v>
      </c>
      <c r="AK25" s="19">
        <v>1</v>
      </c>
      <c r="AL25" s="32">
        <v>1</v>
      </c>
      <c r="AM25" s="19">
        <v>2.87596E-2</v>
      </c>
      <c r="AN25" s="19">
        <v>2.7436499999999999E-2</v>
      </c>
      <c r="AO25" s="19">
        <v>2.6857499999999999E-2</v>
      </c>
      <c r="AP25" s="19">
        <v>2.7864799999999999E-2</v>
      </c>
      <c r="AQ25" s="19">
        <v>2.6334900000000001E-2</v>
      </c>
      <c r="AR25" s="19">
        <v>2.6657699999999999E-2</v>
      </c>
      <c r="AS25" s="19">
        <v>3.01394E-2</v>
      </c>
      <c r="AT25" s="19">
        <v>4.0234699999999998E-2</v>
      </c>
      <c r="AU25" s="19">
        <v>5.0022200000000003E-2</v>
      </c>
      <c r="AV25" s="19">
        <v>5.6265700000000002E-2</v>
      </c>
      <c r="AW25" s="32">
        <v>5.8857899999999998E-2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1</v>
      </c>
      <c r="BE25" s="19">
        <v>1</v>
      </c>
      <c r="BF25" s="19">
        <v>5</v>
      </c>
      <c r="BG25" s="19">
        <v>5</v>
      </c>
      <c r="BH25" s="32">
        <v>1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1</v>
      </c>
      <c r="BP25" s="19">
        <v>1</v>
      </c>
      <c r="BQ25" s="19">
        <v>1</v>
      </c>
      <c r="BR25" s="19">
        <v>1</v>
      </c>
      <c r="BS25" s="32">
        <v>1</v>
      </c>
      <c r="BT25" s="19">
        <v>1</v>
      </c>
      <c r="BU25" s="19">
        <v>0</v>
      </c>
      <c r="BV25" s="19">
        <v>0</v>
      </c>
      <c r="BW25" s="19">
        <v>2</v>
      </c>
      <c r="BX25" s="19">
        <v>6</v>
      </c>
      <c r="BY25" s="19">
        <v>14</v>
      </c>
      <c r="BZ25" s="19">
        <v>10</v>
      </c>
      <c r="CA25" s="19">
        <v>3</v>
      </c>
      <c r="CB25" s="19">
        <v>4</v>
      </c>
      <c r="CC25" s="19">
        <v>13</v>
      </c>
      <c r="CD25" s="19">
        <v>3</v>
      </c>
      <c r="CE25" s="38">
        <v>35</v>
      </c>
      <c r="CF25" s="19">
        <v>30</v>
      </c>
      <c r="CG25" s="19">
        <v>46</v>
      </c>
      <c r="CH25" s="19">
        <v>145</v>
      </c>
      <c r="CI25" s="19">
        <v>204</v>
      </c>
      <c r="CJ25" s="19">
        <v>243</v>
      </c>
      <c r="CK25" s="19">
        <v>378</v>
      </c>
      <c r="CL25" s="19">
        <v>353</v>
      </c>
      <c r="CM25" s="19">
        <v>210</v>
      </c>
      <c r="CN25" s="19">
        <v>221</v>
      </c>
      <c r="CO25" s="19">
        <v>205</v>
      </c>
      <c r="CP25" s="38">
        <v>2.8571428571428571E-2</v>
      </c>
      <c r="CQ25" s="19">
        <v>0</v>
      </c>
      <c r="CR25" s="19">
        <v>0</v>
      </c>
      <c r="CS25" s="19">
        <v>1.3793103448275862E-2</v>
      </c>
      <c r="CT25" s="19">
        <v>2.9411764705882353E-2</v>
      </c>
      <c r="CU25" s="19">
        <v>5.7613168724279837E-2</v>
      </c>
      <c r="CV25" s="19">
        <v>2.6455026455026454E-2</v>
      </c>
      <c r="CW25" s="19">
        <v>8.4985835694051E-3</v>
      </c>
      <c r="CX25" s="19">
        <v>1.9047619047619049E-2</v>
      </c>
      <c r="CY25" s="19">
        <v>5.8823529411764705E-2</v>
      </c>
      <c r="CZ25" s="19">
        <v>1.4634146341463415E-2</v>
      </c>
      <c r="DA25" s="38">
        <v>1.830866909</v>
      </c>
      <c r="DB25" s="19">
        <v>2.6784536050000001</v>
      </c>
      <c r="DC25" s="19">
        <v>2.6373344479999998</v>
      </c>
      <c r="DD25" s="19">
        <v>3.5374909489999999</v>
      </c>
      <c r="DE25" s="19">
        <v>4.3681440829999998</v>
      </c>
      <c r="DF25" s="19">
        <v>4.5421492360000002</v>
      </c>
      <c r="DG25" s="19">
        <v>3.4872624210000001</v>
      </c>
      <c r="DH25" s="19">
        <v>3.7754911249999998</v>
      </c>
      <c r="DI25" s="19">
        <v>4.3559973239999996</v>
      </c>
      <c r="DJ25" s="19">
        <v>2.9289686515282098</v>
      </c>
      <c r="DK25" s="19">
        <v>2.6991040763440299</v>
      </c>
      <c r="DL25" s="38"/>
      <c r="DW25" s="38"/>
      <c r="EH25" s="38">
        <v>70964862.123146459</v>
      </c>
      <c r="EI25" s="19">
        <v>49993509.4082397</v>
      </c>
      <c r="EJ25" s="19">
        <v>95673651.359933779</v>
      </c>
      <c r="EK25" s="19">
        <v>126186418.41342781</v>
      </c>
      <c r="EL25" s="19">
        <v>145939554.21880275</v>
      </c>
      <c r="EM25" s="19">
        <v>163375243.85627607</v>
      </c>
      <c r="EN25" s="19">
        <v>225315604.77028671</v>
      </c>
      <c r="EO25" s="19">
        <v>252160372.11273423</v>
      </c>
      <c r="EP25" s="19">
        <v>277003076.86873358</v>
      </c>
      <c r="EQ25" s="19">
        <v>494218429.8487522</v>
      </c>
      <c r="ER25" s="32">
        <v>489827163.33258986</v>
      </c>
      <c r="ES25" s="19">
        <f t="shared" si="13"/>
        <v>18.077695412828334</v>
      </c>
      <c r="ET25" s="19">
        <f t="shared" si="14"/>
        <v>17.727403743130928</v>
      </c>
      <c r="EU25" s="19">
        <f t="shared" si="15"/>
        <v>18.376453493121648</v>
      </c>
      <c r="EV25" s="19">
        <f t="shared" si="16"/>
        <v>18.653270882735043</v>
      </c>
      <c r="EW25" s="19">
        <f t="shared" si="17"/>
        <v>18.798703081745916</v>
      </c>
      <c r="EX25" s="19">
        <f t="shared" si="18"/>
        <v>18.911560222524386</v>
      </c>
      <c r="EY25" s="19">
        <f t="shared" si="19"/>
        <v>19.233012665188987</v>
      </c>
      <c r="EZ25" s="19">
        <f t="shared" si="20"/>
        <v>19.345575840333581</v>
      </c>
      <c r="FA25" s="19">
        <f t="shared" si="21"/>
        <v>19.439539171919286</v>
      </c>
      <c r="FB25" s="19">
        <f t="shared" si="22"/>
        <v>20.01848814311149</v>
      </c>
      <c r="FC25" s="32">
        <f t="shared" si="23"/>
        <v>20.009563158953156</v>
      </c>
      <c r="FD25" s="19">
        <f t="shared" si="24"/>
        <v>1.830866909</v>
      </c>
      <c r="FE25" s="19">
        <f t="shared" si="25"/>
        <v>2.6784536050000001</v>
      </c>
      <c r="FF25" s="19">
        <f t="shared" si="26"/>
        <v>2.6373344479999998</v>
      </c>
      <c r="FG25" s="19">
        <f t="shared" si="27"/>
        <v>3.5374909489999999</v>
      </c>
      <c r="FH25" s="19">
        <f t="shared" si="28"/>
        <v>4.3681440829999998</v>
      </c>
      <c r="FI25" s="19">
        <f t="shared" si="29"/>
        <v>4.5421492360000002</v>
      </c>
      <c r="FJ25" s="19">
        <f t="shared" si="30"/>
        <v>3.4872624210000001</v>
      </c>
      <c r="FK25" s="19">
        <f t="shared" si="31"/>
        <v>3.7754911249999998</v>
      </c>
      <c r="FL25" s="19">
        <f t="shared" si="32"/>
        <v>4.3559973239999996</v>
      </c>
      <c r="FM25" s="19">
        <f t="shared" si="33"/>
        <v>2.9289686515282098</v>
      </c>
      <c r="FN25" s="32">
        <f t="shared" si="34"/>
        <v>2.6991040763440299</v>
      </c>
      <c r="FY25" s="32"/>
      <c r="GJ25" s="32"/>
      <c r="GK25" s="19">
        <f t="shared" si="57"/>
        <v>18.077695412828334</v>
      </c>
      <c r="GL25" s="19">
        <f t="shared" si="58"/>
        <v>17.727403743130928</v>
      </c>
      <c r="GM25" s="19">
        <f t="shared" si="59"/>
        <v>18.376453493121648</v>
      </c>
      <c r="GN25" s="19">
        <f t="shared" si="60"/>
        <v>18.653270882735043</v>
      </c>
      <c r="GO25" s="19">
        <f t="shared" si="61"/>
        <v>18.798703081745916</v>
      </c>
      <c r="GP25" s="19">
        <f t="shared" si="62"/>
        <v>18.911560222524386</v>
      </c>
      <c r="GQ25" s="19">
        <f t="shared" si="63"/>
        <v>19.233012665188987</v>
      </c>
      <c r="GR25" s="19">
        <f t="shared" si="64"/>
        <v>19.345575840333581</v>
      </c>
      <c r="GS25" s="19">
        <f t="shared" si="65"/>
        <v>19.439539171919286</v>
      </c>
      <c r="GT25" s="19">
        <f t="shared" si="66"/>
        <v>20.01848814311149</v>
      </c>
      <c r="GU25" s="32">
        <f t="shared" si="67"/>
        <v>20.009563158953156</v>
      </c>
      <c r="GV25" s="19">
        <f t="shared" si="68"/>
        <v>1.830866909</v>
      </c>
      <c r="GW25" s="19">
        <f t="shared" si="69"/>
        <v>2.6784536050000001</v>
      </c>
      <c r="GX25" s="19">
        <f t="shared" si="70"/>
        <v>2.6373344479999998</v>
      </c>
      <c r="GY25" s="19">
        <f t="shared" si="71"/>
        <v>3.5374909489999999</v>
      </c>
      <c r="GZ25" s="19">
        <f t="shared" si="72"/>
        <v>4.3681440829999998</v>
      </c>
      <c r="HA25" s="19">
        <f t="shared" si="73"/>
        <v>4.5421492360000002</v>
      </c>
      <c r="HB25" s="19">
        <f t="shared" si="74"/>
        <v>3.4872624210000001</v>
      </c>
      <c r="HC25" s="19">
        <f t="shared" si="75"/>
        <v>3.7754911249999998</v>
      </c>
      <c r="HD25" s="19">
        <f t="shared" si="76"/>
        <v>4.3559973239999996</v>
      </c>
      <c r="HE25" s="19">
        <f t="shared" si="77"/>
        <v>2.9289686515282098</v>
      </c>
      <c r="HF25" s="19">
        <f t="shared" si="78"/>
        <v>2.6991040763440299</v>
      </c>
      <c r="HG25" s="19">
        <f t="shared" si="156"/>
        <v>1.830866909</v>
      </c>
      <c r="HH25" s="19">
        <f t="shared" si="157"/>
        <v>2.6784536050000001</v>
      </c>
      <c r="HI25" s="19">
        <f t="shared" si="158"/>
        <v>2.6373344479999998</v>
      </c>
      <c r="HJ25" s="19">
        <f t="shared" si="159"/>
        <v>3.5374909489999999</v>
      </c>
      <c r="HK25" s="19">
        <f t="shared" si="160"/>
        <v>4.3681440829999998</v>
      </c>
      <c r="HL25" s="19">
        <f t="shared" si="161"/>
        <v>4.5421492360000002</v>
      </c>
      <c r="HM25" s="19">
        <f t="shared" si="162"/>
        <v>3.4872624210000001</v>
      </c>
      <c r="HN25" s="19">
        <f t="shared" si="163"/>
        <v>3.7754911249999998</v>
      </c>
      <c r="HO25" s="19">
        <f t="shared" si="164"/>
        <v>4.3559973239999996</v>
      </c>
      <c r="HP25" s="19">
        <f t="shared" si="165"/>
        <v>2.9289686515282098</v>
      </c>
      <c r="HQ25" s="32">
        <f t="shared" si="166"/>
        <v>2.6991040763440299</v>
      </c>
      <c r="HR25" s="19">
        <f t="shared" si="90"/>
        <v>2.8730000000000002E-2</v>
      </c>
      <c r="HS25" s="19">
        <f t="shared" si="91"/>
        <v>2.8730000000000002E-2</v>
      </c>
      <c r="HT25" s="19">
        <f t="shared" si="92"/>
        <v>2.8730000000000002E-2</v>
      </c>
      <c r="HU25" s="19">
        <f t="shared" si="93"/>
        <v>2.8730000000000002E-2</v>
      </c>
      <c r="HV25" s="19">
        <f t="shared" si="94"/>
        <v>2.8730000000000002E-2</v>
      </c>
      <c r="HW25" s="19">
        <f t="shared" si="95"/>
        <v>2.8730000000000002E-2</v>
      </c>
      <c r="HX25" s="19">
        <f t="shared" si="96"/>
        <v>2.8730000000000002E-2</v>
      </c>
      <c r="HY25" s="19">
        <f t="shared" si="97"/>
        <v>2.8730000000000002E-2</v>
      </c>
      <c r="HZ25" s="19">
        <f t="shared" si="98"/>
        <v>2.8730000000000002E-2</v>
      </c>
      <c r="IA25" s="19">
        <f t="shared" si="99"/>
        <v>2.8730000000000002E-2</v>
      </c>
      <c r="IB25" s="19">
        <f t="shared" si="100"/>
        <v>2.8730000000000002E-2</v>
      </c>
      <c r="IC25" s="38" t="str">
        <f t="shared" si="101"/>
        <v/>
      </c>
      <c r="ID25" s="19" t="str">
        <f t="shared" si="102"/>
        <v/>
      </c>
      <c r="IE25" s="19" t="str">
        <f t="shared" si="103"/>
        <v/>
      </c>
      <c r="IF25" s="19" t="str">
        <f t="shared" si="104"/>
        <v/>
      </c>
      <c r="IG25" s="19" t="str">
        <f t="shared" si="105"/>
        <v/>
      </c>
      <c r="IH25" s="19" t="str">
        <f t="shared" si="106"/>
        <v/>
      </c>
      <c r="II25" s="19" t="str">
        <f t="shared" si="107"/>
        <v/>
      </c>
      <c r="IJ25" s="19" t="str">
        <f t="shared" si="108"/>
        <v/>
      </c>
      <c r="IK25" s="19" t="str">
        <f t="shared" si="109"/>
        <v/>
      </c>
      <c r="IL25" s="19" t="str">
        <f t="shared" si="110"/>
        <v/>
      </c>
      <c r="IM25" s="19" t="str">
        <f t="shared" si="111"/>
        <v/>
      </c>
      <c r="IN25" s="38">
        <f t="shared" si="112"/>
        <v>0</v>
      </c>
      <c r="IO25" s="19">
        <f t="shared" si="113"/>
        <v>0</v>
      </c>
      <c r="IP25" s="19">
        <f t="shared" si="114"/>
        <v>0</v>
      </c>
      <c r="IQ25" s="19">
        <f t="shared" si="115"/>
        <v>0</v>
      </c>
      <c r="IR25" s="19">
        <f t="shared" si="116"/>
        <v>0</v>
      </c>
      <c r="IS25" s="19">
        <f t="shared" si="117"/>
        <v>0</v>
      </c>
      <c r="IT25" s="19">
        <f t="shared" si="118"/>
        <v>0</v>
      </c>
      <c r="IU25" s="19">
        <f t="shared" si="119"/>
        <v>0</v>
      </c>
      <c r="IV25" s="19">
        <f t="shared" si="120"/>
        <v>0</v>
      </c>
      <c r="IW25" s="19">
        <f t="shared" si="121"/>
        <v>0</v>
      </c>
      <c r="IX25" s="32">
        <f t="shared" si="122"/>
        <v>0</v>
      </c>
      <c r="IY25" s="19" t="str">
        <f t="shared" si="123"/>
        <v/>
      </c>
      <c r="IZ25" s="19" t="str">
        <f t="shared" si="124"/>
        <v/>
      </c>
      <c r="JA25" s="19" t="str">
        <f t="shared" si="125"/>
        <v/>
      </c>
      <c r="JB25" s="19" t="str">
        <f t="shared" si="126"/>
        <v/>
      </c>
      <c r="JC25" s="19" t="str">
        <f t="shared" si="127"/>
        <v/>
      </c>
      <c r="JD25" s="19" t="str">
        <f t="shared" si="128"/>
        <v/>
      </c>
      <c r="JE25" s="19" t="str">
        <f t="shared" si="129"/>
        <v/>
      </c>
      <c r="JF25" s="19" t="str">
        <f t="shared" si="130"/>
        <v/>
      </c>
      <c r="JG25" s="19" t="str">
        <f t="shared" si="131"/>
        <v/>
      </c>
      <c r="JH25" s="19" t="str">
        <f t="shared" si="132"/>
        <v/>
      </c>
      <c r="JI25" s="32" t="str">
        <f t="shared" si="133"/>
        <v/>
      </c>
      <c r="JJ25" s="19">
        <f t="shared" si="134"/>
        <v>18.077695412828334</v>
      </c>
      <c r="JK25" s="19">
        <f t="shared" si="135"/>
        <v>17.727403743130928</v>
      </c>
      <c r="JL25" s="19">
        <f t="shared" si="136"/>
        <v>18.376453493121648</v>
      </c>
      <c r="JM25" s="19">
        <f t="shared" si="137"/>
        <v>18.653270882735043</v>
      </c>
      <c r="JN25" s="19">
        <f t="shared" si="138"/>
        <v>18.798703081745916</v>
      </c>
      <c r="JO25" s="19">
        <f t="shared" si="139"/>
        <v>18.911560222524386</v>
      </c>
      <c r="JP25" s="19">
        <f t="shared" si="140"/>
        <v>19.233012665188987</v>
      </c>
      <c r="JQ25" s="19">
        <f t="shared" si="141"/>
        <v>19.345575840333581</v>
      </c>
      <c r="JR25" s="19">
        <f t="shared" si="142"/>
        <v>19.439539171919286</v>
      </c>
      <c r="JS25" s="19">
        <f t="shared" si="143"/>
        <v>20.01848814311149</v>
      </c>
      <c r="JT25" s="19">
        <f t="shared" si="144"/>
        <v>20.009563158953156</v>
      </c>
      <c r="JU25" s="38">
        <f t="shared" si="145"/>
        <v>18.077695412828334</v>
      </c>
      <c r="JV25" s="19">
        <f t="shared" si="146"/>
        <v>17.727403743130928</v>
      </c>
      <c r="JW25" s="19">
        <f t="shared" si="147"/>
        <v>18.376453493121648</v>
      </c>
      <c r="JX25" s="19">
        <f t="shared" si="148"/>
        <v>18.653270882735043</v>
      </c>
      <c r="JY25" s="19">
        <f t="shared" si="149"/>
        <v>18.798703081745916</v>
      </c>
      <c r="JZ25" s="19">
        <f t="shared" si="150"/>
        <v>18.911560222524386</v>
      </c>
      <c r="KA25" s="19">
        <f t="shared" si="151"/>
        <v>19.233012665188987</v>
      </c>
      <c r="KB25" s="19">
        <f t="shared" si="152"/>
        <v>19.345575840333581</v>
      </c>
      <c r="KC25" s="19">
        <f t="shared" si="153"/>
        <v>19.439539171919286</v>
      </c>
      <c r="KD25" s="19">
        <f t="shared" si="154"/>
        <v>20.01848814311149</v>
      </c>
      <c r="KE25" s="32">
        <f t="shared" si="155"/>
        <v>20.009563158953156</v>
      </c>
    </row>
    <row r="26" spans="1:291" x14ac:dyDescent="0.2">
      <c r="A26" s="19" t="s">
        <v>377</v>
      </c>
      <c r="B26" s="19" t="s">
        <v>378</v>
      </c>
      <c r="E26" s="32" t="s">
        <v>33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1</v>
      </c>
      <c r="P26" s="32">
        <v>1</v>
      </c>
      <c r="Q26" s="19">
        <v>1</v>
      </c>
      <c r="R26" s="19">
        <v>1</v>
      </c>
      <c r="S26" s="19">
        <v>1</v>
      </c>
      <c r="T26" s="19">
        <v>1</v>
      </c>
      <c r="U26" s="19">
        <v>1</v>
      </c>
      <c r="V26" s="19">
        <v>1</v>
      </c>
      <c r="W26" s="19">
        <v>1</v>
      </c>
      <c r="X26" s="19">
        <v>1</v>
      </c>
      <c r="Y26" s="19">
        <v>1</v>
      </c>
      <c r="Z26" s="19">
        <v>1</v>
      </c>
      <c r="AA26" s="32">
        <v>1</v>
      </c>
      <c r="AB26" s="19">
        <v>1</v>
      </c>
      <c r="AC26" s="19">
        <v>1</v>
      </c>
      <c r="AD26" s="19">
        <v>1</v>
      </c>
      <c r="AE26" s="19">
        <v>1</v>
      </c>
      <c r="AF26" s="19">
        <v>1</v>
      </c>
      <c r="AG26" s="19">
        <v>1</v>
      </c>
      <c r="AH26" s="19">
        <v>1</v>
      </c>
      <c r="AI26" s="19">
        <v>1</v>
      </c>
      <c r="AJ26" s="19">
        <v>1</v>
      </c>
      <c r="AK26" s="19">
        <v>1</v>
      </c>
      <c r="AL26" s="32">
        <v>1</v>
      </c>
      <c r="AN26" s="19">
        <v>3.9035199999999999E-2</v>
      </c>
      <c r="AO26" s="19">
        <v>3.5685399999999999E-2</v>
      </c>
      <c r="AP26" s="19">
        <v>3.5272400000000002E-2</v>
      </c>
      <c r="AQ26" s="19">
        <v>3.9150400000000002E-2</v>
      </c>
      <c r="AR26" s="19">
        <v>3.9140099999999997E-2</v>
      </c>
      <c r="AS26" s="19">
        <v>4.5343899999999999E-2</v>
      </c>
      <c r="AT26" s="19">
        <v>4.0599299999999998E-2</v>
      </c>
      <c r="AU26" s="19">
        <v>4.6736199999999999E-2</v>
      </c>
      <c r="AV26" s="19">
        <v>5.08633E-2</v>
      </c>
      <c r="AW26" s="32">
        <v>5.3166199999999997E-2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1</v>
      </c>
      <c r="BH26" s="32">
        <v>4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1</v>
      </c>
      <c r="BS26" s="32">
        <v>1</v>
      </c>
      <c r="BT26" s="19">
        <v>1</v>
      </c>
      <c r="BU26" s="19">
        <v>0</v>
      </c>
      <c r="BV26" s="19">
        <v>0</v>
      </c>
      <c r="BW26" s="19">
        <v>2</v>
      </c>
      <c r="BX26" s="19">
        <v>10</v>
      </c>
      <c r="BY26" s="19">
        <v>10</v>
      </c>
      <c r="BZ26" s="19">
        <v>6</v>
      </c>
      <c r="CA26" s="19">
        <v>2</v>
      </c>
      <c r="CB26" s="19">
        <v>8</v>
      </c>
      <c r="CC26" s="19">
        <v>13</v>
      </c>
      <c r="CD26" s="19">
        <v>7</v>
      </c>
      <c r="CE26" s="38">
        <v>4</v>
      </c>
      <c r="CF26" s="19">
        <v>48</v>
      </c>
      <c r="CG26" s="19">
        <v>80</v>
      </c>
      <c r="CH26" s="19">
        <v>145</v>
      </c>
      <c r="CI26" s="19">
        <v>198</v>
      </c>
      <c r="CJ26" s="19">
        <v>240</v>
      </c>
      <c r="CK26" s="19">
        <v>359</v>
      </c>
      <c r="CL26" s="19">
        <v>345</v>
      </c>
      <c r="CM26" s="19">
        <v>228</v>
      </c>
      <c r="CN26" s="19">
        <v>233</v>
      </c>
      <c r="CO26" s="19">
        <v>253</v>
      </c>
      <c r="CP26" s="38">
        <v>0.25</v>
      </c>
      <c r="CQ26" s="19">
        <v>0</v>
      </c>
      <c r="CR26" s="19">
        <v>0</v>
      </c>
      <c r="CS26" s="19">
        <v>1.3793103448275862E-2</v>
      </c>
      <c r="CT26" s="19">
        <v>5.0505050505050504E-2</v>
      </c>
      <c r="CU26" s="19">
        <v>4.1666666666666664E-2</v>
      </c>
      <c r="CV26" s="19">
        <v>1.6713091922005572E-2</v>
      </c>
      <c r="CW26" s="19">
        <v>5.7971014492753624E-3</v>
      </c>
      <c r="CX26" s="19">
        <v>3.5087719298245612E-2</v>
      </c>
      <c r="CY26" s="19">
        <v>5.5793991416309016E-2</v>
      </c>
      <c r="CZ26" s="19">
        <v>2.766798418972332E-2</v>
      </c>
      <c r="DA26" s="38">
        <v>0.59614188579462701</v>
      </c>
      <c r="DB26" s="19">
        <v>1.1896202437213499</v>
      </c>
      <c r="DC26" s="19">
        <v>2.2852816828473799</v>
      </c>
      <c r="DD26" s="19">
        <v>3.3783860350672201</v>
      </c>
      <c r="DE26" s="19">
        <v>3.7947258679135998</v>
      </c>
      <c r="DF26" s="19">
        <v>5.7121618626235602</v>
      </c>
      <c r="DG26" s="19">
        <v>3.0128390307196602</v>
      </c>
      <c r="DH26" s="19">
        <v>3.53557410096963</v>
      </c>
      <c r="DI26" s="19">
        <v>4.6968503410820404</v>
      </c>
      <c r="DJ26" s="19">
        <v>2.8194685276969702</v>
      </c>
      <c r="DK26" s="19">
        <v>1.9284626040320101</v>
      </c>
      <c r="DL26" s="38">
        <v>0.29409999999999997</v>
      </c>
      <c r="DM26" s="19">
        <v>0.36659999999999998</v>
      </c>
      <c r="DN26" s="19">
        <v>0.34370000000000001</v>
      </c>
      <c r="DO26" s="19">
        <v>0.24740000000000001</v>
      </c>
      <c r="DP26" s="19">
        <v>0.26960000000000001</v>
      </c>
      <c r="DQ26" s="19">
        <v>0.24379999999999999</v>
      </c>
      <c r="DR26" s="19">
        <v>9.4600000000000004E-2</v>
      </c>
      <c r="DS26" s="19">
        <v>0.20849999999999999</v>
      </c>
      <c r="DT26" s="19">
        <v>0.1598</v>
      </c>
      <c r="DU26" s="19">
        <v>5.3199999999999997E-2</v>
      </c>
      <c r="DV26" s="19">
        <v>0.27610000000000001</v>
      </c>
      <c r="DW26" s="38">
        <v>9.7000000000000003E-2</v>
      </c>
      <c r="DX26" s="19">
        <v>1E-3</v>
      </c>
      <c r="DY26" s="19">
        <v>1.7999999999999999E-2</v>
      </c>
      <c r="DZ26" s="19">
        <v>0.16200000000000001</v>
      </c>
      <c r="EA26" s="19">
        <v>0.109</v>
      </c>
      <c r="EB26" s="19">
        <v>8.4000000000000005E-2</v>
      </c>
      <c r="EC26" s="19">
        <v>0.3</v>
      </c>
      <c r="ED26" s="19">
        <v>0.06</v>
      </c>
      <c r="EE26" s="19">
        <v>0.17799999999999999</v>
      </c>
      <c r="EF26" s="19">
        <v>0.29799999999999999</v>
      </c>
      <c r="EG26" s="19">
        <v>1.4999999999999999E-2</v>
      </c>
      <c r="EH26" s="38"/>
      <c r="EI26" s="19">
        <v>8283510.6539603826</v>
      </c>
      <c r="EJ26" s="19">
        <v>21577509.827921472</v>
      </c>
      <c r="EK26" s="19">
        <v>43829227.676126905</v>
      </c>
      <c r="EL26" s="19">
        <v>50311941.472736202</v>
      </c>
      <c r="EM26" s="19">
        <v>44522514.70263762</v>
      </c>
      <c r="EN26" s="19">
        <v>121337184.59646243</v>
      </c>
      <c r="EO26" s="19">
        <v>86989644.744247571</v>
      </c>
      <c r="EP26" s="19">
        <v>104487681.20305355</v>
      </c>
      <c r="EQ26" s="19">
        <v>133990119.81693597</v>
      </c>
      <c r="ER26" s="32">
        <v>126436518.56485271</v>
      </c>
      <c r="ES26" s="19" t="str">
        <f t="shared" si="13"/>
        <v/>
      </c>
      <c r="ET26" s="19">
        <f t="shared" si="14"/>
        <v>15.929777428526425</v>
      </c>
      <c r="EU26" s="19">
        <f t="shared" si="15"/>
        <v>16.887162118546659</v>
      </c>
      <c r="EV26" s="19">
        <f t="shared" si="16"/>
        <v>17.59581145134371</v>
      </c>
      <c r="EW26" s="19">
        <f t="shared" si="17"/>
        <v>17.733753011918431</v>
      </c>
      <c r="EX26" s="19">
        <f t="shared" si="18"/>
        <v>17.611505567561625</v>
      </c>
      <c r="EY26" s="19">
        <f t="shared" si="19"/>
        <v>18.614083877608799</v>
      </c>
      <c r="EZ26" s="19">
        <f t="shared" si="20"/>
        <v>18.28129964360652</v>
      </c>
      <c r="FA26" s="19">
        <f t="shared" si="21"/>
        <v>18.464579739195997</v>
      </c>
      <c r="FB26" s="19">
        <f t="shared" si="22"/>
        <v>18.713276622487363</v>
      </c>
      <c r="FC26" s="32">
        <f t="shared" si="23"/>
        <v>18.655250910646416</v>
      </c>
      <c r="FD26" s="19">
        <f t="shared" si="24"/>
        <v>0.59614188579462701</v>
      </c>
      <c r="FE26" s="19">
        <f t="shared" si="25"/>
        <v>1.1896202437213499</v>
      </c>
      <c r="FF26" s="19">
        <f t="shared" si="26"/>
        <v>2.2852816828473799</v>
      </c>
      <c r="FG26" s="19">
        <f t="shared" si="27"/>
        <v>3.3783860350672201</v>
      </c>
      <c r="FH26" s="19">
        <f t="shared" si="28"/>
        <v>3.7947258679135998</v>
      </c>
      <c r="FI26" s="19">
        <f t="shared" si="29"/>
        <v>5.7121618626235602</v>
      </c>
      <c r="FJ26" s="19">
        <f t="shared" si="30"/>
        <v>3.0128390307196602</v>
      </c>
      <c r="FK26" s="19">
        <f t="shared" si="31"/>
        <v>3.53557410096963</v>
      </c>
      <c r="FL26" s="19">
        <f t="shared" si="32"/>
        <v>4.6968503410820404</v>
      </c>
      <c r="FM26" s="19">
        <f t="shared" si="33"/>
        <v>2.8194685276969702</v>
      </c>
      <c r="FN26" s="32">
        <f t="shared" si="34"/>
        <v>1.9284626040320101</v>
      </c>
      <c r="FO26" s="19">
        <f t="shared" si="35"/>
        <v>0.29409999999999997</v>
      </c>
      <c r="FP26" s="19">
        <f t="shared" si="36"/>
        <v>0.36659999999999998</v>
      </c>
      <c r="FQ26" s="19">
        <f t="shared" si="37"/>
        <v>0.34370000000000001</v>
      </c>
      <c r="FR26" s="19">
        <f t="shared" si="38"/>
        <v>0.24740000000000001</v>
      </c>
      <c r="FS26" s="19">
        <f t="shared" si="39"/>
        <v>0.26960000000000001</v>
      </c>
      <c r="FT26" s="19">
        <f t="shared" si="40"/>
        <v>0.24379999999999999</v>
      </c>
      <c r="FU26" s="19">
        <f t="shared" si="41"/>
        <v>9.4600000000000004E-2</v>
      </c>
      <c r="FV26" s="19">
        <f t="shared" si="42"/>
        <v>0.20849999999999999</v>
      </c>
      <c r="FW26" s="19">
        <f t="shared" si="43"/>
        <v>0.1598</v>
      </c>
      <c r="FX26" s="19">
        <f t="shared" si="44"/>
        <v>5.3199999999999997E-2</v>
      </c>
      <c r="FY26" s="32">
        <f t="shared" si="45"/>
        <v>0.27610000000000001</v>
      </c>
      <c r="FZ26" s="19">
        <f t="shared" si="46"/>
        <v>9.7000000000000003E-2</v>
      </c>
      <c r="GA26" s="19">
        <f t="shared" si="47"/>
        <v>1E-3</v>
      </c>
      <c r="GB26" s="19">
        <f t="shared" si="48"/>
        <v>1.7999999999999999E-2</v>
      </c>
      <c r="GC26" s="19">
        <f t="shared" si="49"/>
        <v>0.16200000000000001</v>
      </c>
      <c r="GD26" s="19">
        <f t="shared" si="50"/>
        <v>0.109</v>
      </c>
      <c r="GE26" s="19">
        <f t="shared" si="51"/>
        <v>8.4000000000000005E-2</v>
      </c>
      <c r="GF26" s="19">
        <f t="shared" si="52"/>
        <v>0.3</v>
      </c>
      <c r="GG26" s="19">
        <f t="shared" si="53"/>
        <v>0.06</v>
      </c>
      <c r="GH26" s="19">
        <f t="shared" si="54"/>
        <v>0.17799999999999999</v>
      </c>
      <c r="GI26" s="19">
        <f t="shared" si="55"/>
        <v>0.29799999999999999</v>
      </c>
      <c r="GJ26" s="32">
        <f t="shared" si="56"/>
        <v>1.4999999999999999E-2</v>
      </c>
      <c r="GK26" s="19" t="str">
        <f t="shared" si="57"/>
        <v/>
      </c>
      <c r="GL26" s="19">
        <f t="shared" si="58"/>
        <v>15.929777428526425</v>
      </c>
      <c r="GM26" s="19">
        <f t="shared" si="59"/>
        <v>16.887162118546659</v>
      </c>
      <c r="GN26" s="19">
        <f t="shared" si="60"/>
        <v>17.59581145134371</v>
      </c>
      <c r="GO26" s="19">
        <f t="shared" si="61"/>
        <v>17.733753011918431</v>
      </c>
      <c r="GP26" s="19">
        <f t="shared" si="62"/>
        <v>17.611505567561625</v>
      </c>
      <c r="GQ26" s="19">
        <f t="shared" si="63"/>
        <v>18.614083877608799</v>
      </c>
      <c r="GR26" s="19">
        <f t="shared" si="64"/>
        <v>18.28129964360652</v>
      </c>
      <c r="GS26" s="19">
        <f t="shared" si="65"/>
        <v>18.464579739195997</v>
      </c>
      <c r="GT26" s="19">
        <f t="shared" si="66"/>
        <v>18.713276622487363</v>
      </c>
      <c r="GU26" s="32">
        <f t="shared" si="67"/>
        <v>18.655250910646416</v>
      </c>
      <c r="GV26" s="19">
        <f t="shared" si="68"/>
        <v>0.59614188579462701</v>
      </c>
      <c r="GW26" s="19">
        <f t="shared" si="69"/>
        <v>1.1896202437213499</v>
      </c>
      <c r="GX26" s="19">
        <f t="shared" si="70"/>
        <v>2.2852816828473799</v>
      </c>
      <c r="GY26" s="19">
        <f t="shared" si="71"/>
        <v>3.3783860350672201</v>
      </c>
      <c r="GZ26" s="19">
        <f t="shared" si="72"/>
        <v>3.7947258679135998</v>
      </c>
      <c r="HA26" s="19">
        <f t="shared" si="73"/>
        <v>5.7121618626235602</v>
      </c>
      <c r="HB26" s="19">
        <f t="shared" si="74"/>
        <v>3.0128390307196602</v>
      </c>
      <c r="HC26" s="19">
        <f t="shared" si="75"/>
        <v>3.53557410096963</v>
      </c>
      <c r="HD26" s="19">
        <f t="shared" si="76"/>
        <v>4.6968503410820404</v>
      </c>
      <c r="HE26" s="19">
        <f t="shared" si="77"/>
        <v>2.8194685276969702</v>
      </c>
      <c r="HF26" s="19">
        <f t="shared" si="78"/>
        <v>1.9284626040320101</v>
      </c>
      <c r="HG26" s="19">
        <f t="shared" si="156"/>
        <v>0.59614188579462701</v>
      </c>
      <c r="HH26" s="19">
        <f t="shared" si="157"/>
        <v>1.1896202437213499</v>
      </c>
      <c r="HI26" s="19">
        <f t="shared" si="158"/>
        <v>2.2852816828473799</v>
      </c>
      <c r="HJ26" s="19">
        <f t="shared" si="159"/>
        <v>3.3783860350672201</v>
      </c>
      <c r="HK26" s="19">
        <f t="shared" si="160"/>
        <v>3.7947258679135998</v>
      </c>
      <c r="HL26" s="19">
        <f t="shared" si="161"/>
        <v>5.7121618626235602</v>
      </c>
      <c r="HM26" s="19">
        <f t="shared" si="162"/>
        <v>3.0128390307196602</v>
      </c>
      <c r="HN26" s="19">
        <f t="shared" si="163"/>
        <v>3.53557410096963</v>
      </c>
      <c r="HO26" s="19">
        <f t="shared" si="164"/>
        <v>4.6968503410820404</v>
      </c>
      <c r="HP26" s="19">
        <f t="shared" si="165"/>
        <v>2.8194685276969702</v>
      </c>
      <c r="HQ26" s="32">
        <f t="shared" si="166"/>
        <v>1.9284626040320101</v>
      </c>
      <c r="HR26" s="19">
        <f t="shared" si="90"/>
        <v>0.29409999999999997</v>
      </c>
      <c r="HS26" s="19">
        <f t="shared" si="91"/>
        <v>0.36659999999999998</v>
      </c>
      <c r="HT26" s="19">
        <f t="shared" si="92"/>
        <v>0.34370000000000001</v>
      </c>
      <c r="HU26" s="19">
        <f t="shared" si="93"/>
        <v>0.24740000000000001</v>
      </c>
      <c r="HV26" s="19">
        <f t="shared" si="94"/>
        <v>0.26960000000000001</v>
      </c>
      <c r="HW26" s="19">
        <f t="shared" si="95"/>
        <v>0.24379999999999999</v>
      </c>
      <c r="HX26" s="19">
        <f t="shared" si="96"/>
        <v>9.4600000000000004E-2</v>
      </c>
      <c r="HY26" s="19">
        <f t="shared" si="97"/>
        <v>0.20849999999999999</v>
      </c>
      <c r="HZ26" s="19">
        <f t="shared" si="98"/>
        <v>0.1598</v>
      </c>
      <c r="IA26" s="19">
        <f t="shared" si="99"/>
        <v>5.3199999999999997E-2</v>
      </c>
      <c r="IB26" s="19">
        <f t="shared" si="100"/>
        <v>0.27610000000000001</v>
      </c>
      <c r="IC26" s="38">
        <f t="shared" si="101"/>
        <v>0.29409999999999997</v>
      </c>
      <c r="ID26" s="19">
        <f t="shared" si="102"/>
        <v>0.36659999999999998</v>
      </c>
      <c r="IE26" s="19">
        <f t="shared" si="103"/>
        <v>0.34370000000000001</v>
      </c>
      <c r="IF26" s="19">
        <f t="shared" si="104"/>
        <v>0.24740000000000001</v>
      </c>
      <c r="IG26" s="19">
        <f t="shared" si="105"/>
        <v>0.26960000000000001</v>
      </c>
      <c r="IH26" s="19">
        <f t="shared" si="106"/>
        <v>0.24379999999999999</v>
      </c>
      <c r="II26" s="19">
        <f t="shared" si="107"/>
        <v>9.4600000000000004E-2</v>
      </c>
      <c r="IJ26" s="19">
        <f t="shared" si="108"/>
        <v>0.20849999999999999</v>
      </c>
      <c r="IK26" s="19">
        <f t="shared" si="109"/>
        <v>0.1598</v>
      </c>
      <c r="IL26" s="19">
        <f t="shared" si="110"/>
        <v>5.3199999999999997E-2</v>
      </c>
      <c r="IM26" s="19">
        <f t="shared" si="111"/>
        <v>0.27610000000000001</v>
      </c>
      <c r="IN26" s="38">
        <f t="shared" si="112"/>
        <v>9.7000000000000003E-2</v>
      </c>
      <c r="IO26" s="19">
        <f t="shared" si="113"/>
        <v>1E-3</v>
      </c>
      <c r="IP26" s="19">
        <f t="shared" si="114"/>
        <v>1.7999999999999999E-2</v>
      </c>
      <c r="IQ26" s="19">
        <f t="shared" si="115"/>
        <v>0.16200000000000001</v>
      </c>
      <c r="IR26" s="19">
        <f t="shared" si="116"/>
        <v>0.109</v>
      </c>
      <c r="IS26" s="19">
        <f t="shared" si="117"/>
        <v>8.4000000000000005E-2</v>
      </c>
      <c r="IT26" s="19">
        <f t="shared" si="118"/>
        <v>0.16917829999999984</v>
      </c>
      <c r="IU26" s="19">
        <f t="shared" si="119"/>
        <v>0.06</v>
      </c>
      <c r="IV26" s="19">
        <f t="shared" si="120"/>
        <v>0.16917829999999984</v>
      </c>
      <c r="IW26" s="19">
        <f t="shared" si="121"/>
        <v>0.16917829999999984</v>
      </c>
      <c r="IX26" s="32">
        <f t="shared" si="122"/>
        <v>1.4999999999999999E-2</v>
      </c>
      <c r="IY26" s="19">
        <f t="shared" si="123"/>
        <v>9.7000000000000003E-2</v>
      </c>
      <c r="IZ26" s="19">
        <f t="shared" si="124"/>
        <v>1E-3</v>
      </c>
      <c r="JA26" s="19">
        <f t="shared" si="125"/>
        <v>1.7999999999999999E-2</v>
      </c>
      <c r="JB26" s="19">
        <f t="shared" si="126"/>
        <v>0.16200000000000001</v>
      </c>
      <c r="JC26" s="19">
        <f t="shared" si="127"/>
        <v>0.109</v>
      </c>
      <c r="JD26" s="19">
        <f t="shared" si="128"/>
        <v>8.4000000000000005E-2</v>
      </c>
      <c r="JE26" s="19">
        <f t="shared" si="129"/>
        <v>0.16917829999999984</v>
      </c>
      <c r="JF26" s="19">
        <f t="shared" si="130"/>
        <v>0.06</v>
      </c>
      <c r="JG26" s="19">
        <f t="shared" si="131"/>
        <v>0.16917829999999984</v>
      </c>
      <c r="JH26" s="19">
        <f t="shared" si="132"/>
        <v>0.16917829999999984</v>
      </c>
      <c r="JI26" s="32">
        <f t="shared" si="133"/>
        <v>1.4999999999999999E-2</v>
      </c>
      <c r="JJ26" s="19">
        <f t="shared" si="134"/>
        <v>22.018022109317169</v>
      </c>
      <c r="JK26" s="19">
        <f t="shared" si="135"/>
        <v>15.929777428526425</v>
      </c>
      <c r="JL26" s="19">
        <f t="shared" si="136"/>
        <v>16.887162118546659</v>
      </c>
      <c r="JM26" s="19">
        <f t="shared" si="137"/>
        <v>17.59581145134371</v>
      </c>
      <c r="JN26" s="19">
        <f t="shared" si="138"/>
        <v>17.733753011918431</v>
      </c>
      <c r="JO26" s="19">
        <f t="shared" si="139"/>
        <v>17.611505567561625</v>
      </c>
      <c r="JP26" s="19">
        <f t="shared" si="140"/>
        <v>18.614083877608799</v>
      </c>
      <c r="JQ26" s="19">
        <f t="shared" si="141"/>
        <v>18.28129964360652</v>
      </c>
      <c r="JR26" s="19">
        <f t="shared" si="142"/>
        <v>18.464579739195997</v>
      </c>
      <c r="JS26" s="19">
        <f t="shared" si="143"/>
        <v>18.713276622487363</v>
      </c>
      <c r="JT26" s="19">
        <f t="shared" si="144"/>
        <v>18.655250910646416</v>
      </c>
      <c r="JU26" s="38" t="str">
        <f t="shared" si="145"/>
        <v/>
      </c>
      <c r="JV26" s="19">
        <f t="shared" si="146"/>
        <v>15.929777428526425</v>
      </c>
      <c r="JW26" s="19">
        <f t="shared" si="147"/>
        <v>16.887162118546659</v>
      </c>
      <c r="JX26" s="19">
        <f t="shared" si="148"/>
        <v>17.59581145134371</v>
      </c>
      <c r="JY26" s="19">
        <f t="shared" si="149"/>
        <v>17.733753011918431</v>
      </c>
      <c r="JZ26" s="19">
        <f t="shared" si="150"/>
        <v>17.611505567561625</v>
      </c>
      <c r="KA26" s="19">
        <f t="shared" si="151"/>
        <v>18.614083877608799</v>
      </c>
      <c r="KB26" s="19">
        <f t="shared" si="152"/>
        <v>18.28129964360652</v>
      </c>
      <c r="KC26" s="19">
        <f t="shared" si="153"/>
        <v>18.464579739195997</v>
      </c>
      <c r="KD26" s="19">
        <f t="shared" si="154"/>
        <v>18.713276622487363</v>
      </c>
      <c r="KE26" s="32">
        <f t="shared" si="155"/>
        <v>18.655250910646416</v>
      </c>
    </row>
    <row r="27" spans="1:291" x14ac:dyDescent="0.2">
      <c r="A27" s="19" t="s">
        <v>34</v>
      </c>
      <c r="B27" s="19" t="s">
        <v>35</v>
      </c>
      <c r="D27" s="19">
        <v>2014</v>
      </c>
      <c r="E27" s="32" t="s">
        <v>33</v>
      </c>
      <c r="H27" s="19">
        <v>0</v>
      </c>
      <c r="P27" s="32"/>
      <c r="S27" s="19">
        <v>1</v>
      </c>
      <c r="AA27" s="32"/>
      <c r="AD27" s="19">
        <v>1</v>
      </c>
      <c r="AL27" s="32"/>
      <c r="AO27" s="19">
        <v>2.65179E-2</v>
      </c>
      <c r="AW27" s="32"/>
      <c r="BH27" s="32"/>
      <c r="BS27" s="32"/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38">
        <v>6</v>
      </c>
      <c r="CF27" s="19">
        <v>3</v>
      </c>
      <c r="CG27" s="19">
        <v>13</v>
      </c>
      <c r="CH27" s="19">
        <v>13</v>
      </c>
      <c r="CI27" s="19">
        <v>14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38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0</v>
      </c>
      <c r="DA27" s="38"/>
      <c r="DL27" s="38"/>
      <c r="DW27" s="38"/>
      <c r="EH27" s="38"/>
      <c r="ER27" s="32"/>
      <c r="ES27" s="19" t="str">
        <f t="shared" si="13"/>
        <v/>
      </c>
      <c r="ET27" s="19" t="str">
        <f t="shared" si="14"/>
        <v/>
      </c>
      <c r="EU27" s="19" t="str">
        <f t="shared" si="15"/>
        <v/>
      </c>
      <c r="EV27" s="19" t="str">
        <f t="shared" si="16"/>
        <v/>
      </c>
      <c r="EW27" s="19" t="str">
        <f t="shared" si="17"/>
        <v/>
      </c>
      <c r="EX27" s="19" t="str">
        <f t="shared" si="18"/>
        <v/>
      </c>
      <c r="EY27" s="19" t="str">
        <f t="shared" si="19"/>
        <v/>
      </c>
      <c r="EZ27" s="19" t="str">
        <f t="shared" si="20"/>
        <v/>
      </c>
      <c r="FA27" s="19" t="str">
        <f t="shared" si="21"/>
        <v/>
      </c>
      <c r="FB27" s="19" t="str">
        <f t="shared" si="22"/>
        <v/>
      </c>
      <c r="FC27" s="32" t="str">
        <f t="shared" si="23"/>
        <v/>
      </c>
      <c r="FH27" s="19" t="str">
        <f t="shared" si="28"/>
        <v/>
      </c>
      <c r="FI27" s="19" t="str">
        <f t="shared" si="29"/>
        <v/>
      </c>
      <c r="FJ27" s="19" t="str">
        <f t="shared" si="30"/>
        <v/>
      </c>
      <c r="FK27" s="19" t="str">
        <f t="shared" si="31"/>
        <v/>
      </c>
      <c r="FL27" s="19" t="str">
        <f t="shared" si="32"/>
        <v/>
      </c>
      <c r="FM27" s="19" t="str">
        <f t="shared" si="33"/>
        <v/>
      </c>
      <c r="FN27" s="32" t="str">
        <f t="shared" si="34"/>
        <v/>
      </c>
      <c r="FS27" s="19" t="str">
        <f t="shared" si="39"/>
        <v/>
      </c>
      <c r="FT27" s="19" t="str">
        <f t="shared" si="40"/>
        <v/>
      </c>
      <c r="FU27" s="19" t="str">
        <f t="shared" si="41"/>
        <v/>
      </c>
      <c r="FV27" s="19" t="str">
        <f t="shared" si="42"/>
        <v/>
      </c>
      <c r="FW27" s="19" t="str">
        <f t="shared" si="43"/>
        <v/>
      </c>
      <c r="FX27" s="19" t="str">
        <f t="shared" si="44"/>
        <v/>
      </c>
      <c r="FY27" s="32" t="str">
        <f t="shared" si="45"/>
        <v/>
      </c>
      <c r="GD27" s="19" t="str">
        <f t="shared" si="50"/>
        <v/>
      </c>
      <c r="GE27" s="19" t="str">
        <f t="shared" si="51"/>
        <v/>
      </c>
      <c r="GF27" s="19" t="str">
        <f t="shared" si="52"/>
        <v/>
      </c>
      <c r="GG27" s="19" t="str">
        <f t="shared" si="53"/>
        <v/>
      </c>
      <c r="GH27" s="19" t="str">
        <f t="shared" si="54"/>
        <v/>
      </c>
      <c r="GI27" s="19" t="str">
        <f t="shared" si="55"/>
        <v/>
      </c>
      <c r="GJ27" s="32" t="str">
        <f t="shared" si="56"/>
        <v/>
      </c>
      <c r="GK27" s="19" t="str">
        <f t="shared" si="57"/>
        <v/>
      </c>
      <c r="GL27" s="19" t="str">
        <f t="shared" si="58"/>
        <v/>
      </c>
      <c r="GM27" s="19" t="str">
        <f t="shared" si="59"/>
        <v/>
      </c>
      <c r="GN27" s="19" t="str">
        <f t="shared" si="60"/>
        <v/>
      </c>
      <c r="GO27" s="19" t="str">
        <f t="shared" si="61"/>
        <v/>
      </c>
      <c r="GP27" s="19" t="str">
        <f t="shared" si="62"/>
        <v/>
      </c>
      <c r="GQ27" s="19" t="str">
        <f t="shared" si="63"/>
        <v/>
      </c>
      <c r="GR27" s="19" t="str">
        <f t="shared" si="64"/>
        <v/>
      </c>
      <c r="GS27" s="19" t="str">
        <f t="shared" si="65"/>
        <v/>
      </c>
      <c r="GT27" s="19" t="str">
        <f t="shared" si="66"/>
        <v/>
      </c>
      <c r="GU27" s="32" t="str">
        <f t="shared" si="67"/>
        <v/>
      </c>
      <c r="GV27" s="19">
        <f t="shared" si="68"/>
        <v>0.2011343951618926</v>
      </c>
      <c r="GW27" s="19">
        <f t="shared" si="69"/>
        <v>0.2011343951618926</v>
      </c>
      <c r="GX27" s="19">
        <f t="shared" si="70"/>
        <v>0.2011343951618926</v>
      </c>
      <c r="GY27" s="19">
        <f t="shared" si="71"/>
        <v>0.2011343951618926</v>
      </c>
      <c r="GZ27" s="19">
        <f t="shared" si="72"/>
        <v>10.328571478127515</v>
      </c>
      <c r="HA27" s="19">
        <f t="shared" si="73"/>
        <v>10.328571478127515</v>
      </c>
      <c r="HB27" s="19">
        <f t="shared" si="74"/>
        <v>10.328571478127515</v>
      </c>
      <c r="HC27" s="19">
        <f t="shared" si="75"/>
        <v>10.328571478127515</v>
      </c>
      <c r="HD27" s="19">
        <f t="shared" si="76"/>
        <v>10.328571478127515</v>
      </c>
      <c r="HE27" s="19">
        <f t="shared" si="77"/>
        <v>10.328571478127515</v>
      </c>
      <c r="HF27" s="19">
        <f t="shared" si="78"/>
        <v>10.328571478127515</v>
      </c>
      <c r="HG27" s="19" t="str">
        <f t="shared" si="156"/>
        <v/>
      </c>
      <c r="HH27" s="19" t="str">
        <f t="shared" si="157"/>
        <v/>
      </c>
      <c r="HI27" s="19" t="str">
        <f t="shared" si="158"/>
        <v/>
      </c>
      <c r="HJ27" s="19" t="str">
        <f t="shared" si="159"/>
        <v/>
      </c>
      <c r="HK27" s="19" t="str">
        <f t="shared" si="160"/>
        <v/>
      </c>
      <c r="HL27" s="19" t="str">
        <f t="shared" si="161"/>
        <v/>
      </c>
      <c r="HM27" s="19" t="str">
        <f t="shared" si="162"/>
        <v/>
      </c>
      <c r="HN27" s="19" t="str">
        <f t="shared" si="163"/>
        <v/>
      </c>
      <c r="HO27" s="19" t="str">
        <f t="shared" si="164"/>
        <v/>
      </c>
      <c r="HP27" s="19" t="str">
        <f t="shared" si="165"/>
        <v/>
      </c>
      <c r="HQ27" s="32" t="str">
        <f t="shared" si="166"/>
        <v/>
      </c>
      <c r="HR27" s="19">
        <f t="shared" si="90"/>
        <v>2.8730000000000002E-2</v>
      </c>
      <c r="HS27" s="19">
        <f t="shared" si="91"/>
        <v>2.8730000000000002E-2</v>
      </c>
      <c r="HT27" s="19">
        <f t="shared" si="92"/>
        <v>2.8730000000000002E-2</v>
      </c>
      <c r="HU27" s="19">
        <f t="shared" si="93"/>
        <v>2.8730000000000002E-2</v>
      </c>
      <c r="HV27" s="19">
        <f t="shared" si="94"/>
        <v>0.72436999999999996</v>
      </c>
      <c r="HW27" s="19">
        <f t="shared" si="95"/>
        <v>0.72436999999999996</v>
      </c>
      <c r="HX27" s="19">
        <f t="shared" si="96"/>
        <v>0.72436999999999996</v>
      </c>
      <c r="HY27" s="19">
        <f t="shared" si="97"/>
        <v>0.72436999999999996</v>
      </c>
      <c r="HZ27" s="19">
        <f t="shared" si="98"/>
        <v>0.72436999999999996</v>
      </c>
      <c r="IA27" s="19">
        <f t="shared" si="99"/>
        <v>0.72436999999999996</v>
      </c>
      <c r="IB27" s="19">
        <f t="shared" si="100"/>
        <v>0.72436999999999996</v>
      </c>
      <c r="IC27" s="38" t="str">
        <f t="shared" si="101"/>
        <v/>
      </c>
      <c r="ID27" s="19" t="str">
        <f t="shared" si="102"/>
        <v/>
      </c>
      <c r="IE27" s="19" t="str">
        <f t="shared" si="103"/>
        <v/>
      </c>
      <c r="IF27" s="19" t="str">
        <f t="shared" si="104"/>
        <v/>
      </c>
      <c r="IG27" s="19" t="str">
        <f t="shared" si="105"/>
        <v/>
      </c>
      <c r="IH27" s="19" t="str">
        <f t="shared" si="106"/>
        <v/>
      </c>
      <c r="II27" s="19" t="str">
        <f t="shared" si="107"/>
        <v/>
      </c>
      <c r="IJ27" s="19" t="str">
        <f t="shared" si="108"/>
        <v/>
      </c>
      <c r="IK27" s="19" t="str">
        <f t="shared" si="109"/>
        <v/>
      </c>
      <c r="IL27" s="19" t="str">
        <f t="shared" si="110"/>
        <v/>
      </c>
      <c r="IM27" s="19" t="str">
        <f t="shared" si="111"/>
        <v/>
      </c>
      <c r="IN27" s="38">
        <f t="shared" si="112"/>
        <v>0</v>
      </c>
      <c r="IO27" s="19">
        <f t="shared" si="113"/>
        <v>0</v>
      </c>
      <c r="IP27" s="19">
        <f t="shared" si="114"/>
        <v>0</v>
      </c>
      <c r="IQ27" s="19">
        <f t="shared" si="115"/>
        <v>0</v>
      </c>
      <c r="IR27" s="19">
        <f t="shared" si="116"/>
        <v>0.16917829999999984</v>
      </c>
      <c r="IS27" s="19">
        <f t="shared" si="117"/>
        <v>0.16917829999999984</v>
      </c>
      <c r="IT27" s="19">
        <f t="shared" si="118"/>
        <v>0.16917829999999984</v>
      </c>
      <c r="IU27" s="19">
        <f t="shared" si="119"/>
        <v>0.16917829999999984</v>
      </c>
      <c r="IV27" s="19">
        <f t="shared" si="120"/>
        <v>0.16917829999999984</v>
      </c>
      <c r="IW27" s="19">
        <f t="shared" si="121"/>
        <v>0.16917829999999984</v>
      </c>
      <c r="IX27" s="32">
        <f t="shared" si="122"/>
        <v>0.16917829999999984</v>
      </c>
      <c r="IY27" s="19" t="str">
        <f t="shared" si="123"/>
        <v/>
      </c>
      <c r="IZ27" s="19" t="str">
        <f t="shared" si="124"/>
        <v/>
      </c>
      <c r="JA27" s="19" t="str">
        <f t="shared" si="125"/>
        <v/>
      </c>
      <c r="JB27" s="19" t="str">
        <f t="shared" si="126"/>
        <v/>
      </c>
      <c r="JC27" s="19" t="str">
        <f t="shared" si="127"/>
        <v/>
      </c>
      <c r="JD27" s="19" t="str">
        <f t="shared" si="128"/>
        <v/>
      </c>
      <c r="JE27" s="19" t="str">
        <f t="shared" si="129"/>
        <v/>
      </c>
      <c r="JF27" s="19" t="str">
        <f t="shared" si="130"/>
        <v/>
      </c>
      <c r="JG27" s="19" t="str">
        <f t="shared" si="131"/>
        <v/>
      </c>
      <c r="JH27" s="19" t="str">
        <f t="shared" si="132"/>
        <v/>
      </c>
      <c r="JI27" s="32" t="str">
        <f t="shared" si="133"/>
        <v/>
      </c>
      <c r="JJ27" s="19">
        <f t="shared" si="134"/>
        <v>22.018022109317169</v>
      </c>
      <c r="JK27" s="19">
        <f t="shared" si="135"/>
        <v>22.018022109317169</v>
      </c>
      <c r="JL27" s="19">
        <f t="shared" si="136"/>
        <v>22.018022109317169</v>
      </c>
      <c r="JM27" s="19">
        <f t="shared" si="137"/>
        <v>22.018022109317169</v>
      </c>
      <c r="JN27" s="19">
        <f t="shared" si="138"/>
        <v>22.018022109317169</v>
      </c>
      <c r="JO27" s="19">
        <f t="shared" si="139"/>
        <v>22.018022109317169</v>
      </c>
      <c r="JP27" s="19">
        <f t="shared" si="140"/>
        <v>22.018022109317169</v>
      </c>
      <c r="JQ27" s="19">
        <f t="shared" si="141"/>
        <v>22.018022109317169</v>
      </c>
      <c r="JR27" s="19">
        <f t="shared" si="142"/>
        <v>22.018022109317169</v>
      </c>
      <c r="JS27" s="19">
        <f t="shared" si="143"/>
        <v>22.018022109317169</v>
      </c>
      <c r="JT27" s="19">
        <f t="shared" si="144"/>
        <v>22.018022109317169</v>
      </c>
      <c r="JU27" s="38" t="str">
        <f t="shared" si="145"/>
        <v/>
      </c>
      <c r="JV27" s="19" t="str">
        <f t="shared" si="146"/>
        <v/>
      </c>
      <c r="JW27" s="19" t="str">
        <f t="shared" si="147"/>
        <v/>
      </c>
      <c r="JX27" s="19" t="str">
        <f t="shared" si="148"/>
        <v/>
      </c>
      <c r="JY27" s="19" t="str">
        <f t="shared" si="149"/>
        <v/>
      </c>
      <c r="JZ27" s="19" t="str">
        <f t="shared" si="150"/>
        <v/>
      </c>
      <c r="KA27" s="19" t="str">
        <f t="shared" si="151"/>
        <v/>
      </c>
      <c r="KB27" s="19" t="str">
        <f t="shared" si="152"/>
        <v/>
      </c>
      <c r="KC27" s="19" t="str">
        <f t="shared" si="153"/>
        <v/>
      </c>
      <c r="KD27" s="19" t="str">
        <f t="shared" si="154"/>
        <v/>
      </c>
      <c r="KE27" s="32" t="str">
        <f t="shared" si="155"/>
        <v/>
      </c>
    </row>
    <row r="28" spans="1:291" x14ac:dyDescent="0.2">
      <c r="A28" s="19" t="s">
        <v>42</v>
      </c>
      <c r="B28" s="19" t="s">
        <v>43</v>
      </c>
      <c r="D28" s="19">
        <v>2014</v>
      </c>
      <c r="E28" s="32" t="s">
        <v>33</v>
      </c>
      <c r="F28" s="19">
        <v>1</v>
      </c>
      <c r="G28" s="19">
        <v>1</v>
      </c>
      <c r="H28" s="19">
        <v>1</v>
      </c>
      <c r="I28" s="19">
        <v>1</v>
      </c>
      <c r="P28" s="32"/>
      <c r="Q28" s="19">
        <v>1</v>
      </c>
      <c r="R28" s="19">
        <v>1</v>
      </c>
      <c r="S28" s="19">
        <v>1</v>
      </c>
      <c r="T28" s="19">
        <v>1</v>
      </c>
      <c r="AA28" s="32"/>
      <c r="AB28" s="19">
        <v>1</v>
      </c>
      <c r="AC28" s="19">
        <v>1</v>
      </c>
      <c r="AD28" s="19">
        <v>1</v>
      </c>
      <c r="AE28" s="19">
        <v>1</v>
      </c>
      <c r="AL28" s="32"/>
      <c r="AN28" s="19">
        <v>3.2005600000000002E-2</v>
      </c>
      <c r="AW28" s="32"/>
      <c r="AX28" s="19">
        <v>1</v>
      </c>
      <c r="AY28" s="19">
        <v>1</v>
      </c>
      <c r="AZ28" s="19">
        <v>0</v>
      </c>
      <c r="BA28" s="19">
        <v>0</v>
      </c>
      <c r="BH28" s="32"/>
      <c r="BI28" s="19">
        <v>1</v>
      </c>
      <c r="BJ28" s="19">
        <v>1</v>
      </c>
      <c r="BK28" s="19">
        <v>0</v>
      </c>
      <c r="BL28" s="19">
        <v>0</v>
      </c>
      <c r="BS28" s="32"/>
      <c r="BT28" s="19">
        <v>15</v>
      </c>
      <c r="BU28" s="19">
        <v>16</v>
      </c>
      <c r="BV28" s="19">
        <v>15</v>
      </c>
      <c r="BW28" s="19">
        <v>29</v>
      </c>
      <c r="BX28" s="19">
        <v>21</v>
      </c>
      <c r="BY28" s="19">
        <v>7</v>
      </c>
      <c r="BZ28" s="19">
        <v>0</v>
      </c>
      <c r="CA28" s="19">
        <v>0</v>
      </c>
      <c r="CB28" s="19">
        <v>0</v>
      </c>
      <c r="CC28" s="19">
        <v>1</v>
      </c>
      <c r="CD28" s="19">
        <v>0</v>
      </c>
      <c r="CE28" s="38">
        <v>218</v>
      </c>
      <c r="CF28" s="19">
        <v>122</v>
      </c>
      <c r="CG28" s="19">
        <v>317</v>
      </c>
      <c r="CH28" s="19">
        <v>932</v>
      </c>
      <c r="CI28" s="19">
        <v>516</v>
      </c>
      <c r="CJ28" s="19">
        <v>64</v>
      </c>
      <c r="CK28" s="19">
        <v>88</v>
      </c>
      <c r="CL28" s="19">
        <v>34</v>
      </c>
      <c r="CM28" s="19">
        <v>10</v>
      </c>
      <c r="CN28" s="19">
        <v>12</v>
      </c>
      <c r="CO28" s="19">
        <v>9</v>
      </c>
      <c r="CP28" s="38">
        <v>6.8807339449541288E-2</v>
      </c>
      <c r="CQ28" s="19">
        <v>0.13114754098360656</v>
      </c>
      <c r="CR28" s="19">
        <v>4.7318611987381701E-2</v>
      </c>
      <c r="CS28" s="19">
        <v>3.1115879828326181E-2</v>
      </c>
      <c r="CT28" s="19">
        <v>4.0697674418604654E-2</v>
      </c>
      <c r="CU28" s="19">
        <v>0.109375</v>
      </c>
      <c r="CV28" s="19">
        <v>0</v>
      </c>
      <c r="CW28" s="19">
        <v>0</v>
      </c>
      <c r="CX28" s="19">
        <v>0</v>
      </c>
      <c r="CY28" s="19">
        <v>8.3333333333333329E-2</v>
      </c>
      <c r="CZ28" s="19">
        <v>0</v>
      </c>
      <c r="DA28" s="38"/>
      <c r="DL28" s="38"/>
      <c r="DW28" s="38"/>
      <c r="EH28" s="38">
        <v>8325000000</v>
      </c>
      <c r="EI28" s="19">
        <v>6493500000</v>
      </c>
      <c r="EJ28" s="19">
        <v>7746875000</v>
      </c>
      <c r="EK28" s="19">
        <v>9990000000</v>
      </c>
      <c r="ER28" s="32"/>
      <c r="ES28" s="19">
        <f t="shared" si="13"/>
        <v>22.84252887281292</v>
      </c>
      <c r="ET28" s="19">
        <f t="shared" si="14"/>
        <v>22.594067513514418</v>
      </c>
      <c r="EU28" s="19">
        <f t="shared" si="15"/>
        <v>22.770555373187829</v>
      </c>
      <c r="EV28" s="19">
        <f t="shared" si="16"/>
        <v>23.024850429606872</v>
      </c>
      <c r="EW28" s="19" t="str">
        <f t="shared" si="17"/>
        <v/>
      </c>
      <c r="EX28" s="19" t="str">
        <f t="shared" si="18"/>
        <v/>
      </c>
      <c r="EY28" s="19" t="str">
        <f t="shared" si="19"/>
        <v/>
      </c>
      <c r="EZ28" s="19" t="str">
        <f t="shared" si="20"/>
        <v/>
      </c>
      <c r="FA28" s="19" t="str">
        <f t="shared" si="21"/>
        <v/>
      </c>
      <c r="FB28" s="19" t="str">
        <f t="shared" si="22"/>
        <v/>
      </c>
      <c r="FC28" s="32" t="str">
        <f t="shared" si="23"/>
        <v/>
      </c>
      <c r="FH28" s="19" t="str">
        <f t="shared" si="28"/>
        <v/>
      </c>
      <c r="FI28" s="19" t="str">
        <f t="shared" si="29"/>
        <v/>
      </c>
      <c r="FJ28" s="19" t="str">
        <f t="shared" si="30"/>
        <v/>
      </c>
      <c r="FK28" s="19" t="str">
        <f t="shared" si="31"/>
        <v/>
      </c>
      <c r="FL28" s="19" t="str">
        <f t="shared" si="32"/>
        <v/>
      </c>
      <c r="FM28" s="19" t="str">
        <f t="shared" si="33"/>
        <v/>
      </c>
      <c r="FN28" s="32" t="str">
        <f t="shared" si="34"/>
        <v/>
      </c>
      <c r="FS28" s="19" t="str">
        <f t="shared" si="39"/>
        <v/>
      </c>
      <c r="FT28" s="19" t="str">
        <f t="shared" si="40"/>
        <v/>
      </c>
      <c r="FU28" s="19" t="str">
        <f t="shared" si="41"/>
        <v/>
      </c>
      <c r="FV28" s="19" t="str">
        <f t="shared" si="42"/>
        <v/>
      </c>
      <c r="FW28" s="19" t="str">
        <f t="shared" si="43"/>
        <v/>
      </c>
      <c r="FX28" s="19" t="str">
        <f t="shared" si="44"/>
        <v/>
      </c>
      <c r="FY28" s="32" t="str">
        <f t="shared" si="45"/>
        <v/>
      </c>
      <c r="GD28" s="19" t="str">
        <f t="shared" si="50"/>
        <v/>
      </c>
      <c r="GE28" s="19" t="str">
        <f t="shared" si="51"/>
        <v/>
      </c>
      <c r="GF28" s="19" t="str">
        <f t="shared" si="52"/>
        <v/>
      </c>
      <c r="GG28" s="19" t="str">
        <f t="shared" si="53"/>
        <v/>
      </c>
      <c r="GH28" s="19" t="str">
        <f t="shared" si="54"/>
        <v/>
      </c>
      <c r="GI28" s="19" t="str">
        <f t="shared" si="55"/>
        <v/>
      </c>
      <c r="GJ28" s="32" t="str">
        <f t="shared" si="56"/>
        <v/>
      </c>
      <c r="GK28" s="19">
        <f t="shared" si="57"/>
        <v>22.84252887281292</v>
      </c>
      <c r="GL28" s="19">
        <f t="shared" si="58"/>
        <v>22.594067513514418</v>
      </c>
      <c r="GM28" s="19">
        <f t="shared" si="59"/>
        <v>22.770555373187829</v>
      </c>
      <c r="GN28" s="19">
        <f t="shared" si="60"/>
        <v>23.024850429606872</v>
      </c>
      <c r="GO28" s="19" t="str">
        <f t="shared" si="61"/>
        <v/>
      </c>
      <c r="GP28" s="19" t="str">
        <f t="shared" si="62"/>
        <v/>
      </c>
      <c r="GQ28" s="19" t="str">
        <f t="shared" si="63"/>
        <v/>
      </c>
      <c r="GR28" s="19" t="str">
        <f t="shared" si="64"/>
        <v/>
      </c>
      <c r="GS28" s="19" t="str">
        <f t="shared" si="65"/>
        <v/>
      </c>
      <c r="GT28" s="19" t="str">
        <f t="shared" si="66"/>
        <v/>
      </c>
      <c r="GU28" s="32" t="str">
        <f t="shared" si="67"/>
        <v/>
      </c>
      <c r="GV28" s="19">
        <f t="shared" si="68"/>
        <v>0.2011343951618926</v>
      </c>
      <c r="GW28" s="19">
        <f t="shared" si="69"/>
        <v>0.2011343951618926</v>
      </c>
      <c r="GX28" s="19">
        <f t="shared" si="70"/>
        <v>0.2011343951618926</v>
      </c>
      <c r="GY28" s="19">
        <f t="shared" si="71"/>
        <v>0.2011343951618926</v>
      </c>
      <c r="GZ28" s="19">
        <f t="shared" si="72"/>
        <v>10.328571478127515</v>
      </c>
      <c r="HA28" s="19">
        <f t="shared" si="73"/>
        <v>10.328571478127515</v>
      </c>
      <c r="HB28" s="19">
        <f t="shared" si="74"/>
        <v>10.328571478127515</v>
      </c>
      <c r="HC28" s="19">
        <f t="shared" si="75"/>
        <v>10.328571478127515</v>
      </c>
      <c r="HD28" s="19">
        <f t="shared" si="76"/>
        <v>10.328571478127515</v>
      </c>
      <c r="HE28" s="19">
        <f t="shared" si="77"/>
        <v>10.328571478127515</v>
      </c>
      <c r="HF28" s="19">
        <f t="shared" si="78"/>
        <v>10.328571478127515</v>
      </c>
      <c r="HG28" s="19" t="str">
        <f t="shared" si="156"/>
        <v/>
      </c>
      <c r="HH28" s="19" t="str">
        <f t="shared" si="157"/>
        <v/>
      </c>
      <c r="HI28" s="19" t="str">
        <f t="shared" si="158"/>
        <v/>
      </c>
      <c r="HJ28" s="19" t="str">
        <f t="shared" si="159"/>
        <v/>
      </c>
      <c r="HK28" s="19" t="str">
        <f t="shared" si="160"/>
        <v/>
      </c>
      <c r="HL28" s="19" t="str">
        <f t="shared" si="161"/>
        <v/>
      </c>
      <c r="HM28" s="19" t="str">
        <f t="shared" si="162"/>
        <v/>
      </c>
      <c r="HN28" s="19" t="str">
        <f t="shared" si="163"/>
        <v/>
      </c>
      <c r="HO28" s="19" t="str">
        <f t="shared" si="164"/>
        <v/>
      </c>
      <c r="HP28" s="19" t="str">
        <f t="shared" si="165"/>
        <v/>
      </c>
      <c r="HQ28" s="32" t="str">
        <f t="shared" si="166"/>
        <v/>
      </c>
      <c r="HR28" s="19">
        <f t="shared" si="90"/>
        <v>2.8730000000000002E-2</v>
      </c>
      <c r="HS28" s="19">
        <f t="shared" si="91"/>
        <v>2.8730000000000002E-2</v>
      </c>
      <c r="HT28" s="19">
        <f t="shared" si="92"/>
        <v>2.8730000000000002E-2</v>
      </c>
      <c r="HU28" s="19">
        <f t="shared" si="93"/>
        <v>2.8730000000000002E-2</v>
      </c>
      <c r="HV28" s="19">
        <f t="shared" si="94"/>
        <v>0.72436999999999996</v>
      </c>
      <c r="HW28" s="19">
        <f t="shared" si="95"/>
        <v>0.72436999999999996</v>
      </c>
      <c r="HX28" s="19">
        <f t="shared" si="96"/>
        <v>0.72436999999999996</v>
      </c>
      <c r="HY28" s="19">
        <f t="shared" si="97"/>
        <v>0.72436999999999996</v>
      </c>
      <c r="HZ28" s="19">
        <f t="shared" si="98"/>
        <v>0.72436999999999996</v>
      </c>
      <c r="IA28" s="19">
        <f t="shared" si="99"/>
        <v>0.72436999999999996</v>
      </c>
      <c r="IB28" s="19">
        <f t="shared" si="100"/>
        <v>0.72436999999999996</v>
      </c>
      <c r="IC28" s="38" t="str">
        <f t="shared" si="101"/>
        <v/>
      </c>
      <c r="ID28" s="19" t="str">
        <f t="shared" si="102"/>
        <v/>
      </c>
      <c r="IE28" s="19" t="str">
        <f t="shared" si="103"/>
        <v/>
      </c>
      <c r="IF28" s="19" t="str">
        <f t="shared" si="104"/>
        <v/>
      </c>
      <c r="IG28" s="19" t="str">
        <f t="shared" si="105"/>
        <v/>
      </c>
      <c r="IH28" s="19" t="str">
        <f t="shared" si="106"/>
        <v/>
      </c>
      <c r="II28" s="19" t="str">
        <f t="shared" si="107"/>
        <v/>
      </c>
      <c r="IJ28" s="19" t="str">
        <f t="shared" si="108"/>
        <v/>
      </c>
      <c r="IK28" s="19" t="str">
        <f t="shared" si="109"/>
        <v/>
      </c>
      <c r="IL28" s="19" t="str">
        <f t="shared" si="110"/>
        <v/>
      </c>
      <c r="IM28" s="19" t="str">
        <f t="shared" si="111"/>
        <v/>
      </c>
      <c r="IN28" s="38">
        <f t="shared" si="112"/>
        <v>0</v>
      </c>
      <c r="IO28" s="19">
        <f t="shared" si="113"/>
        <v>0</v>
      </c>
      <c r="IP28" s="19">
        <f t="shared" si="114"/>
        <v>0</v>
      </c>
      <c r="IQ28" s="19">
        <f t="shared" si="115"/>
        <v>0</v>
      </c>
      <c r="IR28" s="19">
        <f t="shared" si="116"/>
        <v>0.16917829999999984</v>
      </c>
      <c r="IS28" s="19">
        <f t="shared" si="117"/>
        <v>0.16917829999999984</v>
      </c>
      <c r="IT28" s="19">
        <f t="shared" si="118"/>
        <v>0.16917829999999984</v>
      </c>
      <c r="IU28" s="19">
        <f t="shared" si="119"/>
        <v>0.16917829999999984</v>
      </c>
      <c r="IV28" s="19">
        <f t="shared" si="120"/>
        <v>0.16917829999999984</v>
      </c>
      <c r="IW28" s="19">
        <f t="shared" si="121"/>
        <v>0.16917829999999984</v>
      </c>
      <c r="IX28" s="32">
        <f t="shared" si="122"/>
        <v>0.16917829999999984</v>
      </c>
      <c r="IY28" s="19" t="str">
        <f t="shared" si="123"/>
        <v/>
      </c>
      <c r="IZ28" s="19" t="str">
        <f t="shared" si="124"/>
        <v/>
      </c>
      <c r="JA28" s="19" t="str">
        <f t="shared" si="125"/>
        <v/>
      </c>
      <c r="JB28" s="19" t="str">
        <f t="shared" si="126"/>
        <v/>
      </c>
      <c r="JC28" s="19" t="str">
        <f t="shared" si="127"/>
        <v/>
      </c>
      <c r="JD28" s="19" t="str">
        <f t="shared" si="128"/>
        <v/>
      </c>
      <c r="JE28" s="19" t="str">
        <f t="shared" si="129"/>
        <v/>
      </c>
      <c r="JF28" s="19" t="str">
        <f t="shared" si="130"/>
        <v/>
      </c>
      <c r="JG28" s="19" t="str">
        <f t="shared" si="131"/>
        <v/>
      </c>
      <c r="JH28" s="19" t="str">
        <f t="shared" si="132"/>
        <v/>
      </c>
      <c r="JI28" s="32" t="str">
        <f t="shared" si="133"/>
        <v/>
      </c>
      <c r="JJ28" s="19">
        <f t="shared" si="134"/>
        <v>22.018022109317169</v>
      </c>
      <c r="JK28" s="19">
        <f t="shared" si="135"/>
        <v>22.018022109317169</v>
      </c>
      <c r="JL28" s="19">
        <f t="shared" si="136"/>
        <v>22.018022109317169</v>
      </c>
      <c r="JM28" s="19">
        <f t="shared" si="137"/>
        <v>22.018022109317169</v>
      </c>
      <c r="JN28" s="19">
        <f t="shared" si="138"/>
        <v>22.018022109317169</v>
      </c>
      <c r="JO28" s="19">
        <f t="shared" si="139"/>
        <v>22.018022109317169</v>
      </c>
      <c r="JP28" s="19">
        <f t="shared" si="140"/>
        <v>22.018022109317169</v>
      </c>
      <c r="JQ28" s="19">
        <f t="shared" si="141"/>
        <v>22.018022109317169</v>
      </c>
      <c r="JR28" s="19">
        <f t="shared" si="142"/>
        <v>22.018022109317169</v>
      </c>
      <c r="JS28" s="19">
        <f t="shared" si="143"/>
        <v>22.018022109317169</v>
      </c>
      <c r="JT28" s="19">
        <f t="shared" si="144"/>
        <v>22.018022109317169</v>
      </c>
      <c r="JU28" s="38">
        <f t="shared" si="145"/>
        <v>22.018022109317169</v>
      </c>
      <c r="JV28" s="19">
        <f t="shared" si="146"/>
        <v>22.018022109317169</v>
      </c>
      <c r="JW28" s="19">
        <f t="shared" si="147"/>
        <v>22.018022109317169</v>
      </c>
      <c r="JX28" s="19">
        <f t="shared" si="148"/>
        <v>22.018022109317169</v>
      </c>
      <c r="JY28" s="19" t="str">
        <f t="shared" si="149"/>
        <v/>
      </c>
      <c r="JZ28" s="19" t="str">
        <f t="shared" si="150"/>
        <v/>
      </c>
      <c r="KA28" s="19" t="str">
        <f t="shared" si="151"/>
        <v/>
      </c>
      <c r="KB28" s="19" t="str">
        <f t="shared" si="152"/>
        <v/>
      </c>
      <c r="KC28" s="19" t="str">
        <f t="shared" si="153"/>
        <v/>
      </c>
      <c r="KD28" s="19" t="str">
        <f t="shared" si="154"/>
        <v/>
      </c>
      <c r="KE28" s="32" t="str">
        <f t="shared" si="155"/>
        <v/>
      </c>
    </row>
    <row r="29" spans="1:291" x14ac:dyDescent="0.2">
      <c r="A29" s="19" t="s">
        <v>50</v>
      </c>
      <c r="B29" s="19" t="s">
        <v>3962</v>
      </c>
      <c r="D29" s="19">
        <v>2016</v>
      </c>
      <c r="E29" s="32" t="s">
        <v>33</v>
      </c>
      <c r="I29" s="19">
        <v>1</v>
      </c>
      <c r="P29" s="32"/>
      <c r="T29" s="19">
        <v>1</v>
      </c>
      <c r="AA29" s="32"/>
      <c r="AE29" s="19">
        <v>1</v>
      </c>
      <c r="AL29" s="32"/>
      <c r="AP29" s="19">
        <v>3.30557E-2</v>
      </c>
      <c r="AW29" s="32"/>
      <c r="BA29" s="19">
        <v>0</v>
      </c>
      <c r="BH29" s="32"/>
      <c r="BL29" s="19">
        <v>0</v>
      </c>
      <c r="BS29" s="32"/>
      <c r="BT29" s="19">
        <v>4</v>
      </c>
      <c r="BU29" s="19">
        <v>0</v>
      </c>
      <c r="BV29" s="19">
        <v>5</v>
      </c>
      <c r="BW29" s="19">
        <v>2</v>
      </c>
      <c r="BX29" s="19">
        <v>0</v>
      </c>
      <c r="BY29" s="19">
        <v>1</v>
      </c>
      <c r="BZ29" s="19">
        <v>1</v>
      </c>
      <c r="CA29" s="19">
        <v>0</v>
      </c>
      <c r="CB29" s="19">
        <v>0</v>
      </c>
      <c r="CC29" s="19">
        <v>0</v>
      </c>
      <c r="CD29" s="19">
        <v>0</v>
      </c>
      <c r="CE29" s="38">
        <v>78</v>
      </c>
      <c r="CF29" s="19">
        <v>51</v>
      </c>
      <c r="CG29" s="19">
        <v>83</v>
      </c>
      <c r="CH29" s="19">
        <v>44</v>
      </c>
      <c r="CI29" s="19">
        <v>54</v>
      </c>
      <c r="CJ29" s="19">
        <v>61</v>
      </c>
      <c r="CK29" s="19">
        <v>102</v>
      </c>
      <c r="CL29" s="19">
        <v>2</v>
      </c>
      <c r="CM29" s="19">
        <v>0</v>
      </c>
      <c r="CN29" s="19">
        <v>1</v>
      </c>
      <c r="CO29" s="19">
        <v>0</v>
      </c>
      <c r="CP29" s="38">
        <v>5.128205128205128E-2</v>
      </c>
      <c r="CQ29" s="19">
        <v>0</v>
      </c>
      <c r="CR29" s="19">
        <v>6.0240963855421686E-2</v>
      </c>
      <c r="CS29" s="19">
        <v>4.5454545454545456E-2</v>
      </c>
      <c r="CT29" s="19">
        <v>0</v>
      </c>
      <c r="CU29" s="19">
        <v>1.6393442622950821E-2</v>
      </c>
      <c r="CV29" s="19">
        <v>9.8039215686274508E-3</v>
      </c>
      <c r="CW29" s="19">
        <v>0</v>
      </c>
      <c r="CX29" s="19">
        <v>0</v>
      </c>
      <c r="CY29" s="19">
        <v>0</v>
      </c>
      <c r="CZ29" s="19">
        <v>0</v>
      </c>
      <c r="DA29" s="38">
        <v>1.4531000000000001</v>
      </c>
      <c r="DB29" s="19">
        <v>1.0621</v>
      </c>
      <c r="DC29" s="19">
        <v>1.3742000000000001</v>
      </c>
      <c r="DD29" s="19">
        <v>1.0404</v>
      </c>
      <c r="DL29" s="38">
        <v>0.218337</v>
      </c>
      <c r="DM29" s="19">
        <v>0.18362899999999999</v>
      </c>
      <c r="DN29" s="19">
        <v>0.35201399999999999</v>
      </c>
      <c r="DO29" s="19">
        <v>0.16276499999999999</v>
      </c>
      <c r="DW29" s="38">
        <v>0.169407</v>
      </c>
      <c r="DX29" s="19">
        <v>7.9015000000000002E-2</v>
      </c>
      <c r="DY29" s="19">
        <v>2.1621999999999999E-2</v>
      </c>
      <c r="DZ29" s="19">
        <v>0.30026900000000001</v>
      </c>
      <c r="EH29" s="38"/>
      <c r="ER29" s="32"/>
      <c r="ES29" s="19" t="str">
        <f t="shared" si="13"/>
        <v/>
      </c>
      <c r="ET29" s="19" t="str">
        <f t="shared" si="14"/>
        <v/>
      </c>
      <c r="EU29" s="19" t="str">
        <f t="shared" si="15"/>
        <v/>
      </c>
      <c r="EV29" s="19" t="str">
        <f t="shared" si="16"/>
        <v/>
      </c>
      <c r="EW29" s="19" t="str">
        <f t="shared" si="17"/>
        <v/>
      </c>
      <c r="EX29" s="19" t="str">
        <f t="shared" si="18"/>
        <v/>
      </c>
      <c r="EY29" s="19" t="str">
        <f t="shared" si="19"/>
        <v/>
      </c>
      <c r="EZ29" s="19" t="str">
        <f t="shared" si="20"/>
        <v/>
      </c>
      <c r="FA29" s="19" t="str">
        <f t="shared" si="21"/>
        <v/>
      </c>
      <c r="FB29" s="19" t="str">
        <f t="shared" si="22"/>
        <v/>
      </c>
      <c r="FC29" s="32" t="str">
        <f t="shared" si="23"/>
        <v/>
      </c>
      <c r="FD29" s="19" t="str">
        <f t="shared" si="24"/>
        <v/>
      </c>
      <c r="FE29" s="19" t="str">
        <f t="shared" si="25"/>
        <v/>
      </c>
      <c r="FF29" s="19" t="str">
        <f t="shared" si="26"/>
        <v/>
      </c>
      <c r="FG29" s="19">
        <f t="shared" si="27"/>
        <v>1.0404</v>
      </c>
      <c r="FH29" s="19" t="str">
        <f t="shared" si="28"/>
        <v/>
      </c>
      <c r="FI29" s="19" t="str">
        <f t="shared" si="29"/>
        <v/>
      </c>
      <c r="FJ29" s="19" t="str">
        <f t="shared" si="30"/>
        <v/>
      </c>
      <c r="FK29" s="19" t="str">
        <f t="shared" si="31"/>
        <v/>
      </c>
      <c r="FL29" s="19" t="str">
        <f t="shared" si="32"/>
        <v/>
      </c>
      <c r="FM29" s="19" t="str">
        <f t="shared" si="33"/>
        <v/>
      </c>
      <c r="FN29" s="32" t="str">
        <f t="shared" si="34"/>
        <v/>
      </c>
      <c r="FO29" s="19" t="str">
        <f t="shared" si="35"/>
        <v/>
      </c>
      <c r="FP29" s="19" t="str">
        <f t="shared" si="36"/>
        <v/>
      </c>
      <c r="FQ29" s="19" t="str">
        <f t="shared" si="37"/>
        <v/>
      </c>
      <c r="FR29" s="19">
        <f t="shared" si="38"/>
        <v>0.16276499999999999</v>
      </c>
      <c r="FS29" s="19" t="str">
        <f t="shared" si="39"/>
        <v/>
      </c>
      <c r="FT29" s="19" t="str">
        <f t="shared" si="40"/>
        <v/>
      </c>
      <c r="FU29" s="19" t="str">
        <f t="shared" si="41"/>
        <v/>
      </c>
      <c r="FV29" s="19" t="str">
        <f t="shared" si="42"/>
        <v/>
      </c>
      <c r="FW29" s="19" t="str">
        <f t="shared" si="43"/>
        <v/>
      </c>
      <c r="FX29" s="19" t="str">
        <f t="shared" si="44"/>
        <v/>
      </c>
      <c r="FY29" s="32" t="str">
        <f t="shared" si="45"/>
        <v/>
      </c>
      <c r="FZ29" s="19" t="str">
        <f t="shared" si="46"/>
        <v/>
      </c>
      <c r="GA29" s="19" t="str">
        <f t="shared" si="47"/>
        <v/>
      </c>
      <c r="GB29" s="19" t="str">
        <f t="shared" si="48"/>
        <v/>
      </c>
      <c r="GC29" s="19">
        <f t="shared" si="49"/>
        <v>0.30026900000000001</v>
      </c>
      <c r="GD29" s="19" t="str">
        <f t="shared" si="50"/>
        <v/>
      </c>
      <c r="GE29" s="19" t="str">
        <f t="shared" si="51"/>
        <v/>
      </c>
      <c r="GF29" s="19" t="str">
        <f t="shared" si="52"/>
        <v/>
      </c>
      <c r="GG29" s="19" t="str">
        <f t="shared" si="53"/>
        <v/>
      </c>
      <c r="GH29" s="19" t="str">
        <f t="shared" si="54"/>
        <v/>
      </c>
      <c r="GI29" s="19" t="str">
        <f t="shared" si="55"/>
        <v/>
      </c>
      <c r="GJ29" s="32" t="str">
        <f t="shared" si="56"/>
        <v/>
      </c>
      <c r="GK29" s="19" t="str">
        <f t="shared" si="57"/>
        <v/>
      </c>
      <c r="GL29" s="19" t="str">
        <f t="shared" si="58"/>
        <v/>
      </c>
      <c r="GM29" s="19" t="str">
        <f t="shared" si="59"/>
        <v/>
      </c>
      <c r="GN29" s="19" t="str">
        <f t="shared" si="60"/>
        <v/>
      </c>
      <c r="GO29" s="19" t="str">
        <f t="shared" si="61"/>
        <v/>
      </c>
      <c r="GP29" s="19" t="str">
        <f t="shared" si="62"/>
        <v/>
      </c>
      <c r="GQ29" s="19" t="str">
        <f t="shared" si="63"/>
        <v/>
      </c>
      <c r="GR29" s="19" t="str">
        <f t="shared" si="64"/>
        <v/>
      </c>
      <c r="GS29" s="19" t="str">
        <f t="shared" si="65"/>
        <v/>
      </c>
      <c r="GT29" s="19" t="str">
        <f t="shared" si="66"/>
        <v/>
      </c>
      <c r="GU29" s="32" t="str">
        <f t="shared" si="67"/>
        <v/>
      </c>
      <c r="GV29" s="19">
        <f t="shared" si="68"/>
        <v>10.328571478127515</v>
      </c>
      <c r="GW29" s="19">
        <f t="shared" si="69"/>
        <v>10.328571478127515</v>
      </c>
      <c r="GX29" s="19">
        <f t="shared" si="70"/>
        <v>10.328571478127515</v>
      </c>
      <c r="GY29" s="19">
        <f t="shared" si="71"/>
        <v>1.0404</v>
      </c>
      <c r="GZ29" s="19">
        <f t="shared" si="72"/>
        <v>10.328571478127515</v>
      </c>
      <c r="HA29" s="19">
        <f t="shared" si="73"/>
        <v>10.328571478127515</v>
      </c>
      <c r="HB29" s="19">
        <f t="shared" si="74"/>
        <v>10.328571478127515</v>
      </c>
      <c r="HC29" s="19">
        <f t="shared" si="75"/>
        <v>10.328571478127515</v>
      </c>
      <c r="HD29" s="19">
        <f t="shared" si="76"/>
        <v>10.328571478127515</v>
      </c>
      <c r="HE29" s="19">
        <f t="shared" si="77"/>
        <v>10.328571478127515</v>
      </c>
      <c r="HF29" s="19">
        <f t="shared" si="78"/>
        <v>10.328571478127515</v>
      </c>
      <c r="HG29" s="19" t="str">
        <f t="shared" si="156"/>
        <v/>
      </c>
      <c r="HH29" s="19" t="str">
        <f t="shared" si="157"/>
        <v/>
      </c>
      <c r="HI29" s="19" t="str">
        <f t="shared" si="158"/>
        <v/>
      </c>
      <c r="HJ29" s="19">
        <f t="shared" si="159"/>
        <v>1.0404</v>
      </c>
      <c r="HK29" s="19" t="str">
        <f t="shared" si="160"/>
        <v/>
      </c>
      <c r="HL29" s="19" t="str">
        <f t="shared" si="161"/>
        <v/>
      </c>
      <c r="HM29" s="19" t="str">
        <f t="shared" si="162"/>
        <v/>
      </c>
      <c r="HN29" s="19" t="str">
        <f t="shared" si="163"/>
        <v/>
      </c>
      <c r="HO29" s="19" t="str">
        <f t="shared" si="164"/>
        <v/>
      </c>
      <c r="HP29" s="19" t="str">
        <f t="shared" si="165"/>
        <v/>
      </c>
      <c r="HQ29" s="32" t="str">
        <f t="shared" si="166"/>
        <v/>
      </c>
      <c r="HR29" s="19">
        <f t="shared" si="90"/>
        <v>0.72436999999999996</v>
      </c>
      <c r="HS29" s="19">
        <f t="shared" si="91"/>
        <v>0.72436999999999996</v>
      </c>
      <c r="HT29" s="19">
        <f t="shared" si="92"/>
        <v>0.72436999999999996</v>
      </c>
      <c r="HU29" s="19">
        <f t="shared" si="93"/>
        <v>0.16276499999999999</v>
      </c>
      <c r="HV29" s="19">
        <f t="shared" si="94"/>
        <v>0.72436999999999996</v>
      </c>
      <c r="HW29" s="19">
        <f t="shared" si="95"/>
        <v>0.72436999999999996</v>
      </c>
      <c r="HX29" s="19">
        <f t="shared" si="96"/>
        <v>0.72436999999999996</v>
      </c>
      <c r="HY29" s="19">
        <f t="shared" si="97"/>
        <v>0.72436999999999996</v>
      </c>
      <c r="HZ29" s="19">
        <f t="shared" si="98"/>
        <v>0.72436999999999996</v>
      </c>
      <c r="IA29" s="19">
        <f t="shared" si="99"/>
        <v>0.72436999999999996</v>
      </c>
      <c r="IB29" s="19">
        <f t="shared" si="100"/>
        <v>0.72436999999999996</v>
      </c>
      <c r="IC29" s="38" t="str">
        <f t="shared" si="101"/>
        <v/>
      </c>
      <c r="ID29" s="19" t="str">
        <f t="shared" si="102"/>
        <v/>
      </c>
      <c r="IE29" s="19" t="str">
        <f t="shared" si="103"/>
        <v/>
      </c>
      <c r="IF29" s="19">
        <f t="shared" si="104"/>
        <v>0.16276499999999999</v>
      </c>
      <c r="IG29" s="19" t="str">
        <f t="shared" si="105"/>
        <v/>
      </c>
      <c r="IH29" s="19" t="str">
        <f t="shared" si="106"/>
        <v/>
      </c>
      <c r="II29" s="19" t="str">
        <f t="shared" si="107"/>
        <v/>
      </c>
      <c r="IJ29" s="19" t="str">
        <f t="shared" si="108"/>
        <v/>
      </c>
      <c r="IK29" s="19" t="str">
        <f t="shared" si="109"/>
        <v/>
      </c>
      <c r="IL29" s="19" t="str">
        <f t="shared" si="110"/>
        <v/>
      </c>
      <c r="IM29" s="19" t="str">
        <f t="shared" si="111"/>
        <v/>
      </c>
      <c r="IN29" s="38">
        <f t="shared" si="112"/>
        <v>0.16917829999999984</v>
      </c>
      <c r="IO29" s="19">
        <f t="shared" si="113"/>
        <v>0.16917829999999984</v>
      </c>
      <c r="IP29" s="19">
        <f t="shared" si="114"/>
        <v>0.16917829999999984</v>
      </c>
      <c r="IQ29" s="19">
        <f t="shared" si="115"/>
        <v>0.16917829999999984</v>
      </c>
      <c r="IR29" s="19">
        <f t="shared" si="116"/>
        <v>0.16917829999999984</v>
      </c>
      <c r="IS29" s="19">
        <f t="shared" si="117"/>
        <v>0.16917829999999984</v>
      </c>
      <c r="IT29" s="19">
        <f t="shared" si="118"/>
        <v>0.16917829999999984</v>
      </c>
      <c r="IU29" s="19">
        <f t="shared" si="119"/>
        <v>0.16917829999999984</v>
      </c>
      <c r="IV29" s="19">
        <f t="shared" si="120"/>
        <v>0.16917829999999984</v>
      </c>
      <c r="IW29" s="19">
        <f t="shared" si="121"/>
        <v>0.16917829999999984</v>
      </c>
      <c r="IX29" s="32">
        <f t="shared" si="122"/>
        <v>0.16917829999999984</v>
      </c>
      <c r="IY29" s="19" t="str">
        <f t="shared" si="123"/>
        <v/>
      </c>
      <c r="IZ29" s="19" t="str">
        <f t="shared" si="124"/>
        <v/>
      </c>
      <c r="JA29" s="19" t="str">
        <f t="shared" si="125"/>
        <v/>
      </c>
      <c r="JB29" s="19">
        <f t="shared" si="126"/>
        <v>0.16917829999999984</v>
      </c>
      <c r="JC29" s="19" t="str">
        <f t="shared" si="127"/>
        <v/>
      </c>
      <c r="JD29" s="19" t="str">
        <f t="shared" si="128"/>
        <v/>
      </c>
      <c r="JE29" s="19" t="str">
        <f t="shared" si="129"/>
        <v/>
      </c>
      <c r="JF29" s="19" t="str">
        <f t="shared" si="130"/>
        <v/>
      </c>
      <c r="JG29" s="19" t="str">
        <f t="shared" si="131"/>
        <v/>
      </c>
      <c r="JH29" s="19" t="str">
        <f t="shared" si="132"/>
        <v/>
      </c>
      <c r="JI29" s="32" t="str">
        <f t="shared" si="133"/>
        <v/>
      </c>
      <c r="JJ29" s="19">
        <f t="shared" si="134"/>
        <v>22.018022109317169</v>
      </c>
      <c r="JK29" s="19">
        <f t="shared" si="135"/>
        <v>22.018022109317169</v>
      </c>
      <c r="JL29" s="19">
        <f t="shared" si="136"/>
        <v>22.018022109317169</v>
      </c>
      <c r="JM29" s="19">
        <f t="shared" si="137"/>
        <v>22.018022109317169</v>
      </c>
      <c r="JN29" s="19">
        <f t="shared" si="138"/>
        <v>22.018022109317169</v>
      </c>
      <c r="JO29" s="19">
        <f t="shared" si="139"/>
        <v>22.018022109317169</v>
      </c>
      <c r="JP29" s="19">
        <f t="shared" si="140"/>
        <v>22.018022109317169</v>
      </c>
      <c r="JQ29" s="19">
        <f t="shared" si="141"/>
        <v>22.018022109317169</v>
      </c>
      <c r="JR29" s="19">
        <f t="shared" si="142"/>
        <v>22.018022109317169</v>
      </c>
      <c r="JS29" s="19">
        <f t="shared" si="143"/>
        <v>22.018022109317169</v>
      </c>
      <c r="JT29" s="19">
        <f t="shared" si="144"/>
        <v>22.018022109317169</v>
      </c>
      <c r="JU29" s="38" t="str">
        <f t="shared" si="145"/>
        <v/>
      </c>
      <c r="JV29" s="19" t="str">
        <f t="shared" si="146"/>
        <v/>
      </c>
      <c r="JW29" s="19" t="str">
        <f t="shared" si="147"/>
        <v/>
      </c>
      <c r="JX29" s="19" t="str">
        <f t="shared" si="148"/>
        <v/>
      </c>
      <c r="JY29" s="19" t="str">
        <f t="shared" si="149"/>
        <v/>
      </c>
      <c r="JZ29" s="19" t="str">
        <f t="shared" si="150"/>
        <v/>
      </c>
      <c r="KA29" s="19" t="str">
        <f t="shared" si="151"/>
        <v/>
      </c>
      <c r="KB29" s="19" t="str">
        <f t="shared" si="152"/>
        <v/>
      </c>
      <c r="KC29" s="19" t="str">
        <f t="shared" si="153"/>
        <v/>
      </c>
      <c r="KD29" s="19" t="str">
        <f t="shared" si="154"/>
        <v/>
      </c>
      <c r="KE29" s="32" t="str">
        <f t="shared" si="155"/>
        <v/>
      </c>
    </row>
    <row r="30" spans="1:291" x14ac:dyDescent="0.2">
      <c r="A30" s="19" t="s">
        <v>38</v>
      </c>
      <c r="B30" s="19" t="s">
        <v>39</v>
      </c>
      <c r="C30" s="19">
        <v>2020</v>
      </c>
      <c r="E30" s="32" t="s">
        <v>33</v>
      </c>
      <c r="P30" s="32">
        <v>1</v>
      </c>
      <c r="AA30" s="32">
        <v>1</v>
      </c>
      <c r="AL30" s="32">
        <v>1</v>
      </c>
      <c r="AW30" s="32">
        <v>3.0787800000000001E-2</v>
      </c>
      <c r="BH30" s="32">
        <v>7</v>
      </c>
      <c r="BS30" s="32">
        <v>1</v>
      </c>
      <c r="BT30" s="19">
        <v>5</v>
      </c>
      <c r="BU30" s="19">
        <v>3</v>
      </c>
      <c r="BV30" s="19">
        <v>7</v>
      </c>
      <c r="BW30" s="19">
        <v>1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5</v>
      </c>
      <c r="CE30" s="38">
        <v>45</v>
      </c>
      <c r="CF30" s="19">
        <v>31</v>
      </c>
      <c r="CG30" s="19">
        <v>57</v>
      </c>
      <c r="CH30" s="19">
        <v>5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38</v>
      </c>
      <c r="CP30" s="38">
        <v>0.1111111111111111</v>
      </c>
      <c r="CQ30" s="19">
        <v>9.6774193548387094E-2</v>
      </c>
      <c r="CR30" s="19">
        <v>0.12280701754385964</v>
      </c>
      <c r="CS30" s="19">
        <v>0.2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0.13157894736842105</v>
      </c>
      <c r="DA30" s="38">
        <v>1.1694</v>
      </c>
      <c r="DB30" s="19">
        <v>1.0569999999999999</v>
      </c>
      <c r="DC30" s="19">
        <v>1.2578</v>
      </c>
      <c r="DD30" s="19">
        <v>1.2578</v>
      </c>
      <c r="DE30" s="19">
        <v>1.2578</v>
      </c>
      <c r="DF30" s="19">
        <v>2.5421</v>
      </c>
      <c r="DL30" s="38">
        <v>0.2339</v>
      </c>
      <c r="DM30" s="19">
        <v>0.29096</v>
      </c>
      <c r="DN30" s="19">
        <v>0.1</v>
      </c>
      <c r="DO30" s="19">
        <v>0.46702900000000003</v>
      </c>
      <c r="DP30" s="19">
        <v>0.64821799999999996</v>
      </c>
      <c r="DQ30" s="19">
        <v>0.341864</v>
      </c>
      <c r="DW30" s="38">
        <v>0.101949</v>
      </c>
      <c r="DX30" s="19">
        <v>-6.3092999999999996E-2</v>
      </c>
      <c r="DY30" s="19">
        <v>-3.3367000000000001E-2</v>
      </c>
      <c r="DZ30" s="19">
        <v>-3.3367000000000001E-2</v>
      </c>
      <c r="EA30" s="19">
        <v>-4.2319000000000002E-2</v>
      </c>
      <c r="EB30" s="19">
        <v>-7.8449999999999995E-3</v>
      </c>
      <c r="EH30" s="38">
        <v>42891479.98789072</v>
      </c>
      <c r="EI30" s="19">
        <v>34188806.684430905</v>
      </c>
      <c r="EJ30" s="19">
        <v>52763107.568717569</v>
      </c>
      <c r="EK30" s="19">
        <v>45274764.544764645</v>
      </c>
      <c r="EL30" s="19">
        <v>29697878.091403164</v>
      </c>
      <c r="EM30" s="19">
        <v>21270799.385628693</v>
      </c>
      <c r="EN30" s="19">
        <v>22403593.040907037</v>
      </c>
      <c r="EO30" s="19">
        <v>24719482.586157482</v>
      </c>
      <c r="EP30" s="19">
        <v>22310338.739766814</v>
      </c>
      <c r="EQ30" s="19">
        <v>21409459.917982578</v>
      </c>
      <c r="ER30" s="32">
        <v>139157421.63022503</v>
      </c>
      <c r="ES30" s="19">
        <f t="shared" si="13"/>
        <v>17.574183762493451</v>
      </c>
      <c r="ET30" s="19">
        <f t="shared" si="14"/>
        <v>17.347408858532873</v>
      </c>
      <c r="EU30" s="19">
        <f t="shared" si="15"/>
        <v>17.78132278416826</v>
      </c>
      <c r="EV30" s="19">
        <f t="shared" si="16"/>
        <v>17.628260361162848</v>
      </c>
      <c r="EW30" s="19">
        <f t="shared" si="17"/>
        <v>17.206586156486733</v>
      </c>
      <c r="EX30" s="19">
        <f t="shared" si="18"/>
        <v>16.872845769245416</v>
      </c>
      <c r="EY30" s="19">
        <f t="shared" si="19"/>
        <v>16.924731907573907</v>
      </c>
      <c r="EZ30" s="19">
        <f t="shared" si="20"/>
        <v>17.023102259354022</v>
      </c>
      <c r="FA30" s="19">
        <f t="shared" si="21"/>
        <v>16.92056074960886</v>
      </c>
      <c r="FB30" s="19">
        <f t="shared" si="22"/>
        <v>16.879343434557949</v>
      </c>
      <c r="FC30" s="32">
        <f t="shared" si="23"/>
        <v>18.751116379980832</v>
      </c>
      <c r="FD30" s="19" t="str">
        <f t="shared" si="24"/>
        <v/>
      </c>
      <c r="FE30" s="19" t="str">
        <f t="shared" si="25"/>
        <v/>
      </c>
      <c r="FF30" s="19" t="str">
        <f t="shared" si="26"/>
        <v/>
      </c>
      <c r="FG30" s="19" t="str">
        <f t="shared" si="27"/>
        <v/>
      </c>
      <c r="FH30" s="19" t="str">
        <f t="shared" si="28"/>
        <v/>
      </c>
      <c r="FI30" s="19" t="str">
        <f t="shared" si="29"/>
        <v/>
      </c>
      <c r="FJ30" s="19" t="str">
        <f t="shared" si="30"/>
        <v/>
      </c>
      <c r="FK30" s="19" t="str">
        <f t="shared" si="31"/>
        <v/>
      </c>
      <c r="FL30" s="19" t="str">
        <f t="shared" si="32"/>
        <v/>
      </c>
      <c r="FM30" s="19" t="str">
        <f t="shared" si="33"/>
        <v/>
      </c>
      <c r="FN30" s="32"/>
      <c r="FO30" s="19" t="str">
        <f t="shared" si="35"/>
        <v/>
      </c>
      <c r="FP30" s="19" t="str">
        <f t="shared" si="36"/>
        <v/>
      </c>
      <c r="FQ30" s="19" t="str">
        <f t="shared" si="37"/>
        <v/>
      </c>
      <c r="FR30" s="19" t="str">
        <f t="shared" si="38"/>
        <v/>
      </c>
      <c r="FS30" s="19" t="str">
        <f t="shared" si="39"/>
        <v/>
      </c>
      <c r="FT30" s="19" t="str">
        <f t="shared" si="40"/>
        <v/>
      </c>
      <c r="FU30" s="19" t="str">
        <f t="shared" si="41"/>
        <v/>
      </c>
      <c r="FV30" s="19" t="str">
        <f t="shared" si="42"/>
        <v/>
      </c>
      <c r="FW30" s="19" t="str">
        <f t="shared" si="43"/>
        <v/>
      </c>
      <c r="FX30" s="19" t="str">
        <f t="shared" si="44"/>
        <v/>
      </c>
      <c r="FY30" s="32"/>
      <c r="FZ30" s="19" t="str">
        <f t="shared" si="46"/>
        <v/>
      </c>
      <c r="GA30" s="19" t="str">
        <f t="shared" si="47"/>
        <v/>
      </c>
      <c r="GB30" s="19" t="str">
        <f t="shared" si="48"/>
        <v/>
      </c>
      <c r="GC30" s="19" t="str">
        <f t="shared" si="49"/>
        <v/>
      </c>
      <c r="GD30" s="19" t="str">
        <f t="shared" si="50"/>
        <v/>
      </c>
      <c r="GE30" s="19" t="str">
        <f t="shared" si="51"/>
        <v/>
      </c>
      <c r="GF30" s="19" t="str">
        <f t="shared" si="52"/>
        <v/>
      </c>
      <c r="GG30" s="19" t="str">
        <f t="shared" si="53"/>
        <v/>
      </c>
      <c r="GH30" s="19" t="str">
        <f t="shared" si="54"/>
        <v/>
      </c>
      <c r="GI30" s="19" t="str">
        <f t="shared" si="55"/>
        <v/>
      </c>
      <c r="GJ30" s="32"/>
      <c r="GK30" s="19" t="str">
        <f t="shared" si="57"/>
        <v/>
      </c>
      <c r="GL30" s="19" t="str">
        <f t="shared" si="58"/>
        <v/>
      </c>
      <c r="GM30" s="19" t="str">
        <f t="shared" si="59"/>
        <v/>
      </c>
      <c r="GN30" s="19" t="str">
        <f t="shared" si="60"/>
        <v/>
      </c>
      <c r="GO30" s="19" t="str">
        <f t="shared" si="61"/>
        <v/>
      </c>
      <c r="GP30" s="19" t="str">
        <f t="shared" si="62"/>
        <v/>
      </c>
      <c r="GQ30" s="19" t="str">
        <f t="shared" si="63"/>
        <v/>
      </c>
      <c r="GR30" s="19" t="str">
        <f t="shared" si="64"/>
        <v/>
      </c>
      <c r="GS30" s="19" t="str">
        <f t="shared" si="65"/>
        <v/>
      </c>
      <c r="GT30" s="19" t="str">
        <f t="shared" si="66"/>
        <v/>
      </c>
      <c r="GU30" s="32">
        <f t="shared" si="67"/>
        <v>18.751116379980832</v>
      </c>
      <c r="GV30" s="19">
        <f t="shared" si="68"/>
        <v>10.328571478127515</v>
      </c>
      <c r="GW30" s="19">
        <f t="shared" si="69"/>
        <v>10.328571478127515</v>
      </c>
      <c r="GX30" s="19">
        <f t="shared" si="70"/>
        <v>10.328571478127515</v>
      </c>
      <c r="GY30" s="19">
        <f t="shared" si="71"/>
        <v>10.328571478127515</v>
      </c>
      <c r="GZ30" s="19">
        <f t="shared" si="72"/>
        <v>10.328571478127515</v>
      </c>
      <c r="HA30" s="19">
        <f t="shared" si="73"/>
        <v>10.328571478127515</v>
      </c>
      <c r="HB30" s="19">
        <f t="shared" si="74"/>
        <v>10.328571478127515</v>
      </c>
      <c r="HC30" s="19">
        <f t="shared" si="75"/>
        <v>10.328571478127515</v>
      </c>
      <c r="HD30" s="19">
        <f t="shared" si="76"/>
        <v>10.328571478127515</v>
      </c>
      <c r="HE30" s="19">
        <f t="shared" si="77"/>
        <v>10.328571478127515</v>
      </c>
      <c r="HF30" s="19">
        <f t="shared" si="78"/>
        <v>0.2011343951618926</v>
      </c>
      <c r="HG30" s="19" t="str">
        <f t="shared" si="156"/>
        <v/>
      </c>
      <c r="HH30" s="19" t="str">
        <f t="shared" si="157"/>
        <v/>
      </c>
      <c r="HI30" s="19" t="str">
        <f t="shared" si="158"/>
        <v/>
      </c>
      <c r="HJ30" s="19" t="str">
        <f t="shared" si="159"/>
        <v/>
      </c>
      <c r="HK30" s="19" t="str">
        <f t="shared" si="160"/>
        <v/>
      </c>
      <c r="HL30" s="19" t="str">
        <f t="shared" si="161"/>
        <v/>
      </c>
      <c r="HM30" s="19" t="str">
        <f t="shared" si="162"/>
        <v/>
      </c>
      <c r="HN30" s="19" t="str">
        <f t="shared" si="163"/>
        <v/>
      </c>
      <c r="HO30" s="19" t="str">
        <f t="shared" si="164"/>
        <v/>
      </c>
      <c r="HP30" s="19" t="str">
        <f t="shared" si="165"/>
        <v/>
      </c>
      <c r="HQ30" s="32" t="str">
        <f t="shared" si="166"/>
        <v/>
      </c>
      <c r="HR30" s="19">
        <f t="shared" si="90"/>
        <v>0.72436999999999996</v>
      </c>
      <c r="HS30" s="19">
        <f t="shared" si="91"/>
        <v>0.72436999999999996</v>
      </c>
      <c r="HT30" s="19">
        <f t="shared" si="92"/>
        <v>0.72436999999999996</v>
      </c>
      <c r="HU30" s="19">
        <f t="shared" si="93"/>
        <v>0.72436999999999996</v>
      </c>
      <c r="HV30" s="19">
        <f t="shared" si="94"/>
        <v>0.72436999999999996</v>
      </c>
      <c r="HW30" s="19">
        <f t="shared" si="95"/>
        <v>0.72436999999999996</v>
      </c>
      <c r="HX30" s="19">
        <f t="shared" si="96"/>
        <v>0.72436999999999996</v>
      </c>
      <c r="HY30" s="19">
        <f t="shared" si="97"/>
        <v>0.72436999999999996</v>
      </c>
      <c r="HZ30" s="19">
        <f t="shared" si="98"/>
        <v>0.72436999999999996</v>
      </c>
      <c r="IA30" s="19">
        <f t="shared" si="99"/>
        <v>0.72436999999999996</v>
      </c>
      <c r="IB30" s="19">
        <f t="shared" si="100"/>
        <v>2.8730000000000002E-2</v>
      </c>
      <c r="IC30" s="38" t="str">
        <f t="shared" si="101"/>
        <v/>
      </c>
      <c r="ID30" s="19" t="str">
        <f t="shared" si="102"/>
        <v/>
      </c>
      <c r="IE30" s="19" t="str">
        <f t="shared" si="103"/>
        <v/>
      </c>
      <c r="IF30" s="19" t="str">
        <f t="shared" si="104"/>
        <v/>
      </c>
      <c r="IG30" s="19" t="str">
        <f t="shared" si="105"/>
        <v/>
      </c>
      <c r="IH30" s="19" t="str">
        <f t="shared" si="106"/>
        <v/>
      </c>
      <c r="II30" s="19" t="str">
        <f t="shared" si="107"/>
        <v/>
      </c>
      <c r="IJ30" s="19" t="str">
        <f t="shared" si="108"/>
        <v/>
      </c>
      <c r="IK30" s="19" t="str">
        <f t="shared" si="109"/>
        <v/>
      </c>
      <c r="IL30" s="19" t="str">
        <f t="shared" si="110"/>
        <v/>
      </c>
      <c r="IM30" s="19" t="str">
        <f t="shared" si="111"/>
        <v/>
      </c>
      <c r="IN30" s="38">
        <f t="shared" si="112"/>
        <v>0.16917829999999984</v>
      </c>
      <c r="IO30" s="19">
        <f t="shared" si="113"/>
        <v>0.16917829999999984</v>
      </c>
      <c r="IP30" s="19">
        <f t="shared" si="114"/>
        <v>0.16917829999999984</v>
      </c>
      <c r="IQ30" s="19">
        <f t="shared" si="115"/>
        <v>0.16917829999999984</v>
      </c>
      <c r="IR30" s="19">
        <f t="shared" si="116"/>
        <v>0.16917829999999984</v>
      </c>
      <c r="IS30" s="19">
        <f t="shared" si="117"/>
        <v>0.16917829999999984</v>
      </c>
      <c r="IT30" s="19">
        <f t="shared" si="118"/>
        <v>0.16917829999999984</v>
      </c>
      <c r="IU30" s="19">
        <f t="shared" si="119"/>
        <v>0.16917829999999984</v>
      </c>
      <c r="IV30" s="19">
        <f t="shared" si="120"/>
        <v>0.16917829999999984</v>
      </c>
      <c r="IW30" s="19">
        <f t="shared" si="121"/>
        <v>0.16917829999999984</v>
      </c>
      <c r="IX30" s="32">
        <f t="shared" si="122"/>
        <v>0</v>
      </c>
      <c r="IY30" s="19" t="str">
        <f t="shared" si="123"/>
        <v/>
      </c>
      <c r="IZ30" s="19" t="str">
        <f t="shared" si="124"/>
        <v/>
      </c>
      <c r="JA30" s="19" t="str">
        <f t="shared" si="125"/>
        <v/>
      </c>
      <c r="JB30" s="19" t="str">
        <f t="shared" si="126"/>
        <v/>
      </c>
      <c r="JC30" s="19" t="str">
        <f t="shared" si="127"/>
        <v/>
      </c>
      <c r="JD30" s="19" t="str">
        <f t="shared" si="128"/>
        <v/>
      </c>
      <c r="JE30" s="19" t="str">
        <f t="shared" si="129"/>
        <v/>
      </c>
      <c r="JF30" s="19" t="str">
        <f t="shared" si="130"/>
        <v/>
      </c>
      <c r="JG30" s="19" t="str">
        <f t="shared" si="131"/>
        <v/>
      </c>
      <c r="JH30" s="19" t="str">
        <f t="shared" si="132"/>
        <v/>
      </c>
      <c r="JI30" s="32" t="str">
        <f t="shared" si="133"/>
        <v/>
      </c>
      <c r="JJ30" s="19">
        <f t="shared" si="134"/>
        <v>22.018022109317169</v>
      </c>
      <c r="JK30" s="19">
        <f t="shared" si="135"/>
        <v>22.018022109317169</v>
      </c>
      <c r="JL30" s="19">
        <f t="shared" si="136"/>
        <v>22.018022109317169</v>
      </c>
      <c r="JM30" s="19">
        <f t="shared" si="137"/>
        <v>22.018022109317169</v>
      </c>
      <c r="JN30" s="19">
        <f t="shared" si="138"/>
        <v>22.018022109317169</v>
      </c>
      <c r="JO30" s="19">
        <f t="shared" si="139"/>
        <v>22.018022109317169</v>
      </c>
      <c r="JP30" s="19">
        <f t="shared" si="140"/>
        <v>22.018022109317169</v>
      </c>
      <c r="JQ30" s="19">
        <f t="shared" si="141"/>
        <v>22.018022109317169</v>
      </c>
      <c r="JR30" s="19">
        <f t="shared" si="142"/>
        <v>22.018022109317169</v>
      </c>
      <c r="JS30" s="19">
        <f t="shared" si="143"/>
        <v>22.018022109317169</v>
      </c>
      <c r="JT30" s="19">
        <f t="shared" si="144"/>
        <v>18.751116379980832</v>
      </c>
      <c r="JU30" s="38" t="str">
        <f t="shared" si="145"/>
        <v/>
      </c>
      <c r="JV30" s="19" t="str">
        <f t="shared" si="146"/>
        <v/>
      </c>
      <c r="JW30" s="19" t="str">
        <f t="shared" si="147"/>
        <v/>
      </c>
      <c r="JX30" s="19" t="str">
        <f t="shared" si="148"/>
        <v/>
      </c>
      <c r="JY30" s="19" t="str">
        <f t="shared" si="149"/>
        <v/>
      </c>
      <c r="JZ30" s="19" t="str">
        <f t="shared" si="150"/>
        <v/>
      </c>
      <c r="KA30" s="19" t="str">
        <f t="shared" si="151"/>
        <v/>
      </c>
      <c r="KB30" s="19" t="str">
        <f t="shared" si="152"/>
        <v/>
      </c>
      <c r="KC30" s="19" t="str">
        <f t="shared" si="153"/>
        <v/>
      </c>
      <c r="KD30" s="19" t="str">
        <f t="shared" si="154"/>
        <v/>
      </c>
      <c r="KE30" s="32">
        <f t="shared" si="155"/>
        <v>18.751116379980832</v>
      </c>
    </row>
    <row r="31" spans="1:291" x14ac:dyDescent="0.2">
      <c r="A31" s="19" t="s">
        <v>52</v>
      </c>
      <c r="E31" s="32" t="s">
        <v>33</v>
      </c>
      <c r="F31" s="19">
        <v>1</v>
      </c>
      <c r="G31" s="19">
        <v>1</v>
      </c>
      <c r="H31" s="19">
        <v>1</v>
      </c>
      <c r="I31" s="19">
        <v>1</v>
      </c>
      <c r="J31" s="19">
        <v>1</v>
      </c>
      <c r="K31" s="19">
        <v>1</v>
      </c>
      <c r="L31" s="19">
        <v>1</v>
      </c>
      <c r="M31" s="19">
        <v>1</v>
      </c>
      <c r="N31" s="19">
        <v>1</v>
      </c>
      <c r="O31" s="19">
        <v>1</v>
      </c>
      <c r="P31" s="32">
        <v>1</v>
      </c>
      <c r="Q31" s="19">
        <v>1</v>
      </c>
      <c r="R31" s="19">
        <v>1</v>
      </c>
      <c r="S31" s="19">
        <v>1</v>
      </c>
      <c r="T31" s="19">
        <v>1</v>
      </c>
      <c r="U31" s="19">
        <v>1</v>
      </c>
      <c r="V31" s="19">
        <v>1</v>
      </c>
      <c r="W31" s="19">
        <v>1</v>
      </c>
      <c r="X31" s="19">
        <v>1</v>
      </c>
      <c r="Y31" s="19">
        <v>1</v>
      </c>
      <c r="Z31" s="19">
        <v>1</v>
      </c>
      <c r="AA31" s="32">
        <v>1</v>
      </c>
      <c r="AB31" s="19">
        <v>1</v>
      </c>
      <c r="AC31" s="19">
        <v>1</v>
      </c>
      <c r="AD31" s="19">
        <v>1</v>
      </c>
      <c r="AE31" s="19">
        <v>1</v>
      </c>
      <c r="AF31" s="19">
        <v>1</v>
      </c>
      <c r="AG31" s="19">
        <v>1</v>
      </c>
      <c r="AH31" s="19">
        <v>1</v>
      </c>
      <c r="AI31" s="19">
        <v>1</v>
      </c>
      <c r="AJ31" s="19">
        <v>1</v>
      </c>
      <c r="AK31" s="19">
        <v>1</v>
      </c>
      <c r="AL31" s="32">
        <v>1</v>
      </c>
      <c r="AM31" s="19">
        <v>3.3505600000000003E-2</v>
      </c>
      <c r="AN31" s="19">
        <v>6.5344699999999997E-3</v>
      </c>
      <c r="AO31" s="19">
        <v>4.6460800000000003E-3</v>
      </c>
      <c r="AP31" s="19">
        <v>3.3935100000000003E-2</v>
      </c>
      <c r="AQ31" s="19">
        <v>3.2513800000000002E-2</v>
      </c>
      <c r="AR31" s="19">
        <v>3.9662500000000003E-2</v>
      </c>
      <c r="AS31" s="19">
        <v>4.0612799999999998E-2</v>
      </c>
      <c r="AT31" s="19">
        <v>4.4716499999999999E-2</v>
      </c>
      <c r="AU31" s="19">
        <v>4.4435000000000002E-2</v>
      </c>
      <c r="AV31" s="19">
        <v>4.5956200000000003E-2</v>
      </c>
      <c r="AW31" s="32">
        <v>4.8215099999999997E-2</v>
      </c>
      <c r="AX31" s="19">
        <v>0</v>
      </c>
      <c r="AY31" s="19">
        <v>0</v>
      </c>
      <c r="AZ31" s="19">
        <v>0</v>
      </c>
      <c r="BA31" s="19">
        <v>2</v>
      </c>
      <c r="BB31" s="19">
        <v>1</v>
      </c>
      <c r="BC31" s="19">
        <v>1</v>
      </c>
      <c r="BD31" s="19">
        <v>3</v>
      </c>
      <c r="BE31" s="19">
        <v>9</v>
      </c>
      <c r="BF31" s="19">
        <v>17</v>
      </c>
      <c r="BG31" s="19">
        <v>36</v>
      </c>
      <c r="BH31" s="32">
        <v>35</v>
      </c>
      <c r="BI31" s="19">
        <v>0</v>
      </c>
      <c r="BJ31" s="19">
        <v>0</v>
      </c>
      <c r="BK31" s="19">
        <v>0</v>
      </c>
      <c r="BL31" s="19">
        <v>1</v>
      </c>
      <c r="BM31" s="19">
        <v>1</v>
      </c>
      <c r="BN31" s="19">
        <v>1</v>
      </c>
      <c r="BO31" s="19">
        <v>1</v>
      </c>
      <c r="BP31" s="19">
        <v>1</v>
      </c>
      <c r="BQ31" s="19">
        <v>1</v>
      </c>
      <c r="BR31" s="19">
        <v>1</v>
      </c>
      <c r="BS31" s="32">
        <v>1</v>
      </c>
      <c r="BT31" s="19">
        <v>25</v>
      </c>
      <c r="BU31" s="19">
        <v>36</v>
      </c>
      <c r="BV31" s="19">
        <v>34</v>
      </c>
      <c r="BW31" s="19">
        <v>17</v>
      </c>
      <c r="BX31" s="19">
        <v>19</v>
      </c>
      <c r="BY31" s="19">
        <v>53</v>
      </c>
      <c r="BZ31" s="19">
        <v>54</v>
      </c>
      <c r="CA31" s="19">
        <v>17</v>
      </c>
      <c r="CB31" s="19">
        <v>12</v>
      </c>
      <c r="CC31" s="19">
        <v>25</v>
      </c>
      <c r="CD31" s="19">
        <v>19</v>
      </c>
      <c r="CE31" s="38">
        <v>312</v>
      </c>
      <c r="CF31" s="19">
        <v>434</v>
      </c>
      <c r="CG31" s="19">
        <v>632</v>
      </c>
      <c r="CH31" s="19">
        <v>519</v>
      </c>
      <c r="CI31" s="19">
        <v>434</v>
      </c>
      <c r="CJ31" s="19">
        <v>497</v>
      </c>
      <c r="CK31" s="19">
        <v>444</v>
      </c>
      <c r="CL31" s="19">
        <v>400</v>
      </c>
      <c r="CM31" s="19">
        <v>411</v>
      </c>
      <c r="CN31" s="19">
        <v>340</v>
      </c>
      <c r="CO31" s="19">
        <v>550</v>
      </c>
      <c r="CP31" s="38">
        <v>8.0128205128205135E-2</v>
      </c>
      <c r="CQ31" s="19">
        <v>8.294930875576037E-2</v>
      </c>
      <c r="CR31" s="19">
        <v>5.3797468354430382E-2</v>
      </c>
      <c r="CS31" s="19">
        <v>3.2755298651252408E-2</v>
      </c>
      <c r="CT31" s="19">
        <v>4.377880184331797E-2</v>
      </c>
      <c r="CU31" s="19">
        <v>0.10663983903420524</v>
      </c>
      <c r="CV31" s="19">
        <v>0.12162162162162163</v>
      </c>
      <c r="CW31" s="19">
        <v>4.2500000000000003E-2</v>
      </c>
      <c r="CX31" s="19">
        <v>2.9197080291970802E-2</v>
      </c>
      <c r="CY31" s="19">
        <v>7.3529411764705885E-2</v>
      </c>
      <c r="CZ31" s="19">
        <v>3.4545454545454546E-2</v>
      </c>
      <c r="DA31" s="38">
        <v>1.1563942659999999</v>
      </c>
      <c r="DB31" s="19">
        <v>1.587410486</v>
      </c>
      <c r="DC31" s="19">
        <v>1.6262252189999999</v>
      </c>
      <c r="DD31" s="19">
        <v>1.767562495</v>
      </c>
      <c r="DE31" s="19">
        <v>2.2480472950000001</v>
      </c>
      <c r="DF31" s="19">
        <v>2.4775372689999999</v>
      </c>
      <c r="DG31" s="19">
        <v>2.3571974820000001</v>
      </c>
      <c r="DH31" s="19">
        <v>2.1347706660000001</v>
      </c>
      <c r="DI31" s="19">
        <v>2.6708446810000002</v>
      </c>
      <c r="DJ31" s="19">
        <v>2.3469957855986499</v>
      </c>
      <c r="DK31" s="19">
        <v>2.35549007371857</v>
      </c>
      <c r="DL31" s="38">
        <v>0.26150000000000001</v>
      </c>
      <c r="DM31" s="19">
        <v>0.25309999999999999</v>
      </c>
      <c r="DN31" s="19">
        <v>0.22090000000000001</v>
      </c>
      <c r="DO31" s="19">
        <v>0.2077</v>
      </c>
      <c r="DP31" s="19">
        <v>0.18179999999999999</v>
      </c>
      <c r="DQ31" s="19">
        <v>0.16550000000000001</v>
      </c>
      <c r="DR31" s="19">
        <v>0.1326</v>
      </c>
      <c r="DS31" s="19">
        <v>9.6100000000000005E-2</v>
      </c>
      <c r="DT31" s="19">
        <v>9.7600000000000006E-2</v>
      </c>
      <c r="DU31" s="19">
        <v>0.14929999999999999</v>
      </c>
      <c r="DV31" s="19">
        <v>0.15909999999999999</v>
      </c>
      <c r="DW31" s="38">
        <v>-0.01</v>
      </c>
      <c r="DX31" s="19">
        <v>-0.01</v>
      </c>
      <c r="DY31" s="19">
        <v>2.5999999999999999E-2</v>
      </c>
      <c r="DZ31" s="19">
        <v>1.2999999999999999E-2</v>
      </c>
      <c r="EA31" s="19">
        <v>3.2000000000000001E-2</v>
      </c>
      <c r="EB31" s="19">
        <v>6.3E-2</v>
      </c>
      <c r="EC31" s="19">
        <v>7.8E-2</v>
      </c>
      <c r="ED31" s="19">
        <v>0.157</v>
      </c>
      <c r="EE31" s="19">
        <v>6.2E-2</v>
      </c>
      <c r="EF31" s="19">
        <v>7.0000000000000007E-2</v>
      </c>
      <c r="EG31" s="19">
        <v>7.2999999999999995E-2</v>
      </c>
      <c r="EH31" s="38">
        <v>1711870449.475064</v>
      </c>
      <c r="EI31" s="19">
        <v>1284410089.8582447</v>
      </c>
      <c r="EJ31" s="19">
        <v>1599509871.6710932</v>
      </c>
      <c r="EK31" s="19">
        <v>1310817453.7444577</v>
      </c>
      <c r="EL31" s="19">
        <v>929420679.81227839</v>
      </c>
      <c r="EM31" s="19">
        <v>912311438.25333703</v>
      </c>
      <c r="EN31" s="19">
        <v>1071928261.7534338</v>
      </c>
      <c r="EO31" s="19">
        <v>1316586537.7751341</v>
      </c>
      <c r="EP31" s="19">
        <v>928777583.74330413</v>
      </c>
      <c r="EQ31" s="19">
        <v>1145296668.0298097</v>
      </c>
      <c r="ER31" s="32">
        <v>1178076947.7964263</v>
      </c>
      <c r="ES31" s="19">
        <f t="shared" si="13"/>
        <v>21.260852439767095</v>
      </c>
      <c r="ET31" s="19">
        <f t="shared" si="14"/>
        <v>20.973565375846569</v>
      </c>
      <c r="EU31" s="19">
        <f t="shared" si="15"/>
        <v>21.192963089057898</v>
      </c>
      <c r="EV31" s="19">
        <f t="shared" si="16"/>
        <v>20.993916790037833</v>
      </c>
      <c r="EW31" s="19">
        <f t="shared" si="17"/>
        <v>20.650072025080195</v>
      </c>
      <c r="EX31" s="19">
        <f t="shared" si="18"/>
        <v>20.63149197905727</v>
      </c>
      <c r="EY31" s="19">
        <f t="shared" si="19"/>
        <v>20.792724977349653</v>
      </c>
      <c r="EZ31" s="19">
        <f t="shared" si="20"/>
        <v>20.998308267953472</v>
      </c>
      <c r="FA31" s="19">
        <f t="shared" si="21"/>
        <v>20.649379853413411</v>
      </c>
      <c r="FB31" s="19">
        <f t="shared" si="22"/>
        <v>20.858929539108331</v>
      </c>
      <c r="FC31" s="32">
        <f t="shared" si="23"/>
        <v>20.887149240752542</v>
      </c>
      <c r="FD31" s="19">
        <f t="shared" si="24"/>
        <v>1.1563942659999999</v>
      </c>
      <c r="FE31" s="19">
        <f t="shared" si="25"/>
        <v>1.587410486</v>
      </c>
      <c r="FF31" s="19">
        <f t="shared" si="26"/>
        <v>1.6262252189999999</v>
      </c>
      <c r="FG31" s="19">
        <f t="shared" si="27"/>
        <v>1.767562495</v>
      </c>
      <c r="FH31" s="19">
        <f t="shared" si="28"/>
        <v>2.2480472950000001</v>
      </c>
      <c r="FI31" s="19">
        <f t="shared" si="29"/>
        <v>2.4775372689999999</v>
      </c>
      <c r="FJ31" s="19">
        <f t="shared" si="30"/>
        <v>2.3571974820000001</v>
      </c>
      <c r="FK31" s="19">
        <f t="shared" si="31"/>
        <v>2.1347706660000001</v>
      </c>
      <c r="FL31" s="19">
        <f t="shared" si="32"/>
        <v>2.6708446810000002</v>
      </c>
      <c r="FM31" s="19">
        <f t="shared" si="33"/>
        <v>2.3469957855986499</v>
      </c>
      <c r="FN31" s="32">
        <f t="shared" si="34"/>
        <v>2.35549007371857</v>
      </c>
      <c r="FO31" s="19">
        <f t="shared" si="35"/>
        <v>0.26150000000000001</v>
      </c>
      <c r="FP31" s="19">
        <f t="shared" si="36"/>
        <v>0.25309999999999999</v>
      </c>
      <c r="FQ31" s="19">
        <f t="shared" si="37"/>
        <v>0.22090000000000001</v>
      </c>
      <c r="FR31" s="19">
        <f t="shared" si="38"/>
        <v>0.2077</v>
      </c>
      <c r="FS31" s="19">
        <f t="shared" si="39"/>
        <v>0.18179999999999999</v>
      </c>
      <c r="FT31" s="19">
        <f t="shared" si="40"/>
        <v>0.16550000000000001</v>
      </c>
      <c r="FU31" s="19">
        <f t="shared" si="41"/>
        <v>0.1326</v>
      </c>
      <c r="FV31" s="19">
        <f t="shared" si="42"/>
        <v>9.6100000000000005E-2</v>
      </c>
      <c r="FW31" s="19">
        <f t="shared" si="43"/>
        <v>9.7600000000000006E-2</v>
      </c>
      <c r="FX31" s="19">
        <f t="shared" si="44"/>
        <v>0.14929999999999999</v>
      </c>
      <c r="FY31" s="32">
        <f t="shared" si="45"/>
        <v>0.15909999999999999</v>
      </c>
      <c r="FZ31" s="19">
        <f t="shared" si="46"/>
        <v>-0.01</v>
      </c>
      <c r="GA31" s="19">
        <f t="shared" si="47"/>
        <v>-0.01</v>
      </c>
      <c r="GB31" s="19">
        <f t="shared" si="48"/>
        <v>2.5999999999999999E-2</v>
      </c>
      <c r="GC31" s="19">
        <f t="shared" si="49"/>
        <v>1.2999999999999999E-2</v>
      </c>
      <c r="GD31" s="19">
        <f t="shared" si="50"/>
        <v>3.2000000000000001E-2</v>
      </c>
      <c r="GE31" s="19">
        <f t="shared" si="51"/>
        <v>6.3E-2</v>
      </c>
      <c r="GF31" s="19">
        <f t="shared" si="52"/>
        <v>7.8E-2</v>
      </c>
      <c r="GG31" s="19">
        <f t="shared" si="53"/>
        <v>0.157</v>
      </c>
      <c r="GH31" s="19">
        <f t="shared" si="54"/>
        <v>6.2E-2</v>
      </c>
      <c r="GI31" s="19">
        <f t="shared" si="55"/>
        <v>7.0000000000000007E-2</v>
      </c>
      <c r="GJ31" s="32">
        <f t="shared" si="56"/>
        <v>7.2999999999999995E-2</v>
      </c>
      <c r="GK31" s="19">
        <f t="shared" si="57"/>
        <v>21.260852439767095</v>
      </c>
      <c r="GL31" s="19">
        <f t="shared" si="58"/>
        <v>20.973565375846569</v>
      </c>
      <c r="GM31" s="19">
        <f t="shared" si="59"/>
        <v>21.192963089057898</v>
      </c>
      <c r="GN31" s="19">
        <f t="shared" si="60"/>
        <v>20.993916790037833</v>
      </c>
      <c r="GO31" s="19">
        <f t="shared" si="61"/>
        <v>20.650072025080195</v>
      </c>
      <c r="GP31" s="19">
        <f t="shared" si="62"/>
        <v>20.63149197905727</v>
      </c>
      <c r="GQ31" s="19">
        <f t="shared" si="63"/>
        <v>20.792724977349653</v>
      </c>
      <c r="GR31" s="19">
        <f t="shared" si="64"/>
        <v>20.998308267953472</v>
      </c>
      <c r="GS31" s="19">
        <f t="shared" si="65"/>
        <v>20.649379853413411</v>
      </c>
      <c r="GT31" s="19">
        <f t="shared" si="66"/>
        <v>20.858929539108331</v>
      </c>
      <c r="GU31" s="32">
        <f t="shared" si="67"/>
        <v>20.887149240752542</v>
      </c>
      <c r="GV31" s="19">
        <f t="shared" si="68"/>
        <v>1.1563942659999999</v>
      </c>
      <c r="GW31" s="19">
        <f t="shared" si="69"/>
        <v>1.587410486</v>
      </c>
      <c r="GX31" s="19">
        <f t="shared" si="70"/>
        <v>1.6262252189999999</v>
      </c>
      <c r="GY31" s="19">
        <f t="shared" si="71"/>
        <v>1.767562495</v>
      </c>
      <c r="GZ31" s="19">
        <f t="shared" si="72"/>
        <v>2.2480472950000001</v>
      </c>
      <c r="HA31" s="19">
        <f t="shared" si="73"/>
        <v>2.4775372689999999</v>
      </c>
      <c r="HB31" s="19">
        <f t="shared" si="74"/>
        <v>2.3571974820000001</v>
      </c>
      <c r="HC31" s="19">
        <f t="shared" si="75"/>
        <v>2.1347706660000001</v>
      </c>
      <c r="HD31" s="19">
        <f t="shared" si="76"/>
        <v>2.6708446810000002</v>
      </c>
      <c r="HE31" s="19">
        <f t="shared" si="77"/>
        <v>2.3469957855986499</v>
      </c>
      <c r="HF31" s="19">
        <f t="shared" si="78"/>
        <v>2.35549007371857</v>
      </c>
      <c r="HG31" s="19">
        <f t="shared" si="156"/>
        <v>1.1563942659999999</v>
      </c>
      <c r="HH31" s="19">
        <f t="shared" si="157"/>
        <v>1.587410486</v>
      </c>
      <c r="HI31" s="19">
        <f t="shared" si="158"/>
        <v>1.6262252189999999</v>
      </c>
      <c r="HJ31" s="19">
        <f t="shared" si="159"/>
        <v>1.767562495</v>
      </c>
      <c r="HK31" s="19">
        <f t="shared" si="160"/>
        <v>2.2480472950000001</v>
      </c>
      <c r="HL31" s="19">
        <f t="shared" si="161"/>
        <v>2.4775372689999999</v>
      </c>
      <c r="HM31" s="19">
        <f t="shared" si="162"/>
        <v>2.3571974820000001</v>
      </c>
      <c r="HN31" s="19">
        <f t="shared" si="163"/>
        <v>2.1347706660000001</v>
      </c>
      <c r="HO31" s="19">
        <f t="shared" si="164"/>
        <v>2.6708446810000002</v>
      </c>
      <c r="HP31" s="19">
        <f t="shared" si="165"/>
        <v>2.3469957855986499</v>
      </c>
      <c r="HQ31" s="32">
        <f t="shared" si="166"/>
        <v>2.35549007371857</v>
      </c>
      <c r="HR31" s="19">
        <f t="shared" si="90"/>
        <v>0.26150000000000001</v>
      </c>
      <c r="HS31" s="19">
        <f t="shared" si="91"/>
        <v>0.25309999999999999</v>
      </c>
      <c r="HT31" s="19">
        <f t="shared" si="92"/>
        <v>0.22090000000000001</v>
      </c>
      <c r="HU31" s="19">
        <f t="shared" si="93"/>
        <v>0.2077</v>
      </c>
      <c r="HV31" s="19">
        <f t="shared" si="94"/>
        <v>0.18179999999999999</v>
      </c>
      <c r="HW31" s="19">
        <f t="shared" si="95"/>
        <v>0.16550000000000001</v>
      </c>
      <c r="HX31" s="19">
        <f t="shared" si="96"/>
        <v>0.1326</v>
      </c>
      <c r="HY31" s="19">
        <f t="shared" si="97"/>
        <v>9.6100000000000005E-2</v>
      </c>
      <c r="HZ31" s="19">
        <f t="shared" si="98"/>
        <v>9.7600000000000006E-2</v>
      </c>
      <c r="IA31" s="19">
        <f t="shared" si="99"/>
        <v>0.14929999999999999</v>
      </c>
      <c r="IB31" s="19">
        <f t="shared" si="100"/>
        <v>0.15909999999999999</v>
      </c>
      <c r="IC31" s="38">
        <f t="shared" si="101"/>
        <v>0.26150000000000001</v>
      </c>
      <c r="ID31" s="19">
        <f t="shared" si="102"/>
        <v>0.25309999999999999</v>
      </c>
      <c r="IE31" s="19">
        <f t="shared" si="103"/>
        <v>0.22090000000000001</v>
      </c>
      <c r="IF31" s="19">
        <f t="shared" si="104"/>
        <v>0.2077</v>
      </c>
      <c r="IG31" s="19">
        <f t="shared" si="105"/>
        <v>0.18179999999999999</v>
      </c>
      <c r="IH31" s="19">
        <f t="shared" si="106"/>
        <v>0.16550000000000001</v>
      </c>
      <c r="II31" s="19">
        <f t="shared" si="107"/>
        <v>0.1326</v>
      </c>
      <c r="IJ31" s="19">
        <f t="shared" si="108"/>
        <v>9.6100000000000005E-2</v>
      </c>
      <c r="IK31" s="19">
        <f t="shared" si="109"/>
        <v>9.7600000000000006E-2</v>
      </c>
      <c r="IL31" s="19">
        <f t="shared" si="110"/>
        <v>0.14929999999999999</v>
      </c>
      <c r="IM31" s="19">
        <f t="shared" si="111"/>
        <v>0.15909999999999999</v>
      </c>
      <c r="IN31" s="38">
        <f t="shared" si="112"/>
        <v>-0.01</v>
      </c>
      <c r="IO31" s="19">
        <f t="shared" si="113"/>
        <v>-0.01</v>
      </c>
      <c r="IP31" s="19">
        <f t="shared" si="114"/>
        <v>2.5999999999999999E-2</v>
      </c>
      <c r="IQ31" s="19">
        <f t="shared" si="115"/>
        <v>1.2999999999999999E-2</v>
      </c>
      <c r="IR31" s="19">
        <f t="shared" si="116"/>
        <v>3.2000000000000001E-2</v>
      </c>
      <c r="IS31" s="19">
        <f t="shared" si="117"/>
        <v>6.3E-2</v>
      </c>
      <c r="IT31" s="19">
        <f t="shared" si="118"/>
        <v>7.8E-2</v>
      </c>
      <c r="IU31" s="19">
        <f t="shared" si="119"/>
        <v>0.157</v>
      </c>
      <c r="IV31" s="19">
        <f t="shared" si="120"/>
        <v>6.2E-2</v>
      </c>
      <c r="IW31" s="19">
        <f t="shared" si="121"/>
        <v>7.0000000000000007E-2</v>
      </c>
      <c r="IX31" s="32">
        <f t="shared" si="122"/>
        <v>7.2999999999999995E-2</v>
      </c>
      <c r="IY31" s="19">
        <f t="shared" si="123"/>
        <v>-0.01</v>
      </c>
      <c r="IZ31" s="19">
        <f t="shared" si="124"/>
        <v>-0.01</v>
      </c>
      <c r="JA31" s="19">
        <f t="shared" si="125"/>
        <v>2.5999999999999999E-2</v>
      </c>
      <c r="JB31" s="19">
        <f t="shared" si="126"/>
        <v>1.2999999999999999E-2</v>
      </c>
      <c r="JC31" s="19">
        <f t="shared" si="127"/>
        <v>3.2000000000000001E-2</v>
      </c>
      <c r="JD31" s="19">
        <f t="shared" si="128"/>
        <v>6.3E-2</v>
      </c>
      <c r="JE31" s="19">
        <f t="shared" si="129"/>
        <v>7.8E-2</v>
      </c>
      <c r="JF31" s="19">
        <f t="shared" si="130"/>
        <v>0.157</v>
      </c>
      <c r="JG31" s="19">
        <f t="shared" si="131"/>
        <v>6.2E-2</v>
      </c>
      <c r="JH31" s="19">
        <f t="shared" si="132"/>
        <v>7.0000000000000007E-2</v>
      </c>
      <c r="JI31" s="32">
        <f t="shared" si="133"/>
        <v>7.2999999999999995E-2</v>
      </c>
      <c r="JJ31" s="19">
        <f t="shared" si="134"/>
        <v>21.260852439767095</v>
      </c>
      <c r="JK31" s="19">
        <f t="shared" si="135"/>
        <v>20.973565375846569</v>
      </c>
      <c r="JL31" s="19">
        <f t="shared" si="136"/>
        <v>21.192963089057898</v>
      </c>
      <c r="JM31" s="19">
        <f t="shared" si="137"/>
        <v>20.993916790037833</v>
      </c>
      <c r="JN31" s="19">
        <f t="shared" si="138"/>
        <v>20.650072025080195</v>
      </c>
      <c r="JO31" s="19">
        <f t="shared" si="139"/>
        <v>20.63149197905727</v>
      </c>
      <c r="JP31" s="19">
        <f t="shared" si="140"/>
        <v>20.792724977349653</v>
      </c>
      <c r="JQ31" s="19">
        <f t="shared" si="141"/>
        <v>20.998308267953472</v>
      </c>
      <c r="JR31" s="19">
        <f t="shared" si="142"/>
        <v>20.649379853413411</v>
      </c>
      <c r="JS31" s="19">
        <f t="shared" si="143"/>
        <v>20.858929539108331</v>
      </c>
      <c r="JT31" s="19">
        <f t="shared" si="144"/>
        <v>20.887149240752542</v>
      </c>
      <c r="JU31" s="38">
        <f t="shared" si="145"/>
        <v>21.260852439767095</v>
      </c>
      <c r="JV31" s="19">
        <f t="shared" si="146"/>
        <v>20.973565375846569</v>
      </c>
      <c r="JW31" s="19">
        <f t="shared" si="147"/>
        <v>21.192963089057898</v>
      </c>
      <c r="JX31" s="19">
        <f t="shared" si="148"/>
        <v>20.993916790037833</v>
      </c>
      <c r="JY31" s="19">
        <f t="shared" si="149"/>
        <v>20.650072025080195</v>
      </c>
      <c r="JZ31" s="19">
        <f t="shared" si="150"/>
        <v>20.63149197905727</v>
      </c>
      <c r="KA31" s="19">
        <f t="shared" si="151"/>
        <v>20.792724977349653</v>
      </c>
      <c r="KB31" s="19">
        <f t="shared" si="152"/>
        <v>20.998308267953472</v>
      </c>
      <c r="KC31" s="19">
        <f t="shared" si="153"/>
        <v>20.649379853413411</v>
      </c>
      <c r="KD31" s="19">
        <f t="shared" si="154"/>
        <v>20.858929539108331</v>
      </c>
      <c r="KE31" s="32">
        <f t="shared" si="155"/>
        <v>20.887149240752542</v>
      </c>
    </row>
    <row r="32" spans="1:291" x14ac:dyDescent="0.2">
      <c r="A32" s="19" t="s">
        <v>461</v>
      </c>
      <c r="B32" s="19" t="s">
        <v>462</v>
      </c>
      <c r="C32" s="19">
        <v>2016</v>
      </c>
      <c r="D32" s="19">
        <v>2020</v>
      </c>
      <c r="E32" s="32" t="s">
        <v>33</v>
      </c>
      <c r="L32" s="19">
        <v>0</v>
      </c>
      <c r="M32" s="19">
        <v>0</v>
      </c>
      <c r="N32" s="19">
        <v>0</v>
      </c>
      <c r="O32" s="19">
        <v>0</v>
      </c>
      <c r="P32" s="32">
        <v>1</v>
      </c>
      <c r="W32" s="19">
        <v>1</v>
      </c>
      <c r="X32" s="19">
        <v>1</v>
      </c>
      <c r="Y32" s="19">
        <v>1</v>
      </c>
      <c r="Z32" s="19">
        <v>1</v>
      </c>
      <c r="AA32" s="32">
        <v>1</v>
      </c>
      <c r="AH32" s="19">
        <v>1</v>
      </c>
      <c r="AI32" s="19">
        <v>1</v>
      </c>
      <c r="AJ32" s="19">
        <v>1</v>
      </c>
      <c r="AK32" s="19">
        <v>1</v>
      </c>
      <c r="AL32" s="32">
        <v>1</v>
      </c>
      <c r="AS32" s="19">
        <v>3.6970599999999999E-2</v>
      </c>
      <c r="AT32" s="19">
        <v>3.32292E-2</v>
      </c>
      <c r="AU32" s="19">
        <v>3.59873E-2</v>
      </c>
      <c r="AV32" s="19">
        <v>2.66733E-2</v>
      </c>
      <c r="AW32" s="32">
        <v>3.2546699999999998E-2</v>
      </c>
      <c r="BD32" s="19">
        <v>0</v>
      </c>
      <c r="BE32" s="19">
        <v>0</v>
      </c>
      <c r="BF32" s="19">
        <v>0</v>
      </c>
      <c r="BG32" s="19">
        <v>0</v>
      </c>
      <c r="BH32" s="32">
        <v>0</v>
      </c>
      <c r="BO32" s="19">
        <v>0</v>
      </c>
      <c r="BP32" s="19">
        <v>0</v>
      </c>
      <c r="BQ32" s="19">
        <v>0</v>
      </c>
      <c r="BR32" s="19">
        <v>0</v>
      </c>
      <c r="BS32" s="32">
        <v>0</v>
      </c>
      <c r="BT32" s="19">
        <v>3</v>
      </c>
      <c r="BU32" s="19">
        <v>3</v>
      </c>
      <c r="BV32" s="19">
        <v>3</v>
      </c>
      <c r="BW32" s="19">
        <v>0</v>
      </c>
      <c r="BX32" s="19">
        <v>1</v>
      </c>
      <c r="BY32" s="19">
        <v>0</v>
      </c>
      <c r="BZ32" s="19">
        <v>2</v>
      </c>
      <c r="CA32" s="19">
        <v>0</v>
      </c>
      <c r="CB32" s="19">
        <v>8</v>
      </c>
      <c r="CC32" s="19">
        <v>5</v>
      </c>
      <c r="CD32" s="19">
        <v>11</v>
      </c>
      <c r="CE32" s="38">
        <v>55</v>
      </c>
      <c r="CF32" s="19">
        <v>47</v>
      </c>
      <c r="CG32" s="19">
        <v>42</v>
      </c>
      <c r="CH32" s="19">
        <v>22</v>
      </c>
      <c r="CI32" s="19">
        <v>36</v>
      </c>
      <c r="CJ32" s="19">
        <v>21</v>
      </c>
      <c r="CK32" s="19">
        <v>35</v>
      </c>
      <c r="CL32" s="19">
        <v>44</v>
      </c>
      <c r="CM32" s="19">
        <v>122</v>
      </c>
      <c r="CN32" s="19">
        <v>116</v>
      </c>
      <c r="CO32" s="19">
        <v>178</v>
      </c>
      <c r="CP32" s="38">
        <v>5.4545454545454543E-2</v>
      </c>
      <c r="CQ32" s="19">
        <v>6.3829787234042548E-2</v>
      </c>
      <c r="CR32" s="19">
        <v>7.1428571428571425E-2</v>
      </c>
      <c r="CS32" s="19">
        <v>0</v>
      </c>
      <c r="CT32" s="19">
        <v>2.7777777777777776E-2</v>
      </c>
      <c r="CU32" s="19">
        <v>0</v>
      </c>
      <c r="CV32" s="19">
        <v>5.7142857142857141E-2</v>
      </c>
      <c r="CW32" s="19">
        <v>0</v>
      </c>
      <c r="CX32" s="19">
        <v>6.5573770491803282E-2</v>
      </c>
      <c r="CY32" s="19">
        <v>4.3103448275862072E-2</v>
      </c>
      <c r="CZ32" s="19">
        <v>6.1797752808988762E-2</v>
      </c>
      <c r="DA32" s="38"/>
      <c r="DG32" s="19">
        <v>2.0333999999999999</v>
      </c>
      <c r="DH32" s="19">
        <v>1.9162999999999999</v>
      </c>
      <c r="DI32" s="19">
        <v>1.6843999999999999</v>
      </c>
      <c r="DJ32" s="19">
        <v>1.4970000000000001</v>
      </c>
      <c r="DK32" s="19">
        <v>1.6283000000000001</v>
      </c>
      <c r="DL32" s="38"/>
      <c r="DN32" s="19">
        <v>0.66813</v>
      </c>
      <c r="DO32" s="19">
        <v>0.62057099999999998</v>
      </c>
      <c r="DP32" s="19">
        <v>0.53108500000000003</v>
      </c>
      <c r="DQ32" s="19">
        <v>0.49636400000000003</v>
      </c>
      <c r="DR32" s="19">
        <v>0.36845299999999997</v>
      </c>
      <c r="DS32" s="19">
        <v>0.340696</v>
      </c>
      <c r="DT32" s="19">
        <v>0.343501</v>
      </c>
      <c r="DU32" s="19">
        <v>0.50523300000000004</v>
      </c>
      <c r="DV32" s="19">
        <v>0.51286699999999996</v>
      </c>
      <c r="DW32" s="38"/>
      <c r="DZ32" s="19">
        <v>6.1586000000000002E-2</v>
      </c>
      <c r="EA32" s="19">
        <v>1.9262999999999999E-2</v>
      </c>
      <c r="EB32" s="19">
        <v>1.6136000000000001E-2</v>
      </c>
      <c r="EC32" s="19">
        <v>-8.3239999999999998E-3</v>
      </c>
      <c r="ED32" s="19">
        <v>4.1072999999999998E-2</v>
      </c>
      <c r="EE32" s="19">
        <v>3.5333000000000003E-2</v>
      </c>
      <c r="EF32" s="19">
        <v>2.5495E-2</v>
      </c>
      <c r="EG32" s="19">
        <v>3.3193E-2</v>
      </c>
      <c r="EH32" s="38"/>
      <c r="EO32" s="19">
        <v>3027034800</v>
      </c>
      <c r="EP32" s="19">
        <v>3163081400</v>
      </c>
      <c r="EQ32" s="19">
        <v>2788953500</v>
      </c>
      <c r="ER32" s="32">
        <v>2482848800</v>
      </c>
      <c r="ES32" s="19" t="str">
        <f t="shared" si="13"/>
        <v/>
      </c>
      <c r="ET32" s="19" t="str">
        <f t="shared" si="14"/>
        <v/>
      </c>
      <c r="EU32" s="19" t="str">
        <f t="shared" si="15"/>
        <v/>
      </c>
      <c r="EV32" s="19" t="str">
        <f t="shared" si="16"/>
        <v/>
      </c>
      <c r="EW32" s="19" t="str">
        <f t="shared" si="17"/>
        <v/>
      </c>
      <c r="EX32" s="19" t="str">
        <f t="shared" si="18"/>
        <v/>
      </c>
      <c r="EY32" s="19" t="str">
        <f t="shared" si="19"/>
        <v/>
      </c>
      <c r="EZ32" s="19">
        <f t="shared" si="20"/>
        <v>21.830849363451126</v>
      </c>
      <c r="FA32" s="19">
        <f t="shared" si="21"/>
        <v>21.874812516000432</v>
      </c>
      <c r="FB32" s="19">
        <f t="shared" si="22"/>
        <v>21.748932272810247</v>
      </c>
      <c r="FC32" s="32">
        <f t="shared" si="23"/>
        <v>21.632672447538578</v>
      </c>
      <c r="FD32" s="19" t="str">
        <f t="shared" si="24"/>
        <v/>
      </c>
      <c r="FE32" s="19" t="str">
        <f t="shared" si="25"/>
        <v/>
      </c>
      <c r="FF32" s="19" t="str">
        <f t="shared" si="26"/>
        <v/>
      </c>
      <c r="FG32" s="19" t="str">
        <f t="shared" si="27"/>
        <v/>
      </c>
      <c r="FH32" s="19" t="str">
        <f t="shared" si="28"/>
        <v/>
      </c>
      <c r="FI32" s="19" t="str">
        <f t="shared" si="29"/>
        <v/>
      </c>
      <c r="FJ32" s="19">
        <f t="shared" si="30"/>
        <v>2.0333999999999999</v>
      </c>
      <c r="FK32" s="19">
        <f t="shared" si="31"/>
        <v>1.9162999999999999</v>
      </c>
      <c r="FL32" s="19">
        <f t="shared" si="32"/>
        <v>1.6843999999999999</v>
      </c>
      <c r="FM32" s="19">
        <f t="shared" si="33"/>
        <v>1.4970000000000001</v>
      </c>
      <c r="FN32" s="32">
        <f t="shared" si="34"/>
        <v>1.6283000000000001</v>
      </c>
      <c r="FO32" s="19" t="str">
        <f t="shared" si="35"/>
        <v/>
      </c>
      <c r="FP32" s="19" t="str">
        <f t="shared" si="36"/>
        <v/>
      </c>
      <c r="FQ32" s="19" t="str">
        <f t="shared" si="37"/>
        <v/>
      </c>
      <c r="FR32" s="19" t="str">
        <f t="shared" si="38"/>
        <v/>
      </c>
      <c r="FS32" s="19" t="str">
        <f t="shared" si="39"/>
        <v/>
      </c>
      <c r="FT32" s="19" t="str">
        <f t="shared" si="40"/>
        <v/>
      </c>
      <c r="FU32" s="19">
        <f t="shared" si="41"/>
        <v>0.36845299999999997</v>
      </c>
      <c r="FV32" s="19">
        <f t="shared" si="42"/>
        <v>0.340696</v>
      </c>
      <c r="FW32" s="19">
        <f t="shared" si="43"/>
        <v>0.343501</v>
      </c>
      <c r="FX32" s="19">
        <f t="shared" si="44"/>
        <v>0.50523300000000004</v>
      </c>
      <c r="FY32" s="32">
        <f t="shared" si="45"/>
        <v>0.51286699999999996</v>
      </c>
      <c r="FZ32" s="19" t="str">
        <f t="shared" si="46"/>
        <v/>
      </c>
      <c r="GA32" s="19" t="str">
        <f t="shared" si="47"/>
        <v/>
      </c>
      <c r="GB32" s="19" t="str">
        <f t="shared" si="48"/>
        <v/>
      </c>
      <c r="GC32" s="19" t="str">
        <f t="shared" si="49"/>
        <v/>
      </c>
      <c r="GD32" s="19" t="str">
        <f t="shared" si="50"/>
        <v/>
      </c>
      <c r="GE32" s="19" t="str">
        <f t="shared" si="51"/>
        <v/>
      </c>
      <c r="GF32" s="19">
        <f t="shared" si="52"/>
        <v>-8.3239999999999998E-3</v>
      </c>
      <c r="GG32" s="19">
        <f t="shared" si="53"/>
        <v>4.1072999999999998E-2</v>
      </c>
      <c r="GH32" s="19">
        <f t="shared" si="54"/>
        <v>3.5333000000000003E-2</v>
      </c>
      <c r="GI32" s="19">
        <f t="shared" si="55"/>
        <v>2.5495E-2</v>
      </c>
      <c r="GJ32" s="32">
        <f t="shared" si="56"/>
        <v>3.3193E-2</v>
      </c>
      <c r="GK32" s="19" t="str">
        <f t="shared" si="57"/>
        <v/>
      </c>
      <c r="GL32" s="19" t="str">
        <f t="shared" si="58"/>
        <v/>
      </c>
      <c r="GM32" s="19" t="str">
        <f t="shared" si="59"/>
        <v/>
      </c>
      <c r="GN32" s="19" t="str">
        <f t="shared" si="60"/>
        <v/>
      </c>
      <c r="GO32" s="19" t="str">
        <f t="shared" si="61"/>
        <v/>
      </c>
      <c r="GP32" s="19" t="str">
        <f t="shared" si="62"/>
        <v/>
      </c>
      <c r="GQ32" s="19" t="str">
        <f t="shared" si="63"/>
        <v/>
      </c>
      <c r="GR32" s="19">
        <f t="shared" si="64"/>
        <v>21.830849363451126</v>
      </c>
      <c r="GS32" s="19">
        <f t="shared" si="65"/>
        <v>21.874812516000432</v>
      </c>
      <c r="GT32" s="19">
        <f t="shared" si="66"/>
        <v>21.748932272810247</v>
      </c>
      <c r="GU32" s="32">
        <f t="shared" si="67"/>
        <v>21.632672447538578</v>
      </c>
      <c r="GV32" s="19">
        <f t="shared" si="68"/>
        <v>10.328571478127515</v>
      </c>
      <c r="GW32" s="19">
        <f t="shared" si="69"/>
        <v>10.328571478127515</v>
      </c>
      <c r="GX32" s="19">
        <f t="shared" si="70"/>
        <v>10.328571478127515</v>
      </c>
      <c r="GY32" s="19">
        <f t="shared" si="71"/>
        <v>10.328571478127515</v>
      </c>
      <c r="GZ32" s="19">
        <f t="shared" si="72"/>
        <v>10.328571478127515</v>
      </c>
      <c r="HA32" s="19">
        <f t="shared" si="73"/>
        <v>10.328571478127515</v>
      </c>
      <c r="HB32" s="19">
        <f t="shared" si="74"/>
        <v>2.0333999999999999</v>
      </c>
      <c r="HC32" s="19">
        <f t="shared" si="75"/>
        <v>1.9162999999999999</v>
      </c>
      <c r="HD32" s="19">
        <f t="shared" si="76"/>
        <v>1.6843999999999999</v>
      </c>
      <c r="HE32" s="19">
        <f t="shared" si="77"/>
        <v>1.4970000000000001</v>
      </c>
      <c r="HF32" s="19">
        <f t="shared" si="78"/>
        <v>1.6283000000000001</v>
      </c>
      <c r="HG32" s="19" t="str">
        <f t="shared" si="156"/>
        <v/>
      </c>
      <c r="HH32" s="19" t="str">
        <f t="shared" si="157"/>
        <v/>
      </c>
      <c r="HI32" s="19" t="str">
        <f t="shared" si="158"/>
        <v/>
      </c>
      <c r="HJ32" s="19" t="str">
        <f t="shared" si="159"/>
        <v/>
      </c>
      <c r="HK32" s="19" t="str">
        <f t="shared" si="160"/>
        <v/>
      </c>
      <c r="HL32" s="19" t="str">
        <f t="shared" si="161"/>
        <v/>
      </c>
      <c r="HM32" s="19">
        <f t="shared" si="162"/>
        <v>2.0333999999999999</v>
      </c>
      <c r="HN32" s="19">
        <f t="shared" si="163"/>
        <v>1.9162999999999999</v>
      </c>
      <c r="HO32" s="19">
        <f t="shared" si="164"/>
        <v>1.6843999999999999</v>
      </c>
      <c r="HP32" s="19">
        <f t="shared" si="165"/>
        <v>1.4970000000000001</v>
      </c>
      <c r="HQ32" s="32">
        <f t="shared" si="166"/>
        <v>1.6283000000000001</v>
      </c>
      <c r="HR32" s="19">
        <f t="shared" si="90"/>
        <v>0.72436999999999996</v>
      </c>
      <c r="HS32" s="19">
        <f t="shared" si="91"/>
        <v>0.72436999999999996</v>
      </c>
      <c r="HT32" s="19">
        <f t="shared" si="92"/>
        <v>0.72436999999999996</v>
      </c>
      <c r="HU32" s="19">
        <f t="shared" si="93"/>
        <v>0.72436999999999996</v>
      </c>
      <c r="HV32" s="19">
        <f t="shared" si="94"/>
        <v>0.72436999999999996</v>
      </c>
      <c r="HW32" s="19">
        <f t="shared" si="95"/>
        <v>0.72436999999999996</v>
      </c>
      <c r="HX32" s="19">
        <f t="shared" si="96"/>
        <v>0.36845299999999997</v>
      </c>
      <c r="HY32" s="19">
        <f t="shared" si="97"/>
        <v>0.340696</v>
      </c>
      <c r="HZ32" s="19">
        <f t="shared" si="98"/>
        <v>0.343501</v>
      </c>
      <c r="IA32" s="19">
        <f t="shared" si="99"/>
        <v>0.50523300000000004</v>
      </c>
      <c r="IB32" s="19">
        <f t="shared" si="100"/>
        <v>0.51286699999999996</v>
      </c>
      <c r="IC32" s="38" t="str">
        <f t="shared" si="101"/>
        <v/>
      </c>
      <c r="ID32" s="19" t="str">
        <f t="shared" si="102"/>
        <v/>
      </c>
      <c r="IE32" s="19" t="str">
        <f t="shared" si="103"/>
        <v/>
      </c>
      <c r="IF32" s="19" t="str">
        <f t="shared" si="104"/>
        <v/>
      </c>
      <c r="IG32" s="19" t="str">
        <f t="shared" si="105"/>
        <v/>
      </c>
      <c r="IH32" s="19" t="str">
        <f t="shared" si="106"/>
        <v/>
      </c>
      <c r="II32" s="19">
        <f t="shared" si="107"/>
        <v>0.36845299999999997</v>
      </c>
      <c r="IJ32" s="19">
        <f t="shared" si="108"/>
        <v>0.340696</v>
      </c>
      <c r="IK32" s="19">
        <f t="shared" si="109"/>
        <v>0.343501</v>
      </c>
      <c r="IL32" s="19">
        <f t="shared" si="110"/>
        <v>0.50523300000000004</v>
      </c>
      <c r="IM32" s="19">
        <f t="shared" si="111"/>
        <v>0.51286699999999996</v>
      </c>
      <c r="IN32" s="38">
        <f t="shared" si="112"/>
        <v>0.16917829999999984</v>
      </c>
      <c r="IO32" s="19">
        <f t="shared" si="113"/>
        <v>0.16917829999999984</v>
      </c>
      <c r="IP32" s="19">
        <f t="shared" si="114"/>
        <v>0.16917829999999984</v>
      </c>
      <c r="IQ32" s="19">
        <f t="shared" si="115"/>
        <v>0.16917829999999984</v>
      </c>
      <c r="IR32" s="19">
        <f t="shared" si="116"/>
        <v>0.16917829999999984</v>
      </c>
      <c r="IS32" s="19">
        <f t="shared" si="117"/>
        <v>0.16917829999999984</v>
      </c>
      <c r="IT32" s="19">
        <f t="shared" si="118"/>
        <v>-8.3239999999999998E-3</v>
      </c>
      <c r="IU32" s="19">
        <f t="shared" si="119"/>
        <v>4.1072999999999998E-2</v>
      </c>
      <c r="IV32" s="19">
        <f t="shared" si="120"/>
        <v>3.5333000000000003E-2</v>
      </c>
      <c r="IW32" s="19">
        <f t="shared" si="121"/>
        <v>2.5495E-2</v>
      </c>
      <c r="IX32" s="32">
        <f t="shared" si="122"/>
        <v>3.3193E-2</v>
      </c>
      <c r="IY32" s="19" t="str">
        <f t="shared" si="123"/>
        <v/>
      </c>
      <c r="IZ32" s="19" t="str">
        <f t="shared" si="124"/>
        <v/>
      </c>
      <c r="JA32" s="19" t="str">
        <f t="shared" si="125"/>
        <v/>
      </c>
      <c r="JB32" s="19" t="str">
        <f t="shared" si="126"/>
        <v/>
      </c>
      <c r="JC32" s="19" t="str">
        <f t="shared" si="127"/>
        <v/>
      </c>
      <c r="JD32" s="19" t="str">
        <f t="shared" si="128"/>
        <v/>
      </c>
      <c r="JE32" s="19">
        <f t="shared" si="129"/>
        <v>-8.3239999999999998E-3</v>
      </c>
      <c r="JF32" s="19">
        <f t="shared" si="130"/>
        <v>4.1072999999999998E-2</v>
      </c>
      <c r="JG32" s="19">
        <f t="shared" si="131"/>
        <v>3.5333000000000003E-2</v>
      </c>
      <c r="JH32" s="19">
        <f t="shared" si="132"/>
        <v>2.5495E-2</v>
      </c>
      <c r="JI32" s="32">
        <f t="shared" si="133"/>
        <v>3.3193E-2</v>
      </c>
      <c r="JJ32" s="19">
        <f t="shared" si="134"/>
        <v>22.018022109317169</v>
      </c>
      <c r="JK32" s="19">
        <f t="shared" si="135"/>
        <v>22.018022109317169</v>
      </c>
      <c r="JL32" s="19">
        <f t="shared" si="136"/>
        <v>22.018022109317169</v>
      </c>
      <c r="JM32" s="19">
        <f t="shared" si="137"/>
        <v>22.018022109317169</v>
      </c>
      <c r="JN32" s="19">
        <f t="shared" si="138"/>
        <v>22.018022109317169</v>
      </c>
      <c r="JO32" s="19">
        <f t="shared" si="139"/>
        <v>22.018022109317169</v>
      </c>
      <c r="JP32" s="19">
        <f t="shared" si="140"/>
        <v>22.018022109317169</v>
      </c>
      <c r="JQ32" s="19">
        <f t="shared" si="141"/>
        <v>21.830849363451126</v>
      </c>
      <c r="JR32" s="19">
        <f t="shared" si="142"/>
        <v>21.874812516000432</v>
      </c>
      <c r="JS32" s="19">
        <f t="shared" si="143"/>
        <v>21.748932272810247</v>
      </c>
      <c r="JT32" s="19">
        <f t="shared" si="144"/>
        <v>21.632672447538578</v>
      </c>
      <c r="JU32" s="38" t="str">
        <f t="shared" si="145"/>
        <v/>
      </c>
      <c r="JV32" s="19" t="str">
        <f t="shared" si="146"/>
        <v/>
      </c>
      <c r="JW32" s="19" t="str">
        <f t="shared" si="147"/>
        <v/>
      </c>
      <c r="JX32" s="19" t="str">
        <f t="shared" si="148"/>
        <v/>
      </c>
      <c r="JY32" s="19" t="str">
        <f t="shared" si="149"/>
        <v/>
      </c>
      <c r="JZ32" s="19" t="str">
        <f t="shared" si="150"/>
        <v/>
      </c>
      <c r="KA32" s="19" t="str">
        <f t="shared" si="151"/>
        <v/>
      </c>
      <c r="KB32" s="19">
        <f t="shared" si="152"/>
        <v>21.830849363451126</v>
      </c>
      <c r="KC32" s="19">
        <f t="shared" si="153"/>
        <v>21.874812516000432</v>
      </c>
      <c r="KD32" s="19">
        <f t="shared" si="154"/>
        <v>21.748932272810247</v>
      </c>
      <c r="KE32" s="32">
        <f t="shared" si="155"/>
        <v>21.632672447538578</v>
      </c>
    </row>
    <row r="33" spans="1:291" x14ac:dyDescent="0.2">
      <c r="A33" s="19" t="s">
        <v>3523</v>
      </c>
      <c r="B33" s="19" t="s">
        <v>3524</v>
      </c>
      <c r="C33" s="19">
        <v>2018</v>
      </c>
      <c r="E33" s="32" t="s">
        <v>33</v>
      </c>
      <c r="N33" s="19">
        <v>0</v>
      </c>
      <c r="O33" s="19">
        <v>0</v>
      </c>
      <c r="P33" s="32">
        <v>1</v>
      </c>
      <c r="Y33" s="19">
        <v>0</v>
      </c>
      <c r="Z33" s="19">
        <v>1</v>
      </c>
      <c r="AA33" s="32">
        <v>1</v>
      </c>
      <c r="AJ33" s="19">
        <v>0</v>
      </c>
      <c r="AK33" s="19">
        <v>1</v>
      </c>
      <c r="AL33" s="32">
        <v>1</v>
      </c>
      <c r="AU33" s="19">
        <v>2.5731E-2</v>
      </c>
      <c r="AV33" s="19">
        <v>1.9491600000000001E-2</v>
      </c>
      <c r="AW33" s="32">
        <v>4.3541200000000002E-2</v>
      </c>
      <c r="BF33" s="19">
        <v>0</v>
      </c>
      <c r="BG33" s="19">
        <v>0</v>
      </c>
      <c r="BH33" s="32">
        <v>2</v>
      </c>
      <c r="BQ33" s="19">
        <v>0</v>
      </c>
      <c r="BR33" s="19">
        <v>0</v>
      </c>
      <c r="BS33" s="32">
        <v>1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1</v>
      </c>
      <c r="CC33" s="19">
        <v>3</v>
      </c>
      <c r="CD33" s="19">
        <v>3</v>
      </c>
      <c r="CE33" s="38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10</v>
      </c>
      <c r="CN33" s="19">
        <v>21</v>
      </c>
      <c r="CO33" s="19">
        <v>69</v>
      </c>
      <c r="CP33" s="38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0.1</v>
      </c>
      <c r="CY33" s="19">
        <v>0.14285714285714285</v>
      </c>
      <c r="CZ33" s="19">
        <v>4.3478260869565216E-2</v>
      </c>
      <c r="DA33" s="38"/>
      <c r="DI33" s="19">
        <v>3.6126999999999998</v>
      </c>
      <c r="DJ33" s="19">
        <v>5.0071000000000003</v>
      </c>
      <c r="DK33" s="19">
        <v>4.4328000000000003</v>
      </c>
      <c r="DL33" s="38"/>
      <c r="DR33" s="19">
        <v>0.18842800000000001</v>
      </c>
      <c r="DS33" s="19">
        <v>1.1301E-2</v>
      </c>
      <c r="DT33" s="19">
        <v>6.5259999999999997E-3</v>
      </c>
      <c r="DU33" s="19">
        <v>0.115721</v>
      </c>
      <c r="DV33" s="19">
        <v>0.166579</v>
      </c>
      <c r="DW33" s="38"/>
      <c r="ED33" s="19">
        <v>-0.12773999999999999</v>
      </c>
      <c r="EE33" s="19">
        <v>-9.3686000000000005E-2</v>
      </c>
      <c r="EF33" s="19">
        <v>-6.4981999999999998E-2</v>
      </c>
      <c r="EG33" s="19">
        <v>-0.19236500000000001</v>
      </c>
      <c r="EH33" s="38"/>
      <c r="EO33" s="19">
        <v>19237483.744715557</v>
      </c>
      <c r="EP33" s="19">
        <v>57776426.448297516</v>
      </c>
      <c r="EQ33" s="19">
        <v>118205002.89986762</v>
      </c>
      <c r="ER33" s="32">
        <v>130885635.45293713</v>
      </c>
      <c r="ES33" s="19" t="str">
        <f t="shared" si="13"/>
        <v/>
      </c>
      <c r="ET33" s="19" t="str">
        <f t="shared" si="14"/>
        <v/>
      </c>
      <c r="EU33" s="19" t="str">
        <f t="shared" si="15"/>
        <v/>
      </c>
      <c r="EV33" s="19" t="str">
        <f t="shared" si="16"/>
        <v/>
      </c>
      <c r="EW33" s="19" t="str">
        <f t="shared" si="17"/>
        <v/>
      </c>
      <c r="EX33" s="19" t="str">
        <f t="shared" si="18"/>
        <v/>
      </c>
      <c r="EY33" s="19" t="str">
        <f t="shared" si="19"/>
        <v/>
      </c>
      <c r="EZ33" s="19">
        <f t="shared" si="20"/>
        <v>16.772371212149867</v>
      </c>
      <c r="FA33" s="19">
        <f t="shared" si="21"/>
        <v>17.872091403535165</v>
      </c>
      <c r="FB33" s="19">
        <f t="shared" si="22"/>
        <v>18.587930987758565</v>
      </c>
      <c r="FC33" s="32">
        <f t="shared" si="23"/>
        <v>18.689834488059041</v>
      </c>
      <c r="FD33" s="19" t="str">
        <f t="shared" si="24"/>
        <v/>
      </c>
      <c r="FE33" s="19" t="str">
        <f t="shared" si="25"/>
        <v/>
      </c>
      <c r="FF33" s="19" t="str">
        <f t="shared" si="26"/>
        <v/>
      </c>
      <c r="FG33" s="19" t="str">
        <f t="shared" si="27"/>
        <v/>
      </c>
      <c r="FH33" s="19" t="str">
        <f t="shared" si="28"/>
        <v/>
      </c>
      <c r="FI33" s="19" t="str">
        <f t="shared" si="29"/>
        <v/>
      </c>
      <c r="FJ33" s="19" t="str">
        <f t="shared" si="30"/>
        <v/>
      </c>
      <c r="FK33" s="19" t="str">
        <f t="shared" si="31"/>
        <v/>
      </c>
      <c r="FL33" s="19">
        <f t="shared" si="32"/>
        <v>3.6126999999999998</v>
      </c>
      <c r="FM33" s="19">
        <f t="shared" si="33"/>
        <v>5.0071000000000003</v>
      </c>
      <c r="FN33" s="32">
        <f t="shared" si="34"/>
        <v>4.4328000000000003</v>
      </c>
      <c r="FO33" s="19" t="str">
        <f t="shared" si="35"/>
        <v/>
      </c>
      <c r="FP33" s="19" t="str">
        <f t="shared" si="36"/>
        <v/>
      </c>
      <c r="FQ33" s="19" t="str">
        <f t="shared" si="37"/>
        <v/>
      </c>
      <c r="FR33" s="19" t="str">
        <f t="shared" si="38"/>
        <v/>
      </c>
      <c r="FS33" s="19" t="str">
        <f t="shared" si="39"/>
        <v/>
      </c>
      <c r="FT33" s="19" t="str">
        <f t="shared" si="40"/>
        <v/>
      </c>
      <c r="FU33" s="19" t="str">
        <f t="shared" si="41"/>
        <v/>
      </c>
      <c r="FV33" s="19" t="str">
        <f t="shared" si="42"/>
        <v/>
      </c>
      <c r="FW33" s="19">
        <f t="shared" si="43"/>
        <v>6.5259999999999997E-3</v>
      </c>
      <c r="FX33" s="19">
        <f t="shared" si="44"/>
        <v>0.115721</v>
      </c>
      <c r="FY33" s="32">
        <f t="shared" si="45"/>
        <v>0.166579</v>
      </c>
      <c r="FZ33" s="19" t="str">
        <f t="shared" si="46"/>
        <v/>
      </c>
      <c r="GA33" s="19" t="str">
        <f t="shared" si="47"/>
        <v/>
      </c>
      <c r="GB33" s="19" t="str">
        <f t="shared" si="48"/>
        <v/>
      </c>
      <c r="GC33" s="19" t="str">
        <f t="shared" si="49"/>
        <v/>
      </c>
      <c r="GD33" s="19" t="str">
        <f t="shared" si="50"/>
        <v/>
      </c>
      <c r="GE33" s="19" t="str">
        <f t="shared" si="51"/>
        <v/>
      </c>
      <c r="GF33" s="19" t="str">
        <f t="shared" si="52"/>
        <v/>
      </c>
      <c r="GG33" s="19" t="str">
        <f t="shared" si="53"/>
        <v/>
      </c>
      <c r="GH33" s="19">
        <f t="shared" si="54"/>
        <v>-9.3686000000000005E-2</v>
      </c>
      <c r="GI33" s="19">
        <f t="shared" si="55"/>
        <v>-6.4981999999999998E-2</v>
      </c>
      <c r="GJ33" s="32">
        <f t="shared" si="56"/>
        <v>-0.19236500000000001</v>
      </c>
      <c r="GK33" s="19" t="str">
        <f t="shared" si="57"/>
        <v/>
      </c>
      <c r="GL33" s="19" t="str">
        <f t="shared" si="58"/>
        <v/>
      </c>
      <c r="GM33" s="19" t="str">
        <f t="shared" si="59"/>
        <v/>
      </c>
      <c r="GN33" s="19" t="str">
        <f t="shared" si="60"/>
        <v/>
      </c>
      <c r="GO33" s="19" t="str">
        <f t="shared" si="61"/>
        <v/>
      </c>
      <c r="GP33" s="19" t="str">
        <f t="shared" si="62"/>
        <v/>
      </c>
      <c r="GQ33" s="19" t="str">
        <f t="shared" si="63"/>
        <v/>
      </c>
      <c r="GR33" s="19" t="str">
        <f t="shared" si="64"/>
        <v/>
      </c>
      <c r="GS33" s="19">
        <f t="shared" si="65"/>
        <v>17.872091403535165</v>
      </c>
      <c r="GT33" s="19">
        <f t="shared" si="66"/>
        <v>18.587930987758565</v>
      </c>
      <c r="GU33" s="32">
        <f t="shared" si="67"/>
        <v>18.689834488059041</v>
      </c>
      <c r="GV33" s="19">
        <f t="shared" si="68"/>
        <v>10.328571478127515</v>
      </c>
      <c r="GW33" s="19">
        <f t="shared" si="69"/>
        <v>10.328571478127515</v>
      </c>
      <c r="GX33" s="19">
        <f t="shared" si="70"/>
        <v>10.328571478127515</v>
      </c>
      <c r="GY33" s="19">
        <f t="shared" si="71"/>
        <v>10.328571478127515</v>
      </c>
      <c r="GZ33" s="19">
        <f t="shared" si="72"/>
        <v>10.328571478127515</v>
      </c>
      <c r="HA33" s="19">
        <f t="shared" si="73"/>
        <v>10.328571478127515</v>
      </c>
      <c r="HB33" s="19">
        <f t="shared" si="74"/>
        <v>10.328571478127515</v>
      </c>
      <c r="HC33" s="19">
        <f t="shared" si="75"/>
        <v>10.328571478127515</v>
      </c>
      <c r="HD33" s="19">
        <f t="shared" si="76"/>
        <v>3.6126999999999998</v>
      </c>
      <c r="HE33" s="19">
        <f t="shared" si="77"/>
        <v>5.0071000000000003</v>
      </c>
      <c r="HF33" s="19">
        <f t="shared" si="78"/>
        <v>4.4328000000000003</v>
      </c>
      <c r="HG33" s="19" t="str">
        <f t="shared" si="156"/>
        <v/>
      </c>
      <c r="HH33" s="19" t="str">
        <f t="shared" si="157"/>
        <v/>
      </c>
      <c r="HI33" s="19" t="str">
        <f t="shared" si="158"/>
        <v/>
      </c>
      <c r="HJ33" s="19" t="str">
        <f t="shared" si="159"/>
        <v/>
      </c>
      <c r="HK33" s="19" t="str">
        <f t="shared" si="160"/>
        <v/>
      </c>
      <c r="HL33" s="19" t="str">
        <f t="shared" si="161"/>
        <v/>
      </c>
      <c r="HM33" s="19" t="str">
        <f t="shared" si="162"/>
        <v/>
      </c>
      <c r="HN33" s="19" t="str">
        <f t="shared" si="163"/>
        <v/>
      </c>
      <c r="HO33" s="19">
        <f t="shared" si="164"/>
        <v>3.6126999999999998</v>
      </c>
      <c r="HP33" s="19">
        <f t="shared" si="165"/>
        <v>5.0071000000000003</v>
      </c>
      <c r="HQ33" s="32">
        <f t="shared" si="166"/>
        <v>4.4328000000000003</v>
      </c>
      <c r="HR33" s="19">
        <f t="shared" si="90"/>
        <v>0.72436999999999996</v>
      </c>
      <c r="HS33" s="19">
        <f t="shared" si="91"/>
        <v>0.72436999999999996</v>
      </c>
      <c r="HT33" s="19">
        <f t="shared" si="92"/>
        <v>0.72436999999999996</v>
      </c>
      <c r="HU33" s="19">
        <f t="shared" si="93"/>
        <v>0.72436999999999996</v>
      </c>
      <c r="HV33" s="19">
        <f t="shared" si="94"/>
        <v>0.72436999999999996</v>
      </c>
      <c r="HW33" s="19">
        <f t="shared" si="95"/>
        <v>0.72436999999999996</v>
      </c>
      <c r="HX33" s="19">
        <f t="shared" si="96"/>
        <v>0.72436999999999996</v>
      </c>
      <c r="HY33" s="19">
        <f t="shared" si="97"/>
        <v>0.72436999999999996</v>
      </c>
      <c r="HZ33" s="19">
        <f t="shared" si="98"/>
        <v>2.8730000000000002E-2</v>
      </c>
      <c r="IA33" s="19">
        <f t="shared" si="99"/>
        <v>0.115721</v>
      </c>
      <c r="IB33" s="19">
        <f t="shared" si="100"/>
        <v>0.166579</v>
      </c>
      <c r="IC33" s="38" t="str">
        <f t="shared" si="101"/>
        <v/>
      </c>
      <c r="ID33" s="19" t="str">
        <f t="shared" si="102"/>
        <v/>
      </c>
      <c r="IE33" s="19" t="str">
        <f t="shared" si="103"/>
        <v/>
      </c>
      <c r="IF33" s="19" t="str">
        <f t="shared" si="104"/>
        <v/>
      </c>
      <c r="IG33" s="19" t="str">
        <f t="shared" si="105"/>
        <v/>
      </c>
      <c r="IH33" s="19" t="str">
        <f t="shared" si="106"/>
        <v/>
      </c>
      <c r="II33" s="19" t="str">
        <f t="shared" si="107"/>
        <v/>
      </c>
      <c r="IJ33" s="19" t="str">
        <f t="shared" si="108"/>
        <v/>
      </c>
      <c r="IK33" s="19">
        <f t="shared" si="109"/>
        <v>2.8730000000000002E-2</v>
      </c>
      <c r="IL33" s="19">
        <f t="shared" si="110"/>
        <v>0.115721</v>
      </c>
      <c r="IM33" s="19">
        <f t="shared" si="111"/>
        <v>0.166579</v>
      </c>
      <c r="IN33" s="38">
        <f t="shared" si="112"/>
        <v>0.16917829999999984</v>
      </c>
      <c r="IO33" s="19">
        <f t="shared" si="113"/>
        <v>0.16917829999999984</v>
      </c>
      <c r="IP33" s="19">
        <f t="shared" si="114"/>
        <v>0.16917829999999984</v>
      </c>
      <c r="IQ33" s="19">
        <f t="shared" si="115"/>
        <v>0.16917829999999984</v>
      </c>
      <c r="IR33" s="19">
        <f t="shared" si="116"/>
        <v>0.16917829999999984</v>
      </c>
      <c r="IS33" s="19">
        <f t="shared" si="117"/>
        <v>0.16917829999999984</v>
      </c>
      <c r="IT33" s="19">
        <f t="shared" si="118"/>
        <v>0.16917829999999984</v>
      </c>
      <c r="IU33" s="19">
        <f t="shared" si="119"/>
        <v>0.16917829999999984</v>
      </c>
      <c r="IV33" s="19">
        <f t="shared" si="120"/>
        <v>-9.3686000000000005E-2</v>
      </c>
      <c r="IW33" s="19">
        <f t="shared" si="121"/>
        <v>-6.4981999999999998E-2</v>
      </c>
      <c r="IX33" s="32">
        <f t="shared" si="122"/>
        <v>-0.19236500000000001</v>
      </c>
      <c r="IY33" s="19" t="str">
        <f t="shared" si="123"/>
        <v/>
      </c>
      <c r="IZ33" s="19" t="str">
        <f t="shared" si="124"/>
        <v/>
      </c>
      <c r="JA33" s="19" t="str">
        <f t="shared" si="125"/>
        <v/>
      </c>
      <c r="JB33" s="19" t="str">
        <f t="shared" si="126"/>
        <v/>
      </c>
      <c r="JC33" s="19" t="str">
        <f t="shared" si="127"/>
        <v/>
      </c>
      <c r="JD33" s="19" t="str">
        <f t="shared" si="128"/>
        <v/>
      </c>
      <c r="JE33" s="19" t="str">
        <f t="shared" si="129"/>
        <v/>
      </c>
      <c r="JF33" s="19" t="str">
        <f t="shared" si="130"/>
        <v/>
      </c>
      <c r="JG33" s="19">
        <f t="shared" si="131"/>
        <v>-9.3686000000000005E-2</v>
      </c>
      <c r="JH33" s="19">
        <f t="shared" si="132"/>
        <v>-6.4981999999999998E-2</v>
      </c>
      <c r="JI33" s="32">
        <f t="shared" si="133"/>
        <v>-0.19236500000000001</v>
      </c>
      <c r="JJ33" s="19">
        <f t="shared" si="134"/>
        <v>22.018022109317169</v>
      </c>
      <c r="JK33" s="19">
        <f t="shared" si="135"/>
        <v>22.018022109317169</v>
      </c>
      <c r="JL33" s="19">
        <f t="shared" si="136"/>
        <v>22.018022109317169</v>
      </c>
      <c r="JM33" s="19">
        <f t="shared" si="137"/>
        <v>22.018022109317169</v>
      </c>
      <c r="JN33" s="19">
        <f t="shared" si="138"/>
        <v>22.018022109317169</v>
      </c>
      <c r="JO33" s="19">
        <f t="shared" si="139"/>
        <v>22.018022109317169</v>
      </c>
      <c r="JP33" s="19">
        <f t="shared" si="140"/>
        <v>22.018022109317169</v>
      </c>
      <c r="JQ33" s="19">
        <f t="shared" si="141"/>
        <v>22.018022109317169</v>
      </c>
      <c r="JR33" s="19">
        <f t="shared" si="142"/>
        <v>17.872091403535165</v>
      </c>
      <c r="JS33" s="19">
        <f t="shared" si="143"/>
        <v>18.587930987758565</v>
      </c>
      <c r="JT33" s="19">
        <f t="shared" si="144"/>
        <v>18.689834488059041</v>
      </c>
      <c r="JU33" s="38" t="str">
        <f t="shared" si="145"/>
        <v/>
      </c>
      <c r="JV33" s="19" t="str">
        <f t="shared" si="146"/>
        <v/>
      </c>
      <c r="JW33" s="19" t="str">
        <f t="shared" si="147"/>
        <v/>
      </c>
      <c r="JX33" s="19" t="str">
        <f t="shared" si="148"/>
        <v/>
      </c>
      <c r="JY33" s="19" t="str">
        <f t="shared" si="149"/>
        <v/>
      </c>
      <c r="JZ33" s="19" t="str">
        <f t="shared" si="150"/>
        <v/>
      </c>
      <c r="KA33" s="19" t="str">
        <f t="shared" si="151"/>
        <v/>
      </c>
      <c r="KB33" s="19" t="str">
        <f t="shared" si="152"/>
        <v/>
      </c>
      <c r="KC33" s="19">
        <f t="shared" si="153"/>
        <v>17.872091403535165</v>
      </c>
      <c r="KD33" s="19">
        <f t="shared" si="154"/>
        <v>18.587930987758565</v>
      </c>
      <c r="KE33" s="32">
        <f t="shared" si="155"/>
        <v>18.689834488059041</v>
      </c>
    </row>
    <row r="34" spans="1:291" x14ac:dyDescent="0.2">
      <c r="A34" s="19" t="s">
        <v>319</v>
      </c>
      <c r="B34" s="19" t="s">
        <v>3963</v>
      </c>
      <c r="C34" s="19">
        <v>2010</v>
      </c>
      <c r="E34" s="32" t="s">
        <v>33</v>
      </c>
      <c r="N34" s="19">
        <v>0</v>
      </c>
      <c r="O34" s="19">
        <v>0</v>
      </c>
      <c r="P34" s="32">
        <v>0</v>
      </c>
      <c r="Y34" s="19">
        <v>1</v>
      </c>
      <c r="Z34" s="19">
        <v>1</v>
      </c>
      <c r="AA34" s="32">
        <v>1</v>
      </c>
      <c r="AJ34" s="19">
        <v>1</v>
      </c>
      <c r="AK34" s="19">
        <v>1</v>
      </c>
      <c r="AL34" s="32">
        <v>1</v>
      </c>
      <c r="AU34" s="19">
        <v>3.4223000000000003E-2</v>
      </c>
      <c r="AW34" s="32">
        <v>3.2294200000000002E-2</v>
      </c>
      <c r="BF34" s="19">
        <v>0</v>
      </c>
      <c r="BH34" s="32">
        <v>0</v>
      </c>
      <c r="BQ34" s="19">
        <v>0</v>
      </c>
      <c r="BS34" s="32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38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38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38"/>
      <c r="DL34" s="38"/>
      <c r="DW34" s="38"/>
      <c r="EH34" s="38"/>
      <c r="ER34" s="32"/>
      <c r="ES34" s="19" t="str">
        <f t="shared" si="13"/>
        <v/>
      </c>
      <c r="ET34" s="19" t="str">
        <f t="shared" si="14"/>
        <v/>
      </c>
      <c r="EU34" s="19" t="str">
        <f t="shared" si="15"/>
        <v/>
      </c>
      <c r="EV34" s="19" t="str">
        <f t="shared" si="16"/>
        <v/>
      </c>
      <c r="EW34" s="19" t="str">
        <f t="shared" si="17"/>
        <v/>
      </c>
      <c r="EX34" s="19" t="str">
        <f t="shared" si="18"/>
        <v/>
      </c>
      <c r="EY34" s="19" t="str">
        <f t="shared" si="19"/>
        <v/>
      </c>
      <c r="EZ34" s="19" t="str">
        <f t="shared" si="20"/>
        <v/>
      </c>
      <c r="FA34" s="19" t="str">
        <f t="shared" si="21"/>
        <v/>
      </c>
      <c r="FB34" s="19" t="str">
        <f t="shared" si="22"/>
        <v/>
      </c>
      <c r="FC34" s="32" t="str">
        <f t="shared" si="23"/>
        <v/>
      </c>
      <c r="FD34" s="19" t="str">
        <f t="shared" si="24"/>
        <v/>
      </c>
      <c r="FE34" s="19" t="str">
        <f t="shared" si="25"/>
        <v/>
      </c>
      <c r="FF34" s="19" t="str">
        <f t="shared" si="26"/>
        <v/>
      </c>
      <c r="FG34" s="19" t="str">
        <f t="shared" si="27"/>
        <v/>
      </c>
      <c r="FH34" s="19" t="str">
        <f t="shared" si="28"/>
        <v/>
      </c>
      <c r="FI34" s="19" t="str">
        <f t="shared" si="29"/>
        <v/>
      </c>
      <c r="FJ34" s="19" t="str">
        <f t="shared" si="30"/>
        <v/>
      </c>
      <c r="FK34" s="19" t="str">
        <f t="shared" si="31"/>
        <v/>
      </c>
      <c r="FN34" s="32"/>
      <c r="FY34" s="32"/>
      <c r="FZ34" s="19" t="str">
        <f t="shared" si="46"/>
        <v/>
      </c>
      <c r="GA34" s="19" t="str">
        <f t="shared" si="47"/>
        <v/>
      </c>
      <c r="GB34" s="19" t="str">
        <f t="shared" si="48"/>
        <v/>
      </c>
      <c r="GC34" s="19" t="str">
        <f t="shared" si="49"/>
        <v/>
      </c>
      <c r="GD34" s="19" t="str">
        <f t="shared" si="50"/>
        <v/>
      </c>
      <c r="GE34" s="19" t="str">
        <f t="shared" si="51"/>
        <v/>
      </c>
      <c r="GF34" s="19" t="str">
        <f t="shared" si="52"/>
        <v/>
      </c>
      <c r="GG34" s="19" t="str">
        <f t="shared" si="53"/>
        <v/>
      </c>
      <c r="GJ34" s="32"/>
      <c r="GK34" s="19" t="str">
        <f t="shared" si="57"/>
        <v/>
      </c>
      <c r="GL34" s="19" t="str">
        <f t="shared" si="58"/>
        <v/>
      </c>
      <c r="GM34" s="19" t="str">
        <f t="shared" si="59"/>
        <v/>
      </c>
      <c r="GN34" s="19" t="str">
        <f t="shared" si="60"/>
        <v/>
      </c>
      <c r="GO34" s="19" t="str">
        <f t="shared" si="61"/>
        <v/>
      </c>
      <c r="GP34" s="19" t="str">
        <f t="shared" si="62"/>
        <v/>
      </c>
      <c r="GQ34" s="19" t="str">
        <f t="shared" si="63"/>
        <v/>
      </c>
      <c r="GR34" s="19" t="str">
        <f t="shared" si="64"/>
        <v/>
      </c>
      <c r="GS34" s="19" t="str">
        <f t="shared" si="65"/>
        <v/>
      </c>
      <c r="GT34" s="19" t="str">
        <f t="shared" si="66"/>
        <v/>
      </c>
      <c r="GU34" s="32" t="str">
        <f t="shared" si="67"/>
        <v/>
      </c>
      <c r="GV34" s="19">
        <f t="shared" si="68"/>
        <v>10.328571478127515</v>
      </c>
      <c r="GW34" s="19">
        <f t="shared" si="69"/>
        <v>10.328571478127515</v>
      </c>
      <c r="GX34" s="19">
        <f t="shared" si="70"/>
        <v>10.328571478127515</v>
      </c>
      <c r="GY34" s="19">
        <f t="shared" si="71"/>
        <v>10.328571478127515</v>
      </c>
      <c r="GZ34" s="19">
        <f t="shared" si="72"/>
        <v>10.328571478127515</v>
      </c>
      <c r="HA34" s="19">
        <f t="shared" si="73"/>
        <v>10.328571478127515</v>
      </c>
      <c r="HB34" s="19">
        <f t="shared" si="74"/>
        <v>10.328571478127515</v>
      </c>
      <c r="HC34" s="19">
        <f t="shared" si="75"/>
        <v>10.328571478127515</v>
      </c>
      <c r="HD34" s="19">
        <f t="shared" si="76"/>
        <v>0.2011343951618926</v>
      </c>
      <c r="HE34" s="19">
        <f t="shared" si="77"/>
        <v>0.2011343951618926</v>
      </c>
      <c r="HF34" s="19">
        <f t="shared" si="78"/>
        <v>0.2011343951618926</v>
      </c>
      <c r="HG34" s="19" t="str">
        <f t="shared" si="156"/>
        <v/>
      </c>
      <c r="HH34" s="19" t="str">
        <f t="shared" si="157"/>
        <v/>
      </c>
      <c r="HI34" s="19" t="str">
        <f t="shared" si="158"/>
        <v/>
      </c>
      <c r="HJ34" s="19" t="str">
        <f t="shared" si="159"/>
        <v/>
      </c>
      <c r="HK34" s="19" t="str">
        <f t="shared" si="160"/>
        <v/>
      </c>
      <c r="HL34" s="19" t="str">
        <f t="shared" si="161"/>
        <v/>
      </c>
      <c r="HM34" s="19" t="str">
        <f t="shared" si="162"/>
        <v/>
      </c>
      <c r="HN34" s="19" t="str">
        <f t="shared" si="163"/>
        <v/>
      </c>
      <c r="HO34" s="19" t="str">
        <f t="shared" si="164"/>
        <v/>
      </c>
      <c r="HP34" s="19" t="str">
        <f t="shared" si="165"/>
        <v/>
      </c>
      <c r="HQ34" s="32" t="str">
        <f t="shared" si="166"/>
        <v/>
      </c>
      <c r="HR34" s="19">
        <f t="shared" si="90"/>
        <v>2.8730000000000002E-2</v>
      </c>
      <c r="HS34" s="19">
        <f t="shared" si="91"/>
        <v>2.8730000000000002E-2</v>
      </c>
      <c r="HT34" s="19">
        <f t="shared" si="92"/>
        <v>2.8730000000000002E-2</v>
      </c>
      <c r="HU34" s="19">
        <f t="shared" si="93"/>
        <v>2.8730000000000002E-2</v>
      </c>
      <c r="HV34" s="19">
        <f t="shared" si="94"/>
        <v>2.8730000000000002E-2</v>
      </c>
      <c r="HW34" s="19">
        <f t="shared" si="95"/>
        <v>2.8730000000000002E-2</v>
      </c>
      <c r="HX34" s="19">
        <f t="shared" si="96"/>
        <v>2.8730000000000002E-2</v>
      </c>
      <c r="HY34" s="19">
        <f t="shared" si="97"/>
        <v>2.8730000000000002E-2</v>
      </c>
      <c r="HZ34" s="19">
        <f t="shared" si="98"/>
        <v>2.8730000000000002E-2</v>
      </c>
      <c r="IA34" s="19">
        <f t="shared" si="99"/>
        <v>2.8730000000000002E-2</v>
      </c>
      <c r="IB34" s="19">
        <f t="shared" si="100"/>
        <v>2.8730000000000002E-2</v>
      </c>
      <c r="IC34" s="38" t="str">
        <f t="shared" si="101"/>
        <v/>
      </c>
      <c r="ID34" s="19" t="str">
        <f t="shared" si="102"/>
        <v/>
      </c>
      <c r="IE34" s="19" t="str">
        <f t="shared" si="103"/>
        <v/>
      </c>
      <c r="IF34" s="19" t="str">
        <f t="shared" si="104"/>
        <v/>
      </c>
      <c r="IG34" s="19" t="str">
        <f t="shared" si="105"/>
        <v/>
      </c>
      <c r="IH34" s="19" t="str">
        <f t="shared" si="106"/>
        <v/>
      </c>
      <c r="II34" s="19" t="str">
        <f t="shared" si="107"/>
        <v/>
      </c>
      <c r="IJ34" s="19" t="str">
        <f t="shared" si="108"/>
        <v/>
      </c>
      <c r="IK34" s="19" t="str">
        <f t="shared" si="109"/>
        <v/>
      </c>
      <c r="IL34" s="19" t="str">
        <f t="shared" si="110"/>
        <v/>
      </c>
      <c r="IM34" s="19" t="str">
        <f t="shared" si="111"/>
        <v/>
      </c>
      <c r="IN34" s="38">
        <f t="shared" si="112"/>
        <v>0.16917829999999984</v>
      </c>
      <c r="IO34" s="19">
        <f t="shared" si="113"/>
        <v>0.16917829999999984</v>
      </c>
      <c r="IP34" s="19">
        <f t="shared" si="114"/>
        <v>0.16917829999999984</v>
      </c>
      <c r="IQ34" s="19">
        <f t="shared" si="115"/>
        <v>0.16917829999999984</v>
      </c>
      <c r="IR34" s="19">
        <f t="shared" si="116"/>
        <v>0.16917829999999984</v>
      </c>
      <c r="IS34" s="19">
        <f t="shared" si="117"/>
        <v>0.16917829999999984</v>
      </c>
      <c r="IT34" s="19">
        <f t="shared" si="118"/>
        <v>0.16917829999999984</v>
      </c>
      <c r="IU34" s="19">
        <f t="shared" si="119"/>
        <v>0.16917829999999984</v>
      </c>
      <c r="IV34" s="19">
        <f t="shared" si="120"/>
        <v>0</v>
      </c>
      <c r="IW34" s="19">
        <f t="shared" si="121"/>
        <v>0</v>
      </c>
      <c r="IX34" s="32">
        <f t="shared" si="122"/>
        <v>0</v>
      </c>
      <c r="IY34" s="19" t="str">
        <f t="shared" si="123"/>
        <v/>
      </c>
      <c r="IZ34" s="19" t="str">
        <f t="shared" si="124"/>
        <v/>
      </c>
      <c r="JA34" s="19" t="str">
        <f t="shared" si="125"/>
        <v/>
      </c>
      <c r="JB34" s="19" t="str">
        <f t="shared" si="126"/>
        <v/>
      </c>
      <c r="JC34" s="19" t="str">
        <f t="shared" si="127"/>
        <v/>
      </c>
      <c r="JD34" s="19" t="str">
        <f t="shared" si="128"/>
        <v/>
      </c>
      <c r="JE34" s="19" t="str">
        <f t="shared" si="129"/>
        <v/>
      </c>
      <c r="JF34" s="19" t="str">
        <f t="shared" si="130"/>
        <v/>
      </c>
      <c r="JG34" s="19" t="str">
        <f t="shared" si="131"/>
        <v/>
      </c>
      <c r="JH34" s="19" t="str">
        <f t="shared" si="132"/>
        <v/>
      </c>
      <c r="JI34" s="32" t="str">
        <f t="shared" si="133"/>
        <v/>
      </c>
      <c r="JJ34" s="19">
        <f t="shared" si="134"/>
        <v>22.018022109317169</v>
      </c>
      <c r="JK34" s="19">
        <f t="shared" si="135"/>
        <v>22.018022109317169</v>
      </c>
      <c r="JL34" s="19">
        <f t="shared" si="136"/>
        <v>22.018022109317169</v>
      </c>
      <c r="JM34" s="19">
        <f t="shared" si="137"/>
        <v>22.018022109317169</v>
      </c>
      <c r="JN34" s="19">
        <f t="shared" si="138"/>
        <v>22.018022109317169</v>
      </c>
      <c r="JO34" s="19">
        <f t="shared" si="139"/>
        <v>22.018022109317169</v>
      </c>
      <c r="JP34" s="19">
        <f t="shared" si="140"/>
        <v>22.018022109317169</v>
      </c>
      <c r="JQ34" s="19">
        <f t="shared" si="141"/>
        <v>22.018022109317169</v>
      </c>
      <c r="JR34" s="19">
        <f t="shared" si="142"/>
        <v>22.018022109317169</v>
      </c>
      <c r="JS34" s="19">
        <f t="shared" si="143"/>
        <v>22.018022109317169</v>
      </c>
      <c r="JT34" s="19">
        <f t="shared" si="144"/>
        <v>22.018022109317169</v>
      </c>
      <c r="JU34" s="38" t="str">
        <f t="shared" si="145"/>
        <v/>
      </c>
      <c r="JV34" s="19" t="str">
        <f t="shared" si="146"/>
        <v/>
      </c>
      <c r="JW34" s="19" t="str">
        <f t="shared" si="147"/>
        <v/>
      </c>
      <c r="JX34" s="19" t="str">
        <f t="shared" si="148"/>
        <v/>
      </c>
      <c r="JY34" s="19" t="str">
        <f t="shared" si="149"/>
        <v/>
      </c>
      <c r="JZ34" s="19" t="str">
        <f t="shared" si="150"/>
        <v/>
      </c>
      <c r="KA34" s="19" t="str">
        <f t="shared" si="151"/>
        <v/>
      </c>
      <c r="KB34" s="19" t="str">
        <f t="shared" si="152"/>
        <v/>
      </c>
      <c r="KC34" s="19" t="str">
        <f t="shared" si="153"/>
        <v/>
      </c>
      <c r="KD34" s="19" t="str">
        <f t="shared" si="154"/>
        <v/>
      </c>
      <c r="KE34" s="32" t="str">
        <f t="shared" si="155"/>
        <v/>
      </c>
    </row>
    <row r="35" spans="1:291" x14ac:dyDescent="0.2">
      <c r="A35" s="19" t="s">
        <v>301</v>
      </c>
      <c r="B35" s="19" t="s">
        <v>3964</v>
      </c>
      <c r="C35" s="19">
        <v>2010</v>
      </c>
      <c r="D35" s="19">
        <v>2013</v>
      </c>
      <c r="E35" s="32" t="s">
        <v>33</v>
      </c>
      <c r="F35" s="19">
        <v>1</v>
      </c>
      <c r="P35" s="32"/>
      <c r="Q35" s="19">
        <v>1</v>
      </c>
      <c r="AA35" s="32"/>
      <c r="AB35" s="19">
        <v>1</v>
      </c>
      <c r="AL35" s="32"/>
      <c r="AW35" s="32"/>
      <c r="BH35" s="32"/>
      <c r="BS35" s="32"/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38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38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38"/>
      <c r="DL35" s="38"/>
      <c r="DW35" s="38"/>
      <c r="EH35" s="38"/>
      <c r="ER35" s="32"/>
      <c r="ES35" s="19" t="str">
        <f t="shared" si="13"/>
        <v/>
      </c>
      <c r="ET35" s="19" t="str">
        <f t="shared" si="14"/>
        <v/>
      </c>
      <c r="EU35" s="19" t="str">
        <f t="shared" si="15"/>
        <v/>
      </c>
      <c r="EV35" s="19" t="str">
        <f t="shared" si="16"/>
        <v/>
      </c>
      <c r="EW35" s="19" t="str">
        <f t="shared" si="17"/>
        <v/>
      </c>
      <c r="EX35" s="19" t="str">
        <f t="shared" si="18"/>
        <v/>
      </c>
      <c r="EY35" s="19" t="str">
        <f t="shared" si="19"/>
        <v/>
      </c>
      <c r="EZ35" s="19" t="str">
        <f t="shared" si="20"/>
        <v/>
      </c>
      <c r="FA35" s="19" t="str">
        <f t="shared" si="21"/>
        <v/>
      </c>
      <c r="FB35" s="19" t="str">
        <f t="shared" si="22"/>
        <v/>
      </c>
      <c r="FC35" s="32" t="str">
        <f t="shared" si="23"/>
        <v/>
      </c>
      <c r="FG35" s="19" t="str">
        <f t="shared" si="27"/>
        <v/>
      </c>
      <c r="FH35" s="19" t="str">
        <f t="shared" si="28"/>
        <v/>
      </c>
      <c r="FI35" s="19" t="str">
        <f t="shared" si="29"/>
        <v/>
      </c>
      <c r="FJ35" s="19" t="str">
        <f t="shared" si="30"/>
        <v/>
      </c>
      <c r="FK35" s="19" t="str">
        <f t="shared" si="31"/>
        <v/>
      </c>
      <c r="FL35" s="19" t="str">
        <f t="shared" si="32"/>
        <v/>
      </c>
      <c r="FM35" s="19" t="str">
        <f t="shared" si="33"/>
        <v/>
      </c>
      <c r="FN35" s="32" t="str">
        <f t="shared" si="34"/>
        <v/>
      </c>
      <c r="FY35" s="32"/>
      <c r="GD35" s="19" t="str">
        <f t="shared" si="50"/>
        <v/>
      </c>
      <c r="GE35" s="19" t="str">
        <f t="shared" si="51"/>
        <v/>
      </c>
      <c r="GF35" s="19" t="str">
        <f t="shared" si="52"/>
        <v/>
      </c>
      <c r="GG35" s="19" t="str">
        <f t="shared" si="53"/>
        <v/>
      </c>
      <c r="GH35" s="19" t="str">
        <f t="shared" si="54"/>
        <v/>
      </c>
      <c r="GI35" s="19" t="str">
        <f t="shared" si="55"/>
        <v/>
      </c>
      <c r="GJ35" s="32" t="str">
        <f t="shared" si="56"/>
        <v/>
      </c>
      <c r="GK35" s="19" t="str">
        <f t="shared" si="57"/>
        <v/>
      </c>
      <c r="GL35" s="19" t="str">
        <f t="shared" si="58"/>
        <v/>
      </c>
      <c r="GM35" s="19" t="str">
        <f t="shared" si="59"/>
        <v/>
      </c>
      <c r="GN35" s="19" t="str">
        <f t="shared" si="60"/>
        <v/>
      </c>
      <c r="GO35" s="19" t="str">
        <f t="shared" si="61"/>
        <v/>
      </c>
      <c r="GP35" s="19" t="str">
        <f t="shared" si="62"/>
        <v/>
      </c>
      <c r="GQ35" s="19" t="str">
        <f t="shared" si="63"/>
        <v/>
      </c>
      <c r="GR35" s="19" t="str">
        <f t="shared" si="64"/>
        <v/>
      </c>
      <c r="GS35" s="19" t="str">
        <f t="shared" si="65"/>
        <v/>
      </c>
      <c r="GT35" s="19" t="str">
        <f t="shared" si="66"/>
        <v/>
      </c>
      <c r="GU35" s="32" t="str">
        <f t="shared" si="67"/>
        <v/>
      </c>
      <c r="GV35" s="19">
        <f t="shared" si="68"/>
        <v>0.2011343951618926</v>
      </c>
      <c r="GW35" s="19">
        <f t="shared" si="69"/>
        <v>0.2011343951618926</v>
      </c>
      <c r="GX35" s="19">
        <f t="shared" si="70"/>
        <v>0.2011343951618926</v>
      </c>
      <c r="GY35" s="19">
        <f t="shared" si="71"/>
        <v>10.328571478127515</v>
      </c>
      <c r="GZ35" s="19">
        <f t="shared" si="72"/>
        <v>10.328571478127515</v>
      </c>
      <c r="HA35" s="19">
        <f t="shared" si="73"/>
        <v>10.328571478127515</v>
      </c>
      <c r="HB35" s="19">
        <f t="shared" si="74"/>
        <v>10.328571478127515</v>
      </c>
      <c r="HC35" s="19">
        <f t="shared" si="75"/>
        <v>10.328571478127515</v>
      </c>
      <c r="HD35" s="19">
        <f t="shared" si="76"/>
        <v>10.328571478127515</v>
      </c>
      <c r="HE35" s="19">
        <f t="shared" si="77"/>
        <v>10.328571478127515</v>
      </c>
      <c r="HF35" s="19">
        <f t="shared" si="78"/>
        <v>10.328571478127515</v>
      </c>
      <c r="HG35" s="19" t="str">
        <f t="shared" si="156"/>
        <v/>
      </c>
      <c r="HH35" s="19" t="str">
        <f t="shared" si="157"/>
        <v/>
      </c>
      <c r="HI35" s="19" t="str">
        <f t="shared" si="158"/>
        <v/>
      </c>
      <c r="HJ35" s="19" t="str">
        <f t="shared" si="159"/>
        <v/>
      </c>
      <c r="HK35" s="19" t="str">
        <f t="shared" si="160"/>
        <v/>
      </c>
      <c r="HL35" s="19" t="str">
        <f t="shared" si="161"/>
        <v/>
      </c>
      <c r="HM35" s="19" t="str">
        <f t="shared" si="162"/>
        <v/>
      </c>
      <c r="HN35" s="19" t="str">
        <f t="shared" si="163"/>
        <v/>
      </c>
      <c r="HO35" s="19" t="str">
        <f t="shared" si="164"/>
        <v/>
      </c>
      <c r="HP35" s="19" t="str">
        <f t="shared" si="165"/>
        <v/>
      </c>
      <c r="HQ35" s="32" t="str">
        <f t="shared" si="166"/>
        <v/>
      </c>
      <c r="HR35" s="19">
        <f t="shared" si="90"/>
        <v>2.8730000000000002E-2</v>
      </c>
      <c r="HS35" s="19">
        <f t="shared" si="91"/>
        <v>2.8730000000000002E-2</v>
      </c>
      <c r="HT35" s="19">
        <f t="shared" si="92"/>
        <v>2.8730000000000002E-2</v>
      </c>
      <c r="HU35" s="19">
        <f t="shared" si="93"/>
        <v>2.8730000000000002E-2</v>
      </c>
      <c r="HV35" s="19">
        <f t="shared" si="94"/>
        <v>2.8730000000000002E-2</v>
      </c>
      <c r="HW35" s="19">
        <f t="shared" si="95"/>
        <v>2.8730000000000002E-2</v>
      </c>
      <c r="HX35" s="19">
        <f t="shared" si="96"/>
        <v>2.8730000000000002E-2</v>
      </c>
      <c r="HY35" s="19">
        <f t="shared" si="97"/>
        <v>2.8730000000000002E-2</v>
      </c>
      <c r="HZ35" s="19">
        <f t="shared" si="98"/>
        <v>2.8730000000000002E-2</v>
      </c>
      <c r="IA35" s="19">
        <f t="shared" si="99"/>
        <v>2.8730000000000002E-2</v>
      </c>
      <c r="IB35" s="19">
        <f t="shared" si="100"/>
        <v>2.8730000000000002E-2</v>
      </c>
      <c r="IC35" s="38" t="str">
        <f t="shared" si="101"/>
        <v/>
      </c>
      <c r="ID35" s="19" t="str">
        <f t="shared" si="102"/>
        <v/>
      </c>
      <c r="IE35" s="19" t="str">
        <f t="shared" si="103"/>
        <v/>
      </c>
      <c r="IF35" s="19" t="str">
        <f t="shared" si="104"/>
        <v/>
      </c>
      <c r="IG35" s="19" t="str">
        <f t="shared" si="105"/>
        <v/>
      </c>
      <c r="IH35" s="19" t="str">
        <f t="shared" si="106"/>
        <v/>
      </c>
      <c r="II35" s="19" t="str">
        <f t="shared" si="107"/>
        <v/>
      </c>
      <c r="IJ35" s="19" t="str">
        <f t="shared" si="108"/>
        <v/>
      </c>
      <c r="IK35" s="19" t="str">
        <f t="shared" si="109"/>
        <v/>
      </c>
      <c r="IL35" s="19" t="str">
        <f t="shared" si="110"/>
        <v/>
      </c>
      <c r="IM35" s="19" t="str">
        <f t="shared" si="111"/>
        <v/>
      </c>
      <c r="IN35" s="38">
        <f t="shared" si="112"/>
        <v>0</v>
      </c>
      <c r="IO35" s="19">
        <f t="shared" si="113"/>
        <v>0</v>
      </c>
      <c r="IP35" s="19">
        <f t="shared" si="114"/>
        <v>0</v>
      </c>
      <c r="IQ35" s="19">
        <f t="shared" si="115"/>
        <v>0</v>
      </c>
      <c r="IR35" s="19">
        <f t="shared" si="116"/>
        <v>0.16917829999999984</v>
      </c>
      <c r="IS35" s="19">
        <f t="shared" si="117"/>
        <v>0.16917829999999984</v>
      </c>
      <c r="IT35" s="19">
        <f t="shared" si="118"/>
        <v>0.16917829999999984</v>
      </c>
      <c r="IU35" s="19">
        <f t="shared" si="119"/>
        <v>0.16917829999999984</v>
      </c>
      <c r="IV35" s="19">
        <f t="shared" si="120"/>
        <v>0.16917829999999984</v>
      </c>
      <c r="IW35" s="19">
        <f t="shared" si="121"/>
        <v>0.16917829999999984</v>
      </c>
      <c r="IX35" s="32">
        <f t="shared" si="122"/>
        <v>0.16917829999999984</v>
      </c>
      <c r="IY35" s="19" t="str">
        <f t="shared" si="123"/>
        <v/>
      </c>
      <c r="IZ35" s="19" t="str">
        <f t="shared" si="124"/>
        <v/>
      </c>
      <c r="JA35" s="19" t="str">
        <f t="shared" si="125"/>
        <v/>
      </c>
      <c r="JB35" s="19" t="str">
        <f t="shared" si="126"/>
        <v/>
      </c>
      <c r="JC35" s="19" t="str">
        <f t="shared" si="127"/>
        <v/>
      </c>
      <c r="JD35" s="19" t="str">
        <f t="shared" si="128"/>
        <v/>
      </c>
      <c r="JE35" s="19" t="str">
        <f t="shared" si="129"/>
        <v/>
      </c>
      <c r="JF35" s="19" t="str">
        <f t="shared" si="130"/>
        <v/>
      </c>
      <c r="JG35" s="19" t="str">
        <f t="shared" si="131"/>
        <v/>
      </c>
      <c r="JH35" s="19" t="str">
        <f t="shared" si="132"/>
        <v/>
      </c>
      <c r="JI35" s="32" t="str">
        <f t="shared" si="133"/>
        <v/>
      </c>
      <c r="JJ35" s="19">
        <f t="shared" si="134"/>
        <v>22.018022109317169</v>
      </c>
      <c r="JK35" s="19">
        <f t="shared" si="135"/>
        <v>22.018022109317169</v>
      </c>
      <c r="JL35" s="19">
        <f t="shared" si="136"/>
        <v>22.018022109317169</v>
      </c>
      <c r="JM35" s="19">
        <f t="shared" si="137"/>
        <v>22.018022109317169</v>
      </c>
      <c r="JN35" s="19">
        <f t="shared" si="138"/>
        <v>22.018022109317169</v>
      </c>
      <c r="JO35" s="19">
        <f t="shared" si="139"/>
        <v>22.018022109317169</v>
      </c>
      <c r="JP35" s="19">
        <f t="shared" si="140"/>
        <v>22.018022109317169</v>
      </c>
      <c r="JQ35" s="19">
        <f t="shared" si="141"/>
        <v>22.018022109317169</v>
      </c>
      <c r="JR35" s="19">
        <f t="shared" si="142"/>
        <v>22.018022109317169</v>
      </c>
      <c r="JS35" s="19">
        <f t="shared" si="143"/>
        <v>22.018022109317169</v>
      </c>
      <c r="JT35" s="19">
        <f t="shared" si="144"/>
        <v>22.018022109317169</v>
      </c>
      <c r="JU35" s="38" t="str">
        <f t="shared" si="145"/>
        <v/>
      </c>
      <c r="JV35" s="19" t="str">
        <f t="shared" si="146"/>
        <v/>
      </c>
      <c r="JW35" s="19" t="str">
        <f t="shared" si="147"/>
        <v/>
      </c>
      <c r="JX35" s="19" t="str">
        <f t="shared" si="148"/>
        <v/>
      </c>
      <c r="JY35" s="19" t="str">
        <f t="shared" si="149"/>
        <v/>
      </c>
      <c r="JZ35" s="19" t="str">
        <f t="shared" si="150"/>
        <v/>
      </c>
      <c r="KA35" s="19" t="str">
        <f t="shared" si="151"/>
        <v/>
      </c>
      <c r="KB35" s="19" t="str">
        <f t="shared" si="152"/>
        <v/>
      </c>
      <c r="KC35" s="19" t="str">
        <f t="shared" si="153"/>
        <v/>
      </c>
      <c r="KD35" s="19" t="str">
        <f t="shared" si="154"/>
        <v/>
      </c>
      <c r="KE35" s="32" t="str">
        <f t="shared" si="155"/>
        <v/>
      </c>
    </row>
    <row r="36" spans="1:291" x14ac:dyDescent="0.2">
      <c r="A36" s="19" t="s">
        <v>303</v>
      </c>
      <c r="B36" s="19" t="s">
        <v>304</v>
      </c>
      <c r="C36" s="19">
        <v>2010</v>
      </c>
      <c r="D36" s="19">
        <v>2013</v>
      </c>
      <c r="E36" s="32" t="s">
        <v>33</v>
      </c>
      <c r="F36" s="19">
        <v>0</v>
      </c>
      <c r="G36" s="19">
        <v>0</v>
      </c>
      <c r="H36" s="19">
        <v>0</v>
      </c>
      <c r="P36" s="32"/>
      <c r="Q36" s="19">
        <v>1</v>
      </c>
      <c r="R36" s="19">
        <v>1</v>
      </c>
      <c r="S36" s="19">
        <v>1</v>
      </c>
      <c r="AA36" s="32"/>
      <c r="AB36" s="19">
        <v>1</v>
      </c>
      <c r="AC36" s="19">
        <v>1</v>
      </c>
      <c r="AD36" s="19">
        <v>1</v>
      </c>
      <c r="AL36" s="32"/>
      <c r="AM36" s="19">
        <v>2.8781600000000001E-2</v>
      </c>
      <c r="AW36" s="32"/>
      <c r="AX36" s="19">
        <v>0</v>
      </c>
      <c r="BH36" s="32"/>
      <c r="BI36" s="19">
        <v>0</v>
      </c>
      <c r="BS36" s="32"/>
      <c r="BT36" s="19">
        <v>0</v>
      </c>
      <c r="BU36" s="19">
        <v>0</v>
      </c>
      <c r="BV36" s="19">
        <v>1</v>
      </c>
      <c r="BW36" s="19">
        <v>2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38">
        <v>36</v>
      </c>
      <c r="CF36" s="19">
        <v>9</v>
      </c>
      <c r="CG36" s="19">
        <v>49</v>
      </c>
      <c r="CH36" s="19">
        <v>80</v>
      </c>
      <c r="CI36" s="19">
        <v>37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38">
        <v>0</v>
      </c>
      <c r="CQ36" s="19">
        <v>0</v>
      </c>
      <c r="CR36" s="19">
        <v>2.0408163265306121E-2</v>
      </c>
      <c r="CS36" s="19">
        <v>2.5000000000000001E-2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38"/>
      <c r="DL36" s="38"/>
      <c r="DW36" s="38"/>
      <c r="EH36" s="38"/>
      <c r="ER36" s="32"/>
      <c r="ES36" s="19" t="str">
        <f t="shared" si="13"/>
        <v/>
      </c>
      <c r="ET36" s="19" t="str">
        <f t="shared" si="14"/>
        <v/>
      </c>
      <c r="EU36" s="19" t="str">
        <f t="shared" si="15"/>
        <v/>
      </c>
      <c r="EV36" s="19" t="str">
        <f t="shared" si="16"/>
        <v/>
      </c>
      <c r="EW36" s="19" t="str">
        <f t="shared" si="17"/>
        <v/>
      </c>
      <c r="EX36" s="19" t="str">
        <f t="shared" si="18"/>
        <v/>
      </c>
      <c r="EY36" s="19" t="str">
        <f t="shared" si="19"/>
        <v/>
      </c>
      <c r="EZ36" s="19" t="str">
        <f t="shared" si="20"/>
        <v/>
      </c>
      <c r="FA36" s="19" t="str">
        <f t="shared" si="21"/>
        <v/>
      </c>
      <c r="FB36" s="19" t="str">
        <f t="shared" si="22"/>
        <v/>
      </c>
      <c r="FC36" s="32" t="str">
        <f t="shared" si="23"/>
        <v/>
      </c>
      <c r="FG36" s="19" t="str">
        <f t="shared" si="27"/>
        <v/>
      </c>
      <c r="FH36" s="19" t="str">
        <f t="shared" si="28"/>
        <v/>
      </c>
      <c r="FI36" s="19" t="str">
        <f t="shared" si="29"/>
        <v/>
      </c>
      <c r="FJ36" s="19" t="str">
        <f t="shared" si="30"/>
        <v/>
      </c>
      <c r="FK36" s="19" t="str">
        <f t="shared" si="31"/>
        <v/>
      </c>
      <c r="FL36" s="19" t="str">
        <f t="shared" si="32"/>
        <v/>
      </c>
      <c r="FM36" s="19" t="str">
        <f t="shared" si="33"/>
        <v/>
      </c>
      <c r="FN36" s="32" t="str">
        <f t="shared" si="34"/>
        <v/>
      </c>
      <c r="FY36" s="32"/>
      <c r="GD36" s="19" t="str">
        <f t="shared" si="50"/>
        <v/>
      </c>
      <c r="GE36" s="19" t="str">
        <f t="shared" si="51"/>
        <v/>
      </c>
      <c r="GF36" s="19" t="str">
        <f t="shared" si="52"/>
        <v/>
      </c>
      <c r="GG36" s="19" t="str">
        <f t="shared" si="53"/>
        <v/>
      </c>
      <c r="GH36" s="19" t="str">
        <f t="shared" si="54"/>
        <v/>
      </c>
      <c r="GI36" s="19" t="str">
        <f t="shared" si="55"/>
        <v/>
      </c>
      <c r="GJ36" s="32" t="str">
        <f t="shared" si="56"/>
        <v/>
      </c>
      <c r="GK36" s="19" t="str">
        <f t="shared" si="57"/>
        <v/>
      </c>
      <c r="GL36" s="19" t="str">
        <f t="shared" si="58"/>
        <v/>
      </c>
      <c r="GM36" s="19" t="str">
        <f t="shared" si="59"/>
        <v/>
      </c>
      <c r="GN36" s="19" t="str">
        <f t="shared" si="60"/>
        <v/>
      </c>
      <c r="GO36" s="19" t="str">
        <f t="shared" si="61"/>
        <v/>
      </c>
      <c r="GP36" s="19" t="str">
        <f t="shared" si="62"/>
        <v/>
      </c>
      <c r="GQ36" s="19" t="str">
        <f t="shared" si="63"/>
        <v/>
      </c>
      <c r="GR36" s="19" t="str">
        <f t="shared" si="64"/>
        <v/>
      </c>
      <c r="GS36" s="19" t="str">
        <f t="shared" si="65"/>
        <v/>
      </c>
      <c r="GT36" s="19" t="str">
        <f t="shared" si="66"/>
        <v/>
      </c>
      <c r="GU36" s="32" t="str">
        <f t="shared" si="67"/>
        <v/>
      </c>
      <c r="GV36" s="19">
        <f t="shared" si="68"/>
        <v>0.2011343951618926</v>
      </c>
      <c r="GW36" s="19">
        <f t="shared" si="69"/>
        <v>0.2011343951618926</v>
      </c>
      <c r="GX36" s="19">
        <f t="shared" si="70"/>
        <v>0.2011343951618926</v>
      </c>
      <c r="GY36" s="19">
        <f t="shared" si="71"/>
        <v>10.328571478127515</v>
      </c>
      <c r="GZ36" s="19">
        <f t="shared" si="72"/>
        <v>10.328571478127515</v>
      </c>
      <c r="HA36" s="19">
        <f t="shared" si="73"/>
        <v>10.328571478127515</v>
      </c>
      <c r="HB36" s="19">
        <f t="shared" si="74"/>
        <v>10.328571478127515</v>
      </c>
      <c r="HC36" s="19">
        <f t="shared" si="75"/>
        <v>10.328571478127515</v>
      </c>
      <c r="HD36" s="19">
        <f t="shared" si="76"/>
        <v>10.328571478127515</v>
      </c>
      <c r="HE36" s="19">
        <f t="shared" si="77"/>
        <v>10.328571478127515</v>
      </c>
      <c r="HF36" s="19">
        <f t="shared" si="78"/>
        <v>10.328571478127515</v>
      </c>
      <c r="HG36" s="19" t="str">
        <f t="shared" si="156"/>
        <v/>
      </c>
      <c r="HH36" s="19" t="str">
        <f t="shared" si="157"/>
        <v/>
      </c>
      <c r="HI36" s="19" t="str">
        <f t="shared" si="158"/>
        <v/>
      </c>
      <c r="HJ36" s="19" t="str">
        <f t="shared" si="159"/>
        <v/>
      </c>
      <c r="HK36" s="19" t="str">
        <f t="shared" si="160"/>
        <v/>
      </c>
      <c r="HL36" s="19" t="str">
        <f t="shared" si="161"/>
        <v/>
      </c>
      <c r="HM36" s="19" t="str">
        <f t="shared" si="162"/>
        <v/>
      </c>
      <c r="HN36" s="19" t="str">
        <f t="shared" si="163"/>
        <v/>
      </c>
      <c r="HO36" s="19" t="str">
        <f t="shared" si="164"/>
        <v/>
      </c>
      <c r="HP36" s="19" t="str">
        <f t="shared" si="165"/>
        <v/>
      </c>
      <c r="HQ36" s="32" t="str">
        <f t="shared" si="166"/>
        <v/>
      </c>
      <c r="HR36" s="19">
        <f t="shared" si="90"/>
        <v>2.8730000000000002E-2</v>
      </c>
      <c r="HS36" s="19">
        <f t="shared" si="91"/>
        <v>2.8730000000000002E-2</v>
      </c>
      <c r="HT36" s="19">
        <f t="shared" si="92"/>
        <v>2.8730000000000002E-2</v>
      </c>
      <c r="HU36" s="19">
        <f t="shared" si="93"/>
        <v>2.8730000000000002E-2</v>
      </c>
      <c r="HV36" s="19">
        <f t="shared" si="94"/>
        <v>2.8730000000000002E-2</v>
      </c>
      <c r="HW36" s="19">
        <f t="shared" si="95"/>
        <v>2.8730000000000002E-2</v>
      </c>
      <c r="HX36" s="19">
        <f t="shared" si="96"/>
        <v>2.8730000000000002E-2</v>
      </c>
      <c r="HY36" s="19">
        <f t="shared" si="97"/>
        <v>2.8730000000000002E-2</v>
      </c>
      <c r="HZ36" s="19">
        <f t="shared" si="98"/>
        <v>2.8730000000000002E-2</v>
      </c>
      <c r="IA36" s="19">
        <f t="shared" si="99"/>
        <v>2.8730000000000002E-2</v>
      </c>
      <c r="IB36" s="19">
        <f t="shared" si="100"/>
        <v>2.8730000000000002E-2</v>
      </c>
      <c r="IC36" s="38" t="str">
        <f t="shared" si="101"/>
        <v/>
      </c>
      <c r="ID36" s="19" t="str">
        <f t="shared" si="102"/>
        <v/>
      </c>
      <c r="IE36" s="19" t="str">
        <f t="shared" si="103"/>
        <v/>
      </c>
      <c r="IF36" s="19" t="str">
        <f t="shared" si="104"/>
        <v/>
      </c>
      <c r="IG36" s="19" t="str">
        <f t="shared" si="105"/>
        <v/>
      </c>
      <c r="IH36" s="19" t="str">
        <f t="shared" si="106"/>
        <v/>
      </c>
      <c r="II36" s="19" t="str">
        <f t="shared" si="107"/>
        <v/>
      </c>
      <c r="IJ36" s="19" t="str">
        <f t="shared" si="108"/>
        <v/>
      </c>
      <c r="IK36" s="19" t="str">
        <f t="shared" si="109"/>
        <v/>
      </c>
      <c r="IL36" s="19" t="str">
        <f t="shared" si="110"/>
        <v/>
      </c>
      <c r="IM36" s="19" t="str">
        <f t="shared" si="111"/>
        <v/>
      </c>
      <c r="IN36" s="38">
        <f t="shared" si="112"/>
        <v>0</v>
      </c>
      <c r="IO36" s="19">
        <f t="shared" si="113"/>
        <v>0</v>
      </c>
      <c r="IP36" s="19">
        <f t="shared" si="114"/>
        <v>0</v>
      </c>
      <c r="IQ36" s="19">
        <f t="shared" si="115"/>
        <v>0</v>
      </c>
      <c r="IR36" s="19">
        <f t="shared" si="116"/>
        <v>0.16917829999999984</v>
      </c>
      <c r="IS36" s="19">
        <f t="shared" si="117"/>
        <v>0.16917829999999984</v>
      </c>
      <c r="IT36" s="19">
        <f t="shared" si="118"/>
        <v>0.16917829999999984</v>
      </c>
      <c r="IU36" s="19">
        <f t="shared" si="119"/>
        <v>0.16917829999999984</v>
      </c>
      <c r="IV36" s="19">
        <f t="shared" si="120"/>
        <v>0.16917829999999984</v>
      </c>
      <c r="IW36" s="19">
        <f t="shared" si="121"/>
        <v>0.16917829999999984</v>
      </c>
      <c r="IX36" s="32">
        <f t="shared" si="122"/>
        <v>0.16917829999999984</v>
      </c>
      <c r="IY36" s="19" t="str">
        <f t="shared" si="123"/>
        <v/>
      </c>
      <c r="IZ36" s="19" t="str">
        <f t="shared" si="124"/>
        <v/>
      </c>
      <c r="JA36" s="19" t="str">
        <f t="shared" si="125"/>
        <v/>
      </c>
      <c r="JB36" s="19" t="str">
        <f t="shared" si="126"/>
        <v/>
      </c>
      <c r="JC36" s="19" t="str">
        <f t="shared" si="127"/>
        <v/>
      </c>
      <c r="JD36" s="19" t="str">
        <f t="shared" si="128"/>
        <v/>
      </c>
      <c r="JE36" s="19" t="str">
        <f t="shared" si="129"/>
        <v/>
      </c>
      <c r="JF36" s="19" t="str">
        <f t="shared" si="130"/>
        <v/>
      </c>
      <c r="JG36" s="19" t="str">
        <f t="shared" si="131"/>
        <v/>
      </c>
      <c r="JH36" s="19" t="str">
        <f t="shared" si="132"/>
        <v/>
      </c>
      <c r="JI36" s="32" t="str">
        <f t="shared" si="133"/>
        <v/>
      </c>
      <c r="JJ36" s="19">
        <f t="shared" si="134"/>
        <v>22.018022109317169</v>
      </c>
      <c r="JK36" s="19">
        <f t="shared" si="135"/>
        <v>22.018022109317169</v>
      </c>
      <c r="JL36" s="19">
        <f t="shared" si="136"/>
        <v>22.018022109317169</v>
      </c>
      <c r="JM36" s="19">
        <f t="shared" si="137"/>
        <v>22.018022109317169</v>
      </c>
      <c r="JN36" s="19">
        <f t="shared" si="138"/>
        <v>22.018022109317169</v>
      </c>
      <c r="JO36" s="19">
        <f t="shared" si="139"/>
        <v>22.018022109317169</v>
      </c>
      <c r="JP36" s="19">
        <f t="shared" si="140"/>
        <v>22.018022109317169</v>
      </c>
      <c r="JQ36" s="19">
        <f t="shared" si="141"/>
        <v>22.018022109317169</v>
      </c>
      <c r="JR36" s="19">
        <f t="shared" si="142"/>
        <v>22.018022109317169</v>
      </c>
      <c r="JS36" s="19">
        <f t="shared" si="143"/>
        <v>22.018022109317169</v>
      </c>
      <c r="JT36" s="19">
        <f t="shared" si="144"/>
        <v>22.018022109317169</v>
      </c>
      <c r="JU36" s="38" t="str">
        <f t="shared" si="145"/>
        <v/>
      </c>
      <c r="JV36" s="19" t="str">
        <f t="shared" si="146"/>
        <v/>
      </c>
      <c r="JW36" s="19" t="str">
        <f t="shared" si="147"/>
        <v/>
      </c>
      <c r="JX36" s="19" t="str">
        <f t="shared" si="148"/>
        <v/>
      </c>
      <c r="JY36" s="19" t="str">
        <f t="shared" si="149"/>
        <v/>
      </c>
      <c r="JZ36" s="19" t="str">
        <f t="shared" si="150"/>
        <v/>
      </c>
      <c r="KA36" s="19" t="str">
        <f t="shared" si="151"/>
        <v/>
      </c>
      <c r="KB36" s="19" t="str">
        <f t="shared" si="152"/>
        <v/>
      </c>
      <c r="KC36" s="19" t="str">
        <f t="shared" si="153"/>
        <v/>
      </c>
      <c r="KD36" s="19" t="str">
        <f t="shared" si="154"/>
        <v/>
      </c>
      <c r="KE36" s="32" t="str">
        <f t="shared" si="155"/>
        <v/>
      </c>
    </row>
    <row r="37" spans="1:291" x14ac:dyDescent="0.2">
      <c r="A37" s="19" t="s">
        <v>333</v>
      </c>
      <c r="B37" s="19" t="s">
        <v>334</v>
      </c>
      <c r="C37" s="19">
        <v>2010</v>
      </c>
      <c r="D37" s="19">
        <v>2014</v>
      </c>
      <c r="E37" s="32" t="s">
        <v>33</v>
      </c>
      <c r="F37" s="19">
        <v>0</v>
      </c>
      <c r="G37" s="19">
        <v>0</v>
      </c>
      <c r="H37" s="19">
        <v>0</v>
      </c>
      <c r="P37" s="32"/>
      <c r="Q37" s="19">
        <v>1</v>
      </c>
      <c r="R37" s="19">
        <v>1</v>
      </c>
      <c r="S37" s="19">
        <v>1</v>
      </c>
      <c r="AA37" s="32"/>
      <c r="AB37" s="19">
        <v>1</v>
      </c>
      <c r="AC37" s="19">
        <v>1</v>
      </c>
      <c r="AD37" s="19">
        <v>1</v>
      </c>
      <c r="AL37" s="32"/>
      <c r="AM37" s="19">
        <v>3.2704799999999999E-2</v>
      </c>
      <c r="AN37" s="19">
        <v>2.39089E-2</v>
      </c>
      <c r="AO37" s="19">
        <v>2.0079699999999999E-2</v>
      </c>
      <c r="AW37" s="32"/>
      <c r="AX37" s="19">
        <v>0</v>
      </c>
      <c r="AY37" s="19">
        <v>0</v>
      </c>
      <c r="AZ37" s="19">
        <v>0</v>
      </c>
      <c r="BH37" s="32"/>
      <c r="BI37" s="19">
        <v>0</v>
      </c>
      <c r="BJ37" s="19">
        <v>0</v>
      </c>
      <c r="BK37" s="19">
        <v>0</v>
      </c>
      <c r="BS37" s="32"/>
      <c r="BT37" s="19">
        <v>0</v>
      </c>
      <c r="BU37" s="19">
        <v>0</v>
      </c>
      <c r="BV37" s="19">
        <v>0</v>
      </c>
      <c r="BW37" s="19">
        <v>4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38">
        <v>8</v>
      </c>
      <c r="CF37" s="19">
        <v>11</v>
      </c>
      <c r="CG37" s="19">
        <v>8</v>
      </c>
      <c r="CH37" s="19">
        <v>222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38">
        <v>0</v>
      </c>
      <c r="CQ37" s="19">
        <v>0</v>
      </c>
      <c r="CR37" s="19">
        <v>0</v>
      </c>
      <c r="CS37" s="19">
        <v>1.8018018018018018E-2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</v>
      </c>
      <c r="DA37" s="38">
        <v>1.6671</v>
      </c>
      <c r="DB37" s="19">
        <v>0.84379999999999999</v>
      </c>
      <c r="DC37" s="19">
        <v>1.0466</v>
      </c>
      <c r="DD37" s="19">
        <v>1.8789</v>
      </c>
      <c r="DL37" s="38">
        <v>0.36684499999999998</v>
      </c>
      <c r="DM37" s="19">
        <v>0.33361099999999999</v>
      </c>
      <c r="DN37" s="19">
        <v>0.31850499999999998</v>
      </c>
      <c r="DO37" s="19">
        <v>0.305587</v>
      </c>
      <c r="DW37" s="38">
        <v>-9.6279999999999994E-3</v>
      </c>
      <c r="DX37" s="19">
        <v>6.5300999999999998E-2</v>
      </c>
      <c r="DY37" s="19">
        <v>6.4090999999999995E-2</v>
      </c>
      <c r="DZ37" s="19">
        <v>-4.1506000000000001E-2</v>
      </c>
      <c r="EH37" s="38">
        <v>3261375000</v>
      </c>
      <c r="EI37" s="19">
        <v>1959750000</v>
      </c>
      <c r="EJ37" s="19">
        <v>2398500000</v>
      </c>
      <c r="EK37" s="19">
        <v>4913999800</v>
      </c>
      <c r="ER37" s="32"/>
      <c r="ES37" s="19">
        <f t="shared" si="13"/>
        <v>21.905414722542314</v>
      </c>
      <c r="ET37" s="19">
        <f t="shared" si="14"/>
        <v>21.396082751033106</v>
      </c>
      <c r="EU37" s="19">
        <f t="shared" si="15"/>
        <v>21.598109378906393</v>
      </c>
      <c r="EV37" s="19">
        <f t="shared" si="16"/>
        <v>22.315354070345357</v>
      </c>
      <c r="EW37" s="19" t="str">
        <f t="shared" si="17"/>
        <v/>
      </c>
      <c r="EX37" s="19" t="str">
        <f t="shared" si="18"/>
        <v/>
      </c>
      <c r="EY37" s="19" t="str">
        <f t="shared" si="19"/>
        <v/>
      </c>
      <c r="EZ37" s="19" t="str">
        <f t="shared" si="20"/>
        <v/>
      </c>
      <c r="FA37" s="19" t="str">
        <f t="shared" si="21"/>
        <v/>
      </c>
      <c r="FB37" s="19" t="str">
        <f t="shared" si="22"/>
        <v/>
      </c>
      <c r="FC37" s="32" t="str">
        <f t="shared" si="23"/>
        <v/>
      </c>
      <c r="FD37" s="19">
        <f t="shared" si="24"/>
        <v>1.6671</v>
      </c>
      <c r="FE37" s="19">
        <f t="shared" si="25"/>
        <v>0.84379999999999999</v>
      </c>
      <c r="FF37" s="19">
        <f t="shared" si="26"/>
        <v>1.0466</v>
      </c>
      <c r="FG37" s="19" t="str">
        <f t="shared" si="27"/>
        <v/>
      </c>
      <c r="FH37" s="19" t="str">
        <f t="shared" si="28"/>
        <v/>
      </c>
      <c r="FI37" s="19" t="str">
        <f t="shared" si="29"/>
        <v/>
      </c>
      <c r="FJ37" s="19" t="str">
        <f t="shared" si="30"/>
        <v/>
      </c>
      <c r="FK37" s="19" t="str">
        <f t="shared" si="31"/>
        <v/>
      </c>
      <c r="FL37" s="19" t="str">
        <f t="shared" si="32"/>
        <v/>
      </c>
      <c r="FM37" s="19" t="str">
        <f t="shared" si="33"/>
        <v/>
      </c>
      <c r="FN37" s="32" t="str">
        <f t="shared" si="34"/>
        <v/>
      </c>
      <c r="FO37" s="19">
        <f t="shared" si="35"/>
        <v>0.36684499999999998</v>
      </c>
      <c r="FP37" s="19">
        <f t="shared" si="36"/>
        <v>0.33361099999999999</v>
      </c>
      <c r="FQ37" s="19">
        <f t="shared" si="37"/>
        <v>0.31850499999999998</v>
      </c>
      <c r="FR37" s="19" t="str">
        <f t="shared" si="38"/>
        <v/>
      </c>
      <c r="FS37" s="19" t="str">
        <f t="shared" si="39"/>
        <v/>
      </c>
      <c r="FT37" s="19" t="str">
        <f t="shared" si="40"/>
        <v/>
      </c>
      <c r="FU37" s="19" t="str">
        <f t="shared" si="41"/>
        <v/>
      </c>
      <c r="FV37" s="19" t="str">
        <f t="shared" si="42"/>
        <v/>
      </c>
      <c r="FW37" s="19" t="str">
        <f t="shared" si="43"/>
        <v/>
      </c>
      <c r="FX37" s="19" t="str">
        <f t="shared" si="44"/>
        <v/>
      </c>
      <c r="FY37" s="32" t="str">
        <f t="shared" si="45"/>
        <v/>
      </c>
      <c r="FZ37" s="19">
        <f t="shared" si="46"/>
        <v>-9.6279999999999994E-3</v>
      </c>
      <c r="GA37" s="19">
        <f t="shared" si="47"/>
        <v>6.5300999999999998E-2</v>
      </c>
      <c r="GB37" s="19">
        <f t="shared" si="48"/>
        <v>6.4090999999999995E-2</v>
      </c>
      <c r="GC37" s="19" t="str">
        <f t="shared" si="49"/>
        <v/>
      </c>
      <c r="GD37" s="19" t="str">
        <f t="shared" si="50"/>
        <v/>
      </c>
      <c r="GE37" s="19" t="str">
        <f t="shared" si="51"/>
        <v/>
      </c>
      <c r="GF37" s="19" t="str">
        <f t="shared" si="52"/>
        <v/>
      </c>
      <c r="GG37" s="19" t="str">
        <f t="shared" si="53"/>
        <v/>
      </c>
      <c r="GH37" s="19" t="str">
        <f t="shared" si="54"/>
        <v/>
      </c>
      <c r="GI37" s="19" t="str">
        <f t="shared" si="55"/>
        <v/>
      </c>
      <c r="GJ37" s="32" t="str">
        <f t="shared" si="56"/>
        <v/>
      </c>
      <c r="GK37" s="19">
        <f t="shared" si="57"/>
        <v>21.905414722542314</v>
      </c>
      <c r="GL37" s="19">
        <f t="shared" si="58"/>
        <v>21.396082751033106</v>
      </c>
      <c r="GM37" s="19">
        <f t="shared" si="59"/>
        <v>21.598109378906393</v>
      </c>
      <c r="GN37" s="19" t="str">
        <f t="shared" si="60"/>
        <v/>
      </c>
      <c r="GO37" s="19" t="str">
        <f t="shared" si="61"/>
        <v/>
      </c>
      <c r="GP37" s="19" t="str">
        <f t="shared" si="62"/>
        <v/>
      </c>
      <c r="GQ37" s="19" t="str">
        <f t="shared" si="63"/>
        <v/>
      </c>
      <c r="GR37" s="19" t="str">
        <f t="shared" si="64"/>
        <v/>
      </c>
      <c r="GS37" s="19" t="str">
        <f t="shared" si="65"/>
        <v/>
      </c>
      <c r="GT37" s="19" t="str">
        <f t="shared" si="66"/>
        <v/>
      </c>
      <c r="GU37" s="32" t="str">
        <f t="shared" si="67"/>
        <v/>
      </c>
      <c r="GV37" s="19">
        <f t="shared" si="68"/>
        <v>1.6671</v>
      </c>
      <c r="GW37" s="19">
        <f t="shared" si="69"/>
        <v>0.84379999999999999</v>
      </c>
      <c r="GX37" s="19">
        <f t="shared" si="70"/>
        <v>1.0466</v>
      </c>
      <c r="GY37" s="19">
        <f t="shared" si="71"/>
        <v>10.328571478127515</v>
      </c>
      <c r="GZ37" s="19">
        <f t="shared" si="72"/>
        <v>10.328571478127515</v>
      </c>
      <c r="HA37" s="19">
        <f t="shared" si="73"/>
        <v>10.328571478127515</v>
      </c>
      <c r="HB37" s="19">
        <f t="shared" si="74"/>
        <v>10.328571478127515</v>
      </c>
      <c r="HC37" s="19">
        <f t="shared" si="75"/>
        <v>10.328571478127515</v>
      </c>
      <c r="HD37" s="19">
        <f t="shared" si="76"/>
        <v>10.328571478127515</v>
      </c>
      <c r="HE37" s="19">
        <f t="shared" si="77"/>
        <v>10.328571478127515</v>
      </c>
      <c r="HF37" s="19">
        <f t="shared" si="78"/>
        <v>10.328571478127515</v>
      </c>
      <c r="HG37" s="19">
        <f t="shared" si="156"/>
        <v>1.6671</v>
      </c>
      <c r="HH37" s="19">
        <f t="shared" si="157"/>
        <v>0.84379999999999999</v>
      </c>
      <c r="HI37" s="19">
        <f t="shared" si="158"/>
        <v>1.0466</v>
      </c>
      <c r="HJ37" s="19" t="str">
        <f t="shared" si="159"/>
        <v/>
      </c>
      <c r="HK37" s="19" t="str">
        <f t="shared" si="160"/>
        <v/>
      </c>
      <c r="HL37" s="19" t="str">
        <f t="shared" si="161"/>
        <v/>
      </c>
      <c r="HM37" s="19" t="str">
        <f t="shared" si="162"/>
        <v/>
      </c>
      <c r="HN37" s="19" t="str">
        <f t="shared" si="163"/>
        <v/>
      </c>
      <c r="HO37" s="19" t="str">
        <f t="shared" si="164"/>
        <v/>
      </c>
      <c r="HP37" s="19" t="str">
        <f t="shared" si="165"/>
        <v/>
      </c>
      <c r="HQ37" s="32" t="str">
        <f t="shared" si="166"/>
        <v/>
      </c>
      <c r="HR37" s="19">
        <f t="shared" si="90"/>
        <v>0.36684499999999998</v>
      </c>
      <c r="HS37" s="19">
        <f t="shared" si="91"/>
        <v>0.33361099999999999</v>
      </c>
      <c r="HT37" s="19">
        <f t="shared" si="92"/>
        <v>0.31850499999999998</v>
      </c>
      <c r="HU37" s="19">
        <f t="shared" si="93"/>
        <v>0.72436999999999996</v>
      </c>
      <c r="HV37" s="19">
        <f t="shared" si="94"/>
        <v>0.72436999999999996</v>
      </c>
      <c r="HW37" s="19">
        <f t="shared" si="95"/>
        <v>0.72436999999999996</v>
      </c>
      <c r="HX37" s="19">
        <f t="shared" si="96"/>
        <v>0.72436999999999996</v>
      </c>
      <c r="HY37" s="19">
        <f t="shared" si="97"/>
        <v>0.72436999999999996</v>
      </c>
      <c r="HZ37" s="19">
        <f t="shared" si="98"/>
        <v>0.72436999999999996</v>
      </c>
      <c r="IA37" s="19">
        <f t="shared" si="99"/>
        <v>0.72436999999999996</v>
      </c>
      <c r="IB37" s="19">
        <f t="shared" si="100"/>
        <v>0.72436999999999996</v>
      </c>
      <c r="IC37" s="38">
        <f t="shared" si="101"/>
        <v>0.36684499999999998</v>
      </c>
      <c r="ID37" s="19">
        <f t="shared" si="102"/>
        <v>0.33361099999999999</v>
      </c>
      <c r="IE37" s="19">
        <f t="shared" si="103"/>
        <v>0.31850499999999998</v>
      </c>
      <c r="IF37" s="19" t="str">
        <f t="shared" si="104"/>
        <v/>
      </c>
      <c r="IG37" s="19" t="str">
        <f t="shared" si="105"/>
        <v/>
      </c>
      <c r="IH37" s="19" t="str">
        <f t="shared" si="106"/>
        <v/>
      </c>
      <c r="II37" s="19" t="str">
        <f t="shared" si="107"/>
        <v/>
      </c>
      <c r="IJ37" s="19" t="str">
        <f t="shared" si="108"/>
        <v/>
      </c>
      <c r="IK37" s="19" t="str">
        <f t="shared" si="109"/>
        <v/>
      </c>
      <c r="IL37" s="19" t="str">
        <f t="shared" si="110"/>
        <v/>
      </c>
      <c r="IM37" s="19" t="str">
        <f t="shared" si="111"/>
        <v/>
      </c>
      <c r="IN37" s="38">
        <f t="shared" si="112"/>
        <v>-9.6279999999999994E-3</v>
      </c>
      <c r="IO37" s="19">
        <f t="shared" si="113"/>
        <v>6.5300999999999998E-2</v>
      </c>
      <c r="IP37" s="19">
        <f t="shared" si="114"/>
        <v>6.4090999999999995E-2</v>
      </c>
      <c r="IQ37" s="19">
        <f t="shared" si="115"/>
        <v>0.16917829999999984</v>
      </c>
      <c r="IR37" s="19">
        <f t="shared" si="116"/>
        <v>0.16917829999999984</v>
      </c>
      <c r="IS37" s="19">
        <f t="shared" si="117"/>
        <v>0.16917829999999984</v>
      </c>
      <c r="IT37" s="19">
        <f t="shared" si="118"/>
        <v>0.16917829999999984</v>
      </c>
      <c r="IU37" s="19">
        <f t="shared" si="119"/>
        <v>0.16917829999999984</v>
      </c>
      <c r="IV37" s="19">
        <f t="shared" si="120"/>
        <v>0.16917829999999984</v>
      </c>
      <c r="IW37" s="19">
        <f t="shared" si="121"/>
        <v>0.16917829999999984</v>
      </c>
      <c r="IX37" s="32">
        <f t="shared" si="122"/>
        <v>0.16917829999999984</v>
      </c>
      <c r="IY37" s="19">
        <f t="shared" si="123"/>
        <v>-9.6279999999999994E-3</v>
      </c>
      <c r="IZ37" s="19">
        <f t="shared" si="124"/>
        <v>6.5300999999999998E-2</v>
      </c>
      <c r="JA37" s="19">
        <f t="shared" si="125"/>
        <v>6.4090999999999995E-2</v>
      </c>
      <c r="JB37" s="19" t="str">
        <f t="shared" si="126"/>
        <v/>
      </c>
      <c r="JC37" s="19" t="str">
        <f t="shared" si="127"/>
        <v/>
      </c>
      <c r="JD37" s="19" t="str">
        <f t="shared" si="128"/>
        <v/>
      </c>
      <c r="JE37" s="19" t="str">
        <f t="shared" si="129"/>
        <v/>
      </c>
      <c r="JF37" s="19" t="str">
        <f t="shared" si="130"/>
        <v/>
      </c>
      <c r="JG37" s="19" t="str">
        <f t="shared" si="131"/>
        <v/>
      </c>
      <c r="JH37" s="19" t="str">
        <f t="shared" si="132"/>
        <v/>
      </c>
      <c r="JI37" s="32" t="str">
        <f t="shared" si="133"/>
        <v/>
      </c>
      <c r="JJ37" s="19">
        <f t="shared" si="134"/>
        <v>21.905414722542314</v>
      </c>
      <c r="JK37" s="19">
        <f t="shared" si="135"/>
        <v>21.396082751033106</v>
      </c>
      <c r="JL37" s="19">
        <f t="shared" si="136"/>
        <v>21.598109378906393</v>
      </c>
      <c r="JM37" s="19">
        <f t="shared" si="137"/>
        <v>22.018022109317169</v>
      </c>
      <c r="JN37" s="19">
        <f t="shared" si="138"/>
        <v>22.018022109317169</v>
      </c>
      <c r="JO37" s="19">
        <f t="shared" si="139"/>
        <v>22.018022109317169</v>
      </c>
      <c r="JP37" s="19">
        <f t="shared" si="140"/>
        <v>22.018022109317169</v>
      </c>
      <c r="JQ37" s="19">
        <f t="shared" si="141"/>
        <v>22.018022109317169</v>
      </c>
      <c r="JR37" s="19">
        <f t="shared" si="142"/>
        <v>22.018022109317169</v>
      </c>
      <c r="JS37" s="19">
        <f t="shared" si="143"/>
        <v>22.018022109317169</v>
      </c>
      <c r="JT37" s="19">
        <f t="shared" si="144"/>
        <v>22.018022109317169</v>
      </c>
      <c r="JU37" s="38">
        <f t="shared" si="145"/>
        <v>21.905414722542314</v>
      </c>
      <c r="JV37" s="19">
        <f t="shared" si="146"/>
        <v>21.396082751033106</v>
      </c>
      <c r="JW37" s="19">
        <f t="shared" si="147"/>
        <v>21.598109378906393</v>
      </c>
      <c r="JX37" s="19" t="str">
        <f t="shared" si="148"/>
        <v/>
      </c>
      <c r="JY37" s="19" t="str">
        <f t="shared" si="149"/>
        <v/>
      </c>
      <c r="JZ37" s="19" t="str">
        <f t="shared" si="150"/>
        <v/>
      </c>
      <c r="KA37" s="19" t="str">
        <f t="shared" si="151"/>
        <v/>
      </c>
      <c r="KB37" s="19" t="str">
        <f t="shared" si="152"/>
        <v/>
      </c>
      <c r="KC37" s="19" t="str">
        <f t="shared" si="153"/>
        <v/>
      </c>
      <c r="KD37" s="19" t="str">
        <f t="shared" si="154"/>
        <v/>
      </c>
      <c r="KE37" s="32" t="str">
        <f t="shared" si="155"/>
        <v/>
      </c>
    </row>
    <row r="38" spans="1:291" x14ac:dyDescent="0.2">
      <c r="A38" s="19" t="s">
        <v>54</v>
      </c>
      <c r="B38" s="19" t="s">
        <v>55</v>
      </c>
      <c r="D38" s="19">
        <v>2019</v>
      </c>
      <c r="E38" s="32" t="s">
        <v>56</v>
      </c>
      <c r="F38" s="19">
        <v>0</v>
      </c>
      <c r="G38" s="19">
        <v>0</v>
      </c>
      <c r="H38" s="19">
        <v>0</v>
      </c>
      <c r="I38" s="19">
        <v>1</v>
      </c>
      <c r="J38" s="19">
        <v>1</v>
      </c>
      <c r="K38" s="19">
        <v>1</v>
      </c>
      <c r="L38" s="19">
        <v>1</v>
      </c>
      <c r="M38" s="19">
        <v>1</v>
      </c>
      <c r="N38" s="19">
        <v>1</v>
      </c>
      <c r="P38" s="32"/>
      <c r="Q38" s="19">
        <v>1</v>
      </c>
      <c r="R38" s="19">
        <v>1</v>
      </c>
      <c r="S38" s="19">
        <v>1</v>
      </c>
      <c r="T38" s="19">
        <v>1</v>
      </c>
      <c r="U38" s="19">
        <v>1</v>
      </c>
      <c r="V38" s="19">
        <v>1</v>
      </c>
      <c r="W38" s="19">
        <v>1</v>
      </c>
      <c r="X38" s="19">
        <v>1</v>
      </c>
      <c r="Y38" s="19">
        <v>1</v>
      </c>
      <c r="AA38" s="32"/>
      <c r="AB38" s="19">
        <v>1</v>
      </c>
      <c r="AC38" s="19">
        <v>1</v>
      </c>
      <c r="AD38" s="19">
        <v>1</v>
      </c>
      <c r="AE38" s="19">
        <v>1</v>
      </c>
      <c r="AF38" s="19">
        <v>1</v>
      </c>
      <c r="AG38" s="19">
        <v>1</v>
      </c>
      <c r="AH38" s="19">
        <v>1</v>
      </c>
      <c r="AI38" s="19">
        <v>1</v>
      </c>
      <c r="AJ38" s="19">
        <v>1</v>
      </c>
      <c r="AL38" s="32"/>
      <c r="AR38" s="19">
        <v>3.2583099999999997E-2</v>
      </c>
      <c r="AS38" s="19">
        <v>3.2187300000000002E-2</v>
      </c>
      <c r="AT38" s="19">
        <v>3.3857100000000001E-2</v>
      </c>
      <c r="AU38" s="19">
        <v>3.0332899999999999E-2</v>
      </c>
      <c r="AW38" s="32"/>
      <c r="BC38" s="19">
        <v>0</v>
      </c>
      <c r="BD38" s="19">
        <v>0</v>
      </c>
      <c r="BE38" s="19">
        <v>0</v>
      </c>
      <c r="BF38" s="19">
        <v>0</v>
      </c>
      <c r="BH38" s="32"/>
      <c r="BN38" s="19">
        <v>0</v>
      </c>
      <c r="BO38" s="19">
        <v>0</v>
      </c>
      <c r="BP38" s="19">
        <v>0</v>
      </c>
      <c r="BQ38" s="19">
        <v>0</v>
      </c>
      <c r="BS38" s="32"/>
      <c r="BT38" s="19">
        <v>0</v>
      </c>
      <c r="BU38" s="19">
        <v>1</v>
      </c>
      <c r="BV38" s="19">
        <v>5</v>
      </c>
      <c r="BW38" s="19">
        <v>3</v>
      </c>
      <c r="BX38" s="19">
        <v>2</v>
      </c>
      <c r="BY38" s="19">
        <v>1</v>
      </c>
      <c r="BZ38" s="19">
        <v>1</v>
      </c>
      <c r="CA38" s="19">
        <v>0</v>
      </c>
      <c r="CB38" s="19">
        <v>7</v>
      </c>
      <c r="CC38" s="19">
        <v>4</v>
      </c>
      <c r="CD38" s="19">
        <v>0</v>
      </c>
      <c r="CE38" s="38">
        <v>43</v>
      </c>
      <c r="CF38" s="19">
        <v>24</v>
      </c>
      <c r="CG38" s="19">
        <v>115</v>
      </c>
      <c r="CH38" s="19">
        <v>108</v>
      </c>
      <c r="CI38" s="19">
        <v>166</v>
      </c>
      <c r="CJ38" s="19">
        <v>183</v>
      </c>
      <c r="CK38" s="19">
        <v>150</v>
      </c>
      <c r="CL38" s="19">
        <v>113</v>
      </c>
      <c r="CM38" s="19">
        <v>82</v>
      </c>
      <c r="CN38" s="19">
        <v>69</v>
      </c>
      <c r="CO38" s="19">
        <v>6</v>
      </c>
      <c r="CP38" s="38">
        <v>0</v>
      </c>
      <c r="CQ38" s="19">
        <v>4.1666666666666664E-2</v>
      </c>
      <c r="CR38" s="19">
        <v>4.3478260869565216E-2</v>
      </c>
      <c r="CS38" s="19">
        <v>2.7777777777777776E-2</v>
      </c>
      <c r="CT38" s="19">
        <v>1.2048192771084338E-2</v>
      </c>
      <c r="CU38" s="19">
        <v>5.4644808743169399E-3</v>
      </c>
      <c r="CV38" s="19">
        <v>6.6666666666666671E-3</v>
      </c>
      <c r="CW38" s="19">
        <v>0</v>
      </c>
      <c r="CX38" s="19">
        <v>8.5365853658536592E-2</v>
      </c>
      <c r="CY38" s="19">
        <v>5.7971014492753624E-2</v>
      </c>
      <c r="CZ38" s="19">
        <v>0</v>
      </c>
      <c r="DA38" s="38"/>
      <c r="DL38" s="38"/>
      <c r="DW38" s="38"/>
      <c r="EH38" s="38"/>
      <c r="ER38" s="32"/>
      <c r="ES38" s="19" t="str">
        <f t="shared" si="13"/>
        <v/>
      </c>
      <c r="ET38" s="19" t="str">
        <f t="shared" si="14"/>
        <v/>
      </c>
      <c r="EU38" s="19" t="str">
        <f t="shared" si="15"/>
        <v/>
      </c>
      <c r="EV38" s="19" t="str">
        <f t="shared" si="16"/>
        <v/>
      </c>
      <c r="EW38" s="19" t="str">
        <f t="shared" si="17"/>
        <v/>
      </c>
      <c r="EX38" s="19" t="str">
        <f t="shared" si="18"/>
        <v/>
      </c>
      <c r="EY38" s="19" t="str">
        <f t="shared" si="19"/>
        <v/>
      </c>
      <c r="EZ38" s="19" t="str">
        <f t="shared" si="20"/>
        <v/>
      </c>
      <c r="FA38" s="19" t="str">
        <f t="shared" si="21"/>
        <v/>
      </c>
      <c r="FB38" s="19" t="str">
        <f t="shared" si="22"/>
        <v/>
      </c>
      <c r="FC38" s="32" t="str">
        <f t="shared" si="23"/>
        <v/>
      </c>
      <c r="FM38" s="19" t="str">
        <f t="shared" si="33"/>
        <v/>
      </c>
      <c r="FN38" s="32" t="str">
        <f t="shared" si="34"/>
        <v/>
      </c>
      <c r="FY38" s="32" t="str">
        <f t="shared" si="45"/>
        <v/>
      </c>
      <c r="GJ38" s="32" t="str">
        <f t="shared" si="56"/>
        <v/>
      </c>
      <c r="GK38" s="19" t="str">
        <f t="shared" si="57"/>
        <v/>
      </c>
      <c r="GL38" s="19" t="str">
        <f t="shared" si="58"/>
        <v/>
      </c>
      <c r="GM38" s="19" t="str">
        <f t="shared" si="59"/>
        <v/>
      </c>
      <c r="GN38" s="19" t="str">
        <f t="shared" si="60"/>
        <v/>
      </c>
      <c r="GO38" s="19" t="str">
        <f t="shared" si="61"/>
        <v/>
      </c>
      <c r="GP38" s="19" t="str">
        <f t="shared" si="62"/>
        <v/>
      </c>
      <c r="GQ38" s="19" t="str">
        <f t="shared" si="63"/>
        <v/>
      </c>
      <c r="GR38" s="19" t="str">
        <f t="shared" si="64"/>
        <v/>
      </c>
      <c r="GS38" s="19" t="str">
        <f t="shared" si="65"/>
        <v/>
      </c>
      <c r="GT38" s="19" t="str">
        <f t="shared" si="66"/>
        <v/>
      </c>
      <c r="GU38" s="32" t="str">
        <f t="shared" si="67"/>
        <v/>
      </c>
      <c r="GV38" s="19">
        <f t="shared" si="68"/>
        <v>0.2011343951618926</v>
      </c>
      <c r="GW38" s="19">
        <f t="shared" si="69"/>
        <v>0.2011343951618926</v>
      </c>
      <c r="GX38" s="19">
        <f t="shared" si="70"/>
        <v>0.2011343951618926</v>
      </c>
      <c r="GY38" s="19">
        <f t="shared" si="71"/>
        <v>0.2011343951618926</v>
      </c>
      <c r="GZ38" s="19">
        <f t="shared" si="72"/>
        <v>0.2011343951618926</v>
      </c>
      <c r="HA38" s="19">
        <f t="shared" si="73"/>
        <v>0.2011343951618926</v>
      </c>
      <c r="HB38" s="19">
        <f t="shared" si="74"/>
        <v>0.2011343951618926</v>
      </c>
      <c r="HC38" s="19">
        <f t="shared" si="75"/>
        <v>0.2011343951618926</v>
      </c>
      <c r="HD38" s="19">
        <f t="shared" si="76"/>
        <v>0.2011343951618926</v>
      </c>
      <c r="HE38" s="19">
        <f t="shared" si="77"/>
        <v>10.328571478127515</v>
      </c>
      <c r="HF38" s="19">
        <f t="shared" si="78"/>
        <v>10.328571478127515</v>
      </c>
      <c r="HG38" s="19" t="str">
        <f t="shared" si="156"/>
        <v/>
      </c>
      <c r="HH38" s="19" t="str">
        <f t="shared" si="157"/>
        <v/>
      </c>
      <c r="HI38" s="19" t="str">
        <f t="shared" si="158"/>
        <v/>
      </c>
      <c r="HJ38" s="19" t="str">
        <f t="shared" si="159"/>
        <v/>
      </c>
      <c r="HK38" s="19" t="str">
        <f t="shared" si="160"/>
        <v/>
      </c>
      <c r="HL38" s="19" t="str">
        <f t="shared" si="161"/>
        <v/>
      </c>
      <c r="HM38" s="19" t="str">
        <f t="shared" si="162"/>
        <v/>
      </c>
      <c r="HN38" s="19" t="str">
        <f t="shared" si="163"/>
        <v/>
      </c>
      <c r="HO38" s="19" t="str">
        <f t="shared" si="164"/>
        <v/>
      </c>
      <c r="HP38" s="19" t="str">
        <f t="shared" si="165"/>
        <v/>
      </c>
      <c r="HQ38" s="32" t="str">
        <f t="shared" si="166"/>
        <v/>
      </c>
      <c r="HR38" s="19">
        <f t="shared" si="90"/>
        <v>2.8730000000000002E-2</v>
      </c>
      <c r="HS38" s="19">
        <f t="shared" si="91"/>
        <v>2.8730000000000002E-2</v>
      </c>
      <c r="HT38" s="19">
        <f t="shared" si="92"/>
        <v>2.8730000000000002E-2</v>
      </c>
      <c r="HU38" s="19">
        <f t="shared" si="93"/>
        <v>2.8730000000000002E-2</v>
      </c>
      <c r="HV38" s="19">
        <f t="shared" si="94"/>
        <v>2.8730000000000002E-2</v>
      </c>
      <c r="HW38" s="19">
        <f t="shared" si="95"/>
        <v>2.8730000000000002E-2</v>
      </c>
      <c r="HX38" s="19">
        <f t="shared" si="96"/>
        <v>2.8730000000000002E-2</v>
      </c>
      <c r="HY38" s="19">
        <f t="shared" si="97"/>
        <v>2.8730000000000002E-2</v>
      </c>
      <c r="HZ38" s="19">
        <f t="shared" si="98"/>
        <v>2.8730000000000002E-2</v>
      </c>
      <c r="IA38" s="19">
        <f t="shared" si="99"/>
        <v>2.8730000000000002E-2</v>
      </c>
      <c r="IB38" s="19">
        <f t="shared" si="100"/>
        <v>0.72436999999999996</v>
      </c>
      <c r="IC38" s="38" t="str">
        <f t="shared" si="101"/>
        <v/>
      </c>
      <c r="ID38" s="19" t="str">
        <f t="shared" si="102"/>
        <v/>
      </c>
      <c r="IE38" s="19" t="str">
        <f t="shared" si="103"/>
        <v/>
      </c>
      <c r="IF38" s="19" t="str">
        <f t="shared" si="104"/>
        <v/>
      </c>
      <c r="IG38" s="19" t="str">
        <f t="shared" si="105"/>
        <v/>
      </c>
      <c r="IH38" s="19" t="str">
        <f t="shared" si="106"/>
        <v/>
      </c>
      <c r="II38" s="19" t="str">
        <f t="shared" si="107"/>
        <v/>
      </c>
      <c r="IJ38" s="19" t="str">
        <f t="shared" si="108"/>
        <v/>
      </c>
      <c r="IK38" s="19" t="str">
        <f t="shared" si="109"/>
        <v/>
      </c>
      <c r="IL38" s="19" t="str">
        <f t="shared" si="110"/>
        <v/>
      </c>
      <c r="IM38" s="19" t="str">
        <f t="shared" si="111"/>
        <v/>
      </c>
      <c r="IN38" s="38">
        <f t="shared" si="112"/>
        <v>0</v>
      </c>
      <c r="IO38" s="19">
        <f t="shared" si="113"/>
        <v>0</v>
      </c>
      <c r="IP38" s="19">
        <f t="shared" si="114"/>
        <v>0</v>
      </c>
      <c r="IQ38" s="19">
        <f t="shared" si="115"/>
        <v>0</v>
      </c>
      <c r="IR38" s="19">
        <f t="shared" si="116"/>
        <v>0</v>
      </c>
      <c r="IS38" s="19">
        <f t="shared" si="117"/>
        <v>0</v>
      </c>
      <c r="IT38" s="19">
        <f t="shared" si="118"/>
        <v>0</v>
      </c>
      <c r="IU38" s="19">
        <f t="shared" si="119"/>
        <v>0</v>
      </c>
      <c r="IV38" s="19">
        <f t="shared" si="120"/>
        <v>0</v>
      </c>
      <c r="IW38" s="19">
        <f t="shared" si="121"/>
        <v>0</v>
      </c>
      <c r="IX38" s="32">
        <f t="shared" si="122"/>
        <v>0.16917829999999984</v>
      </c>
      <c r="IY38" s="19" t="str">
        <f t="shared" si="123"/>
        <v/>
      </c>
      <c r="IZ38" s="19" t="str">
        <f t="shared" si="124"/>
        <v/>
      </c>
      <c r="JA38" s="19" t="str">
        <f t="shared" si="125"/>
        <v/>
      </c>
      <c r="JB38" s="19" t="str">
        <f t="shared" si="126"/>
        <v/>
      </c>
      <c r="JC38" s="19" t="str">
        <f t="shared" si="127"/>
        <v/>
      </c>
      <c r="JD38" s="19" t="str">
        <f t="shared" si="128"/>
        <v/>
      </c>
      <c r="JE38" s="19" t="str">
        <f t="shared" si="129"/>
        <v/>
      </c>
      <c r="JF38" s="19" t="str">
        <f t="shared" si="130"/>
        <v/>
      </c>
      <c r="JG38" s="19" t="str">
        <f t="shared" si="131"/>
        <v/>
      </c>
      <c r="JH38" s="19" t="str">
        <f t="shared" si="132"/>
        <v/>
      </c>
      <c r="JI38" s="32" t="str">
        <f t="shared" si="133"/>
        <v/>
      </c>
      <c r="JJ38" s="19">
        <f t="shared" si="134"/>
        <v>22.018022109317169</v>
      </c>
      <c r="JK38" s="19">
        <f t="shared" si="135"/>
        <v>22.018022109317169</v>
      </c>
      <c r="JL38" s="19">
        <f t="shared" si="136"/>
        <v>22.018022109317169</v>
      </c>
      <c r="JM38" s="19">
        <f t="shared" si="137"/>
        <v>22.018022109317169</v>
      </c>
      <c r="JN38" s="19">
        <f t="shared" si="138"/>
        <v>22.018022109317169</v>
      </c>
      <c r="JO38" s="19">
        <f t="shared" si="139"/>
        <v>22.018022109317169</v>
      </c>
      <c r="JP38" s="19">
        <f t="shared" si="140"/>
        <v>22.018022109317169</v>
      </c>
      <c r="JQ38" s="19">
        <f t="shared" si="141"/>
        <v>22.018022109317169</v>
      </c>
      <c r="JR38" s="19">
        <f t="shared" si="142"/>
        <v>22.018022109317169</v>
      </c>
      <c r="JS38" s="19">
        <f t="shared" si="143"/>
        <v>22.018022109317169</v>
      </c>
      <c r="JT38" s="19">
        <f t="shared" si="144"/>
        <v>22.018022109317169</v>
      </c>
      <c r="JU38" s="38" t="str">
        <f t="shared" si="145"/>
        <v/>
      </c>
      <c r="JV38" s="19" t="str">
        <f t="shared" si="146"/>
        <v/>
      </c>
      <c r="JW38" s="19" t="str">
        <f t="shared" si="147"/>
        <v/>
      </c>
      <c r="JX38" s="19" t="str">
        <f t="shared" si="148"/>
        <v/>
      </c>
      <c r="JY38" s="19" t="str">
        <f t="shared" si="149"/>
        <v/>
      </c>
      <c r="JZ38" s="19" t="str">
        <f t="shared" si="150"/>
        <v/>
      </c>
      <c r="KA38" s="19" t="str">
        <f t="shared" si="151"/>
        <v/>
      </c>
      <c r="KB38" s="19" t="str">
        <f t="shared" si="152"/>
        <v/>
      </c>
      <c r="KC38" s="19" t="str">
        <f t="shared" si="153"/>
        <v/>
      </c>
      <c r="KD38" s="19" t="str">
        <f t="shared" si="154"/>
        <v/>
      </c>
      <c r="KE38" s="32" t="str">
        <f t="shared" si="155"/>
        <v/>
      </c>
    </row>
    <row r="39" spans="1:291" x14ac:dyDescent="0.2">
      <c r="A39" s="19" t="s">
        <v>81</v>
      </c>
      <c r="B39" s="19" t="s">
        <v>3965</v>
      </c>
      <c r="E39" s="32" t="s">
        <v>56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O39" s="19">
        <v>0</v>
      </c>
      <c r="P39" s="32">
        <v>0</v>
      </c>
      <c r="Q39" s="19">
        <v>1</v>
      </c>
      <c r="R39" s="19">
        <v>1</v>
      </c>
      <c r="S39" s="19">
        <v>1</v>
      </c>
      <c r="T39" s="19">
        <v>1</v>
      </c>
      <c r="U39" s="19">
        <v>1</v>
      </c>
      <c r="V39" s="19">
        <v>1</v>
      </c>
      <c r="W39" s="19">
        <v>1</v>
      </c>
      <c r="X39" s="19">
        <v>1</v>
      </c>
      <c r="Z39" s="19">
        <v>1</v>
      </c>
      <c r="AA39" s="32">
        <v>0</v>
      </c>
      <c r="AB39" s="19">
        <v>1</v>
      </c>
      <c r="AC39" s="19">
        <v>1</v>
      </c>
      <c r="AD39" s="19">
        <v>1</v>
      </c>
      <c r="AE39" s="19">
        <v>1</v>
      </c>
      <c r="AF39" s="19">
        <v>1</v>
      </c>
      <c r="AG39" s="19">
        <v>1</v>
      </c>
      <c r="AH39" s="19">
        <v>1</v>
      </c>
      <c r="AI39" s="19">
        <v>1</v>
      </c>
      <c r="AK39" s="19">
        <v>1</v>
      </c>
      <c r="AL39" s="32">
        <v>1</v>
      </c>
      <c r="AM39" s="19">
        <v>2.5413600000000001E-2</v>
      </c>
      <c r="AN39" s="19">
        <v>2.60366E-2</v>
      </c>
      <c r="AO39" s="19">
        <v>2.7053500000000001E-2</v>
      </c>
      <c r="AP39" s="19">
        <v>2.9595799999999998E-2</v>
      </c>
      <c r="AQ39" s="19">
        <v>2.9723699999999999E-2</v>
      </c>
      <c r="AR39" s="19">
        <v>2.9479600000000002E-2</v>
      </c>
      <c r="AS39" s="19">
        <v>2.8742699999999999E-2</v>
      </c>
      <c r="AT39" s="19">
        <v>2.73762E-2</v>
      </c>
      <c r="AV39" s="19">
        <v>3.0910400000000001E-2</v>
      </c>
      <c r="AW39" s="32">
        <v>4.21541E-2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G39" s="19">
        <v>0</v>
      </c>
      <c r="BH39" s="32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R39" s="19">
        <v>0</v>
      </c>
      <c r="BS39" s="32">
        <v>0</v>
      </c>
      <c r="BT39" s="19">
        <v>4</v>
      </c>
      <c r="BU39" s="19">
        <v>1</v>
      </c>
      <c r="BV39" s="19">
        <v>0</v>
      </c>
      <c r="BW39" s="19">
        <v>3</v>
      </c>
      <c r="BX39" s="19">
        <v>0</v>
      </c>
      <c r="BY39" s="19">
        <v>8</v>
      </c>
      <c r="BZ39" s="19">
        <v>1</v>
      </c>
      <c r="CA39" s="19">
        <v>0</v>
      </c>
      <c r="CB39" s="19">
        <v>3</v>
      </c>
      <c r="CC39" s="19">
        <v>0</v>
      </c>
      <c r="CD39" s="19">
        <v>2</v>
      </c>
      <c r="CE39" s="38">
        <v>225</v>
      </c>
      <c r="CF39" s="19">
        <v>190</v>
      </c>
      <c r="CG39" s="19">
        <v>108</v>
      </c>
      <c r="CH39" s="19">
        <v>138</v>
      </c>
      <c r="CI39" s="19">
        <v>78</v>
      </c>
      <c r="CJ39" s="19">
        <v>76</v>
      </c>
      <c r="CK39" s="19">
        <v>56</v>
      </c>
      <c r="CL39" s="19">
        <v>52</v>
      </c>
      <c r="CM39" s="19">
        <v>47</v>
      </c>
      <c r="CN39" s="19">
        <v>12</v>
      </c>
      <c r="CO39" s="19">
        <v>44</v>
      </c>
      <c r="CP39" s="38">
        <v>1.7777777777777778E-2</v>
      </c>
      <c r="CQ39" s="19">
        <v>5.263157894736842E-3</v>
      </c>
      <c r="CR39" s="19">
        <v>0</v>
      </c>
      <c r="CS39" s="19">
        <v>2.1739130434782608E-2</v>
      </c>
      <c r="CT39" s="19">
        <v>0</v>
      </c>
      <c r="CU39" s="19">
        <v>0.10526315789473684</v>
      </c>
      <c r="CV39" s="19">
        <v>1.7857142857142856E-2</v>
      </c>
      <c r="CW39" s="19">
        <v>0</v>
      </c>
      <c r="CX39" s="19">
        <v>6.3829787234042548E-2</v>
      </c>
      <c r="CY39" s="19">
        <v>0</v>
      </c>
      <c r="CZ39" s="19">
        <v>4.5454545454545456E-2</v>
      </c>
      <c r="DA39" s="38">
        <v>-6.1131879E-2</v>
      </c>
      <c r="DB39" s="19">
        <v>0.95001228599999998</v>
      </c>
      <c r="DC39" s="19">
        <v>1.29923791</v>
      </c>
      <c r="DD39" s="19">
        <v>1.0079160899999999</v>
      </c>
      <c r="DE39" s="19">
        <v>1.5508389010000001</v>
      </c>
      <c r="DF39" s="19">
        <v>2.947596372</v>
      </c>
      <c r="DG39" s="19">
        <v>2.8781156490000002</v>
      </c>
      <c r="DH39" s="19">
        <v>0.92109841199999998</v>
      </c>
      <c r="DI39" s="19">
        <v>3.6444713289999999</v>
      </c>
      <c r="DJ39" s="19">
        <v>12.9503892708096</v>
      </c>
      <c r="DK39" s="19">
        <v>5.3147679742116098</v>
      </c>
      <c r="DL39" s="38">
        <v>0.55410000000000004</v>
      </c>
      <c r="DM39" s="19">
        <v>5.2299999999999999E-2</v>
      </c>
      <c r="DQ39" s="19">
        <v>6.8999999999999999E-3</v>
      </c>
      <c r="DW39" s="38">
        <v>-6.4000000000000001E-2</v>
      </c>
      <c r="DX39" s="19">
        <v>-0.46800000000000003</v>
      </c>
      <c r="DY39" s="19">
        <v>-5.1999999999999998E-2</v>
      </c>
      <c r="DZ39" s="19">
        <v>7.4999999999999997E-2</v>
      </c>
      <c r="EA39" s="19">
        <v>-7.0999999999999994E-2</v>
      </c>
      <c r="EB39" s="19">
        <v>-0.51900000000000002</v>
      </c>
      <c r="EC39" s="19">
        <v>-0.40400000000000003</v>
      </c>
      <c r="ED39" s="19">
        <v>-8.5000000000000006E-2</v>
      </c>
      <c r="EE39" s="19">
        <v>2.1429999999999998</v>
      </c>
      <c r="EF39" s="19">
        <v>0.153</v>
      </c>
      <c r="EG39" s="19">
        <v>0.24</v>
      </c>
      <c r="EH39" s="38">
        <v>100413571.88090414</v>
      </c>
      <c r="EI39" s="19">
        <v>7352076.956890841</v>
      </c>
      <c r="EJ39" s="19">
        <v>34394999.086892389</v>
      </c>
      <c r="EK39" s="19">
        <v>35754954.2610173</v>
      </c>
      <c r="EL39" s="19">
        <v>18762704.959170066</v>
      </c>
      <c r="EM39" s="19">
        <v>11624383.799215414</v>
      </c>
      <c r="EN39" s="19">
        <v>12031135.877548544</v>
      </c>
      <c r="EO39" s="19">
        <v>11322632.437476354</v>
      </c>
      <c r="EP39" s="19">
        <v>4580992.4159325017</v>
      </c>
      <c r="EQ39" s="19">
        <v>4732342.3708562022</v>
      </c>
      <c r="ER39" s="32">
        <v>19483180.793123394</v>
      </c>
      <c r="ES39" s="19">
        <f t="shared" si="13"/>
        <v>18.424807934182823</v>
      </c>
      <c r="ET39" s="19">
        <f t="shared" si="14"/>
        <v>15.810493410439868</v>
      </c>
      <c r="EU39" s="19">
        <f t="shared" si="15"/>
        <v>17.353421736394566</v>
      </c>
      <c r="EV39" s="19">
        <f t="shared" si="16"/>
        <v>17.392199398230627</v>
      </c>
      <c r="EW39" s="19">
        <f t="shared" si="17"/>
        <v>16.747381678737344</v>
      </c>
      <c r="EX39" s="19">
        <f t="shared" si="18"/>
        <v>16.268615501513693</v>
      </c>
      <c r="EY39" s="19">
        <f t="shared" si="19"/>
        <v>16.303008503904884</v>
      </c>
      <c r="EZ39" s="19">
        <f t="shared" si="20"/>
        <v>16.24231415118458</v>
      </c>
      <c r="FA39" s="19">
        <f t="shared" si="21"/>
        <v>15.337426217319049</v>
      </c>
      <c r="FB39" s="19">
        <f t="shared" si="22"/>
        <v>15.369930853715061</v>
      </c>
      <c r="FC39" s="32">
        <f t="shared" si="23"/>
        <v>16.785062127917044</v>
      </c>
      <c r="FD39" s="19">
        <f t="shared" si="24"/>
        <v>-6.1131879E-2</v>
      </c>
      <c r="FE39" s="19">
        <f t="shared" si="25"/>
        <v>0.95001228599999998</v>
      </c>
      <c r="FF39" s="19">
        <f t="shared" si="26"/>
        <v>1.29923791</v>
      </c>
      <c r="FG39" s="19">
        <f t="shared" si="27"/>
        <v>1.0079160899999999</v>
      </c>
      <c r="FH39" s="19">
        <f t="shared" si="28"/>
        <v>1.5508389010000001</v>
      </c>
      <c r="FI39" s="19">
        <f t="shared" si="29"/>
        <v>2.947596372</v>
      </c>
      <c r="FJ39" s="19">
        <f t="shared" si="30"/>
        <v>2.8781156490000002</v>
      </c>
      <c r="FK39" s="19">
        <f t="shared" si="31"/>
        <v>0.92109841199999998</v>
      </c>
      <c r="FL39" s="19" t="str">
        <f t="shared" si="32"/>
        <v/>
      </c>
      <c r="FM39" s="19">
        <f t="shared" si="33"/>
        <v>12.9503892708096</v>
      </c>
      <c r="FN39" s="32">
        <f t="shared" si="34"/>
        <v>5.3147679742116098</v>
      </c>
      <c r="FO39" s="19">
        <f t="shared" si="35"/>
        <v>0.55410000000000004</v>
      </c>
      <c r="FP39" s="19">
        <f t="shared" si="36"/>
        <v>5.2299999999999999E-2</v>
      </c>
      <c r="FT39" s="19">
        <f t="shared" si="40"/>
        <v>6.8999999999999999E-3</v>
      </c>
      <c r="FY39" s="32"/>
      <c r="FZ39" s="19">
        <f t="shared" si="46"/>
        <v>-6.4000000000000001E-2</v>
      </c>
      <c r="GA39" s="19">
        <f t="shared" si="47"/>
        <v>-0.46800000000000003</v>
      </c>
      <c r="GB39" s="19">
        <f t="shared" si="48"/>
        <v>-5.1999999999999998E-2</v>
      </c>
      <c r="GC39" s="19">
        <f t="shared" si="49"/>
        <v>7.4999999999999997E-2</v>
      </c>
      <c r="GD39" s="19">
        <f t="shared" si="50"/>
        <v>-7.0999999999999994E-2</v>
      </c>
      <c r="GE39" s="19">
        <f t="shared" si="51"/>
        <v>-0.51900000000000002</v>
      </c>
      <c r="GF39" s="19">
        <f t="shared" si="52"/>
        <v>-0.40400000000000003</v>
      </c>
      <c r="GG39" s="19">
        <f t="shared" si="53"/>
        <v>-8.5000000000000006E-2</v>
      </c>
      <c r="GH39" s="19" t="str">
        <f t="shared" si="54"/>
        <v/>
      </c>
      <c r="GI39" s="19">
        <f t="shared" si="55"/>
        <v>0.153</v>
      </c>
      <c r="GJ39" s="32">
        <f t="shared" si="56"/>
        <v>0.24</v>
      </c>
      <c r="GK39" s="19">
        <f t="shared" si="57"/>
        <v>18.424807934182823</v>
      </c>
      <c r="GL39" s="19">
        <f t="shared" si="58"/>
        <v>15.810493410439868</v>
      </c>
      <c r="GM39" s="19">
        <f t="shared" si="59"/>
        <v>17.353421736394566</v>
      </c>
      <c r="GN39" s="19">
        <f t="shared" si="60"/>
        <v>17.392199398230627</v>
      </c>
      <c r="GO39" s="19">
        <f t="shared" si="61"/>
        <v>16.747381678737344</v>
      </c>
      <c r="GP39" s="19">
        <f t="shared" si="62"/>
        <v>16.268615501513693</v>
      </c>
      <c r="GQ39" s="19">
        <f t="shared" si="63"/>
        <v>16.303008503904884</v>
      </c>
      <c r="GR39" s="19">
        <f t="shared" si="64"/>
        <v>16.24231415118458</v>
      </c>
      <c r="GS39" s="19" t="str">
        <f t="shared" si="65"/>
        <v/>
      </c>
      <c r="GT39" s="19">
        <f t="shared" si="66"/>
        <v>15.369930853715061</v>
      </c>
      <c r="GU39" s="32">
        <f t="shared" si="67"/>
        <v>16.785062127917044</v>
      </c>
      <c r="GV39" s="19">
        <f t="shared" si="68"/>
        <v>0.2011343951618926</v>
      </c>
      <c r="GW39" s="19">
        <f t="shared" si="69"/>
        <v>0.95001228599999998</v>
      </c>
      <c r="GX39" s="19">
        <f t="shared" si="70"/>
        <v>1.29923791</v>
      </c>
      <c r="GY39" s="19">
        <f t="shared" si="71"/>
        <v>1.0079160899999999</v>
      </c>
      <c r="GZ39" s="19">
        <f t="shared" si="72"/>
        <v>1.5508389010000001</v>
      </c>
      <c r="HA39" s="19">
        <f t="shared" si="73"/>
        <v>2.947596372</v>
      </c>
      <c r="HB39" s="19">
        <f t="shared" si="74"/>
        <v>2.8781156490000002</v>
      </c>
      <c r="HC39" s="19">
        <f t="shared" si="75"/>
        <v>0.92109841199999998</v>
      </c>
      <c r="HD39" s="19">
        <f t="shared" si="76"/>
        <v>10.328571478127515</v>
      </c>
      <c r="HE39" s="19">
        <f t="shared" si="77"/>
        <v>10.328571478127515</v>
      </c>
      <c r="HF39" s="19">
        <f t="shared" si="78"/>
        <v>5.3147679742116098</v>
      </c>
      <c r="HG39" s="19">
        <f t="shared" si="156"/>
        <v>0.2011343951618926</v>
      </c>
      <c r="HH39" s="19">
        <f t="shared" si="157"/>
        <v>0.95001228599999998</v>
      </c>
      <c r="HI39" s="19">
        <f t="shared" si="158"/>
        <v>1.29923791</v>
      </c>
      <c r="HJ39" s="19">
        <f t="shared" si="159"/>
        <v>1.0079160899999999</v>
      </c>
      <c r="HK39" s="19">
        <f t="shared" si="160"/>
        <v>1.5508389010000001</v>
      </c>
      <c r="HL39" s="19">
        <f t="shared" si="161"/>
        <v>2.947596372</v>
      </c>
      <c r="HM39" s="19">
        <f t="shared" si="162"/>
        <v>2.8781156490000002</v>
      </c>
      <c r="HN39" s="19">
        <f t="shared" si="163"/>
        <v>0.92109841199999998</v>
      </c>
      <c r="HO39" s="19" t="str">
        <f t="shared" si="164"/>
        <v/>
      </c>
      <c r="HP39" s="19">
        <f t="shared" si="165"/>
        <v>10.328571478127515</v>
      </c>
      <c r="HQ39" s="32">
        <f t="shared" si="166"/>
        <v>5.3147679742116098</v>
      </c>
      <c r="HR39" s="19">
        <f t="shared" si="90"/>
        <v>0.55410000000000004</v>
      </c>
      <c r="HS39" s="19">
        <f t="shared" si="91"/>
        <v>5.2299999999999999E-2</v>
      </c>
      <c r="HT39" s="19">
        <f t="shared" si="92"/>
        <v>2.8730000000000002E-2</v>
      </c>
      <c r="HU39" s="19">
        <f t="shared" si="93"/>
        <v>2.8730000000000002E-2</v>
      </c>
      <c r="HV39" s="19">
        <f t="shared" si="94"/>
        <v>2.8730000000000002E-2</v>
      </c>
      <c r="HW39" s="19">
        <f t="shared" si="95"/>
        <v>2.8730000000000002E-2</v>
      </c>
      <c r="HX39" s="19">
        <f t="shared" si="96"/>
        <v>2.8730000000000002E-2</v>
      </c>
      <c r="HY39" s="19">
        <f t="shared" si="97"/>
        <v>2.8730000000000002E-2</v>
      </c>
      <c r="HZ39" s="19">
        <f t="shared" si="98"/>
        <v>2.8730000000000002E-2</v>
      </c>
      <c r="IA39" s="19">
        <f t="shared" si="99"/>
        <v>2.8730000000000002E-2</v>
      </c>
      <c r="IB39" s="19">
        <f t="shared" si="100"/>
        <v>2.8730000000000002E-2</v>
      </c>
      <c r="IC39" s="38">
        <f t="shared" si="101"/>
        <v>0.55410000000000004</v>
      </c>
      <c r="ID39" s="19">
        <f t="shared" si="102"/>
        <v>5.2299999999999999E-2</v>
      </c>
      <c r="IE39" s="19" t="str">
        <f t="shared" si="103"/>
        <v/>
      </c>
      <c r="IF39" s="19" t="str">
        <f t="shared" si="104"/>
        <v/>
      </c>
      <c r="IG39" s="19" t="str">
        <f t="shared" si="105"/>
        <v/>
      </c>
      <c r="IH39" s="19">
        <f t="shared" si="106"/>
        <v>2.8730000000000002E-2</v>
      </c>
      <c r="II39" s="19" t="str">
        <f t="shared" si="107"/>
        <v/>
      </c>
      <c r="IJ39" s="19" t="str">
        <f t="shared" si="108"/>
        <v/>
      </c>
      <c r="IK39" s="19" t="str">
        <f t="shared" si="109"/>
        <v/>
      </c>
      <c r="IL39" s="19" t="str">
        <f t="shared" si="110"/>
        <v/>
      </c>
      <c r="IM39" s="19" t="str">
        <f t="shared" si="111"/>
        <v/>
      </c>
      <c r="IN39" s="38">
        <f t="shared" si="112"/>
        <v>-6.4000000000000001E-2</v>
      </c>
      <c r="IO39" s="19">
        <f t="shared" si="113"/>
        <v>-0.46800000000000003</v>
      </c>
      <c r="IP39" s="19">
        <f t="shared" si="114"/>
        <v>-5.1999999999999998E-2</v>
      </c>
      <c r="IQ39" s="19">
        <f t="shared" si="115"/>
        <v>7.4999999999999997E-2</v>
      </c>
      <c r="IR39" s="19">
        <f t="shared" si="116"/>
        <v>-7.0999999999999994E-2</v>
      </c>
      <c r="IS39" s="19">
        <f t="shared" si="117"/>
        <v>-0.47170000000000001</v>
      </c>
      <c r="IT39" s="19">
        <f t="shared" si="118"/>
        <v>-0.40400000000000003</v>
      </c>
      <c r="IU39" s="19">
        <f t="shared" si="119"/>
        <v>-8.5000000000000006E-2</v>
      </c>
      <c r="IV39" s="19">
        <f t="shared" si="120"/>
        <v>0.16917829999999984</v>
      </c>
      <c r="IW39" s="19">
        <f t="shared" si="121"/>
        <v>0.153</v>
      </c>
      <c r="IX39" s="32">
        <f t="shared" si="122"/>
        <v>0.16917829999999984</v>
      </c>
      <c r="IY39" s="19">
        <f t="shared" si="123"/>
        <v>-6.4000000000000001E-2</v>
      </c>
      <c r="IZ39" s="19">
        <f t="shared" si="124"/>
        <v>-0.46800000000000003</v>
      </c>
      <c r="JA39" s="19">
        <f t="shared" si="125"/>
        <v>-5.1999999999999998E-2</v>
      </c>
      <c r="JB39" s="19">
        <f t="shared" si="126"/>
        <v>7.4999999999999997E-2</v>
      </c>
      <c r="JC39" s="19">
        <f t="shared" si="127"/>
        <v>-7.0999999999999994E-2</v>
      </c>
      <c r="JD39" s="19">
        <f t="shared" si="128"/>
        <v>-0.47170000000000001</v>
      </c>
      <c r="JE39" s="19">
        <f t="shared" si="129"/>
        <v>-0.40400000000000003</v>
      </c>
      <c r="JF39" s="19">
        <f t="shared" si="130"/>
        <v>-8.5000000000000006E-2</v>
      </c>
      <c r="JG39" s="19" t="str">
        <f t="shared" si="131"/>
        <v/>
      </c>
      <c r="JH39" s="19">
        <f t="shared" si="132"/>
        <v>0.153</v>
      </c>
      <c r="JI39" s="32">
        <f t="shared" si="133"/>
        <v>0.16917829999999984</v>
      </c>
      <c r="JJ39" s="19">
        <f t="shared" si="134"/>
        <v>18.424807934182823</v>
      </c>
      <c r="JK39" s="19">
        <f t="shared" si="135"/>
        <v>15.810493410439868</v>
      </c>
      <c r="JL39" s="19">
        <f t="shared" si="136"/>
        <v>17.353421736394566</v>
      </c>
      <c r="JM39" s="19">
        <f t="shared" si="137"/>
        <v>17.392199398230627</v>
      </c>
      <c r="JN39" s="19">
        <f t="shared" si="138"/>
        <v>16.747381678737344</v>
      </c>
      <c r="JO39" s="19">
        <f t="shared" si="139"/>
        <v>16.268615501513693</v>
      </c>
      <c r="JP39" s="19">
        <f t="shared" si="140"/>
        <v>16.303008503904884</v>
      </c>
      <c r="JQ39" s="19">
        <f t="shared" si="141"/>
        <v>16.24231415118458</v>
      </c>
      <c r="JR39" s="19">
        <f t="shared" si="142"/>
        <v>22.018022109317169</v>
      </c>
      <c r="JS39" s="19">
        <f t="shared" si="143"/>
        <v>15.369930853715061</v>
      </c>
      <c r="JT39" s="19">
        <f t="shared" si="144"/>
        <v>16.785062127917044</v>
      </c>
      <c r="JU39" s="38">
        <f t="shared" si="145"/>
        <v>18.424807934182823</v>
      </c>
      <c r="JV39" s="19">
        <f t="shared" si="146"/>
        <v>15.810493410439868</v>
      </c>
      <c r="JW39" s="19">
        <f t="shared" si="147"/>
        <v>17.353421736394566</v>
      </c>
      <c r="JX39" s="19">
        <f t="shared" si="148"/>
        <v>17.392199398230627</v>
      </c>
      <c r="JY39" s="19">
        <f t="shared" si="149"/>
        <v>16.747381678737344</v>
      </c>
      <c r="JZ39" s="19">
        <f t="shared" si="150"/>
        <v>16.268615501513693</v>
      </c>
      <c r="KA39" s="19">
        <f t="shared" si="151"/>
        <v>16.303008503904884</v>
      </c>
      <c r="KB39" s="19">
        <f t="shared" si="152"/>
        <v>16.24231415118458</v>
      </c>
      <c r="KC39" s="19" t="str">
        <f t="shared" si="153"/>
        <v/>
      </c>
      <c r="KD39" s="19">
        <f t="shared" si="154"/>
        <v>15.369930853715061</v>
      </c>
      <c r="KE39" s="32">
        <f t="shared" si="155"/>
        <v>16.785062127917044</v>
      </c>
    </row>
    <row r="40" spans="1:291" x14ac:dyDescent="0.2">
      <c r="A40" s="19" t="s">
        <v>57</v>
      </c>
      <c r="B40" s="19" t="s">
        <v>3966</v>
      </c>
      <c r="D40" s="19">
        <v>2018</v>
      </c>
      <c r="E40" s="32" t="s">
        <v>56</v>
      </c>
      <c r="H40" s="19">
        <v>0</v>
      </c>
      <c r="I40" s="19">
        <v>0</v>
      </c>
      <c r="J40" s="19">
        <v>1</v>
      </c>
      <c r="K40" s="19">
        <v>1</v>
      </c>
      <c r="L40" s="19">
        <v>1</v>
      </c>
      <c r="P40" s="32"/>
      <c r="S40" s="19">
        <v>0</v>
      </c>
      <c r="T40" s="19">
        <v>1</v>
      </c>
      <c r="U40" s="19">
        <v>1</v>
      </c>
      <c r="V40" s="19">
        <v>1</v>
      </c>
      <c r="W40" s="19">
        <v>1</v>
      </c>
      <c r="AA40" s="32"/>
      <c r="AD40" s="19">
        <v>0</v>
      </c>
      <c r="AE40" s="19">
        <v>1</v>
      </c>
      <c r="AF40" s="19">
        <v>1</v>
      </c>
      <c r="AG40" s="19">
        <v>1</v>
      </c>
      <c r="AH40" s="19">
        <v>1</v>
      </c>
      <c r="AL40" s="32"/>
      <c r="AO40" s="19">
        <v>2.20085E-2</v>
      </c>
      <c r="AP40" s="19">
        <v>2.85451E-2</v>
      </c>
      <c r="AR40" s="19">
        <v>2.4032899999999999E-2</v>
      </c>
      <c r="AS40" s="19">
        <v>2.22661E-2</v>
      </c>
      <c r="AW40" s="32"/>
      <c r="AZ40" s="19">
        <v>0</v>
      </c>
      <c r="BA40" s="19">
        <v>0</v>
      </c>
      <c r="BC40" s="19">
        <v>0</v>
      </c>
      <c r="BD40" s="19">
        <v>0</v>
      </c>
      <c r="BH40" s="32"/>
      <c r="BK40" s="19">
        <v>0</v>
      </c>
      <c r="BL40" s="19">
        <v>0</v>
      </c>
      <c r="BN40" s="19">
        <v>0</v>
      </c>
      <c r="BO40" s="19">
        <v>0</v>
      </c>
      <c r="BS40" s="32"/>
      <c r="BT40" s="19">
        <v>0</v>
      </c>
      <c r="BU40" s="19">
        <v>1</v>
      </c>
      <c r="BV40" s="19">
        <v>0</v>
      </c>
      <c r="BW40" s="19">
        <v>0</v>
      </c>
      <c r="BX40" s="19">
        <v>0</v>
      </c>
      <c r="BY40" s="19">
        <v>0</v>
      </c>
      <c r="BZ40" s="19">
        <v>1</v>
      </c>
      <c r="CA40" s="19">
        <v>0</v>
      </c>
      <c r="CB40" s="19">
        <v>0</v>
      </c>
      <c r="CC40" s="19">
        <v>0</v>
      </c>
      <c r="CD40" s="19">
        <v>0</v>
      </c>
      <c r="CE40" s="38">
        <v>5</v>
      </c>
      <c r="CF40" s="19">
        <v>6</v>
      </c>
      <c r="CG40" s="19">
        <v>13</v>
      </c>
      <c r="CH40" s="19">
        <v>24</v>
      </c>
      <c r="CI40" s="19">
        <v>9</v>
      </c>
      <c r="CJ40" s="19">
        <v>9</v>
      </c>
      <c r="CK40" s="19">
        <v>5</v>
      </c>
      <c r="CL40" s="19">
        <v>13</v>
      </c>
      <c r="CM40" s="19">
        <v>8</v>
      </c>
      <c r="CN40" s="19">
        <v>0</v>
      </c>
      <c r="CO40" s="19">
        <v>0</v>
      </c>
      <c r="CP40" s="38">
        <v>0</v>
      </c>
      <c r="CQ40" s="19">
        <v>0.16666666666666666</v>
      </c>
      <c r="CR40" s="19">
        <v>0</v>
      </c>
      <c r="CS40" s="19">
        <v>0</v>
      </c>
      <c r="CT40" s="19">
        <v>0</v>
      </c>
      <c r="CU40" s="19">
        <v>0</v>
      </c>
      <c r="CV40" s="19">
        <v>0.2</v>
      </c>
      <c r="CW40" s="19">
        <v>0</v>
      </c>
      <c r="CX40" s="19">
        <v>0</v>
      </c>
      <c r="CY40" s="19">
        <v>0</v>
      </c>
      <c r="CZ40" s="19">
        <v>0</v>
      </c>
      <c r="DA40" s="38"/>
      <c r="DL40" s="38"/>
      <c r="DW40" s="38"/>
      <c r="EH40" s="38"/>
      <c r="ER40" s="32"/>
      <c r="ES40" s="19" t="str">
        <f t="shared" si="13"/>
        <v/>
      </c>
      <c r="ET40" s="19" t="str">
        <f t="shared" si="14"/>
        <v/>
      </c>
      <c r="EU40" s="19" t="str">
        <f t="shared" si="15"/>
        <v/>
      </c>
      <c r="EV40" s="19" t="str">
        <f t="shared" si="16"/>
        <v/>
      </c>
      <c r="EW40" s="19" t="str">
        <f t="shared" si="17"/>
        <v/>
      </c>
      <c r="EX40" s="19" t="str">
        <f t="shared" si="18"/>
        <v/>
      </c>
      <c r="EY40" s="19" t="str">
        <f t="shared" si="19"/>
        <v/>
      </c>
      <c r="EZ40" s="19" t="str">
        <f t="shared" si="20"/>
        <v/>
      </c>
      <c r="FA40" s="19" t="str">
        <f t="shared" si="21"/>
        <v/>
      </c>
      <c r="FB40" s="19" t="str">
        <f t="shared" si="22"/>
        <v/>
      </c>
      <c r="FC40" s="32" t="str">
        <f t="shared" si="23"/>
        <v/>
      </c>
      <c r="FD40" s="19" t="str">
        <f t="shared" si="24"/>
        <v/>
      </c>
      <c r="FE40" s="19" t="str">
        <f t="shared" si="25"/>
        <v/>
      </c>
      <c r="FK40" s="19" t="str">
        <f t="shared" si="31"/>
        <v/>
      </c>
      <c r="FL40" s="19" t="str">
        <f t="shared" si="32"/>
        <v/>
      </c>
      <c r="FM40" s="19" t="str">
        <f t="shared" si="33"/>
        <v/>
      </c>
      <c r="FN40" s="32" t="str">
        <f t="shared" si="34"/>
        <v/>
      </c>
      <c r="FO40" s="19" t="str">
        <f t="shared" si="35"/>
        <v/>
      </c>
      <c r="FP40" s="19" t="str">
        <f t="shared" si="36"/>
        <v/>
      </c>
      <c r="FY40" s="32"/>
      <c r="FZ40" s="19" t="str">
        <f t="shared" si="46"/>
        <v/>
      </c>
      <c r="GA40" s="19" t="str">
        <f t="shared" si="47"/>
        <v/>
      </c>
      <c r="GG40" s="19" t="str">
        <f t="shared" si="53"/>
        <v/>
      </c>
      <c r="GH40" s="19" t="str">
        <f t="shared" si="54"/>
        <v/>
      </c>
      <c r="GI40" s="19" t="str">
        <f t="shared" si="55"/>
        <v/>
      </c>
      <c r="GJ40" s="32" t="str">
        <f t="shared" si="56"/>
        <v/>
      </c>
      <c r="GK40" s="19" t="str">
        <f t="shared" si="57"/>
        <v/>
      </c>
      <c r="GL40" s="19" t="str">
        <f t="shared" si="58"/>
        <v/>
      </c>
      <c r="GM40" s="19" t="str">
        <f t="shared" si="59"/>
        <v/>
      </c>
      <c r="GN40" s="19" t="str">
        <f t="shared" si="60"/>
        <v/>
      </c>
      <c r="GO40" s="19" t="str">
        <f t="shared" si="61"/>
        <v/>
      </c>
      <c r="GP40" s="19" t="str">
        <f t="shared" si="62"/>
        <v/>
      </c>
      <c r="GQ40" s="19" t="str">
        <f t="shared" si="63"/>
        <v/>
      </c>
      <c r="GR40" s="19" t="str">
        <f t="shared" si="64"/>
        <v/>
      </c>
      <c r="GS40" s="19" t="str">
        <f t="shared" si="65"/>
        <v/>
      </c>
      <c r="GT40" s="19" t="str">
        <f t="shared" si="66"/>
        <v/>
      </c>
      <c r="GU40" s="32" t="str">
        <f t="shared" si="67"/>
        <v/>
      </c>
      <c r="GV40" s="19">
        <f t="shared" si="68"/>
        <v>10.328571478127515</v>
      </c>
      <c r="GW40" s="19">
        <f t="shared" si="69"/>
        <v>10.328571478127515</v>
      </c>
      <c r="GX40" s="19">
        <f t="shared" si="70"/>
        <v>0.2011343951618926</v>
      </c>
      <c r="GY40" s="19">
        <f t="shared" si="71"/>
        <v>0.2011343951618926</v>
      </c>
      <c r="GZ40" s="19">
        <f t="shared" si="72"/>
        <v>0.2011343951618926</v>
      </c>
      <c r="HA40" s="19">
        <f t="shared" si="73"/>
        <v>0.2011343951618926</v>
      </c>
      <c r="HB40" s="19">
        <f t="shared" si="74"/>
        <v>0.2011343951618926</v>
      </c>
      <c r="HC40" s="19">
        <f t="shared" si="75"/>
        <v>10.328571478127515</v>
      </c>
      <c r="HD40" s="19">
        <f t="shared" si="76"/>
        <v>10.328571478127515</v>
      </c>
      <c r="HE40" s="19">
        <f t="shared" si="77"/>
        <v>10.328571478127515</v>
      </c>
      <c r="HF40" s="19">
        <f t="shared" si="78"/>
        <v>10.328571478127515</v>
      </c>
      <c r="HG40" s="19" t="str">
        <f t="shared" si="156"/>
        <v/>
      </c>
      <c r="HH40" s="19" t="str">
        <f t="shared" si="157"/>
        <v/>
      </c>
      <c r="HI40" s="19" t="str">
        <f t="shared" si="158"/>
        <v/>
      </c>
      <c r="HJ40" s="19" t="str">
        <f t="shared" si="159"/>
        <v/>
      </c>
      <c r="HK40" s="19" t="str">
        <f t="shared" si="160"/>
        <v/>
      </c>
      <c r="HL40" s="19" t="str">
        <f t="shared" si="161"/>
        <v/>
      </c>
      <c r="HM40" s="19" t="str">
        <f t="shared" si="162"/>
        <v/>
      </c>
      <c r="HN40" s="19" t="str">
        <f t="shared" si="163"/>
        <v/>
      </c>
      <c r="HO40" s="19" t="str">
        <f t="shared" si="164"/>
        <v/>
      </c>
      <c r="HP40" s="19" t="str">
        <f t="shared" si="165"/>
        <v/>
      </c>
      <c r="HQ40" s="32" t="str">
        <f t="shared" si="166"/>
        <v/>
      </c>
      <c r="HR40" s="19">
        <f t="shared" si="90"/>
        <v>0.72436999999999996</v>
      </c>
      <c r="HS40" s="19">
        <f t="shared" si="91"/>
        <v>0.72436999999999996</v>
      </c>
      <c r="HT40" s="19">
        <f t="shared" si="92"/>
        <v>2.8730000000000002E-2</v>
      </c>
      <c r="HU40" s="19">
        <f t="shared" si="93"/>
        <v>2.8730000000000002E-2</v>
      </c>
      <c r="HV40" s="19">
        <f t="shared" si="94"/>
        <v>2.8730000000000002E-2</v>
      </c>
      <c r="HW40" s="19">
        <f t="shared" si="95"/>
        <v>2.8730000000000002E-2</v>
      </c>
      <c r="HX40" s="19">
        <f t="shared" si="96"/>
        <v>2.8730000000000002E-2</v>
      </c>
      <c r="HY40" s="19">
        <f t="shared" si="97"/>
        <v>2.8730000000000002E-2</v>
      </c>
      <c r="HZ40" s="19">
        <f t="shared" si="98"/>
        <v>2.8730000000000002E-2</v>
      </c>
      <c r="IA40" s="19">
        <f t="shared" si="99"/>
        <v>2.8730000000000002E-2</v>
      </c>
      <c r="IB40" s="19">
        <f t="shared" si="100"/>
        <v>2.8730000000000002E-2</v>
      </c>
      <c r="IC40" s="38" t="str">
        <f t="shared" si="101"/>
        <v/>
      </c>
      <c r="ID40" s="19" t="str">
        <f t="shared" si="102"/>
        <v/>
      </c>
      <c r="IE40" s="19" t="str">
        <f t="shared" si="103"/>
        <v/>
      </c>
      <c r="IF40" s="19" t="str">
        <f t="shared" si="104"/>
        <v/>
      </c>
      <c r="IG40" s="19" t="str">
        <f t="shared" si="105"/>
        <v/>
      </c>
      <c r="IH40" s="19" t="str">
        <f t="shared" si="106"/>
        <v/>
      </c>
      <c r="II40" s="19" t="str">
        <f t="shared" si="107"/>
        <v/>
      </c>
      <c r="IJ40" s="19" t="str">
        <f t="shared" si="108"/>
        <v/>
      </c>
      <c r="IK40" s="19" t="str">
        <f t="shared" si="109"/>
        <v/>
      </c>
      <c r="IL40" s="19" t="str">
        <f t="shared" si="110"/>
        <v/>
      </c>
      <c r="IM40" s="19" t="str">
        <f t="shared" si="111"/>
        <v/>
      </c>
      <c r="IN40" s="38">
        <f t="shared" si="112"/>
        <v>0.16917829999999984</v>
      </c>
      <c r="IO40" s="19">
        <f t="shared" si="113"/>
        <v>0.16917829999999984</v>
      </c>
      <c r="IP40" s="19">
        <f t="shared" si="114"/>
        <v>0</v>
      </c>
      <c r="IQ40" s="19">
        <f t="shared" si="115"/>
        <v>0</v>
      </c>
      <c r="IR40" s="19">
        <f t="shared" si="116"/>
        <v>0</v>
      </c>
      <c r="IS40" s="19">
        <f t="shared" si="117"/>
        <v>0</v>
      </c>
      <c r="IT40" s="19">
        <f t="shared" si="118"/>
        <v>0</v>
      </c>
      <c r="IU40" s="19">
        <f t="shared" si="119"/>
        <v>0.16917829999999984</v>
      </c>
      <c r="IV40" s="19">
        <f t="shared" si="120"/>
        <v>0.16917829999999984</v>
      </c>
      <c r="IW40" s="19">
        <f t="shared" si="121"/>
        <v>0.16917829999999984</v>
      </c>
      <c r="IX40" s="32">
        <f t="shared" si="122"/>
        <v>0.16917829999999984</v>
      </c>
      <c r="IY40" s="19" t="str">
        <f t="shared" si="123"/>
        <v/>
      </c>
      <c r="IZ40" s="19" t="str">
        <f t="shared" si="124"/>
        <v/>
      </c>
      <c r="JA40" s="19" t="str">
        <f t="shared" si="125"/>
        <v/>
      </c>
      <c r="JB40" s="19" t="str">
        <f t="shared" si="126"/>
        <v/>
      </c>
      <c r="JC40" s="19" t="str">
        <f t="shared" si="127"/>
        <v/>
      </c>
      <c r="JD40" s="19" t="str">
        <f t="shared" si="128"/>
        <v/>
      </c>
      <c r="JE40" s="19" t="str">
        <f t="shared" si="129"/>
        <v/>
      </c>
      <c r="JF40" s="19" t="str">
        <f t="shared" si="130"/>
        <v/>
      </c>
      <c r="JG40" s="19" t="str">
        <f t="shared" si="131"/>
        <v/>
      </c>
      <c r="JH40" s="19" t="str">
        <f t="shared" si="132"/>
        <v/>
      </c>
      <c r="JI40" s="32" t="str">
        <f t="shared" si="133"/>
        <v/>
      </c>
      <c r="JJ40" s="19">
        <f t="shared" si="134"/>
        <v>22.018022109317169</v>
      </c>
      <c r="JK40" s="19">
        <f t="shared" si="135"/>
        <v>22.018022109317169</v>
      </c>
      <c r="JL40" s="19">
        <f t="shared" si="136"/>
        <v>22.018022109317169</v>
      </c>
      <c r="JM40" s="19">
        <f t="shared" si="137"/>
        <v>22.018022109317169</v>
      </c>
      <c r="JN40" s="19">
        <f t="shared" si="138"/>
        <v>22.018022109317169</v>
      </c>
      <c r="JO40" s="19">
        <f t="shared" si="139"/>
        <v>22.018022109317169</v>
      </c>
      <c r="JP40" s="19">
        <f t="shared" si="140"/>
        <v>22.018022109317169</v>
      </c>
      <c r="JQ40" s="19">
        <f t="shared" si="141"/>
        <v>22.018022109317169</v>
      </c>
      <c r="JR40" s="19">
        <f t="shared" si="142"/>
        <v>22.018022109317169</v>
      </c>
      <c r="JS40" s="19">
        <f t="shared" si="143"/>
        <v>22.018022109317169</v>
      </c>
      <c r="JT40" s="19">
        <f t="shared" si="144"/>
        <v>22.018022109317169</v>
      </c>
      <c r="JU40" s="38" t="str">
        <f t="shared" si="145"/>
        <v/>
      </c>
      <c r="JV40" s="19" t="str">
        <f t="shared" si="146"/>
        <v/>
      </c>
      <c r="JW40" s="19" t="str">
        <f t="shared" si="147"/>
        <v/>
      </c>
      <c r="JX40" s="19" t="str">
        <f t="shared" si="148"/>
        <v/>
      </c>
      <c r="JY40" s="19" t="str">
        <f t="shared" si="149"/>
        <v/>
      </c>
      <c r="JZ40" s="19" t="str">
        <f t="shared" si="150"/>
        <v/>
      </c>
      <c r="KA40" s="19" t="str">
        <f t="shared" si="151"/>
        <v/>
      </c>
      <c r="KB40" s="19" t="str">
        <f t="shared" si="152"/>
        <v/>
      </c>
      <c r="KC40" s="19" t="str">
        <f t="shared" si="153"/>
        <v/>
      </c>
      <c r="KD40" s="19" t="str">
        <f t="shared" si="154"/>
        <v/>
      </c>
      <c r="KE40" s="32" t="str">
        <f t="shared" si="155"/>
        <v/>
      </c>
    </row>
    <row r="41" spans="1:291" x14ac:dyDescent="0.2">
      <c r="A41" s="19" t="s">
        <v>59</v>
      </c>
      <c r="B41" s="19" t="s">
        <v>3967</v>
      </c>
      <c r="E41" s="32" t="s">
        <v>56</v>
      </c>
      <c r="I41" s="19">
        <v>1</v>
      </c>
      <c r="J41" s="19">
        <v>1</v>
      </c>
      <c r="K41" s="19">
        <v>1</v>
      </c>
      <c r="L41" s="19">
        <v>1</v>
      </c>
      <c r="M41" s="19">
        <v>1</v>
      </c>
      <c r="N41" s="19">
        <v>1</v>
      </c>
      <c r="O41" s="19">
        <v>1</v>
      </c>
      <c r="P41" s="32">
        <v>1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32">
        <v>0</v>
      </c>
      <c r="AE41" s="19">
        <v>1</v>
      </c>
      <c r="AF41" s="19">
        <v>1</v>
      </c>
      <c r="AG41" s="19">
        <v>1</v>
      </c>
      <c r="AH41" s="19">
        <v>1</v>
      </c>
      <c r="AI41" s="19">
        <v>1</v>
      </c>
      <c r="AJ41" s="19">
        <v>1</v>
      </c>
      <c r="AK41" s="19">
        <v>1</v>
      </c>
      <c r="AL41" s="32">
        <v>1</v>
      </c>
      <c r="AP41" s="19">
        <v>3.2882700000000001E-2</v>
      </c>
      <c r="AQ41" s="19">
        <v>5.0865199999999999E-2</v>
      </c>
      <c r="AR41" s="19">
        <v>3.37697E-2</v>
      </c>
      <c r="AS41" s="19">
        <v>2.63731E-2</v>
      </c>
      <c r="AT41" s="19">
        <v>3.4729299999999998E-2</v>
      </c>
      <c r="AU41" s="19">
        <v>3.10123E-2</v>
      </c>
      <c r="AV41" s="19">
        <v>3.2482999999999998E-2</v>
      </c>
      <c r="AW41" s="32">
        <v>3.18523E-2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1</v>
      </c>
      <c r="BH41" s="32">
        <v>1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1</v>
      </c>
      <c r="BS41" s="32">
        <v>1</v>
      </c>
      <c r="BT41" s="19">
        <v>0</v>
      </c>
      <c r="BU41" s="19">
        <v>0</v>
      </c>
      <c r="BV41" s="19">
        <v>0</v>
      </c>
      <c r="BW41" s="19">
        <v>1</v>
      </c>
      <c r="BX41" s="19">
        <v>0</v>
      </c>
      <c r="BY41" s="19">
        <v>0</v>
      </c>
      <c r="BZ41" s="19">
        <v>2</v>
      </c>
      <c r="CA41" s="19">
        <v>1</v>
      </c>
      <c r="CB41" s="19">
        <v>2</v>
      </c>
      <c r="CC41" s="19">
        <v>0</v>
      </c>
      <c r="CD41" s="19">
        <v>1</v>
      </c>
      <c r="CE41" s="38">
        <v>5</v>
      </c>
      <c r="CF41" s="19">
        <v>3</v>
      </c>
      <c r="CG41" s="19">
        <v>30</v>
      </c>
      <c r="CH41" s="19">
        <v>33</v>
      </c>
      <c r="CI41" s="19">
        <v>14</v>
      </c>
      <c r="CJ41" s="19">
        <v>26</v>
      </c>
      <c r="CK41" s="19">
        <v>32</v>
      </c>
      <c r="CL41" s="19">
        <v>25</v>
      </c>
      <c r="CM41" s="19">
        <v>34</v>
      </c>
      <c r="CN41" s="19">
        <v>28</v>
      </c>
      <c r="CO41" s="19">
        <v>32</v>
      </c>
      <c r="CP41" s="38">
        <v>0</v>
      </c>
      <c r="CQ41" s="19">
        <v>0</v>
      </c>
      <c r="CR41" s="19">
        <v>0</v>
      </c>
      <c r="CS41" s="19">
        <v>3.0303030303030304E-2</v>
      </c>
      <c r="CT41" s="19">
        <v>0</v>
      </c>
      <c r="CU41" s="19">
        <v>0</v>
      </c>
      <c r="CV41" s="19">
        <v>6.25E-2</v>
      </c>
      <c r="CW41" s="19">
        <v>0.04</v>
      </c>
      <c r="CX41" s="19">
        <v>5.8823529411764705E-2</v>
      </c>
      <c r="CY41" s="19">
        <v>0</v>
      </c>
      <c r="CZ41" s="19">
        <v>3.125E-2</v>
      </c>
      <c r="DA41" s="38">
        <v>0.44663681700000002</v>
      </c>
      <c r="DB41" s="19">
        <v>0.46186563000000003</v>
      </c>
      <c r="DC41" s="19">
        <v>0.46907911099999999</v>
      </c>
      <c r="DD41" s="19">
        <v>0.32592351200000003</v>
      </c>
      <c r="DE41" s="19">
        <v>0.13619346700000001</v>
      </c>
      <c r="DF41" s="19">
        <v>9.9675763000000001E-2</v>
      </c>
      <c r="DG41" s="19">
        <v>0.150637096</v>
      </c>
      <c r="DH41" s="19">
        <v>0.196473856</v>
      </c>
      <c r="DI41" s="19">
        <v>0.24459645999999999</v>
      </c>
      <c r="DJ41" s="19">
        <v>0.28805610611503002</v>
      </c>
      <c r="DK41" s="19">
        <v>0.65177469433815405</v>
      </c>
      <c r="DL41" s="38">
        <v>0.57450000000000001</v>
      </c>
      <c r="DM41" s="19">
        <v>0.55410000000000004</v>
      </c>
      <c r="DN41" s="19">
        <v>0.55649999999999999</v>
      </c>
      <c r="DO41" s="19">
        <v>0.54520000000000002</v>
      </c>
      <c r="DP41" s="19">
        <v>0.53859999999999997</v>
      </c>
      <c r="DQ41" s="19">
        <v>0.63449999999999995</v>
      </c>
      <c r="DR41" s="19">
        <v>0.68189999999999995</v>
      </c>
      <c r="DS41" s="19">
        <v>0.60150000000000003</v>
      </c>
      <c r="DT41" s="19">
        <v>0.61509999999999998</v>
      </c>
      <c r="DU41" s="19">
        <v>0.74629999999999996</v>
      </c>
      <c r="DV41" s="19">
        <v>0.77800000000000002</v>
      </c>
      <c r="DW41" s="38">
        <v>-1.0999999999999999E-2</v>
      </c>
      <c r="DX41" s="19">
        <v>1.4E-2</v>
      </c>
      <c r="DY41" s="19">
        <v>5.2999999999999999E-2</v>
      </c>
      <c r="DZ41" s="19">
        <v>2.5000000000000001E-2</v>
      </c>
      <c r="EA41" s="19">
        <v>-3.1E-2</v>
      </c>
      <c r="EB41" s="19">
        <v>-3.4000000000000002E-2</v>
      </c>
      <c r="EC41" s="19">
        <v>-9.9000000000000005E-2</v>
      </c>
      <c r="ED41" s="19">
        <v>3.3000000000000002E-2</v>
      </c>
      <c r="EE41" s="19">
        <v>-6.7000000000000004E-2</v>
      </c>
      <c r="EF41" s="19">
        <v>-0.161</v>
      </c>
      <c r="EG41" s="19">
        <v>-3.7999999999999999E-2</v>
      </c>
      <c r="EH41" s="38">
        <v>33618046.731840968</v>
      </c>
      <c r="EI41" s="19">
        <v>24950255.149222765</v>
      </c>
      <c r="EJ41" s="19">
        <v>32203395.799174659</v>
      </c>
      <c r="EK41" s="19">
        <v>28278678.638856798</v>
      </c>
      <c r="EL41" s="19">
        <v>13172716.232957123</v>
      </c>
      <c r="EM41" s="19">
        <v>3693058.9482053197</v>
      </c>
      <c r="EN41" s="19">
        <v>2510684.5032420792</v>
      </c>
      <c r="EO41" s="19">
        <v>3893520.2932214267</v>
      </c>
      <c r="EP41" s="19">
        <v>3813373.0948715098</v>
      </c>
      <c r="EQ41" s="19">
        <v>4186726.7866055048</v>
      </c>
      <c r="ER41" s="32">
        <v>2554748.2730010999</v>
      </c>
      <c r="ES41" s="19">
        <f t="shared" si="13"/>
        <v>17.330573585858424</v>
      </c>
      <c r="ET41" s="19">
        <f t="shared" si="14"/>
        <v>17.032394606531266</v>
      </c>
      <c r="EU41" s="19">
        <f t="shared" si="15"/>
        <v>17.287582464555861</v>
      </c>
      <c r="EV41" s="19">
        <f t="shared" si="16"/>
        <v>17.157618673673905</v>
      </c>
      <c r="EW41" s="19">
        <f t="shared" si="17"/>
        <v>16.393658296414401</v>
      </c>
      <c r="EX41" s="19">
        <f t="shared" si="18"/>
        <v>15.121965655853344</v>
      </c>
      <c r="EY41" s="19">
        <f t="shared" si="19"/>
        <v>14.736065984384242</v>
      </c>
      <c r="EZ41" s="19">
        <f t="shared" si="20"/>
        <v>15.174824266062499</v>
      </c>
      <c r="FA41" s="19">
        <f t="shared" si="21"/>
        <v>15.154024682170251</v>
      </c>
      <c r="FB41" s="19">
        <f t="shared" si="22"/>
        <v>15.247429790091118</v>
      </c>
      <c r="FC41" s="32">
        <f t="shared" si="23"/>
        <v>14.753464253478963</v>
      </c>
      <c r="FD41" s="19" t="str">
        <f t="shared" si="24"/>
        <v/>
      </c>
      <c r="FE41" s="19" t="str">
        <f t="shared" si="25"/>
        <v/>
      </c>
      <c r="FF41" s="19" t="str">
        <f t="shared" si="26"/>
        <v/>
      </c>
      <c r="FG41" s="19">
        <f t="shared" si="27"/>
        <v>0.32592351200000003</v>
      </c>
      <c r="FH41" s="19">
        <f t="shared" si="28"/>
        <v>0.13619346700000001</v>
      </c>
      <c r="FI41" s="19">
        <f t="shared" si="29"/>
        <v>9.9675763000000001E-2</v>
      </c>
      <c r="FJ41" s="19">
        <f t="shared" si="30"/>
        <v>0.150637096</v>
      </c>
      <c r="FK41" s="19">
        <f t="shared" si="31"/>
        <v>0.196473856</v>
      </c>
      <c r="FL41" s="19">
        <f t="shared" si="32"/>
        <v>0.24459645999999999</v>
      </c>
      <c r="FM41" s="19">
        <f t="shared" si="33"/>
        <v>0.28805610611503002</v>
      </c>
      <c r="FN41" s="32">
        <f t="shared" si="34"/>
        <v>0.65177469433815405</v>
      </c>
      <c r="FO41" s="19" t="str">
        <f t="shared" si="35"/>
        <v/>
      </c>
      <c r="FP41" s="19" t="str">
        <f t="shared" si="36"/>
        <v/>
      </c>
      <c r="FQ41" s="19" t="str">
        <f t="shared" si="37"/>
        <v/>
      </c>
      <c r="FR41" s="19">
        <f t="shared" si="38"/>
        <v>0.54520000000000002</v>
      </c>
      <c r="FS41" s="19">
        <f t="shared" si="39"/>
        <v>0.53859999999999997</v>
      </c>
      <c r="FT41" s="19">
        <f t="shared" si="40"/>
        <v>0.63449999999999995</v>
      </c>
      <c r="FU41" s="19">
        <f t="shared" si="41"/>
        <v>0.68189999999999995</v>
      </c>
      <c r="FV41" s="19">
        <f t="shared" si="42"/>
        <v>0.60150000000000003</v>
      </c>
      <c r="FW41" s="19">
        <f t="shared" si="43"/>
        <v>0.61509999999999998</v>
      </c>
      <c r="FX41" s="19">
        <f t="shared" si="44"/>
        <v>0.74629999999999996</v>
      </c>
      <c r="FY41" s="32">
        <f t="shared" si="45"/>
        <v>0.77800000000000002</v>
      </c>
      <c r="FZ41" s="19" t="str">
        <f t="shared" si="46"/>
        <v/>
      </c>
      <c r="GA41" s="19" t="str">
        <f t="shared" si="47"/>
        <v/>
      </c>
      <c r="GB41" s="19" t="str">
        <f t="shared" si="48"/>
        <v/>
      </c>
      <c r="GC41" s="19">
        <f t="shared" si="49"/>
        <v>2.5000000000000001E-2</v>
      </c>
      <c r="GD41" s="19">
        <f t="shared" si="50"/>
        <v>-3.1E-2</v>
      </c>
      <c r="GE41" s="19">
        <f t="shared" si="51"/>
        <v>-3.4000000000000002E-2</v>
      </c>
      <c r="GF41" s="19">
        <f t="shared" si="52"/>
        <v>-9.9000000000000005E-2</v>
      </c>
      <c r="GG41" s="19">
        <f t="shared" si="53"/>
        <v>3.3000000000000002E-2</v>
      </c>
      <c r="GH41" s="19">
        <f t="shared" si="54"/>
        <v>-6.7000000000000004E-2</v>
      </c>
      <c r="GI41" s="19">
        <f t="shared" si="55"/>
        <v>-0.161</v>
      </c>
      <c r="GJ41" s="32">
        <f t="shared" si="56"/>
        <v>-3.7999999999999999E-2</v>
      </c>
      <c r="GK41" s="19" t="str">
        <f t="shared" si="57"/>
        <v/>
      </c>
      <c r="GL41" s="19" t="str">
        <f t="shared" si="58"/>
        <v/>
      </c>
      <c r="GM41" s="19" t="str">
        <f t="shared" si="59"/>
        <v/>
      </c>
      <c r="GN41" s="19">
        <f t="shared" si="60"/>
        <v>17.157618673673905</v>
      </c>
      <c r="GO41" s="19">
        <f t="shared" si="61"/>
        <v>16.393658296414401</v>
      </c>
      <c r="GP41" s="19">
        <f t="shared" si="62"/>
        <v>15.121965655853344</v>
      </c>
      <c r="GQ41" s="19">
        <f t="shared" si="63"/>
        <v>14.736065984384242</v>
      </c>
      <c r="GR41" s="19">
        <f t="shared" si="64"/>
        <v>15.174824266062499</v>
      </c>
      <c r="GS41" s="19">
        <f t="shared" si="65"/>
        <v>15.154024682170251</v>
      </c>
      <c r="GT41" s="19">
        <f t="shared" si="66"/>
        <v>15.247429790091118</v>
      </c>
      <c r="GU41" s="32">
        <f t="shared" si="67"/>
        <v>14.753464253478963</v>
      </c>
      <c r="GV41" s="19">
        <f t="shared" si="68"/>
        <v>10.328571478127515</v>
      </c>
      <c r="GW41" s="19">
        <f t="shared" si="69"/>
        <v>10.328571478127515</v>
      </c>
      <c r="GX41" s="19">
        <f t="shared" si="70"/>
        <v>10.328571478127515</v>
      </c>
      <c r="GY41" s="19">
        <f t="shared" si="71"/>
        <v>0.32592351200000003</v>
      </c>
      <c r="GZ41" s="19">
        <f t="shared" si="72"/>
        <v>0.2011343951618926</v>
      </c>
      <c r="HA41" s="19">
        <f t="shared" si="73"/>
        <v>0.2011343951618926</v>
      </c>
      <c r="HB41" s="19">
        <f t="shared" si="74"/>
        <v>0.2011343951618926</v>
      </c>
      <c r="HC41" s="19">
        <f t="shared" si="75"/>
        <v>0.2011343951618926</v>
      </c>
      <c r="HD41" s="19">
        <f t="shared" si="76"/>
        <v>0.24459645999999999</v>
      </c>
      <c r="HE41" s="19">
        <f t="shared" si="77"/>
        <v>0.28805610611503002</v>
      </c>
      <c r="HF41" s="19">
        <f t="shared" si="78"/>
        <v>0.65177469433815405</v>
      </c>
      <c r="HG41" s="19" t="str">
        <f t="shared" si="156"/>
        <v/>
      </c>
      <c r="HH41" s="19" t="str">
        <f t="shared" si="157"/>
        <v/>
      </c>
      <c r="HI41" s="19" t="str">
        <f t="shared" si="158"/>
        <v/>
      </c>
      <c r="HJ41" s="19">
        <f t="shared" si="159"/>
        <v>0.32592351200000003</v>
      </c>
      <c r="HK41" s="19">
        <f t="shared" si="160"/>
        <v>0.2011343951618926</v>
      </c>
      <c r="HL41" s="19">
        <f t="shared" si="161"/>
        <v>0.2011343951618926</v>
      </c>
      <c r="HM41" s="19">
        <f t="shared" si="162"/>
        <v>0.2011343951618926</v>
      </c>
      <c r="HN41" s="19">
        <f t="shared" si="163"/>
        <v>0.2011343951618926</v>
      </c>
      <c r="HO41" s="19">
        <f t="shared" si="164"/>
        <v>0.24459645999999999</v>
      </c>
      <c r="HP41" s="19">
        <f t="shared" si="165"/>
        <v>0.28805610611503002</v>
      </c>
      <c r="HQ41" s="32">
        <f t="shared" si="166"/>
        <v>0.65177469433815405</v>
      </c>
      <c r="HR41" s="19">
        <f t="shared" si="90"/>
        <v>0.72436999999999996</v>
      </c>
      <c r="HS41" s="19">
        <f t="shared" si="91"/>
        <v>0.72436999999999996</v>
      </c>
      <c r="HT41" s="19">
        <f t="shared" si="92"/>
        <v>0.72436999999999996</v>
      </c>
      <c r="HU41" s="19">
        <f t="shared" si="93"/>
        <v>0.54520000000000002</v>
      </c>
      <c r="HV41" s="19">
        <f t="shared" si="94"/>
        <v>0.53859999999999997</v>
      </c>
      <c r="HW41" s="19">
        <f t="shared" si="95"/>
        <v>0.63449999999999995</v>
      </c>
      <c r="HX41" s="19">
        <f t="shared" si="96"/>
        <v>0.68189999999999995</v>
      </c>
      <c r="HY41" s="19">
        <f t="shared" si="97"/>
        <v>0.60150000000000003</v>
      </c>
      <c r="HZ41" s="19">
        <f t="shared" si="98"/>
        <v>0.61509999999999998</v>
      </c>
      <c r="IA41" s="19">
        <f t="shared" si="99"/>
        <v>0.72436999999999996</v>
      </c>
      <c r="IB41" s="19">
        <f t="shared" si="100"/>
        <v>0.72436999999999996</v>
      </c>
      <c r="IC41" s="38" t="str">
        <f t="shared" si="101"/>
        <v/>
      </c>
      <c r="ID41" s="19" t="str">
        <f t="shared" si="102"/>
        <v/>
      </c>
      <c r="IE41" s="19" t="str">
        <f t="shared" si="103"/>
        <v/>
      </c>
      <c r="IF41" s="19">
        <f t="shared" si="104"/>
        <v>0.54520000000000002</v>
      </c>
      <c r="IG41" s="19">
        <f t="shared" si="105"/>
        <v>0.53859999999999997</v>
      </c>
      <c r="IH41" s="19">
        <f t="shared" si="106"/>
        <v>0.63449999999999995</v>
      </c>
      <c r="II41" s="19">
        <f t="shared" si="107"/>
        <v>0.68189999999999995</v>
      </c>
      <c r="IJ41" s="19">
        <f t="shared" si="108"/>
        <v>0.60150000000000003</v>
      </c>
      <c r="IK41" s="19">
        <f t="shared" si="109"/>
        <v>0.61509999999999998</v>
      </c>
      <c r="IL41" s="19">
        <f t="shared" si="110"/>
        <v>0.72436999999999996</v>
      </c>
      <c r="IM41" s="19">
        <f t="shared" si="111"/>
        <v>0.72436999999999996</v>
      </c>
      <c r="IN41" s="38">
        <f t="shared" si="112"/>
        <v>0.16917829999999984</v>
      </c>
      <c r="IO41" s="19">
        <f t="shared" si="113"/>
        <v>0.16917829999999984</v>
      </c>
      <c r="IP41" s="19">
        <f t="shared" si="114"/>
        <v>0.16917829999999984</v>
      </c>
      <c r="IQ41" s="19">
        <f t="shared" si="115"/>
        <v>2.5000000000000001E-2</v>
      </c>
      <c r="IR41" s="19">
        <f t="shared" si="116"/>
        <v>-3.1E-2</v>
      </c>
      <c r="IS41" s="19">
        <f t="shared" si="117"/>
        <v>-3.4000000000000002E-2</v>
      </c>
      <c r="IT41" s="19">
        <f t="shared" si="118"/>
        <v>-9.9000000000000005E-2</v>
      </c>
      <c r="IU41" s="19">
        <f t="shared" si="119"/>
        <v>3.3000000000000002E-2</v>
      </c>
      <c r="IV41" s="19">
        <f t="shared" si="120"/>
        <v>-6.7000000000000004E-2</v>
      </c>
      <c r="IW41" s="19">
        <f t="shared" si="121"/>
        <v>-0.161</v>
      </c>
      <c r="IX41" s="32">
        <f t="shared" si="122"/>
        <v>-3.7999999999999999E-2</v>
      </c>
      <c r="IY41" s="19" t="str">
        <f t="shared" si="123"/>
        <v/>
      </c>
      <c r="IZ41" s="19" t="str">
        <f t="shared" si="124"/>
        <v/>
      </c>
      <c r="JA41" s="19" t="str">
        <f t="shared" si="125"/>
        <v/>
      </c>
      <c r="JB41" s="19">
        <f t="shared" si="126"/>
        <v>2.5000000000000001E-2</v>
      </c>
      <c r="JC41" s="19">
        <f t="shared" si="127"/>
        <v>-3.1E-2</v>
      </c>
      <c r="JD41" s="19">
        <f t="shared" si="128"/>
        <v>-3.4000000000000002E-2</v>
      </c>
      <c r="JE41" s="19">
        <f t="shared" si="129"/>
        <v>-9.9000000000000005E-2</v>
      </c>
      <c r="JF41" s="19">
        <f t="shared" si="130"/>
        <v>3.3000000000000002E-2</v>
      </c>
      <c r="JG41" s="19">
        <f t="shared" si="131"/>
        <v>-6.7000000000000004E-2</v>
      </c>
      <c r="JH41" s="19">
        <f t="shared" si="132"/>
        <v>-0.161</v>
      </c>
      <c r="JI41" s="32">
        <f t="shared" si="133"/>
        <v>-3.7999999999999999E-2</v>
      </c>
      <c r="JJ41" s="19">
        <f t="shared" si="134"/>
        <v>22.018022109317169</v>
      </c>
      <c r="JK41" s="19">
        <f t="shared" si="135"/>
        <v>22.018022109317169</v>
      </c>
      <c r="JL41" s="19">
        <f t="shared" si="136"/>
        <v>22.018022109317169</v>
      </c>
      <c r="JM41" s="19">
        <f t="shared" si="137"/>
        <v>17.157618673673905</v>
      </c>
      <c r="JN41" s="19">
        <f t="shared" si="138"/>
        <v>16.393658296414401</v>
      </c>
      <c r="JO41" s="19">
        <f t="shared" si="139"/>
        <v>15.121965655853344</v>
      </c>
      <c r="JP41" s="19">
        <f t="shared" si="140"/>
        <v>14.736065984384242</v>
      </c>
      <c r="JQ41" s="19">
        <f t="shared" si="141"/>
        <v>15.174824266062499</v>
      </c>
      <c r="JR41" s="19">
        <f t="shared" si="142"/>
        <v>15.154024682170251</v>
      </c>
      <c r="JS41" s="19">
        <f t="shared" si="143"/>
        <v>15.247429790091118</v>
      </c>
      <c r="JT41" s="19">
        <f t="shared" si="144"/>
        <v>14.753464253478963</v>
      </c>
      <c r="JU41" s="38" t="str">
        <f t="shared" si="145"/>
        <v/>
      </c>
      <c r="JV41" s="19" t="str">
        <f t="shared" si="146"/>
        <v/>
      </c>
      <c r="JW41" s="19" t="str">
        <f t="shared" si="147"/>
        <v/>
      </c>
      <c r="JX41" s="19">
        <f t="shared" si="148"/>
        <v>17.157618673673905</v>
      </c>
      <c r="JY41" s="19">
        <f t="shared" si="149"/>
        <v>16.393658296414401</v>
      </c>
      <c r="JZ41" s="19">
        <f t="shared" si="150"/>
        <v>15.121965655853344</v>
      </c>
      <c r="KA41" s="19">
        <f t="shared" si="151"/>
        <v>14.736065984384242</v>
      </c>
      <c r="KB41" s="19">
        <f t="shared" si="152"/>
        <v>15.174824266062499</v>
      </c>
      <c r="KC41" s="19">
        <f t="shared" si="153"/>
        <v>15.154024682170251</v>
      </c>
      <c r="KD41" s="19">
        <f t="shared" si="154"/>
        <v>15.247429790091118</v>
      </c>
      <c r="KE41" s="32">
        <f t="shared" si="155"/>
        <v>14.753464253478963</v>
      </c>
    </row>
    <row r="42" spans="1:291" x14ac:dyDescent="0.2">
      <c r="A42" s="19" t="s">
        <v>61</v>
      </c>
      <c r="B42" s="19" t="s">
        <v>3968</v>
      </c>
      <c r="D42" s="19">
        <v>2018</v>
      </c>
      <c r="E42" s="32" t="s">
        <v>56</v>
      </c>
      <c r="H42" s="19">
        <v>0</v>
      </c>
      <c r="I42" s="19">
        <v>0</v>
      </c>
      <c r="P42" s="32"/>
      <c r="S42" s="19">
        <v>1</v>
      </c>
      <c r="T42" s="19">
        <v>1</v>
      </c>
      <c r="AA42" s="32"/>
      <c r="AD42" s="19">
        <v>1</v>
      </c>
      <c r="AE42" s="19">
        <v>1</v>
      </c>
      <c r="AL42" s="32"/>
      <c r="AO42" s="19">
        <v>2.0539499999999999E-2</v>
      </c>
      <c r="AP42" s="19">
        <v>2.08501E-2</v>
      </c>
      <c r="AQ42" s="19">
        <v>1.8687800000000001E-2</v>
      </c>
      <c r="AW42" s="32"/>
      <c r="AZ42" s="19">
        <v>0</v>
      </c>
      <c r="BA42" s="19">
        <v>0</v>
      </c>
      <c r="BB42" s="19">
        <v>0</v>
      </c>
      <c r="BH42" s="32"/>
      <c r="BK42" s="19">
        <v>0</v>
      </c>
      <c r="BL42" s="19">
        <v>0</v>
      </c>
      <c r="BM42" s="19">
        <v>0</v>
      </c>
      <c r="BS42" s="32"/>
      <c r="BT42" s="19">
        <v>4</v>
      </c>
      <c r="BU42" s="19">
        <v>2</v>
      </c>
      <c r="BV42" s="19">
        <v>1</v>
      </c>
      <c r="BW42" s="19">
        <v>0</v>
      </c>
      <c r="BX42" s="19">
        <v>1</v>
      </c>
      <c r="BY42" s="19">
        <v>0</v>
      </c>
      <c r="BZ42" s="19">
        <v>6</v>
      </c>
      <c r="CA42" s="19">
        <v>4</v>
      </c>
      <c r="CB42" s="19">
        <v>0</v>
      </c>
      <c r="CC42" s="19">
        <v>0</v>
      </c>
      <c r="CD42" s="19">
        <v>0</v>
      </c>
      <c r="CE42" s="38">
        <v>109</v>
      </c>
      <c r="CF42" s="19">
        <v>74</v>
      </c>
      <c r="CG42" s="19">
        <v>71</v>
      </c>
      <c r="CH42" s="19">
        <v>105</v>
      </c>
      <c r="CI42" s="19">
        <v>74</v>
      </c>
      <c r="CJ42" s="19">
        <v>95</v>
      </c>
      <c r="CK42" s="19">
        <v>86</v>
      </c>
      <c r="CL42" s="19">
        <v>69</v>
      </c>
      <c r="CM42" s="19">
        <v>10</v>
      </c>
      <c r="CN42" s="19">
        <v>1</v>
      </c>
      <c r="CO42" s="19">
        <v>2</v>
      </c>
      <c r="CP42" s="38">
        <v>3.669724770642202E-2</v>
      </c>
      <c r="CQ42" s="19">
        <v>2.7027027027027029E-2</v>
      </c>
      <c r="CR42" s="19">
        <v>1.4084507042253521E-2</v>
      </c>
      <c r="CS42" s="19">
        <v>0</v>
      </c>
      <c r="CT42" s="19">
        <v>1.3513513513513514E-2</v>
      </c>
      <c r="CU42" s="19">
        <v>0</v>
      </c>
      <c r="CV42" s="19">
        <v>6.9767441860465115E-2</v>
      </c>
      <c r="CW42" s="19">
        <v>5.7971014492753624E-2</v>
      </c>
      <c r="CX42" s="19">
        <v>0</v>
      </c>
      <c r="CY42" s="19">
        <v>0</v>
      </c>
      <c r="CZ42" s="19">
        <v>0</v>
      </c>
      <c r="DA42" s="38"/>
      <c r="DL42" s="38"/>
      <c r="DW42" s="38"/>
      <c r="EH42" s="38"/>
      <c r="ER42" s="32"/>
      <c r="ES42" s="19" t="str">
        <f t="shared" si="13"/>
        <v/>
      </c>
      <c r="ET42" s="19" t="str">
        <f t="shared" si="14"/>
        <v/>
      </c>
      <c r="EU42" s="19" t="str">
        <f t="shared" si="15"/>
        <v/>
      </c>
      <c r="EV42" s="19" t="str">
        <f t="shared" si="16"/>
        <v/>
      </c>
      <c r="EW42" s="19" t="str">
        <f t="shared" si="17"/>
        <v/>
      </c>
      <c r="EX42" s="19" t="str">
        <f t="shared" si="18"/>
        <v/>
      </c>
      <c r="EY42" s="19" t="str">
        <f t="shared" si="19"/>
        <v/>
      </c>
      <c r="EZ42" s="19" t="str">
        <f t="shared" si="20"/>
        <v/>
      </c>
      <c r="FA42" s="19" t="str">
        <f t="shared" si="21"/>
        <v/>
      </c>
      <c r="FB42" s="19" t="str">
        <f t="shared" si="22"/>
        <v/>
      </c>
      <c r="FC42" s="32" t="str">
        <f t="shared" si="23"/>
        <v/>
      </c>
      <c r="FD42" s="19" t="str">
        <f t="shared" si="24"/>
        <v/>
      </c>
      <c r="FE42" s="19" t="str">
        <f t="shared" si="25"/>
        <v/>
      </c>
      <c r="FI42" s="19" t="str">
        <f t="shared" si="29"/>
        <v/>
      </c>
      <c r="FJ42" s="19" t="str">
        <f t="shared" si="30"/>
        <v/>
      </c>
      <c r="FK42" s="19" t="str">
        <f t="shared" si="31"/>
        <v/>
      </c>
      <c r="FL42" s="19" t="str">
        <f t="shared" si="32"/>
        <v/>
      </c>
      <c r="FM42" s="19" t="str">
        <f t="shared" si="33"/>
        <v/>
      </c>
      <c r="FN42" s="32" t="str">
        <f t="shared" si="34"/>
        <v/>
      </c>
      <c r="FO42" s="19" t="str">
        <f t="shared" si="35"/>
        <v/>
      </c>
      <c r="FP42" s="19" t="str">
        <f t="shared" si="36"/>
        <v/>
      </c>
      <c r="FS42" s="19" t="str">
        <f t="shared" si="39"/>
        <v/>
      </c>
      <c r="FT42" s="19" t="str">
        <f t="shared" si="40"/>
        <v/>
      </c>
      <c r="FU42" s="19" t="str">
        <f t="shared" si="41"/>
        <v/>
      </c>
      <c r="FV42" s="19" t="str">
        <f t="shared" si="42"/>
        <v/>
      </c>
      <c r="FW42" s="19" t="str">
        <f t="shared" si="43"/>
        <v/>
      </c>
      <c r="FX42" s="19" t="str">
        <f t="shared" si="44"/>
        <v/>
      </c>
      <c r="FY42" s="32" t="str">
        <f t="shared" si="45"/>
        <v/>
      </c>
      <c r="FZ42" s="19" t="str">
        <f t="shared" si="46"/>
        <v/>
      </c>
      <c r="GA42" s="19" t="str">
        <f t="shared" si="47"/>
        <v/>
      </c>
      <c r="GE42" s="19" t="str">
        <f t="shared" si="51"/>
        <v/>
      </c>
      <c r="GF42" s="19" t="str">
        <f t="shared" si="52"/>
        <v/>
      </c>
      <c r="GG42" s="19" t="str">
        <f t="shared" si="53"/>
        <v/>
      </c>
      <c r="GH42" s="19" t="str">
        <f t="shared" si="54"/>
        <v/>
      </c>
      <c r="GI42" s="19" t="str">
        <f t="shared" si="55"/>
        <v/>
      </c>
      <c r="GJ42" s="32" t="str">
        <f t="shared" si="56"/>
        <v/>
      </c>
      <c r="GK42" s="19" t="str">
        <f t="shared" si="57"/>
        <v/>
      </c>
      <c r="GL42" s="19" t="str">
        <f t="shared" si="58"/>
        <v/>
      </c>
      <c r="GM42" s="19" t="str">
        <f t="shared" si="59"/>
        <v/>
      </c>
      <c r="GN42" s="19" t="str">
        <f t="shared" si="60"/>
        <v/>
      </c>
      <c r="GO42" s="19" t="str">
        <f t="shared" si="61"/>
        <v/>
      </c>
      <c r="GP42" s="19" t="str">
        <f t="shared" si="62"/>
        <v/>
      </c>
      <c r="GQ42" s="19" t="str">
        <f t="shared" si="63"/>
        <v/>
      </c>
      <c r="GR42" s="19" t="str">
        <f t="shared" si="64"/>
        <v/>
      </c>
      <c r="GS42" s="19" t="str">
        <f t="shared" si="65"/>
        <v/>
      </c>
      <c r="GT42" s="19" t="str">
        <f t="shared" si="66"/>
        <v/>
      </c>
      <c r="GU42" s="32" t="str">
        <f t="shared" si="67"/>
        <v/>
      </c>
      <c r="GV42" s="19">
        <f t="shared" si="68"/>
        <v>10.328571478127515</v>
      </c>
      <c r="GW42" s="19">
        <f t="shared" si="69"/>
        <v>10.328571478127515</v>
      </c>
      <c r="GX42" s="19">
        <f t="shared" si="70"/>
        <v>0.2011343951618926</v>
      </c>
      <c r="GY42" s="19">
        <f t="shared" si="71"/>
        <v>0.2011343951618926</v>
      </c>
      <c r="GZ42" s="19">
        <f t="shared" si="72"/>
        <v>0.2011343951618926</v>
      </c>
      <c r="HA42" s="19">
        <f t="shared" si="73"/>
        <v>10.328571478127515</v>
      </c>
      <c r="HB42" s="19">
        <f t="shared" si="74"/>
        <v>10.328571478127515</v>
      </c>
      <c r="HC42" s="19">
        <f t="shared" si="75"/>
        <v>10.328571478127515</v>
      </c>
      <c r="HD42" s="19">
        <f t="shared" si="76"/>
        <v>10.328571478127515</v>
      </c>
      <c r="HE42" s="19">
        <f t="shared" si="77"/>
        <v>10.328571478127515</v>
      </c>
      <c r="HF42" s="19">
        <f t="shared" si="78"/>
        <v>10.328571478127515</v>
      </c>
      <c r="HG42" s="19" t="str">
        <f t="shared" si="156"/>
        <v/>
      </c>
      <c r="HH42" s="19" t="str">
        <f t="shared" si="157"/>
        <v/>
      </c>
      <c r="HI42" s="19" t="str">
        <f t="shared" si="158"/>
        <v/>
      </c>
      <c r="HJ42" s="19" t="str">
        <f t="shared" si="159"/>
        <v/>
      </c>
      <c r="HK42" s="19" t="str">
        <f t="shared" si="160"/>
        <v/>
      </c>
      <c r="HL42" s="19" t="str">
        <f t="shared" si="161"/>
        <v/>
      </c>
      <c r="HM42" s="19" t="str">
        <f t="shared" si="162"/>
        <v/>
      </c>
      <c r="HN42" s="19" t="str">
        <f t="shared" si="163"/>
        <v/>
      </c>
      <c r="HO42" s="19" t="str">
        <f t="shared" si="164"/>
        <v/>
      </c>
      <c r="HP42" s="19" t="str">
        <f t="shared" si="165"/>
        <v/>
      </c>
      <c r="HQ42" s="32" t="str">
        <f t="shared" si="166"/>
        <v/>
      </c>
      <c r="HR42" s="19">
        <f t="shared" si="90"/>
        <v>0.72436999999999996</v>
      </c>
      <c r="HS42" s="19">
        <f t="shared" si="91"/>
        <v>0.72436999999999996</v>
      </c>
      <c r="HT42" s="19">
        <f t="shared" si="92"/>
        <v>2.8730000000000002E-2</v>
      </c>
      <c r="HU42" s="19">
        <f t="shared" si="93"/>
        <v>2.8730000000000002E-2</v>
      </c>
      <c r="HV42" s="19">
        <f t="shared" si="94"/>
        <v>0.72436999999999996</v>
      </c>
      <c r="HW42" s="19">
        <f t="shared" si="95"/>
        <v>0.72436999999999996</v>
      </c>
      <c r="HX42" s="19">
        <f t="shared" si="96"/>
        <v>0.72436999999999996</v>
      </c>
      <c r="HY42" s="19">
        <f t="shared" si="97"/>
        <v>0.72436999999999996</v>
      </c>
      <c r="HZ42" s="19">
        <f t="shared" si="98"/>
        <v>0.72436999999999996</v>
      </c>
      <c r="IA42" s="19">
        <f t="shared" si="99"/>
        <v>0.72436999999999996</v>
      </c>
      <c r="IB42" s="19">
        <f t="shared" si="100"/>
        <v>0.72436999999999996</v>
      </c>
      <c r="IC42" s="38" t="str">
        <f t="shared" si="101"/>
        <v/>
      </c>
      <c r="ID42" s="19" t="str">
        <f t="shared" si="102"/>
        <v/>
      </c>
      <c r="IE42" s="19" t="str">
        <f t="shared" si="103"/>
        <v/>
      </c>
      <c r="IF42" s="19" t="str">
        <f t="shared" si="104"/>
        <v/>
      </c>
      <c r="IG42" s="19" t="str">
        <f t="shared" si="105"/>
        <v/>
      </c>
      <c r="IH42" s="19" t="str">
        <f t="shared" si="106"/>
        <v/>
      </c>
      <c r="II42" s="19" t="str">
        <f t="shared" si="107"/>
        <v/>
      </c>
      <c r="IJ42" s="19" t="str">
        <f t="shared" si="108"/>
        <v/>
      </c>
      <c r="IK42" s="19" t="str">
        <f t="shared" si="109"/>
        <v/>
      </c>
      <c r="IL42" s="19" t="str">
        <f t="shared" si="110"/>
        <v/>
      </c>
      <c r="IM42" s="19" t="str">
        <f t="shared" si="111"/>
        <v/>
      </c>
      <c r="IN42" s="38">
        <f t="shared" si="112"/>
        <v>0.16917829999999984</v>
      </c>
      <c r="IO42" s="19">
        <f t="shared" si="113"/>
        <v>0.16917829999999984</v>
      </c>
      <c r="IP42" s="19">
        <f t="shared" si="114"/>
        <v>0</v>
      </c>
      <c r="IQ42" s="19">
        <f t="shared" si="115"/>
        <v>0</v>
      </c>
      <c r="IR42" s="19">
        <f t="shared" si="116"/>
        <v>0</v>
      </c>
      <c r="IS42" s="19">
        <f t="shared" si="117"/>
        <v>0.16917829999999984</v>
      </c>
      <c r="IT42" s="19">
        <f t="shared" si="118"/>
        <v>0.16917829999999984</v>
      </c>
      <c r="IU42" s="19">
        <f t="shared" si="119"/>
        <v>0.16917829999999984</v>
      </c>
      <c r="IV42" s="19">
        <f t="shared" si="120"/>
        <v>0.16917829999999984</v>
      </c>
      <c r="IW42" s="19">
        <f t="shared" si="121"/>
        <v>0.16917829999999984</v>
      </c>
      <c r="IX42" s="32">
        <f t="shared" si="122"/>
        <v>0.16917829999999984</v>
      </c>
      <c r="IY42" s="19" t="str">
        <f t="shared" si="123"/>
        <v/>
      </c>
      <c r="IZ42" s="19" t="str">
        <f t="shared" si="124"/>
        <v/>
      </c>
      <c r="JA42" s="19" t="str">
        <f t="shared" si="125"/>
        <v/>
      </c>
      <c r="JB42" s="19" t="str">
        <f t="shared" si="126"/>
        <v/>
      </c>
      <c r="JC42" s="19" t="str">
        <f t="shared" si="127"/>
        <v/>
      </c>
      <c r="JD42" s="19" t="str">
        <f t="shared" si="128"/>
        <v/>
      </c>
      <c r="JE42" s="19" t="str">
        <f t="shared" si="129"/>
        <v/>
      </c>
      <c r="JF42" s="19" t="str">
        <f t="shared" si="130"/>
        <v/>
      </c>
      <c r="JG42" s="19" t="str">
        <f t="shared" si="131"/>
        <v/>
      </c>
      <c r="JH42" s="19" t="str">
        <f t="shared" si="132"/>
        <v/>
      </c>
      <c r="JI42" s="32" t="str">
        <f t="shared" si="133"/>
        <v/>
      </c>
      <c r="JJ42" s="19">
        <f t="shared" si="134"/>
        <v>22.018022109317169</v>
      </c>
      <c r="JK42" s="19">
        <f t="shared" si="135"/>
        <v>22.018022109317169</v>
      </c>
      <c r="JL42" s="19">
        <f t="shared" si="136"/>
        <v>22.018022109317169</v>
      </c>
      <c r="JM42" s="19">
        <f t="shared" si="137"/>
        <v>22.018022109317169</v>
      </c>
      <c r="JN42" s="19">
        <f t="shared" si="138"/>
        <v>22.018022109317169</v>
      </c>
      <c r="JO42" s="19">
        <f t="shared" si="139"/>
        <v>22.018022109317169</v>
      </c>
      <c r="JP42" s="19">
        <f t="shared" si="140"/>
        <v>22.018022109317169</v>
      </c>
      <c r="JQ42" s="19">
        <f t="shared" si="141"/>
        <v>22.018022109317169</v>
      </c>
      <c r="JR42" s="19">
        <f t="shared" si="142"/>
        <v>22.018022109317169</v>
      </c>
      <c r="JS42" s="19">
        <f t="shared" si="143"/>
        <v>22.018022109317169</v>
      </c>
      <c r="JT42" s="19">
        <f t="shared" si="144"/>
        <v>22.018022109317169</v>
      </c>
      <c r="JU42" s="38" t="str">
        <f t="shared" si="145"/>
        <v/>
      </c>
      <c r="JV42" s="19" t="str">
        <f t="shared" si="146"/>
        <v/>
      </c>
      <c r="JW42" s="19" t="str">
        <f t="shared" si="147"/>
        <v/>
      </c>
      <c r="JX42" s="19" t="str">
        <f t="shared" si="148"/>
        <v/>
      </c>
      <c r="JY42" s="19" t="str">
        <f t="shared" si="149"/>
        <v/>
      </c>
      <c r="JZ42" s="19" t="str">
        <f t="shared" si="150"/>
        <v/>
      </c>
      <c r="KA42" s="19" t="str">
        <f t="shared" si="151"/>
        <v/>
      </c>
      <c r="KB42" s="19" t="str">
        <f t="shared" si="152"/>
        <v/>
      </c>
      <c r="KC42" s="19" t="str">
        <f t="shared" si="153"/>
        <v/>
      </c>
      <c r="KD42" s="19" t="str">
        <f t="shared" si="154"/>
        <v/>
      </c>
      <c r="KE42" s="32" t="str">
        <f t="shared" si="155"/>
        <v/>
      </c>
    </row>
    <row r="43" spans="1:291" x14ac:dyDescent="0.2">
      <c r="A43" s="19" t="s">
        <v>79</v>
      </c>
      <c r="B43" s="19" t="s">
        <v>3969</v>
      </c>
      <c r="E43" s="32" t="s">
        <v>56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32">
        <v>1</v>
      </c>
      <c r="Q43" s="19">
        <v>1</v>
      </c>
      <c r="R43" s="19">
        <v>1</v>
      </c>
      <c r="S43" s="19">
        <v>1</v>
      </c>
      <c r="T43" s="19">
        <v>1</v>
      </c>
      <c r="U43" s="19">
        <v>1</v>
      </c>
      <c r="V43" s="19">
        <v>1</v>
      </c>
      <c r="W43" s="19">
        <v>1</v>
      </c>
      <c r="X43" s="19">
        <v>1</v>
      </c>
      <c r="Y43" s="19">
        <v>1</v>
      </c>
      <c r="Z43" s="19">
        <v>1</v>
      </c>
      <c r="AA43" s="32">
        <v>1</v>
      </c>
      <c r="AB43" s="19">
        <v>1</v>
      </c>
      <c r="AC43" s="19">
        <v>1</v>
      </c>
      <c r="AD43" s="19">
        <v>1</v>
      </c>
      <c r="AE43" s="19">
        <v>1</v>
      </c>
      <c r="AF43" s="19">
        <v>1</v>
      </c>
      <c r="AG43" s="19">
        <v>1</v>
      </c>
      <c r="AH43" s="19">
        <v>1</v>
      </c>
      <c r="AI43" s="19">
        <v>1</v>
      </c>
      <c r="AJ43" s="19">
        <v>1</v>
      </c>
      <c r="AK43" s="19">
        <v>1</v>
      </c>
      <c r="AL43" s="32">
        <v>1</v>
      </c>
      <c r="AM43" s="19">
        <v>2.9639499999999999E-2</v>
      </c>
      <c r="AN43" s="19">
        <v>2.7533200000000001E-2</v>
      </c>
      <c r="AO43" s="19">
        <v>3.52149E-2</v>
      </c>
      <c r="AP43" s="19">
        <v>5.9042000000000001E-3</v>
      </c>
      <c r="AQ43" s="19">
        <v>3.6943299999999998E-2</v>
      </c>
      <c r="AR43" s="19">
        <v>3.6076200000000003E-2</v>
      </c>
      <c r="AS43" s="19">
        <v>3.1598000000000001E-2</v>
      </c>
      <c r="AT43" s="19">
        <v>3.66246E-2</v>
      </c>
      <c r="AU43" s="19">
        <v>3.3960799999999999E-2</v>
      </c>
      <c r="AV43" s="19">
        <v>4.0138500000000001E-2</v>
      </c>
      <c r="AW43" s="32">
        <v>5.1728099999999999E-2</v>
      </c>
      <c r="AX43" s="19">
        <v>0</v>
      </c>
      <c r="AY43" s="19">
        <v>0</v>
      </c>
      <c r="AZ43" s="19">
        <v>0</v>
      </c>
      <c r="BA43" s="19">
        <v>0</v>
      </c>
      <c r="BB43" s="19">
        <v>1</v>
      </c>
      <c r="BC43" s="19">
        <v>1</v>
      </c>
      <c r="BD43" s="19">
        <v>1</v>
      </c>
      <c r="BE43" s="19">
        <v>1</v>
      </c>
      <c r="BF43" s="19">
        <v>1</v>
      </c>
      <c r="BG43" s="19">
        <v>7</v>
      </c>
      <c r="BH43" s="32">
        <v>11</v>
      </c>
      <c r="BI43" s="19">
        <v>0</v>
      </c>
      <c r="BJ43" s="19">
        <v>0</v>
      </c>
      <c r="BK43" s="19">
        <v>0</v>
      </c>
      <c r="BL43" s="19">
        <v>0</v>
      </c>
      <c r="BM43" s="19">
        <v>1</v>
      </c>
      <c r="BN43" s="19">
        <v>1</v>
      </c>
      <c r="BO43" s="19">
        <v>1</v>
      </c>
      <c r="BP43" s="19">
        <v>1</v>
      </c>
      <c r="BQ43" s="19">
        <v>1</v>
      </c>
      <c r="BR43" s="19">
        <v>1</v>
      </c>
      <c r="BS43" s="32">
        <v>1</v>
      </c>
      <c r="BT43" s="19">
        <v>0</v>
      </c>
      <c r="BU43" s="19">
        <v>0</v>
      </c>
      <c r="BV43" s="19">
        <v>0</v>
      </c>
      <c r="BW43" s="19">
        <v>0</v>
      </c>
      <c r="BX43" s="19">
        <v>1</v>
      </c>
      <c r="BY43" s="19">
        <v>0</v>
      </c>
      <c r="BZ43" s="19">
        <v>4</v>
      </c>
      <c r="CA43" s="19">
        <v>2</v>
      </c>
      <c r="CB43" s="19">
        <v>1</v>
      </c>
      <c r="CC43" s="19">
        <v>4</v>
      </c>
      <c r="CD43" s="19">
        <v>2</v>
      </c>
      <c r="CE43" s="38">
        <v>59</v>
      </c>
      <c r="CF43" s="19">
        <v>19</v>
      </c>
      <c r="CG43" s="19">
        <v>60</v>
      </c>
      <c r="CH43" s="19">
        <v>86</v>
      </c>
      <c r="CI43" s="19">
        <v>73</v>
      </c>
      <c r="CJ43" s="19">
        <v>81</v>
      </c>
      <c r="CK43" s="19">
        <v>89</v>
      </c>
      <c r="CL43" s="19">
        <v>106</v>
      </c>
      <c r="CM43" s="19">
        <v>82</v>
      </c>
      <c r="CN43" s="19">
        <v>88</v>
      </c>
      <c r="CO43" s="19">
        <v>91</v>
      </c>
      <c r="CP43" s="38">
        <v>0</v>
      </c>
      <c r="CQ43" s="19">
        <v>0</v>
      </c>
      <c r="CR43" s="19">
        <v>0</v>
      </c>
      <c r="CS43" s="19">
        <v>0</v>
      </c>
      <c r="CT43" s="19">
        <v>1.3698630136986301E-2</v>
      </c>
      <c r="CU43" s="19">
        <v>0</v>
      </c>
      <c r="CV43" s="19">
        <v>4.49438202247191E-2</v>
      </c>
      <c r="CW43" s="19">
        <v>1.8867924528301886E-2</v>
      </c>
      <c r="CX43" s="19">
        <v>1.2195121951219513E-2</v>
      </c>
      <c r="CY43" s="19">
        <v>4.5454545454545456E-2</v>
      </c>
      <c r="CZ43" s="19">
        <v>2.197802197802198E-2</v>
      </c>
      <c r="DA43" s="38">
        <v>0.60853940399999995</v>
      </c>
      <c r="DB43" s="19">
        <v>0.78801225500000005</v>
      </c>
      <c r="DC43" s="19">
        <v>0.99108333500000001</v>
      </c>
      <c r="DD43" s="19">
        <v>0.45028960699999998</v>
      </c>
      <c r="DE43" s="19">
        <v>0.27335718599999997</v>
      </c>
      <c r="DF43" s="19">
        <v>0.31438004200000003</v>
      </c>
      <c r="DG43" s="19">
        <v>0.25868302399999998</v>
      </c>
      <c r="DH43" s="19">
        <v>0.24228269999999999</v>
      </c>
      <c r="DI43" s="19">
        <v>0.29672978300000002</v>
      </c>
      <c r="DJ43" s="19">
        <v>-0.18497937125372901</v>
      </c>
      <c r="DK43" s="19">
        <v>-0.15651822207117</v>
      </c>
      <c r="DL43" s="38">
        <v>0.65480000000000005</v>
      </c>
      <c r="DM43" s="19">
        <v>0.69569999999999999</v>
      </c>
      <c r="DN43" s="19">
        <v>0.72440000000000004</v>
      </c>
      <c r="DO43" s="19">
        <v>0.72650000000000003</v>
      </c>
      <c r="DP43" s="19">
        <v>0.71309999999999996</v>
      </c>
      <c r="DQ43" s="19">
        <v>0.75070000000000003</v>
      </c>
      <c r="DR43" s="19">
        <v>0.66700000000000004</v>
      </c>
      <c r="DS43" s="19">
        <v>0.68310000000000004</v>
      </c>
      <c r="DT43" s="19">
        <v>0.72419999999999995</v>
      </c>
      <c r="DU43" s="19">
        <v>0.79110000000000003</v>
      </c>
      <c r="DV43" s="19">
        <v>0.97940000000000005</v>
      </c>
      <c r="DW43" s="38">
        <v>-6.0000000000000001E-3</v>
      </c>
      <c r="DX43" s="19">
        <v>-1.2E-2</v>
      </c>
      <c r="DY43" s="19">
        <v>4.0000000000000001E-3</v>
      </c>
      <c r="DZ43" s="19">
        <v>-6.0000000000000001E-3</v>
      </c>
      <c r="EA43" s="19">
        <v>3.0000000000000001E-3</v>
      </c>
      <c r="EB43" s="19">
        <v>-1.4E-2</v>
      </c>
      <c r="EC43" s="19">
        <v>2E-3</v>
      </c>
      <c r="ED43" s="19">
        <v>-4.2999999999999997E-2</v>
      </c>
      <c r="EE43" s="19">
        <v>-4.5999999999999999E-2</v>
      </c>
      <c r="EF43" s="19">
        <v>-9.9000000000000005E-2</v>
      </c>
      <c r="EG43" s="19">
        <v>-0.23100000000000001</v>
      </c>
      <c r="EH43" s="38">
        <v>132229852.29088426</v>
      </c>
      <c r="EI43" s="19">
        <v>66751045.053824827</v>
      </c>
      <c r="EJ43" s="19">
        <v>97048276.049502045</v>
      </c>
      <c r="EK43" s="19">
        <v>95705258.695045084</v>
      </c>
      <c r="EL43" s="19">
        <v>29606491.47853817</v>
      </c>
      <c r="EM43" s="19">
        <v>6354511.218079282</v>
      </c>
      <c r="EN43" s="19">
        <v>21610836.816383239</v>
      </c>
      <c r="EO43" s="19">
        <v>29686106.118106116</v>
      </c>
      <c r="EP43" s="19">
        <v>12571079.59513814</v>
      </c>
      <c r="EQ43" s="19">
        <v>6211807.0854852935</v>
      </c>
      <c r="ER43" s="32">
        <v>2882628.3680765647</v>
      </c>
      <c r="ES43" s="19">
        <f t="shared" si="13"/>
        <v>18.700052271470327</v>
      </c>
      <c r="ET43" s="19">
        <f t="shared" si="14"/>
        <v>18.016480511359152</v>
      </c>
      <c r="EU43" s="19">
        <f t="shared" si="15"/>
        <v>18.390719103892433</v>
      </c>
      <c r="EV43" s="19">
        <f t="shared" si="16"/>
        <v>18.376783804704981</v>
      </c>
      <c r="EW43" s="19">
        <f t="shared" si="17"/>
        <v>17.203504201957458</v>
      </c>
      <c r="EX43" s="19">
        <f t="shared" si="18"/>
        <v>15.664675546678309</v>
      </c>
      <c r="EY43" s="19">
        <f t="shared" si="19"/>
        <v>16.888705451304975</v>
      </c>
      <c r="EZ43" s="19">
        <f t="shared" si="20"/>
        <v>17.2061896868457</v>
      </c>
      <c r="FA43" s="19">
        <f t="shared" si="21"/>
        <v>16.346909463524216</v>
      </c>
      <c r="FB43" s="19">
        <f t="shared" si="22"/>
        <v>15.641962407630905</v>
      </c>
      <c r="FC43" s="32">
        <f t="shared" si="23"/>
        <v>14.874213063724936</v>
      </c>
      <c r="FD43" s="19">
        <f t="shared" si="24"/>
        <v>0.60853940399999995</v>
      </c>
      <c r="FE43" s="19">
        <f t="shared" si="25"/>
        <v>0.78801225500000005</v>
      </c>
      <c r="FF43" s="19">
        <f t="shared" si="26"/>
        <v>0.99108333500000001</v>
      </c>
      <c r="FG43" s="19">
        <f t="shared" si="27"/>
        <v>0.45028960699999998</v>
      </c>
      <c r="FH43" s="19">
        <f t="shared" si="28"/>
        <v>0.27335718599999997</v>
      </c>
      <c r="FI43" s="19">
        <f t="shared" si="29"/>
        <v>0.31438004200000003</v>
      </c>
      <c r="FJ43" s="19">
        <f t="shared" si="30"/>
        <v>0.25868302399999998</v>
      </c>
      <c r="FK43" s="19">
        <f t="shared" si="31"/>
        <v>0.24228269999999999</v>
      </c>
      <c r="FL43" s="19">
        <f t="shared" si="32"/>
        <v>0.29672978300000002</v>
      </c>
      <c r="FM43" s="19">
        <f t="shared" si="33"/>
        <v>-0.18497937125372901</v>
      </c>
      <c r="FN43" s="32">
        <f t="shared" si="34"/>
        <v>-0.15651822207117</v>
      </c>
      <c r="FO43" s="19">
        <f t="shared" si="35"/>
        <v>0.65480000000000005</v>
      </c>
      <c r="FP43" s="19">
        <f t="shared" si="36"/>
        <v>0.69569999999999999</v>
      </c>
      <c r="FQ43" s="19">
        <f t="shared" si="37"/>
        <v>0.72440000000000004</v>
      </c>
      <c r="FR43" s="19">
        <f t="shared" si="38"/>
        <v>0.72650000000000003</v>
      </c>
      <c r="FS43" s="19">
        <f t="shared" si="39"/>
        <v>0.71309999999999996</v>
      </c>
      <c r="FT43" s="19">
        <f t="shared" si="40"/>
        <v>0.75070000000000003</v>
      </c>
      <c r="FU43" s="19">
        <f t="shared" si="41"/>
        <v>0.66700000000000004</v>
      </c>
      <c r="FV43" s="19">
        <f t="shared" si="42"/>
        <v>0.68310000000000004</v>
      </c>
      <c r="FW43" s="19">
        <f t="shared" si="43"/>
        <v>0.72419999999999995</v>
      </c>
      <c r="FX43" s="19">
        <f t="shared" si="44"/>
        <v>0.79110000000000003</v>
      </c>
      <c r="FY43" s="32">
        <f t="shared" si="45"/>
        <v>0.97940000000000005</v>
      </c>
      <c r="FZ43" s="19">
        <f t="shared" si="46"/>
        <v>-6.0000000000000001E-3</v>
      </c>
      <c r="GA43" s="19">
        <f t="shared" si="47"/>
        <v>-1.2E-2</v>
      </c>
      <c r="GB43" s="19">
        <f t="shared" si="48"/>
        <v>4.0000000000000001E-3</v>
      </c>
      <c r="GC43" s="19">
        <f t="shared" si="49"/>
        <v>-6.0000000000000001E-3</v>
      </c>
      <c r="GD43" s="19">
        <f t="shared" si="50"/>
        <v>3.0000000000000001E-3</v>
      </c>
      <c r="GE43" s="19">
        <f t="shared" si="51"/>
        <v>-1.4E-2</v>
      </c>
      <c r="GF43" s="19">
        <f t="shared" si="52"/>
        <v>2E-3</v>
      </c>
      <c r="GG43" s="19">
        <f t="shared" si="53"/>
        <v>-4.2999999999999997E-2</v>
      </c>
      <c r="GH43" s="19">
        <f t="shared" si="54"/>
        <v>-4.5999999999999999E-2</v>
      </c>
      <c r="GI43" s="19">
        <f t="shared" si="55"/>
        <v>-9.9000000000000005E-2</v>
      </c>
      <c r="GJ43" s="32">
        <f t="shared" si="56"/>
        <v>-0.23100000000000001</v>
      </c>
      <c r="GK43" s="19">
        <f t="shared" si="57"/>
        <v>18.700052271470327</v>
      </c>
      <c r="GL43" s="19">
        <f t="shared" si="58"/>
        <v>18.016480511359152</v>
      </c>
      <c r="GM43" s="19">
        <f t="shared" si="59"/>
        <v>18.390719103892433</v>
      </c>
      <c r="GN43" s="19">
        <f t="shared" si="60"/>
        <v>18.376783804704981</v>
      </c>
      <c r="GO43" s="19">
        <f t="shared" si="61"/>
        <v>17.203504201957458</v>
      </c>
      <c r="GP43" s="19">
        <f t="shared" si="62"/>
        <v>15.664675546678309</v>
      </c>
      <c r="GQ43" s="19">
        <f t="shared" si="63"/>
        <v>16.888705451304975</v>
      </c>
      <c r="GR43" s="19">
        <f t="shared" si="64"/>
        <v>17.2061896868457</v>
      </c>
      <c r="GS43" s="19">
        <f t="shared" si="65"/>
        <v>16.346909463524216</v>
      </c>
      <c r="GT43" s="19">
        <f t="shared" si="66"/>
        <v>15.641962407630905</v>
      </c>
      <c r="GU43" s="32">
        <f t="shared" si="67"/>
        <v>14.874213063724936</v>
      </c>
      <c r="GV43" s="19">
        <f t="shared" si="68"/>
        <v>0.60853940399999995</v>
      </c>
      <c r="GW43" s="19">
        <f t="shared" si="69"/>
        <v>0.78801225500000005</v>
      </c>
      <c r="GX43" s="19">
        <f t="shared" si="70"/>
        <v>0.99108333500000001</v>
      </c>
      <c r="GY43" s="19">
        <f t="shared" si="71"/>
        <v>0.45028960699999998</v>
      </c>
      <c r="GZ43" s="19">
        <f t="shared" si="72"/>
        <v>0.27335718599999997</v>
      </c>
      <c r="HA43" s="19">
        <f t="shared" si="73"/>
        <v>0.31438004200000003</v>
      </c>
      <c r="HB43" s="19">
        <f t="shared" si="74"/>
        <v>0.25868302399999998</v>
      </c>
      <c r="HC43" s="19">
        <f t="shared" si="75"/>
        <v>0.24228269999999999</v>
      </c>
      <c r="HD43" s="19">
        <f t="shared" si="76"/>
        <v>0.29672978300000002</v>
      </c>
      <c r="HE43" s="19">
        <f t="shared" si="77"/>
        <v>0.2011343951618926</v>
      </c>
      <c r="HF43" s="19">
        <f t="shared" si="78"/>
        <v>0.2011343951618926</v>
      </c>
      <c r="HG43" s="19">
        <f t="shared" si="156"/>
        <v>0.60853940399999995</v>
      </c>
      <c r="HH43" s="19">
        <f t="shared" si="157"/>
        <v>0.78801225500000005</v>
      </c>
      <c r="HI43" s="19">
        <f t="shared" si="158"/>
        <v>0.99108333500000001</v>
      </c>
      <c r="HJ43" s="19">
        <f t="shared" si="159"/>
        <v>0.45028960699999998</v>
      </c>
      <c r="HK43" s="19">
        <f t="shared" si="160"/>
        <v>0.27335718599999997</v>
      </c>
      <c r="HL43" s="19">
        <f t="shared" si="161"/>
        <v>0.31438004200000003</v>
      </c>
      <c r="HM43" s="19">
        <f t="shared" si="162"/>
        <v>0.25868302399999998</v>
      </c>
      <c r="HN43" s="19">
        <f t="shared" si="163"/>
        <v>0.24228269999999999</v>
      </c>
      <c r="HO43" s="19">
        <f t="shared" si="164"/>
        <v>0.29672978300000002</v>
      </c>
      <c r="HP43" s="19">
        <f t="shared" si="165"/>
        <v>0.2011343951618926</v>
      </c>
      <c r="HQ43" s="32">
        <f t="shared" si="166"/>
        <v>0.2011343951618926</v>
      </c>
      <c r="HR43" s="19">
        <f t="shared" si="90"/>
        <v>0.65480000000000005</v>
      </c>
      <c r="HS43" s="19">
        <f t="shared" si="91"/>
        <v>0.69569999999999999</v>
      </c>
      <c r="HT43" s="19">
        <f t="shared" si="92"/>
        <v>0.72436999999999996</v>
      </c>
      <c r="HU43" s="19">
        <f t="shared" si="93"/>
        <v>0.72436999999999996</v>
      </c>
      <c r="HV43" s="19">
        <f t="shared" si="94"/>
        <v>0.71309999999999996</v>
      </c>
      <c r="HW43" s="19">
        <f t="shared" si="95"/>
        <v>0.72436999999999996</v>
      </c>
      <c r="HX43" s="19">
        <f t="shared" si="96"/>
        <v>0.66700000000000004</v>
      </c>
      <c r="HY43" s="19">
        <f t="shared" si="97"/>
        <v>0.68310000000000004</v>
      </c>
      <c r="HZ43" s="19">
        <f t="shared" si="98"/>
        <v>0.72419999999999995</v>
      </c>
      <c r="IA43" s="19">
        <f t="shared" si="99"/>
        <v>0.72436999999999996</v>
      </c>
      <c r="IB43" s="19">
        <f t="shared" si="100"/>
        <v>0.72436999999999996</v>
      </c>
      <c r="IC43" s="38">
        <f t="shared" si="101"/>
        <v>0.65480000000000005</v>
      </c>
      <c r="ID43" s="19">
        <f t="shared" si="102"/>
        <v>0.69569999999999999</v>
      </c>
      <c r="IE43" s="19">
        <f t="shared" si="103"/>
        <v>0.72436999999999996</v>
      </c>
      <c r="IF43" s="19">
        <f t="shared" si="104"/>
        <v>0.72436999999999996</v>
      </c>
      <c r="IG43" s="19">
        <f t="shared" si="105"/>
        <v>0.71309999999999996</v>
      </c>
      <c r="IH43" s="19">
        <f t="shared" si="106"/>
        <v>0.72436999999999996</v>
      </c>
      <c r="II43" s="19">
        <f t="shared" si="107"/>
        <v>0.66700000000000004</v>
      </c>
      <c r="IJ43" s="19">
        <f t="shared" si="108"/>
        <v>0.68310000000000004</v>
      </c>
      <c r="IK43" s="19">
        <f t="shared" si="109"/>
        <v>0.72419999999999995</v>
      </c>
      <c r="IL43" s="19">
        <f t="shared" si="110"/>
        <v>0.72436999999999996</v>
      </c>
      <c r="IM43" s="19">
        <f t="shared" si="111"/>
        <v>0.72436999999999996</v>
      </c>
      <c r="IN43" s="38">
        <f t="shared" si="112"/>
        <v>-6.0000000000000001E-3</v>
      </c>
      <c r="IO43" s="19">
        <f t="shared" si="113"/>
        <v>-1.2E-2</v>
      </c>
      <c r="IP43" s="19">
        <f t="shared" si="114"/>
        <v>4.0000000000000001E-3</v>
      </c>
      <c r="IQ43" s="19">
        <f t="shared" si="115"/>
        <v>-6.0000000000000001E-3</v>
      </c>
      <c r="IR43" s="19">
        <f t="shared" si="116"/>
        <v>3.0000000000000001E-3</v>
      </c>
      <c r="IS43" s="19">
        <f t="shared" si="117"/>
        <v>-1.4E-2</v>
      </c>
      <c r="IT43" s="19">
        <f t="shared" si="118"/>
        <v>2E-3</v>
      </c>
      <c r="IU43" s="19">
        <f t="shared" si="119"/>
        <v>-4.2999999999999997E-2</v>
      </c>
      <c r="IV43" s="19">
        <f t="shared" si="120"/>
        <v>-4.5999999999999999E-2</v>
      </c>
      <c r="IW43" s="19">
        <f t="shared" si="121"/>
        <v>-9.9000000000000005E-2</v>
      </c>
      <c r="IX43" s="32">
        <f t="shared" si="122"/>
        <v>-0.23100000000000001</v>
      </c>
      <c r="IY43" s="19">
        <f t="shared" si="123"/>
        <v>-6.0000000000000001E-3</v>
      </c>
      <c r="IZ43" s="19">
        <f t="shared" si="124"/>
        <v>-1.2E-2</v>
      </c>
      <c r="JA43" s="19">
        <f t="shared" si="125"/>
        <v>4.0000000000000001E-3</v>
      </c>
      <c r="JB43" s="19">
        <f t="shared" si="126"/>
        <v>-6.0000000000000001E-3</v>
      </c>
      <c r="JC43" s="19">
        <f t="shared" si="127"/>
        <v>3.0000000000000001E-3</v>
      </c>
      <c r="JD43" s="19">
        <f t="shared" si="128"/>
        <v>-1.4E-2</v>
      </c>
      <c r="JE43" s="19">
        <f t="shared" si="129"/>
        <v>2E-3</v>
      </c>
      <c r="JF43" s="19">
        <f t="shared" si="130"/>
        <v>-4.2999999999999997E-2</v>
      </c>
      <c r="JG43" s="19">
        <f t="shared" si="131"/>
        <v>-4.5999999999999999E-2</v>
      </c>
      <c r="JH43" s="19">
        <f t="shared" si="132"/>
        <v>-9.9000000000000005E-2</v>
      </c>
      <c r="JI43" s="32">
        <f t="shared" si="133"/>
        <v>-0.23100000000000001</v>
      </c>
      <c r="JJ43" s="19">
        <f t="shared" si="134"/>
        <v>18.700052271470327</v>
      </c>
      <c r="JK43" s="19">
        <f t="shared" si="135"/>
        <v>18.016480511359152</v>
      </c>
      <c r="JL43" s="19">
        <f t="shared" si="136"/>
        <v>18.390719103892433</v>
      </c>
      <c r="JM43" s="19">
        <f t="shared" si="137"/>
        <v>18.376783804704981</v>
      </c>
      <c r="JN43" s="19">
        <f t="shared" si="138"/>
        <v>17.203504201957458</v>
      </c>
      <c r="JO43" s="19">
        <f t="shared" si="139"/>
        <v>15.664675546678309</v>
      </c>
      <c r="JP43" s="19">
        <f t="shared" si="140"/>
        <v>16.888705451304975</v>
      </c>
      <c r="JQ43" s="19">
        <f t="shared" si="141"/>
        <v>17.2061896868457</v>
      </c>
      <c r="JR43" s="19">
        <f t="shared" si="142"/>
        <v>16.346909463524216</v>
      </c>
      <c r="JS43" s="19">
        <f t="shared" si="143"/>
        <v>15.641962407630905</v>
      </c>
      <c r="JT43" s="19">
        <f t="shared" si="144"/>
        <v>14.874213063724936</v>
      </c>
      <c r="JU43" s="38">
        <f t="shared" si="145"/>
        <v>18.700052271470327</v>
      </c>
      <c r="JV43" s="19">
        <f t="shared" si="146"/>
        <v>18.016480511359152</v>
      </c>
      <c r="JW43" s="19">
        <f t="shared" si="147"/>
        <v>18.390719103892433</v>
      </c>
      <c r="JX43" s="19">
        <f t="shared" si="148"/>
        <v>18.376783804704981</v>
      </c>
      <c r="JY43" s="19">
        <f t="shared" si="149"/>
        <v>17.203504201957458</v>
      </c>
      <c r="JZ43" s="19">
        <f t="shared" si="150"/>
        <v>15.664675546678309</v>
      </c>
      <c r="KA43" s="19">
        <f t="shared" si="151"/>
        <v>16.888705451304975</v>
      </c>
      <c r="KB43" s="19">
        <f t="shared" si="152"/>
        <v>17.2061896868457</v>
      </c>
      <c r="KC43" s="19">
        <f t="shared" si="153"/>
        <v>16.346909463524216</v>
      </c>
      <c r="KD43" s="19">
        <f t="shared" si="154"/>
        <v>15.641962407630905</v>
      </c>
      <c r="KE43" s="32">
        <f t="shared" si="155"/>
        <v>14.874213063724936</v>
      </c>
    </row>
    <row r="44" spans="1:291" x14ac:dyDescent="0.2">
      <c r="A44" s="19" t="s">
        <v>119</v>
      </c>
      <c r="B44" s="19" t="s">
        <v>3970</v>
      </c>
      <c r="E44" s="32" t="s">
        <v>56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32">
        <v>0</v>
      </c>
      <c r="Q44" s="19">
        <v>1</v>
      </c>
      <c r="R44" s="19">
        <v>1</v>
      </c>
      <c r="S44" s="19">
        <v>1</v>
      </c>
      <c r="T44" s="19">
        <v>1</v>
      </c>
      <c r="U44" s="19">
        <v>1</v>
      </c>
      <c r="V44" s="19">
        <v>1</v>
      </c>
      <c r="W44" s="19">
        <v>1</v>
      </c>
      <c r="X44" s="19">
        <v>1</v>
      </c>
      <c r="Y44" s="19">
        <v>1</v>
      </c>
      <c r="Z44" s="19">
        <v>1</v>
      </c>
      <c r="AA44" s="32">
        <v>1</v>
      </c>
      <c r="AB44" s="19">
        <v>1</v>
      </c>
      <c r="AC44" s="19">
        <v>1</v>
      </c>
      <c r="AD44" s="19">
        <v>1</v>
      </c>
      <c r="AE44" s="19">
        <v>1</v>
      </c>
      <c r="AF44" s="19">
        <v>1</v>
      </c>
      <c r="AG44" s="19">
        <v>1</v>
      </c>
      <c r="AH44" s="19">
        <v>1</v>
      </c>
      <c r="AI44" s="19">
        <v>1</v>
      </c>
      <c r="AJ44" s="19">
        <v>1</v>
      </c>
      <c r="AK44" s="19">
        <v>1</v>
      </c>
      <c r="AL44" s="32">
        <v>1</v>
      </c>
      <c r="AM44" s="19">
        <v>4.4403900000000003E-2</v>
      </c>
      <c r="AN44" s="19">
        <v>4.18549E-2</v>
      </c>
      <c r="AO44" s="19">
        <v>4.5535800000000001E-2</v>
      </c>
      <c r="AP44" s="19">
        <v>4.0974900000000002E-2</v>
      </c>
      <c r="AQ44" s="19">
        <v>6.0091699999999998E-2</v>
      </c>
      <c r="AR44" s="19">
        <v>4.9744999999999998E-2</v>
      </c>
      <c r="AS44" s="19">
        <v>4.7207100000000002E-2</v>
      </c>
      <c r="AT44" s="19">
        <v>4.3417400000000002E-2</v>
      </c>
      <c r="AU44" s="19">
        <v>3.5931100000000001E-2</v>
      </c>
      <c r="AV44" s="19">
        <v>3.7268099999999998E-2</v>
      </c>
      <c r="AW44" s="32">
        <v>3.8453300000000003E-2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1</v>
      </c>
      <c r="BH44" s="32">
        <v>2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1</v>
      </c>
      <c r="BS44" s="32">
        <v>1</v>
      </c>
      <c r="BT44" s="19">
        <v>1</v>
      </c>
      <c r="BU44" s="19">
        <v>0</v>
      </c>
      <c r="BV44" s="19">
        <v>1</v>
      </c>
      <c r="BW44" s="19">
        <v>0</v>
      </c>
      <c r="BX44" s="19">
        <v>1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3</v>
      </c>
      <c r="CE44" s="38">
        <v>28</v>
      </c>
      <c r="CF44" s="19">
        <v>30</v>
      </c>
      <c r="CG44" s="19">
        <v>46</v>
      </c>
      <c r="CH44" s="19">
        <v>44</v>
      </c>
      <c r="CI44" s="19">
        <v>42</v>
      </c>
      <c r="CJ44" s="19">
        <v>20</v>
      </c>
      <c r="CK44" s="19">
        <v>25</v>
      </c>
      <c r="CL44" s="19">
        <v>20</v>
      </c>
      <c r="CM44" s="19">
        <v>74</v>
      </c>
      <c r="CN44" s="19">
        <v>58</v>
      </c>
      <c r="CO44" s="19">
        <v>61</v>
      </c>
      <c r="CP44" s="38">
        <v>3.5714285714285712E-2</v>
      </c>
      <c r="CQ44" s="19">
        <v>0</v>
      </c>
      <c r="CR44" s="19">
        <v>2.1739130434782608E-2</v>
      </c>
      <c r="CS44" s="19">
        <v>0</v>
      </c>
      <c r="CT44" s="19">
        <v>2.3809523809523808E-2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4.9180327868852458E-2</v>
      </c>
      <c r="DA44" s="38">
        <v>0.62333437850686801</v>
      </c>
      <c r="DB44" s="19">
        <v>0.48478593422790001</v>
      </c>
      <c r="DC44" s="19">
        <v>0.72695019640820202</v>
      </c>
      <c r="DD44" s="19">
        <v>0.33676298295874202</v>
      </c>
      <c r="DE44" s="19">
        <v>0.17710069360146999</v>
      </c>
      <c r="DF44" s="19">
        <v>0.331317964108931</v>
      </c>
      <c r="DG44" s="19">
        <v>1.4407366847170799</v>
      </c>
      <c r="DH44" s="19">
        <v>3.3019081450731198</v>
      </c>
      <c r="DI44" s="19">
        <v>3.0314639371313099</v>
      </c>
      <c r="DJ44" s="19">
        <v>1.7364481416345601</v>
      </c>
      <c r="DK44" s="19">
        <v>1.5472414902889</v>
      </c>
      <c r="DL44" s="38">
        <v>0.32419999999999999</v>
      </c>
      <c r="DM44" s="19">
        <v>0.309</v>
      </c>
      <c r="DN44" s="19">
        <v>0.34289999999999998</v>
      </c>
      <c r="DO44" s="19">
        <v>0.45490000000000003</v>
      </c>
      <c r="DT44" s="19">
        <v>0.2402</v>
      </c>
      <c r="DU44" s="19">
        <v>0.17150000000000001</v>
      </c>
      <c r="DV44" s="19">
        <v>0.1497</v>
      </c>
      <c r="DW44" s="38" t="s">
        <v>4106</v>
      </c>
      <c r="DX44" s="19">
        <v>-6.9000000000000006E-2</v>
      </c>
      <c r="DY44" s="19">
        <v>-0.11700000000000001</v>
      </c>
      <c r="DZ44" s="19">
        <v>-0.17399999999999999</v>
      </c>
      <c r="EA44" s="19">
        <v>-4.2999999999999997E-2</v>
      </c>
      <c r="EB44" s="19">
        <v>-0.29599999999999999</v>
      </c>
      <c r="EC44" s="19">
        <v>-0.72099999999999997</v>
      </c>
      <c r="ED44" s="19">
        <v>-0.77900000000000003</v>
      </c>
      <c r="EE44" s="19">
        <v>-8.8999999999999996E-2</v>
      </c>
      <c r="EF44" s="19">
        <v>7.2999999999999995E-2</v>
      </c>
      <c r="EG44" s="19">
        <v>-3.5000000000000003E-2</v>
      </c>
      <c r="EH44" s="38">
        <v>40409602.926625676</v>
      </c>
      <c r="EI44" s="19">
        <v>27868433.234008364</v>
      </c>
      <c r="EJ44" s="19">
        <v>20497072.338341009</v>
      </c>
      <c r="EK44" s="19">
        <v>19448235.283329099</v>
      </c>
      <c r="EL44" s="19">
        <v>6775862.7619642401</v>
      </c>
      <c r="EM44" s="19">
        <v>2186909.6337669403</v>
      </c>
      <c r="EN44" s="19">
        <v>3665081.0075008748</v>
      </c>
      <c r="EO44" s="19">
        <v>3911460.4858002793</v>
      </c>
      <c r="EP44" s="19">
        <v>10029567.370415745</v>
      </c>
      <c r="EQ44" s="19">
        <v>20254674.155060012</v>
      </c>
      <c r="ER44" s="32">
        <v>14382369.331142988</v>
      </c>
      <c r="ES44" s="19">
        <f t="shared" si="13"/>
        <v>17.514578010889718</v>
      </c>
      <c r="ET44" s="19">
        <f t="shared" si="14"/>
        <v>17.143005180942428</v>
      </c>
      <c r="EU44" s="19">
        <f t="shared" si="15"/>
        <v>16.835792621146069</v>
      </c>
      <c r="EV44" s="19">
        <f t="shared" si="16"/>
        <v>16.783266892978194</v>
      </c>
      <c r="EW44" s="19">
        <f t="shared" si="17"/>
        <v>15.728877261561731</v>
      </c>
      <c r="EX44" s="19">
        <f t="shared" si="18"/>
        <v>14.597999979082743</v>
      </c>
      <c r="EY44" s="19">
        <f t="shared" si="19"/>
        <v>15.114360996060224</v>
      </c>
      <c r="EZ44" s="19">
        <f t="shared" si="20"/>
        <v>15.179421387998284</v>
      </c>
      <c r="FA44" s="19">
        <f t="shared" si="21"/>
        <v>16.121048025450087</v>
      </c>
      <c r="FB44" s="19">
        <f t="shared" si="22"/>
        <v>16.823896147353512</v>
      </c>
      <c r="FC44" s="32">
        <f t="shared" si="23"/>
        <v>16.481513662411011</v>
      </c>
      <c r="FD44" s="19">
        <f t="shared" si="24"/>
        <v>0.62333437850686801</v>
      </c>
      <c r="FE44" s="19">
        <f t="shared" si="25"/>
        <v>0.48478593422790001</v>
      </c>
      <c r="FF44" s="19">
        <f t="shared" si="26"/>
        <v>0.72695019640820202</v>
      </c>
      <c r="FG44" s="19">
        <f t="shared" si="27"/>
        <v>0.33676298295874202</v>
      </c>
      <c r="FH44" s="19">
        <f t="shared" si="28"/>
        <v>0.17710069360146999</v>
      </c>
      <c r="FI44" s="19">
        <f t="shared" si="29"/>
        <v>0.331317964108931</v>
      </c>
      <c r="FJ44" s="19">
        <f t="shared" si="30"/>
        <v>1.4407366847170799</v>
      </c>
      <c r="FK44" s="19">
        <f t="shared" si="31"/>
        <v>3.3019081450731198</v>
      </c>
      <c r="FL44" s="19">
        <f t="shared" si="32"/>
        <v>3.0314639371313099</v>
      </c>
      <c r="FM44" s="19">
        <f t="shared" si="33"/>
        <v>1.7364481416345601</v>
      </c>
      <c r="FN44" s="32">
        <f t="shared" si="34"/>
        <v>1.5472414902889</v>
      </c>
      <c r="FO44" s="19">
        <f t="shared" si="35"/>
        <v>0.32419999999999999</v>
      </c>
      <c r="FP44" s="19">
        <f t="shared" si="36"/>
        <v>0.309</v>
      </c>
      <c r="FQ44" s="19">
        <f t="shared" si="37"/>
        <v>0.34289999999999998</v>
      </c>
      <c r="FR44" s="19">
        <f t="shared" si="38"/>
        <v>0.45490000000000003</v>
      </c>
      <c r="FW44" s="19">
        <f t="shared" si="43"/>
        <v>0.2402</v>
      </c>
      <c r="FX44" s="19">
        <f t="shared" si="44"/>
        <v>0.17150000000000001</v>
      </c>
      <c r="FY44" s="32">
        <f t="shared" si="45"/>
        <v>0.1497</v>
      </c>
      <c r="GA44" s="19">
        <f t="shared" si="47"/>
        <v>-6.9000000000000006E-2</v>
      </c>
      <c r="GB44" s="19">
        <f t="shared" si="48"/>
        <v>-0.11700000000000001</v>
      </c>
      <c r="GC44" s="19">
        <f t="shared" si="49"/>
        <v>-0.17399999999999999</v>
      </c>
      <c r="GD44" s="19">
        <f t="shared" si="50"/>
        <v>-4.2999999999999997E-2</v>
      </c>
      <c r="GE44" s="19">
        <f t="shared" si="51"/>
        <v>-0.29599999999999999</v>
      </c>
      <c r="GF44" s="19">
        <f t="shared" si="52"/>
        <v>-0.72099999999999997</v>
      </c>
      <c r="GG44" s="19">
        <f t="shared" si="53"/>
        <v>-0.77900000000000003</v>
      </c>
      <c r="GH44" s="19">
        <f t="shared" si="54"/>
        <v>-8.8999999999999996E-2</v>
      </c>
      <c r="GI44" s="19">
        <f t="shared" si="55"/>
        <v>7.2999999999999995E-2</v>
      </c>
      <c r="GJ44" s="32">
        <f t="shared" si="56"/>
        <v>-3.5000000000000003E-2</v>
      </c>
      <c r="GK44" s="19">
        <f t="shared" si="57"/>
        <v>17.514578010889718</v>
      </c>
      <c r="GL44" s="19">
        <f t="shared" si="58"/>
        <v>17.143005180942428</v>
      </c>
      <c r="GM44" s="19">
        <f t="shared" si="59"/>
        <v>16.835792621146069</v>
      </c>
      <c r="GN44" s="19">
        <f t="shared" si="60"/>
        <v>16.783266892978194</v>
      </c>
      <c r="GO44" s="19">
        <f t="shared" si="61"/>
        <v>15.728877261561731</v>
      </c>
      <c r="GP44" s="19">
        <f t="shared" si="62"/>
        <v>14.597999979082743</v>
      </c>
      <c r="GQ44" s="19">
        <f t="shared" si="63"/>
        <v>15.114360996060224</v>
      </c>
      <c r="GR44" s="19">
        <f t="shared" si="64"/>
        <v>15.179421387998284</v>
      </c>
      <c r="GS44" s="19">
        <f t="shared" si="65"/>
        <v>16.121048025450087</v>
      </c>
      <c r="GT44" s="19">
        <f t="shared" si="66"/>
        <v>16.823896147353512</v>
      </c>
      <c r="GU44" s="32">
        <f t="shared" si="67"/>
        <v>16.481513662411011</v>
      </c>
      <c r="GV44" s="19">
        <f t="shared" si="68"/>
        <v>0.62333437850686801</v>
      </c>
      <c r="GW44" s="19">
        <f t="shared" si="69"/>
        <v>0.48478593422790001</v>
      </c>
      <c r="GX44" s="19">
        <f t="shared" si="70"/>
        <v>0.72695019640820202</v>
      </c>
      <c r="GY44" s="19">
        <f t="shared" si="71"/>
        <v>0.33676298295874202</v>
      </c>
      <c r="GZ44" s="19">
        <f t="shared" si="72"/>
        <v>0.2011343951618926</v>
      </c>
      <c r="HA44" s="19">
        <f t="shared" si="73"/>
        <v>0.331317964108931</v>
      </c>
      <c r="HB44" s="19">
        <f t="shared" si="74"/>
        <v>1.4407366847170799</v>
      </c>
      <c r="HC44" s="19">
        <f t="shared" si="75"/>
        <v>3.3019081450731198</v>
      </c>
      <c r="HD44" s="19">
        <f t="shared" si="76"/>
        <v>3.0314639371313099</v>
      </c>
      <c r="HE44" s="19">
        <f t="shared" si="77"/>
        <v>1.7364481416345601</v>
      </c>
      <c r="HF44" s="19">
        <f t="shared" si="78"/>
        <v>1.5472414902889</v>
      </c>
      <c r="HG44" s="19">
        <f t="shared" si="156"/>
        <v>0.62333437850686801</v>
      </c>
      <c r="HH44" s="19">
        <f t="shared" si="157"/>
        <v>0.48478593422790001</v>
      </c>
      <c r="HI44" s="19">
        <f t="shared" si="158"/>
        <v>0.72695019640820202</v>
      </c>
      <c r="HJ44" s="19">
        <f t="shared" si="159"/>
        <v>0.33676298295874202</v>
      </c>
      <c r="HK44" s="19">
        <f t="shared" si="160"/>
        <v>0.2011343951618926</v>
      </c>
      <c r="HL44" s="19">
        <f t="shared" si="161"/>
        <v>0.331317964108931</v>
      </c>
      <c r="HM44" s="19">
        <f t="shared" si="162"/>
        <v>1.4407366847170799</v>
      </c>
      <c r="HN44" s="19">
        <f t="shared" si="163"/>
        <v>3.3019081450731198</v>
      </c>
      <c r="HO44" s="19">
        <f t="shared" si="164"/>
        <v>3.0314639371313099</v>
      </c>
      <c r="HP44" s="19">
        <f t="shared" si="165"/>
        <v>1.7364481416345601</v>
      </c>
      <c r="HQ44" s="32">
        <f t="shared" si="166"/>
        <v>1.5472414902889</v>
      </c>
      <c r="HR44" s="19">
        <f t="shared" si="90"/>
        <v>0.32419999999999999</v>
      </c>
      <c r="HS44" s="19">
        <f t="shared" si="91"/>
        <v>0.309</v>
      </c>
      <c r="HT44" s="19">
        <f t="shared" si="92"/>
        <v>0.34289999999999998</v>
      </c>
      <c r="HU44" s="19">
        <f t="shared" si="93"/>
        <v>0.45490000000000003</v>
      </c>
      <c r="HV44" s="19">
        <f t="shared" si="94"/>
        <v>2.8730000000000002E-2</v>
      </c>
      <c r="HW44" s="19">
        <f t="shared" si="95"/>
        <v>2.8730000000000002E-2</v>
      </c>
      <c r="HX44" s="19">
        <f t="shared" si="96"/>
        <v>2.8730000000000002E-2</v>
      </c>
      <c r="HY44" s="19">
        <f t="shared" si="97"/>
        <v>2.8730000000000002E-2</v>
      </c>
      <c r="HZ44" s="19">
        <f t="shared" si="98"/>
        <v>0.2402</v>
      </c>
      <c r="IA44" s="19">
        <f t="shared" si="99"/>
        <v>0.17150000000000001</v>
      </c>
      <c r="IB44" s="19">
        <f t="shared" si="100"/>
        <v>0.1497</v>
      </c>
      <c r="IC44" s="38">
        <f t="shared" si="101"/>
        <v>0.32419999999999999</v>
      </c>
      <c r="ID44" s="19">
        <f t="shared" si="102"/>
        <v>0.309</v>
      </c>
      <c r="IE44" s="19">
        <f t="shared" si="103"/>
        <v>0.34289999999999998</v>
      </c>
      <c r="IF44" s="19">
        <f t="shared" si="104"/>
        <v>0.45490000000000003</v>
      </c>
      <c r="IG44" s="19" t="str">
        <f t="shared" si="105"/>
        <v/>
      </c>
      <c r="IH44" s="19" t="str">
        <f t="shared" si="106"/>
        <v/>
      </c>
      <c r="II44" s="19" t="str">
        <f t="shared" si="107"/>
        <v/>
      </c>
      <c r="IJ44" s="19" t="str">
        <f t="shared" si="108"/>
        <v/>
      </c>
      <c r="IK44" s="19">
        <f t="shared" si="109"/>
        <v>0.2402</v>
      </c>
      <c r="IL44" s="19">
        <f t="shared" si="110"/>
        <v>0.17150000000000001</v>
      </c>
      <c r="IM44" s="19">
        <f t="shared" si="111"/>
        <v>0.1497</v>
      </c>
      <c r="IN44" s="38">
        <f t="shared" si="112"/>
        <v>0</v>
      </c>
      <c r="IO44" s="19">
        <f t="shared" si="113"/>
        <v>-6.9000000000000006E-2</v>
      </c>
      <c r="IP44" s="19">
        <f t="shared" si="114"/>
        <v>-0.11700000000000001</v>
      </c>
      <c r="IQ44" s="19">
        <f t="shared" si="115"/>
        <v>-0.17399999999999999</v>
      </c>
      <c r="IR44" s="19">
        <f t="shared" si="116"/>
        <v>-4.2999999999999997E-2</v>
      </c>
      <c r="IS44" s="19">
        <f t="shared" si="117"/>
        <v>-0.29599999999999999</v>
      </c>
      <c r="IT44" s="19">
        <f t="shared" si="118"/>
        <v>-0.47170000000000001</v>
      </c>
      <c r="IU44" s="19">
        <f t="shared" si="119"/>
        <v>-0.47170000000000001</v>
      </c>
      <c r="IV44" s="19">
        <f t="shared" si="120"/>
        <v>-8.8999999999999996E-2</v>
      </c>
      <c r="IW44" s="19">
        <f t="shared" si="121"/>
        <v>7.2999999999999995E-2</v>
      </c>
      <c r="IX44" s="32">
        <f t="shared" si="122"/>
        <v>-3.5000000000000003E-2</v>
      </c>
      <c r="IY44" s="19" t="str">
        <f t="shared" si="123"/>
        <v/>
      </c>
      <c r="IZ44" s="19">
        <f t="shared" si="124"/>
        <v>-6.9000000000000006E-2</v>
      </c>
      <c r="JA44" s="19">
        <f t="shared" si="125"/>
        <v>-0.11700000000000001</v>
      </c>
      <c r="JB44" s="19">
        <f t="shared" si="126"/>
        <v>-0.17399999999999999</v>
      </c>
      <c r="JC44" s="19">
        <f t="shared" si="127"/>
        <v>-4.2999999999999997E-2</v>
      </c>
      <c r="JD44" s="19">
        <f t="shared" si="128"/>
        <v>-0.29599999999999999</v>
      </c>
      <c r="JE44" s="19">
        <f t="shared" si="129"/>
        <v>-0.47170000000000001</v>
      </c>
      <c r="JF44" s="19">
        <f t="shared" si="130"/>
        <v>-0.47170000000000001</v>
      </c>
      <c r="JG44" s="19">
        <f t="shared" si="131"/>
        <v>-8.8999999999999996E-2</v>
      </c>
      <c r="JH44" s="19">
        <f t="shared" si="132"/>
        <v>7.2999999999999995E-2</v>
      </c>
      <c r="JI44" s="32">
        <f t="shared" si="133"/>
        <v>-3.5000000000000003E-2</v>
      </c>
      <c r="JJ44" s="19">
        <f t="shared" si="134"/>
        <v>17.514578010889718</v>
      </c>
      <c r="JK44" s="19">
        <f t="shared" si="135"/>
        <v>17.143005180942428</v>
      </c>
      <c r="JL44" s="19">
        <f t="shared" si="136"/>
        <v>16.835792621146069</v>
      </c>
      <c r="JM44" s="19">
        <f t="shared" si="137"/>
        <v>16.783266892978194</v>
      </c>
      <c r="JN44" s="19">
        <f t="shared" si="138"/>
        <v>15.728877261561731</v>
      </c>
      <c r="JO44" s="19">
        <f t="shared" si="139"/>
        <v>0</v>
      </c>
      <c r="JP44" s="19">
        <f t="shared" si="140"/>
        <v>15.114360996060224</v>
      </c>
      <c r="JQ44" s="19">
        <f t="shared" si="141"/>
        <v>15.179421387998284</v>
      </c>
      <c r="JR44" s="19">
        <f t="shared" si="142"/>
        <v>16.121048025450087</v>
      </c>
      <c r="JS44" s="19">
        <f t="shared" si="143"/>
        <v>16.823896147353512</v>
      </c>
      <c r="JT44" s="19">
        <f t="shared" si="144"/>
        <v>16.481513662411011</v>
      </c>
      <c r="JU44" s="38">
        <f t="shared" si="145"/>
        <v>17.514578010889718</v>
      </c>
      <c r="JV44" s="19">
        <f t="shared" si="146"/>
        <v>17.143005180942428</v>
      </c>
      <c r="JW44" s="19">
        <f t="shared" si="147"/>
        <v>16.835792621146069</v>
      </c>
      <c r="JX44" s="19">
        <f t="shared" si="148"/>
        <v>16.783266892978194</v>
      </c>
      <c r="JY44" s="19">
        <f t="shared" si="149"/>
        <v>15.728877261561731</v>
      </c>
      <c r="KA44" s="19">
        <f t="shared" si="151"/>
        <v>15.114360996060224</v>
      </c>
      <c r="KB44" s="19">
        <f t="shared" si="152"/>
        <v>15.179421387998284</v>
      </c>
      <c r="KC44" s="19">
        <f t="shared" si="153"/>
        <v>16.121048025450087</v>
      </c>
      <c r="KD44" s="19">
        <f t="shared" si="154"/>
        <v>16.823896147353512</v>
      </c>
      <c r="KE44" s="32">
        <f t="shared" si="155"/>
        <v>16.481513662411011</v>
      </c>
    </row>
    <row r="45" spans="1:291" x14ac:dyDescent="0.2">
      <c r="A45" s="19" t="s">
        <v>69</v>
      </c>
      <c r="B45" s="19" t="s">
        <v>3971</v>
      </c>
      <c r="E45" s="32" t="s">
        <v>56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1</v>
      </c>
      <c r="O45" s="19">
        <v>1</v>
      </c>
      <c r="P45" s="32">
        <v>1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1</v>
      </c>
      <c r="Z45" s="19">
        <v>1</v>
      </c>
      <c r="AA45" s="32">
        <v>1</v>
      </c>
      <c r="AB45" s="19">
        <v>1</v>
      </c>
      <c r="AC45" s="19">
        <v>1</v>
      </c>
      <c r="AD45" s="19">
        <v>1</v>
      </c>
      <c r="AE45" s="19">
        <v>1</v>
      </c>
      <c r="AF45" s="19">
        <v>1</v>
      </c>
      <c r="AG45" s="19">
        <v>1</v>
      </c>
      <c r="AH45" s="19">
        <v>1</v>
      </c>
      <c r="AI45" s="19">
        <v>1</v>
      </c>
      <c r="AJ45" s="19">
        <v>1</v>
      </c>
      <c r="AK45" s="19">
        <v>1</v>
      </c>
      <c r="AL45" s="32">
        <v>1</v>
      </c>
      <c r="AM45" s="19">
        <v>2.0593600000000001E-3</v>
      </c>
      <c r="AN45" s="19">
        <v>3.1405600000000001E-3</v>
      </c>
      <c r="AO45" s="19">
        <v>3.9603099999999999E-3</v>
      </c>
      <c r="AP45" s="19">
        <v>1.74892E-2</v>
      </c>
      <c r="AQ45" s="19">
        <v>4.31432E-3</v>
      </c>
      <c r="AR45" s="19">
        <v>7.7925499999999997E-3</v>
      </c>
      <c r="AS45" s="19">
        <v>3.2548100000000003E-2</v>
      </c>
      <c r="AT45" s="19">
        <v>3.9685199999999997E-2</v>
      </c>
      <c r="AU45" s="19">
        <v>4.1534599999999998E-2</v>
      </c>
      <c r="AV45" s="19">
        <v>4.8237599999999999E-2</v>
      </c>
      <c r="AW45" s="32">
        <v>5.4556E-2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1</v>
      </c>
      <c r="BG45" s="19">
        <v>0</v>
      </c>
      <c r="BH45" s="32">
        <v>14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1</v>
      </c>
      <c r="BR45" s="19">
        <v>0</v>
      </c>
      <c r="BS45" s="32">
        <v>1</v>
      </c>
      <c r="BT45" s="19">
        <v>0</v>
      </c>
      <c r="BU45" s="19">
        <v>0</v>
      </c>
      <c r="BV45" s="19">
        <v>1</v>
      </c>
      <c r="BW45" s="19">
        <v>1</v>
      </c>
      <c r="BX45" s="19">
        <v>2</v>
      </c>
      <c r="BY45" s="19">
        <v>1</v>
      </c>
      <c r="BZ45" s="19">
        <v>3</v>
      </c>
      <c r="CA45" s="19">
        <v>2</v>
      </c>
      <c r="CB45" s="19">
        <v>2</v>
      </c>
      <c r="CC45" s="19">
        <v>6</v>
      </c>
      <c r="CD45" s="19">
        <v>6</v>
      </c>
      <c r="CE45" s="38">
        <v>91</v>
      </c>
      <c r="CF45" s="19">
        <v>43</v>
      </c>
      <c r="CG45" s="19">
        <v>97</v>
      </c>
      <c r="CH45" s="19">
        <v>160</v>
      </c>
      <c r="CI45" s="19">
        <v>172</v>
      </c>
      <c r="CJ45" s="19">
        <v>143</v>
      </c>
      <c r="CK45" s="19">
        <v>135</v>
      </c>
      <c r="CL45" s="19">
        <v>166</v>
      </c>
      <c r="CM45" s="19">
        <v>268</v>
      </c>
      <c r="CN45" s="19">
        <v>260</v>
      </c>
      <c r="CO45" s="19">
        <v>289</v>
      </c>
      <c r="CP45" s="38">
        <v>0</v>
      </c>
      <c r="CQ45" s="19">
        <v>0</v>
      </c>
      <c r="CR45" s="19">
        <v>1.0309278350515464E-2</v>
      </c>
      <c r="CS45" s="19">
        <v>6.2500000000000003E-3</v>
      </c>
      <c r="CT45" s="19">
        <v>1.1627906976744186E-2</v>
      </c>
      <c r="CU45" s="19">
        <v>6.993006993006993E-3</v>
      </c>
      <c r="CV45" s="19">
        <v>2.2222222222222223E-2</v>
      </c>
      <c r="CW45" s="19">
        <v>1.2048192771084338E-2</v>
      </c>
      <c r="CX45" s="19">
        <v>7.462686567164179E-3</v>
      </c>
      <c r="CY45" s="19">
        <v>2.3076923076923078E-2</v>
      </c>
      <c r="CZ45" s="19">
        <v>2.0761245674740483E-2</v>
      </c>
      <c r="DA45" s="38">
        <v>0.72849797599999999</v>
      </c>
      <c r="DB45" s="19">
        <v>0.55541605299999997</v>
      </c>
      <c r="DC45" s="19">
        <v>0.64742765000000002</v>
      </c>
      <c r="DD45" s="19">
        <v>0.50590195900000001</v>
      </c>
      <c r="DE45" s="19">
        <v>0.154295866</v>
      </c>
      <c r="DF45" s="19">
        <v>0.51533609000000002</v>
      </c>
      <c r="DG45" s="19">
        <v>0.78626581699999998</v>
      </c>
      <c r="DH45" s="19">
        <v>0.61409334000000004</v>
      </c>
      <c r="DI45" s="19">
        <v>1.1911657980000001</v>
      </c>
      <c r="DJ45" s="19">
        <v>1.00187986067457</v>
      </c>
      <c r="DK45" s="19">
        <v>0.65682324445084395</v>
      </c>
      <c r="DL45" s="38">
        <v>0.47139999999999999</v>
      </c>
      <c r="DM45" s="19">
        <v>0.5444</v>
      </c>
      <c r="DN45" s="19">
        <v>0.51949999999999996</v>
      </c>
      <c r="DO45" s="19">
        <v>0.52370000000000005</v>
      </c>
      <c r="DP45" s="19">
        <v>0.49199999999999999</v>
      </c>
      <c r="DQ45" s="19">
        <v>0.50629999999999997</v>
      </c>
      <c r="DR45" s="19">
        <v>0.5171</v>
      </c>
      <c r="DS45" s="19">
        <v>0.41510000000000002</v>
      </c>
      <c r="DT45" s="19">
        <v>0.40210000000000001</v>
      </c>
      <c r="DU45" s="19">
        <v>0.37690000000000001</v>
      </c>
      <c r="DV45" s="19">
        <v>0.4148</v>
      </c>
      <c r="DW45" s="38">
        <v>7.0000000000000001E-3</v>
      </c>
      <c r="DX45" s="19">
        <v>-3.2000000000000001E-2</v>
      </c>
      <c r="DZ45" s="19">
        <v>2.4E-2</v>
      </c>
      <c r="EA45" s="19">
        <v>5.2999999999999999E-2</v>
      </c>
      <c r="EB45" s="19">
        <v>-6.0999999999999999E-2</v>
      </c>
      <c r="EC45" s="19">
        <v>-3.9E-2</v>
      </c>
      <c r="ED45" s="19">
        <v>1.2E-2</v>
      </c>
      <c r="EE45" s="19">
        <v>0.01</v>
      </c>
      <c r="EF45" s="19">
        <v>2.4E-2</v>
      </c>
      <c r="EG45" s="19">
        <v>-9.1999999999999998E-2</v>
      </c>
      <c r="EH45" s="38">
        <v>11214497500</v>
      </c>
      <c r="EI45" s="19">
        <v>6501656500</v>
      </c>
      <c r="EJ45" s="19">
        <v>3543230800</v>
      </c>
      <c r="EK45" s="19">
        <v>4988043400</v>
      </c>
      <c r="EL45" s="19">
        <v>5166924900</v>
      </c>
      <c r="EM45" s="19">
        <v>1768175400</v>
      </c>
      <c r="EN45" s="19">
        <v>5123289900</v>
      </c>
      <c r="EO45" s="19">
        <v>6621436300</v>
      </c>
      <c r="EP45" s="19">
        <v>5853867500</v>
      </c>
      <c r="EQ45" s="19">
        <v>12207117100</v>
      </c>
      <c r="ER45" s="32"/>
      <c r="ES45" s="19">
        <f t="shared" si="13"/>
        <v>23.140473197851453</v>
      </c>
      <c r="ET45" s="19">
        <f t="shared" si="14"/>
        <v>22.595322827534083</v>
      </c>
      <c r="EU45" s="19">
        <f t="shared" si="15"/>
        <v>21.988304803242638</v>
      </c>
      <c r="EV45" s="19">
        <f t="shared" si="16"/>
        <v>22.330309565608466</v>
      </c>
      <c r="EW45" s="19">
        <f t="shared" si="17"/>
        <v>22.365543551599671</v>
      </c>
      <c r="EX45" s="19">
        <f t="shared" si="18"/>
        <v>21.293214004385856</v>
      </c>
      <c r="EY45" s="19">
        <f t="shared" si="19"/>
        <v>22.357062628239195</v>
      </c>
      <c r="EZ45" s="19">
        <f t="shared" si="20"/>
        <v>22.613578147108321</v>
      </c>
      <c r="FA45" s="19">
        <f t="shared" si="21"/>
        <v>22.490368390863605</v>
      </c>
      <c r="FB45" s="19">
        <f t="shared" si="22"/>
        <v>23.225284987444621</v>
      </c>
      <c r="FC45" s="32" t="str">
        <f t="shared" si="23"/>
        <v/>
      </c>
      <c r="FD45" s="19">
        <f t="shared" si="24"/>
        <v>0.72849797599999999</v>
      </c>
      <c r="FE45" s="19">
        <f t="shared" si="25"/>
        <v>0.55541605299999997</v>
      </c>
      <c r="FF45" s="19">
        <f t="shared" si="26"/>
        <v>0.64742765000000002</v>
      </c>
      <c r="FG45" s="19">
        <f t="shared" si="27"/>
        <v>0.50590195900000001</v>
      </c>
      <c r="FH45" s="19">
        <f t="shared" si="28"/>
        <v>0.154295866</v>
      </c>
      <c r="FI45" s="19">
        <f t="shared" si="29"/>
        <v>0.51533609000000002</v>
      </c>
      <c r="FJ45" s="19">
        <f t="shared" si="30"/>
        <v>0.78626581699999998</v>
      </c>
      <c r="FK45" s="19">
        <f t="shared" si="31"/>
        <v>0.61409334000000004</v>
      </c>
      <c r="FL45" s="19">
        <f t="shared" si="32"/>
        <v>1.1911657980000001</v>
      </c>
      <c r="FM45" s="19">
        <f t="shared" si="33"/>
        <v>1.00187986067457</v>
      </c>
      <c r="FN45" s="32">
        <f t="shared" si="34"/>
        <v>0.65682324445084395</v>
      </c>
      <c r="FO45" s="19">
        <f t="shared" si="35"/>
        <v>0.47139999999999999</v>
      </c>
      <c r="FP45" s="19">
        <f t="shared" si="36"/>
        <v>0.5444</v>
      </c>
      <c r="FQ45" s="19">
        <f t="shared" si="37"/>
        <v>0.51949999999999996</v>
      </c>
      <c r="FR45" s="19">
        <f t="shared" si="38"/>
        <v>0.52370000000000005</v>
      </c>
      <c r="FS45" s="19">
        <f t="shared" si="39"/>
        <v>0.49199999999999999</v>
      </c>
      <c r="FT45" s="19">
        <f t="shared" si="40"/>
        <v>0.50629999999999997</v>
      </c>
      <c r="FU45" s="19">
        <f t="shared" si="41"/>
        <v>0.5171</v>
      </c>
      <c r="FV45" s="19">
        <f t="shared" si="42"/>
        <v>0.41510000000000002</v>
      </c>
      <c r="FW45" s="19">
        <f t="shared" si="43"/>
        <v>0.40210000000000001</v>
      </c>
      <c r="FX45" s="19">
        <f t="shared" si="44"/>
        <v>0.37690000000000001</v>
      </c>
      <c r="FY45" s="32">
        <f t="shared" si="45"/>
        <v>0.4148</v>
      </c>
      <c r="FZ45" s="19">
        <f t="shared" si="46"/>
        <v>7.0000000000000001E-3</v>
      </c>
      <c r="GA45" s="19">
        <f t="shared" si="47"/>
        <v>-3.2000000000000001E-2</v>
      </c>
      <c r="GC45" s="19">
        <f t="shared" si="49"/>
        <v>2.4E-2</v>
      </c>
      <c r="GD45" s="19">
        <f t="shared" si="50"/>
        <v>5.2999999999999999E-2</v>
      </c>
      <c r="GE45" s="19">
        <f t="shared" si="51"/>
        <v>-6.0999999999999999E-2</v>
      </c>
      <c r="GF45" s="19">
        <f t="shared" si="52"/>
        <v>-3.9E-2</v>
      </c>
      <c r="GG45" s="19">
        <f t="shared" si="53"/>
        <v>1.2E-2</v>
      </c>
      <c r="GH45" s="19">
        <f t="shared" si="54"/>
        <v>0.01</v>
      </c>
      <c r="GI45" s="19">
        <f t="shared" si="55"/>
        <v>2.4E-2</v>
      </c>
      <c r="GJ45" s="32">
        <f t="shared" si="56"/>
        <v>-9.1999999999999998E-2</v>
      </c>
      <c r="GK45" s="19">
        <f t="shared" si="57"/>
        <v>23.140473197851453</v>
      </c>
      <c r="GL45" s="19">
        <f t="shared" si="58"/>
        <v>22.595322827534083</v>
      </c>
      <c r="GM45" s="19">
        <f t="shared" si="59"/>
        <v>21.988304803242638</v>
      </c>
      <c r="GN45" s="19">
        <f t="shared" si="60"/>
        <v>22.330309565608466</v>
      </c>
      <c r="GO45" s="19">
        <f t="shared" si="61"/>
        <v>22.365543551599671</v>
      </c>
      <c r="GP45" s="19">
        <f t="shared" si="62"/>
        <v>21.293214004385856</v>
      </c>
      <c r="GQ45" s="19">
        <f t="shared" si="63"/>
        <v>22.357062628239195</v>
      </c>
      <c r="GR45" s="19">
        <f t="shared" si="64"/>
        <v>22.613578147108321</v>
      </c>
      <c r="GS45" s="19">
        <f t="shared" si="65"/>
        <v>22.490368390863605</v>
      </c>
      <c r="GT45" s="19">
        <f t="shared" si="66"/>
        <v>23.225284987444621</v>
      </c>
      <c r="GU45" s="32" t="str">
        <f t="shared" si="67"/>
        <v/>
      </c>
      <c r="GV45" s="19">
        <f t="shared" si="68"/>
        <v>0.72849797599999999</v>
      </c>
      <c r="GW45" s="19">
        <f t="shared" si="69"/>
        <v>0.55541605299999997</v>
      </c>
      <c r="GX45" s="19">
        <f t="shared" si="70"/>
        <v>0.64742765000000002</v>
      </c>
      <c r="GY45" s="19">
        <f t="shared" si="71"/>
        <v>0.50590195900000001</v>
      </c>
      <c r="GZ45" s="19">
        <f t="shared" si="72"/>
        <v>0.2011343951618926</v>
      </c>
      <c r="HA45" s="19">
        <f t="shared" si="73"/>
        <v>0.51533609000000002</v>
      </c>
      <c r="HB45" s="19">
        <f t="shared" si="74"/>
        <v>0.78626581699999998</v>
      </c>
      <c r="HC45" s="19">
        <f t="shared" si="75"/>
        <v>0.61409334000000004</v>
      </c>
      <c r="HD45" s="19">
        <f t="shared" si="76"/>
        <v>1.1911657980000001</v>
      </c>
      <c r="HE45" s="19">
        <f t="shared" si="77"/>
        <v>1.00187986067457</v>
      </c>
      <c r="HF45" s="19">
        <f t="shared" si="78"/>
        <v>0.65682324445084395</v>
      </c>
      <c r="HG45" s="19">
        <f t="shared" si="156"/>
        <v>0.72849797599999999</v>
      </c>
      <c r="HH45" s="19">
        <f t="shared" si="157"/>
        <v>0.55541605299999997</v>
      </c>
      <c r="HI45" s="19">
        <f t="shared" si="158"/>
        <v>0.64742765000000002</v>
      </c>
      <c r="HJ45" s="19">
        <f t="shared" si="159"/>
        <v>0.50590195900000001</v>
      </c>
      <c r="HK45" s="19">
        <f t="shared" si="160"/>
        <v>0.2011343951618926</v>
      </c>
      <c r="HL45" s="19">
        <f t="shared" si="161"/>
        <v>0.51533609000000002</v>
      </c>
      <c r="HM45" s="19">
        <f t="shared" si="162"/>
        <v>0.78626581699999998</v>
      </c>
      <c r="HN45" s="19">
        <f t="shared" si="163"/>
        <v>0.61409334000000004</v>
      </c>
      <c r="HO45" s="19">
        <f t="shared" si="164"/>
        <v>1.1911657980000001</v>
      </c>
      <c r="HP45" s="19">
        <f t="shared" si="165"/>
        <v>1.00187986067457</v>
      </c>
      <c r="HQ45" s="32">
        <f t="shared" si="166"/>
        <v>0.65682324445084395</v>
      </c>
      <c r="HR45" s="19">
        <f t="shared" si="90"/>
        <v>0.47139999999999999</v>
      </c>
      <c r="HS45" s="19">
        <f t="shared" si="91"/>
        <v>0.5444</v>
      </c>
      <c r="HT45" s="19">
        <f t="shared" si="92"/>
        <v>0.51949999999999996</v>
      </c>
      <c r="HU45" s="19">
        <f t="shared" si="93"/>
        <v>0.52370000000000005</v>
      </c>
      <c r="HV45" s="19">
        <f t="shared" si="94"/>
        <v>0.49199999999999999</v>
      </c>
      <c r="HW45" s="19">
        <f t="shared" si="95"/>
        <v>0.50629999999999997</v>
      </c>
      <c r="HX45" s="19">
        <f t="shared" si="96"/>
        <v>0.5171</v>
      </c>
      <c r="HY45" s="19">
        <f t="shared" si="97"/>
        <v>0.41510000000000002</v>
      </c>
      <c r="HZ45" s="19">
        <f t="shared" si="98"/>
        <v>0.40210000000000001</v>
      </c>
      <c r="IA45" s="19">
        <f t="shared" si="99"/>
        <v>0.37690000000000001</v>
      </c>
      <c r="IB45" s="19">
        <f t="shared" si="100"/>
        <v>0.4148</v>
      </c>
      <c r="IC45" s="38">
        <f t="shared" si="101"/>
        <v>0.47139999999999999</v>
      </c>
      <c r="ID45" s="19">
        <f t="shared" si="102"/>
        <v>0.5444</v>
      </c>
      <c r="IE45" s="19">
        <f t="shared" si="103"/>
        <v>0.51949999999999996</v>
      </c>
      <c r="IF45" s="19">
        <f t="shared" si="104"/>
        <v>0.52370000000000005</v>
      </c>
      <c r="IG45" s="19">
        <f t="shared" si="105"/>
        <v>0.49199999999999999</v>
      </c>
      <c r="IH45" s="19">
        <f t="shared" si="106"/>
        <v>0.50629999999999997</v>
      </c>
      <c r="II45" s="19">
        <f t="shared" si="107"/>
        <v>0.5171</v>
      </c>
      <c r="IJ45" s="19">
        <f t="shared" si="108"/>
        <v>0.41510000000000002</v>
      </c>
      <c r="IK45" s="19">
        <f t="shared" si="109"/>
        <v>0.40210000000000001</v>
      </c>
      <c r="IL45" s="19">
        <f t="shared" si="110"/>
        <v>0.37690000000000001</v>
      </c>
      <c r="IM45" s="19">
        <f t="shared" si="111"/>
        <v>0.4148</v>
      </c>
      <c r="IN45" s="38">
        <f t="shared" si="112"/>
        <v>7.0000000000000001E-3</v>
      </c>
      <c r="IO45" s="19">
        <f t="shared" si="113"/>
        <v>-3.2000000000000001E-2</v>
      </c>
      <c r="IP45" s="19">
        <f t="shared" si="114"/>
        <v>0</v>
      </c>
      <c r="IQ45" s="19">
        <f t="shared" si="115"/>
        <v>2.4E-2</v>
      </c>
      <c r="IR45" s="19">
        <f t="shared" si="116"/>
        <v>5.2999999999999999E-2</v>
      </c>
      <c r="IS45" s="19">
        <f t="shared" si="117"/>
        <v>-6.0999999999999999E-2</v>
      </c>
      <c r="IT45" s="19">
        <f t="shared" si="118"/>
        <v>-3.9E-2</v>
      </c>
      <c r="IU45" s="19">
        <f t="shared" si="119"/>
        <v>1.2E-2</v>
      </c>
      <c r="IV45" s="19">
        <f t="shared" si="120"/>
        <v>0.01</v>
      </c>
      <c r="IW45" s="19">
        <f t="shared" si="121"/>
        <v>2.4E-2</v>
      </c>
      <c r="IX45" s="32">
        <f t="shared" si="122"/>
        <v>-9.1999999999999998E-2</v>
      </c>
      <c r="IY45" s="19">
        <f t="shared" si="123"/>
        <v>7.0000000000000001E-3</v>
      </c>
      <c r="IZ45" s="19">
        <f t="shared" si="124"/>
        <v>-3.2000000000000001E-2</v>
      </c>
      <c r="JA45" s="19" t="str">
        <f t="shared" si="125"/>
        <v/>
      </c>
      <c r="JB45" s="19">
        <f t="shared" si="126"/>
        <v>2.4E-2</v>
      </c>
      <c r="JC45" s="19">
        <f t="shared" si="127"/>
        <v>5.2999999999999999E-2</v>
      </c>
      <c r="JD45" s="19">
        <f t="shared" si="128"/>
        <v>-6.0999999999999999E-2</v>
      </c>
      <c r="JE45" s="19">
        <f t="shared" si="129"/>
        <v>-3.9E-2</v>
      </c>
      <c r="JF45" s="19">
        <f t="shared" si="130"/>
        <v>1.2E-2</v>
      </c>
      <c r="JG45" s="19">
        <f t="shared" si="131"/>
        <v>0.01</v>
      </c>
      <c r="JH45" s="19">
        <f t="shared" si="132"/>
        <v>2.4E-2</v>
      </c>
      <c r="JI45" s="32">
        <f t="shared" si="133"/>
        <v>-9.1999999999999998E-2</v>
      </c>
      <c r="JJ45" s="19">
        <f t="shared" si="134"/>
        <v>22.018022109317169</v>
      </c>
      <c r="JK45" s="19">
        <f t="shared" si="135"/>
        <v>22.018022109317169</v>
      </c>
      <c r="JL45" s="19">
        <f t="shared" si="136"/>
        <v>21.988304803242638</v>
      </c>
      <c r="JM45" s="19">
        <f t="shared" si="137"/>
        <v>22.018022109317169</v>
      </c>
      <c r="JN45" s="19">
        <f t="shared" si="138"/>
        <v>22.018022109317169</v>
      </c>
      <c r="JO45" s="19">
        <f t="shared" si="139"/>
        <v>21.293214004385856</v>
      </c>
      <c r="JP45" s="19">
        <f t="shared" si="140"/>
        <v>22.018022109317169</v>
      </c>
      <c r="JQ45" s="19">
        <f t="shared" si="141"/>
        <v>22.018022109317169</v>
      </c>
      <c r="JR45" s="19">
        <f t="shared" si="142"/>
        <v>22.018022109317169</v>
      </c>
      <c r="JS45" s="19">
        <f t="shared" si="143"/>
        <v>22.018022109317169</v>
      </c>
      <c r="JT45" s="19">
        <f t="shared" si="144"/>
        <v>22.018022109317169</v>
      </c>
      <c r="JU45" s="38">
        <f t="shared" si="145"/>
        <v>22.018022109317169</v>
      </c>
      <c r="JV45" s="19">
        <f t="shared" si="146"/>
        <v>22.018022109317169</v>
      </c>
      <c r="JW45" s="19">
        <f t="shared" si="147"/>
        <v>21.988304803242638</v>
      </c>
      <c r="JX45" s="19">
        <f t="shared" si="148"/>
        <v>22.018022109317169</v>
      </c>
      <c r="JY45" s="19">
        <f t="shared" si="149"/>
        <v>22.018022109317169</v>
      </c>
      <c r="JZ45" s="19">
        <f t="shared" si="150"/>
        <v>21.293214004385856</v>
      </c>
      <c r="KA45" s="19">
        <f t="shared" si="151"/>
        <v>22.018022109317169</v>
      </c>
      <c r="KB45" s="19">
        <f t="shared" si="152"/>
        <v>22.018022109317169</v>
      </c>
      <c r="KC45" s="19">
        <f t="shared" si="153"/>
        <v>22.018022109317169</v>
      </c>
      <c r="KD45" s="19">
        <f t="shared" si="154"/>
        <v>22.018022109317169</v>
      </c>
      <c r="KE45" s="32" t="str">
        <f t="shared" si="155"/>
        <v/>
      </c>
    </row>
    <row r="46" spans="1:291" x14ac:dyDescent="0.2">
      <c r="A46" s="19" t="s">
        <v>97</v>
      </c>
      <c r="B46" s="19" t="s">
        <v>3972</v>
      </c>
      <c r="E46" s="32" t="s">
        <v>56</v>
      </c>
      <c r="F46" s="19">
        <v>0</v>
      </c>
      <c r="G46" s="19">
        <v>1</v>
      </c>
      <c r="H46" s="19">
        <v>0</v>
      </c>
      <c r="I46" s="19">
        <v>0</v>
      </c>
      <c r="J46" s="19">
        <v>0</v>
      </c>
      <c r="K46" s="19">
        <v>0</v>
      </c>
      <c r="L46" s="19">
        <v>1</v>
      </c>
      <c r="M46" s="19">
        <v>1</v>
      </c>
      <c r="N46" s="19">
        <v>1</v>
      </c>
      <c r="O46" s="19">
        <v>1</v>
      </c>
      <c r="P46" s="32">
        <v>1</v>
      </c>
      <c r="Q46" s="19">
        <v>1</v>
      </c>
      <c r="R46" s="19">
        <v>1</v>
      </c>
      <c r="S46" s="19">
        <v>1</v>
      </c>
      <c r="T46" s="19">
        <v>1</v>
      </c>
      <c r="U46" s="19">
        <v>1</v>
      </c>
      <c r="V46" s="19">
        <v>1</v>
      </c>
      <c r="W46" s="19">
        <v>1</v>
      </c>
      <c r="X46" s="19">
        <v>1</v>
      </c>
      <c r="Y46" s="19">
        <v>1</v>
      </c>
      <c r="Z46" s="19">
        <v>1</v>
      </c>
      <c r="AA46" s="32">
        <v>1</v>
      </c>
      <c r="AB46" s="19">
        <v>1</v>
      </c>
      <c r="AC46" s="19">
        <v>1</v>
      </c>
      <c r="AD46" s="19">
        <v>1</v>
      </c>
      <c r="AE46" s="19">
        <v>1</v>
      </c>
      <c r="AF46" s="19">
        <v>1</v>
      </c>
      <c r="AG46" s="19">
        <v>1</v>
      </c>
      <c r="AH46" s="19">
        <v>1</v>
      </c>
      <c r="AI46" s="19">
        <v>1</v>
      </c>
      <c r="AJ46" s="19">
        <v>1</v>
      </c>
      <c r="AK46" s="19">
        <v>1</v>
      </c>
      <c r="AL46" s="32">
        <v>1</v>
      </c>
      <c r="AM46" s="19">
        <v>3.5292499999999997E-2</v>
      </c>
      <c r="AN46" s="19">
        <v>2.9949E-2</v>
      </c>
      <c r="AO46" s="19">
        <v>2.6410800000000002E-2</v>
      </c>
      <c r="AP46" s="19">
        <v>2.7829699999999999E-2</v>
      </c>
      <c r="AQ46" s="19">
        <v>3.0519899999999999E-2</v>
      </c>
      <c r="AS46" s="19">
        <v>3.3547399999999998E-2</v>
      </c>
      <c r="AT46" s="19">
        <v>2.7682399999999999E-2</v>
      </c>
      <c r="AU46" s="19">
        <v>2.6549E-2</v>
      </c>
      <c r="AV46" s="19">
        <v>2.9413700000000001E-2</v>
      </c>
      <c r="AW46" s="32">
        <v>3.0294499999999999E-2</v>
      </c>
      <c r="AX46" s="19">
        <v>0</v>
      </c>
      <c r="AY46" s="19">
        <v>0</v>
      </c>
      <c r="AZ46" s="19">
        <v>1</v>
      </c>
      <c r="BA46" s="19">
        <v>0</v>
      </c>
      <c r="BB46" s="19">
        <v>0</v>
      </c>
      <c r="BD46" s="19">
        <v>0</v>
      </c>
      <c r="BE46" s="19">
        <v>0</v>
      </c>
      <c r="BF46" s="19">
        <v>0</v>
      </c>
      <c r="BG46" s="19">
        <v>0</v>
      </c>
      <c r="BH46" s="32">
        <v>0</v>
      </c>
      <c r="BI46" s="19">
        <v>0</v>
      </c>
      <c r="BJ46" s="19">
        <v>0</v>
      </c>
      <c r="BK46" s="19">
        <v>1</v>
      </c>
      <c r="BL46" s="19">
        <v>0</v>
      </c>
      <c r="BM46" s="19">
        <v>0</v>
      </c>
      <c r="BO46" s="19">
        <v>0</v>
      </c>
      <c r="BP46" s="19">
        <v>0</v>
      </c>
      <c r="BQ46" s="19">
        <v>0</v>
      </c>
      <c r="BR46" s="19">
        <v>0</v>
      </c>
      <c r="BS46" s="32">
        <v>0</v>
      </c>
      <c r="BT46" s="19">
        <v>11</v>
      </c>
      <c r="BU46" s="19">
        <v>9</v>
      </c>
      <c r="BV46" s="19">
        <v>5</v>
      </c>
      <c r="BW46" s="19">
        <v>11</v>
      </c>
      <c r="BX46" s="19">
        <v>13</v>
      </c>
      <c r="BY46" s="19">
        <v>10</v>
      </c>
      <c r="BZ46" s="19">
        <v>5</v>
      </c>
      <c r="CA46" s="19">
        <v>1</v>
      </c>
      <c r="CB46" s="19">
        <v>3</v>
      </c>
      <c r="CC46" s="19">
        <v>4</v>
      </c>
      <c r="CD46" s="19">
        <v>4</v>
      </c>
      <c r="CE46" s="38">
        <v>212</v>
      </c>
      <c r="CF46" s="19">
        <v>181</v>
      </c>
      <c r="CG46" s="19">
        <v>382</v>
      </c>
      <c r="CH46" s="19">
        <v>359</v>
      </c>
      <c r="CI46" s="19">
        <v>672</v>
      </c>
      <c r="CJ46" s="19">
        <v>490</v>
      </c>
      <c r="CK46" s="19">
        <v>357</v>
      </c>
      <c r="CL46" s="19">
        <v>520</v>
      </c>
      <c r="CM46" s="19">
        <v>283</v>
      </c>
      <c r="CN46" s="19">
        <v>251</v>
      </c>
      <c r="CO46" s="19">
        <v>196</v>
      </c>
      <c r="CP46" s="38">
        <v>5.1886792452830191E-2</v>
      </c>
      <c r="CQ46" s="19">
        <v>4.9723756906077346E-2</v>
      </c>
      <c r="CR46" s="19">
        <v>1.3089005235602094E-2</v>
      </c>
      <c r="CS46" s="19">
        <v>3.0640668523676879E-2</v>
      </c>
      <c r="CT46" s="19">
        <v>1.9345238095238096E-2</v>
      </c>
      <c r="CU46" s="19">
        <v>2.0408163265306121E-2</v>
      </c>
      <c r="CV46" s="19">
        <v>1.4005602240896359E-2</v>
      </c>
      <c r="CW46" s="19">
        <v>1.9230769230769232E-3</v>
      </c>
      <c r="CX46" s="19">
        <v>1.0600706713780919E-2</v>
      </c>
      <c r="CY46" s="19">
        <v>1.5936254980079681E-2</v>
      </c>
      <c r="CZ46" s="19">
        <v>2.0408163265306121E-2</v>
      </c>
      <c r="DA46" s="38">
        <v>2.9708559980000002</v>
      </c>
      <c r="DB46" s="19">
        <v>2.9530126889999999</v>
      </c>
      <c r="DC46" s="19">
        <v>4.7118032249999997</v>
      </c>
      <c r="DD46" s="19">
        <v>2.7442143730000002</v>
      </c>
      <c r="DE46" s="19">
        <v>1.3274280409999999</v>
      </c>
      <c r="DF46" s="19">
        <v>2.443387236</v>
      </c>
      <c r="DG46" s="19">
        <v>1.4308228510000001</v>
      </c>
      <c r="DH46" s="19">
        <v>1.4686333499999999</v>
      </c>
      <c r="DI46" s="19">
        <v>1.1875102799999999</v>
      </c>
      <c r="DJ46" s="19">
        <v>0.92711952037267098</v>
      </c>
      <c r="DK46" s="19">
        <v>1.18089675224534</v>
      </c>
      <c r="DL46" s="38">
        <v>0.3362</v>
      </c>
      <c r="DM46" s="19">
        <v>0.3261</v>
      </c>
      <c r="DN46" s="19">
        <v>0.1804</v>
      </c>
      <c r="DO46" s="19">
        <v>0.1726</v>
      </c>
      <c r="DP46" s="19">
        <v>0.19500000000000001</v>
      </c>
      <c r="DQ46" s="19">
        <v>0.3478</v>
      </c>
      <c r="DR46" s="19">
        <v>0.373</v>
      </c>
      <c r="DS46" s="19">
        <v>0.27589999999999998</v>
      </c>
      <c r="DT46" s="19">
        <v>0.2964</v>
      </c>
      <c r="DU46" s="19">
        <v>0.32890000000000003</v>
      </c>
      <c r="DV46" s="19">
        <v>0.35139999999999999</v>
      </c>
      <c r="DW46" s="38">
        <v>-5.8000000000000003E-2</v>
      </c>
      <c r="DX46" s="19">
        <v>0.125</v>
      </c>
      <c r="DY46" s="19">
        <v>0.16800000000000001</v>
      </c>
      <c r="DZ46" s="19">
        <v>1.6E-2</v>
      </c>
      <c r="EA46" s="19">
        <v>-0.185</v>
      </c>
      <c r="EB46" s="19">
        <v>-0.20100000000000001</v>
      </c>
      <c r="EC46" s="19">
        <v>-3.5999999999999997E-2</v>
      </c>
      <c r="ED46" s="19">
        <v>0.41499999999999998</v>
      </c>
      <c r="EE46" s="19">
        <v>0.20699999999999999</v>
      </c>
      <c r="EF46" s="19">
        <v>2.8000000000000001E-2</v>
      </c>
      <c r="EG46" s="19">
        <v>-9.6000000000000002E-2</v>
      </c>
      <c r="EH46" s="38">
        <v>252794156.00690326</v>
      </c>
      <c r="EI46" s="19">
        <v>198634976.41654742</v>
      </c>
      <c r="EJ46" s="19">
        <v>308515830.56832421</v>
      </c>
      <c r="EK46" s="19">
        <v>673228097.17887485</v>
      </c>
      <c r="EL46" s="19">
        <v>291603588.16287136</v>
      </c>
      <c r="EM46" s="19">
        <v>83405021.954995215</v>
      </c>
      <c r="EN46" s="19">
        <v>123641668.81969047</v>
      </c>
      <c r="EO46" s="19">
        <v>152832013.00044218</v>
      </c>
      <c r="EP46" s="19">
        <v>182222173.9882057</v>
      </c>
      <c r="EQ46" s="19">
        <v>161209416.18779105</v>
      </c>
      <c r="ER46" s="32">
        <v>90585987.121968761</v>
      </c>
      <c r="ES46" s="19">
        <f t="shared" si="13"/>
        <v>19.348086102908471</v>
      </c>
      <c r="ET46" s="19">
        <f t="shared" si="14"/>
        <v>19.106979408955887</v>
      </c>
      <c r="EU46" s="19">
        <f t="shared" si="15"/>
        <v>19.547283714639274</v>
      </c>
      <c r="EV46" s="19">
        <f t="shared" si="16"/>
        <v>20.327594756158152</v>
      </c>
      <c r="EW46" s="19">
        <f t="shared" si="17"/>
        <v>19.490905863108363</v>
      </c>
      <c r="EX46" s="19">
        <f t="shared" si="18"/>
        <v>18.239219080803821</v>
      </c>
      <c r="EY46" s="19">
        <f t="shared" si="19"/>
        <v>18.632898172546437</v>
      </c>
      <c r="EZ46" s="19">
        <f t="shared" si="20"/>
        <v>18.844849921917913</v>
      </c>
      <c r="FA46" s="19">
        <f t="shared" si="21"/>
        <v>19.020737236747394</v>
      </c>
      <c r="FB46" s="19">
        <f t="shared" si="22"/>
        <v>18.898214799406453</v>
      </c>
      <c r="FC46" s="32">
        <f t="shared" si="23"/>
        <v>18.321810091523012</v>
      </c>
      <c r="FD46" s="19">
        <f t="shared" si="24"/>
        <v>2.9708559980000002</v>
      </c>
      <c r="FE46" s="19">
        <f t="shared" si="25"/>
        <v>2.9530126889999999</v>
      </c>
      <c r="FF46" s="19">
        <f t="shared" si="26"/>
        <v>4.7118032249999997</v>
      </c>
      <c r="FG46" s="19">
        <f t="shared" si="27"/>
        <v>2.7442143730000002</v>
      </c>
      <c r="FH46" s="19">
        <f t="shared" si="28"/>
        <v>1.3274280409999999</v>
      </c>
      <c r="FI46" s="19">
        <f t="shared" si="29"/>
        <v>2.443387236</v>
      </c>
      <c r="FJ46" s="19">
        <f t="shared" si="30"/>
        <v>1.4308228510000001</v>
      </c>
      <c r="FK46" s="19">
        <f t="shared" si="31"/>
        <v>1.4686333499999999</v>
      </c>
      <c r="FL46" s="19">
        <f t="shared" si="32"/>
        <v>1.1875102799999999</v>
      </c>
      <c r="FM46" s="19">
        <f t="shared" si="33"/>
        <v>0.92711952037267098</v>
      </c>
      <c r="FN46" s="32">
        <f t="shared" si="34"/>
        <v>1.18089675224534</v>
      </c>
      <c r="FO46" s="19">
        <f t="shared" si="35"/>
        <v>0.3362</v>
      </c>
      <c r="FP46" s="19">
        <f t="shared" si="36"/>
        <v>0.3261</v>
      </c>
      <c r="FQ46" s="19">
        <f t="shared" si="37"/>
        <v>0.1804</v>
      </c>
      <c r="FR46" s="19">
        <f t="shared" si="38"/>
        <v>0.1726</v>
      </c>
      <c r="FS46" s="19">
        <f t="shared" si="39"/>
        <v>0.19500000000000001</v>
      </c>
      <c r="FT46" s="19">
        <f t="shared" si="40"/>
        <v>0.3478</v>
      </c>
      <c r="FU46" s="19">
        <f t="shared" si="41"/>
        <v>0.373</v>
      </c>
      <c r="FV46" s="19">
        <f t="shared" si="42"/>
        <v>0.27589999999999998</v>
      </c>
      <c r="FW46" s="19">
        <f t="shared" si="43"/>
        <v>0.2964</v>
      </c>
      <c r="FX46" s="19">
        <f t="shared" si="44"/>
        <v>0.32890000000000003</v>
      </c>
      <c r="FY46" s="32">
        <f t="shared" si="45"/>
        <v>0.35139999999999999</v>
      </c>
      <c r="FZ46" s="19">
        <f t="shared" si="46"/>
        <v>-5.8000000000000003E-2</v>
      </c>
      <c r="GA46" s="19">
        <f t="shared" si="47"/>
        <v>0.125</v>
      </c>
      <c r="GB46" s="19">
        <f t="shared" si="48"/>
        <v>0.16800000000000001</v>
      </c>
      <c r="GC46" s="19">
        <f t="shared" si="49"/>
        <v>1.6E-2</v>
      </c>
      <c r="GD46" s="19">
        <f t="shared" si="50"/>
        <v>-0.185</v>
      </c>
      <c r="GE46" s="19">
        <f t="shared" si="51"/>
        <v>-0.20100000000000001</v>
      </c>
      <c r="GF46" s="19">
        <f t="shared" si="52"/>
        <v>-3.5999999999999997E-2</v>
      </c>
      <c r="GG46" s="19">
        <f t="shared" si="53"/>
        <v>0.41499999999999998</v>
      </c>
      <c r="GH46" s="19">
        <f t="shared" si="54"/>
        <v>0.20699999999999999</v>
      </c>
      <c r="GI46" s="19">
        <f t="shared" si="55"/>
        <v>2.8000000000000001E-2</v>
      </c>
      <c r="GJ46" s="32">
        <f t="shared" si="56"/>
        <v>-9.6000000000000002E-2</v>
      </c>
      <c r="GK46" s="19">
        <f t="shared" si="57"/>
        <v>19.348086102908471</v>
      </c>
      <c r="GL46" s="19">
        <f t="shared" si="58"/>
        <v>19.106979408955887</v>
      </c>
      <c r="GM46" s="19">
        <f t="shared" si="59"/>
        <v>19.547283714639274</v>
      </c>
      <c r="GN46" s="19">
        <f t="shared" si="60"/>
        <v>20.327594756158152</v>
      </c>
      <c r="GO46" s="19">
        <f t="shared" si="61"/>
        <v>19.490905863108363</v>
      </c>
      <c r="GP46" s="19">
        <f t="shared" si="62"/>
        <v>18.239219080803821</v>
      </c>
      <c r="GQ46" s="19">
        <f t="shared" si="63"/>
        <v>18.632898172546437</v>
      </c>
      <c r="GR46" s="19">
        <f t="shared" si="64"/>
        <v>18.844849921917913</v>
      </c>
      <c r="GS46" s="19">
        <f t="shared" si="65"/>
        <v>19.020737236747394</v>
      </c>
      <c r="GT46" s="19">
        <f t="shared" si="66"/>
        <v>18.898214799406453</v>
      </c>
      <c r="GU46" s="32">
        <f t="shared" si="67"/>
        <v>18.321810091523012</v>
      </c>
      <c r="GV46" s="19">
        <f t="shared" si="68"/>
        <v>2.9708559980000002</v>
      </c>
      <c r="GW46" s="19">
        <f t="shared" si="69"/>
        <v>2.9530126889999999</v>
      </c>
      <c r="GX46" s="19">
        <f t="shared" si="70"/>
        <v>4.7118032249999997</v>
      </c>
      <c r="GY46" s="19">
        <f t="shared" si="71"/>
        <v>2.7442143730000002</v>
      </c>
      <c r="GZ46" s="19">
        <f t="shared" si="72"/>
        <v>1.3274280409999999</v>
      </c>
      <c r="HA46" s="19">
        <f t="shared" si="73"/>
        <v>2.443387236</v>
      </c>
      <c r="HB46" s="19">
        <f t="shared" si="74"/>
        <v>1.4308228510000001</v>
      </c>
      <c r="HC46" s="19">
        <f t="shared" si="75"/>
        <v>1.4686333499999999</v>
      </c>
      <c r="HD46" s="19">
        <f t="shared" si="76"/>
        <v>1.1875102799999999</v>
      </c>
      <c r="HE46" s="19">
        <f t="shared" si="77"/>
        <v>0.92711952037267098</v>
      </c>
      <c r="HF46" s="19">
        <f t="shared" si="78"/>
        <v>1.18089675224534</v>
      </c>
      <c r="HG46" s="19">
        <f t="shared" si="156"/>
        <v>2.9708559980000002</v>
      </c>
      <c r="HH46" s="19">
        <f t="shared" si="157"/>
        <v>2.9530126889999999</v>
      </c>
      <c r="HI46" s="19">
        <f t="shared" si="158"/>
        <v>4.7118032249999997</v>
      </c>
      <c r="HJ46" s="19">
        <f t="shared" si="159"/>
        <v>2.7442143730000002</v>
      </c>
      <c r="HK46" s="19">
        <f t="shared" si="160"/>
        <v>1.3274280409999999</v>
      </c>
      <c r="HL46" s="19">
        <f t="shared" si="161"/>
        <v>2.443387236</v>
      </c>
      <c r="HM46" s="19">
        <f t="shared" si="162"/>
        <v>1.4308228510000001</v>
      </c>
      <c r="HN46" s="19">
        <f t="shared" si="163"/>
        <v>1.4686333499999999</v>
      </c>
      <c r="HO46" s="19">
        <f t="shared" si="164"/>
        <v>1.1875102799999999</v>
      </c>
      <c r="HP46" s="19">
        <f t="shared" si="165"/>
        <v>0.92711952037267098</v>
      </c>
      <c r="HQ46" s="32">
        <f t="shared" si="166"/>
        <v>1.18089675224534</v>
      </c>
      <c r="HR46" s="19">
        <f t="shared" si="90"/>
        <v>0.3362</v>
      </c>
      <c r="HS46" s="19">
        <f t="shared" si="91"/>
        <v>0.3261</v>
      </c>
      <c r="HT46" s="19">
        <f t="shared" si="92"/>
        <v>0.1804</v>
      </c>
      <c r="HU46" s="19">
        <f t="shared" si="93"/>
        <v>0.1726</v>
      </c>
      <c r="HV46" s="19">
        <f t="shared" si="94"/>
        <v>0.19500000000000001</v>
      </c>
      <c r="HW46" s="19">
        <f t="shared" si="95"/>
        <v>0.3478</v>
      </c>
      <c r="HX46" s="19">
        <f t="shared" si="96"/>
        <v>0.373</v>
      </c>
      <c r="HY46" s="19">
        <f t="shared" si="97"/>
        <v>0.27589999999999998</v>
      </c>
      <c r="HZ46" s="19">
        <f t="shared" si="98"/>
        <v>0.2964</v>
      </c>
      <c r="IA46" s="19">
        <f t="shared" si="99"/>
        <v>0.32890000000000003</v>
      </c>
      <c r="IB46" s="19">
        <f t="shared" si="100"/>
        <v>0.35139999999999999</v>
      </c>
      <c r="IC46" s="38">
        <f t="shared" si="101"/>
        <v>0.3362</v>
      </c>
      <c r="ID46" s="19">
        <f t="shared" si="102"/>
        <v>0.3261</v>
      </c>
      <c r="IE46" s="19">
        <f t="shared" si="103"/>
        <v>0.1804</v>
      </c>
      <c r="IF46" s="19">
        <f t="shared" si="104"/>
        <v>0.1726</v>
      </c>
      <c r="IG46" s="19">
        <f t="shared" si="105"/>
        <v>0.19500000000000001</v>
      </c>
      <c r="IH46" s="19">
        <f t="shared" si="106"/>
        <v>0.3478</v>
      </c>
      <c r="II46" s="19">
        <f t="shared" si="107"/>
        <v>0.373</v>
      </c>
      <c r="IJ46" s="19">
        <f t="shared" si="108"/>
        <v>0.27589999999999998</v>
      </c>
      <c r="IK46" s="19">
        <f t="shared" si="109"/>
        <v>0.2964</v>
      </c>
      <c r="IL46" s="19">
        <f t="shared" si="110"/>
        <v>0.32890000000000003</v>
      </c>
      <c r="IM46" s="19">
        <f t="shared" si="111"/>
        <v>0.35139999999999999</v>
      </c>
      <c r="IN46" s="38">
        <f t="shared" si="112"/>
        <v>-5.8000000000000003E-2</v>
      </c>
      <c r="IO46" s="19">
        <f t="shared" si="113"/>
        <v>0.125</v>
      </c>
      <c r="IP46" s="19">
        <f t="shared" si="114"/>
        <v>0.16800000000000001</v>
      </c>
      <c r="IQ46" s="19">
        <f t="shared" si="115"/>
        <v>1.6E-2</v>
      </c>
      <c r="IR46" s="19">
        <f t="shared" si="116"/>
        <v>-0.185</v>
      </c>
      <c r="IS46" s="19">
        <f t="shared" si="117"/>
        <v>-0.20100000000000001</v>
      </c>
      <c r="IT46" s="19">
        <f t="shared" si="118"/>
        <v>-3.5999999999999997E-2</v>
      </c>
      <c r="IU46" s="19">
        <f t="shared" si="119"/>
        <v>0.16917829999999984</v>
      </c>
      <c r="IV46" s="19">
        <f t="shared" si="120"/>
        <v>0.16917829999999984</v>
      </c>
      <c r="IW46" s="19">
        <f t="shared" si="121"/>
        <v>2.8000000000000001E-2</v>
      </c>
      <c r="IX46" s="32">
        <f t="shared" si="122"/>
        <v>-9.6000000000000002E-2</v>
      </c>
      <c r="IY46" s="19">
        <f t="shared" si="123"/>
        <v>-5.8000000000000003E-2</v>
      </c>
      <c r="IZ46" s="19">
        <f t="shared" si="124"/>
        <v>0.125</v>
      </c>
      <c r="JA46" s="19">
        <f t="shared" si="125"/>
        <v>0.16800000000000001</v>
      </c>
      <c r="JB46" s="19">
        <f t="shared" si="126"/>
        <v>1.6E-2</v>
      </c>
      <c r="JC46" s="19">
        <f t="shared" si="127"/>
        <v>-0.185</v>
      </c>
      <c r="JD46" s="19">
        <f t="shared" si="128"/>
        <v>-0.20100000000000001</v>
      </c>
      <c r="JE46" s="19">
        <f t="shared" si="129"/>
        <v>-3.5999999999999997E-2</v>
      </c>
      <c r="JF46" s="19">
        <f t="shared" si="130"/>
        <v>0.16917829999999984</v>
      </c>
      <c r="JG46" s="19">
        <f t="shared" si="131"/>
        <v>0.16917829999999984</v>
      </c>
      <c r="JH46" s="19">
        <f t="shared" si="132"/>
        <v>2.8000000000000001E-2</v>
      </c>
      <c r="JI46" s="32">
        <f t="shared" si="133"/>
        <v>-9.6000000000000002E-2</v>
      </c>
      <c r="JJ46" s="19">
        <f t="shared" si="134"/>
        <v>19.348086102908471</v>
      </c>
      <c r="JK46" s="19">
        <f t="shared" si="135"/>
        <v>19.106979408955887</v>
      </c>
      <c r="JL46" s="19">
        <f t="shared" si="136"/>
        <v>19.547283714639274</v>
      </c>
      <c r="JM46" s="19">
        <f t="shared" si="137"/>
        <v>20.327594756158152</v>
      </c>
      <c r="JN46" s="19">
        <f t="shared" si="138"/>
        <v>19.490905863108363</v>
      </c>
      <c r="JO46" s="19">
        <f t="shared" si="139"/>
        <v>18.239219080803821</v>
      </c>
      <c r="JP46" s="19">
        <f t="shared" si="140"/>
        <v>18.632898172546437</v>
      </c>
      <c r="JQ46" s="19">
        <f t="shared" si="141"/>
        <v>18.844849921917913</v>
      </c>
      <c r="JR46" s="19">
        <f t="shared" si="142"/>
        <v>19.020737236747394</v>
      </c>
      <c r="JS46" s="19">
        <f t="shared" si="143"/>
        <v>18.898214799406453</v>
      </c>
      <c r="JT46" s="19">
        <f t="shared" si="144"/>
        <v>18.321810091523012</v>
      </c>
      <c r="JU46" s="38">
        <f t="shared" si="145"/>
        <v>19.348086102908471</v>
      </c>
      <c r="JV46" s="19">
        <f t="shared" si="146"/>
        <v>19.106979408955887</v>
      </c>
      <c r="JW46" s="19">
        <f t="shared" si="147"/>
        <v>19.547283714639274</v>
      </c>
      <c r="JX46" s="19">
        <f t="shared" si="148"/>
        <v>20.327594756158152</v>
      </c>
      <c r="JY46" s="19">
        <f t="shared" si="149"/>
        <v>19.490905863108363</v>
      </c>
      <c r="JZ46" s="19">
        <f t="shared" si="150"/>
        <v>18.239219080803821</v>
      </c>
      <c r="KA46" s="19">
        <f t="shared" si="151"/>
        <v>18.632898172546437</v>
      </c>
      <c r="KB46" s="19">
        <f t="shared" si="152"/>
        <v>18.844849921917913</v>
      </c>
      <c r="KC46" s="19">
        <f t="shared" si="153"/>
        <v>19.020737236747394</v>
      </c>
      <c r="KD46" s="19">
        <f t="shared" si="154"/>
        <v>18.898214799406453</v>
      </c>
      <c r="KE46" s="32">
        <f t="shared" si="155"/>
        <v>18.321810091523012</v>
      </c>
    </row>
    <row r="47" spans="1:291" x14ac:dyDescent="0.2">
      <c r="A47" s="19" t="s">
        <v>91</v>
      </c>
      <c r="B47" s="19" t="s">
        <v>3973</v>
      </c>
      <c r="E47" s="32" t="s">
        <v>56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1</v>
      </c>
      <c r="M47" s="19">
        <v>1</v>
      </c>
      <c r="N47" s="19">
        <v>1</v>
      </c>
      <c r="O47" s="19">
        <v>1</v>
      </c>
      <c r="P47" s="32">
        <v>1</v>
      </c>
      <c r="Q47" s="19">
        <v>1</v>
      </c>
      <c r="R47" s="19">
        <v>1</v>
      </c>
      <c r="S47" s="19">
        <v>1</v>
      </c>
      <c r="T47" s="19">
        <v>1</v>
      </c>
      <c r="U47" s="19">
        <v>1</v>
      </c>
      <c r="V47" s="19">
        <v>1</v>
      </c>
      <c r="W47" s="19">
        <v>1</v>
      </c>
      <c r="X47" s="19">
        <v>1</v>
      </c>
      <c r="Y47" s="19">
        <v>1</v>
      </c>
      <c r="Z47" s="19">
        <v>1</v>
      </c>
      <c r="AA47" s="32">
        <v>1</v>
      </c>
      <c r="AB47" s="19">
        <v>1</v>
      </c>
      <c r="AC47" s="19">
        <v>1</v>
      </c>
      <c r="AD47" s="19">
        <v>1</v>
      </c>
      <c r="AE47" s="19">
        <v>1</v>
      </c>
      <c r="AF47" s="19">
        <v>1</v>
      </c>
      <c r="AG47" s="19">
        <v>1</v>
      </c>
      <c r="AH47" s="19">
        <v>1</v>
      </c>
      <c r="AI47" s="19">
        <v>1</v>
      </c>
      <c r="AJ47" s="19">
        <v>1</v>
      </c>
      <c r="AK47" s="19">
        <v>1</v>
      </c>
      <c r="AL47" s="32">
        <v>1</v>
      </c>
      <c r="AM47" s="19">
        <v>1.88206E-2</v>
      </c>
      <c r="AN47" s="19">
        <v>2.7179700000000001E-2</v>
      </c>
      <c r="AO47" s="19">
        <v>1.8834E-2</v>
      </c>
      <c r="AP47" s="19">
        <v>3.0075399999999999E-2</v>
      </c>
      <c r="AQ47" s="19">
        <v>3.0019199999999999E-2</v>
      </c>
      <c r="AR47" s="19">
        <v>2.8555299999999999E-2</v>
      </c>
      <c r="AS47" s="19">
        <v>2.3748399999999999E-2</v>
      </c>
      <c r="AT47" s="19">
        <v>2.7917500000000001E-2</v>
      </c>
      <c r="AU47" s="19">
        <v>2.71513E-2</v>
      </c>
      <c r="AV47" s="19">
        <v>3.15772E-2</v>
      </c>
      <c r="AW47" s="32">
        <v>2.7589800000000001E-2</v>
      </c>
      <c r="AX47" s="19">
        <v>0</v>
      </c>
      <c r="AY47" s="19">
        <v>0</v>
      </c>
      <c r="AZ47" s="19">
        <v>0</v>
      </c>
      <c r="BA47" s="19">
        <v>0</v>
      </c>
      <c r="BB47" s="19">
        <v>0</v>
      </c>
      <c r="BC47" s="19">
        <v>0</v>
      </c>
      <c r="BD47" s="19">
        <v>0</v>
      </c>
      <c r="BE47" s="19">
        <v>0</v>
      </c>
      <c r="BF47" s="19">
        <v>0</v>
      </c>
      <c r="BG47" s="19">
        <v>2</v>
      </c>
      <c r="BH47" s="32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1</v>
      </c>
      <c r="BS47" s="32">
        <v>0</v>
      </c>
      <c r="BT47" s="19">
        <v>2</v>
      </c>
      <c r="BU47" s="19">
        <v>3</v>
      </c>
      <c r="BV47" s="19">
        <v>8</v>
      </c>
      <c r="BW47" s="19">
        <v>10</v>
      </c>
      <c r="BX47" s="19">
        <v>17</v>
      </c>
      <c r="BY47" s="19">
        <v>17</v>
      </c>
      <c r="BZ47" s="19">
        <v>9</v>
      </c>
      <c r="CA47" s="19">
        <v>6</v>
      </c>
      <c r="CB47" s="19">
        <v>12</v>
      </c>
      <c r="CC47" s="19">
        <v>18</v>
      </c>
      <c r="CD47" s="19">
        <v>29</v>
      </c>
      <c r="CE47" s="38">
        <v>89</v>
      </c>
      <c r="CF47" s="19">
        <v>127</v>
      </c>
      <c r="CG47" s="19">
        <v>387</v>
      </c>
      <c r="CH47" s="19">
        <v>492</v>
      </c>
      <c r="CI47" s="19">
        <v>541</v>
      </c>
      <c r="CJ47" s="19">
        <v>472</v>
      </c>
      <c r="CK47" s="19">
        <v>535</v>
      </c>
      <c r="CL47" s="19">
        <v>415</v>
      </c>
      <c r="CM47" s="19">
        <v>538</v>
      </c>
      <c r="CN47" s="19">
        <v>548</v>
      </c>
      <c r="CO47" s="19">
        <v>535</v>
      </c>
      <c r="CP47" s="38">
        <v>2.247191011235955E-2</v>
      </c>
      <c r="CQ47" s="19">
        <v>2.3622047244094488E-2</v>
      </c>
      <c r="CR47" s="19">
        <v>2.0671834625322998E-2</v>
      </c>
      <c r="CS47" s="19">
        <v>2.032520325203252E-2</v>
      </c>
      <c r="CT47" s="19">
        <v>3.1423290203327174E-2</v>
      </c>
      <c r="CU47" s="19">
        <v>3.6016949152542374E-2</v>
      </c>
      <c r="CV47" s="19">
        <v>1.6822429906542057E-2</v>
      </c>
      <c r="CW47" s="19">
        <v>1.4457831325301205E-2</v>
      </c>
      <c r="CX47" s="19">
        <v>2.2304832713754646E-2</v>
      </c>
      <c r="CY47" s="19">
        <v>3.2846715328467155E-2</v>
      </c>
      <c r="CZ47" s="19">
        <v>5.4205607476635512E-2</v>
      </c>
      <c r="DA47" s="38">
        <v>3.1897342389999999</v>
      </c>
      <c r="DB47" s="19">
        <v>3.9076381850000002</v>
      </c>
      <c r="DC47" s="19">
        <v>2.6438005640000002</v>
      </c>
      <c r="DD47" s="19">
        <v>1.1304084050000001</v>
      </c>
      <c r="DE47" s="19">
        <v>2.5745892779999999</v>
      </c>
      <c r="DF47" s="19">
        <v>9.6010685900000006</v>
      </c>
      <c r="DG47" s="19">
        <v>3.3206691450000001</v>
      </c>
      <c r="DH47" s="19">
        <v>2.9443335610000001</v>
      </c>
      <c r="DI47" s="19">
        <v>4.8160263820000004</v>
      </c>
      <c r="DJ47" s="19">
        <v>4.7264809080779502</v>
      </c>
      <c r="DK47" s="19">
        <v>5.2204766263449303</v>
      </c>
      <c r="DL47" s="38">
        <v>0.19850000000000001</v>
      </c>
      <c r="DM47" s="19">
        <v>0.12529999999999999</v>
      </c>
      <c r="DN47" s="19">
        <v>0.29360000000000003</v>
      </c>
      <c r="DO47" s="19">
        <v>0.47320000000000001</v>
      </c>
      <c r="DP47" s="19">
        <v>0.4254</v>
      </c>
      <c r="DQ47" s="19">
        <v>0.50539999999999996</v>
      </c>
      <c r="DR47" s="19">
        <v>0.27450000000000002</v>
      </c>
      <c r="DS47" s="19">
        <v>0.28199999999999997</v>
      </c>
      <c r="DT47" s="19">
        <v>0.1885</v>
      </c>
      <c r="DU47" s="19">
        <v>0.2944</v>
      </c>
      <c r="DV47" s="19">
        <v>0.33689999999999998</v>
      </c>
      <c r="DW47" s="38">
        <v>-8.8999999999999996E-2</v>
      </c>
      <c r="DX47" s="19">
        <v>-4.8000000000000001E-2</v>
      </c>
      <c r="DY47" s="19">
        <v>-0.11899999999999999</v>
      </c>
      <c r="DZ47" s="19">
        <v>-5.8000000000000003E-2</v>
      </c>
      <c r="EA47" s="19">
        <v>-7.8E-2</v>
      </c>
      <c r="EB47" s="19">
        <v>-5.8999999999999997E-2</v>
      </c>
      <c r="EC47" s="19">
        <v>5.0000000000000001E-3</v>
      </c>
      <c r="ED47" s="19">
        <v>2.5999999999999999E-2</v>
      </c>
      <c r="EE47" s="19">
        <v>4.2000000000000003E-2</v>
      </c>
      <c r="EF47" s="19">
        <v>1.2E-2</v>
      </c>
      <c r="EG47" s="19">
        <v>4.0000000000000001E-3</v>
      </c>
      <c r="EH47" s="38">
        <v>88028396.967977345</v>
      </c>
      <c r="EI47" s="19">
        <v>300696739.95681477</v>
      </c>
      <c r="EJ47" s="19">
        <v>375726019.98761094</v>
      </c>
      <c r="EK47" s="19">
        <v>255149882.27305859</v>
      </c>
      <c r="EL47" s="19">
        <v>144061357.99813941</v>
      </c>
      <c r="EM47" s="19">
        <v>142985480.44148803</v>
      </c>
      <c r="EN47" s="19">
        <v>701974608.49515772</v>
      </c>
      <c r="EO47" s="19">
        <v>1079224044.1770346</v>
      </c>
      <c r="EP47" s="19">
        <v>1051716271.895617</v>
      </c>
      <c r="EQ47" s="19">
        <v>1333323148.7241132</v>
      </c>
      <c r="ER47" s="32">
        <v>1052757852.3495121</v>
      </c>
      <c r="ES47" s="19">
        <f t="shared" si="13"/>
        <v>18.293170013206275</v>
      </c>
      <c r="ET47" s="19">
        <f t="shared" si="14"/>
        <v>19.521612806386237</v>
      </c>
      <c r="EU47" s="19">
        <f t="shared" si="15"/>
        <v>19.744370765499255</v>
      </c>
      <c r="EV47" s="19">
        <f t="shared" si="16"/>
        <v>19.35736170407128</v>
      </c>
      <c r="EW47" s="19">
        <f t="shared" si="17"/>
        <v>18.785749863995939</v>
      </c>
      <c r="EX47" s="19">
        <f t="shared" si="18"/>
        <v>18.778253647694907</v>
      </c>
      <c r="EY47" s="19">
        <f t="shared" si="19"/>
        <v>20.369407791101107</v>
      </c>
      <c r="EZ47" s="19">
        <f t="shared" si="20"/>
        <v>20.799508142239947</v>
      </c>
      <c r="FA47" s="19">
        <f t="shared" si="21"/>
        <v>20.773689211364118</v>
      </c>
      <c r="FB47" s="19">
        <f t="shared" si="22"/>
        <v>21.010940270912105</v>
      </c>
      <c r="FC47" s="32">
        <f t="shared" si="23"/>
        <v>20.774679083871405</v>
      </c>
      <c r="FD47" s="19">
        <f t="shared" si="24"/>
        <v>3.1897342389999999</v>
      </c>
      <c r="FE47" s="19">
        <f t="shared" si="25"/>
        <v>3.9076381850000002</v>
      </c>
      <c r="FF47" s="19">
        <f t="shared" si="26"/>
        <v>2.6438005640000002</v>
      </c>
      <c r="FG47" s="19">
        <f t="shared" si="27"/>
        <v>1.1304084050000001</v>
      </c>
      <c r="FH47" s="19">
        <f t="shared" si="28"/>
        <v>2.5745892779999999</v>
      </c>
      <c r="FI47" s="19">
        <f t="shared" si="29"/>
        <v>9.6010685900000006</v>
      </c>
      <c r="FJ47" s="19">
        <f t="shared" si="30"/>
        <v>3.3206691450000001</v>
      </c>
      <c r="FK47" s="19">
        <f t="shared" si="31"/>
        <v>2.9443335610000001</v>
      </c>
      <c r="FL47" s="19">
        <f t="shared" si="32"/>
        <v>4.8160263820000004</v>
      </c>
      <c r="FM47" s="19">
        <f t="shared" si="33"/>
        <v>4.7264809080779502</v>
      </c>
      <c r="FN47" s="32">
        <f t="shared" si="34"/>
        <v>5.2204766263449303</v>
      </c>
      <c r="FO47" s="19">
        <f t="shared" si="35"/>
        <v>0.19850000000000001</v>
      </c>
      <c r="FP47" s="19">
        <f t="shared" si="36"/>
        <v>0.12529999999999999</v>
      </c>
      <c r="FQ47" s="19">
        <f t="shared" si="37"/>
        <v>0.29360000000000003</v>
      </c>
      <c r="FR47" s="19">
        <f t="shared" si="38"/>
        <v>0.47320000000000001</v>
      </c>
      <c r="FS47" s="19">
        <f t="shared" si="39"/>
        <v>0.4254</v>
      </c>
      <c r="FT47" s="19">
        <f t="shared" si="40"/>
        <v>0.50539999999999996</v>
      </c>
      <c r="FU47" s="19">
        <f t="shared" si="41"/>
        <v>0.27450000000000002</v>
      </c>
      <c r="FV47" s="19">
        <f t="shared" si="42"/>
        <v>0.28199999999999997</v>
      </c>
      <c r="FW47" s="19">
        <f t="shared" si="43"/>
        <v>0.1885</v>
      </c>
      <c r="FX47" s="19">
        <f t="shared" si="44"/>
        <v>0.2944</v>
      </c>
      <c r="FY47" s="32">
        <f t="shared" si="45"/>
        <v>0.33689999999999998</v>
      </c>
      <c r="FZ47" s="19">
        <f t="shared" si="46"/>
        <v>-8.8999999999999996E-2</v>
      </c>
      <c r="GA47" s="19">
        <f t="shared" si="47"/>
        <v>-4.8000000000000001E-2</v>
      </c>
      <c r="GB47" s="19">
        <f t="shared" si="48"/>
        <v>-0.11899999999999999</v>
      </c>
      <c r="GC47" s="19">
        <f t="shared" si="49"/>
        <v>-5.8000000000000003E-2</v>
      </c>
      <c r="GD47" s="19">
        <f t="shared" si="50"/>
        <v>-7.8E-2</v>
      </c>
      <c r="GE47" s="19">
        <f t="shared" si="51"/>
        <v>-5.8999999999999997E-2</v>
      </c>
      <c r="GF47" s="19">
        <f t="shared" si="52"/>
        <v>5.0000000000000001E-3</v>
      </c>
      <c r="GG47" s="19">
        <f t="shared" si="53"/>
        <v>2.5999999999999999E-2</v>
      </c>
      <c r="GH47" s="19">
        <f t="shared" si="54"/>
        <v>4.2000000000000003E-2</v>
      </c>
      <c r="GI47" s="19">
        <f t="shared" si="55"/>
        <v>1.2E-2</v>
      </c>
      <c r="GJ47" s="32">
        <f t="shared" si="56"/>
        <v>4.0000000000000001E-3</v>
      </c>
      <c r="GK47" s="19">
        <f t="shared" si="57"/>
        <v>18.293170013206275</v>
      </c>
      <c r="GL47" s="19">
        <f t="shared" si="58"/>
        <v>19.521612806386237</v>
      </c>
      <c r="GM47" s="19">
        <f t="shared" si="59"/>
        <v>19.744370765499255</v>
      </c>
      <c r="GN47" s="19">
        <f t="shared" si="60"/>
        <v>19.35736170407128</v>
      </c>
      <c r="GO47" s="19">
        <f t="shared" si="61"/>
        <v>18.785749863995939</v>
      </c>
      <c r="GP47" s="19">
        <f t="shared" si="62"/>
        <v>18.778253647694907</v>
      </c>
      <c r="GQ47" s="19">
        <f t="shared" si="63"/>
        <v>20.369407791101107</v>
      </c>
      <c r="GR47" s="19">
        <f t="shared" si="64"/>
        <v>20.799508142239947</v>
      </c>
      <c r="GS47" s="19">
        <f t="shared" si="65"/>
        <v>20.773689211364118</v>
      </c>
      <c r="GT47" s="19">
        <f t="shared" si="66"/>
        <v>21.010940270912105</v>
      </c>
      <c r="GU47" s="32">
        <f t="shared" si="67"/>
        <v>20.774679083871405</v>
      </c>
      <c r="GV47" s="19">
        <f t="shared" si="68"/>
        <v>3.1897342389999999</v>
      </c>
      <c r="GW47" s="19">
        <f t="shared" si="69"/>
        <v>3.9076381850000002</v>
      </c>
      <c r="GX47" s="19">
        <f t="shared" si="70"/>
        <v>2.6438005640000002</v>
      </c>
      <c r="GY47" s="19">
        <f t="shared" si="71"/>
        <v>1.1304084050000001</v>
      </c>
      <c r="GZ47" s="19">
        <f t="shared" si="72"/>
        <v>2.5745892779999999</v>
      </c>
      <c r="HA47" s="19">
        <f t="shared" si="73"/>
        <v>9.6010685900000006</v>
      </c>
      <c r="HB47" s="19">
        <f t="shared" si="74"/>
        <v>3.3206691450000001</v>
      </c>
      <c r="HC47" s="19">
        <f t="shared" si="75"/>
        <v>2.9443335610000001</v>
      </c>
      <c r="HD47" s="19">
        <f t="shared" si="76"/>
        <v>4.8160263820000004</v>
      </c>
      <c r="HE47" s="19">
        <f t="shared" si="77"/>
        <v>4.7264809080779502</v>
      </c>
      <c r="HF47" s="19">
        <f t="shared" si="78"/>
        <v>5.2204766263449303</v>
      </c>
      <c r="HG47" s="19">
        <f t="shared" si="156"/>
        <v>3.1897342389999999</v>
      </c>
      <c r="HH47" s="19">
        <f t="shared" si="157"/>
        <v>3.9076381850000002</v>
      </c>
      <c r="HI47" s="19">
        <f t="shared" si="158"/>
        <v>2.6438005640000002</v>
      </c>
      <c r="HJ47" s="19">
        <f t="shared" si="159"/>
        <v>1.1304084050000001</v>
      </c>
      <c r="HK47" s="19">
        <f t="shared" si="160"/>
        <v>2.5745892779999999</v>
      </c>
      <c r="HL47" s="19">
        <f t="shared" si="161"/>
        <v>9.6010685900000006</v>
      </c>
      <c r="HM47" s="19">
        <f t="shared" si="162"/>
        <v>3.3206691450000001</v>
      </c>
      <c r="HN47" s="19">
        <f t="shared" si="163"/>
        <v>2.9443335610000001</v>
      </c>
      <c r="HO47" s="19">
        <f t="shared" si="164"/>
        <v>4.8160263820000004</v>
      </c>
      <c r="HP47" s="19">
        <f t="shared" si="165"/>
        <v>4.7264809080779502</v>
      </c>
      <c r="HQ47" s="32">
        <f t="shared" si="166"/>
        <v>5.2204766263449303</v>
      </c>
      <c r="HR47" s="19">
        <f t="shared" si="90"/>
        <v>0.19850000000000001</v>
      </c>
      <c r="HS47" s="19">
        <f t="shared" si="91"/>
        <v>0.12529999999999999</v>
      </c>
      <c r="HT47" s="19">
        <f t="shared" si="92"/>
        <v>0.29360000000000003</v>
      </c>
      <c r="HU47" s="19">
        <f t="shared" si="93"/>
        <v>0.47320000000000001</v>
      </c>
      <c r="HV47" s="19">
        <f t="shared" si="94"/>
        <v>0.4254</v>
      </c>
      <c r="HW47" s="19">
        <f t="shared" si="95"/>
        <v>0.50539999999999996</v>
      </c>
      <c r="HX47" s="19">
        <f t="shared" si="96"/>
        <v>0.27450000000000002</v>
      </c>
      <c r="HY47" s="19">
        <f t="shared" si="97"/>
        <v>0.28199999999999997</v>
      </c>
      <c r="HZ47" s="19">
        <f t="shared" si="98"/>
        <v>0.1885</v>
      </c>
      <c r="IA47" s="19">
        <f t="shared" si="99"/>
        <v>0.2944</v>
      </c>
      <c r="IB47" s="19">
        <f t="shared" si="100"/>
        <v>0.33689999999999998</v>
      </c>
      <c r="IC47" s="38">
        <f t="shared" si="101"/>
        <v>0.19850000000000001</v>
      </c>
      <c r="ID47" s="19">
        <f t="shared" si="102"/>
        <v>0.12529999999999999</v>
      </c>
      <c r="IE47" s="19">
        <f t="shared" si="103"/>
        <v>0.29360000000000003</v>
      </c>
      <c r="IF47" s="19">
        <f t="shared" si="104"/>
        <v>0.47320000000000001</v>
      </c>
      <c r="IG47" s="19">
        <f t="shared" si="105"/>
        <v>0.4254</v>
      </c>
      <c r="IH47" s="19">
        <f t="shared" si="106"/>
        <v>0.50539999999999996</v>
      </c>
      <c r="II47" s="19">
        <f t="shared" si="107"/>
        <v>0.27450000000000002</v>
      </c>
      <c r="IJ47" s="19">
        <f t="shared" si="108"/>
        <v>0.28199999999999997</v>
      </c>
      <c r="IK47" s="19">
        <f t="shared" si="109"/>
        <v>0.1885</v>
      </c>
      <c r="IL47" s="19">
        <f t="shared" si="110"/>
        <v>0.2944</v>
      </c>
      <c r="IM47" s="19">
        <f t="shared" si="111"/>
        <v>0.33689999999999998</v>
      </c>
      <c r="IN47" s="38">
        <f t="shared" si="112"/>
        <v>-8.8999999999999996E-2</v>
      </c>
      <c r="IO47" s="19">
        <f t="shared" si="113"/>
        <v>-4.8000000000000001E-2</v>
      </c>
      <c r="IP47" s="19">
        <f t="shared" si="114"/>
        <v>-0.11899999999999999</v>
      </c>
      <c r="IQ47" s="19">
        <f t="shared" si="115"/>
        <v>-5.8000000000000003E-2</v>
      </c>
      <c r="IR47" s="19">
        <f t="shared" si="116"/>
        <v>-7.8E-2</v>
      </c>
      <c r="IS47" s="19">
        <f t="shared" si="117"/>
        <v>-5.8999999999999997E-2</v>
      </c>
      <c r="IT47" s="19">
        <f t="shared" si="118"/>
        <v>5.0000000000000001E-3</v>
      </c>
      <c r="IU47" s="19">
        <f t="shared" si="119"/>
        <v>2.5999999999999999E-2</v>
      </c>
      <c r="IV47" s="19">
        <f t="shared" si="120"/>
        <v>4.2000000000000003E-2</v>
      </c>
      <c r="IW47" s="19">
        <f t="shared" si="121"/>
        <v>1.2E-2</v>
      </c>
      <c r="IX47" s="32">
        <f t="shared" si="122"/>
        <v>4.0000000000000001E-3</v>
      </c>
      <c r="IY47" s="19">
        <f t="shared" si="123"/>
        <v>-8.8999999999999996E-2</v>
      </c>
      <c r="IZ47" s="19">
        <f t="shared" si="124"/>
        <v>-4.8000000000000001E-2</v>
      </c>
      <c r="JA47" s="19">
        <f t="shared" si="125"/>
        <v>-0.11899999999999999</v>
      </c>
      <c r="JB47" s="19">
        <f t="shared" si="126"/>
        <v>-5.8000000000000003E-2</v>
      </c>
      <c r="JC47" s="19">
        <f t="shared" si="127"/>
        <v>-7.8E-2</v>
      </c>
      <c r="JD47" s="19">
        <f t="shared" si="128"/>
        <v>-5.8999999999999997E-2</v>
      </c>
      <c r="JE47" s="19">
        <f t="shared" si="129"/>
        <v>5.0000000000000001E-3</v>
      </c>
      <c r="JF47" s="19">
        <f t="shared" si="130"/>
        <v>2.5999999999999999E-2</v>
      </c>
      <c r="JG47" s="19">
        <f t="shared" si="131"/>
        <v>4.2000000000000003E-2</v>
      </c>
      <c r="JH47" s="19">
        <f t="shared" si="132"/>
        <v>1.2E-2</v>
      </c>
      <c r="JI47" s="32">
        <f t="shared" si="133"/>
        <v>4.0000000000000001E-3</v>
      </c>
      <c r="JJ47" s="19">
        <f t="shared" si="134"/>
        <v>18.293170013206275</v>
      </c>
      <c r="JK47" s="19">
        <f t="shared" si="135"/>
        <v>19.521612806386237</v>
      </c>
      <c r="JL47" s="19">
        <f t="shared" si="136"/>
        <v>19.744370765499255</v>
      </c>
      <c r="JM47" s="19">
        <f t="shared" si="137"/>
        <v>19.35736170407128</v>
      </c>
      <c r="JN47" s="19">
        <f t="shared" si="138"/>
        <v>18.785749863995939</v>
      </c>
      <c r="JO47" s="19">
        <f t="shared" si="139"/>
        <v>18.778253647694907</v>
      </c>
      <c r="JP47" s="19">
        <f t="shared" si="140"/>
        <v>20.369407791101107</v>
      </c>
      <c r="JQ47" s="19">
        <f t="shared" si="141"/>
        <v>20.799508142239947</v>
      </c>
      <c r="JR47" s="19">
        <f t="shared" si="142"/>
        <v>20.773689211364118</v>
      </c>
      <c r="JS47" s="19">
        <f t="shared" si="143"/>
        <v>21.010940270912105</v>
      </c>
      <c r="JT47" s="19">
        <f t="shared" si="144"/>
        <v>20.774679083871405</v>
      </c>
      <c r="JU47" s="38">
        <f t="shared" si="145"/>
        <v>18.293170013206275</v>
      </c>
      <c r="JV47" s="19">
        <f t="shared" si="146"/>
        <v>19.521612806386237</v>
      </c>
      <c r="JW47" s="19">
        <f t="shared" si="147"/>
        <v>19.744370765499255</v>
      </c>
      <c r="JX47" s="19">
        <f t="shared" si="148"/>
        <v>19.35736170407128</v>
      </c>
      <c r="JY47" s="19">
        <f t="shared" si="149"/>
        <v>18.785749863995939</v>
      </c>
      <c r="JZ47" s="19">
        <f t="shared" si="150"/>
        <v>18.778253647694907</v>
      </c>
      <c r="KA47" s="19">
        <f t="shared" si="151"/>
        <v>20.369407791101107</v>
      </c>
      <c r="KB47" s="19">
        <f t="shared" si="152"/>
        <v>20.799508142239947</v>
      </c>
      <c r="KC47" s="19">
        <f t="shared" si="153"/>
        <v>20.773689211364118</v>
      </c>
      <c r="KD47" s="19">
        <f t="shared" si="154"/>
        <v>21.010940270912105</v>
      </c>
      <c r="KE47" s="32">
        <f t="shared" si="155"/>
        <v>20.774679083871405</v>
      </c>
    </row>
    <row r="48" spans="1:291" x14ac:dyDescent="0.2">
      <c r="A48" s="19" t="s">
        <v>93</v>
      </c>
      <c r="B48" s="19" t="s">
        <v>3974</v>
      </c>
      <c r="E48" s="32" t="s">
        <v>56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32">
        <v>0</v>
      </c>
      <c r="Q48" s="19">
        <v>1</v>
      </c>
      <c r="R48" s="19">
        <v>1</v>
      </c>
      <c r="S48" s="19">
        <v>1</v>
      </c>
      <c r="T48" s="19">
        <v>1</v>
      </c>
      <c r="U48" s="19">
        <v>1</v>
      </c>
      <c r="V48" s="19">
        <v>1</v>
      </c>
      <c r="W48" s="19">
        <v>1</v>
      </c>
      <c r="X48" s="19">
        <v>1</v>
      </c>
      <c r="Y48" s="19">
        <v>1</v>
      </c>
      <c r="Z48" s="19">
        <v>1</v>
      </c>
      <c r="AA48" s="32">
        <v>1</v>
      </c>
      <c r="AB48" s="19">
        <v>1</v>
      </c>
      <c r="AC48" s="19">
        <v>1</v>
      </c>
      <c r="AD48" s="19">
        <v>1</v>
      </c>
      <c r="AE48" s="19">
        <v>1</v>
      </c>
      <c r="AF48" s="19">
        <v>1</v>
      </c>
      <c r="AG48" s="19">
        <v>1</v>
      </c>
      <c r="AH48" s="19">
        <v>1</v>
      </c>
      <c r="AI48" s="19">
        <v>1</v>
      </c>
      <c r="AJ48" s="19">
        <v>1</v>
      </c>
      <c r="AK48" s="19">
        <v>1</v>
      </c>
      <c r="AL48" s="32">
        <v>1</v>
      </c>
      <c r="AM48" s="19">
        <v>3.6440399999999998E-2</v>
      </c>
      <c r="AN48" s="19">
        <v>3.8600799999999998E-2</v>
      </c>
      <c r="AO48" s="19">
        <v>3.3879399999999997E-2</v>
      </c>
      <c r="AP48" s="19">
        <v>3.7326600000000001E-2</v>
      </c>
      <c r="AQ48" s="19">
        <v>3.6988399999999998E-2</v>
      </c>
      <c r="AR48" s="19">
        <v>3.8463400000000002E-2</v>
      </c>
      <c r="AS48" s="19">
        <v>3.9378099999999999E-2</v>
      </c>
      <c r="AT48" s="19">
        <v>4.15009E-2</v>
      </c>
      <c r="AU48" s="19">
        <v>3.8041400000000003E-2</v>
      </c>
      <c r="AV48" s="19">
        <v>4.1034399999999999E-2</v>
      </c>
      <c r="AW48" s="32">
        <v>4.0653500000000002E-2</v>
      </c>
      <c r="AX48" s="19">
        <v>0</v>
      </c>
      <c r="AY48" s="19">
        <v>0</v>
      </c>
      <c r="AZ48" s="19">
        <v>1</v>
      </c>
      <c r="BA48" s="19">
        <v>1</v>
      </c>
      <c r="BB48" s="19">
        <v>0</v>
      </c>
      <c r="BC48" s="19">
        <v>0</v>
      </c>
      <c r="BD48" s="19">
        <v>0</v>
      </c>
      <c r="BE48" s="19">
        <v>0</v>
      </c>
      <c r="BF48" s="19">
        <v>1</v>
      </c>
      <c r="BG48" s="19">
        <v>1</v>
      </c>
      <c r="BH48" s="32">
        <v>1</v>
      </c>
      <c r="BI48" s="19">
        <v>0</v>
      </c>
      <c r="BJ48" s="19">
        <v>0</v>
      </c>
      <c r="BK48" s="19">
        <v>1</v>
      </c>
      <c r="BL48" s="19">
        <v>1</v>
      </c>
      <c r="BM48" s="19">
        <v>0</v>
      </c>
      <c r="BN48" s="19">
        <v>0</v>
      </c>
      <c r="BO48" s="19">
        <v>0</v>
      </c>
      <c r="BP48" s="19">
        <v>0</v>
      </c>
      <c r="BQ48" s="19">
        <v>1</v>
      </c>
      <c r="BR48" s="19">
        <v>1</v>
      </c>
      <c r="BS48" s="32">
        <v>1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38">
        <v>63</v>
      </c>
      <c r="CF48" s="19">
        <v>9</v>
      </c>
      <c r="CG48" s="19">
        <v>8</v>
      </c>
      <c r="CH48" s="19">
        <v>13</v>
      </c>
      <c r="CI48" s="19">
        <v>14</v>
      </c>
      <c r="CJ48" s="19">
        <v>13</v>
      </c>
      <c r="CK48" s="19">
        <v>9</v>
      </c>
      <c r="CL48" s="19">
        <v>3</v>
      </c>
      <c r="CM48" s="19">
        <v>4</v>
      </c>
      <c r="CN48" s="19">
        <v>6</v>
      </c>
      <c r="CO48" s="19">
        <v>13</v>
      </c>
      <c r="CP48" s="38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38"/>
      <c r="DL48" s="38"/>
      <c r="DW48" s="38"/>
      <c r="EH48" s="38">
        <v>3060380.4866280863</v>
      </c>
      <c r="EI48" s="19">
        <v>2148693.026060286</v>
      </c>
      <c r="EJ48" s="19">
        <v>3922854.1929537258</v>
      </c>
      <c r="EK48" s="19">
        <v>4435277.0228726035</v>
      </c>
      <c r="EL48" s="19">
        <v>3327006.7821878768</v>
      </c>
      <c r="EM48" s="19">
        <v>1669793.4726277664</v>
      </c>
      <c r="EN48" s="19">
        <v>1516895.7213350821</v>
      </c>
      <c r="EO48" s="19">
        <v>1994889.8508306185</v>
      </c>
      <c r="EP48" s="19">
        <v>2535060.5164068076</v>
      </c>
      <c r="EQ48" s="19">
        <v>2280652.7619791147</v>
      </c>
      <c r="ER48" s="32">
        <v>6716582.814532592</v>
      </c>
      <c r="ES48" s="19">
        <f t="shared" si="13"/>
        <v>14.934049808234056</v>
      </c>
      <c r="ET48" s="19">
        <f t="shared" si="14"/>
        <v>14.580370320405173</v>
      </c>
      <c r="EU48" s="19">
        <f t="shared" si="15"/>
        <v>15.18233005727021</v>
      </c>
      <c r="EV48" s="19">
        <f t="shared" si="16"/>
        <v>15.305100634655048</v>
      </c>
      <c r="EW48" s="19">
        <f t="shared" si="17"/>
        <v>15.017583593528105</v>
      </c>
      <c r="EX48" s="19">
        <f t="shared" si="18"/>
        <v>14.328210507660117</v>
      </c>
      <c r="EY48" s="19">
        <f t="shared" si="19"/>
        <v>14.232176515911986</v>
      </c>
      <c r="EZ48" s="19">
        <f t="shared" si="20"/>
        <v>14.506099394165597</v>
      </c>
      <c r="FA48" s="19">
        <f t="shared" si="21"/>
        <v>14.745728067072307</v>
      </c>
      <c r="FB48" s="19">
        <f t="shared" si="22"/>
        <v>14.6399722590685</v>
      </c>
      <c r="FC48" s="32">
        <f t="shared" si="23"/>
        <v>15.720090073422233</v>
      </c>
      <c r="FN48" s="32"/>
      <c r="FY48" s="32"/>
      <c r="GJ48" s="32"/>
      <c r="GK48" s="19">
        <f t="shared" si="57"/>
        <v>14.934049808234056</v>
      </c>
      <c r="GL48" s="19">
        <f t="shared" si="58"/>
        <v>14.580370320405173</v>
      </c>
      <c r="GM48" s="19">
        <f t="shared" si="59"/>
        <v>15.18233005727021</v>
      </c>
      <c r="GN48" s="19">
        <f t="shared" si="60"/>
        <v>15.305100634655048</v>
      </c>
      <c r="GO48" s="19">
        <f t="shared" si="61"/>
        <v>15.017583593528105</v>
      </c>
      <c r="GP48" s="19">
        <f t="shared" si="62"/>
        <v>14.328210507660117</v>
      </c>
      <c r="GQ48" s="19">
        <f t="shared" si="63"/>
        <v>14.232176515911986</v>
      </c>
      <c r="GR48" s="19">
        <f t="shared" si="64"/>
        <v>14.506099394165597</v>
      </c>
      <c r="GS48" s="19">
        <f t="shared" si="65"/>
        <v>14.745728067072307</v>
      </c>
      <c r="GT48" s="19">
        <f t="shared" si="66"/>
        <v>14.6399722590685</v>
      </c>
      <c r="GU48" s="32">
        <f t="shared" si="67"/>
        <v>15.720090073422233</v>
      </c>
      <c r="GV48" s="19">
        <f t="shared" si="68"/>
        <v>0.2011343951618926</v>
      </c>
      <c r="GW48" s="19">
        <f t="shared" si="69"/>
        <v>0.2011343951618926</v>
      </c>
      <c r="GX48" s="19">
        <f t="shared" si="70"/>
        <v>0.2011343951618926</v>
      </c>
      <c r="GY48" s="19">
        <f t="shared" si="71"/>
        <v>0.2011343951618926</v>
      </c>
      <c r="GZ48" s="19">
        <f t="shared" si="72"/>
        <v>0.2011343951618926</v>
      </c>
      <c r="HA48" s="19">
        <f t="shared" si="73"/>
        <v>0.2011343951618926</v>
      </c>
      <c r="HB48" s="19">
        <f t="shared" si="74"/>
        <v>0.2011343951618926</v>
      </c>
      <c r="HC48" s="19">
        <f t="shared" si="75"/>
        <v>0.2011343951618926</v>
      </c>
      <c r="HD48" s="19">
        <f t="shared" si="76"/>
        <v>0.2011343951618926</v>
      </c>
      <c r="HE48" s="19">
        <f t="shared" si="77"/>
        <v>0.2011343951618926</v>
      </c>
      <c r="HF48" s="19">
        <f t="shared" si="78"/>
        <v>0.2011343951618926</v>
      </c>
      <c r="HG48" s="19" t="str">
        <f t="shared" si="156"/>
        <v/>
      </c>
      <c r="HH48" s="19" t="str">
        <f t="shared" si="157"/>
        <v/>
      </c>
      <c r="HI48" s="19" t="str">
        <f t="shared" si="158"/>
        <v/>
      </c>
      <c r="HJ48" s="19" t="str">
        <f t="shared" si="159"/>
        <v/>
      </c>
      <c r="HK48" s="19" t="str">
        <f t="shared" si="160"/>
        <v/>
      </c>
      <c r="HL48" s="19" t="str">
        <f t="shared" si="161"/>
        <v/>
      </c>
      <c r="HM48" s="19" t="str">
        <f t="shared" si="162"/>
        <v/>
      </c>
      <c r="HN48" s="19" t="str">
        <f t="shared" si="163"/>
        <v/>
      </c>
      <c r="HO48" s="19" t="str">
        <f t="shared" si="164"/>
        <v/>
      </c>
      <c r="HP48" s="19" t="str">
        <f t="shared" si="165"/>
        <v/>
      </c>
      <c r="HQ48" s="32" t="str">
        <f t="shared" si="166"/>
        <v/>
      </c>
      <c r="HR48" s="19">
        <f t="shared" si="90"/>
        <v>2.8730000000000002E-2</v>
      </c>
      <c r="HS48" s="19">
        <f t="shared" si="91"/>
        <v>2.8730000000000002E-2</v>
      </c>
      <c r="HT48" s="19">
        <f t="shared" si="92"/>
        <v>2.8730000000000002E-2</v>
      </c>
      <c r="HU48" s="19">
        <f t="shared" si="93"/>
        <v>2.8730000000000002E-2</v>
      </c>
      <c r="HV48" s="19">
        <f t="shared" si="94"/>
        <v>2.8730000000000002E-2</v>
      </c>
      <c r="HW48" s="19">
        <f t="shared" si="95"/>
        <v>2.8730000000000002E-2</v>
      </c>
      <c r="HX48" s="19">
        <f t="shared" si="96"/>
        <v>2.8730000000000002E-2</v>
      </c>
      <c r="HY48" s="19">
        <f t="shared" si="97"/>
        <v>2.8730000000000002E-2</v>
      </c>
      <c r="HZ48" s="19">
        <f t="shared" si="98"/>
        <v>2.8730000000000002E-2</v>
      </c>
      <c r="IA48" s="19">
        <f t="shared" si="99"/>
        <v>2.8730000000000002E-2</v>
      </c>
      <c r="IB48" s="19">
        <f t="shared" si="100"/>
        <v>2.8730000000000002E-2</v>
      </c>
      <c r="IC48" s="38" t="str">
        <f t="shared" si="101"/>
        <v/>
      </c>
      <c r="ID48" s="19" t="str">
        <f t="shared" si="102"/>
        <v/>
      </c>
      <c r="IE48" s="19" t="str">
        <f t="shared" si="103"/>
        <v/>
      </c>
      <c r="IF48" s="19" t="str">
        <f t="shared" si="104"/>
        <v/>
      </c>
      <c r="IG48" s="19" t="str">
        <f t="shared" si="105"/>
        <v/>
      </c>
      <c r="IH48" s="19" t="str">
        <f t="shared" si="106"/>
        <v/>
      </c>
      <c r="II48" s="19" t="str">
        <f t="shared" si="107"/>
        <v/>
      </c>
      <c r="IJ48" s="19" t="str">
        <f t="shared" si="108"/>
        <v/>
      </c>
      <c r="IK48" s="19" t="str">
        <f t="shared" si="109"/>
        <v/>
      </c>
      <c r="IL48" s="19" t="str">
        <f t="shared" si="110"/>
        <v/>
      </c>
      <c r="IM48" s="19" t="str">
        <f t="shared" si="111"/>
        <v/>
      </c>
      <c r="IN48" s="38">
        <f t="shared" si="112"/>
        <v>0</v>
      </c>
      <c r="IO48" s="19">
        <f t="shared" si="113"/>
        <v>0</v>
      </c>
      <c r="IP48" s="19">
        <f t="shared" si="114"/>
        <v>0</v>
      </c>
      <c r="IQ48" s="19">
        <f t="shared" si="115"/>
        <v>0</v>
      </c>
      <c r="IR48" s="19">
        <f t="shared" si="116"/>
        <v>0</v>
      </c>
      <c r="IS48" s="19">
        <f t="shared" si="117"/>
        <v>0</v>
      </c>
      <c r="IT48" s="19">
        <f t="shared" si="118"/>
        <v>0</v>
      </c>
      <c r="IU48" s="19">
        <f t="shared" si="119"/>
        <v>0</v>
      </c>
      <c r="IV48" s="19">
        <f t="shared" si="120"/>
        <v>0</v>
      </c>
      <c r="IW48" s="19">
        <f t="shared" si="121"/>
        <v>0</v>
      </c>
      <c r="IX48" s="32">
        <f t="shared" si="122"/>
        <v>0</v>
      </c>
      <c r="IY48" s="19" t="str">
        <f t="shared" si="123"/>
        <v/>
      </c>
      <c r="IZ48" s="19" t="str">
        <f t="shared" si="124"/>
        <v/>
      </c>
      <c r="JA48" s="19" t="str">
        <f t="shared" si="125"/>
        <v/>
      </c>
      <c r="JB48" s="19" t="str">
        <f t="shared" si="126"/>
        <v/>
      </c>
      <c r="JC48" s="19" t="str">
        <f t="shared" si="127"/>
        <v/>
      </c>
      <c r="JD48" s="19" t="str">
        <f t="shared" si="128"/>
        <v/>
      </c>
      <c r="JE48" s="19" t="str">
        <f t="shared" si="129"/>
        <v/>
      </c>
      <c r="JF48" s="19" t="str">
        <f t="shared" si="130"/>
        <v/>
      </c>
      <c r="JG48" s="19" t="str">
        <f t="shared" si="131"/>
        <v/>
      </c>
      <c r="JH48" s="19" t="str">
        <f t="shared" si="132"/>
        <v/>
      </c>
      <c r="JI48" s="32" t="str">
        <f t="shared" si="133"/>
        <v/>
      </c>
      <c r="JJ48" s="19">
        <f t="shared" si="134"/>
        <v>14.934049808234056</v>
      </c>
      <c r="JK48" s="19">
        <f t="shared" si="135"/>
        <v>0</v>
      </c>
      <c r="JL48" s="19">
        <f t="shared" si="136"/>
        <v>15.18233005727021</v>
      </c>
      <c r="JM48" s="19">
        <f t="shared" si="137"/>
        <v>15.305100634655048</v>
      </c>
      <c r="JN48" s="19">
        <f t="shared" si="138"/>
        <v>15.017583593528105</v>
      </c>
      <c r="JO48" s="19">
        <f t="shared" si="139"/>
        <v>0</v>
      </c>
      <c r="JP48" s="19">
        <f t="shared" si="140"/>
        <v>0</v>
      </c>
      <c r="JQ48" s="19">
        <f t="shared" si="141"/>
        <v>0</v>
      </c>
      <c r="JR48" s="19">
        <f t="shared" si="142"/>
        <v>14.745728067072307</v>
      </c>
      <c r="JS48" s="19">
        <f t="shared" si="143"/>
        <v>0</v>
      </c>
      <c r="JT48" s="19">
        <f t="shared" si="144"/>
        <v>15.720090073422233</v>
      </c>
      <c r="JU48" s="38">
        <f t="shared" si="145"/>
        <v>14.934049808234056</v>
      </c>
      <c r="JW48" s="19">
        <f t="shared" si="147"/>
        <v>15.18233005727021</v>
      </c>
      <c r="JX48" s="19">
        <f t="shared" si="148"/>
        <v>15.305100634655048</v>
      </c>
      <c r="JY48" s="19">
        <f t="shared" si="149"/>
        <v>15.017583593528105</v>
      </c>
      <c r="KC48" s="19">
        <f t="shared" si="153"/>
        <v>14.745728067072307</v>
      </c>
      <c r="KE48" s="32">
        <f t="shared" si="155"/>
        <v>15.720090073422233</v>
      </c>
    </row>
    <row r="49" spans="1:291" x14ac:dyDescent="0.2">
      <c r="A49" s="19" t="s">
        <v>121</v>
      </c>
      <c r="B49" s="19" t="s">
        <v>3975</v>
      </c>
      <c r="E49" s="32" t="s">
        <v>56</v>
      </c>
      <c r="F49" s="19">
        <v>0</v>
      </c>
      <c r="G49" s="19">
        <v>0</v>
      </c>
      <c r="H49" s="19">
        <v>1</v>
      </c>
      <c r="I49" s="19">
        <v>0</v>
      </c>
      <c r="J49" s="19">
        <v>0</v>
      </c>
      <c r="K49" s="19">
        <v>1</v>
      </c>
      <c r="L49" s="19">
        <v>1</v>
      </c>
      <c r="M49" s="19">
        <v>1</v>
      </c>
      <c r="N49" s="19">
        <v>1</v>
      </c>
      <c r="O49" s="19">
        <v>1</v>
      </c>
      <c r="P49" s="32">
        <v>1</v>
      </c>
      <c r="Q49" s="19">
        <v>0</v>
      </c>
      <c r="R49" s="19">
        <v>0</v>
      </c>
      <c r="S49" s="19">
        <v>0</v>
      </c>
      <c r="T49" s="19">
        <v>0</v>
      </c>
      <c r="U49" s="19">
        <v>1</v>
      </c>
      <c r="V49" s="19">
        <v>1</v>
      </c>
      <c r="W49" s="19">
        <v>1</v>
      </c>
      <c r="X49" s="19">
        <v>1</v>
      </c>
      <c r="Y49" s="19">
        <v>1</v>
      </c>
      <c r="Z49" s="19">
        <v>1</v>
      </c>
      <c r="AA49" s="32">
        <v>1</v>
      </c>
      <c r="AB49" s="19">
        <v>1</v>
      </c>
      <c r="AC49" s="19">
        <v>1</v>
      </c>
      <c r="AD49" s="19">
        <v>1</v>
      </c>
      <c r="AE49" s="19">
        <v>1</v>
      </c>
      <c r="AF49" s="19">
        <v>1</v>
      </c>
      <c r="AG49" s="19">
        <v>1</v>
      </c>
      <c r="AH49" s="19">
        <v>1</v>
      </c>
      <c r="AI49" s="19">
        <v>1</v>
      </c>
      <c r="AJ49" s="19">
        <v>1</v>
      </c>
      <c r="AK49" s="19">
        <v>1</v>
      </c>
      <c r="AL49" s="32">
        <v>1</v>
      </c>
      <c r="AM49" s="19">
        <v>1.2230700000000001E-2</v>
      </c>
      <c r="AN49" s="19">
        <v>2.90633E-2</v>
      </c>
      <c r="AO49" s="19">
        <v>3.0772999999999998E-2</v>
      </c>
      <c r="AP49" s="19">
        <v>3.1270399999999997E-2</v>
      </c>
      <c r="AQ49" s="19">
        <v>3.2730700000000001E-2</v>
      </c>
      <c r="AR49" s="19">
        <v>5.9512799999999998E-2</v>
      </c>
      <c r="AS49" s="19">
        <v>3.5460999999999999E-2</v>
      </c>
      <c r="AT49" s="19">
        <v>3.4906699999999999E-2</v>
      </c>
      <c r="AU49" s="19">
        <v>3.8263600000000002E-2</v>
      </c>
      <c r="AV49" s="19">
        <v>4.2483399999999998E-2</v>
      </c>
      <c r="AW49" s="32">
        <v>4.4984499999999997E-2</v>
      </c>
      <c r="AX49" s="19">
        <v>0</v>
      </c>
      <c r="AY49" s="19">
        <v>1</v>
      </c>
      <c r="AZ49" s="19">
        <v>1</v>
      </c>
      <c r="BA49" s="19">
        <v>0</v>
      </c>
      <c r="BB49" s="19">
        <v>0</v>
      </c>
      <c r="BC49" s="19">
        <v>0</v>
      </c>
      <c r="BD49" s="19">
        <v>0</v>
      </c>
      <c r="BE49" s="19">
        <v>0</v>
      </c>
      <c r="BF49" s="19">
        <v>1</v>
      </c>
      <c r="BG49" s="19">
        <v>1</v>
      </c>
      <c r="BH49" s="32">
        <v>7</v>
      </c>
      <c r="BI49" s="19">
        <v>0</v>
      </c>
      <c r="BJ49" s="19">
        <v>1</v>
      </c>
      <c r="BK49" s="19">
        <v>1</v>
      </c>
      <c r="BL49" s="19">
        <v>0</v>
      </c>
      <c r="BM49" s="19">
        <v>0</v>
      </c>
      <c r="BN49" s="19">
        <v>0</v>
      </c>
      <c r="BO49" s="19">
        <v>0</v>
      </c>
      <c r="BP49" s="19">
        <v>0</v>
      </c>
      <c r="BQ49" s="19">
        <v>1</v>
      </c>
      <c r="BR49" s="19">
        <v>1</v>
      </c>
      <c r="BS49" s="32">
        <v>1</v>
      </c>
      <c r="BT49" s="19">
        <v>4</v>
      </c>
      <c r="BU49" s="19">
        <v>9</v>
      </c>
      <c r="BV49" s="19">
        <v>9</v>
      </c>
      <c r="BW49" s="19">
        <v>4</v>
      </c>
      <c r="BX49" s="19">
        <v>6</v>
      </c>
      <c r="BY49" s="19">
        <v>10</v>
      </c>
      <c r="BZ49" s="19">
        <v>13</v>
      </c>
      <c r="CA49" s="19">
        <v>11</v>
      </c>
      <c r="CB49" s="19">
        <v>14</v>
      </c>
      <c r="CC49" s="19">
        <v>7</v>
      </c>
      <c r="CD49" s="19">
        <v>27</v>
      </c>
      <c r="CE49" s="38">
        <v>217</v>
      </c>
      <c r="CF49" s="19">
        <v>200</v>
      </c>
      <c r="CG49" s="19">
        <v>391</v>
      </c>
      <c r="CH49" s="19">
        <v>647</v>
      </c>
      <c r="CI49" s="19">
        <v>549</v>
      </c>
      <c r="CJ49" s="19">
        <v>623</v>
      </c>
      <c r="CK49" s="19">
        <v>543</v>
      </c>
      <c r="CL49" s="19">
        <v>618</v>
      </c>
      <c r="CM49" s="19">
        <v>654</v>
      </c>
      <c r="CN49" s="19">
        <v>649</v>
      </c>
      <c r="CO49" s="19">
        <v>386</v>
      </c>
      <c r="CP49" s="38">
        <v>1.8433179723502304E-2</v>
      </c>
      <c r="CQ49" s="19">
        <v>4.4999999999999998E-2</v>
      </c>
      <c r="CR49" s="19">
        <v>2.3017902813299233E-2</v>
      </c>
      <c r="CS49" s="19">
        <v>6.1823802163833074E-3</v>
      </c>
      <c r="CT49" s="19">
        <v>1.092896174863388E-2</v>
      </c>
      <c r="CU49" s="19">
        <v>1.6051364365971106E-2</v>
      </c>
      <c r="CV49" s="19">
        <v>2.3941068139963169E-2</v>
      </c>
      <c r="CW49" s="19">
        <v>1.7799352750809062E-2</v>
      </c>
      <c r="CX49" s="19">
        <v>2.1406727828746176E-2</v>
      </c>
      <c r="CY49" s="19">
        <v>1.078582434514638E-2</v>
      </c>
      <c r="CZ49" s="19">
        <v>6.9948186528497408E-2</v>
      </c>
      <c r="DA49" s="38">
        <v>1.072232933</v>
      </c>
      <c r="DB49" s="19">
        <v>1.293846761</v>
      </c>
      <c r="DC49" s="19">
        <v>1.004959953</v>
      </c>
      <c r="DD49" s="19">
        <v>0.50260549899999996</v>
      </c>
      <c r="DE49" s="19">
        <v>0.40070054900000002</v>
      </c>
      <c r="DF49" s="19">
        <v>0.72735519999999998</v>
      </c>
      <c r="DG49" s="19">
        <v>0.83473202099999999</v>
      </c>
      <c r="DH49" s="19">
        <v>0.54310292800000004</v>
      </c>
      <c r="DI49" s="19">
        <v>0.65564716000000001</v>
      </c>
      <c r="DJ49" s="19">
        <v>0.71197499175095702</v>
      </c>
      <c r="DK49" s="19">
        <v>0.50807731388187205</v>
      </c>
      <c r="DL49" s="38">
        <v>0.14560000000000001</v>
      </c>
      <c r="DM49" s="19">
        <v>9.6600000000000005E-2</v>
      </c>
      <c r="DN49" s="19">
        <v>0.14630000000000001</v>
      </c>
      <c r="DO49" s="19">
        <v>8.7999999999999995E-2</v>
      </c>
      <c r="DP49" s="19">
        <v>6.7000000000000004E-2</v>
      </c>
      <c r="DQ49" s="19">
        <v>6.6699999999999995E-2</v>
      </c>
      <c r="DR49" s="19">
        <v>5.4800000000000001E-2</v>
      </c>
      <c r="DS49" s="19">
        <v>3.6499999999999998E-2</v>
      </c>
      <c r="DT49" s="19">
        <v>3.4099999999999998E-2</v>
      </c>
      <c r="DU49" s="19">
        <v>8.0100000000000005E-2</v>
      </c>
      <c r="DV49" s="19">
        <v>7.3499999999999996E-2</v>
      </c>
      <c r="DW49" s="38">
        <v>9.0999999999999998E-2</v>
      </c>
      <c r="DX49" s="19">
        <v>6.9000000000000006E-2</v>
      </c>
      <c r="DY49" s="19">
        <v>8.4000000000000005E-2</v>
      </c>
      <c r="DZ49" s="19">
        <v>3.3000000000000002E-2</v>
      </c>
      <c r="EA49" s="19">
        <v>-3.5999999999999997E-2</v>
      </c>
      <c r="EB49" s="19">
        <v>-2E-3</v>
      </c>
      <c r="EC49" s="19">
        <v>5.6000000000000001E-2</v>
      </c>
      <c r="ED49" s="19">
        <v>5.8999999999999997E-2</v>
      </c>
      <c r="EE49" s="19">
        <v>2.4E-2</v>
      </c>
      <c r="EF49" s="19">
        <v>-1.0999999999999999E-2</v>
      </c>
      <c r="EG49" s="19">
        <v>-0.16200000000000001</v>
      </c>
      <c r="EH49" s="38">
        <v>818030958.08985162</v>
      </c>
      <c r="EI49" s="19">
        <v>1091709292.5936191</v>
      </c>
      <c r="EJ49" s="19">
        <v>1504150413.8482134</v>
      </c>
      <c r="EK49" s="19">
        <v>1110383556.9772308</v>
      </c>
      <c r="EL49" s="19">
        <v>453444029.54153973</v>
      </c>
      <c r="EM49" s="19">
        <v>263633407.81181028</v>
      </c>
      <c r="EN49" s="19">
        <v>481359291.3846252</v>
      </c>
      <c r="EO49" s="19">
        <v>597690064.80319965</v>
      </c>
      <c r="EP49" s="19">
        <v>369625777.75052434</v>
      </c>
      <c r="EQ49" s="19">
        <v>404767762.10229474</v>
      </c>
      <c r="ER49" s="32">
        <v>356325576.41840202</v>
      </c>
      <c r="ES49" s="19">
        <f t="shared" si="13"/>
        <v>20.522410739926489</v>
      </c>
      <c r="ET49" s="19">
        <f t="shared" si="14"/>
        <v>20.811010463253858</v>
      </c>
      <c r="EU49" s="19">
        <f t="shared" si="15"/>
        <v>21.131494066681061</v>
      </c>
      <c r="EV49" s="19">
        <f t="shared" si="16"/>
        <v>20.827971339409434</v>
      </c>
      <c r="EW49" s="19">
        <f t="shared" si="17"/>
        <v>19.932382401030711</v>
      </c>
      <c r="EX49" s="19">
        <f t="shared" si="18"/>
        <v>19.39007008932931</v>
      </c>
      <c r="EY49" s="19">
        <f t="shared" si="19"/>
        <v>19.992124516764239</v>
      </c>
      <c r="EZ49" s="19">
        <f t="shared" si="20"/>
        <v>20.208582891275871</v>
      </c>
      <c r="FA49" s="19">
        <f t="shared" si="21"/>
        <v>19.728001640295741</v>
      </c>
      <c r="FB49" s="19">
        <f t="shared" si="22"/>
        <v>19.818824033690813</v>
      </c>
      <c r="FC49" s="32">
        <f t="shared" si="23"/>
        <v>19.691355411380066</v>
      </c>
      <c r="FD49" s="19">
        <f t="shared" si="24"/>
        <v>1.072232933</v>
      </c>
      <c r="FE49" s="19">
        <f t="shared" si="25"/>
        <v>1.293846761</v>
      </c>
      <c r="FF49" s="19">
        <f t="shared" si="26"/>
        <v>1.004959953</v>
      </c>
      <c r="FG49" s="19">
        <f t="shared" si="27"/>
        <v>0.50260549899999996</v>
      </c>
      <c r="FH49" s="19">
        <f t="shared" si="28"/>
        <v>0.40070054900000002</v>
      </c>
      <c r="FI49" s="19">
        <f t="shared" si="29"/>
        <v>0.72735519999999998</v>
      </c>
      <c r="FJ49" s="19">
        <f t="shared" si="30"/>
        <v>0.83473202099999999</v>
      </c>
      <c r="FK49" s="19">
        <f t="shared" si="31"/>
        <v>0.54310292800000004</v>
      </c>
      <c r="FL49" s="19">
        <f t="shared" si="32"/>
        <v>0.65564716000000001</v>
      </c>
      <c r="FM49" s="19">
        <f t="shared" si="33"/>
        <v>0.71197499175095702</v>
      </c>
      <c r="FN49" s="32">
        <f t="shared" si="34"/>
        <v>0.50807731388187205</v>
      </c>
      <c r="FO49" s="19">
        <f t="shared" si="35"/>
        <v>0.14560000000000001</v>
      </c>
      <c r="FP49" s="19">
        <f t="shared" si="36"/>
        <v>9.6600000000000005E-2</v>
      </c>
      <c r="FQ49" s="19">
        <f t="shared" si="37"/>
        <v>0.14630000000000001</v>
      </c>
      <c r="FR49" s="19">
        <f t="shared" si="38"/>
        <v>8.7999999999999995E-2</v>
      </c>
      <c r="FS49" s="19">
        <f t="shared" si="39"/>
        <v>6.7000000000000004E-2</v>
      </c>
      <c r="FT49" s="19">
        <f t="shared" si="40"/>
        <v>6.6699999999999995E-2</v>
      </c>
      <c r="FU49" s="19">
        <f t="shared" si="41"/>
        <v>5.4800000000000001E-2</v>
      </c>
      <c r="FV49" s="19">
        <f t="shared" si="42"/>
        <v>3.6499999999999998E-2</v>
      </c>
      <c r="FW49" s="19">
        <f t="shared" si="43"/>
        <v>3.4099999999999998E-2</v>
      </c>
      <c r="FX49" s="19">
        <f t="shared" si="44"/>
        <v>8.0100000000000005E-2</v>
      </c>
      <c r="FY49" s="32">
        <f t="shared" si="45"/>
        <v>7.3499999999999996E-2</v>
      </c>
      <c r="FZ49" s="19">
        <f t="shared" si="46"/>
        <v>9.0999999999999998E-2</v>
      </c>
      <c r="GA49" s="19">
        <f t="shared" si="47"/>
        <v>6.9000000000000006E-2</v>
      </c>
      <c r="GB49" s="19">
        <f t="shared" si="48"/>
        <v>8.4000000000000005E-2</v>
      </c>
      <c r="GC49" s="19">
        <f t="shared" si="49"/>
        <v>3.3000000000000002E-2</v>
      </c>
      <c r="GD49" s="19">
        <f t="shared" si="50"/>
        <v>-3.5999999999999997E-2</v>
      </c>
      <c r="GE49" s="19">
        <f t="shared" si="51"/>
        <v>-2E-3</v>
      </c>
      <c r="GF49" s="19">
        <f t="shared" si="52"/>
        <v>5.6000000000000001E-2</v>
      </c>
      <c r="GG49" s="19">
        <f t="shared" si="53"/>
        <v>5.8999999999999997E-2</v>
      </c>
      <c r="GH49" s="19">
        <f t="shared" si="54"/>
        <v>2.4E-2</v>
      </c>
      <c r="GI49" s="19">
        <f t="shared" si="55"/>
        <v>-1.0999999999999999E-2</v>
      </c>
      <c r="GJ49" s="32">
        <f t="shared" si="56"/>
        <v>-0.16200000000000001</v>
      </c>
      <c r="GK49" s="19">
        <f t="shared" si="57"/>
        <v>20.522410739926489</v>
      </c>
      <c r="GL49" s="19">
        <f t="shared" si="58"/>
        <v>20.811010463253858</v>
      </c>
      <c r="GM49" s="19">
        <f t="shared" si="59"/>
        <v>21.131494066681061</v>
      </c>
      <c r="GN49" s="19">
        <f t="shared" si="60"/>
        <v>20.827971339409434</v>
      </c>
      <c r="GO49" s="19">
        <f t="shared" si="61"/>
        <v>19.932382401030711</v>
      </c>
      <c r="GP49" s="19">
        <f t="shared" si="62"/>
        <v>19.39007008932931</v>
      </c>
      <c r="GQ49" s="19">
        <f t="shared" si="63"/>
        <v>19.992124516764239</v>
      </c>
      <c r="GR49" s="19">
        <f t="shared" si="64"/>
        <v>20.208582891275871</v>
      </c>
      <c r="GS49" s="19">
        <f t="shared" si="65"/>
        <v>19.728001640295741</v>
      </c>
      <c r="GT49" s="19">
        <f t="shared" si="66"/>
        <v>19.818824033690813</v>
      </c>
      <c r="GU49" s="32">
        <f t="shared" si="67"/>
        <v>19.691355411380066</v>
      </c>
      <c r="GV49" s="19">
        <f t="shared" si="68"/>
        <v>1.072232933</v>
      </c>
      <c r="GW49" s="19">
        <f t="shared" si="69"/>
        <v>1.293846761</v>
      </c>
      <c r="GX49" s="19">
        <f t="shared" si="70"/>
        <v>1.004959953</v>
      </c>
      <c r="GY49" s="19">
        <f t="shared" si="71"/>
        <v>0.50260549899999996</v>
      </c>
      <c r="GZ49" s="19">
        <f t="shared" si="72"/>
        <v>0.40070054900000002</v>
      </c>
      <c r="HA49" s="19">
        <f t="shared" si="73"/>
        <v>0.72735519999999998</v>
      </c>
      <c r="HB49" s="19">
        <f t="shared" si="74"/>
        <v>0.83473202099999999</v>
      </c>
      <c r="HC49" s="19">
        <f t="shared" si="75"/>
        <v>0.54310292800000004</v>
      </c>
      <c r="HD49" s="19">
        <f t="shared" si="76"/>
        <v>0.65564716000000001</v>
      </c>
      <c r="HE49" s="19">
        <f t="shared" si="77"/>
        <v>0.71197499175095702</v>
      </c>
      <c r="HF49" s="19">
        <f t="shared" si="78"/>
        <v>0.50807731388187205</v>
      </c>
      <c r="HG49" s="19">
        <f t="shared" si="156"/>
        <v>1.072232933</v>
      </c>
      <c r="HH49" s="19">
        <f t="shared" si="157"/>
        <v>1.293846761</v>
      </c>
      <c r="HI49" s="19">
        <f t="shared" si="158"/>
        <v>1.004959953</v>
      </c>
      <c r="HJ49" s="19">
        <f t="shared" si="159"/>
        <v>0.50260549899999996</v>
      </c>
      <c r="HK49" s="19">
        <f t="shared" si="160"/>
        <v>0.40070054900000002</v>
      </c>
      <c r="HL49" s="19">
        <f t="shared" si="161"/>
        <v>0.72735519999999998</v>
      </c>
      <c r="HM49" s="19">
        <f t="shared" si="162"/>
        <v>0.83473202099999999</v>
      </c>
      <c r="HN49" s="19">
        <f t="shared" si="163"/>
        <v>0.54310292800000004</v>
      </c>
      <c r="HO49" s="19">
        <f t="shared" si="164"/>
        <v>0.65564716000000001</v>
      </c>
      <c r="HP49" s="19">
        <f t="shared" si="165"/>
        <v>0.71197499175095702</v>
      </c>
      <c r="HQ49" s="32">
        <f t="shared" si="166"/>
        <v>0.50807731388187205</v>
      </c>
      <c r="HR49" s="19">
        <f t="shared" si="90"/>
        <v>0.14560000000000001</v>
      </c>
      <c r="HS49" s="19">
        <f t="shared" si="91"/>
        <v>9.6600000000000005E-2</v>
      </c>
      <c r="HT49" s="19">
        <f t="shared" si="92"/>
        <v>0.14630000000000001</v>
      </c>
      <c r="HU49" s="19">
        <f t="shared" si="93"/>
        <v>8.7999999999999995E-2</v>
      </c>
      <c r="HV49" s="19">
        <f t="shared" si="94"/>
        <v>6.7000000000000004E-2</v>
      </c>
      <c r="HW49" s="19">
        <f t="shared" si="95"/>
        <v>6.6699999999999995E-2</v>
      </c>
      <c r="HX49" s="19">
        <f t="shared" si="96"/>
        <v>5.4800000000000001E-2</v>
      </c>
      <c r="HY49" s="19">
        <f t="shared" si="97"/>
        <v>3.6499999999999998E-2</v>
      </c>
      <c r="HZ49" s="19">
        <f t="shared" si="98"/>
        <v>3.4099999999999998E-2</v>
      </c>
      <c r="IA49" s="19">
        <f t="shared" si="99"/>
        <v>8.0100000000000005E-2</v>
      </c>
      <c r="IB49" s="19">
        <f t="shared" si="100"/>
        <v>7.3499999999999996E-2</v>
      </c>
      <c r="IC49" s="38">
        <f t="shared" si="101"/>
        <v>0.14560000000000001</v>
      </c>
      <c r="ID49" s="19">
        <f t="shared" si="102"/>
        <v>9.6600000000000005E-2</v>
      </c>
      <c r="IE49" s="19">
        <f t="shared" si="103"/>
        <v>0.14630000000000001</v>
      </c>
      <c r="IF49" s="19">
        <f t="shared" si="104"/>
        <v>8.7999999999999995E-2</v>
      </c>
      <c r="IG49" s="19">
        <f t="shared" si="105"/>
        <v>6.7000000000000004E-2</v>
      </c>
      <c r="IH49" s="19">
        <f t="shared" si="106"/>
        <v>6.6699999999999995E-2</v>
      </c>
      <c r="II49" s="19">
        <f t="shared" si="107"/>
        <v>5.4800000000000001E-2</v>
      </c>
      <c r="IJ49" s="19">
        <f t="shared" si="108"/>
        <v>3.6499999999999998E-2</v>
      </c>
      <c r="IK49" s="19">
        <f t="shared" si="109"/>
        <v>3.4099999999999998E-2</v>
      </c>
      <c r="IL49" s="19">
        <f t="shared" si="110"/>
        <v>8.0100000000000005E-2</v>
      </c>
      <c r="IM49" s="19">
        <f t="shared" si="111"/>
        <v>7.3499999999999996E-2</v>
      </c>
      <c r="IN49" s="38">
        <f t="shared" si="112"/>
        <v>9.0999999999999998E-2</v>
      </c>
      <c r="IO49" s="19">
        <f t="shared" si="113"/>
        <v>6.9000000000000006E-2</v>
      </c>
      <c r="IP49" s="19">
        <f t="shared" si="114"/>
        <v>8.4000000000000005E-2</v>
      </c>
      <c r="IQ49" s="19">
        <f t="shared" si="115"/>
        <v>3.3000000000000002E-2</v>
      </c>
      <c r="IR49" s="19">
        <f t="shared" si="116"/>
        <v>-3.5999999999999997E-2</v>
      </c>
      <c r="IS49" s="19">
        <f t="shared" si="117"/>
        <v>-2E-3</v>
      </c>
      <c r="IT49" s="19">
        <f t="shared" si="118"/>
        <v>5.6000000000000001E-2</v>
      </c>
      <c r="IU49" s="19">
        <f t="shared" si="119"/>
        <v>5.8999999999999997E-2</v>
      </c>
      <c r="IV49" s="19">
        <f t="shared" si="120"/>
        <v>2.4E-2</v>
      </c>
      <c r="IW49" s="19">
        <f t="shared" si="121"/>
        <v>-1.0999999999999999E-2</v>
      </c>
      <c r="IX49" s="32">
        <f t="shared" si="122"/>
        <v>-0.16200000000000001</v>
      </c>
      <c r="IY49" s="19">
        <f t="shared" si="123"/>
        <v>9.0999999999999998E-2</v>
      </c>
      <c r="IZ49" s="19">
        <f t="shared" si="124"/>
        <v>6.9000000000000006E-2</v>
      </c>
      <c r="JA49" s="19">
        <f t="shared" si="125"/>
        <v>8.4000000000000005E-2</v>
      </c>
      <c r="JB49" s="19">
        <f t="shared" si="126"/>
        <v>3.3000000000000002E-2</v>
      </c>
      <c r="JC49" s="19">
        <f t="shared" si="127"/>
        <v>-3.5999999999999997E-2</v>
      </c>
      <c r="JD49" s="19">
        <f t="shared" si="128"/>
        <v>-2E-3</v>
      </c>
      <c r="JE49" s="19">
        <f t="shared" si="129"/>
        <v>5.6000000000000001E-2</v>
      </c>
      <c r="JF49" s="19">
        <f t="shared" si="130"/>
        <v>5.8999999999999997E-2</v>
      </c>
      <c r="JG49" s="19">
        <f t="shared" si="131"/>
        <v>2.4E-2</v>
      </c>
      <c r="JH49" s="19">
        <f t="shared" si="132"/>
        <v>-1.0999999999999999E-2</v>
      </c>
      <c r="JI49" s="32">
        <f t="shared" si="133"/>
        <v>-0.16200000000000001</v>
      </c>
      <c r="JJ49" s="19">
        <f t="shared" si="134"/>
        <v>20.522410739926489</v>
      </c>
      <c r="JK49" s="19">
        <f t="shared" si="135"/>
        <v>20.811010463253858</v>
      </c>
      <c r="JL49" s="19">
        <f t="shared" si="136"/>
        <v>21.131494066681061</v>
      </c>
      <c r="JM49" s="19">
        <f t="shared" si="137"/>
        <v>20.827971339409434</v>
      </c>
      <c r="JN49" s="19">
        <f t="shared" si="138"/>
        <v>19.932382401030711</v>
      </c>
      <c r="JO49" s="19">
        <f t="shared" si="139"/>
        <v>19.39007008932931</v>
      </c>
      <c r="JP49" s="19">
        <f t="shared" si="140"/>
        <v>19.992124516764239</v>
      </c>
      <c r="JQ49" s="19">
        <f t="shared" si="141"/>
        <v>20.208582891275871</v>
      </c>
      <c r="JR49" s="19">
        <f t="shared" si="142"/>
        <v>19.728001640295741</v>
      </c>
      <c r="JS49" s="19">
        <f t="shared" si="143"/>
        <v>19.818824033690813</v>
      </c>
      <c r="JT49" s="19">
        <f t="shared" si="144"/>
        <v>19.691355411380066</v>
      </c>
      <c r="JU49" s="38">
        <f t="shared" si="145"/>
        <v>20.522410739926489</v>
      </c>
      <c r="JV49" s="19">
        <f t="shared" si="146"/>
        <v>20.811010463253858</v>
      </c>
      <c r="JW49" s="19">
        <f t="shared" si="147"/>
        <v>21.131494066681061</v>
      </c>
      <c r="JX49" s="19">
        <f t="shared" si="148"/>
        <v>20.827971339409434</v>
      </c>
      <c r="JY49" s="19">
        <f t="shared" si="149"/>
        <v>19.932382401030711</v>
      </c>
      <c r="JZ49" s="19">
        <f t="shared" si="150"/>
        <v>19.39007008932931</v>
      </c>
      <c r="KA49" s="19">
        <f t="shared" si="151"/>
        <v>19.992124516764239</v>
      </c>
      <c r="KB49" s="19">
        <f t="shared" si="152"/>
        <v>20.208582891275871</v>
      </c>
      <c r="KC49" s="19">
        <f t="shared" si="153"/>
        <v>19.728001640295741</v>
      </c>
      <c r="KD49" s="19">
        <f t="shared" si="154"/>
        <v>19.818824033690813</v>
      </c>
      <c r="KE49" s="32">
        <f t="shared" si="155"/>
        <v>19.691355411380066</v>
      </c>
    </row>
    <row r="50" spans="1:291" x14ac:dyDescent="0.2">
      <c r="A50" s="19" t="s">
        <v>129</v>
      </c>
      <c r="B50" s="19" t="s">
        <v>3977</v>
      </c>
      <c r="D50" s="19">
        <v>2015</v>
      </c>
      <c r="E50" s="32" t="s">
        <v>56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P50" s="32"/>
      <c r="Q50" s="19">
        <v>1</v>
      </c>
      <c r="R50" s="19">
        <v>1</v>
      </c>
      <c r="S50" s="19">
        <v>1</v>
      </c>
      <c r="T50" s="19">
        <v>1</v>
      </c>
      <c r="U50" s="19">
        <v>1</v>
      </c>
      <c r="AA50" s="32"/>
      <c r="AB50" s="19">
        <v>1</v>
      </c>
      <c r="AC50" s="19">
        <v>1</v>
      </c>
      <c r="AD50" s="19">
        <v>1</v>
      </c>
      <c r="AE50" s="19">
        <v>1</v>
      </c>
      <c r="AF50" s="19">
        <v>1</v>
      </c>
      <c r="AL50" s="32"/>
      <c r="AM50" s="19">
        <v>1.36209E-2</v>
      </c>
      <c r="AN50" s="19">
        <v>1.42614E-2</v>
      </c>
      <c r="AO50" s="19">
        <v>1.6646600000000001E-2</v>
      </c>
      <c r="AP50" s="19">
        <v>1.45387E-2</v>
      </c>
      <c r="AQ50" s="19">
        <v>2.5394300000000002E-2</v>
      </c>
      <c r="AW50" s="32"/>
      <c r="BH50" s="32"/>
      <c r="BS50" s="32"/>
      <c r="BT50" s="19">
        <v>1</v>
      </c>
      <c r="BU50" s="19">
        <v>3</v>
      </c>
      <c r="BV50" s="19">
        <v>4</v>
      </c>
      <c r="BW50" s="19">
        <v>0</v>
      </c>
      <c r="BX50" s="19">
        <v>1</v>
      </c>
      <c r="BY50" s="19">
        <v>0</v>
      </c>
      <c r="BZ50" s="19">
        <v>0</v>
      </c>
      <c r="CA50" s="19">
        <v>0</v>
      </c>
      <c r="CB50" s="19">
        <v>0</v>
      </c>
      <c r="CC50" s="19">
        <v>0</v>
      </c>
      <c r="CD50" s="19">
        <v>0</v>
      </c>
      <c r="CE50" s="38">
        <v>69</v>
      </c>
      <c r="CF50" s="19">
        <v>46</v>
      </c>
      <c r="CG50" s="19">
        <v>33</v>
      </c>
      <c r="CH50" s="19">
        <v>44</v>
      </c>
      <c r="CI50" s="19">
        <v>110</v>
      </c>
      <c r="CJ50" s="19">
        <v>28</v>
      </c>
      <c r="CK50" s="19">
        <v>6</v>
      </c>
      <c r="CL50" s="19">
        <v>1</v>
      </c>
      <c r="CM50" s="19">
        <v>0</v>
      </c>
      <c r="CN50" s="19">
        <v>0</v>
      </c>
      <c r="CO50" s="19">
        <v>0</v>
      </c>
      <c r="CP50" s="38">
        <v>1.4492753623188406E-2</v>
      </c>
      <c r="CQ50" s="19">
        <v>6.5217391304347824E-2</v>
      </c>
      <c r="CR50" s="19">
        <v>0.12121212121212122</v>
      </c>
      <c r="CS50" s="19">
        <v>0</v>
      </c>
      <c r="CT50" s="19">
        <v>9.0909090909090905E-3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0</v>
      </c>
      <c r="DA50" s="38"/>
      <c r="DL50" s="38"/>
      <c r="DW50" s="38"/>
      <c r="EH50" s="38"/>
      <c r="ER50" s="32"/>
      <c r="ES50" s="19" t="str">
        <f t="shared" si="13"/>
        <v/>
      </c>
      <c r="ET50" s="19" t="str">
        <f t="shared" si="14"/>
        <v/>
      </c>
      <c r="EU50" s="19" t="str">
        <f t="shared" si="15"/>
        <v/>
      </c>
      <c r="EV50" s="19" t="str">
        <f t="shared" si="16"/>
        <v/>
      </c>
      <c r="EW50" s="19" t="str">
        <f t="shared" si="17"/>
        <v/>
      </c>
      <c r="EX50" s="19" t="str">
        <f t="shared" si="18"/>
        <v/>
      </c>
      <c r="EY50" s="19" t="str">
        <f t="shared" si="19"/>
        <v/>
      </c>
      <c r="EZ50" s="19" t="str">
        <f t="shared" si="20"/>
        <v/>
      </c>
      <c r="FA50" s="19" t="str">
        <f t="shared" si="21"/>
        <v/>
      </c>
      <c r="FB50" s="19" t="str">
        <f t="shared" si="22"/>
        <v/>
      </c>
      <c r="FC50" s="32" t="str">
        <f t="shared" si="23"/>
        <v/>
      </c>
      <c r="FI50" s="19" t="str">
        <f t="shared" si="29"/>
        <v/>
      </c>
      <c r="FJ50" s="19" t="str">
        <f t="shared" si="30"/>
        <v/>
      </c>
      <c r="FK50" s="19" t="str">
        <f t="shared" si="31"/>
        <v/>
      </c>
      <c r="FL50" s="19" t="str">
        <f t="shared" si="32"/>
        <v/>
      </c>
      <c r="FM50" s="19" t="str">
        <f t="shared" si="33"/>
        <v/>
      </c>
      <c r="FN50" s="32" t="str">
        <f t="shared" si="34"/>
        <v/>
      </c>
      <c r="FT50" s="19" t="str">
        <f t="shared" si="40"/>
        <v/>
      </c>
      <c r="FU50" s="19" t="str">
        <f t="shared" si="41"/>
        <v/>
      </c>
      <c r="FV50" s="19" t="str">
        <f t="shared" si="42"/>
        <v/>
      </c>
      <c r="FW50" s="19" t="str">
        <f t="shared" si="43"/>
        <v/>
      </c>
      <c r="FX50" s="19" t="str">
        <f t="shared" si="44"/>
        <v/>
      </c>
      <c r="FY50" s="32" t="str">
        <f t="shared" si="45"/>
        <v/>
      </c>
      <c r="GE50" s="19" t="str">
        <f t="shared" si="51"/>
        <v/>
      </c>
      <c r="GF50" s="19" t="str">
        <f t="shared" si="52"/>
        <v/>
      </c>
      <c r="GG50" s="19" t="str">
        <f t="shared" si="53"/>
        <v/>
      </c>
      <c r="GH50" s="19" t="str">
        <f t="shared" si="54"/>
        <v/>
      </c>
      <c r="GI50" s="19" t="str">
        <f t="shared" si="55"/>
        <v/>
      </c>
      <c r="GJ50" s="32" t="str">
        <f t="shared" si="56"/>
        <v/>
      </c>
      <c r="GK50" s="19" t="str">
        <f t="shared" si="57"/>
        <v/>
      </c>
      <c r="GL50" s="19" t="str">
        <f t="shared" si="58"/>
        <v/>
      </c>
      <c r="GM50" s="19" t="str">
        <f t="shared" si="59"/>
        <v/>
      </c>
      <c r="GN50" s="19" t="str">
        <f t="shared" si="60"/>
        <v/>
      </c>
      <c r="GO50" s="19" t="str">
        <f t="shared" si="61"/>
        <v/>
      </c>
      <c r="GP50" s="19" t="str">
        <f t="shared" si="62"/>
        <v/>
      </c>
      <c r="GQ50" s="19" t="str">
        <f t="shared" si="63"/>
        <v/>
      </c>
      <c r="GR50" s="19" t="str">
        <f t="shared" si="64"/>
        <v/>
      </c>
      <c r="GS50" s="19" t="str">
        <f t="shared" si="65"/>
        <v/>
      </c>
      <c r="GT50" s="19" t="str">
        <f t="shared" si="66"/>
        <v/>
      </c>
      <c r="GU50" s="32" t="str">
        <f t="shared" si="67"/>
        <v/>
      </c>
      <c r="GV50" s="19">
        <f t="shared" si="68"/>
        <v>0.2011343951618926</v>
      </c>
      <c r="GW50" s="19">
        <f t="shared" si="69"/>
        <v>0.2011343951618926</v>
      </c>
      <c r="GX50" s="19">
        <f t="shared" si="70"/>
        <v>0.2011343951618926</v>
      </c>
      <c r="GY50" s="19">
        <f t="shared" si="71"/>
        <v>0.2011343951618926</v>
      </c>
      <c r="GZ50" s="19">
        <f t="shared" si="72"/>
        <v>0.2011343951618926</v>
      </c>
      <c r="HA50" s="19">
        <f t="shared" si="73"/>
        <v>10.328571478127515</v>
      </c>
      <c r="HB50" s="19">
        <f t="shared" si="74"/>
        <v>10.328571478127515</v>
      </c>
      <c r="HC50" s="19">
        <f t="shared" si="75"/>
        <v>10.328571478127515</v>
      </c>
      <c r="HD50" s="19">
        <f t="shared" si="76"/>
        <v>10.328571478127515</v>
      </c>
      <c r="HE50" s="19">
        <f t="shared" si="77"/>
        <v>10.328571478127515</v>
      </c>
      <c r="HF50" s="19">
        <f t="shared" si="78"/>
        <v>10.328571478127515</v>
      </c>
      <c r="HG50" s="19" t="str">
        <f t="shared" si="156"/>
        <v/>
      </c>
      <c r="HH50" s="19" t="str">
        <f t="shared" si="157"/>
        <v/>
      </c>
      <c r="HI50" s="19" t="str">
        <f t="shared" si="158"/>
        <v/>
      </c>
      <c r="HJ50" s="19" t="str">
        <f t="shared" si="159"/>
        <v/>
      </c>
      <c r="HK50" s="19" t="str">
        <f t="shared" si="160"/>
        <v/>
      </c>
      <c r="HL50" s="19" t="str">
        <f t="shared" si="161"/>
        <v/>
      </c>
      <c r="HM50" s="19" t="str">
        <f t="shared" si="162"/>
        <v/>
      </c>
      <c r="HN50" s="19" t="str">
        <f t="shared" si="163"/>
        <v/>
      </c>
      <c r="HO50" s="19" t="str">
        <f t="shared" si="164"/>
        <v/>
      </c>
      <c r="HP50" s="19" t="str">
        <f t="shared" si="165"/>
        <v/>
      </c>
      <c r="HQ50" s="32" t="str">
        <f t="shared" si="166"/>
        <v/>
      </c>
      <c r="HR50" s="19">
        <f t="shared" si="90"/>
        <v>2.8730000000000002E-2</v>
      </c>
      <c r="HS50" s="19">
        <f t="shared" si="91"/>
        <v>2.8730000000000002E-2</v>
      </c>
      <c r="HT50" s="19">
        <f t="shared" si="92"/>
        <v>2.8730000000000002E-2</v>
      </c>
      <c r="HU50" s="19">
        <f t="shared" si="93"/>
        <v>2.8730000000000002E-2</v>
      </c>
      <c r="HV50" s="19">
        <f t="shared" si="94"/>
        <v>2.8730000000000002E-2</v>
      </c>
      <c r="HW50" s="19">
        <f t="shared" si="95"/>
        <v>0.72436999999999996</v>
      </c>
      <c r="HX50" s="19">
        <f t="shared" si="96"/>
        <v>0.72436999999999996</v>
      </c>
      <c r="HY50" s="19">
        <f t="shared" si="97"/>
        <v>0.72436999999999996</v>
      </c>
      <c r="HZ50" s="19">
        <f t="shared" si="98"/>
        <v>0.72436999999999996</v>
      </c>
      <c r="IA50" s="19">
        <f t="shared" si="99"/>
        <v>0.72436999999999996</v>
      </c>
      <c r="IB50" s="19">
        <f t="shared" si="100"/>
        <v>0.72436999999999996</v>
      </c>
      <c r="IC50" s="38" t="str">
        <f t="shared" si="101"/>
        <v/>
      </c>
      <c r="ID50" s="19" t="str">
        <f t="shared" si="102"/>
        <v/>
      </c>
      <c r="IE50" s="19" t="str">
        <f t="shared" si="103"/>
        <v/>
      </c>
      <c r="IF50" s="19" t="str">
        <f t="shared" si="104"/>
        <v/>
      </c>
      <c r="IG50" s="19" t="str">
        <f t="shared" si="105"/>
        <v/>
      </c>
      <c r="IH50" s="19" t="str">
        <f t="shared" si="106"/>
        <v/>
      </c>
      <c r="II50" s="19" t="str">
        <f t="shared" si="107"/>
        <v/>
      </c>
      <c r="IJ50" s="19" t="str">
        <f t="shared" si="108"/>
        <v/>
      </c>
      <c r="IK50" s="19" t="str">
        <f t="shared" si="109"/>
        <v/>
      </c>
      <c r="IL50" s="19" t="str">
        <f t="shared" si="110"/>
        <v/>
      </c>
      <c r="IM50" s="19" t="str">
        <f t="shared" si="111"/>
        <v/>
      </c>
      <c r="IN50" s="38">
        <f t="shared" si="112"/>
        <v>0</v>
      </c>
      <c r="IO50" s="19">
        <f t="shared" si="113"/>
        <v>0</v>
      </c>
      <c r="IP50" s="19">
        <f t="shared" si="114"/>
        <v>0</v>
      </c>
      <c r="IQ50" s="19">
        <f t="shared" si="115"/>
        <v>0</v>
      </c>
      <c r="IR50" s="19">
        <f t="shared" si="116"/>
        <v>0</v>
      </c>
      <c r="IS50" s="19">
        <f t="shared" si="117"/>
        <v>0.16917829999999984</v>
      </c>
      <c r="IT50" s="19">
        <f t="shared" si="118"/>
        <v>0.16917829999999984</v>
      </c>
      <c r="IU50" s="19">
        <f t="shared" si="119"/>
        <v>0.16917829999999984</v>
      </c>
      <c r="IV50" s="19">
        <f t="shared" si="120"/>
        <v>0.16917829999999984</v>
      </c>
      <c r="IW50" s="19">
        <f t="shared" si="121"/>
        <v>0.16917829999999984</v>
      </c>
      <c r="IX50" s="32">
        <f t="shared" si="122"/>
        <v>0.16917829999999984</v>
      </c>
      <c r="IY50" s="19" t="str">
        <f t="shared" si="123"/>
        <v/>
      </c>
      <c r="IZ50" s="19" t="str">
        <f t="shared" si="124"/>
        <v/>
      </c>
      <c r="JA50" s="19" t="str">
        <f t="shared" si="125"/>
        <v/>
      </c>
      <c r="JB50" s="19" t="str">
        <f t="shared" si="126"/>
        <v/>
      </c>
      <c r="JC50" s="19" t="str">
        <f t="shared" si="127"/>
        <v/>
      </c>
      <c r="JD50" s="19" t="str">
        <f t="shared" si="128"/>
        <v/>
      </c>
      <c r="JE50" s="19" t="str">
        <f t="shared" si="129"/>
        <v/>
      </c>
      <c r="JF50" s="19" t="str">
        <f t="shared" si="130"/>
        <v/>
      </c>
      <c r="JG50" s="19" t="str">
        <f t="shared" si="131"/>
        <v/>
      </c>
      <c r="JH50" s="19" t="str">
        <f t="shared" si="132"/>
        <v/>
      </c>
      <c r="JI50" s="32" t="str">
        <f t="shared" si="133"/>
        <v/>
      </c>
      <c r="JJ50" s="19">
        <f t="shared" si="134"/>
        <v>22.018022109317169</v>
      </c>
      <c r="JK50" s="19">
        <f t="shared" si="135"/>
        <v>22.018022109317169</v>
      </c>
      <c r="JL50" s="19">
        <f t="shared" si="136"/>
        <v>22.018022109317169</v>
      </c>
      <c r="JM50" s="19">
        <f t="shared" si="137"/>
        <v>22.018022109317169</v>
      </c>
      <c r="JN50" s="19">
        <f t="shared" si="138"/>
        <v>22.018022109317169</v>
      </c>
      <c r="JO50" s="19">
        <f t="shared" si="139"/>
        <v>22.018022109317169</v>
      </c>
      <c r="JP50" s="19">
        <f t="shared" si="140"/>
        <v>22.018022109317169</v>
      </c>
      <c r="JQ50" s="19">
        <f t="shared" si="141"/>
        <v>22.018022109317169</v>
      </c>
      <c r="JR50" s="19">
        <f t="shared" si="142"/>
        <v>22.018022109317169</v>
      </c>
      <c r="JS50" s="19">
        <f t="shared" si="143"/>
        <v>22.018022109317169</v>
      </c>
      <c r="JT50" s="19">
        <f t="shared" si="144"/>
        <v>22.018022109317169</v>
      </c>
      <c r="JU50" s="38" t="str">
        <f t="shared" si="145"/>
        <v/>
      </c>
      <c r="JV50" s="19" t="str">
        <f t="shared" si="146"/>
        <v/>
      </c>
      <c r="JW50" s="19" t="str">
        <f t="shared" si="147"/>
        <v/>
      </c>
      <c r="JX50" s="19" t="str">
        <f t="shared" si="148"/>
        <v/>
      </c>
      <c r="JY50" s="19" t="str">
        <f t="shared" si="149"/>
        <v/>
      </c>
      <c r="JZ50" s="19" t="str">
        <f t="shared" si="150"/>
        <v/>
      </c>
      <c r="KA50" s="19" t="str">
        <f t="shared" si="151"/>
        <v/>
      </c>
      <c r="KB50" s="19" t="str">
        <f t="shared" si="152"/>
        <v/>
      </c>
      <c r="KC50" s="19" t="str">
        <f t="shared" si="153"/>
        <v/>
      </c>
      <c r="KD50" s="19" t="str">
        <f t="shared" si="154"/>
        <v/>
      </c>
      <c r="KE50" s="32" t="str">
        <f t="shared" si="155"/>
        <v/>
      </c>
    </row>
    <row r="51" spans="1:291" x14ac:dyDescent="0.2">
      <c r="A51" s="19" t="s">
        <v>83</v>
      </c>
      <c r="B51" s="19" t="s">
        <v>84</v>
      </c>
      <c r="E51" s="32" t="s">
        <v>56</v>
      </c>
      <c r="F51" s="19">
        <v>1</v>
      </c>
      <c r="G51" s="19">
        <v>1</v>
      </c>
      <c r="H51" s="19">
        <v>1</v>
      </c>
      <c r="I51" s="19">
        <v>1</v>
      </c>
      <c r="J51" s="19">
        <v>1</v>
      </c>
      <c r="K51" s="19">
        <v>1</v>
      </c>
      <c r="L51" s="19">
        <v>1</v>
      </c>
      <c r="M51" s="19">
        <v>1</v>
      </c>
      <c r="N51" s="19">
        <v>1</v>
      </c>
      <c r="O51" s="19">
        <v>1</v>
      </c>
      <c r="P51" s="32">
        <v>1</v>
      </c>
      <c r="Q51" s="19">
        <v>1</v>
      </c>
      <c r="R51" s="19">
        <v>1</v>
      </c>
      <c r="S51" s="19">
        <v>1</v>
      </c>
      <c r="T51" s="19">
        <v>1</v>
      </c>
      <c r="U51" s="19">
        <v>1</v>
      </c>
      <c r="V51" s="19">
        <v>1</v>
      </c>
      <c r="W51" s="19">
        <v>1</v>
      </c>
      <c r="X51" s="19">
        <v>1</v>
      </c>
      <c r="Y51" s="19">
        <v>1</v>
      </c>
      <c r="Z51" s="19">
        <v>1</v>
      </c>
      <c r="AA51" s="32">
        <v>1</v>
      </c>
      <c r="AB51" s="19">
        <v>1</v>
      </c>
      <c r="AC51" s="19">
        <v>1</v>
      </c>
      <c r="AD51" s="19">
        <v>1</v>
      </c>
      <c r="AE51" s="19">
        <v>1</v>
      </c>
      <c r="AF51" s="19">
        <v>1</v>
      </c>
      <c r="AG51" s="19">
        <v>1</v>
      </c>
      <c r="AH51" s="19">
        <v>1</v>
      </c>
      <c r="AI51" s="19">
        <v>1</v>
      </c>
      <c r="AJ51" s="19">
        <v>1</v>
      </c>
      <c r="AK51" s="19">
        <v>1</v>
      </c>
      <c r="AL51" s="32">
        <v>1</v>
      </c>
      <c r="AM51" s="19">
        <v>3.3845E-2</v>
      </c>
      <c r="AN51" s="19">
        <v>3.4919199999999997E-2</v>
      </c>
      <c r="AO51" s="19">
        <v>3.2271599999999998E-2</v>
      </c>
      <c r="AP51" s="19">
        <v>3.6446600000000003E-2</v>
      </c>
      <c r="AQ51" s="19">
        <v>3.7314800000000002E-2</v>
      </c>
      <c r="AR51" s="19">
        <v>3.3391400000000002E-2</v>
      </c>
      <c r="AS51" s="19">
        <v>3.3401800000000002E-2</v>
      </c>
      <c r="AT51" s="19">
        <v>3.4352399999999998E-2</v>
      </c>
      <c r="AU51" s="19">
        <v>6.1475200000000001E-2</v>
      </c>
      <c r="AV51" s="19">
        <v>3.2376799999999997E-2</v>
      </c>
      <c r="AW51" s="32">
        <v>3.2598599999999998E-2</v>
      </c>
      <c r="AX51" s="19">
        <v>0</v>
      </c>
      <c r="AY51" s="19">
        <v>0</v>
      </c>
      <c r="AZ51" s="19">
        <v>0</v>
      </c>
      <c r="BA51" s="19">
        <v>0</v>
      </c>
      <c r="BB51" s="19">
        <v>0</v>
      </c>
      <c r="BC51" s="19">
        <v>0</v>
      </c>
      <c r="BD51" s="19">
        <v>0</v>
      </c>
      <c r="BE51" s="19">
        <v>0</v>
      </c>
      <c r="BF51" s="19">
        <v>0</v>
      </c>
      <c r="BG51" s="19">
        <v>0</v>
      </c>
      <c r="BH51" s="32">
        <v>0</v>
      </c>
      <c r="BI51" s="19">
        <v>0</v>
      </c>
      <c r="BJ51" s="19">
        <v>0</v>
      </c>
      <c r="BK51" s="19">
        <v>0</v>
      </c>
      <c r="BL51" s="19">
        <v>0</v>
      </c>
      <c r="BM51" s="19">
        <v>0</v>
      </c>
      <c r="BN51" s="19">
        <v>0</v>
      </c>
      <c r="BO51" s="19">
        <v>0</v>
      </c>
      <c r="BP51" s="19">
        <v>0</v>
      </c>
      <c r="BQ51" s="19">
        <v>0</v>
      </c>
      <c r="BR51" s="19">
        <v>0</v>
      </c>
      <c r="BS51" s="32">
        <v>0</v>
      </c>
      <c r="BT51" s="19">
        <v>0</v>
      </c>
      <c r="BU51" s="19">
        <v>1</v>
      </c>
      <c r="BV51" s="19">
        <v>0</v>
      </c>
      <c r="BW51" s="19">
        <v>2</v>
      </c>
      <c r="BX51" s="19">
        <v>0</v>
      </c>
      <c r="BY51" s="19">
        <v>0</v>
      </c>
      <c r="BZ51" s="19">
        <v>11</v>
      </c>
      <c r="CA51" s="19">
        <v>2</v>
      </c>
      <c r="CB51" s="19">
        <v>1</v>
      </c>
      <c r="CC51" s="19">
        <v>3</v>
      </c>
      <c r="CD51" s="19">
        <v>0</v>
      </c>
      <c r="CE51" s="38">
        <v>21</v>
      </c>
      <c r="CF51" s="19">
        <v>28</v>
      </c>
      <c r="CG51" s="19">
        <v>49</v>
      </c>
      <c r="CH51" s="19">
        <v>67</v>
      </c>
      <c r="CI51" s="19">
        <v>43</v>
      </c>
      <c r="CJ51" s="19">
        <v>42</v>
      </c>
      <c r="CK51" s="19">
        <v>110</v>
      </c>
      <c r="CL51" s="19">
        <v>74</v>
      </c>
      <c r="CM51" s="19">
        <v>49</v>
      </c>
      <c r="CN51" s="19">
        <v>27</v>
      </c>
      <c r="CO51" s="19">
        <v>58</v>
      </c>
      <c r="CP51" s="38">
        <v>0</v>
      </c>
      <c r="CQ51" s="19">
        <v>3.5714285714285712E-2</v>
      </c>
      <c r="CR51" s="19">
        <v>0</v>
      </c>
      <c r="CS51" s="19">
        <v>2.9850746268656716E-2</v>
      </c>
      <c r="CT51" s="19">
        <v>0</v>
      </c>
      <c r="CU51" s="19">
        <v>0</v>
      </c>
      <c r="CV51" s="19">
        <v>0.1</v>
      </c>
      <c r="CW51" s="19">
        <v>2.7027027027027029E-2</v>
      </c>
      <c r="CX51" s="19">
        <v>2.0408163265306121E-2</v>
      </c>
      <c r="CY51" s="19">
        <v>0.1111111111111111</v>
      </c>
      <c r="CZ51" s="19">
        <v>0</v>
      </c>
      <c r="DA51" s="38">
        <v>0.403895742</v>
      </c>
      <c r="DB51" s="19">
        <v>0.286353935</v>
      </c>
      <c r="DC51" s="19">
        <v>0.474001811</v>
      </c>
      <c r="DD51" s="19">
        <v>0.27258473700000002</v>
      </c>
      <c r="DE51" s="19">
        <v>4.0421795000000003E-2</v>
      </c>
      <c r="DF51" s="19">
        <v>0.10405134000000001</v>
      </c>
      <c r="DG51" s="19">
        <v>0.38073203999999999</v>
      </c>
      <c r="DH51" s="19">
        <v>0.67421028199999999</v>
      </c>
      <c r="DI51" s="19">
        <v>-7.3397065999999997E-2</v>
      </c>
      <c r="DJ51" s="19">
        <v>0.37696279463011401</v>
      </c>
      <c r="DK51" s="19">
        <v>4.9094205487378098</v>
      </c>
      <c r="DL51" s="38">
        <v>0.59019999999999995</v>
      </c>
      <c r="DM51" s="19">
        <v>0.66820000000000002</v>
      </c>
      <c r="DN51" s="19">
        <v>0.7208</v>
      </c>
      <c r="DO51" s="19">
        <v>0.71120000000000005</v>
      </c>
      <c r="DP51" s="19">
        <v>0.70579999999999998</v>
      </c>
      <c r="DQ51" s="19">
        <v>0.86319999999999997</v>
      </c>
      <c r="DR51" s="19">
        <v>1.0228999999999999</v>
      </c>
      <c r="DS51" s="19">
        <v>0.85899999999999999</v>
      </c>
      <c r="DT51" s="19">
        <v>1.1623000000000001</v>
      </c>
      <c r="DU51" s="19">
        <v>1.2485999999999999</v>
      </c>
      <c r="DV51" s="19">
        <v>0.82669999999999999</v>
      </c>
      <c r="DW51" s="38">
        <v>-1E-3</v>
      </c>
      <c r="DX51" s="19">
        <v>-1.7000000000000001E-2</v>
      </c>
      <c r="DZ51" s="19">
        <v>2E-3</v>
      </c>
      <c r="EB51" s="19">
        <v>-0.20499999999999999</v>
      </c>
      <c r="EC51" s="19">
        <v>-0.2</v>
      </c>
      <c r="ED51" s="19">
        <v>0.151</v>
      </c>
      <c r="EE51" s="19">
        <v>-0.27400000000000002</v>
      </c>
      <c r="EF51" s="19">
        <v>-9.1999999999999998E-2</v>
      </c>
      <c r="EG51" s="19">
        <v>0.40500000000000003</v>
      </c>
      <c r="EH51" s="38">
        <v>28801134.316649191</v>
      </c>
      <c r="EI51" s="19">
        <v>20650653.085914724</v>
      </c>
      <c r="EJ51" s="19">
        <v>23201105.489947695</v>
      </c>
      <c r="EK51" s="19">
        <v>26665488.724342238</v>
      </c>
      <c r="EL51" s="19">
        <v>10440880.574133495</v>
      </c>
      <c r="EM51" s="19">
        <v>998374.64595479029</v>
      </c>
      <c r="EN51" s="19">
        <v>539982.02860338858</v>
      </c>
      <c r="EO51" s="19">
        <v>3367859.9921367732</v>
      </c>
      <c r="EP51" s="19">
        <v>1095734.6347432591</v>
      </c>
      <c r="EQ51" s="19">
        <v>907826.64475646906</v>
      </c>
      <c r="ER51" s="32">
        <v>1060941.9465245982</v>
      </c>
      <c r="ES51" s="19">
        <f t="shared" si="13"/>
        <v>17.175925330325331</v>
      </c>
      <c r="ET51" s="19">
        <f t="shared" si="14"/>
        <v>16.843257503307758</v>
      </c>
      <c r="EU51" s="19">
        <f t="shared" si="15"/>
        <v>16.959710485930074</v>
      </c>
      <c r="EV51" s="19">
        <f t="shared" si="16"/>
        <v>17.09888073015723</v>
      </c>
      <c r="EW51" s="19">
        <f t="shared" si="17"/>
        <v>16.161239483043197</v>
      </c>
      <c r="EX51" s="19">
        <f t="shared" si="18"/>
        <v>13.813883881598157</v>
      </c>
      <c r="EY51" s="19">
        <f t="shared" si="19"/>
        <v>13.199291137622557</v>
      </c>
      <c r="EZ51" s="19">
        <f t="shared" si="20"/>
        <v>15.029788083449647</v>
      </c>
      <c r="FA51" s="19">
        <f t="shared" si="21"/>
        <v>13.906935595589317</v>
      </c>
      <c r="FB51" s="19">
        <f t="shared" si="22"/>
        <v>13.718808719484182</v>
      </c>
      <c r="FC51" s="32">
        <f t="shared" si="23"/>
        <v>13.874667700288221</v>
      </c>
      <c r="FD51" s="19">
        <f t="shared" si="24"/>
        <v>0.403895742</v>
      </c>
      <c r="FE51" s="19">
        <f t="shared" si="25"/>
        <v>0.286353935</v>
      </c>
      <c r="FF51" s="19">
        <f t="shared" si="26"/>
        <v>0.474001811</v>
      </c>
      <c r="FG51" s="19">
        <f t="shared" si="27"/>
        <v>0.27258473700000002</v>
      </c>
      <c r="FH51" s="19">
        <f t="shared" si="28"/>
        <v>4.0421795000000003E-2</v>
      </c>
      <c r="FI51" s="19">
        <f t="shared" si="29"/>
        <v>0.10405134000000001</v>
      </c>
      <c r="FJ51" s="19">
        <f t="shared" si="30"/>
        <v>0.38073203999999999</v>
      </c>
      <c r="FK51" s="19">
        <f t="shared" si="31"/>
        <v>0.67421028199999999</v>
      </c>
      <c r="FL51" s="19">
        <f t="shared" si="32"/>
        <v>-7.3397065999999997E-2</v>
      </c>
      <c r="FM51" s="19">
        <f t="shared" si="33"/>
        <v>0.37696279463011401</v>
      </c>
      <c r="FN51" s="32">
        <f t="shared" si="34"/>
        <v>4.9094205487378098</v>
      </c>
      <c r="FO51" s="19">
        <f t="shared" si="35"/>
        <v>0.59019999999999995</v>
      </c>
      <c r="FP51" s="19">
        <f t="shared" si="36"/>
        <v>0.66820000000000002</v>
      </c>
      <c r="FQ51" s="19">
        <f t="shared" si="37"/>
        <v>0.7208</v>
      </c>
      <c r="FR51" s="19">
        <f t="shared" si="38"/>
        <v>0.71120000000000005</v>
      </c>
      <c r="FS51" s="19">
        <f t="shared" si="39"/>
        <v>0.70579999999999998</v>
      </c>
      <c r="FT51" s="19">
        <f t="shared" si="40"/>
        <v>0.86319999999999997</v>
      </c>
      <c r="FU51" s="19">
        <f t="shared" si="41"/>
        <v>1.0228999999999999</v>
      </c>
      <c r="FV51" s="19">
        <f t="shared" si="42"/>
        <v>0.85899999999999999</v>
      </c>
      <c r="FW51" s="19">
        <f t="shared" si="43"/>
        <v>1.1623000000000001</v>
      </c>
      <c r="FX51" s="19">
        <f t="shared" si="44"/>
        <v>1.2485999999999999</v>
      </c>
      <c r="FY51" s="32">
        <f t="shared" si="45"/>
        <v>0.82669999999999999</v>
      </c>
      <c r="FZ51" s="19">
        <f t="shared" si="46"/>
        <v>-1E-3</v>
      </c>
      <c r="GA51" s="19">
        <f t="shared" si="47"/>
        <v>-1.7000000000000001E-2</v>
      </c>
      <c r="GC51" s="19">
        <f t="shared" si="49"/>
        <v>2E-3</v>
      </c>
      <c r="GE51" s="19">
        <f t="shared" si="51"/>
        <v>-0.20499999999999999</v>
      </c>
      <c r="GF51" s="19">
        <f t="shared" si="52"/>
        <v>-0.2</v>
      </c>
      <c r="GG51" s="19">
        <f t="shared" si="53"/>
        <v>0.151</v>
      </c>
      <c r="GH51" s="19">
        <f t="shared" si="54"/>
        <v>-0.27400000000000002</v>
      </c>
      <c r="GI51" s="19">
        <f t="shared" si="55"/>
        <v>-9.1999999999999998E-2</v>
      </c>
      <c r="GJ51" s="32">
        <f t="shared" si="56"/>
        <v>0.40500000000000003</v>
      </c>
      <c r="GK51" s="19">
        <f t="shared" si="57"/>
        <v>17.175925330325331</v>
      </c>
      <c r="GL51" s="19">
        <f t="shared" si="58"/>
        <v>16.843257503307758</v>
      </c>
      <c r="GM51" s="19">
        <f t="shared" si="59"/>
        <v>16.959710485930074</v>
      </c>
      <c r="GN51" s="19">
        <f t="shared" si="60"/>
        <v>17.09888073015723</v>
      </c>
      <c r="GO51" s="19">
        <f t="shared" si="61"/>
        <v>16.161239483043197</v>
      </c>
      <c r="GP51" s="19">
        <f t="shared" si="62"/>
        <v>13.813883881598157</v>
      </c>
      <c r="GQ51" s="19">
        <f t="shared" si="63"/>
        <v>13.199291137622557</v>
      </c>
      <c r="GR51" s="19">
        <f t="shared" si="64"/>
        <v>15.029788083449647</v>
      </c>
      <c r="GS51" s="19">
        <f t="shared" si="65"/>
        <v>13.906935595589317</v>
      </c>
      <c r="GT51" s="19">
        <f t="shared" si="66"/>
        <v>13.718808719484182</v>
      </c>
      <c r="GU51" s="32">
        <f t="shared" si="67"/>
        <v>13.874667700288221</v>
      </c>
      <c r="GV51" s="19">
        <f t="shared" si="68"/>
        <v>0.403895742</v>
      </c>
      <c r="GW51" s="19">
        <f t="shared" si="69"/>
        <v>0.286353935</v>
      </c>
      <c r="GX51" s="19">
        <f t="shared" si="70"/>
        <v>0.474001811</v>
      </c>
      <c r="GY51" s="19">
        <f t="shared" si="71"/>
        <v>0.27258473700000002</v>
      </c>
      <c r="GZ51" s="19">
        <f t="shared" si="72"/>
        <v>0.2011343951618926</v>
      </c>
      <c r="HA51" s="19">
        <f t="shared" si="73"/>
        <v>0.2011343951618926</v>
      </c>
      <c r="HB51" s="19">
        <f t="shared" si="74"/>
        <v>0.38073203999999999</v>
      </c>
      <c r="HC51" s="19">
        <f t="shared" si="75"/>
        <v>0.67421028199999999</v>
      </c>
      <c r="HD51" s="19">
        <f t="shared" si="76"/>
        <v>0.2011343951618926</v>
      </c>
      <c r="HE51" s="19">
        <f t="shared" si="77"/>
        <v>0.37696279463011401</v>
      </c>
      <c r="HF51" s="19">
        <f t="shared" si="78"/>
        <v>4.9094205487378098</v>
      </c>
      <c r="HG51" s="19">
        <f t="shared" si="156"/>
        <v>0.403895742</v>
      </c>
      <c r="HH51" s="19">
        <f t="shared" si="157"/>
        <v>0.286353935</v>
      </c>
      <c r="HI51" s="19">
        <f t="shared" si="158"/>
        <v>0.474001811</v>
      </c>
      <c r="HJ51" s="19">
        <f t="shared" si="159"/>
        <v>0.27258473700000002</v>
      </c>
      <c r="HK51" s="19">
        <f t="shared" si="160"/>
        <v>0.2011343951618926</v>
      </c>
      <c r="HL51" s="19">
        <f t="shared" si="161"/>
        <v>0.2011343951618926</v>
      </c>
      <c r="HM51" s="19">
        <f t="shared" si="162"/>
        <v>0.38073203999999999</v>
      </c>
      <c r="HN51" s="19">
        <f t="shared" si="163"/>
        <v>0.67421028199999999</v>
      </c>
      <c r="HO51" s="19">
        <f t="shared" si="164"/>
        <v>0.2011343951618926</v>
      </c>
      <c r="HP51" s="19">
        <f t="shared" si="165"/>
        <v>0.37696279463011401</v>
      </c>
      <c r="HQ51" s="32">
        <f t="shared" si="166"/>
        <v>4.9094205487378098</v>
      </c>
      <c r="HR51" s="19">
        <f t="shared" si="90"/>
        <v>0.59019999999999995</v>
      </c>
      <c r="HS51" s="19">
        <f t="shared" si="91"/>
        <v>0.66820000000000002</v>
      </c>
      <c r="HT51" s="19">
        <f t="shared" si="92"/>
        <v>0.7208</v>
      </c>
      <c r="HU51" s="19">
        <f t="shared" si="93"/>
        <v>0.71120000000000005</v>
      </c>
      <c r="HV51" s="19">
        <f t="shared" si="94"/>
        <v>0.70579999999999998</v>
      </c>
      <c r="HW51" s="19">
        <f t="shared" si="95"/>
        <v>0.72436999999999996</v>
      </c>
      <c r="HX51" s="19">
        <f t="shared" si="96"/>
        <v>0.72436999999999996</v>
      </c>
      <c r="HY51" s="19">
        <f t="shared" si="97"/>
        <v>0.72436999999999996</v>
      </c>
      <c r="HZ51" s="19">
        <f t="shared" si="98"/>
        <v>0.72436999999999996</v>
      </c>
      <c r="IA51" s="19">
        <f t="shared" si="99"/>
        <v>0.72436999999999996</v>
      </c>
      <c r="IB51" s="19">
        <f t="shared" si="100"/>
        <v>0.72436999999999996</v>
      </c>
      <c r="IC51" s="38">
        <f t="shared" si="101"/>
        <v>0.59019999999999995</v>
      </c>
      <c r="ID51" s="19">
        <f t="shared" si="102"/>
        <v>0.66820000000000002</v>
      </c>
      <c r="IE51" s="19">
        <f t="shared" si="103"/>
        <v>0.7208</v>
      </c>
      <c r="IF51" s="19">
        <f t="shared" si="104"/>
        <v>0.71120000000000005</v>
      </c>
      <c r="IG51" s="19">
        <f t="shared" si="105"/>
        <v>0.70579999999999998</v>
      </c>
      <c r="IH51" s="19">
        <f t="shared" si="106"/>
        <v>0.72436999999999996</v>
      </c>
      <c r="II51" s="19">
        <f t="shared" si="107"/>
        <v>0.72436999999999996</v>
      </c>
      <c r="IJ51" s="19">
        <f t="shared" si="108"/>
        <v>0.72436999999999996</v>
      </c>
      <c r="IK51" s="19">
        <f t="shared" si="109"/>
        <v>0.72436999999999996</v>
      </c>
      <c r="IL51" s="19">
        <f t="shared" si="110"/>
        <v>0.72436999999999996</v>
      </c>
      <c r="IM51" s="19">
        <f t="shared" si="111"/>
        <v>0.72436999999999996</v>
      </c>
      <c r="IN51" s="38">
        <f t="shared" si="112"/>
        <v>-1E-3</v>
      </c>
      <c r="IO51" s="19">
        <f t="shared" si="113"/>
        <v>-1.7000000000000001E-2</v>
      </c>
      <c r="IP51" s="19">
        <f t="shared" si="114"/>
        <v>0</v>
      </c>
      <c r="IQ51" s="19">
        <f t="shared" si="115"/>
        <v>2E-3</v>
      </c>
      <c r="IR51" s="19">
        <f t="shared" si="116"/>
        <v>0</v>
      </c>
      <c r="IS51" s="19">
        <f t="shared" si="117"/>
        <v>-0.20499999999999999</v>
      </c>
      <c r="IT51" s="19">
        <f t="shared" si="118"/>
        <v>-0.2</v>
      </c>
      <c r="IU51" s="19">
        <f t="shared" si="119"/>
        <v>0.151</v>
      </c>
      <c r="IV51" s="19">
        <f t="shared" si="120"/>
        <v>-0.27400000000000002</v>
      </c>
      <c r="IW51" s="19">
        <f t="shared" si="121"/>
        <v>-9.1999999999999998E-2</v>
      </c>
      <c r="IX51" s="32">
        <f t="shared" si="122"/>
        <v>0.16917829999999984</v>
      </c>
      <c r="IY51" s="19">
        <f t="shared" si="123"/>
        <v>-1E-3</v>
      </c>
      <c r="IZ51" s="19">
        <f t="shared" si="124"/>
        <v>-1.7000000000000001E-2</v>
      </c>
      <c r="JA51" s="19" t="str">
        <f t="shared" si="125"/>
        <v/>
      </c>
      <c r="JB51" s="19">
        <f t="shared" si="126"/>
        <v>2E-3</v>
      </c>
      <c r="JC51" s="19" t="str">
        <f t="shared" si="127"/>
        <v/>
      </c>
      <c r="JD51" s="19">
        <f t="shared" si="128"/>
        <v>-0.20499999999999999</v>
      </c>
      <c r="JE51" s="19">
        <f t="shared" si="129"/>
        <v>-0.2</v>
      </c>
      <c r="JF51" s="19">
        <f t="shared" si="130"/>
        <v>0.151</v>
      </c>
      <c r="JG51" s="19">
        <f t="shared" si="131"/>
        <v>-0.27400000000000002</v>
      </c>
      <c r="JH51" s="19">
        <f t="shared" si="132"/>
        <v>-9.1999999999999998E-2</v>
      </c>
      <c r="JI51" s="32">
        <f t="shared" si="133"/>
        <v>0.16917829999999984</v>
      </c>
      <c r="JJ51" s="19">
        <f t="shared" si="134"/>
        <v>17.175925330325331</v>
      </c>
      <c r="JK51" s="19">
        <f t="shared" si="135"/>
        <v>16.843257503307758</v>
      </c>
      <c r="JL51" s="19">
        <f t="shared" si="136"/>
        <v>16.959710485930074</v>
      </c>
      <c r="JM51" s="19">
        <f t="shared" si="137"/>
        <v>17.09888073015723</v>
      </c>
      <c r="JN51" s="19">
        <f t="shared" si="138"/>
        <v>16.161239483043197</v>
      </c>
      <c r="JO51" s="19">
        <f t="shared" si="139"/>
        <v>0</v>
      </c>
      <c r="JP51" s="19">
        <f t="shared" si="140"/>
        <v>0</v>
      </c>
      <c r="JQ51" s="19">
        <f t="shared" si="141"/>
        <v>15.029788083449647</v>
      </c>
      <c r="JR51" s="19">
        <f t="shared" si="142"/>
        <v>0</v>
      </c>
      <c r="JS51" s="19">
        <f t="shared" si="143"/>
        <v>0</v>
      </c>
      <c r="JT51" s="19">
        <f t="shared" si="144"/>
        <v>0</v>
      </c>
      <c r="JU51" s="38">
        <f t="shared" si="145"/>
        <v>17.175925330325331</v>
      </c>
      <c r="JV51" s="19">
        <f t="shared" si="146"/>
        <v>16.843257503307758</v>
      </c>
      <c r="JW51" s="19">
        <f t="shared" si="147"/>
        <v>16.959710485930074</v>
      </c>
      <c r="JX51" s="19">
        <f t="shared" si="148"/>
        <v>17.09888073015723</v>
      </c>
      <c r="JY51" s="19">
        <f t="shared" si="149"/>
        <v>16.161239483043197</v>
      </c>
      <c r="KB51" s="19">
        <f t="shared" si="152"/>
        <v>15.029788083449647</v>
      </c>
      <c r="KE51" s="32"/>
    </row>
    <row r="52" spans="1:291" x14ac:dyDescent="0.2">
      <c r="A52" s="19" t="s">
        <v>103</v>
      </c>
      <c r="B52" s="19" t="s">
        <v>104</v>
      </c>
      <c r="E52" s="32" t="s">
        <v>56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32">
        <v>0</v>
      </c>
      <c r="Q52" s="19">
        <v>1</v>
      </c>
      <c r="R52" s="19">
        <v>1</v>
      </c>
      <c r="S52" s="19">
        <v>1</v>
      </c>
      <c r="T52" s="19">
        <v>1</v>
      </c>
      <c r="U52" s="19">
        <v>1</v>
      </c>
      <c r="V52" s="19">
        <v>1</v>
      </c>
      <c r="W52" s="19">
        <v>1</v>
      </c>
      <c r="X52" s="19">
        <v>1</v>
      </c>
      <c r="Y52" s="19">
        <v>1</v>
      </c>
      <c r="Z52" s="19">
        <v>1</v>
      </c>
      <c r="AA52" s="32">
        <v>1</v>
      </c>
      <c r="AB52" s="19">
        <v>1</v>
      </c>
      <c r="AC52" s="19">
        <v>1</v>
      </c>
      <c r="AD52" s="19">
        <v>1</v>
      </c>
      <c r="AE52" s="19">
        <v>1</v>
      </c>
      <c r="AF52" s="19">
        <v>1</v>
      </c>
      <c r="AG52" s="19">
        <v>1</v>
      </c>
      <c r="AH52" s="19">
        <v>1</v>
      </c>
      <c r="AI52" s="19">
        <v>1</v>
      </c>
      <c r="AJ52" s="19">
        <v>1</v>
      </c>
      <c r="AK52" s="19">
        <v>1</v>
      </c>
      <c r="AL52" s="32">
        <v>1</v>
      </c>
      <c r="AO52" s="19">
        <v>3.2309600000000001E-2</v>
      </c>
      <c r="AP52" s="19">
        <v>3.6997299999999997E-2</v>
      </c>
      <c r="AQ52" s="19">
        <v>3.7766300000000003E-2</v>
      </c>
      <c r="AR52" s="19">
        <v>3.6317599999999998E-2</v>
      </c>
      <c r="AS52" s="19">
        <v>3.7991299999999999E-2</v>
      </c>
      <c r="AT52" s="19">
        <v>3.5940800000000002E-2</v>
      </c>
      <c r="AU52" s="19">
        <v>3.3780900000000003E-2</v>
      </c>
      <c r="AV52" s="19">
        <v>3.4158300000000003E-2</v>
      </c>
      <c r="AW52" s="32">
        <v>3.6606600000000003E-2</v>
      </c>
      <c r="AX52" s="19">
        <v>0</v>
      </c>
      <c r="AY52" s="19">
        <v>0</v>
      </c>
      <c r="AZ52" s="19">
        <v>0</v>
      </c>
      <c r="BA52" s="19">
        <v>0</v>
      </c>
      <c r="BB52" s="19">
        <v>0</v>
      </c>
      <c r="BC52" s="19">
        <v>0</v>
      </c>
      <c r="BD52" s="19">
        <v>0</v>
      </c>
      <c r="BE52" s="19">
        <v>0</v>
      </c>
      <c r="BF52" s="19">
        <v>0</v>
      </c>
      <c r="BG52" s="19">
        <v>0</v>
      </c>
      <c r="BH52" s="32">
        <v>0</v>
      </c>
      <c r="BI52" s="19">
        <v>0</v>
      </c>
      <c r="BJ52" s="19">
        <v>0</v>
      </c>
      <c r="BK52" s="19">
        <v>0</v>
      </c>
      <c r="BL52" s="19">
        <v>0</v>
      </c>
      <c r="BM52" s="19">
        <v>0</v>
      </c>
      <c r="BN52" s="19">
        <v>0</v>
      </c>
      <c r="BO52" s="19">
        <v>0</v>
      </c>
      <c r="BP52" s="19">
        <v>0</v>
      </c>
      <c r="BQ52" s="19">
        <v>0</v>
      </c>
      <c r="BR52" s="19">
        <v>0</v>
      </c>
      <c r="BS52" s="32">
        <v>0</v>
      </c>
      <c r="BT52" s="19">
        <v>0</v>
      </c>
      <c r="BU52" s="19">
        <v>2</v>
      </c>
      <c r="BV52" s="19">
        <v>5</v>
      </c>
      <c r="BW52" s="19">
        <v>1</v>
      </c>
      <c r="BX52" s="19">
        <v>0</v>
      </c>
      <c r="BY52" s="19">
        <v>1</v>
      </c>
      <c r="BZ52" s="19">
        <v>0</v>
      </c>
      <c r="CA52" s="19">
        <v>1</v>
      </c>
      <c r="CB52" s="19">
        <v>0</v>
      </c>
      <c r="CC52" s="19">
        <v>1</v>
      </c>
      <c r="CD52" s="19">
        <v>0</v>
      </c>
      <c r="CE52" s="38">
        <v>17</v>
      </c>
      <c r="CF52" s="19">
        <v>22</v>
      </c>
      <c r="CG52" s="19">
        <v>197</v>
      </c>
      <c r="CH52" s="19">
        <v>253</v>
      </c>
      <c r="CI52" s="19">
        <v>237</v>
      </c>
      <c r="CJ52" s="19">
        <v>156</v>
      </c>
      <c r="CK52" s="19">
        <v>64</v>
      </c>
      <c r="CL52" s="19">
        <v>64</v>
      </c>
      <c r="CM52" s="19">
        <v>45</v>
      </c>
      <c r="CN52" s="19">
        <v>63</v>
      </c>
      <c r="CO52" s="19">
        <v>52</v>
      </c>
      <c r="CP52" s="38">
        <v>0</v>
      </c>
      <c r="CQ52" s="19">
        <v>9.0909090909090912E-2</v>
      </c>
      <c r="CR52" s="19">
        <v>2.5380710659898477E-2</v>
      </c>
      <c r="CS52" s="19">
        <v>3.952569169960474E-3</v>
      </c>
      <c r="CT52" s="19">
        <v>0</v>
      </c>
      <c r="CU52" s="19">
        <v>6.41025641025641E-3</v>
      </c>
      <c r="CV52" s="19">
        <v>0</v>
      </c>
      <c r="CW52" s="19">
        <v>1.5625E-2</v>
      </c>
      <c r="CX52" s="19">
        <v>0</v>
      </c>
      <c r="CY52" s="19">
        <v>1.5873015873015872E-2</v>
      </c>
      <c r="CZ52" s="19">
        <v>0</v>
      </c>
      <c r="DA52" s="38">
        <v>5.4813959942586497</v>
      </c>
      <c r="DB52" s="19">
        <v>4.1898080148711099</v>
      </c>
      <c r="DC52" s="19">
        <v>2.5518356450000002</v>
      </c>
      <c r="DD52" s="19">
        <v>0.92796238900000005</v>
      </c>
      <c r="DE52" s="19">
        <v>0.159642389</v>
      </c>
      <c r="DF52" s="19">
        <v>0.68374333099999995</v>
      </c>
      <c r="DG52" s="19">
        <v>1.5163986549999999</v>
      </c>
      <c r="DH52" s="19">
        <v>1.819242738</v>
      </c>
      <c r="DI52" s="19">
        <v>-15.292672651</v>
      </c>
      <c r="DJ52" s="19">
        <v>-4.5483820583404704</v>
      </c>
      <c r="DK52" s="19">
        <v>-1.6097117742448399</v>
      </c>
      <c r="DL52" s="38">
        <v>0.70279999999999998</v>
      </c>
      <c r="DM52" s="19">
        <v>0.248</v>
      </c>
      <c r="DN52" s="19">
        <v>0.23569999999999999</v>
      </c>
      <c r="DO52" s="19">
        <v>0.26500000000000001</v>
      </c>
      <c r="DP52" s="19">
        <v>0.20630000000000001</v>
      </c>
      <c r="DQ52" s="19">
        <v>0.22919999999999999</v>
      </c>
      <c r="DR52" s="19">
        <v>0.32850000000000001</v>
      </c>
      <c r="DS52" s="19">
        <v>0.318</v>
      </c>
      <c r="DT52" s="19">
        <v>0.41889999999999999</v>
      </c>
      <c r="DU52" s="19">
        <v>0.46929999999999999</v>
      </c>
      <c r="DV52" s="19">
        <v>0.80679999999999996</v>
      </c>
      <c r="DW52" s="38">
        <v>-0.502</v>
      </c>
      <c r="DX52" s="19">
        <v>6.9000000000000006E-2</v>
      </c>
      <c r="DY52" s="19">
        <v>6.3E-2</v>
      </c>
      <c r="DZ52" s="19">
        <v>-7.2999999999999995E-2</v>
      </c>
      <c r="EA52" s="19">
        <v>0.115</v>
      </c>
      <c r="EB52" s="19">
        <v>-0.38300000000000001</v>
      </c>
      <c r="EC52" s="19">
        <v>-0.38200000000000001</v>
      </c>
      <c r="ED52" s="19">
        <v>-0.214</v>
      </c>
      <c r="EE52" s="19">
        <v>-0.40600000000000003</v>
      </c>
      <c r="EF52" s="19">
        <v>0.16700000000000001</v>
      </c>
      <c r="EG52" s="19">
        <v>-0.29399999999999998</v>
      </c>
      <c r="EH52" s="38">
        <v>54163630.327363282</v>
      </c>
      <c r="EI52" s="19">
        <v>73101050.608628258</v>
      </c>
      <c r="EJ52" s="19">
        <v>84068790.975911528</v>
      </c>
      <c r="EK52" s="19">
        <v>42735766.379671201</v>
      </c>
      <c r="EL52" s="19">
        <v>14320843.301721329</v>
      </c>
      <c r="EM52" s="19">
        <v>5696596.1264551338</v>
      </c>
      <c r="EN52" s="19">
        <v>3794100.9082319471</v>
      </c>
      <c r="EO52" s="19">
        <v>6093482.9870601315</v>
      </c>
      <c r="EP52" s="19">
        <v>2280955.5077062161</v>
      </c>
      <c r="EQ52" s="19">
        <v>3519000.3844035189</v>
      </c>
      <c r="ER52" s="32">
        <v>2302223.7867433676</v>
      </c>
      <c r="ES52" s="19">
        <f t="shared" si="13"/>
        <v>17.807520213999958</v>
      </c>
      <c r="ET52" s="19">
        <f t="shared" si="14"/>
        <v>18.107353296827785</v>
      </c>
      <c r="EU52" s="19">
        <f t="shared" si="15"/>
        <v>18.24714596184846</v>
      </c>
      <c r="EV52" s="19">
        <f t="shared" si="16"/>
        <v>17.570546747723697</v>
      </c>
      <c r="EW52" s="19">
        <f t="shared" si="17"/>
        <v>16.477226607547848</v>
      </c>
      <c r="EX52" s="19">
        <f t="shared" si="18"/>
        <v>15.555379383629935</v>
      </c>
      <c r="EY52" s="19">
        <f t="shared" si="19"/>
        <v>15.148958025916224</v>
      </c>
      <c r="EZ52" s="19">
        <f t="shared" si="20"/>
        <v>15.622730395260199</v>
      </c>
      <c r="FA52" s="19">
        <f t="shared" si="21"/>
        <v>14.640104995467439</v>
      </c>
      <c r="FB52" s="19">
        <f t="shared" si="22"/>
        <v>15.073687525540295</v>
      </c>
      <c r="FC52" s="32">
        <f t="shared" si="23"/>
        <v>14.649386077589101</v>
      </c>
      <c r="FD52" s="19">
        <f t="shared" si="24"/>
        <v>5.4813959942586497</v>
      </c>
      <c r="FE52" s="19">
        <f t="shared" si="25"/>
        <v>4.1898080148711099</v>
      </c>
      <c r="FF52" s="19">
        <f t="shared" si="26"/>
        <v>2.5518356450000002</v>
      </c>
      <c r="FG52" s="19">
        <f t="shared" si="27"/>
        <v>0.92796238900000005</v>
      </c>
      <c r="FH52" s="19">
        <f t="shared" si="28"/>
        <v>0.159642389</v>
      </c>
      <c r="FI52" s="19">
        <f t="shared" si="29"/>
        <v>0.68374333099999995</v>
      </c>
      <c r="FJ52" s="19">
        <f t="shared" si="30"/>
        <v>1.5163986549999999</v>
      </c>
      <c r="FK52" s="19">
        <f t="shared" si="31"/>
        <v>1.819242738</v>
      </c>
      <c r="FL52" s="19">
        <f t="shared" si="32"/>
        <v>-15.292672651</v>
      </c>
      <c r="FM52" s="19">
        <f t="shared" si="33"/>
        <v>-4.5483820583404704</v>
      </c>
      <c r="FN52" s="32">
        <f t="shared" si="34"/>
        <v>-1.6097117742448399</v>
      </c>
      <c r="FO52" s="19">
        <f t="shared" si="35"/>
        <v>0.70279999999999998</v>
      </c>
      <c r="FP52" s="19">
        <f t="shared" si="36"/>
        <v>0.248</v>
      </c>
      <c r="FQ52" s="19">
        <f t="shared" si="37"/>
        <v>0.23569999999999999</v>
      </c>
      <c r="FR52" s="19">
        <f t="shared" si="38"/>
        <v>0.26500000000000001</v>
      </c>
      <c r="FS52" s="19">
        <f t="shared" si="39"/>
        <v>0.20630000000000001</v>
      </c>
      <c r="FT52" s="19">
        <f t="shared" si="40"/>
        <v>0.22919999999999999</v>
      </c>
      <c r="FU52" s="19">
        <f t="shared" si="41"/>
        <v>0.32850000000000001</v>
      </c>
      <c r="FV52" s="19">
        <f t="shared" si="42"/>
        <v>0.318</v>
      </c>
      <c r="FW52" s="19">
        <f t="shared" si="43"/>
        <v>0.41889999999999999</v>
      </c>
      <c r="FX52" s="19">
        <f t="shared" si="44"/>
        <v>0.46929999999999999</v>
      </c>
      <c r="FY52" s="32">
        <f t="shared" si="45"/>
        <v>0.80679999999999996</v>
      </c>
      <c r="FZ52" s="19">
        <f t="shared" si="46"/>
        <v>-0.502</v>
      </c>
      <c r="GA52" s="19">
        <f t="shared" si="47"/>
        <v>6.9000000000000006E-2</v>
      </c>
      <c r="GB52" s="19">
        <f t="shared" si="48"/>
        <v>6.3E-2</v>
      </c>
      <c r="GC52" s="19">
        <f t="shared" si="49"/>
        <v>-7.2999999999999995E-2</v>
      </c>
      <c r="GD52" s="19">
        <f t="shared" si="50"/>
        <v>0.115</v>
      </c>
      <c r="GE52" s="19">
        <f t="shared" si="51"/>
        <v>-0.38300000000000001</v>
      </c>
      <c r="GF52" s="19">
        <f t="shared" si="52"/>
        <v>-0.38200000000000001</v>
      </c>
      <c r="GG52" s="19">
        <f t="shared" si="53"/>
        <v>-0.214</v>
      </c>
      <c r="GH52" s="19">
        <f t="shared" si="54"/>
        <v>-0.40600000000000003</v>
      </c>
      <c r="GI52" s="19">
        <f t="shared" si="55"/>
        <v>0.16700000000000001</v>
      </c>
      <c r="GJ52" s="32">
        <f t="shared" si="56"/>
        <v>-0.29399999999999998</v>
      </c>
      <c r="GK52" s="19">
        <f t="shared" si="57"/>
        <v>17.807520213999958</v>
      </c>
      <c r="GL52" s="19">
        <f t="shared" si="58"/>
        <v>18.107353296827785</v>
      </c>
      <c r="GM52" s="19">
        <f t="shared" si="59"/>
        <v>18.24714596184846</v>
      </c>
      <c r="GN52" s="19">
        <f t="shared" si="60"/>
        <v>17.570546747723697</v>
      </c>
      <c r="GO52" s="19">
        <f t="shared" si="61"/>
        <v>16.477226607547848</v>
      </c>
      <c r="GP52" s="19">
        <f t="shared" si="62"/>
        <v>15.555379383629935</v>
      </c>
      <c r="GQ52" s="19">
        <f t="shared" si="63"/>
        <v>15.148958025916224</v>
      </c>
      <c r="GR52" s="19">
        <f t="shared" si="64"/>
        <v>15.622730395260199</v>
      </c>
      <c r="GS52" s="19">
        <f t="shared" si="65"/>
        <v>14.640104995467439</v>
      </c>
      <c r="GT52" s="19">
        <f t="shared" si="66"/>
        <v>15.073687525540295</v>
      </c>
      <c r="GU52" s="32">
        <f t="shared" si="67"/>
        <v>14.649386077589101</v>
      </c>
      <c r="GV52" s="19">
        <f t="shared" si="68"/>
        <v>5.4813959942586497</v>
      </c>
      <c r="GW52" s="19">
        <f t="shared" si="69"/>
        <v>4.1898080148711099</v>
      </c>
      <c r="GX52" s="19">
        <f t="shared" si="70"/>
        <v>2.5518356450000002</v>
      </c>
      <c r="GY52" s="19">
        <f t="shared" si="71"/>
        <v>0.92796238900000005</v>
      </c>
      <c r="GZ52" s="19">
        <f t="shared" si="72"/>
        <v>0.2011343951618926</v>
      </c>
      <c r="HA52" s="19">
        <f t="shared" si="73"/>
        <v>0.68374333099999995</v>
      </c>
      <c r="HB52" s="19">
        <f t="shared" si="74"/>
        <v>1.5163986549999999</v>
      </c>
      <c r="HC52" s="19">
        <f t="shared" si="75"/>
        <v>1.819242738</v>
      </c>
      <c r="HD52" s="19">
        <f t="shared" si="76"/>
        <v>0.2011343951618926</v>
      </c>
      <c r="HE52" s="19">
        <f t="shared" si="77"/>
        <v>0.2011343951618926</v>
      </c>
      <c r="HF52" s="19">
        <f t="shared" si="78"/>
        <v>0.2011343951618926</v>
      </c>
      <c r="HG52" s="19">
        <f t="shared" si="156"/>
        <v>5.4813959942586497</v>
      </c>
      <c r="HH52" s="19">
        <f t="shared" si="157"/>
        <v>4.1898080148711099</v>
      </c>
      <c r="HI52" s="19">
        <f t="shared" si="158"/>
        <v>2.5518356450000002</v>
      </c>
      <c r="HJ52" s="19">
        <f t="shared" si="159"/>
        <v>0.92796238900000005</v>
      </c>
      <c r="HK52" s="19">
        <f t="shared" si="160"/>
        <v>0.2011343951618926</v>
      </c>
      <c r="HL52" s="19">
        <f t="shared" si="161"/>
        <v>0.68374333099999995</v>
      </c>
      <c r="HM52" s="19">
        <f t="shared" si="162"/>
        <v>1.5163986549999999</v>
      </c>
      <c r="HN52" s="19">
        <f t="shared" si="163"/>
        <v>1.819242738</v>
      </c>
      <c r="HO52" s="19">
        <f t="shared" si="164"/>
        <v>0.2011343951618926</v>
      </c>
      <c r="HP52" s="19">
        <f t="shared" si="165"/>
        <v>0.2011343951618926</v>
      </c>
      <c r="HQ52" s="32">
        <f t="shared" si="166"/>
        <v>0.2011343951618926</v>
      </c>
      <c r="HR52" s="19">
        <f t="shared" si="90"/>
        <v>0.70279999999999998</v>
      </c>
      <c r="HS52" s="19">
        <f t="shared" si="91"/>
        <v>0.248</v>
      </c>
      <c r="HT52" s="19">
        <f t="shared" si="92"/>
        <v>0.23569999999999999</v>
      </c>
      <c r="HU52" s="19">
        <f t="shared" si="93"/>
        <v>0.26500000000000001</v>
      </c>
      <c r="HV52" s="19">
        <f t="shared" si="94"/>
        <v>0.20630000000000001</v>
      </c>
      <c r="HW52" s="19">
        <f t="shared" si="95"/>
        <v>0.22919999999999999</v>
      </c>
      <c r="HX52" s="19">
        <f t="shared" si="96"/>
        <v>0.32850000000000001</v>
      </c>
      <c r="HY52" s="19">
        <f t="shared" si="97"/>
        <v>0.318</v>
      </c>
      <c r="HZ52" s="19">
        <f t="shared" si="98"/>
        <v>0.41889999999999999</v>
      </c>
      <c r="IA52" s="19">
        <f t="shared" si="99"/>
        <v>0.46929999999999999</v>
      </c>
      <c r="IB52" s="19">
        <f t="shared" si="100"/>
        <v>0.72436999999999996</v>
      </c>
      <c r="IC52" s="38">
        <f t="shared" si="101"/>
        <v>0.70279999999999998</v>
      </c>
      <c r="ID52" s="19">
        <f t="shared" si="102"/>
        <v>0.248</v>
      </c>
      <c r="IE52" s="19">
        <f t="shared" si="103"/>
        <v>0.23569999999999999</v>
      </c>
      <c r="IF52" s="19">
        <f t="shared" si="104"/>
        <v>0.26500000000000001</v>
      </c>
      <c r="IG52" s="19">
        <f t="shared" si="105"/>
        <v>0.20630000000000001</v>
      </c>
      <c r="IH52" s="19">
        <f t="shared" si="106"/>
        <v>0.22919999999999999</v>
      </c>
      <c r="II52" s="19">
        <f t="shared" si="107"/>
        <v>0.32850000000000001</v>
      </c>
      <c r="IJ52" s="19">
        <f t="shared" si="108"/>
        <v>0.318</v>
      </c>
      <c r="IK52" s="19">
        <f t="shared" si="109"/>
        <v>0.41889999999999999</v>
      </c>
      <c r="IL52" s="19">
        <f t="shared" si="110"/>
        <v>0.46929999999999999</v>
      </c>
      <c r="IM52" s="19">
        <f t="shared" si="111"/>
        <v>0.72436999999999996</v>
      </c>
      <c r="IN52" s="38">
        <f t="shared" si="112"/>
        <v>-0.47170000000000001</v>
      </c>
      <c r="IO52" s="19">
        <f t="shared" si="113"/>
        <v>6.9000000000000006E-2</v>
      </c>
      <c r="IP52" s="19">
        <f t="shared" si="114"/>
        <v>6.3E-2</v>
      </c>
      <c r="IQ52" s="19">
        <f t="shared" si="115"/>
        <v>-7.2999999999999995E-2</v>
      </c>
      <c r="IR52" s="19">
        <f t="shared" si="116"/>
        <v>0.115</v>
      </c>
      <c r="IS52" s="19">
        <f t="shared" si="117"/>
        <v>-0.38300000000000001</v>
      </c>
      <c r="IT52" s="19">
        <f t="shared" si="118"/>
        <v>-0.38200000000000001</v>
      </c>
      <c r="IU52" s="19">
        <f t="shared" si="119"/>
        <v>-0.214</v>
      </c>
      <c r="IV52" s="19">
        <f t="shared" si="120"/>
        <v>-0.40600000000000003</v>
      </c>
      <c r="IW52" s="19">
        <f t="shared" si="121"/>
        <v>0.16700000000000001</v>
      </c>
      <c r="IX52" s="32">
        <f t="shared" si="122"/>
        <v>-0.29399999999999998</v>
      </c>
      <c r="IY52" s="19">
        <f t="shared" si="123"/>
        <v>-0.47170000000000001</v>
      </c>
      <c r="IZ52" s="19">
        <f t="shared" si="124"/>
        <v>6.9000000000000006E-2</v>
      </c>
      <c r="JA52" s="19">
        <f t="shared" si="125"/>
        <v>6.3E-2</v>
      </c>
      <c r="JB52" s="19">
        <f t="shared" si="126"/>
        <v>-7.2999999999999995E-2</v>
      </c>
      <c r="JC52" s="19">
        <f t="shared" si="127"/>
        <v>0.115</v>
      </c>
      <c r="JD52" s="19">
        <f t="shared" si="128"/>
        <v>-0.38300000000000001</v>
      </c>
      <c r="JE52" s="19">
        <f t="shared" si="129"/>
        <v>-0.38200000000000001</v>
      </c>
      <c r="JF52" s="19">
        <f t="shared" si="130"/>
        <v>-0.214</v>
      </c>
      <c r="JG52" s="19">
        <f t="shared" si="131"/>
        <v>-0.40600000000000003</v>
      </c>
      <c r="JH52" s="19">
        <f t="shared" si="132"/>
        <v>0.16700000000000001</v>
      </c>
      <c r="JI52" s="32">
        <f t="shared" si="133"/>
        <v>-0.29399999999999998</v>
      </c>
      <c r="JJ52" s="19">
        <f t="shared" si="134"/>
        <v>17.807520213999958</v>
      </c>
      <c r="JK52" s="19">
        <f t="shared" si="135"/>
        <v>18.107353296827785</v>
      </c>
      <c r="JL52" s="19">
        <f t="shared" si="136"/>
        <v>18.24714596184846</v>
      </c>
      <c r="JM52" s="19">
        <f t="shared" si="137"/>
        <v>17.570546747723697</v>
      </c>
      <c r="JN52" s="19">
        <f t="shared" si="138"/>
        <v>16.477226607547848</v>
      </c>
      <c r="JO52" s="19">
        <f t="shared" si="139"/>
        <v>15.555379383629935</v>
      </c>
      <c r="JP52" s="19">
        <f t="shared" si="140"/>
        <v>15.148958025916224</v>
      </c>
      <c r="JQ52" s="19">
        <f t="shared" si="141"/>
        <v>15.622730395260199</v>
      </c>
      <c r="JR52" s="19">
        <f t="shared" si="142"/>
        <v>0</v>
      </c>
      <c r="JS52" s="19">
        <f t="shared" si="143"/>
        <v>15.073687525540295</v>
      </c>
      <c r="JT52" s="19">
        <f t="shared" si="144"/>
        <v>14.649386077589101</v>
      </c>
      <c r="JU52" s="38">
        <f t="shared" si="145"/>
        <v>17.807520213999958</v>
      </c>
      <c r="JV52" s="19">
        <f t="shared" si="146"/>
        <v>18.107353296827785</v>
      </c>
      <c r="JW52" s="19">
        <f t="shared" si="147"/>
        <v>18.24714596184846</v>
      </c>
      <c r="JX52" s="19">
        <f t="shared" si="148"/>
        <v>17.570546747723697</v>
      </c>
      <c r="JY52" s="19">
        <f t="shared" si="149"/>
        <v>16.477226607547848</v>
      </c>
      <c r="JZ52" s="19">
        <f t="shared" si="150"/>
        <v>15.555379383629935</v>
      </c>
      <c r="KA52" s="19">
        <f t="shared" si="151"/>
        <v>15.148958025916224</v>
      </c>
      <c r="KB52" s="19">
        <f t="shared" si="152"/>
        <v>15.622730395260199</v>
      </c>
      <c r="KD52" s="19">
        <f t="shared" si="154"/>
        <v>15.073687525540295</v>
      </c>
      <c r="KE52" s="32">
        <f t="shared" si="155"/>
        <v>14.649386077589101</v>
      </c>
    </row>
    <row r="53" spans="1:291" x14ac:dyDescent="0.2">
      <c r="A53" s="19" t="s">
        <v>67</v>
      </c>
      <c r="B53" s="19" t="s">
        <v>68</v>
      </c>
      <c r="E53" s="32" t="s">
        <v>56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32">
        <v>0</v>
      </c>
      <c r="Q53" s="19">
        <v>1</v>
      </c>
      <c r="R53" s="19">
        <v>1</v>
      </c>
      <c r="S53" s="19">
        <v>1</v>
      </c>
      <c r="T53" s="19">
        <v>1</v>
      </c>
      <c r="U53" s="19">
        <v>1</v>
      </c>
      <c r="V53" s="19">
        <v>1</v>
      </c>
      <c r="W53" s="19">
        <v>1</v>
      </c>
      <c r="X53" s="19">
        <v>1</v>
      </c>
      <c r="Y53" s="19">
        <v>1</v>
      </c>
      <c r="Z53" s="19">
        <v>1</v>
      </c>
      <c r="AA53" s="32">
        <v>1</v>
      </c>
      <c r="AB53" s="19">
        <v>1</v>
      </c>
      <c r="AC53" s="19">
        <v>1</v>
      </c>
      <c r="AD53" s="19">
        <v>1</v>
      </c>
      <c r="AE53" s="19">
        <v>1</v>
      </c>
      <c r="AF53" s="19">
        <v>1</v>
      </c>
      <c r="AG53" s="19">
        <v>1</v>
      </c>
      <c r="AH53" s="19">
        <v>1</v>
      </c>
      <c r="AI53" s="19">
        <v>1</v>
      </c>
      <c r="AJ53" s="19">
        <v>1</v>
      </c>
      <c r="AK53" s="19">
        <v>1</v>
      </c>
      <c r="AL53" s="32">
        <v>1</v>
      </c>
      <c r="AM53" s="19">
        <v>2.9073100000000001E-2</v>
      </c>
      <c r="AN53" s="19">
        <v>2.56726E-2</v>
      </c>
      <c r="AO53" s="19">
        <v>2.6015300000000002E-2</v>
      </c>
      <c r="AP53" s="19">
        <v>4.7798300000000002E-2</v>
      </c>
      <c r="AQ53" s="19">
        <v>4.7276699999999998E-2</v>
      </c>
      <c r="AR53" s="19">
        <v>3.0835499999999998E-2</v>
      </c>
      <c r="AS53" s="19">
        <v>3.1336799999999998E-2</v>
      </c>
      <c r="AT53" s="19">
        <v>3.0353700000000001E-2</v>
      </c>
      <c r="AU53" s="19">
        <v>2.2736800000000001E-2</v>
      </c>
      <c r="AV53" s="19">
        <v>2.9945599999999999E-2</v>
      </c>
      <c r="AW53" s="32">
        <v>3.1120999999999999E-2</v>
      </c>
      <c r="AX53" s="19">
        <v>0</v>
      </c>
      <c r="AY53" s="19">
        <v>0</v>
      </c>
      <c r="AZ53" s="19">
        <v>0</v>
      </c>
      <c r="BA53" s="19">
        <v>0</v>
      </c>
      <c r="BB53" s="19">
        <v>0</v>
      </c>
      <c r="BC53" s="19">
        <v>0</v>
      </c>
      <c r="BD53" s="19">
        <v>0</v>
      </c>
      <c r="BE53" s="19">
        <v>0</v>
      </c>
      <c r="BF53" s="19">
        <v>0</v>
      </c>
      <c r="BG53" s="19">
        <v>1</v>
      </c>
      <c r="BH53" s="32">
        <v>0</v>
      </c>
      <c r="BI53" s="19">
        <v>0</v>
      </c>
      <c r="BJ53" s="19">
        <v>0</v>
      </c>
      <c r="BK53" s="19">
        <v>0</v>
      </c>
      <c r="BL53" s="19">
        <v>0</v>
      </c>
      <c r="BM53" s="19">
        <v>0</v>
      </c>
      <c r="BN53" s="19">
        <v>0</v>
      </c>
      <c r="BO53" s="19">
        <v>0</v>
      </c>
      <c r="BP53" s="19">
        <v>0</v>
      </c>
      <c r="BQ53" s="19">
        <v>0</v>
      </c>
      <c r="BR53" s="19">
        <v>1</v>
      </c>
      <c r="BS53" s="32">
        <v>0</v>
      </c>
      <c r="BT53" s="19">
        <v>0</v>
      </c>
      <c r="BU53" s="19">
        <v>0</v>
      </c>
      <c r="BV53" s="19">
        <v>0</v>
      </c>
      <c r="BW53" s="19">
        <v>1</v>
      </c>
      <c r="BX53" s="19">
        <v>0</v>
      </c>
      <c r="BY53" s="19">
        <v>0</v>
      </c>
      <c r="BZ53" s="19">
        <v>0</v>
      </c>
      <c r="CA53" s="19">
        <v>0</v>
      </c>
      <c r="CB53" s="19">
        <v>0</v>
      </c>
      <c r="CC53" s="19">
        <v>0</v>
      </c>
      <c r="CD53" s="19">
        <v>0</v>
      </c>
      <c r="CE53" s="38">
        <v>9</v>
      </c>
      <c r="CF53" s="19">
        <v>6</v>
      </c>
      <c r="CG53" s="19">
        <v>20</v>
      </c>
      <c r="CH53" s="19">
        <v>63</v>
      </c>
      <c r="CI53" s="19">
        <v>65</v>
      </c>
      <c r="CJ53" s="19">
        <v>43</v>
      </c>
      <c r="CK53" s="19">
        <v>24</v>
      </c>
      <c r="CL53" s="19">
        <v>58</v>
      </c>
      <c r="CM53" s="19">
        <v>32</v>
      </c>
      <c r="CN53" s="19">
        <v>22</v>
      </c>
      <c r="CO53" s="19">
        <v>24</v>
      </c>
      <c r="CP53" s="38">
        <v>0</v>
      </c>
      <c r="CQ53" s="19">
        <v>0</v>
      </c>
      <c r="CR53" s="19">
        <v>0</v>
      </c>
      <c r="CS53" s="19">
        <v>1.5873015873015872E-2</v>
      </c>
      <c r="CT53" s="19">
        <v>0</v>
      </c>
      <c r="CU53" s="19">
        <v>0</v>
      </c>
      <c r="CV53" s="19">
        <v>0</v>
      </c>
      <c r="CW53" s="19">
        <v>0</v>
      </c>
      <c r="CX53" s="19">
        <v>0</v>
      </c>
      <c r="CY53" s="19">
        <v>0</v>
      </c>
      <c r="CZ53" s="19">
        <v>0</v>
      </c>
      <c r="DA53" s="38">
        <v>-8.0619050110000003</v>
      </c>
      <c r="DB53" s="19">
        <v>-1.73441541</v>
      </c>
      <c r="DC53" s="19">
        <v>-0.96374616000000002</v>
      </c>
      <c r="DD53" s="19">
        <v>-0.57747226900000004</v>
      </c>
      <c r="DE53" s="19">
        <v>1.218915862</v>
      </c>
      <c r="DF53" s="19">
        <v>17.496792968000001</v>
      </c>
      <c r="DG53" s="19">
        <v>-3.5834371809999999</v>
      </c>
      <c r="DH53" s="19">
        <v>-2.676390805</v>
      </c>
      <c r="DI53" s="19">
        <v>-3.7134144930000001</v>
      </c>
      <c r="DJ53" s="19">
        <v>8.6751556445980693</v>
      </c>
      <c r="DK53" s="19">
        <v>-5.8590566476141399</v>
      </c>
      <c r="DL53" s="38">
        <v>0.72130000000000005</v>
      </c>
      <c r="DM53" s="19">
        <v>0.61829999999999996</v>
      </c>
      <c r="DN53" s="19">
        <v>1.1403000000000001</v>
      </c>
      <c r="DO53" s="19">
        <v>0.7702</v>
      </c>
      <c r="DP53" s="19">
        <v>0.91020000000000001</v>
      </c>
      <c r="DQ53" s="19">
        <v>0.7238</v>
      </c>
      <c r="DR53" s="19">
        <v>0.83599999999999997</v>
      </c>
      <c r="DS53" s="19">
        <v>0.92479999999999996</v>
      </c>
      <c r="DT53" s="19">
        <v>1.0492999999999999</v>
      </c>
      <c r="DU53" s="19">
        <v>0.98880000000000001</v>
      </c>
      <c r="DV53" s="19">
        <v>0.7107</v>
      </c>
      <c r="DW53" s="38">
        <v>-0.248</v>
      </c>
      <c r="DX53" s="19">
        <v>5.2999999999999999E-2</v>
      </c>
      <c r="DY53" s="19">
        <v>-0.21199999999999999</v>
      </c>
      <c r="DZ53" s="19">
        <v>0.254</v>
      </c>
      <c r="EA53" s="19">
        <v>2.1000000000000001E-2</v>
      </c>
      <c r="EB53" s="19">
        <v>8.6999999999999994E-2</v>
      </c>
      <c r="EC53" s="19">
        <v>-8.5999999999999993E-2</v>
      </c>
      <c r="ED53" s="19">
        <v>-0.121</v>
      </c>
      <c r="EE53" s="19">
        <v>-0.17100000000000001</v>
      </c>
      <c r="EF53" s="19">
        <v>-0.23400000000000001</v>
      </c>
      <c r="EG53" s="19">
        <v>-0.36</v>
      </c>
      <c r="EH53" s="38">
        <v>20112369.291184995</v>
      </c>
      <c r="EI53" s="19">
        <v>17092898.565946847</v>
      </c>
      <c r="EJ53" s="19">
        <v>8812214.5710101109</v>
      </c>
      <c r="EK53" s="19">
        <v>13628227.722724766</v>
      </c>
      <c r="EL53" s="19">
        <v>718746.11751056463</v>
      </c>
      <c r="EM53" s="19">
        <v>1983037.0053626276</v>
      </c>
      <c r="EN53" s="19">
        <v>5239018.8426929479</v>
      </c>
      <c r="EO53" s="19">
        <v>2803870.7245591045</v>
      </c>
      <c r="EP53" s="19">
        <v>2383277.6424361742</v>
      </c>
      <c r="EQ53" s="19">
        <v>3561867.071386884</v>
      </c>
      <c r="ER53" s="32">
        <v>2719298.6389432135</v>
      </c>
      <c r="ES53" s="19">
        <f t="shared" si="13"/>
        <v>16.816845571377133</v>
      </c>
      <c r="ET53" s="19">
        <f t="shared" si="14"/>
        <v>16.654173646675602</v>
      </c>
      <c r="EU53" s="19">
        <f t="shared" si="15"/>
        <v>15.991649336472888</v>
      </c>
      <c r="EV53" s="19">
        <f t="shared" si="16"/>
        <v>16.427653767538615</v>
      </c>
      <c r="EW53" s="19">
        <f t="shared" si="17"/>
        <v>13.485263469354676</v>
      </c>
      <c r="EX53" s="19">
        <f t="shared" si="18"/>
        <v>14.500140068630197</v>
      </c>
      <c r="EY53" s="19">
        <f t="shared" si="19"/>
        <v>15.471644795004035</v>
      </c>
      <c r="EZ53" s="19">
        <f t="shared" si="20"/>
        <v>14.846511422136247</v>
      </c>
      <c r="FA53" s="19">
        <f t="shared" si="21"/>
        <v>14.683987258919077</v>
      </c>
      <c r="FB53" s="19">
        <f t="shared" si="22"/>
        <v>15.085795423602791</v>
      </c>
      <c r="FC53" s="32">
        <f t="shared" si="23"/>
        <v>14.815884551692594</v>
      </c>
      <c r="FD53" s="19">
        <f t="shared" si="24"/>
        <v>-8.0619050110000003</v>
      </c>
      <c r="FE53" s="19">
        <f t="shared" si="25"/>
        <v>-1.73441541</v>
      </c>
      <c r="FF53" s="19">
        <f t="shared" si="26"/>
        <v>-0.96374616000000002</v>
      </c>
      <c r="FG53" s="19">
        <f t="shared" si="27"/>
        <v>-0.57747226900000004</v>
      </c>
      <c r="FH53" s="19">
        <f t="shared" si="28"/>
        <v>1.218915862</v>
      </c>
      <c r="FI53" s="19">
        <f t="shared" si="29"/>
        <v>17.496792968000001</v>
      </c>
      <c r="FJ53" s="19">
        <f t="shared" si="30"/>
        <v>-3.5834371809999999</v>
      </c>
      <c r="FK53" s="19">
        <f t="shared" si="31"/>
        <v>-2.676390805</v>
      </c>
      <c r="FL53" s="19">
        <f t="shared" si="32"/>
        <v>-3.7134144930000001</v>
      </c>
      <c r="FM53" s="19">
        <f t="shared" si="33"/>
        <v>8.6751556445980693</v>
      </c>
      <c r="FN53" s="32">
        <f t="shared" si="34"/>
        <v>-5.8590566476141399</v>
      </c>
      <c r="FO53" s="19">
        <f t="shared" si="35"/>
        <v>0.72130000000000005</v>
      </c>
      <c r="FP53" s="19">
        <f t="shared" si="36"/>
        <v>0.61829999999999996</v>
      </c>
      <c r="FQ53" s="19">
        <f t="shared" si="37"/>
        <v>1.1403000000000001</v>
      </c>
      <c r="FR53" s="19">
        <f t="shared" si="38"/>
        <v>0.7702</v>
      </c>
      <c r="FS53" s="19">
        <f t="shared" si="39"/>
        <v>0.91020000000000001</v>
      </c>
      <c r="FT53" s="19">
        <f t="shared" si="40"/>
        <v>0.7238</v>
      </c>
      <c r="FU53" s="19">
        <f t="shared" si="41"/>
        <v>0.83599999999999997</v>
      </c>
      <c r="FV53" s="19">
        <f t="shared" si="42"/>
        <v>0.92479999999999996</v>
      </c>
      <c r="FW53" s="19">
        <f t="shared" si="43"/>
        <v>1.0492999999999999</v>
      </c>
      <c r="FX53" s="19">
        <f t="shared" si="44"/>
        <v>0.98880000000000001</v>
      </c>
      <c r="FY53" s="32">
        <f t="shared" si="45"/>
        <v>0.7107</v>
      </c>
      <c r="FZ53" s="19">
        <f t="shared" si="46"/>
        <v>-0.248</v>
      </c>
      <c r="GA53" s="19">
        <f t="shared" si="47"/>
        <v>5.2999999999999999E-2</v>
      </c>
      <c r="GB53" s="19">
        <f t="shared" si="48"/>
        <v>-0.21199999999999999</v>
      </c>
      <c r="GC53" s="19">
        <f t="shared" si="49"/>
        <v>0.254</v>
      </c>
      <c r="GD53" s="19">
        <f t="shared" si="50"/>
        <v>2.1000000000000001E-2</v>
      </c>
      <c r="GE53" s="19">
        <f t="shared" si="51"/>
        <v>8.6999999999999994E-2</v>
      </c>
      <c r="GF53" s="19">
        <f t="shared" si="52"/>
        <v>-8.5999999999999993E-2</v>
      </c>
      <c r="GG53" s="19">
        <f t="shared" si="53"/>
        <v>-0.121</v>
      </c>
      <c r="GH53" s="19">
        <f t="shared" si="54"/>
        <v>-0.17100000000000001</v>
      </c>
      <c r="GI53" s="19">
        <f t="shared" si="55"/>
        <v>-0.23400000000000001</v>
      </c>
      <c r="GJ53" s="32">
        <f t="shared" si="56"/>
        <v>-0.36</v>
      </c>
      <c r="GK53" s="19">
        <f t="shared" si="57"/>
        <v>16.816845571377133</v>
      </c>
      <c r="GL53" s="19">
        <f t="shared" si="58"/>
        <v>16.654173646675602</v>
      </c>
      <c r="GM53" s="19">
        <f t="shared" si="59"/>
        <v>15.991649336472888</v>
      </c>
      <c r="GN53" s="19">
        <f t="shared" si="60"/>
        <v>16.427653767538615</v>
      </c>
      <c r="GO53" s="19">
        <f t="shared" si="61"/>
        <v>13.485263469354676</v>
      </c>
      <c r="GP53" s="19">
        <f t="shared" si="62"/>
        <v>14.500140068630197</v>
      </c>
      <c r="GQ53" s="19">
        <f t="shared" si="63"/>
        <v>15.471644795004035</v>
      </c>
      <c r="GR53" s="19">
        <f t="shared" si="64"/>
        <v>14.846511422136247</v>
      </c>
      <c r="GS53" s="19">
        <f t="shared" si="65"/>
        <v>14.683987258919077</v>
      </c>
      <c r="GT53" s="19">
        <f t="shared" si="66"/>
        <v>15.085795423602791</v>
      </c>
      <c r="GU53" s="32">
        <f t="shared" si="67"/>
        <v>14.815884551692594</v>
      </c>
      <c r="GV53" s="19">
        <f t="shared" si="68"/>
        <v>0.2011343951618926</v>
      </c>
      <c r="GW53" s="19">
        <f t="shared" si="69"/>
        <v>0.2011343951618926</v>
      </c>
      <c r="GX53" s="19">
        <f t="shared" si="70"/>
        <v>0.2011343951618926</v>
      </c>
      <c r="GY53" s="19">
        <f t="shared" si="71"/>
        <v>0.2011343951618926</v>
      </c>
      <c r="GZ53" s="19">
        <f t="shared" si="72"/>
        <v>1.218915862</v>
      </c>
      <c r="HA53" s="19">
        <f t="shared" si="73"/>
        <v>10.328571478127515</v>
      </c>
      <c r="HB53" s="19">
        <f t="shared" si="74"/>
        <v>0.2011343951618926</v>
      </c>
      <c r="HC53" s="19">
        <f t="shared" si="75"/>
        <v>0.2011343951618926</v>
      </c>
      <c r="HD53" s="19">
        <f t="shared" si="76"/>
        <v>0.2011343951618926</v>
      </c>
      <c r="HE53" s="19">
        <f t="shared" si="77"/>
        <v>8.6751556445980693</v>
      </c>
      <c r="HF53" s="19">
        <f t="shared" si="78"/>
        <v>0.2011343951618926</v>
      </c>
      <c r="HG53" s="19">
        <f t="shared" si="156"/>
        <v>0.2011343951618926</v>
      </c>
      <c r="HH53" s="19">
        <f t="shared" si="157"/>
        <v>0.2011343951618926</v>
      </c>
      <c r="HI53" s="19">
        <f t="shared" si="158"/>
        <v>0.2011343951618926</v>
      </c>
      <c r="HJ53" s="19">
        <f t="shared" si="159"/>
        <v>0.2011343951618926</v>
      </c>
      <c r="HK53" s="19">
        <f t="shared" si="160"/>
        <v>1.218915862</v>
      </c>
      <c r="HL53" s="19">
        <f t="shared" si="161"/>
        <v>10.328571478127515</v>
      </c>
      <c r="HM53" s="19">
        <f t="shared" si="162"/>
        <v>0.2011343951618926</v>
      </c>
      <c r="HN53" s="19">
        <f t="shared" si="163"/>
        <v>0.2011343951618926</v>
      </c>
      <c r="HO53" s="19">
        <f t="shared" si="164"/>
        <v>0.2011343951618926</v>
      </c>
      <c r="HP53" s="19">
        <f t="shared" si="165"/>
        <v>8.6751556445980693</v>
      </c>
      <c r="HQ53" s="32">
        <f t="shared" si="166"/>
        <v>0.2011343951618926</v>
      </c>
      <c r="HR53" s="19">
        <f t="shared" si="90"/>
        <v>0.72130000000000005</v>
      </c>
      <c r="HS53" s="19">
        <f t="shared" si="91"/>
        <v>0.61829999999999996</v>
      </c>
      <c r="HT53" s="19">
        <f t="shared" si="92"/>
        <v>0.72436999999999996</v>
      </c>
      <c r="HU53" s="19">
        <f t="shared" si="93"/>
        <v>0.72436999999999996</v>
      </c>
      <c r="HV53" s="19">
        <f t="shared" si="94"/>
        <v>0.72436999999999996</v>
      </c>
      <c r="HW53" s="19">
        <f t="shared" si="95"/>
        <v>0.7238</v>
      </c>
      <c r="HX53" s="19">
        <f t="shared" si="96"/>
        <v>0.72436999999999996</v>
      </c>
      <c r="HY53" s="19">
        <f t="shared" si="97"/>
        <v>0.72436999999999996</v>
      </c>
      <c r="HZ53" s="19">
        <f t="shared" si="98"/>
        <v>0.72436999999999996</v>
      </c>
      <c r="IA53" s="19">
        <f t="shared" si="99"/>
        <v>0.72436999999999996</v>
      </c>
      <c r="IB53" s="19">
        <f t="shared" si="100"/>
        <v>0.7107</v>
      </c>
      <c r="IC53" s="38">
        <f t="shared" si="101"/>
        <v>0.72130000000000005</v>
      </c>
      <c r="ID53" s="19">
        <f t="shared" si="102"/>
        <v>0.61829999999999996</v>
      </c>
      <c r="IE53" s="19">
        <f t="shared" si="103"/>
        <v>0.72436999999999996</v>
      </c>
      <c r="IF53" s="19">
        <f t="shared" si="104"/>
        <v>0.72436999999999996</v>
      </c>
      <c r="IG53" s="19">
        <f t="shared" si="105"/>
        <v>0.72436999999999996</v>
      </c>
      <c r="IH53" s="19">
        <f t="shared" si="106"/>
        <v>0.7238</v>
      </c>
      <c r="II53" s="19">
        <f t="shared" si="107"/>
        <v>0.72436999999999996</v>
      </c>
      <c r="IJ53" s="19">
        <f t="shared" si="108"/>
        <v>0.72436999999999996</v>
      </c>
      <c r="IK53" s="19">
        <f t="shared" si="109"/>
        <v>0.72436999999999996</v>
      </c>
      <c r="IL53" s="19">
        <f t="shared" si="110"/>
        <v>0.72436999999999996</v>
      </c>
      <c r="IM53" s="19">
        <f t="shared" si="111"/>
        <v>0.7107</v>
      </c>
      <c r="IN53" s="38">
        <f t="shared" si="112"/>
        <v>-0.248</v>
      </c>
      <c r="IO53" s="19">
        <f t="shared" si="113"/>
        <v>5.2999999999999999E-2</v>
      </c>
      <c r="IP53" s="19">
        <f t="shared" si="114"/>
        <v>-0.21199999999999999</v>
      </c>
      <c r="IQ53" s="19">
        <f t="shared" si="115"/>
        <v>0.16917829999999984</v>
      </c>
      <c r="IR53" s="19">
        <f t="shared" si="116"/>
        <v>2.1000000000000001E-2</v>
      </c>
      <c r="IS53" s="19">
        <f t="shared" si="117"/>
        <v>8.6999999999999994E-2</v>
      </c>
      <c r="IT53" s="19">
        <f t="shared" si="118"/>
        <v>-8.5999999999999993E-2</v>
      </c>
      <c r="IU53" s="19">
        <f t="shared" si="119"/>
        <v>-0.121</v>
      </c>
      <c r="IV53" s="19">
        <f t="shared" si="120"/>
        <v>-0.17100000000000001</v>
      </c>
      <c r="IW53" s="19">
        <f t="shared" si="121"/>
        <v>-0.23400000000000001</v>
      </c>
      <c r="IX53" s="32">
        <f t="shared" si="122"/>
        <v>-0.36</v>
      </c>
      <c r="IY53" s="19">
        <f t="shared" si="123"/>
        <v>-0.248</v>
      </c>
      <c r="IZ53" s="19">
        <f t="shared" si="124"/>
        <v>5.2999999999999999E-2</v>
      </c>
      <c r="JA53" s="19">
        <f t="shared" si="125"/>
        <v>-0.21199999999999999</v>
      </c>
      <c r="JB53" s="19">
        <f t="shared" si="126"/>
        <v>0.16917829999999984</v>
      </c>
      <c r="JC53" s="19">
        <f t="shared" si="127"/>
        <v>2.1000000000000001E-2</v>
      </c>
      <c r="JD53" s="19">
        <f t="shared" si="128"/>
        <v>8.6999999999999994E-2</v>
      </c>
      <c r="JE53" s="19">
        <f t="shared" si="129"/>
        <v>-8.5999999999999993E-2</v>
      </c>
      <c r="JF53" s="19">
        <f t="shared" si="130"/>
        <v>-0.121</v>
      </c>
      <c r="JG53" s="19">
        <f t="shared" si="131"/>
        <v>-0.17100000000000001</v>
      </c>
      <c r="JH53" s="19">
        <f t="shared" si="132"/>
        <v>-0.23400000000000001</v>
      </c>
      <c r="JI53" s="32">
        <f t="shared" si="133"/>
        <v>-0.36</v>
      </c>
      <c r="JJ53" s="19">
        <f t="shared" si="134"/>
        <v>16.816845571377133</v>
      </c>
      <c r="JK53" s="19">
        <f t="shared" si="135"/>
        <v>16.654173646675602</v>
      </c>
      <c r="JL53" s="19">
        <f t="shared" si="136"/>
        <v>15.991649336472888</v>
      </c>
      <c r="JM53" s="19">
        <f t="shared" si="137"/>
        <v>16.427653767538615</v>
      </c>
      <c r="JN53" s="19">
        <f t="shared" si="138"/>
        <v>0</v>
      </c>
      <c r="JO53" s="19">
        <f t="shared" si="139"/>
        <v>0</v>
      </c>
      <c r="JP53" s="19">
        <f t="shared" si="140"/>
        <v>15.471644795004035</v>
      </c>
      <c r="JQ53" s="19">
        <f t="shared" si="141"/>
        <v>14.846511422136247</v>
      </c>
      <c r="JR53" s="19">
        <f t="shared" si="142"/>
        <v>14.683987258919077</v>
      </c>
      <c r="JS53" s="19">
        <f t="shared" si="143"/>
        <v>15.085795423602791</v>
      </c>
      <c r="JT53" s="19">
        <f t="shared" si="144"/>
        <v>14.815884551692594</v>
      </c>
      <c r="JU53" s="38">
        <f t="shared" si="145"/>
        <v>16.816845571377133</v>
      </c>
      <c r="JV53" s="19">
        <f t="shared" si="146"/>
        <v>16.654173646675602</v>
      </c>
      <c r="JW53" s="19">
        <f t="shared" si="147"/>
        <v>15.991649336472888</v>
      </c>
      <c r="JX53" s="19">
        <f t="shared" si="148"/>
        <v>16.427653767538615</v>
      </c>
      <c r="KA53" s="19">
        <f t="shared" si="151"/>
        <v>15.471644795004035</v>
      </c>
      <c r="KB53" s="19">
        <f t="shared" si="152"/>
        <v>14.846511422136247</v>
      </c>
      <c r="KC53" s="19">
        <f t="shared" si="153"/>
        <v>14.683987258919077</v>
      </c>
      <c r="KD53" s="19">
        <f t="shared" si="154"/>
        <v>15.085795423602791</v>
      </c>
      <c r="KE53" s="32">
        <f t="shared" si="155"/>
        <v>14.815884551692594</v>
      </c>
    </row>
    <row r="54" spans="1:291" x14ac:dyDescent="0.2">
      <c r="A54" s="19" t="s">
        <v>87</v>
      </c>
      <c r="B54" s="19" t="s">
        <v>3980</v>
      </c>
      <c r="D54" s="19">
        <v>2015</v>
      </c>
      <c r="E54" s="32" t="s">
        <v>56</v>
      </c>
      <c r="G54" s="19">
        <v>0</v>
      </c>
      <c r="J54" s="19">
        <v>0</v>
      </c>
      <c r="P54" s="32"/>
      <c r="R54" s="19">
        <v>1</v>
      </c>
      <c r="U54" s="19">
        <v>1</v>
      </c>
      <c r="AA54" s="32"/>
      <c r="AC54" s="19">
        <v>1</v>
      </c>
      <c r="AF54" s="19">
        <v>1</v>
      </c>
      <c r="AL54" s="32"/>
      <c r="AN54" s="19">
        <v>1.4374E-2</v>
      </c>
      <c r="AQ54" s="19">
        <v>2.3783100000000001E-2</v>
      </c>
      <c r="AW54" s="32"/>
      <c r="AY54" s="19">
        <v>0</v>
      </c>
      <c r="BB54" s="19">
        <v>0</v>
      </c>
      <c r="BH54" s="32"/>
      <c r="BJ54" s="19">
        <v>0</v>
      </c>
      <c r="BM54" s="19">
        <v>0</v>
      </c>
      <c r="BS54" s="32"/>
      <c r="BT54" s="19">
        <v>0</v>
      </c>
      <c r="BU54" s="19">
        <v>0</v>
      </c>
      <c r="BV54" s="19">
        <v>0</v>
      </c>
      <c r="BW54" s="19">
        <v>0</v>
      </c>
      <c r="BX54" s="19">
        <v>0</v>
      </c>
      <c r="BY54" s="19">
        <v>8</v>
      </c>
      <c r="BZ54" s="19">
        <v>0</v>
      </c>
      <c r="CA54" s="19">
        <v>0</v>
      </c>
      <c r="CB54" s="19">
        <v>0</v>
      </c>
      <c r="CC54" s="19">
        <v>0</v>
      </c>
      <c r="CD54" s="19">
        <v>0</v>
      </c>
      <c r="CE54" s="38">
        <v>13</v>
      </c>
      <c r="CF54" s="19">
        <v>1</v>
      </c>
      <c r="CG54" s="19">
        <v>94</v>
      </c>
      <c r="CH54" s="19">
        <v>135</v>
      </c>
      <c r="CI54" s="19">
        <v>194</v>
      </c>
      <c r="CJ54" s="19">
        <v>189</v>
      </c>
      <c r="CK54" s="19">
        <v>0</v>
      </c>
      <c r="CL54" s="19">
        <v>0</v>
      </c>
      <c r="CM54" s="19">
        <v>0</v>
      </c>
      <c r="CN54" s="19">
        <v>0</v>
      </c>
      <c r="CO54" s="19">
        <v>0</v>
      </c>
      <c r="CP54" s="38">
        <v>0</v>
      </c>
      <c r="CQ54" s="19">
        <v>0</v>
      </c>
      <c r="CR54" s="19">
        <v>0</v>
      </c>
      <c r="CS54" s="19">
        <v>0</v>
      </c>
      <c r="CT54" s="19">
        <v>0</v>
      </c>
      <c r="CU54" s="19">
        <v>4.2328042328042326E-2</v>
      </c>
      <c r="CV54" s="19">
        <v>0</v>
      </c>
      <c r="CW54" s="19">
        <v>0</v>
      </c>
      <c r="CX54" s="19">
        <v>0</v>
      </c>
      <c r="CY54" s="19">
        <v>0</v>
      </c>
      <c r="CZ54" s="19">
        <v>0</v>
      </c>
      <c r="DA54" s="38"/>
      <c r="DL54" s="38"/>
      <c r="DW54" s="38"/>
      <c r="EH54" s="38"/>
      <c r="ER54" s="32"/>
      <c r="ES54" s="19" t="str">
        <f t="shared" si="13"/>
        <v/>
      </c>
      <c r="ET54" s="19" t="str">
        <f t="shared" si="14"/>
        <v/>
      </c>
      <c r="EU54" s="19" t="str">
        <f t="shared" si="15"/>
        <v/>
      </c>
      <c r="EV54" s="19" t="str">
        <f t="shared" si="16"/>
        <v/>
      </c>
      <c r="EW54" s="19" t="str">
        <f t="shared" si="17"/>
        <v/>
      </c>
      <c r="EX54" s="19" t="str">
        <f t="shared" si="18"/>
        <v/>
      </c>
      <c r="EY54" s="19" t="str">
        <f t="shared" si="19"/>
        <v/>
      </c>
      <c r="EZ54" s="19" t="str">
        <f t="shared" si="20"/>
        <v/>
      </c>
      <c r="FA54" s="19" t="str">
        <f t="shared" si="21"/>
        <v/>
      </c>
      <c r="FB54" s="19" t="str">
        <f t="shared" si="22"/>
        <v/>
      </c>
      <c r="FC54" s="32" t="str">
        <f t="shared" si="23"/>
        <v/>
      </c>
      <c r="FI54" s="19" t="str">
        <f t="shared" si="29"/>
        <v/>
      </c>
      <c r="FJ54" s="19" t="str">
        <f t="shared" si="30"/>
        <v/>
      </c>
      <c r="FK54" s="19" t="str">
        <f t="shared" si="31"/>
        <v/>
      </c>
      <c r="FL54" s="19" t="str">
        <f t="shared" si="32"/>
        <v/>
      </c>
      <c r="FM54" s="19" t="str">
        <f t="shared" si="33"/>
        <v/>
      </c>
      <c r="FN54" s="32" t="str">
        <f t="shared" si="34"/>
        <v/>
      </c>
      <c r="FO54" s="19" t="str">
        <f t="shared" si="35"/>
        <v/>
      </c>
      <c r="FT54" s="19" t="str">
        <f t="shared" si="40"/>
        <v/>
      </c>
      <c r="FU54" s="19" t="str">
        <f t="shared" si="41"/>
        <v/>
      </c>
      <c r="FV54" s="19" t="str">
        <f t="shared" si="42"/>
        <v/>
      </c>
      <c r="FW54" s="19" t="str">
        <f t="shared" si="43"/>
        <v/>
      </c>
      <c r="FX54" s="19" t="str">
        <f t="shared" si="44"/>
        <v/>
      </c>
      <c r="FY54" s="32" t="str">
        <f t="shared" si="45"/>
        <v/>
      </c>
      <c r="GE54" s="19" t="str">
        <f t="shared" si="51"/>
        <v/>
      </c>
      <c r="GF54" s="19" t="str">
        <f t="shared" si="52"/>
        <v/>
      </c>
      <c r="GG54" s="19" t="str">
        <f t="shared" si="53"/>
        <v/>
      </c>
      <c r="GH54" s="19" t="str">
        <f t="shared" si="54"/>
        <v/>
      </c>
      <c r="GI54" s="19" t="str">
        <f t="shared" si="55"/>
        <v/>
      </c>
      <c r="GJ54" s="32" t="str">
        <f t="shared" si="56"/>
        <v/>
      </c>
      <c r="GK54" s="19" t="str">
        <f t="shared" si="57"/>
        <v/>
      </c>
      <c r="GL54" s="19" t="str">
        <f t="shared" si="58"/>
        <v/>
      </c>
      <c r="GM54" s="19" t="str">
        <f t="shared" si="59"/>
        <v/>
      </c>
      <c r="GN54" s="19" t="str">
        <f t="shared" si="60"/>
        <v/>
      </c>
      <c r="GO54" s="19" t="str">
        <f t="shared" si="61"/>
        <v/>
      </c>
      <c r="GP54" s="19" t="str">
        <f t="shared" si="62"/>
        <v/>
      </c>
      <c r="GQ54" s="19" t="str">
        <f t="shared" si="63"/>
        <v/>
      </c>
      <c r="GR54" s="19" t="str">
        <f t="shared" si="64"/>
        <v/>
      </c>
      <c r="GS54" s="19" t="str">
        <f t="shared" si="65"/>
        <v/>
      </c>
      <c r="GT54" s="19" t="str">
        <f t="shared" si="66"/>
        <v/>
      </c>
      <c r="GU54" s="32" t="str">
        <f t="shared" si="67"/>
        <v/>
      </c>
      <c r="GV54" s="19">
        <f t="shared" si="68"/>
        <v>0.2011343951618926</v>
      </c>
      <c r="GW54" s="19">
        <f t="shared" si="69"/>
        <v>0.2011343951618926</v>
      </c>
      <c r="GX54" s="19">
        <f t="shared" si="70"/>
        <v>0.2011343951618926</v>
      </c>
      <c r="GY54" s="19">
        <f t="shared" si="71"/>
        <v>0.2011343951618926</v>
      </c>
      <c r="GZ54" s="19">
        <f t="shared" si="72"/>
        <v>0.2011343951618926</v>
      </c>
      <c r="HA54" s="19">
        <f t="shared" si="73"/>
        <v>10.328571478127515</v>
      </c>
      <c r="HB54" s="19">
        <f t="shared" si="74"/>
        <v>10.328571478127515</v>
      </c>
      <c r="HC54" s="19">
        <f t="shared" si="75"/>
        <v>10.328571478127515</v>
      </c>
      <c r="HD54" s="19">
        <f t="shared" si="76"/>
        <v>10.328571478127515</v>
      </c>
      <c r="HE54" s="19">
        <f t="shared" si="77"/>
        <v>10.328571478127515</v>
      </c>
      <c r="HF54" s="19">
        <f t="shared" si="78"/>
        <v>10.328571478127515</v>
      </c>
      <c r="HG54" s="19" t="str">
        <f t="shared" si="156"/>
        <v/>
      </c>
      <c r="HH54" s="19" t="str">
        <f t="shared" si="157"/>
        <v/>
      </c>
      <c r="HI54" s="19" t="str">
        <f t="shared" si="158"/>
        <v/>
      </c>
      <c r="HJ54" s="19" t="str">
        <f t="shared" si="159"/>
        <v/>
      </c>
      <c r="HK54" s="19" t="str">
        <f t="shared" si="160"/>
        <v/>
      </c>
      <c r="HL54" s="19" t="str">
        <f t="shared" si="161"/>
        <v/>
      </c>
      <c r="HM54" s="19" t="str">
        <f t="shared" si="162"/>
        <v/>
      </c>
      <c r="HN54" s="19" t="str">
        <f t="shared" si="163"/>
        <v/>
      </c>
      <c r="HO54" s="19" t="str">
        <f t="shared" si="164"/>
        <v/>
      </c>
      <c r="HP54" s="19" t="str">
        <f t="shared" si="165"/>
        <v/>
      </c>
      <c r="HQ54" s="32" t="str">
        <f t="shared" si="166"/>
        <v/>
      </c>
      <c r="HR54" s="19">
        <f t="shared" si="90"/>
        <v>0.72436999999999996</v>
      </c>
      <c r="HS54" s="19">
        <f t="shared" si="91"/>
        <v>2.8730000000000002E-2</v>
      </c>
      <c r="HT54" s="19">
        <f t="shared" si="92"/>
        <v>2.8730000000000002E-2</v>
      </c>
      <c r="HU54" s="19">
        <f t="shared" si="93"/>
        <v>2.8730000000000002E-2</v>
      </c>
      <c r="HV54" s="19">
        <f t="shared" si="94"/>
        <v>2.8730000000000002E-2</v>
      </c>
      <c r="HW54" s="19">
        <f t="shared" si="95"/>
        <v>0.72436999999999996</v>
      </c>
      <c r="HX54" s="19">
        <f t="shared" si="96"/>
        <v>0.72436999999999996</v>
      </c>
      <c r="HY54" s="19">
        <f t="shared" si="97"/>
        <v>0.72436999999999996</v>
      </c>
      <c r="HZ54" s="19">
        <f t="shared" si="98"/>
        <v>0.72436999999999996</v>
      </c>
      <c r="IA54" s="19">
        <f t="shared" si="99"/>
        <v>0.72436999999999996</v>
      </c>
      <c r="IB54" s="19">
        <f t="shared" si="100"/>
        <v>0.72436999999999996</v>
      </c>
      <c r="IC54" s="38" t="str">
        <f t="shared" si="101"/>
        <v/>
      </c>
      <c r="ID54" s="19" t="str">
        <f t="shared" si="102"/>
        <v/>
      </c>
      <c r="IE54" s="19" t="str">
        <f t="shared" si="103"/>
        <v/>
      </c>
      <c r="IF54" s="19" t="str">
        <f t="shared" si="104"/>
        <v/>
      </c>
      <c r="IG54" s="19" t="str">
        <f t="shared" si="105"/>
        <v/>
      </c>
      <c r="IH54" s="19" t="str">
        <f t="shared" si="106"/>
        <v/>
      </c>
      <c r="II54" s="19" t="str">
        <f t="shared" si="107"/>
        <v/>
      </c>
      <c r="IJ54" s="19" t="str">
        <f t="shared" si="108"/>
        <v/>
      </c>
      <c r="IK54" s="19" t="str">
        <f t="shared" si="109"/>
        <v/>
      </c>
      <c r="IL54" s="19" t="str">
        <f t="shared" si="110"/>
        <v/>
      </c>
      <c r="IM54" s="19" t="str">
        <f t="shared" si="111"/>
        <v/>
      </c>
      <c r="IN54" s="38">
        <f t="shared" si="112"/>
        <v>0</v>
      </c>
      <c r="IO54" s="19">
        <f t="shared" si="113"/>
        <v>0</v>
      </c>
      <c r="IP54" s="19">
        <f t="shared" si="114"/>
        <v>0</v>
      </c>
      <c r="IQ54" s="19">
        <f t="shared" si="115"/>
        <v>0</v>
      </c>
      <c r="IR54" s="19">
        <f t="shared" si="116"/>
        <v>0</v>
      </c>
      <c r="IS54" s="19">
        <f t="shared" si="117"/>
        <v>0.16917829999999984</v>
      </c>
      <c r="IT54" s="19">
        <f t="shared" si="118"/>
        <v>0.16917829999999984</v>
      </c>
      <c r="IU54" s="19">
        <f t="shared" si="119"/>
        <v>0.16917829999999984</v>
      </c>
      <c r="IV54" s="19">
        <f t="shared" si="120"/>
        <v>0.16917829999999984</v>
      </c>
      <c r="IW54" s="19">
        <f t="shared" si="121"/>
        <v>0.16917829999999984</v>
      </c>
      <c r="IX54" s="32">
        <f t="shared" si="122"/>
        <v>0.16917829999999984</v>
      </c>
      <c r="IY54" s="19" t="str">
        <f t="shared" si="123"/>
        <v/>
      </c>
      <c r="IZ54" s="19" t="str">
        <f t="shared" si="124"/>
        <v/>
      </c>
      <c r="JA54" s="19" t="str">
        <f t="shared" si="125"/>
        <v/>
      </c>
      <c r="JB54" s="19" t="str">
        <f t="shared" si="126"/>
        <v/>
      </c>
      <c r="JC54" s="19" t="str">
        <f t="shared" si="127"/>
        <v/>
      </c>
      <c r="JD54" s="19" t="str">
        <f t="shared" si="128"/>
        <v/>
      </c>
      <c r="JE54" s="19" t="str">
        <f t="shared" si="129"/>
        <v/>
      </c>
      <c r="JF54" s="19" t="str">
        <f t="shared" si="130"/>
        <v/>
      </c>
      <c r="JG54" s="19" t="str">
        <f t="shared" si="131"/>
        <v/>
      </c>
      <c r="JH54" s="19" t="str">
        <f t="shared" si="132"/>
        <v/>
      </c>
      <c r="JI54" s="32" t="str">
        <f t="shared" si="133"/>
        <v/>
      </c>
      <c r="JJ54" s="19">
        <f t="shared" si="134"/>
        <v>22.018022109317169</v>
      </c>
      <c r="JK54" s="19">
        <f t="shared" si="135"/>
        <v>22.018022109317169</v>
      </c>
      <c r="JL54" s="19">
        <f t="shared" si="136"/>
        <v>22.018022109317169</v>
      </c>
      <c r="JM54" s="19">
        <f t="shared" si="137"/>
        <v>22.018022109317169</v>
      </c>
      <c r="JN54" s="19">
        <f t="shared" si="138"/>
        <v>22.018022109317169</v>
      </c>
      <c r="JO54" s="19">
        <f t="shared" si="139"/>
        <v>22.018022109317169</v>
      </c>
      <c r="JP54" s="19">
        <f t="shared" si="140"/>
        <v>22.018022109317169</v>
      </c>
      <c r="JQ54" s="19">
        <f t="shared" si="141"/>
        <v>22.018022109317169</v>
      </c>
      <c r="JR54" s="19">
        <f t="shared" si="142"/>
        <v>22.018022109317169</v>
      </c>
      <c r="JS54" s="19">
        <f t="shared" si="143"/>
        <v>22.018022109317169</v>
      </c>
      <c r="JT54" s="19">
        <f t="shared" si="144"/>
        <v>22.018022109317169</v>
      </c>
      <c r="JU54" s="38" t="str">
        <f t="shared" si="145"/>
        <v/>
      </c>
      <c r="JV54" s="19" t="str">
        <f t="shared" si="146"/>
        <v/>
      </c>
      <c r="JW54" s="19" t="str">
        <f t="shared" si="147"/>
        <v/>
      </c>
      <c r="JX54" s="19" t="str">
        <f t="shared" si="148"/>
        <v/>
      </c>
      <c r="JY54" s="19" t="str">
        <f t="shared" si="149"/>
        <v/>
      </c>
      <c r="JZ54" s="19" t="str">
        <f t="shared" si="150"/>
        <v/>
      </c>
      <c r="KA54" s="19" t="str">
        <f t="shared" si="151"/>
        <v/>
      </c>
      <c r="KB54" s="19" t="str">
        <f t="shared" si="152"/>
        <v/>
      </c>
      <c r="KC54" s="19" t="str">
        <f t="shared" si="153"/>
        <v/>
      </c>
      <c r="KD54" s="19" t="str">
        <f t="shared" si="154"/>
        <v/>
      </c>
      <c r="KE54" s="32" t="str">
        <f t="shared" si="155"/>
        <v/>
      </c>
    </row>
    <row r="55" spans="1:291" x14ac:dyDescent="0.2">
      <c r="A55" s="19" t="s">
        <v>73</v>
      </c>
      <c r="B55" s="19" t="s">
        <v>74</v>
      </c>
      <c r="E55" s="32" t="s">
        <v>56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32">
        <v>0</v>
      </c>
      <c r="Q55" s="19">
        <v>0</v>
      </c>
      <c r="R55" s="19">
        <v>0</v>
      </c>
      <c r="S55" s="19">
        <v>0</v>
      </c>
      <c r="T55" s="19">
        <v>0</v>
      </c>
      <c r="U55" s="19">
        <v>1</v>
      </c>
      <c r="V55" s="19">
        <v>1</v>
      </c>
      <c r="W55" s="19">
        <v>1</v>
      </c>
      <c r="X55" s="19">
        <v>1</v>
      </c>
      <c r="Y55" s="19">
        <v>1</v>
      </c>
      <c r="Z55" s="19">
        <v>1</v>
      </c>
      <c r="AA55" s="32">
        <v>1</v>
      </c>
      <c r="AB55" s="19">
        <v>1</v>
      </c>
      <c r="AC55" s="19">
        <v>1</v>
      </c>
      <c r="AD55" s="19">
        <v>1</v>
      </c>
      <c r="AE55" s="19">
        <v>1</v>
      </c>
      <c r="AF55" s="19">
        <v>1</v>
      </c>
      <c r="AG55" s="19">
        <v>1</v>
      </c>
      <c r="AH55" s="19">
        <v>1</v>
      </c>
      <c r="AI55" s="19">
        <v>1</v>
      </c>
      <c r="AJ55" s="19">
        <v>1</v>
      </c>
      <c r="AK55" s="19">
        <v>1</v>
      </c>
      <c r="AL55" s="32">
        <v>1</v>
      </c>
      <c r="AM55" s="19">
        <v>2.73377E-2</v>
      </c>
      <c r="AN55" s="19">
        <v>2.8717699999999999E-2</v>
      </c>
      <c r="AO55" s="19">
        <v>2.7581600000000001E-2</v>
      </c>
      <c r="AP55" s="19">
        <v>3.0969900000000002E-2</v>
      </c>
      <c r="AQ55" s="19">
        <v>3.1464800000000001E-2</v>
      </c>
      <c r="AR55" s="19">
        <v>3.1186499999999999E-2</v>
      </c>
      <c r="AS55" s="19">
        <v>3.1035799999999999E-2</v>
      </c>
      <c r="AT55" s="19">
        <v>3.2576899999999999E-2</v>
      </c>
      <c r="AU55" s="19">
        <v>3.6524399999999999E-2</v>
      </c>
      <c r="AV55" s="19">
        <v>3.4439699999999997E-2</v>
      </c>
      <c r="AW55" s="32">
        <v>4.0127099999999999E-2</v>
      </c>
      <c r="AX55" s="19">
        <v>0</v>
      </c>
      <c r="AY55" s="19">
        <v>0</v>
      </c>
      <c r="AZ55" s="19">
        <v>0</v>
      </c>
      <c r="BA55" s="19">
        <v>0</v>
      </c>
      <c r="BB55" s="19">
        <v>0</v>
      </c>
      <c r="BC55" s="19">
        <v>0</v>
      </c>
      <c r="BD55" s="19">
        <v>0</v>
      </c>
      <c r="BE55" s="19">
        <v>2</v>
      </c>
      <c r="BF55" s="19">
        <v>3</v>
      </c>
      <c r="BG55" s="19">
        <v>0</v>
      </c>
      <c r="BH55" s="32">
        <v>0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1</v>
      </c>
      <c r="BQ55" s="19">
        <v>1</v>
      </c>
      <c r="BR55" s="19">
        <v>0</v>
      </c>
      <c r="BS55" s="32">
        <v>0</v>
      </c>
      <c r="BT55" s="19">
        <v>1</v>
      </c>
      <c r="BU55" s="19">
        <v>0</v>
      </c>
      <c r="BV55" s="19">
        <v>0</v>
      </c>
      <c r="BW55" s="19">
        <v>1</v>
      </c>
      <c r="BX55" s="19">
        <v>0</v>
      </c>
      <c r="BY55" s="19">
        <v>0</v>
      </c>
      <c r="BZ55" s="19">
        <v>0</v>
      </c>
      <c r="CA55" s="19">
        <v>0</v>
      </c>
      <c r="CB55" s="19">
        <v>1</v>
      </c>
      <c r="CC55" s="19">
        <v>0</v>
      </c>
      <c r="CD55" s="19">
        <v>0</v>
      </c>
      <c r="CE55" s="38">
        <v>19</v>
      </c>
      <c r="CF55" s="19">
        <v>4</v>
      </c>
      <c r="CG55" s="19">
        <v>16</v>
      </c>
      <c r="CH55" s="19">
        <v>10</v>
      </c>
      <c r="CI55" s="19">
        <v>13</v>
      </c>
      <c r="CJ55" s="19">
        <v>10</v>
      </c>
      <c r="CK55" s="19">
        <v>8</v>
      </c>
      <c r="CL55" s="19">
        <v>22</v>
      </c>
      <c r="CM55" s="19">
        <v>20</v>
      </c>
      <c r="CN55" s="19">
        <v>11</v>
      </c>
      <c r="CO55" s="19">
        <v>9</v>
      </c>
      <c r="CP55" s="38">
        <v>5.2631578947368418E-2</v>
      </c>
      <c r="CQ55" s="19">
        <v>0</v>
      </c>
      <c r="CR55" s="19">
        <v>0</v>
      </c>
      <c r="CS55" s="19">
        <v>0.1</v>
      </c>
      <c r="CT55" s="19">
        <v>0</v>
      </c>
      <c r="CU55" s="19">
        <v>0</v>
      </c>
      <c r="CV55" s="19">
        <v>0</v>
      </c>
      <c r="CW55" s="19">
        <v>0</v>
      </c>
      <c r="CX55" s="19">
        <v>0.05</v>
      </c>
      <c r="CY55" s="19">
        <v>0</v>
      </c>
      <c r="CZ55" s="19">
        <v>0</v>
      </c>
      <c r="DA55" s="38">
        <v>0.10499346399999999</v>
      </c>
      <c r="DB55" s="19">
        <v>8.8518273999999994E-2</v>
      </c>
      <c r="DC55" s="19">
        <v>0.161738247</v>
      </c>
      <c r="DD55" s="19">
        <v>0.190950813</v>
      </c>
      <c r="DE55" s="19">
        <v>0.171239634</v>
      </c>
      <c r="DF55" s="19">
        <v>0.101785339</v>
      </c>
      <c r="DG55" s="19">
        <v>9.6365520999999996E-2</v>
      </c>
      <c r="DH55" s="19">
        <v>0.53907308899999995</v>
      </c>
      <c r="DI55" s="19">
        <v>0.31129189099999999</v>
      </c>
      <c r="DJ55" s="19">
        <v>0.27805859505432601</v>
      </c>
      <c r="DK55" s="19">
        <v>0.69748562750153398</v>
      </c>
      <c r="DL55" s="38">
        <v>0.56059999999999999</v>
      </c>
      <c r="DM55" s="19">
        <v>0.53439999999999999</v>
      </c>
      <c r="DN55" s="19">
        <v>0.60060000000000002</v>
      </c>
      <c r="DO55" s="19">
        <v>0.40860000000000002</v>
      </c>
      <c r="DP55" s="19">
        <v>0.49669999999999997</v>
      </c>
      <c r="DQ55" s="19">
        <v>0.4834</v>
      </c>
      <c r="DR55" s="19">
        <v>0.6</v>
      </c>
      <c r="DS55" s="19">
        <v>0.58299999999999996</v>
      </c>
      <c r="DT55" s="19">
        <v>0.25979999999999998</v>
      </c>
      <c r="DU55" s="19">
        <v>0.21329999999999999</v>
      </c>
      <c r="DV55" s="19">
        <v>0.48670000000000002</v>
      </c>
      <c r="DW55" s="38">
        <v>-1E-3</v>
      </c>
      <c r="DX55" s="19">
        <v>7.0000000000000001E-3</v>
      </c>
      <c r="DY55" s="19">
        <v>-4.1000000000000002E-2</v>
      </c>
      <c r="DZ55" s="19">
        <v>-1.6E-2</v>
      </c>
      <c r="EA55" s="19">
        <v>-2.5999999999999999E-2</v>
      </c>
      <c r="EB55" s="19">
        <v>-7.5999999999999998E-2</v>
      </c>
      <c r="EC55" s="19">
        <v>-7.1999999999999995E-2</v>
      </c>
      <c r="ED55" s="19">
        <v>-4.7E-2</v>
      </c>
      <c r="EE55" s="19">
        <v>-2.5999999999999999E-2</v>
      </c>
      <c r="EF55" s="19">
        <v>1E-3</v>
      </c>
      <c r="EG55" s="19">
        <v>-0.52800000000000002</v>
      </c>
      <c r="EH55" s="38">
        <v>2610487.0296947663</v>
      </c>
      <c r="EI55" s="19">
        <v>1854883.3348572094</v>
      </c>
      <c r="EJ55" s="19">
        <v>1830199.5958380192</v>
      </c>
      <c r="EK55" s="19">
        <v>3169872.0041822921</v>
      </c>
      <c r="EL55" s="19">
        <v>3002804.1219537295</v>
      </c>
      <c r="EM55" s="19">
        <v>1398539.9090182516</v>
      </c>
      <c r="EN55" s="19">
        <v>724566.70540372084</v>
      </c>
      <c r="EO55" s="19">
        <v>676471.35859908396</v>
      </c>
      <c r="EP55" s="19">
        <v>3851389.2807919481</v>
      </c>
      <c r="EQ55" s="19">
        <v>2163136.1256678151</v>
      </c>
      <c r="ER55" s="32">
        <v>1875859.3735200108</v>
      </c>
      <c r="ES55" s="19">
        <f t="shared" si="13"/>
        <v>14.775047363306617</v>
      </c>
      <c r="ET55" s="19">
        <f t="shared" si="14"/>
        <v>14.433332359785608</v>
      </c>
      <c r="EU55" s="19">
        <f t="shared" si="15"/>
        <v>14.419935587633983</v>
      </c>
      <c r="EV55" s="19">
        <f t="shared" si="16"/>
        <v>14.96920176780872</v>
      </c>
      <c r="EW55" s="19">
        <f t="shared" si="17"/>
        <v>14.915057117383428</v>
      </c>
      <c r="EX55" s="19">
        <f t="shared" si="18"/>
        <v>14.150939328233962</v>
      </c>
      <c r="EY55" s="19">
        <f t="shared" si="19"/>
        <v>13.493329107455219</v>
      </c>
      <c r="EZ55" s="19">
        <f t="shared" si="20"/>
        <v>13.424645388075259</v>
      </c>
      <c r="FA55" s="19">
        <f t="shared" si="21"/>
        <v>15.163944493326239</v>
      </c>
      <c r="FB55" s="19">
        <f t="shared" si="22"/>
        <v>14.587069636689494</v>
      </c>
      <c r="FC55" s="32">
        <f t="shared" si="23"/>
        <v>14.444577444928376</v>
      </c>
      <c r="FD55" s="19">
        <f t="shared" si="24"/>
        <v>0.10499346399999999</v>
      </c>
      <c r="FE55" s="19">
        <f t="shared" si="25"/>
        <v>8.8518273999999994E-2</v>
      </c>
      <c r="FF55" s="19">
        <f t="shared" si="26"/>
        <v>0.161738247</v>
      </c>
      <c r="FG55" s="19">
        <f t="shared" si="27"/>
        <v>0.190950813</v>
      </c>
      <c r="FH55" s="19">
        <f t="shared" si="28"/>
        <v>0.171239634</v>
      </c>
      <c r="FI55" s="19">
        <f t="shared" si="29"/>
        <v>0.101785339</v>
      </c>
      <c r="FJ55" s="19">
        <f t="shared" si="30"/>
        <v>9.6365520999999996E-2</v>
      </c>
      <c r="FK55" s="19">
        <f t="shared" si="31"/>
        <v>0.53907308899999995</v>
      </c>
      <c r="FL55" s="19">
        <f t="shared" si="32"/>
        <v>0.31129189099999999</v>
      </c>
      <c r="FM55" s="19">
        <f t="shared" si="33"/>
        <v>0.27805859505432601</v>
      </c>
      <c r="FN55" s="32">
        <f t="shared" si="34"/>
        <v>0.69748562750153398</v>
      </c>
      <c r="FO55" s="19">
        <f t="shared" si="35"/>
        <v>0.56059999999999999</v>
      </c>
      <c r="FP55" s="19">
        <f t="shared" si="36"/>
        <v>0.53439999999999999</v>
      </c>
      <c r="FQ55" s="19">
        <f t="shared" si="37"/>
        <v>0.60060000000000002</v>
      </c>
      <c r="FR55" s="19">
        <f t="shared" si="38"/>
        <v>0.40860000000000002</v>
      </c>
      <c r="FS55" s="19">
        <f t="shared" si="39"/>
        <v>0.49669999999999997</v>
      </c>
      <c r="FT55" s="19">
        <f t="shared" si="40"/>
        <v>0.4834</v>
      </c>
      <c r="FU55" s="19">
        <f t="shared" si="41"/>
        <v>0.6</v>
      </c>
      <c r="FV55" s="19">
        <f t="shared" si="42"/>
        <v>0.58299999999999996</v>
      </c>
      <c r="FW55" s="19">
        <f t="shared" si="43"/>
        <v>0.25979999999999998</v>
      </c>
      <c r="FX55" s="19">
        <f t="shared" si="44"/>
        <v>0.21329999999999999</v>
      </c>
      <c r="FY55" s="32">
        <f t="shared" si="45"/>
        <v>0.48670000000000002</v>
      </c>
      <c r="FZ55" s="19">
        <f t="shared" si="46"/>
        <v>-1E-3</v>
      </c>
      <c r="GA55" s="19">
        <f t="shared" si="47"/>
        <v>7.0000000000000001E-3</v>
      </c>
      <c r="GB55" s="19">
        <f t="shared" si="48"/>
        <v>-4.1000000000000002E-2</v>
      </c>
      <c r="GC55" s="19">
        <f t="shared" si="49"/>
        <v>-1.6E-2</v>
      </c>
      <c r="GD55" s="19">
        <f t="shared" si="50"/>
        <v>-2.5999999999999999E-2</v>
      </c>
      <c r="GE55" s="19">
        <f t="shared" si="51"/>
        <v>-7.5999999999999998E-2</v>
      </c>
      <c r="GF55" s="19">
        <f t="shared" si="52"/>
        <v>-7.1999999999999995E-2</v>
      </c>
      <c r="GG55" s="19">
        <f t="shared" si="53"/>
        <v>-4.7E-2</v>
      </c>
      <c r="GH55" s="19">
        <f t="shared" si="54"/>
        <v>-2.5999999999999999E-2</v>
      </c>
      <c r="GI55" s="19">
        <f t="shared" si="55"/>
        <v>1E-3</v>
      </c>
      <c r="GJ55" s="32">
        <f t="shared" si="56"/>
        <v>-0.52800000000000002</v>
      </c>
      <c r="GK55" s="19">
        <f t="shared" si="57"/>
        <v>14.775047363306617</v>
      </c>
      <c r="GL55" s="19">
        <f t="shared" si="58"/>
        <v>14.433332359785608</v>
      </c>
      <c r="GM55" s="19">
        <f t="shared" si="59"/>
        <v>14.419935587633983</v>
      </c>
      <c r="GN55" s="19">
        <f t="shared" si="60"/>
        <v>14.96920176780872</v>
      </c>
      <c r="GO55" s="19">
        <f t="shared" si="61"/>
        <v>14.915057117383428</v>
      </c>
      <c r="GP55" s="19">
        <f t="shared" si="62"/>
        <v>14.150939328233962</v>
      </c>
      <c r="GQ55" s="19">
        <f t="shared" si="63"/>
        <v>13.493329107455219</v>
      </c>
      <c r="GR55" s="19">
        <f t="shared" si="64"/>
        <v>13.424645388075259</v>
      </c>
      <c r="GS55" s="19">
        <f t="shared" si="65"/>
        <v>15.163944493326239</v>
      </c>
      <c r="GT55" s="19">
        <f t="shared" si="66"/>
        <v>14.587069636689494</v>
      </c>
      <c r="GU55" s="32">
        <f t="shared" si="67"/>
        <v>14.444577444928376</v>
      </c>
      <c r="GV55" s="19">
        <f t="shared" si="68"/>
        <v>0.2011343951618926</v>
      </c>
      <c r="GW55" s="19">
        <f t="shared" si="69"/>
        <v>0.2011343951618926</v>
      </c>
      <c r="GX55" s="19">
        <f t="shared" si="70"/>
        <v>0.2011343951618926</v>
      </c>
      <c r="GY55" s="19">
        <f t="shared" si="71"/>
        <v>0.2011343951618926</v>
      </c>
      <c r="GZ55" s="19">
        <f t="shared" si="72"/>
        <v>0.2011343951618926</v>
      </c>
      <c r="HA55" s="19">
        <f t="shared" si="73"/>
        <v>0.2011343951618926</v>
      </c>
      <c r="HB55" s="19">
        <f t="shared" si="74"/>
        <v>0.2011343951618926</v>
      </c>
      <c r="HC55" s="19">
        <f t="shared" si="75"/>
        <v>0.53907308899999995</v>
      </c>
      <c r="HD55" s="19">
        <f t="shared" si="76"/>
        <v>0.31129189099999999</v>
      </c>
      <c r="HE55" s="19">
        <f t="shared" si="77"/>
        <v>0.27805859505432601</v>
      </c>
      <c r="HF55" s="19">
        <f t="shared" si="78"/>
        <v>0.69748562750153398</v>
      </c>
      <c r="HG55" s="19">
        <f t="shared" si="156"/>
        <v>0.2011343951618926</v>
      </c>
      <c r="HH55" s="19">
        <f t="shared" si="157"/>
        <v>0.2011343951618926</v>
      </c>
      <c r="HI55" s="19">
        <f t="shared" si="158"/>
        <v>0.2011343951618926</v>
      </c>
      <c r="HJ55" s="19">
        <f t="shared" si="159"/>
        <v>0.2011343951618926</v>
      </c>
      <c r="HK55" s="19">
        <f t="shared" si="160"/>
        <v>0.2011343951618926</v>
      </c>
      <c r="HL55" s="19">
        <f t="shared" si="161"/>
        <v>0.2011343951618926</v>
      </c>
      <c r="HM55" s="19">
        <f t="shared" si="162"/>
        <v>0.2011343951618926</v>
      </c>
      <c r="HN55" s="19">
        <f t="shared" si="163"/>
        <v>0.53907308899999995</v>
      </c>
      <c r="HO55" s="19">
        <f t="shared" si="164"/>
        <v>0.31129189099999999</v>
      </c>
      <c r="HP55" s="19">
        <f t="shared" si="165"/>
        <v>0.27805859505432601</v>
      </c>
      <c r="HQ55" s="32">
        <f t="shared" si="166"/>
        <v>0.69748562750153398</v>
      </c>
      <c r="HR55" s="19">
        <f t="shared" si="90"/>
        <v>0.56059999999999999</v>
      </c>
      <c r="HS55" s="19">
        <f t="shared" si="91"/>
        <v>0.53439999999999999</v>
      </c>
      <c r="HT55" s="19">
        <f t="shared" si="92"/>
        <v>0.60060000000000002</v>
      </c>
      <c r="HU55" s="19">
        <f t="shared" si="93"/>
        <v>0.40860000000000002</v>
      </c>
      <c r="HV55" s="19">
        <f t="shared" si="94"/>
        <v>0.49669999999999997</v>
      </c>
      <c r="HW55" s="19">
        <f t="shared" si="95"/>
        <v>0.4834</v>
      </c>
      <c r="HX55" s="19">
        <f t="shared" si="96"/>
        <v>0.6</v>
      </c>
      <c r="HY55" s="19">
        <f t="shared" si="97"/>
        <v>0.58299999999999996</v>
      </c>
      <c r="HZ55" s="19">
        <f t="shared" si="98"/>
        <v>0.25979999999999998</v>
      </c>
      <c r="IA55" s="19">
        <f t="shared" si="99"/>
        <v>0.21329999999999999</v>
      </c>
      <c r="IB55" s="19">
        <f t="shared" si="100"/>
        <v>0.48670000000000002</v>
      </c>
      <c r="IC55" s="38">
        <f t="shared" si="101"/>
        <v>0.56059999999999999</v>
      </c>
      <c r="ID55" s="19">
        <f t="shared" si="102"/>
        <v>0.53439999999999999</v>
      </c>
      <c r="IE55" s="19">
        <f t="shared" si="103"/>
        <v>0.60060000000000002</v>
      </c>
      <c r="IF55" s="19">
        <f t="shared" si="104"/>
        <v>0.40860000000000002</v>
      </c>
      <c r="IG55" s="19">
        <f t="shared" si="105"/>
        <v>0.49669999999999997</v>
      </c>
      <c r="IH55" s="19">
        <f t="shared" si="106"/>
        <v>0.4834</v>
      </c>
      <c r="II55" s="19">
        <f t="shared" si="107"/>
        <v>0.6</v>
      </c>
      <c r="IJ55" s="19">
        <f t="shared" si="108"/>
        <v>0.58299999999999996</v>
      </c>
      <c r="IK55" s="19">
        <f t="shared" si="109"/>
        <v>0.25979999999999998</v>
      </c>
      <c r="IL55" s="19">
        <f t="shared" si="110"/>
        <v>0.21329999999999999</v>
      </c>
      <c r="IM55" s="19">
        <f t="shared" si="111"/>
        <v>0.48670000000000002</v>
      </c>
      <c r="IN55" s="38">
        <f t="shared" si="112"/>
        <v>-1E-3</v>
      </c>
      <c r="IO55" s="19">
        <f t="shared" si="113"/>
        <v>7.0000000000000001E-3</v>
      </c>
      <c r="IP55" s="19">
        <f t="shared" si="114"/>
        <v>-4.1000000000000002E-2</v>
      </c>
      <c r="IQ55" s="19">
        <f t="shared" si="115"/>
        <v>-1.6E-2</v>
      </c>
      <c r="IR55" s="19">
        <f t="shared" si="116"/>
        <v>-2.5999999999999999E-2</v>
      </c>
      <c r="IS55" s="19">
        <f t="shared" si="117"/>
        <v>-7.5999999999999998E-2</v>
      </c>
      <c r="IT55" s="19">
        <f t="shared" si="118"/>
        <v>-7.1999999999999995E-2</v>
      </c>
      <c r="IU55" s="19">
        <f t="shared" si="119"/>
        <v>-4.7E-2</v>
      </c>
      <c r="IV55" s="19">
        <f t="shared" si="120"/>
        <v>-2.5999999999999999E-2</v>
      </c>
      <c r="IW55" s="19">
        <f t="shared" si="121"/>
        <v>1E-3</v>
      </c>
      <c r="IX55" s="32">
        <f t="shared" si="122"/>
        <v>-0.47170000000000001</v>
      </c>
      <c r="IY55" s="19">
        <f t="shared" si="123"/>
        <v>-1E-3</v>
      </c>
      <c r="IZ55" s="19">
        <f t="shared" si="124"/>
        <v>7.0000000000000001E-3</v>
      </c>
      <c r="JA55" s="19">
        <f t="shared" si="125"/>
        <v>-4.1000000000000002E-2</v>
      </c>
      <c r="JB55" s="19">
        <f t="shared" si="126"/>
        <v>-1.6E-2</v>
      </c>
      <c r="JC55" s="19">
        <f t="shared" si="127"/>
        <v>-2.5999999999999999E-2</v>
      </c>
      <c r="JD55" s="19">
        <f t="shared" si="128"/>
        <v>-7.5999999999999998E-2</v>
      </c>
      <c r="JE55" s="19">
        <f t="shared" si="129"/>
        <v>-7.1999999999999995E-2</v>
      </c>
      <c r="JF55" s="19">
        <f t="shared" si="130"/>
        <v>-4.7E-2</v>
      </c>
      <c r="JG55" s="19">
        <f t="shared" si="131"/>
        <v>-2.5999999999999999E-2</v>
      </c>
      <c r="JH55" s="19">
        <f t="shared" si="132"/>
        <v>1E-3</v>
      </c>
      <c r="JI55" s="32">
        <f t="shared" si="133"/>
        <v>-0.47170000000000001</v>
      </c>
      <c r="JJ55" s="19">
        <f t="shared" si="134"/>
        <v>14.775047363306617</v>
      </c>
      <c r="JK55" s="19">
        <f t="shared" si="135"/>
        <v>0</v>
      </c>
      <c r="JL55" s="19">
        <f t="shared" si="136"/>
        <v>0</v>
      </c>
      <c r="JM55" s="19">
        <f t="shared" si="137"/>
        <v>14.96920176780872</v>
      </c>
      <c r="JN55" s="19">
        <f t="shared" si="138"/>
        <v>14.915057117383428</v>
      </c>
      <c r="JO55" s="19">
        <f t="shared" si="139"/>
        <v>0</v>
      </c>
      <c r="JP55" s="19">
        <f t="shared" si="140"/>
        <v>0</v>
      </c>
      <c r="JQ55" s="19">
        <f t="shared" si="141"/>
        <v>0</v>
      </c>
      <c r="JR55" s="19">
        <f t="shared" si="142"/>
        <v>15.163944493326239</v>
      </c>
      <c r="JS55" s="19">
        <f t="shared" si="143"/>
        <v>0</v>
      </c>
      <c r="JT55" s="19">
        <f t="shared" si="144"/>
        <v>0</v>
      </c>
      <c r="JU55" s="38">
        <f t="shared" si="145"/>
        <v>14.775047363306617</v>
      </c>
      <c r="JX55" s="19">
        <f t="shared" si="148"/>
        <v>14.96920176780872</v>
      </c>
      <c r="JY55" s="19">
        <f t="shared" si="149"/>
        <v>14.915057117383428</v>
      </c>
      <c r="KC55" s="19">
        <f t="shared" si="153"/>
        <v>15.163944493326239</v>
      </c>
      <c r="KE55" s="32"/>
    </row>
    <row r="56" spans="1:291" x14ac:dyDescent="0.2">
      <c r="A56" s="19" t="s">
        <v>109</v>
      </c>
      <c r="B56" s="19" t="s">
        <v>3981</v>
      </c>
      <c r="E56" s="32" t="s">
        <v>56</v>
      </c>
      <c r="F56" s="19">
        <v>1</v>
      </c>
      <c r="G56" s="19">
        <v>1</v>
      </c>
      <c r="H56" s="19">
        <v>1</v>
      </c>
      <c r="I56" s="19">
        <v>1</v>
      </c>
      <c r="J56" s="19">
        <v>1</v>
      </c>
      <c r="K56" s="19">
        <v>1</v>
      </c>
      <c r="L56" s="19">
        <v>1</v>
      </c>
      <c r="M56" s="19">
        <v>1</v>
      </c>
      <c r="N56" s="19">
        <v>1</v>
      </c>
      <c r="O56" s="19">
        <v>1</v>
      </c>
      <c r="P56" s="32">
        <v>1</v>
      </c>
      <c r="Q56" s="19">
        <v>1</v>
      </c>
      <c r="R56" s="19">
        <v>1</v>
      </c>
      <c r="S56" s="19">
        <v>1</v>
      </c>
      <c r="T56" s="19">
        <v>1</v>
      </c>
      <c r="U56" s="19">
        <v>1</v>
      </c>
      <c r="V56" s="19">
        <v>1</v>
      </c>
      <c r="W56" s="19">
        <v>1</v>
      </c>
      <c r="X56" s="19">
        <v>1</v>
      </c>
      <c r="Y56" s="19">
        <v>1</v>
      </c>
      <c r="Z56" s="19">
        <v>1</v>
      </c>
      <c r="AA56" s="32">
        <v>1</v>
      </c>
      <c r="AB56" s="19">
        <v>1</v>
      </c>
      <c r="AC56" s="19">
        <v>1</v>
      </c>
      <c r="AD56" s="19">
        <v>1</v>
      </c>
      <c r="AE56" s="19">
        <v>1</v>
      </c>
      <c r="AF56" s="19">
        <v>1</v>
      </c>
      <c r="AG56" s="19">
        <v>1</v>
      </c>
      <c r="AH56" s="19">
        <v>1</v>
      </c>
      <c r="AI56" s="19">
        <v>1</v>
      </c>
      <c r="AJ56" s="19">
        <v>1</v>
      </c>
      <c r="AK56" s="19">
        <v>1</v>
      </c>
      <c r="AL56" s="32">
        <v>1</v>
      </c>
      <c r="AW56" s="32"/>
      <c r="BH56" s="32"/>
      <c r="BI56" s="19">
        <v>1</v>
      </c>
      <c r="BJ56" s="19">
        <v>1</v>
      </c>
      <c r="BK56" s="19">
        <v>1</v>
      </c>
      <c r="BL56" s="19">
        <v>1</v>
      </c>
      <c r="BM56" s="19">
        <v>1</v>
      </c>
      <c r="BN56" s="19">
        <v>1</v>
      </c>
      <c r="BO56" s="19">
        <v>1</v>
      </c>
      <c r="BP56" s="19">
        <v>1</v>
      </c>
      <c r="BQ56" s="19">
        <v>1</v>
      </c>
      <c r="BR56" s="19">
        <v>1</v>
      </c>
      <c r="BS56" s="32">
        <v>1</v>
      </c>
      <c r="BT56" s="19">
        <v>187</v>
      </c>
      <c r="BU56" s="19">
        <v>181</v>
      </c>
      <c r="BV56" s="19">
        <v>168</v>
      </c>
      <c r="BW56" s="19">
        <v>157</v>
      </c>
      <c r="BX56" s="19">
        <v>153</v>
      </c>
      <c r="BY56" s="19">
        <v>111</v>
      </c>
      <c r="BZ56" s="19">
        <v>153</v>
      </c>
      <c r="CA56" s="19">
        <v>98</v>
      </c>
      <c r="CB56" s="19">
        <v>196</v>
      </c>
      <c r="CC56" s="19">
        <v>247</v>
      </c>
      <c r="CD56" s="19">
        <v>295</v>
      </c>
      <c r="CE56" s="38">
        <v>1032</v>
      </c>
      <c r="CF56" s="19">
        <v>979</v>
      </c>
      <c r="CG56" s="19">
        <v>1647</v>
      </c>
      <c r="CH56" s="19">
        <v>2020</v>
      </c>
      <c r="CI56" s="19">
        <v>2053</v>
      </c>
      <c r="CJ56" s="19">
        <v>2011</v>
      </c>
      <c r="CK56" s="19">
        <v>2103</v>
      </c>
      <c r="CL56" s="19">
        <v>1380</v>
      </c>
      <c r="CM56" s="19">
        <v>1628</v>
      </c>
      <c r="CN56" s="19">
        <v>1631</v>
      </c>
      <c r="CO56" s="19">
        <v>1324</v>
      </c>
      <c r="CP56" s="38">
        <v>0.18120155038759689</v>
      </c>
      <c r="CQ56" s="19">
        <v>0.18488253319713993</v>
      </c>
      <c r="CR56" s="19">
        <v>0.10200364298724955</v>
      </c>
      <c r="CS56" s="19">
        <v>7.7722772277227722E-2</v>
      </c>
      <c r="CT56" s="19">
        <v>7.4525085241110567E-2</v>
      </c>
      <c r="CU56" s="19">
        <v>5.5196419691695676E-2</v>
      </c>
      <c r="CV56" s="19">
        <v>7.2753209700427965E-2</v>
      </c>
      <c r="CW56" s="19">
        <v>7.101449275362319E-2</v>
      </c>
      <c r="CX56" s="19">
        <v>0.12039312039312039</v>
      </c>
      <c r="CY56" s="19">
        <v>0.15144083384426732</v>
      </c>
      <c r="CZ56" s="19">
        <v>0.22280966767371602</v>
      </c>
      <c r="DA56" s="38">
        <v>1.8871848659999999</v>
      </c>
      <c r="DB56" s="19">
        <v>1.468591684</v>
      </c>
      <c r="DC56" s="19">
        <v>1.3642490389999999</v>
      </c>
      <c r="DD56" s="19">
        <v>0.98633537299999996</v>
      </c>
      <c r="DE56" s="19">
        <v>1.0654251370000001</v>
      </c>
      <c r="DF56" s="19">
        <v>1.4726281640000001</v>
      </c>
      <c r="DG56" s="19">
        <v>1.8408632920000001</v>
      </c>
      <c r="DH56" s="19">
        <v>1.6747508609999999</v>
      </c>
      <c r="DI56" s="19">
        <v>1.617235199</v>
      </c>
      <c r="DJ56" s="19">
        <v>1.6578332387297201</v>
      </c>
      <c r="DK56" s="19">
        <v>2.3501747007453799</v>
      </c>
      <c r="DL56" s="38">
        <v>0.1734</v>
      </c>
      <c r="DM56" s="19">
        <v>0.17100000000000001</v>
      </c>
      <c r="DN56" s="19">
        <v>0.1522</v>
      </c>
      <c r="DO56" s="19">
        <v>0.20619999999999999</v>
      </c>
      <c r="DP56" s="19">
        <v>0.23480000000000001</v>
      </c>
      <c r="DQ56" s="19">
        <v>0.29430000000000001</v>
      </c>
      <c r="DR56" s="19">
        <v>0.30299999999999999</v>
      </c>
      <c r="DS56" s="19">
        <v>0.2545</v>
      </c>
      <c r="DT56" s="19">
        <v>0.22869999999999999</v>
      </c>
      <c r="DU56" s="19">
        <v>0.24590000000000001</v>
      </c>
      <c r="DV56" s="19">
        <v>0.3125</v>
      </c>
      <c r="DW56" s="38">
        <v>6.3E-2</v>
      </c>
      <c r="DX56" s="19">
        <v>0.112</v>
      </c>
      <c r="DY56" s="19">
        <v>8.8999999999999996E-2</v>
      </c>
      <c r="DZ56" s="19">
        <v>4.8000000000000001E-2</v>
      </c>
      <c r="EA56" s="19">
        <v>2.3E-2</v>
      </c>
      <c r="EB56" s="19">
        <v>-3.7999999999999999E-2</v>
      </c>
      <c r="EC56" s="19">
        <v>-2.7E-2</v>
      </c>
      <c r="ED56" s="19">
        <v>4.2999999999999997E-2</v>
      </c>
      <c r="EE56" s="19">
        <v>6.7000000000000004E-2</v>
      </c>
      <c r="EF56" s="19">
        <v>1.6E-2</v>
      </c>
      <c r="EG56" s="19">
        <v>-4.5999999999999999E-2</v>
      </c>
      <c r="EH56" s="38">
        <v>12967963091.535078</v>
      </c>
      <c r="EI56" s="19">
        <v>13683919405.868324</v>
      </c>
      <c r="EJ56" s="19">
        <v>14345699043.540485</v>
      </c>
      <c r="EK56" s="19">
        <v>12743138051.679092</v>
      </c>
      <c r="EL56" s="19">
        <v>7460410801.8960428</v>
      </c>
      <c r="EM56" s="19">
        <v>5037984977.6015759</v>
      </c>
      <c r="EN56" s="19">
        <v>6914978330.0963879</v>
      </c>
      <c r="EO56" s="19">
        <v>8642159168.6638031</v>
      </c>
      <c r="EP56" s="19">
        <v>8218685765.5945539</v>
      </c>
      <c r="EQ56" s="19">
        <v>7532717201.7747374</v>
      </c>
      <c r="ER56" s="32">
        <v>6385004678.8736143</v>
      </c>
      <c r="ES56" s="19">
        <f t="shared" si="13"/>
        <v>23.285747775257221</v>
      </c>
      <c r="ET56" s="19">
        <f t="shared" si="14"/>
        <v>23.339487214382654</v>
      </c>
      <c r="EU56" s="19">
        <f t="shared" si="15"/>
        <v>23.386716016007384</v>
      </c>
      <c r="EV56" s="19">
        <f t="shared" si="16"/>
        <v>23.268258771648366</v>
      </c>
      <c r="EW56" s="19">
        <f t="shared" si="17"/>
        <v>22.732876316924223</v>
      </c>
      <c r="EX56" s="19">
        <f t="shared" si="18"/>
        <v>22.340272033054514</v>
      </c>
      <c r="EY56" s="19">
        <f t="shared" si="19"/>
        <v>22.656955668304988</v>
      </c>
      <c r="EZ56" s="19">
        <f t="shared" si="20"/>
        <v>22.879918292322159</v>
      </c>
      <c r="FA56" s="19">
        <f t="shared" si="21"/>
        <v>22.829676150700848</v>
      </c>
      <c r="FB56" s="19">
        <f t="shared" si="22"/>
        <v>22.742521663836737</v>
      </c>
      <c r="FC56" s="32">
        <f t="shared" si="23"/>
        <v>22.577218059222126</v>
      </c>
      <c r="FD56" s="19">
        <f t="shared" si="24"/>
        <v>1.8871848659999999</v>
      </c>
      <c r="FE56" s="19">
        <f t="shared" si="25"/>
        <v>1.468591684</v>
      </c>
      <c r="FF56" s="19">
        <f t="shared" si="26"/>
        <v>1.3642490389999999</v>
      </c>
      <c r="FG56" s="19">
        <f t="shared" si="27"/>
        <v>0.98633537299999996</v>
      </c>
      <c r="FH56" s="19">
        <f t="shared" si="28"/>
        <v>1.0654251370000001</v>
      </c>
      <c r="FI56" s="19">
        <f t="shared" si="29"/>
        <v>1.4726281640000001</v>
      </c>
      <c r="FJ56" s="19">
        <f t="shared" si="30"/>
        <v>1.8408632920000001</v>
      </c>
      <c r="FK56" s="19">
        <f t="shared" si="31"/>
        <v>1.6747508609999999</v>
      </c>
      <c r="FL56" s="19">
        <f t="shared" si="32"/>
        <v>1.617235199</v>
      </c>
      <c r="FM56" s="19">
        <f t="shared" si="33"/>
        <v>1.6578332387297201</v>
      </c>
      <c r="FN56" s="32">
        <f t="shared" si="34"/>
        <v>2.3501747007453799</v>
      </c>
      <c r="FO56" s="19">
        <f t="shared" si="35"/>
        <v>0.1734</v>
      </c>
      <c r="FP56" s="19">
        <f t="shared" si="36"/>
        <v>0.17100000000000001</v>
      </c>
      <c r="FQ56" s="19">
        <f t="shared" si="37"/>
        <v>0.1522</v>
      </c>
      <c r="FR56" s="19">
        <f t="shared" si="38"/>
        <v>0.20619999999999999</v>
      </c>
      <c r="FS56" s="19">
        <f t="shared" si="39"/>
        <v>0.23480000000000001</v>
      </c>
      <c r="FT56" s="19">
        <f t="shared" si="40"/>
        <v>0.29430000000000001</v>
      </c>
      <c r="FU56" s="19">
        <f t="shared" si="41"/>
        <v>0.30299999999999999</v>
      </c>
      <c r="FV56" s="19">
        <f t="shared" si="42"/>
        <v>0.2545</v>
      </c>
      <c r="FW56" s="19">
        <f t="shared" si="43"/>
        <v>0.22869999999999999</v>
      </c>
      <c r="FX56" s="19">
        <f t="shared" si="44"/>
        <v>0.24590000000000001</v>
      </c>
      <c r="FY56" s="32">
        <f t="shared" si="45"/>
        <v>0.3125</v>
      </c>
      <c r="FZ56" s="19">
        <f t="shared" si="46"/>
        <v>6.3E-2</v>
      </c>
      <c r="GA56" s="19">
        <f t="shared" si="47"/>
        <v>0.112</v>
      </c>
      <c r="GB56" s="19">
        <f t="shared" si="48"/>
        <v>8.8999999999999996E-2</v>
      </c>
      <c r="GC56" s="19">
        <f t="shared" si="49"/>
        <v>4.8000000000000001E-2</v>
      </c>
      <c r="GD56" s="19">
        <f t="shared" si="50"/>
        <v>2.3E-2</v>
      </c>
      <c r="GE56" s="19">
        <f t="shared" si="51"/>
        <v>-3.7999999999999999E-2</v>
      </c>
      <c r="GF56" s="19">
        <f t="shared" si="52"/>
        <v>-2.7E-2</v>
      </c>
      <c r="GG56" s="19">
        <f t="shared" si="53"/>
        <v>4.2999999999999997E-2</v>
      </c>
      <c r="GH56" s="19">
        <f t="shared" si="54"/>
        <v>6.7000000000000004E-2</v>
      </c>
      <c r="GI56" s="19">
        <f t="shared" si="55"/>
        <v>1.6E-2</v>
      </c>
      <c r="GJ56" s="32">
        <f t="shared" si="56"/>
        <v>-4.5999999999999999E-2</v>
      </c>
      <c r="GK56" s="19">
        <f t="shared" si="57"/>
        <v>23.285747775257221</v>
      </c>
      <c r="GL56" s="19">
        <f t="shared" si="58"/>
        <v>23.339487214382654</v>
      </c>
      <c r="GM56" s="19">
        <f t="shared" si="59"/>
        <v>23.386716016007384</v>
      </c>
      <c r="GN56" s="19">
        <f t="shared" si="60"/>
        <v>23.268258771648366</v>
      </c>
      <c r="GO56" s="19">
        <f t="shared" si="61"/>
        <v>22.732876316924223</v>
      </c>
      <c r="GP56" s="19">
        <f t="shared" si="62"/>
        <v>22.340272033054514</v>
      </c>
      <c r="GQ56" s="19">
        <f t="shared" si="63"/>
        <v>22.656955668304988</v>
      </c>
      <c r="GR56" s="19">
        <f t="shared" si="64"/>
        <v>22.879918292322159</v>
      </c>
      <c r="GS56" s="19">
        <f t="shared" si="65"/>
        <v>22.829676150700848</v>
      </c>
      <c r="GT56" s="19">
        <f t="shared" si="66"/>
        <v>22.742521663836737</v>
      </c>
      <c r="GU56" s="32">
        <f t="shared" si="67"/>
        <v>22.577218059222126</v>
      </c>
      <c r="GV56" s="19">
        <f t="shared" si="68"/>
        <v>1.8871848659999999</v>
      </c>
      <c r="GW56" s="19">
        <f t="shared" si="69"/>
        <v>1.468591684</v>
      </c>
      <c r="GX56" s="19">
        <f t="shared" si="70"/>
        <v>1.3642490389999999</v>
      </c>
      <c r="GY56" s="19">
        <f t="shared" si="71"/>
        <v>0.98633537299999996</v>
      </c>
      <c r="GZ56" s="19">
        <f t="shared" si="72"/>
        <v>1.0654251370000001</v>
      </c>
      <c r="HA56" s="19">
        <f t="shared" si="73"/>
        <v>1.4726281640000001</v>
      </c>
      <c r="HB56" s="19">
        <f t="shared" si="74"/>
        <v>1.8408632920000001</v>
      </c>
      <c r="HC56" s="19">
        <f t="shared" si="75"/>
        <v>1.6747508609999999</v>
      </c>
      <c r="HD56" s="19">
        <f t="shared" si="76"/>
        <v>1.617235199</v>
      </c>
      <c r="HE56" s="19">
        <f t="shared" si="77"/>
        <v>1.6578332387297201</v>
      </c>
      <c r="HF56" s="19">
        <f t="shared" si="78"/>
        <v>2.3501747007453799</v>
      </c>
      <c r="HG56" s="19">
        <f t="shared" si="156"/>
        <v>1.8871848659999999</v>
      </c>
      <c r="HH56" s="19">
        <f t="shared" si="157"/>
        <v>1.468591684</v>
      </c>
      <c r="HI56" s="19">
        <f t="shared" si="158"/>
        <v>1.3642490389999999</v>
      </c>
      <c r="HJ56" s="19">
        <f t="shared" si="159"/>
        <v>0.98633537299999996</v>
      </c>
      <c r="HK56" s="19">
        <f t="shared" si="160"/>
        <v>1.0654251370000001</v>
      </c>
      <c r="HL56" s="19">
        <f t="shared" si="161"/>
        <v>1.4726281640000001</v>
      </c>
      <c r="HM56" s="19">
        <f t="shared" si="162"/>
        <v>1.8408632920000001</v>
      </c>
      <c r="HN56" s="19">
        <f t="shared" si="163"/>
        <v>1.6747508609999999</v>
      </c>
      <c r="HO56" s="19">
        <f t="shared" si="164"/>
        <v>1.617235199</v>
      </c>
      <c r="HP56" s="19">
        <f t="shared" si="165"/>
        <v>1.6578332387297201</v>
      </c>
      <c r="HQ56" s="32">
        <f t="shared" si="166"/>
        <v>2.3501747007453799</v>
      </c>
      <c r="HR56" s="19">
        <f t="shared" si="90"/>
        <v>0.1734</v>
      </c>
      <c r="HS56" s="19">
        <f t="shared" si="91"/>
        <v>0.17100000000000001</v>
      </c>
      <c r="HT56" s="19">
        <f t="shared" si="92"/>
        <v>0.1522</v>
      </c>
      <c r="HU56" s="19">
        <f t="shared" si="93"/>
        <v>0.20619999999999999</v>
      </c>
      <c r="HV56" s="19">
        <f t="shared" si="94"/>
        <v>0.23480000000000001</v>
      </c>
      <c r="HW56" s="19">
        <f t="shared" si="95"/>
        <v>0.29430000000000001</v>
      </c>
      <c r="HX56" s="19">
        <f t="shared" si="96"/>
        <v>0.30299999999999999</v>
      </c>
      <c r="HY56" s="19">
        <f t="shared" si="97"/>
        <v>0.2545</v>
      </c>
      <c r="HZ56" s="19">
        <f t="shared" si="98"/>
        <v>0.22869999999999999</v>
      </c>
      <c r="IA56" s="19">
        <f t="shared" si="99"/>
        <v>0.24590000000000001</v>
      </c>
      <c r="IB56" s="19">
        <f t="shared" si="100"/>
        <v>0.3125</v>
      </c>
      <c r="IC56" s="38">
        <f t="shared" si="101"/>
        <v>0.1734</v>
      </c>
      <c r="ID56" s="19">
        <f t="shared" si="102"/>
        <v>0.17100000000000001</v>
      </c>
      <c r="IE56" s="19">
        <f t="shared" si="103"/>
        <v>0.1522</v>
      </c>
      <c r="IF56" s="19">
        <f t="shared" si="104"/>
        <v>0.20619999999999999</v>
      </c>
      <c r="IG56" s="19">
        <f t="shared" si="105"/>
        <v>0.23480000000000001</v>
      </c>
      <c r="IH56" s="19">
        <f t="shared" si="106"/>
        <v>0.29430000000000001</v>
      </c>
      <c r="II56" s="19">
        <f t="shared" si="107"/>
        <v>0.30299999999999999</v>
      </c>
      <c r="IJ56" s="19">
        <f t="shared" si="108"/>
        <v>0.2545</v>
      </c>
      <c r="IK56" s="19">
        <f t="shared" si="109"/>
        <v>0.22869999999999999</v>
      </c>
      <c r="IL56" s="19">
        <f t="shared" si="110"/>
        <v>0.24590000000000001</v>
      </c>
      <c r="IM56" s="19">
        <f t="shared" si="111"/>
        <v>0.3125</v>
      </c>
      <c r="IN56" s="38">
        <f t="shared" si="112"/>
        <v>6.3E-2</v>
      </c>
      <c r="IO56" s="19">
        <f t="shared" si="113"/>
        <v>0.112</v>
      </c>
      <c r="IP56" s="19">
        <f t="shared" si="114"/>
        <v>8.8999999999999996E-2</v>
      </c>
      <c r="IQ56" s="19">
        <f t="shared" si="115"/>
        <v>4.8000000000000001E-2</v>
      </c>
      <c r="IR56" s="19">
        <f t="shared" si="116"/>
        <v>2.3E-2</v>
      </c>
      <c r="IS56" s="19">
        <f t="shared" si="117"/>
        <v>-3.7999999999999999E-2</v>
      </c>
      <c r="IT56" s="19">
        <f t="shared" si="118"/>
        <v>-2.7E-2</v>
      </c>
      <c r="IU56" s="19">
        <f t="shared" si="119"/>
        <v>4.2999999999999997E-2</v>
      </c>
      <c r="IV56" s="19">
        <f t="shared" si="120"/>
        <v>6.7000000000000004E-2</v>
      </c>
      <c r="IW56" s="19">
        <f t="shared" si="121"/>
        <v>1.6E-2</v>
      </c>
      <c r="IX56" s="32">
        <f t="shared" si="122"/>
        <v>-4.5999999999999999E-2</v>
      </c>
      <c r="IY56" s="19">
        <f t="shared" si="123"/>
        <v>6.3E-2</v>
      </c>
      <c r="IZ56" s="19">
        <f t="shared" si="124"/>
        <v>0.112</v>
      </c>
      <c r="JA56" s="19">
        <f t="shared" si="125"/>
        <v>8.8999999999999996E-2</v>
      </c>
      <c r="JB56" s="19">
        <f t="shared" si="126"/>
        <v>4.8000000000000001E-2</v>
      </c>
      <c r="JC56" s="19">
        <f t="shared" si="127"/>
        <v>2.3E-2</v>
      </c>
      <c r="JD56" s="19">
        <f t="shared" si="128"/>
        <v>-3.7999999999999999E-2</v>
      </c>
      <c r="JE56" s="19">
        <f t="shared" si="129"/>
        <v>-2.7E-2</v>
      </c>
      <c r="JF56" s="19">
        <f t="shared" si="130"/>
        <v>4.2999999999999997E-2</v>
      </c>
      <c r="JG56" s="19">
        <f t="shared" si="131"/>
        <v>6.7000000000000004E-2</v>
      </c>
      <c r="JH56" s="19">
        <f t="shared" si="132"/>
        <v>1.6E-2</v>
      </c>
      <c r="JI56" s="32">
        <f t="shared" si="133"/>
        <v>-4.5999999999999999E-2</v>
      </c>
      <c r="JJ56" s="19">
        <f t="shared" si="134"/>
        <v>22.018022109317169</v>
      </c>
      <c r="JK56" s="19">
        <f t="shared" si="135"/>
        <v>22.018022109317169</v>
      </c>
      <c r="JL56" s="19">
        <f t="shared" si="136"/>
        <v>22.018022109317169</v>
      </c>
      <c r="JM56" s="19">
        <f t="shared" si="137"/>
        <v>22.018022109317169</v>
      </c>
      <c r="JN56" s="19">
        <f t="shared" si="138"/>
        <v>22.018022109317169</v>
      </c>
      <c r="JO56" s="19">
        <f t="shared" si="139"/>
        <v>22.018022109317169</v>
      </c>
      <c r="JP56" s="19">
        <f t="shared" si="140"/>
        <v>22.018022109317169</v>
      </c>
      <c r="JQ56" s="19">
        <f t="shared" si="141"/>
        <v>22.018022109317169</v>
      </c>
      <c r="JR56" s="19">
        <f t="shared" si="142"/>
        <v>22.018022109317169</v>
      </c>
      <c r="JS56" s="19">
        <f t="shared" si="143"/>
        <v>22.018022109317169</v>
      </c>
      <c r="JT56" s="19">
        <f t="shared" si="144"/>
        <v>22.018022109317169</v>
      </c>
      <c r="JU56" s="38">
        <f t="shared" si="145"/>
        <v>22.018022109317169</v>
      </c>
      <c r="JV56" s="19">
        <f t="shared" si="146"/>
        <v>22.018022109317169</v>
      </c>
      <c r="JW56" s="19">
        <f t="shared" si="147"/>
        <v>22.018022109317169</v>
      </c>
      <c r="JX56" s="19">
        <f t="shared" si="148"/>
        <v>22.018022109317169</v>
      </c>
      <c r="JY56" s="19">
        <f t="shared" si="149"/>
        <v>22.018022109317169</v>
      </c>
      <c r="JZ56" s="19">
        <f t="shared" si="150"/>
        <v>22.018022109317169</v>
      </c>
      <c r="KA56" s="19">
        <f t="shared" si="151"/>
        <v>22.018022109317169</v>
      </c>
      <c r="KB56" s="19">
        <f t="shared" si="152"/>
        <v>22.018022109317169</v>
      </c>
      <c r="KC56" s="19">
        <f t="shared" si="153"/>
        <v>22.018022109317169</v>
      </c>
      <c r="KD56" s="19">
        <f t="shared" si="154"/>
        <v>22.018022109317169</v>
      </c>
      <c r="KE56" s="32">
        <f t="shared" si="155"/>
        <v>22.018022109317169</v>
      </c>
    </row>
    <row r="57" spans="1:291" x14ac:dyDescent="0.2">
      <c r="A57" s="19" t="s">
        <v>383</v>
      </c>
      <c r="B57" s="19" t="s">
        <v>3982</v>
      </c>
      <c r="D57" s="19">
        <v>2015</v>
      </c>
      <c r="E57" s="32" t="s">
        <v>56</v>
      </c>
      <c r="G57" s="19">
        <v>0</v>
      </c>
      <c r="H57" s="19">
        <v>0</v>
      </c>
      <c r="P57" s="32"/>
      <c r="R57" s="19">
        <v>1</v>
      </c>
      <c r="S57" s="19">
        <v>1</v>
      </c>
      <c r="AA57" s="32"/>
      <c r="AC57" s="19">
        <v>1</v>
      </c>
      <c r="AD57" s="19">
        <v>1</v>
      </c>
      <c r="AL57" s="32"/>
      <c r="AN57" s="19">
        <v>2.9722800000000001E-2</v>
      </c>
      <c r="AO57" s="19">
        <v>0.27702399999999999</v>
      </c>
      <c r="AW57" s="32"/>
      <c r="BH57" s="32"/>
      <c r="BK57" s="19">
        <v>0</v>
      </c>
      <c r="BS57" s="32"/>
      <c r="BT57" s="19">
        <v>0</v>
      </c>
      <c r="BU57" s="19">
        <v>2</v>
      </c>
      <c r="BV57" s="19">
        <v>1</v>
      </c>
      <c r="BW57" s="19">
        <v>3</v>
      </c>
      <c r="BX57" s="19">
        <v>0</v>
      </c>
      <c r="BY57" s="19">
        <v>5</v>
      </c>
      <c r="BZ57" s="19">
        <v>0</v>
      </c>
      <c r="CA57" s="19">
        <v>0</v>
      </c>
      <c r="CB57" s="19">
        <v>3</v>
      </c>
      <c r="CC57" s="19">
        <v>0</v>
      </c>
      <c r="CD57" s="19">
        <v>0</v>
      </c>
      <c r="CE57" s="38">
        <v>0</v>
      </c>
      <c r="CF57" s="19">
        <v>25</v>
      </c>
      <c r="CG57" s="19">
        <v>96</v>
      </c>
      <c r="CH57" s="19">
        <v>151</v>
      </c>
      <c r="CI57" s="19">
        <v>64</v>
      </c>
      <c r="CJ57" s="19">
        <v>33</v>
      </c>
      <c r="CK57" s="19">
        <v>29</v>
      </c>
      <c r="CL57" s="19">
        <v>27</v>
      </c>
      <c r="CM57" s="19">
        <v>5</v>
      </c>
      <c r="CN57" s="19">
        <v>0</v>
      </c>
      <c r="CO57" s="19">
        <v>0</v>
      </c>
      <c r="CP57" s="38">
        <v>0</v>
      </c>
      <c r="CQ57" s="19">
        <v>0.08</v>
      </c>
      <c r="CR57" s="19">
        <v>1.0416666666666666E-2</v>
      </c>
      <c r="CS57" s="19">
        <v>1.9867549668874173E-2</v>
      </c>
      <c r="CT57" s="19">
        <v>0</v>
      </c>
      <c r="CU57" s="19">
        <v>0.15151515151515152</v>
      </c>
      <c r="CV57" s="19">
        <v>0</v>
      </c>
      <c r="CW57" s="19">
        <v>0</v>
      </c>
      <c r="CX57" s="19">
        <v>0.6</v>
      </c>
      <c r="CY57" s="19">
        <v>0</v>
      </c>
      <c r="CZ57" s="19">
        <v>0</v>
      </c>
      <c r="DA57" s="38"/>
      <c r="DL57" s="38"/>
      <c r="DW57" s="38"/>
      <c r="EH57" s="38"/>
      <c r="ER57" s="32"/>
      <c r="ES57" s="19" t="str">
        <f t="shared" si="13"/>
        <v/>
      </c>
      <c r="ET57" s="19" t="str">
        <f t="shared" si="14"/>
        <v/>
      </c>
      <c r="EU57" s="19" t="str">
        <f t="shared" si="15"/>
        <v/>
      </c>
      <c r="EV57" s="19" t="str">
        <f t="shared" si="16"/>
        <v/>
      </c>
      <c r="EW57" s="19" t="str">
        <f t="shared" si="17"/>
        <v/>
      </c>
      <c r="EX57" s="19" t="str">
        <f t="shared" si="18"/>
        <v/>
      </c>
      <c r="EY57" s="19" t="str">
        <f t="shared" si="19"/>
        <v/>
      </c>
      <c r="EZ57" s="19" t="str">
        <f t="shared" si="20"/>
        <v/>
      </c>
      <c r="FA57" s="19" t="str">
        <f t="shared" si="21"/>
        <v/>
      </c>
      <c r="FB57" s="19" t="str">
        <f t="shared" si="22"/>
        <v/>
      </c>
      <c r="FC57" s="32" t="str">
        <f t="shared" si="23"/>
        <v/>
      </c>
      <c r="FG57" s="19" t="str">
        <f t="shared" si="27"/>
        <v/>
      </c>
      <c r="FH57" s="19" t="str">
        <f t="shared" si="28"/>
        <v/>
      </c>
      <c r="FI57" s="19" t="str">
        <f t="shared" si="29"/>
        <v/>
      </c>
      <c r="FJ57" s="19" t="str">
        <f t="shared" si="30"/>
        <v/>
      </c>
      <c r="FK57" s="19" t="str">
        <f t="shared" si="31"/>
        <v/>
      </c>
      <c r="FL57" s="19" t="str">
        <f t="shared" si="32"/>
        <v/>
      </c>
      <c r="FM57" s="19" t="str">
        <f t="shared" si="33"/>
        <v/>
      </c>
      <c r="FN57" s="32" t="str">
        <f t="shared" si="34"/>
        <v/>
      </c>
      <c r="FO57" s="19" t="str">
        <f t="shared" si="35"/>
        <v/>
      </c>
      <c r="FR57" s="19" t="str">
        <f t="shared" si="38"/>
        <v/>
      </c>
      <c r="FS57" s="19" t="str">
        <f t="shared" si="39"/>
        <v/>
      </c>
      <c r="FT57" s="19" t="str">
        <f t="shared" si="40"/>
        <v/>
      </c>
      <c r="FU57" s="19" t="str">
        <f t="shared" si="41"/>
        <v/>
      </c>
      <c r="FV57" s="19" t="str">
        <f t="shared" si="42"/>
        <v/>
      </c>
      <c r="FW57" s="19" t="str">
        <f t="shared" si="43"/>
        <v/>
      </c>
      <c r="FX57" s="19" t="str">
        <f t="shared" si="44"/>
        <v/>
      </c>
      <c r="FY57" s="32" t="str">
        <f t="shared" si="45"/>
        <v/>
      </c>
      <c r="FZ57" s="19" t="str">
        <f t="shared" si="46"/>
        <v/>
      </c>
      <c r="GC57" s="19" t="str">
        <f t="shared" si="49"/>
        <v/>
      </c>
      <c r="GD57" s="19" t="str">
        <f t="shared" si="50"/>
        <v/>
      </c>
      <c r="GE57" s="19" t="str">
        <f t="shared" si="51"/>
        <v/>
      </c>
      <c r="GF57" s="19" t="str">
        <f t="shared" si="52"/>
        <v/>
      </c>
      <c r="GG57" s="19" t="str">
        <f t="shared" si="53"/>
        <v/>
      </c>
      <c r="GH57" s="19" t="str">
        <f t="shared" si="54"/>
        <v/>
      </c>
      <c r="GI57" s="19" t="str">
        <f t="shared" si="55"/>
        <v/>
      </c>
      <c r="GJ57" s="32" t="str">
        <f t="shared" si="56"/>
        <v/>
      </c>
      <c r="GK57" s="19" t="str">
        <f t="shared" si="57"/>
        <v/>
      </c>
      <c r="GL57" s="19" t="str">
        <f t="shared" si="58"/>
        <v/>
      </c>
      <c r="GM57" s="19" t="str">
        <f t="shared" si="59"/>
        <v/>
      </c>
      <c r="GN57" s="19" t="str">
        <f t="shared" si="60"/>
        <v/>
      </c>
      <c r="GO57" s="19" t="str">
        <f t="shared" si="61"/>
        <v/>
      </c>
      <c r="GP57" s="19" t="str">
        <f t="shared" si="62"/>
        <v/>
      </c>
      <c r="GQ57" s="19" t="str">
        <f t="shared" si="63"/>
        <v/>
      </c>
      <c r="GR57" s="19" t="str">
        <f t="shared" si="64"/>
        <v/>
      </c>
      <c r="GS57" s="19" t="str">
        <f t="shared" si="65"/>
        <v/>
      </c>
      <c r="GT57" s="19" t="str">
        <f t="shared" si="66"/>
        <v/>
      </c>
      <c r="GU57" s="32" t="str">
        <f t="shared" si="67"/>
        <v/>
      </c>
      <c r="GV57" s="19">
        <f t="shared" si="68"/>
        <v>0.2011343951618926</v>
      </c>
      <c r="GW57" s="19">
        <f t="shared" si="69"/>
        <v>0.2011343951618926</v>
      </c>
      <c r="GX57" s="19">
        <f t="shared" si="70"/>
        <v>0.2011343951618926</v>
      </c>
      <c r="GY57" s="19">
        <f t="shared" si="71"/>
        <v>10.328571478127515</v>
      </c>
      <c r="GZ57" s="19">
        <f t="shared" si="72"/>
        <v>10.328571478127515</v>
      </c>
      <c r="HA57" s="19">
        <f t="shared" si="73"/>
        <v>10.328571478127515</v>
      </c>
      <c r="HB57" s="19">
        <f t="shared" si="74"/>
        <v>10.328571478127515</v>
      </c>
      <c r="HC57" s="19">
        <f t="shared" si="75"/>
        <v>10.328571478127515</v>
      </c>
      <c r="HD57" s="19">
        <f t="shared" si="76"/>
        <v>10.328571478127515</v>
      </c>
      <c r="HE57" s="19">
        <f t="shared" si="77"/>
        <v>10.328571478127515</v>
      </c>
      <c r="HF57" s="19">
        <f t="shared" si="78"/>
        <v>10.328571478127515</v>
      </c>
      <c r="HG57" s="19" t="str">
        <f t="shared" si="156"/>
        <v/>
      </c>
      <c r="HH57" s="19" t="str">
        <f t="shared" si="157"/>
        <v/>
      </c>
      <c r="HI57" s="19" t="str">
        <f t="shared" si="158"/>
        <v/>
      </c>
      <c r="HJ57" s="19" t="str">
        <f t="shared" si="159"/>
        <v/>
      </c>
      <c r="HK57" s="19" t="str">
        <f t="shared" si="160"/>
        <v/>
      </c>
      <c r="HL57" s="19" t="str">
        <f t="shared" si="161"/>
        <v/>
      </c>
      <c r="HM57" s="19" t="str">
        <f t="shared" si="162"/>
        <v/>
      </c>
      <c r="HN57" s="19" t="str">
        <f t="shared" si="163"/>
        <v/>
      </c>
      <c r="HO57" s="19" t="str">
        <f t="shared" si="164"/>
        <v/>
      </c>
      <c r="HP57" s="19" t="str">
        <f t="shared" si="165"/>
        <v/>
      </c>
      <c r="HQ57" s="32" t="str">
        <f t="shared" si="166"/>
        <v/>
      </c>
      <c r="HR57" s="19">
        <f t="shared" si="90"/>
        <v>0.72436999999999996</v>
      </c>
      <c r="HS57" s="19">
        <f t="shared" si="91"/>
        <v>2.8730000000000002E-2</v>
      </c>
      <c r="HT57" s="19">
        <f t="shared" si="92"/>
        <v>2.8730000000000002E-2</v>
      </c>
      <c r="HU57" s="19">
        <f t="shared" si="93"/>
        <v>0.72436999999999996</v>
      </c>
      <c r="HV57" s="19">
        <f t="shared" si="94"/>
        <v>0.72436999999999996</v>
      </c>
      <c r="HW57" s="19">
        <f t="shared" si="95"/>
        <v>0.72436999999999996</v>
      </c>
      <c r="HX57" s="19">
        <f t="shared" si="96"/>
        <v>0.72436999999999996</v>
      </c>
      <c r="HY57" s="19">
        <f t="shared" si="97"/>
        <v>0.72436999999999996</v>
      </c>
      <c r="HZ57" s="19">
        <f t="shared" si="98"/>
        <v>0.72436999999999996</v>
      </c>
      <c r="IA57" s="19">
        <f t="shared" si="99"/>
        <v>0.72436999999999996</v>
      </c>
      <c r="IB57" s="19">
        <f t="shared" si="100"/>
        <v>0.72436999999999996</v>
      </c>
      <c r="IC57" s="38" t="str">
        <f t="shared" si="101"/>
        <v/>
      </c>
      <c r="ID57" s="19" t="str">
        <f t="shared" si="102"/>
        <v/>
      </c>
      <c r="IE57" s="19" t="str">
        <f t="shared" si="103"/>
        <v/>
      </c>
      <c r="IF57" s="19" t="str">
        <f t="shared" si="104"/>
        <v/>
      </c>
      <c r="IG57" s="19" t="str">
        <f t="shared" si="105"/>
        <v/>
      </c>
      <c r="IH57" s="19" t="str">
        <f t="shared" si="106"/>
        <v/>
      </c>
      <c r="II57" s="19" t="str">
        <f t="shared" si="107"/>
        <v/>
      </c>
      <c r="IJ57" s="19" t="str">
        <f t="shared" si="108"/>
        <v/>
      </c>
      <c r="IK57" s="19" t="str">
        <f t="shared" si="109"/>
        <v/>
      </c>
      <c r="IL57" s="19" t="str">
        <f t="shared" si="110"/>
        <v/>
      </c>
      <c r="IM57" s="19" t="str">
        <f t="shared" si="111"/>
        <v/>
      </c>
      <c r="IN57" s="38">
        <f t="shared" si="112"/>
        <v>0.16917829999999984</v>
      </c>
      <c r="IO57" s="19">
        <f t="shared" si="113"/>
        <v>0</v>
      </c>
      <c r="IP57" s="19">
        <f t="shared" si="114"/>
        <v>0</v>
      </c>
      <c r="IQ57" s="19">
        <f t="shared" si="115"/>
        <v>0.16917829999999984</v>
      </c>
      <c r="IR57" s="19">
        <f t="shared" si="116"/>
        <v>0.16917829999999984</v>
      </c>
      <c r="IS57" s="19">
        <f t="shared" si="117"/>
        <v>0.16917829999999984</v>
      </c>
      <c r="IT57" s="19">
        <f t="shared" si="118"/>
        <v>0.16917829999999984</v>
      </c>
      <c r="IU57" s="19">
        <f t="shared" si="119"/>
        <v>0.16917829999999984</v>
      </c>
      <c r="IV57" s="19">
        <f t="shared" si="120"/>
        <v>0.16917829999999984</v>
      </c>
      <c r="IW57" s="19">
        <f t="shared" si="121"/>
        <v>0.16917829999999984</v>
      </c>
      <c r="IX57" s="32">
        <f t="shared" si="122"/>
        <v>0.16917829999999984</v>
      </c>
      <c r="IY57" s="19" t="str">
        <f t="shared" si="123"/>
        <v/>
      </c>
      <c r="IZ57" s="19" t="str">
        <f t="shared" si="124"/>
        <v/>
      </c>
      <c r="JA57" s="19" t="str">
        <f t="shared" si="125"/>
        <v/>
      </c>
      <c r="JB57" s="19" t="str">
        <f t="shared" si="126"/>
        <v/>
      </c>
      <c r="JC57" s="19" t="str">
        <f t="shared" si="127"/>
        <v/>
      </c>
      <c r="JD57" s="19" t="str">
        <f t="shared" si="128"/>
        <v/>
      </c>
      <c r="JE57" s="19" t="str">
        <f t="shared" si="129"/>
        <v/>
      </c>
      <c r="JF57" s="19" t="str">
        <f t="shared" si="130"/>
        <v/>
      </c>
      <c r="JG57" s="19" t="str">
        <f t="shared" si="131"/>
        <v/>
      </c>
      <c r="JH57" s="19" t="str">
        <f t="shared" si="132"/>
        <v/>
      </c>
      <c r="JI57" s="32" t="str">
        <f t="shared" si="133"/>
        <v/>
      </c>
      <c r="JJ57" s="19">
        <f t="shared" si="134"/>
        <v>22.018022109317169</v>
      </c>
      <c r="JK57" s="19">
        <f t="shared" si="135"/>
        <v>22.018022109317169</v>
      </c>
      <c r="JL57" s="19">
        <f t="shared" si="136"/>
        <v>22.018022109317169</v>
      </c>
      <c r="JM57" s="19">
        <f t="shared" si="137"/>
        <v>22.018022109317169</v>
      </c>
      <c r="JN57" s="19">
        <f t="shared" si="138"/>
        <v>22.018022109317169</v>
      </c>
      <c r="JO57" s="19">
        <f t="shared" si="139"/>
        <v>22.018022109317169</v>
      </c>
      <c r="JP57" s="19">
        <f t="shared" si="140"/>
        <v>22.018022109317169</v>
      </c>
      <c r="JQ57" s="19">
        <f t="shared" si="141"/>
        <v>22.018022109317169</v>
      </c>
      <c r="JR57" s="19">
        <f t="shared" si="142"/>
        <v>22.018022109317169</v>
      </c>
      <c r="JS57" s="19">
        <f t="shared" si="143"/>
        <v>22.018022109317169</v>
      </c>
      <c r="JT57" s="19">
        <f t="shared" si="144"/>
        <v>22.018022109317169</v>
      </c>
      <c r="JU57" s="38" t="str">
        <f t="shared" si="145"/>
        <v/>
      </c>
      <c r="JV57" s="19" t="str">
        <f t="shared" si="146"/>
        <v/>
      </c>
      <c r="JW57" s="19" t="str">
        <f t="shared" si="147"/>
        <v/>
      </c>
      <c r="JX57" s="19" t="str">
        <f t="shared" si="148"/>
        <v/>
      </c>
      <c r="JY57" s="19" t="str">
        <f t="shared" si="149"/>
        <v/>
      </c>
      <c r="JZ57" s="19" t="str">
        <f t="shared" si="150"/>
        <v/>
      </c>
      <c r="KA57" s="19" t="str">
        <f t="shared" si="151"/>
        <v/>
      </c>
      <c r="KB57" s="19" t="str">
        <f t="shared" si="152"/>
        <v/>
      </c>
      <c r="KC57" s="19" t="str">
        <f t="shared" si="153"/>
        <v/>
      </c>
      <c r="KD57" s="19" t="str">
        <f t="shared" si="154"/>
        <v/>
      </c>
      <c r="KE57" s="32" t="str">
        <f t="shared" si="155"/>
        <v/>
      </c>
    </row>
    <row r="58" spans="1:291" x14ac:dyDescent="0.2">
      <c r="A58" s="19" t="s">
        <v>115</v>
      </c>
      <c r="B58" s="19" t="s">
        <v>116</v>
      </c>
      <c r="E58" s="32" t="s">
        <v>56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32">
        <v>1</v>
      </c>
      <c r="Q58" s="19">
        <v>1</v>
      </c>
      <c r="R58" s="19">
        <v>1</v>
      </c>
      <c r="S58" s="19">
        <v>1</v>
      </c>
      <c r="T58" s="19">
        <v>1</v>
      </c>
      <c r="U58" s="19">
        <v>1</v>
      </c>
      <c r="V58" s="19">
        <v>1</v>
      </c>
      <c r="W58" s="19">
        <v>1</v>
      </c>
      <c r="X58" s="19">
        <v>1</v>
      </c>
      <c r="Y58" s="19">
        <v>1</v>
      </c>
      <c r="Z58" s="19">
        <v>1</v>
      </c>
      <c r="AA58" s="32">
        <v>1</v>
      </c>
      <c r="AB58" s="19">
        <v>1</v>
      </c>
      <c r="AC58" s="19">
        <v>1</v>
      </c>
      <c r="AD58" s="19">
        <v>1</v>
      </c>
      <c r="AE58" s="19">
        <v>1</v>
      </c>
      <c r="AF58" s="19">
        <v>1</v>
      </c>
      <c r="AG58" s="19">
        <v>1</v>
      </c>
      <c r="AH58" s="19">
        <v>1</v>
      </c>
      <c r="AI58" s="19">
        <v>1</v>
      </c>
      <c r="AJ58" s="19">
        <v>1</v>
      </c>
      <c r="AK58" s="19">
        <v>1</v>
      </c>
      <c r="AL58" s="32">
        <v>1</v>
      </c>
      <c r="AM58" s="19">
        <v>1.28881E-2</v>
      </c>
      <c r="AQ58" s="19">
        <v>7.3561899999999996E-4</v>
      </c>
      <c r="AT58" s="19">
        <v>3.1662099999999999E-2</v>
      </c>
      <c r="AU58" s="19">
        <v>5.9099899999999997E-2</v>
      </c>
      <c r="AV58" s="19">
        <v>3.2460999999999997E-2</v>
      </c>
      <c r="AW58" s="32">
        <v>3.5979700000000003E-2</v>
      </c>
      <c r="AX58" s="19">
        <v>0</v>
      </c>
      <c r="AY58" s="19">
        <v>0</v>
      </c>
      <c r="AZ58" s="19">
        <v>0</v>
      </c>
      <c r="BA58" s="19">
        <v>0</v>
      </c>
      <c r="BB58" s="19">
        <v>0</v>
      </c>
      <c r="BC58" s="19">
        <v>0</v>
      </c>
      <c r="BD58" s="19">
        <v>0</v>
      </c>
      <c r="BE58" s="19">
        <v>0</v>
      </c>
      <c r="BF58" s="19">
        <v>0</v>
      </c>
      <c r="BG58" s="19">
        <v>0</v>
      </c>
      <c r="BH58" s="32">
        <v>0</v>
      </c>
      <c r="BI58" s="19">
        <v>0</v>
      </c>
      <c r="BJ58" s="19">
        <v>0</v>
      </c>
      <c r="BK58" s="19">
        <v>0</v>
      </c>
      <c r="BL58" s="19">
        <v>0</v>
      </c>
      <c r="BM58" s="19">
        <v>0</v>
      </c>
      <c r="BN58" s="19">
        <v>0</v>
      </c>
      <c r="BO58" s="19">
        <v>0</v>
      </c>
      <c r="BP58" s="19">
        <v>0</v>
      </c>
      <c r="BQ58" s="19">
        <v>0</v>
      </c>
      <c r="BR58" s="19">
        <v>0</v>
      </c>
      <c r="BS58" s="32">
        <v>0</v>
      </c>
      <c r="BT58" s="19">
        <v>5</v>
      </c>
      <c r="BU58" s="19">
        <v>2</v>
      </c>
      <c r="BV58" s="19">
        <v>4</v>
      </c>
      <c r="BW58" s="19">
        <v>3</v>
      </c>
      <c r="BX58" s="19">
        <v>4</v>
      </c>
      <c r="BY58" s="19">
        <v>3</v>
      </c>
      <c r="BZ58" s="19">
        <v>1</v>
      </c>
      <c r="CA58" s="19">
        <v>0</v>
      </c>
      <c r="CB58" s="19">
        <v>4</v>
      </c>
      <c r="CC58" s="19">
        <v>2</v>
      </c>
      <c r="CD58" s="19">
        <v>0</v>
      </c>
      <c r="CE58" s="38">
        <v>128</v>
      </c>
      <c r="CF58" s="19">
        <v>165</v>
      </c>
      <c r="CG58" s="19">
        <v>216</v>
      </c>
      <c r="CH58" s="19">
        <v>330</v>
      </c>
      <c r="CI58" s="19">
        <v>190</v>
      </c>
      <c r="CJ58" s="19">
        <v>95</v>
      </c>
      <c r="CK58" s="19">
        <v>50</v>
      </c>
      <c r="CL58" s="19">
        <v>58</v>
      </c>
      <c r="CM58" s="19">
        <v>71</v>
      </c>
      <c r="CN58" s="19">
        <v>45</v>
      </c>
      <c r="CO58" s="19">
        <v>67</v>
      </c>
      <c r="CP58" s="38">
        <v>3.90625E-2</v>
      </c>
      <c r="CQ58" s="19">
        <v>1.2121212121212121E-2</v>
      </c>
      <c r="CR58" s="19">
        <v>1.8518518518518517E-2</v>
      </c>
      <c r="CS58" s="19">
        <v>9.0909090909090905E-3</v>
      </c>
      <c r="CT58" s="19">
        <v>2.1052631578947368E-2</v>
      </c>
      <c r="CU58" s="19">
        <v>3.1578947368421054E-2</v>
      </c>
      <c r="CV58" s="19">
        <v>0.02</v>
      </c>
      <c r="CW58" s="19">
        <v>0</v>
      </c>
      <c r="CX58" s="19">
        <v>5.6338028169014086E-2</v>
      </c>
      <c r="CY58" s="19">
        <v>4.4444444444444446E-2</v>
      </c>
      <c r="CZ58" s="19">
        <v>0</v>
      </c>
      <c r="DA58" s="38">
        <v>0.38639817500000001</v>
      </c>
      <c r="DB58" s="19">
        <v>0.41066351099999998</v>
      </c>
      <c r="DC58" s="19">
        <v>0.17169140899999999</v>
      </c>
      <c r="DD58" s="19">
        <v>6.4102708999999994E-2</v>
      </c>
      <c r="DE58" s="19">
        <v>0.240759215</v>
      </c>
      <c r="DF58" s="19">
        <v>13.030046238000001</v>
      </c>
      <c r="DG58" s="19">
        <v>4.4261406130000003</v>
      </c>
      <c r="DH58" s="19">
        <v>15.471229726000001</v>
      </c>
      <c r="DI58" s="19">
        <v>1.1236859509999999</v>
      </c>
      <c r="DJ58" s="19">
        <v>0.62236801333820102</v>
      </c>
      <c r="DK58" s="19">
        <v>0.849967601441043</v>
      </c>
      <c r="DL58" s="38">
        <v>0.38800000000000001</v>
      </c>
      <c r="DM58" s="19">
        <v>0.41460000000000002</v>
      </c>
      <c r="DN58" s="19">
        <v>0.49</v>
      </c>
      <c r="DO58" s="19">
        <v>0.45329999999999998</v>
      </c>
      <c r="DP58" s="19">
        <v>0.91800000000000004</v>
      </c>
      <c r="DQ58" s="19">
        <v>0.41370000000000001</v>
      </c>
      <c r="DR58" s="19">
        <v>0.32719999999999999</v>
      </c>
      <c r="DS58" s="19">
        <v>0.16869999999999999</v>
      </c>
      <c r="DT58" s="19">
        <v>0.4355</v>
      </c>
      <c r="DU58" s="19">
        <v>0.33489999999999998</v>
      </c>
      <c r="DV58" s="19">
        <v>0.34399999999999997</v>
      </c>
      <c r="DW58" s="38"/>
      <c r="DX58" s="19">
        <v>-0.13400000000000001</v>
      </c>
      <c r="DY58" s="19">
        <v>-7.0999999999999994E-2</v>
      </c>
      <c r="DZ58" s="19">
        <v>-0.14299999999999999</v>
      </c>
      <c r="EA58" s="19">
        <v>-0.59199999999999997</v>
      </c>
      <c r="EB58" s="19">
        <v>0.215</v>
      </c>
      <c r="EC58" s="19">
        <v>0.14899999999999999</v>
      </c>
      <c r="ED58" s="19">
        <v>-0.249</v>
      </c>
      <c r="EE58" s="19">
        <v>-0.14399999999999999</v>
      </c>
      <c r="EF58" s="19">
        <v>0.14099999999999999</v>
      </c>
      <c r="EG58" s="19">
        <v>6.0000000000000001E-3</v>
      </c>
      <c r="EH58" s="38">
        <v>131218063.66897549</v>
      </c>
      <c r="EI58" s="19">
        <v>31768153.081509341</v>
      </c>
      <c r="EJ58" s="19">
        <v>43633634.708562896</v>
      </c>
      <c r="EK58" s="19">
        <v>1936187.7156943572</v>
      </c>
      <c r="EL58" s="19">
        <v>1012156.8550569509</v>
      </c>
      <c r="EM58" s="19">
        <v>2410448.2290659416</v>
      </c>
      <c r="EN58" s="19">
        <v>21618136.223254003</v>
      </c>
      <c r="EO58" s="19">
        <v>30756921.322635029</v>
      </c>
      <c r="EP58" s="19">
        <v>22168943.461287115</v>
      </c>
      <c r="EQ58" s="19">
        <v>71167678.536115646</v>
      </c>
      <c r="ER58" s="32">
        <v>46970357.095934048</v>
      </c>
      <c r="ES58" s="19">
        <f t="shared" si="13"/>
        <v>18.692371105400962</v>
      </c>
      <c r="ET58" s="19">
        <f t="shared" si="14"/>
        <v>17.273974870514596</v>
      </c>
      <c r="EU58" s="19">
        <f t="shared" si="15"/>
        <v>17.591338849183494</v>
      </c>
      <c r="EV58" s="19">
        <f t="shared" si="16"/>
        <v>14.476231502704215</v>
      </c>
      <c r="EW58" s="19">
        <f t="shared" si="17"/>
        <v>13.82759411193461</v>
      </c>
      <c r="EX58" s="19">
        <f t="shared" si="18"/>
        <v>14.69532327533766</v>
      </c>
      <c r="EY58" s="19">
        <f t="shared" si="19"/>
        <v>16.88904316031941</v>
      </c>
      <c r="EZ58" s="19">
        <f t="shared" si="20"/>
        <v>17.241625610552202</v>
      </c>
      <c r="FA58" s="19">
        <f t="shared" si="21"/>
        <v>16.914202924222671</v>
      </c>
      <c r="FB58" s="19">
        <f t="shared" si="22"/>
        <v>18.08054932016984</v>
      </c>
      <c r="FC58" s="32">
        <f t="shared" si="23"/>
        <v>17.665027260612856</v>
      </c>
      <c r="FD58" s="19">
        <f t="shared" si="24"/>
        <v>0.38639817500000001</v>
      </c>
      <c r="FE58" s="19">
        <f t="shared" si="25"/>
        <v>0.41066351099999998</v>
      </c>
      <c r="FF58" s="19">
        <f t="shared" si="26"/>
        <v>0.17169140899999999</v>
      </c>
      <c r="FG58" s="19">
        <f t="shared" si="27"/>
        <v>6.4102708999999994E-2</v>
      </c>
      <c r="FH58" s="19">
        <f t="shared" si="28"/>
        <v>0.240759215</v>
      </c>
      <c r="FI58" s="19">
        <f t="shared" si="29"/>
        <v>13.030046238000001</v>
      </c>
      <c r="FJ58" s="19">
        <f t="shared" si="30"/>
        <v>4.4261406130000003</v>
      </c>
      <c r="FK58" s="19">
        <f t="shared" si="31"/>
        <v>15.471229726000001</v>
      </c>
      <c r="FL58" s="19">
        <f t="shared" si="32"/>
        <v>1.1236859509999999</v>
      </c>
      <c r="FM58" s="19">
        <f t="shared" si="33"/>
        <v>0.62236801333820102</v>
      </c>
      <c r="FN58" s="32">
        <f t="shared" si="34"/>
        <v>0.849967601441043</v>
      </c>
      <c r="FO58" s="19">
        <f t="shared" si="35"/>
        <v>0.38800000000000001</v>
      </c>
      <c r="FP58" s="19">
        <f t="shared" si="36"/>
        <v>0.41460000000000002</v>
      </c>
      <c r="FQ58" s="19">
        <f t="shared" si="37"/>
        <v>0.49</v>
      </c>
      <c r="FR58" s="19">
        <f t="shared" si="38"/>
        <v>0.45329999999999998</v>
      </c>
      <c r="FS58" s="19">
        <f t="shared" si="39"/>
        <v>0.91800000000000004</v>
      </c>
      <c r="FT58" s="19">
        <f t="shared" si="40"/>
        <v>0.41370000000000001</v>
      </c>
      <c r="FU58" s="19">
        <f t="shared" si="41"/>
        <v>0.32719999999999999</v>
      </c>
      <c r="FV58" s="19">
        <f t="shared" si="42"/>
        <v>0.16869999999999999</v>
      </c>
      <c r="FW58" s="19">
        <f t="shared" si="43"/>
        <v>0.4355</v>
      </c>
      <c r="FX58" s="19">
        <f t="shared" si="44"/>
        <v>0.33489999999999998</v>
      </c>
      <c r="FY58" s="32">
        <f t="shared" si="45"/>
        <v>0.34399999999999997</v>
      </c>
      <c r="GA58" s="19">
        <f t="shared" si="47"/>
        <v>-0.13400000000000001</v>
      </c>
      <c r="GB58" s="19">
        <f t="shared" si="48"/>
        <v>-7.0999999999999994E-2</v>
      </c>
      <c r="GC58" s="19">
        <f t="shared" si="49"/>
        <v>-0.14299999999999999</v>
      </c>
      <c r="GD58" s="19">
        <f t="shared" si="50"/>
        <v>-0.59199999999999997</v>
      </c>
      <c r="GE58" s="19">
        <f t="shared" si="51"/>
        <v>0.215</v>
      </c>
      <c r="GF58" s="19">
        <f t="shared" si="52"/>
        <v>0.14899999999999999</v>
      </c>
      <c r="GG58" s="19">
        <f t="shared" si="53"/>
        <v>-0.249</v>
      </c>
      <c r="GH58" s="19">
        <f t="shared" si="54"/>
        <v>-0.14399999999999999</v>
      </c>
      <c r="GI58" s="19">
        <f t="shared" si="55"/>
        <v>0.14099999999999999</v>
      </c>
      <c r="GJ58" s="32">
        <f t="shared" si="56"/>
        <v>6.0000000000000001E-3</v>
      </c>
      <c r="GK58" s="19">
        <f t="shared" si="57"/>
        <v>18.692371105400962</v>
      </c>
      <c r="GL58" s="19">
        <f t="shared" si="58"/>
        <v>17.273974870514596</v>
      </c>
      <c r="GM58" s="19">
        <f t="shared" si="59"/>
        <v>17.591338849183494</v>
      </c>
      <c r="GN58" s="19">
        <f t="shared" si="60"/>
        <v>14.476231502704215</v>
      </c>
      <c r="GO58" s="19">
        <f t="shared" si="61"/>
        <v>13.82759411193461</v>
      </c>
      <c r="GP58" s="19">
        <f t="shared" si="62"/>
        <v>14.69532327533766</v>
      </c>
      <c r="GQ58" s="19">
        <f t="shared" si="63"/>
        <v>16.88904316031941</v>
      </c>
      <c r="GR58" s="19">
        <f t="shared" si="64"/>
        <v>17.241625610552202</v>
      </c>
      <c r="GS58" s="19">
        <f t="shared" si="65"/>
        <v>16.914202924222671</v>
      </c>
      <c r="GT58" s="19">
        <f t="shared" si="66"/>
        <v>18.08054932016984</v>
      </c>
      <c r="GU58" s="32">
        <f t="shared" si="67"/>
        <v>17.665027260612856</v>
      </c>
      <c r="GV58" s="19">
        <f t="shared" si="68"/>
        <v>0.38639817500000001</v>
      </c>
      <c r="GW58" s="19">
        <f t="shared" si="69"/>
        <v>0.41066351099999998</v>
      </c>
      <c r="GX58" s="19">
        <f t="shared" si="70"/>
        <v>0.2011343951618926</v>
      </c>
      <c r="GY58" s="19">
        <f t="shared" si="71"/>
        <v>0.2011343951618926</v>
      </c>
      <c r="GZ58" s="19">
        <f t="shared" si="72"/>
        <v>0.240759215</v>
      </c>
      <c r="HA58" s="19">
        <f t="shared" si="73"/>
        <v>10.328571478127515</v>
      </c>
      <c r="HB58" s="19">
        <f t="shared" si="74"/>
        <v>4.4261406130000003</v>
      </c>
      <c r="HC58" s="19">
        <f t="shared" si="75"/>
        <v>10.328571478127515</v>
      </c>
      <c r="HD58" s="19">
        <f t="shared" si="76"/>
        <v>1.1236859509999999</v>
      </c>
      <c r="HE58" s="19">
        <f t="shared" si="77"/>
        <v>0.62236801333820102</v>
      </c>
      <c r="HF58" s="19">
        <f t="shared" si="78"/>
        <v>0.849967601441043</v>
      </c>
      <c r="HG58" s="19">
        <f t="shared" si="156"/>
        <v>0.38639817500000001</v>
      </c>
      <c r="HH58" s="19">
        <f t="shared" si="157"/>
        <v>0.41066351099999998</v>
      </c>
      <c r="HI58" s="19">
        <f t="shared" si="158"/>
        <v>0.2011343951618926</v>
      </c>
      <c r="HJ58" s="19">
        <f t="shared" si="159"/>
        <v>0.2011343951618926</v>
      </c>
      <c r="HK58" s="19">
        <f t="shared" si="160"/>
        <v>0.240759215</v>
      </c>
      <c r="HL58" s="19">
        <f t="shared" si="161"/>
        <v>10.328571478127515</v>
      </c>
      <c r="HM58" s="19">
        <f t="shared" si="162"/>
        <v>4.4261406130000003</v>
      </c>
      <c r="HN58" s="19">
        <f t="shared" si="163"/>
        <v>10.328571478127515</v>
      </c>
      <c r="HO58" s="19">
        <f t="shared" si="164"/>
        <v>1.1236859509999999</v>
      </c>
      <c r="HP58" s="19">
        <f t="shared" si="165"/>
        <v>0.62236801333820102</v>
      </c>
      <c r="HQ58" s="32">
        <f t="shared" si="166"/>
        <v>0.849967601441043</v>
      </c>
      <c r="HR58" s="19">
        <f t="shared" si="90"/>
        <v>0.38800000000000001</v>
      </c>
      <c r="HS58" s="19">
        <f t="shared" si="91"/>
        <v>0.41460000000000002</v>
      </c>
      <c r="HT58" s="19">
        <f t="shared" si="92"/>
        <v>0.49</v>
      </c>
      <c r="HU58" s="19">
        <f t="shared" si="93"/>
        <v>0.45329999999999998</v>
      </c>
      <c r="HV58" s="19">
        <f t="shared" si="94"/>
        <v>0.72436999999999996</v>
      </c>
      <c r="HW58" s="19">
        <f t="shared" si="95"/>
        <v>0.41370000000000001</v>
      </c>
      <c r="HX58" s="19">
        <f t="shared" si="96"/>
        <v>0.32719999999999999</v>
      </c>
      <c r="HY58" s="19">
        <f t="shared" si="97"/>
        <v>0.16869999999999999</v>
      </c>
      <c r="HZ58" s="19">
        <f t="shared" si="98"/>
        <v>0.4355</v>
      </c>
      <c r="IA58" s="19">
        <f t="shared" si="99"/>
        <v>0.33489999999999998</v>
      </c>
      <c r="IB58" s="19">
        <f t="shared" si="100"/>
        <v>0.34399999999999997</v>
      </c>
      <c r="IC58" s="38">
        <f t="shared" si="101"/>
        <v>0.38800000000000001</v>
      </c>
      <c r="ID58" s="19">
        <f t="shared" si="102"/>
        <v>0.41460000000000002</v>
      </c>
      <c r="IE58" s="19">
        <f t="shared" si="103"/>
        <v>0.49</v>
      </c>
      <c r="IF58" s="19">
        <f t="shared" si="104"/>
        <v>0.45329999999999998</v>
      </c>
      <c r="IG58" s="19">
        <f t="shared" si="105"/>
        <v>0.72436999999999996</v>
      </c>
      <c r="IH58" s="19">
        <f t="shared" si="106"/>
        <v>0.41370000000000001</v>
      </c>
      <c r="II58" s="19">
        <f t="shared" si="107"/>
        <v>0.32719999999999999</v>
      </c>
      <c r="IJ58" s="19">
        <f t="shared" si="108"/>
        <v>0.16869999999999999</v>
      </c>
      <c r="IK58" s="19">
        <f t="shared" si="109"/>
        <v>0.4355</v>
      </c>
      <c r="IL58" s="19">
        <f t="shared" si="110"/>
        <v>0.33489999999999998</v>
      </c>
      <c r="IM58" s="19">
        <f t="shared" si="111"/>
        <v>0.34399999999999997</v>
      </c>
      <c r="IN58" s="38">
        <f t="shared" si="112"/>
        <v>0</v>
      </c>
      <c r="IO58" s="19">
        <f t="shared" si="113"/>
        <v>-0.13400000000000001</v>
      </c>
      <c r="IP58" s="19">
        <f t="shared" si="114"/>
        <v>-7.0999999999999994E-2</v>
      </c>
      <c r="IQ58" s="19">
        <f t="shared" si="115"/>
        <v>-0.14299999999999999</v>
      </c>
      <c r="IR58" s="19">
        <f t="shared" si="116"/>
        <v>-0.47170000000000001</v>
      </c>
      <c r="IS58" s="19">
        <f t="shared" si="117"/>
        <v>0.16917829999999984</v>
      </c>
      <c r="IT58" s="19">
        <f t="shared" si="118"/>
        <v>0.14899999999999999</v>
      </c>
      <c r="IU58" s="19">
        <f t="shared" si="119"/>
        <v>-0.249</v>
      </c>
      <c r="IV58" s="19">
        <f t="shared" si="120"/>
        <v>-0.14399999999999999</v>
      </c>
      <c r="IW58" s="19">
        <f t="shared" si="121"/>
        <v>0.14099999999999999</v>
      </c>
      <c r="IX58" s="32">
        <f t="shared" si="122"/>
        <v>6.0000000000000001E-3</v>
      </c>
      <c r="IY58" s="19" t="str">
        <f t="shared" si="123"/>
        <v/>
      </c>
      <c r="IZ58" s="19">
        <f t="shared" si="124"/>
        <v>-0.13400000000000001</v>
      </c>
      <c r="JA58" s="19">
        <f t="shared" si="125"/>
        <v>-7.0999999999999994E-2</v>
      </c>
      <c r="JB58" s="19">
        <f t="shared" si="126"/>
        <v>-0.14299999999999999</v>
      </c>
      <c r="JC58" s="19">
        <f t="shared" si="127"/>
        <v>-0.47170000000000001</v>
      </c>
      <c r="JD58" s="19">
        <f t="shared" si="128"/>
        <v>0.16917829999999984</v>
      </c>
      <c r="JE58" s="19">
        <f t="shared" si="129"/>
        <v>0.14899999999999999</v>
      </c>
      <c r="JF58" s="19">
        <f t="shared" si="130"/>
        <v>-0.249</v>
      </c>
      <c r="JG58" s="19">
        <f t="shared" si="131"/>
        <v>-0.14399999999999999</v>
      </c>
      <c r="JH58" s="19">
        <f t="shared" si="132"/>
        <v>0.14099999999999999</v>
      </c>
      <c r="JI58" s="32">
        <f t="shared" si="133"/>
        <v>6.0000000000000001E-3</v>
      </c>
      <c r="JJ58" s="19">
        <f t="shared" si="134"/>
        <v>18.692371105400962</v>
      </c>
      <c r="JK58" s="19">
        <f t="shared" si="135"/>
        <v>17.273974870514596</v>
      </c>
      <c r="JL58" s="19">
        <f t="shared" si="136"/>
        <v>17.591338849183494</v>
      </c>
      <c r="JM58" s="19">
        <f t="shared" si="137"/>
        <v>0</v>
      </c>
      <c r="JN58" s="19">
        <f t="shared" si="138"/>
        <v>0</v>
      </c>
      <c r="JO58" s="19">
        <f t="shared" si="139"/>
        <v>14.69532327533766</v>
      </c>
      <c r="JP58" s="19">
        <f t="shared" si="140"/>
        <v>16.88904316031941</v>
      </c>
      <c r="JQ58" s="19">
        <f t="shared" si="141"/>
        <v>17.241625610552202</v>
      </c>
      <c r="JR58" s="19">
        <f t="shared" si="142"/>
        <v>16.914202924222671</v>
      </c>
      <c r="JS58" s="19">
        <f t="shared" si="143"/>
        <v>18.08054932016984</v>
      </c>
      <c r="JT58" s="19">
        <f t="shared" si="144"/>
        <v>17.665027260612856</v>
      </c>
      <c r="JU58" s="38">
        <f t="shared" si="145"/>
        <v>18.692371105400962</v>
      </c>
      <c r="JV58" s="19">
        <f t="shared" si="146"/>
        <v>17.273974870514596</v>
      </c>
      <c r="JW58" s="19">
        <f t="shared" si="147"/>
        <v>17.591338849183494</v>
      </c>
      <c r="JZ58" s="19">
        <f t="shared" si="150"/>
        <v>14.69532327533766</v>
      </c>
      <c r="KA58" s="19">
        <f t="shared" si="151"/>
        <v>16.88904316031941</v>
      </c>
      <c r="KB58" s="19">
        <f t="shared" si="152"/>
        <v>17.241625610552202</v>
      </c>
      <c r="KC58" s="19">
        <f t="shared" si="153"/>
        <v>16.914202924222671</v>
      </c>
      <c r="KD58" s="19">
        <f t="shared" si="154"/>
        <v>18.08054932016984</v>
      </c>
      <c r="KE58" s="32">
        <f t="shared" si="155"/>
        <v>17.665027260612856</v>
      </c>
    </row>
    <row r="59" spans="1:291" x14ac:dyDescent="0.2">
      <c r="A59" s="19" t="s">
        <v>381</v>
      </c>
      <c r="B59" s="19" t="s">
        <v>3983</v>
      </c>
      <c r="C59" s="19">
        <v>2011</v>
      </c>
      <c r="D59" s="19">
        <v>2020</v>
      </c>
      <c r="E59" s="32" t="s">
        <v>56</v>
      </c>
      <c r="G59" s="19">
        <v>1</v>
      </c>
      <c r="H59" s="19">
        <v>1</v>
      </c>
      <c r="I59" s="19">
        <v>1</v>
      </c>
      <c r="J59" s="19">
        <v>1</v>
      </c>
      <c r="K59" s="19">
        <v>1</v>
      </c>
      <c r="L59" s="19">
        <v>1</v>
      </c>
      <c r="M59" s="19">
        <v>1</v>
      </c>
      <c r="N59" s="19">
        <v>1</v>
      </c>
      <c r="O59" s="19">
        <v>1</v>
      </c>
      <c r="P59" s="32"/>
      <c r="R59" s="19">
        <v>1</v>
      </c>
      <c r="S59" s="19">
        <v>1</v>
      </c>
      <c r="T59" s="19">
        <v>1</v>
      </c>
      <c r="U59" s="19">
        <v>1</v>
      </c>
      <c r="V59" s="19">
        <v>1</v>
      </c>
      <c r="W59" s="19">
        <v>1</v>
      </c>
      <c r="X59" s="19">
        <v>1</v>
      </c>
      <c r="Y59" s="19">
        <v>1</v>
      </c>
      <c r="Z59" s="19">
        <v>1</v>
      </c>
      <c r="AA59" s="32"/>
      <c r="AC59" s="19">
        <v>1</v>
      </c>
      <c r="AD59" s="19">
        <v>1</v>
      </c>
      <c r="AE59" s="19">
        <v>1</v>
      </c>
      <c r="AF59" s="19">
        <v>1</v>
      </c>
      <c r="AG59" s="19">
        <v>1</v>
      </c>
      <c r="AH59" s="19">
        <v>1</v>
      </c>
      <c r="AI59" s="19">
        <v>1</v>
      </c>
      <c r="AJ59" s="19">
        <v>1</v>
      </c>
      <c r="AK59" s="19">
        <v>1</v>
      </c>
      <c r="AL59" s="32"/>
      <c r="AP59" s="19">
        <v>2.3359899999999999E-2</v>
      </c>
      <c r="AQ59" s="19">
        <v>2.4037200000000002E-2</v>
      </c>
      <c r="AR59" s="19">
        <v>2.3594E-2</v>
      </c>
      <c r="AS59" s="19">
        <v>2.45347E-2</v>
      </c>
      <c r="AT59" s="19">
        <v>2.3480000000000001E-2</v>
      </c>
      <c r="AU59" s="19">
        <v>2.2635800000000001E-2</v>
      </c>
      <c r="AV59" s="19">
        <v>2.32534E-2</v>
      </c>
      <c r="AW59" s="32"/>
      <c r="BA59" s="19">
        <v>0</v>
      </c>
      <c r="BB59" s="19">
        <v>1</v>
      </c>
      <c r="BC59" s="19">
        <v>1</v>
      </c>
      <c r="BD59" s="19">
        <v>1</v>
      </c>
      <c r="BE59" s="19">
        <v>2</v>
      </c>
      <c r="BF59" s="19">
        <v>3</v>
      </c>
      <c r="BG59" s="19">
        <v>0</v>
      </c>
      <c r="BH59" s="32"/>
      <c r="BL59" s="19">
        <v>0</v>
      </c>
      <c r="BM59" s="19">
        <v>1</v>
      </c>
      <c r="BN59" s="19">
        <v>1</v>
      </c>
      <c r="BO59" s="19">
        <v>1</v>
      </c>
      <c r="BP59" s="19">
        <v>1</v>
      </c>
      <c r="BQ59" s="19">
        <v>1</v>
      </c>
      <c r="BR59" s="19">
        <v>0</v>
      </c>
      <c r="BS59" s="32"/>
      <c r="BT59" s="19">
        <v>0</v>
      </c>
      <c r="BU59" s="19">
        <v>0</v>
      </c>
      <c r="BV59" s="19">
        <v>0</v>
      </c>
      <c r="BW59" s="19">
        <v>2</v>
      </c>
      <c r="BX59" s="19">
        <v>2</v>
      </c>
      <c r="BY59" s="19">
        <v>2</v>
      </c>
      <c r="BZ59" s="19">
        <v>1</v>
      </c>
      <c r="CA59" s="19">
        <v>0</v>
      </c>
      <c r="CB59" s="19">
        <v>1</v>
      </c>
      <c r="CC59" s="19">
        <v>11</v>
      </c>
      <c r="CD59" s="19">
        <v>20</v>
      </c>
      <c r="CE59" s="38">
        <v>1</v>
      </c>
      <c r="CF59" s="19">
        <v>10</v>
      </c>
      <c r="CG59" s="19">
        <v>70</v>
      </c>
      <c r="CH59" s="19">
        <v>220</v>
      </c>
      <c r="CI59" s="19">
        <v>166</v>
      </c>
      <c r="CJ59" s="19">
        <v>121</v>
      </c>
      <c r="CK59" s="19">
        <v>71</v>
      </c>
      <c r="CL59" s="19">
        <v>80</v>
      </c>
      <c r="CM59" s="19">
        <v>89</v>
      </c>
      <c r="CN59" s="19">
        <v>85</v>
      </c>
      <c r="CO59" s="19">
        <v>95</v>
      </c>
      <c r="CP59" s="38">
        <v>0</v>
      </c>
      <c r="CQ59" s="19">
        <v>0</v>
      </c>
      <c r="CR59" s="19">
        <v>0</v>
      </c>
      <c r="CS59" s="19">
        <v>9.0909090909090905E-3</v>
      </c>
      <c r="CT59" s="19">
        <v>1.2048192771084338E-2</v>
      </c>
      <c r="CU59" s="19">
        <v>1.6528925619834711E-2</v>
      </c>
      <c r="CV59" s="19">
        <v>1.4084507042253521E-2</v>
      </c>
      <c r="CW59" s="19">
        <v>0</v>
      </c>
      <c r="CX59" s="19">
        <v>1.1235955056179775E-2</v>
      </c>
      <c r="CY59" s="19">
        <v>0.12941176470588237</v>
      </c>
      <c r="CZ59" s="19">
        <v>0.21052631578947367</v>
      </c>
      <c r="DA59" s="38"/>
      <c r="DB59" s="19">
        <v>1.0727</v>
      </c>
      <c r="DC59" s="19">
        <v>1.9853000000000001</v>
      </c>
      <c r="DD59" s="19">
        <v>1.2324999999999999</v>
      </c>
      <c r="DE59" s="19">
        <v>1.0233000000000001</v>
      </c>
      <c r="DF59" s="19">
        <v>0.86060000000000003</v>
      </c>
      <c r="DG59" s="19">
        <v>1.2088000000000001</v>
      </c>
      <c r="DH59" s="19">
        <v>1.3274999999999999</v>
      </c>
      <c r="DI59" s="19">
        <v>0.93940000000000001</v>
      </c>
      <c r="DJ59" s="19">
        <v>0.88009999999999999</v>
      </c>
      <c r="DL59" s="38">
        <v>0.176255</v>
      </c>
      <c r="DM59" s="19">
        <v>0.157913</v>
      </c>
      <c r="DN59" s="19">
        <v>0.17605100000000001</v>
      </c>
      <c r="DO59" s="19">
        <v>0.16025400000000001</v>
      </c>
      <c r="DP59" s="19">
        <v>0.17244999999999999</v>
      </c>
      <c r="DU59" s="19">
        <v>2.4799999999999999E-2</v>
      </c>
      <c r="DW59" s="38">
        <v>7.3350000000000004E-3</v>
      </c>
      <c r="DX59" s="19">
        <v>6.4593999999999999E-2</v>
      </c>
      <c r="DY59" s="19">
        <v>3.6852999999999997E-2</v>
      </c>
      <c r="DZ59" s="19">
        <v>6.4195000000000002E-2</v>
      </c>
      <c r="EA59" s="19">
        <v>-9.0500000000000008E-3</v>
      </c>
      <c r="EB59" s="19">
        <v>6.0123999999999997E-2</v>
      </c>
      <c r="EC59" s="19">
        <v>7.3264999999999997E-2</v>
      </c>
      <c r="ED59" s="19">
        <v>9.1841000000000006E-2</v>
      </c>
      <c r="EE59" s="19">
        <v>4.5788000000000002E-2</v>
      </c>
      <c r="EF59" s="19">
        <v>3.6759E-2</v>
      </c>
      <c r="EH59" s="38">
        <v>2622750000</v>
      </c>
      <c r="EI59" s="19">
        <v>4357800000</v>
      </c>
      <c r="EJ59" s="19">
        <v>3093500000</v>
      </c>
      <c r="EK59" s="19">
        <v>2391410000</v>
      </c>
      <c r="EL59" s="19">
        <v>2211180000</v>
      </c>
      <c r="EM59" s="19">
        <v>3254900000</v>
      </c>
      <c r="EN59" s="19">
        <v>4250200000</v>
      </c>
      <c r="EO59" s="19">
        <v>3244140000</v>
      </c>
      <c r="EP59" s="19">
        <v>2991280000</v>
      </c>
      <c r="ER59" s="32"/>
      <c r="ES59" s="19">
        <f t="shared" si="13"/>
        <v>21.68748922257587</v>
      </c>
      <c r="ET59" s="19">
        <f t="shared" si="14"/>
        <v>22.19523317980445</v>
      </c>
      <c r="EU59" s="19">
        <f t="shared" si="15"/>
        <v>21.852568972935316</v>
      </c>
      <c r="EV59" s="19">
        <f t="shared" si="16"/>
        <v>21.595148987091925</v>
      </c>
      <c r="EW59" s="19">
        <f t="shared" si="17"/>
        <v>21.516792146634202</v>
      </c>
      <c r="EX59" s="19">
        <f t="shared" si="18"/>
        <v>21.903427390168808</v>
      </c>
      <c r="EY59" s="19">
        <f t="shared" si="19"/>
        <v>22.170231877599033</v>
      </c>
      <c r="EZ59" s="19">
        <f t="shared" si="20"/>
        <v>21.900116128865154</v>
      </c>
      <c r="FA59" s="19">
        <f t="shared" si="21"/>
        <v>21.818967226388551</v>
      </c>
      <c r="FB59" s="19" t="str">
        <f t="shared" si="22"/>
        <v/>
      </c>
      <c r="FC59" s="32" t="str">
        <f t="shared" si="23"/>
        <v/>
      </c>
      <c r="FD59" s="19" t="str">
        <f t="shared" si="24"/>
        <v/>
      </c>
      <c r="FE59" s="19">
        <f t="shared" si="25"/>
        <v>1.0727</v>
      </c>
      <c r="FF59" s="19">
        <f t="shared" si="26"/>
        <v>1.9853000000000001</v>
      </c>
      <c r="FG59" s="19">
        <f t="shared" si="27"/>
        <v>1.2324999999999999</v>
      </c>
      <c r="FH59" s="19">
        <f t="shared" si="28"/>
        <v>1.0233000000000001</v>
      </c>
      <c r="FI59" s="19">
        <f t="shared" si="29"/>
        <v>0.86060000000000003</v>
      </c>
      <c r="FJ59" s="19">
        <f t="shared" si="30"/>
        <v>1.2088000000000001</v>
      </c>
      <c r="FK59" s="19">
        <f t="shared" si="31"/>
        <v>1.3274999999999999</v>
      </c>
      <c r="FL59" s="19">
        <f t="shared" si="32"/>
        <v>0.93940000000000001</v>
      </c>
      <c r="FM59" s="19">
        <f t="shared" si="33"/>
        <v>0.88009999999999999</v>
      </c>
      <c r="FN59" s="32" t="str">
        <f t="shared" si="34"/>
        <v/>
      </c>
      <c r="FO59" s="19" t="str">
        <f t="shared" si="35"/>
        <v/>
      </c>
      <c r="FP59" s="19">
        <f t="shared" si="36"/>
        <v>0.157913</v>
      </c>
      <c r="FQ59" s="19">
        <f t="shared" si="37"/>
        <v>0.17605100000000001</v>
      </c>
      <c r="FR59" s="19">
        <f t="shared" si="38"/>
        <v>0.16025400000000001</v>
      </c>
      <c r="FS59" s="19">
        <f t="shared" si="39"/>
        <v>0.17244999999999999</v>
      </c>
      <c r="FX59" s="19">
        <f t="shared" si="44"/>
        <v>2.4799999999999999E-2</v>
      </c>
      <c r="FY59" s="32" t="str">
        <f t="shared" si="45"/>
        <v/>
      </c>
      <c r="FZ59" s="19" t="str">
        <f t="shared" si="46"/>
        <v/>
      </c>
      <c r="GA59" s="19">
        <f t="shared" si="47"/>
        <v>6.4593999999999999E-2</v>
      </c>
      <c r="GB59" s="19">
        <f t="shared" si="48"/>
        <v>3.6852999999999997E-2</v>
      </c>
      <c r="GC59" s="19">
        <f t="shared" si="49"/>
        <v>6.4195000000000002E-2</v>
      </c>
      <c r="GD59" s="19">
        <f t="shared" si="50"/>
        <v>-9.0500000000000008E-3</v>
      </c>
      <c r="GE59" s="19">
        <f t="shared" si="51"/>
        <v>6.0123999999999997E-2</v>
      </c>
      <c r="GF59" s="19">
        <f t="shared" si="52"/>
        <v>7.3264999999999997E-2</v>
      </c>
      <c r="GG59" s="19">
        <f t="shared" si="53"/>
        <v>9.1841000000000006E-2</v>
      </c>
      <c r="GH59" s="19">
        <f t="shared" si="54"/>
        <v>4.5788000000000002E-2</v>
      </c>
      <c r="GI59" s="19">
        <f t="shared" si="55"/>
        <v>3.6759E-2</v>
      </c>
      <c r="GJ59" s="32" t="str">
        <f t="shared" si="56"/>
        <v/>
      </c>
      <c r="GK59" s="19" t="str">
        <f t="shared" si="57"/>
        <v/>
      </c>
      <c r="GL59" s="19">
        <f t="shared" si="58"/>
        <v>22.19523317980445</v>
      </c>
      <c r="GM59" s="19">
        <f t="shared" si="59"/>
        <v>21.852568972935316</v>
      </c>
      <c r="GN59" s="19">
        <f t="shared" si="60"/>
        <v>21.595148987091925</v>
      </c>
      <c r="GO59" s="19">
        <f t="shared" si="61"/>
        <v>21.516792146634202</v>
      </c>
      <c r="GP59" s="19">
        <f t="shared" si="62"/>
        <v>21.903427390168808</v>
      </c>
      <c r="GQ59" s="19">
        <f t="shared" si="63"/>
        <v>22.170231877599033</v>
      </c>
      <c r="GR59" s="19">
        <f t="shared" si="64"/>
        <v>21.900116128865154</v>
      </c>
      <c r="GS59" s="19">
        <f t="shared" si="65"/>
        <v>21.818967226388551</v>
      </c>
      <c r="GT59" s="19" t="str">
        <f t="shared" si="66"/>
        <v/>
      </c>
      <c r="GU59" s="32" t="str">
        <f t="shared" si="67"/>
        <v/>
      </c>
      <c r="GV59" s="19">
        <f t="shared" si="68"/>
        <v>10.328571478127515</v>
      </c>
      <c r="GW59" s="19">
        <f t="shared" si="69"/>
        <v>1.0727</v>
      </c>
      <c r="GX59" s="19">
        <f t="shared" si="70"/>
        <v>1.9853000000000001</v>
      </c>
      <c r="GY59" s="19">
        <f t="shared" si="71"/>
        <v>1.2324999999999999</v>
      </c>
      <c r="GZ59" s="19">
        <f t="shared" si="72"/>
        <v>1.0233000000000001</v>
      </c>
      <c r="HA59" s="19">
        <f t="shared" si="73"/>
        <v>0.86060000000000003</v>
      </c>
      <c r="HB59" s="19">
        <f t="shared" si="74"/>
        <v>1.2088000000000001</v>
      </c>
      <c r="HC59" s="19">
        <f t="shared" si="75"/>
        <v>1.3274999999999999</v>
      </c>
      <c r="HD59" s="19">
        <f t="shared" si="76"/>
        <v>0.93940000000000001</v>
      </c>
      <c r="HE59" s="19">
        <f t="shared" si="77"/>
        <v>0.88009999999999999</v>
      </c>
      <c r="HF59" s="19">
        <f t="shared" si="78"/>
        <v>10.328571478127515</v>
      </c>
      <c r="HG59" s="19" t="str">
        <f t="shared" si="156"/>
        <v/>
      </c>
      <c r="HH59" s="19">
        <f t="shared" si="157"/>
        <v>1.0727</v>
      </c>
      <c r="HI59" s="19">
        <f t="shared" si="158"/>
        <v>1.9853000000000001</v>
      </c>
      <c r="HJ59" s="19">
        <f t="shared" si="159"/>
        <v>1.2324999999999999</v>
      </c>
      <c r="HK59" s="19">
        <f t="shared" si="160"/>
        <v>1.0233000000000001</v>
      </c>
      <c r="HL59" s="19">
        <f t="shared" si="161"/>
        <v>0.86060000000000003</v>
      </c>
      <c r="HM59" s="19">
        <f t="shared" si="162"/>
        <v>1.2088000000000001</v>
      </c>
      <c r="HN59" s="19">
        <f t="shared" si="163"/>
        <v>1.3274999999999999</v>
      </c>
      <c r="HO59" s="19">
        <f t="shared" si="164"/>
        <v>0.93940000000000001</v>
      </c>
      <c r="HP59" s="19">
        <f t="shared" si="165"/>
        <v>0.88009999999999999</v>
      </c>
      <c r="HQ59" s="32" t="str">
        <f t="shared" si="166"/>
        <v/>
      </c>
      <c r="HR59" s="19">
        <f t="shared" si="90"/>
        <v>0.72436999999999996</v>
      </c>
      <c r="HS59" s="19">
        <f t="shared" si="91"/>
        <v>0.157913</v>
      </c>
      <c r="HT59" s="19">
        <f t="shared" si="92"/>
        <v>0.17605100000000001</v>
      </c>
      <c r="HU59" s="19">
        <f t="shared" si="93"/>
        <v>0.16025400000000001</v>
      </c>
      <c r="HV59" s="19">
        <f t="shared" si="94"/>
        <v>0.17244999999999999</v>
      </c>
      <c r="HW59" s="19">
        <f t="shared" si="95"/>
        <v>2.8730000000000002E-2</v>
      </c>
      <c r="HX59" s="19">
        <f t="shared" si="96"/>
        <v>2.8730000000000002E-2</v>
      </c>
      <c r="HY59" s="19">
        <f t="shared" si="97"/>
        <v>2.8730000000000002E-2</v>
      </c>
      <c r="HZ59" s="19">
        <f t="shared" si="98"/>
        <v>2.8730000000000002E-2</v>
      </c>
      <c r="IA59" s="19">
        <f t="shared" si="99"/>
        <v>2.8730000000000002E-2</v>
      </c>
      <c r="IB59" s="19">
        <f t="shared" si="100"/>
        <v>0.72436999999999996</v>
      </c>
      <c r="IC59" s="38" t="str">
        <f t="shared" si="101"/>
        <v/>
      </c>
      <c r="ID59" s="19">
        <f t="shared" si="102"/>
        <v>0.157913</v>
      </c>
      <c r="IE59" s="19">
        <f t="shared" si="103"/>
        <v>0.17605100000000001</v>
      </c>
      <c r="IF59" s="19">
        <f t="shared" si="104"/>
        <v>0.16025400000000001</v>
      </c>
      <c r="IG59" s="19">
        <f t="shared" si="105"/>
        <v>0.17244999999999999</v>
      </c>
      <c r="IH59" s="19" t="str">
        <f t="shared" si="106"/>
        <v/>
      </c>
      <c r="II59" s="19" t="str">
        <f t="shared" si="107"/>
        <v/>
      </c>
      <c r="IJ59" s="19" t="str">
        <f t="shared" si="108"/>
        <v/>
      </c>
      <c r="IK59" s="19" t="str">
        <f t="shared" si="109"/>
        <v/>
      </c>
      <c r="IL59" s="19">
        <f t="shared" si="110"/>
        <v>2.8730000000000002E-2</v>
      </c>
      <c r="IM59" s="19" t="str">
        <f t="shared" si="111"/>
        <v/>
      </c>
      <c r="IN59" s="38">
        <f t="shared" si="112"/>
        <v>0.16917829999999984</v>
      </c>
      <c r="IO59" s="19">
        <f t="shared" si="113"/>
        <v>6.4593999999999999E-2</v>
      </c>
      <c r="IP59" s="19">
        <f t="shared" si="114"/>
        <v>3.6852999999999997E-2</v>
      </c>
      <c r="IQ59" s="19">
        <f t="shared" si="115"/>
        <v>6.4195000000000002E-2</v>
      </c>
      <c r="IR59" s="19">
        <f t="shared" si="116"/>
        <v>-9.0500000000000008E-3</v>
      </c>
      <c r="IS59" s="19">
        <f t="shared" si="117"/>
        <v>6.0123999999999997E-2</v>
      </c>
      <c r="IT59" s="19">
        <f t="shared" si="118"/>
        <v>7.3264999999999997E-2</v>
      </c>
      <c r="IU59" s="19">
        <f t="shared" si="119"/>
        <v>9.1841000000000006E-2</v>
      </c>
      <c r="IV59" s="19">
        <f t="shared" si="120"/>
        <v>4.5788000000000002E-2</v>
      </c>
      <c r="IW59" s="19">
        <f t="shared" si="121"/>
        <v>3.6759E-2</v>
      </c>
      <c r="IX59" s="32">
        <f t="shared" si="122"/>
        <v>0.16917829999999984</v>
      </c>
      <c r="IY59" s="19" t="str">
        <f t="shared" si="123"/>
        <v/>
      </c>
      <c r="IZ59" s="19">
        <f t="shared" si="124"/>
        <v>6.4593999999999999E-2</v>
      </c>
      <c r="JA59" s="19">
        <f t="shared" si="125"/>
        <v>3.6852999999999997E-2</v>
      </c>
      <c r="JB59" s="19">
        <f t="shared" si="126"/>
        <v>6.4195000000000002E-2</v>
      </c>
      <c r="JC59" s="19">
        <f t="shared" si="127"/>
        <v>-9.0500000000000008E-3</v>
      </c>
      <c r="JD59" s="19">
        <f t="shared" si="128"/>
        <v>6.0123999999999997E-2</v>
      </c>
      <c r="JE59" s="19">
        <f t="shared" si="129"/>
        <v>7.3264999999999997E-2</v>
      </c>
      <c r="JF59" s="19">
        <f t="shared" si="130"/>
        <v>9.1841000000000006E-2</v>
      </c>
      <c r="JG59" s="19">
        <f t="shared" si="131"/>
        <v>4.5788000000000002E-2</v>
      </c>
      <c r="JH59" s="19">
        <f t="shared" si="132"/>
        <v>3.6759E-2</v>
      </c>
      <c r="JI59" s="32" t="str">
        <f t="shared" si="133"/>
        <v/>
      </c>
      <c r="JJ59" s="19">
        <f t="shared" si="134"/>
        <v>22.018022109317169</v>
      </c>
      <c r="JK59" s="19">
        <f t="shared" si="135"/>
        <v>22.018022109317169</v>
      </c>
      <c r="JL59" s="19">
        <f t="shared" si="136"/>
        <v>21.852568972935316</v>
      </c>
      <c r="JM59" s="19">
        <f t="shared" si="137"/>
        <v>21.595148987091925</v>
      </c>
      <c r="JN59" s="19">
        <f t="shared" si="138"/>
        <v>21.516792146634202</v>
      </c>
      <c r="JO59" s="19">
        <f t="shared" si="139"/>
        <v>21.903427390168808</v>
      </c>
      <c r="JP59" s="19">
        <f t="shared" si="140"/>
        <v>22.018022109317169</v>
      </c>
      <c r="JQ59" s="19">
        <f t="shared" si="141"/>
        <v>21.900116128865154</v>
      </c>
      <c r="JR59" s="19">
        <f t="shared" si="142"/>
        <v>21.818967226388551</v>
      </c>
      <c r="JS59" s="19">
        <f t="shared" si="143"/>
        <v>22.018022109317169</v>
      </c>
      <c r="JT59" s="19">
        <f t="shared" si="144"/>
        <v>22.018022109317169</v>
      </c>
      <c r="JU59" s="38" t="str">
        <f t="shared" si="145"/>
        <v/>
      </c>
      <c r="JV59" s="19">
        <f t="shared" si="146"/>
        <v>22.018022109317169</v>
      </c>
      <c r="JW59" s="19">
        <f t="shared" si="147"/>
        <v>21.852568972935316</v>
      </c>
      <c r="JX59" s="19">
        <f t="shared" si="148"/>
        <v>21.595148987091925</v>
      </c>
      <c r="JY59" s="19">
        <f t="shared" si="149"/>
        <v>21.516792146634202</v>
      </c>
      <c r="JZ59" s="19">
        <f t="shared" si="150"/>
        <v>21.903427390168808</v>
      </c>
      <c r="KA59" s="19">
        <f t="shared" si="151"/>
        <v>22.018022109317169</v>
      </c>
      <c r="KB59" s="19">
        <f t="shared" si="152"/>
        <v>21.900116128865154</v>
      </c>
      <c r="KC59" s="19">
        <f t="shared" si="153"/>
        <v>21.818967226388551</v>
      </c>
      <c r="KD59" s="19" t="str">
        <f t="shared" si="154"/>
        <v/>
      </c>
      <c r="KE59" s="32" t="str">
        <f t="shared" si="155"/>
        <v/>
      </c>
    </row>
    <row r="60" spans="1:291" x14ac:dyDescent="0.2">
      <c r="A60" s="19" t="s">
        <v>95</v>
      </c>
      <c r="B60" s="19" t="s">
        <v>96</v>
      </c>
      <c r="E60" s="32" t="s">
        <v>56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1</v>
      </c>
      <c r="P60" s="32">
        <v>1</v>
      </c>
      <c r="Q60" s="19">
        <v>1</v>
      </c>
      <c r="R60" s="19">
        <v>1</v>
      </c>
      <c r="S60" s="19">
        <v>1</v>
      </c>
      <c r="T60" s="19">
        <v>1</v>
      </c>
      <c r="U60" s="19">
        <v>1</v>
      </c>
      <c r="V60" s="19">
        <v>1</v>
      </c>
      <c r="W60" s="19">
        <v>1</v>
      </c>
      <c r="X60" s="19">
        <v>1</v>
      </c>
      <c r="Y60" s="19">
        <v>1</v>
      </c>
      <c r="Z60" s="19">
        <v>1</v>
      </c>
      <c r="AA60" s="32">
        <v>1</v>
      </c>
      <c r="AB60" s="19">
        <v>1</v>
      </c>
      <c r="AC60" s="19">
        <v>1</v>
      </c>
      <c r="AD60" s="19">
        <v>1</v>
      </c>
      <c r="AE60" s="19">
        <v>1</v>
      </c>
      <c r="AF60" s="19">
        <v>1</v>
      </c>
      <c r="AG60" s="19">
        <v>1</v>
      </c>
      <c r="AH60" s="19">
        <v>1</v>
      </c>
      <c r="AI60" s="19">
        <v>1</v>
      </c>
      <c r="AJ60" s="19">
        <v>1</v>
      </c>
      <c r="AK60" s="19">
        <v>1</v>
      </c>
      <c r="AL60" s="32">
        <v>1</v>
      </c>
      <c r="AN60" s="19">
        <v>2.8057700000000001E-2</v>
      </c>
      <c r="AO60" s="19">
        <v>2.6726699999999999E-2</v>
      </c>
      <c r="AP60" s="19">
        <v>2.5497499999999999E-2</v>
      </c>
      <c r="AQ60" s="19">
        <v>2.3834899999999999E-2</v>
      </c>
      <c r="AR60" s="19">
        <v>2.2608300000000001E-2</v>
      </c>
      <c r="AS60" s="19">
        <v>2.6852000000000001E-2</v>
      </c>
      <c r="AT60" s="19">
        <v>2.76291E-2</v>
      </c>
      <c r="AU60" s="19">
        <v>2.78324E-2</v>
      </c>
      <c r="AV60" s="19">
        <v>4.3949700000000001E-2</v>
      </c>
      <c r="AW60" s="32">
        <v>4.9961800000000001E-2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D60" s="19">
        <v>0</v>
      </c>
      <c r="BE60" s="19">
        <v>0</v>
      </c>
      <c r="BF60" s="19">
        <v>0</v>
      </c>
      <c r="BG60" s="19">
        <v>0</v>
      </c>
      <c r="BH60" s="32">
        <v>2</v>
      </c>
      <c r="BI60" s="19">
        <v>0</v>
      </c>
      <c r="BJ60" s="19">
        <v>0</v>
      </c>
      <c r="BK60" s="19">
        <v>0</v>
      </c>
      <c r="BL60" s="19">
        <v>0</v>
      </c>
      <c r="BM60" s="19">
        <v>0</v>
      </c>
      <c r="BN60" s="19">
        <v>0</v>
      </c>
      <c r="BO60" s="19">
        <v>0</v>
      </c>
      <c r="BP60" s="19">
        <v>0</v>
      </c>
      <c r="BQ60" s="19">
        <v>0</v>
      </c>
      <c r="BR60" s="19">
        <v>0</v>
      </c>
      <c r="BS60" s="32">
        <v>1</v>
      </c>
      <c r="BT60" s="19">
        <v>0</v>
      </c>
      <c r="BU60" s="19">
        <v>1</v>
      </c>
      <c r="BV60" s="19">
        <v>0</v>
      </c>
      <c r="BW60" s="19">
        <v>0</v>
      </c>
      <c r="BX60" s="19">
        <v>0</v>
      </c>
      <c r="BY60" s="19">
        <v>2</v>
      </c>
      <c r="BZ60" s="19">
        <v>3</v>
      </c>
      <c r="CA60" s="19">
        <v>0</v>
      </c>
      <c r="CB60" s="19">
        <v>0</v>
      </c>
      <c r="CC60" s="19">
        <v>2</v>
      </c>
      <c r="CD60" s="19">
        <v>8</v>
      </c>
      <c r="CE60" s="38">
        <v>122</v>
      </c>
      <c r="CF60" s="19">
        <v>25</v>
      </c>
      <c r="CG60" s="19">
        <v>122</v>
      </c>
      <c r="CH60" s="19">
        <v>176</v>
      </c>
      <c r="CI60" s="19">
        <v>127</v>
      </c>
      <c r="CJ60" s="19">
        <v>148</v>
      </c>
      <c r="CK60" s="19">
        <v>179</v>
      </c>
      <c r="CL60" s="19">
        <v>91</v>
      </c>
      <c r="CM60" s="19">
        <v>124</v>
      </c>
      <c r="CN60" s="19">
        <v>89</v>
      </c>
      <c r="CO60" s="19">
        <v>72</v>
      </c>
      <c r="CP60" s="38">
        <v>0</v>
      </c>
      <c r="CQ60" s="19">
        <v>0.04</v>
      </c>
      <c r="CR60" s="19">
        <v>0</v>
      </c>
      <c r="CS60" s="19">
        <v>0</v>
      </c>
      <c r="CT60" s="19">
        <v>0</v>
      </c>
      <c r="CU60" s="19">
        <v>1.3513513513513514E-2</v>
      </c>
      <c r="CV60" s="19">
        <v>1.6759776536312849E-2</v>
      </c>
      <c r="CW60" s="19">
        <v>0</v>
      </c>
      <c r="CX60" s="19">
        <v>0</v>
      </c>
      <c r="CY60" s="19">
        <v>2.247191011235955E-2</v>
      </c>
      <c r="CZ60" s="19">
        <v>0.1111111111111111</v>
      </c>
      <c r="DA60" s="38">
        <v>3.3710021490000002</v>
      </c>
      <c r="DB60" s="19">
        <v>3.7736049469999999</v>
      </c>
      <c r="DC60" s="19">
        <v>2.5790433219556501</v>
      </c>
      <c r="DD60" s="19">
        <v>1.00526037332116</v>
      </c>
      <c r="DE60" s="19">
        <v>0.72623538521230002</v>
      </c>
      <c r="DF60" s="19">
        <v>0.260653723</v>
      </c>
      <c r="DG60" s="19">
        <v>0.2291676</v>
      </c>
      <c r="DH60" s="19">
        <v>0.29865760000000002</v>
      </c>
      <c r="DI60" s="19">
        <v>1.379249086</v>
      </c>
      <c r="DJ60" s="19">
        <v>-1.1198800835052E-2</v>
      </c>
      <c r="DK60" s="19">
        <v>-1.494010350373E-3</v>
      </c>
      <c r="DL60" s="38">
        <v>0.55700000000000005</v>
      </c>
      <c r="DM60" s="19">
        <v>0.55259999999999998</v>
      </c>
      <c r="DN60" s="19">
        <v>0.54490000000000005</v>
      </c>
      <c r="DO60" s="19">
        <v>0.48130000000000001</v>
      </c>
      <c r="DP60" s="19">
        <v>0.45689999999999997</v>
      </c>
      <c r="DQ60" s="19">
        <v>0.57010000000000005</v>
      </c>
      <c r="DR60" s="19">
        <v>0.51759999999999995</v>
      </c>
      <c r="DS60" s="19">
        <v>0.69220000000000004</v>
      </c>
      <c r="DT60" s="19">
        <v>0.7157</v>
      </c>
      <c r="DU60" s="19">
        <v>0.94440000000000002</v>
      </c>
      <c r="DV60" s="19">
        <v>2.5682999999999998</v>
      </c>
      <c r="DW60" s="38">
        <v>0.151</v>
      </c>
      <c r="DX60" s="19">
        <v>0.12</v>
      </c>
      <c r="DY60" s="19">
        <v>0.124</v>
      </c>
      <c r="DZ60" s="19">
        <v>0.128</v>
      </c>
      <c r="EA60" s="19">
        <v>0.104</v>
      </c>
      <c r="EB60" s="19">
        <v>-2.5000000000000001E-2</v>
      </c>
      <c r="EC60" s="19">
        <v>7.0999999999999994E-2</v>
      </c>
      <c r="ED60" s="19">
        <v>-0.27900000000000003</v>
      </c>
      <c r="EE60" s="19">
        <v>-6.2E-2</v>
      </c>
      <c r="EF60" s="19">
        <v>-0.249</v>
      </c>
      <c r="EG60" s="19">
        <v>-0.91900000000000004</v>
      </c>
      <c r="EH60" s="38">
        <v>313060322.84562886</v>
      </c>
      <c r="EI60" s="19">
        <v>263501046.74783042</v>
      </c>
      <c r="EJ60" s="19">
        <v>352171025.22265077</v>
      </c>
      <c r="EK60" s="19">
        <v>300234764.37975371</v>
      </c>
      <c r="EL60" s="19">
        <v>96785919.118459284</v>
      </c>
      <c r="EM60" s="19">
        <v>69623320.968004465</v>
      </c>
      <c r="EN60" s="19">
        <v>35539233.012452655</v>
      </c>
      <c r="EO60" s="19">
        <v>14379028.133846415</v>
      </c>
      <c r="EP60" s="19">
        <v>14747459.296522982</v>
      </c>
      <c r="EQ60" s="19">
        <v>2221169.2686557118</v>
      </c>
      <c r="ER60" s="32">
        <v>1202036.5927614297</v>
      </c>
      <c r="ES60" s="19">
        <f t="shared" si="13"/>
        <v>19.561906454681818</v>
      </c>
      <c r="ET60" s="19">
        <f t="shared" si="14"/>
        <v>19.389567898415336</v>
      </c>
      <c r="EU60" s="19">
        <f t="shared" si="15"/>
        <v>19.67962748267697</v>
      </c>
      <c r="EV60" s="19">
        <f t="shared" si="16"/>
        <v>19.520075274522</v>
      </c>
      <c r="EW60" s="19">
        <f t="shared" si="17"/>
        <v>18.388012078013663</v>
      </c>
      <c r="EX60" s="19">
        <f t="shared" si="18"/>
        <v>18.058610140560145</v>
      </c>
      <c r="EY60" s="19">
        <f t="shared" si="19"/>
        <v>17.386147799491464</v>
      </c>
      <c r="EZ60" s="19">
        <f t="shared" si="20"/>
        <v>16.481281323400662</v>
      </c>
      <c r="FA60" s="19">
        <f t="shared" si="21"/>
        <v>16.506581374829995</v>
      </c>
      <c r="FB60" s="19">
        <f t="shared" si="22"/>
        <v>14.613544312784633</v>
      </c>
      <c r="FC60" s="32">
        <f t="shared" si="23"/>
        <v>13.999527836843047</v>
      </c>
      <c r="FD60" s="19">
        <f t="shared" si="24"/>
        <v>3.3710021490000002</v>
      </c>
      <c r="FE60" s="19">
        <f t="shared" si="25"/>
        <v>3.7736049469999999</v>
      </c>
      <c r="FF60" s="19">
        <f t="shared" si="26"/>
        <v>2.5790433219556501</v>
      </c>
      <c r="FG60" s="19">
        <f t="shared" si="27"/>
        <v>1.00526037332116</v>
      </c>
      <c r="FH60" s="19">
        <f t="shared" si="28"/>
        <v>0.72623538521230002</v>
      </c>
      <c r="FI60" s="19">
        <f t="shared" si="29"/>
        <v>0.260653723</v>
      </c>
      <c r="FJ60" s="19">
        <f t="shared" si="30"/>
        <v>0.2291676</v>
      </c>
      <c r="FK60" s="19">
        <f t="shared" si="31"/>
        <v>0.29865760000000002</v>
      </c>
      <c r="FL60" s="19">
        <f t="shared" si="32"/>
        <v>1.379249086</v>
      </c>
      <c r="FM60" s="19">
        <f t="shared" si="33"/>
        <v>-1.1198800835052E-2</v>
      </c>
      <c r="FN60" s="32">
        <f t="shared" si="34"/>
        <v>-1.494010350373E-3</v>
      </c>
      <c r="FO60" s="19">
        <f t="shared" si="35"/>
        <v>0.55700000000000005</v>
      </c>
      <c r="FP60" s="19">
        <f t="shared" si="36"/>
        <v>0.55259999999999998</v>
      </c>
      <c r="FQ60" s="19">
        <f t="shared" si="37"/>
        <v>0.54490000000000005</v>
      </c>
      <c r="FR60" s="19">
        <f t="shared" si="38"/>
        <v>0.48130000000000001</v>
      </c>
      <c r="FS60" s="19">
        <f t="shared" si="39"/>
        <v>0.45689999999999997</v>
      </c>
      <c r="FT60" s="19">
        <f t="shared" si="40"/>
        <v>0.57010000000000005</v>
      </c>
      <c r="FU60" s="19">
        <f t="shared" si="41"/>
        <v>0.51759999999999995</v>
      </c>
      <c r="FV60" s="19">
        <f t="shared" si="42"/>
        <v>0.69220000000000004</v>
      </c>
      <c r="FW60" s="19">
        <f t="shared" si="43"/>
        <v>0.7157</v>
      </c>
      <c r="FX60" s="19">
        <f t="shared" si="44"/>
        <v>0.94440000000000002</v>
      </c>
      <c r="FY60" s="32">
        <f t="shared" si="45"/>
        <v>2.5682999999999998</v>
      </c>
      <c r="FZ60" s="19">
        <f t="shared" si="46"/>
        <v>0.151</v>
      </c>
      <c r="GA60" s="19">
        <f t="shared" si="47"/>
        <v>0.12</v>
      </c>
      <c r="GB60" s="19">
        <f t="shared" si="48"/>
        <v>0.124</v>
      </c>
      <c r="GC60" s="19">
        <f t="shared" si="49"/>
        <v>0.128</v>
      </c>
      <c r="GD60" s="19">
        <f t="shared" si="50"/>
        <v>0.104</v>
      </c>
      <c r="GE60" s="19">
        <f t="shared" si="51"/>
        <v>-2.5000000000000001E-2</v>
      </c>
      <c r="GF60" s="19">
        <f t="shared" si="52"/>
        <v>7.0999999999999994E-2</v>
      </c>
      <c r="GG60" s="19">
        <f t="shared" si="53"/>
        <v>-0.27900000000000003</v>
      </c>
      <c r="GH60" s="19">
        <f t="shared" si="54"/>
        <v>-6.2E-2</v>
      </c>
      <c r="GI60" s="19">
        <f t="shared" si="55"/>
        <v>-0.249</v>
      </c>
      <c r="GJ60" s="32">
        <f t="shared" si="56"/>
        <v>-0.91900000000000004</v>
      </c>
      <c r="GK60" s="19">
        <f t="shared" si="57"/>
        <v>19.561906454681818</v>
      </c>
      <c r="GL60" s="19">
        <f t="shared" si="58"/>
        <v>19.389567898415336</v>
      </c>
      <c r="GM60" s="19">
        <f t="shared" si="59"/>
        <v>19.67962748267697</v>
      </c>
      <c r="GN60" s="19">
        <f t="shared" si="60"/>
        <v>19.520075274522</v>
      </c>
      <c r="GO60" s="19">
        <f t="shared" si="61"/>
        <v>18.388012078013663</v>
      </c>
      <c r="GP60" s="19">
        <f t="shared" si="62"/>
        <v>18.058610140560145</v>
      </c>
      <c r="GQ60" s="19">
        <f t="shared" si="63"/>
        <v>17.386147799491464</v>
      </c>
      <c r="GR60" s="19">
        <f t="shared" si="64"/>
        <v>16.481281323400662</v>
      </c>
      <c r="GS60" s="19">
        <f t="shared" si="65"/>
        <v>16.506581374829995</v>
      </c>
      <c r="GT60" s="19">
        <f t="shared" si="66"/>
        <v>14.613544312784633</v>
      </c>
      <c r="GU60" s="32">
        <f t="shared" si="67"/>
        <v>13.999527836843047</v>
      </c>
      <c r="GV60" s="19">
        <f t="shared" si="68"/>
        <v>3.3710021490000002</v>
      </c>
      <c r="GW60" s="19">
        <f t="shared" si="69"/>
        <v>3.7736049469999999</v>
      </c>
      <c r="GX60" s="19">
        <f t="shared" si="70"/>
        <v>2.5790433219556501</v>
      </c>
      <c r="GY60" s="19">
        <f t="shared" si="71"/>
        <v>1.00526037332116</v>
      </c>
      <c r="GZ60" s="19">
        <f t="shared" si="72"/>
        <v>0.72623538521230002</v>
      </c>
      <c r="HA60" s="19">
        <f t="shared" si="73"/>
        <v>0.260653723</v>
      </c>
      <c r="HB60" s="19">
        <f t="shared" si="74"/>
        <v>0.2291676</v>
      </c>
      <c r="HC60" s="19">
        <f t="shared" si="75"/>
        <v>0.29865760000000002</v>
      </c>
      <c r="HD60" s="19">
        <f t="shared" si="76"/>
        <v>1.379249086</v>
      </c>
      <c r="HE60" s="19">
        <f t="shared" si="77"/>
        <v>0.2011343951618926</v>
      </c>
      <c r="HF60" s="19">
        <f t="shared" si="78"/>
        <v>0.2011343951618926</v>
      </c>
      <c r="HG60" s="19">
        <f t="shared" si="156"/>
        <v>3.3710021490000002</v>
      </c>
      <c r="HH60" s="19">
        <f t="shared" si="157"/>
        <v>3.7736049469999999</v>
      </c>
      <c r="HI60" s="19">
        <f t="shared" si="158"/>
        <v>2.5790433219556501</v>
      </c>
      <c r="HJ60" s="19">
        <f t="shared" si="159"/>
        <v>1.00526037332116</v>
      </c>
      <c r="HK60" s="19">
        <f t="shared" si="160"/>
        <v>0.72623538521230002</v>
      </c>
      <c r="HL60" s="19">
        <f t="shared" si="161"/>
        <v>0.260653723</v>
      </c>
      <c r="HM60" s="19">
        <f t="shared" si="162"/>
        <v>0.2291676</v>
      </c>
      <c r="HN60" s="19">
        <f t="shared" si="163"/>
        <v>0.29865760000000002</v>
      </c>
      <c r="HO60" s="19">
        <f t="shared" si="164"/>
        <v>1.379249086</v>
      </c>
      <c r="HP60" s="19">
        <f t="shared" si="165"/>
        <v>0.2011343951618926</v>
      </c>
      <c r="HQ60" s="32">
        <f t="shared" si="166"/>
        <v>0.2011343951618926</v>
      </c>
      <c r="HR60" s="19">
        <f t="shared" si="90"/>
        <v>0.55700000000000005</v>
      </c>
      <c r="HS60" s="19">
        <f t="shared" si="91"/>
        <v>0.55259999999999998</v>
      </c>
      <c r="HT60" s="19">
        <f t="shared" si="92"/>
        <v>0.54490000000000005</v>
      </c>
      <c r="HU60" s="19">
        <f t="shared" si="93"/>
        <v>0.48130000000000001</v>
      </c>
      <c r="HV60" s="19">
        <f t="shared" si="94"/>
        <v>0.45689999999999997</v>
      </c>
      <c r="HW60" s="19">
        <f t="shared" si="95"/>
        <v>0.57010000000000005</v>
      </c>
      <c r="HX60" s="19">
        <f t="shared" si="96"/>
        <v>0.51759999999999995</v>
      </c>
      <c r="HY60" s="19">
        <f t="shared" si="97"/>
        <v>0.69220000000000004</v>
      </c>
      <c r="HZ60" s="19">
        <f t="shared" si="98"/>
        <v>0.7157</v>
      </c>
      <c r="IA60" s="19">
        <f t="shared" si="99"/>
        <v>0.72436999999999996</v>
      </c>
      <c r="IB60" s="19">
        <f t="shared" si="100"/>
        <v>0.72436999999999996</v>
      </c>
      <c r="IC60" s="38">
        <f t="shared" si="101"/>
        <v>0.55700000000000005</v>
      </c>
      <c r="ID60" s="19">
        <f t="shared" si="102"/>
        <v>0.55259999999999998</v>
      </c>
      <c r="IE60" s="19">
        <f t="shared" si="103"/>
        <v>0.54490000000000005</v>
      </c>
      <c r="IF60" s="19">
        <f t="shared" si="104"/>
        <v>0.48130000000000001</v>
      </c>
      <c r="IG60" s="19">
        <f t="shared" si="105"/>
        <v>0.45689999999999997</v>
      </c>
      <c r="IH60" s="19">
        <f t="shared" si="106"/>
        <v>0.57010000000000005</v>
      </c>
      <c r="II60" s="19">
        <f t="shared" si="107"/>
        <v>0.51759999999999995</v>
      </c>
      <c r="IJ60" s="19">
        <f t="shared" si="108"/>
        <v>0.69220000000000004</v>
      </c>
      <c r="IK60" s="19">
        <f t="shared" si="109"/>
        <v>0.7157</v>
      </c>
      <c r="IL60" s="19">
        <f t="shared" si="110"/>
        <v>0.72436999999999996</v>
      </c>
      <c r="IM60" s="19">
        <f t="shared" si="111"/>
        <v>0.72436999999999996</v>
      </c>
      <c r="IN60" s="38">
        <f t="shared" si="112"/>
        <v>0.151</v>
      </c>
      <c r="IO60" s="19">
        <f t="shared" si="113"/>
        <v>0.12</v>
      </c>
      <c r="IP60" s="19">
        <f t="shared" si="114"/>
        <v>0.124</v>
      </c>
      <c r="IQ60" s="19">
        <f t="shared" si="115"/>
        <v>0.128</v>
      </c>
      <c r="IR60" s="19">
        <f t="shared" si="116"/>
        <v>0.104</v>
      </c>
      <c r="IS60" s="19">
        <f t="shared" si="117"/>
        <v>-2.5000000000000001E-2</v>
      </c>
      <c r="IT60" s="19">
        <f t="shared" si="118"/>
        <v>7.0999999999999994E-2</v>
      </c>
      <c r="IU60" s="19">
        <f t="shared" si="119"/>
        <v>-0.27900000000000003</v>
      </c>
      <c r="IV60" s="19">
        <f t="shared" si="120"/>
        <v>-6.2E-2</v>
      </c>
      <c r="IW60" s="19">
        <f t="shared" si="121"/>
        <v>-0.249</v>
      </c>
      <c r="IX60" s="32">
        <f t="shared" si="122"/>
        <v>-0.47170000000000001</v>
      </c>
      <c r="IY60" s="19">
        <f t="shared" si="123"/>
        <v>0.151</v>
      </c>
      <c r="IZ60" s="19">
        <f t="shared" si="124"/>
        <v>0.12</v>
      </c>
      <c r="JA60" s="19">
        <f t="shared" si="125"/>
        <v>0.124</v>
      </c>
      <c r="JB60" s="19">
        <f t="shared" si="126"/>
        <v>0.128</v>
      </c>
      <c r="JC60" s="19">
        <f t="shared" si="127"/>
        <v>0.104</v>
      </c>
      <c r="JD60" s="19">
        <f t="shared" si="128"/>
        <v>-2.5000000000000001E-2</v>
      </c>
      <c r="JE60" s="19">
        <f t="shared" si="129"/>
        <v>7.0999999999999994E-2</v>
      </c>
      <c r="JF60" s="19">
        <f t="shared" si="130"/>
        <v>-0.27900000000000003</v>
      </c>
      <c r="JG60" s="19">
        <f t="shared" si="131"/>
        <v>-6.2E-2</v>
      </c>
      <c r="JH60" s="19">
        <f t="shared" si="132"/>
        <v>-0.249</v>
      </c>
      <c r="JI60" s="32">
        <f t="shared" si="133"/>
        <v>-0.47170000000000001</v>
      </c>
      <c r="JJ60" s="19">
        <f t="shared" si="134"/>
        <v>19.561906454681818</v>
      </c>
      <c r="JK60" s="19">
        <f t="shared" si="135"/>
        <v>19.389567898415336</v>
      </c>
      <c r="JL60" s="19">
        <f t="shared" si="136"/>
        <v>19.67962748267697</v>
      </c>
      <c r="JM60" s="19">
        <f t="shared" si="137"/>
        <v>19.520075274522</v>
      </c>
      <c r="JN60" s="19">
        <f t="shared" si="138"/>
        <v>18.388012078013663</v>
      </c>
      <c r="JO60" s="19">
        <f t="shared" si="139"/>
        <v>18.058610140560145</v>
      </c>
      <c r="JP60" s="19">
        <f t="shared" si="140"/>
        <v>17.386147799491464</v>
      </c>
      <c r="JQ60" s="19">
        <f t="shared" si="141"/>
        <v>16.481281323400662</v>
      </c>
      <c r="JR60" s="19">
        <f t="shared" si="142"/>
        <v>16.506581374829995</v>
      </c>
      <c r="JS60" s="19">
        <f t="shared" si="143"/>
        <v>0</v>
      </c>
      <c r="JT60" s="19">
        <f t="shared" si="144"/>
        <v>0</v>
      </c>
      <c r="JU60" s="38">
        <f t="shared" si="145"/>
        <v>19.561906454681818</v>
      </c>
      <c r="JV60" s="19">
        <f t="shared" si="146"/>
        <v>19.389567898415336</v>
      </c>
      <c r="JW60" s="19">
        <f t="shared" si="147"/>
        <v>19.67962748267697</v>
      </c>
      <c r="JX60" s="19">
        <f t="shared" si="148"/>
        <v>19.520075274522</v>
      </c>
      <c r="JY60" s="19">
        <f t="shared" si="149"/>
        <v>18.388012078013663</v>
      </c>
      <c r="JZ60" s="19">
        <f t="shared" si="150"/>
        <v>18.058610140560145</v>
      </c>
      <c r="KA60" s="19">
        <f t="shared" si="151"/>
        <v>17.386147799491464</v>
      </c>
      <c r="KB60" s="19">
        <f t="shared" si="152"/>
        <v>16.481281323400662</v>
      </c>
      <c r="KC60" s="19">
        <f t="shared" si="153"/>
        <v>16.506581374829995</v>
      </c>
      <c r="KE60" s="32"/>
    </row>
    <row r="61" spans="1:291" x14ac:dyDescent="0.2">
      <c r="A61" s="19" t="s">
        <v>387</v>
      </c>
      <c r="B61" s="19" t="s">
        <v>388</v>
      </c>
      <c r="D61" s="19">
        <v>2019</v>
      </c>
      <c r="E61" s="32" t="s">
        <v>56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P61" s="32"/>
      <c r="T61" s="19">
        <v>1</v>
      </c>
      <c r="U61" s="19">
        <v>1</v>
      </c>
      <c r="V61" s="19">
        <v>1</v>
      </c>
      <c r="W61" s="19">
        <v>1</v>
      </c>
      <c r="X61" s="19">
        <v>1</v>
      </c>
      <c r="Y61" s="19">
        <v>1</v>
      </c>
      <c r="AA61" s="32"/>
      <c r="AE61" s="19">
        <v>1</v>
      </c>
      <c r="AF61" s="19">
        <v>1</v>
      </c>
      <c r="AG61" s="19">
        <v>1</v>
      </c>
      <c r="AH61" s="19">
        <v>1</v>
      </c>
      <c r="AI61" s="19">
        <v>1</v>
      </c>
      <c r="AJ61" s="19">
        <v>1</v>
      </c>
      <c r="AL61" s="32"/>
      <c r="AP61" s="19">
        <v>2.3747500000000001E-2</v>
      </c>
      <c r="AQ61" s="19">
        <v>2.61856E-2</v>
      </c>
      <c r="AR61" s="19">
        <v>2.6574199999999999E-2</v>
      </c>
      <c r="AS61" s="19">
        <v>2.8790400000000001E-2</v>
      </c>
      <c r="AT61" s="19">
        <v>3.1385000000000003E-2</v>
      </c>
      <c r="AU61" s="19">
        <v>2.6152700000000001E-2</v>
      </c>
      <c r="AW61" s="32"/>
      <c r="BA61" s="19">
        <v>0</v>
      </c>
      <c r="BB61" s="19">
        <v>0</v>
      </c>
      <c r="BC61" s="19">
        <v>0</v>
      </c>
      <c r="BD61" s="19">
        <v>0</v>
      </c>
      <c r="BE61" s="19">
        <v>0</v>
      </c>
      <c r="BF61" s="19">
        <v>0</v>
      </c>
      <c r="BH61" s="32"/>
      <c r="BL61" s="19">
        <v>0</v>
      </c>
      <c r="BM61" s="19">
        <v>0</v>
      </c>
      <c r="BN61" s="19">
        <v>0</v>
      </c>
      <c r="BO61" s="19">
        <v>0</v>
      </c>
      <c r="BP61" s="19">
        <v>0</v>
      </c>
      <c r="BQ61" s="19">
        <v>0</v>
      </c>
      <c r="BS61" s="32"/>
      <c r="BT61" s="19">
        <v>1</v>
      </c>
      <c r="BU61" s="19">
        <v>0</v>
      </c>
      <c r="BV61" s="19">
        <v>0</v>
      </c>
      <c r="BW61" s="19">
        <v>1</v>
      </c>
      <c r="BX61" s="19">
        <v>0</v>
      </c>
      <c r="BY61" s="19">
        <v>1</v>
      </c>
      <c r="BZ61" s="19">
        <v>0</v>
      </c>
      <c r="CA61" s="19">
        <v>0</v>
      </c>
      <c r="CB61" s="19">
        <v>1</v>
      </c>
      <c r="CC61" s="19">
        <v>0</v>
      </c>
      <c r="CD61" s="19">
        <v>0</v>
      </c>
      <c r="CE61" s="38">
        <v>9</v>
      </c>
      <c r="CF61" s="19">
        <v>3</v>
      </c>
      <c r="CG61" s="19">
        <v>35</v>
      </c>
      <c r="CH61" s="19">
        <v>107</v>
      </c>
      <c r="CI61" s="19">
        <v>59</v>
      </c>
      <c r="CJ61" s="19">
        <v>87</v>
      </c>
      <c r="CK61" s="19">
        <v>44</v>
      </c>
      <c r="CL61" s="19">
        <v>86</v>
      </c>
      <c r="CM61" s="19">
        <v>81</v>
      </c>
      <c r="CN61" s="19">
        <v>58</v>
      </c>
      <c r="CO61" s="19">
        <v>0</v>
      </c>
      <c r="CP61" s="38">
        <v>0.1111111111111111</v>
      </c>
      <c r="CQ61" s="19">
        <v>0</v>
      </c>
      <c r="CR61" s="19">
        <v>0</v>
      </c>
      <c r="CS61" s="19">
        <v>9.3457943925233638E-3</v>
      </c>
      <c r="CT61" s="19">
        <v>0</v>
      </c>
      <c r="CU61" s="19">
        <v>1.1494252873563218E-2</v>
      </c>
      <c r="CV61" s="19">
        <v>0</v>
      </c>
      <c r="CW61" s="19">
        <v>0</v>
      </c>
      <c r="CX61" s="19">
        <v>1.2345679012345678E-2</v>
      </c>
      <c r="CY61" s="19">
        <v>0</v>
      </c>
      <c r="CZ61" s="19">
        <v>0</v>
      </c>
      <c r="DA61" s="38">
        <v>1.3724000000000001</v>
      </c>
      <c r="DB61" s="19">
        <v>1.4180999999999999</v>
      </c>
      <c r="DC61" s="19">
        <v>2.2189000000000001</v>
      </c>
      <c r="DD61" s="19">
        <v>1.8582000000000001</v>
      </c>
      <c r="DE61" s="19">
        <v>0.97529999999999994</v>
      </c>
      <c r="DF61" s="19">
        <v>0.82730000000000004</v>
      </c>
      <c r="DG61" s="19">
        <v>0.95440000000000003</v>
      </c>
      <c r="DH61" s="19">
        <v>1.6307</v>
      </c>
      <c r="DI61" s="19">
        <v>1.3823000000000001</v>
      </c>
      <c r="DL61" s="38">
        <v>6.4130000000000003E-3</v>
      </c>
      <c r="DM61" s="19">
        <v>7.7323000000000003E-2</v>
      </c>
      <c r="DN61" s="19">
        <v>5.2220000000000003E-2</v>
      </c>
      <c r="DO61" s="19">
        <v>5.1050000000000002E-3</v>
      </c>
      <c r="DP61" s="19">
        <v>8.2959999999999996E-3</v>
      </c>
      <c r="DQ61" s="19">
        <v>4.5107000000000001E-2</v>
      </c>
      <c r="DR61" s="19">
        <v>8.8900000000000003E-4</v>
      </c>
      <c r="DS61" s="19">
        <v>0.12817200000000001</v>
      </c>
      <c r="DT61" s="19">
        <v>6.7074999999999996E-2</v>
      </c>
      <c r="DW61" s="38">
        <v>-0.22489400000000001</v>
      </c>
      <c r="DX61" s="19">
        <v>0.138734</v>
      </c>
      <c r="DY61" s="19">
        <v>0.15002699999999999</v>
      </c>
      <c r="DZ61" s="19">
        <v>0.152477</v>
      </c>
      <c r="EA61" s="19">
        <v>0.17078299999999999</v>
      </c>
      <c r="EB61" s="19">
        <v>-2.8455000000000001E-2</v>
      </c>
      <c r="EC61" s="19">
        <v>-6.0496000000000001E-2</v>
      </c>
      <c r="ED61" s="19">
        <v>-8.9155999999999999E-2</v>
      </c>
      <c r="EE61" s="19">
        <v>6.2935000000000005E-2</v>
      </c>
      <c r="EH61" s="38">
        <v>305767700</v>
      </c>
      <c r="EI61" s="19">
        <v>673715900</v>
      </c>
      <c r="EJ61" s="19">
        <v>1306631400</v>
      </c>
      <c r="EK61" s="19">
        <v>1558061400</v>
      </c>
      <c r="EL61" s="19">
        <v>1264373700</v>
      </c>
      <c r="EM61" s="19">
        <v>1469850400</v>
      </c>
      <c r="EN61" s="19">
        <v>1496574900</v>
      </c>
      <c r="EO61" s="19">
        <v>2096290500</v>
      </c>
      <c r="EP61" s="19">
        <v>1999656300</v>
      </c>
      <c r="ER61" s="32"/>
      <c r="ES61" s="19">
        <f t="shared" si="13"/>
        <v>19.538336221289331</v>
      </c>
      <c r="ET61" s="19">
        <f t="shared" si="14"/>
        <v>20.328319066661741</v>
      </c>
      <c r="EU61" s="19">
        <f t="shared" si="15"/>
        <v>20.990718211920523</v>
      </c>
      <c r="EV61" s="19">
        <f t="shared" si="16"/>
        <v>21.166708193117792</v>
      </c>
      <c r="EW61" s="19">
        <f t="shared" si="17"/>
        <v>20.957842737709779</v>
      </c>
      <c r="EX61" s="19">
        <f t="shared" si="18"/>
        <v>21.108426463850787</v>
      </c>
      <c r="EY61" s="19">
        <f t="shared" si="19"/>
        <v>21.126444934121501</v>
      </c>
      <c r="EZ61" s="19">
        <f t="shared" si="20"/>
        <v>21.463435191129729</v>
      </c>
      <c r="FA61" s="19">
        <f t="shared" si="21"/>
        <v>21.416241152738454</v>
      </c>
      <c r="FB61" s="19" t="str">
        <f t="shared" si="22"/>
        <v/>
      </c>
      <c r="FC61" s="32" t="str">
        <f t="shared" si="23"/>
        <v/>
      </c>
      <c r="FD61" s="19" t="str">
        <f t="shared" si="24"/>
        <v/>
      </c>
      <c r="FE61" s="19" t="str">
        <f t="shared" si="25"/>
        <v/>
      </c>
      <c r="FF61" s="19" t="str">
        <f t="shared" si="26"/>
        <v/>
      </c>
      <c r="FG61" s="19">
        <f t="shared" si="27"/>
        <v>1.8582000000000001</v>
      </c>
      <c r="FH61" s="19">
        <f t="shared" si="28"/>
        <v>0.97529999999999994</v>
      </c>
      <c r="FI61" s="19">
        <f t="shared" si="29"/>
        <v>0.82730000000000004</v>
      </c>
      <c r="FJ61" s="19">
        <f t="shared" si="30"/>
        <v>0.95440000000000003</v>
      </c>
      <c r="FK61" s="19">
        <f t="shared" si="31"/>
        <v>1.6307</v>
      </c>
      <c r="FL61" s="19">
        <f t="shared" si="32"/>
        <v>1.3823000000000001</v>
      </c>
      <c r="FM61" s="19" t="str">
        <f t="shared" si="33"/>
        <v/>
      </c>
      <c r="FN61" s="32" t="str">
        <f t="shared" si="34"/>
        <v/>
      </c>
      <c r="FO61" s="19" t="str">
        <f t="shared" si="35"/>
        <v/>
      </c>
      <c r="FP61" s="19" t="str">
        <f t="shared" si="36"/>
        <v/>
      </c>
      <c r="FQ61" s="19" t="str">
        <f t="shared" si="37"/>
        <v/>
      </c>
      <c r="FR61" s="19">
        <f t="shared" si="38"/>
        <v>5.1050000000000002E-3</v>
      </c>
      <c r="FS61" s="19">
        <f t="shared" si="39"/>
        <v>8.2959999999999996E-3</v>
      </c>
      <c r="FT61" s="19">
        <f t="shared" si="40"/>
        <v>4.5107000000000001E-2</v>
      </c>
      <c r="FU61" s="19">
        <f t="shared" si="41"/>
        <v>8.8900000000000003E-4</v>
      </c>
      <c r="FV61" s="19">
        <f t="shared" si="42"/>
        <v>0.12817200000000001</v>
      </c>
      <c r="FW61" s="19">
        <f t="shared" si="43"/>
        <v>6.7074999999999996E-2</v>
      </c>
      <c r="FX61" s="19" t="str">
        <f t="shared" si="44"/>
        <v/>
      </c>
      <c r="FY61" s="32" t="str">
        <f t="shared" si="45"/>
        <v/>
      </c>
      <c r="FZ61" s="19" t="str">
        <f t="shared" si="46"/>
        <v/>
      </c>
      <c r="GA61" s="19" t="str">
        <f t="shared" si="47"/>
        <v/>
      </c>
      <c r="GB61" s="19" t="str">
        <f t="shared" si="48"/>
        <v/>
      </c>
      <c r="GC61" s="19">
        <f t="shared" si="49"/>
        <v>0.152477</v>
      </c>
      <c r="GD61" s="19">
        <f t="shared" si="50"/>
        <v>0.17078299999999999</v>
      </c>
      <c r="GE61" s="19">
        <f t="shared" si="51"/>
        <v>-2.8455000000000001E-2</v>
      </c>
      <c r="GF61" s="19">
        <f t="shared" si="52"/>
        <v>-6.0496000000000001E-2</v>
      </c>
      <c r="GG61" s="19">
        <f t="shared" si="53"/>
        <v>-8.9155999999999999E-2</v>
      </c>
      <c r="GH61" s="19">
        <f t="shared" si="54"/>
        <v>6.2935000000000005E-2</v>
      </c>
      <c r="GI61" s="19" t="str">
        <f t="shared" si="55"/>
        <v/>
      </c>
      <c r="GJ61" s="32" t="str">
        <f t="shared" si="56"/>
        <v/>
      </c>
      <c r="GK61" s="19" t="str">
        <f t="shared" si="57"/>
        <v/>
      </c>
      <c r="GL61" s="19" t="str">
        <f t="shared" si="58"/>
        <v/>
      </c>
      <c r="GM61" s="19" t="str">
        <f t="shared" si="59"/>
        <v/>
      </c>
      <c r="GN61" s="19">
        <f t="shared" si="60"/>
        <v>21.166708193117792</v>
      </c>
      <c r="GO61" s="19">
        <f t="shared" si="61"/>
        <v>20.957842737709779</v>
      </c>
      <c r="GP61" s="19">
        <f t="shared" si="62"/>
        <v>21.108426463850787</v>
      </c>
      <c r="GQ61" s="19">
        <f t="shared" si="63"/>
        <v>21.126444934121501</v>
      </c>
      <c r="GR61" s="19">
        <f t="shared" si="64"/>
        <v>21.463435191129729</v>
      </c>
      <c r="GS61" s="19">
        <f t="shared" si="65"/>
        <v>21.416241152738454</v>
      </c>
      <c r="GT61" s="19" t="str">
        <f t="shared" si="66"/>
        <v/>
      </c>
      <c r="GU61" s="32" t="str">
        <f t="shared" si="67"/>
        <v/>
      </c>
      <c r="GV61" s="19">
        <f t="shared" si="68"/>
        <v>10.328571478127515</v>
      </c>
      <c r="GW61" s="19">
        <f t="shared" si="69"/>
        <v>10.328571478127515</v>
      </c>
      <c r="GX61" s="19">
        <f t="shared" si="70"/>
        <v>10.328571478127515</v>
      </c>
      <c r="GY61" s="19">
        <f t="shared" si="71"/>
        <v>1.8582000000000001</v>
      </c>
      <c r="GZ61" s="19">
        <f t="shared" si="72"/>
        <v>0.97529999999999994</v>
      </c>
      <c r="HA61" s="19">
        <f t="shared" si="73"/>
        <v>0.82730000000000004</v>
      </c>
      <c r="HB61" s="19">
        <f t="shared" si="74"/>
        <v>0.95440000000000003</v>
      </c>
      <c r="HC61" s="19">
        <f t="shared" si="75"/>
        <v>1.6307</v>
      </c>
      <c r="HD61" s="19">
        <f t="shared" si="76"/>
        <v>1.3823000000000001</v>
      </c>
      <c r="HE61" s="19">
        <f t="shared" si="77"/>
        <v>10.328571478127515</v>
      </c>
      <c r="HF61" s="19">
        <f t="shared" si="78"/>
        <v>10.328571478127515</v>
      </c>
      <c r="HG61" s="19" t="str">
        <f t="shared" si="156"/>
        <v/>
      </c>
      <c r="HH61" s="19" t="str">
        <f t="shared" si="157"/>
        <v/>
      </c>
      <c r="HI61" s="19" t="str">
        <f t="shared" si="158"/>
        <v/>
      </c>
      <c r="HJ61" s="19">
        <f t="shared" si="159"/>
        <v>1.8582000000000001</v>
      </c>
      <c r="HK61" s="19">
        <f t="shared" si="160"/>
        <v>0.97529999999999994</v>
      </c>
      <c r="HL61" s="19">
        <f t="shared" si="161"/>
        <v>0.82730000000000004</v>
      </c>
      <c r="HM61" s="19">
        <f t="shared" si="162"/>
        <v>0.95440000000000003</v>
      </c>
      <c r="HN61" s="19">
        <f t="shared" si="163"/>
        <v>1.6307</v>
      </c>
      <c r="HO61" s="19">
        <f t="shared" si="164"/>
        <v>1.3823000000000001</v>
      </c>
      <c r="HP61" s="19" t="str">
        <f t="shared" si="165"/>
        <v/>
      </c>
      <c r="HQ61" s="32" t="str">
        <f t="shared" si="166"/>
        <v/>
      </c>
      <c r="HR61" s="19">
        <f t="shared" si="90"/>
        <v>0.72436999999999996</v>
      </c>
      <c r="HS61" s="19">
        <f t="shared" si="91"/>
        <v>0.72436999999999996</v>
      </c>
      <c r="HT61" s="19">
        <f t="shared" si="92"/>
        <v>0.72436999999999996</v>
      </c>
      <c r="HU61" s="19">
        <f t="shared" si="93"/>
        <v>2.8730000000000002E-2</v>
      </c>
      <c r="HV61" s="19">
        <f t="shared" si="94"/>
        <v>2.8730000000000002E-2</v>
      </c>
      <c r="HW61" s="19">
        <f t="shared" si="95"/>
        <v>4.5107000000000001E-2</v>
      </c>
      <c r="HX61" s="19">
        <f t="shared" si="96"/>
        <v>2.8730000000000002E-2</v>
      </c>
      <c r="HY61" s="19">
        <f t="shared" si="97"/>
        <v>0.12817200000000001</v>
      </c>
      <c r="HZ61" s="19">
        <f t="shared" si="98"/>
        <v>6.7074999999999996E-2</v>
      </c>
      <c r="IA61" s="19">
        <f t="shared" si="99"/>
        <v>0.72436999999999996</v>
      </c>
      <c r="IB61" s="19">
        <f t="shared" si="100"/>
        <v>0.72436999999999996</v>
      </c>
      <c r="IC61" s="38" t="str">
        <f t="shared" si="101"/>
        <v/>
      </c>
      <c r="ID61" s="19" t="str">
        <f t="shared" si="102"/>
        <v/>
      </c>
      <c r="IE61" s="19" t="str">
        <f t="shared" si="103"/>
        <v/>
      </c>
      <c r="IF61" s="19">
        <f t="shared" si="104"/>
        <v>2.8730000000000002E-2</v>
      </c>
      <c r="IG61" s="19">
        <f t="shared" si="105"/>
        <v>2.8730000000000002E-2</v>
      </c>
      <c r="IH61" s="19">
        <f t="shared" si="106"/>
        <v>4.5107000000000001E-2</v>
      </c>
      <c r="II61" s="19">
        <f t="shared" si="107"/>
        <v>2.8730000000000002E-2</v>
      </c>
      <c r="IJ61" s="19">
        <f t="shared" si="108"/>
        <v>0.12817200000000001</v>
      </c>
      <c r="IK61" s="19">
        <f t="shared" si="109"/>
        <v>6.7074999999999996E-2</v>
      </c>
      <c r="IL61" s="19" t="str">
        <f t="shared" si="110"/>
        <v/>
      </c>
      <c r="IM61" s="19" t="str">
        <f t="shared" si="111"/>
        <v/>
      </c>
      <c r="IN61" s="38">
        <f t="shared" si="112"/>
        <v>0.16917829999999984</v>
      </c>
      <c r="IO61" s="19">
        <f t="shared" si="113"/>
        <v>0.16917829999999984</v>
      </c>
      <c r="IP61" s="19">
        <f t="shared" si="114"/>
        <v>0.16917829999999984</v>
      </c>
      <c r="IQ61" s="19">
        <f t="shared" si="115"/>
        <v>0.152477</v>
      </c>
      <c r="IR61" s="19">
        <f t="shared" si="116"/>
        <v>0.16917829999999984</v>
      </c>
      <c r="IS61" s="19">
        <f t="shared" si="117"/>
        <v>-2.8455000000000001E-2</v>
      </c>
      <c r="IT61" s="19">
        <f t="shared" si="118"/>
        <v>-6.0496000000000001E-2</v>
      </c>
      <c r="IU61" s="19">
        <f t="shared" si="119"/>
        <v>-8.9155999999999999E-2</v>
      </c>
      <c r="IV61" s="19">
        <f t="shared" si="120"/>
        <v>6.2935000000000005E-2</v>
      </c>
      <c r="IW61" s="19">
        <f t="shared" si="121"/>
        <v>0.16917829999999984</v>
      </c>
      <c r="IX61" s="32">
        <f t="shared" si="122"/>
        <v>0.16917829999999984</v>
      </c>
      <c r="IY61" s="19" t="str">
        <f t="shared" si="123"/>
        <v/>
      </c>
      <c r="IZ61" s="19" t="str">
        <f t="shared" si="124"/>
        <v/>
      </c>
      <c r="JA61" s="19" t="str">
        <f t="shared" si="125"/>
        <v/>
      </c>
      <c r="JB61" s="19">
        <f t="shared" si="126"/>
        <v>0.152477</v>
      </c>
      <c r="JC61" s="19">
        <f t="shared" si="127"/>
        <v>0.16917829999999984</v>
      </c>
      <c r="JD61" s="19">
        <f t="shared" si="128"/>
        <v>-2.8455000000000001E-2</v>
      </c>
      <c r="JE61" s="19">
        <f t="shared" si="129"/>
        <v>-6.0496000000000001E-2</v>
      </c>
      <c r="JF61" s="19">
        <f t="shared" si="130"/>
        <v>-8.9155999999999999E-2</v>
      </c>
      <c r="JG61" s="19">
        <f t="shared" si="131"/>
        <v>6.2935000000000005E-2</v>
      </c>
      <c r="JH61" s="19" t="str">
        <f t="shared" si="132"/>
        <v/>
      </c>
      <c r="JI61" s="32" t="str">
        <f t="shared" si="133"/>
        <v/>
      </c>
      <c r="JJ61" s="19">
        <f t="shared" si="134"/>
        <v>22.018022109317169</v>
      </c>
      <c r="JK61" s="19">
        <f t="shared" si="135"/>
        <v>22.018022109317169</v>
      </c>
      <c r="JL61" s="19">
        <f t="shared" si="136"/>
        <v>22.018022109317169</v>
      </c>
      <c r="JM61" s="19">
        <f t="shared" si="137"/>
        <v>21.166708193117792</v>
      </c>
      <c r="JN61" s="19">
        <f t="shared" si="138"/>
        <v>20.957842737709779</v>
      </c>
      <c r="JO61" s="19">
        <f t="shared" si="139"/>
        <v>21.108426463850787</v>
      </c>
      <c r="JP61" s="19">
        <f t="shared" si="140"/>
        <v>21.126444934121501</v>
      </c>
      <c r="JQ61" s="19">
        <f t="shared" si="141"/>
        <v>21.463435191129729</v>
      </c>
      <c r="JR61" s="19">
        <f t="shared" si="142"/>
        <v>21.416241152738454</v>
      </c>
      <c r="JS61" s="19">
        <f t="shared" si="143"/>
        <v>22.018022109317169</v>
      </c>
      <c r="JT61" s="19">
        <f t="shared" si="144"/>
        <v>22.018022109317169</v>
      </c>
      <c r="JU61" s="38" t="str">
        <f t="shared" si="145"/>
        <v/>
      </c>
      <c r="JV61" s="19" t="str">
        <f t="shared" si="146"/>
        <v/>
      </c>
      <c r="JW61" s="19" t="str">
        <f t="shared" si="147"/>
        <v/>
      </c>
      <c r="JX61" s="19">
        <f t="shared" si="148"/>
        <v>21.166708193117792</v>
      </c>
      <c r="JY61" s="19">
        <f t="shared" si="149"/>
        <v>20.957842737709779</v>
      </c>
      <c r="JZ61" s="19">
        <f t="shared" si="150"/>
        <v>21.108426463850787</v>
      </c>
      <c r="KA61" s="19">
        <f t="shared" si="151"/>
        <v>21.126444934121501</v>
      </c>
      <c r="KB61" s="19">
        <f t="shared" si="152"/>
        <v>21.463435191129729</v>
      </c>
      <c r="KC61" s="19">
        <f t="shared" si="153"/>
        <v>21.416241152738454</v>
      </c>
      <c r="KD61" s="19" t="str">
        <f t="shared" si="154"/>
        <v/>
      </c>
      <c r="KE61" s="32" t="str">
        <f t="shared" si="155"/>
        <v/>
      </c>
    </row>
    <row r="62" spans="1:291" x14ac:dyDescent="0.2">
      <c r="A62" s="19" t="s">
        <v>123</v>
      </c>
      <c r="B62" s="19" t="s">
        <v>124</v>
      </c>
      <c r="E62" s="32" t="s">
        <v>56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1</v>
      </c>
      <c r="P62" s="32">
        <v>1</v>
      </c>
      <c r="Q62" s="19">
        <v>1</v>
      </c>
      <c r="R62" s="19">
        <v>1</v>
      </c>
      <c r="S62" s="19">
        <v>1</v>
      </c>
      <c r="T62" s="19">
        <v>1</v>
      </c>
      <c r="U62" s="19">
        <v>1</v>
      </c>
      <c r="V62" s="19">
        <v>1</v>
      </c>
      <c r="W62" s="19">
        <v>1</v>
      </c>
      <c r="X62" s="19">
        <v>1</v>
      </c>
      <c r="Y62" s="19">
        <v>1</v>
      </c>
      <c r="Z62" s="19">
        <v>1</v>
      </c>
      <c r="AA62" s="32">
        <v>1</v>
      </c>
      <c r="AB62" s="19">
        <v>1</v>
      </c>
      <c r="AC62" s="19">
        <v>1</v>
      </c>
      <c r="AD62" s="19">
        <v>1</v>
      </c>
      <c r="AE62" s="19">
        <v>1</v>
      </c>
      <c r="AF62" s="19">
        <v>1</v>
      </c>
      <c r="AG62" s="19">
        <v>1</v>
      </c>
      <c r="AH62" s="19">
        <v>1</v>
      </c>
      <c r="AI62" s="19">
        <v>1</v>
      </c>
      <c r="AJ62" s="19">
        <v>1</v>
      </c>
      <c r="AK62" s="19">
        <v>1</v>
      </c>
      <c r="AL62" s="32">
        <v>1</v>
      </c>
      <c r="AM62" s="19">
        <v>1.7685800000000002E-2</v>
      </c>
      <c r="AN62" s="19">
        <v>1.75224E-2</v>
      </c>
      <c r="AO62" s="19">
        <v>2.4682099999999998E-2</v>
      </c>
      <c r="AP62" s="19">
        <v>4.1988299999999999E-2</v>
      </c>
      <c r="AQ62" s="19">
        <v>3.84052E-2</v>
      </c>
      <c r="AR62" s="19">
        <v>4.0048599999999997E-2</v>
      </c>
      <c r="AS62" s="19">
        <v>3.7284999999999999E-2</v>
      </c>
      <c r="AT62" s="19">
        <v>3.63874E-2</v>
      </c>
      <c r="AU62" s="19">
        <v>3.18272E-2</v>
      </c>
      <c r="AV62" s="19">
        <v>3.00641E-2</v>
      </c>
      <c r="AW62" s="32">
        <v>4.5009300000000002E-2</v>
      </c>
      <c r="AX62" s="19">
        <v>0</v>
      </c>
      <c r="AY62" s="19">
        <v>0</v>
      </c>
      <c r="AZ62" s="19">
        <v>0</v>
      </c>
      <c r="BA62" s="19">
        <v>0</v>
      </c>
      <c r="BB62" s="19">
        <v>0</v>
      </c>
      <c r="BC62" s="19">
        <v>0</v>
      </c>
      <c r="BD62" s="19">
        <v>0</v>
      </c>
      <c r="BE62" s="19">
        <v>0</v>
      </c>
      <c r="BF62" s="19">
        <v>0</v>
      </c>
      <c r="BG62" s="19">
        <v>0</v>
      </c>
      <c r="BH62" s="32">
        <v>1</v>
      </c>
      <c r="BI62" s="19">
        <v>0</v>
      </c>
      <c r="BJ62" s="19">
        <v>0</v>
      </c>
      <c r="BK62" s="19">
        <v>0</v>
      </c>
      <c r="BL62" s="19">
        <v>0</v>
      </c>
      <c r="BM62" s="19">
        <v>0</v>
      </c>
      <c r="BN62" s="19">
        <v>0</v>
      </c>
      <c r="BO62" s="19">
        <v>0</v>
      </c>
      <c r="BP62" s="19">
        <v>0</v>
      </c>
      <c r="BQ62" s="19">
        <v>0</v>
      </c>
      <c r="BR62" s="19">
        <v>0</v>
      </c>
      <c r="BS62" s="32">
        <v>1</v>
      </c>
      <c r="BT62" s="19">
        <v>0</v>
      </c>
      <c r="BU62" s="19">
        <v>0</v>
      </c>
      <c r="BV62" s="19">
        <v>0</v>
      </c>
      <c r="BW62" s="19">
        <v>1</v>
      </c>
      <c r="BX62" s="19">
        <v>0</v>
      </c>
      <c r="BY62" s="19">
        <v>0</v>
      </c>
      <c r="BZ62" s="19">
        <v>1</v>
      </c>
      <c r="CA62" s="19">
        <v>2</v>
      </c>
      <c r="CB62" s="19">
        <v>3</v>
      </c>
      <c r="CC62" s="19">
        <v>0</v>
      </c>
      <c r="CD62" s="19">
        <v>0</v>
      </c>
      <c r="CE62" s="38">
        <v>26</v>
      </c>
      <c r="CF62" s="19">
        <v>14</v>
      </c>
      <c r="CG62" s="19">
        <v>24</v>
      </c>
      <c r="CH62" s="19">
        <v>12</v>
      </c>
      <c r="CI62" s="19">
        <v>19</v>
      </c>
      <c r="CJ62" s="19">
        <v>16</v>
      </c>
      <c r="CK62" s="19">
        <v>20</v>
      </c>
      <c r="CL62" s="19">
        <v>29</v>
      </c>
      <c r="CM62" s="19">
        <v>42</v>
      </c>
      <c r="CN62" s="19">
        <v>27</v>
      </c>
      <c r="CO62" s="19">
        <v>33</v>
      </c>
      <c r="CP62" s="38">
        <v>0</v>
      </c>
      <c r="CQ62" s="19">
        <v>0</v>
      </c>
      <c r="CR62" s="19">
        <v>0</v>
      </c>
      <c r="CS62" s="19">
        <v>8.3333333333333329E-2</v>
      </c>
      <c r="CT62" s="19">
        <v>0</v>
      </c>
      <c r="CU62" s="19">
        <v>0</v>
      </c>
      <c r="CV62" s="19">
        <v>0.05</v>
      </c>
      <c r="CW62" s="19">
        <v>6.8965517241379309E-2</v>
      </c>
      <c r="CX62" s="19">
        <v>7.1428571428571425E-2</v>
      </c>
      <c r="CY62" s="19">
        <v>0</v>
      </c>
      <c r="CZ62" s="19">
        <v>0</v>
      </c>
      <c r="DA62" s="38">
        <v>0.11206474700000001</v>
      </c>
      <c r="DB62" s="19">
        <v>36.479561670999999</v>
      </c>
      <c r="DC62" s="19">
        <v>1.8390539429999999</v>
      </c>
      <c r="DD62" s="19">
        <v>1.6393420809999999</v>
      </c>
      <c r="DE62" s="19">
        <v>0.73077867100000005</v>
      </c>
      <c r="DF62" s="19">
        <v>1.028471804</v>
      </c>
      <c r="DG62" s="19">
        <v>1.381802486</v>
      </c>
      <c r="DH62" s="19">
        <v>1.555153276</v>
      </c>
      <c r="DI62" s="19">
        <v>1.19470923</v>
      </c>
      <c r="DJ62" s="19">
        <v>1.62513204239937</v>
      </c>
      <c r="DK62" s="19">
        <v>1.6805593767182201</v>
      </c>
      <c r="DL62" s="38">
        <v>0.63370000000000004</v>
      </c>
      <c r="DM62" s="19">
        <v>0.66769999999999996</v>
      </c>
      <c r="DO62" s="19">
        <v>0.3669</v>
      </c>
      <c r="DP62" s="19">
        <v>0.2651</v>
      </c>
      <c r="DQ62" s="19">
        <v>0.33189999999999997</v>
      </c>
      <c r="DR62" s="19">
        <v>0.28539999999999999</v>
      </c>
      <c r="DS62" s="19">
        <v>0.16489999999999999</v>
      </c>
      <c r="DT62" s="19">
        <v>0.3009</v>
      </c>
      <c r="DU62" s="19">
        <v>0.4098</v>
      </c>
      <c r="DV62" s="19">
        <v>0.1139</v>
      </c>
      <c r="DW62" s="38">
        <v>-0.20499999999999999</v>
      </c>
      <c r="DX62" s="19">
        <v>-0.13700000000000001</v>
      </c>
      <c r="DY62" s="19">
        <v>-1.0999999999999999E-2</v>
      </c>
      <c r="DZ62" s="19">
        <v>-0.12</v>
      </c>
      <c r="EA62" s="19">
        <v>0.105</v>
      </c>
      <c r="EB62" s="19">
        <v>5.0000000000000001E-3</v>
      </c>
      <c r="EC62" s="19">
        <v>-7.2999999999999995E-2</v>
      </c>
      <c r="ED62" s="19">
        <v>-8.8999999999999996E-2</v>
      </c>
      <c r="EE62" s="19">
        <v>-2.1999999999999999E-2</v>
      </c>
      <c r="EF62" s="19">
        <v>-7.5999999999999998E-2</v>
      </c>
      <c r="EG62" s="19">
        <v>0.107</v>
      </c>
      <c r="EH62" s="38">
        <v>5157908.1629961319</v>
      </c>
      <c r="EI62" s="19">
        <v>860014.86376419966</v>
      </c>
      <c r="EJ62" s="19">
        <v>4965021.1216209633</v>
      </c>
      <c r="EK62" s="19">
        <v>6914221.8133430127</v>
      </c>
      <c r="EL62" s="19">
        <v>4350717.2866731202</v>
      </c>
      <c r="EM62" s="19">
        <v>1460698.3713821264</v>
      </c>
      <c r="EN62" s="19">
        <v>2332158.9884909349</v>
      </c>
      <c r="EO62" s="19">
        <v>6264971.0789732775</v>
      </c>
      <c r="EP62" s="19">
        <v>4461509.2386611244</v>
      </c>
      <c r="EQ62" s="19">
        <v>2924977.9435571251</v>
      </c>
      <c r="ER62" s="32">
        <v>4309009.7634203397</v>
      </c>
      <c r="ES62" s="19">
        <f t="shared" si="13"/>
        <v>15.456041660494879</v>
      </c>
      <c r="ET62" s="19">
        <f t="shared" si="14"/>
        <v>13.664704951527078</v>
      </c>
      <c r="EU62" s="19">
        <f t="shared" si="15"/>
        <v>15.417928109555275</v>
      </c>
      <c r="EV62" s="19">
        <f t="shared" si="16"/>
        <v>15.749090980716963</v>
      </c>
      <c r="EW62" s="19">
        <f t="shared" si="17"/>
        <v>15.285851282959504</v>
      </c>
      <c r="EX62" s="19">
        <f t="shared" si="18"/>
        <v>14.194425215881155</v>
      </c>
      <c r="EY62" s="19">
        <f t="shared" si="19"/>
        <v>14.662305001011488</v>
      </c>
      <c r="EZ62" s="19">
        <f t="shared" si="20"/>
        <v>15.65048453001646</v>
      </c>
      <c r="FA62" s="19">
        <f t="shared" si="21"/>
        <v>15.31099766107244</v>
      </c>
      <c r="FB62" s="19">
        <f t="shared" si="22"/>
        <v>14.888797497955432</v>
      </c>
      <c r="FC62" s="32">
        <f t="shared" si="23"/>
        <v>15.276218682415863</v>
      </c>
      <c r="FD62" s="19">
        <f t="shared" si="24"/>
        <v>0.11206474700000001</v>
      </c>
      <c r="FE62" s="19">
        <f t="shared" si="25"/>
        <v>36.479561670999999</v>
      </c>
      <c r="FF62" s="19">
        <f t="shared" si="26"/>
        <v>1.8390539429999999</v>
      </c>
      <c r="FG62" s="19">
        <f t="shared" si="27"/>
        <v>1.6393420809999999</v>
      </c>
      <c r="FH62" s="19">
        <f t="shared" si="28"/>
        <v>0.73077867100000005</v>
      </c>
      <c r="FI62" s="19">
        <f t="shared" si="29"/>
        <v>1.028471804</v>
      </c>
      <c r="FJ62" s="19">
        <f t="shared" si="30"/>
        <v>1.381802486</v>
      </c>
      <c r="FK62" s="19">
        <f t="shared" si="31"/>
        <v>1.555153276</v>
      </c>
      <c r="FL62" s="19">
        <f t="shared" si="32"/>
        <v>1.19470923</v>
      </c>
      <c r="FM62" s="19">
        <f t="shared" si="33"/>
        <v>1.62513204239937</v>
      </c>
      <c r="FN62" s="32">
        <f t="shared" si="34"/>
        <v>1.6805593767182201</v>
      </c>
      <c r="FO62" s="19">
        <f t="shared" si="35"/>
        <v>0.63370000000000004</v>
      </c>
      <c r="FP62" s="19">
        <f t="shared" si="36"/>
        <v>0.66769999999999996</v>
      </c>
      <c r="FR62" s="19">
        <f t="shared" si="38"/>
        <v>0.3669</v>
      </c>
      <c r="FS62" s="19">
        <f t="shared" si="39"/>
        <v>0.2651</v>
      </c>
      <c r="FT62" s="19">
        <f t="shared" si="40"/>
        <v>0.33189999999999997</v>
      </c>
      <c r="FU62" s="19">
        <f t="shared" si="41"/>
        <v>0.28539999999999999</v>
      </c>
      <c r="FV62" s="19">
        <f t="shared" si="42"/>
        <v>0.16489999999999999</v>
      </c>
      <c r="FW62" s="19">
        <f t="shared" si="43"/>
        <v>0.3009</v>
      </c>
      <c r="FX62" s="19">
        <f t="shared" si="44"/>
        <v>0.4098</v>
      </c>
      <c r="FY62" s="32">
        <f t="shared" si="45"/>
        <v>0.1139</v>
      </c>
      <c r="FZ62" s="19">
        <f t="shared" si="46"/>
        <v>-0.20499999999999999</v>
      </c>
      <c r="GA62" s="19">
        <f t="shared" si="47"/>
        <v>-0.13700000000000001</v>
      </c>
      <c r="GB62" s="19">
        <f t="shared" si="48"/>
        <v>-1.0999999999999999E-2</v>
      </c>
      <c r="GC62" s="19">
        <f t="shared" si="49"/>
        <v>-0.12</v>
      </c>
      <c r="GD62" s="19">
        <f t="shared" si="50"/>
        <v>0.105</v>
      </c>
      <c r="GE62" s="19">
        <f t="shared" si="51"/>
        <v>5.0000000000000001E-3</v>
      </c>
      <c r="GF62" s="19">
        <f t="shared" si="52"/>
        <v>-7.2999999999999995E-2</v>
      </c>
      <c r="GG62" s="19">
        <f t="shared" si="53"/>
        <v>-8.8999999999999996E-2</v>
      </c>
      <c r="GH62" s="19">
        <f t="shared" si="54"/>
        <v>-2.1999999999999999E-2</v>
      </c>
      <c r="GI62" s="19">
        <f t="shared" si="55"/>
        <v>-7.5999999999999998E-2</v>
      </c>
      <c r="GJ62" s="32">
        <f t="shared" si="56"/>
        <v>0.107</v>
      </c>
      <c r="GK62" s="19">
        <f t="shared" si="57"/>
        <v>15.456041660494879</v>
      </c>
      <c r="GL62" s="19">
        <f t="shared" si="58"/>
        <v>13.664704951527078</v>
      </c>
      <c r="GM62" s="19">
        <f t="shared" si="59"/>
        <v>15.417928109555275</v>
      </c>
      <c r="GN62" s="19">
        <f t="shared" si="60"/>
        <v>15.749090980716963</v>
      </c>
      <c r="GO62" s="19">
        <f t="shared" si="61"/>
        <v>15.285851282959504</v>
      </c>
      <c r="GP62" s="19">
        <f t="shared" si="62"/>
        <v>14.194425215881155</v>
      </c>
      <c r="GQ62" s="19">
        <f t="shared" si="63"/>
        <v>14.662305001011488</v>
      </c>
      <c r="GR62" s="19">
        <f t="shared" si="64"/>
        <v>15.65048453001646</v>
      </c>
      <c r="GS62" s="19">
        <f t="shared" si="65"/>
        <v>15.31099766107244</v>
      </c>
      <c r="GT62" s="19">
        <f t="shared" si="66"/>
        <v>14.888797497955432</v>
      </c>
      <c r="GU62" s="32">
        <f t="shared" si="67"/>
        <v>15.276218682415863</v>
      </c>
      <c r="GV62" s="19">
        <f t="shared" si="68"/>
        <v>0.2011343951618926</v>
      </c>
      <c r="GW62" s="19">
        <f t="shared" si="69"/>
        <v>10.328571478127515</v>
      </c>
      <c r="GX62" s="19">
        <f t="shared" si="70"/>
        <v>1.8390539429999999</v>
      </c>
      <c r="GY62" s="19">
        <f t="shared" si="71"/>
        <v>1.6393420809999999</v>
      </c>
      <c r="GZ62" s="19">
        <f t="shared" si="72"/>
        <v>0.73077867100000005</v>
      </c>
      <c r="HA62" s="19">
        <f t="shared" si="73"/>
        <v>1.028471804</v>
      </c>
      <c r="HB62" s="19">
        <f t="shared" si="74"/>
        <v>1.381802486</v>
      </c>
      <c r="HC62" s="19">
        <f t="shared" si="75"/>
        <v>1.555153276</v>
      </c>
      <c r="HD62" s="19">
        <f t="shared" si="76"/>
        <v>1.19470923</v>
      </c>
      <c r="HE62" s="19">
        <f t="shared" si="77"/>
        <v>1.62513204239937</v>
      </c>
      <c r="HF62" s="19">
        <f t="shared" si="78"/>
        <v>1.6805593767182201</v>
      </c>
      <c r="HG62" s="19">
        <f t="shared" si="156"/>
        <v>0.2011343951618926</v>
      </c>
      <c r="HH62" s="19">
        <f t="shared" si="157"/>
        <v>10.328571478127515</v>
      </c>
      <c r="HI62" s="19">
        <f t="shared" si="158"/>
        <v>1.8390539429999999</v>
      </c>
      <c r="HJ62" s="19">
        <f t="shared" si="159"/>
        <v>1.6393420809999999</v>
      </c>
      <c r="HK62" s="19">
        <f t="shared" si="160"/>
        <v>0.73077867100000005</v>
      </c>
      <c r="HL62" s="19">
        <f t="shared" si="161"/>
        <v>1.028471804</v>
      </c>
      <c r="HM62" s="19">
        <f t="shared" si="162"/>
        <v>1.381802486</v>
      </c>
      <c r="HN62" s="19">
        <f t="shared" si="163"/>
        <v>1.555153276</v>
      </c>
      <c r="HO62" s="19">
        <f t="shared" si="164"/>
        <v>1.19470923</v>
      </c>
      <c r="HP62" s="19">
        <f t="shared" si="165"/>
        <v>1.62513204239937</v>
      </c>
      <c r="HQ62" s="32">
        <f t="shared" si="166"/>
        <v>1.6805593767182201</v>
      </c>
      <c r="HR62" s="19">
        <f t="shared" si="90"/>
        <v>0.63370000000000004</v>
      </c>
      <c r="HS62" s="19">
        <f t="shared" si="91"/>
        <v>0.66769999999999996</v>
      </c>
      <c r="HT62" s="19">
        <f t="shared" si="92"/>
        <v>2.8730000000000002E-2</v>
      </c>
      <c r="HU62" s="19">
        <f t="shared" si="93"/>
        <v>0.3669</v>
      </c>
      <c r="HV62" s="19">
        <f t="shared" si="94"/>
        <v>0.2651</v>
      </c>
      <c r="HW62" s="19">
        <f t="shared" si="95"/>
        <v>0.33189999999999997</v>
      </c>
      <c r="HX62" s="19">
        <f t="shared" si="96"/>
        <v>0.28539999999999999</v>
      </c>
      <c r="HY62" s="19">
        <f t="shared" si="97"/>
        <v>0.16489999999999999</v>
      </c>
      <c r="HZ62" s="19">
        <f t="shared" si="98"/>
        <v>0.3009</v>
      </c>
      <c r="IA62" s="19">
        <f t="shared" si="99"/>
        <v>0.4098</v>
      </c>
      <c r="IB62" s="19">
        <f t="shared" si="100"/>
        <v>0.1139</v>
      </c>
      <c r="IC62" s="38">
        <f t="shared" si="101"/>
        <v>0.63370000000000004</v>
      </c>
      <c r="ID62" s="19">
        <f t="shared" si="102"/>
        <v>0.66769999999999996</v>
      </c>
      <c r="IE62" s="19" t="str">
        <f t="shared" si="103"/>
        <v/>
      </c>
      <c r="IF62" s="19">
        <f t="shared" si="104"/>
        <v>0.3669</v>
      </c>
      <c r="IG62" s="19">
        <f t="shared" si="105"/>
        <v>0.2651</v>
      </c>
      <c r="IH62" s="19">
        <f t="shared" si="106"/>
        <v>0.33189999999999997</v>
      </c>
      <c r="II62" s="19">
        <f t="shared" si="107"/>
        <v>0.28539999999999999</v>
      </c>
      <c r="IJ62" s="19">
        <f t="shared" si="108"/>
        <v>0.16489999999999999</v>
      </c>
      <c r="IK62" s="19">
        <f t="shared" si="109"/>
        <v>0.3009</v>
      </c>
      <c r="IL62" s="19">
        <f t="shared" si="110"/>
        <v>0.4098</v>
      </c>
      <c r="IM62" s="19">
        <f t="shared" si="111"/>
        <v>0.1139</v>
      </c>
      <c r="IN62" s="38">
        <f t="shared" si="112"/>
        <v>-0.20499999999999999</v>
      </c>
      <c r="IO62" s="19">
        <f t="shared" si="113"/>
        <v>-0.13700000000000001</v>
      </c>
      <c r="IP62" s="19">
        <f t="shared" si="114"/>
        <v>-1.0999999999999999E-2</v>
      </c>
      <c r="IQ62" s="19">
        <f t="shared" si="115"/>
        <v>-0.12</v>
      </c>
      <c r="IR62" s="19">
        <f t="shared" si="116"/>
        <v>0.105</v>
      </c>
      <c r="IS62" s="19">
        <f t="shared" si="117"/>
        <v>5.0000000000000001E-3</v>
      </c>
      <c r="IT62" s="19">
        <f t="shared" si="118"/>
        <v>-7.2999999999999995E-2</v>
      </c>
      <c r="IU62" s="19">
        <f t="shared" si="119"/>
        <v>-8.8999999999999996E-2</v>
      </c>
      <c r="IV62" s="19">
        <f t="shared" si="120"/>
        <v>-2.1999999999999999E-2</v>
      </c>
      <c r="IW62" s="19">
        <f t="shared" si="121"/>
        <v>-7.5999999999999998E-2</v>
      </c>
      <c r="IX62" s="32">
        <f t="shared" si="122"/>
        <v>0.107</v>
      </c>
      <c r="IY62" s="19">
        <f t="shared" si="123"/>
        <v>-0.20499999999999999</v>
      </c>
      <c r="IZ62" s="19">
        <f t="shared" si="124"/>
        <v>-0.13700000000000001</v>
      </c>
      <c r="JA62" s="19">
        <f t="shared" si="125"/>
        <v>-1.0999999999999999E-2</v>
      </c>
      <c r="JB62" s="19">
        <f t="shared" si="126"/>
        <v>-0.12</v>
      </c>
      <c r="JC62" s="19">
        <f t="shared" si="127"/>
        <v>0.105</v>
      </c>
      <c r="JD62" s="19">
        <f t="shared" si="128"/>
        <v>5.0000000000000001E-3</v>
      </c>
      <c r="JE62" s="19">
        <f t="shared" si="129"/>
        <v>-7.2999999999999995E-2</v>
      </c>
      <c r="JF62" s="19">
        <f t="shared" si="130"/>
        <v>-8.8999999999999996E-2</v>
      </c>
      <c r="JG62" s="19">
        <f t="shared" si="131"/>
        <v>-2.1999999999999999E-2</v>
      </c>
      <c r="JH62" s="19">
        <f t="shared" si="132"/>
        <v>-7.5999999999999998E-2</v>
      </c>
      <c r="JI62" s="32">
        <f t="shared" si="133"/>
        <v>0.107</v>
      </c>
      <c r="JJ62" s="19">
        <f t="shared" si="134"/>
        <v>15.456041660494879</v>
      </c>
      <c r="JK62" s="19">
        <f t="shared" si="135"/>
        <v>0</v>
      </c>
      <c r="JL62" s="19">
        <f t="shared" si="136"/>
        <v>15.417928109555275</v>
      </c>
      <c r="JM62" s="19">
        <f t="shared" si="137"/>
        <v>15.749090980716963</v>
      </c>
      <c r="JN62" s="19">
        <f t="shared" si="138"/>
        <v>15.285851282959504</v>
      </c>
      <c r="JO62" s="19">
        <f t="shared" si="139"/>
        <v>0</v>
      </c>
      <c r="JP62" s="19">
        <f t="shared" si="140"/>
        <v>14.662305001011488</v>
      </c>
      <c r="JQ62" s="19">
        <f t="shared" si="141"/>
        <v>15.65048453001646</v>
      </c>
      <c r="JR62" s="19">
        <f t="shared" si="142"/>
        <v>15.31099766107244</v>
      </c>
      <c r="JS62" s="19">
        <f t="shared" si="143"/>
        <v>14.888797497955432</v>
      </c>
      <c r="JT62" s="19">
        <f t="shared" si="144"/>
        <v>15.276218682415863</v>
      </c>
      <c r="JU62" s="38">
        <f t="shared" si="145"/>
        <v>15.456041660494879</v>
      </c>
      <c r="JW62" s="19">
        <f t="shared" si="147"/>
        <v>15.417928109555275</v>
      </c>
      <c r="JX62" s="19">
        <f t="shared" si="148"/>
        <v>15.749090980716963</v>
      </c>
      <c r="JY62" s="19">
        <f t="shared" si="149"/>
        <v>15.285851282959504</v>
      </c>
      <c r="KA62" s="19">
        <f t="shared" si="151"/>
        <v>14.662305001011488</v>
      </c>
      <c r="KB62" s="19">
        <f t="shared" si="152"/>
        <v>15.65048453001646</v>
      </c>
      <c r="KC62" s="19">
        <f t="shared" si="153"/>
        <v>15.31099766107244</v>
      </c>
      <c r="KD62" s="19">
        <f t="shared" si="154"/>
        <v>14.888797497955432</v>
      </c>
      <c r="KE62" s="32">
        <f t="shared" si="155"/>
        <v>15.276218682415863</v>
      </c>
    </row>
    <row r="63" spans="1:291" x14ac:dyDescent="0.2">
      <c r="A63" s="19" t="s">
        <v>71</v>
      </c>
      <c r="B63" s="19" t="s">
        <v>72</v>
      </c>
      <c r="D63" s="19">
        <v>2014</v>
      </c>
      <c r="E63" s="32" t="s">
        <v>56</v>
      </c>
      <c r="F63" s="19">
        <v>0</v>
      </c>
      <c r="G63" s="19">
        <v>0</v>
      </c>
      <c r="H63" s="19">
        <v>0</v>
      </c>
      <c r="I63" s="19">
        <v>1</v>
      </c>
      <c r="P63" s="32"/>
      <c r="Q63" s="19">
        <v>1</v>
      </c>
      <c r="R63" s="19">
        <v>1</v>
      </c>
      <c r="S63" s="19">
        <v>1</v>
      </c>
      <c r="T63" s="19">
        <v>1</v>
      </c>
      <c r="AA63" s="32"/>
      <c r="AB63" s="19">
        <v>1</v>
      </c>
      <c r="AC63" s="19">
        <v>1</v>
      </c>
      <c r="AD63" s="19">
        <v>1</v>
      </c>
      <c r="AE63" s="19">
        <v>1</v>
      </c>
      <c r="AL63" s="32"/>
      <c r="AW63" s="32"/>
      <c r="BH63" s="32"/>
      <c r="BS63" s="32"/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38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38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38"/>
      <c r="DL63" s="38"/>
      <c r="DW63" s="38"/>
      <c r="EH63" s="38"/>
      <c r="ER63" s="32"/>
      <c r="ES63" s="19" t="str">
        <f t="shared" si="13"/>
        <v/>
      </c>
      <c r="ET63" s="19" t="str">
        <f t="shared" si="14"/>
        <v/>
      </c>
      <c r="EU63" s="19" t="str">
        <f t="shared" si="15"/>
        <v/>
      </c>
      <c r="EV63" s="19" t="str">
        <f t="shared" si="16"/>
        <v/>
      </c>
      <c r="EW63" s="19" t="str">
        <f t="shared" si="17"/>
        <v/>
      </c>
      <c r="EX63" s="19" t="str">
        <f t="shared" si="18"/>
        <v/>
      </c>
      <c r="EY63" s="19" t="str">
        <f t="shared" si="19"/>
        <v/>
      </c>
      <c r="EZ63" s="19" t="str">
        <f t="shared" si="20"/>
        <v/>
      </c>
      <c r="FA63" s="19" t="str">
        <f t="shared" si="21"/>
        <v/>
      </c>
      <c r="FB63" s="19" t="str">
        <f t="shared" si="22"/>
        <v/>
      </c>
      <c r="FC63" s="32" t="str">
        <f t="shared" si="23"/>
        <v/>
      </c>
      <c r="FH63" s="19" t="str">
        <f t="shared" si="28"/>
        <v/>
      </c>
      <c r="FI63" s="19" t="str">
        <f t="shared" si="29"/>
        <v/>
      </c>
      <c r="FJ63" s="19" t="str">
        <f t="shared" si="30"/>
        <v/>
      </c>
      <c r="FK63" s="19" t="str">
        <f t="shared" si="31"/>
        <v/>
      </c>
      <c r="FL63" s="19" t="str">
        <f t="shared" si="32"/>
        <v/>
      </c>
      <c r="FM63" s="19" t="str">
        <f t="shared" si="33"/>
        <v/>
      </c>
      <c r="FN63" s="32" t="str">
        <f t="shared" si="34"/>
        <v/>
      </c>
      <c r="FT63" s="19" t="str">
        <f t="shared" si="40"/>
        <v/>
      </c>
      <c r="FU63" s="19" t="str">
        <f t="shared" si="41"/>
        <v/>
      </c>
      <c r="FV63" s="19" t="str">
        <f t="shared" si="42"/>
        <v/>
      </c>
      <c r="FW63" s="19" t="str">
        <f t="shared" si="43"/>
        <v/>
      </c>
      <c r="FX63" s="19" t="str">
        <f t="shared" si="44"/>
        <v/>
      </c>
      <c r="FY63" s="32" t="str">
        <f t="shared" si="45"/>
        <v/>
      </c>
      <c r="GD63" s="19" t="str">
        <f t="shared" si="50"/>
        <v/>
      </c>
      <c r="GE63" s="19" t="str">
        <f t="shared" si="51"/>
        <v/>
      </c>
      <c r="GF63" s="19" t="str">
        <f t="shared" si="52"/>
        <v/>
      </c>
      <c r="GG63" s="19" t="str">
        <f t="shared" si="53"/>
        <v/>
      </c>
      <c r="GH63" s="19" t="str">
        <f t="shared" si="54"/>
        <v/>
      </c>
      <c r="GI63" s="19" t="str">
        <f t="shared" si="55"/>
        <v/>
      </c>
      <c r="GJ63" s="32" t="str">
        <f t="shared" si="56"/>
        <v/>
      </c>
      <c r="GK63" s="19" t="str">
        <f t="shared" si="57"/>
        <v/>
      </c>
      <c r="GL63" s="19" t="str">
        <f t="shared" si="58"/>
        <v/>
      </c>
      <c r="GM63" s="19" t="str">
        <f t="shared" si="59"/>
        <v/>
      </c>
      <c r="GN63" s="19" t="str">
        <f t="shared" si="60"/>
        <v/>
      </c>
      <c r="GO63" s="19" t="str">
        <f t="shared" si="61"/>
        <v/>
      </c>
      <c r="GP63" s="19" t="str">
        <f t="shared" si="62"/>
        <v/>
      </c>
      <c r="GQ63" s="19" t="str">
        <f t="shared" si="63"/>
        <v/>
      </c>
      <c r="GR63" s="19" t="str">
        <f t="shared" si="64"/>
        <v/>
      </c>
      <c r="GS63" s="19" t="str">
        <f t="shared" si="65"/>
        <v/>
      </c>
      <c r="GT63" s="19" t="str">
        <f t="shared" si="66"/>
        <v/>
      </c>
      <c r="GU63" s="32" t="str">
        <f t="shared" si="67"/>
        <v/>
      </c>
      <c r="GV63" s="19">
        <f t="shared" si="68"/>
        <v>0.2011343951618926</v>
      </c>
      <c r="GW63" s="19">
        <f t="shared" si="69"/>
        <v>0.2011343951618926</v>
      </c>
      <c r="GX63" s="19">
        <f t="shared" si="70"/>
        <v>0.2011343951618926</v>
      </c>
      <c r="GY63" s="19">
        <f t="shared" si="71"/>
        <v>0.2011343951618926</v>
      </c>
      <c r="GZ63" s="19">
        <f t="shared" si="72"/>
        <v>10.328571478127515</v>
      </c>
      <c r="HA63" s="19">
        <f t="shared" si="73"/>
        <v>10.328571478127515</v>
      </c>
      <c r="HB63" s="19">
        <f t="shared" si="74"/>
        <v>10.328571478127515</v>
      </c>
      <c r="HC63" s="19">
        <f t="shared" si="75"/>
        <v>10.328571478127515</v>
      </c>
      <c r="HD63" s="19">
        <f t="shared" si="76"/>
        <v>10.328571478127515</v>
      </c>
      <c r="HE63" s="19">
        <f t="shared" si="77"/>
        <v>10.328571478127515</v>
      </c>
      <c r="HF63" s="19">
        <f t="shared" si="78"/>
        <v>10.328571478127515</v>
      </c>
      <c r="HG63" s="19" t="str">
        <f t="shared" si="156"/>
        <v/>
      </c>
      <c r="HH63" s="19" t="str">
        <f t="shared" si="157"/>
        <v/>
      </c>
      <c r="HI63" s="19" t="str">
        <f t="shared" si="158"/>
        <v/>
      </c>
      <c r="HJ63" s="19" t="str">
        <f t="shared" si="159"/>
        <v/>
      </c>
      <c r="HK63" s="19" t="str">
        <f t="shared" si="160"/>
        <v/>
      </c>
      <c r="HL63" s="19" t="str">
        <f t="shared" si="161"/>
        <v/>
      </c>
      <c r="HM63" s="19" t="str">
        <f t="shared" si="162"/>
        <v/>
      </c>
      <c r="HN63" s="19" t="str">
        <f t="shared" si="163"/>
        <v/>
      </c>
      <c r="HO63" s="19" t="str">
        <f t="shared" si="164"/>
        <v/>
      </c>
      <c r="HP63" s="19" t="str">
        <f t="shared" si="165"/>
        <v/>
      </c>
      <c r="HQ63" s="32" t="str">
        <f t="shared" si="166"/>
        <v/>
      </c>
      <c r="HR63" s="19">
        <f t="shared" si="90"/>
        <v>2.8730000000000002E-2</v>
      </c>
      <c r="HS63" s="19">
        <f t="shared" si="91"/>
        <v>2.8730000000000002E-2</v>
      </c>
      <c r="HT63" s="19">
        <f t="shared" si="92"/>
        <v>2.8730000000000002E-2</v>
      </c>
      <c r="HU63" s="19">
        <f t="shared" si="93"/>
        <v>2.8730000000000002E-2</v>
      </c>
      <c r="HV63" s="19">
        <f t="shared" si="94"/>
        <v>2.8730000000000002E-2</v>
      </c>
      <c r="HW63" s="19">
        <f t="shared" si="95"/>
        <v>0.72436999999999996</v>
      </c>
      <c r="HX63" s="19">
        <f t="shared" si="96"/>
        <v>0.72436999999999996</v>
      </c>
      <c r="HY63" s="19">
        <f t="shared" si="97"/>
        <v>0.72436999999999996</v>
      </c>
      <c r="HZ63" s="19">
        <f t="shared" si="98"/>
        <v>0.72436999999999996</v>
      </c>
      <c r="IA63" s="19">
        <f t="shared" si="99"/>
        <v>0.72436999999999996</v>
      </c>
      <c r="IB63" s="19">
        <f t="shared" si="100"/>
        <v>0.72436999999999996</v>
      </c>
      <c r="IC63" s="38" t="str">
        <f t="shared" si="101"/>
        <v/>
      </c>
      <c r="ID63" s="19" t="str">
        <f t="shared" si="102"/>
        <v/>
      </c>
      <c r="IE63" s="19" t="str">
        <f t="shared" si="103"/>
        <v/>
      </c>
      <c r="IF63" s="19" t="str">
        <f t="shared" si="104"/>
        <v/>
      </c>
      <c r="IG63" s="19" t="str">
        <f t="shared" si="105"/>
        <v/>
      </c>
      <c r="IH63" s="19" t="str">
        <f t="shared" si="106"/>
        <v/>
      </c>
      <c r="II63" s="19" t="str">
        <f t="shared" si="107"/>
        <v/>
      </c>
      <c r="IJ63" s="19" t="str">
        <f t="shared" si="108"/>
        <v/>
      </c>
      <c r="IK63" s="19" t="str">
        <f t="shared" si="109"/>
        <v/>
      </c>
      <c r="IL63" s="19" t="str">
        <f t="shared" si="110"/>
        <v/>
      </c>
      <c r="IM63" s="19" t="str">
        <f t="shared" si="111"/>
        <v/>
      </c>
      <c r="IN63" s="38">
        <f t="shared" si="112"/>
        <v>0</v>
      </c>
      <c r="IO63" s="19">
        <f t="shared" si="113"/>
        <v>0</v>
      </c>
      <c r="IP63" s="19">
        <f t="shared" si="114"/>
        <v>0</v>
      </c>
      <c r="IQ63" s="19">
        <f t="shared" si="115"/>
        <v>0</v>
      </c>
      <c r="IR63" s="19">
        <f t="shared" si="116"/>
        <v>0.16917829999999984</v>
      </c>
      <c r="IS63" s="19">
        <f t="shared" si="117"/>
        <v>0.16917829999999984</v>
      </c>
      <c r="IT63" s="19">
        <f t="shared" si="118"/>
        <v>0.16917829999999984</v>
      </c>
      <c r="IU63" s="19">
        <f t="shared" si="119"/>
        <v>0.16917829999999984</v>
      </c>
      <c r="IV63" s="19">
        <f t="shared" si="120"/>
        <v>0.16917829999999984</v>
      </c>
      <c r="IW63" s="19">
        <f t="shared" si="121"/>
        <v>0.16917829999999984</v>
      </c>
      <c r="IX63" s="32">
        <f t="shared" si="122"/>
        <v>0.16917829999999984</v>
      </c>
      <c r="IY63" s="19" t="str">
        <f t="shared" si="123"/>
        <v/>
      </c>
      <c r="IZ63" s="19" t="str">
        <f t="shared" si="124"/>
        <v/>
      </c>
      <c r="JA63" s="19" t="str">
        <f t="shared" si="125"/>
        <v/>
      </c>
      <c r="JB63" s="19" t="str">
        <f t="shared" si="126"/>
        <v/>
      </c>
      <c r="JC63" s="19" t="str">
        <f t="shared" si="127"/>
        <v/>
      </c>
      <c r="JD63" s="19" t="str">
        <f t="shared" si="128"/>
        <v/>
      </c>
      <c r="JE63" s="19" t="str">
        <f t="shared" si="129"/>
        <v/>
      </c>
      <c r="JF63" s="19" t="str">
        <f t="shared" si="130"/>
        <v/>
      </c>
      <c r="JG63" s="19" t="str">
        <f t="shared" si="131"/>
        <v/>
      </c>
      <c r="JH63" s="19" t="str">
        <f t="shared" si="132"/>
        <v/>
      </c>
      <c r="JI63" s="32" t="str">
        <f t="shared" si="133"/>
        <v/>
      </c>
      <c r="JJ63" s="19">
        <f t="shared" si="134"/>
        <v>22.018022109317169</v>
      </c>
      <c r="JK63" s="19">
        <f t="shared" si="135"/>
        <v>22.018022109317169</v>
      </c>
      <c r="JL63" s="19">
        <f t="shared" si="136"/>
        <v>22.018022109317169</v>
      </c>
      <c r="JM63" s="19">
        <f t="shared" si="137"/>
        <v>22.018022109317169</v>
      </c>
      <c r="JN63" s="19">
        <f t="shared" si="138"/>
        <v>22.018022109317169</v>
      </c>
      <c r="JO63" s="19">
        <f t="shared" si="139"/>
        <v>22.018022109317169</v>
      </c>
      <c r="JP63" s="19">
        <f t="shared" si="140"/>
        <v>22.018022109317169</v>
      </c>
      <c r="JQ63" s="19">
        <f t="shared" si="141"/>
        <v>22.018022109317169</v>
      </c>
      <c r="JR63" s="19">
        <f t="shared" si="142"/>
        <v>22.018022109317169</v>
      </c>
      <c r="JS63" s="19">
        <f t="shared" si="143"/>
        <v>22.018022109317169</v>
      </c>
      <c r="JT63" s="19">
        <f t="shared" si="144"/>
        <v>22.018022109317169</v>
      </c>
      <c r="JU63" s="38" t="str">
        <f t="shared" si="145"/>
        <v/>
      </c>
      <c r="JV63" s="19" t="str">
        <f t="shared" si="146"/>
        <v/>
      </c>
      <c r="JW63" s="19" t="str">
        <f t="shared" si="147"/>
        <v/>
      </c>
      <c r="JX63" s="19" t="str">
        <f t="shared" si="148"/>
        <v/>
      </c>
      <c r="JY63" s="19" t="str">
        <f t="shared" si="149"/>
        <v/>
      </c>
      <c r="JZ63" s="19" t="str">
        <f t="shared" si="150"/>
        <v/>
      </c>
      <c r="KA63" s="19" t="str">
        <f t="shared" si="151"/>
        <v/>
      </c>
      <c r="KB63" s="19" t="str">
        <f t="shared" si="152"/>
        <v/>
      </c>
      <c r="KC63" s="19" t="str">
        <f t="shared" si="153"/>
        <v/>
      </c>
      <c r="KD63" s="19" t="str">
        <f t="shared" si="154"/>
        <v/>
      </c>
      <c r="KE63" s="32" t="str">
        <f t="shared" si="155"/>
        <v/>
      </c>
    </row>
    <row r="64" spans="1:291" x14ac:dyDescent="0.2">
      <c r="A64" s="19" t="s">
        <v>127</v>
      </c>
      <c r="B64" s="19" t="s">
        <v>3986</v>
      </c>
      <c r="C64" s="19">
        <v>2014</v>
      </c>
      <c r="E64" s="32" t="s">
        <v>56</v>
      </c>
      <c r="J64" s="19">
        <v>1</v>
      </c>
      <c r="K64" s="19">
        <v>1</v>
      </c>
      <c r="L64" s="19">
        <v>1</v>
      </c>
      <c r="M64" s="19">
        <v>1</v>
      </c>
      <c r="N64" s="19">
        <v>1</v>
      </c>
      <c r="O64" s="19">
        <v>1</v>
      </c>
      <c r="P64" s="32"/>
      <c r="U64" s="19">
        <v>1</v>
      </c>
      <c r="V64" s="19">
        <v>1</v>
      </c>
      <c r="W64" s="19">
        <v>1</v>
      </c>
      <c r="X64" s="19">
        <v>1</v>
      </c>
      <c r="Y64" s="19">
        <v>1</v>
      </c>
      <c r="Z64" s="19">
        <v>1</v>
      </c>
      <c r="AA64" s="32"/>
      <c r="AF64" s="19">
        <v>1</v>
      </c>
      <c r="AG64" s="19">
        <v>1</v>
      </c>
      <c r="AH64" s="19">
        <v>1</v>
      </c>
      <c r="AI64" s="19">
        <v>1</v>
      </c>
      <c r="AJ64" s="19">
        <v>1</v>
      </c>
      <c r="AK64" s="19">
        <v>1</v>
      </c>
      <c r="AL64" s="32"/>
      <c r="AQ64" s="19">
        <v>2.8392000000000001E-2</v>
      </c>
      <c r="AR64" s="19">
        <v>2.8381900000000002E-2</v>
      </c>
      <c r="AS64" s="19">
        <v>2.91048E-2</v>
      </c>
      <c r="AT64" s="19">
        <v>3.1253599999999999E-2</v>
      </c>
      <c r="AU64" s="19">
        <v>3.2300599999999999E-2</v>
      </c>
      <c r="AV64" s="19">
        <v>3.1556300000000002E-2</v>
      </c>
      <c r="AW64" s="32">
        <v>3.1858600000000001E-2</v>
      </c>
      <c r="BB64" s="19">
        <v>0</v>
      </c>
      <c r="BC64" s="19">
        <v>0</v>
      </c>
      <c r="BD64" s="19">
        <v>1</v>
      </c>
      <c r="BE64" s="19">
        <v>0</v>
      </c>
      <c r="BF64" s="19">
        <v>1</v>
      </c>
      <c r="BG64" s="19">
        <v>2</v>
      </c>
      <c r="BH64" s="32">
        <v>4</v>
      </c>
      <c r="BM64" s="19">
        <v>0</v>
      </c>
      <c r="BN64" s="19">
        <v>0</v>
      </c>
      <c r="BO64" s="19">
        <v>1</v>
      </c>
      <c r="BP64" s="19">
        <v>0</v>
      </c>
      <c r="BQ64" s="19">
        <v>1</v>
      </c>
      <c r="BR64" s="19">
        <v>1</v>
      </c>
      <c r="BS64" s="32">
        <v>1</v>
      </c>
      <c r="BT64" s="19">
        <v>32</v>
      </c>
      <c r="BU64" s="19">
        <v>27</v>
      </c>
      <c r="BV64" s="19">
        <v>23</v>
      </c>
      <c r="BW64" s="19">
        <v>16</v>
      </c>
      <c r="BX64" s="19">
        <v>13</v>
      </c>
      <c r="BY64" s="19">
        <v>8</v>
      </c>
      <c r="BZ64" s="19">
        <v>9</v>
      </c>
      <c r="CA64" s="19">
        <v>8</v>
      </c>
      <c r="CB64" s="19">
        <v>5</v>
      </c>
      <c r="CC64" s="19">
        <v>13</v>
      </c>
      <c r="CD64" s="19">
        <v>37</v>
      </c>
      <c r="CE64" s="38">
        <v>618</v>
      </c>
      <c r="CF64" s="19">
        <v>308</v>
      </c>
      <c r="CG64" s="19">
        <v>691</v>
      </c>
      <c r="CH64" s="19">
        <v>821</v>
      </c>
      <c r="CI64" s="19">
        <v>535</v>
      </c>
      <c r="CJ64" s="19">
        <v>369</v>
      </c>
      <c r="CK64" s="19">
        <v>302</v>
      </c>
      <c r="CL64" s="19">
        <v>258</v>
      </c>
      <c r="CM64" s="19">
        <v>247</v>
      </c>
      <c r="CN64" s="19">
        <v>230</v>
      </c>
      <c r="CO64" s="19">
        <v>267</v>
      </c>
      <c r="CP64" s="38">
        <v>5.1779935275080909E-2</v>
      </c>
      <c r="CQ64" s="19">
        <v>8.7662337662337664E-2</v>
      </c>
      <c r="CR64" s="19">
        <v>3.3285094066570188E-2</v>
      </c>
      <c r="CS64" s="19">
        <v>1.9488428745432398E-2</v>
      </c>
      <c r="CT64" s="19">
        <v>2.4299065420560748E-2</v>
      </c>
      <c r="CU64" s="19">
        <v>2.1680216802168022E-2</v>
      </c>
      <c r="CV64" s="19">
        <v>2.9801324503311258E-2</v>
      </c>
      <c r="CW64" s="19">
        <v>3.1007751937984496E-2</v>
      </c>
      <c r="CX64" s="19">
        <v>2.0242914979757085E-2</v>
      </c>
      <c r="CY64" s="19">
        <v>5.6521739130434782E-2</v>
      </c>
      <c r="CZ64" s="19">
        <v>0.13857677902621723</v>
      </c>
      <c r="DA64" s="38">
        <v>0.36177485799999998</v>
      </c>
      <c r="DB64" s="19">
        <v>0.59726154399999998</v>
      </c>
      <c r="DC64" s="19">
        <v>0.52874212799999998</v>
      </c>
      <c r="DD64" s="19">
        <v>0.62752657199999995</v>
      </c>
      <c r="DE64" s="19">
        <v>0.41027145300000001</v>
      </c>
      <c r="DF64" s="19">
        <v>0.80237813099999999</v>
      </c>
      <c r="DG64" s="19">
        <v>0.82173792099999998</v>
      </c>
      <c r="DH64" s="19">
        <v>0.75719976</v>
      </c>
      <c r="DI64" s="19">
        <v>0.62365472700000002</v>
      </c>
      <c r="DJ64" s="19">
        <v>0.48585076129469601</v>
      </c>
      <c r="DK64" s="19">
        <v>0.43425038281359601</v>
      </c>
      <c r="DL64" s="38">
        <v>0.20549999999999999</v>
      </c>
      <c r="DM64" s="19">
        <v>0.1764</v>
      </c>
      <c r="DN64" s="19">
        <v>0.19120000000000001</v>
      </c>
      <c r="DO64" s="19">
        <v>0.23599999999999999</v>
      </c>
      <c r="DP64" s="19">
        <v>0.20580000000000001</v>
      </c>
      <c r="DQ64" s="19">
        <v>0.27450000000000002</v>
      </c>
      <c r="DR64" s="19">
        <v>0.23749999999999999</v>
      </c>
      <c r="DS64" s="19">
        <v>0.2452</v>
      </c>
      <c r="DT64" s="19">
        <v>6.6900000000000001E-2</v>
      </c>
      <c r="DU64" s="19">
        <v>0.2009</v>
      </c>
      <c r="DV64" s="19">
        <v>0.25569999999999998</v>
      </c>
      <c r="DW64" s="38">
        <v>4.9000000000000002E-2</v>
      </c>
      <c r="DX64" s="19">
        <v>0.14099999999999999</v>
      </c>
      <c r="DY64" s="19">
        <v>6.0999999999999999E-2</v>
      </c>
      <c r="DZ64" s="19">
        <v>2.5000000000000001E-2</v>
      </c>
      <c r="EA64" s="19">
        <v>6.9000000000000006E-2</v>
      </c>
      <c r="EB64" s="19">
        <v>-0.115</v>
      </c>
      <c r="EC64" s="19">
        <v>-7.6999999999999999E-2</v>
      </c>
      <c r="ED64" s="19">
        <v>-5.0000000000000001E-3</v>
      </c>
      <c r="EE64" s="19">
        <v>-3.3000000000000002E-2</v>
      </c>
      <c r="EF64" s="19">
        <v>0.01</v>
      </c>
      <c r="EG64" s="19">
        <v>-5.8999999999999997E-2</v>
      </c>
      <c r="EH64" s="38">
        <v>797962787.97792709</v>
      </c>
      <c r="EI64" s="19">
        <v>482216688.11313474</v>
      </c>
      <c r="EJ64" s="19">
        <v>1001255481.5457802</v>
      </c>
      <c r="EK64" s="19">
        <v>807481432.56797981</v>
      </c>
      <c r="EL64" s="19">
        <v>105542224.80630268</v>
      </c>
      <c r="EM64" s="19">
        <v>41996406.530727372</v>
      </c>
      <c r="EN64" s="19">
        <v>59714493.180201828</v>
      </c>
      <c r="EO64" s="19">
        <v>66700681.750191808</v>
      </c>
      <c r="EP64" s="19">
        <v>47939820.865976319</v>
      </c>
      <c r="EQ64" s="19">
        <v>35013792.963335015</v>
      </c>
      <c r="ER64" s="32">
        <v>26231143.190076496</v>
      </c>
      <c r="ES64" s="19">
        <f t="shared" si="13"/>
        <v>20.497572522720187</v>
      </c>
      <c r="ET64" s="19">
        <f t="shared" si="14"/>
        <v>19.993904131393567</v>
      </c>
      <c r="EU64" s="19">
        <f t="shared" si="15"/>
        <v>20.724520531034258</v>
      </c>
      <c r="EV64" s="19">
        <f t="shared" si="16"/>
        <v>20.509430619072862</v>
      </c>
      <c r="EW64" s="19">
        <f t="shared" si="17"/>
        <v>18.474621665938511</v>
      </c>
      <c r="EX64" s="19">
        <f t="shared" si="18"/>
        <v>17.553094613795075</v>
      </c>
      <c r="EY64" s="19">
        <f t="shared" si="19"/>
        <v>17.905085315737281</v>
      </c>
      <c r="EZ64" s="19">
        <f t="shared" si="20"/>
        <v>18.015725731975923</v>
      </c>
      <c r="FA64" s="19">
        <f t="shared" si="21"/>
        <v>17.685457050333916</v>
      </c>
      <c r="FB64" s="19">
        <f t="shared" si="22"/>
        <v>17.371252626489436</v>
      </c>
      <c r="FC64" s="32">
        <f t="shared" si="23"/>
        <v>17.082457934197812</v>
      </c>
      <c r="FD64" s="19" t="str">
        <f t="shared" si="24"/>
        <v/>
      </c>
      <c r="FE64" s="19" t="str">
        <f t="shared" si="25"/>
        <v/>
      </c>
      <c r="FF64" s="19" t="str">
        <f t="shared" si="26"/>
        <v/>
      </c>
      <c r="FG64" s="19" t="str">
        <f t="shared" si="27"/>
        <v/>
      </c>
      <c r="FH64" s="19">
        <f t="shared" si="28"/>
        <v>0.41027145300000001</v>
      </c>
      <c r="FI64" s="19">
        <f t="shared" si="29"/>
        <v>0.80237813099999999</v>
      </c>
      <c r="FJ64" s="19">
        <f t="shared" si="30"/>
        <v>0.82173792099999998</v>
      </c>
      <c r="FK64" s="19">
        <f t="shared" si="31"/>
        <v>0.75719976</v>
      </c>
      <c r="FL64" s="19">
        <f t="shared" si="32"/>
        <v>0.62365472700000002</v>
      </c>
      <c r="FM64" s="19">
        <f t="shared" si="33"/>
        <v>0.48585076129469601</v>
      </c>
      <c r="FN64" s="32" t="str">
        <f t="shared" si="34"/>
        <v/>
      </c>
      <c r="FO64" s="19" t="str">
        <f t="shared" si="35"/>
        <v/>
      </c>
      <c r="FP64" s="19" t="str">
        <f t="shared" si="36"/>
        <v/>
      </c>
      <c r="FQ64" s="19" t="str">
        <f t="shared" si="37"/>
        <v/>
      </c>
      <c r="FR64" s="19" t="str">
        <f t="shared" si="38"/>
        <v/>
      </c>
      <c r="FS64" s="19">
        <f t="shared" si="39"/>
        <v>0.20580000000000001</v>
      </c>
      <c r="FT64" s="19">
        <f t="shared" si="40"/>
        <v>0.27450000000000002</v>
      </c>
      <c r="FU64" s="19">
        <f t="shared" si="41"/>
        <v>0.23749999999999999</v>
      </c>
      <c r="FV64" s="19">
        <f t="shared" si="42"/>
        <v>0.2452</v>
      </c>
      <c r="FW64" s="19">
        <f t="shared" si="43"/>
        <v>6.6900000000000001E-2</v>
      </c>
      <c r="FX64" s="19">
        <f t="shared" si="44"/>
        <v>0.2009</v>
      </c>
      <c r="FY64" s="32" t="str">
        <f t="shared" si="45"/>
        <v/>
      </c>
      <c r="FZ64" s="19" t="str">
        <f t="shared" si="46"/>
        <v/>
      </c>
      <c r="GA64" s="19" t="str">
        <f t="shared" si="47"/>
        <v/>
      </c>
      <c r="GB64" s="19" t="str">
        <f t="shared" si="48"/>
        <v/>
      </c>
      <c r="GC64" s="19" t="str">
        <f t="shared" si="49"/>
        <v/>
      </c>
      <c r="GD64" s="19">
        <f t="shared" si="50"/>
        <v>6.9000000000000006E-2</v>
      </c>
      <c r="GE64" s="19">
        <f t="shared" si="51"/>
        <v>-0.115</v>
      </c>
      <c r="GF64" s="19">
        <f t="shared" si="52"/>
        <v>-7.6999999999999999E-2</v>
      </c>
      <c r="GG64" s="19">
        <f t="shared" si="53"/>
        <v>-5.0000000000000001E-3</v>
      </c>
      <c r="GH64" s="19">
        <f t="shared" si="54"/>
        <v>-3.3000000000000002E-2</v>
      </c>
      <c r="GI64" s="19">
        <f t="shared" si="55"/>
        <v>0.01</v>
      </c>
      <c r="GJ64" s="32" t="str">
        <f t="shared" si="56"/>
        <v/>
      </c>
      <c r="GK64" s="19" t="str">
        <f t="shared" si="57"/>
        <v/>
      </c>
      <c r="GL64" s="19" t="str">
        <f t="shared" si="58"/>
        <v/>
      </c>
      <c r="GM64" s="19" t="str">
        <f t="shared" si="59"/>
        <v/>
      </c>
      <c r="GN64" s="19" t="str">
        <f t="shared" si="60"/>
        <v/>
      </c>
      <c r="GO64" s="19">
        <f t="shared" si="61"/>
        <v>18.474621665938511</v>
      </c>
      <c r="GP64" s="19">
        <f t="shared" si="62"/>
        <v>17.553094613795075</v>
      </c>
      <c r="GQ64" s="19">
        <f t="shared" si="63"/>
        <v>17.905085315737281</v>
      </c>
      <c r="GR64" s="19">
        <f t="shared" si="64"/>
        <v>18.015725731975923</v>
      </c>
      <c r="GS64" s="19">
        <f t="shared" si="65"/>
        <v>17.685457050333916</v>
      </c>
      <c r="GT64" s="19">
        <f t="shared" si="66"/>
        <v>17.371252626489436</v>
      </c>
      <c r="GU64" s="32" t="str">
        <f t="shared" si="67"/>
        <v/>
      </c>
      <c r="GV64" s="19">
        <f t="shared" si="68"/>
        <v>10.328571478127515</v>
      </c>
      <c r="GW64" s="19">
        <f t="shared" si="69"/>
        <v>10.328571478127515</v>
      </c>
      <c r="GX64" s="19">
        <f t="shared" si="70"/>
        <v>10.328571478127515</v>
      </c>
      <c r="GY64" s="19">
        <f t="shared" si="71"/>
        <v>10.328571478127515</v>
      </c>
      <c r="GZ64" s="19">
        <f t="shared" si="72"/>
        <v>0.41027145300000001</v>
      </c>
      <c r="HA64" s="19">
        <f t="shared" si="73"/>
        <v>0.80237813099999999</v>
      </c>
      <c r="HB64" s="19">
        <f t="shared" si="74"/>
        <v>0.82173792099999998</v>
      </c>
      <c r="HC64" s="19">
        <f t="shared" si="75"/>
        <v>0.75719976</v>
      </c>
      <c r="HD64" s="19">
        <f t="shared" si="76"/>
        <v>0.62365472700000002</v>
      </c>
      <c r="HE64" s="19">
        <f t="shared" si="77"/>
        <v>0.48585076129469601</v>
      </c>
      <c r="HF64" s="19">
        <f t="shared" si="78"/>
        <v>10.328571478127515</v>
      </c>
      <c r="HG64" s="19" t="str">
        <f t="shared" si="156"/>
        <v/>
      </c>
      <c r="HH64" s="19" t="str">
        <f t="shared" si="157"/>
        <v/>
      </c>
      <c r="HI64" s="19" t="str">
        <f t="shared" si="158"/>
        <v/>
      </c>
      <c r="HJ64" s="19" t="str">
        <f t="shared" si="159"/>
        <v/>
      </c>
      <c r="HK64" s="19">
        <f t="shared" si="160"/>
        <v>0.41027145300000001</v>
      </c>
      <c r="HL64" s="19">
        <f t="shared" si="161"/>
        <v>0.80237813099999999</v>
      </c>
      <c r="HM64" s="19">
        <f t="shared" si="162"/>
        <v>0.82173792099999998</v>
      </c>
      <c r="HN64" s="19">
        <f t="shared" si="163"/>
        <v>0.75719976</v>
      </c>
      <c r="HO64" s="19">
        <f t="shared" si="164"/>
        <v>0.62365472700000002</v>
      </c>
      <c r="HP64" s="19">
        <f t="shared" si="165"/>
        <v>0.48585076129469601</v>
      </c>
      <c r="HQ64" s="32" t="str">
        <f t="shared" si="166"/>
        <v/>
      </c>
      <c r="HR64" s="19">
        <f t="shared" si="90"/>
        <v>0.72436999999999996</v>
      </c>
      <c r="HS64" s="19">
        <f t="shared" si="91"/>
        <v>0.72436999999999996</v>
      </c>
      <c r="HT64" s="19">
        <f t="shared" si="92"/>
        <v>0.72436999999999996</v>
      </c>
      <c r="HU64" s="19">
        <f t="shared" si="93"/>
        <v>0.72436999999999996</v>
      </c>
      <c r="HV64" s="19">
        <f t="shared" si="94"/>
        <v>0.20580000000000001</v>
      </c>
      <c r="HW64" s="19">
        <f t="shared" si="95"/>
        <v>0.27450000000000002</v>
      </c>
      <c r="HX64" s="19">
        <f t="shared" si="96"/>
        <v>0.23749999999999999</v>
      </c>
      <c r="HY64" s="19">
        <f t="shared" si="97"/>
        <v>0.2452</v>
      </c>
      <c r="HZ64" s="19">
        <f t="shared" si="98"/>
        <v>6.6900000000000001E-2</v>
      </c>
      <c r="IA64" s="19">
        <f t="shared" si="99"/>
        <v>0.2009</v>
      </c>
      <c r="IB64" s="19">
        <f t="shared" si="100"/>
        <v>0.72436999999999996</v>
      </c>
      <c r="IC64" s="38" t="str">
        <f t="shared" si="101"/>
        <v/>
      </c>
      <c r="ID64" s="19" t="str">
        <f t="shared" si="102"/>
        <v/>
      </c>
      <c r="IE64" s="19" t="str">
        <f t="shared" si="103"/>
        <v/>
      </c>
      <c r="IF64" s="19" t="str">
        <f t="shared" si="104"/>
        <v/>
      </c>
      <c r="IG64" s="19">
        <f t="shared" si="105"/>
        <v>0.20580000000000001</v>
      </c>
      <c r="IH64" s="19">
        <f t="shared" si="106"/>
        <v>0.27450000000000002</v>
      </c>
      <c r="II64" s="19">
        <f t="shared" si="107"/>
        <v>0.23749999999999999</v>
      </c>
      <c r="IJ64" s="19">
        <f t="shared" si="108"/>
        <v>0.2452</v>
      </c>
      <c r="IK64" s="19">
        <f t="shared" si="109"/>
        <v>6.6900000000000001E-2</v>
      </c>
      <c r="IL64" s="19">
        <f t="shared" si="110"/>
        <v>0.2009</v>
      </c>
      <c r="IM64" s="19" t="str">
        <f t="shared" si="111"/>
        <v/>
      </c>
      <c r="IN64" s="38">
        <f t="shared" si="112"/>
        <v>0.16917829999999984</v>
      </c>
      <c r="IO64" s="19">
        <f t="shared" si="113"/>
        <v>0.16917829999999984</v>
      </c>
      <c r="IP64" s="19">
        <f t="shared" si="114"/>
        <v>0.16917829999999984</v>
      </c>
      <c r="IQ64" s="19">
        <f t="shared" si="115"/>
        <v>0.16917829999999984</v>
      </c>
      <c r="IR64" s="19">
        <f t="shared" si="116"/>
        <v>6.9000000000000006E-2</v>
      </c>
      <c r="IS64" s="19">
        <f t="shared" si="117"/>
        <v>-0.115</v>
      </c>
      <c r="IT64" s="19">
        <f t="shared" si="118"/>
        <v>-7.6999999999999999E-2</v>
      </c>
      <c r="IU64" s="19">
        <f t="shared" si="119"/>
        <v>-5.0000000000000001E-3</v>
      </c>
      <c r="IV64" s="19">
        <f t="shared" si="120"/>
        <v>-3.3000000000000002E-2</v>
      </c>
      <c r="IW64" s="19">
        <f t="shared" si="121"/>
        <v>0.01</v>
      </c>
      <c r="IX64" s="32">
        <f t="shared" si="122"/>
        <v>0.16917829999999984</v>
      </c>
      <c r="IY64" s="19" t="str">
        <f t="shared" si="123"/>
        <v/>
      </c>
      <c r="IZ64" s="19" t="str">
        <f t="shared" si="124"/>
        <v/>
      </c>
      <c r="JA64" s="19" t="str">
        <f t="shared" si="125"/>
        <v/>
      </c>
      <c r="JB64" s="19" t="str">
        <f t="shared" si="126"/>
        <v/>
      </c>
      <c r="JC64" s="19">
        <f t="shared" si="127"/>
        <v>6.9000000000000006E-2</v>
      </c>
      <c r="JD64" s="19">
        <f t="shared" si="128"/>
        <v>-0.115</v>
      </c>
      <c r="JE64" s="19">
        <f t="shared" si="129"/>
        <v>-7.6999999999999999E-2</v>
      </c>
      <c r="JF64" s="19">
        <f t="shared" si="130"/>
        <v>-5.0000000000000001E-3</v>
      </c>
      <c r="JG64" s="19">
        <f t="shared" si="131"/>
        <v>-3.3000000000000002E-2</v>
      </c>
      <c r="JH64" s="19">
        <f t="shared" si="132"/>
        <v>0.01</v>
      </c>
      <c r="JI64" s="32" t="str">
        <f t="shared" si="133"/>
        <v/>
      </c>
      <c r="JJ64" s="19">
        <f t="shared" si="134"/>
        <v>22.018022109317169</v>
      </c>
      <c r="JK64" s="19">
        <f t="shared" si="135"/>
        <v>22.018022109317169</v>
      </c>
      <c r="JL64" s="19">
        <f t="shared" si="136"/>
        <v>22.018022109317169</v>
      </c>
      <c r="JM64" s="19">
        <f t="shared" si="137"/>
        <v>22.018022109317169</v>
      </c>
      <c r="JN64" s="19">
        <f t="shared" si="138"/>
        <v>18.474621665938511</v>
      </c>
      <c r="JO64" s="19">
        <f t="shared" si="139"/>
        <v>17.553094613795075</v>
      </c>
      <c r="JP64" s="19">
        <f t="shared" si="140"/>
        <v>17.905085315737281</v>
      </c>
      <c r="JQ64" s="19">
        <f t="shared" si="141"/>
        <v>18.015725731975923</v>
      </c>
      <c r="JR64" s="19">
        <f t="shared" si="142"/>
        <v>17.685457050333916</v>
      </c>
      <c r="JS64" s="19">
        <f t="shared" si="143"/>
        <v>17.371252626489436</v>
      </c>
      <c r="JT64" s="19">
        <f t="shared" si="144"/>
        <v>22.018022109317169</v>
      </c>
      <c r="JU64" s="38" t="str">
        <f t="shared" si="145"/>
        <v/>
      </c>
      <c r="JV64" s="19" t="str">
        <f t="shared" si="146"/>
        <v/>
      </c>
      <c r="JW64" s="19" t="str">
        <f t="shared" si="147"/>
        <v/>
      </c>
      <c r="JX64" s="19" t="str">
        <f t="shared" si="148"/>
        <v/>
      </c>
      <c r="JY64" s="19">
        <f t="shared" si="149"/>
        <v>18.474621665938511</v>
      </c>
      <c r="JZ64" s="19">
        <f t="shared" si="150"/>
        <v>17.553094613795075</v>
      </c>
      <c r="KA64" s="19">
        <f t="shared" si="151"/>
        <v>17.905085315737281</v>
      </c>
      <c r="KB64" s="19">
        <f t="shared" si="152"/>
        <v>18.015725731975923</v>
      </c>
      <c r="KC64" s="19">
        <f t="shared" si="153"/>
        <v>17.685457050333916</v>
      </c>
      <c r="KD64" s="19">
        <f t="shared" si="154"/>
        <v>17.371252626489436</v>
      </c>
      <c r="KE64" s="32" t="str">
        <f t="shared" si="155"/>
        <v/>
      </c>
    </row>
    <row r="65" spans="1:291" x14ac:dyDescent="0.2">
      <c r="A65" s="19" t="s">
        <v>131</v>
      </c>
      <c r="B65" s="19" t="s">
        <v>3987</v>
      </c>
      <c r="E65" s="32" t="s">
        <v>56</v>
      </c>
      <c r="I65" s="19">
        <v>1</v>
      </c>
      <c r="J65" s="19">
        <v>1</v>
      </c>
      <c r="K65" s="19">
        <v>1</v>
      </c>
      <c r="L65" s="19">
        <v>1</v>
      </c>
      <c r="M65" s="19">
        <v>1</v>
      </c>
      <c r="N65" s="19">
        <v>1</v>
      </c>
      <c r="O65" s="19">
        <v>1</v>
      </c>
      <c r="P65" s="32">
        <v>1</v>
      </c>
      <c r="T65" s="19">
        <v>1</v>
      </c>
      <c r="U65" s="19">
        <v>1</v>
      </c>
      <c r="V65" s="19">
        <v>1</v>
      </c>
      <c r="W65" s="19">
        <v>1</v>
      </c>
      <c r="X65" s="19">
        <v>1</v>
      </c>
      <c r="Y65" s="19">
        <v>1</v>
      </c>
      <c r="Z65" s="19">
        <v>1</v>
      </c>
      <c r="AA65" s="32">
        <v>1</v>
      </c>
      <c r="AE65" s="19">
        <v>1</v>
      </c>
      <c r="AF65" s="19">
        <v>1</v>
      </c>
      <c r="AG65" s="19">
        <v>1</v>
      </c>
      <c r="AH65" s="19">
        <v>1</v>
      </c>
      <c r="AI65" s="19">
        <v>1</v>
      </c>
      <c r="AJ65" s="19">
        <v>1</v>
      </c>
      <c r="AK65" s="19">
        <v>1</v>
      </c>
      <c r="AL65" s="32">
        <v>1</v>
      </c>
      <c r="AP65" s="19">
        <v>2.22293E-2</v>
      </c>
      <c r="AQ65" s="19">
        <v>2.23316E-2</v>
      </c>
      <c r="AR65" s="19">
        <v>2.2107100000000001E-2</v>
      </c>
      <c r="AS65" s="19">
        <v>2.5750599999999998E-2</v>
      </c>
      <c r="AT65" s="19">
        <v>2.6382900000000001E-2</v>
      </c>
      <c r="AU65" s="19">
        <v>2.3687900000000001E-2</v>
      </c>
      <c r="AW65" s="32">
        <v>3.6343399999999998E-2</v>
      </c>
      <c r="BA65" s="19">
        <v>0</v>
      </c>
      <c r="BB65" s="19">
        <v>0</v>
      </c>
      <c r="BC65" s="19">
        <v>0</v>
      </c>
      <c r="BD65" s="19">
        <v>0</v>
      </c>
      <c r="BE65" s="19">
        <v>0</v>
      </c>
      <c r="BF65" s="19">
        <v>0</v>
      </c>
      <c r="BH65" s="32">
        <v>0</v>
      </c>
      <c r="BL65" s="19">
        <v>0</v>
      </c>
      <c r="BM65" s="19">
        <v>0</v>
      </c>
      <c r="BN65" s="19">
        <v>0</v>
      </c>
      <c r="BO65" s="19">
        <v>0</v>
      </c>
      <c r="BP65" s="19">
        <v>0</v>
      </c>
      <c r="BQ65" s="19">
        <v>0</v>
      </c>
      <c r="BS65" s="32">
        <v>0</v>
      </c>
      <c r="BT65" s="19">
        <v>1</v>
      </c>
      <c r="BU65" s="19">
        <v>3</v>
      </c>
      <c r="BV65" s="19">
        <v>0</v>
      </c>
      <c r="BW65" s="19">
        <v>0</v>
      </c>
      <c r="BX65" s="19">
        <v>0</v>
      </c>
      <c r="BY65" s="19">
        <v>2</v>
      </c>
      <c r="BZ65" s="19">
        <v>6</v>
      </c>
      <c r="CA65" s="19">
        <v>6</v>
      </c>
      <c r="CB65" s="19">
        <v>3</v>
      </c>
      <c r="CC65" s="19">
        <v>4</v>
      </c>
      <c r="CD65" s="19">
        <v>2</v>
      </c>
      <c r="CE65" s="38">
        <v>49</v>
      </c>
      <c r="CF65" s="19">
        <v>30</v>
      </c>
      <c r="CG65" s="19">
        <v>60</v>
      </c>
      <c r="CH65" s="19">
        <v>110</v>
      </c>
      <c r="CI65" s="19">
        <v>113</v>
      </c>
      <c r="CJ65" s="19">
        <v>69</v>
      </c>
      <c r="CK65" s="19">
        <v>90</v>
      </c>
      <c r="CL65" s="19">
        <v>136</v>
      </c>
      <c r="CM65" s="19">
        <v>121</v>
      </c>
      <c r="CN65" s="19">
        <v>127</v>
      </c>
      <c r="CO65" s="19">
        <v>115</v>
      </c>
      <c r="CP65" s="38">
        <v>2.0408163265306121E-2</v>
      </c>
      <c r="CQ65" s="19">
        <v>0.1</v>
      </c>
      <c r="CR65" s="19">
        <v>0</v>
      </c>
      <c r="CS65" s="19">
        <v>0</v>
      </c>
      <c r="CT65" s="19">
        <v>0</v>
      </c>
      <c r="CU65" s="19">
        <v>2.8985507246376812E-2</v>
      </c>
      <c r="CV65" s="19">
        <v>6.6666666666666666E-2</v>
      </c>
      <c r="CW65" s="19">
        <v>4.4117647058823532E-2</v>
      </c>
      <c r="CX65" s="19">
        <v>2.4793388429752067E-2</v>
      </c>
      <c r="CY65" s="19">
        <v>3.1496062992125984E-2</v>
      </c>
      <c r="CZ65" s="19">
        <v>1.7391304347826087E-2</v>
      </c>
      <c r="DA65" s="38">
        <v>0.71009260901603</v>
      </c>
      <c r="DB65" s="19">
        <v>0.80552886302817295</v>
      </c>
      <c r="DC65" s="19">
        <v>0.93787542725867401</v>
      </c>
      <c r="DD65" s="19">
        <v>0.56410552458324104</v>
      </c>
      <c r="DE65" s="19">
        <v>0.15586232957693499</v>
      </c>
      <c r="DF65" s="19">
        <v>0.154601877291761</v>
      </c>
      <c r="DG65" s="19">
        <v>0.291806736674532</v>
      </c>
      <c r="DH65" s="19">
        <v>0.20424142126982101</v>
      </c>
      <c r="DI65" s="19">
        <v>-0.106344687076905</v>
      </c>
      <c r="DJ65" s="19">
        <v>-2.9366492448159999E-3</v>
      </c>
      <c r="DK65" s="19">
        <v>0.121815618909232</v>
      </c>
      <c r="DL65" s="38">
        <v>0.62370000000000003</v>
      </c>
      <c r="DM65" s="19">
        <v>0.66920000000000002</v>
      </c>
      <c r="DN65" s="19">
        <v>0.63060000000000005</v>
      </c>
      <c r="DO65" s="19">
        <v>0.62709999999999999</v>
      </c>
      <c r="DP65" s="19">
        <v>0.65769999999999995</v>
      </c>
      <c r="DQ65" s="19">
        <v>0.73150000000000004</v>
      </c>
      <c r="DR65" s="19">
        <v>0.79959999999999998</v>
      </c>
      <c r="DS65" s="19">
        <v>0.80910000000000004</v>
      </c>
      <c r="DT65" s="19">
        <v>0.95140000000000002</v>
      </c>
      <c r="DU65" s="19">
        <v>1.077</v>
      </c>
      <c r="DV65" s="19">
        <v>0.79190000000000005</v>
      </c>
      <c r="DW65" s="38">
        <v>3.0000000000000001E-3</v>
      </c>
      <c r="DX65" s="19">
        <v>-2.3E-2</v>
      </c>
      <c r="DY65" s="19">
        <v>2.5000000000000001E-2</v>
      </c>
      <c r="DZ65" s="19">
        <v>3.3000000000000002E-2</v>
      </c>
      <c r="EA65" s="19">
        <v>8.9999999999999993E-3</v>
      </c>
      <c r="EB65" s="19">
        <v>-9.2999999999999999E-2</v>
      </c>
      <c r="EC65" s="19">
        <v>-4.4999999999999998E-2</v>
      </c>
      <c r="ED65" s="19">
        <v>-1.0999999999999999E-2</v>
      </c>
      <c r="EE65" s="19">
        <v>-0.17299999999999999</v>
      </c>
      <c r="EF65" s="19">
        <v>-0.10199999999999999</v>
      </c>
      <c r="EG65" s="19">
        <v>0.25900000000000001</v>
      </c>
      <c r="EH65" s="38">
        <v>128642582.60146217</v>
      </c>
      <c r="EI65" s="19">
        <v>92476549.843156233</v>
      </c>
      <c r="EJ65" s="19">
        <v>125218922.10877152</v>
      </c>
      <c r="EK65" s="19">
        <v>126738645.51202643</v>
      </c>
      <c r="EL65" s="19">
        <v>54502737.608096637</v>
      </c>
      <c r="EM65" s="19">
        <v>10129861.051980665</v>
      </c>
      <c r="EN65" s="19">
        <v>13405749.882104399</v>
      </c>
      <c r="EO65" s="19">
        <v>26137225.90403932</v>
      </c>
      <c r="EP65" s="19">
        <v>6717656.5678457581</v>
      </c>
      <c r="EQ65" s="19">
        <v>3639218.4036330171</v>
      </c>
      <c r="ER65" s="32">
        <v>9719143.8332538754</v>
      </c>
      <c r="ES65" s="19">
        <f t="shared" si="13"/>
        <v>18.672548439386365</v>
      </c>
      <c r="ET65" s="19">
        <f t="shared" si="14"/>
        <v>18.342465655133118</v>
      </c>
      <c r="EU65" s="19">
        <f t="shared" si="15"/>
        <v>18.645574140264607</v>
      </c>
      <c r="EV65" s="19">
        <f t="shared" si="16"/>
        <v>18.65763761466372</v>
      </c>
      <c r="EW65" s="19">
        <f t="shared" si="17"/>
        <v>17.813761489713144</v>
      </c>
      <c r="EX65" s="19">
        <f t="shared" si="18"/>
        <v>16.130998159643198</v>
      </c>
      <c r="EY65" s="19">
        <f t="shared" si="19"/>
        <v>16.41119426856535</v>
      </c>
      <c r="EZ65" s="19">
        <f t="shared" si="20"/>
        <v>17.078871135970182</v>
      </c>
      <c r="FA65" s="19">
        <f t="shared" si="21"/>
        <v>15.720249926657669</v>
      </c>
      <c r="FB65" s="19">
        <f t="shared" si="22"/>
        <v>15.107279492279721</v>
      </c>
      <c r="FC65" s="32">
        <f t="shared" si="23"/>
        <v>16.089608089558514</v>
      </c>
      <c r="FD65" s="19" t="str">
        <f t="shared" si="24"/>
        <v/>
      </c>
      <c r="FE65" s="19" t="str">
        <f t="shared" si="25"/>
        <v/>
      </c>
      <c r="FF65" s="19" t="str">
        <f t="shared" si="26"/>
        <v/>
      </c>
      <c r="FG65" s="19">
        <f t="shared" si="27"/>
        <v>0.56410552458324104</v>
      </c>
      <c r="FH65" s="19">
        <f t="shared" si="28"/>
        <v>0.15586232957693499</v>
      </c>
      <c r="FI65" s="19">
        <f t="shared" si="29"/>
        <v>0.154601877291761</v>
      </c>
      <c r="FJ65" s="19">
        <f t="shared" si="30"/>
        <v>0.291806736674532</v>
      </c>
      <c r="FK65" s="19">
        <f t="shared" si="31"/>
        <v>0.20424142126982101</v>
      </c>
      <c r="FL65" s="19">
        <f t="shared" si="32"/>
        <v>-0.106344687076905</v>
      </c>
      <c r="FM65" s="19">
        <f t="shared" si="33"/>
        <v>-2.9366492448159999E-3</v>
      </c>
      <c r="FN65" s="32">
        <f t="shared" si="34"/>
        <v>0.121815618909232</v>
      </c>
      <c r="FO65" s="19" t="str">
        <f t="shared" si="35"/>
        <v/>
      </c>
      <c r="FP65" s="19" t="str">
        <f t="shared" si="36"/>
        <v/>
      </c>
      <c r="FQ65" s="19" t="str">
        <f t="shared" si="37"/>
        <v/>
      </c>
      <c r="FR65" s="19">
        <f t="shared" si="38"/>
        <v>0.62709999999999999</v>
      </c>
      <c r="FS65" s="19">
        <f t="shared" si="39"/>
        <v>0.65769999999999995</v>
      </c>
      <c r="FT65" s="19">
        <f t="shared" si="40"/>
        <v>0.73150000000000004</v>
      </c>
      <c r="FU65" s="19">
        <f t="shared" si="41"/>
        <v>0.79959999999999998</v>
      </c>
      <c r="FV65" s="19">
        <f t="shared" si="42"/>
        <v>0.80910000000000004</v>
      </c>
      <c r="FW65" s="19">
        <f t="shared" si="43"/>
        <v>0.95140000000000002</v>
      </c>
      <c r="FX65" s="19">
        <f t="shared" si="44"/>
        <v>1.077</v>
      </c>
      <c r="FY65" s="32">
        <f t="shared" si="45"/>
        <v>0.79190000000000005</v>
      </c>
      <c r="FZ65" s="19" t="str">
        <f t="shared" si="46"/>
        <v/>
      </c>
      <c r="GA65" s="19" t="str">
        <f t="shared" si="47"/>
        <v/>
      </c>
      <c r="GB65" s="19" t="str">
        <f t="shared" si="48"/>
        <v/>
      </c>
      <c r="GC65" s="19">
        <f t="shared" si="49"/>
        <v>3.3000000000000002E-2</v>
      </c>
      <c r="GD65" s="19">
        <f t="shared" si="50"/>
        <v>8.9999999999999993E-3</v>
      </c>
      <c r="GE65" s="19">
        <f t="shared" si="51"/>
        <v>-9.2999999999999999E-2</v>
      </c>
      <c r="GF65" s="19">
        <f t="shared" si="52"/>
        <v>-4.4999999999999998E-2</v>
      </c>
      <c r="GG65" s="19">
        <f t="shared" si="53"/>
        <v>-1.0999999999999999E-2</v>
      </c>
      <c r="GH65" s="19">
        <f t="shared" si="54"/>
        <v>-0.17299999999999999</v>
      </c>
      <c r="GI65" s="19">
        <f t="shared" si="55"/>
        <v>-0.10199999999999999</v>
      </c>
      <c r="GJ65" s="32">
        <f t="shared" si="56"/>
        <v>0.25900000000000001</v>
      </c>
      <c r="GK65" s="19" t="str">
        <f t="shared" si="57"/>
        <v/>
      </c>
      <c r="GL65" s="19" t="str">
        <f t="shared" si="58"/>
        <v/>
      </c>
      <c r="GM65" s="19" t="str">
        <f t="shared" si="59"/>
        <v/>
      </c>
      <c r="GN65" s="19">
        <f t="shared" si="60"/>
        <v>18.65763761466372</v>
      </c>
      <c r="GO65" s="19">
        <f t="shared" si="61"/>
        <v>17.813761489713144</v>
      </c>
      <c r="GP65" s="19">
        <f t="shared" si="62"/>
        <v>16.130998159643198</v>
      </c>
      <c r="GQ65" s="19">
        <f t="shared" si="63"/>
        <v>16.41119426856535</v>
      </c>
      <c r="GR65" s="19">
        <f t="shared" si="64"/>
        <v>17.078871135970182</v>
      </c>
      <c r="GS65" s="19">
        <f t="shared" si="65"/>
        <v>15.720249926657669</v>
      </c>
      <c r="GT65" s="19">
        <f t="shared" si="66"/>
        <v>15.107279492279721</v>
      </c>
      <c r="GU65" s="32">
        <f t="shared" si="67"/>
        <v>16.089608089558514</v>
      </c>
      <c r="GV65" s="19">
        <f t="shared" si="68"/>
        <v>10.328571478127515</v>
      </c>
      <c r="GW65" s="19">
        <f t="shared" si="69"/>
        <v>10.328571478127515</v>
      </c>
      <c r="GX65" s="19">
        <f t="shared" si="70"/>
        <v>10.328571478127515</v>
      </c>
      <c r="GY65" s="19">
        <f t="shared" si="71"/>
        <v>0.56410552458324104</v>
      </c>
      <c r="GZ65" s="19">
        <f t="shared" si="72"/>
        <v>0.2011343951618926</v>
      </c>
      <c r="HA65" s="19">
        <f t="shared" si="73"/>
        <v>0.2011343951618926</v>
      </c>
      <c r="HB65" s="19">
        <f t="shared" si="74"/>
        <v>0.291806736674532</v>
      </c>
      <c r="HC65" s="19">
        <f t="shared" si="75"/>
        <v>0.20424142126982101</v>
      </c>
      <c r="HD65" s="19">
        <f t="shared" si="76"/>
        <v>0.2011343951618926</v>
      </c>
      <c r="HE65" s="19">
        <f t="shared" si="77"/>
        <v>0.2011343951618926</v>
      </c>
      <c r="HF65" s="19">
        <f t="shared" si="78"/>
        <v>0.2011343951618926</v>
      </c>
      <c r="HG65" s="19" t="str">
        <f t="shared" si="156"/>
        <v/>
      </c>
      <c r="HH65" s="19" t="str">
        <f t="shared" si="157"/>
        <v/>
      </c>
      <c r="HI65" s="19" t="str">
        <f t="shared" si="158"/>
        <v/>
      </c>
      <c r="HJ65" s="19">
        <f t="shared" si="159"/>
        <v>0.56410552458324104</v>
      </c>
      <c r="HK65" s="19">
        <f t="shared" si="160"/>
        <v>0.2011343951618926</v>
      </c>
      <c r="HL65" s="19">
        <f t="shared" si="161"/>
        <v>0.2011343951618926</v>
      </c>
      <c r="HM65" s="19">
        <f t="shared" si="162"/>
        <v>0.291806736674532</v>
      </c>
      <c r="HN65" s="19">
        <f t="shared" si="163"/>
        <v>0.20424142126982101</v>
      </c>
      <c r="HO65" s="19">
        <f t="shared" si="164"/>
        <v>0.2011343951618926</v>
      </c>
      <c r="HP65" s="19">
        <f t="shared" si="165"/>
        <v>0.2011343951618926</v>
      </c>
      <c r="HQ65" s="32">
        <f t="shared" si="166"/>
        <v>0.2011343951618926</v>
      </c>
      <c r="HR65" s="19">
        <f t="shared" si="90"/>
        <v>0.72436999999999996</v>
      </c>
      <c r="HS65" s="19">
        <f t="shared" si="91"/>
        <v>0.72436999999999996</v>
      </c>
      <c r="HT65" s="19">
        <f t="shared" si="92"/>
        <v>0.72436999999999996</v>
      </c>
      <c r="HU65" s="19">
        <f t="shared" si="93"/>
        <v>0.62709999999999999</v>
      </c>
      <c r="HV65" s="19">
        <f t="shared" si="94"/>
        <v>0.65769999999999995</v>
      </c>
      <c r="HW65" s="19">
        <f t="shared" si="95"/>
        <v>0.72436999999999996</v>
      </c>
      <c r="HX65" s="19">
        <f t="shared" si="96"/>
        <v>0.72436999999999996</v>
      </c>
      <c r="HY65" s="19">
        <f t="shared" si="97"/>
        <v>0.72436999999999996</v>
      </c>
      <c r="HZ65" s="19">
        <f t="shared" si="98"/>
        <v>0.72436999999999996</v>
      </c>
      <c r="IA65" s="19">
        <f t="shared" si="99"/>
        <v>0.72436999999999996</v>
      </c>
      <c r="IB65" s="19">
        <f t="shared" si="100"/>
        <v>0.72436999999999996</v>
      </c>
      <c r="IC65" s="38" t="str">
        <f t="shared" si="101"/>
        <v/>
      </c>
      <c r="ID65" s="19" t="str">
        <f t="shared" si="102"/>
        <v/>
      </c>
      <c r="IE65" s="19" t="str">
        <f t="shared" si="103"/>
        <v/>
      </c>
      <c r="IF65" s="19">
        <f t="shared" si="104"/>
        <v>0.62709999999999999</v>
      </c>
      <c r="IG65" s="19">
        <f t="shared" si="105"/>
        <v>0.65769999999999995</v>
      </c>
      <c r="IH65" s="19">
        <f t="shared" si="106"/>
        <v>0.72436999999999996</v>
      </c>
      <c r="II65" s="19">
        <f t="shared" si="107"/>
        <v>0.72436999999999996</v>
      </c>
      <c r="IJ65" s="19">
        <f t="shared" si="108"/>
        <v>0.72436999999999996</v>
      </c>
      <c r="IK65" s="19">
        <f t="shared" si="109"/>
        <v>0.72436999999999996</v>
      </c>
      <c r="IL65" s="19">
        <f t="shared" si="110"/>
        <v>0.72436999999999996</v>
      </c>
      <c r="IM65" s="19">
        <f t="shared" si="111"/>
        <v>0.72436999999999996</v>
      </c>
      <c r="IN65" s="38">
        <f t="shared" si="112"/>
        <v>0.16917829999999984</v>
      </c>
      <c r="IO65" s="19">
        <f t="shared" si="113"/>
        <v>0.16917829999999984</v>
      </c>
      <c r="IP65" s="19">
        <f t="shared" si="114"/>
        <v>0.16917829999999984</v>
      </c>
      <c r="IQ65" s="19">
        <f t="shared" si="115"/>
        <v>3.3000000000000002E-2</v>
      </c>
      <c r="IR65" s="19">
        <f t="shared" si="116"/>
        <v>8.9999999999999993E-3</v>
      </c>
      <c r="IS65" s="19">
        <f t="shared" si="117"/>
        <v>-9.2999999999999999E-2</v>
      </c>
      <c r="IT65" s="19">
        <f t="shared" si="118"/>
        <v>-4.4999999999999998E-2</v>
      </c>
      <c r="IU65" s="19">
        <f t="shared" si="119"/>
        <v>-1.0999999999999999E-2</v>
      </c>
      <c r="IV65" s="19">
        <f t="shared" si="120"/>
        <v>-0.17299999999999999</v>
      </c>
      <c r="IW65" s="19">
        <f t="shared" si="121"/>
        <v>-0.10199999999999999</v>
      </c>
      <c r="IX65" s="32">
        <f t="shared" si="122"/>
        <v>0.16917829999999984</v>
      </c>
      <c r="IY65" s="19" t="str">
        <f t="shared" si="123"/>
        <v/>
      </c>
      <c r="IZ65" s="19" t="str">
        <f t="shared" si="124"/>
        <v/>
      </c>
      <c r="JA65" s="19" t="str">
        <f t="shared" si="125"/>
        <v/>
      </c>
      <c r="JB65" s="19">
        <f t="shared" si="126"/>
        <v>3.3000000000000002E-2</v>
      </c>
      <c r="JC65" s="19">
        <f t="shared" si="127"/>
        <v>8.9999999999999993E-3</v>
      </c>
      <c r="JD65" s="19">
        <f t="shared" si="128"/>
        <v>-9.2999999999999999E-2</v>
      </c>
      <c r="JE65" s="19">
        <f t="shared" si="129"/>
        <v>-4.4999999999999998E-2</v>
      </c>
      <c r="JF65" s="19">
        <f t="shared" si="130"/>
        <v>-1.0999999999999999E-2</v>
      </c>
      <c r="JG65" s="19">
        <f t="shared" si="131"/>
        <v>-0.17299999999999999</v>
      </c>
      <c r="JH65" s="19">
        <f t="shared" si="132"/>
        <v>-0.10199999999999999</v>
      </c>
      <c r="JI65" s="32">
        <f t="shared" si="133"/>
        <v>0.16917829999999984</v>
      </c>
      <c r="JJ65" s="19">
        <f t="shared" si="134"/>
        <v>22.018022109317169</v>
      </c>
      <c r="JK65" s="19">
        <f t="shared" si="135"/>
        <v>22.018022109317169</v>
      </c>
      <c r="JL65" s="19">
        <f t="shared" si="136"/>
        <v>22.018022109317169</v>
      </c>
      <c r="JM65" s="19">
        <f t="shared" si="137"/>
        <v>18.65763761466372</v>
      </c>
      <c r="JN65" s="19">
        <f t="shared" si="138"/>
        <v>17.813761489713144</v>
      </c>
      <c r="JO65" s="19">
        <f t="shared" si="139"/>
        <v>16.130998159643198</v>
      </c>
      <c r="JP65" s="19">
        <f t="shared" si="140"/>
        <v>16.41119426856535</v>
      </c>
      <c r="JQ65" s="19">
        <f t="shared" si="141"/>
        <v>17.078871135970182</v>
      </c>
      <c r="JR65" s="19">
        <f t="shared" si="142"/>
        <v>15.720249926657669</v>
      </c>
      <c r="JS65" s="19">
        <f t="shared" si="143"/>
        <v>15.107279492279721</v>
      </c>
      <c r="JT65" s="19">
        <f t="shared" si="144"/>
        <v>16.089608089558514</v>
      </c>
      <c r="JU65" s="38" t="str">
        <f t="shared" si="145"/>
        <v/>
      </c>
      <c r="JV65" s="19" t="str">
        <f t="shared" si="146"/>
        <v/>
      </c>
      <c r="JW65" s="19" t="str">
        <f t="shared" si="147"/>
        <v/>
      </c>
      <c r="JX65" s="19">
        <f t="shared" si="148"/>
        <v>18.65763761466372</v>
      </c>
      <c r="JY65" s="19">
        <f t="shared" si="149"/>
        <v>17.813761489713144</v>
      </c>
      <c r="JZ65" s="19">
        <f t="shared" si="150"/>
        <v>16.130998159643198</v>
      </c>
      <c r="KA65" s="19">
        <f t="shared" si="151"/>
        <v>16.41119426856535</v>
      </c>
      <c r="KB65" s="19">
        <f t="shared" si="152"/>
        <v>17.078871135970182</v>
      </c>
      <c r="KC65" s="19">
        <f t="shared" si="153"/>
        <v>15.720249926657669</v>
      </c>
      <c r="KD65" s="19">
        <f t="shared" si="154"/>
        <v>15.107279492279721</v>
      </c>
      <c r="KE65" s="32">
        <f t="shared" si="155"/>
        <v>16.089608089558514</v>
      </c>
    </row>
    <row r="66" spans="1:291" x14ac:dyDescent="0.2">
      <c r="A66" s="19" t="s">
        <v>135</v>
      </c>
      <c r="B66" s="19" t="s">
        <v>3989</v>
      </c>
      <c r="E66" s="32" t="s">
        <v>56</v>
      </c>
      <c r="F66" s="19">
        <v>0</v>
      </c>
      <c r="G66" s="19">
        <v>1</v>
      </c>
      <c r="H66" s="19">
        <v>1</v>
      </c>
      <c r="I66" s="19">
        <v>1</v>
      </c>
      <c r="J66" s="19">
        <v>1</v>
      </c>
      <c r="K66" s="19">
        <v>1</v>
      </c>
      <c r="L66" s="19">
        <v>1</v>
      </c>
      <c r="M66" s="19">
        <v>1</v>
      </c>
      <c r="N66" s="19">
        <v>1</v>
      </c>
      <c r="O66" s="19">
        <v>1</v>
      </c>
      <c r="P66" s="32">
        <v>1</v>
      </c>
      <c r="Q66" s="19">
        <v>1</v>
      </c>
      <c r="R66" s="19">
        <v>1</v>
      </c>
      <c r="S66" s="19">
        <v>1</v>
      </c>
      <c r="T66" s="19">
        <v>1</v>
      </c>
      <c r="U66" s="19">
        <v>1</v>
      </c>
      <c r="V66" s="19">
        <v>1</v>
      </c>
      <c r="W66" s="19">
        <v>1</v>
      </c>
      <c r="X66" s="19">
        <v>1</v>
      </c>
      <c r="Y66" s="19">
        <v>1</v>
      </c>
      <c r="Z66" s="19">
        <v>1</v>
      </c>
      <c r="AA66" s="32">
        <v>1</v>
      </c>
      <c r="AB66" s="19">
        <v>1</v>
      </c>
      <c r="AC66" s="19">
        <v>1</v>
      </c>
      <c r="AD66" s="19">
        <v>1</v>
      </c>
      <c r="AE66" s="19">
        <v>1</v>
      </c>
      <c r="AF66" s="19">
        <v>1</v>
      </c>
      <c r="AG66" s="19">
        <v>1</v>
      </c>
      <c r="AH66" s="19">
        <v>1</v>
      </c>
      <c r="AI66" s="19">
        <v>1</v>
      </c>
      <c r="AJ66" s="19">
        <v>1</v>
      </c>
      <c r="AK66" s="19">
        <v>1</v>
      </c>
      <c r="AL66" s="32">
        <v>1</v>
      </c>
      <c r="AM66" s="19">
        <v>2.7858399999999998E-2</v>
      </c>
      <c r="AN66" s="19">
        <v>2.7748200000000001E-2</v>
      </c>
      <c r="AO66" s="19">
        <v>3.1470199999999997E-2</v>
      </c>
      <c r="AP66" s="19">
        <v>3.1980500000000002E-2</v>
      </c>
      <c r="AQ66" s="19">
        <v>3.1946700000000001E-2</v>
      </c>
      <c r="AR66" s="19">
        <v>3.1763399999999997E-2</v>
      </c>
      <c r="AS66" s="19">
        <v>3.0338400000000001E-2</v>
      </c>
      <c r="AT66" s="19">
        <v>3.2325300000000001E-2</v>
      </c>
      <c r="AU66" s="19">
        <v>3.2105000000000002E-2</v>
      </c>
      <c r="AV66" s="19">
        <v>3.1194E-2</v>
      </c>
      <c r="AW66" s="32">
        <v>3.1583E-2</v>
      </c>
      <c r="AX66" s="19">
        <v>1</v>
      </c>
      <c r="AY66" s="19">
        <v>0</v>
      </c>
      <c r="AZ66" s="19">
        <v>0</v>
      </c>
      <c r="BA66" s="19">
        <v>1</v>
      </c>
      <c r="BB66" s="19">
        <v>1</v>
      </c>
      <c r="BC66" s="19">
        <v>1</v>
      </c>
      <c r="BD66" s="19">
        <v>1</v>
      </c>
      <c r="BE66" s="19">
        <v>0</v>
      </c>
      <c r="BF66" s="19">
        <v>1</v>
      </c>
      <c r="BG66" s="19">
        <v>0</v>
      </c>
      <c r="BH66" s="32">
        <v>3</v>
      </c>
      <c r="BI66" s="19">
        <v>1</v>
      </c>
      <c r="BJ66" s="19">
        <v>0</v>
      </c>
      <c r="BK66" s="19">
        <v>0</v>
      </c>
      <c r="BL66" s="19">
        <v>1</v>
      </c>
      <c r="BM66" s="19">
        <v>1</v>
      </c>
      <c r="BN66" s="19">
        <v>1</v>
      </c>
      <c r="BO66" s="19">
        <v>1</v>
      </c>
      <c r="BP66" s="19">
        <v>0</v>
      </c>
      <c r="BQ66" s="19">
        <v>1</v>
      </c>
      <c r="BR66" s="19">
        <v>0</v>
      </c>
      <c r="BS66" s="32">
        <v>1</v>
      </c>
      <c r="BT66" s="19">
        <v>10</v>
      </c>
      <c r="BU66" s="19">
        <v>3</v>
      </c>
      <c r="BV66" s="19">
        <v>6</v>
      </c>
      <c r="BW66" s="19">
        <v>10</v>
      </c>
      <c r="BX66" s="19">
        <v>10</v>
      </c>
      <c r="BY66" s="19">
        <v>11</v>
      </c>
      <c r="BZ66" s="19">
        <v>13</v>
      </c>
      <c r="CA66" s="19">
        <v>4</v>
      </c>
      <c r="CB66" s="19">
        <v>8</v>
      </c>
      <c r="CC66" s="19">
        <v>5</v>
      </c>
      <c r="CD66" s="19">
        <v>8</v>
      </c>
      <c r="CE66" s="38">
        <v>255</v>
      </c>
      <c r="CF66" s="19">
        <v>119</v>
      </c>
      <c r="CG66" s="19">
        <v>375</v>
      </c>
      <c r="CH66" s="19">
        <v>540</v>
      </c>
      <c r="CI66" s="19">
        <v>523</v>
      </c>
      <c r="CJ66" s="19">
        <v>494</v>
      </c>
      <c r="CK66" s="19">
        <v>433</v>
      </c>
      <c r="CL66" s="19">
        <v>586</v>
      </c>
      <c r="CM66" s="19">
        <v>458</v>
      </c>
      <c r="CN66" s="19">
        <v>422</v>
      </c>
      <c r="CO66" s="19">
        <v>299</v>
      </c>
      <c r="CP66" s="38">
        <v>3.9215686274509803E-2</v>
      </c>
      <c r="CQ66" s="19">
        <v>2.5210084033613446E-2</v>
      </c>
      <c r="CR66" s="19">
        <v>1.6E-2</v>
      </c>
      <c r="CS66" s="19">
        <v>1.8518518518518517E-2</v>
      </c>
      <c r="CT66" s="19">
        <v>1.9120458891013385E-2</v>
      </c>
      <c r="CU66" s="19">
        <v>2.2267206477732792E-2</v>
      </c>
      <c r="CV66" s="19">
        <v>3.0023094688221709E-2</v>
      </c>
      <c r="CW66" s="19">
        <v>6.8259385665529011E-3</v>
      </c>
      <c r="CX66" s="19">
        <v>1.7467248908296942E-2</v>
      </c>
      <c r="CY66" s="19">
        <v>1.1848341232227487E-2</v>
      </c>
      <c r="CZ66" s="19">
        <v>2.6755852842809364E-2</v>
      </c>
      <c r="DA66" s="38">
        <v>1.354279797</v>
      </c>
      <c r="DB66" s="19">
        <v>1.9988792719999999</v>
      </c>
      <c r="DC66" s="19">
        <v>1.250520605</v>
      </c>
      <c r="DD66" s="19">
        <v>0.60745231499999996</v>
      </c>
      <c r="DE66" s="19">
        <v>0.52360841199999997</v>
      </c>
      <c r="DF66" s="19">
        <v>0.62718790999999996</v>
      </c>
      <c r="DG66" s="19">
        <v>0.636491578</v>
      </c>
      <c r="DH66" s="19">
        <v>0.61229268599999997</v>
      </c>
      <c r="DI66" s="19">
        <v>1.0729932049999999</v>
      </c>
      <c r="DJ66" s="19">
        <v>0.52561568419377902</v>
      </c>
      <c r="DK66" s="19">
        <v>0.56000033918659897</v>
      </c>
      <c r="DL66" s="38">
        <v>0.25819999999999999</v>
      </c>
      <c r="DM66" s="19">
        <v>0.29849999999999999</v>
      </c>
      <c r="DN66" s="19">
        <v>0.27989999999999998</v>
      </c>
      <c r="DO66" s="19">
        <v>0.29070000000000001</v>
      </c>
      <c r="DP66" s="19">
        <v>0.33260000000000001</v>
      </c>
      <c r="DQ66" s="19">
        <v>0.38600000000000001</v>
      </c>
      <c r="DR66" s="19">
        <v>0.41560000000000002</v>
      </c>
      <c r="DS66" s="19">
        <v>0.48870000000000002</v>
      </c>
      <c r="DT66" s="19">
        <v>0.51119999999999999</v>
      </c>
      <c r="DU66" s="19">
        <v>0.55679999999999996</v>
      </c>
      <c r="DV66" s="19">
        <v>0.62519999999999998</v>
      </c>
      <c r="DW66" s="38">
        <v>-5.0000000000000001E-3</v>
      </c>
      <c r="DX66" s="19">
        <v>1.0999999999999999E-2</v>
      </c>
      <c r="DY66" s="19">
        <v>5.8000000000000003E-2</v>
      </c>
      <c r="DZ66" s="19">
        <v>7.0000000000000007E-2</v>
      </c>
      <c r="EA66" s="19">
        <v>-1.4E-2</v>
      </c>
      <c r="EB66" s="19">
        <v>-0.16300000000000001</v>
      </c>
      <c r="EC66" s="19">
        <v>-0.10299999999999999</v>
      </c>
      <c r="ED66" s="19">
        <v>-0.19800000000000001</v>
      </c>
      <c r="EE66" s="19">
        <v>-3.5999999999999997E-2</v>
      </c>
      <c r="EF66" s="19">
        <v>-3.1E-2</v>
      </c>
      <c r="EG66" s="19">
        <v>-0.14599999999999999</v>
      </c>
      <c r="EH66" s="38">
        <v>580609853.53269517</v>
      </c>
      <c r="EI66" s="19">
        <v>398532261.51345628</v>
      </c>
      <c r="EJ66" s="19">
        <v>672169772.3925972</v>
      </c>
      <c r="EK66" s="19">
        <v>423070571.7022112</v>
      </c>
      <c r="EL66" s="19">
        <v>164448790.06653127</v>
      </c>
      <c r="EM66" s="19">
        <v>111233421.04982352</v>
      </c>
      <c r="EN66" s="19">
        <v>128915742.55159588</v>
      </c>
      <c r="EO66" s="19">
        <v>83678026.599169701</v>
      </c>
      <c r="EP66" s="19">
        <v>53569038.937605016</v>
      </c>
      <c r="EQ66" s="19">
        <v>74867266.152621731</v>
      </c>
      <c r="ER66" s="32">
        <v>27466598.988355678</v>
      </c>
      <c r="ES66" s="19">
        <f t="shared" si="13"/>
        <v>20.179589580703759</v>
      </c>
      <c r="ET66" s="19">
        <f t="shared" si="14"/>
        <v>19.803299010291465</v>
      </c>
      <c r="EU66" s="19">
        <f t="shared" si="15"/>
        <v>20.32602150406893</v>
      </c>
      <c r="EV66" s="19">
        <f t="shared" si="16"/>
        <v>19.863049559270387</v>
      </c>
      <c r="EW66" s="19">
        <f t="shared" si="17"/>
        <v>18.918109773117312</v>
      </c>
      <c r="EX66" s="19">
        <f t="shared" si="18"/>
        <v>18.527141443634154</v>
      </c>
      <c r="EY66" s="19">
        <f t="shared" si="19"/>
        <v>18.674669590410236</v>
      </c>
      <c r="EZ66" s="19">
        <f t="shared" si="20"/>
        <v>18.242486975296902</v>
      </c>
      <c r="FA66" s="19">
        <f t="shared" si="21"/>
        <v>17.796481827386433</v>
      </c>
      <c r="FB66" s="19">
        <f t="shared" si="22"/>
        <v>18.131227318949861</v>
      </c>
      <c r="FC66" s="32">
        <f t="shared" si="23"/>
        <v>17.128481242192379</v>
      </c>
      <c r="FD66" s="19">
        <f t="shared" si="24"/>
        <v>1.354279797</v>
      </c>
      <c r="FE66" s="19">
        <f t="shared" si="25"/>
        <v>1.9988792719999999</v>
      </c>
      <c r="FF66" s="19">
        <f t="shared" si="26"/>
        <v>1.250520605</v>
      </c>
      <c r="FG66" s="19">
        <f t="shared" si="27"/>
        <v>0.60745231499999996</v>
      </c>
      <c r="FH66" s="19">
        <f t="shared" si="28"/>
        <v>0.52360841199999997</v>
      </c>
      <c r="FI66" s="19">
        <f t="shared" si="29"/>
        <v>0.62718790999999996</v>
      </c>
      <c r="FJ66" s="19">
        <f t="shared" si="30"/>
        <v>0.636491578</v>
      </c>
      <c r="FK66" s="19">
        <f t="shared" si="31"/>
        <v>0.61229268599999997</v>
      </c>
      <c r="FL66" s="19">
        <f t="shared" si="32"/>
        <v>1.0729932049999999</v>
      </c>
      <c r="FM66" s="19">
        <f t="shared" si="33"/>
        <v>0.52561568419377902</v>
      </c>
      <c r="FN66" s="32">
        <f t="shared" si="34"/>
        <v>0.56000033918659897</v>
      </c>
      <c r="FO66" s="19">
        <f t="shared" si="35"/>
        <v>0.25819999999999999</v>
      </c>
      <c r="FP66" s="19">
        <f t="shared" si="36"/>
        <v>0.29849999999999999</v>
      </c>
      <c r="FQ66" s="19">
        <f t="shared" si="37"/>
        <v>0.27989999999999998</v>
      </c>
      <c r="FR66" s="19">
        <f t="shared" si="38"/>
        <v>0.29070000000000001</v>
      </c>
      <c r="FS66" s="19">
        <f t="shared" si="39"/>
        <v>0.33260000000000001</v>
      </c>
      <c r="FT66" s="19">
        <f t="shared" si="40"/>
        <v>0.38600000000000001</v>
      </c>
      <c r="FU66" s="19">
        <f t="shared" si="41"/>
        <v>0.41560000000000002</v>
      </c>
      <c r="FV66" s="19">
        <f t="shared" si="42"/>
        <v>0.48870000000000002</v>
      </c>
      <c r="FW66" s="19">
        <f t="shared" si="43"/>
        <v>0.51119999999999999</v>
      </c>
      <c r="FX66" s="19">
        <f t="shared" si="44"/>
        <v>0.55679999999999996</v>
      </c>
      <c r="FY66" s="32">
        <f t="shared" si="45"/>
        <v>0.62519999999999998</v>
      </c>
      <c r="FZ66" s="19">
        <f t="shared" si="46"/>
        <v>-5.0000000000000001E-3</v>
      </c>
      <c r="GA66" s="19">
        <f t="shared" si="47"/>
        <v>1.0999999999999999E-2</v>
      </c>
      <c r="GB66" s="19">
        <f t="shared" si="48"/>
        <v>5.8000000000000003E-2</v>
      </c>
      <c r="GC66" s="19">
        <f t="shared" si="49"/>
        <v>7.0000000000000007E-2</v>
      </c>
      <c r="GD66" s="19">
        <f t="shared" si="50"/>
        <v>-1.4E-2</v>
      </c>
      <c r="GE66" s="19">
        <f t="shared" si="51"/>
        <v>-0.16300000000000001</v>
      </c>
      <c r="GF66" s="19">
        <f t="shared" si="52"/>
        <v>-0.10299999999999999</v>
      </c>
      <c r="GG66" s="19">
        <f t="shared" si="53"/>
        <v>-0.19800000000000001</v>
      </c>
      <c r="GH66" s="19">
        <f t="shared" si="54"/>
        <v>-3.5999999999999997E-2</v>
      </c>
      <c r="GI66" s="19">
        <f t="shared" si="55"/>
        <v>-3.1E-2</v>
      </c>
      <c r="GJ66" s="32">
        <f t="shared" si="56"/>
        <v>-0.14599999999999999</v>
      </c>
      <c r="GK66" s="19">
        <f t="shared" si="57"/>
        <v>20.179589580703759</v>
      </c>
      <c r="GL66" s="19">
        <f t="shared" si="58"/>
        <v>19.803299010291465</v>
      </c>
      <c r="GM66" s="19">
        <f t="shared" si="59"/>
        <v>20.32602150406893</v>
      </c>
      <c r="GN66" s="19">
        <f t="shared" si="60"/>
        <v>19.863049559270387</v>
      </c>
      <c r="GO66" s="19">
        <f t="shared" si="61"/>
        <v>18.918109773117312</v>
      </c>
      <c r="GP66" s="19">
        <f t="shared" si="62"/>
        <v>18.527141443634154</v>
      </c>
      <c r="GQ66" s="19">
        <f t="shared" si="63"/>
        <v>18.674669590410236</v>
      </c>
      <c r="GR66" s="19">
        <f t="shared" si="64"/>
        <v>18.242486975296902</v>
      </c>
      <c r="GS66" s="19">
        <f t="shared" si="65"/>
        <v>17.796481827386433</v>
      </c>
      <c r="GT66" s="19">
        <f t="shared" si="66"/>
        <v>18.131227318949861</v>
      </c>
      <c r="GU66" s="32">
        <f t="shared" si="67"/>
        <v>17.128481242192379</v>
      </c>
      <c r="GV66" s="19">
        <f t="shared" si="68"/>
        <v>1.354279797</v>
      </c>
      <c r="GW66" s="19">
        <f t="shared" si="69"/>
        <v>1.9988792719999999</v>
      </c>
      <c r="GX66" s="19">
        <f t="shared" si="70"/>
        <v>1.250520605</v>
      </c>
      <c r="GY66" s="19">
        <f t="shared" si="71"/>
        <v>0.60745231499999996</v>
      </c>
      <c r="GZ66" s="19">
        <f t="shared" si="72"/>
        <v>0.52360841199999997</v>
      </c>
      <c r="HA66" s="19">
        <f t="shared" si="73"/>
        <v>0.62718790999999996</v>
      </c>
      <c r="HB66" s="19">
        <f t="shared" si="74"/>
        <v>0.636491578</v>
      </c>
      <c r="HC66" s="19">
        <f t="shared" si="75"/>
        <v>0.61229268599999997</v>
      </c>
      <c r="HD66" s="19">
        <f t="shared" si="76"/>
        <v>1.0729932049999999</v>
      </c>
      <c r="HE66" s="19">
        <f t="shared" si="77"/>
        <v>0.52561568419377902</v>
      </c>
      <c r="HF66" s="19">
        <f t="shared" si="78"/>
        <v>0.56000033918659897</v>
      </c>
      <c r="HG66" s="19">
        <f t="shared" si="156"/>
        <v>1.354279797</v>
      </c>
      <c r="HH66" s="19">
        <f t="shared" si="157"/>
        <v>1.9988792719999999</v>
      </c>
      <c r="HI66" s="19">
        <f t="shared" si="158"/>
        <v>1.250520605</v>
      </c>
      <c r="HJ66" s="19">
        <f t="shared" si="159"/>
        <v>0.60745231499999996</v>
      </c>
      <c r="HK66" s="19">
        <f t="shared" si="160"/>
        <v>0.52360841199999997</v>
      </c>
      <c r="HL66" s="19">
        <f t="shared" si="161"/>
        <v>0.62718790999999996</v>
      </c>
      <c r="HM66" s="19">
        <f t="shared" si="162"/>
        <v>0.636491578</v>
      </c>
      <c r="HN66" s="19">
        <f t="shared" si="163"/>
        <v>0.61229268599999997</v>
      </c>
      <c r="HO66" s="19">
        <f t="shared" si="164"/>
        <v>1.0729932049999999</v>
      </c>
      <c r="HP66" s="19">
        <f t="shared" si="165"/>
        <v>0.52561568419377902</v>
      </c>
      <c r="HQ66" s="32">
        <f t="shared" si="166"/>
        <v>0.56000033918659897</v>
      </c>
      <c r="HR66" s="19">
        <f t="shared" si="90"/>
        <v>0.25819999999999999</v>
      </c>
      <c r="HS66" s="19">
        <f t="shared" si="91"/>
        <v>0.29849999999999999</v>
      </c>
      <c r="HT66" s="19">
        <f t="shared" si="92"/>
        <v>0.27989999999999998</v>
      </c>
      <c r="HU66" s="19">
        <f t="shared" si="93"/>
        <v>0.29070000000000001</v>
      </c>
      <c r="HV66" s="19">
        <f t="shared" si="94"/>
        <v>0.33260000000000001</v>
      </c>
      <c r="HW66" s="19">
        <f t="shared" si="95"/>
        <v>0.38600000000000001</v>
      </c>
      <c r="HX66" s="19">
        <f t="shared" si="96"/>
        <v>0.41560000000000002</v>
      </c>
      <c r="HY66" s="19">
        <f t="shared" si="97"/>
        <v>0.48870000000000002</v>
      </c>
      <c r="HZ66" s="19">
        <f t="shared" si="98"/>
        <v>0.51119999999999999</v>
      </c>
      <c r="IA66" s="19">
        <f t="shared" si="99"/>
        <v>0.55679999999999996</v>
      </c>
      <c r="IB66" s="19">
        <f t="shared" si="100"/>
        <v>0.62519999999999998</v>
      </c>
      <c r="IC66" s="38">
        <f t="shared" si="101"/>
        <v>0.25819999999999999</v>
      </c>
      <c r="ID66" s="19">
        <f t="shared" si="102"/>
        <v>0.29849999999999999</v>
      </c>
      <c r="IE66" s="19">
        <f t="shared" si="103"/>
        <v>0.27989999999999998</v>
      </c>
      <c r="IF66" s="19">
        <f t="shared" si="104"/>
        <v>0.29070000000000001</v>
      </c>
      <c r="IG66" s="19">
        <f t="shared" si="105"/>
        <v>0.33260000000000001</v>
      </c>
      <c r="IH66" s="19">
        <f t="shared" si="106"/>
        <v>0.38600000000000001</v>
      </c>
      <c r="II66" s="19">
        <f t="shared" si="107"/>
        <v>0.41560000000000002</v>
      </c>
      <c r="IJ66" s="19">
        <f t="shared" si="108"/>
        <v>0.48870000000000002</v>
      </c>
      <c r="IK66" s="19">
        <f t="shared" si="109"/>
        <v>0.51119999999999999</v>
      </c>
      <c r="IL66" s="19">
        <f t="shared" si="110"/>
        <v>0.55679999999999996</v>
      </c>
      <c r="IM66" s="19">
        <f t="shared" si="111"/>
        <v>0.62519999999999998</v>
      </c>
      <c r="IN66" s="38">
        <f t="shared" si="112"/>
        <v>-5.0000000000000001E-3</v>
      </c>
      <c r="IO66" s="19">
        <f t="shared" si="113"/>
        <v>1.0999999999999999E-2</v>
      </c>
      <c r="IP66" s="19">
        <f t="shared" si="114"/>
        <v>5.8000000000000003E-2</v>
      </c>
      <c r="IQ66" s="19">
        <f t="shared" si="115"/>
        <v>7.0000000000000007E-2</v>
      </c>
      <c r="IR66" s="19">
        <f t="shared" si="116"/>
        <v>-1.4E-2</v>
      </c>
      <c r="IS66" s="19">
        <f t="shared" si="117"/>
        <v>-0.16300000000000001</v>
      </c>
      <c r="IT66" s="19">
        <f t="shared" si="118"/>
        <v>-0.10299999999999999</v>
      </c>
      <c r="IU66" s="19">
        <f t="shared" si="119"/>
        <v>-0.19800000000000001</v>
      </c>
      <c r="IV66" s="19">
        <f t="shared" si="120"/>
        <v>-3.5999999999999997E-2</v>
      </c>
      <c r="IW66" s="19">
        <f t="shared" si="121"/>
        <v>-3.1E-2</v>
      </c>
      <c r="IX66" s="32">
        <f t="shared" si="122"/>
        <v>-0.14599999999999999</v>
      </c>
      <c r="IY66" s="19">
        <f t="shared" si="123"/>
        <v>-5.0000000000000001E-3</v>
      </c>
      <c r="IZ66" s="19">
        <f t="shared" si="124"/>
        <v>1.0999999999999999E-2</v>
      </c>
      <c r="JA66" s="19">
        <f t="shared" si="125"/>
        <v>5.8000000000000003E-2</v>
      </c>
      <c r="JB66" s="19">
        <f t="shared" si="126"/>
        <v>7.0000000000000007E-2</v>
      </c>
      <c r="JC66" s="19">
        <f t="shared" si="127"/>
        <v>-1.4E-2</v>
      </c>
      <c r="JD66" s="19">
        <f t="shared" si="128"/>
        <v>-0.16300000000000001</v>
      </c>
      <c r="JE66" s="19">
        <f t="shared" si="129"/>
        <v>-0.10299999999999999</v>
      </c>
      <c r="JF66" s="19">
        <f t="shared" si="130"/>
        <v>-0.19800000000000001</v>
      </c>
      <c r="JG66" s="19">
        <f t="shared" si="131"/>
        <v>-3.5999999999999997E-2</v>
      </c>
      <c r="JH66" s="19">
        <f t="shared" si="132"/>
        <v>-3.1E-2</v>
      </c>
      <c r="JI66" s="32">
        <f t="shared" si="133"/>
        <v>-0.14599999999999999</v>
      </c>
      <c r="JJ66" s="19">
        <f t="shared" si="134"/>
        <v>20.179589580703759</v>
      </c>
      <c r="JK66" s="19">
        <f t="shared" si="135"/>
        <v>19.803299010291465</v>
      </c>
      <c r="JL66" s="19">
        <f t="shared" si="136"/>
        <v>20.32602150406893</v>
      </c>
      <c r="JM66" s="19">
        <f t="shared" si="137"/>
        <v>19.863049559270387</v>
      </c>
      <c r="JN66" s="19">
        <f t="shared" si="138"/>
        <v>18.918109773117312</v>
      </c>
      <c r="JO66" s="19">
        <f t="shared" si="139"/>
        <v>18.527141443634154</v>
      </c>
      <c r="JP66" s="19">
        <f t="shared" si="140"/>
        <v>18.674669590410236</v>
      </c>
      <c r="JQ66" s="19">
        <f t="shared" si="141"/>
        <v>18.242486975296902</v>
      </c>
      <c r="JR66" s="19">
        <f t="shared" si="142"/>
        <v>17.796481827386433</v>
      </c>
      <c r="JS66" s="19">
        <f t="shared" si="143"/>
        <v>18.131227318949861</v>
      </c>
      <c r="JT66" s="19">
        <f t="shared" si="144"/>
        <v>17.128481242192379</v>
      </c>
      <c r="JU66" s="38">
        <f t="shared" si="145"/>
        <v>20.179589580703759</v>
      </c>
      <c r="JV66" s="19">
        <f t="shared" si="146"/>
        <v>19.803299010291465</v>
      </c>
      <c r="JW66" s="19">
        <f t="shared" si="147"/>
        <v>20.32602150406893</v>
      </c>
      <c r="JX66" s="19">
        <f t="shared" si="148"/>
        <v>19.863049559270387</v>
      </c>
      <c r="JY66" s="19">
        <f t="shared" si="149"/>
        <v>18.918109773117312</v>
      </c>
      <c r="JZ66" s="19">
        <f t="shared" si="150"/>
        <v>18.527141443634154</v>
      </c>
      <c r="KA66" s="19">
        <f t="shared" si="151"/>
        <v>18.674669590410236</v>
      </c>
      <c r="KB66" s="19">
        <f t="shared" si="152"/>
        <v>18.242486975296902</v>
      </c>
      <c r="KC66" s="19">
        <f t="shared" si="153"/>
        <v>17.796481827386433</v>
      </c>
      <c r="KD66" s="19">
        <f t="shared" si="154"/>
        <v>18.131227318949861</v>
      </c>
      <c r="KE66" s="32">
        <f t="shared" si="155"/>
        <v>17.128481242192379</v>
      </c>
    </row>
    <row r="67" spans="1:291" x14ac:dyDescent="0.2">
      <c r="A67" s="19" t="s">
        <v>405</v>
      </c>
      <c r="B67" s="19" t="s">
        <v>406</v>
      </c>
      <c r="C67" s="19">
        <v>2013</v>
      </c>
      <c r="D67" s="19">
        <v>2021</v>
      </c>
      <c r="E67" s="32" t="s">
        <v>56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32">
        <v>1</v>
      </c>
      <c r="T67" s="19">
        <v>1</v>
      </c>
      <c r="U67" s="19">
        <v>1</v>
      </c>
      <c r="V67" s="19">
        <v>1</v>
      </c>
      <c r="W67" s="19">
        <v>1</v>
      </c>
      <c r="X67" s="19">
        <v>1</v>
      </c>
      <c r="Y67" s="19">
        <v>1</v>
      </c>
      <c r="Z67" s="19">
        <v>1</v>
      </c>
      <c r="AA67" s="32">
        <v>1</v>
      </c>
      <c r="AE67" s="19">
        <v>1</v>
      </c>
      <c r="AF67" s="19">
        <v>1</v>
      </c>
      <c r="AG67" s="19">
        <v>1</v>
      </c>
      <c r="AH67" s="19">
        <v>1</v>
      </c>
      <c r="AI67" s="19">
        <v>1</v>
      </c>
      <c r="AJ67" s="19">
        <v>1</v>
      </c>
      <c r="AK67" s="19">
        <v>1</v>
      </c>
      <c r="AL67" s="32">
        <v>1</v>
      </c>
      <c r="AP67" s="19">
        <v>2.5780600000000001E-2</v>
      </c>
      <c r="AQ67" s="19">
        <v>2.4981099999999999E-2</v>
      </c>
      <c r="AR67" s="19">
        <v>2.3347799999999998E-2</v>
      </c>
      <c r="AS67" s="19">
        <v>2.3148499999999999E-2</v>
      </c>
      <c r="AT67" s="19">
        <v>2.2177599999999999E-2</v>
      </c>
      <c r="AU67" s="19">
        <v>2.2951099999999999E-2</v>
      </c>
      <c r="AV67" s="19">
        <v>2.9333999999999999E-2</v>
      </c>
      <c r="AW67" s="32">
        <v>3.3473799999999998E-2</v>
      </c>
      <c r="BA67" s="19">
        <v>0</v>
      </c>
      <c r="BB67" s="19">
        <v>0</v>
      </c>
      <c r="BC67" s="19">
        <v>0</v>
      </c>
      <c r="BD67" s="19">
        <v>0</v>
      </c>
      <c r="BE67" s="19">
        <v>0</v>
      </c>
      <c r="BF67" s="19">
        <v>0</v>
      </c>
      <c r="BG67" s="19">
        <v>0</v>
      </c>
      <c r="BH67" s="32">
        <v>6</v>
      </c>
      <c r="BL67" s="19">
        <v>0</v>
      </c>
      <c r="BM67" s="19">
        <v>0</v>
      </c>
      <c r="BN67" s="19">
        <v>0</v>
      </c>
      <c r="BO67" s="19">
        <v>0</v>
      </c>
      <c r="BP67" s="19">
        <v>0</v>
      </c>
      <c r="BQ67" s="19">
        <v>0</v>
      </c>
      <c r="BR67" s="19">
        <v>0</v>
      </c>
      <c r="BS67" s="32">
        <v>1</v>
      </c>
      <c r="BT67" s="19">
        <v>0</v>
      </c>
      <c r="BU67" s="19">
        <v>0</v>
      </c>
      <c r="BV67" s="19">
        <v>0</v>
      </c>
      <c r="BW67" s="19">
        <v>2</v>
      </c>
      <c r="BX67" s="19">
        <v>0</v>
      </c>
      <c r="BY67" s="19">
        <v>2</v>
      </c>
      <c r="BZ67" s="19">
        <v>1</v>
      </c>
      <c r="CA67" s="19">
        <v>0</v>
      </c>
      <c r="CB67" s="19">
        <v>0</v>
      </c>
      <c r="CC67" s="19">
        <v>0</v>
      </c>
      <c r="CD67" s="19">
        <v>2</v>
      </c>
      <c r="CE67" s="38">
        <v>0</v>
      </c>
      <c r="CF67" s="19">
        <v>0</v>
      </c>
      <c r="CG67" s="19">
        <v>0</v>
      </c>
      <c r="CH67" s="19">
        <v>54</v>
      </c>
      <c r="CI67" s="19">
        <v>71</v>
      </c>
      <c r="CJ67" s="19">
        <v>46</v>
      </c>
      <c r="CK67" s="19">
        <v>53</v>
      </c>
      <c r="CL67" s="19">
        <v>70</v>
      </c>
      <c r="CM67" s="19">
        <v>122</v>
      </c>
      <c r="CN67" s="19">
        <v>121</v>
      </c>
      <c r="CO67" s="19">
        <v>115</v>
      </c>
      <c r="CP67" s="38">
        <v>0</v>
      </c>
      <c r="CQ67" s="19">
        <v>0</v>
      </c>
      <c r="CR67" s="19">
        <v>0</v>
      </c>
      <c r="CS67" s="19">
        <v>3.7037037037037035E-2</v>
      </c>
      <c r="CT67" s="19">
        <v>0</v>
      </c>
      <c r="CU67" s="19">
        <v>4.3478260869565216E-2</v>
      </c>
      <c r="CV67" s="19">
        <v>1.8867924528301886E-2</v>
      </c>
      <c r="CW67" s="19">
        <v>0</v>
      </c>
      <c r="CX67" s="19">
        <v>0</v>
      </c>
      <c r="CY67" s="19">
        <v>0</v>
      </c>
      <c r="CZ67" s="19">
        <v>1.7391304347826087E-2</v>
      </c>
      <c r="DA67" s="38"/>
      <c r="DD67" s="19">
        <v>1.0861000000000001</v>
      </c>
      <c r="DE67" s="19">
        <v>1.1207</v>
      </c>
      <c r="DF67" s="19">
        <v>1.5007999999999999</v>
      </c>
      <c r="DG67" s="19">
        <v>1.3906000000000001</v>
      </c>
      <c r="DH67" s="19">
        <v>1.5338000000000001</v>
      </c>
      <c r="DI67" s="19">
        <v>1.2777000000000001</v>
      </c>
      <c r="DJ67" s="19">
        <v>1.107</v>
      </c>
      <c r="DK67" s="19">
        <v>0.85289999999999999</v>
      </c>
      <c r="DL67" s="38">
        <v>0.83820499999999998</v>
      </c>
      <c r="DM67" s="19">
        <v>0.88754</v>
      </c>
      <c r="DN67" s="19">
        <v>0.53661999999999999</v>
      </c>
      <c r="DO67" s="19">
        <v>0.47273900000000002</v>
      </c>
      <c r="DP67" s="19">
        <v>0.49784</v>
      </c>
      <c r="DQ67" s="19">
        <v>0.52192499999999997</v>
      </c>
      <c r="DR67" s="19">
        <v>0.58269300000000002</v>
      </c>
      <c r="DS67" s="19">
        <v>0.59840300000000002</v>
      </c>
      <c r="DT67" s="19">
        <v>0.602599</v>
      </c>
      <c r="DU67" s="19">
        <v>0.62348899999999996</v>
      </c>
      <c r="DV67" s="19">
        <v>0.50656000000000001</v>
      </c>
      <c r="DW67" s="38"/>
      <c r="DX67" s="19">
        <v>3.444E-3</v>
      </c>
      <c r="DY67" s="19">
        <v>2.1621000000000001E-2</v>
      </c>
      <c r="DZ67" s="19">
        <v>5.2166999999999998E-2</v>
      </c>
      <c r="EA67" s="19">
        <v>5.7821999999999998E-2</v>
      </c>
      <c r="EB67" s="19">
        <v>5.4226999999999997E-2</v>
      </c>
      <c r="EC67" s="19">
        <v>3.3091000000000002E-2</v>
      </c>
      <c r="ED67" s="19">
        <v>5.1097999999999998E-2</v>
      </c>
      <c r="EE67" s="19">
        <v>2.2051999999999999E-2</v>
      </c>
      <c r="EF67" s="19">
        <v>-1.3878E-2</v>
      </c>
      <c r="EG67" s="19">
        <v>-5.2063999999999999E-2</v>
      </c>
      <c r="EH67" s="38"/>
      <c r="EK67" s="19">
        <v>4642287700</v>
      </c>
      <c r="EL67" s="19">
        <v>5904452800</v>
      </c>
      <c r="EM67" s="19">
        <v>9222057100</v>
      </c>
      <c r="EN67" s="19">
        <v>9642842600</v>
      </c>
      <c r="EO67" s="19">
        <v>10310424500</v>
      </c>
      <c r="EP67" s="19">
        <v>9433604800</v>
      </c>
      <c r="EQ67" s="19">
        <v>8413755600</v>
      </c>
      <c r="ER67" s="32">
        <v>4653858600</v>
      </c>
      <c r="ES67" s="19" t="str">
        <f t="shared" si="13"/>
        <v/>
      </c>
      <c r="ET67" s="19" t="str">
        <f t="shared" si="14"/>
        <v/>
      </c>
      <c r="EU67" s="19" t="str">
        <f t="shared" si="15"/>
        <v/>
      </c>
      <c r="EV67" s="19">
        <f t="shared" si="16"/>
        <v>22.258473120473987</v>
      </c>
      <c r="EW67" s="19">
        <f t="shared" si="17"/>
        <v>22.498972615070702</v>
      </c>
      <c r="EX67" s="19">
        <f t="shared" si="18"/>
        <v>22.94486396242722</v>
      </c>
      <c r="EY67" s="19">
        <f t="shared" si="19"/>
        <v>22.989481777620295</v>
      </c>
      <c r="EZ67" s="19">
        <f t="shared" si="20"/>
        <v>23.056421307745516</v>
      </c>
      <c r="FA67" s="19">
        <f t="shared" si="21"/>
        <v>22.967544129898592</v>
      </c>
      <c r="FB67" s="19">
        <f t="shared" si="22"/>
        <v>22.853133774866155</v>
      </c>
      <c r="FC67" s="32">
        <f t="shared" si="23"/>
        <v>22.26096251889826</v>
      </c>
      <c r="FD67" s="19" t="str">
        <f t="shared" si="24"/>
        <v/>
      </c>
      <c r="FE67" s="19" t="str">
        <f t="shared" si="25"/>
        <v/>
      </c>
      <c r="FF67" s="19" t="str">
        <f t="shared" si="26"/>
        <v/>
      </c>
      <c r="FG67" s="19">
        <f t="shared" si="27"/>
        <v>1.0861000000000001</v>
      </c>
      <c r="FH67" s="19">
        <f t="shared" si="28"/>
        <v>1.1207</v>
      </c>
      <c r="FI67" s="19">
        <f t="shared" si="29"/>
        <v>1.5007999999999999</v>
      </c>
      <c r="FJ67" s="19">
        <f t="shared" si="30"/>
        <v>1.3906000000000001</v>
      </c>
      <c r="FK67" s="19">
        <f t="shared" si="31"/>
        <v>1.5338000000000001</v>
      </c>
      <c r="FL67" s="19">
        <f t="shared" si="32"/>
        <v>1.2777000000000001</v>
      </c>
      <c r="FM67" s="19">
        <f t="shared" si="33"/>
        <v>1.107</v>
      </c>
      <c r="FN67" s="32">
        <f t="shared" si="34"/>
        <v>0.85289999999999999</v>
      </c>
      <c r="FO67" s="19" t="str">
        <f t="shared" si="35"/>
        <v/>
      </c>
      <c r="FP67" s="19" t="str">
        <f t="shared" si="36"/>
        <v/>
      </c>
      <c r="FQ67" s="19" t="str">
        <f t="shared" si="37"/>
        <v/>
      </c>
      <c r="FR67" s="19">
        <f t="shared" si="38"/>
        <v>0.47273900000000002</v>
      </c>
      <c r="FS67" s="19">
        <f t="shared" si="39"/>
        <v>0.49784</v>
      </c>
      <c r="FT67" s="19">
        <f t="shared" si="40"/>
        <v>0.52192499999999997</v>
      </c>
      <c r="FU67" s="19">
        <f t="shared" si="41"/>
        <v>0.58269300000000002</v>
      </c>
      <c r="FV67" s="19">
        <f t="shared" si="42"/>
        <v>0.59840300000000002</v>
      </c>
      <c r="FW67" s="19">
        <f t="shared" si="43"/>
        <v>0.602599</v>
      </c>
      <c r="FX67" s="19">
        <f t="shared" si="44"/>
        <v>0.62348899999999996</v>
      </c>
      <c r="FY67" s="32">
        <f t="shared" si="45"/>
        <v>0.50656000000000001</v>
      </c>
      <c r="FZ67" s="19" t="str">
        <f t="shared" si="46"/>
        <v/>
      </c>
      <c r="GA67" s="19" t="str">
        <f t="shared" si="47"/>
        <v/>
      </c>
      <c r="GB67" s="19" t="str">
        <f t="shared" si="48"/>
        <v/>
      </c>
      <c r="GC67" s="19">
        <f t="shared" si="49"/>
        <v>5.2166999999999998E-2</v>
      </c>
      <c r="GD67" s="19">
        <f t="shared" si="50"/>
        <v>5.7821999999999998E-2</v>
      </c>
      <c r="GE67" s="19">
        <f t="shared" si="51"/>
        <v>5.4226999999999997E-2</v>
      </c>
      <c r="GF67" s="19">
        <f t="shared" si="52"/>
        <v>3.3091000000000002E-2</v>
      </c>
      <c r="GG67" s="19">
        <f t="shared" si="53"/>
        <v>5.1097999999999998E-2</v>
      </c>
      <c r="GH67" s="19">
        <f t="shared" si="54"/>
        <v>2.2051999999999999E-2</v>
      </c>
      <c r="GI67" s="19">
        <f t="shared" si="55"/>
        <v>-1.3878E-2</v>
      </c>
      <c r="GJ67" s="32">
        <f t="shared" si="56"/>
        <v>-5.2063999999999999E-2</v>
      </c>
      <c r="GK67" s="19" t="str">
        <f t="shared" si="57"/>
        <v/>
      </c>
      <c r="GL67" s="19" t="str">
        <f t="shared" si="58"/>
        <v/>
      </c>
      <c r="GM67" s="19" t="str">
        <f t="shared" si="59"/>
        <v/>
      </c>
      <c r="GN67" s="19">
        <f t="shared" si="60"/>
        <v>22.258473120473987</v>
      </c>
      <c r="GO67" s="19">
        <f t="shared" si="61"/>
        <v>22.498972615070702</v>
      </c>
      <c r="GP67" s="19">
        <f t="shared" si="62"/>
        <v>22.94486396242722</v>
      </c>
      <c r="GQ67" s="19">
        <f t="shared" si="63"/>
        <v>22.989481777620295</v>
      </c>
      <c r="GR67" s="19">
        <f t="shared" si="64"/>
        <v>23.056421307745516</v>
      </c>
      <c r="GS67" s="19">
        <f t="shared" si="65"/>
        <v>22.967544129898592</v>
      </c>
      <c r="GT67" s="19">
        <f t="shared" si="66"/>
        <v>22.853133774866155</v>
      </c>
      <c r="GU67" s="32">
        <f t="shared" si="67"/>
        <v>22.26096251889826</v>
      </c>
      <c r="GV67" s="19">
        <f t="shared" si="68"/>
        <v>10.328571478127515</v>
      </c>
      <c r="GW67" s="19">
        <f t="shared" si="69"/>
        <v>10.328571478127515</v>
      </c>
      <c r="GX67" s="19">
        <f t="shared" si="70"/>
        <v>10.328571478127515</v>
      </c>
      <c r="GY67" s="19">
        <f t="shared" si="71"/>
        <v>1.0861000000000001</v>
      </c>
      <c r="GZ67" s="19">
        <f t="shared" si="72"/>
        <v>1.1207</v>
      </c>
      <c r="HA67" s="19">
        <f t="shared" si="73"/>
        <v>1.5007999999999999</v>
      </c>
      <c r="HB67" s="19">
        <f t="shared" si="74"/>
        <v>1.3906000000000001</v>
      </c>
      <c r="HC67" s="19">
        <f t="shared" si="75"/>
        <v>1.5338000000000001</v>
      </c>
      <c r="HD67" s="19">
        <f t="shared" si="76"/>
        <v>1.2777000000000001</v>
      </c>
      <c r="HE67" s="19">
        <f t="shared" si="77"/>
        <v>1.107</v>
      </c>
      <c r="HF67" s="19">
        <f t="shared" si="78"/>
        <v>0.85289999999999999</v>
      </c>
      <c r="HG67" s="19" t="str">
        <f t="shared" si="156"/>
        <v/>
      </c>
      <c r="HH67" s="19" t="str">
        <f t="shared" si="157"/>
        <v/>
      </c>
      <c r="HI67" s="19" t="str">
        <f t="shared" si="158"/>
        <v/>
      </c>
      <c r="HJ67" s="19">
        <f t="shared" si="159"/>
        <v>1.0861000000000001</v>
      </c>
      <c r="HK67" s="19">
        <f t="shared" si="160"/>
        <v>1.1207</v>
      </c>
      <c r="HL67" s="19">
        <f t="shared" si="161"/>
        <v>1.5007999999999999</v>
      </c>
      <c r="HM67" s="19">
        <f t="shared" si="162"/>
        <v>1.3906000000000001</v>
      </c>
      <c r="HN67" s="19">
        <f t="shared" si="163"/>
        <v>1.5338000000000001</v>
      </c>
      <c r="HO67" s="19">
        <f t="shared" si="164"/>
        <v>1.2777000000000001</v>
      </c>
      <c r="HP67" s="19">
        <f t="shared" si="165"/>
        <v>1.107</v>
      </c>
      <c r="HQ67" s="32">
        <f t="shared" si="166"/>
        <v>0.85289999999999999</v>
      </c>
      <c r="HR67" s="19">
        <f t="shared" si="90"/>
        <v>0.72436999999999996</v>
      </c>
      <c r="HS67" s="19">
        <f t="shared" si="91"/>
        <v>0.72436999999999996</v>
      </c>
      <c r="HT67" s="19">
        <f t="shared" si="92"/>
        <v>0.72436999999999996</v>
      </c>
      <c r="HU67" s="19">
        <f t="shared" si="93"/>
        <v>0.47273900000000002</v>
      </c>
      <c r="HV67" s="19">
        <f t="shared" si="94"/>
        <v>0.49784</v>
      </c>
      <c r="HW67" s="19">
        <f t="shared" si="95"/>
        <v>0.52192499999999997</v>
      </c>
      <c r="HX67" s="19">
        <f t="shared" si="96"/>
        <v>0.58269300000000002</v>
      </c>
      <c r="HY67" s="19">
        <f t="shared" si="97"/>
        <v>0.59840300000000002</v>
      </c>
      <c r="HZ67" s="19">
        <f t="shared" si="98"/>
        <v>0.602599</v>
      </c>
      <c r="IA67" s="19">
        <f t="shared" si="99"/>
        <v>0.62348899999999996</v>
      </c>
      <c r="IB67" s="19">
        <f t="shared" si="100"/>
        <v>0.50656000000000001</v>
      </c>
      <c r="IC67" s="38" t="str">
        <f t="shared" si="101"/>
        <v/>
      </c>
      <c r="ID67" s="19" t="str">
        <f t="shared" si="102"/>
        <v/>
      </c>
      <c r="IE67" s="19" t="str">
        <f t="shared" si="103"/>
        <v/>
      </c>
      <c r="IF67" s="19">
        <f t="shared" si="104"/>
        <v>0.47273900000000002</v>
      </c>
      <c r="IG67" s="19">
        <f t="shared" si="105"/>
        <v>0.49784</v>
      </c>
      <c r="IH67" s="19">
        <f t="shared" si="106"/>
        <v>0.52192499999999997</v>
      </c>
      <c r="II67" s="19">
        <f t="shared" si="107"/>
        <v>0.58269300000000002</v>
      </c>
      <c r="IJ67" s="19">
        <f t="shared" si="108"/>
        <v>0.59840300000000002</v>
      </c>
      <c r="IK67" s="19">
        <f t="shared" si="109"/>
        <v>0.602599</v>
      </c>
      <c r="IL67" s="19">
        <f t="shared" si="110"/>
        <v>0.62348899999999996</v>
      </c>
      <c r="IM67" s="19">
        <f t="shared" si="111"/>
        <v>0.50656000000000001</v>
      </c>
      <c r="IN67" s="38">
        <f t="shared" si="112"/>
        <v>0.16917829999999984</v>
      </c>
      <c r="IO67" s="19">
        <f t="shared" si="113"/>
        <v>0.16917829999999984</v>
      </c>
      <c r="IP67" s="19">
        <f t="shared" si="114"/>
        <v>0.16917829999999984</v>
      </c>
      <c r="IQ67" s="19">
        <f t="shared" si="115"/>
        <v>5.2166999999999998E-2</v>
      </c>
      <c r="IR67" s="19">
        <f t="shared" si="116"/>
        <v>5.7821999999999998E-2</v>
      </c>
      <c r="IS67" s="19">
        <f t="shared" si="117"/>
        <v>5.4226999999999997E-2</v>
      </c>
      <c r="IT67" s="19">
        <f t="shared" si="118"/>
        <v>3.3091000000000002E-2</v>
      </c>
      <c r="IU67" s="19">
        <f t="shared" si="119"/>
        <v>5.1097999999999998E-2</v>
      </c>
      <c r="IV67" s="19">
        <f t="shared" si="120"/>
        <v>2.2051999999999999E-2</v>
      </c>
      <c r="IW67" s="19">
        <f t="shared" si="121"/>
        <v>-1.3878E-2</v>
      </c>
      <c r="IX67" s="32">
        <f t="shared" si="122"/>
        <v>-5.2063999999999999E-2</v>
      </c>
      <c r="IY67" s="19" t="str">
        <f t="shared" si="123"/>
        <v/>
      </c>
      <c r="IZ67" s="19" t="str">
        <f t="shared" si="124"/>
        <v/>
      </c>
      <c r="JA67" s="19" t="str">
        <f t="shared" si="125"/>
        <v/>
      </c>
      <c r="JB67" s="19">
        <f t="shared" si="126"/>
        <v>5.2166999999999998E-2</v>
      </c>
      <c r="JC67" s="19">
        <f t="shared" si="127"/>
        <v>5.7821999999999998E-2</v>
      </c>
      <c r="JD67" s="19">
        <f t="shared" si="128"/>
        <v>5.4226999999999997E-2</v>
      </c>
      <c r="JE67" s="19">
        <f t="shared" si="129"/>
        <v>3.3091000000000002E-2</v>
      </c>
      <c r="JF67" s="19">
        <f t="shared" si="130"/>
        <v>5.1097999999999998E-2</v>
      </c>
      <c r="JG67" s="19">
        <f t="shared" si="131"/>
        <v>2.2051999999999999E-2</v>
      </c>
      <c r="JH67" s="19">
        <f t="shared" si="132"/>
        <v>-1.3878E-2</v>
      </c>
      <c r="JI67" s="32">
        <f t="shared" si="133"/>
        <v>-5.2063999999999999E-2</v>
      </c>
      <c r="JJ67" s="19">
        <f t="shared" si="134"/>
        <v>22.018022109317169</v>
      </c>
      <c r="JK67" s="19">
        <f t="shared" si="135"/>
        <v>22.018022109317169</v>
      </c>
      <c r="JL67" s="19">
        <f t="shared" si="136"/>
        <v>22.018022109317169</v>
      </c>
      <c r="JM67" s="19">
        <f t="shared" si="137"/>
        <v>22.018022109317169</v>
      </c>
      <c r="JN67" s="19">
        <f t="shared" si="138"/>
        <v>22.018022109317169</v>
      </c>
      <c r="JO67" s="19">
        <f t="shared" si="139"/>
        <v>22.018022109317169</v>
      </c>
      <c r="JP67" s="19">
        <f t="shared" si="140"/>
        <v>22.018022109317169</v>
      </c>
      <c r="JQ67" s="19">
        <f t="shared" si="141"/>
        <v>22.018022109317169</v>
      </c>
      <c r="JR67" s="19">
        <f t="shared" si="142"/>
        <v>22.018022109317169</v>
      </c>
      <c r="JS67" s="19">
        <f t="shared" si="143"/>
        <v>22.018022109317169</v>
      </c>
      <c r="JT67" s="19">
        <f t="shared" si="144"/>
        <v>22.018022109317169</v>
      </c>
      <c r="JU67" s="38" t="str">
        <f t="shared" si="145"/>
        <v/>
      </c>
      <c r="JV67" s="19" t="str">
        <f t="shared" si="146"/>
        <v/>
      </c>
      <c r="JW67" s="19" t="str">
        <f t="shared" si="147"/>
        <v/>
      </c>
      <c r="JX67" s="19">
        <f t="shared" si="148"/>
        <v>22.018022109317169</v>
      </c>
      <c r="JY67" s="19">
        <f t="shared" si="149"/>
        <v>22.018022109317169</v>
      </c>
      <c r="JZ67" s="19">
        <f t="shared" si="150"/>
        <v>22.018022109317169</v>
      </c>
      <c r="KA67" s="19">
        <f t="shared" si="151"/>
        <v>22.018022109317169</v>
      </c>
      <c r="KB67" s="19">
        <f t="shared" si="152"/>
        <v>22.018022109317169</v>
      </c>
      <c r="KC67" s="19">
        <f t="shared" si="153"/>
        <v>22.018022109317169</v>
      </c>
      <c r="KD67" s="19">
        <f t="shared" si="154"/>
        <v>22.018022109317169</v>
      </c>
      <c r="KE67" s="32">
        <f t="shared" si="155"/>
        <v>22.018022109317169</v>
      </c>
    </row>
    <row r="68" spans="1:291" x14ac:dyDescent="0.2">
      <c r="A68" s="19" t="s">
        <v>417</v>
      </c>
      <c r="B68" s="19" t="s">
        <v>418</v>
      </c>
      <c r="C68" s="19">
        <v>2014</v>
      </c>
      <c r="E68" s="32" t="s">
        <v>56</v>
      </c>
      <c r="J68" s="19">
        <v>1</v>
      </c>
      <c r="K68" s="19">
        <v>1</v>
      </c>
      <c r="L68" s="19">
        <v>1</v>
      </c>
      <c r="M68" s="19">
        <v>1</v>
      </c>
      <c r="N68" s="19">
        <v>1</v>
      </c>
      <c r="O68" s="19">
        <v>1</v>
      </c>
      <c r="P68" s="32">
        <v>1</v>
      </c>
      <c r="U68" s="19">
        <v>1</v>
      </c>
      <c r="V68" s="19">
        <v>1</v>
      </c>
      <c r="W68" s="19">
        <v>1</v>
      </c>
      <c r="X68" s="19">
        <v>1</v>
      </c>
      <c r="Y68" s="19">
        <v>1</v>
      </c>
      <c r="Z68" s="19">
        <v>1</v>
      </c>
      <c r="AA68" s="32">
        <v>1</v>
      </c>
      <c r="AF68" s="19">
        <v>1</v>
      </c>
      <c r="AG68" s="19">
        <v>1</v>
      </c>
      <c r="AH68" s="19">
        <v>1</v>
      </c>
      <c r="AI68" s="19">
        <v>1</v>
      </c>
      <c r="AJ68" s="19">
        <v>1</v>
      </c>
      <c r="AK68" s="19">
        <v>1</v>
      </c>
      <c r="AL68" s="32">
        <v>1</v>
      </c>
      <c r="AQ68" s="19">
        <v>3.9840599999999997E-2</v>
      </c>
      <c r="AR68" s="19">
        <v>2.5968600000000001E-2</v>
      </c>
      <c r="AS68" s="19">
        <v>2.9411799999999998E-2</v>
      </c>
      <c r="AT68" s="19">
        <v>3.0373600000000001E-2</v>
      </c>
      <c r="AU68" s="19">
        <v>2.9001900000000001E-2</v>
      </c>
      <c r="AV68" s="19">
        <v>3.1715500000000001E-2</v>
      </c>
      <c r="AW68" s="32">
        <v>2.8407399999999999E-2</v>
      </c>
      <c r="BB68" s="19">
        <v>0</v>
      </c>
      <c r="BC68" s="19">
        <v>1</v>
      </c>
      <c r="BD68" s="19">
        <v>0</v>
      </c>
      <c r="BE68" s="19">
        <v>1</v>
      </c>
      <c r="BF68" s="19">
        <v>2</v>
      </c>
      <c r="BG68" s="19">
        <v>4</v>
      </c>
      <c r="BH68" s="32">
        <v>6</v>
      </c>
      <c r="BM68" s="19">
        <v>0</v>
      </c>
      <c r="BN68" s="19">
        <v>1</v>
      </c>
      <c r="BO68" s="19">
        <v>0</v>
      </c>
      <c r="BP68" s="19">
        <v>1</v>
      </c>
      <c r="BQ68" s="19">
        <v>1</v>
      </c>
      <c r="BR68" s="19">
        <v>1</v>
      </c>
      <c r="BS68" s="32">
        <v>1</v>
      </c>
      <c r="BT68" s="19">
        <v>0</v>
      </c>
      <c r="BU68" s="19">
        <v>0</v>
      </c>
      <c r="BV68" s="19">
        <v>0</v>
      </c>
      <c r="BW68" s="19">
        <v>0</v>
      </c>
      <c r="BX68" s="19">
        <v>2</v>
      </c>
      <c r="BY68" s="19">
        <v>6</v>
      </c>
      <c r="BZ68" s="19">
        <v>9</v>
      </c>
      <c r="CA68" s="19">
        <v>5</v>
      </c>
      <c r="CB68" s="19">
        <v>2</v>
      </c>
      <c r="CC68" s="19">
        <v>8</v>
      </c>
      <c r="CD68" s="19">
        <v>49</v>
      </c>
      <c r="CE68" s="38">
        <v>0</v>
      </c>
      <c r="CF68" s="19">
        <v>0</v>
      </c>
      <c r="CG68" s="19">
        <v>0</v>
      </c>
      <c r="CH68" s="19">
        <v>0</v>
      </c>
      <c r="CI68" s="19">
        <v>108</v>
      </c>
      <c r="CJ68" s="19">
        <v>356</v>
      </c>
      <c r="CK68" s="19">
        <v>366</v>
      </c>
      <c r="CL68" s="19">
        <v>315</v>
      </c>
      <c r="CM68" s="19">
        <v>240</v>
      </c>
      <c r="CN68" s="19">
        <v>249</v>
      </c>
      <c r="CO68" s="19">
        <v>592</v>
      </c>
      <c r="CP68" s="38">
        <v>0</v>
      </c>
      <c r="CQ68" s="19">
        <v>0</v>
      </c>
      <c r="CR68" s="19">
        <v>0</v>
      </c>
      <c r="CS68" s="19">
        <v>0</v>
      </c>
      <c r="CT68" s="19">
        <v>1.8518518518518517E-2</v>
      </c>
      <c r="CU68" s="19">
        <v>1.6853932584269662E-2</v>
      </c>
      <c r="CV68" s="19">
        <v>2.4590163934426229E-2</v>
      </c>
      <c r="CW68" s="19">
        <v>1.5873015873015872E-2</v>
      </c>
      <c r="CX68" s="19">
        <v>8.3333333333333332E-3</v>
      </c>
      <c r="CY68" s="19">
        <v>3.2128514056224897E-2</v>
      </c>
      <c r="CZ68" s="19">
        <v>8.2770270270270271E-2</v>
      </c>
      <c r="DA68" s="38"/>
      <c r="DD68" s="19">
        <v>1.400090509</v>
      </c>
      <c r="DE68" s="19">
        <v>0.82834843000000002</v>
      </c>
      <c r="DF68" s="19">
        <v>1.1343778040000001</v>
      </c>
      <c r="DG68" s="19">
        <v>1.2294771069999999</v>
      </c>
      <c r="DH68" s="19">
        <v>1.0020241620000001</v>
      </c>
      <c r="DI68" s="19">
        <v>0.58159202099999996</v>
      </c>
      <c r="DJ68" s="19">
        <v>0.78358000306456999</v>
      </c>
      <c r="DK68" s="19">
        <v>1.45062147398895</v>
      </c>
      <c r="DL68" s="38"/>
      <c r="DM68" s="19">
        <v>7.2900000000000006E-2</v>
      </c>
      <c r="DN68" s="19">
        <v>0.1832</v>
      </c>
      <c r="DO68" s="19">
        <v>0.1366</v>
      </c>
      <c r="DP68" s="19">
        <v>0.13980000000000001</v>
      </c>
      <c r="DQ68" s="19">
        <v>0.13339999999999999</v>
      </c>
      <c r="DR68" s="19">
        <v>0.18379999999999999</v>
      </c>
      <c r="DS68" s="19">
        <v>0.1578</v>
      </c>
      <c r="DT68" s="19">
        <v>0.13900000000000001</v>
      </c>
      <c r="DU68" s="19">
        <v>0.2737</v>
      </c>
      <c r="DV68" s="19">
        <v>0.29170000000000001</v>
      </c>
      <c r="DW68" s="38"/>
      <c r="DY68" s="19">
        <v>6.6000000000000003E-2</v>
      </c>
      <c r="DZ68" s="19">
        <v>5.0999999999999997E-2</v>
      </c>
      <c r="EA68" s="19">
        <v>4.8000000000000001E-2</v>
      </c>
      <c r="EB68" s="19">
        <v>1.4E-2</v>
      </c>
      <c r="EC68" s="19">
        <v>2E-3</v>
      </c>
      <c r="ED68" s="19">
        <v>1.0999999999999999E-2</v>
      </c>
      <c r="EE68" s="19">
        <v>2.5000000000000001E-2</v>
      </c>
      <c r="EF68" s="19">
        <v>8.9999999999999993E-3</v>
      </c>
      <c r="EG68" s="19">
        <v>-5.0999999999999997E-2</v>
      </c>
      <c r="EH68" s="38"/>
      <c r="EL68" s="19">
        <v>201573174.91107753</v>
      </c>
      <c r="EM68" s="19">
        <v>105284091.16195269</v>
      </c>
      <c r="EN68" s="19">
        <v>151404748.46808767</v>
      </c>
      <c r="EO68" s="19">
        <v>186519233.06808984</v>
      </c>
      <c r="EP68" s="19">
        <v>144542369.45187151</v>
      </c>
      <c r="EQ68" s="19">
        <v>86455067.964566559</v>
      </c>
      <c r="ER68" s="32">
        <v>109474220.62095354</v>
      </c>
      <c r="ES68" s="19" t="str">
        <f t="shared" ref="ES68:ES131" si="167">IF(ISNUMBER(EH68),LN(EH68),"")</f>
        <v/>
      </c>
      <c r="ET68" s="19" t="str">
        <f t="shared" ref="ET68:ET131" si="168">IF(ISNUMBER(EI68),LN(EI68),"")</f>
        <v/>
      </c>
      <c r="EU68" s="19" t="str">
        <f t="shared" ref="EU68:EU131" si="169">IF(ISNUMBER(EJ68),LN(EJ68),"")</f>
        <v/>
      </c>
      <c r="EV68" s="19" t="str">
        <f t="shared" ref="EV68:EV131" si="170">IF(ISNUMBER(EK68),LN(EK68),"")</f>
        <v/>
      </c>
      <c r="EW68" s="19">
        <f t="shared" ref="EW68:EW131" si="171">IF(ISNUMBER(EL68),LN(EL68),"")</f>
        <v>19.121663024351136</v>
      </c>
      <c r="EX68" s="19">
        <f t="shared" ref="EX68:EX131" si="172">IF(ISNUMBER(EM68),LN(EM68),"")</f>
        <v>18.472172884607236</v>
      </c>
      <c r="EY68" s="19">
        <f t="shared" ref="EY68:EY131" si="173">IF(ISNUMBER(EN68),LN(EN68),"")</f>
        <v>18.8354672622016</v>
      </c>
      <c r="EZ68" s="19">
        <f t="shared" ref="EZ68:EZ131" si="174">IF(ISNUMBER(EO68),LN(EO68),"")</f>
        <v>19.044044918101442</v>
      </c>
      <c r="FA68" s="19">
        <f t="shared" ref="FA68:FA131" si="175">IF(ISNUMBER(EP68),LN(EP68),"")</f>
        <v>18.789083236737682</v>
      </c>
      <c r="FB68" s="19">
        <f t="shared" ref="FB68:FB131" si="176">IF(ISNUMBER(EQ68),LN(EQ68),"")</f>
        <v>18.275135391447218</v>
      </c>
      <c r="FC68" s="32">
        <f t="shared" ref="FC68:FC131" si="177">IF(ISNUMBER(ER68),LN(ER68),"")</f>
        <v>18.511199651384135</v>
      </c>
      <c r="FD68" s="19" t="str">
        <f t="shared" ref="FD68:FD131" si="178">IF(ISNUMBER(F68),DA68,"")</f>
        <v/>
      </c>
      <c r="FE68" s="19" t="str">
        <f t="shared" ref="FE68:FE131" si="179">IF(ISNUMBER(G68),DB68,"")</f>
        <v/>
      </c>
      <c r="FF68" s="19" t="str">
        <f t="shared" ref="FF68:FF131" si="180">IF(ISNUMBER(H68),DC68,"")</f>
        <v/>
      </c>
      <c r="FG68" s="19" t="str">
        <f t="shared" ref="FG68:FG131" si="181">IF(ISNUMBER(I68),DD68,"")</f>
        <v/>
      </c>
      <c r="FH68" s="19">
        <f t="shared" ref="FH68:FH131" si="182">IF(ISNUMBER(J68),DE68,"")</f>
        <v>0.82834843000000002</v>
      </c>
      <c r="FI68" s="19">
        <f t="shared" ref="FI68:FI131" si="183">IF(ISNUMBER(K68),DF68,"")</f>
        <v>1.1343778040000001</v>
      </c>
      <c r="FJ68" s="19">
        <f t="shared" ref="FJ68:FJ131" si="184">IF(ISNUMBER(L68),DG68,"")</f>
        <v>1.2294771069999999</v>
      </c>
      <c r="FK68" s="19">
        <f t="shared" ref="FK68:FK131" si="185">IF(ISNUMBER(M68),DH68,"")</f>
        <v>1.0020241620000001</v>
      </c>
      <c r="FL68" s="19">
        <f t="shared" ref="FL68:FL131" si="186">IF(ISNUMBER(N68),DI68,"")</f>
        <v>0.58159202099999996</v>
      </c>
      <c r="FM68" s="19">
        <f t="shared" ref="FM68:FM131" si="187">IF(ISNUMBER(O68),DJ68,"")</f>
        <v>0.78358000306456999</v>
      </c>
      <c r="FN68" s="32">
        <f t="shared" ref="FN68:FN131" si="188">IF(ISNUMBER(P68),DK68,"")</f>
        <v>1.45062147398895</v>
      </c>
      <c r="FO68" s="19" t="str">
        <f t="shared" ref="FO68:FO131" si="189">IF(ISNUMBER(F68),DL68,"")</f>
        <v/>
      </c>
      <c r="FP68" s="19" t="str">
        <f t="shared" ref="FP68:FP131" si="190">IF(ISNUMBER(G68),DM68,"")</f>
        <v/>
      </c>
      <c r="FQ68" s="19" t="str">
        <f t="shared" ref="FQ68:FQ131" si="191">IF(ISNUMBER(H68),DN68,"")</f>
        <v/>
      </c>
      <c r="FR68" s="19" t="str">
        <f t="shared" ref="FR68:FR131" si="192">IF(ISNUMBER(I68),DO68,"")</f>
        <v/>
      </c>
      <c r="FS68" s="19">
        <f t="shared" ref="FS68:FS131" si="193">IF(ISNUMBER(J68),DP68,"")</f>
        <v>0.13980000000000001</v>
      </c>
      <c r="FT68" s="19">
        <f t="shared" ref="FT68:FT131" si="194">IF(ISNUMBER(K68),DQ68,"")</f>
        <v>0.13339999999999999</v>
      </c>
      <c r="FU68" s="19">
        <f t="shared" ref="FU68:FU131" si="195">IF(ISNUMBER(L68),DR68,"")</f>
        <v>0.18379999999999999</v>
      </c>
      <c r="FV68" s="19">
        <f t="shared" ref="FV68:FV131" si="196">IF(ISNUMBER(M68),DS68,"")</f>
        <v>0.1578</v>
      </c>
      <c r="FW68" s="19">
        <f t="shared" ref="FW68:FW131" si="197">IF(ISNUMBER(N68),DT68,"")</f>
        <v>0.13900000000000001</v>
      </c>
      <c r="FX68" s="19">
        <f t="shared" ref="FX68:FX131" si="198">IF(ISNUMBER(O68),DU68,"")</f>
        <v>0.2737</v>
      </c>
      <c r="FY68" s="32">
        <f t="shared" ref="FY68:FY131" si="199">IF(ISNUMBER(P68),DV68,"")</f>
        <v>0.29170000000000001</v>
      </c>
      <c r="FZ68" s="19" t="str">
        <f t="shared" ref="FZ68:FZ131" si="200">IF(ISNUMBER(F68),DW68,"")</f>
        <v/>
      </c>
      <c r="GA68" s="19" t="str">
        <f t="shared" ref="GA68:GA131" si="201">IF(ISNUMBER(G68),DX68,"")</f>
        <v/>
      </c>
      <c r="GB68" s="19" t="str">
        <f t="shared" ref="GB68:GB131" si="202">IF(ISNUMBER(H68),DY68,"")</f>
        <v/>
      </c>
      <c r="GC68" s="19" t="str">
        <f t="shared" ref="GC68:GC131" si="203">IF(ISNUMBER(I68),DZ68,"")</f>
        <v/>
      </c>
      <c r="GD68" s="19">
        <f t="shared" ref="GD68:GD131" si="204">IF(ISNUMBER(J68),EA68,"")</f>
        <v>4.8000000000000001E-2</v>
      </c>
      <c r="GE68" s="19">
        <f t="shared" ref="GE68:GE131" si="205">IF(ISNUMBER(K68),EB68,"")</f>
        <v>1.4E-2</v>
      </c>
      <c r="GF68" s="19">
        <f t="shared" ref="GF68:GF131" si="206">IF(ISNUMBER(L68),EC68,"")</f>
        <v>2E-3</v>
      </c>
      <c r="GG68" s="19">
        <f t="shared" ref="GG68:GG131" si="207">IF(ISNUMBER(M68),ED68,"")</f>
        <v>1.0999999999999999E-2</v>
      </c>
      <c r="GH68" s="19">
        <f t="shared" ref="GH68:GH131" si="208">IF(ISNUMBER(N68),EE68,"")</f>
        <v>2.5000000000000001E-2</v>
      </c>
      <c r="GI68" s="19">
        <f t="shared" ref="GI68:GI131" si="209">IF(ISNUMBER(O68),EF68,"")</f>
        <v>8.9999999999999993E-3</v>
      </c>
      <c r="GJ68" s="32">
        <f t="shared" ref="GJ68:GJ131" si="210">IF(ISNUMBER(P68),EG68,"")</f>
        <v>-5.0999999999999997E-2</v>
      </c>
      <c r="GK68" s="19" t="str">
        <f t="shared" ref="GK68:GK131" si="211">IF(ISNUMBER(F68),ES68,"")</f>
        <v/>
      </c>
      <c r="GL68" s="19" t="str">
        <f t="shared" ref="GL68:GL131" si="212">IF(ISNUMBER(G68),ET68,"")</f>
        <v/>
      </c>
      <c r="GM68" s="19" t="str">
        <f t="shared" ref="GM68:GM131" si="213">IF(ISNUMBER(H68),EU68,"")</f>
        <v/>
      </c>
      <c r="GN68" s="19" t="str">
        <f t="shared" ref="GN68:GN131" si="214">IF(ISNUMBER(I68),EV68,"")</f>
        <v/>
      </c>
      <c r="GO68" s="19">
        <f t="shared" ref="GO68:GO131" si="215">IF(ISNUMBER(J68),EW68,"")</f>
        <v>19.121663024351136</v>
      </c>
      <c r="GP68" s="19">
        <f t="shared" ref="GP68:GP131" si="216">IF(ISNUMBER(K68),EX68,"")</f>
        <v>18.472172884607236</v>
      </c>
      <c r="GQ68" s="19">
        <f t="shared" ref="GQ68:GQ131" si="217">IF(ISNUMBER(L68),EY68,"")</f>
        <v>18.8354672622016</v>
      </c>
      <c r="GR68" s="19">
        <f t="shared" ref="GR68:GR131" si="218">IF(ISNUMBER(M68),EZ68,"")</f>
        <v>19.044044918101442</v>
      </c>
      <c r="GS68" s="19">
        <f t="shared" ref="GS68:GS131" si="219">IF(ISNUMBER(N68),FA68,"")</f>
        <v>18.789083236737682</v>
      </c>
      <c r="GT68" s="19">
        <f t="shared" ref="GT68:GT131" si="220">IF(ISNUMBER(O68),FB68,"")</f>
        <v>18.275135391447218</v>
      </c>
      <c r="GU68" s="32">
        <f t="shared" ref="GU68:GU131" si="221">IF(ISNUMBER(P68),FC68,"")</f>
        <v>18.511199651384135</v>
      </c>
      <c r="GV68" s="19">
        <f t="shared" ref="GV68:GV131" si="222">IF(FD68&lt;$FD$190,$FD$190,IF(FD68&gt;$FD$189,$FD$189,FD68))</f>
        <v>10.328571478127515</v>
      </c>
      <c r="GW68" s="19">
        <f t="shared" ref="GW68:GW131" si="223">IF(FE68&lt;$FD$190,$FD$190,IF(FE68&gt;$FD$189,$FD$189,FE68))</f>
        <v>10.328571478127515</v>
      </c>
      <c r="GX68" s="19">
        <f t="shared" ref="GX68:GX131" si="224">IF(FF68&lt;$FD$190,$FD$190,IF(FF68&gt;$FD$189,$FD$189,FF68))</f>
        <v>10.328571478127515</v>
      </c>
      <c r="GY68" s="19">
        <f t="shared" ref="GY68:GY131" si="225">IF(FG68&lt;$FD$190,$FD$190,IF(FG68&gt;$FD$189,$FD$189,FG68))</f>
        <v>10.328571478127515</v>
      </c>
      <c r="GZ68" s="19">
        <f t="shared" ref="GZ68:GZ131" si="226">IF(FH68&lt;$FD$190,$FD$190,IF(FH68&gt;$FD$189,$FD$189,FH68))</f>
        <v>0.82834843000000002</v>
      </c>
      <c r="HA68" s="19">
        <f t="shared" ref="HA68:HA131" si="227">IF(FI68&lt;$FD$190,$FD$190,IF(FI68&gt;$FD$189,$FD$189,FI68))</f>
        <v>1.1343778040000001</v>
      </c>
      <c r="HB68" s="19">
        <f t="shared" ref="HB68:HB131" si="228">IF(FJ68&lt;$FD$190,$FD$190,IF(FJ68&gt;$FD$189,$FD$189,FJ68))</f>
        <v>1.2294771069999999</v>
      </c>
      <c r="HC68" s="19">
        <f t="shared" ref="HC68:HC131" si="229">IF(FK68&lt;$FD$190,$FD$190,IF(FK68&gt;$FD$189,$FD$189,FK68))</f>
        <v>1.0020241620000001</v>
      </c>
      <c r="HD68" s="19">
        <f t="shared" ref="HD68:HD131" si="230">IF(FL68&lt;$FD$190,$FD$190,IF(FL68&gt;$FD$189,$FD$189,FL68))</f>
        <v>0.58159202099999996</v>
      </c>
      <c r="HE68" s="19">
        <f t="shared" ref="HE68:HE131" si="231">IF(FM68&lt;$FD$190,$FD$190,IF(FM68&gt;$FD$189,$FD$189,FM68))</f>
        <v>0.78358000306456999</v>
      </c>
      <c r="HF68" s="19">
        <f t="shared" ref="HF68:HF131" si="232">IF(FN68&lt;$FD$190,$FD$190,IF(FN68&gt;$FD$189,$FD$189,FN68))</f>
        <v>1.45062147398895</v>
      </c>
      <c r="HG68" s="19" t="str">
        <f t="shared" si="156"/>
        <v/>
      </c>
      <c r="HH68" s="19" t="str">
        <f t="shared" si="157"/>
        <v/>
      </c>
      <c r="HI68" s="19" t="str">
        <f t="shared" si="158"/>
        <v/>
      </c>
      <c r="HJ68" s="19" t="str">
        <f t="shared" si="159"/>
        <v/>
      </c>
      <c r="HK68" s="19">
        <f t="shared" si="160"/>
        <v>0.82834843000000002</v>
      </c>
      <c r="HL68" s="19">
        <f t="shared" si="161"/>
        <v>1.1343778040000001</v>
      </c>
      <c r="HM68" s="19">
        <f t="shared" si="162"/>
        <v>1.2294771069999999</v>
      </c>
      <c r="HN68" s="19">
        <f t="shared" si="163"/>
        <v>1.0020241620000001</v>
      </c>
      <c r="HO68" s="19">
        <f t="shared" si="164"/>
        <v>0.58159202099999996</v>
      </c>
      <c r="HP68" s="19">
        <f t="shared" si="165"/>
        <v>0.78358000306456999</v>
      </c>
      <c r="HQ68" s="32">
        <f t="shared" si="166"/>
        <v>1.45062147398895</v>
      </c>
      <c r="HR68" s="19">
        <f t="shared" ref="HR68:HR131" si="233">IF(FO68&lt;$FO$190,$FO$190,IF(FO68&gt;$FO$189,$FO$189,FO68))</f>
        <v>0.72436999999999996</v>
      </c>
      <c r="HS68" s="19">
        <f t="shared" ref="HS68:HS131" si="234">IF(FP68&lt;$FO$190,$FO$190,IF(FP68&gt;$FO$189,$FO$189,FP68))</f>
        <v>0.72436999999999996</v>
      </c>
      <c r="HT68" s="19">
        <f t="shared" ref="HT68:HT131" si="235">IF(FQ68&lt;$FO$190,$FO$190,IF(FQ68&gt;$FO$189,$FO$189,FQ68))</f>
        <v>0.72436999999999996</v>
      </c>
      <c r="HU68" s="19">
        <f t="shared" ref="HU68:HU131" si="236">IF(FR68&lt;$FO$190,$FO$190,IF(FR68&gt;$FO$189,$FO$189,FR68))</f>
        <v>0.72436999999999996</v>
      </c>
      <c r="HV68" s="19">
        <f t="shared" ref="HV68:HV131" si="237">IF(FS68&lt;$FO$190,$FO$190,IF(FS68&gt;$FO$189,$FO$189,FS68))</f>
        <v>0.13980000000000001</v>
      </c>
      <c r="HW68" s="19">
        <f t="shared" ref="HW68:HW131" si="238">IF(FT68&lt;$FO$190,$FO$190,IF(FT68&gt;$FO$189,$FO$189,FT68))</f>
        <v>0.13339999999999999</v>
      </c>
      <c r="HX68" s="19">
        <f t="shared" ref="HX68:HX131" si="239">IF(FU68&lt;$FO$190,$FO$190,IF(FU68&gt;$FO$189,$FO$189,FU68))</f>
        <v>0.18379999999999999</v>
      </c>
      <c r="HY68" s="19">
        <f t="shared" ref="HY68:HY131" si="240">IF(FV68&lt;$FO$190,$FO$190,IF(FV68&gt;$FO$189,$FO$189,FV68))</f>
        <v>0.1578</v>
      </c>
      <c r="HZ68" s="19">
        <f t="shared" ref="HZ68:HZ131" si="241">IF(FW68&lt;$FO$190,$FO$190,IF(FW68&gt;$FO$189,$FO$189,FW68))</f>
        <v>0.13900000000000001</v>
      </c>
      <c r="IA68" s="19">
        <f t="shared" ref="IA68:IA131" si="242">IF(FX68&lt;$FO$190,$FO$190,IF(FX68&gt;$FO$189,$FO$189,FX68))</f>
        <v>0.2737</v>
      </c>
      <c r="IB68" s="19">
        <f t="shared" ref="IB68:IB131" si="243">IF(FY68&lt;$FO$190,$FO$190,IF(FY68&gt;$FO$189,$FO$189,FY68))</f>
        <v>0.29170000000000001</v>
      </c>
      <c r="IC68" s="38" t="str">
        <f t="shared" ref="IC68:IC131" si="244">IF(ISNUMBER(FO68),HR68,"")</f>
        <v/>
      </c>
      <c r="ID68" s="19" t="str">
        <f t="shared" ref="ID68:ID131" si="245">IF(ISNUMBER(FP68),HS68,"")</f>
        <v/>
      </c>
      <c r="IE68" s="19" t="str">
        <f t="shared" ref="IE68:IE131" si="246">IF(ISNUMBER(FQ68),HT68,"")</f>
        <v/>
      </c>
      <c r="IF68" s="19" t="str">
        <f t="shared" ref="IF68:IF131" si="247">IF(ISNUMBER(FR68),HU68,"")</f>
        <v/>
      </c>
      <c r="IG68" s="19">
        <f t="shared" ref="IG68:IG131" si="248">IF(ISNUMBER(FS68),HV68,"")</f>
        <v>0.13980000000000001</v>
      </c>
      <c r="IH68" s="19">
        <f t="shared" ref="IH68:IH131" si="249">IF(ISNUMBER(FT68),HW68,"")</f>
        <v>0.13339999999999999</v>
      </c>
      <c r="II68" s="19">
        <f t="shared" ref="II68:II131" si="250">IF(ISNUMBER(FU68),HX68,"")</f>
        <v>0.18379999999999999</v>
      </c>
      <c r="IJ68" s="19">
        <f t="shared" ref="IJ68:IJ131" si="251">IF(ISNUMBER(FV68),HY68,"")</f>
        <v>0.1578</v>
      </c>
      <c r="IK68" s="19">
        <f t="shared" ref="IK68:IK131" si="252">IF(ISNUMBER(FW68),HZ68,"")</f>
        <v>0.13900000000000001</v>
      </c>
      <c r="IL68" s="19">
        <f t="shared" ref="IL68:IL131" si="253">IF(ISNUMBER(FX68),IA68,"")</f>
        <v>0.2737</v>
      </c>
      <c r="IM68" s="19">
        <f t="shared" ref="IM68:IM131" si="254">IF(ISNUMBER(FY68),IB68,"")</f>
        <v>0.29170000000000001</v>
      </c>
      <c r="IN68" s="38">
        <f t="shared" ref="IN68:IN131" si="255">IF(FZ68&lt;$FZ$190,$FZ$190,IF(FZ68&gt;$FZ$189,$FZ$189,FZ68))</f>
        <v>0.16917829999999984</v>
      </c>
      <c r="IO68" s="19">
        <f t="shared" ref="IO68:IO131" si="256">IF(GA68&lt;$FZ$190,$FZ$190,IF(GA68&gt;$FZ$189,$FZ$189,GA68))</f>
        <v>0.16917829999999984</v>
      </c>
      <c r="IP68" s="19">
        <f t="shared" ref="IP68:IP131" si="257">IF(GB68&lt;$FZ$190,$FZ$190,IF(GB68&gt;$FZ$189,$FZ$189,GB68))</f>
        <v>0.16917829999999984</v>
      </c>
      <c r="IQ68" s="19">
        <f t="shared" ref="IQ68:IQ131" si="258">IF(GC68&lt;$FZ$190,$FZ$190,IF(GC68&gt;$FZ$189,$FZ$189,GC68))</f>
        <v>0.16917829999999984</v>
      </c>
      <c r="IR68" s="19">
        <f t="shared" ref="IR68:IR131" si="259">IF(GD68&lt;$FZ$190,$FZ$190,IF(GD68&gt;$FZ$189,$FZ$189,GD68))</f>
        <v>4.8000000000000001E-2</v>
      </c>
      <c r="IS68" s="19">
        <f t="shared" ref="IS68:IS131" si="260">IF(GE68&lt;$FZ$190,$FZ$190,IF(GE68&gt;$FZ$189,$FZ$189,GE68))</f>
        <v>1.4E-2</v>
      </c>
      <c r="IT68" s="19">
        <f t="shared" ref="IT68:IT131" si="261">IF(GF68&lt;$FZ$190,$FZ$190,IF(GF68&gt;$FZ$189,$FZ$189,GF68))</f>
        <v>2E-3</v>
      </c>
      <c r="IU68" s="19">
        <f t="shared" ref="IU68:IU131" si="262">IF(GG68&lt;$FZ$190,$FZ$190,IF(GG68&gt;$FZ$189,$FZ$189,GG68))</f>
        <v>1.0999999999999999E-2</v>
      </c>
      <c r="IV68" s="19">
        <f t="shared" ref="IV68:IV131" si="263">IF(GH68&lt;$FZ$190,$FZ$190,IF(GH68&gt;$FZ$189,$FZ$189,GH68))</f>
        <v>2.5000000000000001E-2</v>
      </c>
      <c r="IW68" s="19">
        <f t="shared" ref="IW68:IW131" si="264">IF(GI68&lt;$FZ$190,$FZ$190,IF(GI68&gt;$FZ$189,$FZ$189,GI68))</f>
        <v>8.9999999999999993E-3</v>
      </c>
      <c r="IX68" s="32">
        <f t="shared" ref="IX68:IX131" si="265">IF(GJ68&lt;$FZ$190,$FZ$190,IF(GJ68&gt;$FZ$189,$FZ$189,GJ68))</f>
        <v>-5.0999999999999997E-2</v>
      </c>
      <c r="IY68" s="19" t="str">
        <f t="shared" ref="IY68:IY131" si="266">IF(ISNUMBER(FZ68),IN68,"")</f>
        <v/>
      </c>
      <c r="IZ68" s="19" t="str">
        <f t="shared" ref="IZ68:IZ131" si="267">IF(ISNUMBER(GA68),IO68,"")</f>
        <v/>
      </c>
      <c r="JA68" s="19" t="str">
        <f t="shared" ref="JA68:JA131" si="268">IF(ISNUMBER(GB68),IP68,"")</f>
        <v/>
      </c>
      <c r="JB68" s="19" t="str">
        <f t="shared" ref="JB68:JB131" si="269">IF(ISNUMBER(GC68),IQ68,"")</f>
        <v/>
      </c>
      <c r="JC68" s="19">
        <f t="shared" ref="JC68:JC131" si="270">IF(ISNUMBER(GD68),IR68,"")</f>
        <v>4.8000000000000001E-2</v>
      </c>
      <c r="JD68" s="19">
        <f t="shared" ref="JD68:JD131" si="271">IF(ISNUMBER(GE68),IS68,"")</f>
        <v>1.4E-2</v>
      </c>
      <c r="JE68" s="19">
        <f t="shared" ref="JE68:JE131" si="272">IF(ISNUMBER(GF68),IT68,"")</f>
        <v>2E-3</v>
      </c>
      <c r="JF68" s="19">
        <f t="shared" ref="JF68:JF131" si="273">IF(ISNUMBER(GG68),IU68,"")</f>
        <v>1.0999999999999999E-2</v>
      </c>
      <c r="JG68" s="19">
        <f t="shared" ref="JG68:JG131" si="274">IF(ISNUMBER(GH68),IV68,"")</f>
        <v>2.5000000000000001E-2</v>
      </c>
      <c r="JH68" s="19">
        <f t="shared" ref="JH68:JH131" si="275">IF(ISNUMBER(GI68),IW68,"")</f>
        <v>8.9999999999999993E-3</v>
      </c>
      <c r="JI68" s="32">
        <f t="shared" ref="JI68:JI131" si="276">IF(ISNUMBER(GJ68),IX68,"")</f>
        <v>-5.0999999999999997E-2</v>
      </c>
      <c r="JJ68" s="19">
        <f t="shared" ref="JJ68:JJ131" si="277">IF(GK68&lt;$GK$190,GK255,IF(GK68&gt;$GK$189,$GK$189,GK68))</f>
        <v>22.018022109317169</v>
      </c>
      <c r="JK68" s="19">
        <f t="shared" ref="JK68:JK131" si="278">IF(GL68&lt;$GK$190,GL255,IF(GL68&gt;$GK$189,$GK$189,GL68))</f>
        <v>22.018022109317169</v>
      </c>
      <c r="JL68" s="19">
        <f t="shared" ref="JL68:JL131" si="279">IF(GM68&lt;$GK$190,GM255,IF(GM68&gt;$GK$189,$GK$189,GM68))</f>
        <v>22.018022109317169</v>
      </c>
      <c r="JM68" s="19">
        <f t="shared" ref="JM68:JM131" si="280">IF(GN68&lt;$GK$190,GN255,IF(GN68&gt;$GK$189,$GK$189,GN68))</f>
        <v>22.018022109317169</v>
      </c>
      <c r="JN68" s="19">
        <f t="shared" ref="JN68:JN131" si="281">IF(GO68&lt;$GK$190,GO255,IF(GO68&gt;$GK$189,$GK$189,GO68))</f>
        <v>19.121663024351136</v>
      </c>
      <c r="JO68" s="19">
        <f t="shared" ref="JO68:JO131" si="282">IF(GP68&lt;$GK$190,GP255,IF(GP68&gt;$GK$189,$GK$189,GP68))</f>
        <v>18.472172884607236</v>
      </c>
      <c r="JP68" s="19">
        <f t="shared" ref="JP68:JP131" si="283">IF(GQ68&lt;$GK$190,GQ255,IF(GQ68&gt;$GK$189,$GK$189,GQ68))</f>
        <v>18.8354672622016</v>
      </c>
      <c r="JQ68" s="19">
        <f t="shared" ref="JQ68:JQ131" si="284">IF(GR68&lt;$GK$190,GR255,IF(GR68&gt;$GK$189,$GK$189,GR68))</f>
        <v>19.044044918101442</v>
      </c>
      <c r="JR68" s="19">
        <f t="shared" ref="JR68:JR131" si="285">IF(GS68&lt;$GK$190,GS255,IF(GS68&gt;$GK$189,$GK$189,GS68))</f>
        <v>18.789083236737682</v>
      </c>
      <c r="JS68" s="19">
        <f t="shared" ref="JS68:JS131" si="286">IF(GT68&lt;$GK$190,GT255,IF(GT68&gt;$GK$189,$GK$189,GT68))</f>
        <v>18.275135391447218</v>
      </c>
      <c r="JT68" s="19">
        <f t="shared" ref="JT68:JT131" si="287">IF(GU68&lt;$GK$190,GU255,IF(GU68&gt;$GK$189,$GK$189,GU68))</f>
        <v>18.511199651384135</v>
      </c>
      <c r="JU68" s="38" t="str">
        <f t="shared" ref="JU68:JU131" si="288">IF(ISNUMBER(GK68),JJ68,"")</f>
        <v/>
      </c>
      <c r="JV68" s="19" t="str">
        <f t="shared" ref="JV68:JV131" si="289">IF(ISNUMBER(GL68),JK68,"")</f>
        <v/>
      </c>
      <c r="JW68" s="19" t="str">
        <f t="shared" ref="JW68:JW131" si="290">IF(ISNUMBER(GM68),JL68,"")</f>
        <v/>
      </c>
      <c r="JX68" s="19" t="str">
        <f t="shared" ref="JX68:JX131" si="291">IF(ISNUMBER(GN68),JM68,"")</f>
        <v/>
      </c>
      <c r="JY68" s="19">
        <f t="shared" ref="JY68:JY131" si="292">IF(ISNUMBER(GO68),JN68,"")</f>
        <v>19.121663024351136</v>
      </c>
      <c r="JZ68" s="19">
        <f t="shared" ref="JZ68:JZ131" si="293">IF(ISNUMBER(GP68),JO68,"")</f>
        <v>18.472172884607236</v>
      </c>
      <c r="KA68" s="19">
        <f t="shared" ref="KA68:KA131" si="294">IF(ISNUMBER(GQ68),JP68,"")</f>
        <v>18.8354672622016</v>
      </c>
      <c r="KB68" s="19">
        <f t="shared" ref="KB68:KB131" si="295">IF(ISNUMBER(GR68),JQ68,"")</f>
        <v>19.044044918101442</v>
      </c>
      <c r="KC68" s="19">
        <f t="shared" ref="KC68:KC131" si="296">IF(ISNUMBER(GS68),JR68,"")</f>
        <v>18.789083236737682</v>
      </c>
      <c r="KD68" s="19">
        <f t="shared" ref="KD68:KD131" si="297">IF(ISNUMBER(GT68),JS68,"")</f>
        <v>18.275135391447218</v>
      </c>
      <c r="KE68" s="32">
        <f t="shared" ref="KE68:KE131" si="298">IF(ISNUMBER(GU68),JT68,"")</f>
        <v>18.511199651384135</v>
      </c>
    </row>
    <row r="69" spans="1:291" x14ac:dyDescent="0.2">
      <c r="A69" s="19" t="s">
        <v>423</v>
      </c>
      <c r="B69" s="19" t="s">
        <v>424</v>
      </c>
      <c r="C69" s="19">
        <v>2014</v>
      </c>
      <c r="E69" s="32" t="s">
        <v>56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32">
        <v>0</v>
      </c>
      <c r="U69" s="19">
        <v>1</v>
      </c>
      <c r="V69" s="19">
        <v>1</v>
      </c>
      <c r="W69" s="19">
        <v>1</v>
      </c>
      <c r="X69" s="19">
        <v>1</v>
      </c>
      <c r="Y69" s="19">
        <v>1</v>
      </c>
      <c r="Z69" s="19">
        <v>1</v>
      </c>
      <c r="AA69" s="32">
        <v>1</v>
      </c>
      <c r="AF69" s="19">
        <v>1</v>
      </c>
      <c r="AG69" s="19">
        <v>1</v>
      </c>
      <c r="AH69" s="19">
        <v>1</v>
      </c>
      <c r="AI69" s="19">
        <v>1</v>
      </c>
      <c r="AJ69" s="19">
        <v>1</v>
      </c>
      <c r="AK69" s="19">
        <v>1</v>
      </c>
      <c r="AL69" s="32">
        <v>1</v>
      </c>
      <c r="AQ69" s="19">
        <v>2.5226999999999999E-2</v>
      </c>
      <c r="AR69" s="19">
        <v>3.6395799999999999E-2</v>
      </c>
      <c r="AS69" s="19">
        <v>2.87963E-2</v>
      </c>
      <c r="AT69" s="19">
        <v>3.5489E-2</v>
      </c>
      <c r="AU69" s="19">
        <v>3.3805399999999999E-2</v>
      </c>
      <c r="AV69" s="19">
        <v>3.4587100000000003E-2</v>
      </c>
      <c r="AW69" s="32">
        <v>3.7900999999999997E-2</v>
      </c>
      <c r="BB69" s="19">
        <v>0</v>
      </c>
      <c r="BC69" s="19">
        <v>0</v>
      </c>
      <c r="BD69" s="19">
        <v>0</v>
      </c>
      <c r="BE69" s="19">
        <v>0</v>
      </c>
      <c r="BF69" s="19">
        <v>0</v>
      </c>
      <c r="BG69" s="19">
        <v>1</v>
      </c>
      <c r="BH69" s="32">
        <v>0</v>
      </c>
      <c r="BM69" s="19">
        <v>0</v>
      </c>
      <c r="BN69" s="19">
        <v>0</v>
      </c>
      <c r="BO69" s="19">
        <v>0</v>
      </c>
      <c r="BP69" s="19">
        <v>0</v>
      </c>
      <c r="BQ69" s="19">
        <v>0</v>
      </c>
      <c r="BR69" s="19">
        <v>1</v>
      </c>
      <c r="BS69" s="32">
        <v>0</v>
      </c>
      <c r="BT69" s="19">
        <v>0</v>
      </c>
      <c r="BU69" s="19">
        <v>0</v>
      </c>
      <c r="BV69" s="19">
        <v>0</v>
      </c>
      <c r="BW69" s="19">
        <v>0</v>
      </c>
      <c r="BX69" s="19">
        <v>0</v>
      </c>
      <c r="BY69" s="19">
        <v>0</v>
      </c>
      <c r="BZ69" s="19">
        <v>1</v>
      </c>
      <c r="CA69" s="19">
        <v>0</v>
      </c>
      <c r="CB69" s="19">
        <v>0</v>
      </c>
      <c r="CC69" s="19">
        <v>0</v>
      </c>
      <c r="CD69" s="19">
        <v>0</v>
      </c>
      <c r="CE69" s="38">
        <v>0</v>
      </c>
      <c r="CF69" s="19">
        <v>0</v>
      </c>
      <c r="CG69" s="19">
        <v>0</v>
      </c>
      <c r="CH69" s="19">
        <v>0</v>
      </c>
      <c r="CI69" s="19">
        <v>7</v>
      </c>
      <c r="CJ69" s="19">
        <v>21</v>
      </c>
      <c r="CK69" s="19">
        <v>15</v>
      </c>
      <c r="CL69" s="19">
        <v>6</v>
      </c>
      <c r="CM69" s="19">
        <v>20</v>
      </c>
      <c r="CN69" s="19">
        <v>11</v>
      </c>
      <c r="CO69" s="19">
        <v>31</v>
      </c>
      <c r="CP69" s="38">
        <v>0</v>
      </c>
      <c r="CQ69" s="19">
        <v>0</v>
      </c>
      <c r="CR69" s="19">
        <v>0</v>
      </c>
      <c r="CS69" s="19">
        <v>0</v>
      </c>
      <c r="CT69" s="19">
        <v>0</v>
      </c>
      <c r="CU69" s="19">
        <v>0</v>
      </c>
      <c r="CV69" s="19">
        <v>6.6666666666666666E-2</v>
      </c>
      <c r="CW69" s="19">
        <v>0</v>
      </c>
      <c r="CX69" s="19">
        <v>0</v>
      </c>
      <c r="CY69" s="19">
        <v>0</v>
      </c>
      <c r="CZ69" s="19">
        <v>0</v>
      </c>
      <c r="DA69" s="38"/>
      <c r="DE69" s="19">
        <v>0.98619999999999997</v>
      </c>
      <c r="DF69" s="19">
        <v>0.50719999999999998</v>
      </c>
      <c r="DG69" s="19">
        <v>0.59309999999999996</v>
      </c>
      <c r="DH69" s="19">
        <v>0.69</v>
      </c>
      <c r="DI69" s="19">
        <v>0.78500000000000003</v>
      </c>
      <c r="DJ69" s="19">
        <v>0.52280000000000004</v>
      </c>
      <c r="DK69" s="19">
        <v>1.0920000000000001</v>
      </c>
      <c r="DL69" s="38"/>
      <c r="DU69" s="19">
        <v>2.4396000000000001E-2</v>
      </c>
      <c r="DV69" s="19">
        <v>0.102634</v>
      </c>
      <c r="DW69" s="38"/>
      <c r="EB69" s="19">
        <v>-4.5060999999999997E-2</v>
      </c>
      <c r="EC69" s="19">
        <v>-9.2130000000000004E-2</v>
      </c>
      <c r="ED69" s="19">
        <v>-0.18035499999999999</v>
      </c>
      <c r="EE69" s="19">
        <v>7.5038999999999995E-2</v>
      </c>
      <c r="EF69" s="19">
        <v>0.191889</v>
      </c>
      <c r="EH69" s="38"/>
      <c r="EL69" s="19">
        <v>326088600</v>
      </c>
      <c r="EM69" s="19">
        <v>168367200</v>
      </c>
      <c r="EN69" s="19">
        <v>169173000</v>
      </c>
      <c r="EO69" s="19">
        <v>160714300</v>
      </c>
      <c r="EP69" s="19">
        <v>175094000</v>
      </c>
      <c r="EQ69" s="19">
        <v>273919900</v>
      </c>
      <c r="ER69" s="32"/>
      <c r="ES69" s="19" t="str">
        <f t="shared" si="167"/>
        <v/>
      </c>
      <c r="ET69" s="19" t="str">
        <f t="shared" si="168"/>
        <v/>
      </c>
      <c r="EU69" s="19" t="str">
        <f t="shared" si="169"/>
        <v/>
      </c>
      <c r="EV69" s="19" t="str">
        <f t="shared" si="170"/>
        <v/>
      </c>
      <c r="EW69" s="19">
        <f t="shared" si="171"/>
        <v>19.602679681546824</v>
      </c>
      <c r="EX69" s="19">
        <f t="shared" si="172"/>
        <v>18.941657866454722</v>
      </c>
      <c r="EY69" s="19">
        <f t="shared" si="173"/>
        <v>18.94643241793495</v>
      </c>
      <c r="EZ69" s="19">
        <f t="shared" si="174"/>
        <v>18.895138812436365</v>
      </c>
      <c r="FA69" s="19">
        <f t="shared" si="175"/>
        <v>18.980833530535346</v>
      </c>
      <c r="FB69" s="19">
        <f t="shared" si="176"/>
        <v>19.428346285847493</v>
      </c>
      <c r="FC69" s="32" t="str">
        <f t="shared" si="177"/>
        <v/>
      </c>
      <c r="FD69" s="19" t="str">
        <f t="shared" si="178"/>
        <v/>
      </c>
      <c r="FE69" s="19" t="str">
        <f t="shared" si="179"/>
        <v/>
      </c>
      <c r="FF69" s="19" t="str">
        <f t="shared" si="180"/>
        <v/>
      </c>
      <c r="FG69" s="19" t="str">
        <f t="shared" si="181"/>
        <v/>
      </c>
      <c r="FH69" s="19">
        <f t="shared" si="182"/>
        <v>0.98619999999999997</v>
      </c>
      <c r="FI69" s="19">
        <f t="shared" si="183"/>
        <v>0.50719999999999998</v>
      </c>
      <c r="FJ69" s="19">
        <f t="shared" si="184"/>
        <v>0.59309999999999996</v>
      </c>
      <c r="FK69" s="19">
        <f t="shared" si="185"/>
        <v>0.69</v>
      </c>
      <c r="FL69" s="19">
        <f t="shared" si="186"/>
        <v>0.78500000000000003</v>
      </c>
      <c r="FM69" s="19">
        <f t="shared" si="187"/>
        <v>0.52280000000000004</v>
      </c>
      <c r="FN69" s="32">
        <f t="shared" si="188"/>
        <v>1.0920000000000001</v>
      </c>
      <c r="FO69" s="19" t="str">
        <f t="shared" si="189"/>
        <v/>
      </c>
      <c r="FP69" s="19" t="str">
        <f t="shared" si="190"/>
        <v/>
      </c>
      <c r="FQ69" s="19" t="str">
        <f t="shared" si="191"/>
        <v/>
      </c>
      <c r="FR69" s="19" t="str">
        <f t="shared" si="192"/>
        <v/>
      </c>
      <c r="FX69" s="19">
        <f t="shared" si="198"/>
        <v>2.4396000000000001E-2</v>
      </c>
      <c r="FY69" s="32">
        <f t="shared" si="199"/>
        <v>0.102634</v>
      </c>
      <c r="FZ69" s="19" t="str">
        <f t="shared" si="200"/>
        <v/>
      </c>
      <c r="GA69" s="19" t="str">
        <f t="shared" si="201"/>
        <v/>
      </c>
      <c r="GB69" s="19" t="str">
        <f t="shared" si="202"/>
        <v/>
      </c>
      <c r="GC69" s="19" t="str">
        <f t="shared" si="203"/>
        <v/>
      </c>
      <c r="GE69" s="19">
        <f t="shared" si="205"/>
        <v>-4.5060999999999997E-2</v>
      </c>
      <c r="GF69" s="19">
        <f t="shared" si="206"/>
        <v>-9.2130000000000004E-2</v>
      </c>
      <c r="GG69" s="19">
        <f t="shared" si="207"/>
        <v>-0.18035499999999999</v>
      </c>
      <c r="GH69" s="19">
        <f t="shared" si="208"/>
        <v>7.5038999999999995E-2</v>
      </c>
      <c r="GI69" s="19">
        <f t="shared" si="209"/>
        <v>0.191889</v>
      </c>
      <c r="GJ69" s="32"/>
      <c r="GK69" s="19" t="str">
        <f t="shared" si="211"/>
        <v/>
      </c>
      <c r="GL69" s="19" t="str">
        <f t="shared" si="212"/>
        <v/>
      </c>
      <c r="GM69" s="19" t="str">
        <f t="shared" si="213"/>
        <v/>
      </c>
      <c r="GN69" s="19" t="str">
        <f t="shared" si="214"/>
        <v/>
      </c>
      <c r="GO69" s="19">
        <f t="shared" si="215"/>
        <v>19.602679681546824</v>
      </c>
      <c r="GP69" s="19">
        <f t="shared" si="216"/>
        <v>18.941657866454722</v>
      </c>
      <c r="GQ69" s="19">
        <f t="shared" si="217"/>
        <v>18.94643241793495</v>
      </c>
      <c r="GR69" s="19">
        <f t="shared" si="218"/>
        <v>18.895138812436365</v>
      </c>
      <c r="GS69" s="19">
        <f t="shared" si="219"/>
        <v>18.980833530535346</v>
      </c>
      <c r="GT69" s="19">
        <f t="shared" si="220"/>
        <v>19.428346285847493</v>
      </c>
      <c r="GU69" s="32" t="str">
        <f t="shared" si="221"/>
        <v/>
      </c>
      <c r="GV69" s="19">
        <f t="shared" si="222"/>
        <v>10.328571478127515</v>
      </c>
      <c r="GW69" s="19">
        <f t="shared" si="223"/>
        <v>10.328571478127515</v>
      </c>
      <c r="GX69" s="19">
        <f t="shared" si="224"/>
        <v>10.328571478127515</v>
      </c>
      <c r="GY69" s="19">
        <f t="shared" si="225"/>
        <v>10.328571478127515</v>
      </c>
      <c r="GZ69" s="19">
        <f t="shared" si="226"/>
        <v>0.98619999999999997</v>
      </c>
      <c r="HA69" s="19">
        <f t="shared" si="227"/>
        <v>0.50719999999999998</v>
      </c>
      <c r="HB69" s="19">
        <f t="shared" si="228"/>
        <v>0.59309999999999996</v>
      </c>
      <c r="HC69" s="19">
        <f t="shared" si="229"/>
        <v>0.69</v>
      </c>
      <c r="HD69" s="19">
        <f t="shared" si="230"/>
        <v>0.78500000000000003</v>
      </c>
      <c r="HE69" s="19">
        <f t="shared" si="231"/>
        <v>0.52280000000000004</v>
      </c>
      <c r="HF69" s="19">
        <f t="shared" si="232"/>
        <v>1.0920000000000001</v>
      </c>
      <c r="HG69" s="19" t="str">
        <f t="shared" si="156"/>
        <v/>
      </c>
      <c r="HH69" s="19" t="str">
        <f t="shared" si="157"/>
        <v/>
      </c>
      <c r="HI69" s="19" t="str">
        <f t="shared" si="158"/>
        <v/>
      </c>
      <c r="HJ69" s="19" t="str">
        <f t="shared" si="159"/>
        <v/>
      </c>
      <c r="HK69" s="19">
        <f t="shared" si="160"/>
        <v>0.98619999999999997</v>
      </c>
      <c r="HL69" s="19">
        <f t="shared" si="161"/>
        <v>0.50719999999999998</v>
      </c>
      <c r="HM69" s="19">
        <f t="shared" si="162"/>
        <v>0.59309999999999996</v>
      </c>
      <c r="HN69" s="19">
        <f t="shared" si="163"/>
        <v>0.69</v>
      </c>
      <c r="HO69" s="19">
        <f t="shared" si="164"/>
        <v>0.78500000000000003</v>
      </c>
      <c r="HP69" s="19">
        <f t="shared" si="165"/>
        <v>0.52280000000000004</v>
      </c>
      <c r="HQ69" s="32">
        <f t="shared" si="166"/>
        <v>1.0920000000000001</v>
      </c>
      <c r="HR69" s="19">
        <f t="shared" si="233"/>
        <v>0.72436999999999996</v>
      </c>
      <c r="HS69" s="19">
        <f t="shared" si="234"/>
        <v>0.72436999999999996</v>
      </c>
      <c r="HT69" s="19">
        <f t="shared" si="235"/>
        <v>0.72436999999999996</v>
      </c>
      <c r="HU69" s="19">
        <f t="shared" si="236"/>
        <v>0.72436999999999996</v>
      </c>
      <c r="HV69" s="19">
        <f t="shared" si="237"/>
        <v>2.8730000000000002E-2</v>
      </c>
      <c r="HW69" s="19">
        <f t="shared" si="238"/>
        <v>2.8730000000000002E-2</v>
      </c>
      <c r="HX69" s="19">
        <f t="shared" si="239"/>
        <v>2.8730000000000002E-2</v>
      </c>
      <c r="HY69" s="19">
        <f t="shared" si="240"/>
        <v>2.8730000000000002E-2</v>
      </c>
      <c r="HZ69" s="19">
        <f t="shared" si="241"/>
        <v>2.8730000000000002E-2</v>
      </c>
      <c r="IA69" s="19">
        <f t="shared" si="242"/>
        <v>2.8730000000000002E-2</v>
      </c>
      <c r="IB69" s="19">
        <f t="shared" si="243"/>
        <v>0.102634</v>
      </c>
      <c r="IC69" s="38" t="str">
        <f t="shared" si="244"/>
        <v/>
      </c>
      <c r="ID69" s="19" t="str">
        <f t="shared" si="245"/>
        <v/>
      </c>
      <c r="IE69" s="19" t="str">
        <f t="shared" si="246"/>
        <v/>
      </c>
      <c r="IF69" s="19" t="str">
        <f t="shared" si="247"/>
        <v/>
      </c>
      <c r="IG69" s="19" t="str">
        <f t="shared" si="248"/>
        <v/>
      </c>
      <c r="IH69" s="19" t="str">
        <f t="shared" si="249"/>
        <v/>
      </c>
      <c r="II69" s="19" t="str">
        <f t="shared" si="250"/>
        <v/>
      </c>
      <c r="IJ69" s="19" t="str">
        <f t="shared" si="251"/>
        <v/>
      </c>
      <c r="IK69" s="19" t="str">
        <f t="shared" si="252"/>
        <v/>
      </c>
      <c r="IL69" s="19">
        <f t="shared" si="253"/>
        <v>2.8730000000000002E-2</v>
      </c>
      <c r="IM69" s="19">
        <f t="shared" si="254"/>
        <v>0.102634</v>
      </c>
      <c r="IN69" s="38">
        <f t="shared" si="255"/>
        <v>0.16917829999999984</v>
      </c>
      <c r="IO69" s="19">
        <f t="shared" si="256"/>
        <v>0.16917829999999984</v>
      </c>
      <c r="IP69" s="19">
        <f t="shared" si="257"/>
        <v>0.16917829999999984</v>
      </c>
      <c r="IQ69" s="19">
        <f t="shared" si="258"/>
        <v>0.16917829999999984</v>
      </c>
      <c r="IR69" s="19">
        <f t="shared" si="259"/>
        <v>0</v>
      </c>
      <c r="IS69" s="19">
        <f t="shared" si="260"/>
        <v>-4.5060999999999997E-2</v>
      </c>
      <c r="IT69" s="19">
        <f t="shared" si="261"/>
        <v>-9.2130000000000004E-2</v>
      </c>
      <c r="IU69" s="19">
        <f t="shared" si="262"/>
        <v>-0.18035499999999999</v>
      </c>
      <c r="IV69" s="19">
        <f t="shared" si="263"/>
        <v>7.5038999999999995E-2</v>
      </c>
      <c r="IW69" s="19">
        <f t="shared" si="264"/>
        <v>0.16917829999999984</v>
      </c>
      <c r="IX69" s="32">
        <f t="shared" si="265"/>
        <v>0</v>
      </c>
      <c r="IY69" s="19" t="str">
        <f t="shared" si="266"/>
        <v/>
      </c>
      <c r="IZ69" s="19" t="str">
        <f t="shared" si="267"/>
        <v/>
      </c>
      <c r="JA69" s="19" t="str">
        <f t="shared" si="268"/>
        <v/>
      </c>
      <c r="JB69" s="19" t="str">
        <f t="shared" si="269"/>
        <v/>
      </c>
      <c r="JC69" s="19" t="str">
        <f t="shared" si="270"/>
        <v/>
      </c>
      <c r="JD69" s="19">
        <f t="shared" si="271"/>
        <v>-4.5060999999999997E-2</v>
      </c>
      <c r="JE69" s="19">
        <f t="shared" si="272"/>
        <v>-9.2130000000000004E-2</v>
      </c>
      <c r="JF69" s="19">
        <f t="shared" si="273"/>
        <v>-0.18035499999999999</v>
      </c>
      <c r="JG69" s="19">
        <f t="shared" si="274"/>
        <v>7.5038999999999995E-2</v>
      </c>
      <c r="JH69" s="19">
        <f t="shared" si="275"/>
        <v>0.16917829999999984</v>
      </c>
      <c r="JI69" s="32" t="str">
        <f t="shared" si="276"/>
        <v/>
      </c>
      <c r="JJ69" s="19">
        <f t="shared" si="277"/>
        <v>22.018022109317169</v>
      </c>
      <c r="JK69" s="19">
        <f t="shared" si="278"/>
        <v>22.018022109317169</v>
      </c>
      <c r="JL69" s="19">
        <f t="shared" si="279"/>
        <v>22.018022109317169</v>
      </c>
      <c r="JM69" s="19">
        <f t="shared" si="280"/>
        <v>22.018022109317169</v>
      </c>
      <c r="JN69" s="19">
        <f t="shared" si="281"/>
        <v>19.602679681546824</v>
      </c>
      <c r="JO69" s="19">
        <f t="shared" si="282"/>
        <v>18.941657866454722</v>
      </c>
      <c r="JP69" s="19">
        <f t="shared" si="283"/>
        <v>18.94643241793495</v>
      </c>
      <c r="JQ69" s="19">
        <f t="shared" si="284"/>
        <v>18.895138812436365</v>
      </c>
      <c r="JR69" s="19">
        <f t="shared" si="285"/>
        <v>18.980833530535346</v>
      </c>
      <c r="JS69" s="19">
        <f t="shared" si="286"/>
        <v>19.428346285847493</v>
      </c>
      <c r="JT69" s="19">
        <f t="shared" si="287"/>
        <v>22.018022109317169</v>
      </c>
      <c r="JU69" s="38" t="str">
        <f t="shared" si="288"/>
        <v/>
      </c>
      <c r="JV69" s="19" t="str">
        <f t="shared" si="289"/>
        <v/>
      </c>
      <c r="JW69" s="19" t="str">
        <f t="shared" si="290"/>
        <v/>
      </c>
      <c r="JX69" s="19" t="str">
        <f t="shared" si="291"/>
        <v/>
      </c>
      <c r="JY69" s="19">
        <f t="shared" si="292"/>
        <v>19.602679681546824</v>
      </c>
      <c r="JZ69" s="19">
        <f t="shared" si="293"/>
        <v>18.941657866454722</v>
      </c>
      <c r="KA69" s="19">
        <f t="shared" si="294"/>
        <v>18.94643241793495</v>
      </c>
      <c r="KB69" s="19">
        <f t="shared" si="295"/>
        <v>18.895138812436365</v>
      </c>
      <c r="KC69" s="19">
        <f t="shared" si="296"/>
        <v>18.980833530535346</v>
      </c>
      <c r="KD69" s="19">
        <f t="shared" si="297"/>
        <v>19.428346285847493</v>
      </c>
      <c r="KE69" s="32" t="str">
        <f t="shared" si="298"/>
        <v/>
      </c>
    </row>
    <row r="70" spans="1:291" x14ac:dyDescent="0.2">
      <c r="A70" s="19" t="s">
        <v>506</v>
      </c>
      <c r="B70" s="19" t="s">
        <v>3997</v>
      </c>
      <c r="C70" s="19">
        <v>2014</v>
      </c>
      <c r="E70" s="32" t="s">
        <v>56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32">
        <v>1</v>
      </c>
      <c r="U70" s="19">
        <v>1</v>
      </c>
      <c r="V70" s="19">
        <v>1</v>
      </c>
      <c r="W70" s="19">
        <v>1</v>
      </c>
      <c r="X70" s="19">
        <v>1</v>
      </c>
      <c r="Y70" s="19">
        <v>1</v>
      </c>
      <c r="Z70" s="19">
        <v>1</v>
      </c>
      <c r="AA70" s="32">
        <v>1</v>
      </c>
      <c r="AF70" s="19">
        <v>1</v>
      </c>
      <c r="AG70" s="19">
        <v>1</v>
      </c>
      <c r="AH70" s="19">
        <v>1</v>
      </c>
      <c r="AI70" s="19">
        <v>1</v>
      </c>
      <c r="AJ70" s="19">
        <v>1</v>
      </c>
      <c r="AK70" s="19">
        <v>1</v>
      </c>
      <c r="AL70" s="32">
        <v>1</v>
      </c>
      <c r="AV70" s="19">
        <v>2.79476E-2</v>
      </c>
      <c r="AW70" s="32">
        <v>3.2890799999999998E-2</v>
      </c>
      <c r="BG70" s="19">
        <v>2</v>
      </c>
      <c r="BH70" s="32">
        <v>0</v>
      </c>
      <c r="BR70" s="19">
        <v>1</v>
      </c>
      <c r="BS70" s="32">
        <v>0</v>
      </c>
      <c r="BT70" s="19">
        <v>0</v>
      </c>
      <c r="BU70" s="19">
        <v>0</v>
      </c>
      <c r="BV70" s="19">
        <v>0</v>
      </c>
      <c r="BW70" s="19">
        <v>0</v>
      </c>
      <c r="BX70" s="19">
        <v>0</v>
      </c>
      <c r="BY70" s="19">
        <v>0</v>
      </c>
      <c r="BZ70" s="19">
        <v>0</v>
      </c>
      <c r="CA70" s="19">
        <v>0</v>
      </c>
      <c r="CB70" s="19">
        <v>1</v>
      </c>
      <c r="CC70" s="19">
        <v>2</v>
      </c>
      <c r="CD70" s="19">
        <v>0</v>
      </c>
      <c r="CE70" s="38">
        <v>0</v>
      </c>
      <c r="CF70" s="19">
        <v>0</v>
      </c>
      <c r="CG70" s="19">
        <v>0</v>
      </c>
      <c r="CH70" s="19">
        <v>0</v>
      </c>
      <c r="CI70" s="19">
        <v>7</v>
      </c>
      <c r="CJ70" s="19">
        <v>18</v>
      </c>
      <c r="CK70" s="19">
        <v>21</v>
      </c>
      <c r="CL70" s="19">
        <v>40</v>
      </c>
      <c r="CM70" s="19">
        <v>51</v>
      </c>
      <c r="CN70" s="19">
        <v>92</v>
      </c>
      <c r="CO70" s="19">
        <v>53</v>
      </c>
      <c r="CP70" s="38">
        <v>0</v>
      </c>
      <c r="CQ70" s="19">
        <v>0</v>
      </c>
      <c r="CR70" s="19">
        <v>0</v>
      </c>
      <c r="CS70" s="19">
        <v>0</v>
      </c>
      <c r="CT70" s="19">
        <v>0</v>
      </c>
      <c r="CU70" s="19">
        <v>0</v>
      </c>
      <c r="CV70" s="19">
        <v>0</v>
      </c>
      <c r="CW70" s="19">
        <v>0</v>
      </c>
      <c r="CX70" s="19">
        <v>1.9607843137254902E-2</v>
      </c>
      <c r="CY70" s="19">
        <v>2.1739130434782608E-2</v>
      </c>
      <c r="CZ70" s="19">
        <v>0</v>
      </c>
      <c r="DA70" s="38"/>
      <c r="DC70" s="19">
        <v>31.974524225</v>
      </c>
      <c r="DD70" s="19">
        <v>1.3303483089999999</v>
      </c>
      <c r="DE70" s="19">
        <v>0.79760758099999995</v>
      </c>
      <c r="DF70" s="19">
        <v>1.1459208489999999</v>
      </c>
      <c r="DG70" s="19">
        <v>1.27465914</v>
      </c>
      <c r="DH70" s="19">
        <v>1.01037505393139</v>
      </c>
      <c r="DI70" s="19">
        <v>0.53007723299999998</v>
      </c>
      <c r="DJ70" s="19">
        <v>0.57927476864627103</v>
      </c>
      <c r="DK70" s="19">
        <v>0.69945217200633203</v>
      </c>
      <c r="DL70" s="38"/>
      <c r="DP70" s="19">
        <v>4.2799999999999998E-2</v>
      </c>
      <c r="DQ70" s="19">
        <v>3.7600000000000001E-2</v>
      </c>
      <c r="DR70" s="19">
        <v>0.1019</v>
      </c>
      <c r="DS70" s="19">
        <v>2.63E-2</v>
      </c>
      <c r="DT70" s="19">
        <v>5.1799999999999999E-2</v>
      </c>
      <c r="DU70" s="19">
        <v>0.1222</v>
      </c>
      <c r="DV70" s="19">
        <v>8.8300000000000003E-2</v>
      </c>
      <c r="DW70" s="38"/>
      <c r="EB70" s="19">
        <v>-4.8000000000000001E-2</v>
      </c>
      <c r="EC70" s="19">
        <v>-0.35199999999999998</v>
      </c>
      <c r="ED70" s="19">
        <v>6.4000000000000001E-2</v>
      </c>
      <c r="EE70" s="19">
        <v>-8.9999999999999993E-3</v>
      </c>
      <c r="EF70" s="19">
        <v>-0.34300000000000003</v>
      </c>
      <c r="EG70" s="19">
        <v>-5.6000000000000001E-2</v>
      </c>
      <c r="EH70" s="38"/>
      <c r="EL70" s="19">
        <v>12061241.04856631</v>
      </c>
      <c r="EM70" s="19">
        <v>5244159.7447872451</v>
      </c>
      <c r="EN70" s="19">
        <v>6512126.9233596306</v>
      </c>
      <c r="EO70" s="19">
        <v>16269394.673604492</v>
      </c>
      <c r="EP70" s="19">
        <v>36924896.145972386</v>
      </c>
      <c r="EQ70" s="19">
        <v>13807091.652006648</v>
      </c>
      <c r="ER70" s="32">
        <v>13382746.968224835</v>
      </c>
      <c r="ES70" s="19" t="str">
        <f t="shared" si="167"/>
        <v/>
      </c>
      <c r="ET70" s="19" t="str">
        <f t="shared" si="168"/>
        <v/>
      </c>
      <c r="EU70" s="19" t="str">
        <f t="shared" si="169"/>
        <v/>
      </c>
      <c r="EV70" s="19" t="str">
        <f t="shared" si="170"/>
        <v/>
      </c>
      <c r="EW70" s="19">
        <f t="shared" si="171"/>
        <v>16.305507650151778</v>
      </c>
      <c r="EX70" s="19">
        <f t="shared" si="172"/>
        <v>15.472625585794445</v>
      </c>
      <c r="EY70" s="19">
        <f t="shared" si="173"/>
        <v>15.689176677162477</v>
      </c>
      <c r="EZ70" s="19">
        <f t="shared" si="174"/>
        <v>16.604796273438836</v>
      </c>
      <c r="FA70" s="19">
        <f t="shared" si="175"/>
        <v>17.424396573811002</v>
      </c>
      <c r="FB70" s="19">
        <f t="shared" si="176"/>
        <v>16.440692905958873</v>
      </c>
      <c r="FC70" s="32">
        <f t="shared" si="177"/>
        <v>16.409476895645042</v>
      </c>
      <c r="FD70" s="19" t="str">
        <f t="shared" si="178"/>
        <v/>
      </c>
      <c r="FE70" s="19" t="str">
        <f t="shared" si="179"/>
        <v/>
      </c>
      <c r="FF70" s="19" t="str">
        <f t="shared" si="180"/>
        <v/>
      </c>
      <c r="FG70" s="19" t="str">
        <f t="shared" si="181"/>
        <v/>
      </c>
      <c r="FH70" s="19">
        <f t="shared" si="182"/>
        <v>0.79760758099999995</v>
      </c>
      <c r="FI70" s="19">
        <f t="shared" si="183"/>
        <v>1.1459208489999999</v>
      </c>
      <c r="FJ70" s="19">
        <f t="shared" si="184"/>
        <v>1.27465914</v>
      </c>
      <c r="FK70" s="19">
        <f t="shared" si="185"/>
        <v>1.01037505393139</v>
      </c>
      <c r="FL70" s="19">
        <f t="shared" si="186"/>
        <v>0.53007723299999998</v>
      </c>
      <c r="FM70" s="19">
        <f t="shared" si="187"/>
        <v>0.57927476864627103</v>
      </c>
      <c r="FN70" s="32">
        <f t="shared" si="188"/>
        <v>0.69945217200633203</v>
      </c>
      <c r="FO70" s="19" t="str">
        <f t="shared" si="189"/>
        <v/>
      </c>
      <c r="FP70" s="19" t="str">
        <f t="shared" si="190"/>
        <v/>
      </c>
      <c r="FQ70" s="19" t="str">
        <f t="shared" si="191"/>
        <v/>
      </c>
      <c r="FR70" s="19" t="str">
        <f t="shared" si="192"/>
        <v/>
      </c>
      <c r="FS70" s="19">
        <f t="shared" si="193"/>
        <v>4.2799999999999998E-2</v>
      </c>
      <c r="FT70" s="19">
        <f t="shared" si="194"/>
        <v>3.7600000000000001E-2</v>
      </c>
      <c r="FU70" s="19">
        <f t="shared" si="195"/>
        <v>0.1019</v>
      </c>
      <c r="FV70" s="19">
        <f t="shared" si="196"/>
        <v>2.63E-2</v>
      </c>
      <c r="FW70" s="19">
        <f t="shared" si="197"/>
        <v>5.1799999999999999E-2</v>
      </c>
      <c r="FX70" s="19">
        <f t="shared" si="198"/>
        <v>0.1222</v>
      </c>
      <c r="FY70" s="32">
        <f t="shared" si="199"/>
        <v>8.8300000000000003E-2</v>
      </c>
      <c r="FZ70" s="19" t="str">
        <f t="shared" si="200"/>
        <v/>
      </c>
      <c r="GA70" s="19" t="str">
        <f t="shared" si="201"/>
        <v/>
      </c>
      <c r="GB70" s="19" t="str">
        <f t="shared" si="202"/>
        <v/>
      </c>
      <c r="GC70" s="19" t="str">
        <f t="shared" si="203"/>
        <v/>
      </c>
      <c r="GE70" s="19">
        <f t="shared" si="205"/>
        <v>-4.8000000000000001E-2</v>
      </c>
      <c r="GF70" s="19">
        <f t="shared" si="206"/>
        <v>-0.35199999999999998</v>
      </c>
      <c r="GG70" s="19">
        <f t="shared" si="207"/>
        <v>6.4000000000000001E-2</v>
      </c>
      <c r="GH70" s="19">
        <f t="shared" si="208"/>
        <v>-8.9999999999999993E-3</v>
      </c>
      <c r="GI70" s="19">
        <f t="shared" si="209"/>
        <v>-0.34300000000000003</v>
      </c>
      <c r="GJ70" s="32">
        <f t="shared" si="210"/>
        <v>-5.6000000000000001E-2</v>
      </c>
      <c r="GK70" s="19" t="str">
        <f t="shared" si="211"/>
        <v/>
      </c>
      <c r="GL70" s="19" t="str">
        <f t="shared" si="212"/>
        <v/>
      </c>
      <c r="GM70" s="19" t="str">
        <f t="shared" si="213"/>
        <v/>
      </c>
      <c r="GN70" s="19" t="str">
        <f t="shared" si="214"/>
        <v/>
      </c>
      <c r="GO70" s="19">
        <f t="shared" si="215"/>
        <v>16.305507650151778</v>
      </c>
      <c r="GP70" s="19">
        <f t="shared" si="216"/>
        <v>15.472625585794445</v>
      </c>
      <c r="GQ70" s="19">
        <f t="shared" si="217"/>
        <v>15.689176677162477</v>
      </c>
      <c r="GR70" s="19">
        <f t="shared" si="218"/>
        <v>16.604796273438836</v>
      </c>
      <c r="GS70" s="19">
        <f t="shared" si="219"/>
        <v>17.424396573811002</v>
      </c>
      <c r="GT70" s="19">
        <f t="shared" si="220"/>
        <v>16.440692905958873</v>
      </c>
      <c r="GU70" s="32">
        <f t="shared" si="221"/>
        <v>16.409476895645042</v>
      </c>
      <c r="GV70" s="19">
        <f t="shared" si="222"/>
        <v>10.328571478127515</v>
      </c>
      <c r="GW70" s="19">
        <f t="shared" si="223"/>
        <v>10.328571478127515</v>
      </c>
      <c r="GX70" s="19">
        <f t="shared" si="224"/>
        <v>10.328571478127515</v>
      </c>
      <c r="GY70" s="19">
        <f t="shared" si="225"/>
        <v>10.328571478127515</v>
      </c>
      <c r="GZ70" s="19">
        <f t="shared" si="226"/>
        <v>0.79760758099999995</v>
      </c>
      <c r="HA70" s="19">
        <f t="shared" si="227"/>
        <v>1.1459208489999999</v>
      </c>
      <c r="HB70" s="19">
        <f t="shared" si="228"/>
        <v>1.27465914</v>
      </c>
      <c r="HC70" s="19">
        <f t="shared" si="229"/>
        <v>1.01037505393139</v>
      </c>
      <c r="HD70" s="19">
        <f t="shared" si="230"/>
        <v>0.53007723299999998</v>
      </c>
      <c r="HE70" s="19">
        <f t="shared" si="231"/>
        <v>0.57927476864627103</v>
      </c>
      <c r="HF70" s="19">
        <f t="shared" si="232"/>
        <v>0.69945217200633203</v>
      </c>
      <c r="HG70" s="19" t="str">
        <f t="shared" si="156"/>
        <v/>
      </c>
      <c r="HH70" s="19" t="str">
        <f t="shared" si="157"/>
        <v/>
      </c>
      <c r="HI70" s="19" t="str">
        <f t="shared" si="158"/>
        <v/>
      </c>
      <c r="HJ70" s="19" t="str">
        <f t="shared" si="159"/>
        <v/>
      </c>
      <c r="HK70" s="19">
        <f t="shared" si="160"/>
        <v>0.79760758099999995</v>
      </c>
      <c r="HL70" s="19">
        <f t="shared" si="161"/>
        <v>1.1459208489999999</v>
      </c>
      <c r="HM70" s="19">
        <f t="shared" si="162"/>
        <v>1.27465914</v>
      </c>
      <c r="HN70" s="19">
        <f t="shared" si="163"/>
        <v>1.01037505393139</v>
      </c>
      <c r="HO70" s="19">
        <f t="shared" si="164"/>
        <v>0.53007723299999998</v>
      </c>
      <c r="HP70" s="19">
        <f t="shared" si="165"/>
        <v>0.57927476864627103</v>
      </c>
      <c r="HQ70" s="32">
        <f t="shared" si="166"/>
        <v>0.69945217200633203</v>
      </c>
      <c r="HR70" s="19">
        <f t="shared" si="233"/>
        <v>0.72436999999999996</v>
      </c>
      <c r="HS70" s="19">
        <f t="shared" si="234"/>
        <v>0.72436999999999996</v>
      </c>
      <c r="HT70" s="19">
        <f t="shared" si="235"/>
        <v>0.72436999999999996</v>
      </c>
      <c r="HU70" s="19">
        <f t="shared" si="236"/>
        <v>0.72436999999999996</v>
      </c>
      <c r="HV70" s="19">
        <f t="shared" si="237"/>
        <v>4.2799999999999998E-2</v>
      </c>
      <c r="HW70" s="19">
        <f t="shared" si="238"/>
        <v>3.7600000000000001E-2</v>
      </c>
      <c r="HX70" s="19">
        <f t="shared" si="239"/>
        <v>0.1019</v>
      </c>
      <c r="HY70" s="19">
        <f t="shared" si="240"/>
        <v>2.8730000000000002E-2</v>
      </c>
      <c r="HZ70" s="19">
        <f t="shared" si="241"/>
        <v>5.1799999999999999E-2</v>
      </c>
      <c r="IA70" s="19">
        <f t="shared" si="242"/>
        <v>0.1222</v>
      </c>
      <c r="IB70" s="19">
        <f t="shared" si="243"/>
        <v>8.8300000000000003E-2</v>
      </c>
      <c r="IC70" s="38" t="str">
        <f t="shared" si="244"/>
        <v/>
      </c>
      <c r="ID70" s="19" t="str">
        <f t="shared" si="245"/>
        <v/>
      </c>
      <c r="IE70" s="19" t="str">
        <f t="shared" si="246"/>
        <v/>
      </c>
      <c r="IF70" s="19" t="str">
        <f t="shared" si="247"/>
        <v/>
      </c>
      <c r="IG70" s="19">
        <f t="shared" si="248"/>
        <v>4.2799999999999998E-2</v>
      </c>
      <c r="IH70" s="19">
        <f t="shared" si="249"/>
        <v>3.7600000000000001E-2</v>
      </c>
      <c r="II70" s="19">
        <f t="shared" si="250"/>
        <v>0.1019</v>
      </c>
      <c r="IJ70" s="19">
        <f t="shared" si="251"/>
        <v>2.8730000000000002E-2</v>
      </c>
      <c r="IK70" s="19">
        <f t="shared" si="252"/>
        <v>5.1799999999999999E-2</v>
      </c>
      <c r="IL70" s="19">
        <f t="shared" si="253"/>
        <v>0.1222</v>
      </c>
      <c r="IM70" s="19">
        <f t="shared" si="254"/>
        <v>8.8300000000000003E-2</v>
      </c>
      <c r="IN70" s="38">
        <f t="shared" si="255"/>
        <v>0.16917829999999984</v>
      </c>
      <c r="IO70" s="19">
        <f t="shared" si="256"/>
        <v>0.16917829999999984</v>
      </c>
      <c r="IP70" s="19">
        <f t="shared" si="257"/>
        <v>0.16917829999999984</v>
      </c>
      <c r="IQ70" s="19">
        <f t="shared" si="258"/>
        <v>0.16917829999999984</v>
      </c>
      <c r="IR70" s="19">
        <f t="shared" si="259"/>
        <v>0</v>
      </c>
      <c r="IS70" s="19">
        <f t="shared" si="260"/>
        <v>-4.8000000000000001E-2</v>
      </c>
      <c r="IT70" s="19">
        <f t="shared" si="261"/>
        <v>-0.35199999999999998</v>
      </c>
      <c r="IU70" s="19">
        <f t="shared" si="262"/>
        <v>6.4000000000000001E-2</v>
      </c>
      <c r="IV70" s="19">
        <f t="shared" si="263"/>
        <v>-8.9999999999999993E-3</v>
      </c>
      <c r="IW70" s="19">
        <f t="shared" si="264"/>
        <v>-0.34300000000000003</v>
      </c>
      <c r="IX70" s="32">
        <f t="shared" si="265"/>
        <v>-5.6000000000000001E-2</v>
      </c>
      <c r="IY70" s="19" t="str">
        <f t="shared" si="266"/>
        <v/>
      </c>
      <c r="IZ70" s="19" t="str">
        <f t="shared" si="267"/>
        <v/>
      </c>
      <c r="JA70" s="19" t="str">
        <f t="shared" si="268"/>
        <v/>
      </c>
      <c r="JB70" s="19" t="str">
        <f t="shared" si="269"/>
        <v/>
      </c>
      <c r="JC70" s="19" t="str">
        <f t="shared" si="270"/>
        <v/>
      </c>
      <c r="JD70" s="19">
        <f t="shared" si="271"/>
        <v>-4.8000000000000001E-2</v>
      </c>
      <c r="JE70" s="19">
        <f t="shared" si="272"/>
        <v>-0.35199999999999998</v>
      </c>
      <c r="JF70" s="19">
        <f t="shared" si="273"/>
        <v>6.4000000000000001E-2</v>
      </c>
      <c r="JG70" s="19">
        <f t="shared" si="274"/>
        <v>-8.9999999999999993E-3</v>
      </c>
      <c r="JH70" s="19">
        <f t="shared" si="275"/>
        <v>-0.34300000000000003</v>
      </c>
      <c r="JI70" s="32">
        <f t="shared" si="276"/>
        <v>-5.6000000000000001E-2</v>
      </c>
      <c r="JJ70" s="19">
        <f t="shared" si="277"/>
        <v>22.018022109317169</v>
      </c>
      <c r="JK70" s="19">
        <f t="shared" si="278"/>
        <v>22.018022109317169</v>
      </c>
      <c r="JL70" s="19">
        <f t="shared" si="279"/>
        <v>22.018022109317169</v>
      </c>
      <c r="JM70" s="19">
        <f t="shared" si="280"/>
        <v>22.018022109317169</v>
      </c>
      <c r="JN70" s="19">
        <f t="shared" si="281"/>
        <v>16.305507650151778</v>
      </c>
      <c r="JO70" s="19">
        <f t="shared" si="282"/>
        <v>15.472625585794445</v>
      </c>
      <c r="JP70" s="19">
        <f t="shared" si="283"/>
        <v>15.689176677162477</v>
      </c>
      <c r="JQ70" s="19">
        <f t="shared" si="284"/>
        <v>16.604796273438836</v>
      </c>
      <c r="JR70" s="19">
        <f t="shared" si="285"/>
        <v>17.424396573811002</v>
      </c>
      <c r="JS70" s="19">
        <f t="shared" si="286"/>
        <v>16.440692905958873</v>
      </c>
      <c r="JT70" s="19">
        <f t="shared" si="287"/>
        <v>16.409476895645042</v>
      </c>
      <c r="JU70" s="38" t="str">
        <f t="shared" si="288"/>
        <v/>
      </c>
      <c r="JV70" s="19" t="str">
        <f t="shared" si="289"/>
        <v/>
      </c>
      <c r="JW70" s="19" t="str">
        <f t="shared" si="290"/>
        <v/>
      </c>
      <c r="JX70" s="19" t="str">
        <f t="shared" si="291"/>
        <v/>
      </c>
      <c r="JY70" s="19">
        <f t="shared" si="292"/>
        <v>16.305507650151778</v>
      </c>
      <c r="JZ70" s="19">
        <f t="shared" si="293"/>
        <v>15.472625585794445</v>
      </c>
      <c r="KA70" s="19">
        <f t="shared" si="294"/>
        <v>15.689176677162477</v>
      </c>
      <c r="KB70" s="19">
        <f t="shared" si="295"/>
        <v>16.604796273438836</v>
      </c>
      <c r="KC70" s="19">
        <f t="shared" si="296"/>
        <v>17.424396573811002</v>
      </c>
      <c r="KD70" s="19">
        <f t="shared" si="297"/>
        <v>16.440692905958873</v>
      </c>
      <c r="KE70" s="32">
        <f t="shared" si="298"/>
        <v>16.409476895645042</v>
      </c>
    </row>
    <row r="71" spans="1:291" x14ac:dyDescent="0.2">
      <c r="A71" s="19" t="s">
        <v>528</v>
      </c>
      <c r="B71" s="19" t="s">
        <v>529</v>
      </c>
      <c r="C71" s="19">
        <v>2019</v>
      </c>
      <c r="E71" s="32" t="s">
        <v>56</v>
      </c>
      <c r="O71" s="19">
        <v>1</v>
      </c>
      <c r="P71" s="32">
        <v>1</v>
      </c>
      <c r="Z71" s="19">
        <v>1</v>
      </c>
      <c r="AA71" s="32">
        <v>1</v>
      </c>
      <c r="AK71" s="19">
        <v>1</v>
      </c>
      <c r="AL71" s="32">
        <v>1</v>
      </c>
      <c r="AV71" s="19">
        <v>2.5000000000000001E-2</v>
      </c>
      <c r="AW71" s="32">
        <v>3.1259799999999997E-2</v>
      </c>
      <c r="BG71" s="19">
        <v>0</v>
      </c>
      <c r="BH71" s="32">
        <v>1</v>
      </c>
      <c r="BR71" s="19">
        <v>0</v>
      </c>
      <c r="BS71" s="32">
        <v>1</v>
      </c>
      <c r="BT71" s="19">
        <v>0</v>
      </c>
      <c r="BU71" s="19">
        <v>0</v>
      </c>
      <c r="BV71" s="19">
        <v>0</v>
      </c>
      <c r="BW71" s="19">
        <v>0</v>
      </c>
      <c r="BX71" s="19">
        <v>0</v>
      </c>
      <c r="BY71" s="19">
        <v>0</v>
      </c>
      <c r="BZ71" s="19">
        <v>0</v>
      </c>
      <c r="CA71" s="19">
        <v>0</v>
      </c>
      <c r="CB71" s="19">
        <v>0</v>
      </c>
      <c r="CC71" s="19">
        <v>2</v>
      </c>
      <c r="CD71" s="19">
        <v>1</v>
      </c>
      <c r="CE71" s="38">
        <v>0</v>
      </c>
      <c r="CF71" s="19">
        <v>0</v>
      </c>
      <c r="CG71" s="19">
        <v>0</v>
      </c>
      <c r="CH71" s="19">
        <v>0</v>
      </c>
      <c r="CI71" s="19">
        <v>0</v>
      </c>
      <c r="CJ71" s="19">
        <v>0</v>
      </c>
      <c r="CK71" s="19">
        <v>0</v>
      </c>
      <c r="CL71" s="19">
        <v>0</v>
      </c>
      <c r="CM71" s="19">
        <v>13</v>
      </c>
      <c r="CN71" s="19">
        <v>53</v>
      </c>
      <c r="CO71" s="19">
        <v>71</v>
      </c>
      <c r="CP71" s="38">
        <v>0</v>
      </c>
      <c r="CQ71" s="19">
        <v>0</v>
      </c>
      <c r="CR71" s="19">
        <v>0</v>
      </c>
      <c r="CS71" s="19">
        <v>0</v>
      </c>
      <c r="CT71" s="19">
        <v>0</v>
      </c>
      <c r="CU71" s="19">
        <v>0</v>
      </c>
      <c r="CV71" s="19">
        <v>0</v>
      </c>
      <c r="CW71" s="19">
        <v>0</v>
      </c>
      <c r="CX71" s="19">
        <v>0</v>
      </c>
      <c r="CY71" s="19">
        <v>3.7735849056603772E-2</v>
      </c>
      <c r="CZ71" s="19">
        <v>1.4084507042253521E-2</v>
      </c>
      <c r="DA71" s="38"/>
      <c r="DL71" s="38"/>
      <c r="DW71" s="38"/>
      <c r="EH71" s="38"/>
      <c r="EQ71" s="19">
        <v>22962176.889338586</v>
      </c>
      <c r="ER71" s="32">
        <v>14275972.724911073</v>
      </c>
      <c r="ES71" s="19" t="str">
        <f t="shared" si="167"/>
        <v/>
      </c>
      <c r="ET71" s="19" t="str">
        <f t="shared" si="168"/>
        <v/>
      </c>
      <c r="EU71" s="19" t="str">
        <f t="shared" si="169"/>
        <v/>
      </c>
      <c r="EV71" s="19" t="str">
        <f t="shared" si="170"/>
        <v/>
      </c>
      <c r="EW71" s="19" t="str">
        <f t="shared" si="171"/>
        <v/>
      </c>
      <c r="EX71" s="19" t="str">
        <f t="shared" si="172"/>
        <v/>
      </c>
      <c r="EY71" s="19" t="str">
        <f t="shared" si="173"/>
        <v/>
      </c>
      <c r="EZ71" s="19" t="str">
        <f t="shared" si="174"/>
        <v/>
      </c>
      <c r="FA71" s="19" t="str">
        <f t="shared" si="175"/>
        <v/>
      </c>
      <c r="FB71" s="19">
        <f t="shared" si="176"/>
        <v>16.949358937174665</v>
      </c>
      <c r="FC71" s="32">
        <f t="shared" si="177"/>
        <v>16.474088453034959</v>
      </c>
      <c r="FN71" s="32"/>
      <c r="FO71" s="19" t="str">
        <f t="shared" si="189"/>
        <v/>
      </c>
      <c r="FP71" s="19" t="str">
        <f t="shared" si="190"/>
        <v/>
      </c>
      <c r="FQ71" s="19" t="str">
        <f t="shared" si="191"/>
        <v/>
      </c>
      <c r="FR71" s="19" t="str">
        <f t="shared" si="192"/>
        <v/>
      </c>
      <c r="FS71" s="19" t="str">
        <f t="shared" si="193"/>
        <v/>
      </c>
      <c r="FT71" s="19" t="str">
        <f t="shared" si="194"/>
        <v/>
      </c>
      <c r="FU71" s="19" t="str">
        <f t="shared" si="195"/>
        <v/>
      </c>
      <c r="FV71" s="19" t="str">
        <f t="shared" si="196"/>
        <v/>
      </c>
      <c r="FY71" s="32"/>
      <c r="FZ71" s="19" t="str">
        <f t="shared" si="200"/>
        <v/>
      </c>
      <c r="GA71" s="19" t="str">
        <f t="shared" si="201"/>
        <v/>
      </c>
      <c r="GB71" s="19" t="str">
        <f t="shared" si="202"/>
        <v/>
      </c>
      <c r="GC71" s="19" t="str">
        <f t="shared" si="203"/>
        <v/>
      </c>
      <c r="GD71" s="19" t="str">
        <f t="shared" si="204"/>
        <v/>
      </c>
      <c r="GE71" s="19" t="str">
        <f t="shared" si="205"/>
        <v/>
      </c>
      <c r="GF71" s="19" t="str">
        <f t="shared" si="206"/>
        <v/>
      </c>
      <c r="GG71" s="19" t="str">
        <f t="shared" si="207"/>
        <v/>
      </c>
      <c r="GH71" s="19" t="str">
        <f t="shared" si="208"/>
        <v/>
      </c>
      <c r="GJ71" s="32"/>
      <c r="GK71" s="19" t="str">
        <f t="shared" si="211"/>
        <v/>
      </c>
      <c r="GL71" s="19" t="str">
        <f t="shared" si="212"/>
        <v/>
      </c>
      <c r="GM71" s="19" t="str">
        <f t="shared" si="213"/>
        <v/>
      </c>
      <c r="GN71" s="19" t="str">
        <f t="shared" si="214"/>
        <v/>
      </c>
      <c r="GO71" s="19" t="str">
        <f t="shared" si="215"/>
        <v/>
      </c>
      <c r="GP71" s="19" t="str">
        <f t="shared" si="216"/>
        <v/>
      </c>
      <c r="GQ71" s="19" t="str">
        <f t="shared" si="217"/>
        <v/>
      </c>
      <c r="GR71" s="19" t="str">
        <f t="shared" si="218"/>
        <v/>
      </c>
      <c r="GS71" s="19" t="str">
        <f t="shared" si="219"/>
        <v/>
      </c>
      <c r="GT71" s="19">
        <f t="shared" si="220"/>
        <v>16.949358937174665</v>
      </c>
      <c r="GU71" s="32">
        <f t="shared" si="221"/>
        <v>16.474088453034959</v>
      </c>
      <c r="GV71" s="19">
        <f t="shared" si="222"/>
        <v>0.2011343951618926</v>
      </c>
      <c r="GW71" s="19">
        <f t="shared" si="223"/>
        <v>0.2011343951618926</v>
      </c>
      <c r="GX71" s="19">
        <f t="shared" si="224"/>
        <v>0.2011343951618926</v>
      </c>
      <c r="GY71" s="19">
        <f t="shared" si="225"/>
        <v>0.2011343951618926</v>
      </c>
      <c r="GZ71" s="19">
        <f t="shared" si="226"/>
        <v>0.2011343951618926</v>
      </c>
      <c r="HA71" s="19">
        <f t="shared" si="227"/>
        <v>0.2011343951618926</v>
      </c>
      <c r="HB71" s="19">
        <f t="shared" si="228"/>
        <v>0.2011343951618926</v>
      </c>
      <c r="HC71" s="19">
        <f t="shared" si="229"/>
        <v>0.2011343951618926</v>
      </c>
      <c r="HD71" s="19">
        <f t="shared" si="230"/>
        <v>0.2011343951618926</v>
      </c>
      <c r="HE71" s="19">
        <f t="shared" si="231"/>
        <v>0.2011343951618926</v>
      </c>
      <c r="HF71" s="19">
        <f t="shared" si="232"/>
        <v>0.2011343951618926</v>
      </c>
      <c r="HG71" s="19" t="str">
        <f t="shared" si="156"/>
        <v/>
      </c>
      <c r="HH71" s="19" t="str">
        <f t="shared" si="157"/>
        <v/>
      </c>
      <c r="HI71" s="19" t="str">
        <f t="shared" si="158"/>
        <v/>
      </c>
      <c r="HJ71" s="19" t="str">
        <f t="shared" si="159"/>
        <v/>
      </c>
      <c r="HK71" s="19" t="str">
        <f t="shared" si="160"/>
        <v/>
      </c>
      <c r="HL71" s="19" t="str">
        <f t="shared" si="161"/>
        <v/>
      </c>
      <c r="HM71" s="19" t="str">
        <f t="shared" si="162"/>
        <v/>
      </c>
      <c r="HN71" s="19" t="str">
        <f t="shared" si="163"/>
        <v/>
      </c>
      <c r="HO71" s="19" t="str">
        <f t="shared" si="164"/>
        <v/>
      </c>
      <c r="HP71" s="19" t="str">
        <f t="shared" si="165"/>
        <v/>
      </c>
      <c r="HQ71" s="32" t="str">
        <f t="shared" si="166"/>
        <v/>
      </c>
      <c r="HR71" s="19">
        <f t="shared" si="233"/>
        <v>0.72436999999999996</v>
      </c>
      <c r="HS71" s="19">
        <f t="shared" si="234"/>
        <v>0.72436999999999996</v>
      </c>
      <c r="HT71" s="19">
        <f t="shared" si="235"/>
        <v>0.72436999999999996</v>
      </c>
      <c r="HU71" s="19">
        <f t="shared" si="236"/>
        <v>0.72436999999999996</v>
      </c>
      <c r="HV71" s="19">
        <f t="shared" si="237"/>
        <v>0.72436999999999996</v>
      </c>
      <c r="HW71" s="19">
        <f t="shared" si="238"/>
        <v>0.72436999999999996</v>
      </c>
      <c r="HX71" s="19">
        <f t="shared" si="239"/>
        <v>0.72436999999999996</v>
      </c>
      <c r="HY71" s="19">
        <f t="shared" si="240"/>
        <v>0.72436999999999996</v>
      </c>
      <c r="HZ71" s="19">
        <f t="shared" si="241"/>
        <v>2.8730000000000002E-2</v>
      </c>
      <c r="IA71" s="19">
        <f t="shared" si="242"/>
        <v>2.8730000000000002E-2</v>
      </c>
      <c r="IB71" s="19">
        <f t="shared" si="243"/>
        <v>2.8730000000000002E-2</v>
      </c>
      <c r="IC71" s="38" t="str">
        <f t="shared" si="244"/>
        <v/>
      </c>
      <c r="ID71" s="19" t="str">
        <f t="shared" si="245"/>
        <v/>
      </c>
      <c r="IE71" s="19" t="str">
        <f t="shared" si="246"/>
        <v/>
      </c>
      <c r="IF71" s="19" t="str">
        <f t="shared" si="247"/>
        <v/>
      </c>
      <c r="IG71" s="19" t="str">
        <f t="shared" si="248"/>
        <v/>
      </c>
      <c r="IH71" s="19" t="str">
        <f t="shared" si="249"/>
        <v/>
      </c>
      <c r="II71" s="19" t="str">
        <f t="shared" si="250"/>
        <v/>
      </c>
      <c r="IJ71" s="19" t="str">
        <f t="shared" si="251"/>
        <v/>
      </c>
      <c r="IK71" s="19" t="str">
        <f t="shared" si="252"/>
        <v/>
      </c>
      <c r="IL71" s="19" t="str">
        <f t="shared" si="253"/>
        <v/>
      </c>
      <c r="IM71" s="19" t="str">
        <f t="shared" si="254"/>
        <v/>
      </c>
      <c r="IN71" s="38">
        <f t="shared" si="255"/>
        <v>0.16917829999999984</v>
      </c>
      <c r="IO71" s="19">
        <f t="shared" si="256"/>
        <v>0.16917829999999984</v>
      </c>
      <c r="IP71" s="19">
        <f t="shared" si="257"/>
        <v>0.16917829999999984</v>
      </c>
      <c r="IQ71" s="19">
        <f t="shared" si="258"/>
        <v>0.16917829999999984</v>
      </c>
      <c r="IR71" s="19">
        <f t="shared" si="259"/>
        <v>0.16917829999999984</v>
      </c>
      <c r="IS71" s="19">
        <f t="shared" si="260"/>
        <v>0.16917829999999984</v>
      </c>
      <c r="IT71" s="19">
        <f t="shared" si="261"/>
        <v>0.16917829999999984</v>
      </c>
      <c r="IU71" s="19">
        <f t="shared" si="262"/>
        <v>0.16917829999999984</v>
      </c>
      <c r="IV71" s="19">
        <f t="shared" si="263"/>
        <v>0.16917829999999984</v>
      </c>
      <c r="IW71" s="19">
        <f t="shared" si="264"/>
        <v>0</v>
      </c>
      <c r="IX71" s="32">
        <f t="shared" si="265"/>
        <v>0</v>
      </c>
      <c r="IY71" s="19" t="str">
        <f t="shared" si="266"/>
        <v/>
      </c>
      <c r="IZ71" s="19" t="str">
        <f t="shared" si="267"/>
        <v/>
      </c>
      <c r="JA71" s="19" t="str">
        <f t="shared" si="268"/>
        <v/>
      </c>
      <c r="JB71" s="19" t="str">
        <f t="shared" si="269"/>
        <v/>
      </c>
      <c r="JC71" s="19" t="str">
        <f t="shared" si="270"/>
        <v/>
      </c>
      <c r="JD71" s="19" t="str">
        <f t="shared" si="271"/>
        <v/>
      </c>
      <c r="JE71" s="19" t="str">
        <f t="shared" si="272"/>
        <v/>
      </c>
      <c r="JF71" s="19" t="str">
        <f t="shared" si="273"/>
        <v/>
      </c>
      <c r="JG71" s="19" t="str">
        <f t="shared" si="274"/>
        <v/>
      </c>
      <c r="JH71" s="19" t="str">
        <f t="shared" si="275"/>
        <v/>
      </c>
      <c r="JI71" s="32" t="str">
        <f t="shared" si="276"/>
        <v/>
      </c>
      <c r="JJ71" s="19">
        <f t="shared" si="277"/>
        <v>22.018022109317169</v>
      </c>
      <c r="JK71" s="19">
        <f t="shared" si="278"/>
        <v>22.018022109317169</v>
      </c>
      <c r="JL71" s="19">
        <f t="shared" si="279"/>
        <v>22.018022109317169</v>
      </c>
      <c r="JM71" s="19">
        <f t="shared" si="280"/>
        <v>22.018022109317169</v>
      </c>
      <c r="JN71" s="19">
        <f t="shared" si="281"/>
        <v>22.018022109317169</v>
      </c>
      <c r="JO71" s="19">
        <f t="shared" si="282"/>
        <v>22.018022109317169</v>
      </c>
      <c r="JP71" s="19">
        <f t="shared" si="283"/>
        <v>22.018022109317169</v>
      </c>
      <c r="JQ71" s="19">
        <f t="shared" si="284"/>
        <v>22.018022109317169</v>
      </c>
      <c r="JR71" s="19">
        <f t="shared" si="285"/>
        <v>22.018022109317169</v>
      </c>
      <c r="JS71" s="19">
        <f t="shared" si="286"/>
        <v>16.949358937174665</v>
      </c>
      <c r="JT71" s="19">
        <f t="shared" si="287"/>
        <v>16.474088453034959</v>
      </c>
      <c r="JU71" s="38" t="str">
        <f t="shared" si="288"/>
        <v/>
      </c>
      <c r="JV71" s="19" t="str">
        <f t="shared" si="289"/>
        <v/>
      </c>
      <c r="JW71" s="19" t="str">
        <f t="shared" si="290"/>
        <v/>
      </c>
      <c r="JX71" s="19" t="str">
        <f t="shared" si="291"/>
        <v/>
      </c>
      <c r="JY71" s="19" t="str">
        <f t="shared" si="292"/>
        <v/>
      </c>
      <c r="JZ71" s="19" t="str">
        <f t="shared" si="293"/>
        <v/>
      </c>
      <c r="KA71" s="19" t="str">
        <f t="shared" si="294"/>
        <v/>
      </c>
      <c r="KB71" s="19" t="str">
        <f t="shared" si="295"/>
        <v/>
      </c>
      <c r="KC71" s="19" t="str">
        <f t="shared" si="296"/>
        <v/>
      </c>
      <c r="KD71" s="19">
        <f t="shared" si="297"/>
        <v>16.949358937174665</v>
      </c>
      <c r="KE71" s="32">
        <f t="shared" si="298"/>
        <v>16.474088453034959</v>
      </c>
    </row>
    <row r="72" spans="1:291" x14ac:dyDescent="0.2">
      <c r="A72" s="19" t="s">
        <v>293</v>
      </c>
      <c r="B72" s="19" t="s">
        <v>294</v>
      </c>
      <c r="C72" s="19">
        <v>2010</v>
      </c>
      <c r="D72" s="19">
        <v>2013</v>
      </c>
      <c r="E72" s="32" t="s">
        <v>3531</v>
      </c>
      <c r="F72" s="19">
        <v>0</v>
      </c>
      <c r="G72" s="19">
        <v>0</v>
      </c>
      <c r="H72" s="19">
        <v>0</v>
      </c>
      <c r="P72" s="32"/>
      <c r="Q72" s="19">
        <v>1</v>
      </c>
      <c r="R72" s="19">
        <v>1</v>
      </c>
      <c r="S72" s="19">
        <v>1</v>
      </c>
      <c r="AA72" s="32"/>
      <c r="AB72" s="19">
        <v>0</v>
      </c>
      <c r="AC72" s="19">
        <v>1</v>
      </c>
      <c r="AD72" s="19">
        <v>1</v>
      </c>
      <c r="AL72" s="32"/>
      <c r="AM72" s="19">
        <v>2.89582E-2</v>
      </c>
      <c r="AN72" s="19">
        <v>2.7767199999999999E-2</v>
      </c>
      <c r="AO72" s="19">
        <v>2.4917399999999999E-2</v>
      </c>
      <c r="AW72" s="32"/>
      <c r="AX72" s="19">
        <v>0</v>
      </c>
      <c r="AY72" s="19">
        <v>0</v>
      </c>
      <c r="AZ72" s="19">
        <v>0</v>
      </c>
      <c r="BH72" s="32"/>
      <c r="BI72" s="19">
        <v>0</v>
      </c>
      <c r="BJ72" s="19">
        <v>0</v>
      </c>
      <c r="BK72" s="19">
        <v>0</v>
      </c>
      <c r="BS72" s="32"/>
      <c r="BT72" s="19">
        <v>0</v>
      </c>
      <c r="BU72" s="19">
        <v>0</v>
      </c>
      <c r="BV72" s="19">
        <v>0</v>
      </c>
      <c r="BW72" s="19">
        <v>0</v>
      </c>
      <c r="BX72" s="19">
        <v>0</v>
      </c>
      <c r="BY72" s="19">
        <v>0</v>
      </c>
      <c r="BZ72" s="19">
        <v>0</v>
      </c>
      <c r="CA72" s="19">
        <v>0</v>
      </c>
      <c r="CB72" s="19">
        <v>0</v>
      </c>
      <c r="CC72" s="19">
        <v>0</v>
      </c>
      <c r="CD72" s="19">
        <v>0</v>
      </c>
      <c r="CE72" s="38">
        <v>31</v>
      </c>
      <c r="CF72" s="19">
        <v>10</v>
      </c>
      <c r="CG72" s="19">
        <v>19</v>
      </c>
      <c r="CH72" s="19">
        <v>34</v>
      </c>
      <c r="CI72" s="19">
        <v>0</v>
      </c>
      <c r="CJ72" s="19">
        <v>1</v>
      </c>
      <c r="CK72" s="19">
        <v>0</v>
      </c>
      <c r="CL72" s="19">
        <v>1</v>
      </c>
      <c r="CM72" s="19">
        <v>1</v>
      </c>
      <c r="CN72" s="19">
        <v>0</v>
      </c>
      <c r="CO72" s="19">
        <v>0</v>
      </c>
      <c r="CP72" s="38">
        <v>0</v>
      </c>
      <c r="CQ72" s="19">
        <v>0</v>
      </c>
      <c r="CR72" s="19">
        <v>0</v>
      </c>
      <c r="CS72" s="19">
        <v>0</v>
      </c>
      <c r="CT72" s="19">
        <v>0</v>
      </c>
      <c r="CU72" s="19">
        <v>0</v>
      </c>
      <c r="CV72" s="19">
        <v>0</v>
      </c>
      <c r="CW72" s="19">
        <v>0</v>
      </c>
      <c r="CX72" s="19">
        <v>0</v>
      </c>
      <c r="CY72" s="19">
        <v>0</v>
      </c>
      <c r="CZ72" s="19">
        <v>0</v>
      </c>
      <c r="DA72" s="38"/>
      <c r="DL72" s="38"/>
      <c r="DW72" s="38"/>
      <c r="EH72" s="38"/>
      <c r="ER72" s="32"/>
      <c r="ES72" s="19" t="str">
        <f t="shared" si="167"/>
        <v/>
      </c>
      <c r="ET72" s="19" t="str">
        <f t="shared" si="168"/>
        <v/>
      </c>
      <c r="EU72" s="19" t="str">
        <f t="shared" si="169"/>
        <v/>
      </c>
      <c r="EV72" s="19" t="str">
        <f t="shared" si="170"/>
        <v/>
      </c>
      <c r="EW72" s="19" t="str">
        <f t="shared" si="171"/>
        <v/>
      </c>
      <c r="EX72" s="19" t="str">
        <f t="shared" si="172"/>
        <v/>
      </c>
      <c r="EY72" s="19" t="str">
        <f t="shared" si="173"/>
        <v/>
      </c>
      <c r="EZ72" s="19" t="str">
        <f t="shared" si="174"/>
        <v/>
      </c>
      <c r="FA72" s="19" t="str">
        <f t="shared" si="175"/>
        <v/>
      </c>
      <c r="FB72" s="19" t="str">
        <f t="shared" si="176"/>
        <v/>
      </c>
      <c r="FC72" s="32" t="str">
        <f t="shared" si="177"/>
        <v/>
      </c>
      <c r="FN72" s="32"/>
      <c r="FR72" s="19" t="str">
        <f t="shared" si="192"/>
        <v/>
      </c>
      <c r="FS72" s="19" t="str">
        <f t="shared" si="193"/>
        <v/>
      </c>
      <c r="FT72" s="19" t="str">
        <f t="shared" si="194"/>
        <v/>
      </c>
      <c r="FU72" s="19" t="str">
        <f t="shared" si="195"/>
        <v/>
      </c>
      <c r="FV72" s="19" t="str">
        <f t="shared" si="196"/>
        <v/>
      </c>
      <c r="FW72" s="19" t="str">
        <f t="shared" si="197"/>
        <v/>
      </c>
      <c r="FX72" s="19" t="str">
        <f t="shared" si="198"/>
        <v/>
      </c>
      <c r="FY72" s="32" t="str">
        <f t="shared" si="199"/>
        <v/>
      </c>
      <c r="GC72" s="19" t="str">
        <f t="shared" si="203"/>
        <v/>
      </c>
      <c r="GD72" s="19" t="str">
        <f t="shared" si="204"/>
        <v/>
      </c>
      <c r="GE72" s="19" t="str">
        <f t="shared" si="205"/>
        <v/>
      </c>
      <c r="GF72" s="19" t="str">
        <f t="shared" si="206"/>
        <v/>
      </c>
      <c r="GG72" s="19" t="str">
        <f t="shared" si="207"/>
        <v/>
      </c>
      <c r="GH72" s="19" t="str">
        <f t="shared" si="208"/>
        <v/>
      </c>
      <c r="GI72" s="19" t="str">
        <f t="shared" si="209"/>
        <v/>
      </c>
      <c r="GJ72" s="32" t="str">
        <f t="shared" si="210"/>
        <v/>
      </c>
      <c r="GK72" s="19" t="str">
        <f t="shared" si="211"/>
        <v/>
      </c>
      <c r="GL72" s="19" t="str">
        <f t="shared" si="212"/>
        <v/>
      </c>
      <c r="GM72" s="19" t="str">
        <f t="shared" si="213"/>
        <v/>
      </c>
      <c r="GN72" s="19" t="str">
        <f t="shared" si="214"/>
        <v/>
      </c>
      <c r="GO72" s="19" t="str">
        <f t="shared" si="215"/>
        <v/>
      </c>
      <c r="GP72" s="19" t="str">
        <f t="shared" si="216"/>
        <v/>
      </c>
      <c r="GQ72" s="19" t="str">
        <f t="shared" si="217"/>
        <v/>
      </c>
      <c r="GR72" s="19" t="str">
        <f t="shared" si="218"/>
        <v/>
      </c>
      <c r="GS72" s="19" t="str">
        <f t="shared" si="219"/>
        <v/>
      </c>
      <c r="GT72" s="19" t="str">
        <f t="shared" si="220"/>
        <v/>
      </c>
      <c r="GU72" s="32" t="str">
        <f t="shared" si="221"/>
        <v/>
      </c>
      <c r="GV72" s="19">
        <f t="shared" si="222"/>
        <v>0.2011343951618926</v>
      </c>
      <c r="GW72" s="19">
        <f t="shared" si="223"/>
        <v>0.2011343951618926</v>
      </c>
      <c r="GX72" s="19">
        <f t="shared" si="224"/>
        <v>0.2011343951618926</v>
      </c>
      <c r="GY72" s="19">
        <f t="shared" si="225"/>
        <v>0.2011343951618926</v>
      </c>
      <c r="GZ72" s="19">
        <f t="shared" si="226"/>
        <v>0.2011343951618926</v>
      </c>
      <c r="HA72" s="19">
        <f t="shared" si="227"/>
        <v>0.2011343951618926</v>
      </c>
      <c r="HB72" s="19">
        <f t="shared" si="228"/>
        <v>0.2011343951618926</v>
      </c>
      <c r="HC72" s="19">
        <f t="shared" si="229"/>
        <v>0.2011343951618926</v>
      </c>
      <c r="HD72" s="19">
        <f t="shared" si="230"/>
        <v>0.2011343951618926</v>
      </c>
      <c r="HE72" s="19">
        <f t="shared" si="231"/>
        <v>0.2011343951618926</v>
      </c>
      <c r="HF72" s="19">
        <f t="shared" si="232"/>
        <v>0.2011343951618926</v>
      </c>
      <c r="HG72" s="19" t="str">
        <f t="shared" si="156"/>
        <v/>
      </c>
      <c r="HH72" s="19" t="str">
        <f t="shared" si="157"/>
        <v/>
      </c>
      <c r="HI72" s="19" t="str">
        <f t="shared" si="158"/>
        <v/>
      </c>
      <c r="HJ72" s="19" t="str">
        <f t="shared" si="159"/>
        <v/>
      </c>
      <c r="HK72" s="19" t="str">
        <f t="shared" si="160"/>
        <v/>
      </c>
      <c r="HL72" s="19" t="str">
        <f t="shared" si="161"/>
        <v/>
      </c>
      <c r="HM72" s="19" t="str">
        <f t="shared" si="162"/>
        <v/>
      </c>
      <c r="HN72" s="19" t="str">
        <f t="shared" si="163"/>
        <v/>
      </c>
      <c r="HO72" s="19" t="str">
        <f t="shared" si="164"/>
        <v/>
      </c>
      <c r="HP72" s="19" t="str">
        <f t="shared" si="165"/>
        <v/>
      </c>
      <c r="HQ72" s="32" t="str">
        <f t="shared" si="166"/>
        <v/>
      </c>
      <c r="HR72" s="19">
        <f t="shared" si="233"/>
        <v>2.8730000000000002E-2</v>
      </c>
      <c r="HS72" s="19">
        <f t="shared" si="234"/>
        <v>2.8730000000000002E-2</v>
      </c>
      <c r="HT72" s="19">
        <f t="shared" si="235"/>
        <v>2.8730000000000002E-2</v>
      </c>
      <c r="HU72" s="19">
        <f t="shared" si="236"/>
        <v>0.72436999999999996</v>
      </c>
      <c r="HV72" s="19">
        <f t="shared" si="237"/>
        <v>0.72436999999999996</v>
      </c>
      <c r="HW72" s="19">
        <f t="shared" si="238"/>
        <v>0.72436999999999996</v>
      </c>
      <c r="HX72" s="19">
        <f t="shared" si="239"/>
        <v>0.72436999999999996</v>
      </c>
      <c r="HY72" s="19">
        <f t="shared" si="240"/>
        <v>0.72436999999999996</v>
      </c>
      <c r="HZ72" s="19">
        <f t="shared" si="241"/>
        <v>0.72436999999999996</v>
      </c>
      <c r="IA72" s="19">
        <f t="shared" si="242"/>
        <v>0.72436999999999996</v>
      </c>
      <c r="IB72" s="19">
        <f t="shared" si="243"/>
        <v>0.72436999999999996</v>
      </c>
      <c r="IC72" s="38" t="str">
        <f t="shared" si="244"/>
        <v/>
      </c>
      <c r="ID72" s="19" t="str">
        <f t="shared" si="245"/>
        <v/>
      </c>
      <c r="IE72" s="19" t="str">
        <f t="shared" si="246"/>
        <v/>
      </c>
      <c r="IF72" s="19" t="str">
        <f t="shared" si="247"/>
        <v/>
      </c>
      <c r="IG72" s="19" t="str">
        <f t="shared" si="248"/>
        <v/>
      </c>
      <c r="IH72" s="19" t="str">
        <f t="shared" si="249"/>
        <v/>
      </c>
      <c r="II72" s="19" t="str">
        <f t="shared" si="250"/>
        <v/>
      </c>
      <c r="IJ72" s="19" t="str">
        <f t="shared" si="251"/>
        <v/>
      </c>
      <c r="IK72" s="19" t="str">
        <f t="shared" si="252"/>
        <v/>
      </c>
      <c r="IL72" s="19" t="str">
        <f t="shared" si="253"/>
        <v/>
      </c>
      <c r="IM72" s="19" t="str">
        <f t="shared" si="254"/>
        <v/>
      </c>
      <c r="IN72" s="38">
        <f t="shared" si="255"/>
        <v>0</v>
      </c>
      <c r="IO72" s="19">
        <f t="shared" si="256"/>
        <v>0</v>
      </c>
      <c r="IP72" s="19">
        <f t="shared" si="257"/>
        <v>0</v>
      </c>
      <c r="IQ72" s="19">
        <f t="shared" si="258"/>
        <v>0.16917829999999984</v>
      </c>
      <c r="IR72" s="19">
        <f t="shared" si="259"/>
        <v>0.16917829999999984</v>
      </c>
      <c r="IS72" s="19">
        <f t="shared" si="260"/>
        <v>0.16917829999999984</v>
      </c>
      <c r="IT72" s="19">
        <f t="shared" si="261"/>
        <v>0.16917829999999984</v>
      </c>
      <c r="IU72" s="19">
        <f t="shared" si="262"/>
        <v>0.16917829999999984</v>
      </c>
      <c r="IV72" s="19">
        <f t="shared" si="263"/>
        <v>0.16917829999999984</v>
      </c>
      <c r="IW72" s="19">
        <f t="shared" si="264"/>
        <v>0.16917829999999984</v>
      </c>
      <c r="IX72" s="32">
        <f t="shared" si="265"/>
        <v>0.16917829999999984</v>
      </c>
      <c r="IY72" s="19" t="str">
        <f t="shared" si="266"/>
        <v/>
      </c>
      <c r="IZ72" s="19" t="str">
        <f t="shared" si="267"/>
        <v/>
      </c>
      <c r="JA72" s="19" t="str">
        <f t="shared" si="268"/>
        <v/>
      </c>
      <c r="JB72" s="19" t="str">
        <f t="shared" si="269"/>
        <v/>
      </c>
      <c r="JC72" s="19" t="str">
        <f t="shared" si="270"/>
        <v/>
      </c>
      <c r="JD72" s="19" t="str">
        <f t="shared" si="271"/>
        <v/>
      </c>
      <c r="JE72" s="19" t="str">
        <f t="shared" si="272"/>
        <v/>
      </c>
      <c r="JF72" s="19" t="str">
        <f t="shared" si="273"/>
        <v/>
      </c>
      <c r="JG72" s="19" t="str">
        <f t="shared" si="274"/>
        <v/>
      </c>
      <c r="JH72" s="19" t="str">
        <f t="shared" si="275"/>
        <v/>
      </c>
      <c r="JI72" s="32" t="str">
        <f t="shared" si="276"/>
        <v/>
      </c>
      <c r="JJ72" s="19">
        <f t="shared" si="277"/>
        <v>22.018022109317169</v>
      </c>
      <c r="JK72" s="19">
        <f t="shared" si="278"/>
        <v>22.018022109317169</v>
      </c>
      <c r="JL72" s="19">
        <f t="shared" si="279"/>
        <v>22.018022109317169</v>
      </c>
      <c r="JM72" s="19">
        <f t="shared" si="280"/>
        <v>22.018022109317169</v>
      </c>
      <c r="JN72" s="19">
        <f t="shared" si="281"/>
        <v>22.018022109317169</v>
      </c>
      <c r="JO72" s="19">
        <f t="shared" si="282"/>
        <v>22.018022109317169</v>
      </c>
      <c r="JP72" s="19">
        <f t="shared" si="283"/>
        <v>22.018022109317169</v>
      </c>
      <c r="JQ72" s="19">
        <f t="shared" si="284"/>
        <v>22.018022109317169</v>
      </c>
      <c r="JR72" s="19">
        <f t="shared" si="285"/>
        <v>22.018022109317169</v>
      </c>
      <c r="JS72" s="19">
        <f t="shared" si="286"/>
        <v>22.018022109317169</v>
      </c>
      <c r="JT72" s="19">
        <f t="shared" si="287"/>
        <v>22.018022109317169</v>
      </c>
      <c r="JU72" s="38" t="str">
        <f t="shared" si="288"/>
        <v/>
      </c>
      <c r="JV72" s="19" t="str">
        <f t="shared" si="289"/>
        <v/>
      </c>
      <c r="JW72" s="19" t="str">
        <f t="shared" si="290"/>
        <v/>
      </c>
      <c r="JX72" s="19" t="str">
        <f t="shared" si="291"/>
        <v/>
      </c>
      <c r="JY72" s="19" t="str">
        <f t="shared" si="292"/>
        <v/>
      </c>
      <c r="JZ72" s="19" t="str">
        <f t="shared" si="293"/>
        <v/>
      </c>
      <c r="KA72" s="19" t="str">
        <f t="shared" si="294"/>
        <v/>
      </c>
      <c r="KB72" s="19" t="str">
        <f t="shared" si="295"/>
        <v/>
      </c>
      <c r="KC72" s="19" t="str">
        <f t="shared" si="296"/>
        <v/>
      </c>
      <c r="KD72" s="19" t="str">
        <f t="shared" si="297"/>
        <v/>
      </c>
      <c r="KE72" s="32" t="str">
        <f t="shared" si="298"/>
        <v/>
      </c>
    </row>
    <row r="73" spans="1:291" x14ac:dyDescent="0.2">
      <c r="A73" s="19" t="s">
        <v>339</v>
      </c>
      <c r="B73" s="19" t="s">
        <v>340</v>
      </c>
      <c r="C73" s="19">
        <v>2010</v>
      </c>
      <c r="D73" s="19">
        <v>2014</v>
      </c>
      <c r="E73" s="32" t="s">
        <v>56</v>
      </c>
      <c r="F73" s="19">
        <v>0</v>
      </c>
      <c r="G73" s="19">
        <v>0</v>
      </c>
      <c r="H73" s="19">
        <v>0</v>
      </c>
      <c r="P73" s="32"/>
      <c r="Q73" s="19">
        <v>1</v>
      </c>
      <c r="R73" s="19">
        <v>1</v>
      </c>
      <c r="S73" s="19">
        <v>1</v>
      </c>
      <c r="AA73" s="32"/>
      <c r="AB73" s="19">
        <v>1</v>
      </c>
      <c r="AC73" s="19">
        <v>1</v>
      </c>
      <c r="AD73" s="19">
        <v>1</v>
      </c>
      <c r="AL73" s="32"/>
      <c r="AM73" s="19">
        <v>3.0921299999999999E-2</v>
      </c>
      <c r="AN73" s="19">
        <v>2.7245399999999999E-2</v>
      </c>
      <c r="AO73" s="19">
        <v>2.6162399999999999E-2</v>
      </c>
      <c r="AW73" s="32"/>
      <c r="AX73" s="19">
        <v>0</v>
      </c>
      <c r="AY73" s="19">
        <v>0</v>
      </c>
      <c r="AZ73" s="19">
        <v>0</v>
      </c>
      <c r="BH73" s="32"/>
      <c r="BI73" s="19">
        <v>0</v>
      </c>
      <c r="BJ73" s="19">
        <v>0</v>
      </c>
      <c r="BK73" s="19">
        <v>0</v>
      </c>
      <c r="BS73" s="32"/>
      <c r="BT73" s="19">
        <v>2</v>
      </c>
      <c r="BU73" s="19">
        <v>1</v>
      </c>
      <c r="BV73" s="19">
        <v>5</v>
      </c>
      <c r="BW73" s="19">
        <v>2</v>
      </c>
      <c r="BX73" s="19">
        <v>0</v>
      </c>
      <c r="BY73" s="19">
        <v>0</v>
      </c>
      <c r="BZ73" s="19">
        <v>0</v>
      </c>
      <c r="CA73" s="19">
        <v>0</v>
      </c>
      <c r="CB73" s="19">
        <v>0</v>
      </c>
      <c r="CC73" s="19">
        <v>0</v>
      </c>
      <c r="CD73" s="19">
        <v>0</v>
      </c>
      <c r="CE73" s="38">
        <v>109</v>
      </c>
      <c r="CF73" s="19">
        <v>34</v>
      </c>
      <c r="CG73" s="19">
        <v>39</v>
      </c>
      <c r="CH73" s="19">
        <v>53</v>
      </c>
      <c r="CI73" s="19">
        <v>4</v>
      </c>
      <c r="CJ73" s="19">
        <v>0</v>
      </c>
      <c r="CK73" s="19">
        <v>0</v>
      </c>
      <c r="CL73" s="19">
        <v>0</v>
      </c>
      <c r="CM73" s="19">
        <v>0</v>
      </c>
      <c r="CN73" s="19">
        <v>0</v>
      </c>
      <c r="CO73" s="19">
        <v>0</v>
      </c>
      <c r="CP73" s="38">
        <v>1.834862385321101E-2</v>
      </c>
      <c r="CQ73" s="19">
        <v>2.9411764705882353E-2</v>
      </c>
      <c r="CR73" s="19">
        <v>0.12820512820512819</v>
      </c>
      <c r="CS73" s="19">
        <v>3.7735849056603772E-2</v>
      </c>
      <c r="CT73" s="19">
        <v>0</v>
      </c>
      <c r="CU73" s="19">
        <v>0</v>
      </c>
      <c r="CV73" s="19">
        <v>0</v>
      </c>
      <c r="CW73" s="19">
        <v>0</v>
      </c>
      <c r="CX73" s="19">
        <v>0</v>
      </c>
      <c r="CY73" s="19">
        <v>0</v>
      </c>
      <c r="CZ73" s="19">
        <v>0</v>
      </c>
      <c r="DA73" s="38"/>
      <c r="DL73" s="38"/>
      <c r="DW73" s="38"/>
      <c r="EH73" s="38"/>
      <c r="ER73" s="32"/>
      <c r="ES73" s="19" t="str">
        <f t="shared" si="167"/>
        <v/>
      </c>
      <c r="ET73" s="19" t="str">
        <f t="shared" si="168"/>
        <v/>
      </c>
      <c r="EU73" s="19" t="str">
        <f t="shared" si="169"/>
        <v/>
      </c>
      <c r="EV73" s="19" t="str">
        <f t="shared" si="170"/>
        <v/>
      </c>
      <c r="EW73" s="19" t="str">
        <f t="shared" si="171"/>
        <v/>
      </c>
      <c r="EX73" s="19" t="str">
        <f t="shared" si="172"/>
        <v/>
      </c>
      <c r="EY73" s="19" t="str">
        <f t="shared" si="173"/>
        <v/>
      </c>
      <c r="EZ73" s="19" t="str">
        <f t="shared" si="174"/>
        <v/>
      </c>
      <c r="FA73" s="19" t="str">
        <f t="shared" si="175"/>
        <v/>
      </c>
      <c r="FB73" s="19" t="str">
        <f t="shared" si="176"/>
        <v/>
      </c>
      <c r="FC73" s="32" t="str">
        <f t="shared" si="177"/>
        <v/>
      </c>
      <c r="FN73" s="32"/>
      <c r="FR73" s="19" t="str">
        <f t="shared" si="192"/>
        <v/>
      </c>
      <c r="FS73" s="19" t="str">
        <f t="shared" si="193"/>
        <v/>
      </c>
      <c r="FT73" s="19" t="str">
        <f t="shared" si="194"/>
        <v/>
      </c>
      <c r="FU73" s="19" t="str">
        <f t="shared" si="195"/>
        <v/>
      </c>
      <c r="FV73" s="19" t="str">
        <f t="shared" si="196"/>
        <v/>
      </c>
      <c r="FW73" s="19" t="str">
        <f t="shared" si="197"/>
        <v/>
      </c>
      <c r="FX73" s="19" t="str">
        <f t="shared" si="198"/>
        <v/>
      </c>
      <c r="FY73" s="32" t="str">
        <f t="shared" si="199"/>
        <v/>
      </c>
      <c r="GC73" s="19" t="str">
        <f t="shared" si="203"/>
        <v/>
      </c>
      <c r="GD73" s="19" t="str">
        <f t="shared" si="204"/>
        <v/>
      </c>
      <c r="GE73" s="19" t="str">
        <f t="shared" si="205"/>
        <v/>
      </c>
      <c r="GF73" s="19" t="str">
        <f t="shared" si="206"/>
        <v/>
      </c>
      <c r="GG73" s="19" t="str">
        <f t="shared" si="207"/>
        <v/>
      </c>
      <c r="GH73" s="19" t="str">
        <f t="shared" si="208"/>
        <v/>
      </c>
      <c r="GI73" s="19" t="str">
        <f t="shared" si="209"/>
        <v/>
      </c>
      <c r="GJ73" s="32" t="str">
        <f t="shared" si="210"/>
        <v/>
      </c>
      <c r="GK73" s="19" t="str">
        <f t="shared" si="211"/>
        <v/>
      </c>
      <c r="GL73" s="19" t="str">
        <f t="shared" si="212"/>
        <v/>
      </c>
      <c r="GM73" s="19" t="str">
        <f t="shared" si="213"/>
        <v/>
      </c>
      <c r="GN73" s="19" t="str">
        <f t="shared" si="214"/>
        <v/>
      </c>
      <c r="GO73" s="19" t="str">
        <f t="shared" si="215"/>
        <v/>
      </c>
      <c r="GP73" s="19" t="str">
        <f t="shared" si="216"/>
        <v/>
      </c>
      <c r="GQ73" s="19" t="str">
        <f t="shared" si="217"/>
        <v/>
      </c>
      <c r="GR73" s="19" t="str">
        <f t="shared" si="218"/>
        <v/>
      </c>
      <c r="GS73" s="19" t="str">
        <f t="shared" si="219"/>
        <v/>
      </c>
      <c r="GT73" s="19" t="str">
        <f t="shared" si="220"/>
        <v/>
      </c>
      <c r="GU73" s="32" t="str">
        <f t="shared" si="221"/>
        <v/>
      </c>
      <c r="GV73" s="19">
        <f t="shared" si="222"/>
        <v>0.2011343951618926</v>
      </c>
      <c r="GW73" s="19">
        <f t="shared" si="223"/>
        <v>0.2011343951618926</v>
      </c>
      <c r="GX73" s="19">
        <f t="shared" si="224"/>
        <v>0.2011343951618926</v>
      </c>
      <c r="GY73" s="19">
        <f t="shared" si="225"/>
        <v>0.2011343951618926</v>
      </c>
      <c r="GZ73" s="19">
        <f t="shared" si="226"/>
        <v>0.2011343951618926</v>
      </c>
      <c r="HA73" s="19">
        <f t="shared" si="227"/>
        <v>0.2011343951618926</v>
      </c>
      <c r="HB73" s="19">
        <f t="shared" si="228"/>
        <v>0.2011343951618926</v>
      </c>
      <c r="HC73" s="19">
        <f t="shared" si="229"/>
        <v>0.2011343951618926</v>
      </c>
      <c r="HD73" s="19">
        <f t="shared" si="230"/>
        <v>0.2011343951618926</v>
      </c>
      <c r="HE73" s="19">
        <f t="shared" si="231"/>
        <v>0.2011343951618926</v>
      </c>
      <c r="HF73" s="19">
        <f t="shared" si="232"/>
        <v>0.2011343951618926</v>
      </c>
      <c r="HG73" s="19" t="str">
        <f t="shared" si="156"/>
        <v/>
      </c>
      <c r="HH73" s="19" t="str">
        <f t="shared" si="157"/>
        <v/>
      </c>
      <c r="HI73" s="19" t="str">
        <f t="shared" si="158"/>
        <v/>
      </c>
      <c r="HJ73" s="19" t="str">
        <f t="shared" si="159"/>
        <v/>
      </c>
      <c r="HK73" s="19" t="str">
        <f t="shared" si="160"/>
        <v/>
      </c>
      <c r="HL73" s="19" t="str">
        <f t="shared" si="161"/>
        <v/>
      </c>
      <c r="HM73" s="19" t="str">
        <f t="shared" si="162"/>
        <v/>
      </c>
      <c r="HN73" s="19" t="str">
        <f t="shared" si="163"/>
        <v/>
      </c>
      <c r="HO73" s="19" t="str">
        <f t="shared" si="164"/>
        <v/>
      </c>
      <c r="HP73" s="19" t="str">
        <f t="shared" si="165"/>
        <v/>
      </c>
      <c r="HQ73" s="32" t="str">
        <f t="shared" si="166"/>
        <v/>
      </c>
      <c r="HR73" s="19">
        <f t="shared" si="233"/>
        <v>2.8730000000000002E-2</v>
      </c>
      <c r="HS73" s="19">
        <f t="shared" si="234"/>
        <v>2.8730000000000002E-2</v>
      </c>
      <c r="HT73" s="19">
        <f t="shared" si="235"/>
        <v>2.8730000000000002E-2</v>
      </c>
      <c r="HU73" s="19">
        <f t="shared" si="236"/>
        <v>0.72436999999999996</v>
      </c>
      <c r="HV73" s="19">
        <f t="shared" si="237"/>
        <v>0.72436999999999996</v>
      </c>
      <c r="HW73" s="19">
        <f t="shared" si="238"/>
        <v>0.72436999999999996</v>
      </c>
      <c r="HX73" s="19">
        <f t="shared" si="239"/>
        <v>0.72436999999999996</v>
      </c>
      <c r="HY73" s="19">
        <f t="shared" si="240"/>
        <v>0.72436999999999996</v>
      </c>
      <c r="HZ73" s="19">
        <f t="shared" si="241"/>
        <v>0.72436999999999996</v>
      </c>
      <c r="IA73" s="19">
        <f t="shared" si="242"/>
        <v>0.72436999999999996</v>
      </c>
      <c r="IB73" s="19">
        <f t="shared" si="243"/>
        <v>0.72436999999999996</v>
      </c>
      <c r="IC73" s="38" t="str">
        <f t="shared" si="244"/>
        <v/>
      </c>
      <c r="ID73" s="19" t="str">
        <f t="shared" si="245"/>
        <v/>
      </c>
      <c r="IE73" s="19" t="str">
        <f t="shared" si="246"/>
        <v/>
      </c>
      <c r="IF73" s="19" t="str">
        <f t="shared" si="247"/>
        <v/>
      </c>
      <c r="IG73" s="19" t="str">
        <f t="shared" si="248"/>
        <v/>
      </c>
      <c r="IH73" s="19" t="str">
        <f t="shared" si="249"/>
        <v/>
      </c>
      <c r="II73" s="19" t="str">
        <f t="shared" si="250"/>
        <v/>
      </c>
      <c r="IJ73" s="19" t="str">
        <f t="shared" si="251"/>
        <v/>
      </c>
      <c r="IK73" s="19" t="str">
        <f t="shared" si="252"/>
        <v/>
      </c>
      <c r="IL73" s="19" t="str">
        <f t="shared" si="253"/>
        <v/>
      </c>
      <c r="IM73" s="19" t="str">
        <f t="shared" si="254"/>
        <v/>
      </c>
      <c r="IN73" s="38">
        <f t="shared" si="255"/>
        <v>0</v>
      </c>
      <c r="IO73" s="19">
        <f t="shared" si="256"/>
        <v>0</v>
      </c>
      <c r="IP73" s="19">
        <f t="shared" si="257"/>
        <v>0</v>
      </c>
      <c r="IQ73" s="19">
        <f t="shared" si="258"/>
        <v>0.16917829999999984</v>
      </c>
      <c r="IR73" s="19">
        <f t="shared" si="259"/>
        <v>0.16917829999999984</v>
      </c>
      <c r="IS73" s="19">
        <f t="shared" si="260"/>
        <v>0.16917829999999984</v>
      </c>
      <c r="IT73" s="19">
        <f t="shared" si="261"/>
        <v>0.16917829999999984</v>
      </c>
      <c r="IU73" s="19">
        <f t="shared" si="262"/>
        <v>0.16917829999999984</v>
      </c>
      <c r="IV73" s="19">
        <f t="shared" si="263"/>
        <v>0.16917829999999984</v>
      </c>
      <c r="IW73" s="19">
        <f t="shared" si="264"/>
        <v>0.16917829999999984</v>
      </c>
      <c r="IX73" s="32">
        <f t="shared" si="265"/>
        <v>0.16917829999999984</v>
      </c>
      <c r="IY73" s="19" t="str">
        <f t="shared" si="266"/>
        <v/>
      </c>
      <c r="IZ73" s="19" t="str">
        <f t="shared" si="267"/>
        <v/>
      </c>
      <c r="JA73" s="19" t="str">
        <f t="shared" si="268"/>
        <v/>
      </c>
      <c r="JB73" s="19" t="str">
        <f t="shared" si="269"/>
        <v/>
      </c>
      <c r="JC73" s="19" t="str">
        <f t="shared" si="270"/>
        <v/>
      </c>
      <c r="JD73" s="19" t="str">
        <f t="shared" si="271"/>
        <v/>
      </c>
      <c r="JE73" s="19" t="str">
        <f t="shared" si="272"/>
        <v/>
      </c>
      <c r="JF73" s="19" t="str">
        <f t="shared" si="273"/>
        <v/>
      </c>
      <c r="JG73" s="19" t="str">
        <f t="shared" si="274"/>
        <v/>
      </c>
      <c r="JH73" s="19" t="str">
        <f t="shared" si="275"/>
        <v/>
      </c>
      <c r="JI73" s="32" t="str">
        <f t="shared" si="276"/>
        <v/>
      </c>
      <c r="JJ73" s="19">
        <f t="shared" si="277"/>
        <v>22.018022109317169</v>
      </c>
      <c r="JK73" s="19">
        <f t="shared" si="278"/>
        <v>22.018022109317169</v>
      </c>
      <c r="JL73" s="19">
        <f t="shared" si="279"/>
        <v>22.018022109317169</v>
      </c>
      <c r="JM73" s="19">
        <f t="shared" si="280"/>
        <v>22.018022109317169</v>
      </c>
      <c r="JN73" s="19">
        <f t="shared" si="281"/>
        <v>22.018022109317169</v>
      </c>
      <c r="JO73" s="19">
        <f t="shared" si="282"/>
        <v>22.018022109317169</v>
      </c>
      <c r="JP73" s="19">
        <f t="shared" si="283"/>
        <v>22.018022109317169</v>
      </c>
      <c r="JQ73" s="19">
        <f t="shared" si="284"/>
        <v>22.018022109317169</v>
      </c>
      <c r="JR73" s="19">
        <f t="shared" si="285"/>
        <v>22.018022109317169</v>
      </c>
      <c r="JS73" s="19">
        <f t="shared" si="286"/>
        <v>22.018022109317169</v>
      </c>
      <c r="JT73" s="19">
        <f t="shared" si="287"/>
        <v>22.018022109317169</v>
      </c>
      <c r="JU73" s="38" t="str">
        <f t="shared" si="288"/>
        <v/>
      </c>
      <c r="JV73" s="19" t="str">
        <f t="shared" si="289"/>
        <v/>
      </c>
      <c r="JW73" s="19" t="str">
        <f t="shared" si="290"/>
        <v/>
      </c>
      <c r="JX73" s="19" t="str">
        <f t="shared" si="291"/>
        <v/>
      </c>
      <c r="JY73" s="19" t="str">
        <f t="shared" si="292"/>
        <v/>
      </c>
      <c r="JZ73" s="19" t="str">
        <f t="shared" si="293"/>
        <v/>
      </c>
      <c r="KA73" s="19" t="str">
        <f t="shared" si="294"/>
        <v/>
      </c>
      <c r="KB73" s="19" t="str">
        <f t="shared" si="295"/>
        <v/>
      </c>
      <c r="KC73" s="19" t="str">
        <f t="shared" si="296"/>
        <v/>
      </c>
      <c r="KD73" s="19" t="str">
        <f t="shared" si="297"/>
        <v/>
      </c>
      <c r="KE73" s="32" t="str">
        <f t="shared" si="298"/>
        <v/>
      </c>
    </row>
    <row r="74" spans="1:291" x14ac:dyDescent="0.2">
      <c r="A74" s="19" t="s">
        <v>137</v>
      </c>
      <c r="B74" s="19" t="s">
        <v>138</v>
      </c>
      <c r="E74" s="32" t="s">
        <v>139</v>
      </c>
      <c r="F74" s="19">
        <v>1</v>
      </c>
      <c r="G74" s="19">
        <v>1</v>
      </c>
      <c r="H74" s="19">
        <v>1</v>
      </c>
      <c r="I74" s="19">
        <v>1</v>
      </c>
      <c r="J74" s="19">
        <v>1</v>
      </c>
      <c r="K74" s="19">
        <v>1</v>
      </c>
      <c r="L74" s="19">
        <v>1</v>
      </c>
      <c r="M74" s="19">
        <v>1</v>
      </c>
      <c r="N74" s="19">
        <v>1</v>
      </c>
      <c r="O74" s="19">
        <v>1</v>
      </c>
      <c r="P74" s="32">
        <v>1</v>
      </c>
      <c r="Q74" s="19">
        <v>1</v>
      </c>
      <c r="R74" s="19">
        <v>1</v>
      </c>
      <c r="S74" s="19">
        <v>1</v>
      </c>
      <c r="T74" s="19">
        <v>1</v>
      </c>
      <c r="U74" s="19">
        <v>1</v>
      </c>
      <c r="V74" s="19">
        <v>1</v>
      </c>
      <c r="W74" s="19">
        <v>1</v>
      </c>
      <c r="X74" s="19">
        <v>1</v>
      </c>
      <c r="Y74" s="19">
        <v>1</v>
      </c>
      <c r="Z74" s="19">
        <v>1</v>
      </c>
      <c r="AA74" s="32">
        <v>1</v>
      </c>
      <c r="AB74" s="19">
        <v>1</v>
      </c>
      <c r="AC74" s="19">
        <v>1</v>
      </c>
      <c r="AD74" s="19">
        <v>1</v>
      </c>
      <c r="AE74" s="19">
        <v>1</v>
      </c>
      <c r="AF74" s="19">
        <v>1</v>
      </c>
      <c r="AG74" s="19">
        <v>1</v>
      </c>
      <c r="AH74" s="19">
        <v>1</v>
      </c>
      <c r="AI74" s="19">
        <v>1</v>
      </c>
      <c r="AJ74" s="19">
        <v>1</v>
      </c>
      <c r="AK74" s="19">
        <v>1</v>
      </c>
      <c r="AL74" s="32">
        <v>1</v>
      </c>
      <c r="AM74" s="19">
        <v>3.01991E-2</v>
      </c>
      <c r="AN74" s="19">
        <v>2.1235199999999999E-2</v>
      </c>
      <c r="AO74" s="19">
        <v>3.1062900000000001E-2</v>
      </c>
      <c r="AP74" s="19">
        <v>3.3010600000000001E-2</v>
      </c>
      <c r="AQ74" s="19">
        <v>3.4864300000000001E-2</v>
      </c>
      <c r="AR74" s="19">
        <v>3.4115600000000003E-2</v>
      </c>
      <c r="AS74" s="19">
        <v>3.3086900000000002E-2</v>
      </c>
      <c r="AT74" s="19">
        <v>3.6130700000000002E-2</v>
      </c>
      <c r="AU74" s="19">
        <v>3.7550699999999999E-2</v>
      </c>
      <c r="AV74" s="19">
        <v>3.9435699999999997E-2</v>
      </c>
      <c r="AW74" s="32">
        <v>4.1578299999999999E-2</v>
      </c>
      <c r="AX74" s="19">
        <v>1</v>
      </c>
      <c r="AY74" s="19">
        <v>0</v>
      </c>
      <c r="AZ74" s="19">
        <v>0</v>
      </c>
      <c r="BA74" s="19">
        <v>1</v>
      </c>
      <c r="BB74" s="19">
        <v>1</v>
      </c>
      <c r="BC74" s="19">
        <v>8</v>
      </c>
      <c r="BD74" s="19">
        <v>2</v>
      </c>
      <c r="BE74" s="19">
        <v>16</v>
      </c>
      <c r="BF74" s="19">
        <v>13</v>
      </c>
      <c r="BG74" s="19">
        <v>41</v>
      </c>
      <c r="BH74" s="32">
        <v>65</v>
      </c>
      <c r="BI74" s="19">
        <v>1</v>
      </c>
      <c r="BJ74" s="19">
        <v>0</v>
      </c>
      <c r="BK74" s="19">
        <v>0</v>
      </c>
      <c r="BL74" s="19">
        <v>1</v>
      </c>
      <c r="BM74" s="19">
        <v>1</v>
      </c>
      <c r="BN74" s="19">
        <v>1</v>
      </c>
      <c r="BO74" s="19">
        <v>1</v>
      </c>
      <c r="BP74" s="19">
        <v>1</v>
      </c>
      <c r="BQ74" s="19">
        <v>1</v>
      </c>
      <c r="BR74" s="19">
        <v>1</v>
      </c>
      <c r="BS74" s="32">
        <v>1</v>
      </c>
      <c r="BT74" s="19">
        <v>66</v>
      </c>
      <c r="BU74" s="19">
        <v>44</v>
      </c>
      <c r="BV74" s="19">
        <v>9</v>
      </c>
      <c r="BW74" s="19">
        <v>32</v>
      </c>
      <c r="BX74" s="19">
        <v>29</v>
      </c>
      <c r="BY74" s="19">
        <v>59</v>
      </c>
      <c r="BZ74" s="19">
        <v>78</v>
      </c>
      <c r="CA74" s="19">
        <v>31</v>
      </c>
      <c r="CB74" s="19">
        <v>23</v>
      </c>
      <c r="CC74" s="19">
        <v>48</v>
      </c>
      <c r="CD74" s="19">
        <v>51</v>
      </c>
      <c r="CE74" s="38">
        <v>1717</v>
      </c>
      <c r="CF74" s="19">
        <v>1069</v>
      </c>
      <c r="CG74" s="19">
        <v>358</v>
      </c>
      <c r="CH74" s="19">
        <v>1769</v>
      </c>
      <c r="CI74" s="19">
        <v>1774</v>
      </c>
      <c r="CJ74" s="19">
        <v>1821</v>
      </c>
      <c r="CK74" s="19">
        <v>1887</v>
      </c>
      <c r="CL74" s="19">
        <v>1804</v>
      </c>
      <c r="CM74" s="19">
        <v>1535</v>
      </c>
      <c r="CN74" s="19">
        <v>1593</v>
      </c>
      <c r="CO74" s="19">
        <v>1557</v>
      </c>
      <c r="CP74" s="38">
        <v>3.8439138031450201E-2</v>
      </c>
      <c r="CQ74" s="19">
        <v>4.11599625818522E-2</v>
      </c>
      <c r="CR74" s="19">
        <v>2.5139664804469275E-2</v>
      </c>
      <c r="CS74" s="19">
        <v>1.8089315997738834E-2</v>
      </c>
      <c r="CT74" s="19">
        <v>1.6347237880496055E-2</v>
      </c>
      <c r="CU74" s="19">
        <v>3.2399780340472265E-2</v>
      </c>
      <c r="CV74" s="19">
        <v>4.133545310015898E-2</v>
      </c>
      <c r="CW74" s="19">
        <v>1.7184035476718405E-2</v>
      </c>
      <c r="CX74" s="19">
        <v>1.4983713355048859E-2</v>
      </c>
      <c r="CY74" s="19">
        <v>3.0131826741996232E-2</v>
      </c>
      <c r="CZ74" s="19">
        <v>3.2755298651252408E-2</v>
      </c>
      <c r="DA74" s="38">
        <v>0.83819242599999999</v>
      </c>
      <c r="DB74" s="19">
        <v>0.94892749499999995</v>
      </c>
      <c r="DC74" s="19">
        <v>1.294904574</v>
      </c>
      <c r="DD74" s="19">
        <v>1.1817201959999999</v>
      </c>
      <c r="DE74" s="19">
        <v>0.98126343699999996</v>
      </c>
      <c r="DF74" s="19">
        <v>1.07839117</v>
      </c>
      <c r="DG74" s="19">
        <v>1.175913625</v>
      </c>
      <c r="DH74" s="19">
        <v>1.028960729</v>
      </c>
      <c r="DI74" s="19">
        <v>1.1261430180000001</v>
      </c>
      <c r="DJ74" s="19">
        <v>1.0628298051120999</v>
      </c>
      <c r="DK74" s="19">
        <v>1.2422944470494699</v>
      </c>
      <c r="DL74" s="38">
        <v>0.42609999999999998</v>
      </c>
      <c r="DM74" s="19">
        <v>0.44159999999999999</v>
      </c>
      <c r="DN74" s="19">
        <v>0.42259999999999998</v>
      </c>
      <c r="DO74" s="19">
        <v>0.4042</v>
      </c>
      <c r="DP74" s="19">
        <v>0.39839999999999998</v>
      </c>
      <c r="DQ74" s="19">
        <v>0.38419999999999999</v>
      </c>
      <c r="DR74" s="19">
        <v>0.38040000000000002</v>
      </c>
      <c r="DS74" s="19">
        <v>0.38579999999999998</v>
      </c>
      <c r="DT74" s="19">
        <v>0.38900000000000001</v>
      </c>
      <c r="DU74" s="19">
        <v>0.40050000000000002</v>
      </c>
      <c r="DV74" s="19">
        <v>0.35370000000000001</v>
      </c>
      <c r="DW74" s="38">
        <v>8.0000000000000002E-3</v>
      </c>
      <c r="DX74" s="19">
        <v>7.0000000000000001E-3</v>
      </c>
      <c r="DY74" s="19">
        <v>6.0000000000000001E-3</v>
      </c>
      <c r="DZ74" s="19">
        <v>7.0000000000000001E-3</v>
      </c>
      <c r="EA74" s="19">
        <v>8.0000000000000002E-3</v>
      </c>
      <c r="EB74" s="19">
        <v>8.9999999999999993E-3</v>
      </c>
      <c r="EC74" s="19">
        <v>7.0000000000000001E-3</v>
      </c>
      <c r="ED74" s="19">
        <v>8.0000000000000002E-3</v>
      </c>
      <c r="EE74" s="19">
        <v>8.9999999999999993E-3</v>
      </c>
      <c r="EF74" s="19">
        <v>8.9999999999999993E-3</v>
      </c>
      <c r="EG74" s="19">
        <v>7.0000000000000001E-3</v>
      </c>
      <c r="EH74" s="38">
        <v>3914300376.3973689</v>
      </c>
      <c r="EI74" s="19">
        <v>2666185337.9134512</v>
      </c>
      <c r="EJ74" s="19">
        <v>3711409343.9081473</v>
      </c>
      <c r="EK74" s="19">
        <v>4804527697.5130453</v>
      </c>
      <c r="EL74" s="19">
        <v>3215414211.6745787</v>
      </c>
      <c r="EM74" s="19">
        <v>2284282645.0025377</v>
      </c>
      <c r="EN74" s="19">
        <v>2813501404.6249504</v>
      </c>
      <c r="EO74" s="19">
        <v>3677325048.5552182</v>
      </c>
      <c r="EP74" s="19">
        <v>2969317888.8660798</v>
      </c>
      <c r="EQ74" s="19">
        <v>3331848728.0445042</v>
      </c>
      <c r="ER74" s="32">
        <v>3521892545.2753282</v>
      </c>
      <c r="ES74" s="19">
        <f t="shared" si="167"/>
        <v>22.087902447073056</v>
      </c>
      <c r="ET74" s="19">
        <f t="shared" si="168"/>
        <v>21.703914575383905</v>
      </c>
      <c r="EU74" s="19">
        <f t="shared" si="169"/>
        <v>22.03467751849492</v>
      </c>
      <c r="EV74" s="19">
        <f t="shared" si="170"/>
        <v>22.292824580575594</v>
      </c>
      <c r="EW74" s="19">
        <f t="shared" si="171"/>
        <v>21.89122202356101</v>
      </c>
      <c r="EX74" s="19">
        <f t="shared" si="172"/>
        <v>21.549317871084888</v>
      </c>
      <c r="EY74" s="19">
        <f t="shared" si="173"/>
        <v>21.757695596082179</v>
      </c>
      <c r="EZ74" s="19">
        <f t="shared" si="174"/>
        <v>22.025451435835805</v>
      </c>
      <c r="FA74" s="19">
        <f t="shared" si="175"/>
        <v>21.811598096335047</v>
      </c>
      <c r="FB74" s="19">
        <f t="shared" si="176"/>
        <v>21.92679316047386</v>
      </c>
      <c r="FC74" s="32">
        <f t="shared" si="177"/>
        <v>21.982264336979568</v>
      </c>
      <c r="FD74" s="19">
        <f t="shared" si="178"/>
        <v>0.83819242599999999</v>
      </c>
      <c r="FE74" s="19">
        <f t="shared" si="179"/>
        <v>0.94892749499999995</v>
      </c>
      <c r="FF74" s="19">
        <f t="shared" si="180"/>
        <v>1.294904574</v>
      </c>
      <c r="FG74" s="19">
        <f t="shared" si="181"/>
        <v>1.1817201959999999</v>
      </c>
      <c r="FH74" s="19">
        <f t="shared" si="182"/>
        <v>0.98126343699999996</v>
      </c>
      <c r="FI74" s="19">
        <f t="shared" si="183"/>
        <v>1.07839117</v>
      </c>
      <c r="FJ74" s="19">
        <f t="shared" si="184"/>
        <v>1.175913625</v>
      </c>
      <c r="FK74" s="19">
        <f t="shared" si="185"/>
        <v>1.028960729</v>
      </c>
      <c r="FL74" s="19">
        <f t="shared" si="186"/>
        <v>1.1261430180000001</v>
      </c>
      <c r="FM74" s="19">
        <f t="shared" si="187"/>
        <v>1.0628298051120999</v>
      </c>
      <c r="FN74" s="32">
        <f t="shared" si="188"/>
        <v>1.2422944470494699</v>
      </c>
      <c r="FO74" s="19">
        <f t="shared" si="189"/>
        <v>0.42609999999999998</v>
      </c>
      <c r="FP74" s="19">
        <f t="shared" si="190"/>
        <v>0.44159999999999999</v>
      </c>
      <c r="FQ74" s="19">
        <f t="shared" si="191"/>
        <v>0.42259999999999998</v>
      </c>
      <c r="FR74" s="19">
        <f t="shared" si="192"/>
        <v>0.4042</v>
      </c>
      <c r="FS74" s="19">
        <f t="shared" si="193"/>
        <v>0.39839999999999998</v>
      </c>
      <c r="FT74" s="19">
        <f t="shared" si="194"/>
        <v>0.38419999999999999</v>
      </c>
      <c r="FU74" s="19">
        <f t="shared" si="195"/>
        <v>0.38040000000000002</v>
      </c>
      <c r="FV74" s="19">
        <f t="shared" si="196"/>
        <v>0.38579999999999998</v>
      </c>
      <c r="FW74" s="19">
        <f t="shared" si="197"/>
        <v>0.38900000000000001</v>
      </c>
      <c r="FX74" s="19">
        <f t="shared" si="198"/>
        <v>0.40050000000000002</v>
      </c>
      <c r="FY74" s="32">
        <f t="shared" si="199"/>
        <v>0.35370000000000001</v>
      </c>
      <c r="FZ74" s="19">
        <f t="shared" si="200"/>
        <v>8.0000000000000002E-3</v>
      </c>
      <c r="GA74" s="19">
        <f t="shared" si="201"/>
        <v>7.0000000000000001E-3</v>
      </c>
      <c r="GB74" s="19">
        <f t="shared" si="202"/>
        <v>6.0000000000000001E-3</v>
      </c>
      <c r="GC74" s="19">
        <f t="shared" si="203"/>
        <v>7.0000000000000001E-3</v>
      </c>
      <c r="GD74" s="19">
        <f t="shared" si="204"/>
        <v>8.0000000000000002E-3</v>
      </c>
      <c r="GE74" s="19">
        <f t="shared" si="205"/>
        <v>8.9999999999999993E-3</v>
      </c>
      <c r="GF74" s="19">
        <f t="shared" si="206"/>
        <v>7.0000000000000001E-3</v>
      </c>
      <c r="GG74" s="19">
        <f t="shared" si="207"/>
        <v>8.0000000000000002E-3</v>
      </c>
      <c r="GH74" s="19">
        <f t="shared" si="208"/>
        <v>8.9999999999999993E-3</v>
      </c>
      <c r="GI74" s="19">
        <f t="shared" si="209"/>
        <v>8.9999999999999993E-3</v>
      </c>
      <c r="GJ74" s="32">
        <f t="shared" si="210"/>
        <v>7.0000000000000001E-3</v>
      </c>
      <c r="GK74" s="19">
        <f t="shared" si="211"/>
        <v>22.087902447073056</v>
      </c>
      <c r="GL74" s="19">
        <f t="shared" si="212"/>
        <v>21.703914575383905</v>
      </c>
      <c r="GM74" s="19">
        <f t="shared" si="213"/>
        <v>22.03467751849492</v>
      </c>
      <c r="GN74" s="19">
        <f t="shared" si="214"/>
        <v>22.292824580575594</v>
      </c>
      <c r="GO74" s="19">
        <f t="shared" si="215"/>
        <v>21.89122202356101</v>
      </c>
      <c r="GP74" s="19">
        <f t="shared" si="216"/>
        <v>21.549317871084888</v>
      </c>
      <c r="GQ74" s="19">
        <f t="shared" si="217"/>
        <v>21.757695596082179</v>
      </c>
      <c r="GR74" s="19">
        <f t="shared" si="218"/>
        <v>22.025451435835805</v>
      </c>
      <c r="GS74" s="19">
        <f t="shared" si="219"/>
        <v>21.811598096335047</v>
      </c>
      <c r="GT74" s="19">
        <f t="shared" si="220"/>
        <v>21.92679316047386</v>
      </c>
      <c r="GU74" s="32">
        <f t="shared" si="221"/>
        <v>21.982264336979568</v>
      </c>
      <c r="GV74" s="19">
        <f t="shared" si="222"/>
        <v>0.83819242599999999</v>
      </c>
      <c r="GW74" s="19">
        <f t="shared" si="223"/>
        <v>0.94892749499999995</v>
      </c>
      <c r="GX74" s="19">
        <f t="shared" si="224"/>
        <v>1.294904574</v>
      </c>
      <c r="GY74" s="19">
        <f t="shared" si="225"/>
        <v>1.1817201959999999</v>
      </c>
      <c r="GZ74" s="19">
        <f t="shared" si="226"/>
        <v>0.98126343699999996</v>
      </c>
      <c r="HA74" s="19">
        <f t="shared" si="227"/>
        <v>1.07839117</v>
      </c>
      <c r="HB74" s="19">
        <f t="shared" si="228"/>
        <v>1.175913625</v>
      </c>
      <c r="HC74" s="19">
        <f t="shared" si="229"/>
        <v>1.028960729</v>
      </c>
      <c r="HD74" s="19">
        <f t="shared" si="230"/>
        <v>1.1261430180000001</v>
      </c>
      <c r="HE74" s="19">
        <f t="shared" si="231"/>
        <v>1.0628298051120999</v>
      </c>
      <c r="HF74" s="19">
        <f t="shared" si="232"/>
        <v>1.2422944470494699</v>
      </c>
      <c r="HG74" s="19">
        <f t="shared" si="156"/>
        <v>0.83819242599999999</v>
      </c>
      <c r="HH74" s="19">
        <f t="shared" si="157"/>
        <v>0.94892749499999995</v>
      </c>
      <c r="HI74" s="19">
        <f t="shared" si="158"/>
        <v>1.294904574</v>
      </c>
      <c r="HJ74" s="19">
        <f t="shared" si="159"/>
        <v>1.1817201959999999</v>
      </c>
      <c r="HK74" s="19">
        <f t="shared" si="160"/>
        <v>0.98126343699999996</v>
      </c>
      <c r="HL74" s="19">
        <f t="shared" si="161"/>
        <v>1.07839117</v>
      </c>
      <c r="HM74" s="19">
        <f t="shared" si="162"/>
        <v>1.175913625</v>
      </c>
      <c r="HN74" s="19">
        <f t="shared" si="163"/>
        <v>1.028960729</v>
      </c>
      <c r="HO74" s="19">
        <f t="shared" si="164"/>
        <v>1.1261430180000001</v>
      </c>
      <c r="HP74" s="19">
        <f t="shared" si="165"/>
        <v>1.0628298051120999</v>
      </c>
      <c r="HQ74" s="32">
        <f t="shared" si="166"/>
        <v>1.2422944470494699</v>
      </c>
      <c r="HR74" s="19">
        <f t="shared" si="233"/>
        <v>0.42609999999999998</v>
      </c>
      <c r="HS74" s="19">
        <f t="shared" si="234"/>
        <v>0.44159999999999999</v>
      </c>
      <c r="HT74" s="19">
        <f t="shared" si="235"/>
        <v>0.42259999999999998</v>
      </c>
      <c r="HU74" s="19">
        <f t="shared" si="236"/>
        <v>0.4042</v>
      </c>
      <c r="HV74" s="19">
        <f t="shared" si="237"/>
        <v>0.39839999999999998</v>
      </c>
      <c r="HW74" s="19">
        <f t="shared" si="238"/>
        <v>0.38419999999999999</v>
      </c>
      <c r="HX74" s="19">
        <f t="shared" si="239"/>
        <v>0.38040000000000002</v>
      </c>
      <c r="HY74" s="19">
        <f t="shared" si="240"/>
        <v>0.38579999999999998</v>
      </c>
      <c r="HZ74" s="19">
        <f t="shared" si="241"/>
        <v>0.38900000000000001</v>
      </c>
      <c r="IA74" s="19">
        <f t="shared" si="242"/>
        <v>0.40050000000000002</v>
      </c>
      <c r="IB74" s="19">
        <f t="shared" si="243"/>
        <v>0.35370000000000001</v>
      </c>
      <c r="IC74" s="38">
        <f t="shared" si="244"/>
        <v>0.42609999999999998</v>
      </c>
      <c r="ID74" s="19">
        <f t="shared" si="245"/>
        <v>0.44159999999999999</v>
      </c>
      <c r="IE74" s="19">
        <f t="shared" si="246"/>
        <v>0.42259999999999998</v>
      </c>
      <c r="IF74" s="19">
        <f t="shared" si="247"/>
        <v>0.4042</v>
      </c>
      <c r="IG74" s="19">
        <f t="shared" si="248"/>
        <v>0.39839999999999998</v>
      </c>
      <c r="IH74" s="19">
        <f t="shared" si="249"/>
        <v>0.38419999999999999</v>
      </c>
      <c r="II74" s="19">
        <f t="shared" si="250"/>
        <v>0.38040000000000002</v>
      </c>
      <c r="IJ74" s="19">
        <f t="shared" si="251"/>
        <v>0.38579999999999998</v>
      </c>
      <c r="IK74" s="19">
        <f t="shared" si="252"/>
        <v>0.38900000000000001</v>
      </c>
      <c r="IL74" s="19">
        <f t="shared" si="253"/>
        <v>0.40050000000000002</v>
      </c>
      <c r="IM74" s="19">
        <f t="shared" si="254"/>
        <v>0.35370000000000001</v>
      </c>
      <c r="IN74" s="38">
        <f t="shared" si="255"/>
        <v>8.0000000000000002E-3</v>
      </c>
      <c r="IO74" s="19">
        <f t="shared" si="256"/>
        <v>7.0000000000000001E-3</v>
      </c>
      <c r="IP74" s="19">
        <f t="shared" si="257"/>
        <v>6.0000000000000001E-3</v>
      </c>
      <c r="IQ74" s="19">
        <f t="shared" si="258"/>
        <v>7.0000000000000001E-3</v>
      </c>
      <c r="IR74" s="19">
        <f t="shared" si="259"/>
        <v>8.0000000000000002E-3</v>
      </c>
      <c r="IS74" s="19">
        <f t="shared" si="260"/>
        <v>8.9999999999999993E-3</v>
      </c>
      <c r="IT74" s="19">
        <f t="shared" si="261"/>
        <v>7.0000000000000001E-3</v>
      </c>
      <c r="IU74" s="19">
        <f t="shared" si="262"/>
        <v>8.0000000000000002E-3</v>
      </c>
      <c r="IV74" s="19">
        <f t="shared" si="263"/>
        <v>8.9999999999999993E-3</v>
      </c>
      <c r="IW74" s="19">
        <f t="shared" si="264"/>
        <v>8.9999999999999993E-3</v>
      </c>
      <c r="IX74" s="32">
        <f t="shared" si="265"/>
        <v>7.0000000000000001E-3</v>
      </c>
      <c r="IY74" s="19">
        <f t="shared" si="266"/>
        <v>8.0000000000000002E-3</v>
      </c>
      <c r="IZ74" s="19">
        <f t="shared" si="267"/>
        <v>7.0000000000000001E-3</v>
      </c>
      <c r="JA74" s="19">
        <f t="shared" si="268"/>
        <v>6.0000000000000001E-3</v>
      </c>
      <c r="JB74" s="19">
        <f t="shared" si="269"/>
        <v>7.0000000000000001E-3</v>
      </c>
      <c r="JC74" s="19">
        <f t="shared" si="270"/>
        <v>8.0000000000000002E-3</v>
      </c>
      <c r="JD74" s="19">
        <f t="shared" si="271"/>
        <v>8.9999999999999993E-3</v>
      </c>
      <c r="JE74" s="19">
        <f t="shared" si="272"/>
        <v>7.0000000000000001E-3</v>
      </c>
      <c r="JF74" s="19">
        <f t="shared" si="273"/>
        <v>8.0000000000000002E-3</v>
      </c>
      <c r="JG74" s="19">
        <f t="shared" si="274"/>
        <v>8.9999999999999993E-3</v>
      </c>
      <c r="JH74" s="19">
        <f t="shared" si="275"/>
        <v>8.9999999999999993E-3</v>
      </c>
      <c r="JI74" s="32">
        <f t="shared" si="276"/>
        <v>7.0000000000000001E-3</v>
      </c>
      <c r="JJ74" s="19">
        <f t="shared" si="277"/>
        <v>22.018022109317169</v>
      </c>
      <c r="JK74" s="19">
        <f t="shared" si="278"/>
        <v>21.703914575383905</v>
      </c>
      <c r="JL74" s="19">
        <f t="shared" si="279"/>
        <v>22.018022109317169</v>
      </c>
      <c r="JM74" s="19">
        <f t="shared" si="280"/>
        <v>22.018022109317169</v>
      </c>
      <c r="JN74" s="19">
        <f t="shared" si="281"/>
        <v>21.89122202356101</v>
      </c>
      <c r="JO74" s="19">
        <f t="shared" si="282"/>
        <v>21.549317871084888</v>
      </c>
      <c r="JP74" s="19">
        <f t="shared" si="283"/>
        <v>21.757695596082179</v>
      </c>
      <c r="JQ74" s="19">
        <f t="shared" si="284"/>
        <v>22.018022109317169</v>
      </c>
      <c r="JR74" s="19">
        <f t="shared" si="285"/>
        <v>21.811598096335047</v>
      </c>
      <c r="JS74" s="19">
        <f t="shared" si="286"/>
        <v>21.92679316047386</v>
      </c>
      <c r="JT74" s="19">
        <f t="shared" si="287"/>
        <v>21.982264336979568</v>
      </c>
      <c r="JU74" s="38">
        <f t="shared" si="288"/>
        <v>22.018022109317169</v>
      </c>
      <c r="JV74" s="19">
        <f t="shared" si="289"/>
        <v>21.703914575383905</v>
      </c>
      <c r="JW74" s="19">
        <f t="shared" si="290"/>
        <v>22.018022109317169</v>
      </c>
      <c r="JX74" s="19">
        <f t="shared" si="291"/>
        <v>22.018022109317169</v>
      </c>
      <c r="JY74" s="19">
        <f t="shared" si="292"/>
        <v>21.89122202356101</v>
      </c>
      <c r="JZ74" s="19">
        <f t="shared" si="293"/>
        <v>21.549317871084888</v>
      </c>
      <c r="KA74" s="19">
        <f t="shared" si="294"/>
        <v>21.757695596082179</v>
      </c>
      <c r="KB74" s="19">
        <f t="shared" si="295"/>
        <v>22.018022109317169</v>
      </c>
      <c r="KC74" s="19">
        <f t="shared" si="296"/>
        <v>21.811598096335047</v>
      </c>
      <c r="KD74" s="19">
        <f t="shared" si="297"/>
        <v>21.92679316047386</v>
      </c>
      <c r="KE74" s="32">
        <f t="shared" si="298"/>
        <v>21.982264336979568</v>
      </c>
    </row>
    <row r="75" spans="1:291" x14ac:dyDescent="0.2">
      <c r="A75" s="19" t="s">
        <v>140</v>
      </c>
      <c r="B75" s="19" t="s">
        <v>141</v>
      </c>
      <c r="E75" s="32" t="s">
        <v>139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32">
        <v>0</v>
      </c>
      <c r="Q75" s="19">
        <v>1</v>
      </c>
      <c r="R75" s="19">
        <v>1</v>
      </c>
      <c r="S75" s="19">
        <v>1</v>
      </c>
      <c r="T75" s="19">
        <v>1</v>
      </c>
      <c r="U75" s="19">
        <v>1</v>
      </c>
      <c r="V75" s="19">
        <v>1</v>
      </c>
      <c r="W75" s="19">
        <v>1</v>
      </c>
      <c r="X75" s="19">
        <v>1</v>
      </c>
      <c r="Y75" s="19">
        <v>1</v>
      </c>
      <c r="Z75" s="19">
        <v>1</v>
      </c>
      <c r="AA75" s="32">
        <v>1</v>
      </c>
      <c r="AB75" s="19">
        <v>1</v>
      </c>
      <c r="AC75" s="19">
        <v>1</v>
      </c>
      <c r="AD75" s="19">
        <v>1</v>
      </c>
      <c r="AE75" s="19">
        <v>1</v>
      </c>
      <c r="AF75" s="19">
        <v>1</v>
      </c>
      <c r="AG75" s="19">
        <v>1</v>
      </c>
      <c r="AH75" s="19">
        <v>1</v>
      </c>
      <c r="AI75" s="19">
        <v>1</v>
      </c>
      <c r="AJ75" s="19">
        <v>1</v>
      </c>
      <c r="AK75" s="19">
        <v>1</v>
      </c>
      <c r="AL75" s="32">
        <v>1</v>
      </c>
      <c r="AM75" s="19">
        <v>4.92005E-4</v>
      </c>
      <c r="AP75" s="19">
        <v>3.8604199999999998E-2</v>
      </c>
      <c r="AQ75" s="19">
        <v>3.8281999999999997E-2</v>
      </c>
      <c r="AR75" s="19">
        <v>3.62076E-2</v>
      </c>
      <c r="AS75" s="19">
        <v>3.48464E-2</v>
      </c>
      <c r="AT75" s="19">
        <v>3.1302299999999998E-2</v>
      </c>
      <c r="AU75" s="19">
        <v>3.7126199999999998E-2</v>
      </c>
      <c r="AV75" s="19">
        <v>3.4331300000000002E-2</v>
      </c>
      <c r="AW75" s="32">
        <v>3.1171000000000001E-2</v>
      </c>
      <c r="AX75" s="19"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32">
        <v>0</v>
      </c>
      <c r="BI75" s="19">
        <v>0</v>
      </c>
      <c r="BJ75" s="19">
        <v>0</v>
      </c>
      <c r="BK75" s="19">
        <v>0</v>
      </c>
      <c r="BL75" s="19">
        <v>0</v>
      </c>
      <c r="BM75" s="19">
        <v>0</v>
      </c>
      <c r="BN75" s="19">
        <v>0</v>
      </c>
      <c r="BO75" s="19">
        <v>0</v>
      </c>
      <c r="BP75" s="19">
        <v>0</v>
      </c>
      <c r="BQ75" s="19">
        <v>0</v>
      </c>
      <c r="BR75" s="19">
        <v>0</v>
      </c>
      <c r="BS75" s="32">
        <v>0</v>
      </c>
      <c r="BT75" s="19">
        <v>2</v>
      </c>
      <c r="BU75" s="19">
        <v>0</v>
      </c>
      <c r="BV75" s="19">
        <v>0</v>
      </c>
      <c r="BW75" s="19">
        <v>0</v>
      </c>
      <c r="BX75" s="19">
        <v>2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1</v>
      </c>
      <c r="CE75" s="38">
        <v>25</v>
      </c>
      <c r="CF75" s="19">
        <v>7</v>
      </c>
      <c r="CG75" s="19">
        <v>17</v>
      </c>
      <c r="CH75" s="19">
        <v>13</v>
      </c>
      <c r="CI75" s="19">
        <v>32</v>
      </c>
      <c r="CJ75" s="19">
        <v>41</v>
      </c>
      <c r="CK75" s="19">
        <v>44</v>
      </c>
      <c r="CL75" s="19">
        <v>89</v>
      </c>
      <c r="CM75" s="19">
        <v>149</v>
      </c>
      <c r="CN75" s="19">
        <v>86</v>
      </c>
      <c r="CO75" s="19">
        <v>88</v>
      </c>
      <c r="CP75" s="38">
        <v>0.08</v>
      </c>
      <c r="CQ75" s="19">
        <v>0</v>
      </c>
      <c r="CR75" s="19">
        <v>0</v>
      </c>
      <c r="CS75" s="19">
        <v>0</v>
      </c>
      <c r="CT75" s="19">
        <v>6.25E-2</v>
      </c>
      <c r="CU75" s="19">
        <v>0</v>
      </c>
      <c r="CV75" s="19">
        <v>0</v>
      </c>
      <c r="CW75" s="19">
        <v>0</v>
      </c>
      <c r="CX75" s="19">
        <v>0</v>
      </c>
      <c r="CY75" s="19">
        <v>0</v>
      </c>
      <c r="CZ75" s="19">
        <v>1.1363636363636364E-2</v>
      </c>
      <c r="DA75" s="38">
        <v>2.764263782</v>
      </c>
      <c r="DB75" s="19">
        <v>1.815351371</v>
      </c>
      <c r="DC75" s="19">
        <v>2.3151275340000002</v>
      </c>
      <c r="DD75" s="19">
        <v>3.5274744760000001</v>
      </c>
      <c r="DE75" s="19">
        <v>3.4654901759999999</v>
      </c>
      <c r="DF75" s="19">
        <v>2.710969924</v>
      </c>
      <c r="DG75" s="19">
        <v>3.186621009</v>
      </c>
      <c r="DH75" s="19">
        <v>1.786627132</v>
      </c>
      <c r="DI75" s="19">
        <v>2.1671603020000001</v>
      </c>
      <c r="DJ75" s="19">
        <v>1.8956029317205201</v>
      </c>
      <c r="DK75" s="19">
        <v>2.5751557901446702</v>
      </c>
      <c r="DL75" s="38"/>
      <c r="DN75" s="19">
        <v>3.9300000000000002E-2</v>
      </c>
      <c r="DO75" s="19">
        <v>3.1199999999999999E-2</v>
      </c>
      <c r="DP75" s="19">
        <v>2.4899999999999999E-2</v>
      </c>
      <c r="DQ75" s="19">
        <v>1.9099999999999999E-2</v>
      </c>
      <c r="DR75" s="19">
        <v>6.5600000000000006E-2</v>
      </c>
      <c r="DS75" s="19">
        <v>0.1013</v>
      </c>
      <c r="DT75" s="19">
        <v>9.69E-2</v>
      </c>
      <c r="DU75" s="19">
        <v>8.43E-2</v>
      </c>
      <c r="DV75" s="19">
        <v>8.7900000000000006E-2</v>
      </c>
      <c r="DW75" s="38">
        <v>6.5000000000000002E-2</v>
      </c>
      <c r="DX75" s="19">
        <v>-3.0000000000000001E-3</v>
      </c>
      <c r="DY75" s="19">
        <v>6.0999999999999999E-2</v>
      </c>
      <c r="DZ75" s="19">
        <v>6.7000000000000004E-2</v>
      </c>
      <c r="EA75" s="19">
        <v>7.1999999999999995E-2</v>
      </c>
      <c r="EB75" s="19">
        <v>6.8000000000000005E-2</v>
      </c>
      <c r="EC75" s="19">
        <v>5.0999999999999997E-2</v>
      </c>
      <c r="ED75" s="19">
        <v>4.2999999999999997E-2</v>
      </c>
      <c r="EE75" s="19">
        <v>-2.4E-2</v>
      </c>
      <c r="EG75" s="19">
        <v>6.2E-2</v>
      </c>
      <c r="EH75" s="38">
        <v>29830951.155795407</v>
      </c>
      <c r="EI75" s="19">
        <v>26013766.959996678</v>
      </c>
      <c r="EJ75" s="19">
        <v>37367044.239152662</v>
      </c>
      <c r="EK75" s="19">
        <v>44971508.030671477</v>
      </c>
      <c r="EL75" s="19">
        <v>59305195.875113107</v>
      </c>
      <c r="EM75" s="19">
        <v>81156980.267388985</v>
      </c>
      <c r="EN75" s="19">
        <v>79683865.759981021</v>
      </c>
      <c r="EO75" s="19">
        <v>115096451.52544352</v>
      </c>
      <c r="EP75" s="19">
        <v>55171413.586176001</v>
      </c>
      <c r="EQ75" s="19">
        <v>58093993.936762199</v>
      </c>
      <c r="ER75" s="32">
        <v>69432563.247396246</v>
      </c>
      <c r="ES75" s="19">
        <f t="shared" si="167"/>
        <v>17.211057041862421</v>
      </c>
      <c r="ET75" s="19">
        <f t="shared" si="168"/>
        <v>17.07413645431232</v>
      </c>
      <c r="EU75" s="19">
        <f t="shared" si="169"/>
        <v>17.436299703850061</v>
      </c>
      <c r="EV75" s="19">
        <f t="shared" si="170"/>
        <v>17.621539692333432</v>
      </c>
      <c r="EW75" s="19">
        <f t="shared" si="171"/>
        <v>17.898207480283212</v>
      </c>
      <c r="EX75" s="19">
        <f t="shared" si="172"/>
        <v>18.211895865075778</v>
      </c>
      <c r="EY75" s="19">
        <f t="shared" si="173"/>
        <v>18.193577686127771</v>
      </c>
      <c r="EZ75" s="19">
        <f t="shared" si="174"/>
        <v>18.561281043724634</v>
      </c>
      <c r="FA75" s="19">
        <f t="shared" si="175"/>
        <v>17.825955507290786</v>
      </c>
      <c r="FB75" s="19">
        <f t="shared" si="176"/>
        <v>17.877572841896214</v>
      </c>
      <c r="FC75" s="32">
        <f t="shared" si="177"/>
        <v>18.055866526489528</v>
      </c>
      <c r="FD75" s="19">
        <f t="shared" si="178"/>
        <v>2.764263782</v>
      </c>
      <c r="FE75" s="19">
        <f t="shared" si="179"/>
        <v>1.815351371</v>
      </c>
      <c r="FF75" s="19">
        <f t="shared" si="180"/>
        <v>2.3151275340000002</v>
      </c>
      <c r="FG75" s="19">
        <f t="shared" si="181"/>
        <v>3.5274744760000001</v>
      </c>
      <c r="FH75" s="19">
        <f t="shared" si="182"/>
        <v>3.4654901759999999</v>
      </c>
      <c r="FI75" s="19">
        <f t="shared" si="183"/>
        <v>2.710969924</v>
      </c>
      <c r="FJ75" s="19">
        <f t="shared" si="184"/>
        <v>3.186621009</v>
      </c>
      <c r="FK75" s="19">
        <f t="shared" si="185"/>
        <v>1.786627132</v>
      </c>
      <c r="FL75" s="19">
        <f t="shared" si="186"/>
        <v>2.1671603020000001</v>
      </c>
      <c r="FM75" s="19">
        <f t="shared" si="187"/>
        <v>1.8956029317205201</v>
      </c>
      <c r="FN75" s="32">
        <f t="shared" si="188"/>
        <v>2.5751557901446702</v>
      </c>
      <c r="FQ75" s="19">
        <f t="shared" si="191"/>
        <v>3.9300000000000002E-2</v>
      </c>
      <c r="FR75" s="19">
        <f t="shared" si="192"/>
        <v>3.1199999999999999E-2</v>
      </c>
      <c r="FS75" s="19">
        <f t="shared" si="193"/>
        <v>2.4899999999999999E-2</v>
      </c>
      <c r="FT75" s="19">
        <f t="shared" si="194"/>
        <v>1.9099999999999999E-2</v>
      </c>
      <c r="FU75" s="19">
        <f t="shared" si="195"/>
        <v>6.5600000000000006E-2</v>
      </c>
      <c r="FV75" s="19">
        <f t="shared" si="196"/>
        <v>0.1013</v>
      </c>
      <c r="FW75" s="19">
        <f t="shared" si="197"/>
        <v>9.69E-2</v>
      </c>
      <c r="FX75" s="19">
        <f t="shared" si="198"/>
        <v>8.43E-2</v>
      </c>
      <c r="FY75" s="32">
        <f t="shared" si="199"/>
        <v>8.7900000000000006E-2</v>
      </c>
      <c r="FZ75" s="19">
        <f t="shared" si="200"/>
        <v>6.5000000000000002E-2</v>
      </c>
      <c r="GA75" s="19">
        <f t="shared" si="201"/>
        <v>-3.0000000000000001E-3</v>
      </c>
      <c r="GB75" s="19">
        <f t="shared" si="202"/>
        <v>6.0999999999999999E-2</v>
      </c>
      <c r="GC75" s="19">
        <f t="shared" si="203"/>
        <v>6.7000000000000004E-2</v>
      </c>
      <c r="GD75" s="19">
        <f t="shared" si="204"/>
        <v>7.1999999999999995E-2</v>
      </c>
      <c r="GE75" s="19">
        <f t="shared" si="205"/>
        <v>6.8000000000000005E-2</v>
      </c>
      <c r="GF75" s="19">
        <f t="shared" si="206"/>
        <v>5.0999999999999997E-2</v>
      </c>
      <c r="GG75" s="19">
        <f t="shared" si="207"/>
        <v>4.2999999999999997E-2</v>
      </c>
      <c r="GH75" s="19">
        <f t="shared" si="208"/>
        <v>-2.4E-2</v>
      </c>
      <c r="GJ75" s="32">
        <f t="shared" si="210"/>
        <v>6.2E-2</v>
      </c>
      <c r="GK75" s="19">
        <f t="shared" si="211"/>
        <v>17.211057041862421</v>
      </c>
      <c r="GL75" s="19">
        <f t="shared" si="212"/>
        <v>17.07413645431232</v>
      </c>
      <c r="GM75" s="19">
        <f t="shared" si="213"/>
        <v>17.436299703850061</v>
      </c>
      <c r="GN75" s="19">
        <f t="shared" si="214"/>
        <v>17.621539692333432</v>
      </c>
      <c r="GO75" s="19">
        <f t="shared" si="215"/>
        <v>17.898207480283212</v>
      </c>
      <c r="GP75" s="19">
        <f t="shared" si="216"/>
        <v>18.211895865075778</v>
      </c>
      <c r="GQ75" s="19">
        <f t="shared" si="217"/>
        <v>18.193577686127771</v>
      </c>
      <c r="GR75" s="19">
        <f t="shared" si="218"/>
        <v>18.561281043724634</v>
      </c>
      <c r="GS75" s="19">
        <f t="shared" si="219"/>
        <v>17.825955507290786</v>
      </c>
      <c r="GT75" s="19">
        <f t="shared" si="220"/>
        <v>17.877572841896214</v>
      </c>
      <c r="GU75" s="32">
        <f t="shared" si="221"/>
        <v>18.055866526489528</v>
      </c>
      <c r="GV75" s="19">
        <f t="shared" si="222"/>
        <v>2.764263782</v>
      </c>
      <c r="GW75" s="19">
        <f t="shared" si="223"/>
        <v>1.815351371</v>
      </c>
      <c r="GX75" s="19">
        <f t="shared" si="224"/>
        <v>2.3151275340000002</v>
      </c>
      <c r="GY75" s="19">
        <f t="shared" si="225"/>
        <v>3.5274744760000001</v>
      </c>
      <c r="GZ75" s="19">
        <f t="shared" si="226"/>
        <v>3.4654901759999999</v>
      </c>
      <c r="HA75" s="19">
        <f t="shared" si="227"/>
        <v>2.710969924</v>
      </c>
      <c r="HB75" s="19">
        <f t="shared" si="228"/>
        <v>3.186621009</v>
      </c>
      <c r="HC75" s="19">
        <f t="shared" si="229"/>
        <v>1.786627132</v>
      </c>
      <c r="HD75" s="19">
        <f t="shared" si="230"/>
        <v>2.1671603020000001</v>
      </c>
      <c r="HE75" s="19">
        <f t="shared" si="231"/>
        <v>1.8956029317205201</v>
      </c>
      <c r="HF75" s="19">
        <f t="shared" si="232"/>
        <v>2.5751557901446702</v>
      </c>
      <c r="HG75" s="19">
        <f t="shared" si="156"/>
        <v>2.764263782</v>
      </c>
      <c r="HH75" s="19">
        <f t="shared" si="157"/>
        <v>1.815351371</v>
      </c>
      <c r="HI75" s="19">
        <f t="shared" si="158"/>
        <v>2.3151275340000002</v>
      </c>
      <c r="HJ75" s="19">
        <f t="shared" si="159"/>
        <v>3.5274744760000001</v>
      </c>
      <c r="HK75" s="19">
        <f t="shared" si="160"/>
        <v>3.4654901759999999</v>
      </c>
      <c r="HL75" s="19">
        <f t="shared" si="161"/>
        <v>2.710969924</v>
      </c>
      <c r="HM75" s="19">
        <f t="shared" si="162"/>
        <v>3.186621009</v>
      </c>
      <c r="HN75" s="19">
        <f t="shared" si="163"/>
        <v>1.786627132</v>
      </c>
      <c r="HO75" s="19">
        <f t="shared" si="164"/>
        <v>2.1671603020000001</v>
      </c>
      <c r="HP75" s="19">
        <f t="shared" si="165"/>
        <v>1.8956029317205201</v>
      </c>
      <c r="HQ75" s="32">
        <f t="shared" si="166"/>
        <v>2.5751557901446702</v>
      </c>
      <c r="HR75" s="19">
        <f t="shared" si="233"/>
        <v>2.8730000000000002E-2</v>
      </c>
      <c r="HS75" s="19">
        <f t="shared" si="234"/>
        <v>2.8730000000000002E-2</v>
      </c>
      <c r="HT75" s="19">
        <f t="shared" si="235"/>
        <v>3.9300000000000002E-2</v>
      </c>
      <c r="HU75" s="19">
        <f t="shared" si="236"/>
        <v>3.1199999999999999E-2</v>
      </c>
      <c r="HV75" s="19">
        <f t="shared" si="237"/>
        <v>2.8730000000000002E-2</v>
      </c>
      <c r="HW75" s="19">
        <f t="shared" si="238"/>
        <v>2.8730000000000002E-2</v>
      </c>
      <c r="HX75" s="19">
        <f t="shared" si="239"/>
        <v>6.5600000000000006E-2</v>
      </c>
      <c r="HY75" s="19">
        <f t="shared" si="240"/>
        <v>0.1013</v>
      </c>
      <c r="HZ75" s="19">
        <f t="shared" si="241"/>
        <v>9.69E-2</v>
      </c>
      <c r="IA75" s="19">
        <f t="shared" si="242"/>
        <v>8.43E-2</v>
      </c>
      <c r="IB75" s="19">
        <f t="shared" si="243"/>
        <v>8.7900000000000006E-2</v>
      </c>
      <c r="IC75" s="38" t="str">
        <f t="shared" si="244"/>
        <v/>
      </c>
      <c r="ID75" s="19" t="str">
        <f t="shared" si="245"/>
        <v/>
      </c>
      <c r="IE75" s="19">
        <f t="shared" si="246"/>
        <v>3.9300000000000002E-2</v>
      </c>
      <c r="IF75" s="19">
        <f t="shared" si="247"/>
        <v>3.1199999999999999E-2</v>
      </c>
      <c r="IG75" s="19">
        <f t="shared" si="248"/>
        <v>2.8730000000000002E-2</v>
      </c>
      <c r="IH75" s="19">
        <f t="shared" si="249"/>
        <v>2.8730000000000002E-2</v>
      </c>
      <c r="II75" s="19">
        <f t="shared" si="250"/>
        <v>6.5600000000000006E-2</v>
      </c>
      <c r="IJ75" s="19">
        <f t="shared" si="251"/>
        <v>0.1013</v>
      </c>
      <c r="IK75" s="19">
        <f t="shared" si="252"/>
        <v>9.69E-2</v>
      </c>
      <c r="IL75" s="19">
        <f t="shared" si="253"/>
        <v>8.43E-2</v>
      </c>
      <c r="IM75" s="19">
        <f t="shared" si="254"/>
        <v>8.7900000000000006E-2</v>
      </c>
      <c r="IN75" s="38">
        <f t="shared" si="255"/>
        <v>6.5000000000000002E-2</v>
      </c>
      <c r="IO75" s="19">
        <f t="shared" si="256"/>
        <v>-3.0000000000000001E-3</v>
      </c>
      <c r="IP75" s="19">
        <f t="shared" si="257"/>
        <v>6.0999999999999999E-2</v>
      </c>
      <c r="IQ75" s="19">
        <f t="shared" si="258"/>
        <v>6.7000000000000004E-2</v>
      </c>
      <c r="IR75" s="19">
        <f t="shared" si="259"/>
        <v>7.1999999999999995E-2</v>
      </c>
      <c r="IS75" s="19">
        <f t="shared" si="260"/>
        <v>6.8000000000000005E-2</v>
      </c>
      <c r="IT75" s="19">
        <f t="shared" si="261"/>
        <v>5.0999999999999997E-2</v>
      </c>
      <c r="IU75" s="19">
        <f t="shared" si="262"/>
        <v>4.2999999999999997E-2</v>
      </c>
      <c r="IV75" s="19">
        <f t="shared" si="263"/>
        <v>-2.4E-2</v>
      </c>
      <c r="IW75" s="19">
        <f t="shared" si="264"/>
        <v>0</v>
      </c>
      <c r="IX75" s="32">
        <f t="shared" si="265"/>
        <v>6.2E-2</v>
      </c>
      <c r="IY75" s="19">
        <f t="shared" si="266"/>
        <v>6.5000000000000002E-2</v>
      </c>
      <c r="IZ75" s="19">
        <f t="shared" si="267"/>
        <v>-3.0000000000000001E-3</v>
      </c>
      <c r="JA75" s="19">
        <f t="shared" si="268"/>
        <v>6.0999999999999999E-2</v>
      </c>
      <c r="JB75" s="19">
        <f t="shared" si="269"/>
        <v>6.7000000000000004E-2</v>
      </c>
      <c r="JC75" s="19">
        <f t="shared" si="270"/>
        <v>7.1999999999999995E-2</v>
      </c>
      <c r="JD75" s="19">
        <f t="shared" si="271"/>
        <v>6.8000000000000005E-2</v>
      </c>
      <c r="JE75" s="19">
        <f t="shared" si="272"/>
        <v>5.0999999999999997E-2</v>
      </c>
      <c r="JF75" s="19">
        <f t="shared" si="273"/>
        <v>4.2999999999999997E-2</v>
      </c>
      <c r="JG75" s="19">
        <f t="shared" si="274"/>
        <v>-2.4E-2</v>
      </c>
      <c r="JH75" s="19" t="str">
        <f t="shared" si="275"/>
        <v/>
      </c>
      <c r="JI75" s="32">
        <f t="shared" si="276"/>
        <v>6.2E-2</v>
      </c>
      <c r="JJ75" s="19">
        <f t="shared" si="277"/>
        <v>17.211057041862421</v>
      </c>
      <c r="JK75" s="19">
        <f t="shared" si="278"/>
        <v>17.07413645431232</v>
      </c>
      <c r="JL75" s="19">
        <f t="shared" si="279"/>
        <v>17.436299703850061</v>
      </c>
      <c r="JM75" s="19">
        <f t="shared" si="280"/>
        <v>17.621539692333432</v>
      </c>
      <c r="JN75" s="19">
        <f t="shared" si="281"/>
        <v>17.898207480283212</v>
      </c>
      <c r="JO75" s="19">
        <f t="shared" si="282"/>
        <v>18.211895865075778</v>
      </c>
      <c r="JP75" s="19">
        <f t="shared" si="283"/>
        <v>18.193577686127771</v>
      </c>
      <c r="JQ75" s="19">
        <f t="shared" si="284"/>
        <v>18.561281043724634</v>
      </c>
      <c r="JR75" s="19">
        <f t="shared" si="285"/>
        <v>17.825955507290786</v>
      </c>
      <c r="JS75" s="19">
        <f t="shared" si="286"/>
        <v>17.877572841896214</v>
      </c>
      <c r="JT75" s="19">
        <f t="shared" si="287"/>
        <v>18.055866526489528</v>
      </c>
      <c r="JU75" s="38">
        <f t="shared" si="288"/>
        <v>17.211057041862421</v>
      </c>
      <c r="JV75" s="19">
        <f t="shared" si="289"/>
        <v>17.07413645431232</v>
      </c>
      <c r="JW75" s="19">
        <f t="shared" si="290"/>
        <v>17.436299703850061</v>
      </c>
      <c r="JX75" s="19">
        <f t="shared" si="291"/>
        <v>17.621539692333432</v>
      </c>
      <c r="JY75" s="19">
        <f t="shared" si="292"/>
        <v>17.898207480283212</v>
      </c>
      <c r="JZ75" s="19">
        <f t="shared" si="293"/>
        <v>18.211895865075778</v>
      </c>
      <c r="KA75" s="19">
        <f t="shared" si="294"/>
        <v>18.193577686127771</v>
      </c>
      <c r="KB75" s="19">
        <f t="shared" si="295"/>
        <v>18.561281043724634</v>
      </c>
      <c r="KC75" s="19">
        <f t="shared" si="296"/>
        <v>17.825955507290786</v>
      </c>
      <c r="KD75" s="19">
        <f t="shared" si="297"/>
        <v>17.877572841896214</v>
      </c>
      <c r="KE75" s="32">
        <f t="shared" si="298"/>
        <v>18.055866526489528</v>
      </c>
    </row>
    <row r="76" spans="1:291" x14ac:dyDescent="0.2">
      <c r="A76" s="19" t="s">
        <v>152</v>
      </c>
      <c r="B76" s="19" t="s">
        <v>4004</v>
      </c>
      <c r="C76" s="19" t="s">
        <v>4005</v>
      </c>
      <c r="E76" s="32" t="s">
        <v>139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32">
        <v>1</v>
      </c>
      <c r="V76" s="19">
        <v>0</v>
      </c>
      <c r="W76" s="19">
        <v>1</v>
      </c>
      <c r="X76" s="19">
        <v>1</v>
      </c>
      <c r="Y76" s="19">
        <v>1</v>
      </c>
      <c r="Z76" s="19">
        <v>1</v>
      </c>
      <c r="AA76" s="32">
        <v>1</v>
      </c>
      <c r="AG76" s="19">
        <v>1</v>
      </c>
      <c r="AH76" s="19">
        <v>0</v>
      </c>
      <c r="AI76" s="19">
        <v>1</v>
      </c>
      <c r="AJ76" s="19">
        <v>1</v>
      </c>
      <c r="AK76" s="19">
        <v>1</v>
      </c>
      <c r="AL76" s="32">
        <v>1</v>
      </c>
      <c r="AR76" s="19">
        <v>3.9594999999999998E-2</v>
      </c>
      <c r="AS76" s="19">
        <v>3.7467E-2</v>
      </c>
      <c r="AT76" s="19">
        <v>2.98848E-2</v>
      </c>
      <c r="AU76" s="19">
        <v>3.1918799999999997E-2</v>
      </c>
      <c r="AV76" s="19">
        <v>3.2621999999999998E-2</v>
      </c>
      <c r="AW76" s="32">
        <v>3.7658799999999999E-2</v>
      </c>
      <c r="BC76" s="19">
        <v>1</v>
      </c>
      <c r="BD76" s="19">
        <v>0</v>
      </c>
      <c r="BE76" s="19">
        <v>0</v>
      </c>
      <c r="BF76" s="19">
        <v>0</v>
      </c>
      <c r="BG76" s="19">
        <v>0</v>
      </c>
      <c r="BH76" s="32">
        <v>1</v>
      </c>
      <c r="BN76" s="19">
        <v>1</v>
      </c>
      <c r="BO76" s="19">
        <v>0</v>
      </c>
      <c r="BP76" s="19">
        <v>0</v>
      </c>
      <c r="BQ76" s="19">
        <v>0</v>
      </c>
      <c r="BR76" s="19">
        <v>0</v>
      </c>
      <c r="BS76" s="32">
        <v>1</v>
      </c>
      <c r="BT76" s="19">
        <v>0</v>
      </c>
      <c r="BU76" s="19">
        <v>2</v>
      </c>
      <c r="BV76" s="19">
        <v>0</v>
      </c>
      <c r="BW76" s="19">
        <v>5</v>
      </c>
      <c r="BX76" s="19">
        <v>0</v>
      </c>
      <c r="BY76" s="19">
        <v>0</v>
      </c>
      <c r="BZ76" s="19">
        <v>2</v>
      </c>
      <c r="CA76" s="19">
        <v>1</v>
      </c>
      <c r="CB76" s="19">
        <v>1</v>
      </c>
      <c r="CC76" s="19">
        <v>1</v>
      </c>
      <c r="CD76" s="19">
        <v>0</v>
      </c>
      <c r="CE76" s="38">
        <v>60</v>
      </c>
      <c r="CF76" s="19">
        <v>21</v>
      </c>
      <c r="CG76" s="19">
        <v>12</v>
      </c>
      <c r="CH76" s="19">
        <v>68</v>
      </c>
      <c r="CI76" s="19">
        <v>11</v>
      </c>
      <c r="CJ76" s="19">
        <v>7</v>
      </c>
      <c r="CK76" s="19">
        <v>67</v>
      </c>
      <c r="CL76" s="19">
        <v>163</v>
      </c>
      <c r="CM76" s="19">
        <v>147</v>
      </c>
      <c r="CN76" s="19">
        <v>90</v>
      </c>
      <c r="CO76" s="19">
        <v>97</v>
      </c>
      <c r="CP76" s="38">
        <v>0</v>
      </c>
      <c r="CQ76" s="19">
        <v>9.5238095238095233E-2</v>
      </c>
      <c r="CR76" s="19">
        <v>0</v>
      </c>
      <c r="CS76" s="19">
        <v>7.3529411764705885E-2</v>
      </c>
      <c r="CT76" s="19">
        <v>0</v>
      </c>
      <c r="CU76" s="19">
        <v>0</v>
      </c>
      <c r="CV76" s="19">
        <v>2.9850746268656716E-2</v>
      </c>
      <c r="CW76" s="19">
        <v>6.1349693251533744E-3</v>
      </c>
      <c r="CX76" s="19">
        <v>6.8027210884353739E-3</v>
      </c>
      <c r="CY76" s="19">
        <v>1.1111111111111112E-2</v>
      </c>
      <c r="CZ76" s="19">
        <v>0</v>
      </c>
      <c r="DA76" s="38">
        <v>0.35969763946039801</v>
      </c>
      <c r="DB76" s="19">
        <v>0.258449198633112</v>
      </c>
      <c r="DC76" s="19">
        <v>0.384473162722336</v>
      </c>
      <c r="DD76" s="19">
        <v>0.37477496546820399</v>
      </c>
      <c r="DE76" s="19">
        <v>3.3521663372055999</v>
      </c>
      <c r="DF76" s="19">
        <v>2.5707143235418299</v>
      </c>
      <c r="DG76" s="19">
        <v>1.7006510852305201</v>
      </c>
      <c r="DH76" s="19">
        <v>1.10822576181527</v>
      </c>
      <c r="DI76" s="19">
        <v>1.09982908554739</v>
      </c>
      <c r="DJ76" s="19">
        <v>0.66253028485614696</v>
      </c>
      <c r="DK76" s="19">
        <v>0.55467300429850197</v>
      </c>
      <c r="DL76" s="38">
        <v>2.0199999999999999E-2</v>
      </c>
      <c r="DM76" s="19">
        <v>1.4500000000000001E-2</v>
      </c>
      <c r="DN76" s="19">
        <v>1.7100000000000001E-2</v>
      </c>
      <c r="DO76" s="19">
        <v>3.15E-2</v>
      </c>
      <c r="DP76" s="19">
        <v>3.49E-2</v>
      </c>
      <c r="DQ76" s="19">
        <v>1.49E-2</v>
      </c>
      <c r="DR76" s="19">
        <v>0.26290000000000002</v>
      </c>
      <c r="DS76" s="19">
        <v>0.47989999999999999</v>
      </c>
      <c r="DT76" s="19">
        <v>0.6653</v>
      </c>
      <c r="DU76" s="19">
        <v>0.68240000000000001</v>
      </c>
      <c r="DV76" s="19">
        <v>0.69030000000000002</v>
      </c>
      <c r="DW76" s="38">
        <v>-1.081</v>
      </c>
      <c r="DX76" s="19">
        <v>-0.40899999999999997</v>
      </c>
      <c r="DY76" s="19">
        <v>-0.38</v>
      </c>
      <c r="DZ76" s="19">
        <v>-0.48699999999999999</v>
      </c>
      <c r="EA76" s="19">
        <v>-0.27500000000000002</v>
      </c>
      <c r="EB76" s="19">
        <v>-0.42699999999999999</v>
      </c>
      <c r="EC76" s="19">
        <v>-6.4000000000000001E-2</v>
      </c>
      <c r="ED76" s="19">
        <v>6.0000000000000001E-3</v>
      </c>
      <c r="EE76" s="19">
        <v>5.0000000000000001E-3</v>
      </c>
      <c r="EF76" s="19">
        <v>1.2999999999999999E-2</v>
      </c>
      <c r="EG76" s="19">
        <v>-1.2999999999999999E-2</v>
      </c>
      <c r="EH76" s="38">
        <v>10066563.077109452</v>
      </c>
      <c r="EI76" s="19">
        <v>2409955.3325208337</v>
      </c>
      <c r="EJ76" s="19">
        <v>2647192.0469983621</v>
      </c>
      <c r="EK76" s="19">
        <v>1482335.59517031</v>
      </c>
      <c r="EL76" s="19">
        <v>2299539.5280326894</v>
      </c>
      <c r="EM76" s="19">
        <v>15240669.637765201</v>
      </c>
      <c r="EN76" s="19">
        <v>43758010.424279511</v>
      </c>
      <c r="EO76" s="19">
        <v>68863717.177541465</v>
      </c>
      <c r="EP76" s="19">
        <v>38719725.860206679</v>
      </c>
      <c r="EQ76" s="19">
        <v>37957199.057020925</v>
      </c>
      <c r="ER76" s="32">
        <v>26823551.421190016</v>
      </c>
      <c r="ES76" s="19">
        <f t="shared" si="167"/>
        <v>16.124729903270676</v>
      </c>
      <c r="ET76" s="19">
        <f t="shared" si="168"/>
        <v>14.695118771071357</v>
      </c>
      <c r="EU76" s="19">
        <f t="shared" si="169"/>
        <v>14.789010031277972</v>
      </c>
      <c r="EV76" s="19">
        <f t="shared" si="170"/>
        <v>14.209129506686148</v>
      </c>
      <c r="EW76" s="19">
        <f t="shared" si="171"/>
        <v>14.648219455652463</v>
      </c>
      <c r="EX76" s="19">
        <f t="shared" si="172"/>
        <v>16.539478046743369</v>
      </c>
      <c r="EY76" s="19">
        <f t="shared" si="173"/>
        <v>17.594185249420082</v>
      </c>
      <c r="EZ76" s="19">
        <f t="shared" si="174"/>
        <v>18.047639996083994</v>
      </c>
      <c r="FA76" s="19">
        <f t="shared" si="175"/>
        <v>17.471859740290942</v>
      </c>
      <c r="FB76" s="19">
        <f t="shared" si="176"/>
        <v>17.451969742287659</v>
      </c>
      <c r="FC76" s="32">
        <f t="shared" si="177"/>
        <v>17.10479084394893</v>
      </c>
      <c r="FD76" s="19" t="str">
        <f t="shared" si="178"/>
        <v/>
      </c>
      <c r="FE76" s="19" t="str">
        <f t="shared" si="179"/>
        <v/>
      </c>
      <c r="FF76" s="19" t="str">
        <f t="shared" si="180"/>
        <v/>
      </c>
      <c r="FG76" s="19" t="str">
        <f t="shared" si="181"/>
        <v/>
      </c>
      <c r="FH76" s="19" t="str">
        <f t="shared" si="182"/>
        <v/>
      </c>
      <c r="FI76" s="19">
        <f t="shared" si="183"/>
        <v>2.5707143235418299</v>
      </c>
      <c r="FJ76" s="19">
        <f t="shared" si="184"/>
        <v>1.7006510852305201</v>
      </c>
      <c r="FK76" s="19">
        <f t="shared" si="185"/>
        <v>1.10822576181527</v>
      </c>
      <c r="FL76" s="19">
        <f t="shared" si="186"/>
        <v>1.09982908554739</v>
      </c>
      <c r="FM76" s="19">
        <f t="shared" si="187"/>
        <v>0.66253028485614696</v>
      </c>
      <c r="FN76" s="32">
        <f t="shared" si="188"/>
        <v>0.55467300429850197</v>
      </c>
      <c r="FO76" s="19" t="str">
        <f t="shared" si="189"/>
        <v/>
      </c>
      <c r="FP76" s="19" t="str">
        <f t="shared" si="190"/>
        <v/>
      </c>
      <c r="FQ76" s="19" t="str">
        <f t="shared" si="191"/>
        <v/>
      </c>
      <c r="FR76" s="19" t="str">
        <f t="shared" si="192"/>
        <v/>
      </c>
      <c r="FS76" s="19" t="str">
        <f t="shared" si="193"/>
        <v/>
      </c>
      <c r="FT76" s="19">
        <f t="shared" si="194"/>
        <v>1.49E-2</v>
      </c>
      <c r="FU76" s="19">
        <f t="shared" si="195"/>
        <v>0.26290000000000002</v>
      </c>
      <c r="FV76" s="19">
        <f t="shared" si="196"/>
        <v>0.47989999999999999</v>
      </c>
      <c r="FW76" s="19">
        <f t="shared" si="197"/>
        <v>0.6653</v>
      </c>
      <c r="FX76" s="19">
        <f t="shared" si="198"/>
        <v>0.68240000000000001</v>
      </c>
      <c r="FY76" s="32">
        <f t="shared" si="199"/>
        <v>0.69030000000000002</v>
      </c>
      <c r="FZ76" s="19" t="str">
        <f t="shared" si="200"/>
        <v/>
      </c>
      <c r="GA76" s="19" t="str">
        <f t="shared" si="201"/>
        <v/>
      </c>
      <c r="GB76" s="19" t="str">
        <f t="shared" si="202"/>
        <v/>
      </c>
      <c r="GC76" s="19" t="str">
        <f t="shared" si="203"/>
        <v/>
      </c>
      <c r="GD76" s="19" t="str">
        <f t="shared" si="204"/>
        <v/>
      </c>
      <c r="GE76" s="19">
        <f t="shared" si="205"/>
        <v>-0.42699999999999999</v>
      </c>
      <c r="GF76" s="19">
        <f t="shared" si="206"/>
        <v>-6.4000000000000001E-2</v>
      </c>
      <c r="GG76" s="19">
        <f t="shared" si="207"/>
        <v>6.0000000000000001E-3</v>
      </c>
      <c r="GH76" s="19">
        <f t="shared" si="208"/>
        <v>5.0000000000000001E-3</v>
      </c>
      <c r="GI76" s="19">
        <f t="shared" si="209"/>
        <v>1.2999999999999999E-2</v>
      </c>
      <c r="GJ76" s="32">
        <f t="shared" si="210"/>
        <v>-1.2999999999999999E-2</v>
      </c>
      <c r="GK76" s="19" t="str">
        <f t="shared" si="211"/>
        <v/>
      </c>
      <c r="GL76" s="19" t="str">
        <f t="shared" si="212"/>
        <v/>
      </c>
      <c r="GM76" s="19" t="str">
        <f t="shared" si="213"/>
        <v/>
      </c>
      <c r="GN76" s="19" t="str">
        <f t="shared" si="214"/>
        <v/>
      </c>
      <c r="GO76" s="19" t="str">
        <f t="shared" si="215"/>
        <v/>
      </c>
      <c r="GP76" s="19">
        <f t="shared" si="216"/>
        <v>16.539478046743369</v>
      </c>
      <c r="GQ76" s="19">
        <f t="shared" si="217"/>
        <v>17.594185249420082</v>
      </c>
      <c r="GR76" s="19">
        <f t="shared" si="218"/>
        <v>18.047639996083994</v>
      </c>
      <c r="GS76" s="19">
        <f t="shared" si="219"/>
        <v>17.471859740290942</v>
      </c>
      <c r="GT76" s="19">
        <f t="shared" si="220"/>
        <v>17.451969742287659</v>
      </c>
      <c r="GU76" s="32">
        <f t="shared" si="221"/>
        <v>17.10479084394893</v>
      </c>
      <c r="GV76" s="19">
        <f t="shared" si="222"/>
        <v>10.328571478127515</v>
      </c>
      <c r="GW76" s="19">
        <f t="shared" si="223"/>
        <v>10.328571478127515</v>
      </c>
      <c r="GX76" s="19">
        <f t="shared" si="224"/>
        <v>10.328571478127515</v>
      </c>
      <c r="GY76" s="19">
        <f t="shared" si="225"/>
        <v>10.328571478127515</v>
      </c>
      <c r="GZ76" s="19">
        <f t="shared" si="226"/>
        <v>10.328571478127515</v>
      </c>
      <c r="HA76" s="19">
        <f t="shared" si="227"/>
        <v>2.5707143235418299</v>
      </c>
      <c r="HB76" s="19">
        <f t="shared" si="228"/>
        <v>1.7006510852305201</v>
      </c>
      <c r="HC76" s="19">
        <f t="shared" si="229"/>
        <v>1.10822576181527</v>
      </c>
      <c r="HD76" s="19">
        <f t="shared" si="230"/>
        <v>1.09982908554739</v>
      </c>
      <c r="HE76" s="19">
        <f t="shared" si="231"/>
        <v>0.66253028485614696</v>
      </c>
      <c r="HF76" s="19">
        <f t="shared" si="232"/>
        <v>0.55467300429850197</v>
      </c>
      <c r="HG76" s="19" t="str">
        <f t="shared" si="156"/>
        <v/>
      </c>
      <c r="HH76" s="19" t="str">
        <f t="shared" si="157"/>
        <v/>
      </c>
      <c r="HI76" s="19" t="str">
        <f t="shared" si="158"/>
        <v/>
      </c>
      <c r="HJ76" s="19" t="str">
        <f t="shared" si="159"/>
        <v/>
      </c>
      <c r="HK76" s="19" t="str">
        <f t="shared" si="160"/>
        <v/>
      </c>
      <c r="HL76" s="19">
        <f t="shared" si="161"/>
        <v>2.5707143235418299</v>
      </c>
      <c r="HM76" s="19">
        <f t="shared" si="162"/>
        <v>1.7006510852305201</v>
      </c>
      <c r="HN76" s="19">
        <f t="shared" si="163"/>
        <v>1.10822576181527</v>
      </c>
      <c r="HO76" s="19">
        <f t="shared" si="164"/>
        <v>1.09982908554739</v>
      </c>
      <c r="HP76" s="19">
        <f t="shared" si="165"/>
        <v>0.66253028485614696</v>
      </c>
      <c r="HQ76" s="32">
        <f t="shared" si="166"/>
        <v>0.55467300429850197</v>
      </c>
      <c r="HR76" s="19">
        <f t="shared" si="233"/>
        <v>0.72436999999999996</v>
      </c>
      <c r="HS76" s="19">
        <f t="shared" si="234"/>
        <v>0.72436999999999996</v>
      </c>
      <c r="HT76" s="19">
        <f t="shared" si="235"/>
        <v>0.72436999999999996</v>
      </c>
      <c r="HU76" s="19">
        <f t="shared" si="236"/>
        <v>0.72436999999999996</v>
      </c>
      <c r="HV76" s="19">
        <f t="shared" si="237"/>
        <v>0.72436999999999996</v>
      </c>
      <c r="HW76" s="19">
        <f t="shared" si="238"/>
        <v>2.8730000000000002E-2</v>
      </c>
      <c r="HX76" s="19">
        <f t="shared" si="239"/>
        <v>0.26290000000000002</v>
      </c>
      <c r="HY76" s="19">
        <f t="shared" si="240"/>
        <v>0.47989999999999999</v>
      </c>
      <c r="HZ76" s="19">
        <f t="shared" si="241"/>
        <v>0.6653</v>
      </c>
      <c r="IA76" s="19">
        <f t="shared" si="242"/>
        <v>0.68240000000000001</v>
      </c>
      <c r="IB76" s="19">
        <f t="shared" si="243"/>
        <v>0.69030000000000002</v>
      </c>
      <c r="IC76" s="38" t="str">
        <f t="shared" si="244"/>
        <v/>
      </c>
      <c r="ID76" s="19" t="str">
        <f t="shared" si="245"/>
        <v/>
      </c>
      <c r="IE76" s="19" t="str">
        <f t="shared" si="246"/>
        <v/>
      </c>
      <c r="IF76" s="19" t="str">
        <f t="shared" si="247"/>
        <v/>
      </c>
      <c r="IG76" s="19" t="str">
        <f t="shared" si="248"/>
        <v/>
      </c>
      <c r="IH76" s="19">
        <f t="shared" si="249"/>
        <v>2.8730000000000002E-2</v>
      </c>
      <c r="II76" s="19">
        <f t="shared" si="250"/>
        <v>0.26290000000000002</v>
      </c>
      <c r="IJ76" s="19">
        <f t="shared" si="251"/>
        <v>0.47989999999999999</v>
      </c>
      <c r="IK76" s="19">
        <f t="shared" si="252"/>
        <v>0.6653</v>
      </c>
      <c r="IL76" s="19">
        <f t="shared" si="253"/>
        <v>0.68240000000000001</v>
      </c>
      <c r="IM76" s="19">
        <f t="shared" si="254"/>
        <v>0.69030000000000002</v>
      </c>
      <c r="IN76" s="38">
        <f t="shared" si="255"/>
        <v>0.16917829999999984</v>
      </c>
      <c r="IO76" s="19">
        <f t="shared" si="256"/>
        <v>0.16917829999999984</v>
      </c>
      <c r="IP76" s="19">
        <f t="shared" si="257"/>
        <v>0.16917829999999984</v>
      </c>
      <c r="IQ76" s="19">
        <f t="shared" si="258"/>
        <v>0.16917829999999984</v>
      </c>
      <c r="IR76" s="19">
        <f t="shared" si="259"/>
        <v>0.16917829999999984</v>
      </c>
      <c r="IS76" s="19">
        <f t="shared" si="260"/>
        <v>-0.42699999999999999</v>
      </c>
      <c r="IT76" s="19">
        <f t="shared" si="261"/>
        <v>-6.4000000000000001E-2</v>
      </c>
      <c r="IU76" s="19">
        <f t="shared" si="262"/>
        <v>6.0000000000000001E-3</v>
      </c>
      <c r="IV76" s="19">
        <f t="shared" si="263"/>
        <v>5.0000000000000001E-3</v>
      </c>
      <c r="IW76" s="19">
        <f t="shared" si="264"/>
        <v>1.2999999999999999E-2</v>
      </c>
      <c r="IX76" s="32">
        <f t="shared" si="265"/>
        <v>-1.2999999999999999E-2</v>
      </c>
      <c r="IY76" s="19" t="str">
        <f t="shared" si="266"/>
        <v/>
      </c>
      <c r="IZ76" s="19" t="str">
        <f t="shared" si="267"/>
        <v/>
      </c>
      <c r="JA76" s="19" t="str">
        <f t="shared" si="268"/>
        <v/>
      </c>
      <c r="JB76" s="19" t="str">
        <f t="shared" si="269"/>
        <v/>
      </c>
      <c r="JC76" s="19" t="str">
        <f t="shared" si="270"/>
        <v/>
      </c>
      <c r="JD76" s="19">
        <f t="shared" si="271"/>
        <v>-0.42699999999999999</v>
      </c>
      <c r="JE76" s="19">
        <f t="shared" si="272"/>
        <v>-6.4000000000000001E-2</v>
      </c>
      <c r="JF76" s="19">
        <f t="shared" si="273"/>
        <v>6.0000000000000001E-3</v>
      </c>
      <c r="JG76" s="19">
        <f t="shared" si="274"/>
        <v>5.0000000000000001E-3</v>
      </c>
      <c r="JH76" s="19">
        <f t="shared" si="275"/>
        <v>1.2999999999999999E-2</v>
      </c>
      <c r="JI76" s="32">
        <f t="shared" si="276"/>
        <v>-1.2999999999999999E-2</v>
      </c>
      <c r="JJ76" s="19">
        <f t="shared" si="277"/>
        <v>22.018022109317169</v>
      </c>
      <c r="JK76" s="19">
        <f t="shared" si="278"/>
        <v>22.018022109317169</v>
      </c>
      <c r="JL76" s="19">
        <f t="shared" si="279"/>
        <v>22.018022109317169</v>
      </c>
      <c r="JM76" s="19">
        <f t="shared" si="280"/>
        <v>22.018022109317169</v>
      </c>
      <c r="JN76" s="19">
        <f t="shared" si="281"/>
        <v>22.018022109317169</v>
      </c>
      <c r="JO76" s="19">
        <f t="shared" si="282"/>
        <v>16.539478046743369</v>
      </c>
      <c r="JP76" s="19">
        <f t="shared" si="283"/>
        <v>17.594185249420082</v>
      </c>
      <c r="JQ76" s="19">
        <f t="shared" si="284"/>
        <v>18.047639996083994</v>
      </c>
      <c r="JR76" s="19">
        <f t="shared" si="285"/>
        <v>17.471859740290942</v>
      </c>
      <c r="JS76" s="19">
        <f t="shared" si="286"/>
        <v>17.451969742287659</v>
      </c>
      <c r="JT76" s="19">
        <f t="shared" si="287"/>
        <v>17.10479084394893</v>
      </c>
      <c r="JU76" s="38" t="str">
        <f t="shared" si="288"/>
        <v/>
      </c>
      <c r="JV76" s="19" t="str">
        <f t="shared" si="289"/>
        <v/>
      </c>
      <c r="JW76" s="19" t="str">
        <f t="shared" si="290"/>
        <v/>
      </c>
      <c r="JX76" s="19" t="str">
        <f t="shared" si="291"/>
        <v/>
      </c>
      <c r="JY76" s="19" t="str">
        <f t="shared" si="292"/>
        <v/>
      </c>
      <c r="JZ76" s="19">
        <f t="shared" si="293"/>
        <v>16.539478046743369</v>
      </c>
      <c r="KA76" s="19">
        <f t="shared" si="294"/>
        <v>17.594185249420082</v>
      </c>
      <c r="KB76" s="19">
        <f t="shared" si="295"/>
        <v>18.047639996083994</v>
      </c>
      <c r="KC76" s="19">
        <f t="shared" si="296"/>
        <v>17.471859740290942</v>
      </c>
      <c r="KD76" s="19">
        <f t="shared" si="297"/>
        <v>17.451969742287659</v>
      </c>
      <c r="KE76" s="32">
        <f t="shared" si="298"/>
        <v>17.10479084394893</v>
      </c>
    </row>
    <row r="77" spans="1:291" x14ac:dyDescent="0.2">
      <c r="A77" s="19" t="s">
        <v>144</v>
      </c>
      <c r="B77" s="19" t="s">
        <v>145</v>
      </c>
      <c r="E77" s="32" t="s">
        <v>139</v>
      </c>
      <c r="F77" s="19">
        <v>1</v>
      </c>
      <c r="G77" s="19">
        <v>1</v>
      </c>
      <c r="H77" s="19">
        <v>1</v>
      </c>
      <c r="I77" s="19">
        <v>1</v>
      </c>
      <c r="J77" s="19">
        <v>1</v>
      </c>
      <c r="K77" s="19">
        <v>1</v>
      </c>
      <c r="L77" s="19">
        <v>1</v>
      </c>
      <c r="M77" s="19">
        <v>1</v>
      </c>
      <c r="N77" s="19">
        <v>1</v>
      </c>
      <c r="O77" s="19">
        <v>1</v>
      </c>
      <c r="P77" s="32">
        <v>1</v>
      </c>
      <c r="Q77" s="19">
        <v>1</v>
      </c>
      <c r="R77" s="19">
        <v>1</v>
      </c>
      <c r="S77" s="19">
        <v>1</v>
      </c>
      <c r="T77" s="19">
        <v>1</v>
      </c>
      <c r="U77" s="19">
        <v>1</v>
      </c>
      <c r="V77" s="19">
        <v>1</v>
      </c>
      <c r="W77" s="19">
        <v>1</v>
      </c>
      <c r="X77" s="19">
        <v>1</v>
      </c>
      <c r="Y77" s="19">
        <v>1</v>
      </c>
      <c r="Z77" s="19">
        <v>1</v>
      </c>
      <c r="AA77" s="32">
        <v>1</v>
      </c>
      <c r="AB77" s="19">
        <v>1</v>
      </c>
      <c r="AC77" s="19">
        <v>1</v>
      </c>
      <c r="AD77" s="19">
        <v>1</v>
      </c>
      <c r="AE77" s="19">
        <v>1</v>
      </c>
      <c r="AF77" s="19">
        <v>1</v>
      </c>
      <c r="AG77" s="19">
        <v>1</v>
      </c>
      <c r="AH77" s="19">
        <v>1</v>
      </c>
      <c r="AI77" s="19">
        <v>1</v>
      </c>
      <c r="AJ77" s="19">
        <v>1</v>
      </c>
      <c r="AK77" s="19">
        <v>1</v>
      </c>
      <c r="AL77" s="32">
        <v>1</v>
      </c>
      <c r="AN77" s="19">
        <v>3.3200199999999999E-2</v>
      </c>
      <c r="AO77" s="19">
        <v>3.6134699999999999E-2</v>
      </c>
      <c r="AP77" s="19">
        <v>3.5736900000000002E-2</v>
      </c>
      <c r="AQ77" s="19">
        <v>3.4325799999999997E-2</v>
      </c>
      <c r="AR77" s="19">
        <v>3.6142899999999999E-2</v>
      </c>
      <c r="AS77" s="19">
        <v>3.5608800000000003E-2</v>
      </c>
      <c r="AT77" s="19">
        <v>4.0378799999999999E-2</v>
      </c>
      <c r="AU77" s="19">
        <v>4.3357300000000001E-2</v>
      </c>
      <c r="AV77" s="19">
        <v>4.4134899999999998E-2</v>
      </c>
      <c r="AW77" s="32">
        <v>4.6653600000000003E-2</v>
      </c>
      <c r="AX77" s="19">
        <v>0</v>
      </c>
      <c r="AY77" s="19">
        <v>0</v>
      </c>
      <c r="AZ77" s="19">
        <v>1</v>
      </c>
      <c r="BA77" s="19">
        <v>1</v>
      </c>
      <c r="BB77" s="19">
        <v>1</v>
      </c>
      <c r="BC77" s="19">
        <v>2</v>
      </c>
      <c r="BD77" s="19">
        <v>2</v>
      </c>
      <c r="BE77" s="19">
        <v>4</v>
      </c>
      <c r="BF77" s="19">
        <v>7</v>
      </c>
      <c r="BG77" s="19">
        <v>50</v>
      </c>
      <c r="BH77" s="32">
        <v>11</v>
      </c>
      <c r="BI77" s="19">
        <v>0</v>
      </c>
      <c r="BJ77" s="19">
        <v>0</v>
      </c>
      <c r="BK77" s="19">
        <v>1</v>
      </c>
      <c r="BL77" s="19">
        <v>1</v>
      </c>
      <c r="BM77" s="19">
        <v>1</v>
      </c>
      <c r="BN77" s="19">
        <v>1</v>
      </c>
      <c r="BO77" s="19">
        <v>1</v>
      </c>
      <c r="BP77" s="19">
        <v>1</v>
      </c>
      <c r="BQ77" s="19">
        <v>1</v>
      </c>
      <c r="BR77" s="19">
        <v>1</v>
      </c>
      <c r="BS77" s="32">
        <v>1</v>
      </c>
      <c r="BT77" s="19">
        <v>5</v>
      </c>
      <c r="BU77" s="19">
        <v>1</v>
      </c>
      <c r="BV77" s="19">
        <v>3</v>
      </c>
      <c r="BW77" s="19">
        <v>14</v>
      </c>
      <c r="BX77" s="19">
        <v>4</v>
      </c>
      <c r="BY77" s="19">
        <v>1</v>
      </c>
      <c r="BZ77" s="19">
        <v>0</v>
      </c>
      <c r="CA77" s="19">
        <v>2</v>
      </c>
      <c r="CB77" s="19">
        <v>2</v>
      </c>
      <c r="CC77" s="19">
        <v>4</v>
      </c>
      <c r="CD77" s="19">
        <v>2</v>
      </c>
      <c r="CE77" s="38">
        <v>41</v>
      </c>
      <c r="CF77" s="19">
        <v>22</v>
      </c>
      <c r="CG77" s="19">
        <v>189</v>
      </c>
      <c r="CH77" s="19">
        <v>268</v>
      </c>
      <c r="CI77" s="19">
        <v>187</v>
      </c>
      <c r="CJ77" s="19">
        <v>154</v>
      </c>
      <c r="CK77" s="19">
        <v>188</v>
      </c>
      <c r="CL77" s="19">
        <v>164</v>
      </c>
      <c r="CM77" s="19">
        <v>201</v>
      </c>
      <c r="CN77" s="19">
        <v>138</v>
      </c>
      <c r="CO77" s="19">
        <v>192</v>
      </c>
      <c r="CP77" s="38">
        <v>0.12195121951219512</v>
      </c>
      <c r="CQ77" s="19">
        <v>4.5454545454545456E-2</v>
      </c>
      <c r="CR77" s="19">
        <v>1.5873015873015872E-2</v>
      </c>
      <c r="CS77" s="19">
        <v>5.2238805970149252E-2</v>
      </c>
      <c r="CT77" s="19">
        <v>2.1390374331550801E-2</v>
      </c>
      <c r="CU77" s="19">
        <v>6.4935064935064939E-3</v>
      </c>
      <c r="CV77" s="19">
        <v>0</v>
      </c>
      <c r="CW77" s="19">
        <v>1.2195121951219513E-2</v>
      </c>
      <c r="CX77" s="19">
        <v>9.9502487562189053E-3</v>
      </c>
      <c r="CY77" s="19">
        <v>2.8985507246376812E-2</v>
      </c>
      <c r="CZ77" s="19">
        <v>1.0416666666666666E-2</v>
      </c>
      <c r="DA77" s="38">
        <v>1.480546508</v>
      </c>
      <c r="DB77" s="19">
        <v>1.6128869830000001</v>
      </c>
      <c r="DC77" s="19">
        <v>2.248236822</v>
      </c>
      <c r="DD77" s="19">
        <v>2.6217850949999999</v>
      </c>
      <c r="DE77" s="19">
        <v>3.1407118110000001</v>
      </c>
      <c r="DF77" s="19">
        <v>2.8901025819999999</v>
      </c>
      <c r="DG77" s="19">
        <v>3.3241583509999999</v>
      </c>
      <c r="DH77" s="19">
        <v>2.9623850950000001</v>
      </c>
      <c r="DI77" s="19">
        <v>3.6164271819999998</v>
      </c>
      <c r="DJ77" s="19">
        <v>4.0454208686387396</v>
      </c>
      <c r="DK77" s="19">
        <v>4.27738389027295</v>
      </c>
      <c r="DL77" s="38">
        <v>6.25E-2</v>
      </c>
      <c r="DM77" s="19">
        <v>5.9499999999999997E-2</v>
      </c>
      <c r="DN77" s="19">
        <v>5.6800000000000003E-2</v>
      </c>
      <c r="DO77" s="19">
        <v>8.9700000000000002E-2</v>
      </c>
      <c r="DP77" s="19">
        <v>0.1031</v>
      </c>
      <c r="DQ77" s="19">
        <v>0.1497</v>
      </c>
      <c r="DR77" s="19">
        <v>0.1585</v>
      </c>
      <c r="DS77" s="19">
        <v>0.16789999999999999</v>
      </c>
      <c r="DT77" s="19">
        <v>9.5999999999999992E-3</v>
      </c>
      <c r="DU77" s="19">
        <v>1.3299999999999999E-2</v>
      </c>
      <c r="DV77" s="19">
        <v>1.2699999999999999E-2</v>
      </c>
      <c r="DW77" s="38">
        <v>3.6999999999999998E-2</v>
      </c>
      <c r="DX77" s="19">
        <v>3.2000000000000001E-2</v>
      </c>
      <c r="DY77" s="19">
        <v>4.7E-2</v>
      </c>
      <c r="DZ77" s="19">
        <v>3.5999999999999997E-2</v>
      </c>
      <c r="EA77" s="19">
        <v>3.7999999999999999E-2</v>
      </c>
      <c r="EB77" s="19">
        <v>3.1E-2</v>
      </c>
      <c r="EC77" s="19">
        <v>3.5000000000000003E-2</v>
      </c>
      <c r="ED77" s="19">
        <v>3.2000000000000001E-2</v>
      </c>
      <c r="EE77" s="19">
        <v>2.4E-2</v>
      </c>
      <c r="EF77" s="19">
        <v>4.9000000000000002E-2</v>
      </c>
      <c r="EG77" s="19">
        <v>4.2999999999999997E-2</v>
      </c>
      <c r="EH77" s="38">
        <v>858276969.96856177</v>
      </c>
      <c r="EI77" s="19">
        <v>968722128.1548655</v>
      </c>
      <c r="EJ77" s="19">
        <v>1284963885.0193677</v>
      </c>
      <c r="EK77" s="19">
        <v>1572736874.9539225</v>
      </c>
      <c r="EL77" s="19">
        <v>1087806782.0942898</v>
      </c>
      <c r="EM77" s="19">
        <v>907495372.91467166</v>
      </c>
      <c r="EN77" s="19">
        <v>921519993.38990617</v>
      </c>
      <c r="EO77" s="19">
        <v>1149627972.688529</v>
      </c>
      <c r="EP77" s="19">
        <v>905627004.89871299</v>
      </c>
      <c r="EQ77" s="19">
        <v>1184349118.3442492</v>
      </c>
      <c r="ER77" s="32">
        <v>1294032961.8931909</v>
      </c>
      <c r="ES77" s="19">
        <f t="shared" si="167"/>
        <v>20.570437414181846</v>
      </c>
      <c r="ET77" s="19">
        <f t="shared" si="168"/>
        <v>20.691488367281025</v>
      </c>
      <c r="EU77" s="19">
        <f t="shared" si="169"/>
        <v>20.973996449855346</v>
      </c>
      <c r="EV77" s="19">
        <f t="shared" si="170"/>
        <v>21.176083171095168</v>
      </c>
      <c r="EW77" s="19">
        <f t="shared" si="171"/>
        <v>20.807429379622327</v>
      </c>
      <c r="EX77" s="19">
        <f t="shared" si="172"/>
        <v>20.626199025373666</v>
      </c>
      <c r="EY77" s="19">
        <f t="shared" si="173"/>
        <v>20.641535031409493</v>
      </c>
      <c r="EZ77" s="19">
        <f t="shared" si="174"/>
        <v>20.86270422497353</v>
      </c>
      <c r="FA77" s="19">
        <f t="shared" si="175"/>
        <v>20.624138084865578</v>
      </c>
      <c r="FB77" s="19">
        <f t="shared" si="176"/>
        <v>20.892459193410964</v>
      </c>
      <c r="FC77" s="32">
        <f t="shared" si="177"/>
        <v>20.981029505570238</v>
      </c>
      <c r="FD77" s="19">
        <f t="shared" si="178"/>
        <v>1.480546508</v>
      </c>
      <c r="FE77" s="19">
        <f t="shared" si="179"/>
        <v>1.6128869830000001</v>
      </c>
      <c r="FF77" s="19">
        <f t="shared" si="180"/>
        <v>2.248236822</v>
      </c>
      <c r="FG77" s="19">
        <f t="shared" si="181"/>
        <v>2.6217850949999999</v>
      </c>
      <c r="FH77" s="19">
        <f t="shared" si="182"/>
        <v>3.1407118110000001</v>
      </c>
      <c r="FI77" s="19">
        <f t="shared" si="183"/>
        <v>2.8901025819999999</v>
      </c>
      <c r="FJ77" s="19">
        <f t="shared" si="184"/>
        <v>3.3241583509999999</v>
      </c>
      <c r="FK77" s="19">
        <f t="shared" si="185"/>
        <v>2.9623850950000001</v>
      </c>
      <c r="FL77" s="19">
        <f t="shared" si="186"/>
        <v>3.6164271819999998</v>
      </c>
      <c r="FM77" s="19">
        <f t="shared" si="187"/>
        <v>4.0454208686387396</v>
      </c>
      <c r="FN77" s="32">
        <f t="shared" si="188"/>
        <v>4.27738389027295</v>
      </c>
      <c r="FO77" s="19">
        <f t="shared" si="189"/>
        <v>6.25E-2</v>
      </c>
      <c r="FP77" s="19">
        <f t="shared" si="190"/>
        <v>5.9499999999999997E-2</v>
      </c>
      <c r="FQ77" s="19">
        <f t="shared" si="191"/>
        <v>5.6800000000000003E-2</v>
      </c>
      <c r="FR77" s="19">
        <f t="shared" si="192"/>
        <v>8.9700000000000002E-2</v>
      </c>
      <c r="FS77" s="19">
        <f t="shared" si="193"/>
        <v>0.1031</v>
      </c>
      <c r="FT77" s="19">
        <f t="shared" si="194"/>
        <v>0.1497</v>
      </c>
      <c r="FU77" s="19">
        <f t="shared" si="195"/>
        <v>0.1585</v>
      </c>
      <c r="FV77" s="19">
        <f t="shared" si="196"/>
        <v>0.16789999999999999</v>
      </c>
      <c r="FW77" s="19">
        <f t="shared" si="197"/>
        <v>9.5999999999999992E-3</v>
      </c>
      <c r="FX77" s="19">
        <f t="shared" si="198"/>
        <v>1.3299999999999999E-2</v>
      </c>
      <c r="FY77" s="32">
        <f t="shared" si="199"/>
        <v>1.2699999999999999E-2</v>
      </c>
      <c r="FZ77" s="19">
        <f t="shared" si="200"/>
        <v>3.6999999999999998E-2</v>
      </c>
      <c r="GA77" s="19">
        <f t="shared" si="201"/>
        <v>3.2000000000000001E-2</v>
      </c>
      <c r="GB77" s="19">
        <f t="shared" si="202"/>
        <v>4.7E-2</v>
      </c>
      <c r="GC77" s="19">
        <f t="shared" si="203"/>
        <v>3.5999999999999997E-2</v>
      </c>
      <c r="GD77" s="19">
        <f t="shared" si="204"/>
        <v>3.7999999999999999E-2</v>
      </c>
      <c r="GE77" s="19">
        <f t="shared" si="205"/>
        <v>3.1E-2</v>
      </c>
      <c r="GF77" s="19">
        <f t="shared" si="206"/>
        <v>3.5000000000000003E-2</v>
      </c>
      <c r="GG77" s="19">
        <f t="shared" si="207"/>
        <v>3.2000000000000001E-2</v>
      </c>
      <c r="GH77" s="19">
        <f t="shared" si="208"/>
        <v>2.4E-2</v>
      </c>
      <c r="GI77" s="19">
        <f t="shared" si="209"/>
        <v>4.9000000000000002E-2</v>
      </c>
      <c r="GJ77" s="32">
        <f t="shared" si="210"/>
        <v>4.2999999999999997E-2</v>
      </c>
      <c r="GK77" s="19">
        <f t="shared" si="211"/>
        <v>20.570437414181846</v>
      </c>
      <c r="GL77" s="19">
        <f t="shared" si="212"/>
        <v>20.691488367281025</v>
      </c>
      <c r="GM77" s="19">
        <f t="shared" si="213"/>
        <v>20.973996449855346</v>
      </c>
      <c r="GN77" s="19">
        <f t="shared" si="214"/>
        <v>21.176083171095168</v>
      </c>
      <c r="GO77" s="19">
        <f t="shared" si="215"/>
        <v>20.807429379622327</v>
      </c>
      <c r="GP77" s="19">
        <f t="shared" si="216"/>
        <v>20.626199025373666</v>
      </c>
      <c r="GQ77" s="19">
        <f t="shared" si="217"/>
        <v>20.641535031409493</v>
      </c>
      <c r="GR77" s="19">
        <f t="shared" si="218"/>
        <v>20.86270422497353</v>
      </c>
      <c r="GS77" s="19">
        <f t="shared" si="219"/>
        <v>20.624138084865578</v>
      </c>
      <c r="GT77" s="19">
        <f t="shared" si="220"/>
        <v>20.892459193410964</v>
      </c>
      <c r="GU77" s="32">
        <f t="shared" si="221"/>
        <v>20.981029505570238</v>
      </c>
      <c r="GV77" s="19">
        <f t="shared" si="222"/>
        <v>1.480546508</v>
      </c>
      <c r="GW77" s="19">
        <f t="shared" si="223"/>
        <v>1.6128869830000001</v>
      </c>
      <c r="GX77" s="19">
        <f t="shared" si="224"/>
        <v>2.248236822</v>
      </c>
      <c r="GY77" s="19">
        <f t="shared" si="225"/>
        <v>2.6217850949999999</v>
      </c>
      <c r="GZ77" s="19">
        <f t="shared" si="226"/>
        <v>3.1407118110000001</v>
      </c>
      <c r="HA77" s="19">
        <f t="shared" si="227"/>
        <v>2.8901025819999999</v>
      </c>
      <c r="HB77" s="19">
        <f t="shared" si="228"/>
        <v>3.3241583509999999</v>
      </c>
      <c r="HC77" s="19">
        <f t="shared" si="229"/>
        <v>2.9623850950000001</v>
      </c>
      <c r="HD77" s="19">
        <f t="shared" si="230"/>
        <v>3.6164271819999998</v>
      </c>
      <c r="HE77" s="19">
        <f t="shared" si="231"/>
        <v>4.0454208686387396</v>
      </c>
      <c r="HF77" s="19">
        <f t="shared" si="232"/>
        <v>4.27738389027295</v>
      </c>
      <c r="HG77" s="19">
        <f t="shared" si="156"/>
        <v>1.480546508</v>
      </c>
      <c r="HH77" s="19">
        <f t="shared" si="157"/>
        <v>1.6128869830000001</v>
      </c>
      <c r="HI77" s="19">
        <f t="shared" si="158"/>
        <v>2.248236822</v>
      </c>
      <c r="HJ77" s="19">
        <f t="shared" si="159"/>
        <v>2.6217850949999999</v>
      </c>
      <c r="HK77" s="19">
        <f t="shared" si="160"/>
        <v>3.1407118110000001</v>
      </c>
      <c r="HL77" s="19">
        <f t="shared" si="161"/>
        <v>2.8901025819999999</v>
      </c>
      <c r="HM77" s="19">
        <f t="shared" si="162"/>
        <v>3.3241583509999999</v>
      </c>
      <c r="HN77" s="19">
        <f t="shared" si="163"/>
        <v>2.9623850950000001</v>
      </c>
      <c r="HO77" s="19">
        <f t="shared" si="164"/>
        <v>3.6164271819999998</v>
      </c>
      <c r="HP77" s="19">
        <f t="shared" si="165"/>
        <v>4.0454208686387396</v>
      </c>
      <c r="HQ77" s="32">
        <f t="shared" si="166"/>
        <v>4.27738389027295</v>
      </c>
      <c r="HR77" s="19">
        <f t="shared" si="233"/>
        <v>6.25E-2</v>
      </c>
      <c r="HS77" s="19">
        <f t="shared" si="234"/>
        <v>5.9499999999999997E-2</v>
      </c>
      <c r="HT77" s="19">
        <f t="shared" si="235"/>
        <v>5.6800000000000003E-2</v>
      </c>
      <c r="HU77" s="19">
        <f t="shared" si="236"/>
        <v>8.9700000000000002E-2</v>
      </c>
      <c r="HV77" s="19">
        <f t="shared" si="237"/>
        <v>0.1031</v>
      </c>
      <c r="HW77" s="19">
        <f t="shared" si="238"/>
        <v>0.1497</v>
      </c>
      <c r="HX77" s="19">
        <f t="shared" si="239"/>
        <v>0.1585</v>
      </c>
      <c r="HY77" s="19">
        <f t="shared" si="240"/>
        <v>0.16789999999999999</v>
      </c>
      <c r="HZ77" s="19">
        <f t="shared" si="241"/>
        <v>2.8730000000000002E-2</v>
      </c>
      <c r="IA77" s="19">
        <f t="shared" si="242"/>
        <v>2.8730000000000002E-2</v>
      </c>
      <c r="IB77" s="19">
        <f t="shared" si="243"/>
        <v>2.8730000000000002E-2</v>
      </c>
      <c r="IC77" s="38">
        <f t="shared" si="244"/>
        <v>6.25E-2</v>
      </c>
      <c r="ID77" s="19">
        <f t="shared" si="245"/>
        <v>5.9499999999999997E-2</v>
      </c>
      <c r="IE77" s="19">
        <f t="shared" si="246"/>
        <v>5.6800000000000003E-2</v>
      </c>
      <c r="IF77" s="19">
        <f t="shared" si="247"/>
        <v>8.9700000000000002E-2</v>
      </c>
      <c r="IG77" s="19">
        <f t="shared" si="248"/>
        <v>0.1031</v>
      </c>
      <c r="IH77" s="19">
        <f t="shared" si="249"/>
        <v>0.1497</v>
      </c>
      <c r="II77" s="19">
        <f t="shared" si="250"/>
        <v>0.1585</v>
      </c>
      <c r="IJ77" s="19">
        <f t="shared" si="251"/>
        <v>0.16789999999999999</v>
      </c>
      <c r="IK77" s="19">
        <f t="shared" si="252"/>
        <v>2.8730000000000002E-2</v>
      </c>
      <c r="IL77" s="19">
        <f t="shared" si="253"/>
        <v>2.8730000000000002E-2</v>
      </c>
      <c r="IM77" s="19">
        <f t="shared" si="254"/>
        <v>2.8730000000000002E-2</v>
      </c>
      <c r="IN77" s="38">
        <f t="shared" si="255"/>
        <v>3.6999999999999998E-2</v>
      </c>
      <c r="IO77" s="19">
        <f t="shared" si="256"/>
        <v>3.2000000000000001E-2</v>
      </c>
      <c r="IP77" s="19">
        <f t="shared" si="257"/>
        <v>4.7E-2</v>
      </c>
      <c r="IQ77" s="19">
        <f t="shared" si="258"/>
        <v>3.5999999999999997E-2</v>
      </c>
      <c r="IR77" s="19">
        <f t="shared" si="259"/>
        <v>3.7999999999999999E-2</v>
      </c>
      <c r="IS77" s="19">
        <f t="shared" si="260"/>
        <v>3.1E-2</v>
      </c>
      <c r="IT77" s="19">
        <f t="shared" si="261"/>
        <v>3.5000000000000003E-2</v>
      </c>
      <c r="IU77" s="19">
        <f t="shared" si="262"/>
        <v>3.2000000000000001E-2</v>
      </c>
      <c r="IV77" s="19">
        <f t="shared" si="263"/>
        <v>2.4E-2</v>
      </c>
      <c r="IW77" s="19">
        <f t="shared" si="264"/>
        <v>4.9000000000000002E-2</v>
      </c>
      <c r="IX77" s="32">
        <f t="shared" si="265"/>
        <v>4.2999999999999997E-2</v>
      </c>
      <c r="IY77" s="19">
        <f t="shared" si="266"/>
        <v>3.6999999999999998E-2</v>
      </c>
      <c r="IZ77" s="19">
        <f t="shared" si="267"/>
        <v>3.2000000000000001E-2</v>
      </c>
      <c r="JA77" s="19">
        <f t="shared" si="268"/>
        <v>4.7E-2</v>
      </c>
      <c r="JB77" s="19">
        <f t="shared" si="269"/>
        <v>3.5999999999999997E-2</v>
      </c>
      <c r="JC77" s="19">
        <f t="shared" si="270"/>
        <v>3.7999999999999999E-2</v>
      </c>
      <c r="JD77" s="19">
        <f t="shared" si="271"/>
        <v>3.1E-2</v>
      </c>
      <c r="JE77" s="19">
        <f t="shared" si="272"/>
        <v>3.5000000000000003E-2</v>
      </c>
      <c r="JF77" s="19">
        <f t="shared" si="273"/>
        <v>3.2000000000000001E-2</v>
      </c>
      <c r="JG77" s="19">
        <f t="shared" si="274"/>
        <v>2.4E-2</v>
      </c>
      <c r="JH77" s="19">
        <f t="shared" si="275"/>
        <v>4.9000000000000002E-2</v>
      </c>
      <c r="JI77" s="32">
        <f t="shared" si="276"/>
        <v>4.2999999999999997E-2</v>
      </c>
      <c r="JJ77" s="19">
        <f t="shared" si="277"/>
        <v>20.570437414181846</v>
      </c>
      <c r="JK77" s="19">
        <f t="shared" si="278"/>
        <v>20.691488367281025</v>
      </c>
      <c r="JL77" s="19">
        <f t="shared" si="279"/>
        <v>20.973996449855346</v>
      </c>
      <c r="JM77" s="19">
        <f t="shared" si="280"/>
        <v>21.176083171095168</v>
      </c>
      <c r="JN77" s="19">
        <f t="shared" si="281"/>
        <v>20.807429379622327</v>
      </c>
      <c r="JO77" s="19">
        <f t="shared" si="282"/>
        <v>20.626199025373666</v>
      </c>
      <c r="JP77" s="19">
        <f t="shared" si="283"/>
        <v>20.641535031409493</v>
      </c>
      <c r="JQ77" s="19">
        <f t="shared" si="284"/>
        <v>20.86270422497353</v>
      </c>
      <c r="JR77" s="19">
        <f t="shared" si="285"/>
        <v>20.624138084865578</v>
      </c>
      <c r="JS77" s="19">
        <f t="shared" si="286"/>
        <v>20.892459193410964</v>
      </c>
      <c r="JT77" s="19">
        <f t="shared" si="287"/>
        <v>20.981029505570238</v>
      </c>
      <c r="JU77" s="38">
        <f t="shared" si="288"/>
        <v>20.570437414181846</v>
      </c>
      <c r="JV77" s="19">
        <f t="shared" si="289"/>
        <v>20.691488367281025</v>
      </c>
      <c r="JW77" s="19">
        <f t="shared" si="290"/>
        <v>20.973996449855346</v>
      </c>
      <c r="JX77" s="19">
        <f t="shared" si="291"/>
        <v>21.176083171095168</v>
      </c>
      <c r="JY77" s="19">
        <f t="shared" si="292"/>
        <v>20.807429379622327</v>
      </c>
      <c r="JZ77" s="19">
        <f t="shared" si="293"/>
        <v>20.626199025373666</v>
      </c>
      <c r="KA77" s="19">
        <f t="shared" si="294"/>
        <v>20.641535031409493</v>
      </c>
      <c r="KB77" s="19">
        <f t="shared" si="295"/>
        <v>20.86270422497353</v>
      </c>
      <c r="KC77" s="19">
        <f t="shared" si="296"/>
        <v>20.624138084865578</v>
      </c>
      <c r="KD77" s="19">
        <f t="shared" si="297"/>
        <v>20.892459193410964</v>
      </c>
      <c r="KE77" s="32">
        <f t="shared" si="298"/>
        <v>20.981029505570238</v>
      </c>
    </row>
    <row r="78" spans="1:291" x14ac:dyDescent="0.2">
      <c r="A78" s="19" t="s">
        <v>389</v>
      </c>
      <c r="B78" s="19" t="s">
        <v>390</v>
      </c>
      <c r="E78" s="32" t="s">
        <v>139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32">
        <v>1</v>
      </c>
      <c r="Q78" s="19">
        <v>0</v>
      </c>
      <c r="R78" s="19">
        <v>1</v>
      </c>
      <c r="S78" s="19">
        <v>1</v>
      </c>
      <c r="T78" s="19">
        <v>1</v>
      </c>
      <c r="U78" s="19">
        <v>1</v>
      </c>
      <c r="V78" s="19">
        <v>1</v>
      </c>
      <c r="W78" s="19">
        <v>1</v>
      </c>
      <c r="X78" s="19">
        <v>1</v>
      </c>
      <c r="Y78" s="19">
        <v>1</v>
      </c>
      <c r="Z78" s="19">
        <v>1</v>
      </c>
      <c r="AA78" s="32">
        <v>1</v>
      </c>
      <c r="AB78" s="19">
        <v>1</v>
      </c>
      <c r="AC78" s="19">
        <v>1</v>
      </c>
      <c r="AD78" s="19">
        <v>1</v>
      </c>
      <c r="AE78" s="19">
        <v>1</v>
      </c>
      <c r="AF78" s="19">
        <v>1</v>
      </c>
      <c r="AG78" s="19">
        <v>1</v>
      </c>
      <c r="AH78" s="19">
        <v>1</v>
      </c>
      <c r="AI78" s="19">
        <v>1</v>
      </c>
      <c r="AJ78" s="19">
        <v>1</v>
      </c>
      <c r="AK78" s="19">
        <v>1</v>
      </c>
      <c r="AL78" s="32">
        <v>1</v>
      </c>
      <c r="AM78" s="19">
        <v>5.2880699999999997E-3</v>
      </c>
      <c r="AN78" s="19">
        <v>2.4723200000000001E-2</v>
      </c>
      <c r="AO78" s="19">
        <v>2.6714999999999999E-2</v>
      </c>
      <c r="AP78" s="19">
        <v>2.5910599999999999E-2</v>
      </c>
      <c r="AQ78" s="19">
        <v>2.9092199999999999E-2</v>
      </c>
      <c r="AR78" s="19">
        <v>2.8686799999999998E-2</v>
      </c>
      <c r="AS78" s="19">
        <v>3.5135800000000002E-2</v>
      </c>
      <c r="AT78" s="19">
        <v>3.3878499999999999E-2</v>
      </c>
      <c r="AU78" s="19">
        <v>3.8748999999999999E-2</v>
      </c>
      <c r="AV78" s="19">
        <v>4.0300099999999998E-2</v>
      </c>
      <c r="AW78" s="32">
        <v>3.7990200000000002E-2</v>
      </c>
      <c r="AX78" s="19">
        <v>0</v>
      </c>
      <c r="AY78" s="19">
        <v>0</v>
      </c>
      <c r="AZ78" s="19">
        <v>0</v>
      </c>
      <c r="BA78" s="19">
        <v>0</v>
      </c>
      <c r="BB78" s="19">
        <v>0</v>
      </c>
      <c r="BC78" s="19">
        <v>0</v>
      </c>
      <c r="BD78" s="19">
        <v>0</v>
      </c>
      <c r="BE78" s="19">
        <v>0</v>
      </c>
      <c r="BF78" s="19">
        <v>13</v>
      </c>
      <c r="BG78" s="19">
        <v>32</v>
      </c>
      <c r="BH78" s="32">
        <v>36</v>
      </c>
      <c r="BI78" s="19">
        <v>0</v>
      </c>
      <c r="BJ78" s="19">
        <v>0</v>
      </c>
      <c r="BK78" s="19">
        <v>0</v>
      </c>
      <c r="BL78" s="19">
        <v>0</v>
      </c>
      <c r="BM78" s="19">
        <v>0</v>
      </c>
      <c r="BN78" s="19">
        <v>0</v>
      </c>
      <c r="BO78" s="19">
        <v>0</v>
      </c>
      <c r="BP78" s="19">
        <v>0</v>
      </c>
      <c r="BQ78" s="19">
        <v>1</v>
      </c>
      <c r="BR78" s="19">
        <v>1</v>
      </c>
      <c r="BS78" s="32">
        <v>1</v>
      </c>
      <c r="BT78" s="19">
        <v>2</v>
      </c>
      <c r="BU78" s="19">
        <v>0</v>
      </c>
      <c r="BV78" s="19">
        <v>4</v>
      </c>
      <c r="BW78" s="19">
        <v>2</v>
      </c>
      <c r="BX78" s="19">
        <v>1</v>
      </c>
      <c r="BY78" s="19">
        <v>7</v>
      </c>
      <c r="BZ78" s="19">
        <v>5</v>
      </c>
      <c r="CA78" s="19">
        <v>2</v>
      </c>
      <c r="CB78" s="19">
        <v>3</v>
      </c>
      <c r="CC78" s="19">
        <v>7</v>
      </c>
      <c r="CD78" s="19">
        <v>10</v>
      </c>
      <c r="CE78" s="38">
        <v>35</v>
      </c>
      <c r="CF78" s="19">
        <v>55</v>
      </c>
      <c r="CG78" s="19">
        <v>95</v>
      </c>
      <c r="CH78" s="19">
        <v>120</v>
      </c>
      <c r="CI78" s="19">
        <v>62</v>
      </c>
      <c r="CJ78" s="19">
        <v>117</v>
      </c>
      <c r="CK78" s="19">
        <v>124</v>
      </c>
      <c r="CL78" s="19">
        <v>125</v>
      </c>
      <c r="CM78" s="19">
        <v>104</v>
      </c>
      <c r="CN78" s="19">
        <v>162</v>
      </c>
      <c r="CO78" s="19">
        <v>155</v>
      </c>
      <c r="CP78" s="38">
        <v>5.7142857142857141E-2</v>
      </c>
      <c r="CQ78" s="19">
        <v>0</v>
      </c>
      <c r="CR78" s="19">
        <v>4.2105263157894736E-2</v>
      </c>
      <c r="CS78" s="19">
        <v>1.6666666666666666E-2</v>
      </c>
      <c r="CT78" s="19">
        <v>1.6129032258064516E-2</v>
      </c>
      <c r="CU78" s="19">
        <v>5.9829059829059832E-2</v>
      </c>
      <c r="CV78" s="19">
        <v>4.0322580645161289E-2</v>
      </c>
      <c r="CW78" s="19">
        <v>1.6E-2</v>
      </c>
      <c r="CX78" s="19">
        <v>2.8846153846153848E-2</v>
      </c>
      <c r="CY78" s="19">
        <v>4.3209876543209874E-2</v>
      </c>
      <c r="CZ78" s="19">
        <v>6.4516129032258063E-2</v>
      </c>
      <c r="DA78" s="38">
        <v>0.54138914999999999</v>
      </c>
      <c r="DB78" s="19">
        <v>0.79693542500000003</v>
      </c>
      <c r="DC78" s="19">
        <v>1.1395523839999999</v>
      </c>
      <c r="DD78" s="19">
        <v>0.88663596200000006</v>
      </c>
      <c r="DE78" s="19">
        <v>0.61389159000000004</v>
      </c>
      <c r="DF78" s="19">
        <v>0.87593105299999996</v>
      </c>
      <c r="DG78" s="19">
        <v>1.1499098329999999</v>
      </c>
      <c r="DH78" s="19">
        <v>1.0855577160000001</v>
      </c>
      <c r="DI78" s="19">
        <v>1.0812501160000001</v>
      </c>
      <c r="DJ78" s="19">
        <v>0.90325217551598203</v>
      </c>
      <c r="DK78" s="19">
        <v>1.2925713138783901</v>
      </c>
      <c r="DL78" s="38">
        <v>0.44990000000000002</v>
      </c>
      <c r="DM78" s="19">
        <v>0.40450000000000003</v>
      </c>
      <c r="DN78" s="19">
        <v>0.39710000000000001</v>
      </c>
      <c r="DO78" s="19">
        <v>0.42359999999999998</v>
      </c>
      <c r="DP78" s="19">
        <v>0.41360000000000002</v>
      </c>
      <c r="DQ78" s="19">
        <v>0.4204</v>
      </c>
      <c r="DR78" s="19">
        <v>0.43709999999999999</v>
      </c>
      <c r="DS78" s="19">
        <v>0.44130000000000003</v>
      </c>
      <c r="DT78" s="19">
        <v>0.46089999999999998</v>
      </c>
      <c r="DU78" s="19">
        <v>0.47260000000000002</v>
      </c>
      <c r="DV78" s="19">
        <v>0.4662</v>
      </c>
      <c r="DW78" s="38">
        <v>0.01</v>
      </c>
      <c r="DX78" s="19">
        <v>8.0000000000000002E-3</v>
      </c>
      <c r="DY78" s="19">
        <v>0.01</v>
      </c>
      <c r="DZ78" s="19">
        <v>1.2E-2</v>
      </c>
      <c r="EA78" s="19">
        <v>1.2999999999999999E-2</v>
      </c>
      <c r="EB78" s="19">
        <v>0.01</v>
      </c>
      <c r="EC78" s="19">
        <v>8.9999999999999993E-3</v>
      </c>
      <c r="ED78" s="19">
        <v>0.01</v>
      </c>
      <c r="EE78" s="19">
        <v>0.01</v>
      </c>
      <c r="EF78" s="19">
        <v>1.2999999999999999E-2</v>
      </c>
      <c r="EG78" s="19">
        <v>6.0000000000000001E-3</v>
      </c>
      <c r="EH78" s="38">
        <v>212936712.30371755</v>
      </c>
      <c r="EI78" s="19">
        <v>144864886.52772889</v>
      </c>
      <c r="EJ78" s="19">
        <v>307936280.66574997</v>
      </c>
      <c r="EK78" s="19">
        <v>418916278.30289805</v>
      </c>
      <c r="EL78" s="19">
        <v>239441106.58400559</v>
      </c>
      <c r="EM78" s="19">
        <v>128377927.78364836</v>
      </c>
      <c r="EN78" s="19">
        <v>209015242.29015923</v>
      </c>
      <c r="EO78" s="19">
        <v>330272660.76375204</v>
      </c>
      <c r="EP78" s="19">
        <v>305622265.92400426</v>
      </c>
      <c r="EQ78" s="19">
        <v>328790839.51076275</v>
      </c>
      <c r="ER78" s="32">
        <v>314696767.53647619</v>
      </c>
      <c r="ES78" s="19">
        <f t="shared" si="167"/>
        <v>19.176505554188562</v>
      </c>
      <c r="ET78" s="19">
        <f t="shared" si="168"/>
        <v>18.791312048923313</v>
      </c>
      <c r="EU78" s="19">
        <f t="shared" si="169"/>
        <v>19.545403438579676</v>
      </c>
      <c r="EV78" s="19">
        <f t="shared" si="170"/>
        <v>19.853181644801534</v>
      </c>
      <c r="EW78" s="19">
        <f t="shared" si="171"/>
        <v>19.293818043048347</v>
      </c>
      <c r="EX78" s="19">
        <f t="shared" si="172"/>
        <v>18.670489032446785</v>
      </c>
      <c r="EY78" s="19">
        <f t="shared" si="173"/>
        <v>19.157917736887836</v>
      </c>
      <c r="EZ78" s="19">
        <f t="shared" si="174"/>
        <v>19.615429116011164</v>
      </c>
      <c r="FA78" s="19">
        <f t="shared" si="175"/>
        <v>19.537860472301467</v>
      </c>
      <c r="FB78" s="19">
        <f t="shared" si="176"/>
        <v>19.610932360389466</v>
      </c>
      <c r="FC78" s="32">
        <f t="shared" si="177"/>
        <v>19.567120090410469</v>
      </c>
      <c r="FD78" s="19">
        <f t="shared" si="178"/>
        <v>0.54138914999999999</v>
      </c>
      <c r="FE78" s="19">
        <f t="shared" si="179"/>
        <v>0.79693542500000003</v>
      </c>
      <c r="FF78" s="19">
        <f t="shared" si="180"/>
        <v>1.1395523839999999</v>
      </c>
      <c r="FG78" s="19">
        <f t="shared" si="181"/>
        <v>0.88663596200000006</v>
      </c>
      <c r="FH78" s="19">
        <f t="shared" si="182"/>
        <v>0.61389159000000004</v>
      </c>
      <c r="FI78" s="19">
        <f t="shared" si="183"/>
        <v>0.87593105299999996</v>
      </c>
      <c r="FJ78" s="19">
        <f t="shared" si="184"/>
        <v>1.1499098329999999</v>
      </c>
      <c r="FK78" s="19">
        <f t="shared" si="185"/>
        <v>1.0855577160000001</v>
      </c>
      <c r="FL78" s="19">
        <f t="shared" si="186"/>
        <v>1.0812501160000001</v>
      </c>
      <c r="FM78" s="19">
        <f t="shared" si="187"/>
        <v>0.90325217551598203</v>
      </c>
      <c r="FN78" s="32">
        <f t="shared" si="188"/>
        <v>1.2925713138783901</v>
      </c>
      <c r="FO78" s="19">
        <f t="shared" si="189"/>
        <v>0.44990000000000002</v>
      </c>
      <c r="FP78" s="19">
        <f t="shared" si="190"/>
        <v>0.40450000000000003</v>
      </c>
      <c r="FQ78" s="19">
        <f t="shared" si="191"/>
        <v>0.39710000000000001</v>
      </c>
      <c r="FR78" s="19">
        <f t="shared" si="192"/>
        <v>0.42359999999999998</v>
      </c>
      <c r="FS78" s="19">
        <f t="shared" si="193"/>
        <v>0.41360000000000002</v>
      </c>
      <c r="FT78" s="19">
        <f t="shared" si="194"/>
        <v>0.4204</v>
      </c>
      <c r="FU78" s="19">
        <f t="shared" si="195"/>
        <v>0.43709999999999999</v>
      </c>
      <c r="FV78" s="19">
        <f t="shared" si="196"/>
        <v>0.44130000000000003</v>
      </c>
      <c r="FW78" s="19">
        <f t="shared" si="197"/>
        <v>0.46089999999999998</v>
      </c>
      <c r="FX78" s="19">
        <f t="shared" si="198"/>
        <v>0.47260000000000002</v>
      </c>
      <c r="FY78" s="32">
        <f t="shared" si="199"/>
        <v>0.4662</v>
      </c>
      <c r="FZ78" s="19">
        <f t="shared" si="200"/>
        <v>0.01</v>
      </c>
      <c r="GA78" s="19">
        <f t="shared" si="201"/>
        <v>8.0000000000000002E-3</v>
      </c>
      <c r="GB78" s="19">
        <f t="shared" si="202"/>
        <v>0.01</v>
      </c>
      <c r="GC78" s="19">
        <f t="shared" si="203"/>
        <v>1.2E-2</v>
      </c>
      <c r="GD78" s="19">
        <f t="shared" si="204"/>
        <v>1.2999999999999999E-2</v>
      </c>
      <c r="GE78" s="19">
        <f t="shared" si="205"/>
        <v>0.01</v>
      </c>
      <c r="GF78" s="19">
        <f t="shared" si="206"/>
        <v>8.9999999999999993E-3</v>
      </c>
      <c r="GG78" s="19">
        <f t="shared" si="207"/>
        <v>0.01</v>
      </c>
      <c r="GH78" s="19">
        <f t="shared" si="208"/>
        <v>0.01</v>
      </c>
      <c r="GI78" s="19">
        <f t="shared" si="209"/>
        <v>1.2999999999999999E-2</v>
      </c>
      <c r="GJ78" s="32">
        <f t="shared" si="210"/>
        <v>6.0000000000000001E-3</v>
      </c>
      <c r="GK78" s="19">
        <f t="shared" si="211"/>
        <v>19.176505554188562</v>
      </c>
      <c r="GL78" s="19">
        <f t="shared" si="212"/>
        <v>18.791312048923313</v>
      </c>
      <c r="GM78" s="19">
        <f t="shared" si="213"/>
        <v>19.545403438579676</v>
      </c>
      <c r="GN78" s="19">
        <f t="shared" si="214"/>
        <v>19.853181644801534</v>
      </c>
      <c r="GO78" s="19">
        <f t="shared" si="215"/>
        <v>19.293818043048347</v>
      </c>
      <c r="GP78" s="19">
        <f t="shared" si="216"/>
        <v>18.670489032446785</v>
      </c>
      <c r="GQ78" s="19">
        <f t="shared" si="217"/>
        <v>19.157917736887836</v>
      </c>
      <c r="GR78" s="19">
        <f t="shared" si="218"/>
        <v>19.615429116011164</v>
      </c>
      <c r="GS78" s="19">
        <f t="shared" si="219"/>
        <v>19.537860472301467</v>
      </c>
      <c r="GT78" s="19">
        <f t="shared" si="220"/>
        <v>19.610932360389466</v>
      </c>
      <c r="GU78" s="32">
        <f t="shared" si="221"/>
        <v>19.567120090410469</v>
      </c>
      <c r="GV78" s="19">
        <f t="shared" si="222"/>
        <v>0.54138914999999999</v>
      </c>
      <c r="GW78" s="19">
        <f t="shared" si="223"/>
        <v>0.79693542500000003</v>
      </c>
      <c r="GX78" s="19">
        <f t="shared" si="224"/>
        <v>1.1395523839999999</v>
      </c>
      <c r="GY78" s="19">
        <f t="shared" si="225"/>
        <v>0.88663596200000006</v>
      </c>
      <c r="GZ78" s="19">
        <f t="shared" si="226"/>
        <v>0.61389159000000004</v>
      </c>
      <c r="HA78" s="19">
        <f t="shared" si="227"/>
        <v>0.87593105299999996</v>
      </c>
      <c r="HB78" s="19">
        <f t="shared" si="228"/>
        <v>1.1499098329999999</v>
      </c>
      <c r="HC78" s="19">
        <f t="shared" si="229"/>
        <v>1.0855577160000001</v>
      </c>
      <c r="HD78" s="19">
        <f t="shared" si="230"/>
        <v>1.0812501160000001</v>
      </c>
      <c r="HE78" s="19">
        <f t="shared" si="231"/>
        <v>0.90325217551598203</v>
      </c>
      <c r="HF78" s="19">
        <f t="shared" si="232"/>
        <v>1.2925713138783901</v>
      </c>
      <c r="HG78" s="19">
        <f t="shared" si="156"/>
        <v>0.54138914999999999</v>
      </c>
      <c r="HH78" s="19">
        <f t="shared" si="157"/>
        <v>0.79693542500000003</v>
      </c>
      <c r="HI78" s="19">
        <f t="shared" si="158"/>
        <v>1.1395523839999999</v>
      </c>
      <c r="HJ78" s="19">
        <f t="shared" si="159"/>
        <v>0.88663596200000006</v>
      </c>
      <c r="HK78" s="19">
        <f t="shared" si="160"/>
        <v>0.61389159000000004</v>
      </c>
      <c r="HL78" s="19">
        <f t="shared" si="161"/>
        <v>0.87593105299999996</v>
      </c>
      <c r="HM78" s="19">
        <f t="shared" si="162"/>
        <v>1.1499098329999999</v>
      </c>
      <c r="HN78" s="19">
        <f t="shared" si="163"/>
        <v>1.0855577160000001</v>
      </c>
      <c r="HO78" s="19">
        <f t="shared" si="164"/>
        <v>1.0812501160000001</v>
      </c>
      <c r="HP78" s="19">
        <f t="shared" si="165"/>
        <v>0.90325217551598203</v>
      </c>
      <c r="HQ78" s="32">
        <f t="shared" si="166"/>
        <v>1.2925713138783901</v>
      </c>
      <c r="HR78" s="19">
        <f t="shared" si="233"/>
        <v>0.44990000000000002</v>
      </c>
      <c r="HS78" s="19">
        <f t="shared" si="234"/>
        <v>0.40450000000000003</v>
      </c>
      <c r="HT78" s="19">
        <f t="shared" si="235"/>
        <v>0.39710000000000001</v>
      </c>
      <c r="HU78" s="19">
        <f t="shared" si="236"/>
        <v>0.42359999999999998</v>
      </c>
      <c r="HV78" s="19">
        <f t="shared" si="237"/>
        <v>0.41360000000000002</v>
      </c>
      <c r="HW78" s="19">
        <f t="shared" si="238"/>
        <v>0.4204</v>
      </c>
      <c r="HX78" s="19">
        <f t="shared" si="239"/>
        <v>0.43709999999999999</v>
      </c>
      <c r="HY78" s="19">
        <f t="shared" si="240"/>
        <v>0.44130000000000003</v>
      </c>
      <c r="HZ78" s="19">
        <f t="shared" si="241"/>
        <v>0.46089999999999998</v>
      </c>
      <c r="IA78" s="19">
        <f t="shared" si="242"/>
        <v>0.47260000000000002</v>
      </c>
      <c r="IB78" s="19">
        <f t="shared" si="243"/>
        <v>0.4662</v>
      </c>
      <c r="IC78" s="38">
        <f t="shared" si="244"/>
        <v>0.44990000000000002</v>
      </c>
      <c r="ID78" s="19">
        <f t="shared" si="245"/>
        <v>0.40450000000000003</v>
      </c>
      <c r="IE78" s="19">
        <f t="shared" si="246"/>
        <v>0.39710000000000001</v>
      </c>
      <c r="IF78" s="19">
        <f t="shared" si="247"/>
        <v>0.42359999999999998</v>
      </c>
      <c r="IG78" s="19">
        <f t="shared" si="248"/>
        <v>0.41360000000000002</v>
      </c>
      <c r="IH78" s="19">
        <f t="shared" si="249"/>
        <v>0.4204</v>
      </c>
      <c r="II78" s="19">
        <f t="shared" si="250"/>
        <v>0.43709999999999999</v>
      </c>
      <c r="IJ78" s="19">
        <f t="shared" si="251"/>
        <v>0.44130000000000003</v>
      </c>
      <c r="IK78" s="19">
        <f t="shared" si="252"/>
        <v>0.46089999999999998</v>
      </c>
      <c r="IL78" s="19">
        <f t="shared" si="253"/>
        <v>0.47260000000000002</v>
      </c>
      <c r="IM78" s="19">
        <f t="shared" si="254"/>
        <v>0.4662</v>
      </c>
      <c r="IN78" s="38">
        <f t="shared" si="255"/>
        <v>0.01</v>
      </c>
      <c r="IO78" s="19">
        <f t="shared" si="256"/>
        <v>8.0000000000000002E-3</v>
      </c>
      <c r="IP78" s="19">
        <f t="shared" si="257"/>
        <v>0.01</v>
      </c>
      <c r="IQ78" s="19">
        <f t="shared" si="258"/>
        <v>1.2E-2</v>
      </c>
      <c r="IR78" s="19">
        <f t="shared" si="259"/>
        <v>1.2999999999999999E-2</v>
      </c>
      <c r="IS78" s="19">
        <f t="shared" si="260"/>
        <v>0.01</v>
      </c>
      <c r="IT78" s="19">
        <f t="shared" si="261"/>
        <v>8.9999999999999993E-3</v>
      </c>
      <c r="IU78" s="19">
        <f t="shared" si="262"/>
        <v>0.01</v>
      </c>
      <c r="IV78" s="19">
        <f t="shared" si="263"/>
        <v>0.01</v>
      </c>
      <c r="IW78" s="19">
        <f t="shared" si="264"/>
        <v>1.2999999999999999E-2</v>
      </c>
      <c r="IX78" s="32">
        <f t="shared" si="265"/>
        <v>6.0000000000000001E-3</v>
      </c>
      <c r="IY78" s="19">
        <f t="shared" si="266"/>
        <v>0.01</v>
      </c>
      <c r="IZ78" s="19">
        <f t="shared" si="267"/>
        <v>8.0000000000000002E-3</v>
      </c>
      <c r="JA78" s="19">
        <f t="shared" si="268"/>
        <v>0.01</v>
      </c>
      <c r="JB78" s="19">
        <f t="shared" si="269"/>
        <v>1.2E-2</v>
      </c>
      <c r="JC78" s="19">
        <f t="shared" si="270"/>
        <v>1.2999999999999999E-2</v>
      </c>
      <c r="JD78" s="19">
        <f t="shared" si="271"/>
        <v>0.01</v>
      </c>
      <c r="JE78" s="19">
        <f t="shared" si="272"/>
        <v>8.9999999999999993E-3</v>
      </c>
      <c r="JF78" s="19">
        <f t="shared" si="273"/>
        <v>0.01</v>
      </c>
      <c r="JG78" s="19">
        <f t="shared" si="274"/>
        <v>0.01</v>
      </c>
      <c r="JH78" s="19">
        <f t="shared" si="275"/>
        <v>1.2999999999999999E-2</v>
      </c>
      <c r="JI78" s="32">
        <f t="shared" si="276"/>
        <v>6.0000000000000001E-3</v>
      </c>
      <c r="JJ78" s="19">
        <f t="shared" si="277"/>
        <v>19.176505554188562</v>
      </c>
      <c r="JK78" s="19">
        <f t="shared" si="278"/>
        <v>18.791312048923313</v>
      </c>
      <c r="JL78" s="19">
        <f t="shared" si="279"/>
        <v>19.545403438579676</v>
      </c>
      <c r="JM78" s="19">
        <f t="shared" si="280"/>
        <v>19.853181644801534</v>
      </c>
      <c r="JN78" s="19">
        <f t="shared" si="281"/>
        <v>19.293818043048347</v>
      </c>
      <c r="JO78" s="19">
        <f t="shared" si="282"/>
        <v>18.670489032446785</v>
      </c>
      <c r="JP78" s="19">
        <f t="shared" si="283"/>
        <v>19.157917736887836</v>
      </c>
      <c r="JQ78" s="19">
        <f t="shared" si="284"/>
        <v>19.615429116011164</v>
      </c>
      <c r="JR78" s="19">
        <f t="shared" si="285"/>
        <v>19.537860472301467</v>
      </c>
      <c r="JS78" s="19">
        <f t="shared" si="286"/>
        <v>19.610932360389466</v>
      </c>
      <c r="JT78" s="19">
        <f t="shared" si="287"/>
        <v>19.567120090410469</v>
      </c>
      <c r="JU78" s="38">
        <f t="shared" si="288"/>
        <v>19.176505554188562</v>
      </c>
      <c r="JV78" s="19">
        <f t="shared" si="289"/>
        <v>18.791312048923313</v>
      </c>
      <c r="JW78" s="19">
        <f t="shared" si="290"/>
        <v>19.545403438579676</v>
      </c>
      <c r="JX78" s="19">
        <f t="shared" si="291"/>
        <v>19.853181644801534</v>
      </c>
      <c r="JY78" s="19">
        <f t="shared" si="292"/>
        <v>19.293818043048347</v>
      </c>
      <c r="JZ78" s="19">
        <f t="shared" si="293"/>
        <v>18.670489032446785</v>
      </c>
      <c r="KA78" s="19">
        <f t="shared" si="294"/>
        <v>19.157917736887836</v>
      </c>
      <c r="KB78" s="19">
        <f t="shared" si="295"/>
        <v>19.615429116011164</v>
      </c>
      <c r="KC78" s="19">
        <f t="shared" si="296"/>
        <v>19.537860472301467</v>
      </c>
      <c r="KD78" s="19">
        <f t="shared" si="297"/>
        <v>19.610932360389466</v>
      </c>
      <c r="KE78" s="32">
        <f t="shared" si="298"/>
        <v>19.567120090410469</v>
      </c>
    </row>
    <row r="79" spans="1:291" x14ac:dyDescent="0.2">
      <c r="A79" s="19" t="s">
        <v>148</v>
      </c>
      <c r="B79" s="19" t="s">
        <v>149</v>
      </c>
      <c r="E79" s="32" t="s">
        <v>139</v>
      </c>
      <c r="F79" s="19">
        <v>1</v>
      </c>
      <c r="G79" s="19">
        <v>1</v>
      </c>
      <c r="H79" s="19">
        <v>1</v>
      </c>
      <c r="I79" s="19">
        <v>1</v>
      </c>
      <c r="J79" s="19">
        <v>1</v>
      </c>
      <c r="K79" s="19">
        <v>1</v>
      </c>
      <c r="L79" s="19">
        <v>1</v>
      </c>
      <c r="M79" s="19">
        <v>1</v>
      </c>
      <c r="N79" s="19">
        <v>1</v>
      </c>
      <c r="O79" s="19">
        <v>1</v>
      </c>
      <c r="P79" s="32">
        <v>1</v>
      </c>
      <c r="Q79" s="19">
        <v>1</v>
      </c>
      <c r="R79" s="19">
        <v>1</v>
      </c>
      <c r="S79" s="19">
        <v>1</v>
      </c>
      <c r="T79" s="19">
        <v>1</v>
      </c>
      <c r="U79" s="19">
        <v>1</v>
      </c>
      <c r="V79" s="19">
        <v>1</v>
      </c>
      <c r="W79" s="19">
        <v>1</v>
      </c>
      <c r="X79" s="19">
        <v>1</v>
      </c>
      <c r="Y79" s="19">
        <v>1</v>
      </c>
      <c r="Z79" s="19">
        <v>1</v>
      </c>
      <c r="AA79" s="32">
        <v>1</v>
      </c>
      <c r="AB79" s="19">
        <v>1</v>
      </c>
      <c r="AC79" s="19">
        <v>1</v>
      </c>
      <c r="AD79" s="19">
        <v>1</v>
      </c>
      <c r="AE79" s="19">
        <v>1</v>
      </c>
      <c r="AF79" s="19">
        <v>1</v>
      </c>
      <c r="AG79" s="19">
        <v>1</v>
      </c>
      <c r="AH79" s="19">
        <v>1</v>
      </c>
      <c r="AI79" s="19">
        <v>1</v>
      </c>
      <c r="AJ79" s="19">
        <v>1</v>
      </c>
      <c r="AK79" s="19">
        <v>1</v>
      </c>
      <c r="AL79" s="32">
        <v>1</v>
      </c>
      <c r="AM79" s="19">
        <v>3.9985699999999999E-2</v>
      </c>
      <c r="AN79" s="19">
        <v>4.1343100000000001E-2</v>
      </c>
      <c r="AO79" s="19">
        <v>4.1502699999999997E-2</v>
      </c>
      <c r="AP79" s="19">
        <v>4.7167300000000002E-2</v>
      </c>
      <c r="AQ79" s="19">
        <v>5.0651599999999998E-2</v>
      </c>
      <c r="AR79" s="19">
        <v>5.0473900000000002E-2</v>
      </c>
      <c r="AT79" s="19">
        <v>5.6793200000000002E-2</v>
      </c>
      <c r="AU79" s="19">
        <v>6.7403599999999994E-2</v>
      </c>
      <c r="AV79" s="19">
        <v>5.9970900000000001E-2</v>
      </c>
      <c r="AW79" s="32">
        <v>6.9823899999999994E-2</v>
      </c>
      <c r="AX79" s="19">
        <v>0</v>
      </c>
      <c r="AY79" s="19">
        <v>0</v>
      </c>
      <c r="AZ79" s="19">
        <v>0</v>
      </c>
      <c r="BA79" s="19">
        <v>1</v>
      </c>
      <c r="BB79" s="19">
        <v>3</v>
      </c>
      <c r="BC79" s="19">
        <v>1</v>
      </c>
      <c r="BE79" s="19">
        <v>19</v>
      </c>
      <c r="BF79" s="19">
        <v>18</v>
      </c>
      <c r="BG79" s="19">
        <v>5</v>
      </c>
      <c r="BH79" s="32">
        <v>7</v>
      </c>
      <c r="BI79" s="19">
        <v>0</v>
      </c>
      <c r="BJ79" s="19">
        <v>0</v>
      </c>
      <c r="BK79" s="19">
        <v>0</v>
      </c>
      <c r="BL79" s="19">
        <v>1</v>
      </c>
      <c r="BM79" s="19">
        <v>1</v>
      </c>
      <c r="BN79" s="19">
        <v>1</v>
      </c>
      <c r="BP79" s="19">
        <v>1</v>
      </c>
      <c r="BQ79" s="19">
        <v>1</v>
      </c>
      <c r="BR79" s="19">
        <v>1</v>
      </c>
      <c r="BS79" s="32">
        <v>1</v>
      </c>
      <c r="BT79" s="19">
        <v>13</v>
      </c>
      <c r="BU79" s="19">
        <v>11</v>
      </c>
      <c r="BV79" s="19">
        <v>22</v>
      </c>
      <c r="BW79" s="19">
        <v>16</v>
      </c>
      <c r="BX79" s="19">
        <v>7</v>
      </c>
      <c r="BY79" s="19">
        <v>4</v>
      </c>
      <c r="BZ79" s="19">
        <v>11</v>
      </c>
      <c r="CA79" s="19">
        <v>7</v>
      </c>
      <c r="CB79" s="19">
        <v>6</v>
      </c>
      <c r="CC79" s="19">
        <v>9</v>
      </c>
      <c r="CD79" s="19">
        <v>11</v>
      </c>
      <c r="CE79" s="38">
        <v>186</v>
      </c>
      <c r="CF79" s="19">
        <v>176</v>
      </c>
      <c r="CG79" s="19">
        <v>415</v>
      </c>
      <c r="CH79" s="19">
        <v>547</v>
      </c>
      <c r="CI79" s="19">
        <v>310</v>
      </c>
      <c r="CJ79" s="19">
        <v>266</v>
      </c>
      <c r="CK79" s="19">
        <v>287</v>
      </c>
      <c r="CL79" s="19">
        <v>301</v>
      </c>
      <c r="CM79" s="19">
        <v>238</v>
      </c>
      <c r="CN79" s="19">
        <v>198</v>
      </c>
      <c r="CO79" s="19">
        <v>268</v>
      </c>
      <c r="CP79" s="38">
        <v>6.9892473118279563E-2</v>
      </c>
      <c r="CQ79" s="19">
        <v>6.25E-2</v>
      </c>
      <c r="CR79" s="19">
        <v>5.3012048192771083E-2</v>
      </c>
      <c r="CS79" s="19">
        <v>2.9250457038391225E-2</v>
      </c>
      <c r="CT79" s="19">
        <v>2.2580645161290321E-2</v>
      </c>
      <c r="CU79" s="19">
        <v>1.5037593984962405E-2</v>
      </c>
      <c r="CV79" s="19">
        <v>3.8327526132404179E-2</v>
      </c>
      <c r="CW79" s="19">
        <v>2.3255813953488372E-2</v>
      </c>
      <c r="CX79" s="19">
        <v>2.5210084033613446E-2</v>
      </c>
      <c r="CY79" s="19">
        <v>4.5454545454545456E-2</v>
      </c>
      <c r="CZ79" s="19">
        <v>4.1044776119402986E-2</v>
      </c>
      <c r="DA79" s="38">
        <v>0.75362083199999996</v>
      </c>
      <c r="DB79" s="19">
        <v>0.61170987300000002</v>
      </c>
      <c r="DC79" s="19">
        <v>0.76445077800000005</v>
      </c>
      <c r="DD79" s="19">
        <v>0.56158559900000005</v>
      </c>
      <c r="DE79" s="19">
        <v>0.61034348199999999</v>
      </c>
      <c r="DF79" s="19">
        <v>0.76455759599999995</v>
      </c>
      <c r="DG79" s="19">
        <v>1.03447226</v>
      </c>
      <c r="DH79" s="19">
        <v>0.93875584899999998</v>
      </c>
      <c r="DI79" s="19">
        <v>0.98749222299999995</v>
      </c>
      <c r="DJ79" s="19">
        <v>0.85293011187886703</v>
      </c>
      <c r="DK79" s="19">
        <v>1.1328803576203199</v>
      </c>
      <c r="DL79" s="38">
        <v>4.9299999999999997E-2</v>
      </c>
      <c r="DM79" s="19">
        <v>5.2600000000000001E-2</v>
      </c>
      <c r="DN79" s="19">
        <v>5.9799999999999999E-2</v>
      </c>
      <c r="DO79" s="19">
        <v>5.2699999999999997E-2</v>
      </c>
      <c r="DP79" s="19">
        <v>4.4299999999999999E-2</v>
      </c>
      <c r="DQ79" s="19">
        <v>4.4600000000000001E-2</v>
      </c>
      <c r="DR79" s="19">
        <v>4.5900000000000003E-2</v>
      </c>
      <c r="DS79" s="19">
        <v>4.4699999999999997E-2</v>
      </c>
      <c r="DT79" s="19">
        <v>4.4600000000000001E-2</v>
      </c>
      <c r="DU79" s="19">
        <v>4.5999999999999999E-2</v>
      </c>
      <c r="DV79" s="19">
        <v>4.4999999999999998E-2</v>
      </c>
      <c r="DW79" s="38">
        <v>4.0000000000000001E-3</v>
      </c>
      <c r="DX79" s="19">
        <v>2E-3</v>
      </c>
      <c r="DY79" s="19">
        <v>2E-3</v>
      </c>
      <c r="DZ79" s="19">
        <v>4.0000000000000001E-3</v>
      </c>
      <c r="EA79" s="19">
        <v>4.0000000000000001E-3</v>
      </c>
      <c r="EB79" s="19">
        <v>2E-3</v>
      </c>
      <c r="EC79" s="19">
        <v>4.0000000000000001E-3</v>
      </c>
      <c r="ED79" s="19">
        <v>4.0000000000000001E-3</v>
      </c>
      <c r="EE79" s="19">
        <v>6.0000000000000001E-3</v>
      </c>
      <c r="EF79" s="19">
        <v>3.0000000000000001E-3</v>
      </c>
      <c r="EG79" s="19">
        <v>3.0000000000000001E-3</v>
      </c>
      <c r="EH79" s="38">
        <v>576250570.51062238</v>
      </c>
      <c r="EI79" s="19">
        <v>391184744.95907986</v>
      </c>
      <c r="EJ79" s="19">
        <v>390557274.05392271</v>
      </c>
      <c r="EK79" s="19">
        <v>463572273.72691172</v>
      </c>
      <c r="EL79" s="19">
        <v>234277347.52193657</v>
      </c>
      <c r="EM79" s="19">
        <v>200841306.11854488</v>
      </c>
      <c r="EN79" s="19">
        <v>277933944.86349171</v>
      </c>
      <c r="EO79" s="19">
        <v>464552933.39085817</v>
      </c>
      <c r="EP79" s="19">
        <v>386312258.8732143</v>
      </c>
      <c r="EQ79" s="19">
        <v>415097735.19269085</v>
      </c>
      <c r="ER79" s="32">
        <v>406108076.48897994</v>
      </c>
      <c r="ES79" s="19">
        <f t="shared" si="167"/>
        <v>20.172053142314766</v>
      </c>
      <c r="ET79" s="19">
        <f t="shared" si="168"/>
        <v>19.784690499861217</v>
      </c>
      <c r="EU79" s="19">
        <f t="shared" si="169"/>
        <v>19.783085185001205</v>
      </c>
      <c r="EV79" s="19">
        <f t="shared" si="170"/>
        <v>19.954472861185206</v>
      </c>
      <c r="EW79" s="19">
        <f t="shared" si="171"/>
        <v>19.272016217292911</v>
      </c>
      <c r="EX79" s="19">
        <f t="shared" si="172"/>
        <v>19.118025632388587</v>
      </c>
      <c r="EY79" s="19">
        <f t="shared" si="173"/>
        <v>19.442894035016856</v>
      </c>
      <c r="EZ79" s="19">
        <f t="shared" si="174"/>
        <v>19.956586067509882</v>
      </c>
      <c r="FA79" s="19">
        <f t="shared" si="175"/>
        <v>19.772156561208103</v>
      </c>
      <c r="FB79" s="19">
        <f t="shared" si="176"/>
        <v>19.844024556956086</v>
      </c>
      <c r="FC79" s="32">
        <f t="shared" si="177"/>
        <v>19.822129880390257</v>
      </c>
      <c r="FD79" s="19">
        <f t="shared" si="178"/>
        <v>0.75362083199999996</v>
      </c>
      <c r="FE79" s="19">
        <f t="shared" si="179"/>
        <v>0.61170987300000002</v>
      </c>
      <c r="FF79" s="19">
        <f t="shared" si="180"/>
        <v>0.76445077800000005</v>
      </c>
      <c r="FG79" s="19">
        <f t="shared" si="181"/>
        <v>0.56158559900000005</v>
      </c>
      <c r="FH79" s="19">
        <f t="shared" si="182"/>
        <v>0.61034348199999999</v>
      </c>
      <c r="FI79" s="19">
        <f t="shared" si="183"/>
        <v>0.76455759599999995</v>
      </c>
      <c r="FJ79" s="19">
        <f t="shared" si="184"/>
        <v>1.03447226</v>
      </c>
      <c r="FK79" s="19">
        <f t="shared" si="185"/>
        <v>0.93875584899999998</v>
      </c>
      <c r="FL79" s="19">
        <f t="shared" si="186"/>
        <v>0.98749222299999995</v>
      </c>
      <c r="FM79" s="19">
        <f t="shared" si="187"/>
        <v>0.85293011187886703</v>
      </c>
      <c r="FN79" s="32">
        <f t="shared" si="188"/>
        <v>1.1328803576203199</v>
      </c>
      <c r="FO79" s="19">
        <f t="shared" si="189"/>
        <v>4.9299999999999997E-2</v>
      </c>
      <c r="FP79" s="19">
        <f t="shared" si="190"/>
        <v>5.2600000000000001E-2</v>
      </c>
      <c r="FQ79" s="19">
        <f t="shared" si="191"/>
        <v>5.9799999999999999E-2</v>
      </c>
      <c r="FR79" s="19">
        <f t="shared" si="192"/>
        <v>5.2699999999999997E-2</v>
      </c>
      <c r="FS79" s="19">
        <f t="shared" si="193"/>
        <v>4.4299999999999999E-2</v>
      </c>
      <c r="FT79" s="19">
        <f t="shared" si="194"/>
        <v>4.4600000000000001E-2</v>
      </c>
      <c r="FU79" s="19">
        <f t="shared" si="195"/>
        <v>4.5900000000000003E-2</v>
      </c>
      <c r="FV79" s="19">
        <f t="shared" si="196"/>
        <v>4.4699999999999997E-2</v>
      </c>
      <c r="FW79" s="19">
        <f t="shared" si="197"/>
        <v>4.4600000000000001E-2</v>
      </c>
      <c r="FX79" s="19">
        <f t="shared" si="198"/>
        <v>4.5999999999999999E-2</v>
      </c>
      <c r="FY79" s="32">
        <f t="shared" si="199"/>
        <v>4.4999999999999998E-2</v>
      </c>
      <c r="FZ79" s="19">
        <f t="shared" si="200"/>
        <v>4.0000000000000001E-3</v>
      </c>
      <c r="GA79" s="19">
        <f t="shared" si="201"/>
        <v>2E-3</v>
      </c>
      <c r="GB79" s="19">
        <f t="shared" si="202"/>
        <v>2E-3</v>
      </c>
      <c r="GC79" s="19">
        <f t="shared" si="203"/>
        <v>4.0000000000000001E-3</v>
      </c>
      <c r="GD79" s="19">
        <f t="shared" si="204"/>
        <v>4.0000000000000001E-3</v>
      </c>
      <c r="GE79" s="19">
        <f t="shared" si="205"/>
        <v>2E-3</v>
      </c>
      <c r="GF79" s="19">
        <f t="shared" si="206"/>
        <v>4.0000000000000001E-3</v>
      </c>
      <c r="GG79" s="19">
        <f t="shared" si="207"/>
        <v>4.0000000000000001E-3</v>
      </c>
      <c r="GH79" s="19">
        <f t="shared" si="208"/>
        <v>6.0000000000000001E-3</v>
      </c>
      <c r="GI79" s="19">
        <f t="shared" si="209"/>
        <v>3.0000000000000001E-3</v>
      </c>
      <c r="GJ79" s="32">
        <f t="shared" si="210"/>
        <v>3.0000000000000001E-3</v>
      </c>
      <c r="GK79" s="19">
        <f t="shared" si="211"/>
        <v>20.172053142314766</v>
      </c>
      <c r="GL79" s="19">
        <f t="shared" si="212"/>
        <v>19.784690499861217</v>
      </c>
      <c r="GM79" s="19">
        <f t="shared" si="213"/>
        <v>19.783085185001205</v>
      </c>
      <c r="GN79" s="19">
        <f t="shared" si="214"/>
        <v>19.954472861185206</v>
      </c>
      <c r="GO79" s="19">
        <f t="shared" si="215"/>
        <v>19.272016217292911</v>
      </c>
      <c r="GP79" s="19">
        <f t="shared" si="216"/>
        <v>19.118025632388587</v>
      </c>
      <c r="GQ79" s="19">
        <f t="shared" si="217"/>
        <v>19.442894035016856</v>
      </c>
      <c r="GR79" s="19">
        <f t="shared" si="218"/>
        <v>19.956586067509882</v>
      </c>
      <c r="GS79" s="19">
        <f t="shared" si="219"/>
        <v>19.772156561208103</v>
      </c>
      <c r="GT79" s="19">
        <f t="shared" si="220"/>
        <v>19.844024556956086</v>
      </c>
      <c r="GU79" s="32">
        <f t="shared" si="221"/>
        <v>19.822129880390257</v>
      </c>
      <c r="GV79" s="19">
        <f t="shared" si="222"/>
        <v>0.75362083199999996</v>
      </c>
      <c r="GW79" s="19">
        <f t="shared" si="223"/>
        <v>0.61170987300000002</v>
      </c>
      <c r="GX79" s="19">
        <f t="shared" si="224"/>
        <v>0.76445077800000005</v>
      </c>
      <c r="GY79" s="19">
        <f t="shared" si="225"/>
        <v>0.56158559900000005</v>
      </c>
      <c r="GZ79" s="19">
        <f t="shared" si="226"/>
        <v>0.61034348199999999</v>
      </c>
      <c r="HA79" s="19">
        <f t="shared" si="227"/>
        <v>0.76455759599999995</v>
      </c>
      <c r="HB79" s="19">
        <f t="shared" si="228"/>
        <v>1.03447226</v>
      </c>
      <c r="HC79" s="19">
        <f t="shared" si="229"/>
        <v>0.93875584899999998</v>
      </c>
      <c r="HD79" s="19">
        <f t="shared" si="230"/>
        <v>0.98749222299999995</v>
      </c>
      <c r="HE79" s="19">
        <f t="shared" si="231"/>
        <v>0.85293011187886703</v>
      </c>
      <c r="HF79" s="19">
        <f t="shared" si="232"/>
        <v>1.1328803576203199</v>
      </c>
      <c r="HG79" s="19">
        <f t="shared" si="156"/>
        <v>0.75362083199999996</v>
      </c>
      <c r="HH79" s="19">
        <f t="shared" si="157"/>
        <v>0.61170987300000002</v>
      </c>
      <c r="HI79" s="19">
        <f t="shared" si="158"/>
        <v>0.76445077800000005</v>
      </c>
      <c r="HJ79" s="19">
        <f t="shared" si="159"/>
        <v>0.56158559900000005</v>
      </c>
      <c r="HK79" s="19">
        <f t="shared" si="160"/>
        <v>0.61034348199999999</v>
      </c>
      <c r="HL79" s="19">
        <f t="shared" si="161"/>
        <v>0.76455759599999995</v>
      </c>
      <c r="HM79" s="19">
        <f t="shared" si="162"/>
        <v>1.03447226</v>
      </c>
      <c r="HN79" s="19">
        <f t="shared" si="163"/>
        <v>0.93875584899999998</v>
      </c>
      <c r="HO79" s="19">
        <f t="shared" si="164"/>
        <v>0.98749222299999995</v>
      </c>
      <c r="HP79" s="19">
        <f t="shared" si="165"/>
        <v>0.85293011187886703</v>
      </c>
      <c r="HQ79" s="32">
        <f t="shared" si="166"/>
        <v>1.1328803576203199</v>
      </c>
      <c r="HR79" s="19">
        <f t="shared" si="233"/>
        <v>4.9299999999999997E-2</v>
      </c>
      <c r="HS79" s="19">
        <f t="shared" si="234"/>
        <v>5.2600000000000001E-2</v>
      </c>
      <c r="HT79" s="19">
        <f t="shared" si="235"/>
        <v>5.9799999999999999E-2</v>
      </c>
      <c r="HU79" s="19">
        <f t="shared" si="236"/>
        <v>5.2699999999999997E-2</v>
      </c>
      <c r="HV79" s="19">
        <f t="shared" si="237"/>
        <v>4.4299999999999999E-2</v>
      </c>
      <c r="HW79" s="19">
        <f t="shared" si="238"/>
        <v>4.4600000000000001E-2</v>
      </c>
      <c r="HX79" s="19">
        <f t="shared" si="239"/>
        <v>4.5900000000000003E-2</v>
      </c>
      <c r="HY79" s="19">
        <f t="shared" si="240"/>
        <v>4.4699999999999997E-2</v>
      </c>
      <c r="HZ79" s="19">
        <f t="shared" si="241"/>
        <v>4.4600000000000001E-2</v>
      </c>
      <c r="IA79" s="19">
        <f t="shared" si="242"/>
        <v>4.5999999999999999E-2</v>
      </c>
      <c r="IB79" s="19">
        <f t="shared" si="243"/>
        <v>4.4999999999999998E-2</v>
      </c>
      <c r="IC79" s="38">
        <f t="shared" si="244"/>
        <v>4.9299999999999997E-2</v>
      </c>
      <c r="ID79" s="19">
        <f t="shared" si="245"/>
        <v>5.2600000000000001E-2</v>
      </c>
      <c r="IE79" s="19">
        <f t="shared" si="246"/>
        <v>5.9799999999999999E-2</v>
      </c>
      <c r="IF79" s="19">
        <f t="shared" si="247"/>
        <v>5.2699999999999997E-2</v>
      </c>
      <c r="IG79" s="19">
        <f t="shared" si="248"/>
        <v>4.4299999999999999E-2</v>
      </c>
      <c r="IH79" s="19">
        <f t="shared" si="249"/>
        <v>4.4600000000000001E-2</v>
      </c>
      <c r="II79" s="19">
        <f t="shared" si="250"/>
        <v>4.5900000000000003E-2</v>
      </c>
      <c r="IJ79" s="19">
        <f t="shared" si="251"/>
        <v>4.4699999999999997E-2</v>
      </c>
      <c r="IK79" s="19">
        <f t="shared" si="252"/>
        <v>4.4600000000000001E-2</v>
      </c>
      <c r="IL79" s="19">
        <f t="shared" si="253"/>
        <v>4.5999999999999999E-2</v>
      </c>
      <c r="IM79" s="19">
        <f t="shared" si="254"/>
        <v>4.4999999999999998E-2</v>
      </c>
      <c r="IN79" s="38">
        <f t="shared" si="255"/>
        <v>4.0000000000000001E-3</v>
      </c>
      <c r="IO79" s="19">
        <f t="shared" si="256"/>
        <v>2E-3</v>
      </c>
      <c r="IP79" s="19">
        <f t="shared" si="257"/>
        <v>2E-3</v>
      </c>
      <c r="IQ79" s="19">
        <f t="shared" si="258"/>
        <v>4.0000000000000001E-3</v>
      </c>
      <c r="IR79" s="19">
        <f t="shared" si="259"/>
        <v>4.0000000000000001E-3</v>
      </c>
      <c r="IS79" s="19">
        <f t="shared" si="260"/>
        <v>2E-3</v>
      </c>
      <c r="IT79" s="19">
        <f t="shared" si="261"/>
        <v>4.0000000000000001E-3</v>
      </c>
      <c r="IU79" s="19">
        <f t="shared" si="262"/>
        <v>4.0000000000000001E-3</v>
      </c>
      <c r="IV79" s="19">
        <f t="shared" si="263"/>
        <v>6.0000000000000001E-3</v>
      </c>
      <c r="IW79" s="19">
        <f t="shared" si="264"/>
        <v>3.0000000000000001E-3</v>
      </c>
      <c r="IX79" s="32">
        <f t="shared" si="265"/>
        <v>3.0000000000000001E-3</v>
      </c>
      <c r="IY79" s="19">
        <f t="shared" si="266"/>
        <v>4.0000000000000001E-3</v>
      </c>
      <c r="IZ79" s="19">
        <f t="shared" si="267"/>
        <v>2E-3</v>
      </c>
      <c r="JA79" s="19">
        <f t="shared" si="268"/>
        <v>2E-3</v>
      </c>
      <c r="JB79" s="19">
        <f t="shared" si="269"/>
        <v>4.0000000000000001E-3</v>
      </c>
      <c r="JC79" s="19">
        <f t="shared" si="270"/>
        <v>4.0000000000000001E-3</v>
      </c>
      <c r="JD79" s="19">
        <f t="shared" si="271"/>
        <v>2E-3</v>
      </c>
      <c r="JE79" s="19">
        <f t="shared" si="272"/>
        <v>4.0000000000000001E-3</v>
      </c>
      <c r="JF79" s="19">
        <f t="shared" si="273"/>
        <v>4.0000000000000001E-3</v>
      </c>
      <c r="JG79" s="19">
        <f t="shared" si="274"/>
        <v>6.0000000000000001E-3</v>
      </c>
      <c r="JH79" s="19">
        <f t="shared" si="275"/>
        <v>3.0000000000000001E-3</v>
      </c>
      <c r="JI79" s="32">
        <f t="shared" si="276"/>
        <v>3.0000000000000001E-3</v>
      </c>
      <c r="JJ79" s="19">
        <f t="shared" si="277"/>
        <v>20.172053142314766</v>
      </c>
      <c r="JK79" s="19">
        <f t="shared" si="278"/>
        <v>19.784690499861217</v>
      </c>
      <c r="JL79" s="19">
        <f t="shared" si="279"/>
        <v>19.783085185001205</v>
      </c>
      <c r="JM79" s="19">
        <f t="shared" si="280"/>
        <v>19.954472861185206</v>
      </c>
      <c r="JN79" s="19">
        <f t="shared" si="281"/>
        <v>19.272016217292911</v>
      </c>
      <c r="JO79" s="19">
        <f t="shared" si="282"/>
        <v>19.118025632388587</v>
      </c>
      <c r="JP79" s="19">
        <f t="shared" si="283"/>
        <v>19.442894035016856</v>
      </c>
      <c r="JQ79" s="19">
        <f t="shared" si="284"/>
        <v>19.956586067509882</v>
      </c>
      <c r="JR79" s="19">
        <f t="shared" si="285"/>
        <v>19.772156561208103</v>
      </c>
      <c r="JS79" s="19">
        <f t="shared" si="286"/>
        <v>19.844024556956086</v>
      </c>
      <c r="JT79" s="19">
        <f t="shared" si="287"/>
        <v>19.822129880390257</v>
      </c>
      <c r="JU79" s="38">
        <f t="shared" si="288"/>
        <v>20.172053142314766</v>
      </c>
      <c r="JV79" s="19">
        <f t="shared" si="289"/>
        <v>19.784690499861217</v>
      </c>
      <c r="JW79" s="19">
        <f t="shared" si="290"/>
        <v>19.783085185001205</v>
      </c>
      <c r="JX79" s="19">
        <f t="shared" si="291"/>
        <v>19.954472861185206</v>
      </c>
      <c r="JY79" s="19">
        <f t="shared" si="292"/>
        <v>19.272016217292911</v>
      </c>
      <c r="JZ79" s="19">
        <f t="shared" si="293"/>
        <v>19.118025632388587</v>
      </c>
      <c r="KA79" s="19">
        <f t="shared" si="294"/>
        <v>19.442894035016856</v>
      </c>
      <c r="KB79" s="19">
        <f t="shared" si="295"/>
        <v>19.956586067509882</v>
      </c>
      <c r="KC79" s="19">
        <f t="shared" si="296"/>
        <v>19.772156561208103</v>
      </c>
      <c r="KD79" s="19">
        <f t="shared" si="297"/>
        <v>19.844024556956086</v>
      </c>
      <c r="KE79" s="32">
        <f t="shared" si="298"/>
        <v>19.822129880390257</v>
      </c>
    </row>
    <row r="80" spans="1:291" x14ac:dyDescent="0.2">
      <c r="A80" s="19" t="s">
        <v>150</v>
      </c>
      <c r="B80" s="19" t="s">
        <v>151</v>
      </c>
      <c r="E80" s="32" t="s">
        <v>139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32">
        <v>0</v>
      </c>
      <c r="Q80" s="19">
        <v>1</v>
      </c>
      <c r="R80" s="19">
        <v>1</v>
      </c>
      <c r="S80" s="19">
        <v>1</v>
      </c>
      <c r="T80" s="19">
        <v>1</v>
      </c>
      <c r="U80" s="19">
        <v>1</v>
      </c>
      <c r="V80" s="19">
        <v>1</v>
      </c>
      <c r="W80" s="19">
        <v>1</v>
      </c>
      <c r="X80" s="19">
        <v>1</v>
      </c>
      <c r="Y80" s="19">
        <v>1</v>
      </c>
      <c r="Z80" s="19">
        <v>1</v>
      </c>
      <c r="AA80" s="32">
        <v>1</v>
      </c>
      <c r="AB80" s="19">
        <v>1</v>
      </c>
      <c r="AC80" s="19">
        <v>1</v>
      </c>
      <c r="AD80" s="19">
        <v>0</v>
      </c>
      <c r="AE80" s="19">
        <v>1</v>
      </c>
      <c r="AF80" s="19">
        <v>1</v>
      </c>
      <c r="AG80" s="19">
        <v>1</v>
      </c>
      <c r="AH80" s="19">
        <v>1</v>
      </c>
      <c r="AI80" s="19">
        <v>1</v>
      </c>
      <c r="AJ80" s="19">
        <v>1</v>
      </c>
      <c r="AK80" s="19">
        <v>1</v>
      </c>
      <c r="AL80" s="32">
        <v>0</v>
      </c>
      <c r="AM80" s="19">
        <v>4.0246900000000002E-2</v>
      </c>
      <c r="AN80" s="19">
        <v>3.5995600000000003E-2</v>
      </c>
      <c r="AO80" s="19">
        <v>4.2759600000000002E-2</v>
      </c>
      <c r="AP80" s="19">
        <v>4.4466600000000002E-2</v>
      </c>
      <c r="AQ80" s="19">
        <v>4.5438100000000002E-2</v>
      </c>
      <c r="AR80" s="19">
        <v>3.8993699999999999E-2</v>
      </c>
      <c r="AS80" s="19">
        <v>9.9339899999999995E-2</v>
      </c>
      <c r="AT80" s="19">
        <v>3.8039000000000003E-2</v>
      </c>
      <c r="AU80" s="19">
        <v>4.2652500000000003E-2</v>
      </c>
      <c r="AV80" s="19">
        <v>4.6745799999999997E-2</v>
      </c>
      <c r="AW80" s="32">
        <v>4.41538E-2</v>
      </c>
      <c r="AX80" s="19">
        <v>0</v>
      </c>
      <c r="AY80" s="19">
        <v>0</v>
      </c>
      <c r="AZ80" s="19">
        <v>0</v>
      </c>
      <c r="BA80" s="19">
        <v>0</v>
      </c>
      <c r="BB80" s="19">
        <v>0</v>
      </c>
      <c r="BC80" s="19">
        <v>0</v>
      </c>
      <c r="BD80" s="19">
        <v>0</v>
      </c>
      <c r="BE80" s="19">
        <v>0</v>
      </c>
      <c r="BF80" s="19">
        <v>0</v>
      </c>
      <c r="BG80" s="19">
        <v>0</v>
      </c>
      <c r="BH80" s="32">
        <v>0</v>
      </c>
      <c r="BI80" s="19">
        <v>0</v>
      </c>
      <c r="BJ80" s="19">
        <v>0</v>
      </c>
      <c r="BK80" s="19">
        <v>0</v>
      </c>
      <c r="BL80" s="19">
        <v>0</v>
      </c>
      <c r="BM80" s="19">
        <v>0</v>
      </c>
      <c r="BN80" s="19">
        <v>0</v>
      </c>
      <c r="BO80" s="19">
        <v>0</v>
      </c>
      <c r="BP80" s="19">
        <v>0</v>
      </c>
      <c r="BQ80" s="19">
        <v>0</v>
      </c>
      <c r="BR80" s="19">
        <v>0</v>
      </c>
      <c r="BS80" s="32">
        <v>0</v>
      </c>
      <c r="BT80" s="19">
        <v>11</v>
      </c>
      <c r="BU80" s="19">
        <v>14</v>
      </c>
      <c r="BV80" s="19">
        <v>9</v>
      </c>
      <c r="BW80" s="19">
        <v>10</v>
      </c>
      <c r="BX80" s="19">
        <v>4</v>
      </c>
      <c r="BY80" s="19">
        <v>10</v>
      </c>
      <c r="BZ80" s="19">
        <v>5</v>
      </c>
      <c r="CA80" s="19">
        <v>5</v>
      </c>
      <c r="CB80" s="19">
        <v>4</v>
      </c>
      <c r="CC80" s="19">
        <v>15</v>
      </c>
      <c r="CD80" s="19">
        <v>18</v>
      </c>
      <c r="CE80" s="38">
        <v>307</v>
      </c>
      <c r="CF80" s="19">
        <v>173</v>
      </c>
      <c r="CG80" s="19">
        <v>256</v>
      </c>
      <c r="CH80" s="19">
        <v>367</v>
      </c>
      <c r="CI80" s="19">
        <v>292</v>
      </c>
      <c r="CJ80" s="19">
        <v>292</v>
      </c>
      <c r="CK80" s="19">
        <v>283</v>
      </c>
      <c r="CL80" s="19">
        <v>469</v>
      </c>
      <c r="CM80" s="19">
        <v>184</v>
      </c>
      <c r="CN80" s="19">
        <v>194</v>
      </c>
      <c r="CO80" s="19">
        <v>476</v>
      </c>
      <c r="CP80" s="38">
        <v>3.5830618892508145E-2</v>
      </c>
      <c r="CQ80" s="19">
        <v>8.0924855491329481E-2</v>
      </c>
      <c r="CR80" s="19">
        <v>3.515625E-2</v>
      </c>
      <c r="CS80" s="19">
        <v>2.7247956403269755E-2</v>
      </c>
      <c r="CT80" s="19">
        <v>1.3698630136986301E-2</v>
      </c>
      <c r="CU80" s="19">
        <v>3.4246575342465752E-2</v>
      </c>
      <c r="CV80" s="19">
        <v>1.7667844522968199E-2</v>
      </c>
      <c r="CW80" s="19">
        <v>1.0660980810234541E-2</v>
      </c>
      <c r="CX80" s="19">
        <v>2.1739130434782608E-2</v>
      </c>
      <c r="CY80" s="19">
        <v>7.7319587628865982E-2</v>
      </c>
      <c r="CZ80" s="19">
        <v>3.7815126050420166E-2</v>
      </c>
      <c r="DA80" s="38">
        <v>1.2024041809999999</v>
      </c>
      <c r="DB80" s="19">
        <v>1.519210969</v>
      </c>
      <c r="DC80" s="19">
        <v>1.903490084</v>
      </c>
      <c r="DD80" s="19">
        <v>1.7682129870000001</v>
      </c>
      <c r="DE80" s="19">
        <v>3.0201925790000002</v>
      </c>
      <c r="DF80" s="19">
        <v>2.6355275580000002</v>
      </c>
      <c r="DG80" s="19">
        <v>3.277740316</v>
      </c>
      <c r="DH80" s="19">
        <v>2.8871205710000001</v>
      </c>
      <c r="DI80" s="19">
        <v>2.766542227</v>
      </c>
      <c r="DJ80" s="19">
        <v>3.8798891431019702</v>
      </c>
      <c r="DK80" s="19">
        <v>4.0214372665570703</v>
      </c>
      <c r="DL80" s="38">
        <v>0.1166</v>
      </c>
      <c r="DM80" s="19">
        <v>9.4E-2</v>
      </c>
      <c r="DN80" s="19">
        <v>2.7E-2</v>
      </c>
      <c r="DO80" s="19">
        <v>1.01E-2</v>
      </c>
      <c r="DU80" s="19">
        <v>2.9100000000000001E-2</v>
      </c>
      <c r="DW80" s="38">
        <v>0.112</v>
      </c>
      <c r="DX80" s="19">
        <v>4.9000000000000002E-2</v>
      </c>
      <c r="DY80" s="19">
        <v>7.2999999999999995E-2</v>
      </c>
      <c r="DZ80" s="19">
        <v>4.9000000000000002E-2</v>
      </c>
      <c r="EA80" s="19">
        <v>7.1999999999999995E-2</v>
      </c>
      <c r="EB80" s="19">
        <v>9.1999999999999998E-2</v>
      </c>
      <c r="EC80" s="19">
        <v>8.1000000000000003E-2</v>
      </c>
      <c r="ED80" s="19">
        <v>9.9000000000000005E-2</v>
      </c>
      <c r="EE80" s="19">
        <v>6.2E-2</v>
      </c>
      <c r="EF80" s="19">
        <v>9.1999999999999998E-2</v>
      </c>
      <c r="EG80" s="19">
        <v>0.14299999999999999</v>
      </c>
      <c r="EH80" s="38">
        <v>98144232.477354258</v>
      </c>
      <c r="EI80" s="19">
        <v>43088268.249375425</v>
      </c>
      <c r="EJ80" s="19">
        <v>59689294.003749877</v>
      </c>
      <c r="EK80" s="19">
        <v>64894033.565034315</v>
      </c>
      <c r="EL80" s="19">
        <v>39780490.319160111</v>
      </c>
      <c r="EM80" s="19">
        <v>39416719.527291097</v>
      </c>
      <c r="EN80" s="19">
        <v>31284469.188431766</v>
      </c>
      <c r="EO80" s="19">
        <v>41575788.193585627</v>
      </c>
      <c r="EP80" s="19">
        <v>28694701.84370492</v>
      </c>
      <c r="EQ80" s="19">
        <v>24146977.560920522</v>
      </c>
      <c r="ER80" s="32">
        <v>40610815.956670672</v>
      </c>
      <c r="ES80" s="19">
        <f t="shared" si="167"/>
        <v>18.401948714630617</v>
      </c>
      <c r="ET80" s="19">
        <f t="shared" si="168"/>
        <v>17.57876131963091</v>
      </c>
      <c r="EU80" s="19">
        <f t="shared" si="169"/>
        <v>17.904663232360861</v>
      </c>
      <c r="EV80" s="19">
        <f t="shared" si="170"/>
        <v>17.988266244706093</v>
      </c>
      <c r="EW80" s="19">
        <f t="shared" si="171"/>
        <v>17.49888715708488</v>
      </c>
      <c r="EX80" s="19">
        <f t="shared" si="172"/>
        <v>17.489700637740231</v>
      </c>
      <c r="EY80" s="19">
        <f t="shared" si="173"/>
        <v>17.258632340303482</v>
      </c>
      <c r="EZ80" s="19">
        <f t="shared" si="174"/>
        <v>17.543028541217993</v>
      </c>
      <c r="FA80" s="19">
        <f t="shared" si="175"/>
        <v>17.172223058939338</v>
      </c>
      <c r="FB80" s="19">
        <f t="shared" si="176"/>
        <v>16.999669777473681</v>
      </c>
      <c r="FC80" s="32">
        <f t="shared" si="177"/>
        <v>17.519544991966679</v>
      </c>
      <c r="FD80" s="19">
        <f t="shared" si="178"/>
        <v>1.2024041809999999</v>
      </c>
      <c r="FE80" s="19">
        <f t="shared" si="179"/>
        <v>1.519210969</v>
      </c>
      <c r="FF80" s="19">
        <f t="shared" si="180"/>
        <v>1.903490084</v>
      </c>
      <c r="FG80" s="19">
        <f t="shared" si="181"/>
        <v>1.7682129870000001</v>
      </c>
      <c r="FH80" s="19">
        <f t="shared" si="182"/>
        <v>3.0201925790000002</v>
      </c>
      <c r="FI80" s="19">
        <f t="shared" si="183"/>
        <v>2.6355275580000002</v>
      </c>
      <c r="FJ80" s="19">
        <f t="shared" si="184"/>
        <v>3.277740316</v>
      </c>
      <c r="FK80" s="19">
        <f t="shared" si="185"/>
        <v>2.8871205710000001</v>
      </c>
      <c r="FL80" s="19">
        <f t="shared" si="186"/>
        <v>2.766542227</v>
      </c>
      <c r="FM80" s="19">
        <f t="shared" si="187"/>
        <v>3.8798891431019702</v>
      </c>
      <c r="FN80" s="32">
        <f t="shared" si="188"/>
        <v>4.0214372665570703</v>
      </c>
      <c r="FO80" s="19">
        <f t="shared" si="189"/>
        <v>0.1166</v>
      </c>
      <c r="FP80" s="19">
        <f t="shared" si="190"/>
        <v>9.4E-2</v>
      </c>
      <c r="FQ80" s="19">
        <f t="shared" si="191"/>
        <v>2.7E-2</v>
      </c>
      <c r="FR80" s="19">
        <f t="shared" si="192"/>
        <v>1.01E-2</v>
      </c>
      <c r="FX80" s="19">
        <f t="shared" si="198"/>
        <v>2.9100000000000001E-2</v>
      </c>
      <c r="FY80" s="32"/>
      <c r="FZ80" s="19">
        <f t="shared" si="200"/>
        <v>0.112</v>
      </c>
      <c r="GA80" s="19">
        <f t="shared" si="201"/>
        <v>4.9000000000000002E-2</v>
      </c>
      <c r="GB80" s="19">
        <f t="shared" si="202"/>
        <v>7.2999999999999995E-2</v>
      </c>
      <c r="GC80" s="19">
        <f t="shared" si="203"/>
        <v>4.9000000000000002E-2</v>
      </c>
      <c r="GD80" s="19">
        <f t="shared" si="204"/>
        <v>7.1999999999999995E-2</v>
      </c>
      <c r="GE80" s="19">
        <f t="shared" si="205"/>
        <v>9.1999999999999998E-2</v>
      </c>
      <c r="GF80" s="19">
        <f t="shared" si="206"/>
        <v>8.1000000000000003E-2</v>
      </c>
      <c r="GG80" s="19">
        <f t="shared" si="207"/>
        <v>9.9000000000000005E-2</v>
      </c>
      <c r="GH80" s="19">
        <f t="shared" si="208"/>
        <v>6.2E-2</v>
      </c>
      <c r="GI80" s="19">
        <f t="shared" si="209"/>
        <v>9.1999999999999998E-2</v>
      </c>
      <c r="GJ80" s="32">
        <f t="shared" si="210"/>
        <v>0.14299999999999999</v>
      </c>
      <c r="GK80" s="19">
        <f t="shared" si="211"/>
        <v>18.401948714630617</v>
      </c>
      <c r="GL80" s="19">
        <f t="shared" si="212"/>
        <v>17.57876131963091</v>
      </c>
      <c r="GM80" s="19">
        <f t="shared" si="213"/>
        <v>17.904663232360861</v>
      </c>
      <c r="GN80" s="19">
        <f t="shared" si="214"/>
        <v>17.988266244706093</v>
      </c>
      <c r="GO80" s="19">
        <f t="shared" si="215"/>
        <v>17.49888715708488</v>
      </c>
      <c r="GP80" s="19">
        <f t="shared" si="216"/>
        <v>17.489700637740231</v>
      </c>
      <c r="GQ80" s="19">
        <f t="shared" si="217"/>
        <v>17.258632340303482</v>
      </c>
      <c r="GR80" s="19">
        <f t="shared" si="218"/>
        <v>17.543028541217993</v>
      </c>
      <c r="GS80" s="19">
        <f t="shared" si="219"/>
        <v>17.172223058939338</v>
      </c>
      <c r="GT80" s="19">
        <f t="shared" si="220"/>
        <v>16.999669777473681</v>
      </c>
      <c r="GU80" s="32">
        <f t="shared" si="221"/>
        <v>17.519544991966679</v>
      </c>
      <c r="GV80" s="19">
        <f t="shared" si="222"/>
        <v>1.2024041809999999</v>
      </c>
      <c r="GW80" s="19">
        <f t="shared" si="223"/>
        <v>1.519210969</v>
      </c>
      <c r="GX80" s="19">
        <f t="shared" si="224"/>
        <v>1.903490084</v>
      </c>
      <c r="GY80" s="19">
        <f t="shared" si="225"/>
        <v>1.7682129870000001</v>
      </c>
      <c r="GZ80" s="19">
        <f t="shared" si="226"/>
        <v>3.0201925790000002</v>
      </c>
      <c r="HA80" s="19">
        <f t="shared" si="227"/>
        <v>2.6355275580000002</v>
      </c>
      <c r="HB80" s="19">
        <f t="shared" si="228"/>
        <v>3.277740316</v>
      </c>
      <c r="HC80" s="19">
        <f t="shared" si="229"/>
        <v>2.8871205710000001</v>
      </c>
      <c r="HD80" s="19">
        <f t="shared" si="230"/>
        <v>2.766542227</v>
      </c>
      <c r="HE80" s="19">
        <f t="shared" si="231"/>
        <v>3.8798891431019702</v>
      </c>
      <c r="HF80" s="19">
        <f t="shared" si="232"/>
        <v>4.0214372665570703</v>
      </c>
      <c r="HG80" s="19">
        <f t="shared" si="156"/>
        <v>1.2024041809999999</v>
      </c>
      <c r="HH80" s="19">
        <f t="shared" si="157"/>
        <v>1.519210969</v>
      </c>
      <c r="HI80" s="19">
        <f t="shared" si="158"/>
        <v>1.903490084</v>
      </c>
      <c r="HJ80" s="19">
        <f t="shared" si="159"/>
        <v>1.7682129870000001</v>
      </c>
      <c r="HK80" s="19">
        <f t="shared" si="160"/>
        <v>3.0201925790000002</v>
      </c>
      <c r="HL80" s="19">
        <f t="shared" si="161"/>
        <v>2.6355275580000002</v>
      </c>
      <c r="HM80" s="19">
        <f t="shared" si="162"/>
        <v>3.277740316</v>
      </c>
      <c r="HN80" s="19">
        <f t="shared" si="163"/>
        <v>2.8871205710000001</v>
      </c>
      <c r="HO80" s="19">
        <f t="shared" si="164"/>
        <v>2.766542227</v>
      </c>
      <c r="HP80" s="19">
        <f t="shared" si="165"/>
        <v>3.8798891431019702</v>
      </c>
      <c r="HQ80" s="32">
        <f t="shared" si="166"/>
        <v>4.0214372665570703</v>
      </c>
      <c r="HR80" s="19">
        <f t="shared" si="233"/>
        <v>0.1166</v>
      </c>
      <c r="HS80" s="19">
        <f t="shared" si="234"/>
        <v>9.4E-2</v>
      </c>
      <c r="HT80" s="19">
        <f t="shared" si="235"/>
        <v>2.8730000000000002E-2</v>
      </c>
      <c r="HU80" s="19">
        <f t="shared" si="236"/>
        <v>2.8730000000000002E-2</v>
      </c>
      <c r="HV80" s="19">
        <f t="shared" si="237"/>
        <v>2.8730000000000002E-2</v>
      </c>
      <c r="HW80" s="19">
        <f t="shared" si="238"/>
        <v>2.8730000000000002E-2</v>
      </c>
      <c r="HX80" s="19">
        <f t="shared" si="239"/>
        <v>2.8730000000000002E-2</v>
      </c>
      <c r="HY80" s="19">
        <f t="shared" si="240"/>
        <v>2.8730000000000002E-2</v>
      </c>
      <c r="HZ80" s="19">
        <f t="shared" si="241"/>
        <v>2.8730000000000002E-2</v>
      </c>
      <c r="IA80" s="19">
        <f t="shared" si="242"/>
        <v>2.9100000000000001E-2</v>
      </c>
      <c r="IB80" s="19">
        <f t="shared" si="243"/>
        <v>2.8730000000000002E-2</v>
      </c>
      <c r="IC80" s="38">
        <f t="shared" si="244"/>
        <v>0.1166</v>
      </c>
      <c r="ID80" s="19">
        <f t="shared" si="245"/>
        <v>9.4E-2</v>
      </c>
      <c r="IE80" s="19">
        <f t="shared" si="246"/>
        <v>2.8730000000000002E-2</v>
      </c>
      <c r="IF80" s="19">
        <f t="shared" si="247"/>
        <v>2.8730000000000002E-2</v>
      </c>
      <c r="IG80" s="19" t="str">
        <f t="shared" si="248"/>
        <v/>
      </c>
      <c r="IH80" s="19" t="str">
        <f t="shared" si="249"/>
        <v/>
      </c>
      <c r="II80" s="19" t="str">
        <f t="shared" si="250"/>
        <v/>
      </c>
      <c r="IJ80" s="19" t="str">
        <f t="shared" si="251"/>
        <v/>
      </c>
      <c r="IK80" s="19" t="str">
        <f t="shared" si="252"/>
        <v/>
      </c>
      <c r="IL80" s="19">
        <f t="shared" si="253"/>
        <v>2.9100000000000001E-2</v>
      </c>
      <c r="IM80" s="19" t="str">
        <f t="shared" si="254"/>
        <v/>
      </c>
      <c r="IN80" s="38">
        <f t="shared" si="255"/>
        <v>0.112</v>
      </c>
      <c r="IO80" s="19">
        <f t="shared" si="256"/>
        <v>4.9000000000000002E-2</v>
      </c>
      <c r="IP80" s="19">
        <f t="shared" si="257"/>
        <v>7.2999999999999995E-2</v>
      </c>
      <c r="IQ80" s="19">
        <f t="shared" si="258"/>
        <v>4.9000000000000002E-2</v>
      </c>
      <c r="IR80" s="19">
        <f t="shared" si="259"/>
        <v>7.1999999999999995E-2</v>
      </c>
      <c r="IS80" s="19">
        <f t="shared" si="260"/>
        <v>9.1999999999999998E-2</v>
      </c>
      <c r="IT80" s="19">
        <f t="shared" si="261"/>
        <v>8.1000000000000003E-2</v>
      </c>
      <c r="IU80" s="19">
        <f t="shared" si="262"/>
        <v>9.9000000000000005E-2</v>
      </c>
      <c r="IV80" s="19">
        <f t="shared" si="263"/>
        <v>6.2E-2</v>
      </c>
      <c r="IW80" s="19">
        <f t="shared" si="264"/>
        <v>9.1999999999999998E-2</v>
      </c>
      <c r="IX80" s="32">
        <f t="shared" si="265"/>
        <v>0.14299999999999999</v>
      </c>
      <c r="IY80" s="19">
        <f t="shared" si="266"/>
        <v>0.112</v>
      </c>
      <c r="IZ80" s="19">
        <f t="shared" si="267"/>
        <v>4.9000000000000002E-2</v>
      </c>
      <c r="JA80" s="19">
        <f t="shared" si="268"/>
        <v>7.2999999999999995E-2</v>
      </c>
      <c r="JB80" s="19">
        <f t="shared" si="269"/>
        <v>4.9000000000000002E-2</v>
      </c>
      <c r="JC80" s="19">
        <f t="shared" si="270"/>
        <v>7.1999999999999995E-2</v>
      </c>
      <c r="JD80" s="19">
        <f t="shared" si="271"/>
        <v>9.1999999999999998E-2</v>
      </c>
      <c r="JE80" s="19">
        <f t="shared" si="272"/>
        <v>8.1000000000000003E-2</v>
      </c>
      <c r="JF80" s="19">
        <f t="shared" si="273"/>
        <v>9.9000000000000005E-2</v>
      </c>
      <c r="JG80" s="19">
        <f t="shared" si="274"/>
        <v>6.2E-2</v>
      </c>
      <c r="JH80" s="19">
        <f t="shared" si="275"/>
        <v>9.1999999999999998E-2</v>
      </c>
      <c r="JI80" s="32">
        <f t="shared" si="276"/>
        <v>0.14299999999999999</v>
      </c>
      <c r="JJ80" s="19">
        <f t="shared" si="277"/>
        <v>18.401948714630617</v>
      </c>
      <c r="JK80" s="19">
        <f t="shared" si="278"/>
        <v>17.57876131963091</v>
      </c>
      <c r="JL80" s="19">
        <f t="shared" si="279"/>
        <v>17.904663232360861</v>
      </c>
      <c r="JM80" s="19">
        <f t="shared" si="280"/>
        <v>17.988266244706093</v>
      </c>
      <c r="JN80" s="19">
        <f t="shared" si="281"/>
        <v>17.49888715708488</v>
      </c>
      <c r="JO80" s="19">
        <f t="shared" si="282"/>
        <v>17.489700637740231</v>
      </c>
      <c r="JP80" s="19">
        <f t="shared" si="283"/>
        <v>17.258632340303482</v>
      </c>
      <c r="JQ80" s="19">
        <f t="shared" si="284"/>
        <v>17.543028541217993</v>
      </c>
      <c r="JR80" s="19">
        <f t="shared" si="285"/>
        <v>17.172223058939338</v>
      </c>
      <c r="JS80" s="19">
        <f t="shared" si="286"/>
        <v>16.999669777473681</v>
      </c>
      <c r="JT80" s="19">
        <f t="shared" si="287"/>
        <v>17.519544991966679</v>
      </c>
      <c r="JU80" s="38">
        <f t="shared" si="288"/>
        <v>18.401948714630617</v>
      </c>
      <c r="JV80" s="19">
        <f t="shared" si="289"/>
        <v>17.57876131963091</v>
      </c>
      <c r="JW80" s="19">
        <f t="shared" si="290"/>
        <v>17.904663232360861</v>
      </c>
      <c r="JX80" s="19">
        <f t="shared" si="291"/>
        <v>17.988266244706093</v>
      </c>
      <c r="JY80" s="19">
        <f t="shared" si="292"/>
        <v>17.49888715708488</v>
      </c>
      <c r="JZ80" s="19">
        <f t="shared" si="293"/>
        <v>17.489700637740231</v>
      </c>
      <c r="KA80" s="19">
        <f t="shared" si="294"/>
        <v>17.258632340303482</v>
      </c>
      <c r="KB80" s="19">
        <f t="shared" si="295"/>
        <v>17.543028541217993</v>
      </c>
      <c r="KC80" s="19">
        <f t="shared" si="296"/>
        <v>17.172223058939338</v>
      </c>
      <c r="KD80" s="19">
        <f t="shared" si="297"/>
        <v>16.999669777473681</v>
      </c>
      <c r="KE80" s="32">
        <f t="shared" si="298"/>
        <v>17.519544991966679</v>
      </c>
    </row>
    <row r="81" spans="1:291" x14ac:dyDescent="0.2">
      <c r="A81" s="19" t="s">
        <v>142</v>
      </c>
      <c r="B81" s="19" t="s">
        <v>143</v>
      </c>
      <c r="C81" s="19" t="s">
        <v>4006</v>
      </c>
      <c r="E81" s="32" t="s">
        <v>139</v>
      </c>
      <c r="G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32">
        <v>0</v>
      </c>
      <c r="R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32">
        <v>0</v>
      </c>
      <c r="AC81" s="19">
        <v>0</v>
      </c>
      <c r="AG81" s="19">
        <v>0</v>
      </c>
      <c r="AH81" s="19">
        <v>0</v>
      </c>
      <c r="AI81" s="19">
        <v>0</v>
      </c>
      <c r="AJ81" s="19">
        <v>0</v>
      </c>
      <c r="AK81" s="19">
        <v>0</v>
      </c>
      <c r="AL81" s="32">
        <v>0</v>
      </c>
      <c r="AN81" s="19">
        <v>1.22951E-2</v>
      </c>
      <c r="AR81" s="19">
        <v>2.3841999999999999E-3</v>
      </c>
      <c r="AS81" s="19">
        <v>2.3960800000000001E-3</v>
      </c>
      <c r="AT81" s="19">
        <v>2.7718299999999999E-3</v>
      </c>
      <c r="AU81" s="19">
        <v>2.6391100000000001E-3</v>
      </c>
      <c r="AV81" s="19">
        <v>3.0192399999999999E-3</v>
      </c>
      <c r="AW81" s="32">
        <v>2.2106500000000002E-3</v>
      </c>
      <c r="AY81" s="19">
        <v>0</v>
      </c>
      <c r="BC81" s="19">
        <v>0</v>
      </c>
      <c r="BD81" s="19">
        <v>0</v>
      </c>
      <c r="BE81" s="19">
        <v>0</v>
      </c>
      <c r="BF81" s="19">
        <v>0</v>
      </c>
      <c r="BG81" s="19">
        <v>0</v>
      </c>
      <c r="BH81" s="32">
        <v>0</v>
      </c>
      <c r="BJ81" s="19">
        <v>0</v>
      </c>
      <c r="BN81" s="19">
        <v>0</v>
      </c>
      <c r="BO81" s="19">
        <v>0</v>
      </c>
      <c r="BP81" s="19">
        <v>0</v>
      </c>
      <c r="BQ81" s="19">
        <v>0</v>
      </c>
      <c r="BR81" s="19">
        <v>0</v>
      </c>
      <c r="BS81" s="32">
        <v>0</v>
      </c>
      <c r="BT81" s="19">
        <v>0</v>
      </c>
      <c r="BU81" s="19">
        <v>0</v>
      </c>
      <c r="BV81" s="19">
        <v>0</v>
      </c>
      <c r="BW81" s="19">
        <v>0</v>
      </c>
      <c r="BX81" s="19">
        <v>0</v>
      </c>
      <c r="BY81" s="19">
        <v>0</v>
      </c>
      <c r="BZ81" s="19">
        <v>0</v>
      </c>
      <c r="CA81" s="19">
        <v>0</v>
      </c>
      <c r="CB81" s="19">
        <v>0</v>
      </c>
      <c r="CC81" s="19">
        <v>0</v>
      </c>
      <c r="CD81" s="19">
        <v>0</v>
      </c>
      <c r="CE81" s="38">
        <v>4</v>
      </c>
      <c r="CF81" s="19">
        <v>0</v>
      </c>
      <c r="CG81" s="19">
        <v>2</v>
      </c>
      <c r="CH81" s="19">
        <v>4</v>
      </c>
      <c r="CI81" s="19">
        <v>7</v>
      </c>
      <c r="CJ81" s="19">
        <v>8</v>
      </c>
      <c r="CK81" s="19">
        <v>6</v>
      </c>
      <c r="CL81" s="19">
        <v>9</v>
      </c>
      <c r="CM81" s="19">
        <v>4</v>
      </c>
      <c r="CN81" s="19">
        <v>9</v>
      </c>
      <c r="CO81" s="19">
        <v>10</v>
      </c>
      <c r="CP81" s="38">
        <v>0</v>
      </c>
      <c r="CQ81" s="19">
        <v>0</v>
      </c>
      <c r="CR81" s="19">
        <v>0</v>
      </c>
      <c r="CS81" s="19">
        <v>0</v>
      </c>
      <c r="CT81" s="19">
        <v>0</v>
      </c>
      <c r="CU81" s="19">
        <v>0</v>
      </c>
      <c r="CV81" s="19">
        <v>0</v>
      </c>
      <c r="CW81" s="19">
        <v>0</v>
      </c>
      <c r="CX81" s="19">
        <v>0</v>
      </c>
      <c r="CY81" s="19">
        <v>0</v>
      </c>
      <c r="CZ81" s="19">
        <v>0</v>
      </c>
      <c r="DA81" s="38">
        <v>0.66669024600000004</v>
      </c>
      <c r="DB81" s="19">
        <v>0.607005515</v>
      </c>
      <c r="DC81" s="19">
        <v>0.60663224900000001</v>
      </c>
      <c r="DD81" s="19">
        <v>0.65330385800000002</v>
      </c>
      <c r="DE81" s="19">
        <v>0.643683636</v>
      </c>
      <c r="DF81" s="19">
        <v>0.59761740600000002</v>
      </c>
      <c r="DG81" s="19">
        <v>0.59688772700000003</v>
      </c>
      <c r="DH81" s="19">
        <v>0.59030468400000002</v>
      </c>
      <c r="DI81" s="19">
        <v>0.581749454</v>
      </c>
      <c r="DJ81" s="19">
        <v>0.59475007000125402</v>
      </c>
      <c r="DK81" s="19">
        <v>0.73195592657929198</v>
      </c>
      <c r="DL81" s="38">
        <v>0.23530000000000001</v>
      </c>
      <c r="DM81" s="19">
        <v>0.23599999999999999</v>
      </c>
      <c r="DN81" s="19">
        <v>0.2359</v>
      </c>
      <c r="DO81" s="19">
        <v>0.2334</v>
      </c>
      <c r="DP81" s="19">
        <v>0.1993</v>
      </c>
      <c r="DQ81" s="19">
        <v>0.12139999999999999</v>
      </c>
      <c r="DR81" s="19">
        <v>0.19980000000000001</v>
      </c>
      <c r="DS81" s="19">
        <v>0.26340000000000002</v>
      </c>
      <c r="DT81" s="19">
        <v>0.2676</v>
      </c>
      <c r="DU81" s="19">
        <v>0.25080000000000002</v>
      </c>
      <c r="DV81" s="19">
        <v>0.2172</v>
      </c>
      <c r="DW81" s="38">
        <v>8.0000000000000002E-3</v>
      </c>
      <c r="DX81" s="19">
        <v>6.0000000000000001E-3</v>
      </c>
      <c r="DY81" s="19">
        <v>6.0000000000000001E-3</v>
      </c>
      <c r="DZ81" s="19">
        <v>7.0000000000000001E-3</v>
      </c>
      <c r="EA81" s="19">
        <v>8.9999999999999993E-3</v>
      </c>
      <c r="EB81" s="19">
        <v>4.0000000000000001E-3</v>
      </c>
      <c r="EC81" s="19">
        <v>7.0000000000000001E-3</v>
      </c>
      <c r="ED81" s="19">
        <v>5.0000000000000001E-3</v>
      </c>
      <c r="EE81" s="19">
        <v>8.0000000000000002E-3</v>
      </c>
      <c r="EF81" s="19">
        <v>8.9999999999999993E-3</v>
      </c>
      <c r="EG81" s="19">
        <v>6.0000000000000001E-3</v>
      </c>
      <c r="EH81" s="38">
        <v>6414189.4576734444</v>
      </c>
      <c r="EI81" s="19">
        <v>5338455.4936400065</v>
      </c>
      <c r="EJ81" s="19">
        <v>5995958.5666232156</v>
      </c>
      <c r="EK81" s="19">
        <v>5294563.6955193989</v>
      </c>
      <c r="EL81" s="19">
        <v>4032018.2868182342</v>
      </c>
      <c r="EM81" s="19">
        <v>2912159.5769482483</v>
      </c>
      <c r="EN81" s="19">
        <v>3003347.9739813912</v>
      </c>
      <c r="EO81" s="19">
        <v>3468922.5149243344</v>
      </c>
      <c r="EP81" s="19">
        <v>3436291.8679775558</v>
      </c>
      <c r="EQ81" s="19">
        <v>4453279.4158173976</v>
      </c>
      <c r="ER81" s="32">
        <v>4804038.7832309073</v>
      </c>
      <c r="ES81" s="19">
        <f t="shared" si="167"/>
        <v>15.674023196945775</v>
      </c>
      <c r="ET81" s="19">
        <f t="shared" si="168"/>
        <v>15.490446935699582</v>
      </c>
      <c r="EU81" s="19">
        <f t="shared" si="169"/>
        <v>15.606596228011172</v>
      </c>
      <c r="EV81" s="19">
        <f t="shared" si="170"/>
        <v>15.482191134287296</v>
      </c>
      <c r="EW81" s="19">
        <f t="shared" si="171"/>
        <v>15.209777624144246</v>
      </c>
      <c r="EX81" s="19">
        <f t="shared" si="172"/>
        <v>14.884405486573446</v>
      </c>
      <c r="EY81" s="19">
        <f t="shared" si="173"/>
        <v>14.915238215704104</v>
      </c>
      <c r="EZ81" s="19">
        <f t="shared" si="174"/>
        <v>15.059354589272425</v>
      </c>
      <c r="FA81" s="19">
        <f t="shared" si="175"/>
        <v>15.049903502593274</v>
      </c>
      <c r="FB81" s="19">
        <f t="shared" si="176"/>
        <v>15.309151330104738</v>
      </c>
      <c r="FC81" s="32">
        <f t="shared" si="177"/>
        <v>15.384967535261604</v>
      </c>
      <c r="FD81" s="19" t="str">
        <f t="shared" si="178"/>
        <v/>
      </c>
      <c r="FE81" s="19">
        <f t="shared" si="179"/>
        <v>0.607005515</v>
      </c>
      <c r="FF81" s="19" t="str">
        <f t="shared" si="180"/>
        <v/>
      </c>
      <c r="FG81" s="19" t="str">
        <f t="shared" si="181"/>
        <v/>
      </c>
      <c r="FH81" s="19" t="str">
        <f t="shared" si="182"/>
        <v/>
      </c>
      <c r="FI81" s="19">
        <f t="shared" si="183"/>
        <v>0.59761740600000002</v>
      </c>
      <c r="FJ81" s="19">
        <f t="shared" si="184"/>
        <v>0.59688772700000003</v>
      </c>
      <c r="FK81" s="19">
        <f t="shared" si="185"/>
        <v>0.59030468400000002</v>
      </c>
      <c r="FL81" s="19">
        <f t="shared" si="186"/>
        <v>0.581749454</v>
      </c>
      <c r="FM81" s="19">
        <f t="shared" si="187"/>
        <v>0.59475007000125402</v>
      </c>
      <c r="FN81" s="32">
        <f t="shared" si="188"/>
        <v>0.73195592657929198</v>
      </c>
      <c r="FO81" s="19" t="str">
        <f t="shared" si="189"/>
        <v/>
      </c>
      <c r="FP81" s="19">
        <f t="shared" si="190"/>
        <v>0.23599999999999999</v>
      </c>
      <c r="FQ81" s="19" t="str">
        <f t="shared" si="191"/>
        <v/>
      </c>
      <c r="FR81" s="19" t="str">
        <f t="shared" si="192"/>
        <v/>
      </c>
      <c r="FS81" s="19" t="str">
        <f t="shared" si="193"/>
        <v/>
      </c>
      <c r="FT81" s="19">
        <f t="shared" si="194"/>
        <v>0.12139999999999999</v>
      </c>
      <c r="FU81" s="19">
        <f t="shared" si="195"/>
        <v>0.19980000000000001</v>
      </c>
      <c r="FV81" s="19">
        <f t="shared" si="196"/>
        <v>0.26340000000000002</v>
      </c>
      <c r="FW81" s="19">
        <f t="shared" si="197"/>
        <v>0.2676</v>
      </c>
      <c r="FX81" s="19">
        <f t="shared" si="198"/>
        <v>0.25080000000000002</v>
      </c>
      <c r="FY81" s="32">
        <f t="shared" si="199"/>
        <v>0.2172</v>
      </c>
      <c r="FZ81" s="19" t="str">
        <f t="shared" si="200"/>
        <v/>
      </c>
      <c r="GA81" s="19">
        <f t="shared" si="201"/>
        <v>6.0000000000000001E-3</v>
      </c>
      <c r="GB81" s="19" t="str">
        <f t="shared" si="202"/>
        <v/>
      </c>
      <c r="GC81" s="19" t="str">
        <f t="shared" si="203"/>
        <v/>
      </c>
      <c r="GD81" s="19" t="str">
        <f t="shared" si="204"/>
        <v/>
      </c>
      <c r="GE81" s="19">
        <f t="shared" si="205"/>
        <v>4.0000000000000001E-3</v>
      </c>
      <c r="GF81" s="19">
        <f t="shared" si="206"/>
        <v>7.0000000000000001E-3</v>
      </c>
      <c r="GG81" s="19">
        <f t="shared" si="207"/>
        <v>5.0000000000000001E-3</v>
      </c>
      <c r="GH81" s="19">
        <f t="shared" si="208"/>
        <v>8.0000000000000002E-3</v>
      </c>
      <c r="GI81" s="19">
        <f t="shared" si="209"/>
        <v>8.9999999999999993E-3</v>
      </c>
      <c r="GJ81" s="32">
        <f t="shared" si="210"/>
        <v>6.0000000000000001E-3</v>
      </c>
      <c r="GK81" s="19" t="str">
        <f t="shared" si="211"/>
        <v/>
      </c>
      <c r="GL81" s="19">
        <f t="shared" si="212"/>
        <v>15.490446935699582</v>
      </c>
      <c r="GM81" s="19" t="str">
        <f t="shared" si="213"/>
        <v/>
      </c>
      <c r="GN81" s="19" t="str">
        <f t="shared" si="214"/>
        <v/>
      </c>
      <c r="GO81" s="19" t="str">
        <f t="shared" si="215"/>
        <v/>
      </c>
      <c r="GP81" s="19">
        <f t="shared" si="216"/>
        <v>14.884405486573446</v>
      </c>
      <c r="GQ81" s="19">
        <f t="shared" si="217"/>
        <v>14.915238215704104</v>
      </c>
      <c r="GR81" s="19">
        <f t="shared" si="218"/>
        <v>15.059354589272425</v>
      </c>
      <c r="GS81" s="19">
        <f t="shared" si="219"/>
        <v>15.049903502593274</v>
      </c>
      <c r="GT81" s="19">
        <f t="shared" si="220"/>
        <v>15.309151330104738</v>
      </c>
      <c r="GU81" s="32">
        <f t="shared" si="221"/>
        <v>15.384967535261604</v>
      </c>
      <c r="GV81" s="19">
        <f t="shared" si="222"/>
        <v>10.328571478127515</v>
      </c>
      <c r="GW81" s="19">
        <f t="shared" si="223"/>
        <v>0.607005515</v>
      </c>
      <c r="GX81" s="19">
        <f t="shared" si="224"/>
        <v>10.328571478127515</v>
      </c>
      <c r="GY81" s="19">
        <f t="shared" si="225"/>
        <v>10.328571478127515</v>
      </c>
      <c r="GZ81" s="19">
        <f t="shared" si="226"/>
        <v>10.328571478127515</v>
      </c>
      <c r="HA81" s="19">
        <f t="shared" si="227"/>
        <v>0.59761740600000002</v>
      </c>
      <c r="HB81" s="19">
        <f t="shared" si="228"/>
        <v>0.59688772700000003</v>
      </c>
      <c r="HC81" s="19">
        <f t="shared" si="229"/>
        <v>0.59030468400000002</v>
      </c>
      <c r="HD81" s="19">
        <f t="shared" si="230"/>
        <v>0.581749454</v>
      </c>
      <c r="HE81" s="19">
        <f t="shared" si="231"/>
        <v>0.59475007000125402</v>
      </c>
      <c r="HF81" s="19">
        <f t="shared" si="232"/>
        <v>0.73195592657929198</v>
      </c>
      <c r="HG81" s="19" t="str">
        <f t="shared" si="156"/>
        <v/>
      </c>
      <c r="HH81" s="19">
        <f t="shared" si="157"/>
        <v>0.607005515</v>
      </c>
      <c r="HI81" s="19" t="str">
        <f t="shared" si="158"/>
        <v/>
      </c>
      <c r="HJ81" s="19" t="str">
        <f t="shared" si="159"/>
        <v/>
      </c>
      <c r="HK81" s="19" t="str">
        <f t="shared" si="160"/>
        <v/>
      </c>
      <c r="HL81" s="19">
        <f t="shared" si="161"/>
        <v>0.59761740600000002</v>
      </c>
      <c r="HM81" s="19">
        <f t="shared" si="162"/>
        <v>0.59688772700000003</v>
      </c>
      <c r="HN81" s="19">
        <f t="shared" si="163"/>
        <v>0.59030468400000002</v>
      </c>
      <c r="HO81" s="19">
        <f t="shared" si="164"/>
        <v>0.581749454</v>
      </c>
      <c r="HP81" s="19">
        <f t="shared" si="165"/>
        <v>0.59475007000125402</v>
      </c>
      <c r="HQ81" s="32">
        <f t="shared" si="166"/>
        <v>0.73195592657929198</v>
      </c>
      <c r="HR81" s="19">
        <f t="shared" si="233"/>
        <v>0.72436999999999996</v>
      </c>
      <c r="HS81" s="19">
        <f t="shared" si="234"/>
        <v>0.23599999999999999</v>
      </c>
      <c r="HT81" s="19">
        <f t="shared" si="235"/>
        <v>0.72436999999999996</v>
      </c>
      <c r="HU81" s="19">
        <f t="shared" si="236"/>
        <v>0.72436999999999996</v>
      </c>
      <c r="HV81" s="19">
        <f t="shared" si="237"/>
        <v>0.72436999999999996</v>
      </c>
      <c r="HW81" s="19">
        <f t="shared" si="238"/>
        <v>0.12139999999999999</v>
      </c>
      <c r="HX81" s="19">
        <f t="shared" si="239"/>
        <v>0.19980000000000001</v>
      </c>
      <c r="HY81" s="19">
        <f t="shared" si="240"/>
        <v>0.26340000000000002</v>
      </c>
      <c r="HZ81" s="19">
        <f t="shared" si="241"/>
        <v>0.2676</v>
      </c>
      <c r="IA81" s="19">
        <f t="shared" si="242"/>
        <v>0.25080000000000002</v>
      </c>
      <c r="IB81" s="19">
        <f t="shared" si="243"/>
        <v>0.2172</v>
      </c>
      <c r="IC81" s="38" t="str">
        <f t="shared" si="244"/>
        <v/>
      </c>
      <c r="ID81" s="19">
        <f t="shared" si="245"/>
        <v>0.23599999999999999</v>
      </c>
      <c r="IE81" s="19" t="str">
        <f t="shared" si="246"/>
        <v/>
      </c>
      <c r="IF81" s="19" t="str">
        <f t="shared" si="247"/>
        <v/>
      </c>
      <c r="IG81" s="19" t="str">
        <f t="shared" si="248"/>
        <v/>
      </c>
      <c r="IH81" s="19">
        <f t="shared" si="249"/>
        <v>0.12139999999999999</v>
      </c>
      <c r="II81" s="19">
        <f t="shared" si="250"/>
        <v>0.19980000000000001</v>
      </c>
      <c r="IJ81" s="19">
        <f t="shared" si="251"/>
        <v>0.26340000000000002</v>
      </c>
      <c r="IK81" s="19">
        <f t="shared" si="252"/>
        <v>0.2676</v>
      </c>
      <c r="IL81" s="19">
        <f t="shared" si="253"/>
        <v>0.25080000000000002</v>
      </c>
      <c r="IM81" s="19">
        <f t="shared" si="254"/>
        <v>0.2172</v>
      </c>
      <c r="IN81" s="38">
        <f t="shared" si="255"/>
        <v>0.16917829999999984</v>
      </c>
      <c r="IO81" s="19">
        <f t="shared" si="256"/>
        <v>6.0000000000000001E-3</v>
      </c>
      <c r="IP81" s="19">
        <f t="shared" si="257"/>
        <v>0.16917829999999984</v>
      </c>
      <c r="IQ81" s="19">
        <f t="shared" si="258"/>
        <v>0.16917829999999984</v>
      </c>
      <c r="IR81" s="19">
        <f t="shared" si="259"/>
        <v>0.16917829999999984</v>
      </c>
      <c r="IS81" s="19">
        <f t="shared" si="260"/>
        <v>4.0000000000000001E-3</v>
      </c>
      <c r="IT81" s="19">
        <f t="shared" si="261"/>
        <v>7.0000000000000001E-3</v>
      </c>
      <c r="IU81" s="19">
        <f t="shared" si="262"/>
        <v>5.0000000000000001E-3</v>
      </c>
      <c r="IV81" s="19">
        <f t="shared" si="263"/>
        <v>8.0000000000000002E-3</v>
      </c>
      <c r="IW81" s="19">
        <f t="shared" si="264"/>
        <v>8.9999999999999993E-3</v>
      </c>
      <c r="IX81" s="32">
        <f t="shared" si="265"/>
        <v>6.0000000000000001E-3</v>
      </c>
      <c r="IY81" s="19" t="str">
        <f t="shared" si="266"/>
        <v/>
      </c>
      <c r="IZ81" s="19">
        <f t="shared" si="267"/>
        <v>6.0000000000000001E-3</v>
      </c>
      <c r="JA81" s="19" t="str">
        <f t="shared" si="268"/>
        <v/>
      </c>
      <c r="JB81" s="19" t="str">
        <f t="shared" si="269"/>
        <v/>
      </c>
      <c r="JC81" s="19" t="str">
        <f t="shared" si="270"/>
        <v/>
      </c>
      <c r="JD81" s="19">
        <f t="shared" si="271"/>
        <v>4.0000000000000001E-3</v>
      </c>
      <c r="JE81" s="19">
        <f t="shared" si="272"/>
        <v>7.0000000000000001E-3</v>
      </c>
      <c r="JF81" s="19">
        <f t="shared" si="273"/>
        <v>5.0000000000000001E-3</v>
      </c>
      <c r="JG81" s="19">
        <f t="shared" si="274"/>
        <v>8.0000000000000002E-3</v>
      </c>
      <c r="JH81" s="19">
        <f t="shared" si="275"/>
        <v>8.9999999999999993E-3</v>
      </c>
      <c r="JI81" s="32">
        <f t="shared" si="276"/>
        <v>6.0000000000000001E-3</v>
      </c>
      <c r="JJ81" s="19">
        <f t="shared" si="277"/>
        <v>22.018022109317169</v>
      </c>
      <c r="JK81" s="19">
        <f t="shared" si="278"/>
        <v>15.490446935699582</v>
      </c>
      <c r="JL81" s="19">
        <f t="shared" si="279"/>
        <v>22.018022109317169</v>
      </c>
      <c r="JM81" s="19">
        <f t="shared" si="280"/>
        <v>22.018022109317169</v>
      </c>
      <c r="JN81" s="19">
        <f t="shared" si="281"/>
        <v>22.018022109317169</v>
      </c>
      <c r="JO81" s="19">
        <f t="shared" si="282"/>
        <v>14.884405486573446</v>
      </c>
      <c r="JP81" s="19">
        <f t="shared" si="283"/>
        <v>14.915238215704104</v>
      </c>
      <c r="JQ81" s="19">
        <f t="shared" si="284"/>
        <v>15.059354589272425</v>
      </c>
      <c r="JR81" s="19">
        <f t="shared" si="285"/>
        <v>15.049903502593274</v>
      </c>
      <c r="JS81" s="19">
        <f t="shared" si="286"/>
        <v>15.309151330104738</v>
      </c>
      <c r="JT81" s="19">
        <f t="shared" si="287"/>
        <v>15.384967535261604</v>
      </c>
      <c r="JU81" s="38" t="str">
        <f t="shared" si="288"/>
        <v/>
      </c>
      <c r="JV81" s="19">
        <f t="shared" si="289"/>
        <v>15.490446935699582</v>
      </c>
      <c r="JW81" s="19" t="str">
        <f t="shared" si="290"/>
        <v/>
      </c>
      <c r="JX81" s="19" t="str">
        <f t="shared" si="291"/>
        <v/>
      </c>
      <c r="JY81" s="19" t="str">
        <f t="shared" si="292"/>
        <v/>
      </c>
      <c r="JZ81" s="19">
        <f t="shared" si="293"/>
        <v>14.884405486573446</v>
      </c>
      <c r="KA81" s="19">
        <f t="shared" si="294"/>
        <v>14.915238215704104</v>
      </c>
      <c r="KB81" s="19">
        <f t="shared" si="295"/>
        <v>15.059354589272425</v>
      </c>
      <c r="KC81" s="19">
        <f t="shared" si="296"/>
        <v>15.049903502593274</v>
      </c>
      <c r="KD81" s="19">
        <f t="shared" si="297"/>
        <v>15.309151330104738</v>
      </c>
      <c r="KE81" s="32">
        <f t="shared" si="298"/>
        <v>15.384967535261604</v>
      </c>
    </row>
    <row r="82" spans="1:291" x14ac:dyDescent="0.2">
      <c r="A82" s="19" t="s">
        <v>146</v>
      </c>
      <c r="B82" s="19" t="s">
        <v>147</v>
      </c>
      <c r="C82" s="19">
        <v>2014</v>
      </c>
      <c r="E82" s="32" t="s">
        <v>139</v>
      </c>
      <c r="F82" s="19">
        <v>0</v>
      </c>
      <c r="G82" s="19">
        <v>0</v>
      </c>
      <c r="I82" s="19">
        <v>0</v>
      </c>
      <c r="P82" s="32"/>
      <c r="Q82" s="19">
        <v>0</v>
      </c>
      <c r="R82" s="19">
        <v>0</v>
      </c>
      <c r="T82" s="19">
        <v>0</v>
      </c>
      <c r="AA82" s="32"/>
      <c r="AB82" s="19">
        <v>0</v>
      </c>
      <c r="AC82" s="19">
        <v>0</v>
      </c>
      <c r="AE82" s="19">
        <v>0</v>
      </c>
      <c r="AL82" s="32"/>
      <c r="AM82" s="19">
        <v>2.4246300000000001E-3</v>
      </c>
      <c r="AN82" s="19">
        <v>3.63693E-3</v>
      </c>
      <c r="AP82" s="19">
        <v>4.8296199999999997E-3</v>
      </c>
      <c r="AW82" s="32"/>
      <c r="AX82" s="19">
        <v>0</v>
      </c>
      <c r="AY82" s="19">
        <v>0</v>
      </c>
      <c r="BA82" s="19">
        <v>0</v>
      </c>
      <c r="BH82" s="32"/>
      <c r="BI82" s="19">
        <v>0</v>
      </c>
      <c r="BJ82" s="19">
        <v>0</v>
      </c>
      <c r="BL82" s="19">
        <v>0</v>
      </c>
      <c r="BS82" s="32"/>
      <c r="BT82" s="19">
        <v>0</v>
      </c>
      <c r="BU82" s="19">
        <v>0</v>
      </c>
      <c r="BV82" s="19">
        <v>0</v>
      </c>
      <c r="BW82" s="19">
        <v>0</v>
      </c>
      <c r="BX82" s="19">
        <v>0</v>
      </c>
      <c r="BY82" s="19">
        <v>0</v>
      </c>
      <c r="BZ82" s="19">
        <v>0</v>
      </c>
      <c r="CA82" s="19">
        <v>1</v>
      </c>
      <c r="CB82" s="19">
        <v>0</v>
      </c>
      <c r="CC82" s="19">
        <v>0</v>
      </c>
      <c r="CD82" s="19">
        <v>0</v>
      </c>
      <c r="CE82" s="38">
        <v>4</v>
      </c>
      <c r="CF82" s="19">
        <v>1</v>
      </c>
      <c r="CG82" s="19">
        <v>3</v>
      </c>
      <c r="CH82" s="19">
        <v>3</v>
      </c>
      <c r="CI82" s="19">
        <v>10</v>
      </c>
      <c r="CJ82" s="19">
        <v>5</v>
      </c>
      <c r="CK82" s="19">
        <v>6</v>
      </c>
      <c r="CL82" s="19">
        <v>2</v>
      </c>
      <c r="CM82" s="19">
        <v>0</v>
      </c>
      <c r="CN82" s="19">
        <v>0</v>
      </c>
      <c r="CO82" s="19">
        <v>0</v>
      </c>
      <c r="CP82" s="38">
        <v>0</v>
      </c>
      <c r="CQ82" s="19">
        <v>0</v>
      </c>
      <c r="CR82" s="19">
        <v>0</v>
      </c>
      <c r="CS82" s="19">
        <v>0</v>
      </c>
      <c r="CT82" s="19">
        <v>0</v>
      </c>
      <c r="CU82" s="19">
        <v>0</v>
      </c>
      <c r="CV82" s="19">
        <v>0</v>
      </c>
      <c r="CW82" s="19">
        <v>0.5</v>
      </c>
      <c r="CX82" s="19">
        <v>0</v>
      </c>
      <c r="CY82" s="19">
        <v>0</v>
      </c>
      <c r="CZ82" s="19">
        <v>0</v>
      </c>
      <c r="DA82" s="38"/>
      <c r="DL82" s="38"/>
      <c r="DW82" s="38"/>
      <c r="EH82" s="38"/>
      <c r="ER82" s="32"/>
      <c r="ES82" s="19" t="str">
        <f t="shared" si="167"/>
        <v/>
      </c>
      <c r="ET82" s="19" t="str">
        <f t="shared" si="168"/>
        <v/>
      </c>
      <c r="EU82" s="19" t="str">
        <f t="shared" si="169"/>
        <v/>
      </c>
      <c r="EV82" s="19" t="str">
        <f t="shared" si="170"/>
        <v/>
      </c>
      <c r="EW82" s="19" t="str">
        <f t="shared" si="171"/>
        <v/>
      </c>
      <c r="EX82" s="19" t="str">
        <f t="shared" si="172"/>
        <v/>
      </c>
      <c r="EY82" s="19" t="str">
        <f t="shared" si="173"/>
        <v/>
      </c>
      <c r="EZ82" s="19" t="str">
        <f t="shared" si="174"/>
        <v/>
      </c>
      <c r="FA82" s="19" t="str">
        <f t="shared" si="175"/>
        <v/>
      </c>
      <c r="FB82" s="19" t="str">
        <f t="shared" si="176"/>
        <v/>
      </c>
      <c r="FC82" s="32" t="str">
        <f t="shared" si="177"/>
        <v/>
      </c>
      <c r="FH82" s="19" t="str">
        <f t="shared" si="182"/>
        <v/>
      </c>
      <c r="FI82" s="19" t="str">
        <f t="shared" si="183"/>
        <v/>
      </c>
      <c r="FJ82" s="19" t="str">
        <f t="shared" si="184"/>
        <v/>
      </c>
      <c r="FK82" s="19" t="str">
        <f t="shared" si="185"/>
        <v/>
      </c>
      <c r="FL82" s="19" t="str">
        <f t="shared" si="186"/>
        <v/>
      </c>
      <c r="FM82" s="19" t="str">
        <f t="shared" si="187"/>
        <v/>
      </c>
      <c r="FN82" s="32" t="str">
        <f t="shared" si="188"/>
        <v/>
      </c>
      <c r="FT82" s="19" t="str">
        <f t="shared" si="194"/>
        <v/>
      </c>
      <c r="FU82" s="19" t="str">
        <f t="shared" si="195"/>
        <v/>
      </c>
      <c r="FV82" s="19" t="str">
        <f t="shared" si="196"/>
        <v/>
      </c>
      <c r="FW82" s="19" t="str">
        <f t="shared" si="197"/>
        <v/>
      </c>
      <c r="FX82" s="19" t="str">
        <f t="shared" si="198"/>
        <v/>
      </c>
      <c r="FY82" s="32" t="str">
        <f t="shared" si="199"/>
        <v/>
      </c>
      <c r="GD82" s="19" t="str">
        <f t="shared" si="204"/>
        <v/>
      </c>
      <c r="GE82" s="19" t="str">
        <f t="shared" si="205"/>
        <v/>
      </c>
      <c r="GF82" s="19" t="str">
        <f t="shared" si="206"/>
        <v/>
      </c>
      <c r="GG82" s="19" t="str">
        <f t="shared" si="207"/>
        <v/>
      </c>
      <c r="GH82" s="19" t="str">
        <f t="shared" si="208"/>
        <v/>
      </c>
      <c r="GI82" s="19" t="str">
        <f t="shared" si="209"/>
        <v/>
      </c>
      <c r="GJ82" s="32" t="str">
        <f t="shared" si="210"/>
        <v/>
      </c>
      <c r="GK82" s="19" t="str">
        <f t="shared" si="211"/>
        <v/>
      </c>
      <c r="GL82" s="19" t="str">
        <f t="shared" si="212"/>
        <v/>
      </c>
      <c r="GM82" s="19" t="str">
        <f t="shared" si="213"/>
        <v/>
      </c>
      <c r="GN82" s="19" t="str">
        <f t="shared" si="214"/>
        <v/>
      </c>
      <c r="GO82" s="19" t="str">
        <f t="shared" si="215"/>
        <v/>
      </c>
      <c r="GP82" s="19" t="str">
        <f t="shared" si="216"/>
        <v/>
      </c>
      <c r="GQ82" s="19" t="str">
        <f t="shared" si="217"/>
        <v/>
      </c>
      <c r="GR82" s="19" t="str">
        <f t="shared" si="218"/>
        <v/>
      </c>
      <c r="GS82" s="19" t="str">
        <f t="shared" si="219"/>
        <v/>
      </c>
      <c r="GT82" s="19" t="str">
        <f t="shared" si="220"/>
        <v/>
      </c>
      <c r="GU82" s="32" t="str">
        <f t="shared" si="221"/>
        <v/>
      </c>
      <c r="GV82" s="19">
        <f t="shared" si="222"/>
        <v>0.2011343951618926</v>
      </c>
      <c r="GW82" s="19">
        <f t="shared" si="223"/>
        <v>0.2011343951618926</v>
      </c>
      <c r="GX82" s="19">
        <f t="shared" si="224"/>
        <v>0.2011343951618926</v>
      </c>
      <c r="GY82" s="19">
        <f t="shared" si="225"/>
        <v>0.2011343951618926</v>
      </c>
      <c r="GZ82" s="19">
        <f t="shared" si="226"/>
        <v>10.328571478127515</v>
      </c>
      <c r="HA82" s="19">
        <f t="shared" si="227"/>
        <v>10.328571478127515</v>
      </c>
      <c r="HB82" s="19">
        <f t="shared" si="228"/>
        <v>10.328571478127515</v>
      </c>
      <c r="HC82" s="19">
        <f t="shared" si="229"/>
        <v>10.328571478127515</v>
      </c>
      <c r="HD82" s="19">
        <f t="shared" si="230"/>
        <v>10.328571478127515</v>
      </c>
      <c r="HE82" s="19">
        <f t="shared" si="231"/>
        <v>10.328571478127515</v>
      </c>
      <c r="HF82" s="19">
        <f t="shared" si="232"/>
        <v>10.328571478127515</v>
      </c>
      <c r="HG82" s="19" t="str">
        <f t="shared" si="156"/>
        <v/>
      </c>
      <c r="HH82" s="19" t="str">
        <f t="shared" si="157"/>
        <v/>
      </c>
      <c r="HI82" s="19" t="str">
        <f t="shared" si="158"/>
        <v/>
      </c>
      <c r="HJ82" s="19" t="str">
        <f t="shared" si="159"/>
        <v/>
      </c>
      <c r="HK82" s="19" t="str">
        <f t="shared" si="160"/>
        <v/>
      </c>
      <c r="HL82" s="19" t="str">
        <f t="shared" si="161"/>
        <v/>
      </c>
      <c r="HM82" s="19" t="str">
        <f t="shared" si="162"/>
        <v/>
      </c>
      <c r="HN82" s="19" t="str">
        <f t="shared" si="163"/>
        <v/>
      </c>
      <c r="HO82" s="19" t="str">
        <f t="shared" si="164"/>
        <v/>
      </c>
      <c r="HP82" s="19" t="str">
        <f t="shared" si="165"/>
        <v/>
      </c>
      <c r="HQ82" s="32" t="str">
        <f t="shared" si="166"/>
        <v/>
      </c>
      <c r="HR82" s="19">
        <f t="shared" si="233"/>
        <v>2.8730000000000002E-2</v>
      </c>
      <c r="HS82" s="19">
        <f t="shared" si="234"/>
        <v>2.8730000000000002E-2</v>
      </c>
      <c r="HT82" s="19">
        <f t="shared" si="235"/>
        <v>2.8730000000000002E-2</v>
      </c>
      <c r="HU82" s="19">
        <f t="shared" si="236"/>
        <v>2.8730000000000002E-2</v>
      </c>
      <c r="HV82" s="19">
        <f t="shared" si="237"/>
        <v>2.8730000000000002E-2</v>
      </c>
      <c r="HW82" s="19">
        <f t="shared" si="238"/>
        <v>0.72436999999999996</v>
      </c>
      <c r="HX82" s="19">
        <f t="shared" si="239"/>
        <v>0.72436999999999996</v>
      </c>
      <c r="HY82" s="19">
        <f t="shared" si="240"/>
        <v>0.72436999999999996</v>
      </c>
      <c r="HZ82" s="19">
        <f t="shared" si="241"/>
        <v>0.72436999999999996</v>
      </c>
      <c r="IA82" s="19">
        <f t="shared" si="242"/>
        <v>0.72436999999999996</v>
      </c>
      <c r="IB82" s="19">
        <f t="shared" si="243"/>
        <v>0.72436999999999996</v>
      </c>
      <c r="IC82" s="38" t="str">
        <f t="shared" si="244"/>
        <v/>
      </c>
      <c r="ID82" s="19" t="str">
        <f t="shared" si="245"/>
        <v/>
      </c>
      <c r="IE82" s="19" t="str">
        <f t="shared" si="246"/>
        <v/>
      </c>
      <c r="IF82" s="19" t="str">
        <f t="shared" si="247"/>
        <v/>
      </c>
      <c r="IG82" s="19" t="str">
        <f t="shared" si="248"/>
        <v/>
      </c>
      <c r="IH82" s="19" t="str">
        <f t="shared" si="249"/>
        <v/>
      </c>
      <c r="II82" s="19" t="str">
        <f t="shared" si="250"/>
        <v/>
      </c>
      <c r="IJ82" s="19" t="str">
        <f t="shared" si="251"/>
        <v/>
      </c>
      <c r="IK82" s="19" t="str">
        <f t="shared" si="252"/>
        <v/>
      </c>
      <c r="IL82" s="19" t="str">
        <f t="shared" si="253"/>
        <v/>
      </c>
      <c r="IM82" s="19" t="str">
        <f t="shared" si="254"/>
        <v/>
      </c>
      <c r="IN82" s="38">
        <f t="shared" si="255"/>
        <v>0</v>
      </c>
      <c r="IO82" s="19">
        <f t="shared" si="256"/>
        <v>0</v>
      </c>
      <c r="IP82" s="19">
        <f t="shared" si="257"/>
        <v>0</v>
      </c>
      <c r="IQ82" s="19">
        <f t="shared" si="258"/>
        <v>0</v>
      </c>
      <c r="IR82" s="19">
        <f t="shared" si="259"/>
        <v>0.16917829999999984</v>
      </c>
      <c r="IS82" s="19">
        <f t="shared" si="260"/>
        <v>0.16917829999999984</v>
      </c>
      <c r="IT82" s="19">
        <f t="shared" si="261"/>
        <v>0.16917829999999984</v>
      </c>
      <c r="IU82" s="19">
        <f t="shared" si="262"/>
        <v>0.16917829999999984</v>
      </c>
      <c r="IV82" s="19">
        <f t="shared" si="263"/>
        <v>0.16917829999999984</v>
      </c>
      <c r="IW82" s="19">
        <f t="shared" si="264"/>
        <v>0.16917829999999984</v>
      </c>
      <c r="IX82" s="32">
        <f t="shared" si="265"/>
        <v>0.16917829999999984</v>
      </c>
      <c r="IY82" s="19" t="str">
        <f t="shared" si="266"/>
        <v/>
      </c>
      <c r="IZ82" s="19" t="str">
        <f t="shared" si="267"/>
        <v/>
      </c>
      <c r="JA82" s="19" t="str">
        <f t="shared" si="268"/>
        <v/>
      </c>
      <c r="JB82" s="19" t="str">
        <f t="shared" si="269"/>
        <v/>
      </c>
      <c r="JC82" s="19" t="str">
        <f t="shared" si="270"/>
        <v/>
      </c>
      <c r="JD82" s="19" t="str">
        <f t="shared" si="271"/>
        <v/>
      </c>
      <c r="JE82" s="19" t="str">
        <f t="shared" si="272"/>
        <v/>
      </c>
      <c r="JF82" s="19" t="str">
        <f t="shared" si="273"/>
        <v/>
      </c>
      <c r="JG82" s="19" t="str">
        <f t="shared" si="274"/>
        <v/>
      </c>
      <c r="JH82" s="19" t="str">
        <f t="shared" si="275"/>
        <v/>
      </c>
      <c r="JI82" s="32" t="str">
        <f t="shared" si="276"/>
        <v/>
      </c>
      <c r="JJ82" s="19">
        <f t="shared" si="277"/>
        <v>22.018022109317169</v>
      </c>
      <c r="JK82" s="19">
        <f t="shared" si="278"/>
        <v>22.018022109317169</v>
      </c>
      <c r="JL82" s="19">
        <f t="shared" si="279"/>
        <v>22.018022109317169</v>
      </c>
      <c r="JM82" s="19">
        <f t="shared" si="280"/>
        <v>22.018022109317169</v>
      </c>
      <c r="JN82" s="19">
        <f t="shared" si="281"/>
        <v>22.018022109317169</v>
      </c>
      <c r="JO82" s="19">
        <f t="shared" si="282"/>
        <v>22.018022109317169</v>
      </c>
      <c r="JP82" s="19">
        <f t="shared" si="283"/>
        <v>22.018022109317169</v>
      </c>
      <c r="JQ82" s="19">
        <f t="shared" si="284"/>
        <v>22.018022109317169</v>
      </c>
      <c r="JR82" s="19">
        <f t="shared" si="285"/>
        <v>22.018022109317169</v>
      </c>
      <c r="JS82" s="19">
        <f t="shared" si="286"/>
        <v>22.018022109317169</v>
      </c>
      <c r="JT82" s="19">
        <f t="shared" si="287"/>
        <v>22.018022109317169</v>
      </c>
      <c r="JU82" s="38" t="str">
        <f t="shared" si="288"/>
        <v/>
      </c>
      <c r="JV82" s="19" t="str">
        <f t="shared" si="289"/>
        <v/>
      </c>
      <c r="JW82" s="19" t="str">
        <f t="shared" si="290"/>
        <v/>
      </c>
      <c r="JX82" s="19" t="str">
        <f t="shared" si="291"/>
        <v/>
      </c>
      <c r="JY82" s="19" t="str">
        <f t="shared" si="292"/>
        <v/>
      </c>
      <c r="JZ82" s="19" t="str">
        <f t="shared" si="293"/>
        <v/>
      </c>
      <c r="KA82" s="19" t="str">
        <f t="shared" si="294"/>
        <v/>
      </c>
      <c r="KB82" s="19" t="str">
        <f t="shared" si="295"/>
        <v/>
      </c>
      <c r="KC82" s="19" t="str">
        <f t="shared" si="296"/>
        <v/>
      </c>
      <c r="KD82" s="19" t="str">
        <f t="shared" si="297"/>
        <v/>
      </c>
      <c r="KE82" s="32" t="str">
        <f t="shared" si="298"/>
        <v/>
      </c>
    </row>
    <row r="83" spans="1:291" x14ac:dyDescent="0.2">
      <c r="A83" s="19" t="s">
        <v>427</v>
      </c>
      <c r="B83" s="19" t="s">
        <v>428</v>
      </c>
      <c r="C83" s="19">
        <v>2013</v>
      </c>
      <c r="E83" s="32" t="s">
        <v>139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32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32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9">
        <v>0</v>
      </c>
      <c r="AL83" s="32">
        <v>0</v>
      </c>
      <c r="AP83" s="19">
        <v>1.7626300000000001E-3</v>
      </c>
      <c r="AQ83" s="19">
        <v>2.2284800000000001E-3</v>
      </c>
      <c r="AR83" s="19">
        <v>3.12781E-3</v>
      </c>
      <c r="AS83" s="19">
        <v>3.9937699999999998E-3</v>
      </c>
      <c r="AT83" s="19">
        <v>4.25808E-3</v>
      </c>
      <c r="AU83" s="19">
        <v>7.6713700000000003E-3</v>
      </c>
      <c r="AV83" s="19">
        <v>1.13279E-2</v>
      </c>
      <c r="AW83" s="32">
        <v>3.4508199999999998E-3</v>
      </c>
      <c r="BA83" s="19">
        <v>0</v>
      </c>
      <c r="BB83" s="19">
        <v>0</v>
      </c>
      <c r="BC83" s="19">
        <v>0</v>
      </c>
      <c r="BD83" s="19">
        <v>0</v>
      </c>
      <c r="BE83" s="19">
        <v>0</v>
      </c>
      <c r="BF83" s="19">
        <v>0</v>
      </c>
      <c r="BG83" s="19">
        <v>0</v>
      </c>
      <c r="BH83" s="32">
        <v>0</v>
      </c>
      <c r="BL83" s="19">
        <v>0</v>
      </c>
      <c r="BM83" s="19">
        <v>0</v>
      </c>
      <c r="BN83" s="19">
        <v>0</v>
      </c>
      <c r="BO83" s="19">
        <v>0</v>
      </c>
      <c r="BP83" s="19">
        <v>0</v>
      </c>
      <c r="BQ83" s="19">
        <v>0</v>
      </c>
      <c r="BR83" s="19">
        <v>0</v>
      </c>
      <c r="BS83" s="32">
        <v>0</v>
      </c>
      <c r="BT83" s="19">
        <v>0</v>
      </c>
      <c r="BU83" s="19">
        <v>0</v>
      </c>
      <c r="BV83" s="19">
        <v>0</v>
      </c>
      <c r="BW83" s="19">
        <v>0</v>
      </c>
      <c r="BX83" s="19">
        <v>0</v>
      </c>
      <c r="BY83" s="19">
        <v>0</v>
      </c>
      <c r="BZ83" s="19">
        <v>0</v>
      </c>
      <c r="CA83" s="19">
        <v>0</v>
      </c>
      <c r="CB83" s="19">
        <v>1</v>
      </c>
      <c r="CC83" s="19">
        <v>6</v>
      </c>
      <c r="CD83" s="19">
        <v>2</v>
      </c>
      <c r="CE83" s="38">
        <v>0</v>
      </c>
      <c r="CF83" s="19">
        <v>0</v>
      </c>
      <c r="CG83" s="19">
        <v>0</v>
      </c>
      <c r="CH83" s="19">
        <v>0</v>
      </c>
      <c r="CI83" s="19">
        <v>14</v>
      </c>
      <c r="CJ83" s="19">
        <v>54</v>
      </c>
      <c r="CK83" s="19">
        <v>21</v>
      </c>
      <c r="CL83" s="19">
        <v>27</v>
      </c>
      <c r="CM83" s="19">
        <v>31</v>
      </c>
      <c r="CN83" s="19">
        <v>36</v>
      </c>
      <c r="CO83" s="19">
        <v>73</v>
      </c>
      <c r="CP83" s="38">
        <v>0</v>
      </c>
      <c r="CQ83" s="19">
        <v>0</v>
      </c>
      <c r="CR83" s="19">
        <v>0</v>
      </c>
      <c r="CS83" s="19">
        <v>0</v>
      </c>
      <c r="CT83" s="19">
        <v>0</v>
      </c>
      <c r="CU83" s="19">
        <v>0</v>
      </c>
      <c r="CV83" s="19">
        <v>0</v>
      </c>
      <c r="CW83" s="19">
        <v>0</v>
      </c>
      <c r="CX83" s="19">
        <v>3.2258064516129031E-2</v>
      </c>
      <c r="CY83" s="19">
        <v>0.16666666666666666</v>
      </c>
      <c r="CZ83" s="19">
        <v>2.7397260273972601E-2</v>
      </c>
      <c r="DA83" s="38"/>
      <c r="DD83" s="19">
        <v>7.5289209460000004</v>
      </c>
      <c r="DE83" s="19">
        <v>0.98785629200000002</v>
      </c>
      <c r="DF83" s="19">
        <v>2.51206795</v>
      </c>
      <c r="DG83" s="19">
        <v>2.7613749190000001</v>
      </c>
      <c r="DH83" s="19">
        <v>2.7062536079999999</v>
      </c>
      <c r="DI83" s="19">
        <v>3.0395566710000002</v>
      </c>
      <c r="DJ83" s="19">
        <v>1.1541947336987699</v>
      </c>
      <c r="DK83" s="19">
        <v>0.40085682180579302</v>
      </c>
      <c r="DL83" s="38"/>
      <c r="DQ83" s="19">
        <v>3.1600000000000003E-2</v>
      </c>
      <c r="DR83" s="19">
        <v>5.7700000000000001E-2</v>
      </c>
      <c r="DS83" s="19">
        <v>0.03</v>
      </c>
      <c r="DT83" s="19">
        <v>5.8400000000000001E-2</v>
      </c>
      <c r="DU83" s="19">
        <v>2.8899999999999999E-2</v>
      </c>
      <c r="DV83" s="19">
        <v>4.5699999999999998E-2</v>
      </c>
      <c r="DW83" s="38"/>
      <c r="DY83" s="19">
        <v>-0.14699999999999999</v>
      </c>
      <c r="DZ83" s="19">
        <v>-7.0999999999999994E-2</v>
      </c>
      <c r="EA83" s="19">
        <v>-0.14199999999999999</v>
      </c>
      <c r="EB83" s="19">
        <v>-0.106</v>
      </c>
      <c r="EC83" s="19">
        <v>-1.9E-2</v>
      </c>
      <c r="ED83" s="19">
        <v>-0.11</v>
      </c>
      <c r="EE83" s="19">
        <v>-2.8000000000000001E-2</v>
      </c>
      <c r="EF83" s="19">
        <v>-3.4000000000000002E-2</v>
      </c>
      <c r="EG83" s="19">
        <v>-0.14199999999999999</v>
      </c>
      <c r="EH83" s="38"/>
      <c r="EL83" s="19">
        <v>854412700</v>
      </c>
      <c r="EM83" s="19">
        <v>730023200</v>
      </c>
      <c r="EN83" s="19">
        <v>304997400</v>
      </c>
      <c r="EO83" s="19">
        <v>956359500</v>
      </c>
      <c r="EP83" s="19">
        <v>1144937400</v>
      </c>
      <c r="EQ83" s="19">
        <v>1034207500</v>
      </c>
      <c r="ER83" s="32">
        <v>86233300</v>
      </c>
      <c r="ES83" s="19" t="str">
        <f t="shared" si="167"/>
        <v/>
      </c>
      <c r="ET83" s="19" t="str">
        <f t="shared" si="168"/>
        <v/>
      </c>
      <c r="EU83" s="19" t="str">
        <f t="shared" si="169"/>
        <v/>
      </c>
      <c r="EV83" s="19" t="str">
        <f t="shared" si="170"/>
        <v/>
      </c>
      <c r="EW83" s="19">
        <f t="shared" si="171"/>
        <v>20.565924890291942</v>
      </c>
      <c r="EX83" s="19">
        <f t="shared" si="172"/>
        <v>20.40858687242363</v>
      </c>
      <c r="EY83" s="19">
        <f t="shared" si="173"/>
        <v>19.535813809945186</v>
      </c>
      <c r="EZ83" s="19">
        <f t="shared" si="174"/>
        <v>20.678644446353193</v>
      </c>
      <c r="FA83" s="19">
        <f t="shared" si="175"/>
        <v>20.858615799968938</v>
      </c>
      <c r="FB83" s="19">
        <f t="shared" si="176"/>
        <v>20.756901269882309</v>
      </c>
      <c r="FC83" s="32">
        <f t="shared" si="177"/>
        <v>18.272566971939948</v>
      </c>
      <c r="FD83" s="19" t="str">
        <f t="shared" si="178"/>
        <v/>
      </c>
      <c r="FE83" s="19" t="str">
        <f t="shared" si="179"/>
        <v/>
      </c>
      <c r="FF83" s="19" t="str">
        <f t="shared" si="180"/>
        <v/>
      </c>
      <c r="FG83" s="19">
        <f t="shared" si="181"/>
        <v>7.5289209460000004</v>
      </c>
      <c r="FH83" s="19">
        <f t="shared" si="182"/>
        <v>0.98785629200000002</v>
      </c>
      <c r="FI83" s="19">
        <f t="shared" si="183"/>
        <v>2.51206795</v>
      </c>
      <c r="FJ83" s="19">
        <f t="shared" si="184"/>
        <v>2.7613749190000001</v>
      </c>
      <c r="FK83" s="19">
        <f t="shared" si="185"/>
        <v>2.7062536079999999</v>
      </c>
      <c r="FL83" s="19">
        <f t="shared" si="186"/>
        <v>3.0395566710000002</v>
      </c>
      <c r="FM83" s="19">
        <f t="shared" si="187"/>
        <v>1.1541947336987699</v>
      </c>
      <c r="FN83" s="32">
        <f t="shared" si="188"/>
        <v>0.40085682180579302</v>
      </c>
      <c r="FT83" s="19">
        <f t="shared" si="194"/>
        <v>3.1600000000000003E-2</v>
      </c>
      <c r="FU83" s="19">
        <f t="shared" si="195"/>
        <v>5.7700000000000001E-2</v>
      </c>
      <c r="FV83" s="19">
        <f t="shared" si="196"/>
        <v>0.03</v>
      </c>
      <c r="FW83" s="19">
        <f t="shared" si="197"/>
        <v>5.8400000000000001E-2</v>
      </c>
      <c r="FX83" s="19">
        <f t="shared" si="198"/>
        <v>2.8899999999999999E-2</v>
      </c>
      <c r="FY83" s="32">
        <f t="shared" si="199"/>
        <v>4.5699999999999998E-2</v>
      </c>
      <c r="FZ83" s="19" t="str">
        <f t="shared" si="200"/>
        <v/>
      </c>
      <c r="GA83" s="19" t="str">
        <f t="shared" si="201"/>
        <v/>
      </c>
      <c r="GB83" s="19" t="str">
        <f t="shared" si="202"/>
        <v/>
      </c>
      <c r="GC83" s="19">
        <f t="shared" si="203"/>
        <v>-7.0999999999999994E-2</v>
      </c>
      <c r="GD83" s="19">
        <f t="shared" si="204"/>
        <v>-0.14199999999999999</v>
      </c>
      <c r="GE83" s="19">
        <f t="shared" si="205"/>
        <v>-0.106</v>
      </c>
      <c r="GF83" s="19">
        <f t="shared" si="206"/>
        <v>-1.9E-2</v>
      </c>
      <c r="GG83" s="19">
        <f t="shared" si="207"/>
        <v>-0.11</v>
      </c>
      <c r="GH83" s="19">
        <f t="shared" si="208"/>
        <v>-2.8000000000000001E-2</v>
      </c>
      <c r="GI83" s="19">
        <f t="shared" si="209"/>
        <v>-3.4000000000000002E-2</v>
      </c>
      <c r="GJ83" s="32">
        <f t="shared" si="210"/>
        <v>-0.14199999999999999</v>
      </c>
      <c r="GK83" s="19" t="str">
        <f t="shared" si="211"/>
        <v/>
      </c>
      <c r="GL83" s="19" t="str">
        <f t="shared" si="212"/>
        <v/>
      </c>
      <c r="GM83" s="19" t="str">
        <f t="shared" si="213"/>
        <v/>
      </c>
      <c r="GN83" s="19" t="str">
        <f t="shared" si="214"/>
        <v/>
      </c>
      <c r="GO83" s="19">
        <f t="shared" si="215"/>
        <v>20.565924890291942</v>
      </c>
      <c r="GP83" s="19">
        <f t="shared" si="216"/>
        <v>20.40858687242363</v>
      </c>
      <c r="GQ83" s="19">
        <f t="shared" si="217"/>
        <v>19.535813809945186</v>
      </c>
      <c r="GR83" s="19">
        <f t="shared" si="218"/>
        <v>20.678644446353193</v>
      </c>
      <c r="GS83" s="19">
        <f t="shared" si="219"/>
        <v>20.858615799968938</v>
      </c>
      <c r="GT83" s="19">
        <f t="shared" si="220"/>
        <v>20.756901269882309</v>
      </c>
      <c r="GU83" s="32">
        <f t="shared" si="221"/>
        <v>18.272566971939948</v>
      </c>
      <c r="GV83" s="19">
        <f t="shared" si="222"/>
        <v>10.328571478127515</v>
      </c>
      <c r="GW83" s="19">
        <f t="shared" si="223"/>
        <v>10.328571478127515</v>
      </c>
      <c r="GX83" s="19">
        <f t="shared" si="224"/>
        <v>10.328571478127515</v>
      </c>
      <c r="GY83" s="19">
        <f t="shared" si="225"/>
        <v>7.5289209460000004</v>
      </c>
      <c r="GZ83" s="19">
        <f t="shared" si="226"/>
        <v>0.98785629200000002</v>
      </c>
      <c r="HA83" s="19">
        <f t="shared" si="227"/>
        <v>2.51206795</v>
      </c>
      <c r="HB83" s="19">
        <f t="shared" si="228"/>
        <v>2.7613749190000001</v>
      </c>
      <c r="HC83" s="19">
        <f t="shared" si="229"/>
        <v>2.7062536079999999</v>
      </c>
      <c r="HD83" s="19">
        <f t="shared" si="230"/>
        <v>3.0395566710000002</v>
      </c>
      <c r="HE83" s="19">
        <f t="shared" si="231"/>
        <v>1.1541947336987699</v>
      </c>
      <c r="HF83" s="19">
        <f t="shared" si="232"/>
        <v>0.40085682180579302</v>
      </c>
      <c r="HG83" s="19" t="str">
        <f t="shared" ref="HG83:HG146" si="299">IF(ISNUMBER(FD83),GV83,"")</f>
        <v/>
      </c>
      <c r="HH83" s="19" t="str">
        <f t="shared" ref="HH83:HH146" si="300">IF(ISNUMBER(FE83),GW83,"")</f>
        <v/>
      </c>
      <c r="HI83" s="19" t="str">
        <f t="shared" ref="HI83:HI146" si="301">IF(ISNUMBER(FF83),GX83,"")</f>
        <v/>
      </c>
      <c r="HJ83" s="19">
        <f t="shared" ref="HJ83:HJ146" si="302">IF(ISNUMBER(FG83),GY83,"")</f>
        <v>7.5289209460000004</v>
      </c>
      <c r="HK83" s="19">
        <f t="shared" ref="HK83:HK146" si="303">IF(ISNUMBER(FH83),GZ83,"")</f>
        <v>0.98785629200000002</v>
      </c>
      <c r="HL83" s="19">
        <f t="shared" ref="HL83:HL146" si="304">IF(ISNUMBER(FI83),HA83,"")</f>
        <v>2.51206795</v>
      </c>
      <c r="HM83" s="19">
        <f t="shared" ref="HM83:HM146" si="305">IF(ISNUMBER(FJ83),HB83,"")</f>
        <v>2.7613749190000001</v>
      </c>
      <c r="HN83" s="19">
        <f t="shared" ref="HN83:HN146" si="306">IF(ISNUMBER(FK83),HC83,"")</f>
        <v>2.7062536079999999</v>
      </c>
      <c r="HO83" s="19">
        <f t="shared" ref="HO83:HO146" si="307">IF(ISNUMBER(FL83),HD83,"")</f>
        <v>3.0395566710000002</v>
      </c>
      <c r="HP83" s="19">
        <f t="shared" ref="HP83:HP146" si="308">IF(ISNUMBER(FM83),HE83,"")</f>
        <v>1.1541947336987699</v>
      </c>
      <c r="HQ83" s="32">
        <f t="shared" ref="HQ83:HQ146" si="309">IF(ISNUMBER(FN83),HF83,"")</f>
        <v>0.40085682180579302</v>
      </c>
      <c r="HR83" s="19">
        <f t="shared" si="233"/>
        <v>2.8730000000000002E-2</v>
      </c>
      <c r="HS83" s="19">
        <f t="shared" si="234"/>
        <v>2.8730000000000002E-2</v>
      </c>
      <c r="HT83" s="19">
        <f t="shared" si="235"/>
        <v>2.8730000000000002E-2</v>
      </c>
      <c r="HU83" s="19">
        <f t="shared" si="236"/>
        <v>2.8730000000000002E-2</v>
      </c>
      <c r="HV83" s="19">
        <f t="shared" si="237"/>
        <v>2.8730000000000002E-2</v>
      </c>
      <c r="HW83" s="19">
        <f t="shared" si="238"/>
        <v>3.1600000000000003E-2</v>
      </c>
      <c r="HX83" s="19">
        <f t="shared" si="239"/>
        <v>5.7700000000000001E-2</v>
      </c>
      <c r="HY83" s="19">
        <f t="shared" si="240"/>
        <v>0.03</v>
      </c>
      <c r="HZ83" s="19">
        <f t="shared" si="241"/>
        <v>5.8400000000000001E-2</v>
      </c>
      <c r="IA83" s="19">
        <f t="shared" si="242"/>
        <v>2.8899999999999999E-2</v>
      </c>
      <c r="IB83" s="19">
        <f t="shared" si="243"/>
        <v>4.5699999999999998E-2</v>
      </c>
      <c r="IC83" s="38" t="str">
        <f t="shared" si="244"/>
        <v/>
      </c>
      <c r="ID83" s="19" t="str">
        <f t="shared" si="245"/>
        <v/>
      </c>
      <c r="IE83" s="19" t="str">
        <f t="shared" si="246"/>
        <v/>
      </c>
      <c r="IF83" s="19" t="str">
        <f t="shared" si="247"/>
        <v/>
      </c>
      <c r="IG83" s="19" t="str">
        <f t="shared" si="248"/>
        <v/>
      </c>
      <c r="IH83" s="19">
        <f t="shared" si="249"/>
        <v>3.1600000000000003E-2</v>
      </c>
      <c r="II83" s="19">
        <f t="shared" si="250"/>
        <v>5.7700000000000001E-2</v>
      </c>
      <c r="IJ83" s="19">
        <f t="shared" si="251"/>
        <v>0.03</v>
      </c>
      <c r="IK83" s="19">
        <f t="shared" si="252"/>
        <v>5.8400000000000001E-2</v>
      </c>
      <c r="IL83" s="19">
        <f t="shared" si="253"/>
        <v>2.8899999999999999E-2</v>
      </c>
      <c r="IM83" s="19">
        <f t="shared" si="254"/>
        <v>4.5699999999999998E-2</v>
      </c>
      <c r="IN83" s="38">
        <f t="shared" si="255"/>
        <v>0.16917829999999984</v>
      </c>
      <c r="IO83" s="19">
        <f t="shared" si="256"/>
        <v>0.16917829999999984</v>
      </c>
      <c r="IP83" s="19">
        <f t="shared" si="257"/>
        <v>0.16917829999999984</v>
      </c>
      <c r="IQ83" s="19">
        <f t="shared" si="258"/>
        <v>-7.0999999999999994E-2</v>
      </c>
      <c r="IR83" s="19">
        <f t="shared" si="259"/>
        <v>-0.14199999999999999</v>
      </c>
      <c r="IS83" s="19">
        <f t="shared" si="260"/>
        <v>-0.106</v>
      </c>
      <c r="IT83" s="19">
        <f t="shared" si="261"/>
        <v>-1.9E-2</v>
      </c>
      <c r="IU83" s="19">
        <f t="shared" si="262"/>
        <v>-0.11</v>
      </c>
      <c r="IV83" s="19">
        <f t="shared" si="263"/>
        <v>-2.8000000000000001E-2</v>
      </c>
      <c r="IW83" s="19">
        <f t="shared" si="264"/>
        <v>-3.4000000000000002E-2</v>
      </c>
      <c r="IX83" s="32">
        <f t="shared" si="265"/>
        <v>-0.14199999999999999</v>
      </c>
      <c r="IY83" s="19" t="str">
        <f t="shared" si="266"/>
        <v/>
      </c>
      <c r="IZ83" s="19" t="str">
        <f t="shared" si="267"/>
        <v/>
      </c>
      <c r="JA83" s="19" t="str">
        <f t="shared" si="268"/>
        <v/>
      </c>
      <c r="JB83" s="19">
        <f t="shared" si="269"/>
        <v>-7.0999999999999994E-2</v>
      </c>
      <c r="JC83" s="19">
        <f t="shared" si="270"/>
        <v>-0.14199999999999999</v>
      </c>
      <c r="JD83" s="19">
        <f t="shared" si="271"/>
        <v>-0.106</v>
      </c>
      <c r="JE83" s="19">
        <f t="shared" si="272"/>
        <v>-1.9E-2</v>
      </c>
      <c r="JF83" s="19">
        <f t="shared" si="273"/>
        <v>-0.11</v>
      </c>
      <c r="JG83" s="19">
        <f t="shared" si="274"/>
        <v>-2.8000000000000001E-2</v>
      </c>
      <c r="JH83" s="19">
        <f t="shared" si="275"/>
        <v>-3.4000000000000002E-2</v>
      </c>
      <c r="JI83" s="32">
        <f t="shared" si="276"/>
        <v>-0.14199999999999999</v>
      </c>
      <c r="JJ83" s="19">
        <f t="shared" si="277"/>
        <v>22.018022109317169</v>
      </c>
      <c r="JK83" s="19">
        <f t="shared" si="278"/>
        <v>22.018022109317169</v>
      </c>
      <c r="JL83" s="19">
        <f t="shared" si="279"/>
        <v>22.018022109317169</v>
      </c>
      <c r="JM83" s="19">
        <f t="shared" si="280"/>
        <v>22.018022109317169</v>
      </c>
      <c r="JN83" s="19">
        <f t="shared" si="281"/>
        <v>20.565924890291942</v>
      </c>
      <c r="JO83" s="19">
        <f t="shared" si="282"/>
        <v>20.40858687242363</v>
      </c>
      <c r="JP83" s="19">
        <f t="shared" si="283"/>
        <v>19.535813809945186</v>
      </c>
      <c r="JQ83" s="19">
        <f t="shared" si="284"/>
        <v>20.678644446353193</v>
      </c>
      <c r="JR83" s="19">
        <f t="shared" si="285"/>
        <v>20.858615799968938</v>
      </c>
      <c r="JS83" s="19">
        <f t="shared" si="286"/>
        <v>20.756901269882309</v>
      </c>
      <c r="JT83" s="19">
        <f t="shared" si="287"/>
        <v>18.272566971939948</v>
      </c>
      <c r="JU83" s="38" t="str">
        <f t="shared" si="288"/>
        <v/>
      </c>
      <c r="JV83" s="19" t="str">
        <f t="shared" si="289"/>
        <v/>
      </c>
      <c r="JW83" s="19" t="str">
        <f t="shared" si="290"/>
        <v/>
      </c>
      <c r="JX83" s="19" t="str">
        <f t="shared" si="291"/>
        <v/>
      </c>
      <c r="JY83" s="19">
        <f t="shared" si="292"/>
        <v>20.565924890291942</v>
      </c>
      <c r="JZ83" s="19">
        <f t="shared" si="293"/>
        <v>20.40858687242363</v>
      </c>
      <c r="KA83" s="19">
        <f t="shared" si="294"/>
        <v>19.535813809945186</v>
      </c>
      <c r="KB83" s="19">
        <f t="shared" si="295"/>
        <v>20.678644446353193</v>
      </c>
      <c r="KC83" s="19">
        <f t="shared" si="296"/>
        <v>20.858615799968938</v>
      </c>
      <c r="KD83" s="19">
        <f t="shared" si="297"/>
        <v>20.756901269882309</v>
      </c>
      <c r="KE83" s="32">
        <f t="shared" si="298"/>
        <v>18.272566971939948</v>
      </c>
    </row>
    <row r="84" spans="1:291" x14ac:dyDescent="0.2">
      <c r="A84" s="19" t="s">
        <v>445</v>
      </c>
      <c r="B84" s="19" t="s">
        <v>446</v>
      </c>
      <c r="C84" s="19">
        <v>2016</v>
      </c>
      <c r="E84" s="32" t="s">
        <v>139</v>
      </c>
      <c r="L84" s="19">
        <v>1</v>
      </c>
      <c r="M84" s="19">
        <v>1</v>
      </c>
      <c r="N84" s="19">
        <v>1</v>
      </c>
      <c r="O84" s="19">
        <v>1</v>
      </c>
      <c r="P84" s="32">
        <v>1</v>
      </c>
      <c r="W84" s="19">
        <v>1</v>
      </c>
      <c r="X84" s="19">
        <v>1</v>
      </c>
      <c r="Y84" s="19">
        <v>1</v>
      </c>
      <c r="Z84" s="19">
        <v>1</v>
      </c>
      <c r="AA84" s="32">
        <v>1</v>
      </c>
      <c r="AH84" s="19">
        <v>1</v>
      </c>
      <c r="AI84" s="19">
        <v>1</v>
      </c>
      <c r="AJ84" s="19">
        <v>1</v>
      </c>
      <c r="AK84" s="19">
        <v>1</v>
      </c>
      <c r="AL84" s="32">
        <v>1</v>
      </c>
      <c r="AS84" s="19">
        <v>2.1367899999999999E-2</v>
      </c>
      <c r="AT84" s="19">
        <v>2.1648799999999999E-2</v>
      </c>
      <c r="AU84" s="19">
        <v>1.76376E-2</v>
      </c>
      <c r="AV84" s="19">
        <v>1.97833E-2</v>
      </c>
      <c r="AW84" s="32">
        <v>2.84681E-2</v>
      </c>
      <c r="BD84" s="19">
        <v>1</v>
      </c>
      <c r="BE84" s="19">
        <v>2</v>
      </c>
      <c r="BF84" s="19">
        <v>2</v>
      </c>
      <c r="BG84" s="19">
        <v>1</v>
      </c>
      <c r="BH84" s="32">
        <v>17</v>
      </c>
      <c r="BO84" s="19">
        <v>1</v>
      </c>
      <c r="BP84" s="19">
        <v>1</v>
      </c>
      <c r="BQ84" s="19">
        <v>1</v>
      </c>
      <c r="BR84" s="19">
        <v>1</v>
      </c>
      <c r="BS84" s="32">
        <v>1</v>
      </c>
      <c r="BT84" s="19">
        <v>0</v>
      </c>
      <c r="BU84" s="19">
        <v>0</v>
      </c>
      <c r="BV84" s="19">
        <v>0</v>
      </c>
      <c r="BW84" s="19">
        <v>0</v>
      </c>
      <c r="BX84" s="19">
        <v>0</v>
      </c>
      <c r="BY84" s="19">
        <v>0</v>
      </c>
      <c r="BZ84" s="19">
        <v>2</v>
      </c>
      <c r="CA84" s="19">
        <v>0</v>
      </c>
      <c r="CB84" s="19">
        <v>1</v>
      </c>
      <c r="CC84" s="19">
        <v>4</v>
      </c>
      <c r="CD84" s="19">
        <v>2</v>
      </c>
      <c r="CE84" s="38">
        <v>0</v>
      </c>
      <c r="CF84" s="19">
        <v>0</v>
      </c>
      <c r="CG84" s="19">
        <v>0</v>
      </c>
      <c r="CH84" s="19">
        <v>0</v>
      </c>
      <c r="CI84" s="19">
        <v>0</v>
      </c>
      <c r="CJ84" s="19">
        <v>10</v>
      </c>
      <c r="CK84" s="19">
        <v>90</v>
      </c>
      <c r="CL84" s="19">
        <v>98</v>
      </c>
      <c r="CM84" s="19">
        <v>87</v>
      </c>
      <c r="CN84" s="19">
        <v>83</v>
      </c>
      <c r="CO84" s="19">
        <v>143</v>
      </c>
      <c r="CP84" s="38">
        <v>0</v>
      </c>
      <c r="CQ84" s="19">
        <v>0</v>
      </c>
      <c r="CR84" s="19">
        <v>0</v>
      </c>
      <c r="CS84" s="19">
        <v>0</v>
      </c>
      <c r="CT84" s="19">
        <v>0</v>
      </c>
      <c r="CU84" s="19">
        <v>0</v>
      </c>
      <c r="CV84" s="19">
        <v>2.2222222222222223E-2</v>
      </c>
      <c r="CW84" s="19">
        <v>0</v>
      </c>
      <c r="CX84" s="19">
        <v>1.1494252873563218E-2</v>
      </c>
      <c r="CY84" s="19">
        <v>4.8192771084337352E-2</v>
      </c>
      <c r="CZ84" s="19">
        <v>1.3986013986013986E-2</v>
      </c>
      <c r="DA84" s="38"/>
      <c r="DE84" s="19">
        <v>1.55574718</v>
      </c>
      <c r="DF84" s="19">
        <v>1.5420749359999999</v>
      </c>
      <c r="DG84" s="19">
        <v>1.5898462870000001</v>
      </c>
      <c r="DH84" s="19">
        <v>1.324982994</v>
      </c>
      <c r="DI84" s="19">
        <v>1.2009312889999999</v>
      </c>
      <c r="DJ84" s="19">
        <v>0.99341963089599306</v>
      </c>
      <c r="DK84" s="19">
        <v>1.28174307439502</v>
      </c>
      <c r="DL84" s="38"/>
      <c r="DN84" s="19">
        <v>2.5600000000000001E-2</v>
      </c>
      <c r="DO84" s="19">
        <v>0.2233</v>
      </c>
      <c r="DP84" s="19">
        <v>0.2616</v>
      </c>
      <c r="DQ84" s="19">
        <v>0.2364</v>
      </c>
      <c r="DR84" s="19">
        <v>0.28349999999999997</v>
      </c>
      <c r="DS84" s="19">
        <v>0.36170000000000002</v>
      </c>
      <c r="DT84" s="19">
        <v>0.38200000000000001</v>
      </c>
      <c r="DU84" s="19">
        <v>0.34789999999999999</v>
      </c>
      <c r="DV84" s="19">
        <v>0.33539999999999998</v>
      </c>
      <c r="DW84" s="38"/>
      <c r="DZ84" s="19">
        <v>4.0000000000000001E-3</v>
      </c>
      <c r="EA84" s="19">
        <v>7.0000000000000001E-3</v>
      </c>
      <c r="EB84" s="19">
        <v>6.0000000000000001E-3</v>
      </c>
      <c r="EC84" s="19">
        <v>1.2E-2</v>
      </c>
      <c r="ED84" s="19">
        <v>8.9999999999999993E-3</v>
      </c>
      <c r="EE84" s="19">
        <v>8.0000000000000002E-3</v>
      </c>
      <c r="EF84" s="19">
        <v>8.0000000000000002E-3</v>
      </c>
      <c r="EG84" s="19">
        <v>8.0000000000000002E-3</v>
      </c>
      <c r="EH84" s="38"/>
      <c r="ER84" s="32"/>
      <c r="ES84" s="19" t="str">
        <f t="shared" si="167"/>
        <v/>
      </c>
      <c r="ET84" s="19" t="str">
        <f t="shared" si="168"/>
        <v/>
      </c>
      <c r="EU84" s="19" t="str">
        <f t="shared" si="169"/>
        <v/>
      </c>
      <c r="EV84" s="19" t="str">
        <f t="shared" si="170"/>
        <v/>
      </c>
      <c r="EW84" s="19" t="str">
        <f t="shared" si="171"/>
        <v/>
      </c>
      <c r="EX84" s="19" t="str">
        <f t="shared" si="172"/>
        <v/>
      </c>
      <c r="EY84" s="19" t="str">
        <f t="shared" si="173"/>
        <v/>
      </c>
      <c r="EZ84" s="19" t="str">
        <f t="shared" si="174"/>
        <v/>
      </c>
      <c r="FA84" s="19" t="str">
        <f t="shared" si="175"/>
        <v/>
      </c>
      <c r="FB84" s="19" t="str">
        <f t="shared" si="176"/>
        <v/>
      </c>
      <c r="FC84" s="32" t="str">
        <f t="shared" si="177"/>
        <v/>
      </c>
      <c r="FD84" s="19" t="str">
        <f t="shared" si="178"/>
        <v/>
      </c>
      <c r="FE84" s="19" t="str">
        <f t="shared" si="179"/>
        <v/>
      </c>
      <c r="FF84" s="19" t="str">
        <f t="shared" si="180"/>
        <v/>
      </c>
      <c r="FG84" s="19" t="str">
        <f t="shared" si="181"/>
        <v/>
      </c>
      <c r="FH84" s="19" t="str">
        <f t="shared" si="182"/>
        <v/>
      </c>
      <c r="FI84" s="19" t="str">
        <f t="shared" si="183"/>
        <v/>
      </c>
      <c r="FJ84" s="19">
        <f t="shared" si="184"/>
        <v>1.5898462870000001</v>
      </c>
      <c r="FK84" s="19">
        <f t="shared" si="185"/>
        <v>1.324982994</v>
      </c>
      <c r="FL84" s="19">
        <f t="shared" si="186"/>
        <v>1.2009312889999999</v>
      </c>
      <c r="FM84" s="19">
        <f t="shared" si="187"/>
        <v>0.99341963089599306</v>
      </c>
      <c r="FN84" s="32">
        <f t="shared" si="188"/>
        <v>1.28174307439502</v>
      </c>
      <c r="FO84" s="19" t="str">
        <f t="shared" si="189"/>
        <v/>
      </c>
      <c r="FP84" s="19" t="str">
        <f t="shared" si="190"/>
        <v/>
      </c>
      <c r="FQ84" s="19" t="str">
        <f t="shared" si="191"/>
        <v/>
      </c>
      <c r="FR84" s="19" t="str">
        <f t="shared" si="192"/>
        <v/>
      </c>
      <c r="FS84" s="19" t="str">
        <f t="shared" si="193"/>
        <v/>
      </c>
      <c r="FT84" s="19" t="str">
        <f t="shared" si="194"/>
        <v/>
      </c>
      <c r="FU84" s="19">
        <f t="shared" si="195"/>
        <v>0.28349999999999997</v>
      </c>
      <c r="FV84" s="19">
        <f t="shared" si="196"/>
        <v>0.36170000000000002</v>
      </c>
      <c r="FW84" s="19">
        <f t="shared" si="197"/>
        <v>0.38200000000000001</v>
      </c>
      <c r="FX84" s="19">
        <f t="shared" si="198"/>
        <v>0.34789999999999999</v>
      </c>
      <c r="FY84" s="32">
        <f t="shared" si="199"/>
        <v>0.33539999999999998</v>
      </c>
      <c r="FZ84" s="19" t="str">
        <f t="shared" si="200"/>
        <v/>
      </c>
      <c r="GA84" s="19" t="str">
        <f t="shared" si="201"/>
        <v/>
      </c>
      <c r="GB84" s="19" t="str">
        <f t="shared" si="202"/>
        <v/>
      </c>
      <c r="GC84" s="19" t="str">
        <f t="shared" si="203"/>
        <v/>
      </c>
      <c r="GD84" s="19" t="str">
        <f t="shared" si="204"/>
        <v/>
      </c>
      <c r="GE84" s="19" t="str">
        <f t="shared" si="205"/>
        <v/>
      </c>
      <c r="GF84" s="19">
        <f t="shared" si="206"/>
        <v>1.2E-2</v>
      </c>
      <c r="GG84" s="19">
        <f t="shared" si="207"/>
        <v>8.9999999999999993E-3</v>
      </c>
      <c r="GH84" s="19">
        <f t="shared" si="208"/>
        <v>8.0000000000000002E-3</v>
      </c>
      <c r="GI84" s="19">
        <f t="shared" si="209"/>
        <v>8.0000000000000002E-3</v>
      </c>
      <c r="GJ84" s="32">
        <f t="shared" si="210"/>
        <v>8.0000000000000002E-3</v>
      </c>
      <c r="GK84" s="19" t="str">
        <f t="shared" si="211"/>
        <v/>
      </c>
      <c r="GL84" s="19" t="str">
        <f t="shared" si="212"/>
        <v/>
      </c>
      <c r="GM84" s="19" t="str">
        <f t="shared" si="213"/>
        <v/>
      </c>
      <c r="GN84" s="19" t="str">
        <f t="shared" si="214"/>
        <v/>
      </c>
      <c r="GO84" s="19" t="str">
        <f t="shared" si="215"/>
        <v/>
      </c>
      <c r="GP84" s="19" t="str">
        <f t="shared" si="216"/>
        <v/>
      </c>
      <c r="GQ84" s="19" t="str">
        <f t="shared" si="217"/>
        <v/>
      </c>
      <c r="GR84" s="19" t="str">
        <f t="shared" si="218"/>
        <v/>
      </c>
      <c r="GS84" s="19" t="str">
        <f t="shared" si="219"/>
        <v/>
      </c>
      <c r="GT84" s="19" t="str">
        <f t="shared" si="220"/>
        <v/>
      </c>
      <c r="GU84" s="32" t="str">
        <f t="shared" si="221"/>
        <v/>
      </c>
      <c r="GV84" s="19">
        <f t="shared" si="222"/>
        <v>10.328571478127515</v>
      </c>
      <c r="GW84" s="19">
        <f t="shared" si="223"/>
        <v>10.328571478127515</v>
      </c>
      <c r="GX84" s="19">
        <f t="shared" si="224"/>
        <v>10.328571478127515</v>
      </c>
      <c r="GY84" s="19">
        <f t="shared" si="225"/>
        <v>10.328571478127515</v>
      </c>
      <c r="GZ84" s="19">
        <f t="shared" si="226"/>
        <v>10.328571478127515</v>
      </c>
      <c r="HA84" s="19">
        <f t="shared" si="227"/>
        <v>10.328571478127515</v>
      </c>
      <c r="HB84" s="19">
        <f t="shared" si="228"/>
        <v>1.5898462870000001</v>
      </c>
      <c r="HC84" s="19">
        <f t="shared" si="229"/>
        <v>1.324982994</v>
      </c>
      <c r="HD84" s="19">
        <f t="shared" si="230"/>
        <v>1.2009312889999999</v>
      </c>
      <c r="HE84" s="19">
        <f t="shared" si="231"/>
        <v>0.99341963089599306</v>
      </c>
      <c r="HF84" s="19">
        <f t="shared" si="232"/>
        <v>1.28174307439502</v>
      </c>
      <c r="HG84" s="19" t="str">
        <f t="shared" si="299"/>
        <v/>
      </c>
      <c r="HH84" s="19" t="str">
        <f t="shared" si="300"/>
        <v/>
      </c>
      <c r="HI84" s="19" t="str">
        <f t="shared" si="301"/>
        <v/>
      </c>
      <c r="HJ84" s="19" t="str">
        <f t="shared" si="302"/>
        <v/>
      </c>
      <c r="HK84" s="19" t="str">
        <f t="shared" si="303"/>
        <v/>
      </c>
      <c r="HL84" s="19" t="str">
        <f t="shared" si="304"/>
        <v/>
      </c>
      <c r="HM84" s="19">
        <f t="shared" si="305"/>
        <v>1.5898462870000001</v>
      </c>
      <c r="HN84" s="19">
        <f t="shared" si="306"/>
        <v>1.324982994</v>
      </c>
      <c r="HO84" s="19">
        <f t="shared" si="307"/>
        <v>1.2009312889999999</v>
      </c>
      <c r="HP84" s="19">
        <f t="shared" si="308"/>
        <v>0.99341963089599306</v>
      </c>
      <c r="HQ84" s="32">
        <f t="shared" si="309"/>
        <v>1.28174307439502</v>
      </c>
      <c r="HR84" s="19">
        <f t="shared" si="233"/>
        <v>0.72436999999999996</v>
      </c>
      <c r="HS84" s="19">
        <f t="shared" si="234"/>
        <v>0.72436999999999996</v>
      </c>
      <c r="HT84" s="19">
        <f t="shared" si="235"/>
        <v>0.72436999999999996</v>
      </c>
      <c r="HU84" s="19">
        <f t="shared" si="236"/>
        <v>0.72436999999999996</v>
      </c>
      <c r="HV84" s="19">
        <f t="shared" si="237"/>
        <v>0.72436999999999996</v>
      </c>
      <c r="HW84" s="19">
        <f t="shared" si="238"/>
        <v>0.72436999999999996</v>
      </c>
      <c r="HX84" s="19">
        <f t="shared" si="239"/>
        <v>0.28349999999999997</v>
      </c>
      <c r="HY84" s="19">
        <f t="shared" si="240"/>
        <v>0.36170000000000002</v>
      </c>
      <c r="HZ84" s="19">
        <f t="shared" si="241"/>
        <v>0.38200000000000001</v>
      </c>
      <c r="IA84" s="19">
        <f t="shared" si="242"/>
        <v>0.34789999999999999</v>
      </c>
      <c r="IB84" s="19">
        <f t="shared" si="243"/>
        <v>0.33539999999999998</v>
      </c>
      <c r="IC84" s="38" t="str">
        <f t="shared" si="244"/>
        <v/>
      </c>
      <c r="ID84" s="19" t="str">
        <f t="shared" si="245"/>
        <v/>
      </c>
      <c r="IE84" s="19" t="str">
        <f t="shared" si="246"/>
        <v/>
      </c>
      <c r="IF84" s="19" t="str">
        <f t="shared" si="247"/>
        <v/>
      </c>
      <c r="IG84" s="19" t="str">
        <f t="shared" si="248"/>
        <v/>
      </c>
      <c r="IH84" s="19" t="str">
        <f t="shared" si="249"/>
        <v/>
      </c>
      <c r="II84" s="19">
        <f t="shared" si="250"/>
        <v>0.28349999999999997</v>
      </c>
      <c r="IJ84" s="19">
        <f t="shared" si="251"/>
        <v>0.36170000000000002</v>
      </c>
      <c r="IK84" s="19">
        <f t="shared" si="252"/>
        <v>0.38200000000000001</v>
      </c>
      <c r="IL84" s="19">
        <f t="shared" si="253"/>
        <v>0.34789999999999999</v>
      </c>
      <c r="IM84" s="19">
        <f t="shared" si="254"/>
        <v>0.33539999999999998</v>
      </c>
      <c r="IN84" s="38">
        <f t="shared" si="255"/>
        <v>0.16917829999999984</v>
      </c>
      <c r="IO84" s="19">
        <f t="shared" si="256"/>
        <v>0.16917829999999984</v>
      </c>
      <c r="IP84" s="19">
        <f t="shared" si="257"/>
        <v>0.16917829999999984</v>
      </c>
      <c r="IQ84" s="19">
        <f t="shared" si="258"/>
        <v>0.16917829999999984</v>
      </c>
      <c r="IR84" s="19">
        <f t="shared" si="259"/>
        <v>0.16917829999999984</v>
      </c>
      <c r="IS84" s="19">
        <f t="shared" si="260"/>
        <v>0.16917829999999984</v>
      </c>
      <c r="IT84" s="19">
        <f t="shared" si="261"/>
        <v>1.2E-2</v>
      </c>
      <c r="IU84" s="19">
        <f t="shared" si="262"/>
        <v>8.9999999999999993E-3</v>
      </c>
      <c r="IV84" s="19">
        <f t="shared" si="263"/>
        <v>8.0000000000000002E-3</v>
      </c>
      <c r="IW84" s="19">
        <f t="shared" si="264"/>
        <v>8.0000000000000002E-3</v>
      </c>
      <c r="IX84" s="32">
        <f t="shared" si="265"/>
        <v>8.0000000000000002E-3</v>
      </c>
      <c r="IY84" s="19" t="str">
        <f t="shared" si="266"/>
        <v/>
      </c>
      <c r="IZ84" s="19" t="str">
        <f t="shared" si="267"/>
        <v/>
      </c>
      <c r="JA84" s="19" t="str">
        <f t="shared" si="268"/>
        <v/>
      </c>
      <c r="JB84" s="19" t="str">
        <f t="shared" si="269"/>
        <v/>
      </c>
      <c r="JC84" s="19" t="str">
        <f t="shared" si="270"/>
        <v/>
      </c>
      <c r="JD84" s="19" t="str">
        <f t="shared" si="271"/>
        <v/>
      </c>
      <c r="JE84" s="19">
        <f t="shared" si="272"/>
        <v>1.2E-2</v>
      </c>
      <c r="JF84" s="19">
        <f t="shared" si="273"/>
        <v>8.9999999999999993E-3</v>
      </c>
      <c r="JG84" s="19">
        <f t="shared" si="274"/>
        <v>8.0000000000000002E-3</v>
      </c>
      <c r="JH84" s="19">
        <f t="shared" si="275"/>
        <v>8.0000000000000002E-3</v>
      </c>
      <c r="JI84" s="32">
        <f t="shared" si="276"/>
        <v>8.0000000000000002E-3</v>
      </c>
      <c r="JJ84" s="19">
        <f t="shared" si="277"/>
        <v>22.018022109317169</v>
      </c>
      <c r="JK84" s="19">
        <f t="shared" si="278"/>
        <v>22.018022109317169</v>
      </c>
      <c r="JL84" s="19">
        <f t="shared" si="279"/>
        <v>22.018022109317169</v>
      </c>
      <c r="JM84" s="19">
        <f t="shared" si="280"/>
        <v>22.018022109317169</v>
      </c>
      <c r="JN84" s="19">
        <f t="shared" si="281"/>
        <v>22.018022109317169</v>
      </c>
      <c r="JO84" s="19">
        <f t="shared" si="282"/>
        <v>22.018022109317169</v>
      </c>
      <c r="JP84" s="19">
        <f t="shared" si="283"/>
        <v>22.018022109317169</v>
      </c>
      <c r="JQ84" s="19">
        <f t="shared" si="284"/>
        <v>22.018022109317169</v>
      </c>
      <c r="JR84" s="19">
        <f t="shared" si="285"/>
        <v>22.018022109317169</v>
      </c>
      <c r="JS84" s="19">
        <f t="shared" si="286"/>
        <v>22.018022109317169</v>
      </c>
      <c r="JT84" s="19">
        <f t="shared" si="287"/>
        <v>22.018022109317169</v>
      </c>
      <c r="JU84" s="38" t="str">
        <f t="shared" si="288"/>
        <v/>
      </c>
      <c r="JV84" s="19" t="str">
        <f t="shared" si="289"/>
        <v/>
      </c>
      <c r="JW84" s="19" t="str">
        <f t="shared" si="290"/>
        <v/>
      </c>
      <c r="JX84" s="19" t="str">
        <f t="shared" si="291"/>
        <v/>
      </c>
      <c r="JY84" s="19" t="str">
        <f t="shared" si="292"/>
        <v/>
      </c>
      <c r="JZ84" s="19" t="str">
        <f t="shared" si="293"/>
        <v/>
      </c>
      <c r="KA84" s="19" t="str">
        <f t="shared" si="294"/>
        <v/>
      </c>
      <c r="KB84" s="19" t="str">
        <f t="shared" si="295"/>
        <v/>
      </c>
      <c r="KC84" s="19" t="str">
        <f t="shared" si="296"/>
        <v/>
      </c>
      <c r="KD84" s="19" t="str">
        <f t="shared" si="297"/>
        <v/>
      </c>
      <c r="KE84" s="32" t="str">
        <f t="shared" si="298"/>
        <v/>
      </c>
    </row>
    <row r="85" spans="1:291" x14ac:dyDescent="0.2">
      <c r="A85" s="19" t="s">
        <v>463</v>
      </c>
      <c r="B85" s="19" t="s">
        <v>464</v>
      </c>
      <c r="C85" s="19">
        <v>2016</v>
      </c>
      <c r="E85" s="32" t="s">
        <v>139</v>
      </c>
      <c r="L85" s="19">
        <v>0</v>
      </c>
      <c r="M85" s="19">
        <v>0</v>
      </c>
      <c r="N85" s="19">
        <v>0</v>
      </c>
      <c r="O85" s="19">
        <v>0</v>
      </c>
      <c r="P85" s="32">
        <v>1</v>
      </c>
      <c r="W85" s="19">
        <v>1</v>
      </c>
      <c r="X85" s="19">
        <v>1</v>
      </c>
      <c r="Y85" s="19">
        <v>1</v>
      </c>
      <c r="Z85" s="19">
        <v>1</v>
      </c>
      <c r="AA85" s="32">
        <v>1</v>
      </c>
      <c r="AH85" s="19">
        <v>1</v>
      </c>
      <c r="AI85" s="19">
        <v>1</v>
      </c>
      <c r="AJ85" s="19">
        <v>1</v>
      </c>
      <c r="AK85" s="19">
        <v>1</v>
      </c>
      <c r="AL85" s="32">
        <v>1</v>
      </c>
      <c r="AS85" s="19">
        <v>3.1037599999999999E-2</v>
      </c>
      <c r="AT85" s="19">
        <v>2.42332E-2</v>
      </c>
      <c r="AU85" s="19">
        <v>2.76262E-2</v>
      </c>
      <c r="AV85" s="19">
        <v>3.3990699999999999E-2</v>
      </c>
      <c r="AW85" s="32">
        <v>4.1403599999999999E-2</v>
      </c>
      <c r="BD85" s="19">
        <v>0</v>
      </c>
      <c r="BE85" s="19">
        <v>0</v>
      </c>
      <c r="BF85" s="19">
        <v>0</v>
      </c>
      <c r="BG85" s="19">
        <v>0</v>
      </c>
      <c r="BH85" s="32">
        <v>2</v>
      </c>
      <c r="BO85" s="19">
        <v>0</v>
      </c>
      <c r="BP85" s="19">
        <v>0</v>
      </c>
      <c r="BQ85" s="19">
        <v>0</v>
      </c>
      <c r="BR85" s="19">
        <v>0</v>
      </c>
      <c r="BS85" s="32">
        <v>1</v>
      </c>
      <c r="BT85" s="19">
        <v>0</v>
      </c>
      <c r="BU85" s="19">
        <v>0</v>
      </c>
      <c r="BV85" s="19">
        <v>0</v>
      </c>
      <c r="BW85" s="19">
        <v>0</v>
      </c>
      <c r="BX85" s="19">
        <v>0</v>
      </c>
      <c r="BY85" s="19">
        <v>0</v>
      </c>
      <c r="BZ85" s="19">
        <v>0</v>
      </c>
      <c r="CA85" s="19">
        <v>1</v>
      </c>
      <c r="CB85" s="19">
        <v>1</v>
      </c>
      <c r="CC85" s="19">
        <v>4</v>
      </c>
      <c r="CD85" s="19">
        <v>0</v>
      </c>
      <c r="CE85" s="38">
        <v>0</v>
      </c>
      <c r="CF85" s="19">
        <v>0</v>
      </c>
      <c r="CG85" s="19">
        <v>0</v>
      </c>
      <c r="CH85" s="19">
        <v>0</v>
      </c>
      <c r="CI85" s="19">
        <v>1</v>
      </c>
      <c r="CJ85" s="19">
        <v>0</v>
      </c>
      <c r="CK85" s="19">
        <v>34</v>
      </c>
      <c r="CL85" s="19">
        <v>77</v>
      </c>
      <c r="CM85" s="19">
        <v>174</v>
      </c>
      <c r="CN85" s="19">
        <v>125</v>
      </c>
      <c r="CO85" s="19">
        <v>102</v>
      </c>
      <c r="CP85" s="38">
        <v>0</v>
      </c>
      <c r="CQ85" s="19">
        <v>0</v>
      </c>
      <c r="CR85" s="19">
        <v>0</v>
      </c>
      <c r="CS85" s="19">
        <v>0</v>
      </c>
      <c r="CT85" s="19">
        <v>0</v>
      </c>
      <c r="CU85" s="19">
        <v>0</v>
      </c>
      <c r="CV85" s="19">
        <v>0</v>
      </c>
      <c r="CW85" s="19">
        <v>1.2987012987012988E-2</v>
      </c>
      <c r="CX85" s="19">
        <v>5.7471264367816091E-3</v>
      </c>
      <c r="CY85" s="19">
        <v>3.2000000000000001E-2</v>
      </c>
      <c r="CZ85" s="19">
        <v>0</v>
      </c>
      <c r="DA85" s="38"/>
      <c r="DL85" s="38"/>
      <c r="DW85" s="38"/>
      <c r="EH85" s="38"/>
      <c r="EN85" s="19">
        <v>75975560.433910131</v>
      </c>
      <c r="EO85" s="19">
        <v>114635945.33748847</v>
      </c>
      <c r="EP85" s="19">
        <v>67400901.387371287</v>
      </c>
      <c r="EQ85" s="19">
        <v>50355321.125058584</v>
      </c>
      <c r="ER85" s="32">
        <v>41129151.740418561</v>
      </c>
      <c r="ES85" s="19" t="str">
        <f t="shared" si="167"/>
        <v/>
      </c>
      <c r="ET85" s="19" t="str">
        <f t="shared" si="168"/>
        <v/>
      </c>
      <c r="EU85" s="19" t="str">
        <f t="shared" si="169"/>
        <v/>
      </c>
      <c r="EV85" s="19" t="str">
        <f t="shared" si="170"/>
        <v/>
      </c>
      <c r="EW85" s="19" t="str">
        <f t="shared" si="171"/>
        <v/>
      </c>
      <c r="EX85" s="19" t="str">
        <f t="shared" si="172"/>
        <v/>
      </c>
      <c r="EY85" s="19">
        <f t="shared" si="173"/>
        <v>18.145922273296819</v>
      </c>
      <c r="EZ85" s="19">
        <f t="shared" si="174"/>
        <v>18.557271972204557</v>
      </c>
      <c r="FA85" s="19">
        <f t="shared" si="175"/>
        <v>18.02616894949298</v>
      </c>
      <c r="FB85" s="19">
        <f t="shared" si="176"/>
        <v>17.734614854266937</v>
      </c>
      <c r="FC85" s="32">
        <f t="shared" si="177"/>
        <v>17.532227716128592</v>
      </c>
      <c r="FD85" s="19" t="str">
        <f t="shared" si="178"/>
        <v/>
      </c>
      <c r="FE85" s="19" t="str">
        <f t="shared" si="179"/>
        <v/>
      </c>
      <c r="FF85" s="19" t="str">
        <f t="shared" si="180"/>
        <v/>
      </c>
      <c r="FG85" s="19" t="str">
        <f t="shared" si="181"/>
        <v/>
      </c>
      <c r="FH85" s="19" t="str">
        <f t="shared" si="182"/>
        <v/>
      </c>
      <c r="FI85" s="19" t="str">
        <f t="shared" si="183"/>
        <v/>
      </c>
      <c r="FN85" s="32"/>
      <c r="FO85" s="19" t="str">
        <f t="shared" si="189"/>
        <v/>
      </c>
      <c r="FP85" s="19" t="str">
        <f t="shared" si="190"/>
        <v/>
      </c>
      <c r="FQ85" s="19" t="str">
        <f t="shared" si="191"/>
        <v/>
      </c>
      <c r="FR85" s="19" t="str">
        <f t="shared" si="192"/>
        <v/>
      </c>
      <c r="FS85" s="19" t="str">
        <f t="shared" si="193"/>
        <v/>
      </c>
      <c r="FY85" s="32"/>
      <c r="FZ85" s="19" t="str">
        <f t="shared" si="200"/>
        <v/>
      </c>
      <c r="GA85" s="19" t="str">
        <f t="shared" si="201"/>
        <v/>
      </c>
      <c r="GB85" s="19" t="str">
        <f t="shared" si="202"/>
        <v/>
      </c>
      <c r="GC85" s="19" t="str">
        <f t="shared" si="203"/>
        <v/>
      </c>
      <c r="GD85" s="19" t="str">
        <f t="shared" si="204"/>
        <v/>
      </c>
      <c r="GE85" s="19" t="str">
        <f t="shared" si="205"/>
        <v/>
      </c>
      <c r="GJ85" s="32"/>
      <c r="GK85" s="19" t="str">
        <f t="shared" si="211"/>
        <v/>
      </c>
      <c r="GL85" s="19" t="str">
        <f t="shared" si="212"/>
        <v/>
      </c>
      <c r="GM85" s="19" t="str">
        <f t="shared" si="213"/>
        <v/>
      </c>
      <c r="GN85" s="19" t="str">
        <f t="shared" si="214"/>
        <v/>
      </c>
      <c r="GO85" s="19" t="str">
        <f t="shared" si="215"/>
        <v/>
      </c>
      <c r="GP85" s="19" t="str">
        <f t="shared" si="216"/>
        <v/>
      </c>
      <c r="GQ85" s="19">
        <f t="shared" si="217"/>
        <v>18.145922273296819</v>
      </c>
      <c r="GR85" s="19">
        <f t="shared" si="218"/>
        <v>18.557271972204557</v>
      </c>
      <c r="GS85" s="19">
        <f t="shared" si="219"/>
        <v>18.02616894949298</v>
      </c>
      <c r="GT85" s="19">
        <f t="shared" si="220"/>
        <v>17.734614854266937</v>
      </c>
      <c r="GU85" s="32">
        <f t="shared" si="221"/>
        <v>17.532227716128592</v>
      </c>
      <c r="GV85" s="19">
        <f t="shared" si="222"/>
        <v>10.328571478127515</v>
      </c>
      <c r="GW85" s="19">
        <f t="shared" si="223"/>
        <v>10.328571478127515</v>
      </c>
      <c r="GX85" s="19">
        <f t="shared" si="224"/>
        <v>10.328571478127515</v>
      </c>
      <c r="GY85" s="19">
        <f t="shared" si="225"/>
        <v>10.328571478127515</v>
      </c>
      <c r="GZ85" s="19">
        <f t="shared" si="226"/>
        <v>10.328571478127515</v>
      </c>
      <c r="HA85" s="19">
        <f t="shared" si="227"/>
        <v>10.328571478127515</v>
      </c>
      <c r="HB85" s="19">
        <f t="shared" si="228"/>
        <v>0.2011343951618926</v>
      </c>
      <c r="HC85" s="19">
        <f t="shared" si="229"/>
        <v>0.2011343951618926</v>
      </c>
      <c r="HD85" s="19">
        <f t="shared" si="230"/>
        <v>0.2011343951618926</v>
      </c>
      <c r="HE85" s="19">
        <f t="shared" si="231"/>
        <v>0.2011343951618926</v>
      </c>
      <c r="HF85" s="19">
        <f t="shared" si="232"/>
        <v>0.2011343951618926</v>
      </c>
      <c r="HG85" s="19" t="str">
        <f t="shared" si="299"/>
        <v/>
      </c>
      <c r="HH85" s="19" t="str">
        <f t="shared" si="300"/>
        <v/>
      </c>
      <c r="HI85" s="19" t="str">
        <f t="shared" si="301"/>
        <v/>
      </c>
      <c r="HJ85" s="19" t="str">
        <f t="shared" si="302"/>
        <v/>
      </c>
      <c r="HK85" s="19" t="str">
        <f t="shared" si="303"/>
        <v/>
      </c>
      <c r="HL85" s="19" t="str">
        <f t="shared" si="304"/>
        <v/>
      </c>
      <c r="HM85" s="19" t="str">
        <f t="shared" si="305"/>
        <v/>
      </c>
      <c r="HN85" s="19" t="str">
        <f t="shared" si="306"/>
        <v/>
      </c>
      <c r="HO85" s="19" t="str">
        <f t="shared" si="307"/>
        <v/>
      </c>
      <c r="HP85" s="19" t="str">
        <f t="shared" si="308"/>
        <v/>
      </c>
      <c r="HQ85" s="32" t="str">
        <f t="shared" si="309"/>
        <v/>
      </c>
      <c r="HR85" s="19">
        <f t="shared" si="233"/>
        <v>0.72436999999999996</v>
      </c>
      <c r="HS85" s="19">
        <f t="shared" si="234"/>
        <v>0.72436999999999996</v>
      </c>
      <c r="HT85" s="19">
        <f t="shared" si="235"/>
        <v>0.72436999999999996</v>
      </c>
      <c r="HU85" s="19">
        <f t="shared" si="236"/>
        <v>0.72436999999999996</v>
      </c>
      <c r="HV85" s="19">
        <f t="shared" si="237"/>
        <v>0.72436999999999996</v>
      </c>
      <c r="HW85" s="19">
        <f t="shared" si="238"/>
        <v>2.8730000000000002E-2</v>
      </c>
      <c r="HX85" s="19">
        <f t="shared" si="239"/>
        <v>2.8730000000000002E-2</v>
      </c>
      <c r="HY85" s="19">
        <f t="shared" si="240"/>
        <v>2.8730000000000002E-2</v>
      </c>
      <c r="HZ85" s="19">
        <f t="shared" si="241"/>
        <v>2.8730000000000002E-2</v>
      </c>
      <c r="IA85" s="19">
        <f t="shared" si="242"/>
        <v>2.8730000000000002E-2</v>
      </c>
      <c r="IB85" s="19">
        <f t="shared" si="243"/>
        <v>2.8730000000000002E-2</v>
      </c>
      <c r="IC85" s="38" t="str">
        <f t="shared" si="244"/>
        <v/>
      </c>
      <c r="ID85" s="19" t="str">
        <f t="shared" si="245"/>
        <v/>
      </c>
      <c r="IE85" s="19" t="str">
        <f t="shared" si="246"/>
        <v/>
      </c>
      <c r="IF85" s="19" t="str">
        <f t="shared" si="247"/>
        <v/>
      </c>
      <c r="IG85" s="19" t="str">
        <f t="shared" si="248"/>
        <v/>
      </c>
      <c r="IH85" s="19" t="str">
        <f t="shared" si="249"/>
        <v/>
      </c>
      <c r="II85" s="19" t="str">
        <f t="shared" si="250"/>
        <v/>
      </c>
      <c r="IJ85" s="19" t="str">
        <f t="shared" si="251"/>
        <v/>
      </c>
      <c r="IK85" s="19" t="str">
        <f t="shared" si="252"/>
        <v/>
      </c>
      <c r="IL85" s="19" t="str">
        <f t="shared" si="253"/>
        <v/>
      </c>
      <c r="IM85" s="19" t="str">
        <f t="shared" si="254"/>
        <v/>
      </c>
      <c r="IN85" s="38">
        <f t="shared" si="255"/>
        <v>0.16917829999999984</v>
      </c>
      <c r="IO85" s="19">
        <f t="shared" si="256"/>
        <v>0.16917829999999984</v>
      </c>
      <c r="IP85" s="19">
        <f t="shared" si="257"/>
        <v>0.16917829999999984</v>
      </c>
      <c r="IQ85" s="19">
        <f t="shared" si="258"/>
        <v>0.16917829999999984</v>
      </c>
      <c r="IR85" s="19">
        <f t="shared" si="259"/>
        <v>0.16917829999999984</v>
      </c>
      <c r="IS85" s="19">
        <f t="shared" si="260"/>
        <v>0.16917829999999984</v>
      </c>
      <c r="IT85" s="19">
        <f t="shared" si="261"/>
        <v>0</v>
      </c>
      <c r="IU85" s="19">
        <f t="shared" si="262"/>
        <v>0</v>
      </c>
      <c r="IV85" s="19">
        <f t="shared" si="263"/>
        <v>0</v>
      </c>
      <c r="IW85" s="19">
        <f t="shared" si="264"/>
        <v>0</v>
      </c>
      <c r="IX85" s="32">
        <f t="shared" si="265"/>
        <v>0</v>
      </c>
      <c r="IY85" s="19" t="str">
        <f t="shared" si="266"/>
        <v/>
      </c>
      <c r="IZ85" s="19" t="str">
        <f t="shared" si="267"/>
        <v/>
      </c>
      <c r="JA85" s="19" t="str">
        <f t="shared" si="268"/>
        <v/>
      </c>
      <c r="JB85" s="19" t="str">
        <f t="shared" si="269"/>
        <v/>
      </c>
      <c r="JC85" s="19" t="str">
        <f t="shared" si="270"/>
        <v/>
      </c>
      <c r="JD85" s="19" t="str">
        <f t="shared" si="271"/>
        <v/>
      </c>
      <c r="JE85" s="19" t="str">
        <f t="shared" si="272"/>
        <v/>
      </c>
      <c r="JF85" s="19" t="str">
        <f t="shared" si="273"/>
        <v/>
      </c>
      <c r="JG85" s="19" t="str">
        <f t="shared" si="274"/>
        <v/>
      </c>
      <c r="JH85" s="19" t="str">
        <f t="shared" si="275"/>
        <v/>
      </c>
      <c r="JI85" s="32" t="str">
        <f t="shared" si="276"/>
        <v/>
      </c>
      <c r="JJ85" s="19">
        <f t="shared" si="277"/>
        <v>22.018022109317169</v>
      </c>
      <c r="JK85" s="19">
        <f t="shared" si="278"/>
        <v>22.018022109317169</v>
      </c>
      <c r="JL85" s="19">
        <f t="shared" si="279"/>
        <v>22.018022109317169</v>
      </c>
      <c r="JM85" s="19">
        <f t="shared" si="280"/>
        <v>22.018022109317169</v>
      </c>
      <c r="JN85" s="19">
        <f t="shared" si="281"/>
        <v>22.018022109317169</v>
      </c>
      <c r="JO85" s="19">
        <f t="shared" si="282"/>
        <v>22.018022109317169</v>
      </c>
      <c r="JP85" s="19">
        <f t="shared" si="283"/>
        <v>18.145922273296819</v>
      </c>
      <c r="JQ85" s="19">
        <f t="shared" si="284"/>
        <v>18.557271972204557</v>
      </c>
      <c r="JR85" s="19">
        <f t="shared" si="285"/>
        <v>18.02616894949298</v>
      </c>
      <c r="JS85" s="19">
        <f t="shared" si="286"/>
        <v>17.734614854266937</v>
      </c>
      <c r="JT85" s="19">
        <f t="shared" si="287"/>
        <v>17.532227716128592</v>
      </c>
      <c r="JU85" s="38" t="str">
        <f t="shared" si="288"/>
        <v/>
      </c>
      <c r="JV85" s="19" t="str">
        <f t="shared" si="289"/>
        <v/>
      </c>
      <c r="JW85" s="19" t="str">
        <f t="shared" si="290"/>
        <v/>
      </c>
      <c r="JX85" s="19" t="str">
        <f t="shared" si="291"/>
        <v/>
      </c>
      <c r="JY85" s="19" t="str">
        <f t="shared" si="292"/>
        <v/>
      </c>
      <c r="JZ85" s="19" t="str">
        <f t="shared" si="293"/>
        <v/>
      </c>
      <c r="KA85" s="19">
        <f t="shared" si="294"/>
        <v>18.145922273296819</v>
      </c>
      <c r="KB85" s="19">
        <f t="shared" si="295"/>
        <v>18.557271972204557</v>
      </c>
      <c r="KC85" s="19">
        <f t="shared" si="296"/>
        <v>18.02616894949298</v>
      </c>
      <c r="KD85" s="19">
        <f t="shared" si="297"/>
        <v>17.734614854266937</v>
      </c>
      <c r="KE85" s="32">
        <f t="shared" si="298"/>
        <v>17.532227716128592</v>
      </c>
    </row>
    <row r="86" spans="1:291" x14ac:dyDescent="0.2">
      <c r="A86" s="19" t="s">
        <v>465</v>
      </c>
      <c r="B86" s="19" t="s">
        <v>466</v>
      </c>
      <c r="E86" s="32" t="s">
        <v>139</v>
      </c>
      <c r="F86" s="19">
        <v>0</v>
      </c>
      <c r="G86" s="19">
        <v>0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32">
        <v>0</v>
      </c>
      <c r="Q86" s="19">
        <v>0</v>
      </c>
      <c r="R86" s="19">
        <v>1</v>
      </c>
      <c r="T86" s="19">
        <v>1</v>
      </c>
      <c r="U86" s="19">
        <v>1</v>
      </c>
      <c r="V86" s="19">
        <v>1</v>
      </c>
      <c r="W86" s="19">
        <v>1</v>
      </c>
      <c r="X86" s="19">
        <v>1</v>
      </c>
      <c r="Y86" s="19">
        <v>1</v>
      </c>
      <c r="Z86" s="19">
        <v>1</v>
      </c>
      <c r="AA86" s="32">
        <v>1</v>
      </c>
      <c r="AB86" s="19">
        <v>1</v>
      </c>
      <c r="AC86" s="19">
        <v>1</v>
      </c>
      <c r="AE86" s="19">
        <v>1</v>
      </c>
      <c r="AF86" s="19">
        <v>1</v>
      </c>
      <c r="AG86" s="19">
        <v>1</v>
      </c>
      <c r="AH86" s="19">
        <v>1</v>
      </c>
      <c r="AI86" s="19">
        <v>1</v>
      </c>
      <c r="AJ86" s="19">
        <v>1</v>
      </c>
      <c r="AK86" s="19">
        <v>1</v>
      </c>
      <c r="AL86" s="32">
        <v>1</v>
      </c>
      <c r="AM86" s="19">
        <v>1.42539E-2</v>
      </c>
      <c r="AN86" s="19">
        <v>1.2696199999999999E-2</v>
      </c>
      <c r="AP86" s="19">
        <v>1.4166099999999999E-2</v>
      </c>
      <c r="AQ86" s="19">
        <v>1.4904300000000001E-2</v>
      </c>
      <c r="AR86" s="19">
        <v>1.3756600000000001E-2</v>
      </c>
      <c r="AS86" s="19">
        <v>1.3633299999999999E-2</v>
      </c>
      <c r="AT86" s="19">
        <v>1.2810200000000001E-2</v>
      </c>
      <c r="AU86" s="19">
        <v>1.38858E-2</v>
      </c>
      <c r="AV86" s="19">
        <v>1.4503E-2</v>
      </c>
      <c r="AW86" s="32">
        <v>1.34599E-2</v>
      </c>
      <c r="AX86" s="19">
        <v>0</v>
      </c>
      <c r="AY86" s="19">
        <v>0</v>
      </c>
      <c r="BA86" s="19">
        <v>0</v>
      </c>
      <c r="BB86" s="19">
        <v>0</v>
      </c>
      <c r="BC86" s="19">
        <v>0</v>
      </c>
      <c r="BD86" s="19">
        <v>0</v>
      </c>
      <c r="BE86" s="19">
        <v>1</v>
      </c>
      <c r="BF86" s="19">
        <v>1</v>
      </c>
      <c r="BG86" s="19">
        <v>0</v>
      </c>
      <c r="BH86" s="32">
        <v>2</v>
      </c>
      <c r="BI86" s="19">
        <v>0</v>
      </c>
      <c r="BJ86" s="19">
        <v>0</v>
      </c>
      <c r="BL86" s="19">
        <v>0</v>
      </c>
      <c r="BM86" s="19">
        <v>0</v>
      </c>
      <c r="BN86" s="19">
        <v>0</v>
      </c>
      <c r="BO86" s="19">
        <v>0</v>
      </c>
      <c r="BP86" s="19">
        <v>1</v>
      </c>
      <c r="BQ86" s="19">
        <v>1</v>
      </c>
      <c r="BR86" s="19">
        <v>0</v>
      </c>
      <c r="BS86" s="32">
        <v>1</v>
      </c>
      <c r="BT86" s="19">
        <v>0</v>
      </c>
      <c r="BU86" s="19">
        <v>0</v>
      </c>
      <c r="BV86" s="19">
        <v>0</v>
      </c>
      <c r="BW86" s="19">
        <v>0</v>
      </c>
      <c r="BX86" s="19">
        <v>0</v>
      </c>
      <c r="BY86" s="19">
        <v>0</v>
      </c>
      <c r="BZ86" s="19">
        <v>0</v>
      </c>
      <c r="CA86" s="19">
        <v>0</v>
      </c>
      <c r="CB86" s="19">
        <v>0</v>
      </c>
      <c r="CC86" s="19">
        <v>1</v>
      </c>
      <c r="CD86" s="19">
        <v>1</v>
      </c>
      <c r="CE86" s="38">
        <v>0</v>
      </c>
      <c r="CF86" s="19">
        <v>0</v>
      </c>
      <c r="CG86" s="19">
        <v>0</v>
      </c>
      <c r="CH86" s="19">
        <v>1</v>
      </c>
      <c r="CI86" s="19">
        <v>2</v>
      </c>
      <c r="CJ86" s="19">
        <v>0</v>
      </c>
      <c r="CK86" s="19">
        <v>34</v>
      </c>
      <c r="CL86" s="19">
        <v>28</v>
      </c>
      <c r="CM86" s="19">
        <v>61</v>
      </c>
      <c r="CN86" s="19">
        <v>50</v>
      </c>
      <c r="CO86" s="19">
        <v>59</v>
      </c>
      <c r="CP86" s="38">
        <v>0</v>
      </c>
      <c r="CQ86" s="19">
        <v>0</v>
      </c>
      <c r="CR86" s="19">
        <v>0</v>
      </c>
      <c r="CS86" s="19">
        <v>0</v>
      </c>
      <c r="CT86" s="19">
        <v>0</v>
      </c>
      <c r="CU86" s="19">
        <v>0</v>
      </c>
      <c r="CV86" s="19">
        <v>0</v>
      </c>
      <c r="CW86" s="19">
        <v>0</v>
      </c>
      <c r="CX86" s="19">
        <v>0</v>
      </c>
      <c r="CY86" s="19">
        <v>0.02</v>
      </c>
      <c r="CZ86" s="19">
        <v>1.6949152542372881E-2</v>
      </c>
      <c r="DA86" s="38"/>
      <c r="DD86" s="19">
        <v>58.756868636</v>
      </c>
      <c r="DE86" s="19">
        <v>0.87373751200000005</v>
      </c>
      <c r="DF86" s="19">
        <v>1.1770604849999999</v>
      </c>
      <c r="DG86" s="19">
        <v>1.1278503929999999</v>
      </c>
      <c r="DH86" s="19">
        <v>0.81599982400000004</v>
      </c>
      <c r="DI86" s="19">
        <v>0.85724429899999999</v>
      </c>
      <c r="DJ86" s="19">
        <v>0.773034479952867</v>
      </c>
      <c r="DK86" s="19">
        <v>1.0636074338263699</v>
      </c>
      <c r="DL86" s="38">
        <v>0.2475</v>
      </c>
      <c r="DM86" s="19">
        <v>0.22320000000000001</v>
      </c>
      <c r="DN86" s="19">
        <v>0.2155</v>
      </c>
      <c r="DO86" s="19">
        <v>0.19800000000000001</v>
      </c>
      <c r="DP86" s="19">
        <v>0.23469999999999999</v>
      </c>
      <c r="DQ86" s="19">
        <v>0.29870000000000002</v>
      </c>
      <c r="DR86" s="19">
        <v>0.2442</v>
      </c>
      <c r="DS86" s="19">
        <v>0.28389999999999999</v>
      </c>
      <c r="DT86" s="19">
        <v>0.33839999999999998</v>
      </c>
      <c r="DU86" s="19">
        <v>0.33879999999999999</v>
      </c>
      <c r="DV86" s="19">
        <v>0.31990000000000002</v>
      </c>
      <c r="DW86" s="38">
        <v>1E-3</v>
      </c>
      <c r="DX86" s="19">
        <v>7.0000000000000001E-3</v>
      </c>
      <c r="DY86" s="19">
        <v>8.0000000000000002E-3</v>
      </c>
      <c r="DZ86" s="19">
        <v>1.2999999999999999E-2</v>
      </c>
      <c r="EA86" s="19">
        <v>1.4999999999999999E-2</v>
      </c>
      <c r="EB86" s="19">
        <v>1.4999999999999999E-2</v>
      </c>
      <c r="EC86" s="19">
        <v>2.1000000000000001E-2</v>
      </c>
      <c r="ED86" s="19">
        <v>2.4E-2</v>
      </c>
      <c r="EE86" s="19">
        <v>2.3E-2</v>
      </c>
      <c r="EF86" s="19">
        <v>2.4E-2</v>
      </c>
      <c r="EG86" s="19">
        <v>2.3E-2</v>
      </c>
      <c r="EH86" s="38"/>
      <c r="EL86" s="19">
        <v>19250614.195687171</v>
      </c>
      <c r="EM86" s="19">
        <v>14792302.51374617</v>
      </c>
      <c r="EN86" s="19">
        <v>30045722.475836422</v>
      </c>
      <c r="EO86" s="19">
        <v>34369760.096151322</v>
      </c>
      <c r="EP86" s="19">
        <v>26543786.016238101</v>
      </c>
      <c r="EQ86" s="19">
        <v>34663043.085004717</v>
      </c>
      <c r="ER86" s="32">
        <v>37119585.258506909</v>
      </c>
      <c r="ES86" s="19" t="str">
        <f t="shared" si="167"/>
        <v/>
      </c>
      <c r="ET86" s="19" t="str">
        <f t="shared" si="168"/>
        <v/>
      </c>
      <c r="EU86" s="19" t="str">
        <f t="shared" si="169"/>
        <v/>
      </c>
      <c r="EV86" s="19" t="str">
        <f t="shared" si="170"/>
        <v/>
      </c>
      <c r="EW86" s="19">
        <f t="shared" si="171"/>
        <v>16.773053524458536</v>
      </c>
      <c r="EX86" s="19">
        <f t="shared" si="172"/>
        <v>16.509617503012649</v>
      </c>
      <c r="EY86" s="19">
        <f t="shared" si="173"/>
        <v>17.218230861919249</v>
      </c>
      <c r="EZ86" s="19">
        <f t="shared" si="174"/>
        <v>17.352687668765327</v>
      </c>
      <c r="FA86" s="19">
        <f t="shared" si="175"/>
        <v>17.094306229906017</v>
      </c>
      <c r="FB86" s="19">
        <f t="shared" si="176"/>
        <v>17.361184636580177</v>
      </c>
      <c r="FC86" s="32">
        <f t="shared" si="177"/>
        <v>17.429655292827047</v>
      </c>
      <c r="FF86" s="19" t="str">
        <f t="shared" si="180"/>
        <v/>
      </c>
      <c r="FG86" s="19">
        <f t="shared" si="181"/>
        <v>58.756868636</v>
      </c>
      <c r="FH86" s="19">
        <f t="shared" si="182"/>
        <v>0.87373751200000005</v>
      </c>
      <c r="FI86" s="19">
        <f t="shared" si="183"/>
        <v>1.1770604849999999</v>
      </c>
      <c r="FJ86" s="19">
        <f t="shared" si="184"/>
        <v>1.1278503929999999</v>
      </c>
      <c r="FK86" s="19">
        <f t="shared" si="185"/>
        <v>0.81599982400000004</v>
      </c>
      <c r="FL86" s="19">
        <f t="shared" si="186"/>
        <v>0.85724429899999999</v>
      </c>
      <c r="FM86" s="19">
        <f t="shared" si="187"/>
        <v>0.773034479952867</v>
      </c>
      <c r="FN86" s="32">
        <f t="shared" si="188"/>
        <v>1.0636074338263699</v>
      </c>
      <c r="FO86" s="19">
        <f t="shared" si="189"/>
        <v>0.2475</v>
      </c>
      <c r="FP86" s="19">
        <f t="shared" si="190"/>
        <v>0.22320000000000001</v>
      </c>
      <c r="FQ86" s="19" t="str">
        <f t="shared" si="191"/>
        <v/>
      </c>
      <c r="FR86" s="19">
        <f t="shared" si="192"/>
        <v>0.19800000000000001</v>
      </c>
      <c r="FS86" s="19">
        <f t="shared" si="193"/>
        <v>0.23469999999999999</v>
      </c>
      <c r="FT86" s="19">
        <f t="shared" si="194"/>
        <v>0.29870000000000002</v>
      </c>
      <c r="FU86" s="19">
        <f t="shared" si="195"/>
        <v>0.2442</v>
      </c>
      <c r="FV86" s="19">
        <f t="shared" si="196"/>
        <v>0.28389999999999999</v>
      </c>
      <c r="FW86" s="19">
        <f t="shared" si="197"/>
        <v>0.33839999999999998</v>
      </c>
      <c r="FX86" s="19">
        <f t="shared" si="198"/>
        <v>0.33879999999999999</v>
      </c>
      <c r="FY86" s="32">
        <f t="shared" si="199"/>
        <v>0.31990000000000002</v>
      </c>
      <c r="FZ86" s="19">
        <f t="shared" si="200"/>
        <v>1E-3</v>
      </c>
      <c r="GA86" s="19">
        <f t="shared" si="201"/>
        <v>7.0000000000000001E-3</v>
      </c>
      <c r="GB86" s="19" t="str">
        <f t="shared" si="202"/>
        <v/>
      </c>
      <c r="GC86" s="19">
        <f t="shared" si="203"/>
        <v>1.2999999999999999E-2</v>
      </c>
      <c r="GD86" s="19">
        <f t="shared" si="204"/>
        <v>1.4999999999999999E-2</v>
      </c>
      <c r="GE86" s="19">
        <f t="shared" si="205"/>
        <v>1.4999999999999999E-2</v>
      </c>
      <c r="GF86" s="19">
        <f t="shared" si="206"/>
        <v>2.1000000000000001E-2</v>
      </c>
      <c r="GG86" s="19">
        <f t="shared" si="207"/>
        <v>2.4E-2</v>
      </c>
      <c r="GH86" s="19">
        <f t="shared" si="208"/>
        <v>2.3E-2</v>
      </c>
      <c r="GI86" s="19">
        <f t="shared" si="209"/>
        <v>2.4E-2</v>
      </c>
      <c r="GJ86" s="32">
        <f t="shared" si="210"/>
        <v>2.3E-2</v>
      </c>
      <c r="GK86" s="19" t="str">
        <f t="shared" si="211"/>
        <v/>
      </c>
      <c r="GL86" s="19" t="str">
        <f t="shared" si="212"/>
        <v/>
      </c>
      <c r="GM86" s="19" t="str">
        <f t="shared" si="213"/>
        <v/>
      </c>
      <c r="GN86" s="19" t="str">
        <f t="shared" si="214"/>
        <v/>
      </c>
      <c r="GO86" s="19">
        <f t="shared" si="215"/>
        <v>16.773053524458536</v>
      </c>
      <c r="GP86" s="19">
        <f t="shared" si="216"/>
        <v>16.509617503012649</v>
      </c>
      <c r="GQ86" s="19">
        <f t="shared" si="217"/>
        <v>17.218230861919249</v>
      </c>
      <c r="GR86" s="19">
        <f t="shared" si="218"/>
        <v>17.352687668765327</v>
      </c>
      <c r="GS86" s="19">
        <f t="shared" si="219"/>
        <v>17.094306229906017</v>
      </c>
      <c r="GT86" s="19">
        <f t="shared" si="220"/>
        <v>17.361184636580177</v>
      </c>
      <c r="GU86" s="32">
        <f t="shared" si="221"/>
        <v>17.429655292827047</v>
      </c>
      <c r="GV86" s="19">
        <f t="shared" si="222"/>
        <v>0.2011343951618926</v>
      </c>
      <c r="GW86" s="19">
        <f t="shared" si="223"/>
        <v>0.2011343951618926</v>
      </c>
      <c r="GX86" s="19">
        <f t="shared" si="224"/>
        <v>10.328571478127515</v>
      </c>
      <c r="GY86" s="19">
        <f t="shared" si="225"/>
        <v>10.328571478127515</v>
      </c>
      <c r="GZ86" s="19">
        <f t="shared" si="226"/>
        <v>0.87373751200000005</v>
      </c>
      <c r="HA86" s="19">
        <f t="shared" si="227"/>
        <v>1.1770604849999999</v>
      </c>
      <c r="HB86" s="19">
        <f t="shared" si="228"/>
        <v>1.1278503929999999</v>
      </c>
      <c r="HC86" s="19">
        <f t="shared" si="229"/>
        <v>0.81599982400000004</v>
      </c>
      <c r="HD86" s="19">
        <f t="shared" si="230"/>
        <v>0.85724429899999999</v>
      </c>
      <c r="HE86" s="19">
        <f t="shared" si="231"/>
        <v>0.773034479952867</v>
      </c>
      <c r="HF86" s="19">
        <f t="shared" si="232"/>
        <v>1.0636074338263699</v>
      </c>
      <c r="HG86" s="19" t="str">
        <f t="shared" si="299"/>
        <v/>
      </c>
      <c r="HH86" s="19" t="str">
        <f t="shared" si="300"/>
        <v/>
      </c>
      <c r="HI86" s="19" t="str">
        <f t="shared" si="301"/>
        <v/>
      </c>
      <c r="HJ86" s="19">
        <f t="shared" si="302"/>
        <v>10.328571478127515</v>
      </c>
      <c r="HK86" s="19">
        <f t="shared" si="303"/>
        <v>0.87373751200000005</v>
      </c>
      <c r="HL86" s="19">
        <f t="shared" si="304"/>
        <v>1.1770604849999999</v>
      </c>
      <c r="HM86" s="19">
        <f t="shared" si="305"/>
        <v>1.1278503929999999</v>
      </c>
      <c r="HN86" s="19">
        <f t="shared" si="306"/>
        <v>0.81599982400000004</v>
      </c>
      <c r="HO86" s="19">
        <f t="shared" si="307"/>
        <v>0.85724429899999999</v>
      </c>
      <c r="HP86" s="19">
        <f t="shared" si="308"/>
        <v>0.773034479952867</v>
      </c>
      <c r="HQ86" s="32">
        <f t="shared" si="309"/>
        <v>1.0636074338263699</v>
      </c>
      <c r="HR86" s="19">
        <f t="shared" si="233"/>
        <v>0.2475</v>
      </c>
      <c r="HS86" s="19">
        <f t="shared" si="234"/>
        <v>0.22320000000000001</v>
      </c>
      <c r="HT86" s="19">
        <f t="shared" si="235"/>
        <v>0.72436999999999996</v>
      </c>
      <c r="HU86" s="19">
        <f t="shared" si="236"/>
        <v>0.19800000000000001</v>
      </c>
      <c r="HV86" s="19">
        <f t="shared" si="237"/>
        <v>0.23469999999999999</v>
      </c>
      <c r="HW86" s="19">
        <f t="shared" si="238"/>
        <v>0.29870000000000002</v>
      </c>
      <c r="HX86" s="19">
        <f t="shared" si="239"/>
        <v>0.2442</v>
      </c>
      <c r="HY86" s="19">
        <f t="shared" si="240"/>
        <v>0.28389999999999999</v>
      </c>
      <c r="HZ86" s="19">
        <f t="shared" si="241"/>
        <v>0.33839999999999998</v>
      </c>
      <c r="IA86" s="19">
        <f t="shared" si="242"/>
        <v>0.33879999999999999</v>
      </c>
      <c r="IB86" s="19">
        <f t="shared" si="243"/>
        <v>0.31990000000000002</v>
      </c>
      <c r="IC86" s="38">
        <f t="shared" si="244"/>
        <v>0.2475</v>
      </c>
      <c r="ID86" s="19">
        <f t="shared" si="245"/>
        <v>0.22320000000000001</v>
      </c>
      <c r="IE86" s="19" t="str">
        <f t="shared" si="246"/>
        <v/>
      </c>
      <c r="IF86" s="19">
        <f t="shared" si="247"/>
        <v>0.19800000000000001</v>
      </c>
      <c r="IG86" s="19">
        <f t="shared" si="248"/>
        <v>0.23469999999999999</v>
      </c>
      <c r="IH86" s="19">
        <f t="shared" si="249"/>
        <v>0.29870000000000002</v>
      </c>
      <c r="II86" s="19">
        <f t="shared" si="250"/>
        <v>0.2442</v>
      </c>
      <c r="IJ86" s="19">
        <f t="shared" si="251"/>
        <v>0.28389999999999999</v>
      </c>
      <c r="IK86" s="19">
        <f t="shared" si="252"/>
        <v>0.33839999999999998</v>
      </c>
      <c r="IL86" s="19">
        <f t="shared" si="253"/>
        <v>0.33879999999999999</v>
      </c>
      <c r="IM86" s="19">
        <f t="shared" si="254"/>
        <v>0.31990000000000002</v>
      </c>
      <c r="IN86" s="38">
        <f t="shared" si="255"/>
        <v>1E-3</v>
      </c>
      <c r="IO86" s="19">
        <f t="shared" si="256"/>
        <v>7.0000000000000001E-3</v>
      </c>
      <c r="IP86" s="19">
        <f t="shared" si="257"/>
        <v>0.16917829999999984</v>
      </c>
      <c r="IQ86" s="19">
        <f t="shared" si="258"/>
        <v>1.2999999999999999E-2</v>
      </c>
      <c r="IR86" s="19">
        <f t="shared" si="259"/>
        <v>1.4999999999999999E-2</v>
      </c>
      <c r="IS86" s="19">
        <f t="shared" si="260"/>
        <v>1.4999999999999999E-2</v>
      </c>
      <c r="IT86" s="19">
        <f t="shared" si="261"/>
        <v>2.1000000000000001E-2</v>
      </c>
      <c r="IU86" s="19">
        <f t="shared" si="262"/>
        <v>2.4E-2</v>
      </c>
      <c r="IV86" s="19">
        <f t="shared" si="263"/>
        <v>2.3E-2</v>
      </c>
      <c r="IW86" s="19">
        <f t="shared" si="264"/>
        <v>2.4E-2</v>
      </c>
      <c r="IX86" s="32">
        <f t="shared" si="265"/>
        <v>2.3E-2</v>
      </c>
      <c r="IY86" s="19">
        <f t="shared" si="266"/>
        <v>1E-3</v>
      </c>
      <c r="IZ86" s="19">
        <f t="shared" si="267"/>
        <v>7.0000000000000001E-3</v>
      </c>
      <c r="JA86" s="19" t="str">
        <f t="shared" si="268"/>
        <v/>
      </c>
      <c r="JB86" s="19">
        <f t="shared" si="269"/>
        <v>1.2999999999999999E-2</v>
      </c>
      <c r="JC86" s="19">
        <f t="shared" si="270"/>
        <v>1.4999999999999999E-2</v>
      </c>
      <c r="JD86" s="19">
        <f t="shared" si="271"/>
        <v>1.4999999999999999E-2</v>
      </c>
      <c r="JE86" s="19">
        <f t="shared" si="272"/>
        <v>2.1000000000000001E-2</v>
      </c>
      <c r="JF86" s="19">
        <f t="shared" si="273"/>
        <v>2.4E-2</v>
      </c>
      <c r="JG86" s="19">
        <f t="shared" si="274"/>
        <v>2.3E-2</v>
      </c>
      <c r="JH86" s="19">
        <f t="shared" si="275"/>
        <v>2.4E-2</v>
      </c>
      <c r="JI86" s="32">
        <f t="shared" si="276"/>
        <v>2.3E-2</v>
      </c>
      <c r="JJ86" s="19">
        <f t="shared" si="277"/>
        <v>22.018022109317169</v>
      </c>
      <c r="JK86" s="19">
        <f t="shared" si="278"/>
        <v>22.018022109317169</v>
      </c>
      <c r="JL86" s="19">
        <f t="shared" si="279"/>
        <v>22.018022109317169</v>
      </c>
      <c r="JM86" s="19">
        <f t="shared" si="280"/>
        <v>22.018022109317169</v>
      </c>
      <c r="JN86" s="19">
        <f t="shared" si="281"/>
        <v>16.773053524458536</v>
      </c>
      <c r="JO86" s="19">
        <f t="shared" si="282"/>
        <v>16.509617503012649</v>
      </c>
      <c r="JP86" s="19">
        <f t="shared" si="283"/>
        <v>17.218230861919249</v>
      </c>
      <c r="JQ86" s="19">
        <f t="shared" si="284"/>
        <v>17.352687668765327</v>
      </c>
      <c r="JR86" s="19">
        <f t="shared" si="285"/>
        <v>17.094306229906017</v>
      </c>
      <c r="JS86" s="19">
        <f t="shared" si="286"/>
        <v>17.361184636580177</v>
      </c>
      <c r="JT86" s="19">
        <f t="shared" si="287"/>
        <v>17.429655292827047</v>
      </c>
      <c r="JU86" s="38" t="str">
        <f t="shared" si="288"/>
        <v/>
      </c>
      <c r="JV86" s="19" t="str">
        <f t="shared" si="289"/>
        <v/>
      </c>
      <c r="JW86" s="19" t="str">
        <f t="shared" si="290"/>
        <v/>
      </c>
      <c r="JX86" s="19" t="str">
        <f t="shared" si="291"/>
        <v/>
      </c>
      <c r="JY86" s="19">
        <f t="shared" si="292"/>
        <v>16.773053524458536</v>
      </c>
      <c r="JZ86" s="19">
        <f t="shared" si="293"/>
        <v>16.509617503012649</v>
      </c>
      <c r="KA86" s="19">
        <f t="shared" si="294"/>
        <v>17.218230861919249</v>
      </c>
      <c r="KB86" s="19">
        <f t="shared" si="295"/>
        <v>17.352687668765327</v>
      </c>
      <c r="KC86" s="19">
        <f t="shared" si="296"/>
        <v>17.094306229906017</v>
      </c>
      <c r="KD86" s="19">
        <f t="shared" si="297"/>
        <v>17.361184636580177</v>
      </c>
      <c r="KE86" s="32">
        <f t="shared" si="298"/>
        <v>17.429655292827047</v>
      </c>
    </row>
    <row r="87" spans="1:291" x14ac:dyDescent="0.2">
      <c r="A87" s="19" t="s">
        <v>613</v>
      </c>
      <c r="B87" s="19" t="s">
        <v>3936</v>
      </c>
      <c r="C87" s="19">
        <v>2016</v>
      </c>
      <c r="D87" s="19">
        <v>2021</v>
      </c>
      <c r="E87" s="32" t="s">
        <v>139</v>
      </c>
      <c r="L87" s="19">
        <v>0</v>
      </c>
      <c r="M87" s="19">
        <v>0</v>
      </c>
      <c r="N87" s="19">
        <v>0</v>
      </c>
      <c r="O87" s="19">
        <v>0</v>
      </c>
      <c r="P87" s="32">
        <v>0</v>
      </c>
      <c r="W87" s="19">
        <v>0</v>
      </c>
      <c r="X87" s="19">
        <v>0</v>
      </c>
      <c r="Y87" s="19">
        <v>0</v>
      </c>
      <c r="Z87" s="19">
        <v>0</v>
      </c>
      <c r="AA87" s="32">
        <v>0</v>
      </c>
      <c r="AH87" s="19">
        <v>0</v>
      </c>
      <c r="AI87" s="19">
        <v>0</v>
      </c>
      <c r="AJ87" s="19">
        <v>0</v>
      </c>
      <c r="AK87" s="19">
        <v>0</v>
      </c>
      <c r="AL87" s="32">
        <v>0</v>
      </c>
      <c r="AS87" s="19">
        <v>3.6421299999999997E-2</v>
      </c>
      <c r="AT87" s="19">
        <v>2.8713200000000001E-2</v>
      </c>
      <c r="AU87" s="19">
        <v>2.7378599999999999E-2</v>
      </c>
      <c r="AV87" s="19">
        <v>2.90551E-2</v>
      </c>
      <c r="AW87" s="32">
        <v>3.7737899999999998E-2</v>
      </c>
      <c r="BD87" s="19">
        <v>0</v>
      </c>
      <c r="BE87" s="19">
        <v>0</v>
      </c>
      <c r="BF87" s="19">
        <v>0</v>
      </c>
      <c r="BG87" s="19">
        <v>0</v>
      </c>
      <c r="BH87" s="32">
        <v>0</v>
      </c>
      <c r="BO87" s="19">
        <v>0</v>
      </c>
      <c r="BP87" s="19">
        <v>0</v>
      </c>
      <c r="BQ87" s="19">
        <v>0</v>
      </c>
      <c r="BR87" s="19">
        <v>0</v>
      </c>
      <c r="BS87" s="32">
        <v>0</v>
      </c>
      <c r="BT87" s="19">
        <v>1</v>
      </c>
      <c r="BU87" s="19">
        <v>1</v>
      </c>
      <c r="BV87" s="19">
        <v>0</v>
      </c>
      <c r="BW87" s="19">
        <v>0</v>
      </c>
      <c r="BX87" s="19">
        <v>1</v>
      </c>
      <c r="BY87" s="19">
        <v>1</v>
      </c>
      <c r="BZ87" s="19">
        <v>0</v>
      </c>
      <c r="CA87" s="19">
        <v>0</v>
      </c>
      <c r="CB87" s="19">
        <v>0</v>
      </c>
      <c r="CC87" s="19">
        <v>0</v>
      </c>
      <c r="CD87" s="19">
        <v>4</v>
      </c>
      <c r="CE87" s="38"/>
      <c r="CP87" s="38">
        <v>0</v>
      </c>
      <c r="CQ87" s="19">
        <v>0</v>
      </c>
      <c r="CR87" s="19">
        <v>0</v>
      </c>
      <c r="CS87" s="19">
        <v>0</v>
      </c>
      <c r="CT87" s="19">
        <v>0</v>
      </c>
      <c r="CU87" s="19">
        <v>0</v>
      </c>
      <c r="CV87" s="19">
        <v>0</v>
      </c>
      <c r="CW87" s="19">
        <v>0</v>
      </c>
      <c r="CX87" s="19">
        <v>0</v>
      </c>
      <c r="CY87" s="19">
        <v>0</v>
      </c>
      <c r="CZ87" s="19">
        <v>0</v>
      </c>
      <c r="DA87" s="38">
        <v>0.46749568637762501</v>
      </c>
      <c r="DB87" s="19">
        <v>0.55340438229211097</v>
      </c>
      <c r="DC87" s="19">
        <v>0.484539923918683</v>
      </c>
      <c r="DD87" s="19">
        <v>0.341149072132784</v>
      </c>
      <c r="DE87" s="19">
        <v>0.52208692331334805</v>
      </c>
      <c r="DF87" s="19">
        <v>0.48014194981206298</v>
      </c>
      <c r="DG87" s="19">
        <v>1.1166777678303099</v>
      </c>
      <c r="DH87" s="19">
        <v>0.543868664233635</v>
      </c>
      <c r="DI87" s="19">
        <v>0.90722066761961595</v>
      </c>
      <c r="DJ87" s="19">
        <v>5.29991894086454</v>
      </c>
      <c r="DK87" s="19">
        <v>1.5628944687650399</v>
      </c>
      <c r="DL87" s="38">
        <v>0.435</v>
      </c>
      <c r="DM87" s="19">
        <v>0.40460000000000002</v>
      </c>
      <c r="DP87" s="19">
        <v>0.12970000000000001</v>
      </c>
      <c r="DQ87" s="19">
        <v>5.2900000000000003E-2</v>
      </c>
      <c r="DR87" s="19">
        <v>5.79E-2</v>
      </c>
      <c r="DS87" s="19">
        <v>9.3600000000000003E-2</v>
      </c>
      <c r="DT87" s="19">
        <v>0.16039999999999999</v>
      </c>
      <c r="DU87" s="19">
        <v>0.1348</v>
      </c>
      <c r="DW87" s="38"/>
      <c r="DX87" s="19">
        <v>-0.76900000000000002</v>
      </c>
      <c r="DY87" s="19">
        <v>8.6999999999999994E-2</v>
      </c>
      <c r="DZ87" s="19">
        <v>2.1000000000000001E-2</v>
      </c>
      <c r="EA87" s="19">
        <v>2E-3</v>
      </c>
      <c r="EB87" s="19">
        <v>2.7E-2</v>
      </c>
      <c r="EC87" s="19">
        <v>0.115</v>
      </c>
      <c r="ED87" s="19">
        <v>0.08</v>
      </c>
      <c r="EE87" s="19">
        <v>-0.155</v>
      </c>
      <c r="EF87" s="19">
        <v>0.11700000000000001</v>
      </c>
      <c r="EG87" s="19">
        <v>0.28999999999999998</v>
      </c>
      <c r="EH87" s="38">
        <v>14259235.324879469</v>
      </c>
      <c r="EI87" s="19">
        <v>4245615.3071077894</v>
      </c>
      <c r="EJ87" s="19">
        <v>6460034.9491526671</v>
      </c>
      <c r="EK87" s="19">
        <v>5237359.4622329036</v>
      </c>
      <c r="EL87" s="19">
        <v>4421231.134159686</v>
      </c>
      <c r="EM87" s="19">
        <v>9961536.1848123018</v>
      </c>
      <c r="EN87" s="19">
        <v>10800634.791233141</v>
      </c>
      <c r="EO87" s="19">
        <v>7466617.0004440127</v>
      </c>
      <c r="EP87" s="19">
        <v>3440774.3466079277</v>
      </c>
      <c r="EQ87" s="19">
        <v>4037480.3684612261</v>
      </c>
      <c r="ER87" s="32">
        <v>26555655.175644908</v>
      </c>
      <c r="ES87" s="19">
        <f t="shared" si="167"/>
        <v>16.472915347731373</v>
      </c>
      <c r="ET87" s="19">
        <f t="shared" si="168"/>
        <v>15.261397315894399</v>
      </c>
      <c r="EU87" s="19">
        <f t="shared" si="169"/>
        <v>15.681145285829702</v>
      </c>
      <c r="EV87" s="19">
        <f t="shared" si="170"/>
        <v>15.471328009865962</v>
      </c>
      <c r="EW87" s="19">
        <f t="shared" si="171"/>
        <v>15.301928752409815</v>
      </c>
      <c r="EX87" s="19">
        <f t="shared" si="172"/>
        <v>16.114241853090643</v>
      </c>
      <c r="EY87" s="19">
        <f t="shared" si="173"/>
        <v>16.195115467333181</v>
      </c>
      <c r="EZ87" s="19">
        <f t="shared" si="174"/>
        <v>15.825952576408788</v>
      </c>
      <c r="FA87" s="19">
        <f t="shared" si="175"/>
        <v>15.051207104776326</v>
      </c>
      <c r="FB87" s="19">
        <f t="shared" si="176"/>
        <v>15.211131384200604</v>
      </c>
      <c r="FC87" s="32">
        <f t="shared" si="177"/>
        <v>17.094753283936647</v>
      </c>
      <c r="FD87" s="19" t="str">
        <f t="shared" si="178"/>
        <v/>
      </c>
      <c r="FE87" s="19" t="str">
        <f t="shared" si="179"/>
        <v/>
      </c>
      <c r="FF87" s="19" t="str">
        <f t="shared" si="180"/>
        <v/>
      </c>
      <c r="FG87" s="19" t="str">
        <f t="shared" si="181"/>
        <v/>
      </c>
      <c r="FH87" s="19" t="str">
        <f t="shared" si="182"/>
        <v/>
      </c>
      <c r="FI87" s="19" t="str">
        <f t="shared" si="183"/>
        <v/>
      </c>
      <c r="FJ87" s="19">
        <f t="shared" si="184"/>
        <v>1.1166777678303099</v>
      </c>
      <c r="FK87" s="19">
        <f t="shared" si="185"/>
        <v>0.543868664233635</v>
      </c>
      <c r="FL87" s="19">
        <f t="shared" si="186"/>
        <v>0.90722066761961595</v>
      </c>
      <c r="FM87" s="19">
        <f t="shared" si="187"/>
        <v>5.29991894086454</v>
      </c>
      <c r="FN87" s="32">
        <f t="shared" si="188"/>
        <v>1.5628944687650399</v>
      </c>
      <c r="FO87" s="19" t="str">
        <f t="shared" si="189"/>
        <v/>
      </c>
      <c r="FP87" s="19" t="str">
        <f t="shared" si="190"/>
        <v/>
      </c>
      <c r="FQ87" s="19" t="str">
        <f t="shared" si="191"/>
        <v/>
      </c>
      <c r="FR87" s="19" t="str">
        <f t="shared" si="192"/>
        <v/>
      </c>
      <c r="FS87" s="19" t="str">
        <f t="shared" si="193"/>
        <v/>
      </c>
      <c r="FT87" s="19" t="str">
        <f t="shared" si="194"/>
        <v/>
      </c>
      <c r="FU87" s="19">
        <f t="shared" si="195"/>
        <v>5.79E-2</v>
      </c>
      <c r="FV87" s="19">
        <f t="shared" si="196"/>
        <v>9.3600000000000003E-2</v>
      </c>
      <c r="FW87" s="19">
        <f t="shared" si="197"/>
        <v>0.16039999999999999</v>
      </c>
      <c r="FX87" s="19">
        <f t="shared" si="198"/>
        <v>0.1348</v>
      </c>
      <c r="FY87" s="32"/>
      <c r="FZ87" s="19" t="str">
        <f t="shared" si="200"/>
        <v/>
      </c>
      <c r="GA87" s="19" t="str">
        <f t="shared" si="201"/>
        <v/>
      </c>
      <c r="GB87" s="19" t="str">
        <f t="shared" si="202"/>
        <v/>
      </c>
      <c r="GC87" s="19" t="str">
        <f t="shared" si="203"/>
        <v/>
      </c>
      <c r="GD87" s="19" t="str">
        <f t="shared" si="204"/>
        <v/>
      </c>
      <c r="GE87" s="19" t="str">
        <f t="shared" si="205"/>
        <v/>
      </c>
      <c r="GF87" s="19">
        <f t="shared" si="206"/>
        <v>0.115</v>
      </c>
      <c r="GG87" s="19">
        <f t="shared" si="207"/>
        <v>0.08</v>
      </c>
      <c r="GH87" s="19">
        <f t="shared" si="208"/>
        <v>-0.155</v>
      </c>
      <c r="GI87" s="19">
        <f t="shared" si="209"/>
        <v>0.11700000000000001</v>
      </c>
      <c r="GJ87" s="32">
        <f t="shared" si="210"/>
        <v>0.28999999999999998</v>
      </c>
      <c r="GK87" s="19" t="str">
        <f t="shared" si="211"/>
        <v/>
      </c>
      <c r="GL87" s="19" t="str">
        <f t="shared" si="212"/>
        <v/>
      </c>
      <c r="GM87" s="19" t="str">
        <f t="shared" si="213"/>
        <v/>
      </c>
      <c r="GN87" s="19" t="str">
        <f t="shared" si="214"/>
        <v/>
      </c>
      <c r="GO87" s="19" t="str">
        <f t="shared" si="215"/>
        <v/>
      </c>
      <c r="GP87" s="19" t="str">
        <f t="shared" si="216"/>
        <v/>
      </c>
      <c r="GQ87" s="19">
        <f t="shared" si="217"/>
        <v>16.195115467333181</v>
      </c>
      <c r="GR87" s="19">
        <f t="shared" si="218"/>
        <v>15.825952576408788</v>
      </c>
      <c r="GS87" s="19">
        <f t="shared" si="219"/>
        <v>15.051207104776326</v>
      </c>
      <c r="GT87" s="19">
        <f t="shared" si="220"/>
        <v>15.211131384200604</v>
      </c>
      <c r="GU87" s="32">
        <f t="shared" si="221"/>
        <v>17.094753283936647</v>
      </c>
      <c r="GV87" s="19">
        <f t="shared" si="222"/>
        <v>10.328571478127515</v>
      </c>
      <c r="GW87" s="19">
        <f t="shared" si="223"/>
        <v>10.328571478127515</v>
      </c>
      <c r="GX87" s="19">
        <f t="shared" si="224"/>
        <v>10.328571478127515</v>
      </c>
      <c r="GY87" s="19">
        <f t="shared" si="225"/>
        <v>10.328571478127515</v>
      </c>
      <c r="GZ87" s="19">
        <f t="shared" si="226"/>
        <v>10.328571478127515</v>
      </c>
      <c r="HA87" s="19">
        <f t="shared" si="227"/>
        <v>10.328571478127515</v>
      </c>
      <c r="HB87" s="19">
        <f t="shared" si="228"/>
        <v>1.1166777678303099</v>
      </c>
      <c r="HC87" s="19">
        <f t="shared" si="229"/>
        <v>0.543868664233635</v>
      </c>
      <c r="HD87" s="19">
        <f t="shared" si="230"/>
        <v>0.90722066761961595</v>
      </c>
      <c r="HE87" s="19">
        <f t="shared" si="231"/>
        <v>5.29991894086454</v>
      </c>
      <c r="HF87" s="19">
        <f t="shared" si="232"/>
        <v>1.5628944687650399</v>
      </c>
      <c r="HG87" s="19" t="str">
        <f t="shared" si="299"/>
        <v/>
      </c>
      <c r="HH87" s="19" t="str">
        <f t="shared" si="300"/>
        <v/>
      </c>
      <c r="HI87" s="19" t="str">
        <f t="shared" si="301"/>
        <v/>
      </c>
      <c r="HJ87" s="19" t="str">
        <f t="shared" si="302"/>
        <v/>
      </c>
      <c r="HK87" s="19" t="str">
        <f t="shared" si="303"/>
        <v/>
      </c>
      <c r="HL87" s="19" t="str">
        <f t="shared" si="304"/>
        <v/>
      </c>
      <c r="HM87" s="19">
        <f t="shared" si="305"/>
        <v>1.1166777678303099</v>
      </c>
      <c r="HN87" s="19">
        <f t="shared" si="306"/>
        <v>0.543868664233635</v>
      </c>
      <c r="HO87" s="19">
        <f t="shared" si="307"/>
        <v>0.90722066761961595</v>
      </c>
      <c r="HP87" s="19">
        <f t="shared" si="308"/>
        <v>5.29991894086454</v>
      </c>
      <c r="HQ87" s="32">
        <f t="shared" si="309"/>
        <v>1.5628944687650399</v>
      </c>
      <c r="HR87" s="19">
        <f t="shared" si="233"/>
        <v>0.72436999999999996</v>
      </c>
      <c r="HS87" s="19">
        <f t="shared" si="234"/>
        <v>0.72436999999999996</v>
      </c>
      <c r="HT87" s="19">
        <f t="shared" si="235"/>
        <v>0.72436999999999996</v>
      </c>
      <c r="HU87" s="19">
        <f t="shared" si="236"/>
        <v>0.72436999999999996</v>
      </c>
      <c r="HV87" s="19">
        <f t="shared" si="237"/>
        <v>0.72436999999999996</v>
      </c>
      <c r="HW87" s="19">
        <f t="shared" si="238"/>
        <v>0.72436999999999996</v>
      </c>
      <c r="HX87" s="19">
        <f t="shared" si="239"/>
        <v>5.79E-2</v>
      </c>
      <c r="HY87" s="19">
        <f t="shared" si="240"/>
        <v>9.3600000000000003E-2</v>
      </c>
      <c r="HZ87" s="19">
        <f t="shared" si="241"/>
        <v>0.16039999999999999</v>
      </c>
      <c r="IA87" s="19">
        <f t="shared" si="242"/>
        <v>0.1348</v>
      </c>
      <c r="IB87" s="19">
        <f t="shared" si="243"/>
        <v>2.8730000000000002E-2</v>
      </c>
      <c r="IC87" s="38" t="str">
        <f t="shared" si="244"/>
        <v/>
      </c>
      <c r="ID87" s="19" t="str">
        <f t="shared" si="245"/>
        <v/>
      </c>
      <c r="IE87" s="19" t="str">
        <f t="shared" si="246"/>
        <v/>
      </c>
      <c r="IF87" s="19" t="str">
        <f t="shared" si="247"/>
        <v/>
      </c>
      <c r="IG87" s="19" t="str">
        <f t="shared" si="248"/>
        <v/>
      </c>
      <c r="IH87" s="19" t="str">
        <f t="shared" si="249"/>
        <v/>
      </c>
      <c r="II87" s="19">
        <f t="shared" si="250"/>
        <v>5.79E-2</v>
      </c>
      <c r="IJ87" s="19">
        <f t="shared" si="251"/>
        <v>9.3600000000000003E-2</v>
      </c>
      <c r="IK87" s="19">
        <f t="shared" si="252"/>
        <v>0.16039999999999999</v>
      </c>
      <c r="IL87" s="19">
        <f t="shared" si="253"/>
        <v>0.1348</v>
      </c>
      <c r="IM87" s="19" t="str">
        <f t="shared" si="254"/>
        <v/>
      </c>
      <c r="IN87" s="38">
        <f t="shared" si="255"/>
        <v>0.16917829999999984</v>
      </c>
      <c r="IO87" s="19">
        <f t="shared" si="256"/>
        <v>0.16917829999999984</v>
      </c>
      <c r="IP87" s="19">
        <f t="shared" si="257"/>
        <v>0.16917829999999984</v>
      </c>
      <c r="IQ87" s="19">
        <f t="shared" si="258"/>
        <v>0.16917829999999984</v>
      </c>
      <c r="IR87" s="19">
        <f t="shared" si="259"/>
        <v>0.16917829999999984</v>
      </c>
      <c r="IS87" s="19">
        <f t="shared" si="260"/>
        <v>0.16917829999999984</v>
      </c>
      <c r="IT87" s="19">
        <f t="shared" si="261"/>
        <v>0.115</v>
      </c>
      <c r="IU87" s="19">
        <f t="shared" si="262"/>
        <v>0.08</v>
      </c>
      <c r="IV87" s="19">
        <f t="shared" si="263"/>
        <v>-0.155</v>
      </c>
      <c r="IW87" s="19">
        <f t="shared" si="264"/>
        <v>0.11700000000000001</v>
      </c>
      <c r="IX87" s="32">
        <f t="shared" si="265"/>
        <v>0.16917829999999984</v>
      </c>
      <c r="IY87" s="19" t="str">
        <f t="shared" si="266"/>
        <v/>
      </c>
      <c r="IZ87" s="19" t="str">
        <f t="shared" si="267"/>
        <v/>
      </c>
      <c r="JA87" s="19" t="str">
        <f t="shared" si="268"/>
        <v/>
      </c>
      <c r="JB87" s="19" t="str">
        <f t="shared" si="269"/>
        <v/>
      </c>
      <c r="JC87" s="19" t="str">
        <f t="shared" si="270"/>
        <v/>
      </c>
      <c r="JD87" s="19" t="str">
        <f t="shared" si="271"/>
        <v/>
      </c>
      <c r="JE87" s="19">
        <f t="shared" si="272"/>
        <v>0.115</v>
      </c>
      <c r="JF87" s="19">
        <f t="shared" si="273"/>
        <v>0.08</v>
      </c>
      <c r="JG87" s="19">
        <f t="shared" si="274"/>
        <v>-0.155</v>
      </c>
      <c r="JH87" s="19">
        <f t="shared" si="275"/>
        <v>0.11700000000000001</v>
      </c>
      <c r="JI87" s="32">
        <f t="shared" si="276"/>
        <v>0.16917829999999984</v>
      </c>
      <c r="JJ87" s="19">
        <f t="shared" si="277"/>
        <v>22.018022109317169</v>
      </c>
      <c r="JK87" s="19">
        <f t="shared" si="278"/>
        <v>22.018022109317169</v>
      </c>
      <c r="JL87" s="19">
        <f t="shared" si="279"/>
        <v>22.018022109317169</v>
      </c>
      <c r="JM87" s="19">
        <f t="shared" si="280"/>
        <v>22.018022109317169</v>
      </c>
      <c r="JN87" s="19">
        <f t="shared" si="281"/>
        <v>22.018022109317169</v>
      </c>
      <c r="JO87" s="19">
        <f t="shared" si="282"/>
        <v>22.018022109317169</v>
      </c>
      <c r="JP87" s="19">
        <f t="shared" si="283"/>
        <v>16.195115467333181</v>
      </c>
      <c r="JQ87" s="19">
        <f t="shared" si="284"/>
        <v>15.825952576408788</v>
      </c>
      <c r="JR87" s="19">
        <f t="shared" si="285"/>
        <v>15.051207104776326</v>
      </c>
      <c r="JS87" s="19">
        <f t="shared" si="286"/>
        <v>15.211131384200604</v>
      </c>
      <c r="JT87" s="19">
        <f t="shared" si="287"/>
        <v>17.094753283936647</v>
      </c>
      <c r="JU87" s="38" t="str">
        <f t="shared" si="288"/>
        <v/>
      </c>
      <c r="JV87" s="19" t="str">
        <f t="shared" si="289"/>
        <v/>
      </c>
      <c r="JW87" s="19" t="str">
        <f t="shared" si="290"/>
        <v/>
      </c>
      <c r="JX87" s="19" t="str">
        <f t="shared" si="291"/>
        <v/>
      </c>
      <c r="JY87" s="19" t="str">
        <f t="shared" si="292"/>
        <v/>
      </c>
      <c r="JZ87" s="19" t="str">
        <f t="shared" si="293"/>
        <v/>
      </c>
      <c r="KA87" s="19">
        <f t="shared" si="294"/>
        <v>16.195115467333181</v>
      </c>
      <c r="KB87" s="19">
        <f t="shared" si="295"/>
        <v>15.825952576408788</v>
      </c>
      <c r="KC87" s="19">
        <f t="shared" si="296"/>
        <v>15.051207104776326</v>
      </c>
      <c r="KD87" s="19">
        <f t="shared" si="297"/>
        <v>15.211131384200604</v>
      </c>
      <c r="KE87" s="32">
        <f t="shared" si="298"/>
        <v>17.094753283936647</v>
      </c>
    </row>
    <row r="88" spans="1:291" x14ac:dyDescent="0.2">
      <c r="A88" s="19" t="s">
        <v>467</v>
      </c>
      <c r="B88" s="19" t="s">
        <v>468</v>
      </c>
      <c r="C88" s="19">
        <v>2017</v>
      </c>
      <c r="D88" s="19">
        <v>2021</v>
      </c>
      <c r="E88" s="32" t="s">
        <v>139</v>
      </c>
      <c r="L88" s="19">
        <v>0</v>
      </c>
      <c r="M88" s="19">
        <v>0</v>
      </c>
      <c r="N88" s="19">
        <v>0</v>
      </c>
      <c r="O88" s="19">
        <v>0</v>
      </c>
      <c r="P88" s="32">
        <v>0</v>
      </c>
      <c r="W88" s="19">
        <v>1</v>
      </c>
      <c r="X88" s="19">
        <v>1</v>
      </c>
      <c r="Y88" s="19">
        <v>1</v>
      </c>
      <c r="Z88" s="19">
        <v>1</v>
      </c>
      <c r="AA88" s="32">
        <v>1</v>
      </c>
      <c r="AH88" s="19">
        <v>1</v>
      </c>
      <c r="AI88" s="19">
        <v>1</v>
      </c>
      <c r="AJ88" s="19">
        <v>1</v>
      </c>
      <c r="AK88" s="19">
        <v>1</v>
      </c>
      <c r="AL88" s="32">
        <v>1</v>
      </c>
      <c r="AS88" s="19">
        <v>2.6263499999999999E-2</v>
      </c>
      <c r="AT88" s="19">
        <v>1.6153500000000001E-2</v>
      </c>
      <c r="AU88" s="19">
        <v>2.0834800000000001E-2</v>
      </c>
      <c r="AV88" s="19">
        <v>2.08238E-2</v>
      </c>
      <c r="AW88" s="32">
        <v>2.31776E-2</v>
      </c>
      <c r="BD88" s="19">
        <v>1</v>
      </c>
      <c r="BE88" s="19">
        <v>0</v>
      </c>
      <c r="BF88" s="19">
        <v>0</v>
      </c>
      <c r="BG88" s="19">
        <v>0</v>
      </c>
      <c r="BH88" s="32">
        <v>0</v>
      </c>
      <c r="BO88" s="19">
        <v>1</v>
      </c>
      <c r="BP88" s="19">
        <v>0</v>
      </c>
      <c r="BQ88" s="19">
        <v>0</v>
      </c>
      <c r="BR88" s="19">
        <v>0</v>
      </c>
      <c r="BS88" s="32">
        <v>0</v>
      </c>
      <c r="BT88" s="19">
        <v>0</v>
      </c>
      <c r="BU88" s="19">
        <v>0</v>
      </c>
      <c r="BV88" s="19">
        <v>0</v>
      </c>
      <c r="BW88" s="19">
        <v>0</v>
      </c>
      <c r="BX88" s="19">
        <v>0</v>
      </c>
      <c r="BY88" s="19">
        <v>0</v>
      </c>
      <c r="BZ88" s="19">
        <v>0</v>
      </c>
      <c r="CA88" s="19">
        <v>0</v>
      </c>
      <c r="CB88" s="19">
        <v>6</v>
      </c>
      <c r="CC88" s="19">
        <v>2</v>
      </c>
      <c r="CD88" s="19">
        <v>6</v>
      </c>
      <c r="CE88" s="38">
        <v>0</v>
      </c>
      <c r="CF88" s="19">
        <v>0</v>
      </c>
      <c r="CG88" s="19">
        <v>0</v>
      </c>
      <c r="CH88" s="19">
        <v>0</v>
      </c>
      <c r="CI88" s="19">
        <v>0</v>
      </c>
      <c r="CJ88" s="19">
        <v>0</v>
      </c>
      <c r="CK88" s="19">
        <v>26</v>
      </c>
      <c r="CL88" s="19">
        <v>93</v>
      </c>
      <c r="CM88" s="19">
        <v>85</v>
      </c>
      <c r="CN88" s="19">
        <v>74</v>
      </c>
      <c r="CO88" s="19">
        <v>38</v>
      </c>
      <c r="CP88" s="38">
        <v>0</v>
      </c>
      <c r="CQ88" s="19">
        <v>0</v>
      </c>
      <c r="CR88" s="19">
        <v>0</v>
      </c>
      <c r="CS88" s="19">
        <v>0</v>
      </c>
      <c r="CT88" s="19">
        <v>0</v>
      </c>
      <c r="CU88" s="19">
        <v>0</v>
      </c>
      <c r="CV88" s="19">
        <v>0</v>
      </c>
      <c r="CW88" s="19">
        <v>0</v>
      </c>
      <c r="CX88" s="19">
        <v>7.0588235294117646E-2</v>
      </c>
      <c r="CY88" s="19">
        <v>2.7027027027027029E-2</v>
      </c>
      <c r="CZ88" s="19">
        <v>0.15789473684210525</v>
      </c>
      <c r="DA88" s="38"/>
      <c r="DL88" s="38"/>
      <c r="DW88" s="38"/>
      <c r="EH88" s="38"/>
      <c r="ER88" s="32"/>
      <c r="ES88" s="19" t="str">
        <f t="shared" si="167"/>
        <v/>
      </c>
      <c r="ET88" s="19" t="str">
        <f t="shared" si="168"/>
        <v/>
      </c>
      <c r="EU88" s="19" t="str">
        <f t="shared" si="169"/>
        <v/>
      </c>
      <c r="EV88" s="19" t="str">
        <f t="shared" si="170"/>
        <v/>
      </c>
      <c r="EW88" s="19" t="str">
        <f t="shared" si="171"/>
        <v/>
      </c>
      <c r="EX88" s="19" t="str">
        <f t="shared" si="172"/>
        <v/>
      </c>
      <c r="EY88" s="19" t="str">
        <f t="shared" si="173"/>
        <v/>
      </c>
      <c r="EZ88" s="19" t="str">
        <f t="shared" si="174"/>
        <v/>
      </c>
      <c r="FA88" s="19" t="str">
        <f t="shared" si="175"/>
        <v/>
      </c>
      <c r="FB88" s="19" t="str">
        <f t="shared" si="176"/>
        <v/>
      </c>
      <c r="FC88" s="32" t="str">
        <f t="shared" si="177"/>
        <v/>
      </c>
      <c r="FD88" s="19" t="str">
        <f t="shared" si="178"/>
        <v/>
      </c>
      <c r="FE88" s="19" t="str">
        <f t="shared" si="179"/>
        <v/>
      </c>
      <c r="FF88" s="19" t="str">
        <f t="shared" si="180"/>
        <v/>
      </c>
      <c r="FG88" s="19" t="str">
        <f t="shared" si="181"/>
        <v/>
      </c>
      <c r="FN88" s="32"/>
      <c r="FO88" s="19" t="str">
        <f t="shared" si="189"/>
        <v/>
      </c>
      <c r="FP88" s="19" t="str">
        <f t="shared" si="190"/>
        <v/>
      </c>
      <c r="FQ88" s="19" t="str">
        <f t="shared" si="191"/>
        <v/>
      </c>
      <c r="FR88" s="19" t="str">
        <f t="shared" si="192"/>
        <v/>
      </c>
      <c r="FY88" s="32"/>
      <c r="FZ88" s="19" t="str">
        <f t="shared" si="200"/>
        <v/>
      </c>
      <c r="GA88" s="19" t="str">
        <f t="shared" si="201"/>
        <v/>
      </c>
      <c r="GB88" s="19" t="str">
        <f t="shared" si="202"/>
        <v/>
      </c>
      <c r="GC88" s="19" t="str">
        <f t="shared" si="203"/>
        <v/>
      </c>
      <c r="GD88" s="19" t="str">
        <f t="shared" si="204"/>
        <v/>
      </c>
      <c r="GJ88" s="32"/>
      <c r="GK88" s="19" t="str">
        <f t="shared" si="211"/>
        <v/>
      </c>
      <c r="GL88" s="19" t="str">
        <f t="shared" si="212"/>
        <v/>
      </c>
      <c r="GM88" s="19" t="str">
        <f t="shared" si="213"/>
        <v/>
      </c>
      <c r="GN88" s="19" t="str">
        <f t="shared" si="214"/>
        <v/>
      </c>
      <c r="GO88" s="19" t="str">
        <f t="shared" si="215"/>
        <v/>
      </c>
      <c r="GP88" s="19" t="str">
        <f t="shared" si="216"/>
        <v/>
      </c>
      <c r="GQ88" s="19" t="str">
        <f t="shared" si="217"/>
        <v/>
      </c>
      <c r="GR88" s="19" t="str">
        <f t="shared" si="218"/>
        <v/>
      </c>
      <c r="GS88" s="19" t="str">
        <f t="shared" si="219"/>
        <v/>
      </c>
      <c r="GT88" s="19" t="str">
        <f t="shared" si="220"/>
        <v/>
      </c>
      <c r="GU88" s="32" t="str">
        <f t="shared" si="221"/>
        <v/>
      </c>
      <c r="GV88" s="19">
        <f t="shared" si="222"/>
        <v>10.328571478127515</v>
      </c>
      <c r="GW88" s="19">
        <f t="shared" si="223"/>
        <v>10.328571478127515</v>
      </c>
      <c r="GX88" s="19">
        <f t="shared" si="224"/>
        <v>10.328571478127515</v>
      </c>
      <c r="GY88" s="19">
        <f t="shared" si="225"/>
        <v>10.328571478127515</v>
      </c>
      <c r="GZ88" s="19">
        <f t="shared" si="226"/>
        <v>0.2011343951618926</v>
      </c>
      <c r="HA88" s="19">
        <f t="shared" si="227"/>
        <v>0.2011343951618926</v>
      </c>
      <c r="HB88" s="19">
        <f t="shared" si="228"/>
        <v>0.2011343951618926</v>
      </c>
      <c r="HC88" s="19">
        <f t="shared" si="229"/>
        <v>0.2011343951618926</v>
      </c>
      <c r="HD88" s="19">
        <f t="shared" si="230"/>
        <v>0.2011343951618926</v>
      </c>
      <c r="HE88" s="19">
        <f t="shared" si="231"/>
        <v>0.2011343951618926</v>
      </c>
      <c r="HF88" s="19">
        <f t="shared" si="232"/>
        <v>0.2011343951618926</v>
      </c>
      <c r="HG88" s="19" t="str">
        <f t="shared" si="299"/>
        <v/>
      </c>
      <c r="HH88" s="19" t="str">
        <f t="shared" si="300"/>
        <v/>
      </c>
      <c r="HI88" s="19" t="str">
        <f t="shared" si="301"/>
        <v/>
      </c>
      <c r="HJ88" s="19" t="str">
        <f t="shared" si="302"/>
        <v/>
      </c>
      <c r="HK88" s="19" t="str">
        <f t="shared" si="303"/>
        <v/>
      </c>
      <c r="HL88" s="19" t="str">
        <f t="shared" si="304"/>
        <v/>
      </c>
      <c r="HM88" s="19" t="str">
        <f t="shared" si="305"/>
        <v/>
      </c>
      <c r="HN88" s="19" t="str">
        <f t="shared" si="306"/>
        <v/>
      </c>
      <c r="HO88" s="19" t="str">
        <f t="shared" si="307"/>
        <v/>
      </c>
      <c r="HP88" s="19" t="str">
        <f t="shared" si="308"/>
        <v/>
      </c>
      <c r="HQ88" s="32" t="str">
        <f t="shared" si="309"/>
        <v/>
      </c>
      <c r="HR88" s="19">
        <f t="shared" si="233"/>
        <v>0.72436999999999996</v>
      </c>
      <c r="HS88" s="19">
        <f t="shared" si="234"/>
        <v>0.72436999999999996</v>
      </c>
      <c r="HT88" s="19">
        <f t="shared" si="235"/>
        <v>0.72436999999999996</v>
      </c>
      <c r="HU88" s="19">
        <f t="shared" si="236"/>
        <v>0.72436999999999996</v>
      </c>
      <c r="HV88" s="19">
        <f t="shared" si="237"/>
        <v>2.8730000000000002E-2</v>
      </c>
      <c r="HW88" s="19">
        <f t="shared" si="238"/>
        <v>2.8730000000000002E-2</v>
      </c>
      <c r="HX88" s="19">
        <f t="shared" si="239"/>
        <v>2.8730000000000002E-2</v>
      </c>
      <c r="HY88" s="19">
        <f t="shared" si="240"/>
        <v>2.8730000000000002E-2</v>
      </c>
      <c r="HZ88" s="19">
        <f t="shared" si="241"/>
        <v>2.8730000000000002E-2</v>
      </c>
      <c r="IA88" s="19">
        <f t="shared" si="242"/>
        <v>2.8730000000000002E-2</v>
      </c>
      <c r="IB88" s="19">
        <f t="shared" si="243"/>
        <v>2.8730000000000002E-2</v>
      </c>
      <c r="IC88" s="38" t="str">
        <f t="shared" si="244"/>
        <v/>
      </c>
      <c r="ID88" s="19" t="str">
        <f t="shared" si="245"/>
        <v/>
      </c>
      <c r="IE88" s="19" t="str">
        <f t="shared" si="246"/>
        <v/>
      </c>
      <c r="IF88" s="19" t="str">
        <f t="shared" si="247"/>
        <v/>
      </c>
      <c r="IG88" s="19" t="str">
        <f t="shared" si="248"/>
        <v/>
      </c>
      <c r="IH88" s="19" t="str">
        <f t="shared" si="249"/>
        <v/>
      </c>
      <c r="II88" s="19" t="str">
        <f t="shared" si="250"/>
        <v/>
      </c>
      <c r="IJ88" s="19" t="str">
        <f t="shared" si="251"/>
        <v/>
      </c>
      <c r="IK88" s="19" t="str">
        <f t="shared" si="252"/>
        <v/>
      </c>
      <c r="IL88" s="19" t="str">
        <f t="shared" si="253"/>
        <v/>
      </c>
      <c r="IM88" s="19" t="str">
        <f t="shared" si="254"/>
        <v/>
      </c>
      <c r="IN88" s="38">
        <f t="shared" si="255"/>
        <v>0.16917829999999984</v>
      </c>
      <c r="IO88" s="19">
        <f t="shared" si="256"/>
        <v>0.16917829999999984</v>
      </c>
      <c r="IP88" s="19">
        <f t="shared" si="257"/>
        <v>0.16917829999999984</v>
      </c>
      <c r="IQ88" s="19">
        <f t="shared" si="258"/>
        <v>0.16917829999999984</v>
      </c>
      <c r="IR88" s="19">
        <f t="shared" si="259"/>
        <v>0.16917829999999984</v>
      </c>
      <c r="IS88" s="19">
        <f t="shared" si="260"/>
        <v>0</v>
      </c>
      <c r="IT88" s="19">
        <f t="shared" si="261"/>
        <v>0</v>
      </c>
      <c r="IU88" s="19">
        <f t="shared" si="262"/>
        <v>0</v>
      </c>
      <c r="IV88" s="19">
        <f t="shared" si="263"/>
        <v>0</v>
      </c>
      <c r="IW88" s="19">
        <f t="shared" si="264"/>
        <v>0</v>
      </c>
      <c r="IX88" s="32">
        <f t="shared" si="265"/>
        <v>0</v>
      </c>
      <c r="IY88" s="19" t="str">
        <f t="shared" si="266"/>
        <v/>
      </c>
      <c r="IZ88" s="19" t="str">
        <f t="shared" si="267"/>
        <v/>
      </c>
      <c r="JA88" s="19" t="str">
        <f t="shared" si="268"/>
        <v/>
      </c>
      <c r="JB88" s="19" t="str">
        <f t="shared" si="269"/>
        <v/>
      </c>
      <c r="JC88" s="19" t="str">
        <f t="shared" si="270"/>
        <v/>
      </c>
      <c r="JD88" s="19" t="str">
        <f t="shared" si="271"/>
        <v/>
      </c>
      <c r="JE88" s="19" t="str">
        <f t="shared" si="272"/>
        <v/>
      </c>
      <c r="JF88" s="19" t="str">
        <f t="shared" si="273"/>
        <v/>
      </c>
      <c r="JG88" s="19" t="str">
        <f t="shared" si="274"/>
        <v/>
      </c>
      <c r="JH88" s="19" t="str">
        <f t="shared" si="275"/>
        <v/>
      </c>
      <c r="JI88" s="32" t="str">
        <f t="shared" si="276"/>
        <v/>
      </c>
      <c r="JJ88" s="19">
        <f t="shared" si="277"/>
        <v>22.018022109317169</v>
      </c>
      <c r="JK88" s="19">
        <f t="shared" si="278"/>
        <v>22.018022109317169</v>
      </c>
      <c r="JL88" s="19">
        <f t="shared" si="279"/>
        <v>22.018022109317169</v>
      </c>
      <c r="JM88" s="19">
        <f t="shared" si="280"/>
        <v>22.018022109317169</v>
      </c>
      <c r="JN88" s="19">
        <f t="shared" si="281"/>
        <v>22.018022109317169</v>
      </c>
      <c r="JO88" s="19">
        <f t="shared" si="282"/>
        <v>22.018022109317169</v>
      </c>
      <c r="JP88" s="19">
        <f t="shared" si="283"/>
        <v>22.018022109317169</v>
      </c>
      <c r="JQ88" s="19">
        <f t="shared" si="284"/>
        <v>22.018022109317169</v>
      </c>
      <c r="JR88" s="19">
        <f t="shared" si="285"/>
        <v>22.018022109317169</v>
      </c>
      <c r="JS88" s="19">
        <f t="shared" si="286"/>
        <v>22.018022109317169</v>
      </c>
      <c r="JT88" s="19">
        <f t="shared" si="287"/>
        <v>22.018022109317169</v>
      </c>
      <c r="JU88" s="38" t="str">
        <f t="shared" si="288"/>
        <v/>
      </c>
      <c r="JV88" s="19" t="str">
        <f t="shared" si="289"/>
        <v/>
      </c>
      <c r="JW88" s="19" t="str">
        <f t="shared" si="290"/>
        <v/>
      </c>
      <c r="JX88" s="19" t="str">
        <f t="shared" si="291"/>
        <v/>
      </c>
      <c r="JY88" s="19" t="str">
        <f t="shared" si="292"/>
        <v/>
      </c>
      <c r="JZ88" s="19" t="str">
        <f t="shared" si="293"/>
        <v/>
      </c>
      <c r="KA88" s="19" t="str">
        <f t="shared" si="294"/>
        <v/>
      </c>
      <c r="KB88" s="19" t="str">
        <f t="shared" si="295"/>
        <v/>
      </c>
      <c r="KC88" s="19" t="str">
        <f t="shared" si="296"/>
        <v/>
      </c>
      <c r="KD88" s="19" t="str">
        <f t="shared" si="297"/>
        <v/>
      </c>
      <c r="KE88" s="32" t="str">
        <f t="shared" si="298"/>
        <v/>
      </c>
    </row>
    <row r="89" spans="1:291" x14ac:dyDescent="0.2">
      <c r="A89" s="19" t="s">
        <v>481</v>
      </c>
      <c r="B89" s="19" t="s">
        <v>482</v>
      </c>
      <c r="C89" s="19">
        <v>2017</v>
      </c>
      <c r="E89" s="32" t="s">
        <v>139</v>
      </c>
      <c r="M89" s="19">
        <v>0</v>
      </c>
      <c r="N89" s="19">
        <v>0</v>
      </c>
      <c r="O89" s="19">
        <v>0</v>
      </c>
      <c r="P89" s="32">
        <v>0</v>
      </c>
      <c r="X89" s="19">
        <v>1</v>
      </c>
      <c r="Y89" s="19">
        <v>1</v>
      </c>
      <c r="Z89" s="19">
        <v>1</v>
      </c>
      <c r="AA89" s="32">
        <v>0</v>
      </c>
      <c r="AI89" s="19">
        <v>1</v>
      </c>
      <c r="AJ89" s="19">
        <v>1</v>
      </c>
      <c r="AK89" s="19">
        <v>1</v>
      </c>
      <c r="AL89" s="32">
        <v>0</v>
      </c>
      <c r="AT89" s="19">
        <v>1.7777500000000002E-2</v>
      </c>
      <c r="AU89" s="19">
        <v>2.1339799999999999E-2</v>
      </c>
      <c r="AV89" s="19">
        <v>2.3344400000000001E-2</v>
      </c>
      <c r="AW89" s="32">
        <v>2.0569199999999998E-3</v>
      </c>
      <c r="BE89" s="19">
        <v>0</v>
      </c>
      <c r="BF89" s="19">
        <v>1</v>
      </c>
      <c r="BG89" s="19">
        <v>0</v>
      </c>
      <c r="BH89" s="32">
        <v>0</v>
      </c>
      <c r="BP89" s="19">
        <v>0</v>
      </c>
      <c r="BQ89" s="19">
        <v>1</v>
      </c>
      <c r="BR89" s="19">
        <v>0</v>
      </c>
      <c r="BS89" s="32">
        <v>0</v>
      </c>
      <c r="BT89" s="19">
        <v>0</v>
      </c>
      <c r="BU89" s="19">
        <v>0</v>
      </c>
      <c r="BV89" s="19">
        <v>0</v>
      </c>
      <c r="BW89" s="19">
        <v>0</v>
      </c>
      <c r="BX89" s="19">
        <v>0</v>
      </c>
      <c r="BY89" s="19">
        <v>0</v>
      </c>
      <c r="BZ89" s="19">
        <v>0</v>
      </c>
      <c r="CA89" s="19">
        <v>0</v>
      </c>
      <c r="CB89" s="19">
        <v>0</v>
      </c>
      <c r="CC89" s="19">
        <v>1</v>
      </c>
      <c r="CD89" s="19">
        <v>1</v>
      </c>
      <c r="CE89" s="38">
        <v>0</v>
      </c>
      <c r="CF89" s="19">
        <v>0</v>
      </c>
      <c r="CG89" s="19">
        <v>0</v>
      </c>
      <c r="CH89" s="19">
        <v>0</v>
      </c>
      <c r="CI89" s="19">
        <v>0</v>
      </c>
      <c r="CJ89" s="19">
        <v>0</v>
      </c>
      <c r="CK89" s="19">
        <v>0</v>
      </c>
      <c r="CL89" s="19">
        <v>9</v>
      </c>
      <c r="CM89" s="19">
        <v>28</v>
      </c>
      <c r="CN89" s="19">
        <v>49</v>
      </c>
      <c r="CO89" s="19">
        <v>30</v>
      </c>
      <c r="CP89" s="38">
        <v>0</v>
      </c>
      <c r="CQ89" s="19">
        <v>0</v>
      </c>
      <c r="CR89" s="19">
        <v>0</v>
      </c>
      <c r="CS89" s="19">
        <v>0</v>
      </c>
      <c r="CT89" s="19">
        <v>0</v>
      </c>
      <c r="CU89" s="19">
        <v>0</v>
      </c>
      <c r="CV89" s="19">
        <v>0</v>
      </c>
      <c r="CW89" s="19">
        <v>0</v>
      </c>
      <c r="CX89" s="19">
        <v>0</v>
      </c>
      <c r="CY89" s="19">
        <v>2.0408163265306121E-2</v>
      </c>
      <c r="CZ89" s="19">
        <v>3.3333333333333333E-2</v>
      </c>
      <c r="DA89" s="38"/>
      <c r="DL89" s="38"/>
      <c r="DW89" s="38"/>
      <c r="EH89" s="38"/>
      <c r="ER89" s="32"/>
      <c r="ES89" s="19" t="str">
        <f t="shared" si="167"/>
        <v/>
      </c>
      <c r="ET89" s="19" t="str">
        <f t="shared" si="168"/>
        <v/>
      </c>
      <c r="EU89" s="19" t="str">
        <f t="shared" si="169"/>
        <v/>
      </c>
      <c r="EV89" s="19" t="str">
        <f t="shared" si="170"/>
        <v/>
      </c>
      <c r="EW89" s="19" t="str">
        <f t="shared" si="171"/>
        <v/>
      </c>
      <c r="EX89" s="19" t="str">
        <f t="shared" si="172"/>
        <v/>
      </c>
      <c r="EY89" s="19" t="str">
        <f t="shared" si="173"/>
        <v/>
      </c>
      <c r="EZ89" s="19" t="str">
        <f t="shared" si="174"/>
        <v/>
      </c>
      <c r="FA89" s="19" t="str">
        <f t="shared" si="175"/>
        <v/>
      </c>
      <c r="FB89" s="19" t="str">
        <f t="shared" si="176"/>
        <v/>
      </c>
      <c r="FC89" s="32" t="str">
        <f t="shared" si="177"/>
        <v/>
      </c>
      <c r="FD89" s="19" t="str">
        <f t="shared" si="178"/>
        <v/>
      </c>
      <c r="FE89" s="19" t="str">
        <f t="shared" si="179"/>
        <v/>
      </c>
      <c r="FF89" s="19" t="str">
        <f t="shared" si="180"/>
        <v/>
      </c>
      <c r="FG89" s="19" t="str">
        <f t="shared" si="181"/>
        <v/>
      </c>
      <c r="FN89" s="32"/>
      <c r="FO89" s="19" t="str">
        <f t="shared" si="189"/>
        <v/>
      </c>
      <c r="FP89" s="19" t="str">
        <f t="shared" si="190"/>
        <v/>
      </c>
      <c r="FQ89" s="19" t="str">
        <f t="shared" si="191"/>
        <v/>
      </c>
      <c r="FR89" s="19" t="str">
        <f t="shared" si="192"/>
        <v/>
      </c>
      <c r="FY89" s="32"/>
      <c r="FZ89" s="19" t="str">
        <f t="shared" si="200"/>
        <v/>
      </c>
      <c r="GA89" s="19" t="str">
        <f t="shared" si="201"/>
        <v/>
      </c>
      <c r="GB89" s="19" t="str">
        <f t="shared" si="202"/>
        <v/>
      </c>
      <c r="GC89" s="19" t="str">
        <f t="shared" si="203"/>
        <v/>
      </c>
      <c r="GD89" s="19" t="str">
        <f t="shared" si="204"/>
        <v/>
      </c>
      <c r="GJ89" s="32"/>
      <c r="GK89" s="19" t="str">
        <f t="shared" si="211"/>
        <v/>
      </c>
      <c r="GL89" s="19" t="str">
        <f t="shared" si="212"/>
        <v/>
      </c>
      <c r="GM89" s="19" t="str">
        <f t="shared" si="213"/>
        <v/>
      </c>
      <c r="GN89" s="19" t="str">
        <f t="shared" si="214"/>
        <v/>
      </c>
      <c r="GO89" s="19" t="str">
        <f t="shared" si="215"/>
        <v/>
      </c>
      <c r="GP89" s="19" t="str">
        <f t="shared" si="216"/>
        <v/>
      </c>
      <c r="GQ89" s="19" t="str">
        <f t="shared" si="217"/>
        <v/>
      </c>
      <c r="GR89" s="19" t="str">
        <f t="shared" si="218"/>
        <v/>
      </c>
      <c r="GS89" s="19" t="str">
        <f t="shared" si="219"/>
        <v/>
      </c>
      <c r="GT89" s="19" t="str">
        <f t="shared" si="220"/>
        <v/>
      </c>
      <c r="GU89" s="32" t="str">
        <f t="shared" si="221"/>
        <v/>
      </c>
      <c r="GV89" s="19">
        <f t="shared" si="222"/>
        <v>10.328571478127515</v>
      </c>
      <c r="GW89" s="19">
        <f t="shared" si="223"/>
        <v>10.328571478127515</v>
      </c>
      <c r="GX89" s="19">
        <f t="shared" si="224"/>
        <v>10.328571478127515</v>
      </c>
      <c r="GY89" s="19">
        <f t="shared" si="225"/>
        <v>10.328571478127515</v>
      </c>
      <c r="GZ89" s="19">
        <f t="shared" si="226"/>
        <v>0.2011343951618926</v>
      </c>
      <c r="HA89" s="19">
        <f t="shared" si="227"/>
        <v>0.2011343951618926</v>
      </c>
      <c r="HB89" s="19">
        <f t="shared" si="228"/>
        <v>0.2011343951618926</v>
      </c>
      <c r="HC89" s="19">
        <f t="shared" si="229"/>
        <v>0.2011343951618926</v>
      </c>
      <c r="HD89" s="19">
        <f t="shared" si="230"/>
        <v>0.2011343951618926</v>
      </c>
      <c r="HE89" s="19">
        <f t="shared" si="231"/>
        <v>0.2011343951618926</v>
      </c>
      <c r="HF89" s="19">
        <f t="shared" si="232"/>
        <v>0.2011343951618926</v>
      </c>
      <c r="HG89" s="19" t="str">
        <f t="shared" si="299"/>
        <v/>
      </c>
      <c r="HH89" s="19" t="str">
        <f t="shared" si="300"/>
        <v/>
      </c>
      <c r="HI89" s="19" t="str">
        <f t="shared" si="301"/>
        <v/>
      </c>
      <c r="HJ89" s="19" t="str">
        <f t="shared" si="302"/>
        <v/>
      </c>
      <c r="HK89" s="19" t="str">
        <f t="shared" si="303"/>
        <v/>
      </c>
      <c r="HL89" s="19" t="str">
        <f t="shared" si="304"/>
        <v/>
      </c>
      <c r="HM89" s="19" t="str">
        <f t="shared" si="305"/>
        <v/>
      </c>
      <c r="HN89" s="19" t="str">
        <f t="shared" si="306"/>
        <v/>
      </c>
      <c r="HO89" s="19" t="str">
        <f t="shared" si="307"/>
        <v/>
      </c>
      <c r="HP89" s="19" t="str">
        <f t="shared" si="308"/>
        <v/>
      </c>
      <c r="HQ89" s="32" t="str">
        <f t="shared" si="309"/>
        <v/>
      </c>
      <c r="HR89" s="19">
        <f t="shared" si="233"/>
        <v>0.72436999999999996</v>
      </c>
      <c r="HS89" s="19">
        <f t="shared" si="234"/>
        <v>0.72436999999999996</v>
      </c>
      <c r="HT89" s="19">
        <f t="shared" si="235"/>
        <v>0.72436999999999996</v>
      </c>
      <c r="HU89" s="19">
        <f t="shared" si="236"/>
        <v>0.72436999999999996</v>
      </c>
      <c r="HV89" s="19">
        <f t="shared" si="237"/>
        <v>2.8730000000000002E-2</v>
      </c>
      <c r="HW89" s="19">
        <f t="shared" si="238"/>
        <v>2.8730000000000002E-2</v>
      </c>
      <c r="HX89" s="19">
        <f t="shared" si="239"/>
        <v>2.8730000000000002E-2</v>
      </c>
      <c r="HY89" s="19">
        <f t="shared" si="240"/>
        <v>2.8730000000000002E-2</v>
      </c>
      <c r="HZ89" s="19">
        <f t="shared" si="241"/>
        <v>2.8730000000000002E-2</v>
      </c>
      <c r="IA89" s="19">
        <f t="shared" si="242"/>
        <v>2.8730000000000002E-2</v>
      </c>
      <c r="IB89" s="19">
        <f t="shared" si="243"/>
        <v>2.8730000000000002E-2</v>
      </c>
      <c r="IC89" s="38" t="str">
        <f t="shared" si="244"/>
        <v/>
      </c>
      <c r="ID89" s="19" t="str">
        <f t="shared" si="245"/>
        <v/>
      </c>
      <c r="IE89" s="19" t="str">
        <f t="shared" si="246"/>
        <v/>
      </c>
      <c r="IF89" s="19" t="str">
        <f t="shared" si="247"/>
        <v/>
      </c>
      <c r="IG89" s="19" t="str">
        <f t="shared" si="248"/>
        <v/>
      </c>
      <c r="IH89" s="19" t="str">
        <f t="shared" si="249"/>
        <v/>
      </c>
      <c r="II89" s="19" t="str">
        <f t="shared" si="250"/>
        <v/>
      </c>
      <c r="IJ89" s="19" t="str">
        <f t="shared" si="251"/>
        <v/>
      </c>
      <c r="IK89" s="19" t="str">
        <f t="shared" si="252"/>
        <v/>
      </c>
      <c r="IL89" s="19" t="str">
        <f t="shared" si="253"/>
        <v/>
      </c>
      <c r="IM89" s="19" t="str">
        <f t="shared" si="254"/>
        <v/>
      </c>
      <c r="IN89" s="38">
        <f t="shared" si="255"/>
        <v>0.16917829999999984</v>
      </c>
      <c r="IO89" s="19">
        <f t="shared" si="256"/>
        <v>0.16917829999999984</v>
      </c>
      <c r="IP89" s="19">
        <f t="shared" si="257"/>
        <v>0.16917829999999984</v>
      </c>
      <c r="IQ89" s="19">
        <f t="shared" si="258"/>
        <v>0.16917829999999984</v>
      </c>
      <c r="IR89" s="19">
        <f t="shared" si="259"/>
        <v>0.16917829999999984</v>
      </c>
      <c r="IS89" s="19">
        <f t="shared" si="260"/>
        <v>0</v>
      </c>
      <c r="IT89" s="19">
        <f t="shared" si="261"/>
        <v>0</v>
      </c>
      <c r="IU89" s="19">
        <f t="shared" si="262"/>
        <v>0</v>
      </c>
      <c r="IV89" s="19">
        <f t="shared" si="263"/>
        <v>0</v>
      </c>
      <c r="IW89" s="19">
        <f t="shared" si="264"/>
        <v>0</v>
      </c>
      <c r="IX89" s="32">
        <f t="shared" si="265"/>
        <v>0</v>
      </c>
      <c r="IY89" s="19" t="str">
        <f t="shared" si="266"/>
        <v/>
      </c>
      <c r="IZ89" s="19" t="str">
        <f t="shared" si="267"/>
        <v/>
      </c>
      <c r="JA89" s="19" t="str">
        <f t="shared" si="268"/>
        <v/>
      </c>
      <c r="JB89" s="19" t="str">
        <f t="shared" si="269"/>
        <v/>
      </c>
      <c r="JC89" s="19" t="str">
        <f t="shared" si="270"/>
        <v/>
      </c>
      <c r="JD89" s="19" t="str">
        <f t="shared" si="271"/>
        <v/>
      </c>
      <c r="JE89" s="19" t="str">
        <f t="shared" si="272"/>
        <v/>
      </c>
      <c r="JF89" s="19" t="str">
        <f t="shared" si="273"/>
        <v/>
      </c>
      <c r="JG89" s="19" t="str">
        <f t="shared" si="274"/>
        <v/>
      </c>
      <c r="JH89" s="19" t="str">
        <f t="shared" si="275"/>
        <v/>
      </c>
      <c r="JI89" s="32" t="str">
        <f t="shared" si="276"/>
        <v/>
      </c>
      <c r="JJ89" s="19">
        <f t="shared" si="277"/>
        <v>22.018022109317169</v>
      </c>
      <c r="JK89" s="19">
        <f t="shared" si="278"/>
        <v>22.018022109317169</v>
      </c>
      <c r="JL89" s="19">
        <f t="shared" si="279"/>
        <v>22.018022109317169</v>
      </c>
      <c r="JM89" s="19">
        <f t="shared" si="280"/>
        <v>22.018022109317169</v>
      </c>
      <c r="JN89" s="19">
        <f t="shared" si="281"/>
        <v>22.018022109317169</v>
      </c>
      <c r="JO89" s="19">
        <f t="shared" si="282"/>
        <v>22.018022109317169</v>
      </c>
      <c r="JP89" s="19">
        <f t="shared" si="283"/>
        <v>22.018022109317169</v>
      </c>
      <c r="JQ89" s="19">
        <f t="shared" si="284"/>
        <v>22.018022109317169</v>
      </c>
      <c r="JR89" s="19">
        <f t="shared" si="285"/>
        <v>22.018022109317169</v>
      </c>
      <c r="JS89" s="19">
        <f t="shared" si="286"/>
        <v>22.018022109317169</v>
      </c>
      <c r="JT89" s="19">
        <f t="shared" si="287"/>
        <v>22.018022109317169</v>
      </c>
      <c r="JU89" s="38" t="str">
        <f t="shared" si="288"/>
        <v/>
      </c>
      <c r="JV89" s="19" t="str">
        <f t="shared" si="289"/>
        <v/>
      </c>
      <c r="JW89" s="19" t="str">
        <f t="shared" si="290"/>
        <v/>
      </c>
      <c r="JX89" s="19" t="str">
        <f t="shared" si="291"/>
        <v/>
      </c>
      <c r="JY89" s="19" t="str">
        <f t="shared" si="292"/>
        <v/>
      </c>
      <c r="JZ89" s="19" t="str">
        <f t="shared" si="293"/>
        <v/>
      </c>
      <c r="KA89" s="19" t="str">
        <f t="shared" si="294"/>
        <v/>
      </c>
      <c r="KB89" s="19" t="str">
        <f t="shared" si="295"/>
        <v/>
      </c>
      <c r="KC89" s="19" t="str">
        <f t="shared" si="296"/>
        <v/>
      </c>
      <c r="KD89" s="19" t="str">
        <f t="shared" si="297"/>
        <v/>
      </c>
      <c r="KE89" s="32" t="str">
        <f t="shared" si="298"/>
        <v/>
      </c>
    </row>
    <row r="90" spans="1:291" x14ac:dyDescent="0.2">
      <c r="A90" s="19" t="s">
        <v>483</v>
      </c>
      <c r="B90" s="19" t="s">
        <v>484</v>
      </c>
      <c r="C90" s="19">
        <v>2014</v>
      </c>
      <c r="E90" s="32" t="s">
        <v>139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32">
        <v>0</v>
      </c>
      <c r="U90" s="19">
        <v>0</v>
      </c>
      <c r="V90" s="19">
        <v>0</v>
      </c>
      <c r="W90" s="19">
        <v>0</v>
      </c>
      <c r="X90" s="19">
        <v>1</v>
      </c>
      <c r="Y90" s="19">
        <v>1</v>
      </c>
      <c r="Z90" s="19">
        <v>1</v>
      </c>
      <c r="AA90" s="32">
        <v>1</v>
      </c>
      <c r="AF90" s="19">
        <v>0</v>
      </c>
      <c r="AG90" s="19">
        <v>0</v>
      </c>
      <c r="AH90" s="19">
        <v>0</v>
      </c>
      <c r="AI90" s="19">
        <v>1</v>
      </c>
      <c r="AJ90" s="19">
        <v>1</v>
      </c>
      <c r="AK90" s="19">
        <v>0</v>
      </c>
      <c r="AL90" s="32">
        <v>1</v>
      </c>
      <c r="AQ90" s="19">
        <v>2.2967399999999998E-3</v>
      </c>
      <c r="AR90" s="19">
        <v>2.4885900000000002E-3</v>
      </c>
      <c r="AS90" s="19">
        <v>4.2944799999999998E-2</v>
      </c>
      <c r="AT90" s="19">
        <v>3.4380399999999998E-2</v>
      </c>
      <c r="AU90" s="19">
        <v>3.44994E-2</v>
      </c>
      <c r="AV90" s="19">
        <v>3.5772600000000001E-3</v>
      </c>
      <c r="AW90" s="32">
        <v>2.5676399999999999E-2</v>
      </c>
      <c r="BB90" s="19">
        <v>0</v>
      </c>
      <c r="BC90" s="19">
        <v>0</v>
      </c>
      <c r="BD90" s="19">
        <v>0</v>
      </c>
      <c r="BE90" s="19">
        <v>2</v>
      </c>
      <c r="BF90" s="19">
        <v>1</v>
      </c>
      <c r="BG90" s="19">
        <v>0</v>
      </c>
      <c r="BH90" s="32">
        <v>0</v>
      </c>
      <c r="BM90" s="19">
        <v>0</v>
      </c>
      <c r="BN90" s="19">
        <v>0</v>
      </c>
      <c r="BO90" s="19">
        <v>0</v>
      </c>
      <c r="BP90" s="19">
        <v>1</v>
      </c>
      <c r="BQ90" s="19">
        <v>1</v>
      </c>
      <c r="BR90" s="19">
        <v>0</v>
      </c>
      <c r="BS90" s="32">
        <v>0</v>
      </c>
      <c r="BT90" s="19">
        <v>0</v>
      </c>
      <c r="BU90" s="19">
        <v>0</v>
      </c>
      <c r="BV90" s="19">
        <v>0</v>
      </c>
      <c r="BW90" s="19">
        <v>0</v>
      </c>
      <c r="BX90" s="19">
        <v>0</v>
      </c>
      <c r="BY90" s="19">
        <v>0</v>
      </c>
      <c r="BZ90" s="19">
        <v>0</v>
      </c>
      <c r="CA90" s="19">
        <v>1</v>
      </c>
      <c r="CB90" s="19">
        <v>0</v>
      </c>
      <c r="CC90" s="19">
        <v>1</v>
      </c>
      <c r="CD90" s="19">
        <v>1</v>
      </c>
      <c r="CE90" s="38">
        <v>0</v>
      </c>
      <c r="CF90" s="19">
        <v>0</v>
      </c>
      <c r="CG90" s="19">
        <v>0</v>
      </c>
      <c r="CH90" s="19">
        <v>0</v>
      </c>
      <c r="CI90" s="19">
        <v>0</v>
      </c>
      <c r="CJ90" s="19">
        <v>0</v>
      </c>
      <c r="CK90" s="19">
        <v>4</v>
      </c>
      <c r="CL90" s="19">
        <v>15</v>
      </c>
      <c r="CM90" s="19">
        <v>35</v>
      </c>
      <c r="CN90" s="19">
        <v>47</v>
      </c>
      <c r="CO90" s="19">
        <v>82</v>
      </c>
      <c r="CP90" s="38">
        <v>0</v>
      </c>
      <c r="CQ90" s="19">
        <v>0</v>
      </c>
      <c r="CR90" s="19">
        <v>0</v>
      </c>
      <c r="CS90" s="19">
        <v>0</v>
      </c>
      <c r="CT90" s="19">
        <v>0</v>
      </c>
      <c r="CU90" s="19">
        <v>0</v>
      </c>
      <c r="CV90" s="19">
        <v>0</v>
      </c>
      <c r="CW90" s="19">
        <v>6.6666666666666666E-2</v>
      </c>
      <c r="CX90" s="19">
        <v>0</v>
      </c>
      <c r="CY90" s="19">
        <v>2.1276595744680851E-2</v>
      </c>
      <c r="CZ90" s="19">
        <v>1.2195121951219513E-2</v>
      </c>
      <c r="DA90" s="38"/>
      <c r="DL90" s="38"/>
      <c r="DW90" s="38"/>
      <c r="EH90" s="38"/>
      <c r="EM90" s="19">
        <v>16869881.706873525</v>
      </c>
      <c r="EN90" s="19">
        <v>31935791.871240448</v>
      </c>
      <c r="EO90" s="19">
        <v>48333827.079854041</v>
      </c>
      <c r="EP90" s="19">
        <v>29153859.243485179</v>
      </c>
      <c r="EQ90" s="19">
        <v>29540452.598288026</v>
      </c>
      <c r="ER90" s="32">
        <v>22710125.66528558</v>
      </c>
      <c r="ES90" s="19" t="str">
        <f t="shared" si="167"/>
        <v/>
      </c>
      <c r="ET90" s="19" t="str">
        <f t="shared" si="168"/>
        <v/>
      </c>
      <c r="EU90" s="19" t="str">
        <f t="shared" si="169"/>
        <v/>
      </c>
      <c r="EV90" s="19" t="str">
        <f t="shared" si="170"/>
        <v/>
      </c>
      <c r="EW90" s="19" t="str">
        <f t="shared" si="171"/>
        <v/>
      </c>
      <c r="EX90" s="19">
        <f t="shared" si="172"/>
        <v>16.641040442456873</v>
      </c>
      <c r="EY90" s="19">
        <f t="shared" si="173"/>
        <v>17.279237941014241</v>
      </c>
      <c r="EZ90" s="19">
        <f t="shared" si="174"/>
        <v>17.693642227109816</v>
      </c>
      <c r="FA90" s="19">
        <f t="shared" si="175"/>
        <v>17.188097854570042</v>
      </c>
      <c r="FB90" s="19">
        <f t="shared" si="176"/>
        <v>17.201271156490012</v>
      </c>
      <c r="FC90" s="32">
        <f t="shared" si="177"/>
        <v>16.938321447544439</v>
      </c>
      <c r="FD90" s="19" t="str">
        <f t="shared" si="178"/>
        <v/>
      </c>
      <c r="FE90" s="19" t="str">
        <f t="shared" si="179"/>
        <v/>
      </c>
      <c r="FF90" s="19" t="str">
        <f t="shared" si="180"/>
        <v/>
      </c>
      <c r="FG90" s="19" t="str">
        <f t="shared" si="181"/>
        <v/>
      </c>
      <c r="FN90" s="32"/>
      <c r="FO90" s="19" t="str">
        <f t="shared" si="189"/>
        <v/>
      </c>
      <c r="FP90" s="19" t="str">
        <f t="shared" si="190"/>
        <v/>
      </c>
      <c r="FQ90" s="19" t="str">
        <f t="shared" si="191"/>
        <v/>
      </c>
      <c r="FR90" s="19" t="str">
        <f t="shared" si="192"/>
        <v/>
      </c>
      <c r="FY90" s="32"/>
      <c r="FZ90" s="19" t="str">
        <f t="shared" si="200"/>
        <v/>
      </c>
      <c r="GA90" s="19" t="str">
        <f t="shared" si="201"/>
        <v/>
      </c>
      <c r="GB90" s="19" t="str">
        <f t="shared" si="202"/>
        <v/>
      </c>
      <c r="GC90" s="19" t="str">
        <f t="shared" si="203"/>
        <v/>
      </c>
      <c r="GJ90" s="32"/>
      <c r="GK90" s="19" t="str">
        <f t="shared" si="211"/>
        <v/>
      </c>
      <c r="GL90" s="19" t="str">
        <f t="shared" si="212"/>
        <v/>
      </c>
      <c r="GM90" s="19" t="str">
        <f t="shared" si="213"/>
        <v/>
      </c>
      <c r="GN90" s="19" t="str">
        <f t="shared" si="214"/>
        <v/>
      </c>
      <c r="GO90" s="19" t="str">
        <f t="shared" si="215"/>
        <v/>
      </c>
      <c r="GP90" s="19">
        <f t="shared" si="216"/>
        <v>16.641040442456873</v>
      </c>
      <c r="GQ90" s="19">
        <f t="shared" si="217"/>
        <v>17.279237941014241</v>
      </c>
      <c r="GR90" s="19">
        <f t="shared" si="218"/>
        <v>17.693642227109816</v>
      </c>
      <c r="GS90" s="19">
        <f t="shared" si="219"/>
        <v>17.188097854570042</v>
      </c>
      <c r="GT90" s="19">
        <f t="shared" si="220"/>
        <v>17.201271156490012</v>
      </c>
      <c r="GU90" s="32">
        <f t="shared" si="221"/>
        <v>16.938321447544439</v>
      </c>
      <c r="GV90" s="19">
        <f t="shared" si="222"/>
        <v>10.328571478127515</v>
      </c>
      <c r="GW90" s="19">
        <f t="shared" si="223"/>
        <v>10.328571478127515</v>
      </c>
      <c r="GX90" s="19">
        <f t="shared" si="224"/>
        <v>10.328571478127515</v>
      </c>
      <c r="GY90" s="19">
        <f t="shared" si="225"/>
        <v>10.328571478127515</v>
      </c>
      <c r="GZ90" s="19">
        <f t="shared" si="226"/>
        <v>0.2011343951618926</v>
      </c>
      <c r="HA90" s="19">
        <f t="shared" si="227"/>
        <v>0.2011343951618926</v>
      </c>
      <c r="HB90" s="19">
        <f t="shared" si="228"/>
        <v>0.2011343951618926</v>
      </c>
      <c r="HC90" s="19">
        <f t="shared" si="229"/>
        <v>0.2011343951618926</v>
      </c>
      <c r="HD90" s="19">
        <f t="shared" si="230"/>
        <v>0.2011343951618926</v>
      </c>
      <c r="HE90" s="19">
        <f t="shared" si="231"/>
        <v>0.2011343951618926</v>
      </c>
      <c r="HF90" s="19">
        <f t="shared" si="232"/>
        <v>0.2011343951618926</v>
      </c>
      <c r="HG90" s="19" t="str">
        <f t="shared" si="299"/>
        <v/>
      </c>
      <c r="HH90" s="19" t="str">
        <f t="shared" si="300"/>
        <v/>
      </c>
      <c r="HI90" s="19" t="str">
        <f t="shared" si="301"/>
        <v/>
      </c>
      <c r="HJ90" s="19" t="str">
        <f t="shared" si="302"/>
        <v/>
      </c>
      <c r="HK90" s="19" t="str">
        <f t="shared" si="303"/>
        <v/>
      </c>
      <c r="HL90" s="19" t="str">
        <f t="shared" si="304"/>
        <v/>
      </c>
      <c r="HM90" s="19" t="str">
        <f t="shared" si="305"/>
        <v/>
      </c>
      <c r="HN90" s="19" t="str">
        <f t="shared" si="306"/>
        <v/>
      </c>
      <c r="HO90" s="19" t="str">
        <f t="shared" si="307"/>
        <v/>
      </c>
      <c r="HP90" s="19" t="str">
        <f t="shared" si="308"/>
        <v/>
      </c>
      <c r="HQ90" s="32" t="str">
        <f t="shared" si="309"/>
        <v/>
      </c>
      <c r="HR90" s="19">
        <f t="shared" si="233"/>
        <v>0.72436999999999996</v>
      </c>
      <c r="HS90" s="19">
        <f t="shared" si="234"/>
        <v>0.72436999999999996</v>
      </c>
      <c r="HT90" s="19">
        <f t="shared" si="235"/>
        <v>0.72436999999999996</v>
      </c>
      <c r="HU90" s="19">
        <f t="shared" si="236"/>
        <v>0.72436999999999996</v>
      </c>
      <c r="HV90" s="19">
        <f t="shared" si="237"/>
        <v>2.8730000000000002E-2</v>
      </c>
      <c r="HW90" s="19">
        <f t="shared" si="238"/>
        <v>2.8730000000000002E-2</v>
      </c>
      <c r="HX90" s="19">
        <f t="shared" si="239"/>
        <v>2.8730000000000002E-2</v>
      </c>
      <c r="HY90" s="19">
        <f t="shared" si="240"/>
        <v>2.8730000000000002E-2</v>
      </c>
      <c r="HZ90" s="19">
        <f t="shared" si="241"/>
        <v>2.8730000000000002E-2</v>
      </c>
      <c r="IA90" s="19">
        <f t="shared" si="242"/>
        <v>2.8730000000000002E-2</v>
      </c>
      <c r="IB90" s="19">
        <f t="shared" si="243"/>
        <v>2.8730000000000002E-2</v>
      </c>
      <c r="IC90" s="38" t="str">
        <f t="shared" si="244"/>
        <v/>
      </c>
      <c r="ID90" s="19" t="str">
        <f t="shared" si="245"/>
        <v/>
      </c>
      <c r="IE90" s="19" t="str">
        <f t="shared" si="246"/>
        <v/>
      </c>
      <c r="IF90" s="19" t="str">
        <f t="shared" si="247"/>
        <v/>
      </c>
      <c r="IG90" s="19" t="str">
        <f t="shared" si="248"/>
        <v/>
      </c>
      <c r="IH90" s="19" t="str">
        <f t="shared" si="249"/>
        <v/>
      </c>
      <c r="II90" s="19" t="str">
        <f t="shared" si="250"/>
        <v/>
      </c>
      <c r="IJ90" s="19" t="str">
        <f t="shared" si="251"/>
        <v/>
      </c>
      <c r="IK90" s="19" t="str">
        <f t="shared" si="252"/>
        <v/>
      </c>
      <c r="IL90" s="19" t="str">
        <f t="shared" si="253"/>
        <v/>
      </c>
      <c r="IM90" s="19" t="str">
        <f t="shared" si="254"/>
        <v/>
      </c>
      <c r="IN90" s="38">
        <f t="shared" si="255"/>
        <v>0.16917829999999984</v>
      </c>
      <c r="IO90" s="19">
        <f t="shared" si="256"/>
        <v>0.16917829999999984</v>
      </c>
      <c r="IP90" s="19">
        <f t="shared" si="257"/>
        <v>0.16917829999999984</v>
      </c>
      <c r="IQ90" s="19">
        <f t="shared" si="258"/>
        <v>0.16917829999999984</v>
      </c>
      <c r="IR90" s="19">
        <f t="shared" si="259"/>
        <v>0</v>
      </c>
      <c r="IS90" s="19">
        <f t="shared" si="260"/>
        <v>0</v>
      </c>
      <c r="IT90" s="19">
        <f t="shared" si="261"/>
        <v>0</v>
      </c>
      <c r="IU90" s="19">
        <f t="shared" si="262"/>
        <v>0</v>
      </c>
      <c r="IV90" s="19">
        <f t="shared" si="263"/>
        <v>0</v>
      </c>
      <c r="IW90" s="19">
        <f t="shared" si="264"/>
        <v>0</v>
      </c>
      <c r="IX90" s="32">
        <f t="shared" si="265"/>
        <v>0</v>
      </c>
      <c r="IY90" s="19" t="str">
        <f t="shared" si="266"/>
        <v/>
      </c>
      <c r="IZ90" s="19" t="str">
        <f t="shared" si="267"/>
        <v/>
      </c>
      <c r="JA90" s="19" t="str">
        <f t="shared" si="268"/>
        <v/>
      </c>
      <c r="JB90" s="19" t="str">
        <f t="shared" si="269"/>
        <v/>
      </c>
      <c r="JC90" s="19" t="str">
        <f t="shared" si="270"/>
        <v/>
      </c>
      <c r="JD90" s="19" t="str">
        <f t="shared" si="271"/>
        <v/>
      </c>
      <c r="JE90" s="19" t="str">
        <f t="shared" si="272"/>
        <v/>
      </c>
      <c r="JF90" s="19" t="str">
        <f t="shared" si="273"/>
        <v/>
      </c>
      <c r="JG90" s="19" t="str">
        <f t="shared" si="274"/>
        <v/>
      </c>
      <c r="JH90" s="19" t="str">
        <f t="shared" si="275"/>
        <v/>
      </c>
      <c r="JI90" s="32" t="str">
        <f t="shared" si="276"/>
        <v/>
      </c>
      <c r="JJ90" s="19">
        <f t="shared" si="277"/>
        <v>22.018022109317169</v>
      </c>
      <c r="JK90" s="19">
        <f t="shared" si="278"/>
        <v>22.018022109317169</v>
      </c>
      <c r="JL90" s="19">
        <f t="shared" si="279"/>
        <v>22.018022109317169</v>
      </c>
      <c r="JM90" s="19">
        <f t="shared" si="280"/>
        <v>22.018022109317169</v>
      </c>
      <c r="JN90" s="19">
        <f t="shared" si="281"/>
        <v>22.018022109317169</v>
      </c>
      <c r="JO90" s="19">
        <f t="shared" si="282"/>
        <v>16.641040442456873</v>
      </c>
      <c r="JP90" s="19">
        <f t="shared" si="283"/>
        <v>17.279237941014241</v>
      </c>
      <c r="JQ90" s="19">
        <f t="shared" si="284"/>
        <v>17.693642227109816</v>
      </c>
      <c r="JR90" s="19">
        <f t="shared" si="285"/>
        <v>17.188097854570042</v>
      </c>
      <c r="JS90" s="19">
        <f t="shared" si="286"/>
        <v>17.201271156490012</v>
      </c>
      <c r="JT90" s="19">
        <f t="shared" si="287"/>
        <v>16.938321447544439</v>
      </c>
      <c r="JU90" s="38" t="str">
        <f t="shared" si="288"/>
        <v/>
      </c>
      <c r="JV90" s="19" t="str">
        <f t="shared" si="289"/>
        <v/>
      </c>
      <c r="JW90" s="19" t="str">
        <f t="shared" si="290"/>
        <v/>
      </c>
      <c r="JX90" s="19" t="str">
        <f t="shared" si="291"/>
        <v/>
      </c>
      <c r="JY90" s="19" t="str">
        <f t="shared" si="292"/>
        <v/>
      </c>
      <c r="JZ90" s="19">
        <f t="shared" si="293"/>
        <v>16.641040442456873</v>
      </c>
      <c r="KA90" s="19">
        <f t="shared" si="294"/>
        <v>17.279237941014241</v>
      </c>
      <c r="KB90" s="19">
        <f t="shared" si="295"/>
        <v>17.693642227109816</v>
      </c>
      <c r="KC90" s="19">
        <f t="shared" si="296"/>
        <v>17.188097854570042</v>
      </c>
      <c r="KD90" s="19">
        <f t="shared" si="297"/>
        <v>17.201271156490012</v>
      </c>
      <c r="KE90" s="32">
        <f t="shared" si="298"/>
        <v>16.938321447544439</v>
      </c>
    </row>
    <row r="91" spans="1:291" x14ac:dyDescent="0.2">
      <c r="A91" s="19" t="s">
        <v>157</v>
      </c>
      <c r="B91" s="19" t="s">
        <v>158</v>
      </c>
      <c r="E91" s="32" t="s">
        <v>156</v>
      </c>
      <c r="O91" s="19">
        <v>0</v>
      </c>
      <c r="P91" s="32">
        <v>0</v>
      </c>
      <c r="Z91" s="19">
        <v>0</v>
      </c>
      <c r="AA91" s="32">
        <v>0</v>
      </c>
      <c r="AK91" s="19">
        <v>0</v>
      </c>
      <c r="AL91" s="32">
        <v>1</v>
      </c>
      <c r="AV91" s="19">
        <v>4.3676199999999999E-4</v>
      </c>
      <c r="AW91" s="32">
        <v>3.0663900000000001E-2</v>
      </c>
      <c r="BG91" s="19">
        <v>0</v>
      </c>
      <c r="BH91" s="32">
        <v>0</v>
      </c>
      <c r="BR91" s="19">
        <v>0</v>
      </c>
      <c r="BS91" s="32">
        <v>0</v>
      </c>
      <c r="BT91" s="19">
        <v>0</v>
      </c>
      <c r="BU91" s="19">
        <v>0</v>
      </c>
      <c r="BV91" s="19">
        <v>0</v>
      </c>
      <c r="BW91" s="19">
        <v>0</v>
      </c>
      <c r="BX91" s="19">
        <v>0</v>
      </c>
      <c r="BY91" s="19">
        <v>0</v>
      </c>
      <c r="BZ91" s="19">
        <v>0</v>
      </c>
      <c r="CA91" s="19">
        <v>0</v>
      </c>
      <c r="CB91" s="19">
        <v>0</v>
      </c>
      <c r="CC91" s="19">
        <v>0</v>
      </c>
      <c r="CD91" s="19">
        <v>0</v>
      </c>
      <c r="CE91" s="38">
        <v>6</v>
      </c>
      <c r="CF91" s="19">
        <v>4</v>
      </c>
      <c r="CG91" s="19">
        <v>3</v>
      </c>
      <c r="CH91" s="19">
        <v>4</v>
      </c>
      <c r="CI91" s="19">
        <v>8</v>
      </c>
      <c r="CJ91" s="19">
        <v>8</v>
      </c>
      <c r="CK91" s="19">
        <v>4</v>
      </c>
      <c r="CL91" s="19">
        <v>3</v>
      </c>
      <c r="CM91" s="19">
        <v>3</v>
      </c>
      <c r="CN91" s="19">
        <v>10</v>
      </c>
      <c r="CO91" s="19">
        <v>30</v>
      </c>
      <c r="CP91" s="38">
        <v>0</v>
      </c>
      <c r="CQ91" s="19">
        <v>0</v>
      </c>
      <c r="CR91" s="19">
        <v>0</v>
      </c>
      <c r="CS91" s="19">
        <v>0</v>
      </c>
      <c r="CT91" s="19">
        <v>0</v>
      </c>
      <c r="CU91" s="19">
        <v>0</v>
      </c>
      <c r="CV91" s="19">
        <v>0</v>
      </c>
      <c r="CW91" s="19">
        <v>0</v>
      </c>
      <c r="CX91" s="19">
        <v>0</v>
      </c>
      <c r="CY91" s="19">
        <v>0</v>
      </c>
      <c r="CZ91" s="19">
        <v>0</v>
      </c>
      <c r="DA91" s="38">
        <v>0.27551930699999999</v>
      </c>
      <c r="DB91" s="19">
        <v>0.304775727</v>
      </c>
      <c r="DC91" s="19">
        <v>0.19951192400000001</v>
      </c>
      <c r="DD91" s="19">
        <v>0.13041570499999999</v>
      </c>
      <c r="DE91" s="19">
        <v>0.14438916399999999</v>
      </c>
      <c r="DF91" s="19">
        <v>0.62079574800000004</v>
      </c>
      <c r="DG91" s="19">
        <v>0.78087014300000002</v>
      </c>
      <c r="DH91" s="19">
        <v>1.035438412</v>
      </c>
      <c r="DI91" s="19">
        <v>4.4106776759999997</v>
      </c>
      <c r="DJ91" s="19">
        <v>4.2393017477886001</v>
      </c>
      <c r="DK91" s="19">
        <v>2.5200283102576999</v>
      </c>
      <c r="DL91" s="38">
        <v>0.28920000000000001</v>
      </c>
      <c r="DM91" s="19">
        <v>0.2772</v>
      </c>
      <c r="DN91" s="19">
        <v>0.31819999999999998</v>
      </c>
      <c r="DO91" s="19">
        <v>0.27979999999999999</v>
      </c>
      <c r="DP91" s="19">
        <v>0.3826</v>
      </c>
      <c r="DQ91" s="19">
        <v>0.36759999999999998</v>
      </c>
      <c r="DU91" s="19">
        <v>0.13719999999999999</v>
      </c>
      <c r="DV91" s="19">
        <v>3.6700000000000003E-2</v>
      </c>
      <c r="DW91" s="38">
        <v>-9.2999999999999999E-2</v>
      </c>
      <c r="DX91" s="19">
        <v>2.1000000000000001E-2</v>
      </c>
      <c r="DY91" s="19">
        <v>3.5000000000000003E-2</v>
      </c>
      <c r="DZ91" s="19">
        <v>2.1000000000000001E-2</v>
      </c>
      <c r="EA91" s="19">
        <v>-0.313</v>
      </c>
      <c r="EB91" s="19">
        <v>0.247</v>
      </c>
      <c r="EC91" s="19">
        <v>0.111</v>
      </c>
      <c r="ED91" s="19">
        <v>0.371</v>
      </c>
      <c r="EE91" s="19">
        <v>-0.111</v>
      </c>
      <c r="EF91" s="19">
        <v>2.5000000000000001E-2</v>
      </c>
      <c r="EG91" s="19">
        <v>-0.11899999999999999</v>
      </c>
      <c r="EH91" s="38">
        <v>7884987.2885986287</v>
      </c>
      <c r="EI91" s="19">
        <v>7922471.705709911</v>
      </c>
      <c r="EJ91" s="19">
        <v>10542555.579418985</v>
      </c>
      <c r="EK91" s="19">
        <v>6530705.6402747268</v>
      </c>
      <c r="EL91" s="19">
        <v>3049485.7989369943</v>
      </c>
      <c r="EM91" s="19">
        <v>1612120.1447365431</v>
      </c>
      <c r="EN91" s="19">
        <v>887328.82040029136</v>
      </c>
      <c r="EO91" s="19">
        <v>1172446.410925342</v>
      </c>
      <c r="EP91" s="19">
        <v>1184538.5982173339</v>
      </c>
      <c r="EQ91" s="19">
        <v>5098468.3076576116</v>
      </c>
      <c r="ER91" s="32">
        <v>27980886.463708393</v>
      </c>
      <c r="ES91" s="19">
        <f t="shared" si="167"/>
        <v>15.88047116627888</v>
      </c>
      <c r="ET91" s="19">
        <f t="shared" si="168"/>
        <v>15.885213799156791</v>
      </c>
      <c r="EU91" s="19">
        <f t="shared" si="169"/>
        <v>16.170930536528154</v>
      </c>
      <c r="EV91" s="19">
        <f t="shared" si="170"/>
        <v>15.692025556712226</v>
      </c>
      <c r="EW91" s="19">
        <f t="shared" si="171"/>
        <v>14.930483543858156</v>
      </c>
      <c r="EX91" s="19">
        <f t="shared" si="172"/>
        <v>14.29306073074566</v>
      </c>
      <c r="EY91" s="19">
        <f t="shared" si="173"/>
        <v>13.695970903306065</v>
      </c>
      <c r="EZ91" s="19">
        <f t="shared" si="174"/>
        <v>13.974603073290343</v>
      </c>
      <c r="FA91" s="19">
        <f t="shared" si="175"/>
        <v>13.984863888134768</v>
      </c>
      <c r="FB91" s="19">
        <f t="shared" si="176"/>
        <v>15.444450720754077</v>
      </c>
      <c r="FC91" s="32">
        <f t="shared" si="177"/>
        <v>17.147032208747934</v>
      </c>
      <c r="FD91" s="19" t="str">
        <f t="shared" si="178"/>
        <v/>
      </c>
      <c r="FE91" s="19" t="str">
        <f t="shared" si="179"/>
        <v/>
      </c>
      <c r="FF91" s="19" t="str">
        <f t="shared" si="180"/>
        <v/>
      </c>
      <c r="FG91" s="19" t="str">
        <f t="shared" si="181"/>
        <v/>
      </c>
      <c r="FH91" s="19" t="str">
        <f t="shared" si="182"/>
        <v/>
      </c>
      <c r="FI91" s="19" t="str">
        <f t="shared" si="183"/>
        <v/>
      </c>
      <c r="FJ91" s="19" t="str">
        <f t="shared" si="184"/>
        <v/>
      </c>
      <c r="FK91" s="19" t="str">
        <f t="shared" si="185"/>
        <v/>
      </c>
      <c r="FL91" s="19" t="str">
        <f t="shared" si="186"/>
        <v/>
      </c>
      <c r="FM91" s="19">
        <f t="shared" si="187"/>
        <v>4.2393017477886001</v>
      </c>
      <c r="FN91" s="32">
        <f t="shared" si="188"/>
        <v>2.5200283102576999</v>
      </c>
      <c r="FO91" s="19" t="str">
        <f t="shared" si="189"/>
        <v/>
      </c>
      <c r="FP91" s="19" t="str">
        <f t="shared" si="190"/>
        <v/>
      </c>
      <c r="FQ91" s="19" t="str">
        <f t="shared" si="191"/>
        <v/>
      </c>
      <c r="FR91" s="19" t="str">
        <f t="shared" si="192"/>
        <v/>
      </c>
      <c r="FS91" s="19" t="str">
        <f t="shared" si="193"/>
        <v/>
      </c>
      <c r="FT91" s="19" t="str">
        <f t="shared" si="194"/>
        <v/>
      </c>
      <c r="FU91" s="19" t="str">
        <f t="shared" si="195"/>
        <v/>
      </c>
      <c r="FV91" s="19" t="str">
        <f t="shared" si="196"/>
        <v/>
      </c>
      <c r="FW91" s="19" t="str">
        <f t="shared" si="197"/>
        <v/>
      </c>
      <c r="FX91" s="19">
        <f t="shared" si="198"/>
        <v>0.13719999999999999</v>
      </c>
      <c r="FY91" s="32">
        <f t="shared" si="199"/>
        <v>3.6700000000000003E-2</v>
      </c>
      <c r="FZ91" s="19" t="str">
        <f t="shared" si="200"/>
        <v/>
      </c>
      <c r="GA91" s="19" t="str">
        <f t="shared" si="201"/>
        <v/>
      </c>
      <c r="GB91" s="19" t="str">
        <f t="shared" si="202"/>
        <v/>
      </c>
      <c r="GC91" s="19" t="str">
        <f t="shared" si="203"/>
        <v/>
      </c>
      <c r="GD91" s="19" t="str">
        <f t="shared" si="204"/>
        <v/>
      </c>
      <c r="GE91" s="19" t="str">
        <f t="shared" si="205"/>
        <v/>
      </c>
      <c r="GF91" s="19" t="str">
        <f t="shared" si="206"/>
        <v/>
      </c>
      <c r="GG91" s="19" t="str">
        <f t="shared" si="207"/>
        <v/>
      </c>
      <c r="GH91" s="19" t="str">
        <f t="shared" si="208"/>
        <v/>
      </c>
      <c r="GI91" s="19">
        <f t="shared" si="209"/>
        <v>2.5000000000000001E-2</v>
      </c>
      <c r="GJ91" s="32">
        <f t="shared" si="210"/>
        <v>-0.11899999999999999</v>
      </c>
      <c r="GK91" s="19" t="str">
        <f t="shared" si="211"/>
        <v/>
      </c>
      <c r="GL91" s="19" t="str">
        <f t="shared" si="212"/>
        <v/>
      </c>
      <c r="GM91" s="19" t="str">
        <f t="shared" si="213"/>
        <v/>
      </c>
      <c r="GN91" s="19" t="str">
        <f t="shared" si="214"/>
        <v/>
      </c>
      <c r="GO91" s="19" t="str">
        <f t="shared" si="215"/>
        <v/>
      </c>
      <c r="GP91" s="19" t="str">
        <f t="shared" si="216"/>
        <v/>
      </c>
      <c r="GQ91" s="19" t="str">
        <f t="shared" si="217"/>
        <v/>
      </c>
      <c r="GR91" s="19" t="str">
        <f t="shared" si="218"/>
        <v/>
      </c>
      <c r="GS91" s="19" t="str">
        <f t="shared" si="219"/>
        <v/>
      </c>
      <c r="GT91" s="19">
        <f t="shared" si="220"/>
        <v>15.444450720754077</v>
      </c>
      <c r="GU91" s="32">
        <f t="shared" si="221"/>
        <v>17.147032208747934</v>
      </c>
      <c r="GV91" s="19">
        <f t="shared" si="222"/>
        <v>10.328571478127515</v>
      </c>
      <c r="GW91" s="19">
        <f t="shared" si="223"/>
        <v>10.328571478127515</v>
      </c>
      <c r="GX91" s="19">
        <f t="shared" si="224"/>
        <v>10.328571478127515</v>
      </c>
      <c r="GY91" s="19">
        <f t="shared" si="225"/>
        <v>10.328571478127515</v>
      </c>
      <c r="GZ91" s="19">
        <f t="shared" si="226"/>
        <v>10.328571478127515</v>
      </c>
      <c r="HA91" s="19">
        <f t="shared" si="227"/>
        <v>10.328571478127515</v>
      </c>
      <c r="HB91" s="19">
        <f t="shared" si="228"/>
        <v>10.328571478127515</v>
      </c>
      <c r="HC91" s="19">
        <f t="shared" si="229"/>
        <v>10.328571478127515</v>
      </c>
      <c r="HD91" s="19">
        <f t="shared" si="230"/>
        <v>10.328571478127515</v>
      </c>
      <c r="HE91" s="19">
        <f t="shared" si="231"/>
        <v>4.2393017477886001</v>
      </c>
      <c r="HF91" s="19">
        <f t="shared" si="232"/>
        <v>2.5200283102576999</v>
      </c>
      <c r="HG91" s="19" t="str">
        <f t="shared" si="299"/>
        <v/>
      </c>
      <c r="HH91" s="19" t="str">
        <f t="shared" si="300"/>
        <v/>
      </c>
      <c r="HI91" s="19" t="str">
        <f t="shared" si="301"/>
        <v/>
      </c>
      <c r="HJ91" s="19" t="str">
        <f t="shared" si="302"/>
        <v/>
      </c>
      <c r="HK91" s="19" t="str">
        <f t="shared" si="303"/>
        <v/>
      </c>
      <c r="HL91" s="19" t="str">
        <f t="shared" si="304"/>
        <v/>
      </c>
      <c r="HM91" s="19" t="str">
        <f t="shared" si="305"/>
        <v/>
      </c>
      <c r="HN91" s="19" t="str">
        <f t="shared" si="306"/>
        <v/>
      </c>
      <c r="HO91" s="19" t="str">
        <f t="shared" si="307"/>
        <v/>
      </c>
      <c r="HP91" s="19">
        <f t="shared" si="308"/>
        <v>4.2393017477886001</v>
      </c>
      <c r="HQ91" s="32">
        <f t="shared" si="309"/>
        <v>2.5200283102576999</v>
      </c>
      <c r="HR91" s="19">
        <f t="shared" si="233"/>
        <v>0.72436999999999996</v>
      </c>
      <c r="HS91" s="19">
        <f t="shared" si="234"/>
        <v>0.72436999999999996</v>
      </c>
      <c r="HT91" s="19">
        <f t="shared" si="235"/>
        <v>0.72436999999999996</v>
      </c>
      <c r="HU91" s="19">
        <f t="shared" si="236"/>
        <v>0.72436999999999996</v>
      </c>
      <c r="HV91" s="19">
        <f t="shared" si="237"/>
        <v>0.72436999999999996</v>
      </c>
      <c r="HW91" s="19">
        <f t="shared" si="238"/>
        <v>0.72436999999999996</v>
      </c>
      <c r="HX91" s="19">
        <f t="shared" si="239"/>
        <v>0.72436999999999996</v>
      </c>
      <c r="HY91" s="19">
        <f t="shared" si="240"/>
        <v>0.72436999999999996</v>
      </c>
      <c r="HZ91" s="19">
        <f t="shared" si="241"/>
        <v>0.72436999999999996</v>
      </c>
      <c r="IA91" s="19">
        <f t="shared" si="242"/>
        <v>0.13719999999999999</v>
      </c>
      <c r="IB91" s="19">
        <f t="shared" si="243"/>
        <v>3.6700000000000003E-2</v>
      </c>
      <c r="IC91" s="38" t="str">
        <f t="shared" si="244"/>
        <v/>
      </c>
      <c r="ID91" s="19" t="str">
        <f t="shared" si="245"/>
        <v/>
      </c>
      <c r="IE91" s="19" t="str">
        <f t="shared" si="246"/>
        <v/>
      </c>
      <c r="IF91" s="19" t="str">
        <f t="shared" si="247"/>
        <v/>
      </c>
      <c r="IG91" s="19" t="str">
        <f t="shared" si="248"/>
        <v/>
      </c>
      <c r="IH91" s="19" t="str">
        <f t="shared" si="249"/>
        <v/>
      </c>
      <c r="II91" s="19" t="str">
        <f t="shared" si="250"/>
        <v/>
      </c>
      <c r="IJ91" s="19" t="str">
        <f t="shared" si="251"/>
        <v/>
      </c>
      <c r="IK91" s="19" t="str">
        <f t="shared" si="252"/>
        <v/>
      </c>
      <c r="IL91" s="19">
        <f t="shared" si="253"/>
        <v>0.13719999999999999</v>
      </c>
      <c r="IM91" s="19">
        <f t="shared" si="254"/>
        <v>3.6700000000000003E-2</v>
      </c>
      <c r="IN91" s="38">
        <f t="shared" si="255"/>
        <v>0.16917829999999984</v>
      </c>
      <c r="IO91" s="19">
        <f t="shared" si="256"/>
        <v>0.16917829999999984</v>
      </c>
      <c r="IP91" s="19">
        <f t="shared" si="257"/>
        <v>0.16917829999999984</v>
      </c>
      <c r="IQ91" s="19">
        <f t="shared" si="258"/>
        <v>0.16917829999999984</v>
      </c>
      <c r="IR91" s="19">
        <f t="shared" si="259"/>
        <v>0.16917829999999984</v>
      </c>
      <c r="IS91" s="19">
        <f t="shared" si="260"/>
        <v>0.16917829999999984</v>
      </c>
      <c r="IT91" s="19">
        <f t="shared" si="261"/>
        <v>0.16917829999999984</v>
      </c>
      <c r="IU91" s="19">
        <f t="shared" si="262"/>
        <v>0.16917829999999984</v>
      </c>
      <c r="IV91" s="19">
        <f t="shared" si="263"/>
        <v>0.16917829999999984</v>
      </c>
      <c r="IW91" s="19">
        <f t="shared" si="264"/>
        <v>2.5000000000000001E-2</v>
      </c>
      <c r="IX91" s="32">
        <f t="shared" si="265"/>
        <v>-0.11899999999999999</v>
      </c>
      <c r="IY91" s="19" t="str">
        <f t="shared" si="266"/>
        <v/>
      </c>
      <c r="IZ91" s="19" t="str">
        <f t="shared" si="267"/>
        <v/>
      </c>
      <c r="JA91" s="19" t="str">
        <f t="shared" si="268"/>
        <v/>
      </c>
      <c r="JB91" s="19" t="str">
        <f t="shared" si="269"/>
        <v/>
      </c>
      <c r="JC91" s="19" t="str">
        <f t="shared" si="270"/>
        <v/>
      </c>
      <c r="JD91" s="19" t="str">
        <f t="shared" si="271"/>
        <v/>
      </c>
      <c r="JE91" s="19" t="str">
        <f t="shared" si="272"/>
        <v/>
      </c>
      <c r="JF91" s="19" t="str">
        <f t="shared" si="273"/>
        <v/>
      </c>
      <c r="JG91" s="19" t="str">
        <f t="shared" si="274"/>
        <v/>
      </c>
      <c r="JH91" s="19">
        <f t="shared" si="275"/>
        <v>2.5000000000000001E-2</v>
      </c>
      <c r="JI91" s="32">
        <f t="shared" si="276"/>
        <v>-0.11899999999999999</v>
      </c>
      <c r="JJ91" s="19">
        <f t="shared" si="277"/>
        <v>22.018022109317169</v>
      </c>
      <c r="JK91" s="19">
        <f t="shared" si="278"/>
        <v>22.018022109317169</v>
      </c>
      <c r="JL91" s="19">
        <f t="shared" si="279"/>
        <v>22.018022109317169</v>
      </c>
      <c r="JM91" s="19">
        <f t="shared" si="280"/>
        <v>22.018022109317169</v>
      </c>
      <c r="JN91" s="19">
        <f t="shared" si="281"/>
        <v>22.018022109317169</v>
      </c>
      <c r="JO91" s="19">
        <f t="shared" si="282"/>
        <v>22.018022109317169</v>
      </c>
      <c r="JP91" s="19">
        <f t="shared" si="283"/>
        <v>22.018022109317169</v>
      </c>
      <c r="JQ91" s="19">
        <f t="shared" si="284"/>
        <v>22.018022109317169</v>
      </c>
      <c r="JR91" s="19">
        <f t="shared" si="285"/>
        <v>22.018022109317169</v>
      </c>
      <c r="JS91" s="19">
        <f t="shared" si="286"/>
        <v>15.444450720754077</v>
      </c>
      <c r="JT91" s="19">
        <f t="shared" si="287"/>
        <v>17.147032208747934</v>
      </c>
      <c r="JU91" s="38" t="str">
        <f t="shared" si="288"/>
        <v/>
      </c>
      <c r="JV91" s="19" t="str">
        <f t="shared" si="289"/>
        <v/>
      </c>
      <c r="JW91" s="19" t="str">
        <f t="shared" si="290"/>
        <v/>
      </c>
      <c r="JX91" s="19" t="str">
        <f t="shared" si="291"/>
        <v/>
      </c>
      <c r="JY91" s="19" t="str">
        <f t="shared" si="292"/>
        <v/>
      </c>
      <c r="JZ91" s="19" t="str">
        <f t="shared" si="293"/>
        <v/>
      </c>
      <c r="KA91" s="19" t="str">
        <f t="shared" si="294"/>
        <v/>
      </c>
      <c r="KB91" s="19" t="str">
        <f t="shared" si="295"/>
        <v/>
      </c>
      <c r="KC91" s="19" t="str">
        <f t="shared" si="296"/>
        <v/>
      </c>
      <c r="KD91" s="19">
        <f t="shared" si="297"/>
        <v>15.444450720754077</v>
      </c>
      <c r="KE91" s="32">
        <f t="shared" si="298"/>
        <v>17.147032208747934</v>
      </c>
    </row>
    <row r="92" spans="1:291" x14ac:dyDescent="0.2">
      <c r="A92" s="19" t="s">
        <v>167</v>
      </c>
      <c r="B92" s="19" t="s">
        <v>168</v>
      </c>
      <c r="E92" s="32" t="s">
        <v>156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32">
        <v>0</v>
      </c>
      <c r="S92" s="19">
        <v>1</v>
      </c>
      <c r="T92" s="19">
        <v>1</v>
      </c>
      <c r="U92" s="19">
        <v>1</v>
      </c>
      <c r="V92" s="19">
        <v>1</v>
      </c>
      <c r="W92" s="19">
        <v>1</v>
      </c>
      <c r="X92" s="19">
        <v>1</v>
      </c>
      <c r="Y92" s="19">
        <v>1</v>
      </c>
      <c r="Z92" s="19">
        <v>1</v>
      </c>
      <c r="AA92" s="32">
        <v>1</v>
      </c>
      <c r="AD92" s="19">
        <v>1</v>
      </c>
      <c r="AE92" s="19">
        <v>1</v>
      </c>
      <c r="AF92" s="19">
        <v>1</v>
      </c>
      <c r="AG92" s="19">
        <v>1</v>
      </c>
      <c r="AH92" s="19">
        <v>1</v>
      </c>
      <c r="AI92" s="19">
        <v>1</v>
      </c>
      <c r="AJ92" s="19">
        <v>1</v>
      </c>
      <c r="AK92" s="19">
        <v>1</v>
      </c>
      <c r="AL92" s="32">
        <v>1</v>
      </c>
      <c r="AO92" s="19">
        <v>2.1577599999999999E-2</v>
      </c>
      <c r="AP92" s="19">
        <v>2.35122E-2</v>
      </c>
      <c r="AQ92" s="19">
        <v>2.2816300000000001E-2</v>
      </c>
      <c r="AR92" s="19">
        <v>2.1398899999999998E-2</v>
      </c>
      <c r="AS92" s="19">
        <v>2.1518700000000002E-2</v>
      </c>
      <c r="AT92" s="19">
        <v>2.1599E-2</v>
      </c>
      <c r="AU92" s="19">
        <v>2.1747800000000001E-2</v>
      </c>
      <c r="AV92" s="19">
        <v>2.1684999999999999E-2</v>
      </c>
      <c r="AW92" s="32">
        <v>9.4450999999999993E-2</v>
      </c>
      <c r="AZ92" s="19">
        <v>0</v>
      </c>
      <c r="BA92" s="19">
        <v>0</v>
      </c>
      <c r="BB92" s="19">
        <v>0</v>
      </c>
      <c r="BC92" s="19">
        <v>0</v>
      </c>
      <c r="BD92" s="19">
        <v>0</v>
      </c>
      <c r="BE92" s="19">
        <v>0</v>
      </c>
      <c r="BF92" s="19">
        <v>0</v>
      </c>
      <c r="BG92" s="19">
        <v>0</v>
      </c>
      <c r="BH92" s="32">
        <v>0</v>
      </c>
      <c r="BK92" s="19">
        <v>0</v>
      </c>
      <c r="BL92" s="19">
        <v>0</v>
      </c>
      <c r="BM92" s="19">
        <v>0</v>
      </c>
      <c r="BN92" s="19">
        <v>0</v>
      </c>
      <c r="BO92" s="19">
        <v>0</v>
      </c>
      <c r="BP92" s="19">
        <v>0</v>
      </c>
      <c r="BQ92" s="19">
        <v>0</v>
      </c>
      <c r="BR92" s="19">
        <v>0</v>
      </c>
      <c r="BS92" s="32">
        <v>0</v>
      </c>
      <c r="BT92" s="19">
        <v>0</v>
      </c>
      <c r="BU92" s="19">
        <v>0</v>
      </c>
      <c r="BV92" s="19">
        <v>0</v>
      </c>
      <c r="BW92" s="19">
        <v>0</v>
      </c>
      <c r="BX92" s="19">
        <v>0</v>
      </c>
      <c r="BY92" s="19">
        <v>0</v>
      </c>
      <c r="BZ92" s="19">
        <v>0</v>
      </c>
      <c r="CA92" s="19">
        <v>0</v>
      </c>
      <c r="CB92" s="19">
        <v>0</v>
      </c>
      <c r="CC92" s="19">
        <v>0</v>
      </c>
      <c r="CD92" s="19">
        <v>0</v>
      </c>
      <c r="CE92" s="38">
        <v>10</v>
      </c>
      <c r="CF92" s="19">
        <v>7</v>
      </c>
      <c r="CG92" s="19">
        <v>10</v>
      </c>
      <c r="CH92" s="19">
        <v>12</v>
      </c>
      <c r="CI92" s="19">
        <v>13</v>
      </c>
      <c r="CJ92" s="19">
        <v>14</v>
      </c>
      <c r="CK92" s="19">
        <v>18</v>
      </c>
      <c r="CL92" s="19">
        <v>20</v>
      </c>
      <c r="CM92" s="19">
        <v>16</v>
      </c>
      <c r="CN92" s="19">
        <v>11</v>
      </c>
      <c r="CO92" s="19">
        <v>38</v>
      </c>
      <c r="CP92" s="38">
        <v>0</v>
      </c>
      <c r="CQ92" s="19">
        <v>0</v>
      </c>
      <c r="CR92" s="19">
        <v>0</v>
      </c>
      <c r="CS92" s="19">
        <v>0</v>
      </c>
      <c r="CT92" s="19">
        <v>0</v>
      </c>
      <c r="CU92" s="19">
        <v>0</v>
      </c>
      <c r="CV92" s="19">
        <v>0</v>
      </c>
      <c r="CW92" s="19">
        <v>0</v>
      </c>
      <c r="CX92" s="19">
        <v>0</v>
      </c>
      <c r="CY92" s="19">
        <v>0</v>
      </c>
      <c r="CZ92" s="19">
        <v>0</v>
      </c>
      <c r="DA92" s="38">
        <v>3.6020131919999998</v>
      </c>
      <c r="DB92" s="19">
        <v>3.1388679380000002</v>
      </c>
      <c r="DC92" s="19">
        <v>3.6207982190000001</v>
      </c>
      <c r="DD92" s="19">
        <v>3.918655829</v>
      </c>
      <c r="DE92" s="19">
        <v>6.8250704410000003</v>
      </c>
      <c r="DF92" s="19">
        <v>8.3826474520000005</v>
      </c>
      <c r="DG92" s="19">
        <v>7.7284581699999997</v>
      </c>
      <c r="DH92" s="19">
        <v>7.3031041229999998</v>
      </c>
      <c r="DI92" s="19">
        <v>15.650240562</v>
      </c>
      <c r="DJ92" s="19">
        <v>15.2205879893079</v>
      </c>
      <c r="DK92" s="19">
        <v>23.763783976643801</v>
      </c>
      <c r="DL92" s="38">
        <v>2.06E-2</v>
      </c>
      <c r="DO92" s="19">
        <v>2.9600000000000001E-2</v>
      </c>
      <c r="DP92" s="19">
        <v>8.9099999999999999E-2</v>
      </c>
      <c r="DQ92" s="19">
        <v>5.0599999999999999E-2</v>
      </c>
      <c r="DR92" s="19">
        <v>2.5899999999999999E-2</v>
      </c>
      <c r="DS92" s="19">
        <v>6.1199999999999997E-2</v>
      </c>
      <c r="DT92" s="19">
        <v>3.8899999999999997E-2</v>
      </c>
      <c r="DU92" s="19">
        <v>0.10829999999999999</v>
      </c>
      <c r="DV92" s="19">
        <v>8.4500000000000006E-2</v>
      </c>
      <c r="DW92" s="38">
        <v>0.128</v>
      </c>
      <c r="DX92" s="19">
        <v>0.105</v>
      </c>
      <c r="DY92" s="19">
        <v>0.20100000000000001</v>
      </c>
      <c r="DZ92" s="19">
        <v>0.16600000000000001</v>
      </c>
      <c r="EA92" s="19">
        <v>0.16800000000000001</v>
      </c>
      <c r="EB92" s="19">
        <v>0.192</v>
      </c>
      <c r="EC92" s="19">
        <v>0.18</v>
      </c>
      <c r="ED92" s="19">
        <v>0.20300000000000001</v>
      </c>
      <c r="EE92" s="19">
        <v>0.219</v>
      </c>
      <c r="EF92" s="19">
        <v>0.23200000000000001</v>
      </c>
      <c r="EG92" s="19">
        <v>0.20399999999999999</v>
      </c>
      <c r="EH92" s="38">
        <v>13836083.958257444</v>
      </c>
      <c r="EI92" s="19">
        <v>10546237.898028579</v>
      </c>
      <c r="EJ92" s="19">
        <v>12026472.49789455</v>
      </c>
      <c r="EK92" s="19">
        <v>11793772.187064569</v>
      </c>
      <c r="EL92" s="19">
        <v>8992715.7061875761</v>
      </c>
      <c r="EM92" s="19">
        <v>12589110.127245691</v>
      </c>
      <c r="EN92" s="19">
        <v>18131668.120194931</v>
      </c>
      <c r="EO92" s="19">
        <v>19597679.321474466</v>
      </c>
      <c r="EP92" s="19">
        <v>17442039.421009291</v>
      </c>
      <c r="EQ92" s="19">
        <v>45262620.484881848</v>
      </c>
      <c r="ER92" s="32">
        <v>61988286.614115499</v>
      </c>
      <c r="ES92" s="19">
        <f t="shared" si="167"/>
        <v>16.442790517122653</v>
      </c>
      <c r="ET92" s="19">
        <f t="shared" si="168"/>
        <v>16.171279756947136</v>
      </c>
      <c r="EU92" s="19">
        <f t="shared" si="169"/>
        <v>16.3026208195067</v>
      </c>
      <c r="EV92" s="19">
        <f t="shared" si="170"/>
        <v>16.283082169353364</v>
      </c>
      <c r="EW92" s="19">
        <f t="shared" si="171"/>
        <v>16.011925441607854</v>
      </c>
      <c r="EX92" s="19">
        <f t="shared" si="172"/>
        <v>16.34834272260478</v>
      </c>
      <c r="EY92" s="19">
        <f t="shared" si="173"/>
        <v>16.713170587334385</v>
      </c>
      <c r="EZ92" s="19">
        <f t="shared" si="174"/>
        <v>16.790921715225092</v>
      </c>
      <c r="FA92" s="19">
        <f t="shared" si="175"/>
        <v>16.674393908886298</v>
      </c>
      <c r="FB92" s="19">
        <f t="shared" si="176"/>
        <v>17.627992094966476</v>
      </c>
      <c r="FC92" s="32">
        <f t="shared" si="177"/>
        <v>17.942455999581899</v>
      </c>
      <c r="FD92" s="19" t="str">
        <f t="shared" si="178"/>
        <v/>
      </c>
      <c r="FE92" s="19" t="str">
        <f t="shared" si="179"/>
        <v/>
      </c>
      <c r="FF92" s="19">
        <f t="shared" si="180"/>
        <v>3.6207982190000001</v>
      </c>
      <c r="FG92" s="19">
        <f t="shared" si="181"/>
        <v>3.918655829</v>
      </c>
      <c r="FH92" s="19">
        <f t="shared" si="182"/>
        <v>6.8250704410000003</v>
      </c>
      <c r="FI92" s="19">
        <f t="shared" si="183"/>
        <v>8.3826474520000005</v>
      </c>
      <c r="FJ92" s="19">
        <f t="shared" si="184"/>
        <v>7.7284581699999997</v>
      </c>
      <c r="FK92" s="19">
        <f t="shared" si="185"/>
        <v>7.3031041229999998</v>
      </c>
      <c r="FL92" s="19">
        <f t="shared" si="186"/>
        <v>15.650240562</v>
      </c>
      <c r="FM92" s="19">
        <f t="shared" si="187"/>
        <v>15.2205879893079</v>
      </c>
      <c r="FN92" s="32">
        <f t="shared" si="188"/>
        <v>23.763783976643801</v>
      </c>
      <c r="FO92" s="19" t="str">
        <f t="shared" si="189"/>
        <v/>
      </c>
      <c r="FP92" s="19" t="str">
        <f t="shared" si="190"/>
        <v/>
      </c>
      <c r="FR92" s="19">
        <f t="shared" si="192"/>
        <v>2.9600000000000001E-2</v>
      </c>
      <c r="FS92" s="19">
        <f t="shared" si="193"/>
        <v>8.9099999999999999E-2</v>
      </c>
      <c r="FT92" s="19">
        <f t="shared" si="194"/>
        <v>5.0599999999999999E-2</v>
      </c>
      <c r="FU92" s="19">
        <f t="shared" si="195"/>
        <v>2.5899999999999999E-2</v>
      </c>
      <c r="FV92" s="19">
        <f t="shared" si="196"/>
        <v>6.1199999999999997E-2</v>
      </c>
      <c r="FW92" s="19">
        <f t="shared" si="197"/>
        <v>3.8899999999999997E-2</v>
      </c>
      <c r="FX92" s="19">
        <f t="shared" si="198"/>
        <v>0.10829999999999999</v>
      </c>
      <c r="FY92" s="32">
        <f t="shared" si="199"/>
        <v>8.4500000000000006E-2</v>
      </c>
      <c r="FZ92" s="19" t="str">
        <f t="shared" si="200"/>
        <v/>
      </c>
      <c r="GA92" s="19" t="str">
        <f t="shared" si="201"/>
        <v/>
      </c>
      <c r="GB92" s="19">
        <f t="shared" si="202"/>
        <v>0.20100000000000001</v>
      </c>
      <c r="GC92" s="19">
        <f t="shared" si="203"/>
        <v>0.16600000000000001</v>
      </c>
      <c r="GD92" s="19">
        <f t="shared" si="204"/>
        <v>0.16800000000000001</v>
      </c>
      <c r="GE92" s="19">
        <f t="shared" si="205"/>
        <v>0.192</v>
      </c>
      <c r="GF92" s="19">
        <f t="shared" si="206"/>
        <v>0.18</v>
      </c>
      <c r="GG92" s="19">
        <f t="shared" si="207"/>
        <v>0.20300000000000001</v>
      </c>
      <c r="GH92" s="19">
        <f t="shared" si="208"/>
        <v>0.219</v>
      </c>
      <c r="GI92" s="19">
        <f t="shared" si="209"/>
        <v>0.23200000000000001</v>
      </c>
      <c r="GJ92" s="32">
        <f t="shared" si="210"/>
        <v>0.20399999999999999</v>
      </c>
      <c r="GK92" s="19" t="str">
        <f t="shared" si="211"/>
        <v/>
      </c>
      <c r="GL92" s="19" t="str">
        <f t="shared" si="212"/>
        <v/>
      </c>
      <c r="GM92" s="19">
        <f t="shared" si="213"/>
        <v>16.3026208195067</v>
      </c>
      <c r="GN92" s="19">
        <f t="shared" si="214"/>
        <v>16.283082169353364</v>
      </c>
      <c r="GO92" s="19">
        <f t="shared" si="215"/>
        <v>16.011925441607854</v>
      </c>
      <c r="GP92" s="19">
        <f t="shared" si="216"/>
        <v>16.34834272260478</v>
      </c>
      <c r="GQ92" s="19">
        <f t="shared" si="217"/>
        <v>16.713170587334385</v>
      </c>
      <c r="GR92" s="19">
        <f t="shared" si="218"/>
        <v>16.790921715225092</v>
      </c>
      <c r="GS92" s="19">
        <f t="shared" si="219"/>
        <v>16.674393908886298</v>
      </c>
      <c r="GT92" s="19">
        <f t="shared" si="220"/>
        <v>17.627992094966476</v>
      </c>
      <c r="GU92" s="32">
        <f t="shared" si="221"/>
        <v>17.942455999581899</v>
      </c>
      <c r="GV92" s="19">
        <f t="shared" si="222"/>
        <v>10.328571478127515</v>
      </c>
      <c r="GW92" s="19">
        <f t="shared" si="223"/>
        <v>10.328571478127515</v>
      </c>
      <c r="GX92" s="19">
        <f t="shared" si="224"/>
        <v>3.6207982190000001</v>
      </c>
      <c r="GY92" s="19">
        <f t="shared" si="225"/>
        <v>3.918655829</v>
      </c>
      <c r="GZ92" s="19">
        <f t="shared" si="226"/>
        <v>6.8250704410000003</v>
      </c>
      <c r="HA92" s="19">
        <f t="shared" si="227"/>
        <v>8.3826474520000005</v>
      </c>
      <c r="HB92" s="19">
        <f t="shared" si="228"/>
        <v>7.7284581699999997</v>
      </c>
      <c r="HC92" s="19">
        <f t="shared" si="229"/>
        <v>7.3031041229999998</v>
      </c>
      <c r="HD92" s="19">
        <f t="shared" si="230"/>
        <v>10.328571478127515</v>
      </c>
      <c r="HE92" s="19">
        <f t="shared" si="231"/>
        <v>10.328571478127515</v>
      </c>
      <c r="HF92" s="19">
        <f t="shared" si="232"/>
        <v>10.328571478127515</v>
      </c>
      <c r="HG92" s="19" t="str">
        <f t="shared" si="299"/>
        <v/>
      </c>
      <c r="HH92" s="19" t="str">
        <f t="shared" si="300"/>
        <v/>
      </c>
      <c r="HI92" s="19">
        <f t="shared" si="301"/>
        <v>3.6207982190000001</v>
      </c>
      <c r="HJ92" s="19">
        <f t="shared" si="302"/>
        <v>3.918655829</v>
      </c>
      <c r="HK92" s="19">
        <f t="shared" si="303"/>
        <v>6.8250704410000003</v>
      </c>
      <c r="HL92" s="19">
        <f t="shared" si="304"/>
        <v>8.3826474520000005</v>
      </c>
      <c r="HM92" s="19">
        <f t="shared" si="305"/>
        <v>7.7284581699999997</v>
      </c>
      <c r="HN92" s="19">
        <f t="shared" si="306"/>
        <v>7.3031041229999998</v>
      </c>
      <c r="HO92" s="19">
        <f t="shared" si="307"/>
        <v>10.328571478127515</v>
      </c>
      <c r="HP92" s="19">
        <f t="shared" si="308"/>
        <v>10.328571478127515</v>
      </c>
      <c r="HQ92" s="32">
        <f t="shared" si="309"/>
        <v>10.328571478127515</v>
      </c>
      <c r="HR92" s="19">
        <f t="shared" si="233"/>
        <v>0.72436999999999996</v>
      </c>
      <c r="HS92" s="19">
        <f t="shared" si="234"/>
        <v>0.72436999999999996</v>
      </c>
      <c r="HT92" s="19">
        <f t="shared" si="235"/>
        <v>2.8730000000000002E-2</v>
      </c>
      <c r="HU92" s="19">
        <f t="shared" si="236"/>
        <v>2.9600000000000001E-2</v>
      </c>
      <c r="HV92" s="19">
        <f t="shared" si="237"/>
        <v>8.9099999999999999E-2</v>
      </c>
      <c r="HW92" s="19">
        <f t="shared" si="238"/>
        <v>5.0599999999999999E-2</v>
      </c>
      <c r="HX92" s="19">
        <f t="shared" si="239"/>
        <v>2.8730000000000002E-2</v>
      </c>
      <c r="HY92" s="19">
        <f t="shared" si="240"/>
        <v>6.1199999999999997E-2</v>
      </c>
      <c r="HZ92" s="19">
        <f t="shared" si="241"/>
        <v>3.8899999999999997E-2</v>
      </c>
      <c r="IA92" s="19">
        <f t="shared" si="242"/>
        <v>0.10829999999999999</v>
      </c>
      <c r="IB92" s="19">
        <f t="shared" si="243"/>
        <v>8.4500000000000006E-2</v>
      </c>
      <c r="IC92" s="38" t="str">
        <f t="shared" si="244"/>
        <v/>
      </c>
      <c r="ID92" s="19" t="str">
        <f t="shared" si="245"/>
        <v/>
      </c>
      <c r="IE92" s="19" t="str">
        <f t="shared" si="246"/>
        <v/>
      </c>
      <c r="IF92" s="19">
        <f t="shared" si="247"/>
        <v>2.9600000000000001E-2</v>
      </c>
      <c r="IG92" s="19">
        <f t="shared" si="248"/>
        <v>8.9099999999999999E-2</v>
      </c>
      <c r="IH92" s="19">
        <f t="shared" si="249"/>
        <v>5.0599999999999999E-2</v>
      </c>
      <c r="II92" s="19">
        <f t="shared" si="250"/>
        <v>2.8730000000000002E-2</v>
      </c>
      <c r="IJ92" s="19">
        <f t="shared" si="251"/>
        <v>6.1199999999999997E-2</v>
      </c>
      <c r="IK92" s="19">
        <f t="shared" si="252"/>
        <v>3.8899999999999997E-2</v>
      </c>
      <c r="IL92" s="19">
        <f t="shared" si="253"/>
        <v>0.10829999999999999</v>
      </c>
      <c r="IM92" s="19">
        <f t="shared" si="254"/>
        <v>8.4500000000000006E-2</v>
      </c>
      <c r="IN92" s="38">
        <f t="shared" si="255"/>
        <v>0.16917829999999984</v>
      </c>
      <c r="IO92" s="19">
        <f t="shared" si="256"/>
        <v>0.16917829999999984</v>
      </c>
      <c r="IP92" s="19">
        <f t="shared" si="257"/>
        <v>0.16917829999999984</v>
      </c>
      <c r="IQ92" s="19">
        <f t="shared" si="258"/>
        <v>0.16600000000000001</v>
      </c>
      <c r="IR92" s="19">
        <f t="shared" si="259"/>
        <v>0.16800000000000001</v>
      </c>
      <c r="IS92" s="19">
        <f t="shared" si="260"/>
        <v>0.16917829999999984</v>
      </c>
      <c r="IT92" s="19">
        <f t="shared" si="261"/>
        <v>0.16917829999999984</v>
      </c>
      <c r="IU92" s="19">
        <f t="shared" si="262"/>
        <v>0.16917829999999984</v>
      </c>
      <c r="IV92" s="19">
        <f t="shared" si="263"/>
        <v>0.16917829999999984</v>
      </c>
      <c r="IW92" s="19">
        <f t="shared" si="264"/>
        <v>0.16917829999999984</v>
      </c>
      <c r="IX92" s="32">
        <f t="shared" si="265"/>
        <v>0.16917829999999984</v>
      </c>
      <c r="IY92" s="19" t="str">
        <f t="shared" si="266"/>
        <v/>
      </c>
      <c r="IZ92" s="19" t="str">
        <f t="shared" si="267"/>
        <v/>
      </c>
      <c r="JA92" s="19">
        <f t="shared" si="268"/>
        <v>0.16917829999999984</v>
      </c>
      <c r="JB92" s="19">
        <f t="shared" si="269"/>
        <v>0.16600000000000001</v>
      </c>
      <c r="JC92" s="19">
        <f t="shared" si="270"/>
        <v>0.16800000000000001</v>
      </c>
      <c r="JD92" s="19">
        <f t="shared" si="271"/>
        <v>0.16917829999999984</v>
      </c>
      <c r="JE92" s="19">
        <f t="shared" si="272"/>
        <v>0.16917829999999984</v>
      </c>
      <c r="JF92" s="19">
        <f t="shared" si="273"/>
        <v>0.16917829999999984</v>
      </c>
      <c r="JG92" s="19">
        <f t="shared" si="274"/>
        <v>0.16917829999999984</v>
      </c>
      <c r="JH92" s="19">
        <f t="shared" si="275"/>
        <v>0.16917829999999984</v>
      </c>
      <c r="JI92" s="32">
        <f t="shared" si="276"/>
        <v>0.16917829999999984</v>
      </c>
      <c r="JJ92" s="19">
        <f t="shared" si="277"/>
        <v>22.018022109317169</v>
      </c>
      <c r="JK92" s="19">
        <f t="shared" si="278"/>
        <v>22.018022109317169</v>
      </c>
      <c r="JL92" s="19">
        <f t="shared" si="279"/>
        <v>16.3026208195067</v>
      </c>
      <c r="JM92" s="19">
        <f t="shared" si="280"/>
        <v>16.283082169353364</v>
      </c>
      <c r="JN92" s="19">
        <f t="shared" si="281"/>
        <v>16.011925441607854</v>
      </c>
      <c r="JO92" s="19">
        <f t="shared" si="282"/>
        <v>16.34834272260478</v>
      </c>
      <c r="JP92" s="19">
        <f t="shared" si="283"/>
        <v>16.713170587334385</v>
      </c>
      <c r="JQ92" s="19">
        <f t="shared" si="284"/>
        <v>16.790921715225092</v>
      </c>
      <c r="JR92" s="19">
        <f t="shared" si="285"/>
        <v>16.674393908886298</v>
      </c>
      <c r="JS92" s="19">
        <f t="shared" si="286"/>
        <v>17.627992094966476</v>
      </c>
      <c r="JT92" s="19">
        <f t="shared" si="287"/>
        <v>17.942455999581899</v>
      </c>
      <c r="JU92" s="38" t="str">
        <f t="shared" si="288"/>
        <v/>
      </c>
      <c r="JV92" s="19" t="str">
        <f t="shared" si="289"/>
        <v/>
      </c>
      <c r="JW92" s="19">
        <f t="shared" si="290"/>
        <v>16.3026208195067</v>
      </c>
      <c r="JX92" s="19">
        <f t="shared" si="291"/>
        <v>16.283082169353364</v>
      </c>
      <c r="JY92" s="19">
        <f t="shared" si="292"/>
        <v>16.011925441607854</v>
      </c>
      <c r="JZ92" s="19">
        <f t="shared" si="293"/>
        <v>16.34834272260478</v>
      </c>
      <c r="KA92" s="19">
        <f t="shared" si="294"/>
        <v>16.713170587334385</v>
      </c>
      <c r="KB92" s="19">
        <f t="shared" si="295"/>
        <v>16.790921715225092</v>
      </c>
      <c r="KC92" s="19">
        <f t="shared" si="296"/>
        <v>16.674393908886298</v>
      </c>
      <c r="KD92" s="19">
        <f t="shared" si="297"/>
        <v>17.627992094966476</v>
      </c>
      <c r="KE92" s="32">
        <f t="shared" si="298"/>
        <v>17.942455999581899</v>
      </c>
    </row>
    <row r="93" spans="1:291" x14ac:dyDescent="0.2">
      <c r="A93" s="19" t="s">
        <v>165</v>
      </c>
      <c r="B93" s="19" t="s">
        <v>166</v>
      </c>
      <c r="E93" s="32" t="s">
        <v>156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32">
        <v>0</v>
      </c>
      <c r="S93" s="19">
        <v>1</v>
      </c>
      <c r="T93" s="19">
        <v>1</v>
      </c>
      <c r="U93" s="19">
        <v>1</v>
      </c>
      <c r="V93" s="19">
        <v>1</v>
      </c>
      <c r="W93" s="19">
        <v>1</v>
      </c>
      <c r="X93" s="19">
        <v>1</v>
      </c>
      <c r="Y93" s="19">
        <v>1</v>
      </c>
      <c r="Z93" s="19">
        <v>1</v>
      </c>
      <c r="AA93" s="32">
        <v>1</v>
      </c>
      <c r="AD93" s="19">
        <v>1</v>
      </c>
      <c r="AE93" s="19">
        <v>1</v>
      </c>
      <c r="AF93" s="19">
        <v>1</v>
      </c>
      <c r="AG93" s="19">
        <v>1</v>
      </c>
      <c r="AH93" s="19">
        <v>1</v>
      </c>
      <c r="AI93" s="19">
        <v>1</v>
      </c>
      <c r="AJ93" s="19">
        <v>1</v>
      </c>
      <c r="AK93" s="19">
        <v>1</v>
      </c>
      <c r="AL93" s="32">
        <v>1</v>
      </c>
      <c r="AO93" s="19">
        <v>2.5760700000000001E-2</v>
      </c>
      <c r="AP93" s="19">
        <v>2.4459100000000001E-2</v>
      </c>
      <c r="AQ93" s="19">
        <v>3.1530700000000002E-2</v>
      </c>
      <c r="AR93" s="19">
        <v>3.03521E-2</v>
      </c>
      <c r="AS93" s="19">
        <v>2.94799E-2</v>
      </c>
      <c r="AT93" s="19">
        <v>2.9055399999999999E-2</v>
      </c>
      <c r="AU93" s="19">
        <v>2.90926E-2</v>
      </c>
      <c r="AV93" s="19">
        <v>2.8816600000000001E-2</v>
      </c>
      <c r="AW93" s="32">
        <v>3.8090100000000002E-2</v>
      </c>
      <c r="AZ93" s="19">
        <v>0</v>
      </c>
      <c r="BA93" s="19">
        <v>0</v>
      </c>
      <c r="BB93" s="19">
        <v>0</v>
      </c>
      <c r="BC93" s="19">
        <v>0</v>
      </c>
      <c r="BD93" s="19">
        <v>0</v>
      </c>
      <c r="BE93" s="19">
        <v>0</v>
      </c>
      <c r="BF93" s="19">
        <v>0</v>
      </c>
      <c r="BG93" s="19">
        <v>1</v>
      </c>
      <c r="BH93" s="32">
        <v>1</v>
      </c>
      <c r="BK93" s="19">
        <v>0</v>
      </c>
      <c r="BL93" s="19">
        <v>0</v>
      </c>
      <c r="BM93" s="19">
        <v>0</v>
      </c>
      <c r="BN93" s="19">
        <v>0</v>
      </c>
      <c r="BO93" s="19">
        <v>0</v>
      </c>
      <c r="BP93" s="19">
        <v>0</v>
      </c>
      <c r="BQ93" s="19">
        <v>0</v>
      </c>
      <c r="BR93" s="19">
        <v>1</v>
      </c>
      <c r="BS93" s="32">
        <v>1</v>
      </c>
      <c r="BT93" s="19">
        <v>0</v>
      </c>
      <c r="BU93" s="19">
        <v>1</v>
      </c>
      <c r="BV93" s="19">
        <v>0</v>
      </c>
      <c r="BW93" s="19">
        <v>0</v>
      </c>
      <c r="BX93" s="19">
        <v>1</v>
      </c>
      <c r="BY93" s="19">
        <v>0</v>
      </c>
      <c r="BZ93" s="19">
        <v>0</v>
      </c>
      <c r="CA93" s="19">
        <v>0</v>
      </c>
      <c r="CB93" s="19">
        <v>0</v>
      </c>
      <c r="CC93" s="19">
        <v>0</v>
      </c>
      <c r="CD93" s="19">
        <v>0</v>
      </c>
      <c r="CE93" s="38">
        <v>88</v>
      </c>
      <c r="CF93" s="19">
        <v>36</v>
      </c>
      <c r="CG93" s="19">
        <v>47</v>
      </c>
      <c r="CH93" s="19">
        <v>55</v>
      </c>
      <c r="CI93" s="19">
        <v>18</v>
      </c>
      <c r="CJ93" s="19">
        <v>25</v>
      </c>
      <c r="CK93" s="19">
        <v>30</v>
      </c>
      <c r="CL93" s="19">
        <v>31</v>
      </c>
      <c r="CM93" s="19">
        <v>25</v>
      </c>
      <c r="CN93" s="19">
        <v>24</v>
      </c>
      <c r="CO93" s="19">
        <v>57</v>
      </c>
      <c r="CP93" s="38">
        <v>0</v>
      </c>
      <c r="CQ93" s="19">
        <v>2.7777777777777776E-2</v>
      </c>
      <c r="CR93" s="19">
        <v>0</v>
      </c>
      <c r="CS93" s="19">
        <v>0</v>
      </c>
      <c r="CT93" s="19">
        <v>5.5555555555555552E-2</v>
      </c>
      <c r="CU93" s="19">
        <v>0</v>
      </c>
      <c r="CV93" s="19">
        <v>0</v>
      </c>
      <c r="CW93" s="19">
        <v>0</v>
      </c>
      <c r="CX93" s="19">
        <v>0</v>
      </c>
      <c r="CY93" s="19">
        <v>0</v>
      </c>
      <c r="CZ93" s="19">
        <v>0</v>
      </c>
      <c r="DA93" s="38">
        <v>1.875955748</v>
      </c>
      <c r="DB93" s="19">
        <v>2.1142133759999999</v>
      </c>
      <c r="DC93" s="19">
        <v>2.0096629290000001</v>
      </c>
      <c r="DD93" s="19">
        <v>2.1147077759999999</v>
      </c>
      <c r="DE93" s="19">
        <v>4.1268523349999997</v>
      </c>
      <c r="DF93" s="19">
        <v>3.8657110270000001</v>
      </c>
      <c r="DG93" s="19">
        <v>2.550704868</v>
      </c>
      <c r="DH93" s="19">
        <v>5.6717174909999999</v>
      </c>
      <c r="DI93" s="19">
        <v>11.717783989000001</v>
      </c>
      <c r="DJ93" s="19">
        <v>5.7685928161263398</v>
      </c>
      <c r="DK93" s="19">
        <v>5.2913921290271801</v>
      </c>
      <c r="DL93" s="38"/>
      <c r="DU93" s="19">
        <v>2.7E-2</v>
      </c>
      <c r="DV93" s="19">
        <v>5.33E-2</v>
      </c>
      <c r="DW93" s="38">
        <v>3.6999999999999998E-2</v>
      </c>
      <c r="DX93" s="19">
        <v>-1.4999999999999999E-2</v>
      </c>
      <c r="DY93" s="19">
        <v>-0.10199999999999999</v>
      </c>
      <c r="DZ93" s="19">
        <v>-0.16</v>
      </c>
      <c r="EA93" s="19">
        <v>-8.5999999999999993E-2</v>
      </c>
      <c r="EB93" s="19">
        <v>-0.14000000000000001</v>
      </c>
      <c r="EC93" s="19">
        <v>0.13200000000000001</v>
      </c>
      <c r="ED93" s="19">
        <v>-0.126</v>
      </c>
      <c r="EE93" s="19">
        <v>-0.14899999999999999</v>
      </c>
      <c r="EF93" s="19">
        <v>0.13</v>
      </c>
      <c r="EG93" s="19">
        <v>-4.2999999999999997E-2</v>
      </c>
      <c r="EH93" s="38">
        <v>29691193.035479967</v>
      </c>
      <c r="EI93" s="19">
        <v>20754065.748483282</v>
      </c>
      <c r="EJ93" s="19">
        <v>26312478.270193018</v>
      </c>
      <c r="EK93" s="19">
        <v>14947329.703465469</v>
      </c>
      <c r="EL93" s="19">
        <v>10491375.352745069</v>
      </c>
      <c r="EM93" s="19">
        <v>11493537.301810957</v>
      </c>
      <c r="EN93" s="19">
        <v>12180641.127144458</v>
      </c>
      <c r="EO93" s="19">
        <v>8735850.4166507162</v>
      </c>
      <c r="EP93" s="19">
        <v>14004964.319629125</v>
      </c>
      <c r="EQ93" s="19">
        <v>25078973.385877997</v>
      </c>
      <c r="ER93" s="32">
        <v>38511196.029008947</v>
      </c>
      <c r="ES93" s="19">
        <f t="shared" si="167"/>
        <v>17.206361029007059</v>
      </c>
      <c r="ET93" s="19">
        <f t="shared" si="168"/>
        <v>16.84825272513325</v>
      </c>
      <c r="EU93" s="19">
        <f t="shared" si="169"/>
        <v>17.08555384357064</v>
      </c>
      <c r="EV93" s="19">
        <f t="shared" si="170"/>
        <v>16.520043226694572</v>
      </c>
      <c r="EW93" s="19">
        <f t="shared" si="171"/>
        <v>16.166064082621396</v>
      </c>
      <c r="EX93" s="19">
        <f t="shared" si="172"/>
        <v>16.257295461611474</v>
      </c>
      <c r="EY93" s="19">
        <f t="shared" si="173"/>
        <v>16.315358456557298</v>
      </c>
      <c r="EZ93" s="19">
        <f t="shared" si="174"/>
        <v>15.982945854184093</v>
      </c>
      <c r="FA93" s="19">
        <f t="shared" si="175"/>
        <v>16.45492241898507</v>
      </c>
      <c r="FB93" s="19">
        <f t="shared" si="176"/>
        <v>17.037540339313761</v>
      </c>
      <c r="FC93" s="32">
        <f t="shared" si="177"/>
        <v>17.466459562930442</v>
      </c>
      <c r="FD93" s="19" t="str">
        <f t="shared" si="178"/>
        <v/>
      </c>
      <c r="FE93" s="19" t="str">
        <f t="shared" si="179"/>
        <v/>
      </c>
      <c r="FF93" s="19">
        <f t="shared" si="180"/>
        <v>2.0096629290000001</v>
      </c>
      <c r="FG93" s="19">
        <f t="shared" si="181"/>
        <v>2.1147077759999999</v>
      </c>
      <c r="FH93" s="19">
        <f t="shared" si="182"/>
        <v>4.1268523349999997</v>
      </c>
      <c r="FI93" s="19">
        <f t="shared" si="183"/>
        <v>3.8657110270000001</v>
      </c>
      <c r="FJ93" s="19">
        <f t="shared" si="184"/>
        <v>2.550704868</v>
      </c>
      <c r="FK93" s="19">
        <f t="shared" si="185"/>
        <v>5.6717174909999999</v>
      </c>
      <c r="FL93" s="19">
        <f t="shared" si="186"/>
        <v>11.717783989000001</v>
      </c>
      <c r="FM93" s="19">
        <f t="shared" si="187"/>
        <v>5.7685928161263398</v>
      </c>
      <c r="FN93" s="32">
        <f t="shared" si="188"/>
        <v>5.2913921290271801</v>
      </c>
      <c r="FO93" s="19" t="str">
        <f t="shared" si="189"/>
        <v/>
      </c>
      <c r="FP93" s="19" t="str">
        <f t="shared" si="190"/>
        <v/>
      </c>
      <c r="FX93" s="19">
        <f t="shared" si="198"/>
        <v>2.7E-2</v>
      </c>
      <c r="FY93" s="32">
        <f t="shared" si="199"/>
        <v>5.33E-2</v>
      </c>
      <c r="FZ93" s="19" t="str">
        <f t="shared" si="200"/>
        <v/>
      </c>
      <c r="GA93" s="19" t="str">
        <f t="shared" si="201"/>
        <v/>
      </c>
      <c r="GB93" s="19">
        <f t="shared" si="202"/>
        <v>-0.10199999999999999</v>
      </c>
      <c r="GC93" s="19">
        <f t="shared" si="203"/>
        <v>-0.16</v>
      </c>
      <c r="GD93" s="19">
        <f t="shared" si="204"/>
        <v>-8.5999999999999993E-2</v>
      </c>
      <c r="GE93" s="19">
        <f t="shared" si="205"/>
        <v>-0.14000000000000001</v>
      </c>
      <c r="GF93" s="19">
        <f t="shared" si="206"/>
        <v>0.13200000000000001</v>
      </c>
      <c r="GG93" s="19">
        <f t="shared" si="207"/>
        <v>-0.126</v>
      </c>
      <c r="GH93" s="19">
        <f t="shared" si="208"/>
        <v>-0.14899999999999999</v>
      </c>
      <c r="GI93" s="19">
        <f t="shared" si="209"/>
        <v>0.13</v>
      </c>
      <c r="GJ93" s="32">
        <f t="shared" si="210"/>
        <v>-4.2999999999999997E-2</v>
      </c>
      <c r="GK93" s="19" t="str">
        <f t="shared" si="211"/>
        <v/>
      </c>
      <c r="GL93" s="19" t="str">
        <f t="shared" si="212"/>
        <v/>
      </c>
      <c r="GM93" s="19">
        <f t="shared" si="213"/>
        <v>17.08555384357064</v>
      </c>
      <c r="GN93" s="19">
        <f t="shared" si="214"/>
        <v>16.520043226694572</v>
      </c>
      <c r="GO93" s="19">
        <f t="shared" si="215"/>
        <v>16.166064082621396</v>
      </c>
      <c r="GP93" s="19">
        <f t="shared" si="216"/>
        <v>16.257295461611474</v>
      </c>
      <c r="GQ93" s="19">
        <f t="shared" si="217"/>
        <v>16.315358456557298</v>
      </c>
      <c r="GR93" s="19">
        <f t="shared" si="218"/>
        <v>15.982945854184093</v>
      </c>
      <c r="GS93" s="19">
        <f t="shared" si="219"/>
        <v>16.45492241898507</v>
      </c>
      <c r="GT93" s="19">
        <f t="shared" si="220"/>
        <v>17.037540339313761</v>
      </c>
      <c r="GU93" s="32">
        <f t="shared" si="221"/>
        <v>17.466459562930442</v>
      </c>
      <c r="GV93" s="19">
        <f t="shared" si="222"/>
        <v>10.328571478127515</v>
      </c>
      <c r="GW93" s="19">
        <f t="shared" si="223"/>
        <v>10.328571478127515</v>
      </c>
      <c r="GX93" s="19">
        <f t="shared" si="224"/>
        <v>2.0096629290000001</v>
      </c>
      <c r="GY93" s="19">
        <f t="shared" si="225"/>
        <v>2.1147077759999999</v>
      </c>
      <c r="GZ93" s="19">
        <f t="shared" si="226"/>
        <v>4.1268523349999997</v>
      </c>
      <c r="HA93" s="19">
        <f t="shared" si="227"/>
        <v>3.8657110270000001</v>
      </c>
      <c r="HB93" s="19">
        <f t="shared" si="228"/>
        <v>2.550704868</v>
      </c>
      <c r="HC93" s="19">
        <f t="shared" si="229"/>
        <v>5.6717174909999999</v>
      </c>
      <c r="HD93" s="19">
        <f t="shared" si="230"/>
        <v>10.328571478127515</v>
      </c>
      <c r="HE93" s="19">
        <f t="shared" si="231"/>
        <v>5.7685928161263398</v>
      </c>
      <c r="HF93" s="19">
        <f t="shared" si="232"/>
        <v>5.2913921290271801</v>
      </c>
      <c r="HG93" s="19" t="str">
        <f t="shared" si="299"/>
        <v/>
      </c>
      <c r="HH93" s="19" t="str">
        <f t="shared" si="300"/>
        <v/>
      </c>
      <c r="HI93" s="19">
        <f t="shared" si="301"/>
        <v>2.0096629290000001</v>
      </c>
      <c r="HJ93" s="19">
        <f t="shared" si="302"/>
        <v>2.1147077759999999</v>
      </c>
      <c r="HK93" s="19">
        <f t="shared" si="303"/>
        <v>4.1268523349999997</v>
      </c>
      <c r="HL93" s="19">
        <f t="shared" si="304"/>
        <v>3.8657110270000001</v>
      </c>
      <c r="HM93" s="19">
        <f t="shared" si="305"/>
        <v>2.550704868</v>
      </c>
      <c r="HN93" s="19">
        <f t="shared" si="306"/>
        <v>5.6717174909999999</v>
      </c>
      <c r="HO93" s="19">
        <f t="shared" si="307"/>
        <v>10.328571478127515</v>
      </c>
      <c r="HP93" s="19">
        <f t="shared" si="308"/>
        <v>5.7685928161263398</v>
      </c>
      <c r="HQ93" s="32">
        <f t="shared" si="309"/>
        <v>5.2913921290271801</v>
      </c>
      <c r="HR93" s="19">
        <f t="shared" si="233"/>
        <v>0.72436999999999996</v>
      </c>
      <c r="HS93" s="19">
        <f t="shared" si="234"/>
        <v>0.72436999999999996</v>
      </c>
      <c r="HT93" s="19">
        <f t="shared" si="235"/>
        <v>2.8730000000000002E-2</v>
      </c>
      <c r="HU93" s="19">
        <f t="shared" si="236"/>
        <v>2.8730000000000002E-2</v>
      </c>
      <c r="HV93" s="19">
        <f t="shared" si="237"/>
        <v>2.8730000000000002E-2</v>
      </c>
      <c r="HW93" s="19">
        <f t="shared" si="238"/>
        <v>2.8730000000000002E-2</v>
      </c>
      <c r="HX93" s="19">
        <f t="shared" si="239"/>
        <v>2.8730000000000002E-2</v>
      </c>
      <c r="HY93" s="19">
        <f t="shared" si="240"/>
        <v>2.8730000000000002E-2</v>
      </c>
      <c r="HZ93" s="19">
        <f t="shared" si="241"/>
        <v>2.8730000000000002E-2</v>
      </c>
      <c r="IA93" s="19">
        <f t="shared" si="242"/>
        <v>2.8730000000000002E-2</v>
      </c>
      <c r="IB93" s="19">
        <f t="shared" si="243"/>
        <v>5.33E-2</v>
      </c>
      <c r="IC93" s="38" t="str">
        <f t="shared" si="244"/>
        <v/>
      </c>
      <c r="ID93" s="19" t="str">
        <f t="shared" si="245"/>
        <v/>
      </c>
      <c r="IE93" s="19" t="str">
        <f t="shared" si="246"/>
        <v/>
      </c>
      <c r="IF93" s="19" t="str">
        <f t="shared" si="247"/>
        <v/>
      </c>
      <c r="IG93" s="19" t="str">
        <f t="shared" si="248"/>
        <v/>
      </c>
      <c r="IH93" s="19" t="str">
        <f t="shared" si="249"/>
        <v/>
      </c>
      <c r="II93" s="19" t="str">
        <f t="shared" si="250"/>
        <v/>
      </c>
      <c r="IJ93" s="19" t="str">
        <f t="shared" si="251"/>
        <v/>
      </c>
      <c r="IK93" s="19" t="str">
        <f t="shared" si="252"/>
        <v/>
      </c>
      <c r="IL93" s="19">
        <f t="shared" si="253"/>
        <v>2.8730000000000002E-2</v>
      </c>
      <c r="IM93" s="19">
        <f t="shared" si="254"/>
        <v>5.33E-2</v>
      </c>
      <c r="IN93" s="38">
        <f t="shared" si="255"/>
        <v>0.16917829999999984</v>
      </c>
      <c r="IO93" s="19">
        <f t="shared" si="256"/>
        <v>0.16917829999999984</v>
      </c>
      <c r="IP93" s="19">
        <f t="shared" si="257"/>
        <v>-0.10199999999999999</v>
      </c>
      <c r="IQ93" s="19">
        <f t="shared" si="258"/>
        <v>-0.16</v>
      </c>
      <c r="IR93" s="19">
        <f t="shared" si="259"/>
        <v>-8.5999999999999993E-2</v>
      </c>
      <c r="IS93" s="19">
        <f t="shared" si="260"/>
        <v>-0.14000000000000001</v>
      </c>
      <c r="IT93" s="19">
        <f t="shared" si="261"/>
        <v>0.13200000000000001</v>
      </c>
      <c r="IU93" s="19">
        <f t="shared" si="262"/>
        <v>-0.126</v>
      </c>
      <c r="IV93" s="19">
        <f t="shared" si="263"/>
        <v>-0.14899999999999999</v>
      </c>
      <c r="IW93" s="19">
        <f t="shared" si="264"/>
        <v>0.13</v>
      </c>
      <c r="IX93" s="32">
        <f t="shared" si="265"/>
        <v>-4.2999999999999997E-2</v>
      </c>
      <c r="IY93" s="19" t="str">
        <f t="shared" si="266"/>
        <v/>
      </c>
      <c r="IZ93" s="19" t="str">
        <f t="shared" si="267"/>
        <v/>
      </c>
      <c r="JA93" s="19">
        <f t="shared" si="268"/>
        <v>-0.10199999999999999</v>
      </c>
      <c r="JB93" s="19">
        <f t="shared" si="269"/>
        <v>-0.16</v>
      </c>
      <c r="JC93" s="19">
        <f t="shared" si="270"/>
        <v>-8.5999999999999993E-2</v>
      </c>
      <c r="JD93" s="19">
        <f t="shared" si="271"/>
        <v>-0.14000000000000001</v>
      </c>
      <c r="JE93" s="19">
        <f t="shared" si="272"/>
        <v>0.13200000000000001</v>
      </c>
      <c r="JF93" s="19">
        <f t="shared" si="273"/>
        <v>-0.126</v>
      </c>
      <c r="JG93" s="19">
        <f t="shared" si="274"/>
        <v>-0.14899999999999999</v>
      </c>
      <c r="JH93" s="19">
        <f t="shared" si="275"/>
        <v>0.13</v>
      </c>
      <c r="JI93" s="32">
        <f t="shared" si="276"/>
        <v>-4.2999999999999997E-2</v>
      </c>
      <c r="JJ93" s="19">
        <f t="shared" si="277"/>
        <v>22.018022109317169</v>
      </c>
      <c r="JK93" s="19">
        <f t="shared" si="278"/>
        <v>22.018022109317169</v>
      </c>
      <c r="JL93" s="19">
        <f t="shared" si="279"/>
        <v>17.08555384357064</v>
      </c>
      <c r="JM93" s="19">
        <f t="shared" si="280"/>
        <v>16.520043226694572</v>
      </c>
      <c r="JN93" s="19">
        <f t="shared" si="281"/>
        <v>16.166064082621396</v>
      </c>
      <c r="JO93" s="19">
        <f t="shared" si="282"/>
        <v>16.257295461611474</v>
      </c>
      <c r="JP93" s="19">
        <f t="shared" si="283"/>
        <v>16.315358456557298</v>
      </c>
      <c r="JQ93" s="19">
        <f t="shared" si="284"/>
        <v>15.982945854184093</v>
      </c>
      <c r="JR93" s="19">
        <f t="shared" si="285"/>
        <v>16.45492241898507</v>
      </c>
      <c r="JS93" s="19">
        <f t="shared" si="286"/>
        <v>17.037540339313761</v>
      </c>
      <c r="JT93" s="19">
        <f t="shared" si="287"/>
        <v>17.466459562930442</v>
      </c>
      <c r="JU93" s="38" t="str">
        <f t="shared" si="288"/>
        <v/>
      </c>
      <c r="JV93" s="19" t="str">
        <f t="shared" si="289"/>
        <v/>
      </c>
      <c r="JW93" s="19">
        <f t="shared" si="290"/>
        <v>17.08555384357064</v>
      </c>
      <c r="JX93" s="19">
        <f t="shared" si="291"/>
        <v>16.520043226694572</v>
      </c>
      <c r="JY93" s="19">
        <f t="shared" si="292"/>
        <v>16.166064082621396</v>
      </c>
      <c r="JZ93" s="19">
        <f t="shared" si="293"/>
        <v>16.257295461611474</v>
      </c>
      <c r="KA93" s="19">
        <f t="shared" si="294"/>
        <v>16.315358456557298</v>
      </c>
      <c r="KB93" s="19">
        <f t="shared" si="295"/>
        <v>15.982945854184093</v>
      </c>
      <c r="KC93" s="19">
        <f t="shared" si="296"/>
        <v>16.45492241898507</v>
      </c>
      <c r="KD93" s="19">
        <f t="shared" si="297"/>
        <v>17.037540339313761</v>
      </c>
      <c r="KE93" s="32">
        <f t="shared" si="298"/>
        <v>17.466459562930442</v>
      </c>
    </row>
    <row r="94" spans="1:291" x14ac:dyDescent="0.2">
      <c r="A94" s="19" t="s">
        <v>169</v>
      </c>
      <c r="B94" s="19" t="s">
        <v>170</v>
      </c>
      <c r="D94" s="19">
        <v>2013</v>
      </c>
      <c r="E94" s="32" t="s">
        <v>156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32">
        <v>0</v>
      </c>
      <c r="V94" s="19">
        <v>1</v>
      </c>
      <c r="W94" s="19">
        <v>1</v>
      </c>
      <c r="X94" s="19">
        <v>1</v>
      </c>
      <c r="Y94" s="19">
        <v>1</v>
      </c>
      <c r="Z94" s="19">
        <v>1</v>
      </c>
      <c r="AA94" s="32">
        <v>1</v>
      </c>
      <c r="AG94" s="19">
        <v>1</v>
      </c>
      <c r="AH94" s="19">
        <v>1</v>
      </c>
      <c r="AI94" s="19">
        <v>1</v>
      </c>
      <c r="AJ94" s="19">
        <v>1</v>
      </c>
      <c r="AK94" s="19">
        <v>1</v>
      </c>
      <c r="AL94" s="32">
        <v>1</v>
      </c>
      <c r="AR94" s="19">
        <v>2.2630500000000001E-2</v>
      </c>
      <c r="AS94" s="19">
        <v>2.47099E-2</v>
      </c>
      <c r="AT94" s="19">
        <v>3.10215E-2</v>
      </c>
      <c r="AU94" s="19">
        <v>3.3069399999999999E-2</v>
      </c>
      <c r="AV94" s="19">
        <v>2.8660999999999999E-2</v>
      </c>
      <c r="AW94" s="32">
        <v>3.3231400000000001E-2</v>
      </c>
      <c r="BC94" s="19">
        <v>0</v>
      </c>
      <c r="BD94" s="19">
        <v>1</v>
      </c>
      <c r="BE94" s="19">
        <v>1</v>
      </c>
      <c r="BF94" s="19">
        <v>1</v>
      </c>
      <c r="BG94" s="19">
        <v>1</v>
      </c>
      <c r="BH94" s="32">
        <v>0</v>
      </c>
      <c r="BN94" s="19">
        <v>0</v>
      </c>
      <c r="BO94" s="19">
        <v>1</v>
      </c>
      <c r="BP94" s="19">
        <v>1</v>
      </c>
      <c r="BQ94" s="19">
        <v>1</v>
      </c>
      <c r="BR94" s="19">
        <v>1</v>
      </c>
      <c r="BS94" s="32">
        <v>0</v>
      </c>
      <c r="BT94" s="19">
        <v>0</v>
      </c>
      <c r="BU94" s="19">
        <v>0</v>
      </c>
      <c r="BV94" s="19">
        <v>0</v>
      </c>
      <c r="BW94" s="19">
        <v>0</v>
      </c>
      <c r="BX94" s="19">
        <v>0</v>
      </c>
      <c r="BY94" s="19">
        <v>1</v>
      </c>
      <c r="BZ94" s="19">
        <v>0</v>
      </c>
      <c r="CA94" s="19">
        <v>0</v>
      </c>
      <c r="CB94" s="19">
        <v>0</v>
      </c>
      <c r="CC94" s="19">
        <v>1</v>
      </c>
      <c r="CD94" s="19">
        <v>0</v>
      </c>
      <c r="CE94" s="38">
        <v>44</v>
      </c>
      <c r="CF94" s="19">
        <v>13</v>
      </c>
      <c r="CG94" s="19">
        <v>7</v>
      </c>
      <c r="CH94" s="19">
        <v>20</v>
      </c>
      <c r="CI94" s="19">
        <v>23</v>
      </c>
      <c r="CJ94" s="19">
        <v>18</v>
      </c>
      <c r="CK94" s="19">
        <v>26</v>
      </c>
      <c r="CL94" s="19">
        <v>43</v>
      </c>
      <c r="CM94" s="19">
        <v>28</v>
      </c>
      <c r="CN94" s="19">
        <v>16</v>
      </c>
      <c r="CO94" s="19">
        <v>24</v>
      </c>
      <c r="CP94" s="38">
        <v>0</v>
      </c>
      <c r="CQ94" s="19">
        <v>0</v>
      </c>
      <c r="CR94" s="19">
        <v>0</v>
      </c>
      <c r="CS94" s="19">
        <v>0</v>
      </c>
      <c r="CT94" s="19">
        <v>0</v>
      </c>
      <c r="CU94" s="19">
        <v>5.5555555555555552E-2</v>
      </c>
      <c r="CV94" s="19">
        <v>0</v>
      </c>
      <c r="CW94" s="19">
        <v>0</v>
      </c>
      <c r="CX94" s="19">
        <v>0</v>
      </c>
      <c r="CY94" s="19">
        <v>6.25E-2</v>
      </c>
      <c r="CZ94" s="19">
        <v>0</v>
      </c>
      <c r="DA94" s="38">
        <v>2.8503273170000001</v>
      </c>
      <c r="DB94" s="19">
        <v>6.3023276670000001</v>
      </c>
      <c r="DC94" s="19">
        <v>8.4332437979999995</v>
      </c>
      <c r="DD94" s="19">
        <v>7.5665986969999999</v>
      </c>
      <c r="DE94" s="19">
        <v>6.1163993720000001</v>
      </c>
      <c r="DF94" s="19">
        <v>6.589805202</v>
      </c>
      <c r="DG94" s="19">
        <v>5.7078744739999996</v>
      </c>
      <c r="DH94" s="19">
        <v>3.119966963</v>
      </c>
      <c r="DI94" s="19">
        <v>5.0033709440000003</v>
      </c>
      <c r="DJ94" s="19">
        <v>33.201047759020199</v>
      </c>
      <c r="DK94" s="19">
        <v>20.753510147687599</v>
      </c>
      <c r="DL94" s="38"/>
      <c r="DT94" s="19">
        <v>0.1739</v>
      </c>
      <c r="DU94" s="19">
        <v>0.16450000000000001</v>
      </c>
      <c r="DV94" s="19">
        <v>5.3900000000000003E-2</v>
      </c>
      <c r="DW94" s="38">
        <v>-0.35399999999999998</v>
      </c>
      <c r="DX94" s="19">
        <v>-0.318</v>
      </c>
      <c r="DY94" s="19">
        <v>-0.54800000000000004</v>
      </c>
      <c r="DZ94" s="19">
        <v>-0.53200000000000003</v>
      </c>
      <c r="EA94" s="19">
        <v>-0.26700000000000002</v>
      </c>
      <c r="EB94" s="19">
        <v>-0.16300000000000001</v>
      </c>
      <c r="EC94" s="19">
        <v>-0.219</v>
      </c>
      <c r="ED94" s="19">
        <v>-0.33800000000000002</v>
      </c>
      <c r="EE94" s="19">
        <v>-0.19400000000000001</v>
      </c>
      <c r="EF94" s="19">
        <v>-7.9000000000000001E-2</v>
      </c>
      <c r="EG94" s="19">
        <v>0.55500000000000005</v>
      </c>
      <c r="EH94" s="38">
        <v>6083747.2592253573</v>
      </c>
      <c r="EI94" s="19">
        <v>4150954.8598993598</v>
      </c>
      <c r="EJ94" s="19">
        <v>5517259.6190336039</v>
      </c>
      <c r="EK94" s="19">
        <v>10923802.756847698</v>
      </c>
      <c r="EL94" s="19">
        <v>13769381.610528754</v>
      </c>
      <c r="EM94" s="19">
        <v>7240628.4475670606</v>
      </c>
      <c r="EN94" s="19">
        <v>6680344.3290331326</v>
      </c>
      <c r="EO94" s="19">
        <v>4370357.1649571313</v>
      </c>
      <c r="EP94" s="19">
        <v>2279313.8041948345</v>
      </c>
      <c r="EQ94" s="19">
        <v>2951580.3841884043</v>
      </c>
      <c r="ER94" s="32">
        <v>41567057.899915196</v>
      </c>
      <c r="ES94" s="19">
        <f t="shared" si="167"/>
        <v>15.621131389622258</v>
      </c>
      <c r="ET94" s="19">
        <f t="shared" si="168"/>
        <v>15.238848952463728</v>
      </c>
      <c r="EU94" s="19">
        <f t="shared" si="169"/>
        <v>15.523391849156003</v>
      </c>
      <c r="EV94" s="19">
        <f t="shared" si="170"/>
        <v>16.206454705466886</v>
      </c>
      <c r="EW94" s="19">
        <f t="shared" si="171"/>
        <v>16.437957961238091</v>
      </c>
      <c r="EX94" s="19">
        <f t="shared" si="172"/>
        <v>15.795218562744957</v>
      </c>
      <c r="EY94" s="19">
        <f t="shared" si="173"/>
        <v>15.71468009044681</v>
      </c>
      <c r="EZ94" s="19">
        <f t="shared" si="174"/>
        <v>15.290355294843438</v>
      </c>
      <c r="FA94" s="19">
        <f t="shared" si="175"/>
        <v>14.639384992559709</v>
      </c>
      <c r="FB94" s="19">
        <f t="shared" si="176"/>
        <v>14.897851308321119</v>
      </c>
      <c r="FC94" s="32">
        <f t="shared" si="177"/>
        <v>17.542818534125075</v>
      </c>
      <c r="FD94" s="19" t="str">
        <f t="shared" si="178"/>
        <v/>
      </c>
      <c r="FE94" s="19" t="str">
        <f t="shared" si="179"/>
        <v/>
      </c>
      <c r="FF94" s="19" t="str">
        <f t="shared" si="180"/>
        <v/>
      </c>
      <c r="FG94" s="19" t="str">
        <f t="shared" si="181"/>
        <v/>
      </c>
      <c r="FH94" s="19" t="str">
        <f t="shared" si="182"/>
        <v/>
      </c>
      <c r="FI94" s="19">
        <f t="shared" si="183"/>
        <v>6.589805202</v>
      </c>
      <c r="FJ94" s="19">
        <f t="shared" si="184"/>
        <v>5.7078744739999996</v>
      </c>
      <c r="FK94" s="19">
        <f t="shared" si="185"/>
        <v>3.119966963</v>
      </c>
      <c r="FL94" s="19">
        <f t="shared" si="186"/>
        <v>5.0033709440000003</v>
      </c>
      <c r="FM94" s="19">
        <f t="shared" si="187"/>
        <v>33.201047759020199</v>
      </c>
      <c r="FN94" s="32">
        <f t="shared" si="188"/>
        <v>20.753510147687599</v>
      </c>
      <c r="FO94" s="19" t="str">
        <f t="shared" si="189"/>
        <v/>
      </c>
      <c r="FP94" s="19" t="str">
        <f t="shared" si="190"/>
        <v/>
      </c>
      <c r="FQ94" s="19" t="str">
        <f t="shared" si="191"/>
        <v/>
      </c>
      <c r="FW94" s="19">
        <f t="shared" si="197"/>
        <v>0.1739</v>
      </c>
      <c r="FX94" s="19">
        <f t="shared" si="198"/>
        <v>0.16450000000000001</v>
      </c>
      <c r="FY94" s="32">
        <f t="shared" si="199"/>
        <v>5.3900000000000003E-2</v>
      </c>
      <c r="FZ94" s="19" t="str">
        <f t="shared" si="200"/>
        <v/>
      </c>
      <c r="GA94" s="19" t="str">
        <f t="shared" si="201"/>
        <v/>
      </c>
      <c r="GB94" s="19" t="str">
        <f t="shared" si="202"/>
        <v/>
      </c>
      <c r="GC94" s="19" t="str">
        <f t="shared" si="203"/>
        <v/>
      </c>
      <c r="GD94" s="19" t="str">
        <f t="shared" si="204"/>
        <v/>
      </c>
      <c r="GE94" s="19">
        <f t="shared" si="205"/>
        <v>-0.16300000000000001</v>
      </c>
      <c r="GF94" s="19">
        <f t="shared" si="206"/>
        <v>-0.219</v>
      </c>
      <c r="GG94" s="19">
        <f t="shared" si="207"/>
        <v>-0.33800000000000002</v>
      </c>
      <c r="GH94" s="19">
        <f t="shared" si="208"/>
        <v>-0.19400000000000001</v>
      </c>
      <c r="GI94" s="19">
        <f t="shared" si="209"/>
        <v>-7.9000000000000001E-2</v>
      </c>
      <c r="GJ94" s="32">
        <f t="shared" si="210"/>
        <v>0.55500000000000005</v>
      </c>
      <c r="GK94" s="19" t="str">
        <f t="shared" si="211"/>
        <v/>
      </c>
      <c r="GL94" s="19" t="str">
        <f t="shared" si="212"/>
        <v/>
      </c>
      <c r="GM94" s="19" t="str">
        <f t="shared" si="213"/>
        <v/>
      </c>
      <c r="GN94" s="19" t="str">
        <f t="shared" si="214"/>
        <v/>
      </c>
      <c r="GO94" s="19" t="str">
        <f t="shared" si="215"/>
        <v/>
      </c>
      <c r="GP94" s="19">
        <f t="shared" si="216"/>
        <v>15.795218562744957</v>
      </c>
      <c r="GQ94" s="19">
        <f t="shared" si="217"/>
        <v>15.71468009044681</v>
      </c>
      <c r="GR94" s="19">
        <f t="shared" si="218"/>
        <v>15.290355294843438</v>
      </c>
      <c r="GS94" s="19">
        <f t="shared" si="219"/>
        <v>14.639384992559709</v>
      </c>
      <c r="GT94" s="19">
        <f t="shared" si="220"/>
        <v>14.897851308321119</v>
      </c>
      <c r="GU94" s="32">
        <f t="shared" si="221"/>
        <v>17.542818534125075</v>
      </c>
      <c r="GV94" s="19">
        <f t="shared" si="222"/>
        <v>10.328571478127515</v>
      </c>
      <c r="GW94" s="19">
        <f t="shared" si="223"/>
        <v>10.328571478127515</v>
      </c>
      <c r="GX94" s="19">
        <f t="shared" si="224"/>
        <v>10.328571478127515</v>
      </c>
      <c r="GY94" s="19">
        <f t="shared" si="225"/>
        <v>10.328571478127515</v>
      </c>
      <c r="GZ94" s="19">
        <f t="shared" si="226"/>
        <v>10.328571478127515</v>
      </c>
      <c r="HA94" s="19">
        <f t="shared" si="227"/>
        <v>6.589805202</v>
      </c>
      <c r="HB94" s="19">
        <f t="shared" si="228"/>
        <v>5.7078744739999996</v>
      </c>
      <c r="HC94" s="19">
        <f t="shared" si="229"/>
        <v>3.119966963</v>
      </c>
      <c r="HD94" s="19">
        <f t="shared" si="230"/>
        <v>5.0033709440000003</v>
      </c>
      <c r="HE94" s="19">
        <f t="shared" si="231"/>
        <v>10.328571478127515</v>
      </c>
      <c r="HF94" s="19">
        <f t="shared" si="232"/>
        <v>10.328571478127515</v>
      </c>
      <c r="HG94" s="19" t="str">
        <f t="shared" si="299"/>
        <v/>
      </c>
      <c r="HH94" s="19" t="str">
        <f t="shared" si="300"/>
        <v/>
      </c>
      <c r="HI94" s="19" t="str">
        <f t="shared" si="301"/>
        <v/>
      </c>
      <c r="HJ94" s="19" t="str">
        <f t="shared" si="302"/>
        <v/>
      </c>
      <c r="HK94" s="19" t="str">
        <f t="shared" si="303"/>
        <v/>
      </c>
      <c r="HL94" s="19">
        <f t="shared" si="304"/>
        <v>6.589805202</v>
      </c>
      <c r="HM94" s="19">
        <f t="shared" si="305"/>
        <v>5.7078744739999996</v>
      </c>
      <c r="HN94" s="19">
        <f t="shared" si="306"/>
        <v>3.119966963</v>
      </c>
      <c r="HO94" s="19">
        <f t="shared" si="307"/>
        <v>5.0033709440000003</v>
      </c>
      <c r="HP94" s="19">
        <f t="shared" si="308"/>
        <v>10.328571478127515</v>
      </c>
      <c r="HQ94" s="32">
        <f t="shared" si="309"/>
        <v>10.328571478127515</v>
      </c>
      <c r="HR94" s="19">
        <f t="shared" si="233"/>
        <v>0.72436999999999996</v>
      </c>
      <c r="HS94" s="19">
        <f t="shared" si="234"/>
        <v>0.72436999999999996</v>
      </c>
      <c r="HT94" s="19">
        <f t="shared" si="235"/>
        <v>0.72436999999999996</v>
      </c>
      <c r="HU94" s="19">
        <f t="shared" si="236"/>
        <v>2.8730000000000002E-2</v>
      </c>
      <c r="HV94" s="19">
        <f t="shared" si="237"/>
        <v>2.8730000000000002E-2</v>
      </c>
      <c r="HW94" s="19">
        <f t="shared" si="238"/>
        <v>2.8730000000000002E-2</v>
      </c>
      <c r="HX94" s="19">
        <f t="shared" si="239"/>
        <v>2.8730000000000002E-2</v>
      </c>
      <c r="HY94" s="19">
        <f t="shared" si="240"/>
        <v>2.8730000000000002E-2</v>
      </c>
      <c r="HZ94" s="19">
        <f t="shared" si="241"/>
        <v>0.1739</v>
      </c>
      <c r="IA94" s="19">
        <f t="shared" si="242"/>
        <v>0.16450000000000001</v>
      </c>
      <c r="IB94" s="19">
        <f t="shared" si="243"/>
        <v>5.3900000000000003E-2</v>
      </c>
      <c r="IC94" s="38" t="str">
        <f t="shared" si="244"/>
        <v/>
      </c>
      <c r="ID94" s="19" t="str">
        <f t="shared" si="245"/>
        <v/>
      </c>
      <c r="IE94" s="19" t="str">
        <f t="shared" si="246"/>
        <v/>
      </c>
      <c r="IF94" s="19" t="str">
        <f t="shared" si="247"/>
        <v/>
      </c>
      <c r="IG94" s="19" t="str">
        <f t="shared" si="248"/>
        <v/>
      </c>
      <c r="IH94" s="19" t="str">
        <f t="shared" si="249"/>
        <v/>
      </c>
      <c r="II94" s="19" t="str">
        <f t="shared" si="250"/>
        <v/>
      </c>
      <c r="IJ94" s="19" t="str">
        <f t="shared" si="251"/>
        <v/>
      </c>
      <c r="IK94" s="19">
        <f t="shared" si="252"/>
        <v>0.1739</v>
      </c>
      <c r="IL94" s="19">
        <f t="shared" si="253"/>
        <v>0.16450000000000001</v>
      </c>
      <c r="IM94" s="19">
        <f t="shared" si="254"/>
        <v>5.3900000000000003E-2</v>
      </c>
      <c r="IN94" s="38">
        <f t="shared" si="255"/>
        <v>0.16917829999999984</v>
      </c>
      <c r="IO94" s="19">
        <f t="shared" si="256"/>
        <v>0.16917829999999984</v>
      </c>
      <c r="IP94" s="19">
        <f t="shared" si="257"/>
        <v>0.16917829999999984</v>
      </c>
      <c r="IQ94" s="19">
        <f t="shared" si="258"/>
        <v>0.16917829999999984</v>
      </c>
      <c r="IR94" s="19">
        <f t="shared" si="259"/>
        <v>0.16917829999999984</v>
      </c>
      <c r="IS94" s="19">
        <f t="shared" si="260"/>
        <v>-0.16300000000000001</v>
      </c>
      <c r="IT94" s="19">
        <f t="shared" si="261"/>
        <v>-0.219</v>
      </c>
      <c r="IU94" s="19">
        <f t="shared" si="262"/>
        <v>-0.33800000000000002</v>
      </c>
      <c r="IV94" s="19">
        <f t="shared" si="263"/>
        <v>-0.19400000000000001</v>
      </c>
      <c r="IW94" s="19">
        <f t="shared" si="264"/>
        <v>-7.9000000000000001E-2</v>
      </c>
      <c r="IX94" s="32">
        <f t="shared" si="265"/>
        <v>0.16917829999999984</v>
      </c>
      <c r="IY94" s="19" t="str">
        <f t="shared" si="266"/>
        <v/>
      </c>
      <c r="IZ94" s="19" t="str">
        <f t="shared" si="267"/>
        <v/>
      </c>
      <c r="JA94" s="19" t="str">
        <f t="shared" si="268"/>
        <v/>
      </c>
      <c r="JB94" s="19" t="str">
        <f t="shared" si="269"/>
        <v/>
      </c>
      <c r="JC94" s="19" t="str">
        <f t="shared" si="270"/>
        <v/>
      </c>
      <c r="JD94" s="19">
        <f t="shared" si="271"/>
        <v>-0.16300000000000001</v>
      </c>
      <c r="JE94" s="19">
        <f t="shared" si="272"/>
        <v>-0.219</v>
      </c>
      <c r="JF94" s="19">
        <f t="shared" si="273"/>
        <v>-0.33800000000000002</v>
      </c>
      <c r="JG94" s="19">
        <f t="shared" si="274"/>
        <v>-0.19400000000000001</v>
      </c>
      <c r="JH94" s="19">
        <f t="shared" si="275"/>
        <v>-7.9000000000000001E-2</v>
      </c>
      <c r="JI94" s="32">
        <f t="shared" si="276"/>
        <v>0.16917829999999984</v>
      </c>
      <c r="JJ94" s="19">
        <f t="shared" si="277"/>
        <v>22.018022109317169</v>
      </c>
      <c r="JK94" s="19">
        <f t="shared" si="278"/>
        <v>22.018022109317169</v>
      </c>
      <c r="JL94" s="19">
        <f t="shared" si="279"/>
        <v>22.018022109317169</v>
      </c>
      <c r="JM94" s="19">
        <f t="shared" si="280"/>
        <v>22.018022109317169</v>
      </c>
      <c r="JN94" s="19">
        <f t="shared" si="281"/>
        <v>22.018022109317169</v>
      </c>
      <c r="JO94" s="19">
        <f t="shared" si="282"/>
        <v>15.795218562744957</v>
      </c>
      <c r="JP94" s="19">
        <f t="shared" si="283"/>
        <v>15.71468009044681</v>
      </c>
      <c r="JQ94" s="19">
        <f t="shared" si="284"/>
        <v>15.290355294843438</v>
      </c>
      <c r="JR94" s="19">
        <f t="shared" si="285"/>
        <v>0</v>
      </c>
      <c r="JS94" s="19">
        <f t="shared" si="286"/>
        <v>14.897851308321119</v>
      </c>
      <c r="JT94" s="19">
        <f t="shared" si="287"/>
        <v>17.542818534125075</v>
      </c>
      <c r="JU94" s="38" t="str">
        <f t="shared" si="288"/>
        <v/>
      </c>
      <c r="JV94" s="19" t="str">
        <f t="shared" si="289"/>
        <v/>
      </c>
      <c r="JW94" s="19" t="str">
        <f t="shared" si="290"/>
        <v/>
      </c>
      <c r="JX94" s="19" t="str">
        <f t="shared" si="291"/>
        <v/>
      </c>
      <c r="JY94" s="19" t="str">
        <f t="shared" si="292"/>
        <v/>
      </c>
      <c r="JZ94" s="19">
        <f t="shared" si="293"/>
        <v>15.795218562744957</v>
      </c>
      <c r="KA94" s="19">
        <f t="shared" si="294"/>
        <v>15.71468009044681</v>
      </c>
      <c r="KB94" s="19">
        <f t="shared" si="295"/>
        <v>15.290355294843438</v>
      </c>
      <c r="KD94" s="19">
        <f t="shared" si="297"/>
        <v>14.897851308321119</v>
      </c>
      <c r="KE94" s="32">
        <f t="shared" si="298"/>
        <v>17.542818534125075</v>
      </c>
    </row>
    <row r="95" spans="1:291" x14ac:dyDescent="0.2">
      <c r="A95" s="19" t="s">
        <v>159</v>
      </c>
      <c r="B95" s="19" t="s">
        <v>160</v>
      </c>
      <c r="C95" s="19">
        <v>2015</v>
      </c>
      <c r="E95" s="32" t="s">
        <v>156</v>
      </c>
      <c r="O95" s="19">
        <v>0</v>
      </c>
      <c r="P95" s="32">
        <v>1</v>
      </c>
      <c r="Z95" s="19">
        <v>1</v>
      </c>
      <c r="AA95" s="32">
        <v>1</v>
      </c>
      <c r="AK95" s="19">
        <v>1</v>
      </c>
      <c r="AL95" s="32">
        <v>1</v>
      </c>
      <c r="AV95" s="19">
        <v>2.2099000000000001E-2</v>
      </c>
      <c r="AW95" s="32">
        <v>2.44348E-2</v>
      </c>
      <c r="BG95" s="19">
        <v>0</v>
      </c>
      <c r="BH95" s="32">
        <v>0</v>
      </c>
      <c r="BR95" s="19">
        <v>0</v>
      </c>
      <c r="BS95" s="32">
        <v>0</v>
      </c>
      <c r="BT95" s="19">
        <v>0</v>
      </c>
      <c r="BU95" s="19">
        <v>0</v>
      </c>
      <c r="BV95" s="19">
        <v>0</v>
      </c>
      <c r="BW95" s="19">
        <v>1</v>
      </c>
      <c r="BX95" s="19">
        <v>0</v>
      </c>
      <c r="BY95" s="19">
        <v>3</v>
      </c>
      <c r="BZ95" s="19">
        <v>0</v>
      </c>
      <c r="CA95" s="19">
        <v>0</v>
      </c>
      <c r="CB95" s="19">
        <v>0</v>
      </c>
      <c r="CC95" s="19">
        <v>0</v>
      </c>
      <c r="CD95" s="19">
        <v>2</v>
      </c>
      <c r="CE95" s="38">
        <v>26</v>
      </c>
      <c r="CF95" s="19">
        <v>12</v>
      </c>
      <c r="CG95" s="19">
        <v>13</v>
      </c>
      <c r="CH95" s="19">
        <v>37</v>
      </c>
      <c r="CI95" s="19">
        <v>16</v>
      </c>
      <c r="CJ95" s="19">
        <v>43</v>
      </c>
      <c r="CK95" s="19">
        <v>35</v>
      </c>
      <c r="CL95" s="19">
        <v>29</v>
      </c>
      <c r="CM95" s="19">
        <v>39</v>
      </c>
      <c r="CN95" s="19">
        <v>16</v>
      </c>
      <c r="CO95" s="19">
        <v>23</v>
      </c>
      <c r="CP95" s="38">
        <v>0</v>
      </c>
      <c r="CQ95" s="19">
        <v>0</v>
      </c>
      <c r="CR95" s="19">
        <v>0</v>
      </c>
      <c r="CS95" s="19">
        <v>2.7027027027027029E-2</v>
      </c>
      <c r="CT95" s="19">
        <v>0</v>
      </c>
      <c r="CU95" s="19">
        <v>6.9767441860465115E-2</v>
      </c>
      <c r="CV95" s="19">
        <v>0</v>
      </c>
      <c r="CW95" s="19">
        <v>0</v>
      </c>
      <c r="CX95" s="19">
        <v>0</v>
      </c>
      <c r="CY95" s="19">
        <v>0</v>
      </c>
      <c r="CZ95" s="19">
        <v>8.6956521739130432E-2</v>
      </c>
      <c r="DA95" s="38">
        <v>0.79851700800000003</v>
      </c>
      <c r="DB95" s="19">
        <v>0.83607202899999999</v>
      </c>
      <c r="DC95" s="19">
        <v>0.90049140100000002</v>
      </c>
      <c r="DD95" s="19">
        <v>0.88510560999999999</v>
      </c>
      <c r="DE95" s="19">
        <v>0.72297897700000002</v>
      </c>
      <c r="DF95" s="19">
        <v>1.32158026</v>
      </c>
      <c r="DG95" s="19">
        <v>0.84405418200000004</v>
      </c>
      <c r="DH95" s="19">
        <v>1.3397559779999999</v>
      </c>
      <c r="DI95" s="19">
        <v>1.9057206330000001</v>
      </c>
      <c r="DJ95" s="19">
        <v>2.1602356375732001</v>
      </c>
      <c r="DK95" s="19">
        <v>3.7326151490496202</v>
      </c>
      <c r="DL95" s="38"/>
      <c r="DO95" s="19">
        <v>6.9599999999999995E-2</v>
      </c>
      <c r="DP95" s="19">
        <v>0.12839999999999999</v>
      </c>
      <c r="DQ95" s="19">
        <v>0.1449</v>
      </c>
      <c r="DR95" s="19">
        <v>0.31759999999999999</v>
      </c>
      <c r="DS95" s="19">
        <v>0.18659999999999999</v>
      </c>
      <c r="DT95" s="19">
        <v>0.24809999999999999</v>
      </c>
      <c r="DU95" s="19">
        <v>0.2349</v>
      </c>
      <c r="DV95" s="19">
        <v>8.7599999999999997E-2</v>
      </c>
      <c r="DW95" s="38">
        <v>-8.5999999999999993E-2</v>
      </c>
      <c r="DX95" s="19">
        <v>-5.5E-2</v>
      </c>
      <c r="DY95" s="19">
        <v>-2.4E-2</v>
      </c>
      <c r="DZ95" s="19">
        <v>-8.0000000000000002E-3</v>
      </c>
      <c r="EA95" s="19">
        <v>7.0000000000000001E-3</v>
      </c>
      <c r="EB95" s="19">
        <v>-4.4999999999999998E-2</v>
      </c>
      <c r="EC95" s="19">
        <v>-3.7999999999999999E-2</v>
      </c>
      <c r="ED95" s="19">
        <v>-5.8000000000000003E-2</v>
      </c>
      <c r="EE95" s="19">
        <v>3.2000000000000001E-2</v>
      </c>
      <c r="EF95" s="19">
        <v>0.13900000000000001</v>
      </c>
      <c r="EG95" s="19">
        <v>-7.3999999999999996E-2</v>
      </c>
      <c r="EH95" s="38">
        <v>1461865.0605521987</v>
      </c>
      <c r="EI95" s="19">
        <v>2317890.4454487199</v>
      </c>
      <c r="EJ95" s="19">
        <v>3004128.2076012315</v>
      </c>
      <c r="EK95" s="19">
        <v>2927368.7530190926</v>
      </c>
      <c r="EL95" s="19">
        <v>1832234.1367889033</v>
      </c>
      <c r="EM95" s="19">
        <v>1297560.3158729011</v>
      </c>
      <c r="EN95" s="19">
        <v>1915234.828120929</v>
      </c>
      <c r="EO95" s="19">
        <v>1693798.5388361327</v>
      </c>
      <c r="EP95" s="19">
        <v>1790788.6885849442</v>
      </c>
      <c r="EQ95" s="19">
        <v>2822536.2292978256</v>
      </c>
      <c r="ER95" s="32">
        <v>3949369.7457063892</v>
      </c>
      <c r="ES95" s="19">
        <f t="shared" si="167"/>
        <v>14.195223617188239</v>
      </c>
      <c r="ET95" s="19">
        <f t="shared" si="168"/>
        <v>14.656168039232018</v>
      </c>
      <c r="EU95" s="19">
        <f t="shared" si="169"/>
        <v>14.915497969917237</v>
      </c>
      <c r="EV95" s="19">
        <f t="shared" si="170"/>
        <v>14.889614541004631</v>
      </c>
      <c r="EW95" s="19">
        <f t="shared" si="171"/>
        <v>14.42104661997406</v>
      </c>
      <c r="EX95" s="19">
        <f t="shared" si="172"/>
        <v>14.07599637916362</v>
      </c>
      <c r="EY95" s="19">
        <f t="shared" si="173"/>
        <v>14.465350798729588</v>
      </c>
      <c r="EZ95" s="19">
        <f t="shared" si="174"/>
        <v>14.342484220814955</v>
      </c>
      <c r="FA95" s="19">
        <f t="shared" si="175"/>
        <v>14.398166688925684</v>
      </c>
      <c r="FB95" s="19">
        <f t="shared" si="176"/>
        <v>14.853146410812974</v>
      </c>
      <c r="FC95" s="32">
        <f t="shared" si="177"/>
        <v>15.18906656609755</v>
      </c>
      <c r="FD95" s="19" t="str">
        <f t="shared" si="178"/>
        <v/>
      </c>
      <c r="FE95" s="19" t="str">
        <f t="shared" si="179"/>
        <v/>
      </c>
      <c r="FF95" s="19" t="str">
        <f t="shared" si="180"/>
        <v/>
      </c>
      <c r="FG95" s="19" t="str">
        <f t="shared" si="181"/>
        <v/>
      </c>
      <c r="FH95" s="19" t="str">
        <f t="shared" si="182"/>
        <v/>
      </c>
      <c r="FI95" s="19" t="str">
        <f t="shared" si="183"/>
        <v/>
      </c>
      <c r="FJ95" s="19" t="str">
        <f t="shared" si="184"/>
        <v/>
      </c>
      <c r="FK95" s="19" t="str">
        <f t="shared" si="185"/>
        <v/>
      </c>
      <c r="FL95" s="19" t="str">
        <f t="shared" si="186"/>
        <v/>
      </c>
      <c r="FM95" s="19">
        <f t="shared" si="187"/>
        <v>2.1602356375732001</v>
      </c>
      <c r="FN95" s="32">
        <f t="shared" si="188"/>
        <v>3.7326151490496202</v>
      </c>
      <c r="FO95" s="19" t="str">
        <f t="shared" si="189"/>
        <v/>
      </c>
      <c r="FP95" s="19" t="str">
        <f t="shared" si="190"/>
        <v/>
      </c>
      <c r="FQ95" s="19" t="str">
        <f t="shared" si="191"/>
        <v/>
      </c>
      <c r="FW95" s="19" t="str">
        <f t="shared" si="197"/>
        <v/>
      </c>
      <c r="FX95" s="19">
        <f t="shared" si="198"/>
        <v>0.2349</v>
      </c>
      <c r="FY95" s="32">
        <f t="shared" si="199"/>
        <v>8.7599999999999997E-2</v>
      </c>
      <c r="FZ95" s="19" t="str">
        <f t="shared" si="200"/>
        <v/>
      </c>
      <c r="GA95" s="19" t="str">
        <f t="shared" si="201"/>
        <v/>
      </c>
      <c r="GB95" s="19" t="str">
        <f t="shared" si="202"/>
        <v/>
      </c>
      <c r="GC95" s="19" t="str">
        <f t="shared" si="203"/>
        <v/>
      </c>
      <c r="GD95" s="19" t="str">
        <f t="shared" si="204"/>
        <v/>
      </c>
      <c r="GE95" s="19" t="str">
        <f t="shared" si="205"/>
        <v/>
      </c>
      <c r="GF95" s="19" t="str">
        <f t="shared" si="206"/>
        <v/>
      </c>
      <c r="GG95" s="19" t="str">
        <f t="shared" si="207"/>
        <v/>
      </c>
      <c r="GH95" s="19" t="str">
        <f t="shared" si="208"/>
        <v/>
      </c>
      <c r="GI95" s="19">
        <f t="shared" si="209"/>
        <v>0.13900000000000001</v>
      </c>
      <c r="GJ95" s="32">
        <f t="shared" si="210"/>
        <v>-7.3999999999999996E-2</v>
      </c>
      <c r="GK95" s="19" t="str">
        <f t="shared" si="211"/>
        <v/>
      </c>
      <c r="GL95" s="19" t="str">
        <f t="shared" si="212"/>
        <v/>
      </c>
      <c r="GM95" s="19" t="str">
        <f t="shared" si="213"/>
        <v/>
      </c>
      <c r="GN95" s="19" t="str">
        <f t="shared" si="214"/>
        <v/>
      </c>
      <c r="GO95" s="19" t="str">
        <f t="shared" si="215"/>
        <v/>
      </c>
      <c r="GP95" s="19" t="str">
        <f t="shared" si="216"/>
        <v/>
      </c>
      <c r="GQ95" s="19" t="str">
        <f t="shared" si="217"/>
        <v/>
      </c>
      <c r="GR95" s="19" t="str">
        <f t="shared" si="218"/>
        <v/>
      </c>
      <c r="GS95" s="19" t="str">
        <f t="shared" si="219"/>
        <v/>
      </c>
      <c r="GT95" s="19">
        <f t="shared" si="220"/>
        <v>14.853146410812974</v>
      </c>
      <c r="GU95" s="32">
        <f t="shared" si="221"/>
        <v>15.18906656609755</v>
      </c>
      <c r="GV95" s="19">
        <f t="shared" si="222"/>
        <v>10.328571478127515</v>
      </c>
      <c r="GW95" s="19">
        <f t="shared" si="223"/>
        <v>10.328571478127515</v>
      </c>
      <c r="GX95" s="19">
        <f t="shared" si="224"/>
        <v>10.328571478127515</v>
      </c>
      <c r="GY95" s="19">
        <f t="shared" si="225"/>
        <v>10.328571478127515</v>
      </c>
      <c r="GZ95" s="19">
        <f t="shared" si="226"/>
        <v>10.328571478127515</v>
      </c>
      <c r="HA95" s="19">
        <f t="shared" si="227"/>
        <v>10.328571478127515</v>
      </c>
      <c r="HB95" s="19">
        <f t="shared" si="228"/>
        <v>10.328571478127515</v>
      </c>
      <c r="HC95" s="19">
        <f t="shared" si="229"/>
        <v>10.328571478127515</v>
      </c>
      <c r="HD95" s="19">
        <f t="shared" si="230"/>
        <v>10.328571478127515</v>
      </c>
      <c r="HE95" s="19">
        <f t="shared" si="231"/>
        <v>2.1602356375732001</v>
      </c>
      <c r="HF95" s="19">
        <f t="shared" si="232"/>
        <v>3.7326151490496202</v>
      </c>
      <c r="HG95" s="19" t="str">
        <f t="shared" si="299"/>
        <v/>
      </c>
      <c r="HH95" s="19" t="str">
        <f t="shared" si="300"/>
        <v/>
      </c>
      <c r="HI95" s="19" t="str">
        <f t="shared" si="301"/>
        <v/>
      </c>
      <c r="HJ95" s="19" t="str">
        <f t="shared" si="302"/>
        <v/>
      </c>
      <c r="HK95" s="19" t="str">
        <f t="shared" si="303"/>
        <v/>
      </c>
      <c r="HL95" s="19" t="str">
        <f t="shared" si="304"/>
        <v/>
      </c>
      <c r="HM95" s="19" t="str">
        <f t="shared" si="305"/>
        <v/>
      </c>
      <c r="HN95" s="19" t="str">
        <f t="shared" si="306"/>
        <v/>
      </c>
      <c r="HO95" s="19" t="str">
        <f t="shared" si="307"/>
        <v/>
      </c>
      <c r="HP95" s="19">
        <f t="shared" si="308"/>
        <v>2.1602356375732001</v>
      </c>
      <c r="HQ95" s="32">
        <f t="shared" si="309"/>
        <v>3.7326151490496202</v>
      </c>
      <c r="HR95" s="19">
        <f t="shared" si="233"/>
        <v>0.72436999999999996</v>
      </c>
      <c r="HS95" s="19">
        <f t="shared" si="234"/>
        <v>0.72436999999999996</v>
      </c>
      <c r="HT95" s="19">
        <f t="shared" si="235"/>
        <v>0.72436999999999996</v>
      </c>
      <c r="HU95" s="19">
        <f t="shared" si="236"/>
        <v>2.8730000000000002E-2</v>
      </c>
      <c r="HV95" s="19">
        <f t="shared" si="237"/>
        <v>2.8730000000000002E-2</v>
      </c>
      <c r="HW95" s="19">
        <f t="shared" si="238"/>
        <v>2.8730000000000002E-2</v>
      </c>
      <c r="HX95" s="19">
        <f t="shared" si="239"/>
        <v>2.8730000000000002E-2</v>
      </c>
      <c r="HY95" s="19">
        <f t="shared" si="240"/>
        <v>2.8730000000000002E-2</v>
      </c>
      <c r="HZ95" s="19">
        <f t="shared" si="241"/>
        <v>0.72436999999999996</v>
      </c>
      <c r="IA95" s="19">
        <f t="shared" si="242"/>
        <v>0.2349</v>
      </c>
      <c r="IB95" s="19">
        <f t="shared" si="243"/>
        <v>8.7599999999999997E-2</v>
      </c>
      <c r="IC95" s="38" t="str">
        <f t="shared" si="244"/>
        <v/>
      </c>
      <c r="ID95" s="19" t="str">
        <f t="shared" si="245"/>
        <v/>
      </c>
      <c r="IE95" s="19" t="str">
        <f t="shared" si="246"/>
        <v/>
      </c>
      <c r="IF95" s="19" t="str">
        <f t="shared" si="247"/>
        <v/>
      </c>
      <c r="IG95" s="19" t="str">
        <f t="shared" si="248"/>
        <v/>
      </c>
      <c r="IH95" s="19" t="str">
        <f t="shared" si="249"/>
        <v/>
      </c>
      <c r="II95" s="19" t="str">
        <f t="shared" si="250"/>
        <v/>
      </c>
      <c r="IJ95" s="19" t="str">
        <f t="shared" si="251"/>
        <v/>
      </c>
      <c r="IK95" s="19" t="str">
        <f t="shared" si="252"/>
        <v/>
      </c>
      <c r="IL95" s="19">
        <f t="shared" si="253"/>
        <v>0.2349</v>
      </c>
      <c r="IM95" s="19">
        <f t="shared" si="254"/>
        <v>8.7599999999999997E-2</v>
      </c>
      <c r="IN95" s="38">
        <f t="shared" si="255"/>
        <v>0.16917829999999984</v>
      </c>
      <c r="IO95" s="19">
        <f t="shared" si="256"/>
        <v>0.16917829999999984</v>
      </c>
      <c r="IP95" s="19">
        <f t="shared" si="257"/>
        <v>0.16917829999999984</v>
      </c>
      <c r="IQ95" s="19">
        <f t="shared" si="258"/>
        <v>0.16917829999999984</v>
      </c>
      <c r="IR95" s="19">
        <f t="shared" si="259"/>
        <v>0.16917829999999984</v>
      </c>
      <c r="IS95" s="19">
        <f t="shared" si="260"/>
        <v>0.16917829999999984</v>
      </c>
      <c r="IT95" s="19">
        <f t="shared" si="261"/>
        <v>0.16917829999999984</v>
      </c>
      <c r="IU95" s="19">
        <f t="shared" si="262"/>
        <v>0.16917829999999984</v>
      </c>
      <c r="IV95" s="19">
        <f t="shared" si="263"/>
        <v>0.16917829999999984</v>
      </c>
      <c r="IW95" s="19">
        <f t="shared" si="264"/>
        <v>0.13900000000000001</v>
      </c>
      <c r="IX95" s="32">
        <f t="shared" si="265"/>
        <v>-7.3999999999999996E-2</v>
      </c>
      <c r="IY95" s="19" t="str">
        <f t="shared" si="266"/>
        <v/>
      </c>
      <c r="IZ95" s="19" t="str">
        <f t="shared" si="267"/>
        <v/>
      </c>
      <c r="JA95" s="19" t="str">
        <f t="shared" si="268"/>
        <v/>
      </c>
      <c r="JB95" s="19" t="str">
        <f t="shared" si="269"/>
        <v/>
      </c>
      <c r="JC95" s="19" t="str">
        <f t="shared" si="270"/>
        <v/>
      </c>
      <c r="JD95" s="19" t="str">
        <f t="shared" si="271"/>
        <v/>
      </c>
      <c r="JE95" s="19" t="str">
        <f t="shared" si="272"/>
        <v/>
      </c>
      <c r="JF95" s="19" t="str">
        <f t="shared" si="273"/>
        <v/>
      </c>
      <c r="JG95" s="19" t="str">
        <f t="shared" si="274"/>
        <v/>
      </c>
      <c r="JH95" s="19">
        <f t="shared" si="275"/>
        <v>0.13900000000000001</v>
      </c>
      <c r="JI95" s="32">
        <f t="shared" si="276"/>
        <v>-7.3999999999999996E-2</v>
      </c>
      <c r="JJ95" s="19">
        <f t="shared" si="277"/>
        <v>22.018022109317169</v>
      </c>
      <c r="JK95" s="19">
        <f t="shared" si="278"/>
        <v>22.018022109317169</v>
      </c>
      <c r="JL95" s="19">
        <f t="shared" si="279"/>
        <v>22.018022109317169</v>
      </c>
      <c r="JM95" s="19">
        <f t="shared" si="280"/>
        <v>22.018022109317169</v>
      </c>
      <c r="JN95" s="19">
        <f t="shared" si="281"/>
        <v>22.018022109317169</v>
      </c>
      <c r="JO95" s="19">
        <f t="shared" si="282"/>
        <v>22.018022109317169</v>
      </c>
      <c r="JP95" s="19">
        <f t="shared" si="283"/>
        <v>22.018022109317169</v>
      </c>
      <c r="JQ95" s="19">
        <f t="shared" si="284"/>
        <v>22.018022109317169</v>
      </c>
      <c r="JR95" s="19">
        <f t="shared" si="285"/>
        <v>22.018022109317169</v>
      </c>
      <c r="JS95" s="19">
        <f t="shared" si="286"/>
        <v>14.853146410812974</v>
      </c>
      <c r="JT95" s="19">
        <f t="shared" si="287"/>
        <v>15.18906656609755</v>
      </c>
      <c r="JU95" s="38" t="str">
        <f t="shared" si="288"/>
        <v/>
      </c>
      <c r="JV95" s="19" t="str">
        <f t="shared" si="289"/>
        <v/>
      </c>
      <c r="JW95" s="19" t="str">
        <f t="shared" si="290"/>
        <v/>
      </c>
      <c r="JX95" s="19" t="str">
        <f t="shared" si="291"/>
        <v/>
      </c>
      <c r="JY95" s="19" t="str">
        <f t="shared" si="292"/>
        <v/>
      </c>
      <c r="JZ95" s="19" t="str">
        <f t="shared" si="293"/>
        <v/>
      </c>
      <c r="KA95" s="19" t="str">
        <f t="shared" si="294"/>
        <v/>
      </c>
      <c r="KB95" s="19" t="str">
        <f t="shared" si="295"/>
        <v/>
      </c>
      <c r="KC95" s="19" t="str">
        <f t="shared" si="296"/>
        <v/>
      </c>
      <c r="KD95" s="19">
        <f t="shared" si="297"/>
        <v>14.853146410812974</v>
      </c>
      <c r="KE95" s="32">
        <f t="shared" si="298"/>
        <v>15.18906656609755</v>
      </c>
    </row>
    <row r="96" spans="1:291" x14ac:dyDescent="0.2">
      <c r="A96" s="19" t="s">
        <v>447</v>
      </c>
      <c r="B96" s="19" t="s">
        <v>448</v>
      </c>
      <c r="C96" s="19">
        <v>2016</v>
      </c>
      <c r="E96" s="32" t="s">
        <v>156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32">
        <v>0</v>
      </c>
      <c r="V96" s="19">
        <v>1</v>
      </c>
      <c r="W96" s="19">
        <v>1</v>
      </c>
      <c r="X96" s="19">
        <v>1</v>
      </c>
      <c r="Y96" s="19">
        <v>1</v>
      </c>
      <c r="Z96" s="19">
        <v>1</v>
      </c>
      <c r="AA96" s="32">
        <v>1</v>
      </c>
      <c r="AG96" s="19">
        <v>1</v>
      </c>
      <c r="AH96" s="19">
        <v>1</v>
      </c>
      <c r="AI96" s="19">
        <v>1</v>
      </c>
      <c r="AJ96" s="19">
        <v>1</v>
      </c>
      <c r="AK96" s="19">
        <v>1</v>
      </c>
      <c r="AL96" s="32">
        <v>1</v>
      </c>
      <c r="AR96" s="19">
        <v>3.2317600000000002E-2</v>
      </c>
      <c r="AS96" s="19">
        <v>1.8047299999999999E-2</v>
      </c>
      <c r="AT96" s="19">
        <v>3.70389E-2</v>
      </c>
      <c r="AU96" s="19">
        <v>3.0943399999999999E-2</v>
      </c>
      <c r="AV96" s="19">
        <v>2.5297799999999999E-2</v>
      </c>
      <c r="AW96" s="32">
        <v>2.88676E-2</v>
      </c>
      <c r="BC96" s="19">
        <v>0</v>
      </c>
      <c r="BD96" s="19">
        <v>0</v>
      </c>
      <c r="BE96" s="19">
        <v>0</v>
      </c>
      <c r="BF96" s="19">
        <v>0</v>
      </c>
      <c r="BG96" s="19">
        <v>0</v>
      </c>
      <c r="BH96" s="32">
        <v>0</v>
      </c>
      <c r="BN96" s="19">
        <v>0</v>
      </c>
      <c r="BO96" s="19">
        <v>0</v>
      </c>
      <c r="BP96" s="19">
        <v>0</v>
      </c>
      <c r="BQ96" s="19">
        <v>0</v>
      </c>
      <c r="BR96" s="19">
        <v>0</v>
      </c>
      <c r="BS96" s="32">
        <v>0</v>
      </c>
      <c r="BT96" s="19">
        <v>0</v>
      </c>
      <c r="BU96" s="19">
        <v>0</v>
      </c>
      <c r="BV96" s="19">
        <v>0</v>
      </c>
      <c r="BW96" s="19">
        <v>0</v>
      </c>
      <c r="BX96" s="19">
        <v>0</v>
      </c>
      <c r="BY96" s="19">
        <v>0</v>
      </c>
      <c r="BZ96" s="19">
        <v>0</v>
      </c>
      <c r="CA96" s="19">
        <v>3</v>
      </c>
      <c r="CB96" s="19">
        <v>3</v>
      </c>
      <c r="CC96" s="19">
        <v>0</v>
      </c>
      <c r="CD96" s="19">
        <v>0</v>
      </c>
      <c r="CE96" s="38">
        <v>0</v>
      </c>
      <c r="CF96" s="19">
        <v>0</v>
      </c>
      <c r="CG96" s="19">
        <v>0</v>
      </c>
      <c r="CH96" s="19">
        <v>0</v>
      </c>
      <c r="CI96" s="19">
        <v>0</v>
      </c>
      <c r="CJ96" s="19">
        <v>27</v>
      </c>
      <c r="CK96" s="19">
        <v>74</v>
      </c>
      <c r="CL96" s="19">
        <v>196</v>
      </c>
      <c r="CM96" s="19">
        <v>160</v>
      </c>
      <c r="CN96" s="19">
        <v>147</v>
      </c>
      <c r="CO96" s="19">
        <v>131</v>
      </c>
      <c r="CP96" s="38">
        <v>0</v>
      </c>
      <c r="CQ96" s="19">
        <v>0</v>
      </c>
      <c r="CR96" s="19">
        <v>0</v>
      </c>
      <c r="CS96" s="19">
        <v>0</v>
      </c>
      <c r="CT96" s="19">
        <v>0</v>
      </c>
      <c r="CU96" s="19">
        <v>0</v>
      </c>
      <c r="CV96" s="19">
        <v>0</v>
      </c>
      <c r="CW96" s="19">
        <v>1.5306122448979591E-2</v>
      </c>
      <c r="CX96" s="19">
        <v>1.8749999999999999E-2</v>
      </c>
      <c r="CY96" s="19">
        <v>0</v>
      </c>
      <c r="CZ96" s="19">
        <v>0</v>
      </c>
      <c r="DA96" s="38"/>
      <c r="DD96" s="19">
        <v>2.0918652276374199</v>
      </c>
      <c r="DE96" s="19">
        <v>0.83985240607790901</v>
      </c>
      <c r="DF96" s="19">
        <v>7.9204198089007596</v>
      </c>
      <c r="DG96" s="19">
        <v>5.1855971698976502</v>
      </c>
      <c r="DH96" s="19">
        <v>5.6539422144355402</v>
      </c>
      <c r="DI96" s="19">
        <v>5.8654548551765799</v>
      </c>
      <c r="DJ96" s="19">
        <v>4.2431970290726699</v>
      </c>
      <c r="DK96" s="19">
        <v>8.1842507635001507</v>
      </c>
      <c r="DL96" s="38"/>
      <c r="DO96" s="19">
        <v>0.28589999999999999</v>
      </c>
      <c r="DU96" s="19">
        <v>3.5499999999999997E-2</v>
      </c>
      <c r="DV96" s="19">
        <v>1.4500000000000001E-2</v>
      </c>
      <c r="DW96" s="38"/>
      <c r="EA96" s="19">
        <v>-0.29499999999999998</v>
      </c>
      <c r="EB96" s="19">
        <v>-0.313</v>
      </c>
      <c r="EC96" s="19">
        <v>-0.26100000000000001</v>
      </c>
      <c r="ED96" s="19">
        <v>-0.32200000000000001</v>
      </c>
      <c r="EE96" s="19">
        <v>-0.53900000000000003</v>
      </c>
      <c r="EF96" s="19">
        <v>-0.877</v>
      </c>
      <c r="EG96" s="19">
        <v>-1.0049999999999999</v>
      </c>
      <c r="EH96" s="38"/>
      <c r="EL96" s="19">
        <v>11395195.71050833</v>
      </c>
      <c r="EM96" s="19">
        <v>8017615.5112493169</v>
      </c>
      <c r="EN96" s="19">
        <v>63743545.361428134</v>
      </c>
      <c r="EO96" s="19">
        <v>58967177.459055014</v>
      </c>
      <c r="EP96" s="19">
        <v>33773164.933870137</v>
      </c>
      <c r="EQ96" s="19">
        <v>26989535.865286842</v>
      </c>
      <c r="ER96" s="32">
        <v>16864704.115135353</v>
      </c>
      <c r="ES96" s="19" t="str">
        <f t="shared" si="167"/>
        <v/>
      </c>
      <c r="ET96" s="19" t="str">
        <f t="shared" si="168"/>
        <v/>
      </c>
      <c r="EU96" s="19" t="str">
        <f t="shared" si="169"/>
        <v/>
      </c>
      <c r="EV96" s="19" t="str">
        <f t="shared" si="170"/>
        <v/>
      </c>
      <c r="EW96" s="19">
        <f t="shared" si="171"/>
        <v>16.248702395635828</v>
      </c>
      <c r="EX96" s="19">
        <f t="shared" si="172"/>
        <v>15.897151617835661</v>
      </c>
      <c r="EY96" s="19">
        <f t="shared" si="173"/>
        <v>17.970378487644261</v>
      </c>
      <c r="EZ96" s="19">
        <f t="shared" si="174"/>
        <v>17.8924915328165</v>
      </c>
      <c r="FA96" s="19">
        <f t="shared" si="175"/>
        <v>17.335177108250711</v>
      </c>
      <c r="FB96" s="19">
        <f t="shared" si="176"/>
        <v>17.110959788302672</v>
      </c>
      <c r="FC96" s="32">
        <f t="shared" si="177"/>
        <v>16.640733482009448</v>
      </c>
      <c r="FD96" s="19" t="str">
        <f t="shared" si="178"/>
        <v/>
      </c>
      <c r="FE96" s="19" t="str">
        <f t="shared" si="179"/>
        <v/>
      </c>
      <c r="FF96" s="19" t="str">
        <f t="shared" si="180"/>
        <v/>
      </c>
      <c r="FG96" s="19" t="str">
        <f t="shared" si="181"/>
        <v/>
      </c>
      <c r="FH96" s="19" t="str">
        <f t="shared" si="182"/>
        <v/>
      </c>
      <c r="FI96" s="19">
        <f t="shared" si="183"/>
        <v>7.9204198089007596</v>
      </c>
      <c r="FJ96" s="19">
        <f t="shared" si="184"/>
        <v>5.1855971698976502</v>
      </c>
      <c r="FK96" s="19">
        <f t="shared" si="185"/>
        <v>5.6539422144355402</v>
      </c>
      <c r="FL96" s="19">
        <f t="shared" si="186"/>
        <v>5.8654548551765799</v>
      </c>
      <c r="FM96" s="19">
        <f t="shared" si="187"/>
        <v>4.2431970290726699</v>
      </c>
      <c r="FN96" s="32">
        <f t="shared" si="188"/>
        <v>8.1842507635001507</v>
      </c>
      <c r="FO96" s="19" t="str">
        <f t="shared" si="189"/>
        <v/>
      </c>
      <c r="FP96" s="19" t="str">
        <f t="shared" si="190"/>
        <v/>
      </c>
      <c r="FQ96" s="19" t="str">
        <f t="shared" si="191"/>
        <v/>
      </c>
      <c r="FX96" s="19">
        <f t="shared" si="198"/>
        <v>3.5499999999999997E-2</v>
      </c>
      <c r="FY96" s="32">
        <f t="shared" si="199"/>
        <v>1.4500000000000001E-2</v>
      </c>
      <c r="FZ96" s="19" t="str">
        <f t="shared" si="200"/>
        <v/>
      </c>
      <c r="GA96" s="19" t="str">
        <f t="shared" si="201"/>
        <v/>
      </c>
      <c r="GB96" s="19" t="str">
        <f t="shared" si="202"/>
        <v/>
      </c>
      <c r="GC96" s="19" t="str">
        <f t="shared" si="203"/>
        <v/>
      </c>
      <c r="GD96" s="19" t="str">
        <f t="shared" si="204"/>
        <v/>
      </c>
      <c r="GE96" s="19">
        <f t="shared" si="205"/>
        <v>-0.313</v>
      </c>
      <c r="GF96" s="19">
        <f t="shared" si="206"/>
        <v>-0.26100000000000001</v>
      </c>
      <c r="GG96" s="19">
        <f t="shared" si="207"/>
        <v>-0.32200000000000001</v>
      </c>
      <c r="GH96" s="19">
        <f t="shared" si="208"/>
        <v>-0.53900000000000003</v>
      </c>
      <c r="GI96" s="19">
        <f t="shared" si="209"/>
        <v>-0.877</v>
      </c>
      <c r="GJ96" s="32">
        <f t="shared" si="210"/>
        <v>-1.0049999999999999</v>
      </c>
      <c r="GK96" s="19" t="str">
        <f t="shared" si="211"/>
        <v/>
      </c>
      <c r="GL96" s="19" t="str">
        <f t="shared" si="212"/>
        <v/>
      </c>
      <c r="GM96" s="19" t="str">
        <f t="shared" si="213"/>
        <v/>
      </c>
      <c r="GN96" s="19" t="str">
        <f t="shared" si="214"/>
        <v/>
      </c>
      <c r="GO96" s="19" t="str">
        <f t="shared" si="215"/>
        <v/>
      </c>
      <c r="GP96" s="19">
        <f t="shared" si="216"/>
        <v>15.897151617835661</v>
      </c>
      <c r="GQ96" s="19">
        <f t="shared" si="217"/>
        <v>17.970378487644261</v>
      </c>
      <c r="GR96" s="19">
        <f t="shared" si="218"/>
        <v>17.8924915328165</v>
      </c>
      <c r="GS96" s="19">
        <f t="shared" si="219"/>
        <v>17.335177108250711</v>
      </c>
      <c r="GT96" s="19">
        <f t="shared" si="220"/>
        <v>17.110959788302672</v>
      </c>
      <c r="GU96" s="32">
        <f t="shared" si="221"/>
        <v>16.640733482009448</v>
      </c>
      <c r="GV96" s="19">
        <f t="shared" si="222"/>
        <v>10.328571478127515</v>
      </c>
      <c r="GW96" s="19">
        <f t="shared" si="223"/>
        <v>10.328571478127515</v>
      </c>
      <c r="GX96" s="19">
        <f t="shared" si="224"/>
        <v>10.328571478127515</v>
      </c>
      <c r="GY96" s="19">
        <f t="shared" si="225"/>
        <v>10.328571478127515</v>
      </c>
      <c r="GZ96" s="19">
        <f t="shared" si="226"/>
        <v>10.328571478127515</v>
      </c>
      <c r="HA96" s="19">
        <f t="shared" si="227"/>
        <v>7.9204198089007596</v>
      </c>
      <c r="HB96" s="19">
        <f t="shared" si="228"/>
        <v>5.1855971698976502</v>
      </c>
      <c r="HC96" s="19">
        <f t="shared" si="229"/>
        <v>5.6539422144355402</v>
      </c>
      <c r="HD96" s="19">
        <f t="shared" si="230"/>
        <v>5.8654548551765799</v>
      </c>
      <c r="HE96" s="19">
        <f t="shared" si="231"/>
        <v>4.2431970290726699</v>
      </c>
      <c r="HF96" s="19">
        <f t="shared" si="232"/>
        <v>8.1842507635001507</v>
      </c>
      <c r="HG96" s="19" t="str">
        <f t="shared" si="299"/>
        <v/>
      </c>
      <c r="HH96" s="19" t="str">
        <f t="shared" si="300"/>
        <v/>
      </c>
      <c r="HI96" s="19" t="str">
        <f t="shared" si="301"/>
        <v/>
      </c>
      <c r="HJ96" s="19" t="str">
        <f t="shared" si="302"/>
        <v/>
      </c>
      <c r="HK96" s="19" t="str">
        <f t="shared" si="303"/>
        <v/>
      </c>
      <c r="HL96" s="19">
        <f t="shared" si="304"/>
        <v>7.9204198089007596</v>
      </c>
      <c r="HM96" s="19">
        <f t="shared" si="305"/>
        <v>5.1855971698976502</v>
      </c>
      <c r="HN96" s="19">
        <f t="shared" si="306"/>
        <v>5.6539422144355402</v>
      </c>
      <c r="HO96" s="19">
        <f t="shared" si="307"/>
        <v>5.8654548551765799</v>
      </c>
      <c r="HP96" s="19">
        <f t="shared" si="308"/>
        <v>4.2431970290726699</v>
      </c>
      <c r="HQ96" s="32">
        <f t="shared" si="309"/>
        <v>8.1842507635001507</v>
      </c>
      <c r="HR96" s="19">
        <f t="shared" si="233"/>
        <v>0.72436999999999996</v>
      </c>
      <c r="HS96" s="19">
        <f t="shared" si="234"/>
        <v>0.72436999999999996</v>
      </c>
      <c r="HT96" s="19">
        <f t="shared" si="235"/>
        <v>0.72436999999999996</v>
      </c>
      <c r="HU96" s="19">
        <f t="shared" si="236"/>
        <v>2.8730000000000002E-2</v>
      </c>
      <c r="HV96" s="19">
        <f t="shared" si="237"/>
        <v>2.8730000000000002E-2</v>
      </c>
      <c r="HW96" s="19">
        <f t="shared" si="238"/>
        <v>2.8730000000000002E-2</v>
      </c>
      <c r="HX96" s="19">
        <f t="shared" si="239"/>
        <v>2.8730000000000002E-2</v>
      </c>
      <c r="HY96" s="19">
        <f t="shared" si="240"/>
        <v>2.8730000000000002E-2</v>
      </c>
      <c r="HZ96" s="19">
        <f t="shared" si="241"/>
        <v>2.8730000000000002E-2</v>
      </c>
      <c r="IA96" s="19">
        <f t="shared" si="242"/>
        <v>3.5499999999999997E-2</v>
      </c>
      <c r="IB96" s="19">
        <f t="shared" si="243"/>
        <v>2.8730000000000002E-2</v>
      </c>
      <c r="IC96" s="38" t="str">
        <f t="shared" si="244"/>
        <v/>
      </c>
      <c r="ID96" s="19" t="str">
        <f t="shared" si="245"/>
        <v/>
      </c>
      <c r="IE96" s="19" t="str">
        <f t="shared" si="246"/>
        <v/>
      </c>
      <c r="IF96" s="19" t="str">
        <f t="shared" si="247"/>
        <v/>
      </c>
      <c r="IG96" s="19" t="str">
        <f t="shared" si="248"/>
        <v/>
      </c>
      <c r="IH96" s="19" t="str">
        <f t="shared" si="249"/>
        <v/>
      </c>
      <c r="II96" s="19" t="str">
        <f t="shared" si="250"/>
        <v/>
      </c>
      <c r="IJ96" s="19" t="str">
        <f t="shared" si="251"/>
        <v/>
      </c>
      <c r="IK96" s="19" t="str">
        <f t="shared" si="252"/>
        <v/>
      </c>
      <c r="IL96" s="19">
        <f t="shared" si="253"/>
        <v>3.5499999999999997E-2</v>
      </c>
      <c r="IM96" s="19">
        <f t="shared" si="254"/>
        <v>2.8730000000000002E-2</v>
      </c>
      <c r="IN96" s="38">
        <f t="shared" si="255"/>
        <v>0.16917829999999984</v>
      </c>
      <c r="IO96" s="19">
        <f t="shared" si="256"/>
        <v>0.16917829999999984</v>
      </c>
      <c r="IP96" s="19">
        <f t="shared" si="257"/>
        <v>0.16917829999999984</v>
      </c>
      <c r="IQ96" s="19">
        <f t="shared" si="258"/>
        <v>0.16917829999999984</v>
      </c>
      <c r="IR96" s="19">
        <f t="shared" si="259"/>
        <v>0.16917829999999984</v>
      </c>
      <c r="IS96" s="19">
        <f t="shared" si="260"/>
        <v>-0.313</v>
      </c>
      <c r="IT96" s="19">
        <f t="shared" si="261"/>
        <v>-0.26100000000000001</v>
      </c>
      <c r="IU96" s="19">
        <f t="shared" si="262"/>
        <v>-0.32200000000000001</v>
      </c>
      <c r="IV96" s="19">
        <f t="shared" si="263"/>
        <v>-0.47170000000000001</v>
      </c>
      <c r="IW96" s="19">
        <f t="shared" si="264"/>
        <v>-0.47170000000000001</v>
      </c>
      <c r="IX96" s="32">
        <f t="shared" si="265"/>
        <v>-0.47170000000000001</v>
      </c>
      <c r="IY96" s="19" t="str">
        <f t="shared" si="266"/>
        <v/>
      </c>
      <c r="IZ96" s="19" t="str">
        <f t="shared" si="267"/>
        <v/>
      </c>
      <c r="JA96" s="19" t="str">
        <f t="shared" si="268"/>
        <v/>
      </c>
      <c r="JB96" s="19" t="str">
        <f t="shared" si="269"/>
        <v/>
      </c>
      <c r="JC96" s="19" t="str">
        <f t="shared" si="270"/>
        <v/>
      </c>
      <c r="JD96" s="19">
        <f t="shared" si="271"/>
        <v>-0.313</v>
      </c>
      <c r="JE96" s="19">
        <f t="shared" si="272"/>
        <v>-0.26100000000000001</v>
      </c>
      <c r="JF96" s="19">
        <f t="shared" si="273"/>
        <v>-0.32200000000000001</v>
      </c>
      <c r="JG96" s="19">
        <f t="shared" si="274"/>
        <v>-0.47170000000000001</v>
      </c>
      <c r="JH96" s="19">
        <f t="shared" si="275"/>
        <v>-0.47170000000000001</v>
      </c>
      <c r="JI96" s="32">
        <f t="shared" si="276"/>
        <v>-0.47170000000000001</v>
      </c>
      <c r="JJ96" s="19">
        <f t="shared" si="277"/>
        <v>22.018022109317169</v>
      </c>
      <c r="JK96" s="19">
        <f t="shared" si="278"/>
        <v>22.018022109317169</v>
      </c>
      <c r="JL96" s="19">
        <f t="shared" si="279"/>
        <v>22.018022109317169</v>
      </c>
      <c r="JM96" s="19">
        <f t="shared" si="280"/>
        <v>22.018022109317169</v>
      </c>
      <c r="JN96" s="19">
        <f t="shared" si="281"/>
        <v>22.018022109317169</v>
      </c>
      <c r="JO96" s="19">
        <f t="shared" si="282"/>
        <v>15.897151617835661</v>
      </c>
      <c r="JP96" s="19">
        <f t="shared" si="283"/>
        <v>17.970378487644261</v>
      </c>
      <c r="JQ96" s="19">
        <f t="shared" si="284"/>
        <v>17.8924915328165</v>
      </c>
      <c r="JR96" s="19">
        <f t="shared" si="285"/>
        <v>17.335177108250711</v>
      </c>
      <c r="JS96" s="19">
        <f t="shared" si="286"/>
        <v>17.110959788302672</v>
      </c>
      <c r="JT96" s="19">
        <f t="shared" si="287"/>
        <v>16.640733482009448</v>
      </c>
      <c r="JU96" s="38" t="str">
        <f t="shared" si="288"/>
        <v/>
      </c>
      <c r="JV96" s="19" t="str">
        <f t="shared" si="289"/>
        <v/>
      </c>
      <c r="JW96" s="19" t="str">
        <f t="shared" si="290"/>
        <v/>
      </c>
      <c r="JX96" s="19" t="str">
        <f t="shared" si="291"/>
        <v/>
      </c>
      <c r="JY96" s="19" t="str">
        <f t="shared" si="292"/>
        <v/>
      </c>
      <c r="JZ96" s="19">
        <f t="shared" si="293"/>
        <v>15.897151617835661</v>
      </c>
      <c r="KA96" s="19">
        <f t="shared" si="294"/>
        <v>17.970378487644261</v>
      </c>
      <c r="KB96" s="19">
        <f t="shared" si="295"/>
        <v>17.8924915328165</v>
      </c>
      <c r="KC96" s="19">
        <f t="shared" si="296"/>
        <v>17.335177108250711</v>
      </c>
      <c r="KD96" s="19">
        <f t="shared" si="297"/>
        <v>17.110959788302672</v>
      </c>
      <c r="KE96" s="32">
        <f t="shared" si="298"/>
        <v>16.640733482009448</v>
      </c>
    </row>
    <row r="97" spans="1:291" x14ac:dyDescent="0.2">
      <c r="A97" s="19" t="s">
        <v>485</v>
      </c>
      <c r="B97" s="19" t="s">
        <v>486</v>
      </c>
      <c r="C97" s="19">
        <v>2017</v>
      </c>
      <c r="E97" s="32" t="s">
        <v>156</v>
      </c>
      <c r="L97" s="19">
        <v>0</v>
      </c>
      <c r="M97" s="19">
        <v>0</v>
      </c>
      <c r="N97" s="19">
        <v>0</v>
      </c>
      <c r="O97" s="19">
        <v>0</v>
      </c>
      <c r="P97" s="32">
        <v>0</v>
      </c>
      <c r="W97" s="19">
        <v>1</v>
      </c>
      <c r="X97" s="19">
        <v>1</v>
      </c>
      <c r="Y97" s="19">
        <v>1</v>
      </c>
      <c r="Z97" s="19">
        <v>1</v>
      </c>
      <c r="AA97" s="32">
        <v>1</v>
      </c>
      <c r="AH97" s="19">
        <v>1</v>
      </c>
      <c r="AI97" s="19">
        <v>1</v>
      </c>
      <c r="AJ97" s="19">
        <v>1</v>
      </c>
      <c r="AK97" s="19">
        <v>1</v>
      </c>
      <c r="AL97" s="32">
        <v>1</v>
      </c>
      <c r="AS97" s="19">
        <v>3.5488800000000001E-2</v>
      </c>
      <c r="AT97" s="19">
        <v>3.7307800000000002E-2</v>
      </c>
      <c r="AU97" s="19">
        <v>2.9229999999999999E-2</v>
      </c>
      <c r="AV97" s="19">
        <v>2.8783599999999999E-2</v>
      </c>
      <c r="AW97" s="32">
        <v>2.7944299999999998E-2</v>
      </c>
      <c r="BD97" s="19">
        <v>1</v>
      </c>
      <c r="BE97" s="19">
        <v>0</v>
      </c>
      <c r="BF97" s="19">
        <v>0</v>
      </c>
      <c r="BG97" s="19">
        <v>0</v>
      </c>
      <c r="BH97" s="32">
        <v>0</v>
      </c>
      <c r="BO97" s="19">
        <v>1</v>
      </c>
      <c r="BP97" s="19">
        <v>0</v>
      </c>
      <c r="BQ97" s="19">
        <v>0</v>
      </c>
      <c r="BR97" s="19">
        <v>0</v>
      </c>
      <c r="BS97" s="32">
        <v>0</v>
      </c>
      <c r="BT97" s="19">
        <v>0</v>
      </c>
      <c r="BU97" s="19">
        <v>0</v>
      </c>
      <c r="BV97" s="19">
        <v>0</v>
      </c>
      <c r="BW97" s="19">
        <v>0</v>
      </c>
      <c r="BX97" s="19">
        <v>0</v>
      </c>
      <c r="BY97" s="19">
        <v>0</v>
      </c>
      <c r="BZ97" s="19">
        <v>0</v>
      </c>
      <c r="CA97" s="19">
        <v>4</v>
      </c>
      <c r="CB97" s="19">
        <v>0</v>
      </c>
      <c r="CC97" s="19">
        <v>0</v>
      </c>
      <c r="CD97" s="19">
        <v>0</v>
      </c>
      <c r="CE97" s="38">
        <v>0</v>
      </c>
      <c r="CF97" s="19">
        <v>0</v>
      </c>
      <c r="CG97" s="19">
        <v>0</v>
      </c>
      <c r="CH97" s="19">
        <v>0</v>
      </c>
      <c r="CI97" s="19">
        <v>1</v>
      </c>
      <c r="CJ97" s="19">
        <v>1</v>
      </c>
      <c r="CK97" s="19">
        <v>12</v>
      </c>
      <c r="CL97" s="19">
        <v>59</v>
      </c>
      <c r="CM97" s="19">
        <v>51</v>
      </c>
      <c r="CN97" s="19">
        <v>37</v>
      </c>
      <c r="CO97" s="19">
        <v>66</v>
      </c>
      <c r="CP97" s="38">
        <v>0</v>
      </c>
      <c r="CQ97" s="19">
        <v>0</v>
      </c>
      <c r="CR97" s="19">
        <v>0</v>
      </c>
      <c r="CS97" s="19">
        <v>0</v>
      </c>
      <c r="CT97" s="19">
        <v>0</v>
      </c>
      <c r="CU97" s="19">
        <v>0</v>
      </c>
      <c r="CV97" s="19">
        <v>0</v>
      </c>
      <c r="CW97" s="19">
        <v>6.7796610169491525E-2</v>
      </c>
      <c r="CX97" s="19">
        <v>0</v>
      </c>
      <c r="CY97" s="19">
        <v>0</v>
      </c>
      <c r="CZ97" s="19">
        <v>0</v>
      </c>
      <c r="DA97" s="38"/>
      <c r="DL97" s="38"/>
      <c r="DW97" s="38"/>
      <c r="EH97" s="38"/>
      <c r="EM97" s="19">
        <v>5831979.4619373623</v>
      </c>
      <c r="EN97" s="19">
        <v>6669139.5070213201</v>
      </c>
      <c r="EO97" s="19">
        <v>12963168.632371141</v>
      </c>
      <c r="EP97" s="19">
        <v>4927213.303625429</v>
      </c>
      <c r="EQ97" s="19">
        <v>7138111.3498437731</v>
      </c>
      <c r="ER97" s="32">
        <v>11326143.995182019</v>
      </c>
      <c r="ES97" s="19" t="str">
        <f t="shared" si="167"/>
        <v/>
      </c>
      <c r="ET97" s="19" t="str">
        <f t="shared" si="168"/>
        <v/>
      </c>
      <c r="EU97" s="19" t="str">
        <f t="shared" si="169"/>
        <v/>
      </c>
      <c r="EV97" s="19" t="str">
        <f t="shared" si="170"/>
        <v/>
      </c>
      <c r="EW97" s="19" t="str">
        <f t="shared" si="171"/>
        <v/>
      </c>
      <c r="EX97" s="19">
        <f t="shared" si="172"/>
        <v>15.578867031048752</v>
      </c>
      <c r="EY97" s="19">
        <f t="shared" si="173"/>
        <v>15.713001400127292</v>
      </c>
      <c r="EZ97" s="19">
        <f t="shared" si="174"/>
        <v>16.377622712243316</v>
      </c>
      <c r="FA97" s="19">
        <f t="shared" si="175"/>
        <v>15.410284133388959</v>
      </c>
      <c r="FB97" s="19">
        <f t="shared" si="176"/>
        <v>15.780958782496418</v>
      </c>
      <c r="FC97" s="32">
        <f t="shared" si="177"/>
        <v>16.242624239258806</v>
      </c>
      <c r="FD97" s="19" t="str">
        <f t="shared" si="178"/>
        <v/>
      </c>
      <c r="FE97" s="19" t="str">
        <f t="shared" si="179"/>
        <v/>
      </c>
      <c r="FF97" s="19" t="str">
        <f t="shared" si="180"/>
        <v/>
      </c>
      <c r="FG97" s="19" t="str">
        <f t="shared" si="181"/>
        <v/>
      </c>
      <c r="FH97" s="19" t="str">
        <f t="shared" si="182"/>
        <v/>
      </c>
      <c r="FI97" s="19" t="str">
        <f t="shared" si="183"/>
        <v/>
      </c>
      <c r="FN97" s="32"/>
      <c r="FO97" s="19" t="str">
        <f t="shared" si="189"/>
        <v/>
      </c>
      <c r="FP97" s="19" t="str">
        <f t="shared" si="190"/>
        <v/>
      </c>
      <c r="FQ97" s="19" t="str">
        <f t="shared" si="191"/>
        <v/>
      </c>
      <c r="FY97" s="32"/>
      <c r="FZ97" s="19" t="str">
        <f t="shared" si="200"/>
        <v/>
      </c>
      <c r="GA97" s="19" t="str">
        <f t="shared" si="201"/>
        <v/>
      </c>
      <c r="GB97" s="19" t="str">
        <f t="shared" si="202"/>
        <v/>
      </c>
      <c r="GC97" s="19" t="str">
        <f t="shared" si="203"/>
        <v/>
      </c>
      <c r="GD97" s="19" t="str">
        <f t="shared" si="204"/>
        <v/>
      </c>
      <c r="GE97" s="19" t="str">
        <f t="shared" si="205"/>
        <v/>
      </c>
      <c r="GJ97" s="32"/>
      <c r="GK97" s="19" t="str">
        <f t="shared" si="211"/>
        <v/>
      </c>
      <c r="GL97" s="19" t="str">
        <f t="shared" si="212"/>
        <v/>
      </c>
      <c r="GM97" s="19" t="str">
        <f t="shared" si="213"/>
        <v/>
      </c>
      <c r="GN97" s="19" t="str">
        <f t="shared" si="214"/>
        <v/>
      </c>
      <c r="GO97" s="19" t="str">
        <f t="shared" si="215"/>
        <v/>
      </c>
      <c r="GP97" s="19" t="str">
        <f t="shared" si="216"/>
        <v/>
      </c>
      <c r="GQ97" s="19">
        <f t="shared" si="217"/>
        <v>15.713001400127292</v>
      </c>
      <c r="GR97" s="19">
        <f t="shared" si="218"/>
        <v>16.377622712243316</v>
      </c>
      <c r="GS97" s="19">
        <f t="shared" si="219"/>
        <v>15.410284133388959</v>
      </c>
      <c r="GT97" s="19">
        <f t="shared" si="220"/>
        <v>15.780958782496418</v>
      </c>
      <c r="GU97" s="32">
        <f t="shared" si="221"/>
        <v>16.242624239258806</v>
      </c>
      <c r="GV97" s="19">
        <f t="shared" si="222"/>
        <v>10.328571478127515</v>
      </c>
      <c r="GW97" s="19">
        <f t="shared" si="223"/>
        <v>10.328571478127515</v>
      </c>
      <c r="GX97" s="19">
        <f t="shared" si="224"/>
        <v>10.328571478127515</v>
      </c>
      <c r="GY97" s="19">
        <f t="shared" si="225"/>
        <v>10.328571478127515</v>
      </c>
      <c r="GZ97" s="19">
        <f t="shared" si="226"/>
        <v>10.328571478127515</v>
      </c>
      <c r="HA97" s="19">
        <f t="shared" si="227"/>
        <v>10.328571478127515</v>
      </c>
      <c r="HB97" s="19">
        <f t="shared" si="228"/>
        <v>0.2011343951618926</v>
      </c>
      <c r="HC97" s="19">
        <f t="shared" si="229"/>
        <v>0.2011343951618926</v>
      </c>
      <c r="HD97" s="19">
        <f t="shared" si="230"/>
        <v>0.2011343951618926</v>
      </c>
      <c r="HE97" s="19">
        <f t="shared" si="231"/>
        <v>0.2011343951618926</v>
      </c>
      <c r="HF97" s="19">
        <f t="shared" si="232"/>
        <v>0.2011343951618926</v>
      </c>
      <c r="HG97" s="19" t="str">
        <f t="shared" si="299"/>
        <v/>
      </c>
      <c r="HH97" s="19" t="str">
        <f t="shared" si="300"/>
        <v/>
      </c>
      <c r="HI97" s="19" t="str">
        <f t="shared" si="301"/>
        <v/>
      </c>
      <c r="HJ97" s="19" t="str">
        <f t="shared" si="302"/>
        <v/>
      </c>
      <c r="HK97" s="19" t="str">
        <f t="shared" si="303"/>
        <v/>
      </c>
      <c r="HL97" s="19" t="str">
        <f t="shared" si="304"/>
        <v/>
      </c>
      <c r="HM97" s="19" t="str">
        <f t="shared" si="305"/>
        <v/>
      </c>
      <c r="HN97" s="19" t="str">
        <f t="shared" si="306"/>
        <v/>
      </c>
      <c r="HO97" s="19" t="str">
        <f t="shared" si="307"/>
        <v/>
      </c>
      <c r="HP97" s="19" t="str">
        <f t="shared" si="308"/>
        <v/>
      </c>
      <c r="HQ97" s="32" t="str">
        <f t="shared" si="309"/>
        <v/>
      </c>
      <c r="HR97" s="19">
        <f t="shared" si="233"/>
        <v>0.72436999999999996</v>
      </c>
      <c r="HS97" s="19">
        <f t="shared" si="234"/>
        <v>0.72436999999999996</v>
      </c>
      <c r="HT97" s="19">
        <f t="shared" si="235"/>
        <v>0.72436999999999996</v>
      </c>
      <c r="HU97" s="19">
        <f t="shared" si="236"/>
        <v>2.8730000000000002E-2</v>
      </c>
      <c r="HV97" s="19">
        <f t="shared" si="237"/>
        <v>2.8730000000000002E-2</v>
      </c>
      <c r="HW97" s="19">
        <f t="shared" si="238"/>
        <v>2.8730000000000002E-2</v>
      </c>
      <c r="HX97" s="19">
        <f t="shared" si="239"/>
        <v>2.8730000000000002E-2</v>
      </c>
      <c r="HY97" s="19">
        <f t="shared" si="240"/>
        <v>2.8730000000000002E-2</v>
      </c>
      <c r="HZ97" s="19">
        <f t="shared" si="241"/>
        <v>2.8730000000000002E-2</v>
      </c>
      <c r="IA97" s="19">
        <f t="shared" si="242"/>
        <v>2.8730000000000002E-2</v>
      </c>
      <c r="IB97" s="19">
        <f t="shared" si="243"/>
        <v>2.8730000000000002E-2</v>
      </c>
      <c r="IC97" s="38" t="str">
        <f t="shared" si="244"/>
        <v/>
      </c>
      <c r="ID97" s="19" t="str">
        <f t="shared" si="245"/>
        <v/>
      </c>
      <c r="IE97" s="19" t="str">
        <f t="shared" si="246"/>
        <v/>
      </c>
      <c r="IF97" s="19" t="str">
        <f t="shared" si="247"/>
        <v/>
      </c>
      <c r="IG97" s="19" t="str">
        <f t="shared" si="248"/>
        <v/>
      </c>
      <c r="IH97" s="19" t="str">
        <f t="shared" si="249"/>
        <v/>
      </c>
      <c r="II97" s="19" t="str">
        <f t="shared" si="250"/>
        <v/>
      </c>
      <c r="IJ97" s="19" t="str">
        <f t="shared" si="251"/>
        <v/>
      </c>
      <c r="IK97" s="19" t="str">
        <f t="shared" si="252"/>
        <v/>
      </c>
      <c r="IL97" s="19" t="str">
        <f t="shared" si="253"/>
        <v/>
      </c>
      <c r="IM97" s="19" t="str">
        <f t="shared" si="254"/>
        <v/>
      </c>
      <c r="IN97" s="38">
        <f t="shared" si="255"/>
        <v>0.16917829999999984</v>
      </c>
      <c r="IO97" s="19">
        <f t="shared" si="256"/>
        <v>0.16917829999999984</v>
      </c>
      <c r="IP97" s="19">
        <f t="shared" si="257"/>
        <v>0.16917829999999984</v>
      </c>
      <c r="IQ97" s="19">
        <f t="shared" si="258"/>
        <v>0.16917829999999984</v>
      </c>
      <c r="IR97" s="19">
        <f t="shared" si="259"/>
        <v>0.16917829999999984</v>
      </c>
      <c r="IS97" s="19">
        <f t="shared" si="260"/>
        <v>0.16917829999999984</v>
      </c>
      <c r="IT97" s="19">
        <f t="shared" si="261"/>
        <v>0</v>
      </c>
      <c r="IU97" s="19">
        <f t="shared" si="262"/>
        <v>0</v>
      </c>
      <c r="IV97" s="19">
        <f t="shared" si="263"/>
        <v>0</v>
      </c>
      <c r="IW97" s="19">
        <f t="shared" si="264"/>
        <v>0</v>
      </c>
      <c r="IX97" s="32">
        <f t="shared" si="265"/>
        <v>0</v>
      </c>
      <c r="IY97" s="19" t="str">
        <f t="shared" si="266"/>
        <v/>
      </c>
      <c r="IZ97" s="19" t="str">
        <f t="shared" si="267"/>
        <v/>
      </c>
      <c r="JA97" s="19" t="str">
        <f t="shared" si="268"/>
        <v/>
      </c>
      <c r="JB97" s="19" t="str">
        <f t="shared" si="269"/>
        <v/>
      </c>
      <c r="JC97" s="19" t="str">
        <f t="shared" si="270"/>
        <v/>
      </c>
      <c r="JD97" s="19" t="str">
        <f t="shared" si="271"/>
        <v/>
      </c>
      <c r="JE97" s="19" t="str">
        <f t="shared" si="272"/>
        <v/>
      </c>
      <c r="JF97" s="19" t="str">
        <f t="shared" si="273"/>
        <v/>
      </c>
      <c r="JG97" s="19" t="str">
        <f t="shared" si="274"/>
        <v/>
      </c>
      <c r="JH97" s="19" t="str">
        <f t="shared" si="275"/>
        <v/>
      </c>
      <c r="JI97" s="32" t="str">
        <f t="shared" si="276"/>
        <v/>
      </c>
      <c r="JJ97" s="19">
        <f t="shared" si="277"/>
        <v>22.018022109317169</v>
      </c>
      <c r="JK97" s="19">
        <f t="shared" si="278"/>
        <v>22.018022109317169</v>
      </c>
      <c r="JL97" s="19">
        <f t="shared" si="279"/>
        <v>22.018022109317169</v>
      </c>
      <c r="JM97" s="19">
        <f t="shared" si="280"/>
        <v>22.018022109317169</v>
      </c>
      <c r="JN97" s="19">
        <f t="shared" si="281"/>
        <v>22.018022109317169</v>
      </c>
      <c r="JO97" s="19">
        <f t="shared" si="282"/>
        <v>22.018022109317169</v>
      </c>
      <c r="JP97" s="19">
        <f t="shared" si="283"/>
        <v>15.713001400127292</v>
      </c>
      <c r="JQ97" s="19">
        <f t="shared" si="284"/>
        <v>16.377622712243316</v>
      </c>
      <c r="JR97" s="19">
        <f t="shared" si="285"/>
        <v>15.410284133388959</v>
      </c>
      <c r="JS97" s="19">
        <f t="shared" si="286"/>
        <v>15.780958782496418</v>
      </c>
      <c r="JT97" s="19">
        <f t="shared" si="287"/>
        <v>16.242624239258806</v>
      </c>
      <c r="JU97" s="38" t="str">
        <f t="shared" si="288"/>
        <v/>
      </c>
      <c r="JV97" s="19" t="str">
        <f t="shared" si="289"/>
        <v/>
      </c>
      <c r="JW97" s="19" t="str">
        <f t="shared" si="290"/>
        <v/>
      </c>
      <c r="JX97" s="19" t="str">
        <f t="shared" si="291"/>
        <v/>
      </c>
      <c r="JY97" s="19" t="str">
        <f t="shared" si="292"/>
        <v/>
      </c>
      <c r="JZ97" s="19" t="str">
        <f t="shared" si="293"/>
        <v/>
      </c>
      <c r="KA97" s="19">
        <f t="shared" si="294"/>
        <v>15.713001400127292</v>
      </c>
      <c r="KB97" s="19">
        <f t="shared" si="295"/>
        <v>16.377622712243316</v>
      </c>
      <c r="KC97" s="19">
        <f t="shared" si="296"/>
        <v>15.410284133388959</v>
      </c>
      <c r="KD97" s="19">
        <f t="shared" si="297"/>
        <v>15.780958782496418</v>
      </c>
      <c r="KE97" s="32">
        <f t="shared" si="298"/>
        <v>16.242624239258806</v>
      </c>
    </row>
    <row r="98" spans="1:291" x14ac:dyDescent="0.2">
      <c r="A98" s="19" t="s">
        <v>487</v>
      </c>
      <c r="B98" s="19" t="s">
        <v>488</v>
      </c>
      <c r="C98" s="19">
        <v>2017</v>
      </c>
      <c r="E98" s="32" t="s">
        <v>156</v>
      </c>
      <c r="M98" s="19">
        <v>0</v>
      </c>
      <c r="N98" s="19">
        <v>0</v>
      </c>
      <c r="O98" s="19">
        <v>0</v>
      </c>
      <c r="P98" s="32">
        <v>0</v>
      </c>
      <c r="X98" s="19">
        <v>1</v>
      </c>
      <c r="Y98" s="19">
        <v>1</v>
      </c>
      <c r="Z98" s="19">
        <v>1</v>
      </c>
      <c r="AA98" s="32">
        <v>1</v>
      </c>
      <c r="AI98" s="19">
        <v>1</v>
      </c>
      <c r="AJ98" s="19">
        <v>1</v>
      </c>
      <c r="AK98" s="19">
        <v>1</v>
      </c>
      <c r="AL98" s="32">
        <v>1</v>
      </c>
      <c r="AT98" s="19">
        <v>2.5447899999999999E-2</v>
      </c>
      <c r="AU98" s="19">
        <v>2.5522400000000001E-2</v>
      </c>
      <c r="AV98" s="19">
        <v>2.7441299999999998E-2</v>
      </c>
      <c r="AW98" s="32">
        <v>3.7168800000000002E-2</v>
      </c>
      <c r="BE98" s="19">
        <v>0</v>
      </c>
      <c r="BF98" s="19">
        <v>0</v>
      </c>
      <c r="BG98" s="19">
        <v>0</v>
      </c>
      <c r="BH98" s="32">
        <v>0</v>
      </c>
      <c r="BP98" s="19">
        <v>0</v>
      </c>
      <c r="BQ98" s="19">
        <v>0</v>
      </c>
      <c r="BR98" s="19">
        <v>0</v>
      </c>
      <c r="BS98" s="32">
        <v>0</v>
      </c>
      <c r="BT98" s="19">
        <v>0</v>
      </c>
      <c r="BU98" s="19">
        <v>0</v>
      </c>
      <c r="BV98" s="19">
        <v>0</v>
      </c>
      <c r="BW98" s="19">
        <v>0</v>
      </c>
      <c r="BX98" s="19">
        <v>0</v>
      </c>
      <c r="BY98" s="19">
        <v>0</v>
      </c>
      <c r="BZ98" s="19">
        <v>0</v>
      </c>
      <c r="CA98" s="19">
        <v>0</v>
      </c>
      <c r="CB98" s="19">
        <v>0</v>
      </c>
      <c r="CC98" s="19">
        <v>0</v>
      </c>
      <c r="CD98" s="19">
        <v>0</v>
      </c>
      <c r="CE98" s="38">
        <v>0</v>
      </c>
      <c r="CF98" s="19">
        <v>0</v>
      </c>
      <c r="CG98" s="19">
        <v>0</v>
      </c>
      <c r="CH98" s="19">
        <v>0</v>
      </c>
      <c r="CI98" s="19">
        <v>0</v>
      </c>
      <c r="CJ98" s="19">
        <v>0</v>
      </c>
      <c r="CK98" s="19">
        <v>0</v>
      </c>
      <c r="CL98" s="19">
        <v>24</v>
      </c>
      <c r="CM98" s="19">
        <v>51</v>
      </c>
      <c r="CN98" s="19">
        <v>48</v>
      </c>
      <c r="CO98" s="19">
        <v>171</v>
      </c>
      <c r="CP98" s="38">
        <v>0</v>
      </c>
      <c r="CQ98" s="19">
        <v>0</v>
      </c>
      <c r="CR98" s="19">
        <v>0</v>
      </c>
      <c r="CS98" s="19">
        <v>0</v>
      </c>
      <c r="CT98" s="19">
        <v>0</v>
      </c>
      <c r="CU98" s="19">
        <v>0</v>
      </c>
      <c r="CV98" s="19">
        <v>0</v>
      </c>
      <c r="CW98" s="19">
        <v>0</v>
      </c>
      <c r="CX98" s="19">
        <v>0</v>
      </c>
      <c r="CY98" s="19">
        <v>0</v>
      </c>
      <c r="CZ98" s="19">
        <v>0</v>
      </c>
      <c r="DA98" s="38"/>
      <c r="DL98" s="38"/>
      <c r="DW98" s="38"/>
      <c r="EH98" s="38"/>
      <c r="EO98" s="19">
        <v>15339102.863171292</v>
      </c>
      <c r="EP98" s="19">
        <v>19570059.28264875</v>
      </c>
      <c r="EQ98" s="19">
        <v>19119475.42381357</v>
      </c>
      <c r="ER98" s="32">
        <v>37993071.401149988</v>
      </c>
      <c r="ES98" s="19" t="str">
        <f t="shared" si="167"/>
        <v/>
      </c>
      <c r="ET98" s="19" t="str">
        <f t="shared" si="168"/>
        <v/>
      </c>
      <c r="EU98" s="19" t="str">
        <f t="shared" si="169"/>
        <v/>
      </c>
      <c r="EV98" s="19" t="str">
        <f t="shared" si="170"/>
        <v/>
      </c>
      <c r="EW98" s="19" t="str">
        <f t="shared" si="171"/>
        <v/>
      </c>
      <c r="EX98" s="19" t="str">
        <f t="shared" si="172"/>
        <v/>
      </c>
      <c r="EY98" s="19" t="str">
        <f t="shared" si="173"/>
        <v/>
      </c>
      <c r="EZ98" s="19">
        <f t="shared" si="174"/>
        <v>16.545915868697154</v>
      </c>
      <c r="FA98" s="19">
        <f t="shared" si="175"/>
        <v>16.789511368629231</v>
      </c>
      <c r="FB98" s="19">
        <f t="shared" si="176"/>
        <v>16.766218029218141</v>
      </c>
      <c r="FC98" s="32">
        <f t="shared" si="177"/>
        <v>17.452914369517558</v>
      </c>
      <c r="FD98" s="19" t="str">
        <f t="shared" si="178"/>
        <v/>
      </c>
      <c r="FE98" s="19" t="str">
        <f t="shared" si="179"/>
        <v/>
      </c>
      <c r="FF98" s="19" t="str">
        <f t="shared" si="180"/>
        <v/>
      </c>
      <c r="FG98" s="19" t="str">
        <f t="shared" si="181"/>
        <v/>
      </c>
      <c r="FH98" s="19" t="str">
        <f t="shared" si="182"/>
        <v/>
      </c>
      <c r="FI98" s="19" t="str">
        <f t="shared" si="183"/>
        <v/>
      </c>
      <c r="FN98" s="32"/>
      <c r="FO98" s="19" t="str">
        <f t="shared" si="189"/>
        <v/>
      </c>
      <c r="FP98" s="19" t="str">
        <f t="shared" si="190"/>
        <v/>
      </c>
      <c r="FQ98" s="19" t="str">
        <f t="shared" si="191"/>
        <v/>
      </c>
      <c r="FY98" s="32"/>
      <c r="FZ98" s="19" t="str">
        <f t="shared" si="200"/>
        <v/>
      </c>
      <c r="GA98" s="19" t="str">
        <f t="shared" si="201"/>
        <v/>
      </c>
      <c r="GB98" s="19" t="str">
        <f t="shared" si="202"/>
        <v/>
      </c>
      <c r="GC98" s="19" t="str">
        <f t="shared" si="203"/>
        <v/>
      </c>
      <c r="GD98" s="19" t="str">
        <f t="shared" si="204"/>
        <v/>
      </c>
      <c r="GE98" s="19" t="str">
        <f t="shared" si="205"/>
        <v/>
      </c>
      <c r="GJ98" s="32"/>
      <c r="GK98" s="19" t="str">
        <f t="shared" si="211"/>
        <v/>
      </c>
      <c r="GL98" s="19" t="str">
        <f t="shared" si="212"/>
        <v/>
      </c>
      <c r="GM98" s="19" t="str">
        <f t="shared" si="213"/>
        <v/>
      </c>
      <c r="GN98" s="19" t="str">
        <f t="shared" si="214"/>
        <v/>
      </c>
      <c r="GO98" s="19" t="str">
        <f t="shared" si="215"/>
        <v/>
      </c>
      <c r="GP98" s="19" t="str">
        <f t="shared" si="216"/>
        <v/>
      </c>
      <c r="GQ98" s="19" t="str">
        <f t="shared" si="217"/>
        <v/>
      </c>
      <c r="GR98" s="19">
        <f t="shared" si="218"/>
        <v>16.545915868697154</v>
      </c>
      <c r="GS98" s="19">
        <f t="shared" si="219"/>
        <v>16.789511368629231</v>
      </c>
      <c r="GT98" s="19">
        <f t="shared" si="220"/>
        <v>16.766218029218141</v>
      </c>
      <c r="GU98" s="32">
        <f t="shared" si="221"/>
        <v>17.452914369517558</v>
      </c>
      <c r="GV98" s="19">
        <f t="shared" si="222"/>
        <v>10.328571478127515</v>
      </c>
      <c r="GW98" s="19">
        <f t="shared" si="223"/>
        <v>10.328571478127515</v>
      </c>
      <c r="GX98" s="19">
        <f t="shared" si="224"/>
        <v>10.328571478127515</v>
      </c>
      <c r="GY98" s="19">
        <f t="shared" si="225"/>
        <v>10.328571478127515</v>
      </c>
      <c r="GZ98" s="19">
        <f t="shared" si="226"/>
        <v>10.328571478127515</v>
      </c>
      <c r="HA98" s="19">
        <f t="shared" si="227"/>
        <v>10.328571478127515</v>
      </c>
      <c r="HB98" s="19">
        <f t="shared" si="228"/>
        <v>0.2011343951618926</v>
      </c>
      <c r="HC98" s="19">
        <f t="shared" si="229"/>
        <v>0.2011343951618926</v>
      </c>
      <c r="HD98" s="19">
        <f t="shared" si="230"/>
        <v>0.2011343951618926</v>
      </c>
      <c r="HE98" s="19">
        <f t="shared" si="231"/>
        <v>0.2011343951618926</v>
      </c>
      <c r="HF98" s="19">
        <f t="shared" si="232"/>
        <v>0.2011343951618926</v>
      </c>
      <c r="HG98" s="19" t="str">
        <f t="shared" si="299"/>
        <v/>
      </c>
      <c r="HH98" s="19" t="str">
        <f t="shared" si="300"/>
        <v/>
      </c>
      <c r="HI98" s="19" t="str">
        <f t="shared" si="301"/>
        <v/>
      </c>
      <c r="HJ98" s="19" t="str">
        <f t="shared" si="302"/>
        <v/>
      </c>
      <c r="HK98" s="19" t="str">
        <f t="shared" si="303"/>
        <v/>
      </c>
      <c r="HL98" s="19" t="str">
        <f t="shared" si="304"/>
        <v/>
      </c>
      <c r="HM98" s="19" t="str">
        <f t="shared" si="305"/>
        <v/>
      </c>
      <c r="HN98" s="19" t="str">
        <f t="shared" si="306"/>
        <v/>
      </c>
      <c r="HO98" s="19" t="str">
        <f t="shared" si="307"/>
        <v/>
      </c>
      <c r="HP98" s="19" t="str">
        <f t="shared" si="308"/>
        <v/>
      </c>
      <c r="HQ98" s="32" t="str">
        <f t="shared" si="309"/>
        <v/>
      </c>
      <c r="HR98" s="19">
        <f t="shared" si="233"/>
        <v>0.72436999999999996</v>
      </c>
      <c r="HS98" s="19">
        <f t="shared" si="234"/>
        <v>0.72436999999999996</v>
      </c>
      <c r="HT98" s="19">
        <f t="shared" si="235"/>
        <v>0.72436999999999996</v>
      </c>
      <c r="HU98" s="19">
        <f t="shared" si="236"/>
        <v>2.8730000000000002E-2</v>
      </c>
      <c r="HV98" s="19">
        <f t="shared" si="237"/>
        <v>2.8730000000000002E-2</v>
      </c>
      <c r="HW98" s="19">
        <f t="shared" si="238"/>
        <v>2.8730000000000002E-2</v>
      </c>
      <c r="HX98" s="19">
        <f t="shared" si="239"/>
        <v>2.8730000000000002E-2</v>
      </c>
      <c r="HY98" s="19">
        <f t="shared" si="240"/>
        <v>2.8730000000000002E-2</v>
      </c>
      <c r="HZ98" s="19">
        <f t="shared" si="241"/>
        <v>2.8730000000000002E-2</v>
      </c>
      <c r="IA98" s="19">
        <f t="shared" si="242"/>
        <v>2.8730000000000002E-2</v>
      </c>
      <c r="IB98" s="19">
        <f t="shared" si="243"/>
        <v>2.8730000000000002E-2</v>
      </c>
      <c r="IC98" s="38" t="str">
        <f t="shared" si="244"/>
        <v/>
      </c>
      <c r="ID98" s="19" t="str">
        <f t="shared" si="245"/>
        <v/>
      </c>
      <c r="IE98" s="19" t="str">
        <f t="shared" si="246"/>
        <v/>
      </c>
      <c r="IF98" s="19" t="str">
        <f t="shared" si="247"/>
        <v/>
      </c>
      <c r="IG98" s="19" t="str">
        <f t="shared" si="248"/>
        <v/>
      </c>
      <c r="IH98" s="19" t="str">
        <f t="shared" si="249"/>
        <v/>
      </c>
      <c r="II98" s="19" t="str">
        <f t="shared" si="250"/>
        <v/>
      </c>
      <c r="IJ98" s="19" t="str">
        <f t="shared" si="251"/>
        <v/>
      </c>
      <c r="IK98" s="19" t="str">
        <f t="shared" si="252"/>
        <v/>
      </c>
      <c r="IL98" s="19" t="str">
        <f t="shared" si="253"/>
        <v/>
      </c>
      <c r="IM98" s="19" t="str">
        <f t="shared" si="254"/>
        <v/>
      </c>
      <c r="IN98" s="38">
        <f t="shared" si="255"/>
        <v>0.16917829999999984</v>
      </c>
      <c r="IO98" s="19">
        <f t="shared" si="256"/>
        <v>0.16917829999999984</v>
      </c>
      <c r="IP98" s="19">
        <f t="shared" si="257"/>
        <v>0.16917829999999984</v>
      </c>
      <c r="IQ98" s="19">
        <f t="shared" si="258"/>
        <v>0.16917829999999984</v>
      </c>
      <c r="IR98" s="19">
        <f t="shared" si="259"/>
        <v>0.16917829999999984</v>
      </c>
      <c r="IS98" s="19">
        <f t="shared" si="260"/>
        <v>0.16917829999999984</v>
      </c>
      <c r="IT98" s="19">
        <f t="shared" si="261"/>
        <v>0</v>
      </c>
      <c r="IU98" s="19">
        <f t="shared" si="262"/>
        <v>0</v>
      </c>
      <c r="IV98" s="19">
        <f t="shared" si="263"/>
        <v>0</v>
      </c>
      <c r="IW98" s="19">
        <f t="shared" si="264"/>
        <v>0</v>
      </c>
      <c r="IX98" s="32">
        <f t="shared" si="265"/>
        <v>0</v>
      </c>
      <c r="IY98" s="19" t="str">
        <f t="shared" si="266"/>
        <v/>
      </c>
      <c r="IZ98" s="19" t="str">
        <f t="shared" si="267"/>
        <v/>
      </c>
      <c r="JA98" s="19" t="str">
        <f t="shared" si="268"/>
        <v/>
      </c>
      <c r="JB98" s="19" t="str">
        <f t="shared" si="269"/>
        <v/>
      </c>
      <c r="JC98" s="19" t="str">
        <f t="shared" si="270"/>
        <v/>
      </c>
      <c r="JD98" s="19" t="str">
        <f t="shared" si="271"/>
        <v/>
      </c>
      <c r="JE98" s="19" t="str">
        <f t="shared" si="272"/>
        <v/>
      </c>
      <c r="JF98" s="19" t="str">
        <f t="shared" si="273"/>
        <v/>
      </c>
      <c r="JG98" s="19" t="str">
        <f t="shared" si="274"/>
        <v/>
      </c>
      <c r="JH98" s="19" t="str">
        <f t="shared" si="275"/>
        <v/>
      </c>
      <c r="JI98" s="32" t="str">
        <f t="shared" si="276"/>
        <v/>
      </c>
      <c r="JJ98" s="19">
        <f t="shared" si="277"/>
        <v>22.018022109317169</v>
      </c>
      <c r="JK98" s="19">
        <f t="shared" si="278"/>
        <v>22.018022109317169</v>
      </c>
      <c r="JL98" s="19">
        <f t="shared" si="279"/>
        <v>22.018022109317169</v>
      </c>
      <c r="JM98" s="19">
        <f t="shared" si="280"/>
        <v>22.018022109317169</v>
      </c>
      <c r="JN98" s="19">
        <f t="shared" si="281"/>
        <v>22.018022109317169</v>
      </c>
      <c r="JO98" s="19">
        <f t="shared" si="282"/>
        <v>22.018022109317169</v>
      </c>
      <c r="JP98" s="19">
        <f t="shared" si="283"/>
        <v>22.018022109317169</v>
      </c>
      <c r="JQ98" s="19">
        <f t="shared" si="284"/>
        <v>16.545915868697154</v>
      </c>
      <c r="JR98" s="19">
        <f t="shared" si="285"/>
        <v>16.789511368629231</v>
      </c>
      <c r="JS98" s="19">
        <f t="shared" si="286"/>
        <v>16.766218029218141</v>
      </c>
      <c r="JT98" s="19">
        <f t="shared" si="287"/>
        <v>17.452914369517558</v>
      </c>
      <c r="JU98" s="38" t="str">
        <f t="shared" si="288"/>
        <v/>
      </c>
      <c r="JV98" s="19" t="str">
        <f t="shared" si="289"/>
        <v/>
      </c>
      <c r="JW98" s="19" t="str">
        <f t="shared" si="290"/>
        <v/>
      </c>
      <c r="JX98" s="19" t="str">
        <f t="shared" si="291"/>
        <v/>
      </c>
      <c r="JY98" s="19" t="str">
        <f t="shared" si="292"/>
        <v/>
      </c>
      <c r="JZ98" s="19" t="str">
        <f t="shared" si="293"/>
        <v/>
      </c>
      <c r="KA98" s="19" t="str">
        <f t="shared" si="294"/>
        <v/>
      </c>
      <c r="KB98" s="19">
        <f t="shared" si="295"/>
        <v>16.545915868697154</v>
      </c>
      <c r="KC98" s="19">
        <f t="shared" si="296"/>
        <v>16.789511368629231</v>
      </c>
      <c r="KD98" s="19">
        <f t="shared" si="297"/>
        <v>16.766218029218141</v>
      </c>
      <c r="KE98" s="32">
        <f t="shared" si="298"/>
        <v>17.452914369517558</v>
      </c>
    </row>
    <row r="99" spans="1:291" x14ac:dyDescent="0.2">
      <c r="A99" s="19" t="s">
        <v>514</v>
      </c>
      <c r="B99" s="19" t="s">
        <v>515</v>
      </c>
      <c r="C99" s="19">
        <v>2015</v>
      </c>
      <c r="E99" s="32" t="s">
        <v>156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32">
        <v>0</v>
      </c>
      <c r="V99" s="19">
        <v>1</v>
      </c>
      <c r="W99" s="19">
        <v>1</v>
      </c>
      <c r="X99" s="19">
        <v>1</v>
      </c>
      <c r="Y99" s="19">
        <v>1</v>
      </c>
      <c r="Z99" s="19">
        <v>1</v>
      </c>
      <c r="AA99" s="32">
        <v>0</v>
      </c>
      <c r="AG99" s="19">
        <v>1</v>
      </c>
      <c r="AH99" s="19">
        <v>1</v>
      </c>
      <c r="AI99" s="19">
        <v>1</v>
      </c>
      <c r="AJ99" s="19">
        <v>1</v>
      </c>
      <c r="AK99" s="19">
        <v>1</v>
      </c>
      <c r="AL99" s="32">
        <v>1</v>
      </c>
      <c r="AR99" s="19">
        <v>2.0294199999999998E-2</v>
      </c>
      <c r="AS99" s="19">
        <v>1.9570199999999999E-2</v>
      </c>
      <c r="AT99" s="19">
        <v>1.82446E-2</v>
      </c>
      <c r="AU99" s="19">
        <v>1.82884E-2</v>
      </c>
      <c r="AV99" s="19">
        <v>1.40456E-2</v>
      </c>
      <c r="AW99" s="32">
        <v>1.2173700000000001E-2</v>
      </c>
      <c r="BC99" s="19">
        <v>0</v>
      </c>
      <c r="BD99" s="19">
        <v>0</v>
      </c>
      <c r="BE99" s="19">
        <v>0</v>
      </c>
      <c r="BF99" s="19">
        <v>0</v>
      </c>
      <c r="BG99" s="19">
        <v>0</v>
      </c>
      <c r="BH99" s="32">
        <v>0</v>
      </c>
      <c r="BN99" s="19">
        <v>0</v>
      </c>
      <c r="BO99" s="19">
        <v>0</v>
      </c>
      <c r="BP99" s="19">
        <v>0</v>
      </c>
      <c r="BQ99" s="19">
        <v>0</v>
      </c>
      <c r="BR99" s="19">
        <v>0</v>
      </c>
      <c r="BS99" s="32">
        <v>0</v>
      </c>
      <c r="BT99" s="19">
        <v>0</v>
      </c>
      <c r="BU99" s="19">
        <v>2</v>
      </c>
      <c r="BV99" s="19">
        <v>0</v>
      </c>
      <c r="BW99" s="19">
        <v>0</v>
      </c>
      <c r="BX99" s="19">
        <v>0</v>
      </c>
      <c r="BY99" s="19">
        <v>0</v>
      </c>
      <c r="BZ99" s="19">
        <v>1</v>
      </c>
      <c r="CA99" s="19">
        <v>0</v>
      </c>
      <c r="CB99" s="19">
        <v>0</v>
      </c>
      <c r="CC99" s="19">
        <v>0</v>
      </c>
      <c r="CD99" s="19">
        <v>0</v>
      </c>
      <c r="CE99" s="38">
        <v>53</v>
      </c>
      <c r="CF99" s="19">
        <v>22</v>
      </c>
      <c r="CG99" s="19">
        <v>32</v>
      </c>
      <c r="CH99" s="19">
        <v>49</v>
      </c>
      <c r="CI99" s="19">
        <v>27</v>
      </c>
      <c r="CJ99" s="19">
        <v>13</v>
      </c>
      <c r="CK99" s="19">
        <v>29</v>
      </c>
      <c r="CL99" s="19">
        <v>27</v>
      </c>
      <c r="CM99" s="19">
        <v>27</v>
      </c>
      <c r="CN99" s="19">
        <v>19</v>
      </c>
      <c r="CO99" s="19">
        <v>40</v>
      </c>
      <c r="CP99" s="38">
        <v>0</v>
      </c>
      <c r="CQ99" s="19">
        <v>9.0909090909090912E-2</v>
      </c>
      <c r="CR99" s="19">
        <v>0</v>
      </c>
      <c r="CS99" s="19">
        <v>0</v>
      </c>
      <c r="CT99" s="19">
        <v>0</v>
      </c>
      <c r="CU99" s="19">
        <v>0</v>
      </c>
      <c r="CV99" s="19">
        <v>3.4482758620689655E-2</v>
      </c>
      <c r="CW99" s="19">
        <v>0</v>
      </c>
      <c r="CX99" s="19">
        <v>0</v>
      </c>
      <c r="CY99" s="19">
        <v>0</v>
      </c>
      <c r="CZ99" s="19">
        <v>0</v>
      </c>
      <c r="DA99" s="38">
        <v>3.0226170040000002</v>
      </c>
      <c r="DB99" s="19">
        <v>3.1419700310000001</v>
      </c>
      <c r="DC99" s="19">
        <v>3.2769950520000002</v>
      </c>
      <c r="DD99" s="19">
        <v>5.2805745929999999</v>
      </c>
      <c r="DE99" s="19">
        <v>1.1387504639999999</v>
      </c>
      <c r="DF99" s="19">
        <v>15.234651777</v>
      </c>
      <c r="DG99" s="19">
        <v>18.805864574000001</v>
      </c>
      <c r="DH99" s="19">
        <v>47.489121527000002</v>
      </c>
      <c r="DI99" s="19">
        <v>10.247498487</v>
      </c>
      <c r="DJ99" s="19">
        <v>4.91044078174495</v>
      </c>
      <c r="DK99" s="19">
        <v>3.8139073052339998</v>
      </c>
      <c r="DL99" s="38"/>
      <c r="DU99" s="19">
        <v>4.1999999999999997E-3</v>
      </c>
      <c r="DV99" s="19">
        <v>3.2000000000000002E-3</v>
      </c>
      <c r="DW99" s="38">
        <v>-0.17899999999999999</v>
      </c>
      <c r="DX99" s="19">
        <v>-0.128</v>
      </c>
      <c r="DY99" s="19">
        <v>-0.28299999999999997</v>
      </c>
      <c r="DZ99" s="19">
        <v>-0.42199999999999999</v>
      </c>
      <c r="EA99" s="19">
        <v>-0.98</v>
      </c>
      <c r="EB99" s="19">
        <v>-0.83199999999999996</v>
      </c>
      <c r="EC99" s="19">
        <v>-0.81699999999999995</v>
      </c>
      <c r="ED99" s="19">
        <v>-1.06</v>
      </c>
      <c r="EE99" s="19">
        <v>-0.16700000000000001</v>
      </c>
      <c r="EF99" s="19">
        <v>-0.27800000000000002</v>
      </c>
      <c r="EG99" s="19">
        <v>-0.29399999999999998</v>
      </c>
      <c r="EH99" s="38">
        <v>10595316.604139134</v>
      </c>
      <c r="EI99" s="19">
        <v>8316089.6864202125</v>
      </c>
      <c r="EJ99" s="19">
        <v>7816321.8773956653</v>
      </c>
      <c r="EK99" s="19">
        <v>4621170.6630709935</v>
      </c>
      <c r="EL99" s="19">
        <v>1791191.0795586049</v>
      </c>
      <c r="EM99" s="19">
        <v>752378.90653289319</v>
      </c>
      <c r="EN99" s="19">
        <v>4029170.5662752222</v>
      </c>
      <c r="EO99" s="19">
        <v>15614576.100753892</v>
      </c>
      <c r="EP99" s="19">
        <v>13034674.031435646</v>
      </c>
      <c r="EQ99" s="19">
        <v>36745916.481653072</v>
      </c>
      <c r="ER99" s="32">
        <v>14081651.325763822</v>
      </c>
      <c r="ES99" s="19">
        <f t="shared" si="167"/>
        <v>16.175922631648554</v>
      </c>
      <c r="ET99" s="19">
        <f t="shared" si="168"/>
        <v>15.933702712704701</v>
      </c>
      <c r="EU99" s="19">
        <f t="shared" si="169"/>
        <v>15.871724653713979</v>
      </c>
      <c r="EV99" s="19">
        <f t="shared" si="170"/>
        <v>15.346158621235135</v>
      </c>
      <c r="EW99" s="19">
        <f t="shared" si="171"/>
        <v>14.398391364106114</v>
      </c>
      <c r="EX99" s="19">
        <f t="shared" si="172"/>
        <v>13.530995341104934</v>
      </c>
      <c r="EY99" s="19">
        <f t="shared" si="173"/>
        <v>15.209071097920045</v>
      </c>
      <c r="EZ99" s="19">
        <f t="shared" si="174"/>
        <v>16.563715401405048</v>
      </c>
      <c r="FA99" s="19">
        <f t="shared" si="175"/>
        <v>16.383123597859122</v>
      </c>
      <c r="FB99" s="19">
        <f t="shared" si="176"/>
        <v>17.419537661303767</v>
      </c>
      <c r="FC99" s="32">
        <f t="shared" si="177"/>
        <v>16.460383183476576</v>
      </c>
      <c r="FD99" s="19" t="str">
        <f t="shared" si="178"/>
        <v/>
      </c>
      <c r="FE99" s="19" t="str">
        <f t="shared" si="179"/>
        <v/>
      </c>
      <c r="FF99" s="19" t="str">
        <f t="shared" si="180"/>
        <v/>
      </c>
      <c r="FG99" s="19" t="str">
        <f t="shared" si="181"/>
        <v/>
      </c>
      <c r="FH99" s="19" t="str">
        <f t="shared" si="182"/>
        <v/>
      </c>
      <c r="FI99" s="19">
        <f t="shared" si="183"/>
        <v>15.234651777</v>
      </c>
      <c r="FJ99" s="19">
        <f t="shared" si="184"/>
        <v>18.805864574000001</v>
      </c>
      <c r="FK99" s="19">
        <f t="shared" si="185"/>
        <v>47.489121527000002</v>
      </c>
      <c r="FL99" s="19">
        <f t="shared" si="186"/>
        <v>10.247498487</v>
      </c>
      <c r="FM99" s="19">
        <f t="shared" si="187"/>
        <v>4.91044078174495</v>
      </c>
      <c r="FN99" s="32">
        <f t="shared" si="188"/>
        <v>3.8139073052339998</v>
      </c>
      <c r="FO99" s="19" t="str">
        <f t="shared" si="189"/>
        <v/>
      </c>
      <c r="FP99" s="19" t="str">
        <f t="shared" si="190"/>
        <v/>
      </c>
      <c r="FQ99" s="19" t="str">
        <f t="shared" si="191"/>
        <v/>
      </c>
      <c r="FX99" s="19">
        <f t="shared" si="198"/>
        <v>4.1999999999999997E-3</v>
      </c>
      <c r="FY99" s="32">
        <f t="shared" si="199"/>
        <v>3.2000000000000002E-3</v>
      </c>
      <c r="FZ99" s="19" t="str">
        <f t="shared" si="200"/>
        <v/>
      </c>
      <c r="GA99" s="19" t="str">
        <f t="shared" si="201"/>
        <v/>
      </c>
      <c r="GB99" s="19" t="str">
        <f t="shared" si="202"/>
        <v/>
      </c>
      <c r="GC99" s="19" t="str">
        <f t="shared" si="203"/>
        <v/>
      </c>
      <c r="GD99" s="19" t="str">
        <f t="shared" si="204"/>
        <v/>
      </c>
      <c r="GE99" s="19">
        <f t="shared" si="205"/>
        <v>-0.83199999999999996</v>
      </c>
      <c r="GF99" s="19">
        <f t="shared" si="206"/>
        <v>-0.81699999999999995</v>
      </c>
      <c r="GG99" s="19">
        <f t="shared" si="207"/>
        <v>-1.06</v>
      </c>
      <c r="GH99" s="19">
        <f t="shared" si="208"/>
        <v>-0.16700000000000001</v>
      </c>
      <c r="GI99" s="19">
        <f t="shared" si="209"/>
        <v>-0.27800000000000002</v>
      </c>
      <c r="GJ99" s="32">
        <f t="shared" si="210"/>
        <v>-0.29399999999999998</v>
      </c>
      <c r="GK99" s="19" t="str">
        <f t="shared" si="211"/>
        <v/>
      </c>
      <c r="GL99" s="19" t="str">
        <f t="shared" si="212"/>
        <v/>
      </c>
      <c r="GM99" s="19" t="str">
        <f t="shared" si="213"/>
        <v/>
      </c>
      <c r="GN99" s="19" t="str">
        <f t="shared" si="214"/>
        <v/>
      </c>
      <c r="GO99" s="19" t="str">
        <f t="shared" si="215"/>
        <v/>
      </c>
      <c r="GP99" s="19">
        <f t="shared" si="216"/>
        <v>13.530995341104934</v>
      </c>
      <c r="GQ99" s="19">
        <f t="shared" si="217"/>
        <v>15.209071097920045</v>
      </c>
      <c r="GR99" s="19">
        <f t="shared" si="218"/>
        <v>16.563715401405048</v>
      </c>
      <c r="GS99" s="19">
        <f t="shared" si="219"/>
        <v>16.383123597859122</v>
      </c>
      <c r="GT99" s="19">
        <f t="shared" si="220"/>
        <v>17.419537661303767</v>
      </c>
      <c r="GU99" s="32">
        <f t="shared" si="221"/>
        <v>16.460383183476576</v>
      </c>
      <c r="GV99" s="19">
        <f t="shared" si="222"/>
        <v>10.328571478127515</v>
      </c>
      <c r="GW99" s="19">
        <f t="shared" si="223"/>
        <v>10.328571478127515</v>
      </c>
      <c r="GX99" s="19">
        <f t="shared" si="224"/>
        <v>10.328571478127515</v>
      </c>
      <c r="GY99" s="19">
        <f t="shared" si="225"/>
        <v>10.328571478127515</v>
      </c>
      <c r="GZ99" s="19">
        <f t="shared" si="226"/>
        <v>10.328571478127515</v>
      </c>
      <c r="HA99" s="19">
        <f t="shared" si="227"/>
        <v>10.328571478127515</v>
      </c>
      <c r="HB99" s="19">
        <f t="shared" si="228"/>
        <v>10.328571478127515</v>
      </c>
      <c r="HC99" s="19">
        <f t="shared" si="229"/>
        <v>10.328571478127515</v>
      </c>
      <c r="HD99" s="19">
        <f t="shared" si="230"/>
        <v>10.247498487</v>
      </c>
      <c r="HE99" s="19">
        <f t="shared" si="231"/>
        <v>4.91044078174495</v>
      </c>
      <c r="HF99" s="19">
        <f t="shared" si="232"/>
        <v>3.8139073052339998</v>
      </c>
      <c r="HG99" s="19" t="str">
        <f t="shared" si="299"/>
        <v/>
      </c>
      <c r="HH99" s="19" t="str">
        <f t="shared" si="300"/>
        <v/>
      </c>
      <c r="HI99" s="19" t="str">
        <f t="shared" si="301"/>
        <v/>
      </c>
      <c r="HJ99" s="19" t="str">
        <f t="shared" si="302"/>
        <v/>
      </c>
      <c r="HK99" s="19" t="str">
        <f t="shared" si="303"/>
        <v/>
      </c>
      <c r="HL99" s="19">
        <f t="shared" si="304"/>
        <v>10.328571478127515</v>
      </c>
      <c r="HM99" s="19">
        <f t="shared" si="305"/>
        <v>10.328571478127515</v>
      </c>
      <c r="HN99" s="19">
        <f t="shared" si="306"/>
        <v>10.328571478127515</v>
      </c>
      <c r="HO99" s="19">
        <f t="shared" si="307"/>
        <v>10.247498487</v>
      </c>
      <c r="HP99" s="19">
        <f t="shared" si="308"/>
        <v>4.91044078174495</v>
      </c>
      <c r="HQ99" s="32">
        <f t="shared" si="309"/>
        <v>3.8139073052339998</v>
      </c>
      <c r="HR99" s="19">
        <f t="shared" si="233"/>
        <v>0.72436999999999996</v>
      </c>
      <c r="HS99" s="19">
        <f t="shared" si="234"/>
        <v>0.72436999999999996</v>
      </c>
      <c r="HT99" s="19">
        <f t="shared" si="235"/>
        <v>0.72436999999999996</v>
      </c>
      <c r="HU99" s="19">
        <f t="shared" si="236"/>
        <v>2.8730000000000002E-2</v>
      </c>
      <c r="HV99" s="19">
        <f t="shared" si="237"/>
        <v>2.8730000000000002E-2</v>
      </c>
      <c r="HW99" s="19">
        <f t="shared" si="238"/>
        <v>2.8730000000000002E-2</v>
      </c>
      <c r="HX99" s="19">
        <f t="shared" si="239"/>
        <v>2.8730000000000002E-2</v>
      </c>
      <c r="HY99" s="19">
        <f t="shared" si="240"/>
        <v>2.8730000000000002E-2</v>
      </c>
      <c r="HZ99" s="19">
        <f t="shared" si="241"/>
        <v>2.8730000000000002E-2</v>
      </c>
      <c r="IA99" s="19">
        <f t="shared" si="242"/>
        <v>2.8730000000000002E-2</v>
      </c>
      <c r="IB99" s="19">
        <f t="shared" si="243"/>
        <v>2.8730000000000002E-2</v>
      </c>
      <c r="IC99" s="38" t="str">
        <f t="shared" si="244"/>
        <v/>
      </c>
      <c r="ID99" s="19" t="str">
        <f t="shared" si="245"/>
        <v/>
      </c>
      <c r="IE99" s="19" t="str">
        <f t="shared" si="246"/>
        <v/>
      </c>
      <c r="IF99" s="19" t="str">
        <f t="shared" si="247"/>
        <v/>
      </c>
      <c r="IG99" s="19" t="str">
        <f t="shared" si="248"/>
        <v/>
      </c>
      <c r="IH99" s="19" t="str">
        <f t="shared" si="249"/>
        <v/>
      </c>
      <c r="II99" s="19" t="str">
        <f t="shared" si="250"/>
        <v/>
      </c>
      <c r="IJ99" s="19" t="str">
        <f t="shared" si="251"/>
        <v/>
      </c>
      <c r="IK99" s="19" t="str">
        <f t="shared" si="252"/>
        <v/>
      </c>
      <c r="IL99" s="19">
        <f t="shared" si="253"/>
        <v>2.8730000000000002E-2</v>
      </c>
      <c r="IM99" s="19">
        <f t="shared" si="254"/>
        <v>2.8730000000000002E-2</v>
      </c>
      <c r="IN99" s="38">
        <f t="shared" si="255"/>
        <v>0.16917829999999984</v>
      </c>
      <c r="IO99" s="19">
        <f t="shared" si="256"/>
        <v>0.16917829999999984</v>
      </c>
      <c r="IP99" s="19">
        <f t="shared" si="257"/>
        <v>0.16917829999999984</v>
      </c>
      <c r="IQ99" s="19">
        <f t="shared" si="258"/>
        <v>0.16917829999999984</v>
      </c>
      <c r="IR99" s="19">
        <f t="shared" si="259"/>
        <v>0.16917829999999984</v>
      </c>
      <c r="IS99" s="19">
        <f t="shared" si="260"/>
        <v>-0.47170000000000001</v>
      </c>
      <c r="IT99" s="19">
        <f t="shared" si="261"/>
        <v>-0.47170000000000001</v>
      </c>
      <c r="IU99" s="19">
        <f t="shared" si="262"/>
        <v>-0.47170000000000001</v>
      </c>
      <c r="IV99" s="19">
        <f t="shared" si="263"/>
        <v>-0.16700000000000001</v>
      </c>
      <c r="IW99" s="19">
        <f t="shared" si="264"/>
        <v>-0.27800000000000002</v>
      </c>
      <c r="IX99" s="32">
        <f t="shared" si="265"/>
        <v>-0.29399999999999998</v>
      </c>
      <c r="IY99" s="19" t="str">
        <f t="shared" si="266"/>
        <v/>
      </c>
      <c r="IZ99" s="19" t="str">
        <f t="shared" si="267"/>
        <v/>
      </c>
      <c r="JA99" s="19" t="str">
        <f t="shared" si="268"/>
        <v/>
      </c>
      <c r="JB99" s="19" t="str">
        <f t="shared" si="269"/>
        <v/>
      </c>
      <c r="JC99" s="19" t="str">
        <f t="shared" si="270"/>
        <v/>
      </c>
      <c r="JD99" s="19">
        <f t="shared" si="271"/>
        <v>-0.47170000000000001</v>
      </c>
      <c r="JE99" s="19">
        <f t="shared" si="272"/>
        <v>-0.47170000000000001</v>
      </c>
      <c r="JF99" s="19">
        <f t="shared" si="273"/>
        <v>-0.47170000000000001</v>
      </c>
      <c r="JG99" s="19">
        <f t="shared" si="274"/>
        <v>-0.16700000000000001</v>
      </c>
      <c r="JH99" s="19">
        <f t="shared" si="275"/>
        <v>-0.27800000000000002</v>
      </c>
      <c r="JI99" s="32">
        <f t="shared" si="276"/>
        <v>-0.29399999999999998</v>
      </c>
      <c r="JJ99" s="19">
        <f t="shared" si="277"/>
        <v>22.018022109317169</v>
      </c>
      <c r="JK99" s="19">
        <f t="shared" si="278"/>
        <v>22.018022109317169</v>
      </c>
      <c r="JL99" s="19">
        <f t="shared" si="279"/>
        <v>22.018022109317169</v>
      </c>
      <c r="JM99" s="19">
        <f t="shared" si="280"/>
        <v>22.018022109317169</v>
      </c>
      <c r="JN99" s="19">
        <f t="shared" si="281"/>
        <v>22.018022109317169</v>
      </c>
      <c r="JO99" s="19">
        <f t="shared" si="282"/>
        <v>0</v>
      </c>
      <c r="JP99" s="19">
        <f t="shared" si="283"/>
        <v>15.209071097920045</v>
      </c>
      <c r="JQ99" s="19">
        <f t="shared" si="284"/>
        <v>16.563715401405048</v>
      </c>
      <c r="JR99" s="19">
        <f t="shared" si="285"/>
        <v>16.383123597859122</v>
      </c>
      <c r="JS99" s="19">
        <f t="shared" si="286"/>
        <v>17.419537661303767</v>
      </c>
      <c r="JT99" s="19">
        <f t="shared" si="287"/>
        <v>16.460383183476576</v>
      </c>
      <c r="JU99" s="38" t="str">
        <f t="shared" si="288"/>
        <v/>
      </c>
      <c r="JV99" s="19" t="str">
        <f t="shared" si="289"/>
        <v/>
      </c>
      <c r="JW99" s="19" t="str">
        <f t="shared" si="290"/>
        <v/>
      </c>
      <c r="JX99" s="19" t="str">
        <f t="shared" si="291"/>
        <v/>
      </c>
      <c r="JY99" s="19" t="str">
        <f t="shared" si="292"/>
        <v/>
      </c>
      <c r="KA99" s="19">
        <f t="shared" si="294"/>
        <v>15.209071097920045</v>
      </c>
      <c r="KB99" s="19">
        <f t="shared" si="295"/>
        <v>16.563715401405048</v>
      </c>
      <c r="KC99" s="19">
        <f t="shared" si="296"/>
        <v>16.383123597859122</v>
      </c>
      <c r="KD99" s="19">
        <f t="shared" si="297"/>
        <v>17.419537661303767</v>
      </c>
      <c r="KE99" s="32">
        <f t="shared" si="298"/>
        <v>16.460383183476576</v>
      </c>
    </row>
    <row r="100" spans="1:291" x14ac:dyDescent="0.2">
      <c r="A100" s="19" t="s">
        <v>530</v>
      </c>
      <c r="B100" s="19" t="s">
        <v>531</v>
      </c>
      <c r="C100" s="19">
        <v>2019</v>
      </c>
      <c r="E100" s="32" t="s">
        <v>156</v>
      </c>
      <c r="O100" s="19">
        <v>1</v>
      </c>
      <c r="P100" s="32">
        <v>0</v>
      </c>
      <c r="Z100" s="19">
        <v>1</v>
      </c>
      <c r="AA100" s="32">
        <v>1</v>
      </c>
      <c r="AK100" s="19">
        <v>1</v>
      </c>
      <c r="AL100" s="32">
        <v>1</v>
      </c>
      <c r="AV100" s="19">
        <v>3.02638E-2</v>
      </c>
      <c r="AW100" s="32">
        <v>3.4875700000000003E-2</v>
      </c>
      <c r="BG100" s="19">
        <v>0</v>
      </c>
      <c r="BH100" s="32">
        <v>0</v>
      </c>
      <c r="BR100" s="19">
        <v>0</v>
      </c>
      <c r="BS100" s="32">
        <v>0</v>
      </c>
      <c r="BT100" s="19">
        <v>0</v>
      </c>
      <c r="BU100" s="19">
        <v>0</v>
      </c>
      <c r="BV100" s="19">
        <v>0</v>
      </c>
      <c r="BW100" s="19">
        <v>0</v>
      </c>
      <c r="BX100" s="19">
        <v>0</v>
      </c>
      <c r="BY100" s="19">
        <v>0</v>
      </c>
      <c r="BZ100" s="19">
        <v>0</v>
      </c>
      <c r="CA100" s="19">
        <v>0</v>
      </c>
      <c r="CB100" s="19">
        <v>0</v>
      </c>
      <c r="CC100" s="19">
        <v>0</v>
      </c>
      <c r="CD100" s="19">
        <v>2</v>
      </c>
      <c r="CE100" s="38">
        <v>0</v>
      </c>
      <c r="CF100" s="19">
        <v>0</v>
      </c>
      <c r="CG100" s="19">
        <v>0</v>
      </c>
      <c r="CH100" s="19">
        <v>0</v>
      </c>
      <c r="CI100" s="19">
        <v>0</v>
      </c>
      <c r="CJ100" s="19">
        <v>19</v>
      </c>
      <c r="CK100" s="19">
        <v>14</v>
      </c>
      <c r="CL100" s="19">
        <v>20</v>
      </c>
      <c r="CM100" s="19">
        <v>21</v>
      </c>
      <c r="CN100" s="19">
        <v>22</v>
      </c>
      <c r="CO100" s="19">
        <v>44</v>
      </c>
      <c r="CP100" s="38">
        <v>0</v>
      </c>
      <c r="CQ100" s="19">
        <v>0</v>
      </c>
      <c r="CR100" s="19">
        <v>0</v>
      </c>
      <c r="CS100" s="19">
        <v>0</v>
      </c>
      <c r="CT100" s="19">
        <v>0</v>
      </c>
      <c r="CU100" s="19">
        <v>0</v>
      </c>
      <c r="CV100" s="19">
        <v>0</v>
      </c>
      <c r="CW100" s="19">
        <v>0</v>
      </c>
      <c r="CX100" s="19">
        <v>0</v>
      </c>
      <c r="CY100" s="19">
        <v>0</v>
      </c>
      <c r="CZ100" s="19">
        <v>4.5454545454545456E-2</v>
      </c>
      <c r="DA100" s="38"/>
      <c r="DL100" s="38"/>
      <c r="DW100" s="38"/>
      <c r="EH100" s="38"/>
      <c r="EM100" s="19">
        <v>4661698.4012587126</v>
      </c>
      <c r="EN100" s="19">
        <v>5506498.4527103016</v>
      </c>
      <c r="EO100" s="19">
        <v>3265695.2515046755</v>
      </c>
      <c r="EP100" s="19">
        <v>4431820.5343201589</v>
      </c>
      <c r="EQ100" s="19">
        <v>5928928.5016387086</v>
      </c>
      <c r="ER100" s="32">
        <v>10463319.494144011</v>
      </c>
      <c r="ES100" s="19" t="str">
        <f t="shared" si="167"/>
        <v/>
      </c>
      <c r="ET100" s="19" t="str">
        <f t="shared" si="168"/>
        <v/>
      </c>
      <c r="EU100" s="19" t="str">
        <f t="shared" si="169"/>
        <v/>
      </c>
      <c r="EV100" s="19" t="str">
        <f t="shared" si="170"/>
        <v/>
      </c>
      <c r="EW100" s="19" t="str">
        <f t="shared" si="171"/>
        <v/>
      </c>
      <c r="EX100" s="19">
        <f t="shared" si="172"/>
        <v>15.354890403490458</v>
      </c>
      <c r="EY100" s="19">
        <f t="shared" si="173"/>
        <v>15.52143948959378</v>
      </c>
      <c r="EZ100" s="19">
        <f t="shared" si="174"/>
        <v>14.998983238760509</v>
      </c>
      <c r="FA100" s="19">
        <f t="shared" si="175"/>
        <v>15.304321013430577</v>
      </c>
      <c r="FB100" s="19">
        <f t="shared" si="176"/>
        <v>15.595354063523979</v>
      </c>
      <c r="FC100" s="32">
        <f t="shared" si="177"/>
        <v>16.163386317512391</v>
      </c>
      <c r="FD100" s="19" t="str">
        <f t="shared" si="178"/>
        <v/>
      </c>
      <c r="FE100" s="19" t="str">
        <f t="shared" si="179"/>
        <v/>
      </c>
      <c r="FF100" s="19" t="str">
        <f t="shared" si="180"/>
        <v/>
      </c>
      <c r="FG100" s="19" t="str">
        <f t="shared" si="181"/>
        <v/>
      </c>
      <c r="FH100" s="19" t="str">
        <f t="shared" si="182"/>
        <v/>
      </c>
      <c r="FI100" s="19" t="str">
        <f t="shared" si="183"/>
        <v/>
      </c>
      <c r="FJ100" s="19" t="str">
        <f t="shared" si="184"/>
        <v/>
      </c>
      <c r="FK100" s="19" t="str">
        <f t="shared" si="185"/>
        <v/>
      </c>
      <c r="FL100" s="19" t="str">
        <f t="shared" si="186"/>
        <v/>
      </c>
      <c r="FN100" s="32"/>
      <c r="FO100" s="19" t="str">
        <f t="shared" si="189"/>
        <v/>
      </c>
      <c r="FP100" s="19" t="str">
        <f t="shared" si="190"/>
        <v/>
      </c>
      <c r="FQ100" s="19" t="str">
        <f t="shared" si="191"/>
        <v/>
      </c>
      <c r="FR100" s="19" t="str">
        <f t="shared" si="192"/>
        <v/>
      </c>
      <c r="FS100" s="19" t="str">
        <f t="shared" si="193"/>
        <v/>
      </c>
      <c r="FT100" s="19" t="str">
        <f t="shared" si="194"/>
        <v/>
      </c>
      <c r="FU100" s="19" t="str">
        <f t="shared" si="195"/>
        <v/>
      </c>
      <c r="FV100" s="19" t="str">
        <f t="shared" si="196"/>
        <v/>
      </c>
      <c r="FW100" s="19" t="str">
        <f t="shared" si="197"/>
        <v/>
      </c>
      <c r="FY100" s="32"/>
      <c r="FZ100" s="19" t="str">
        <f t="shared" si="200"/>
        <v/>
      </c>
      <c r="GA100" s="19" t="str">
        <f t="shared" si="201"/>
        <v/>
      </c>
      <c r="GB100" s="19" t="str">
        <f t="shared" si="202"/>
        <v/>
      </c>
      <c r="GC100" s="19" t="str">
        <f t="shared" si="203"/>
        <v/>
      </c>
      <c r="GD100" s="19" t="str">
        <f t="shared" si="204"/>
        <v/>
      </c>
      <c r="GE100" s="19" t="str">
        <f t="shared" si="205"/>
        <v/>
      </c>
      <c r="GF100" s="19" t="str">
        <f t="shared" si="206"/>
        <v/>
      </c>
      <c r="GG100" s="19" t="str">
        <f t="shared" si="207"/>
        <v/>
      </c>
      <c r="GJ100" s="32"/>
      <c r="GK100" s="19" t="str">
        <f t="shared" si="211"/>
        <v/>
      </c>
      <c r="GL100" s="19" t="str">
        <f t="shared" si="212"/>
        <v/>
      </c>
      <c r="GM100" s="19" t="str">
        <f t="shared" si="213"/>
        <v/>
      </c>
      <c r="GN100" s="19" t="str">
        <f t="shared" si="214"/>
        <v/>
      </c>
      <c r="GO100" s="19" t="str">
        <f t="shared" si="215"/>
        <v/>
      </c>
      <c r="GP100" s="19" t="str">
        <f t="shared" si="216"/>
        <v/>
      </c>
      <c r="GQ100" s="19" t="str">
        <f t="shared" si="217"/>
        <v/>
      </c>
      <c r="GR100" s="19" t="str">
        <f t="shared" si="218"/>
        <v/>
      </c>
      <c r="GS100" s="19" t="str">
        <f t="shared" si="219"/>
        <v/>
      </c>
      <c r="GT100" s="19">
        <f t="shared" si="220"/>
        <v>15.595354063523979</v>
      </c>
      <c r="GU100" s="32">
        <f t="shared" si="221"/>
        <v>16.163386317512391</v>
      </c>
      <c r="GV100" s="19">
        <f t="shared" si="222"/>
        <v>10.328571478127515</v>
      </c>
      <c r="GW100" s="19">
        <f t="shared" si="223"/>
        <v>10.328571478127515</v>
      </c>
      <c r="GX100" s="19">
        <f t="shared" si="224"/>
        <v>10.328571478127515</v>
      </c>
      <c r="GY100" s="19">
        <f t="shared" si="225"/>
        <v>10.328571478127515</v>
      </c>
      <c r="GZ100" s="19">
        <f t="shared" si="226"/>
        <v>10.328571478127515</v>
      </c>
      <c r="HA100" s="19">
        <f t="shared" si="227"/>
        <v>10.328571478127515</v>
      </c>
      <c r="HB100" s="19">
        <f t="shared" si="228"/>
        <v>10.328571478127515</v>
      </c>
      <c r="HC100" s="19">
        <f t="shared" si="229"/>
        <v>10.328571478127515</v>
      </c>
      <c r="HD100" s="19">
        <f t="shared" si="230"/>
        <v>10.328571478127515</v>
      </c>
      <c r="HE100" s="19">
        <f t="shared" si="231"/>
        <v>0.2011343951618926</v>
      </c>
      <c r="HF100" s="19">
        <f t="shared" si="232"/>
        <v>0.2011343951618926</v>
      </c>
      <c r="HG100" s="19" t="str">
        <f t="shared" si="299"/>
        <v/>
      </c>
      <c r="HH100" s="19" t="str">
        <f t="shared" si="300"/>
        <v/>
      </c>
      <c r="HI100" s="19" t="str">
        <f t="shared" si="301"/>
        <v/>
      </c>
      <c r="HJ100" s="19" t="str">
        <f t="shared" si="302"/>
        <v/>
      </c>
      <c r="HK100" s="19" t="str">
        <f t="shared" si="303"/>
        <v/>
      </c>
      <c r="HL100" s="19" t="str">
        <f t="shared" si="304"/>
        <v/>
      </c>
      <c r="HM100" s="19" t="str">
        <f t="shared" si="305"/>
        <v/>
      </c>
      <c r="HN100" s="19" t="str">
        <f t="shared" si="306"/>
        <v/>
      </c>
      <c r="HO100" s="19" t="str">
        <f t="shared" si="307"/>
        <v/>
      </c>
      <c r="HP100" s="19" t="str">
        <f t="shared" si="308"/>
        <v/>
      </c>
      <c r="HQ100" s="32" t="str">
        <f t="shared" si="309"/>
        <v/>
      </c>
      <c r="HR100" s="19">
        <f t="shared" si="233"/>
        <v>0.72436999999999996</v>
      </c>
      <c r="HS100" s="19">
        <f t="shared" si="234"/>
        <v>0.72436999999999996</v>
      </c>
      <c r="HT100" s="19">
        <f t="shared" si="235"/>
        <v>0.72436999999999996</v>
      </c>
      <c r="HU100" s="19">
        <f t="shared" si="236"/>
        <v>0.72436999999999996</v>
      </c>
      <c r="HV100" s="19">
        <f t="shared" si="237"/>
        <v>0.72436999999999996</v>
      </c>
      <c r="HW100" s="19">
        <f t="shared" si="238"/>
        <v>0.72436999999999996</v>
      </c>
      <c r="HX100" s="19">
        <f t="shared" si="239"/>
        <v>0.72436999999999996</v>
      </c>
      <c r="HY100" s="19">
        <f t="shared" si="240"/>
        <v>0.72436999999999996</v>
      </c>
      <c r="HZ100" s="19">
        <f t="shared" si="241"/>
        <v>0.72436999999999996</v>
      </c>
      <c r="IA100" s="19">
        <f t="shared" si="242"/>
        <v>2.8730000000000002E-2</v>
      </c>
      <c r="IB100" s="19">
        <f t="shared" si="243"/>
        <v>2.8730000000000002E-2</v>
      </c>
      <c r="IC100" s="38" t="str">
        <f t="shared" si="244"/>
        <v/>
      </c>
      <c r="ID100" s="19" t="str">
        <f t="shared" si="245"/>
        <v/>
      </c>
      <c r="IE100" s="19" t="str">
        <f t="shared" si="246"/>
        <v/>
      </c>
      <c r="IF100" s="19" t="str">
        <f t="shared" si="247"/>
        <v/>
      </c>
      <c r="IG100" s="19" t="str">
        <f t="shared" si="248"/>
        <v/>
      </c>
      <c r="IH100" s="19" t="str">
        <f t="shared" si="249"/>
        <v/>
      </c>
      <c r="II100" s="19" t="str">
        <f t="shared" si="250"/>
        <v/>
      </c>
      <c r="IJ100" s="19" t="str">
        <f t="shared" si="251"/>
        <v/>
      </c>
      <c r="IK100" s="19" t="str">
        <f t="shared" si="252"/>
        <v/>
      </c>
      <c r="IL100" s="19" t="str">
        <f t="shared" si="253"/>
        <v/>
      </c>
      <c r="IM100" s="19" t="str">
        <f t="shared" si="254"/>
        <v/>
      </c>
      <c r="IN100" s="38">
        <f t="shared" si="255"/>
        <v>0.16917829999999984</v>
      </c>
      <c r="IO100" s="19">
        <f t="shared" si="256"/>
        <v>0.16917829999999984</v>
      </c>
      <c r="IP100" s="19">
        <f t="shared" si="257"/>
        <v>0.16917829999999984</v>
      </c>
      <c r="IQ100" s="19">
        <f t="shared" si="258"/>
        <v>0.16917829999999984</v>
      </c>
      <c r="IR100" s="19">
        <f t="shared" si="259"/>
        <v>0.16917829999999984</v>
      </c>
      <c r="IS100" s="19">
        <f t="shared" si="260"/>
        <v>0.16917829999999984</v>
      </c>
      <c r="IT100" s="19">
        <f t="shared" si="261"/>
        <v>0.16917829999999984</v>
      </c>
      <c r="IU100" s="19">
        <f t="shared" si="262"/>
        <v>0.16917829999999984</v>
      </c>
      <c r="IV100" s="19">
        <f t="shared" si="263"/>
        <v>0</v>
      </c>
      <c r="IW100" s="19">
        <f t="shared" si="264"/>
        <v>0</v>
      </c>
      <c r="IX100" s="32">
        <f t="shared" si="265"/>
        <v>0</v>
      </c>
      <c r="IY100" s="19" t="str">
        <f t="shared" si="266"/>
        <v/>
      </c>
      <c r="IZ100" s="19" t="str">
        <f t="shared" si="267"/>
        <v/>
      </c>
      <c r="JA100" s="19" t="str">
        <f t="shared" si="268"/>
        <v/>
      </c>
      <c r="JB100" s="19" t="str">
        <f t="shared" si="269"/>
        <v/>
      </c>
      <c r="JC100" s="19" t="str">
        <f t="shared" si="270"/>
        <v/>
      </c>
      <c r="JD100" s="19" t="str">
        <f t="shared" si="271"/>
        <v/>
      </c>
      <c r="JE100" s="19" t="str">
        <f t="shared" si="272"/>
        <v/>
      </c>
      <c r="JF100" s="19" t="str">
        <f t="shared" si="273"/>
        <v/>
      </c>
      <c r="JG100" s="19" t="str">
        <f t="shared" si="274"/>
        <v/>
      </c>
      <c r="JH100" s="19" t="str">
        <f t="shared" si="275"/>
        <v/>
      </c>
      <c r="JI100" s="32" t="str">
        <f t="shared" si="276"/>
        <v/>
      </c>
      <c r="JJ100" s="19">
        <f t="shared" si="277"/>
        <v>22.018022109317169</v>
      </c>
      <c r="JK100" s="19">
        <f t="shared" si="278"/>
        <v>22.018022109317169</v>
      </c>
      <c r="JL100" s="19">
        <f t="shared" si="279"/>
        <v>22.018022109317169</v>
      </c>
      <c r="JM100" s="19">
        <f t="shared" si="280"/>
        <v>22.018022109317169</v>
      </c>
      <c r="JN100" s="19">
        <f t="shared" si="281"/>
        <v>22.018022109317169</v>
      </c>
      <c r="JO100" s="19">
        <f t="shared" si="282"/>
        <v>22.018022109317169</v>
      </c>
      <c r="JP100" s="19">
        <f t="shared" si="283"/>
        <v>22.018022109317169</v>
      </c>
      <c r="JQ100" s="19">
        <f t="shared" si="284"/>
        <v>22.018022109317169</v>
      </c>
      <c r="JR100" s="19">
        <f t="shared" si="285"/>
        <v>22.018022109317169</v>
      </c>
      <c r="JS100" s="19">
        <f t="shared" si="286"/>
        <v>15.595354063523979</v>
      </c>
      <c r="JT100" s="19">
        <f t="shared" si="287"/>
        <v>16.163386317512391</v>
      </c>
      <c r="JU100" s="38" t="str">
        <f t="shared" si="288"/>
        <v/>
      </c>
      <c r="JV100" s="19" t="str">
        <f t="shared" si="289"/>
        <v/>
      </c>
      <c r="JW100" s="19" t="str">
        <f t="shared" si="290"/>
        <v/>
      </c>
      <c r="JX100" s="19" t="str">
        <f t="shared" si="291"/>
        <v/>
      </c>
      <c r="JY100" s="19" t="str">
        <f t="shared" si="292"/>
        <v/>
      </c>
      <c r="JZ100" s="19" t="str">
        <f t="shared" si="293"/>
        <v/>
      </c>
      <c r="KA100" s="19" t="str">
        <f t="shared" si="294"/>
        <v/>
      </c>
      <c r="KB100" s="19" t="str">
        <f t="shared" si="295"/>
        <v/>
      </c>
      <c r="KC100" s="19" t="str">
        <f t="shared" si="296"/>
        <v/>
      </c>
      <c r="KD100" s="19">
        <f t="shared" si="297"/>
        <v>15.595354063523979</v>
      </c>
      <c r="KE100" s="32">
        <f t="shared" si="298"/>
        <v>16.163386317512391</v>
      </c>
    </row>
    <row r="101" spans="1:291" x14ac:dyDescent="0.2">
      <c r="A101" s="19" t="s">
        <v>532</v>
      </c>
      <c r="B101" s="19" t="s">
        <v>533</v>
      </c>
      <c r="C101" s="19">
        <v>2020</v>
      </c>
      <c r="E101" s="32" t="s">
        <v>156</v>
      </c>
      <c r="P101" s="32">
        <v>1</v>
      </c>
      <c r="AA101" s="32">
        <v>1</v>
      </c>
      <c r="AL101" s="32">
        <v>1</v>
      </c>
      <c r="AW101" s="32">
        <v>3.3793200000000002E-2</v>
      </c>
      <c r="BH101" s="32">
        <v>0</v>
      </c>
      <c r="BS101" s="32">
        <v>0</v>
      </c>
      <c r="BT101" s="19">
        <v>0</v>
      </c>
      <c r="BU101" s="19">
        <v>0</v>
      </c>
      <c r="BV101" s="19">
        <v>0</v>
      </c>
      <c r="BW101" s="19">
        <v>0</v>
      </c>
      <c r="BX101" s="19">
        <v>0</v>
      </c>
      <c r="BY101" s="19">
        <v>0</v>
      </c>
      <c r="BZ101" s="19">
        <v>0</v>
      </c>
      <c r="CA101" s="19">
        <v>0</v>
      </c>
      <c r="CB101" s="19">
        <v>0</v>
      </c>
      <c r="CC101" s="19">
        <v>0</v>
      </c>
      <c r="CD101" s="19">
        <v>0</v>
      </c>
      <c r="CE101" s="38">
        <v>0</v>
      </c>
      <c r="CF101" s="19">
        <v>0</v>
      </c>
      <c r="CG101" s="19">
        <v>0</v>
      </c>
      <c r="CH101" s="19">
        <v>0</v>
      </c>
      <c r="CI101" s="19">
        <v>0</v>
      </c>
      <c r="CJ101" s="19">
        <v>0</v>
      </c>
      <c r="CK101" s="19">
        <v>0</v>
      </c>
      <c r="CL101" s="19">
        <v>0</v>
      </c>
      <c r="CM101" s="19">
        <v>0</v>
      </c>
      <c r="CN101" s="19">
        <v>14</v>
      </c>
      <c r="CO101" s="19">
        <v>55</v>
      </c>
      <c r="CP101" s="38">
        <v>0</v>
      </c>
      <c r="CQ101" s="19">
        <v>0</v>
      </c>
      <c r="CR101" s="19">
        <v>0</v>
      </c>
      <c r="CS101" s="19">
        <v>0</v>
      </c>
      <c r="CT101" s="19">
        <v>0</v>
      </c>
      <c r="CU101" s="19">
        <v>0</v>
      </c>
      <c r="CV101" s="19">
        <v>0</v>
      </c>
      <c r="CW101" s="19">
        <v>0</v>
      </c>
      <c r="CX101" s="19">
        <v>0</v>
      </c>
      <c r="CY101" s="19">
        <v>0</v>
      </c>
      <c r="CZ101" s="19">
        <v>0</v>
      </c>
      <c r="DA101" s="38"/>
      <c r="DL101" s="38"/>
      <c r="DW101" s="38"/>
      <c r="EH101" s="38"/>
      <c r="EQ101" s="19">
        <v>14040276.555870935</v>
      </c>
      <c r="ER101" s="32">
        <v>34587064.604387812</v>
      </c>
      <c r="ES101" s="19" t="str">
        <f t="shared" si="167"/>
        <v/>
      </c>
      <c r="ET101" s="19" t="str">
        <f t="shared" si="168"/>
        <v/>
      </c>
      <c r="EU101" s="19" t="str">
        <f t="shared" si="169"/>
        <v/>
      </c>
      <c r="EV101" s="19" t="str">
        <f t="shared" si="170"/>
        <v/>
      </c>
      <c r="EW101" s="19" t="str">
        <f t="shared" si="171"/>
        <v/>
      </c>
      <c r="EX101" s="19" t="str">
        <f t="shared" si="172"/>
        <v/>
      </c>
      <c r="EY101" s="19" t="str">
        <f t="shared" si="173"/>
        <v/>
      </c>
      <c r="EZ101" s="19" t="str">
        <f t="shared" si="174"/>
        <v/>
      </c>
      <c r="FA101" s="19" t="str">
        <f t="shared" si="175"/>
        <v/>
      </c>
      <c r="FB101" s="19">
        <f t="shared" si="176"/>
        <v>16.457440654079548</v>
      </c>
      <c r="FC101" s="32">
        <f t="shared" si="177"/>
        <v>17.358990314762099</v>
      </c>
      <c r="FD101" s="19" t="str">
        <f t="shared" si="178"/>
        <v/>
      </c>
      <c r="FE101" s="19" t="str">
        <f t="shared" si="179"/>
        <v/>
      </c>
      <c r="FF101" s="19" t="str">
        <f t="shared" si="180"/>
        <v/>
      </c>
      <c r="FG101" s="19" t="str">
        <f t="shared" si="181"/>
        <v/>
      </c>
      <c r="FH101" s="19" t="str">
        <f t="shared" si="182"/>
        <v/>
      </c>
      <c r="FI101" s="19" t="str">
        <f t="shared" si="183"/>
        <v/>
      </c>
      <c r="FJ101" s="19" t="str">
        <f t="shared" si="184"/>
        <v/>
      </c>
      <c r="FK101" s="19" t="str">
        <f t="shared" si="185"/>
        <v/>
      </c>
      <c r="FL101" s="19" t="str">
        <f t="shared" si="186"/>
        <v/>
      </c>
      <c r="FN101" s="32"/>
      <c r="FO101" s="19" t="str">
        <f t="shared" si="189"/>
        <v/>
      </c>
      <c r="FP101" s="19" t="str">
        <f t="shared" si="190"/>
        <v/>
      </c>
      <c r="FQ101" s="19" t="str">
        <f t="shared" si="191"/>
        <v/>
      </c>
      <c r="FR101" s="19" t="str">
        <f t="shared" si="192"/>
        <v/>
      </c>
      <c r="FS101" s="19" t="str">
        <f t="shared" si="193"/>
        <v/>
      </c>
      <c r="FT101" s="19" t="str">
        <f t="shared" si="194"/>
        <v/>
      </c>
      <c r="FU101" s="19" t="str">
        <f t="shared" si="195"/>
        <v/>
      </c>
      <c r="FV101" s="19" t="str">
        <f t="shared" si="196"/>
        <v/>
      </c>
      <c r="FW101" s="19" t="str">
        <f t="shared" si="197"/>
        <v/>
      </c>
      <c r="FY101" s="32"/>
      <c r="FZ101" s="19" t="str">
        <f t="shared" si="200"/>
        <v/>
      </c>
      <c r="GA101" s="19" t="str">
        <f t="shared" si="201"/>
        <v/>
      </c>
      <c r="GB101" s="19" t="str">
        <f t="shared" si="202"/>
        <v/>
      </c>
      <c r="GC101" s="19" t="str">
        <f t="shared" si="203"/>
        <v/>
      </c>
      <c r="GD101" s="19" t="str">
        <f t="shared" si="204"/>
        <v/>
      </c>
      <c r="GE101" s="19" t="str">
        <f t="shared" si="205"/>
        <v/>
      </c>
      <c r="GF101" s="19" t="str">
        <f t="shared" si="206"/>
        <v/>
      </c>
      <c r="GG101" s="19" t="str">
        <f t="shared" si="207"/>
        <v/>
      </c>
      <c r="GJ101" s="32"/>
      <c r="GK101" s="19" t="str">
        <f t="shared" si="211"/>
        <v/>
      </c>
      <c r="GL101" s="19" t="str">
        <f t="shared" si="212"/>
        <v/>
      </c>
      <c r="GM101" s="19" t="str">
        <f t="shared" si="213"/>
        <v/>
      </c>
      <c r="GN101" s="19" t="str">
        <f t="shared" si="214"/>
        <v/>
      </c>
      <c r="GO101" s="19" t="str">
        <f t="shared" si="215"/>
        <v/>
      </c>
      <c r="GP101" s="19" t="str">
        <f t="shared" si="216"/>
        <v/>
      </c>
      <c r="GQ101" s="19" t="str">
        <f t="shared" si="217"/>
        <v/>
      </c>
      <c r="GR101" s="19" t="str">
        <f t="shared" si="218"/>
        <v/>
      </c>
      <c r="GS101" s="19" t="str">
        <f t="shared" si="219"/>
        <v/>
      </c>
      <c r="GT101" s="19" t="str">
        <f t="shared" si="220"/>
        <v/>
      </c>
      <c r="GU101" s="32">
        <f t="shared" si="221"/>
        <v>17.358990314762099</v>
      </c>
      <c r="GV101" s="19">
        <f t="shared" si="222"/>
        <v>10.328571478127515</v>
      </c>
      <c r="GW101" s="19">
        <f t="shared" si="223"/>
        <v>10.328571478127515</v>
      </c>
      <c r="GX101" s="19">
        <f t="shared" si="224"/>
        <v>10.328571478127515</v>
      </c>
      <c r="GY101" s="19">
        <f t="shared" si="225"/>
        <v>10.328571478127515</v>
      </c>
      <c r="GZ101" s="19">
        <f t="shared" si="226"/>
        <v>10.328571478127515</v>
      </c>
      <c r="HA101" s="19">
        <f t="shared" si="227"/>
        <v>10.328571478127515</v>
      </c>
      <c r="HB101" s="19">
        <f t="shared" si="228"/>
        <v>10.328571478127515</v>
      </c>
      <c r="HC101" s="19">
        <f t="shared" si="229"/>
        <v>10.328571478127515</v>
      </c>
      <c r="HD101" s="19">
        <f t="shared" si="230"/>
        <v>10.328571478127515</v>
      </c>
      <c r="HE101" s="19">
        <f t="shared" si="231"/>
        <v>0.2011343951618926</v>
      </c>
      <c r="HF101" s="19">
        <f t="shared" si="232"/>
        <v>0.2011343951618926</v>
      </c>
      <c r="HG101" s="19" t="str">
        <f t="shared" si="299"/>
        <v/>
      </c>
      <c r="HH101" s="19" t="str">
        <f t="shared" si="300"/>
        <v/>
      </c>
      <c r="HI101" s="19" t="str">
        <f t="shared" si="301"/>
        <v/>
      </c>
      <c r="HJ101" s="19" t="str">
        <f t="shared" si="302"/>
        <v/>
      </c>
      <c r="HK101" s="19" t="str">
        <f t="shared" si="303"/>
        <v/>
      </c>
      <c r="HL101" s="19" t="str">
        <f t="shared" si="304"/>
        <v/>
      </c>
      <c r="HM101" s="19" t="str">
        <f t="shared" si="305"/>
        <v/>
      </c>
      <c r="HN101" s="19" t="str">
        <f t="shared" si="306"/>
        <v/>
      </c>
      <c r="HO101" s="19" t="str">
        <f t="shared" si="307"/>
        <v/>
      </c>
      <c r="HP101" s="19" t="str">
        <f t="shared" si="308"/>
        <v/>
      </c>
      <c r="HQ101" s="32" t="str">
        <f t="shared" si="309"/>
        <v/>
      </c>
      <c r="HR101" s="19">
        <f t="shared" si="233"/>
        <v>0.72436999999999996</v>
      </c>
      <c r="HS101" s="19">
        <f t="shared" si="234"/>
        <v>0.72436999999999996</v>
      </c>
      <c r="HT101" s="19">
        <f t="shared" si="235"/>
        <v>0.72436999999999996</v>
      </c>
      <c r="HU101" s="19">
        <f t="shared" si="236"/>
        <v>0.72436999999999996</v>
      </c>
      <c r="HV101" s="19">
        <f t="shared" si="237"/>
        <v>0.72436999999999996</v>
      </c>
      <c r="HW101" s="19">
        <f t="shared" si="238"/>
        <v>0.72436999999999996</v>
      </c>
      <c r="HX101" s="19">
        <f t="shared" si="239"/>
        <v>0.72436999999999996</v>
      </c>
      <c r="HY101" s="19">
        <f t="shared" si="240"/>
        <v>0.72436999999999996</v>
      </c>
      <c r="HZ101" s="19">
        <f t="shared" si="241"/>
        <v>0.72436999999999996</v>
      </c>
      <c r="IA101" s="19">
        <f t="shared" si="242"/>
        <v>2.8730000000000002E-2</v>
      </c>
      <c r="IB101" s="19">
        <f t="shared" si="243"/>
        <v>2.8730000000000002E-2</v>
      </c>
      <c r="IC101" s="38" t="str">
        <f t="shared" si="244"/>
        <v/>
      </c>
      <c r="ID101" s="19" t="str">
        <f t="shared" si="245"/>
        <v/>
      </c>
      <c r="IE101" s="19" t="str">
        <f t="shared" si="246"/>
        <v/>
      </c>
      <c r="IF101" s="19" t="str">
        <f t="shared" si="247"/>
        <v/>
      </c>
      <c r="IG101" s="19" t="str">
        <f t="shared" si="248"/>
        <v/>
      </c>
      <c r="IH101" s="19" t="str">
        <f t="shared" si="249"/>
        <v/>
      </c>
      <c r="II101" s="19" t="str">
        <f t="shared" si="250"/>
        <v/>
      </c>
      <c r="IJ101" s="19" t="str">
        <f t="shared" si="251"/>
        <v/>
      </c>
      <c r="IK101" s="19" t="str">
        <f t="shared" si="252"/>
        <v/>
      </c>
      <c r="IL101" s="19" t="str">
        <f t="shared" si="253"/>
        <v/>
      </c>
      <c r="IM101" s="19" t="str">
        <f t="shared" si="254"/>
        <v/>
      </c>
      <c r="IN101" s="38">
        <f t="shared" si="255"/>
        <v>0.16917829999999984</v>
      </c>
      <c r="IO101" s="19">
        <f t="shared" si="256"/>
        <v>0.16917829999999984</v>
      </c>
      <c r="IP101" s="19">
        <f t="shared" si="257"/>
        <v>0.16917829999999984</v>
      </c>
      <c r="IQ101" s="19">
        <f t="shared" si="258"/>
        <v>0.16917829999999984</v>
      </c>
      <c r="IR101" s="19">
        <f t="shared" si="259"/>
        <v>0.16917829999999984</v>
      </c>
      <c r="IS101" s="19">
        <f t="shared" si="260"/>
        <v>0.16917829999999984</v>
      </c>
      <c r="IT101" s="19">
        <f t="shared" si="261"/>
        <v>0.16917829999999984</v>
      </c>
      <c r="IU101" s="19">
        <f t="shared" si="262"/>
        <v>0.16917829999999984</v>
      </c>
      <c r="IV101" s="19">
        <f t="shared" si="263"/>
        <v>0</v>
      </c>
      <c r="IW101" s="19">
        <f t="shared" si="264"/>
        <v>0</v>
      </c>
      <c r="IX101" s="32">
        <f t="shared" si="265"/>
        <v>0</v>
      </c>
      <c r="IY101" s="19" t="str">
        <f t="shared" si="266"/>
        <v/>
      </c>
      <c r="IZ101" s="19" t="str">
        <f t="shared" si="267"/>
        <v/>
      </c>
      <c r="JA101" s="19" t="str">
        <f t="shared" si="268"/>
        <v/>
      </c>
      <c r="JB101" s="19" t="str">
        <f t="shared" si="269"/>
        <v/>
      </c>
      <c r="JC101" s="19" t="str">
        <f t="shared" si="270"/>
        <v/>
      </c>
      <c r="JD101" s="19" t="str">
        <f t="shared" si="271"/>
        <v/>
      </c>
      <c r="JE101" s="19" t="str">
        <f t="shared" si="272"/>
        <v/>
      </c>
      <c r="JF101" s="19" t="str">
        <f t="shared" si="273"/>
        <v/>
      </c>
      <c r="JG101" s="19" t="str">
        <f t="shared" si="274"/>
        <v/>
      </c>
      <c r="JH101" s="19" t="str">
        <f t="shared" si="275"/>
        <v/>
      </c>
      <c r="JI101" s="32" t="str">
        <f t="shared" si="276"/>
        <v/>
      </c>
      <c r="JJ101" s="19">
        <f t="shared" si="277"/>
        <v>22.018022109317169</v>
      </c>
      <c r="JK101" s="19">
        <f t="shared" si="278"/>
        <v>22.018022109317169</v>
      </c>
      <c r="JL101" s="19">
        <f t="shared" si="279"/>
        <v>22.018022109317169</v>
      </c>
      <c r="JM101" s="19">
        <f t="shared" si="280"/>
        <v>22.018022109317169</v>
      </c>
      <c r="JN101" s="19">
        <f t="shared" si="281"/>
        <v>22.018022109317169</v>
      </c>
      <c r="JO101" s="19">
        <f t="shared" si="282"/>
        <v>22.018022109317169</v>
      </c>
      <c r="JP101" s="19">
        <f t="shared" si="283"/>
        <v>22.018022109317169</v>
      </c>
      <c r="JQ101" s="19">
        <f t="shared" si="284"/>
        <v>22.018022109317169</v>
      </c>
      <c r="JR101" s="19">
        <f t="shared" si="285"/>
        <v>22.018022109317169</v>
      </c>
      <c r="JS101" s="19">
        <f t="shared" si="286"/>
        <v>22.018022109317169</v>
      </c>
      <c r="JT101" s="19">
        <f t="shared" si="287"/>
        <v>17.358990314762099</v>
      </c>
      <c r="JU101" s="38" t="str">
        <f t="shared" si="288"/>
        <v/>
      </c>
      <c r="JV101" s="19" t="str">
        <f t="shared" si="289"/>
        <v/>
      </c>
      <c r="JW101" s="19" t="str">
        <f t="shared" si="290"/>
        <v/>
      </c>
      <c r="JX101" s="19" t="str">
        <f t="shared" si="291"/>
        <v/>
      </c>
      <c r="JY101" s="19" t="str">
        <f t="shared" si="292"/>
        <v/>
      </c>
      <c r="JZ101" s="19" t="str">
        <f t="shared" si="293"/>
        <v/>
      </c>
      <c r="KA101" s="19" t="str">
        <f t="shared" si="294"/>
        <v/>
      </c>
      <c r="KB101" s="19" t="str">
        <f t="shared" si="295"/>
        <v/>
      </c>
      <c r="KC101" s="19" t="str">
        <f t="shared" si="296"/>
        <v/>
      </c>
      <c r="KD101" s="19" t="str">
        <f t="shared" si="297"/>
        <v/>
      </c>
      <c r="KE101" s="32">
        <f t="shared" si="298"/>
        <v>17.358990314762099</v>
      </c>
    </row>
    <row r="102" spans="1:291" x14ac:dyDescent="0.2">
      <c r="A102" s="19" t="s">
        <v>552</v>
      </c>
      <c r="B102" s="19" t="s">
        <v>553</v>
      </c>
      <c r="C102" s="19">
        <v>2011</v>
      </c>
      <c r="E102" s="32" t="s">
        <v>156</v>
      </c>
      <c r="G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1</v>
      </c>
      <c r="P102" s="32">
        <v>1</v>
      </c>
      <c r="R102" s="19">
        <v>0</v>
      </c>
      <c r="T102" s="19">
        <v>0</v>
      </c>
      <c r="U102" s="19">
        <v>0</v>
      </c>
      <c r="V102" s="19">
        <v>1</v>
      </c>
      <c r="W102" s="19">
        <v>1</v>
      </c>
      <c r="X102" s="19">
        <v>1</v>
      </c>
      <c r="Y102" s="19">
        <v>1</v>
      </c>
      <c r="Z102" s="19">
        <v>1</v>
      </c>
      <c r="AA102" s="32">
        <v>1</v>
      </c>
      <c r="AC102" s="19">
        <v>0</v>
      </c>
      <c r="AE102" s="19">
        <v>0</v>
      </c>
      <c r="AF102" s="19">
        <v>0</v>
      </c>
      <c r="AG102" s="19">
        <v>1</v>
      </c>
      <c r="AH102" s="19">
        <v>1</v>
      </c>
      <c r="AI102" s="19">
        <v>1</v>
      </c>
      <c r="AJ102" s="19">
        <v>1</v>
      </c>
      <c r="AK102" s="19">
        <v>1</v>
      </c>
      <c r="AL102" s="32">
        <v>1</v>
      </c>
      <c r="AN102" s="19">
        <v>1.15884E-2</v>
      </c>
      <c r="AP102" s="19">
        <v>3.0004799999999998E-3</v>
      </c>
      <c r="AQ102" s="19">
        <v>2.0493299999999998E-3</v>
      </c>
      <c r="AR102" s="19">
        <v>2.15464E-2</v>
      </c>
      <c r="AS102" s="19">
        <v>2.3687099999999999E-2</v>
      </c>
      <c r="AT102" s="19">
        <v>2.1999700000000001E-2</v>
      </c>
      <c r="AU102" s="19">
        <v>2.32692E-2</v>
      </c>
      <c r="AV102" s="19">
        <v>4.1400100000000002E-2</v>
      </c>
      <c r="AW102" s="32">
        <v>5.2647100000000002E-2</v>
      </c>
      <c r="AY102" s="19">
        <v>0</v>
      </c>
      <c r="BA102" s="19">
        <v>0</v>
      </c>
      <c r="BB102" s="19">
        <v>0</v>
      </c>
      <c r="BC102" s="19">
        <v>0</v>
      </c>
      <c r="BD102" s="19">
        <v>0</v>
      </c>
      <c r="BE102" s="19">
        <v>0</v>
      </c>
      <c r="BF102" s="19">
        <v>0</v>
      </c>
      <c r="BG102" s="19">
        <v>7</v>
      </c>
      <c r="BH102" s="32">
        <v>8</v>
      </c>
      <c r="BJ102" s="19">
        <v>0</v>
      </c>
      <c r="BL102" s="19">
        <v>0</v>
      </c>
      <c r="BM102" s="19">
        <v>0</v>
      </c>
      <c r="BN102" s="19">
        <v>0</v>
      </c>
      <c r="BO102" s="19">
        <v>0</v>
      </c>
      <c r="BP102" s="19">
        <v>0</v>
      </c>
      <c r="BQ102" s="19">
        <v>0</v>
      </c>
      <c r="BR102" s="19">
        <v>1</v>
      </c>
      <c r="BS102" s="32">
        <v>1</v>
      </c>
      <c r="BT102" s="19">
        <v>0</v>
      </c>
      <c r="BU102" s="19">
        <v>3</v>
      </c>
      <c r="BV102" s="19">
        <v>18</v>
      </c>
      <c r="BW102" s="19">
        <v>31</v>
      </c>
      <c r="BX102" s="19">
        <v>32</v>
      </c>
      <c r="BY102" s="19">
        <v>19</v>
      </c>
      <c r="BZ102" s="19">
        <v>13</v>
      </c>
      <c r="CA102" s="19">
        <v>3</v>
      </c>
      <c r="CB102" s="19">
        <v>2</v>
      </c>
      <c r="CC102" s="19">
        <v>2</v>
      </c>
      <c r="CD102" s="19">
        <v>2</v>
      </c>
      <c r="CE102" s="38">
        <v>0</v>
      </c>
      <c r="CF102" s="19">
        <v>5</v>
      </c>
      <c r="CG102" s="19">
        <v>39</v>
      </c>
      <c r="CH102" s="19">
        <v>98</v>
      </c>
      <c r="CI102" s="19">
        <v>65</v>
      </c>
      <c r="CJ102" s="19">
        <v>45</v>
      </c>
      <c r="CK102" s="19">
        <v>43</v>
      </c>
      <c r="CL102" s="19">
        <v>18</v>
      </c>
      <c r="CM102" s="19">
        <v>18</v>
      </c>
      <c r="CN102" s="19">
        <v>16</v>
      </c>
      <c r="CO102" s="19">
        <v>42</v>
      </c>
      <c r="CP102" s="38">
        <v>0</v>
      </c>
      <c r="CQ102" s="19">
        <v>0.6</v>
      </c>
      <c r="CR102" s="19">
        <v>0.46153846153846156</v>
      </c>
      <c r="CS102" s="19">
        <v>0.31632653061224492</v>
      </c>
      <c r="CT102" s="19">
        <v>0.49230769230769234</v>
      </c>
      <c r="CU102" s="19">
        <v>0.42222222222222222</v>
      </c>
      <c r="CV102" s="19">
        <v>0.30232558139534882</v>
      </c>
      <c r="CW102" s="19">
        <v>0.16666666666666666</v>
      </c>
      <c r="CX102" s="19">
        <v>0.1111111111111111</v>
      </c>
      <c r="CY102" s="19">
        <v>0.125</v>
      </c>
      <c r="CZ102" s="19">
        <v>4.7619047619047616E-2</v>
      </c>
      <c r="DA102" s="38"/>
      <c r="DB102" s="19">
        <v>2.1350804091432298</v>
      </c>
      <c r="DC102" s="19">
        <v>6.0641596521680903</v>
      </c>
      <c r="DD102" s="19">
        <v>2.4993073154632399</v>
      </c>
      <c r="DE102" s="19">
        <v>4.5003763918156103</v>
      </c>
      <c r="DF102" s="19">
        <v>-6.3497771760659099</v>
      </c>
      <c r="DG102" s="19">
        <v>8.0696593898841797</v>
      </c>
      <c r="DH102" s="19">
        <v>6.4132529857257996</v>
      </c>
      <c r="DI102" s="19">
        <v>20.103558372148999</v>
      </c>
      <c r="DJ102" s="19">
        <v>42.644934167670499</v>
      </c>
      <c r="DK102" s="19">
        <v>13.955573995232999</v>
      </c>
      <c r="DL102" s="38"/>
      <c r="DP102" s="19">
        <v>0.46089999999999998</v>
      </c>
      <c r="DQ102" s="19">
        <v>0.5101</v>
      </c>
      <c r="DR102" s="19">
        <v>0.4672</v>
      </c>
      <c r="DS102" s="19">
        <v>0.442</v>
      </c>
      <c r="DT102" s="19">
        <v>0.31019999999999998</v>
      </c>
      <c r="DU102" s="19">
        <v>0.4521</v>
      </c>
      <c r="DV102" s="19">
        <v>0.21959999999999999</v>
      </c>
      <c r="DW102" s="38"/>
      <c r="EB102" s="19">
        <v>-0.48699999999999999</v>
      </c>
      <c r="EC102" s="19">
        <v>-0.83599999999999997</v>
      </c>
      <c r="ED102" s="19">
        <v>-9.6000000000000002E-2</v>
      </c>
      <c r="EE102" s="19">
        <v>-0.45600000000000002</v>
      </c>
      <c r="EF102" s="19">
        <v>-0.371</v>
      </c>
      <c r="EG102" s="19">
        <v>-0.27100000000000002</v>
      </c>
      <c r="EH102" s="38"/>
      <c r="EJ102" s="19">
        <v>6420246.5125420559</v>
      </c>
      <c r="EK102" s="19">
        <v>10328866.377139298</v>
      </c>
      <c r="EL102" s="19">
        <v>4720322.5057672374</v>
      </c>
      <c r="EM102" s="19">
        <v>4230661.5899726171</v>
      </c>
      <c r="EN102" s="19">
        <v>3738071.2017887523</v>
      </c>
      <c r="EO102" s="19">
        <v>6065412.8876243467</v>
      </c>
      <c r="EP102" s="19">
        <v>9479722.9460114613</v>
      </c>
      <c r="EQ102" s="19">
        <v>37698419.203086041</v>
      </c>
      <c r="ER102" s="32">
        <v>47029016.894193649</v>
      </c>
      <c r="ES102" s="19" t="str">
        <f t="shared" si="167"/>
        <v/>
      </c>
      <c r="ET102" s="19" t="str">
        <f t="shared" si="168"/>
        <v/>
      </c>
      <c r="EU102" s="19">
        <f t="shared" si="169"/>
        <v>15.674967072521195</v>
      </c>
      <c r="EV102" s="19">
        <f t="shared" si="170"/>
        <v>16.150453094235452</v>
      </c>
      <c r="EW102" s="19">
        <f t="shared" si="171"/>
        <v>15.36738768272058</v>
      </c>
      <c r="EX102" s="19">
        <f t="shared" si="172"/>
        <v>15.257868943041437</v>
      </c>
      <c r="EY102" s="19">
        <f t="shared" si="173"/>
        <v>15.134080314913811</v>
      </c>
      <c r="EZ102" s="19">
        <f t="shared" si="174"/>
        <v>15.618113175145265</v>
      </c>
      <c r="FA102" s="19">
        <f t="shared" si="175"/>
        <v>16.064665648699865</v>
      </c>
      <c r="FB102" s="19">
        <f t="shared" si="176"/>
        <v>17.445128720586489</v>
      </c>
      <c r="FC102" s="32">
        <f t="shared" si="177"/>
        <v>17.666275349900779</v>
      </c>
      <c r="FD102" s="19" t="str">
        <f t="shared" si="178"/>
        <v/>
      </c>
      <c r="FE102" s="19">
        <f t="shared" si="179"/>
        <v>2.1350804091432298</v>
      </c>
      <c r="FF102" s="19" t="str">
        <f t="shared" si="180"/>
        <v/>
      </c>
      <c r="FG102" s="19">
        <f t="shared" si="181"/>
        <v>2.4993073154632399</v>
      </c>
      <c r="FH102" s="19">
        <f t="shared" si="182"/>
        <v>4.5003763918156103</v>
      </c>
      <c r="FI102" s="19">
        <f t="shared" si="183"/>
        <v>-6.3497771760659099</v>
      </c>
      <c r="FJ102" s="19">
        <f t="shared" si="184"/>
        <v>8.0696593898841797</v>
      </c>
      <c r="FK102" s="19">
        <f t="shared" si="185"/>
        <v>6.4132529857257996</v>
      </c>
      <c r="FL102" s="19">
        <f t="shared" si="186"/>
        <v>20.103558372148999</v>
      </c>
      <c r="FM102" s="19">
        <f t="shared" si="187"/>
        <v>42.644934167670499</v>
      </c>
      <c r="FN102" s="32">
        <f t="shared" si="188"/>
        <v>13.955573995232999</v>
      </c>
      <c r="FO102" s="19" t="str">
        <f t="shared" si="189"/>
        <v/>
      </c>
      <c r="FS102" s="19">
        <f t="shared" si="193"/>
        <v>0.46089999999999998</v>
      </c>
      <c r="FT102" s="19">
        <f t="shared" si="194"/>
        <v>0.5101</v>
      </c>
      <c r="FU102" s="19">
        <f t="shared" si="195"/>
        <v>0.4672</v>
      </c>
      <c r="FV102" s="19">
        <f t="shared" si="196"/>
        <v>0.442</v>
      </c>
      <c r="FW102" s="19">
        <f t="shared" si="197"/>
        <v>0.31019999999999998</v>
      </c>
      <c r="FX102" s="19">
        <f t="shared" si="198"/>
        <v>0.4521</v>
      </c>
      <c r="FY102" s="32">
        <f t="shared" si="199"/>
        <v>0.21959999999999999</v>
      </c>
      <c r="FZ102" s="19" t="str">
        <f t="shared" si="200"/>
        <v/>
      </c>
      <c r="GE102" s="19">
        <f t="shared" si="205"/>
        <v>-0.48699999999999999</v>
      </c>
      <c r="GF102" s="19">
        <f t="shared" si="206"/>
        <v>-0.83599999999999997</v>
      </c>
      <c r="GG102" s="19">
        <f t="shared" si="207"/>
        <v>-9.6000000000000002E-2</v>
      </c>
      <c r="GH102" s="19">
        <f t="shared" si="208"/>
        <v>-0.45600000000000002</v>
      </c>
      <c r="GI102" s="19">
        <f t="shared" si="209"/>
        <v>-0.371</v>
      </c>
      <c r="GJ102" s="32">
        <f t="shared" si="210"/>
        <v>-0.27100000000000002</v>
      </c>
      <c r="GK102" s="19" t="str">
        <f t="shared" si="211"/>
        <v/>
      </c>
      <c r="GL102" s="19" t="str">
        <f t="shared" si="212"/>
        <v/>
      </c>
      <c r="GM102" s="19" t="str">
        <f t="shared" si="213"/>
        <v/>
      </c>
      <c r="GN102" s="19">
        <f t="shared" si="214"/>
        <v>16.150453094235452</v>
      </c>
      <c r="GO102" s="19">
        <f t="shared" si="215"/>
        <v>15.36738768272058</v>
      </c>
      <c r="GP102" s="19">
        <f t="shared" si="216"/>
        <v>15.257868943041437</v>
      </c>
      <c r="GQ102" s="19">
        <f t="shared" si="217"/>
        <v>15.134080314913811</v>
      </c>
      <c r="GR102" s="19">
        <f t="shared" si="218"/>
        <v>15.618113175145265</v>
      </c>
      <c r="GS102" s="19">
        <f t="shared" si="219"/>
        <v>16.064665648699865</v>
      </c>
      <c r="GT102" s="19">
        <f t="shared" si="220"/>
        <v>17.445128720586489</v>
      </c>
      <c r="GU102" s="32">
        <f t="shared" si="221"/>
        <v>17.666275349900779</v>
      </c>
      <c r="GV102" s="19">
        <f t="shared" si="222"/>
        <v>10.328571478127515</v>
      </c>
      <c r="GW102" s="19">
        <f t="shared" si="223"/>
        <v>2.1350804091432298</v>
      </c>
      <c r="GX102" s="19">
        <f t="shared" si="224"/>
        <v>10.328571478127515</v>
      </c>
      <c r="GY102" s="19">
        <f t="shared" si="225"/>
        <v>2.4993073154632399</v>
      </c>
      <c r="GZ102" s="19">
        <f t="shared" si="226"/>
        <v>4.5003763918156103</v>
      </c>
      <c r="HA102" s="19">
        <f t="shared" si="227"/>
        <v>0.2011343951618926</v>
      </c>
      <c r="HB102" s="19">
        <f t="shared" si="228"/>
        <v>8.0696593898841797</v>
      </c>
      <c r="HC102" s="19">
        <f t="shared" si="229"/>
        <v>6.4132529857257996</v>
      </c>
      <c r="HD102" s="19">
        <f t="shared" si="230"/>
        <v>10.328571478127515</v>
      </c>
      <c r="HE102" s="19">
        <f t="shared" si="231"/>
        <v>10.328571478127515</v>
      </c>
      <c r="HF102" s="19">
        <f t="shared" si="232"/>
        <v>10.328571478127515</v>
      </c>
      <c r="HG102" s="19" t="str">
        <f t="shared" si="299"/>
        <v/>
      </c>
      <c r="HH102" s="19">
        <f t="shared" si="300"/>
        <v>2.1350804091432298</v>
      </c>
      <c r="HI102" s="19" t="str">
        <f t="shared" si="301"/>
        <v/>
      </c>
      <c r="HJ102" s="19">
        <f t="shared" si="302"/>
        <v>2.4993073154632399</v>
      </c>
      <c r="HK102" s="19">
        <f t="shared" si="303"/>
        <v>4.5003763918156103</v>
      </c>
      <c r="HL102" s="19">
        <f t="shared" si="304"/>
        <v>0.2011343951618926</v>
      </c>
      <c r="HM102" s="19">
        <f t="shared" si="305"/>
        <v>8.0696593898841797</v>
      </c>
      <c r="HN102" s="19">
        <f t="shared" si="306"/>
        <v>6.4132529857257996</v>
      </c>
      <c r="HO102" s="19">
        <f t="shared" si="307"/>
        <v>10.328571478127515</v>
      </c>
      <c r="HP102" s="19">
        <f t="shared" si="308"/>
        <v>10.328571478127515</v>
      </c>
      <c r="HQ102" s="32">
        <f t="shared" si="309"/>
        <v>10.328571478127515</v>
      </c>
      <c r="HR102" s="19">
        <f t="shared" si="233"/>
        <v>0.72436999999999996</v>
      </c>
      <c r="HS102" s="19">
        <f t="shared" si="234"/>
        <v>2.8730000000000002E-2</v>
      </c>
      <c r="HT102" s="19">
        <f t="shared" si="235"/>
        <v>2.8730000000000002E-2</v>
      </c>
      <c r="HU102" s="19">
        <f t="shared" si="236"/>
        <v>2.8730000000000002E-2</v>
      </c>
      <c r="HV102" s="19">
        <f t="shared" si="237"/>
        <v>0.46089999999999998</v>
      </c>
      <c r="HW102" s="19">
        <f t="shared" si="238"/>
        <v>0.5101</v>
      </c>
      <c r="HX102" s="19">
        <f t="shared" si="239"/>
        <v>0.4672</v>
      </c>
      <c r="HY102" s="19">
        <f t="shared" si="240"/>
        <v>0.442</v>
      </c>
      <c r="HZ102" s="19">
        <f t="shared" si="241"/>
        <v>0.31019999999999998</v>
      </c>
      <c r="IA102" s="19">
        <f t="shared" si="242"/>
        <v>0.4521</v>
      </c>
      <c r="IB102" s="19">
        <f t="shared" si="243"/>
        <v>0.21959999999999999</v>
      </c>
      <c r="IC102" s="38" t="str">
        <f t="shared" si="244"/>
        <v/>
      </c>
      <c r="ID102" s="19" t="str">
        <f t="shared" si="245"/>
        <v/>
      </c>
      <c r="IE102" s="19" t="str">
        <f t="shared" si="246"/>
        <v/>
      </c>
      <c r="IF102" s="19" t="str">
        <f t="shared" si="247"/>
        <v/>
      </c>
      <c r="IG102" s="19">
        <f t="shared" si="248"/>
        <v>0.46089999999999998</v>
      </c>
      <c r="IH102" s="19">
        <f t="shared" si="249"/>
        <v>0.5101</v>
      </c>
      <c r="II102" s="19">
        <f t="shared" si="250"/>
        <v>0.4672</v>
      </c>
      <c r="IJ102" s="19">
        <f t="shared" si="251"/>
        <v>0.442</v>
      </c>
      <c r="IK102" s="19">
        <f t="shared" si="252"/>
        <v>0.31019999999999998</v>
      </c>
      <c r="IL102" s="19">
        <f t="shared" si="253"/>
        <v>0.4521</v>
      </c>
      <c r="IM102" s="19">
        <f t="shared" si="254"/>
        <v>0.21959999999999999</v>
      </c>
      <c r="IN102" s="38">
        <f t="shared" si="255"/>
        <v>0.16917829999999984</v>
      </c>
      <c r="IO102" s="19">
        <f t="shared" si="256"/>
        <v>0</v>
      </c>
      <c r="IP102" s="19">
        <f t="shared" si="257"/>
        <v>0</v>
      </c>
      <c r="IQ102" s="19">
        <f t="shared" si="258"/>
        <v>0</v>
      </c>
      <c r="IR102" s="19">
        <f t="shared" si="259"/>
        <v>0</v>
      </c>
      <c r="IS102" s="19">
        <f t="shared" si="260"/>
        <v>-0.47170000000000001</v>
      </c>
      <c r="IT102" s="19">
        <f t="shared" si="261"/>
        <v>-0.47170000000000001</v>
      </c>
      <c r="IU102" s="19">
        <f t="shared" si="262"/>
        <v>-9.6000000000000002E-2</v>
      </c>
      <c r="IV102" s="19">
        <f t="shared" si="263"/>
        <v>-0.45600000000000002</v>
      </c>
      <c r="IW102" s="19">
        <f t="shared" si="264"/>
        <v>-0.371</v>
      </c>
      <c r="IX102" s="32">
        <f t="shared" si="265"/>
        <v>-0.27100000000000002</v>
      </c>
      <c r="IY102" s="19" t="str">
        <f t="shared" si="266"/>
        <v/>
      </c>
      <c r="IZ102" s="19" t="str">
        <f t="shared" si="267"/>
        <v/>
      </c>
      <c r="JA102" s="19" t="str">
        <f t="shared" si="268"/>
        <v/>
      </c>
      <c r="JB102" s="19" t="str">
        <f t="shared" si="269"/>
        <v/>
      </c>
      <c r="JC102" s="19" t="str">
        <f t="shared" si="270"/>
        <v/>
      </c>
      <c r="JD102" s="19">
        <f t="shared" si="271"/>
        <v>-0.47170000000000001</v>
      </c>
      <c r="JE102" s="19">
        <f t="shared" si="272"/>
        <v>-0.47170000000000001</v>
      </c>
      <c r="JF102" s="19">
        <f t="shared" si="273"/>
        <v>-9.6000000000000002E-2</v>
      </c>
      <c r="JG102" s="19">
        <f t="shared" si="274"/>
        <v>-0.45600000000000002</v>
      </c>
      <c r="JH102" s="19">
        <f t="shared" si="275"/>
        <v>-0.371</v>
      </c>
      <c r="JI102" s="32">
        <f t="shared" si="276"/>
        <v>-0.27100000000000002</v>
      </c>
      <c r="JJ102" s="19">
        <f t="shared" si="277"/>
        <v>22.018022109317169</v>
      </c>
      <c r="JK102" s="19">
        <f t="shared" si="278"/>
        <v>22.018022109317169</v>
      </c>
      <c r="JL102" s="19">
        <f t="shared" si="279"/>
        <v>22.018022109317169</v>
      </c>
      <c r="JM102" s="19">
        <f t="shared" si="280"/>
        <v>16.150453094235452</v>
      </c>
      <c r="JN102" s="19">
        <f t="shared" si="281"/>
        <v>15.36738768272058</v>
      </c>
      <c r="JO102" s="19">
        <f t="shared" si="282"/>
        <v>15.257868943041437</v>
      </c>
      <c r="JP102" s="19">
        <f t="shared" si="283"/>
        <v>15.134080314913811</v>
      </c>
      <c r="JQ102" s="19">
        <f t="shared" si="284"/>
        <v>15.618113175145265</v>
      </c>
      <c r="JR102" s="19">
        <f t="shared" si="285"/>
        <v>16.064665648699865</v>
      </c>
      <c r="JS102" s="19">
        <f t="shared" si="286"/>
        <v>17.445128720586489</v>
      </c>
      <c r="JT102" s="19">
        <f t="shared" si="287"/>
        <v>17.666275349900779</v>
      </c>
      <c r="JU102" s="38" t="str">
        <f t="shared" si="288"/>
        <v/>
      </c>
      <c r="JV102" s="19" t="str">
        <f t="shared" si="289"/>
        <v/>
      </c>
      <c r="JW102" s="19" t="str">
        <f t="shared" si="290"/>
        <v/>
      </c>
      <c r="JX102" s="19">
        <f t="shared" si="291"/>
        <v>16.150453094235452</v>
      </c>
      <c r="JY102" s="19">
        <f t="shared" si="292"/>
        <v>15.36738768272058</v>
      </c>
      <c r="JZ102" s="19">
        <f t="shared" si="293"/>
        <v>15.257868943041437</v>
      </c>
      <c r="KA102" s="19">
        <f t="shared" si="294"/>
        <v>15.134080314913811</v>
      </c>
      <c r="KB102" s="19">
        <f t="shared" si="295"/>
        <v>15.618113175145265</v>
      </c>
      <c r="KC102" s="19">
        <f t="shared" si="296"/>
        <v>16.064665648699865</v>
      </c>
      <c r="KD102" s="19">
        <f t="shared" si="297"/>
        <v>17.445128720586489</v>
      </c>
      <c r="KE102" s="32">
        <f t="shared" si="298"/>
        <v>17.666275349900779</v>
      </c>
    </row>
    <row r="103" spans="1:291" x14ac:dyDescent="0.2">
      <c r="A103" s="19" t="s">
        <v>353</v>
      </c>
      <c r="B103" s="19" t="s">
        <v>354</v>
      </c>
      <c r="C103" s="19">
        <v>2010</v>
      </c>
      <c r="D103" s="19">
        <v>2013</v>
      </c>
      <c r="E103" s="32" t="s">
        <v>156</v>
      </c>
      <c r="F103" s="19">
        <v>0</v>
      </c>
      <c r="G103" s="19">
        <v>0</v>
      </c>
      <c r="P103" s="32"/>
      <c r="Q103" s="19">
        <v>1</v>
      </c>
      <c r="R103" s="19">
        <v>1</v>
      </c>
      <c r="AA103" s="32"/>
      <c r="AB103" s="19">
        <v>0</v>
      </c>
      <c r="AC103" s="19">
        <v>0</v>
      </c>
      <c r="AL103" s="32"/>
      <c r="AM103" s="19">
        <v>1.7404300000000001E-3</v>
      </c>
      <c r="AN103" s="19">
        <v>2.6416200000000001E-2</v>
      </c>
      <c r="AW103" s="32"/>
      <c r="AX103" s="19">
        <v>0</v>
      </c>
      <c r="AY103" s="19">
        <v>0</v>
      </c>
      <c r="BH103" s="32"/>
      <c r="BI103" s="19">
        <v>0</v>
      </c>
      <c r="BJ103" s="19">
        <v>0</v>
      </c>
      <c r="BS103" s="32"/>
      <c r="BT103" s="19">
        <v>4</v>
      </c>
      <c r="BU103" s="19">
        <v>7</v>
      </c>
      <c r="BV103" s="19">
        <v>0</v>
      </c>
      <c r="BW103" s="19">
        <v>3</v>
      </c>
      <c r="BX103" s="19">
        <v>0</v>
      </c>
      <c r="BY103" s="19">
        <v>0</v>
      </c>
      <c r="BZ103" s="19">
        <v>0</v>
      </c>
      <c r="CA103" s="19">
        <v>0</v>
      </c>
      <c r="CB103" s="19">
        <v>0</v>
      </c>
      <c r="CC103" s="19">
        <v>0</v>
      </c>
      <c r="CD103" s="19">
        <v>0</v>
      </c>
      <c r="CE103" s="38">
        <v>88</v>
      </c>
      <c r="CF103" s="19">
        <v>101</v>
      </c>
      <c r="CG103" s="19">
        <v>170</v>
      </c>
      <c r="CH103" s="19">
        <v>411</v>
      </c>
      <c r="CI103" s="19">
        <v>22</v>
      </c>
      <c r="CJ103" s="19">
        <v>0</v>
      </c>
      <c r="CK103" s="19">
        <v>1</v>
      </c>
      <c r="CL103" s="19">
        <v>0</v>
      </c>
      <c r="CM103" s="19">
        <v>0</v>
      </c>
      <c r="CN103" s="19">
        <v>0</v>
      </c>
      <c r="CO103" s="19">
        <v>0</v>
      </c>
      <c r="CP103" s="38">
        <v>4.5454545454545456E-2</v>
      </c>
      <c r="CQ103" s="19">
        <v>6.9306930693069313E-2</v>
      </c>
      <c r="CR103" s="19">
        <v>0</v>
      </c>
      <c r="CS103" s="19">
        <v>7.2992700729927005E-3</v>
      </c>
      <c r="CT103" s="19">
        <v>0</v>
      </c>
      <c r="CU103" s="19">
        <v>0</v>
      </c>
      <c r="CV103" s="19">
        <v>0</v>
      </c>
      <c r="CW103" s="19">
        <v>0</v>
      </c>
      <c r="CX103" s="19">
        <v>0</v>
      </c>
      <c r="CY103" s="19">
        <v>0</v>
      </c>
      <c r="CZ103" s="19">
        <v>0</v>
      </c>
      <c r="DA103" s="38">
        <v>27.9117</v>
      </c>
      <c r="DB103" s="19">
        <v>26.190799999999999</v>
      </c>
      <c r="DC103" s="19">
        <v>8.2393999999999998</v>
      </c>
      <c r="DD103" s="19">
        <v>20.508900000000001</v>
      </c>
      <c r="DL103" s="38"/>
      <c r="DO103" s="19">
        <v>0.44655499999999998</v>
      </c>
      <c r="DW103" s="38">
        <v>2.2342000000000001E-2</v>
      </c>
      <c r="DX103" s="19">
        <v>-2.2408999999999998E-2</v>
      </c>
      <c r="DY103" s="19">
        <v>0.28303099999999998</v>
      </c>
      <c r="DZ103" s="19">
        <v>-0.14458599999999999</v>
      </c>
      <c r="EH103" s="38">
        <v>5374230300</v>
      </c>
      <c r="EI103" s="19">
        <v>6190979900</v>
      </c>
      <c r="EJ103" s="19">
        <v>6583218600</v>
      </c>
      <c r="EK103" s="19">
        <v>15760284300</v>
      </c>
      <c r="ER103" s="32"/>
      <c r="ES103" s="19">
        <f t="shared" si="167"/>
        <v>22.40488120070604</v>
      </c>
      <c r="ET103" s="19">
        <f t="shared" si="168"/>
        <v>22.546359214829874</v>
      </c>
      <c r="EU103" s="19">
        <f t="shared" si="169"/>
        <v>22.607789611625464</v>
      </c>
      <c r="EV103" s="19">
        <f t="shared" si="170"/>
        <v>23.480758960553541</v>
      </c>
      <c r="EW103" s="19" t="str">
        <f t="shared" si="171"/>
        <v/>
      </c>
      <c r="EX103" s="19" t="str">
        <f t="shared" si="172"/>
        <v/>
      </c>
      <c r="EY103" s="19" t="str">
        <f t="shared" si="173"/>
        <v/>
      </c>
      <c r="EZ103" s="19" t="str">
        <f t="shared" si="174"/>
        <v/>
      </c>
      <c r="FA103" s="19" t="str">
        <f t="shared" si="175"/>
        <v/>
      </c>
      <c r="FB103" s="19" t="str">
        <f t="shared" si="176"/>
        <v/>
      </c>
      <c r="FC103" s="32" t="str">
        <f t="shared" si="177"/>
        <v/>
      </c>
      <c r="FD103" s="19">
        <f t="shared" si="178"/>
        <v>27.9117</v>
      </c>
      <c r="FE103" s="19">
        <f t="shared" si="179"/>
        <v>26.190799999999999</v>
      </c>
      <c r="FF103" s="19" t="str">
        <f t="shared" si="180"/>
        <v/>
      </c>
      <c r="FG103" s="19" t="str">
        <f t="shared" si="181"/>
        <v/>
      </c>
      <c r="FH103" s="19" t="str">
        <f t="shared" si="182"/>
        <v/>
      </c>
      <c r="FI103" s="19" t="str">
        <f t="shared" si="183"/>
        <v/>
      </c>
      <c r="FJ103" s="19" t="str">
        <f t="shared" si="184"/>
        <v/>
      </c>
      <c r="FK103" s="19" t="str">
        <f t="shared" si="185"/>
        <v/>
      </c>
      <c r="FL103" s="19" t="str">
        <f t="shared" si="186"/>
        <v/>
      </c>
      <c r="FM103" s="19" t="str">
        <f t="shared" si="187"/>
        <v/>
      </c>
      <c r="FN103" s="32" t="str">
        <f t="shared" si="188"/>
        <v/>
      </c>
      <c r="FS103" s="19" t="str">
        <f t="shared" si="193"/>
        <v/>
      </c>
      <c r="FT103" s="19" t="str">
        <f t="shared" si="194"/>
        <v/>
      </c>
      <c r="FU103" s="19" t="str">
        <f t="shared" si="195"/>
        <v/>
      </c>
      <c r="FV103" s="19" t="str">
        <f t="shared" si="196"/>
        <v/>
      </c>
      <c r="FW103" s="19" t="str">
        <f t="shared" si="197"/>
        <v/>
      </c>
      <c r="FX103" s="19" t="str">
        <f t="shared" si="198"/>
        <v/>
      </c>
      <c r="FY103" s="32" t="str">
        <f t="shared" si="199"/>
        <v/>
      </c>
      <c r="FZ103" s="19">
        <f t="shared" si="200"/>
        <v>2.2342000000000001E-2</v>
      </c>
      <c r="GA103" s="19">
        <f t="shared" si="201"/>
        <v>-2.2408999999999998E-2</v>
      </c>
      <c r="GB103" s="19" t="str">
        <f t="shared" si="202"/>
        <v/>
      </c>
      <c r="GC103" s="19" t="str">
        <f t="shared" si="203"/>
        <v/>
      </c>
      <c r="GD103" s="19" t="str">
        <f t="shared" si="204"/>
        <v/>
      </c>
      <c r="GE103" s="19" t="str">
        <f t="shared" si="205"/>
        <v/>
      </c>
      <c r="GF103" s="19" t="str">
        <f t="shared" si="206"/>
        <v/>
      </c>
      <c r="GG103" s="19" t="str">
        <f t="shared" si="207"/>
        <v/>
      </c>
      <c r="GH103" s="19" t="str">
        <f t="shared" si="208"/>
        <v/>
      </c>
      <c r="GI103" s="19" t="str">
        <f t="shared" si="209"/>
        <v/>
      </c>
      <c r="GJ103" s="32" t="str">
        <f t="shared" si="210"/>
        <v/>
      </c>
      <c r="GK103" s="19">
        <f t="shared" si="211"/>
        <v>22.40488120070604</v>
      </c>
      <c r="GL103" s="19">
        <f t="shared" si="212"/>
        <v>22.546359214829874</v>
      </c>
      <c r="GM103" s="19" t="str">
        <f t="shared" si="213"/>
        <v/>
      </c>
      <c r="GN103" s="19" t="str">
        <f t="shared" si="214"/>
        <v/>
      </c>
      <c r="GO103" s="19" t="str">
        <f t="shared" si="215"/>
        <v/>
      </c>
      <c r="GP103" s="19" t="str">
        <f t="shared" si="216"/>
        <v/>
      </c>
      <c r="GQ103" s="19" t="str">
        <f t="shared" si="217"/>
        <v/>
      </c>
      <c r="GR103" s="19" t="str">
        <f t="shared" si="218"/>
        <v/>
      </c>
      <c r="GS103" s="19" t="str">
        <f t="shared" si="219"/>
        <v/>
      </c>
      <c r="GT103" s="19" t="str">
        <f t="shared" si="220"/>
        <v/>
      </c>
      <c r="GU103" s="32" t="str">
        <f t="shared" si="221"/>
        <v/>
      </c>
      <c r="GV103" s="19">
        <f t="shared" si="222"/>
        <v>10.328571478127515</v>
      </c>
      <c r="GW103" s="19">
        <f t="shared" si="223"/>
        <v>10.328571478127515</v>
      </c>
      <c r="GX103" s="19">
        <f t="shared" si="224"/>
        <v>10.328571478127515</v>
      </c>
      <c r="GY103" s="19">
        <f t="shared" si="225"/>
        <v>10.328571478127515</v>
      </c>
      <c r="GZ103" s="19">
        <f t="shared" si="226"/>
        <v>10.328571478127515</v>
      </c>
      <c r="HA103" s="19">
        <f t="shared" si="227"/>
        <v>10.328571478127515</v>
      </c>
      <c r="HB103" s="19">
        <f t="shared" si="228"/>
        <v>10.328571478127515</v>
      </c>
      <c r="HC103" s="19">
        <f t="shared" si="229"/>
        <v>10.328571478127515</v>
      </c>
      <c r="HD103" s="19">
        <f t="shared" si="230"/>
        <v>10.328571478127515</v>
      </c>
      <c r="HE103" s="19">
        <f t="shared" si="231"/>
        <v>10.328571478127515</v>
      </c>
      <c r="HF103" s="19">
        <f t="shared" si="232"/>
        <v>10.328571478127515</v>
      </c>
      <c r="HG103" s="19">
        <f t="shared" si="299"/>
        <v>10.328571478127515</v>
      </c>
      <c r="HH103" s="19">
        <f t="shared" si="300"/>
        <v>10.328571478127515</v>
      </c>
      <c r="HI103" s="19" t="str">
        <f t="shared" si="301"/>
        <v/>
      </c>
      <c r="HJ103" s="19" t="str">
        <f t="shared" si="302"/>
        <v/>
      </c>
      <c r="HK103" s="19" t="str">
        <f t="shared" si="303"/>
        <v/>
      </c>
      <c r="HL103" s="19" t="str">
        <f t="shared" si="304"/>
        <v/>
      </c>
      <c r="HM103" s="19" t="str">
        <f t="shared" si="305"/>
        <v/>
      </c>
      <c r="HN103" s="19" t="str">
        <f t="shared" si="306"/>
        <v/>
      </c>
      <c r="HO103" s="19" t="str">
        <f t="shared" si="307"/>
        <v/>
      </c>
      <c r="HP103" s="19" t="str">
        <f t="shared" si="308"/>
        <v/>
      </c>
      <c r="HQ103" s="32" t="str">
        <f t="shared" si="309"/>
        <v/>
      </c>
      <c r="HR103" s="19">
        <f t="shared" si="233"/>
        <v>2.8730000000000002E-2</v>
      </c>
      <c r="HS103" s="19">
        <f t="shared" si="234"/>
        <v>2.8730000000000002E-2</v>
      </c>
      <c r="HT103" s="19">
        <f t="shared" si="235"/>
        <v>2.8730000000000002E-2</v>
      </c>
      <c r="HU103" s="19">
        <f t="shared" si="236"/>
        <v>2.8730000000000002E-2</v>
      </c>
      <c r="HV103" s="19">
        <f t="shared" si="237"/>
        <v>0.72436999999999996</v>
      </c>
      <c r="HW103" s="19">
        <f t="shared" si="238"/>
        <v>0.72436999999999996</v>
      </c>
      <c r="HX103" s="19">
        <f t="shared" si="239"/>
        <v>0.72436999999999996</v>
      </c>
      <c r="HY103" s="19">
        <f t="shared" si="240"/>
        <v>0.72436999999999996</v>
      </c>
      <c r="HZ103" s="19">
        <f t="shared" si="241"/>
        <v>0.72436999999999996</v>
      </c>
      <c r="IA103" s="19">
        <f t="shared" si="242"/>
        <v>0.72436999999999996</v>
      </c>
      <c r="IB103" s="19">
        <f t="shared" si="243"/>
        <v>0.72436999999999996</v>
      </c>
      <c r="IC103" s="38" t="str">
        <f t="shared" si="244"/>
        <v/>
      </c>
      <c r="ID103" s="19" t="str">
        <f t="shared" si="245"/>
        <v/>
      </c>
      <c r="IE103" s="19" t="str">
        <f t="shared" si="246"/>
        <v/>
      </c>
      <c r="IF103" s="19" t="str">
        <f t="shared" si="247"/>
        <v/>
      </c>
      <c r="IG103" s="19" t="str">
        <f t="shared" si="248"/>
        <v/>
      </c>
      <c r="IH103" s="19" t="str">
        <f t="shared" si="249"/>
        <v/>
      </c>
      <c r="II103" s="19" t="str">
        <f t="shared" si="250"/>
        <v/>
      </c>
      <c r="IJ103" s="19" t="str">
        <f t="shared" si="251"/>
        <v/>
      </c>
      <c r="IK103" s="19" t="str">
        <f t="shared" si="252"/>
        <v/>
      </c>
      <c r="IL103" s="19" t="str">
        <f t="shared" si="253"/>
        <v/>
      </c>
      <c r="IM103" s="19" t="str">
        <f t="shared" si="254"/>
        <v/>
      </c>
      <c r="IN103" s="38">
        <f t="shared" si="255"/>
        <v>2.2342000000000001E-2</v>
      </c>
      <c r="IO103" s="19">
        <f t="shared" si="256"/>
        <v>-2.2408999999999998E-2</v>
      </c>
      <c r="IP103" s="19">
        <f t="shared" si="257"/>
        <v>0.16917829999999984</v>
      </c>
      <c r="IQ103" s="19">
        <f t="shared" si="258"/>
        <v>0.16917829999999984</v>
      </c>
      <c r="IR103" s="19">
        <f t="shared" si="259"/>
        <v>0.16917829999999984</v>
      </c>
      <c r="IS103" s="19">
        <f t="shared" si="260"/>
        <v>0.16917829999999984</v>
      </c>
      <c r="IT103" s="19">
        <f t="shared" si="261"/>
        <v>0.16917829999999984</v>
      </c>
      <c r="IU103" s="19">
        <f t="shared" si="262"/>
        <v>0.16917829999999984</v>
      </c>
      <c r="IV103" s="19">
        <f t="shared" si="263"/>
        <v>0.16917829999999984</v>
      </c>
      <c r="IW103" s="19">
        <f t="shared" si="264"/>
        <v>0.16917829999999984</v>
      </c>
      <c r="IX103" s="32">
        <f t="shared" si="265"/>
        <v>0.16917829999999984</v>
      </c>
      <c r="IY103" s="19">
        <f t="shared" si="266"/>
        <v>2.2342000000000001E-2</v>
      </c>
      <c r="IZ103" s="19">
        <f t="shared" si="267"/>
        <v>-2.2408999999999998E-2</v>
      </c>
      <c r="JA103" s="19" t="str">
        <f t="shared" si="268"/>
        <v/>
      </c>
      <c r="JB103" s="19" t="str">
        <f t="shared" si="269"/>
        <v/>
      </c>
      <c r="JC103" s="19" t="str">
        <f t="shared" si="270"/>
        <v/>
      </c>
      <c r="JD103" s="19" t="str">
        <f t="shared" si="271"/>
        <v/>
      </c>
      <c r="JE103" s="19" t="str">
        <f t="shared" si="272"/>
        <v/>
      </c>
      <c r="JF103" s="19" t="str">
        <f t="shared" si="273"/>
        <v/>
      </c>
      <c r="JG103" s="19" t="str">
        <f t="shared" si="274"/>
        <v/>
      </c>
      <c r="JH103" s="19" t="str">
        <f t="shared" si="275"/>
        <v/>
      </c>
      <c r="JI103" s="32" t="str">
        <f t="shared" si="276"/>
        <v/>
      </c>
      <c r="JJ103" s="19">
        <f t="shared" si="277"/>
        <v>22.018022109317169</v>
      </c>
      <c r="JK103" s="19">
        <f t="shared" si="278"/>
        <v>22.018022109317169</v>
      </c>
      <c r="JL103" s="19">
        <f t="shared" si="279"/>
        <v>22.018022109317169</v>
      </c>
      <c r="JM103" s="19">
        <f t="shared" si="280"/>
        <v>22.018022109317169</v>
      </c>
      <c r="JN103" s="19">
        <f t="shared" si="281"/>
        <v>22.018022109317169</v>
      </c>
      <c r="JO103" s="19">
        <f t="shared" si="282"/>
        <v>22.018022109317169</v>
      </c>
      <c r="JP103" s="19">
        <f t="shared" si="283"/>
        <v>22.018022109317169</v>
      </c>
      <c r="JQ103" s="19">
        <f t="shared" si="284"/>
        <v>22.018022109317169</v>
      </c>
      <c r="JR103" s="19">
        <f t="shared" si="285"/>
        <v>22.018022109317169</v>
      </c>
      <c r="JS103" s="19">
        <f t="shared" si="286"/>
        <v>22.018022109317169</v>
      </c>
      <c r="JT103" s="19">
        <f t="shared" si="287"/>
        <v>22.018022109317169</v>
      </c>
      <c r="JU103" s="38">
        <f t="shared" si="288"/>
        <v>22.018022109317169</v>
      </c>
      <c r="JV103" s="19">
        <f t="shared" si="289"/>
        <v>22.018022109317169</v>
      </c>
      <c r="JW103" s="19" t="str">
        <f t="shared" si="290"/>
        <v/>
      </c>
      <c r="JX103" s="19" t="str">
        <f t="shared" si="291"/>
        <v/>
      </c>
      <c r="JY103" s="19" t="str">
        <f t="shared" si="292"/>
        <v/>
      </c>
      <c r="JZ103" s="19" t="str">
        <f t="shared" si="293"/>
        <v/>
      </c>
      <c r="KA103" s="19" t="str">
        <f t="shared" si="294"/>
        <v/>
      </c>
      <c r="KB103" s="19" t="str">
        <f t="shared" si="295"/>
        <v/>
      </c>
      <c r="KC103" s="19" t="str">
        <f t="shared" si="296"/>
        <v/>
      </c>
      <c r="KD103" s="19" t="str">
        <f t="shared" si="297"/>
        <v/>
      </c>
      <c r="KE103" s="32" t="str">
        <f t="shared" si="298"/>
        <v/>
      </c>
    </row>
    <row r="104" spans="1:291" x14ac:dyDescent="0.2">
      <c r="A104" s="19" t="s">
        <v>171</v>
      </c>
      <c r="B104" s="19" t="s">
        <v>172</v>
      </c>
      <c r="E104" s="32" t="s">
        <v>173</v>
      </c>
      <c r="F104" s="19">
        <v>0</v>
      </c>
      <c r="G104" s="19">
        <v>1</v>
      </c>
      <c r="H104" s="19">
        <v>1</v>
      </c>
      <c r="I104" s="19">
        <v>1</v>
      </c>
      <c r="J104" s="19">
        <v>1</v>
      </c>
      <c r="K104" s="19">
        <v>1</v>
      </c>
      <c r="L104" s="19">
        <v>1</v>
      </c>
      <c r="M104" s="19">
        <v>1</v>
      </c>
      <c r="N104" s="19">
        <v>1</v>
      </c>
      <c r="O104" s="19">
        <v>1</v>
      </c>
      <c r="P104" s="32">
        <v>1</v>
      </c>
      <c r="Q104" s="19">
        <v>0</v>
      </c>
      <c r="R104" s="19">
        <v>1</v>
      </c>
      <c r="S104" s="19">
        <v>1</v>
      </c>
      <c r="T104" s="19">
        <v>1</v>
      </c>
      <c r="U104" s="19">
        <v>1</v>
      </c>
      <c r="V104" s="19">
        <v>1</v>
      </c>
      <c r="W104" s="19">
        <v>1</v>
      </c>
      <c r="X104" s="19">
        <v>1</v>
      </c>
      <c r="Y104" s="19">
        <v>1</v>
      </c>
      <c r="Z104" s="19">
        <v>1</v>
      </c>
      <c r="AA104" s="32">
        <v>1</v>
      </c>
      <c r="AB104" s="19">
        <v>0</v>
      </c>
      <c r="AC104" s="19">
        <v>1</v>
      </c>
      <c r="AD104" s="19">
        <v>1</v>
      </c>
      <c r="AE104" s="19">
        <v>1</v>
      </c>
      <c r="AF104" s="19">
        <v>1</v>
      </c>
      <c r="AG104" s="19">
        <v>1</v>
      </c>
      <c r="AH104" s="19">
        <v>1</v>
      </c>
      <c r="AI104" s="19">
        <v>1</v>
      </c>
      <c r="AJ104" s="19">
        <v>1</v>
      </c>
      <c r="AK104" s="19">
        <v>1</v>
      </c>
      <c r="AL104" s="32">
        <v>1</v>
      </c>
      <c r="AN104" s="19">
        <v>3.3084700000000002E-2</v>
      </c>
      <c r="AO104" s="19">
        <v>3.4961800000000001E-2</v>
      </c>
      <c r="AP104" s="19">
        <v>3.5642600000000003E-2</v>
      </c>
      <c r="AQ104" s="19">
        <v>3.4225400000000003E-2</v>
      </c>
      <c r="AR104" s="19">
        <v>3.4978200000000001E-2</v>
      </c>
      <c r="AS104" s="19">
        <v>3.47248E-2</v>
      </c>
      <c r="AT104" s="19">
        <v>3.3210099999999999E-2</v>
      </c>
      <c r="AU104" s="19">
        <v>4.3121699999999999E-2</v>
      </c>
      <c r="AV104" s="19">
        <v>4.0958000000000001E-2</v>
      </c>
      <c r="AW104" s="32">
        <v>4.81503E-2</v>
      </c>
      <c r="AX104" s="19">
        <v>0</v>
      </c>
      <c r="AY104" s="19">
        <v>0</v>
      </c>
      <c r="AZ104" s="19">
        <v>0</v>
      </c>
      <c r="BA104" s="19">
        <v>0</v>
      </c>
      <c r="BB104" s="19">
        <v>0</v>
      </c>
      <c r="BC104" s="19">
        <v>0</v>
      </c>
      <c r="BD104" s="19">
        <v>0</v>
      </c>
      <c r="BE104" s="19">
        <v>0</v>
      </c>
      <c r="BF104" s="19">
        <v>7</v>
      </c>
      <c r="BG104" s="19">
        <v>37</v>
      </c>
      <c r="BH104" s="32">
        <v>46</v>
      </c>
      <c r="BI104" s="19">
        <v>0</v>
      </c>
      <c r="BJ104" s="19">
        <v>0</v>
      </c>
      <c r="BK104" s="19">
        <v>0</v>
      </c>
      <c r="BL104" s="19">
        <v>0</v>
      </c>
      <c r="BM104" s="19">
        <v>0</v>
      </c>
      <c r="BN104" s="19">
        <v>0</v>
      </c>
      <c r="BO104" s="19">
        <v>0</v>
      </c>
      <c r="BP104" s="19">
        <v>0</v>
      </c>
      <c r="BQ104" s="19">
        <v>1</v>
      </c>
      <c r="BR104" s="19">
        <v>1</v>
      </c>
      <c r="BS104" s="32">
        <v>1</v>
      </c>
      <c r="BT104" s="19">
        <v>6</v>
      </c>
      <c r="BU104" s="19">
        <v>7</v>
      </c>
      <c r="BV104" s="19">
        <v>9</v>
      </c>
      <c r="BW104" s="19">
        <v>9</v>
      </c>
      <c r="BX104" s="19">
        <v>8</v>
      </c>
      <c r="BY104" s="19">
        <v>10</v>
      </c>
      <c r="BZ104" s="19">
        <v>8</v>
      </c>
      <c r="CA104" s="19">
        <v>6</v>
      </c>
      <c r="CB104" s="19">
        <v>5</v>
      </c>
      <c r="CC104" s="19">
        <v>2</v>
      </c>
      <c r="CD104" s="19">
        <v>4</v>
      </c>
      <c r="CE104" s="38">
        <v>141</v>
      </c>
      <c r="CF104" s="19">
        <v>173</v>
      </c>
      <c r="CG104" s="19">
        <v>235</v>
      </c>
      <c r="CH104" s="19">
        <v>269</v>
      </c>
      <c r="CI104" s="19">
        <v>253</v>
      </c>
      <c r="CJ104" s="19">
        <v>376</v>
      </c>
      <c r="CK104" s="19">
        <v>286</v>
      </c>
      <c r="CL104" s="19">
        <v>389</v>
      </c>
      <c r="CM104" s="19">
        <v>332</v>
      </c>
      <c r="CN104" s="19">
        <v>254</v>
      </c>
      <c r="CO104" s="19">
        <v>257</v>
      </c>
      <c r="CP104" s="38">
        <v>4.2553191489361701E-2</v>
      </c>
      <c r="CQ104" s="19">
        <v>4.046242774566474E-2</v>
      </c>
      <c r="CR104" s="19">
        <v>3.8297872340425532E-2</v>
      </c>
      <c r="CS104" s="19">
        <v>3.3457249070631967E-2</v>
      </c>
      <c r="CT104" s="19">
        <v>3.1620553359683792E-2</v>
      </c>
      <c r="CU104" s="19">
        <v>2.6595744680851064E-2</v>
      </c>
      <c r="CV104" s="19">
        <v>2.7972027972027972E-2</v>
      </c>
      <c r="CW104" s="19">
        <v>1.5424164524421594E-2</v>
      </c>
      <c r="CX104" s="19">
        <v>1.5060240963855422E-2</v>
      </c>
      <c r="CY104" s="19">
        <v>7.874015748031496E-3</v>
      </c>
      <c r="CZ104" s="19">
        <v>1.556420233463035E-2</v>
      </c>
      <c r="DA104" s="38">
        <v>2.2131434024734</v>
      </c>
      <c r="DB104" s="19">
        <v>3.1050849030252299</v>
      </c>
      <c r="DC104" s="19">
        <v>2.57957478055895</v>
      </c>
      <c r="DD104" s="19">
        <v>3.45828933224072</v>
      </c>
      <c r="DE104" s="19">
        <v>4.5530245326447298</v>
      </c>
      <c r="DF104" s="19">
        <v>4.6537212554901899</v>
      </c>
      <c r="DG104" s="19">
        <v>2.8843824926192601</v>
      </c>
      <c r="DH104" s="19">
        <v>3.27091584100098</v>
      </c>
      <c r="DI104" s="19">
        <v>3.8253831918724801</v>
      </c>
      <c r="DJ104" s="19">
        <v>2.63120793876248</v>
      </c>
      <c r="DK104" s="19">
        <v>6.6498735199066497</v>
      </c>
      <c r="DL104" s="38">
        <v>6.9900000000000004E-2</v>
      </c>
      <c r="DM104" s="19">
        <v>8.1100000000000005E-2</v>
      </c>
      <c r="DN104" s="19">
        <v>0.18540000000000001</v>
      </c>
      <c r="DO104" s="19">
        <v>0.1265</v>
      </c>
      <c r="DP104" s="19">
        <v>7.0900000000000005E-2</v>
      </c>
      <c r="DQ104" s="19">
        <v>8.8599999999999998E-2</v>
      </c>
      <c r="DR104" s="19">
        <v>5.7700000000000001E-2</v>
      </c>
      <c r="DS104" s="19">
        <v>8.0600000000000005E-2</v>
      </c>
      <c r="DT104" s="19">
        <v>0.1</v>
      </c>
      <c r="DU104" s="19">
        <v>0.1804</v>
      </c>
      <c r="DV104" s="19">
        <v>9.1399999999999995E-2</v>
      </c>
      <c r="DW104" s="38">
        <v>4.2999999999999997E-2</v>
      </c>
      <c r="DX104" s="19">
        <v>7.0999999999999994E-2</v>
      </c>
      <c r="DY104" s="19">
        <v>0.05</v>
      </c>
      <c r="DZ104" s="19">
        <v>4.8000000000000001E-2</v>
      </c>
      <c r="EA104" s="19">
        <v>7.0000000000000007E-2</v>
      </c>
      <c r="EB104" s="19">
        <v>5.6000000000000001E-2</v>
      </c>
      <c r="EC104" s="19">
        <v>5.5E-2</v>
      </c>
      <c r="ED104" s="19">
        <v>6.8000000000000005E-2</v>
      </c>
      <c r="EE104" s="19">
        <v>0.03</v>
      </c>
      <c r="EF104" s="19">
        <v>4.4999999999999998E-2</v>
      </c>
      <c r="EG104" s="19">
        <v>0.107</v>
      </c>
      <c r="EH104" s="38">
        <v>205972006.35000294</v>
      </c>
      <c r="EI104" s="19">
        <v>144661926.02630186</v>
      </c>
      <c r="EJ104" s="19">
        <v>190414656.91845569</v>
      </c>
      <c r="EK104" s="19">
        <v>177386262.50145417</v>
      </c>
      <c r="EL104" s="19">
        <v>175845556.21338814</v>
      </c>
      <c r="EM104" s="19">
        <v>185292366.91660225</v>
      </c>
      <c r="EN104" s="19">
        <v>222140936.19563136</v>
      </c>
      <c r="EO104" s="19">
        <v>184076043.8366245</v>
      </c>
      <c r="EP104" s="19">
        <v>173569693.84526673</v>
      </c>
      <c r="EQ104" s="19">
        <v>207330495.97141489</v>
      </c>
      <c r="ER104" s="32">
        <v>202193048.37658527</v>
      </c>
      <c r="ES104" s="19">
        <f t="shared" si="167"/>
        <v>19.143250826014928</v>
      </c>
      <c r="ET104" s="19">
        <f t="shared" si="168"/>
        <v>18.789910033456199</v>
      </c>
      <c r="EU104" s="19">
        <f t="shared" si="169"/>
        <v>19.064714656972498</v>
      </c>
      <c r="EV104" s="19">
        <f t="shared" si="170"/>
        <v>18.993840186856239</v>
      </c>
      <c r="EW104" s="19">
        <f t="shared" si="171"/>
        <v>18.98511664624019</v>
      </c>
      <c r="EX104" s="19">
        <f t="shared" si="172"/>
        <v>19.03744549729651</v>
      </c>
      <c r="EY104" s="19">
        <f t="shared" si="173"/>
        <v>19.218822586134053</v>
      </c>
      <c r="EZ104" s="19">
        <f t="shared" si="174"/>
        <v>19.030859511916677</v>
      </c>
      <c r="FA104" s="19">
        <f t="shared" si="175"/>
        <v>18.972089770326562</v>
      </c>
      <c r="FB104" s="19">
        <f t="shared" si="176"/>
        <v>19.149824676916374</v>
      </c>
      <c r="FC104" s="32">
        <f t="shared" si="177"/>
        <v>19.124733484021885</v>
      </c>
      <c r="FD104" s="19">
        <f t="shared" si="178"/>
        <v>2.2131434024734</v>
      </c>
      <c r="FE104" s="19">
        <f t="shared" si="179"/>
        <v>3.1050849030252299</v>
      </c>
      <c r="FF104" s="19">
        <f t="shared" si="180"/>
        <v>2.57957478055895</v>
      </c>
      <c r="FG104" s="19">
        <f t="shared" si="181"/>
        <v>3.45828933224072</v>
      </c>
      <c r="FH104" s="19">
        <f t="shared" si="182"/>
        <v>4.5530245326447298</v>
      </c>
      <c r="FI104" s="19">
        <f t="shared" si="183"/>
        <v>4.6537212554901899</v>
      </c>
      <c r="FJ104" s="19">
        <f t="shared" si="184"/>
        <v>2.8843824926192601</v>
      </c>
      <c r="FK104" s="19">
        <f t="shared" si="185"/>
        <v>3.27091584100098</v>
      </c>
      <c r="FL104" s="19">
        <f t="shared" si="186"/>
        <v>3.8253831918724801</v>
      </c>
      <c r="FM104" s="19">
        <f t="shared" si="187"/>
        <v>2.63120793876248</v>
      </c>
      <c r="FN104" s="32">
        <f t="shared" si="188"/>
        <v>6.6498735199066497</v>
      </c>
      <c r="FO104" s="19">
        <f t="shared" si="189"/>
        <v>6.9900000000000004E-2</v>
      </c>
      <c r="FP104" s="19">
        <f t="shared" si="190"/>
        <v>8.1100000000000005E-2</v>
      </c>
      <c r="FQ104" s="19">
        <f t="shared" si="191"/>
        <v>0.18540000000000001</v>
      </c>
      <c r="FR104" s="19">
        <f t="shared" si="192"/>
        <v>0.1265</v>
      </c>
      <c r="FS104" s="19">
        <f t="shared" si="193"/>
        <v>7.0900000000000005E-2</v>
      </c>
      <c r="FT104" s="19">
        <f t="shared" si="194"/>
        <v>8.8599999999999998E-2</v>
      </c>
      <c r="FU104" s="19">
        <f t="shared" si="195"/>
        <v>5.7700000000000001E-2</v>
      </c>
      <c r="FV104" s="19">
        <f t="shared" si="196"/>
        <v>8.0600000000000005E-2</v>
      </c>
      <c r="FW104" s="19">
        <f t="shared" si="197"/>
        <v>0.1</v>
      </c>
      <c r="FX104" s="19">
        <f t="shared" si="198"/>
        <v>0.1804</v>
      </c>
      <c r="FY104" s="32">
        <f t="shared" si="199"/>
        <v>9.1399999999999995E-2</v>
      </c>
      <c r="FZ104" s="19">
        <f t="shared" si="200"/>
        <v>4.2999999999999997E-2</v>
      </c>
      <c r="GA104" s="19">
        <f t="shared" si="201"/>
        <v>7.0999999999999994E-2</v>
      </c>
      <c r="GB104" s="19">
        <f t="shared" si="202"/>
        <v>0.05</v>
      </c>
      <c r="GC104" s="19">
        <f t="shared" si="203"/>
        <v>4.8000000000000001E-2</v>
      </c>
      <c r="GD104" s="19">
        <f t="shared" si="204"/>
        <v>7.0000000000000007E-2</v>
      </c>
      <c r="GE104" s="19">
        <f t="shared" si="205"/>
        <v>5.6000000000000001E-2</v>
      </c>
      <c r="GF104" s="19">
        <f t="shared" si="206"/>
        <v>5.5E-2</v>
      </c>
      <c r="GG104" s="19">
        <f t="shared" si="207"/>
        <v>6.8000000000000005E-2</v>
      </c>
      <c r="GH104" s="19">
        <f t="shared" si="208"/>
        <v>0.03</v>
      </c>
      <c r="GI104" s="19">
        <f t="shared" si="209"/>
        <v>4.4999999999999998E-2</v>
      </c>
      <c r="GJ104" s="32">
        <f t="shared" si="210"/>
        <v>0.107</v>
      </c>
      <c r="GK104" s="19">
        <f t="shared" si="211"/>
        <v>19.143250826014928</v>
      </c>
      <c r="GL104" s="19">
        <f t="shared" si="212"/>
        <v>18.789910033456199</v>
      </c>
      <c r="GM104" s="19">
        <f t="shared" si="213"/>
        <v>19.064714656972498</v>
      </c>
      <c r="GN104" s="19">
        <f t="shared" si="214"/>
        <v>18.993840186856239</v>
      </c>
      <c r="GO104" s="19">
        <f t="shared" si="215"/>
        <v>18.98511664624019</v>
      </c>
      <c r="GP104" s="19">
        <f t="shared" si="216"/>
        <v>19.03744549729651</v>
      </c>
      <c r="GQ104" s="19">
        <f t="shared" si="217"/>
        <v>19.218822586134053</v>
      </c>
      <c r="GR104" s="19">
        <f t="shared" si="218"/>
        <v>19.030859511916677</v>
      </c>
      <c r="GS104" s="19">
        <f t="shared" si="219"/>
        <v>18.972089770326562</v>
      </c>
      <c r="GT104" s="19">
        <f t="shared" si="220"/>
        <v>19.149824676916374</v>
      </c>
      <c r="GU104" s="32">
        <f t="shared" si="221"/>
        <v>19.124733484021885</v>
      </c>
      <c r="GV104" s="19">
        <f t="shared" si="222"/>
        <v>2.2131434024734</v>
      </c>
      <c r="GW104" s="19">
        <f t="shared" si="223"/>
        <v>3.1050849030252299</v>
      </c>
      <c r="GX104" s="19">
        <f t="shared" si="224"/>
        <v>2.57957478055895</v>
      </c>
      <c r="GY104" s="19">
        <f t="shared" si="225"/>
        <v>3.45828933224072</v>
      </c>
      <c r="GZ104" s="19">
        <f t="shared" si="226"/>
        <v>4.5530245326447298</v>
      </c>
      <c r="HA104" s="19">
        <f t="shared" si="227"/>
        <v>4.6537212554901899</v>
      </c>
      <c r="HB104" s="19">
        <f t="shared" si="228"/>
        <v>2.8843824926192601</v>
      </c>
      <c r="HC104" s="19">
        <f t="shared" si="229"/>
        <v>3.27091584100098</v>
      </c>
      <c r="HD104" s="19">
        <f t="shared" si="230"/>
        <v>3.8253831918724801</v>
      </c>
      <c r="HE104" s="19">
        <f t="shared" si="231"/>
        <v>2.63120793876248</v>
      </c>
      <c r="HF104" s="19">
        <f t="shared" si="232"/>
        <v>6.6498735199066497</v>
      </c>
      <c r="HG104" s="19">
        <f t="shared" si="299"/>
        <v>2.2131434024734</v>
      </c>
      <c r="HH104" s="19">
        <f t="shared" si="300"/>
        <v>3.1050849030252299</v>
      </c>
      <c r="HI104" s="19">
        <f t="shared" si="301"/>
        <v>2.57957478055895</v>
      </c>
      <c r="HJ104" s="19">
        <f t="shared" si="302"/>
        <v>3.45828933224072</v>
      </c>
      <c r="HK104" s="19">
        <f t="shared" si="303"/>
        <v>4.5530245326447298</v>
      </c>
      <c r="HL104" s="19">
        <f t="shared" si="304"/>
        <v>4.6537212554901899</v>
      </c>
      <c r="HM104" s="19">
        <f t="shared" si="305"/>
        <v>2.8843824926192601</v>
      </c>
      <c r="HN104" s="19">
        <f t="shared" si="306"/>
        <v>3.27091584100098</v>
      </c>
      <c r="HO104" s="19">
        <f t="shared" si="307"/>
        <v>3.8253831918724801</v>
      </c>
      <c r="HP104" s="19">
        <f t="shared" si="308"/>
        <v>2.63120793876248</v>
      </c>
      <c r="HQ104" s="32">
        <f t="shared" si="309"/>
        <v>6.6498735199066497</v>
      </c>
      <c r="HR104" s="19">
        <f t="shared" si="233"/>
        <v>6.9900000000000004E-2</v>
      </c>
      <c r="HS104" s="19">
        <f t="shared" si="234"/>
        <v>8.1100000000000005E-2</v>
      </c>
      <c r="HT104" s="19">
        <f t="shared" si="235"/>
        <v>0.18540000000000001</v>
      </c>
      <c r="HU104" s="19">
        <f t="shared" si="236"/>
        <v>0.1265</v>
      </c>
      <c r="HV104" s="19">
        <f t="shared" si="237"/>
        <v>7.0900000000000005E-2</v>
      </c>
      <c r="HW104" s="19">
        <f t="shared" si="238"/>
        <v>8.8599999999999998E-2</v>
      </c>
      <c r="HX104" s="19">
        <f t="shared" si="239"/>
        <v>5.7700000000000001E-2</v>
      </c>
      <c r="HY104" s="19">
        <f t="shared" si="240"/>
        <v>8.0600000000000005E-2</v>
      </c>
      <c r="HZ104" s="19">
        <f t="shared" si="241"/>
        <v>0.1</v>
      </c>
      <c r="IA104" s="19">
        <f t="shared" si="242"/>
        <v>0.1804</v>
      </c>
      <c r="IB104" s="19">
        <f t="shared" si="243"/>
        <v>9.1399999999999995E-2</v>
      </c>
      <c r="IC104" s="38">
        <f t="shared" si="244"/>
        <v>6.9900000000000004E-2</v>
      </c>
      <c r="ID104" s="19">
        <f t="shared" si="245"/>
        <v>8.1100000000000005E-2</v>
      </c>
      <c r="IE104" s="19">
        <f t="shared" si="246"/>
        <v>0.18540000000000001</v>
      </c>
      <c r="IF104" s="19">
        <f t="shared" si="247"/>
        <v>0.1265</v>
      </c>
      <c r="IG104" s="19">
        <f t="shared" si="248"/>
        <v>7.0900000000000005E-2</v>
      </c>
      <c r="IH104" s="19">
        <f t="shared" si="249"/>
        <v>8.8599999999999998E-2</v>
      </c>
      <c r="II104" s="19">
        <f t="shared" si="250"/>
        <v>5.7700000000000001E-2</v>
      </c>
      <c r="IJ104" s="19">
        <f t="shared" si="251"/>
        <v>8.0600000000000005E-2</v>
      </c>
      <c r="IK104" s="19">
        <f t="shared" si="252"/>
        <v>0.1</v>
      </c>
      <c r="IL104" s="19">
        <f t="shared" si="253"/>
        <v>0.1804</v>
      </c>
      <c r="IM104" s="19">
        <f t="shared" si="254"/>
        <v>9.1399999999999995E-2</v>
      </c>
      <c r="IN104" s="38">
        <f t="shared" si="255"/>
        <v>4.2999999999999997E-2</v>
      </c>
      <c r="IO104" s="19">
        <f t="shared" si="256"/>
        <v>7.0999999999999994E-2</v>
      </c>
      <c r="IP104" s="19">
        <f t="shared" si="257"/>
        <v>0.05</v>
      </c>
      <c r="IQ104" s="19">
        <f t="shared" si="258"/>
        <v>4.8000000000000001E-2</v>
      </c>
      <c r="IR104" s="19">
        <f t="shared" si="259"/>
        <v>7.0000000000000007E-2</v>
      </c>
      <c r="IS104" s="19">
        <f t="shared" si="260"/>
        <v>5.6000000000000001E-2</v>
      </c>
      <c r="IT104" s="19">
        <f t="shared" si="261"/>
        <v>5.5E-2</v>
      </c>
      <c r="IU104" s="19">
        <f t="shared" si="262"/>
        <v>6.8000000000000005E-2</v>
      </c>
      <c r="IV104" s="19">
        <f t="shared" si="263"/>
        <v>0.03</v>
      </c>
      <c r="IW104" s="19">
        <f t="shared" si="264"/>
        <v>4.4999999999999998E-2</v>
      </c>
      <c r="IX104" s="32">
        <f t="shared" si="265"/>
        <v>0.107</v>
      </c>
      <c r="IY104" s="19">
        <f t="shared" si="266"/>
        <v>4.2999999999999997E-2</v>
      </c>
      <c r="IZ104" s="19">
        <f t="shared" si="267"/>
        <v>7.0999999999999994E-2</v>
      </c>
      <c r="JA104" s="19">
        <f t="shared" si="268"/>
        <v>0.05</v>
      </c>
      <c r="JB104" s="19">
        <f t="shared" si="269"/>
        <v>4.8000000000000001E-2</v>
      </c>
      <c r="JC104" s="19">
        <f t="shared" si="270"/>
        <v>7.0000000000000007E-2</v>
      </c>
      <c r="JD104" s="19">
        <f t="shared" si="271"/>
        <v>5.6000000000000001E-2</v>
      </c>
      <c r="JE104" s="19">
        <f t="shared" si="272"/>
        <v>5.5E-2</v>
      </c>
      <c r="JF104" s="19">
        <f t="shared" si="273"/>
        <v>6.8000000000000005E-2</v>
      </c>
      <c r="JG104" s="19">
        <f t="shared" si="274"/>
        <v>0.03</v>
      </c>
      <c r="JH104" s="19">
        <f t="shared" si="275"/>
        <v>4.4999999999999998E-2</v>
      </c>
      <c r="JI104" s="32">
        <f t="shared" si="276"/>
        <v>0.107</v>
      </c>
      <c r="JJ104" s="19">
        <f t="shared" si="277"/>
        <v>19.143250826014928</v>
      </c>
      <c r="JK104" s="19">
        <f t="shared" si="278"/>
        <v>18.789910033456199</v>
      </c>
      <c r="JL104" s="19">
        <f t="shared" si="279"/>
        <v>19.064714656972498</v>
      </c>
      <c r="JM104" s="19">
        <f t="shared" si="280"/>
        <v>18.993840186856239</v>
      </c>
      <c r="JN104" s="19">
        <f t="shared" si="281"/>
        <v>18.98511664624019</v>
      </c>
      <c r="JO104" s="19">
        <f t="shared" si="282"/>
        <v>19.03744549729651</v>
      </c>
      <c r="JP104" s="19">
        <f t="shared" si="283"/>
        <v>19.218822586134053</v>
      </c>
      <c r="JQ104" s="19">
        <f t="shared" si="284"/>
        <v>19.030859511916677</v>
      </c>
      <c r="JR104" s="19">
        <f t="shared" si="285"/>
        <v>18.972089770326562</v>
      </c>
      <c r="JS104" s="19">
        <f t="shared" si="286"/>
        <v>19.149824676916374</v>
      </c>
      <c r="JT104" s="19">
        <f t="shared" si="287"/>
        <v>19.124733484021885</v>
      </c>
      <c r="JU104" s="38">
        <f t="shared" si="288"/>
        <v>19.143250826014928</v>
      </c>
      <c r="JV104" s="19">
        <f t="shared" si="289"/>
        <v>18.789910033456199</v>
      </c>
      <c r="JW104" s="19">
        <f t="shared" si="290"/>
        <v>19.064714656972498</v>
      </c>
      <c r="JX104" s="19">
        <f t="shared" si="291"/>
        <v>18.993840186856239</v>
      </c>
      <c r="JY104" s="19">
        <f t="shared" si="292"/>
        <v>18.98511664624019</v>
      </c>
      <c r="JZ104" s="19">
        <f t="shared" si="293"/>
        <v>19.03744549729651</v>
      </c>
      <c r="KA104" s="19">
        <f t="shared" si="294"/>
        <v>19.218822586134053</v>
      </c>
      <c r="KB104" s="19">
        <f t="shared" si="295"/>
        <v>19.030859511916677</v>
      </c>
      <c r="KC104" s="19">
        <f t="shared" si="296"/>
        <v>18.972089770326562</v>
      </c>
      <c r="KD104" s="19">
        <f t="shared" si="297"/>
        <v>19.149824676916374</v>
      </c>
      <c r="KE104" s="32">
        <f t="shared" si="298"/>
        <v>19.124733484021885</v>
      </c>
    </row>
    <row r="105" spans="1:291" x14ac:dyDescent="0.2">
      <c r="A105" s="19" t="s">
        <v>209</v>
      </c>
      <c r="B105" s="19" t="s">
        <v>174</v>
      </c>
      <c r="E105" s="32" t="s">
        <v>173</v>
      </c>
      <c r="F105" s="19">
        <v>0</v>
      </c>
      <c r="G105" s="19">
        <v>0</v>
      </c>
      <c r="H105" s="19">
        <v>1</v>
      </c>
      <c r="I105" s="19">
        <v>1</v>
      </c>
      <c r="J105" s="19">
        <v>1</v>
      </c>
      <c r="K105" s="19">
        <v>1</v>
      </c>
      <c r="L105" s="19">
        <v>1</v>
      </c>
      <c r="M105" s="19">
        <v>1</v>
      </c>
      <c r="N105" s="19">
        <v>1</v>
      </c>
      <c r="O105" s="19">
        <v>1</v>
      </c>
      <c r="P105" s="32">
        <v>1</v>
      </c>
      <c r="Q105" s="19">
        <v>0</v>
      </c>
      <c r="R105" s="19">
        <v>1</v>
      </c>
      <c r="S105" s="19">
        <v>1</v>
      </c>
      <c r="T105" s="19">
        <v>1</v>
      </c>
      <c r="U105" s="19">
        <v>1</v>
      </c>
      <c r="V105" s="19">
        <v>1</v>
      </c>
      <c r="W105" s="19">
        <v>1</v>
      </c>
      <c r="X105" s="19">
        <v>1</v>
      </c>
      <c r="Y105" s="19">
        <v>1</v>
      </c>
      <c r="Z105" s="19">
        <v>1</v>
      </c>
      <c r="AA105" s="32">
        <v>1</v>
      </c>
      <c r="AB105" s="19">
        <v>0</v>
      </c>
      <c r="AC105" s="19">
        <v>1</v>
      </c>
      <c r="AD105" s="19">
        <v>1</v>
      </c>
      <c r="AE105" s="19">
        <v>1</v>
      </c>
      <c r="AF105" s="19">
        <v>1</v>
      </c>
      <c r="AG105" s="19">
        <v>1</v>
      </c>
      <c r="AH105" s="19">
        <v>1</v>
      </c>
      <c r="AI105" s="19">
        <v>1</v>
      </c>
      <c r="AJ105" s="19">
        <v>1</v>
      </c>
      <c r="AK105" s="19">
        <v>1</v>
      </c>
      <c r="AL105" s="32">
        <v>1</v>
      </c>
      <c r="AN105" s="19">
        <v>3.1240400000000002E-2</v>
      </c>
      <c r="AO105" s="19">
        <v>3.1771800000000003E-2</v>
      </c>
      <c r="AP105" s="19">
        <v>3.7368400000000003E-2</v>
      </c>
      <c r="AQ105" s="19">
        <v>3.7698599999999999E-2</v>
      </c>
      <c r="AR105" s="19">
        <v>3.8312600000000002E-2</v>
      </c>
      <c r="AS105" s="19">
        <v>4.1895799999999997E-2</v>
      </c>
      <c r="AT105" s="19">
        <v>3.8161100000000003E-2</v>
      </c>
      <c r="AU105" s="19">
        <v>4.1180500000000002E-2</v>
      </c>
      <c r="AV105" s="19">
        <v>4.8127900000000001E-2</v>
      </c>
      <c r="AW105" s="32">
        <v>4.0136999999999999E-2</v>
      </c>
      <c r="AX105" s="19">
        <v>0</v>
      </c>
      <c r="AY105" s="19">
        <v>0</v>
      </c>
      <c r="AZ105" s="19">
        <v>0</v>
      </c>
      <c r="BA105" s="19">
        <v>0</v>
      </c>
      <c r="BB105" s="19">
        <v>0</v>
      </c>
      <c r="BC105" s="19">
        <v>1</v>
      </c>
      <c r="BD105" s="19">
        <v>2</v>
      </c>
      <c r="BE105" s="19">
        <v>0</v>
      </c>
      <c r="BF105" s="19">
        <v>0</v>
      </c>
      <c r="BG105" s="19">
        <v>6</v>
      </c>
      <c r="BH105" s="32">
        <v>6</v>
      </c>
      <c r="BI105" s="19">
        <v>0</v>
      </c>
      <c r="BJ105" s="19">
        <v>0</v>
      </c>
      <c r="BK105" s="19">
        <v>0</v>
      </c>
      <c r="BL105" s="19">
        <v>0</v>
      </c>
      <c r="BM105" s="19">
        <v>0</v>
      </c>
      <c r="BN105" s="19">
        <v>1</v>
      </c>
      <c r="BO105" s="19">
        <v>1</v>
      </c>
      <c r="BP105" s="19">
        <v>0</v>
      </c>
      <c r="BQ105" s="19">
        <v>0</v>
      </c>
      <c r="BR105" s="19">
        <v>1</v>
      </c>
      <c r="BS105" s="32">
        <v>1</v>
      </c>
      <c r="BT105" s="19">
        <v>1</v>
      </c>
      <c r="BU105" s="19">
        <v>3</v>
      </c>
      <c r="BV105" s="19">
        <v>3</v>
      </c>
      <c r="BW105" s="19">
        <v>2</v>
      </c>
      <c r="BX105" s="19">
        <v>0</v>
      </c>
      <c r="BY105" s="19">
        <v>0</v>
      </c>
      <c r="BZ105" s="19">
        <v>0</v>
      </c>
      <c r="CA105" s="19">
        <v>0</v>
      </c>
      <c r="CB105" s="19">
        <v>0</v>
      </c>
      <c r="CC105" s="19">
        <v>0</v>
      </c>
      <c r="CD105" s="19">
        <v>0</v>
      </c>
      <c r="CE105" s="38">
        <v>89</v>
      </c>
      <c r="CF105" s="19">
        <v>46</v>
      </c>
      <c r="CG105" s="19">
        <v>76</v>
      </c>
      <c r="CH105" s="19">
        <v>62</v>
      </c>
      <c r="CI105" s="19">
        <v>40</v>
      </c>
      <c r="CJ105" s="19">
        <v>40</v>
      </c>
      <c r="CK105" s="19">
        <v>49</v>
      </c>
      <c r="CL105" s="19">
        <v>42</v>
      </c>
      <c r="CM105" s="19">
        <v>40</v>
      </c>
      <c r="CN105" s="19">
        <v>31</v>
      </c>
      <c r="CO105" s="19">
        <v>59</v>
      </c>
      <c r="CP105" s="38">
        <v>1.1235955056179775E-2</v>
      </c>
      <c r="CQ105" s="19">
        <v>6.5217391304347824E-2</v>
      </c>
      <c r="CR105" s="19">
        <v>3.9473684210526314E-2</v>
      </c>
      <c r="CS105" s="19">
        <v>3.2258064516129031E-2</v>
      </c>
      <c r="CT105" s="19">
        <v>0</v>
      </c>
      <c r="CU105" s="19">
        <v>0</v>
      </c>
      <c r="CV105" s="19">
        <v>0</v>
      </c>
      <c r="CW105" s="19">
        <v>0</v>
      </c>
      <c r="CX105" s="19">
        <v>0</v>
      </c>
      <c r="CY105" s="19">
        <v>0</v>
      </c>
      <c r="CZ105" s="19">
        <v>0</v>
      </c>
      <c r="DA105" s="38">
        <v>0.81650264400000006</v>
      </c>
      <c r="DB105" s="19">
        <v>0.80745306299999997</v>
      </c>
      <c r="DC105" s="19">
        <v>0.85395557600000005</v>
      </c>
      <c r="DD105" s="19">
        <v>0.55151062399999995</v>
      </c>
      <c r="DE105" s="19">
        <v>0.425778131</v>
      </c>
      <c r="DF105" s="19">
        <v>0.54275012600000005</v>
      </c>
      <c r="DG105" s="19">
        <v>0.71180492699999998</v>
      </c>
      <c r="DH105" s="19">
        <v>0.44932455999999998</v>
      </c>
      <c r="DI105" s="19">
        <v>0.46734178300000001</v>
      </c>
      <c r="DJ105" s="19">
        <v>0.50855815236352098</v>
      </c>
      <c r="DK105" s="19">
        <v>0.51091421019959704</v>
      </c>
      <c r="DL105" s="38">
        <v>0.42230000000000001</v>
      </c>
      <c r="DM105" s="19">
        <v>0.43030000000000002</v>
      </c>
      <c r="DN105" s="19">
        <v>0.40289999999999998</v>
      </c>
      <c r="DO105" s="19">
        <v>0.37419999999999998</v>
      </c>
      <c r="DP105" s="19">
        <v>0.34989999999999999</v>
      </c>
      <c r="DQ105" s="19">
        <v>0.35420000000000001</v>
      </c>
      <c r="DR105" s="19">
        <v>0.32650000000000001</v>
      </c>
      <c r="DS105" s="19">
        <v>0.18279999999999999</v>
      </c>
      <c r="DT105" s="19">
        <v>0.1731</v>
      </c>
      <c r="DU105" s="19">
        <v>0.20499999999999999</v>
      </c>
      <c r="DV105" s="19">
        <v>0.18809999999999999</v>
      </c>
      <c r="DW105" s="38">
        <v>1.4999999999999999E-2</v>
      </c>
      <c r="DX105" s="19">
        <v>4.3999999999999997E-2</v>
      </c>
      <c r="DY105" s="19">
        <v>7.0000000000000007E-2</v>
      </c>
      <c r="DZ105" s="19">
        <v>5.1999999999999998E-2</v>
      </c>
      <c r="EA105" s="19">
        <v>4.9000000000000002E-2</v>
      </c>
      <c r="EB105" s="19">
        <v>1.0999999999999999E-2</v>
      </c>
      <c r="EC105" s="19">
        <v>4.2999999999999997E-2</v>
      </c>
      <c r="ED105" s="19">
        <v>-1.6E-2</v>
      </c>
      <c r="EE105" s="19">
        <v>-2.1999999999999999E-2</v>
      </c>
      <c r="EF105" s="19">
        <v>3.5999999999999997E-2</v>
      </c>
      <c r="EG105" s="19">
        <v>3.5000000000000003E-2</v>
      </c>
      <c r="EH105" s="38">
        <v>235022855.88860163</v>
      </c>
      <c r="EI105" s="19">
        <v>176305613.89164409</v>
      </c>
      <c r="EJ105" s="19">
        <v>236874036.5554598</v>
      </c>
      <c r="EK105" s="19">
        <v>255383450.96497717</v>
      </c>
      <c r="EL105" s="19">
        <v>139710948.0079684</v>
      </c>
      <c r="EM105" s="19">
        <v>78689535.455445081</v>
      </c>
      <c r="EN105" s="19">
        <v>123311795.55349115</v>
      </c>
      <c r="EO105" s="19">
        <v>170491726.88097301</v>
      </c>
      <c r="EP105" s="19">
        <v>99862654.950805187</v>
      </c>
      <c r="EQ105" s="19">
        <v>98432820.047061175</v>
      </c>
      <c r="ER105" s="32">
        <v>105880555.08565429</v>
      </c>
      <c r="ES105" s="19">
        <f t="shared" si="167"/>
        <v>19.275193326479506</v>
      </c>
      <c r="ET105" s="19">
        <f t="shared" si="168"/>
        <v>18.987729489695184</v>
      </c>
      <c r="EU105" s="19">
        <f t="shared" si="169"/>
        <v>19.283039066480651</v>
      </c>
      <c r="EV105" s="19">
        <f t="shared" si="170"/>
        <v>19.358276702928389</v>
      </c>
      <c r="EW105" s="19">
        <f t="shared" si="171"/>
        <v>18.755086189144901</v>
      </c>
      <c r="EX105" s="19">
        <f t="shared" si="172"/>
        <v>18.181020737017377</v>
      </c>
      <c r="EY105" s="19">
        <f t="shared" si="173"/>
        <v>18.630226629037359</v>
      </c>
      <c r="EZ105" s="19">
        <f t="shared" si="174"/>
        <v>18.954197330818342</v>
      </c>
      <c r="FA105" s="19">
        <f t="shared" si="175"/>
        <v>18.419306349412789</v>
      </c>
      <c r="FB105" s="19">
        <f t="shared" si="176"/>
        <v>18.404884843474992</v>
      </c>
      <c r="FC105" s="32">
        <f t="shared" si="177"/>
        <v>18.477822177901558</v>
      </c>
      <c r="FD105" s="19">
        <f t="shared" si="178"/>
        <v>0.81650264400000006</v>
      </c>
      <c r="FE105" s="19">
        <f t="shared" si="179"/>
        <v>0.80745306299999997</v>
      </c>
      <c r="FF105" s="19">
        <f t="shared" si="180"/>
        <v>0.85395557600000005</v>
      </c>
      <c r="FG105" s="19">
        <f t="shared" si="181"/>
        <v>0.55151062399999995</v>
      </c>
      <c r="FH105" s="19">
        <f t="shared" si="182"/>
        <v>0.425778131</v>
      </c>
      <c r="FI105" s="19">
        <f t="shared" si="183"/>
        <v>0.54275012600000005</v>
      </c>
      <c r="FJ105" s="19">
        <f t="shared" si="184"/>
        <v>0.71180492699999998</v>
      </c>
      <c r="FK105" s="19">
        <f t="shared" si="185"/>
        <v>0.44932455999999998</v>
      </c>
      <c r="FL105" s="19">
        <f t="shared" si="186"/>
        <v>0.46734178300000001</v>
      </c>
      <c r="FM105" s="19">
        <f t="shared" si="187"/>
        <v>0.50855815236352098</v>
      </c>
      <c r="FN105" s="32">
        <f t="shared" si="188"/>
        <v>0.51091421019959704</v>
      </c>
      <c r="FO105" s="19">
        <f t="shared" si="189"/>
        <v>0.42230000000000001</v>
      </c>
      <c r="FP105" s="19">
        <f t="shared" si="190"/>
        <v>0.43030000000000002</v>
      </c>
      <c r="FQ105" s="19">
        <f t="shared" si="191"/>
        <v>0.40289999999999998</v>
      </c>
      <c r="FR105" s="19">
        <f t="shared" si="192"/>
        <v>0.37419999999999998</v>
      </c>
      <c r="FS105" s="19">
        <f t="shared" si="193"/>
        <v>0.34989999999999999</v>
      </c>
      <c r="FT105" s="19">
        <f t="shared" si="194"/>
        <v>0.35420000000000001</v>
      </c>
      <c r="FU105" s="19">
        <f t="shared" si="195"/>
        <v>0.32650000000000001</v>
      </c>
      <c r="FV105" s="19">
        <f t="shared" si="196"/>
        <v>0.18279999999999999</v>
      </c>
      <c r="FW105" s="19">
        <f t="shared" si="197"/>
        <v>0.1731</v>
      </c>
      <c r="FX105" s="19">
        <f t="shared" si="198"/>
        <v>0.20499999999999999</v>
      </c>
      <c r="FY105" s="32">
        <f t="shared" si="199"/>
        <v>0.18809999999999999</v>
      </c>
      <c r="FZ105" s="19">
        <f t="shared" si="200"/>
        <v>1.4999999999999999E-2</v>
      </c>
      <c r="GA105" s="19">
        <f t="shared" si="201"/>
        <v>4.3999999999999997E-2</v>
      </c>
      <c r="GB105" s="19">
        <f t="shared" si="202"/>
        <v>7.0000000000000007E-2</v>
      </c>
      <c r="GC105" s="19">
        <f t="shared" si="203"/>
        <v>5.1999999999999998E-2</v>
      </c>
      <c r="GD105" s="19">
        <f t="shared" si="204"/>
        <v>4.9000000000000002E-2</v>
      </c>
      <c r="GE105" s="19">
        <f t="shared" si="205"/>
        <v>1.0999999999999999E-2</v>
      </c>
      <c r="GF105" s="19">
        <f t="shared" si="206"/>
        <v>4.2999999999999997E-2</v>
      </c>
      <c r="GG105" s="19">
        <f t="shared" si="207"/>
        <v>-1.6E-2</v>
      </c>
      <c r="GH105" s="19">
        <f t="shared" si="208"/>
        <v>-2.1999999999999999E-2</v>
      </c>
      <c r="GI105" s="19">
        <f t="shared" si="209"/>
        <v>3.5999999999999997E-2</v>
      </c>
      <c r="GJ105" s="32">
        <f t="shared" si="210"/>
        <v>3.5000000000000003E-2</v>
      </c>
      <c r="GK105" s="19">
        <f t="shared" si="211"/>
        <v>19.275193326479506</v>
      </c>
      <c r="GL105" s="19">
        <f t="shared" si="212"/>
        <v>18.987729489695184</v>
      </c>
      <c r="GM105" s="19">
        <f t="shared" si="213"/>
        <v>19.283039066480651</v>
      </c>
      <c r="GN105" s="19">
        <f t="shared" si="214"/>
        <v>19.358276702928389</v>
      </c>
      <c r="GO105" s="19">
        <f t="shared" si="215"/>
        <v>18.755086189144901</v>
      </c>
      <c r="GP105" s="19">
        <f t="shared" si="216"/>
        <v>18.181020737017377</v>
      </c>
      <c r="GQ105" s="19">
        <f t="shared" si="217"/>
        <v>18.630226629037359</v>
      </c>
      <c r="GR105" s="19">
        <f t="shared" si="218"/>
        <v>18.954197330818342</v>
      </c>
      <c r="GS105" s="19">
        <f t="shared" si="219"/>
        <v>18.419306349412789</v>
      </c>
      <c r="GT105" s="19">
        <f t="shared" si="220"/>
        <v>18.404884843474992</v>
      </c>
      <c r="GU105" s="32">
        <f t="shared" si="221"/>
        <v>18.477822177901558</v>
      </c>
      <c r="GV105" s="19">
        <f t="shared" si="222"/>
        <v>0.81650264400000006</v>
      </c>
      <c r="GW105" s="19">
        <f t="shared" si="223"/>
        <v>0.80745306299999997</v>
      </c>
      <c r="GX105" s="19">
        <f t="shared" si="224"/>
        <v>0.85395557600000005</v>
      </c>
      <c r="GY105" s="19">
        <f t="shared" si="225"/>
        <v>0.55151062399999995</v>
      </c>
      <c r="GZ105" s="19">
        <f t="shared" si="226"/>
        <v>0.425778131</v>
      </c>
      <c r="HA105" s="19">
        <f t="shared" si="227"/>
        <v>0.54275012600000005</v>
      </c>
      <c r="HB105" s="19">
        <f t="shared" si="228"/>
        <v>0.71180492699999998</v>
      </c>
      <c r="HC105" s="19">
        <f t="shared" si="229"/>
        <v>0.44932455999999998</v>
      </c>
      <c r="HD105" s="19">
        <f t="shared" si="230"/>
        <v>0.46734178300000001</v>
      </c>
      <c r="HE105" s="19">
        <f t="shared" si="231"/>
        <v>0.50855815236352098</v>
      </c>
      <c r="HF105" s="19">
        <f t="shared" si="232"/>
        <v>0.51091421019959704</v>
      </c>
      <c r="HG105" s="19">
        <f t="shared" si="299"/>
        <v>0.81650264400000006</v>
      </c>
      <c r="HH105" s="19">
        <f t="shared" si="300"/>
        <v>0.80745306299999997</v>
      </c>
      <c r="HI105" s="19">
        <f t="shared" si="301"/>
        <v>0.85395557600000005</v>
      </c>
      <c r="HJ105" s="19">
        <f t="shared" si="302"/>
        <v>0.55151062399999995</v>
      </c>
      <c r="HK105" s="19">
        <f t="shared" si="303"/>
        <v>0.425778131</v>
      </c>
      <c r="HL105" s="19">
        <f t="shared" si="304"/>
        <v>0.54275012600000005</v>
      </c>
      <c r="HM105" s="19">
        <f t="shared" si="305"/>
        <v>0.71180492699999998</v>
      </c>
      <c r="HN105" s="19">
        <f t="shared" si="306"/>
        <v>0.44932455999999998</v>
      </c>
      <c r="HO105" s="19">
        <f t="shared" si="307"/>
        <v>0.46734178300000001</v>
      </c>
      <c r="HP105" s="19">
        <f t="shared" si="308"/>
        <v>0.50855815236352098</v>
      </c>
      <c r="HQ105" s="32">
        <f t="shared" si="309"/>
        <v>0.51091421019959704</v>
      </c>
      <c r="HR105" s="19">
        <f t="shared" si="233"/>
        <v>0.42230000000000001</v>
      </c>
      <c r="HS105" s="19">
        <f t="shared" si="234"/>
        <v>0.43030000000000002</v>
      </c>
      <c r="HT105" s="19">
        <f t="shared" si="235"/>
        <v>0.40289999999999998</v>
      </c>
      <c r="HU105" s="19">
        <f t="shared" si="236"/>
        <v>0.37419999999999998</v>
      </c>
      <c r="HV105" s="19">
        <f t="shared" si="237"/>
        <v>0.34989999999999999</v>
      </c>
      <c r="HW105" s="19">
        <f t="shared" si="238"/>
        <v>0.35420000000000001</v>
      </c>
      <c r="HX105" s="19">
        <f t="shared" si="239"/>
        <v>0.32650000000000001</v>
      </c>
      <c r="HY105" s="19">
        <f t="shared" si="240"/>
        <v>0.18279999999999999</v>
      </c>
      <c r="HZ105" s="19">
        <f t="shared" si="241"/>
        <v>0.1731</v>
      </c>
      <c r="IA105" s="19">
        <f t="shared" si="242"/>
        <v>0.20499999999999999</v>
      </c>
      <c r="IB105" s="19">
        <f t="shared" si="243"/>
        <v>0.18809999999999999</v>
      </c>
      <c r="IC105" s="38">
        <f t="shared" si="244"/>
        <v>0.42230000000000001</v>
      </c>
      <c r="ID105" s="19">
        <f t="shared" si="245"/>
        <v>0.43030000000000002</v>
      </c>
      <c r="IE105" s="19">
        <f t="shared" si="246"/>
        <v>0.40289999999999998</v>
      </c>
      <c r="IF105" s="19">
        <f t="shared" si="247"/>
        <v>0.37419999999999998</v>
      </c>
      <c r="IG105" s="19">
        <f t="shared" si="248"/>
        <v>0.34989999999999999</v>
      </c>
      <c r="IH105" s="19">
        <f t="shared" si="249"/>
        <v>0.35420000000000001</v>
      </c>
      <c r="II105" s="19">
        <f t="shared" si="250"/>
        <v>0.32650000000000001</v>
      </c>
      <c r="IJ105" s="19">
        <f t="shared" si="251"/>
        <v>0.18279999999999999</v>
      </c>
      <c r="IK105" s="19">
        <f t="shared" si="252"/>
        <v>0.1731</v>
      </c>
      <c r="IL105" s="19">
        <f t="shared" si="253"/>
        <v>0.20499999999999999</v>
      </c>
      <c r="IM105" s="19">
        <f t="shared" si="254"/>
        <v>0.18809999999999999</v>
      </c>
      <c r="IN105" s="38">
        <f t="shared" si="255"/>
        <v>1.4999999999999999E-2</v>
      </c>
      <c r="IO105" s="19">
        <f t="shared" si="256"/>
        <v>4.3999999999999997E-2</v>
      </c>
      <c r="IP105" s="19">
        <f t="shared" si="257"/>
        <v>7.0000000000000007E-2</v>
      </c>
      <c r="IQ105" s="19">
        <f t="shared" si="258"/>
        <v>5.1999999999999998E-2</v>
      </c>
      <c r="IR105" s="19">
        <f t="shared" si="259"/>
        <v>4.9000000000000002E-2</v>
      </c>
      <c r="IS105" s="19">
        <f t="shared" si="260"/>
        <v>1.0999999999999999E-2</v>
      </c>
      <c r="IT105" s="19">
        <f t="shared" si="261"/>
        <v>4.2999999999999997E-2</v>
      </c>
      <c r="IU105" s="19">
        <f t="shared" si="262"/>
        <v>-1.6E-2</v>
      </c>
      <c r="IV105" s="19">
        <f t="shared" si="263"/>
        <v>-2.1999999999999999E-2</v>
      </c>
      <c r="IW105" s="19">
        <f t="shared" si="264"/>
        <v>3.5999999999999997E-2</v>
      </c>
      <c r="IX105" s="32">
        <f t="shared" si="265"/>
        <v>3.5000000000000003E-2</v>
      </c>
      <c r="IY105" s="19">
        <f t="shared" si="266"/>
        <v>1.4999999999999999E-2</v>
      </c>
      <c r="IZ105" s="19">
        <f t="shared" si="267"/>
        <v>4.3999999999999997E-2</v>
      </c>
      <c r="JA105" s="19">
        <f t="shared" si="268"/>
        <v>7.0000000000000007E-2</v>
      </c>
      <c r="JB105" s="19">
        <f t="shared" si="269"/>
        <v>5.1999999999999998E-2</v>
      </c>
      <c r="JC105" s="19">
        <f t="shared" si="270"/>
        <v>4.9000000000000002E-2</v>
      </c>
      <c r="JD105" s="19">
        <f t="shared" si="271"/>
        <v>1.0999999999999999E-2</v>
      </c>
      <c r="JE105" s="19">
        <f t="shared" si="272"/>
        <v>4.2999999999999997E-2</v>
      </c>
      <c r="JF105" s="19">
        <f t="shared" si="273"/>
        <v>-1.6E-2</v>
      </c>
      <c r="JG105" s="19">
        <f t="shared" si="274"/>
        <v>-2.1999999999999999E-2</v>
      </c>
      <c r="JH105" s="19">
        <f t="shared" si="275"/>
        <v>3.5999999999999997E-2</v>
      </c>
      <c r="JI105" s="32">
        <f t="shared" si="276"/>
        <v>3.5000000000000003E-2</v>
      </c>
      <c r="JJ105" s="19">
        <f t="shared" si="277"/>
        <v>19.275193326479506</v>
      </c>
      <c r="JK105" s="19">
        <f t="shared" si="278"/>
        <v>18.987729489695184</v>
      </c>
      <c r="JL105" s="19">
        <f t="shared" si="279"/>
        <v>19.283039066480651</v>
      </c>
      <c r="JM105" s="19">
        <f t="shared" si="280"/>
        <v>19.358276702928389</v>
      </c>
      <c r="JN105" s="19">
        <f t="shared" si="281"/>
        <v>18.755086189144901</v>
      </c>
      <c r="JO105" s="19">
        <f t="shared" si="282"/>
        <v>18.181020737017377</v>
      </c>
      <c r="JP105" s="19">
        <f t="shared" si="283"/>
        <v>18.630226629037359</v>
      </c>
      <c r="JQ105" s="19">
        <f t="shared" si="284"/>
        <v>18.954197330818342</v>
      </c>
      <c r="JR105" s="19">
        <f t="shared" si="285"/>
        <v>18.419306349412789</v>
      </c>
      <c r="JS105" s="19">
        <f t="shared" si="286"/>
        <v>18.404884843474992</v>
      </c>
      <c r="JT105" s="19">
        <f t="shared" si="287"/>
        <v>18.477822177901558</v>
      </c>
      <c r="JU105" s="38">
        <f t="shared" si="288"/>
        <v>19.275193326479506</v>
      </c>
      <c r="JV105" s="19">
        <f t="shared" si="289"/>
        <v>18.987729489695184</v>
      </c>
      <c r="JW105" s="19">
        <f t="shared" si="290"/>
        <v>19.283039066480651</v>
      </c>
      <c r="JX105" s="19">
        <f t="shared" si="291"/>
        <v>19.358276702928389</v>
      </c>
      <c r="JY105" s="19">
        <f t="shared" si="292"/>
        <v>18.755086189144901</v>
      </c>
      <c r="JZ105" s="19">
        <f t="shared" si="293"/>
        <v>18.181020737017377</v>
      </c>
      <c r="KA105" s="19">
        <f t="shared" si="294"/>
        <v>18.630226629037359</v>
      </c>
      <c r="KB105" s="19">
        <f t="shared" si="295"/>
        <v>18.954197330818342</v>
      </c>
      <c r="KC105" s="19">
        <f t="shared" si="296"/>
        <v>18.419306349412789</v>
      </c>
      <c r="KD105" s="19">
        <f t="shared" si="297"/>
        <v>18.404884843474992</v>
      </c>
      <c r="KE105" s="32">
        <f t="shared" si="298"/>
        <v>18.477822177901558</v>
      </c>
    </row>
    <row r="106" spans="1:291" x14ac:dyDescent="0.2">
      <c r="A106" s="19" t="s">
        <v>175</v>
      </c>
      <c r="B106" s="19" t="s">
        <v>176</v>
      </c>
      <c r="E106" s="32" t="s">
        <v>173</v>
      </c>
      <c r="F106" s="19">
        <v>0</v>
      </c>
      <c r="G106" s="19">
        <v>1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32">
        <v>1</v>
      </c>
      <c r="Q106" s="19">
        <v>1</v>
      </c>
      <c r="R106" s="19">
        <v>1</v>
      </c>
      <c r="S106" s="19">
        <v>1</v>
      </c>
      <c r="T106" s="19">
        <v>1</v>
      </c>
      <c r="U106" s="19">
        <v>1</v>
      </c>
      <c r="V106" s="19">
        <v>1</v>
      </c>
      <c r="W106" s="19">
        <v>1</v>
      </c>
      <c r="X106" s="19">
        <v>1</v>
      </c>
      <c r="Y106" s="19">
        <v>1</v>
      </c>
      <c r="Z106" s="19">
        <v>1</v>
      </c>
      <c r="AA106" s="32">
        <v>1</v>
      </c>
      <c r="AB106" s="19">
        <v>1</v>
      </c>
      <c r="AC106" s="19">
        <v>1</v>
      </c>
      <c r="AD106" s="19">
        <v>1</v>
      </c>
      <c r="AE106" s="19">
        <v>1</v>
      </c>
      <c r="AF106" s="19">
        <v>1</v>
      </c>
      <c r="AG106" s="19">
        <v>1</v>
      </c>
      <c r="AH106" s="19">
        <v>1</v>
      </c>
      <c r="AI106" s="19">
        <v>1</v>
      </c>
      <c r="AJ106" s="19">
        <v>1</v>
      </c>
      <c r="AK106" s="19">
        <v>1</v>
      </c>
      <c r="AL106" s="32">
        <v>1</v>
      </c>
      <c r="AM106" s="19">
        <v>2.7952999999999999E-2</v>
      </c>
      <c r="AN106" s="19">
        <v>2.9102900000000001E-2</v>
      </c>
      <c r="AO106" s="19">
        <v>3.2756800000000003E-2</v>
      </c>
      <c r="AP106" s="19">
        <v>2.9900199999999998E-2</v>
      </c>
      <c r="AQ106" s="19">
        <v>2.65034E-2</v>
      </c>
      <c r="AR106" s="19">
        <v>3.4433400000000003E-2</v>
      </c>
      <c r="AS106" s="19">
        <v>4.0338400000000003E-2</v>
      </c>
      <c r="AT106" s="19">
        <v>2.99712E-2</v>
      </c>
      <c r="AU106" s="19">
        <v>3.2201500000000001E-2</v>
      </c>
      <c r="AV106" s="19">
        <v>4.1389099999999998E-2</v>
      </c>
      <c r="AW106" s="32">
        <v>4.2042200000000002E-2</v>
      </c>
      <c r="AX106" s="19">
        <v>0</v>
      </c>
      <c r="AY106" s="19">
        <v>0</v>
      </c>
      <c r="AZ106" s="19">
        <v>0</v>
      </c>
      <c r="BA106" s="19">
        <v>0</v>
      </c>
      <c r="BB106" s="19">
        <v>0</v>
      </c>
      <c r="BC106" s="19">
        <v>0</v>
      </c>
      <c r="BD106" s="19">
        <v>0</v>
      </c>
      <c r="BE106" s="19">
        <v>0</v>
      </c>
      <c r="BF106" s="19">
        <v>0</v>
      </c>
      <c r="BG106" s="19">
        <v>2</v>
      </c>
      <c r="BH106" s="32">
        <v>3</v>
      </c>
      <c r="BI106" s="19">
        <v>0</v>
      </c>
      <c r="BJ106" s="19">
        <v>0</v>
      </c>
      <c r="BK106" s="19">
        <v>0</v>
      </c>
      <c r="BL106" s="19">
        <v>0</v>
      </c>
      <c r="BM106" s="19">
        <v>0</v>
      </c>
      <c r="BN106" s="19">
        <v>0</v>
      </c>
      <c r="BO106" s="19">
        <v>0</v>
      </c>
      <c r="BP106" s="19">
        <v>0</v>
      </c>
      <c r="BQ106" s="19">
        <v>0</v>
      </c>
      <c r="BR106" s="19">
        <v>1</v>
      </c>
      <c r="BS106" s="32">
        <v>1</v>
      </c>
      <c r="BT106" s="19">
        <v>0</v>
      </c>
      <c r="BU106" s="19">
        <v>1</v>
      </c>
      <c r="BV106" s="19">
        <v>2</v>
      </c>
      <c r="BW106" s="19">
        <v>1</v>
      </c>
      <c r="BX106" s="19">
        <v>1</v>
      </c>
      <c r="BY106" s="19">
        <v>1</v>
      </c>
      <c r="BZ106" s="19">
        <v>2</v>
      </c>
      <c r="CA106" s="19">
        <v>0</v>
      </c>
      <c r="CB106" s="19">
        <v>0</v>
      </c>
      <c r="CC106" s="19">
        <v>1</v>
      </c>
      <c r="CD106" s="19">
        <v>0</v>
      </c>
      <c r="CE106" s="38">
        <v>48</v>
      </c>
      <c r="CF106" s="19">
        <v>38</v>
      </c>
      <c r="CG106" s="19">
        <v>52</v>
      </c>
      <c r="CH106" s="19">
        <v>55</v>
      </c>
      <c r="CI106" s="19">
        <v>40</v>
      </c>
      <c r="CJ106" s="19">
        <v>127</v>
      </c>
      <c r="CK106" s="19">
        <v>44</v>
      </c>
      <c r="CL106" s="19">
        <v>29</v>
      </c>
      <c r="CM106" s="19">
        <v>52</v>
      </c>
      <c r="CN106" s="19">
        <v>66</v>
      </c>
      <c r="CO106" s="19">
        <v>52</v>
      </c>
      <c r="CP106" s="38">
        <v>0</v>
      </c>
      <c r="CQ106" s="19">
        <v>2.6315789473684209E-2</v>
      </c>
      <c r="CR106" s="19">
        <v>3.8461538461538464E-2</v>
      </c>
      <c r="CS106" s="19">
        <v>1.8181818181818181E-2</v>
      </c>
      <c r="CT106" s="19">
        <v>2.5000000000000001E-2</v>
      </c>
      <c r="CU106" s="19">
        <v>7.874015748031496E-3</v>
      </c>
      <c r="CV106" s="19">
        <v>4.5454545454545456E-2</v>
      </c>
      <c r="CW106" s="19">
        <v>0</v>
      </c>
      <c r="CX106" s="19">
        <v>0</v>
      </c>
      <c r="CY106" s="19">
        <v>1.5151515151515152E-2</v>
      </c>
      <c r="CZ106" s="19">
        <v>0</v>
      </c>
      <c r="DA106" s="38">
        <v>0.56078830328443297</v>
      </c>
      <c r="DB106" s="19">
        <v>0.75569643308540602</v>
      </c>
      <c r="DC106" s="19">
        <v>0.67989651147962904</v>
      </c>
      <c r="DD106" s="19">
        <v>0.50855021996697602</v>
      </c>
      <c r="DE106" s="19">
        <v>0.111006414094092</v>
      </c>
      <c r="DF106" s="19">
        <v>0.28032614332295902</v>
      </c>
      <c r="DG106" s="19">
        <v>0.275046362969183</v>
      </c>
      <c r="DH106" s="19">
        <v>0.306536681005736</v>
      </c>
      <c r="DI106" s="19">
        <v>0.33338850245866603</v>
      </c>
      <c r="DJ106" s="19">
        <v>0.322094273259803</v>
      </c>
      <c r="DK106" s="19">
        <v>0.65245786983327603</v>
      </c>
      <c r="DL106" s="38">
        <v>0.35930000000000001</v>
      </c>
      <c r="DM106" s="19">
        <v>0.44740000000000002</v>
      </c>
      <c r="DN106" s="19">
        <v>0.4531</v>
      </c>
      <c r="DO106" s="19">
        <v>0.38979999999999998</v>
      </c>
      <c r="DP106" s="19">
        <v>0.4723</v>
      </c>
      <c r="DQ106" s="19">
        <v>0.55600000000000005</v>
      </c>
      <c r="DR106" s="19">
        <v>0.48709999999999998</v>
      </c>
      <c r="DS106" s="19">
        <v>0.50309999999999999</v>
      </c>
      <c r="DT106" s="19">
        <v>0.40970000000000001</v>
      </c>
      <c r="DU106" s="19">
        <v>0.3871</v>
      </c>
      <c r="DV106" s="19">
        <v>0.37980000000000003</v>
      </c>
      <c r="DW106" s="38">
        <v>4.9000000000000002E-2</v>
      </c>
      <c r="DX106" s="19">
        <v>3.2000000000000001E-2</v>
      </c>
      <c r="DY106" s="19">
        <v>5.3999999999999999E-2</v>
      </c>
      <c r="DZ106" s="19">
        <v>0.1</v>
      </c>
      <c r="EA106" s="19">
        <v>-1.7999999999999999E-2</v>
      </c>
      <c r="EB106" s="19">
        <v>-5.8000000000000003E-2</v>
      </c>
      <c r="EC106" s="19">
        <v>-0.17599999999999999</v>
      </c>
      <c r="ED106" s="19">
        <v>-0.05</v>
      </c>
      <c r="EE106" s="19">
        <v>5.5E-2</v>
      </c>
      <c r="EF106" s="19">
        <v>5.0000000000000001E-3</v>
      </c>
      <c r="EG106" s="19">
        <v>-0.19700000000000001</v>
      </c>
      <c r="EH106" s="38">
        <v>38567708.79789713</v>
      </c>
      <c r="EI106" s="19">
        <v>34296910.813558646</v>
      </c>
      <c r="EJ106" s="19">
        <v>49632880.193320304</v>
      </c>
      <c r="EK106" s="19">
        <v>48835719.693418331</v>
      </c>
      <c r="EL106" s="19">
        <v>24220586.434087474</v>
      </c>
      <c r="EM106" s="19">
        <v>4471241.5300296927</v>
      </c>
      <c r="EN106" s="19">
        <v>6365594.2147192853</v>
      </c>
      <c r="EO106" s="19">
        <v>5853011.8752969271</v>
      </c>
      <c r="EP106" s="19">
        <v>8073479.0298766214</v>
      </c>
      <c r="EQ106" s="19">
        <v>9075179.5935744829</v>
      </c>
      <c r="ER106" s="32">
        <v>7449935.4380255006</v>
      </c>
      <c r="ES106" s="19">
        <f t="shared" si="167"/>
        <v>17.467925924683801</v>
      </c>
      <c r="ET106" s="19">
        <f t="shared" si="168"/>
        <v>17.350565844335541</v>
      </c>
      <c r="EU106" s="19">
        <f t="shared" si="169"/>
        <v>17.720164079192678</v>
      </c>
      <c r="EV106" s="19">
        <f t="shared" si="170"/>
        <v>17.703972564001326</v>
      </c>
      <c r="EW106" s="19">
        <f t="shared" si="171"/>
        <v>17.002713508599047</v>
      </c>
      <c r="EX106" s="19">
        <f t="shared" si="172"/>
        <v>15.313176675235358</v>
      </c>
      <c r="EY106" s="19">
        <f t="shared" si="173"/>
        <v>15.666418142209949</v>
      </c>
      <c r="EZ106" s="19">
        <f t="shared" si="174"/>
        <v>15.582466937196113</v>
      </c>
      <c r="FA106" s="19">
        <f t="shared" si="175"/>
        <v>15.904095053898645</v>
      </c>
      <c r="FB106" s="19">
        <f t="shared" si="176"/>
        <v>16.021053727844933</v>
      </c>
      <c r="FC106" s="32">
        <f t="shared" si="177"/>
        <v>15.823715924281347</v>
      </c>
      <c r="FD106" s="19">
        <f t="shared" si="178"/>
        <v>0.56078830328443297</v>
      </c>
      <c r="FE106" s="19">
        <f t="shared" si="179"/>
        <v>0.75569643308540602</v>
      </c>
      <c r="FF106" s="19">
        <f t="shared" si="180"/>
        <v>0.67989651147962904</v>
      </c>
      <c r="FG106" s="19">
        <f t="shared" si="181"/>
        <v>0.50855021996697602</v>
      </c>
      <c r="FH106" s="19">
        <f t="shared" si="182"/>
        <v>0.111006414094092</v>
      </c>
      <c r="FI106" s="19">
        <f t="shared" si="183"/>
        <v>0.28032614332295902</v>
      </c>
      <c r="FJ106" s="19">
        <f t="shared" si="184"/>
        <v>0.275046362969183</v>
      </c>
      <c r="FK106" s="19">
        <f t="shared" si="185"/>
        <v>0.306536681005736</v>
      </c>
      <c r="FL106" s="19">
        <f t="shared" si="186"/>
        <v>0.33338850245866603</v>
      </c>
      <c r="FM106" s="19">
        <f t="shared" si="187"/>
        <v>0.322094273259803</v>
      </c>
      <c r="FN106" s="32">
        <f t="shared" si="188"/>
        <v>0.65245786983327603</v>
      </c>
      <c r="FO106" s="19">
        <f t="shared" si="189"/>
        <v>0.35930000000000001</v>
      </c>
      <c r="FP106" s="19">
        <f t="shared" si="190"/>
        <v>0.44740000000000002</v>
      </c>
      <c r="FQ106" s="19">
        <f t="shared" si="191"/>
        <v>0.4531</v>
      </c>
      <c r="FR106" s="19">
        <f t="shared" si="192"/>
        <v>0.38979999999999998</v>
      </c>
      <c r="FS106" s="19">
        <f t="shared" si="193"/>
        <v>0.4723</v>
      </c>
      <c r="FT106" s="19">
        <f t="shared" si="194"/>
        <v>0.55600000000000005</v>
      </c>
      <c r="FU106" s="19">
        <f t="shared" si="195"/>
        <v>0.48709999999999998</v>
      </c>
      <c r="FV106" s="19">
        <f t="shared" si="196"/>
        <v>0.50309999999999999</v>
      </c>
      <c r="FW106" s="19">
        <f t="shared" si="197"/>
        <v>0.40970000000000001</v>
      </c>
      <c r="FX106" s="19">
        <f t="shared" si="198"/>
        <v>0.3871</v>
      </c>
      <c r="FY106" s="32">
        <f t="shared" si="199"/>
        <v>0.37980000000000003</v>
      </c>
      <c r="FZ106" s="19">
        <f t="shared" si="200"/>
        <v>4.9000000000000002E-2</v>
      </c>
      <c r="GA106" s="19">
        <f t="shared" si="201"/>
        <v>3.2000000000000001E-2</v>
      </c>
      <c r="GB106" s="19">
        <f t="shared" si="202"/>
        <v>5.3999999999999999E-2</v>
      </c>
      <c r="GC106" s="19">
        <f t="shared" si="203"/>
        <v>0.1</v>
      </c>
      <c r="GD106" s="19">
        <f t="shared" si="204"/>
        <v>-1.7999999999999999E-2</v>
      </c>
      <c r="GE106" s="19">
        <f t="shared" si="205"/>
        <v>-5.8000000000000003E-2</v>
      </c>
      <c r="GF106" s="19">
        <f t="shared" si="206"/>
        <v>-0.17599999999999999</v>
      </c>
      <c r="GG106" s="19">
        <f t="shared" si="207"/>
        <v>-0.05</v>
      </c>
      <c r="GH106" s="19">
        <f t="shared" si="208"/>
        <v>5.5E-2</v>
      </c>
      <c r="GI106" s="19">
        <f t="shared" si="209"/>
        <v>5.0000000000000001E-3</v>
      </c>
      <c r="GJ106" s="32">
        <f t="shared" si="210"/>
        <v>-0.19700000000000001</v>
      </c>
      <c r="GK106" s="19">
        <f t="shared" si="211"/>
        <v>17.467925924683801</v>
      </c>
      <c r="GL106" s="19">
        <f t="shared" si="212"/>
        <v>17.350565844335541</v>
      </c>
      <c r="GM106" s="19">
        <f t="shared" si="213"/>
        <v>17.720164079192678</v>
      </c>
      <c r="GN106" s="19">
        <f t="shared" si="214"/>
        <v>17.703972564001326</v>
      </c>
      <c r="GO106" s="19">
        <f t="shared" si="215"/>
        <v>17.002713508599047</v>
      </c>
      <c r="GP106" s="19">
        <f t="shared" si="216"/>
        <v>15.313176675235358</v>
      </c>
      <c r="GQ106" s="19">
        <f t="shared" si="217"/>
        <v>15.666418142209949</v>
      </c>
      <c r="GR106" s="19">
        <f t="shared" si="218"/>
        <v>15.582466937196113</v>
      </c>
      <c r="GS106" s="19">
        <f t="shared" si="219"/>
        <v>15.904095053898645</v>
      </c>
      <c r="GT106" s="19">
        <f t="shared" si="220"/>
        <v>16.021053727844933</v>
      </c>
      <c r="GU106" s="32">
        <f t="shared" si="221"/>
        <v>15.823715924281347</v>
      </c>
      <c r="GV106" s="19">
        <f t="shared" si="222"/>
        <v>0.56078830328443297</v>
      </c>
      <c r="GW106" s="19">
        <f t="shared" si="223"/>
        <v>0.75569643308540602</v>
      </c>
      <c r="GX106" s="19">
        <f t="shared" si="224"/>
        <v>0.67989651147962904</v>
      </c>
      <c r="GY106" s="19">
        <f t="shared" si="225"/>
        <v>0.50855021996697602</v>
      </c>
      <c r="GZ106" s="19">
        <f t="shared" si="226"/>
        <v>0.2011343951618926</v>
      </c>
      <c r="HA106" s="19">
        <f t="shared" si="227"/>
        <v>0.28032614332295902</v>
      </c>
      <c r="HB106" s="19">
        <f t="shared" si="228"/>
        <v>0.275046362969183</v>
      </c>
      <c r="HC106" s="19">
        <f t="shared" si="229"/>
        <v>0.306536681005736</v>
      </c>
      <c r="HD106" s="19">
        <f t="shared" si="230"/>
        <v>0.33338850245866603</v>
      </c>
      <c r="HE106" s="19">
        <f t="shared" si="231"/>
        <v>0.322094273259803</v>
      </c>
      <c r="HF106" s="19">
        <f t="shared" si="232"/>
        <v>0.65245786983327603</v>
      </c>
      <c r="HG106" s="19">
        <f t="shared" si="299"/>
        <v>0.56078830328443297</v>
      </c>
      <c r="HH106" s="19">
        <f t="shared" si="300"/>
        <v>0.75569643308540602</v>
      </c>
      <c r="HI106" s="19">
        <f t="shared" si="301"/>
        <v>0.67989651147962904</v>
      </c>
      <c r="HJ106" s="19">
        <f t="shared" si="302"/>
        <v>0.50855021996697602</v>
      </c>
      <c r="HK106" s="19">
        <f t="shared" si="303"/>
        <v>0.2011343951618926</v>
      </c>
      <c r="HL106" s="19">
        <f t="shared" si="304"/>
        <v>0.28032614332295902</v>
      </c>
      <c r="HM106" s="19">
        <f t="shared" si="305"/>
        <v>0.275046362969183</v>
      </c>
      <c r="HN106" s="19">
        <f t="shared" si="306"/>
        <v>0.306536681005736</v>
      </c>
      <c r="HO106" s="19">
        <f t="shared" si="307"/>
        <v>0.33338850245866603</v>
      </c>
      <c r="HP106" s="19">
        <f t="shared" si="308"/>
        <v>0.322094273259803</v>
      </c>
      <c r="HQ106" s="32">
        <f t="shared" si="309"/>
        <v>0.65245786983327603</v>
      </c>
      <c r="HR106" s="19">
        <f t="shared" si="233"/>
        <v>0.35930000000000001</v>
      </c>
      <c r="HS106" s="19">
        <f t="shared" si="234"/>
        <v>0.44740000000000002</v>
      </c>
      <c r="HT106" s="19">
        <f t="shared" si="235"/>
        <v>0.4531</v>
      </c>
      <c r="HU106" s="19">
        <f t="shared" si="236"/>
        <v>0.38979999999999998</v>
      </c>
      <c r="HV106" s="19">
        <f t="shared" si="237"/>
        <v>0.4723</v>
      </c>
      <c r="HW106" s="19">
        <f t="shared" si="238"/>
        <v>0.55600000000000005</v>
      </c>
      <c r="HX106" s="19">
        <f t="shared" si="239"/>
        <v>0.48709999999999998</v>
      </c>
      <c r="HY106" s="19">
        <f t="shared" si="240"/>
        <v>0.50309999999999999</v>
      </c>
      <c r="HZ106" s="19">
        <f t="shared" si="241"/>
        <v>0.40970000000000001</v>
      </c>
      <c r="IA106" s="19">
        <f t="shared" si="242"/>
        <v>0.3871</v>
      </c>
      <c r="IB106" s="19">
        <f t="shared" si="243"/>
        <v>0.37980000000000003</v>
      </c>
      <c r="IC106" s="38">
        <f t="shared" si="244"/>
        <v>0.35930000000000001</v>
      </c>
      <c r="ID106" s="19">
        <f t="shared" si="245"/>
        <v>0.44740000000000002</v>
      </c>
      <c r="IE106" s="19">
        <f t="shared" si="246"/>
        <v>0.4531</v>
      </c>
      <c r="IF106" s="19">
        <f t="shared" si="247"/>
        <v>0.38979999999999998</v>
      </c>
      <c r="IG106" s="19">
        <f t="shared" si="248"/>
        <v>0.4723</v>
      </c>
      <c r="IH106" s="19">
        <f t="shared" si="249"/>
        <v>0.55600000000000005</v>
      </c>
      <c r="II106" s="19">
        <f t="shared" si="250"/>
        <v>0.48709999999999998</v>
      </c>
      <c r="IJ106" s="19">
        <f t="shared" si="251"/>
        <v>0.50309999999999999</v>
      </c>
      <c r="IK106" s="19">
        <f t="shared" si="252"/>
        <v>0.40970000000000001</v>
      </c>
      <c r="IL106" s="19">
        <f t="shared" si="253"/>
        <v>0.3871</v>
      </c>
      <c r="IM106" s="19">
        <f t="shared" si="254"/>
        <v>0.37980000000000003</v>
      </c>
      <c r="IN106" s="38">
        <f t="shared" si="255"/>
        <v>4.9000000000000002E-2</v>
      </c>
      <c r="IO106" s="19">
        <f t="shared" si="256"/>
        <v>3.2000000000000001E-2</v>
      </c>
      <c r="IP106" s="19">
        <f t="shared" si="257"/>
        <v>5.3999999999999999E-2</v>
      </c>
      <c r="IQ106" s="19">
        <f t="shared" si="258"/>
        <v>0.1</v>
      </c>
      <c r="IR106" s="19">
        <f t="shared" si="259"/>
        <v>-1.7999999999999999E-2</v>
      </c>
      <c r="IS106" s="19">
        <f t="shared" si="260"/>
        <v>-5.8000000000000003E-2</v>
      </c>
      <c r="IT106" s="19">
        <f t="shared" si="261"/>
        <v>-0.17599999999999999</v>
      </c>
      <c r="IU106" s="19">
        <f t="shared" si="262"/>
        <v>-0.05</v>
      </c>
      <c r="IV106" s="19">
        <f t="shared" si="263"/>
        <v>5.5E-2</v>
      </c>
      <c r="IW106" s="19">
        <f t="shared" si="264"/>
        <v>5.0000000000000001E-3</v>
      </c>
      <c r="IX106" s="32">
        <f t="shared" si="265"/>
        <v>-0.19700000000000001</v>
      </c>
      <c r="IY106" s="19">
        <f t="shared" si="266"/>
        <v>4.9000000000000002E-2</v>
      </c>
      <c r="IZ106" s="19">
        <f t="shared" si="267"/>
        <v>3.2000000000000001E-2</v>
      </c>
      <c r="JA106" s="19">
        <f t="shared" si="268"/>
        <v>5.3999999999999999E-2</v>
      </c>
      <c r="JB106" s="19">
        <f t="shared" si="269"/>
        <v>0.1</v>
      </c>
      <c r="JC106" s="19">
        <f t="shared" si="270"/>
        <v>-1.7999999999999999E-2</v>
      </c>
      <c r="JD106" s="19">
        <f t="shared" si="271"/>
        <v>-5.8000000000000003E-2</v>
      </c>
      <c r="JE106" s="19">
        <f t="shared" si="272"/>
        <v>-0.17599999999999999</v>
      </c>
      <c r="JF106" s="19">
        <f t="shared" si="273"/>
        <v>-0.05</v>
      </c>
      <c r="JG106" s="19">
        <f t="shared" si="274"/>
        <v>5.5E-2</v>
      </c>
      <c r="JH106" s="19">
        <f t="shared" si="275"/>
        <v>5.0000000000000001E-3</v>
      </c>
      <c r="JI106" s="32">
        <f t="shared" si="276"/>
        <v>-0.19700000000000001</v>
      </c>
      <c r="JJ106" s="19">
        <f t="shared" si="277"/>
        <v>17.467925924683801</v>
      </c>
      <c r="JK106" s="19">
        <f t="shared" si="278"/>
        <v>17.350565844335541</v>
      </c>
      <c r="JL106" s="19">
        <f t="shared" si="279"/>
        <v>17.720164079192678</v>
      </c>
      <c r="JM106" s="19">
        <f t="shared" si="280"/>
        <v>17.703972564001326</v>
      </c>
      <c r="JN106" s="19">
        <f t="shared" si="281"/>
        <v>17.002713508599047</v>
      </c>
      <c r="JO106" s="19">
        <f t="shared" si="282"/>
        <v>15.313176675235358</v>
      </c>
      <c r="JP106" s="19">
        <f t="shared" si="283"/>
        <v>15.666418142209949</v>
      </c>
      <c r="JQ106" s="19">
        <f t="shared" si="284"/>
        <v>15.582466937196113</v>
      </c>
      <c r="JR106" s="19">
        <f t="shared" si="285"/>
        <v>15.904095053898645</v>
      </c>
      <c r="JS106" s="19">
        <f t="shared" si="286"/>
        <v>16.021053727844933</v>
      </c>
      <c r="JT106" s="19">
        <f t="shared" si="287"/>
        <v>15.823715924281347</v>
      </c>
      <c r="JU106" s="38">
        <f t="shared" si="288"/>
        <v>17.467925924683801</v>
      </c>
      <c r="JV106" s="19">
        <f t="shared" si="289"/>
        <v>17.350565844335541</v>
      </c>
      <c r="JW106" s="19">
        <f t="shared" si="290"/>
        <v>17.720164079192678</v>
      </c>
      <c r="JX106" s="19">
        <f t="shared" si="291"/>
        <v>17.703972564001326</v>
      </c>
      <c r="JY106" s="19">
        <f t="shared" si="292"/>
        <v>17.002713508599047</v>
      </c>
      <c r="JZ106" s="19">
        <f t="shared" si="293"/>
        <v>15.313176675235358</v>
      </c>
      <c r="KA106" s="19">
        <f t="shared" si="294"/>
        <v>15.666418142209949</v>
      </c>
      <c r="KB106" s="19">
        <f t="shared" si="295"/>
        <v>15.582466937196113</v>
      </c>
      <c r="KC106" s="19">
        <f t="shared" si="296"/>
        <v>15.904095053898645</v>
      </c>
      <c r="KD106" s="19">
        <f t="shared" si="297"/>
        <v>16.021053727844933</v>
      </c>
      <c r="KE106" s="32">
        <f t="shared" si="298"/>
        <v>15.823715924281347</v>
      </c>
    </row>
    <row r="107" spans="1:291" x14ac:dyDescent="0.2">
      <c r="A107" s="19" t="s">
        <v>177</v>
      </c>
      <c r="B107" s="19" t="s">
        <v>178</v>
      </c>
      <c r="E107" s="32" t="s">
        <v>173</v>
      </c>
      <c r="L107" s="19">
        <v>0</v>
      </c>
      <c r="M107" s="19">
        <v>0</v>
      </c>
      <c r="N107" s="19">
        <v>0</v>
      </c>
      <c r="O107" s="19">
        <v>0</v>
      </c>
      <c r="P107" s="32">
        <v>0</v>
      </c>
      <c r="W107" s="19">
        <v>1</v>
      </c>
      <c r="X107" s="19">
        <v>1</v>
      </c>
      <c r="Y107" s="19">
        <v>1</v>
      </c>
      <c r="Z107" s="19">
        <v>1</v>
      </c>
      <c r="AA107" s="32">
        <v>1</v>
      </c>
      <c r="AH107" s="19">
        <v>1</v>
      </c>
      <c r="AI107" s="19">
        <v>1</v>
      </c>
      <c r="AJ107" s="19">
        <v>1</v>
      </c>
      <c r="AK107" s="19">
        <v>1</v>
      </c>
      <c r="AL107" s="32">
        <v>1</v>
      </c>
      <c r="AS107" s="19">
        <v>2.24333E-2</v>
      </c>
      <c r="AT107" s="19">
        <v>2.2471399999999999E-2</v>
      </c>
      <c r="AU107" s="19">
        <v>5.5410000000000001E-2</v>
      </c>
      <c r="AV107" s="19">
        <v>2.7690200000000002E-2</v>
      </c>
      <c r="AW107" s="32">
        <v>2.1146399999999999E-2</v>
      </c>
      <c r="BD107" s="19">
        <v>0</v>
      </c>
      <c r="BE107" s="19">
        <v>2</v>
      </c>
      <c r="BF107" s="19">
        <v>0</v>
      </c>
      <c r="BG107" s="19">
        <v>0</v>
      </c>
      <c r="BH107" s="32">
        <v>0</v>
      </c>
      <c r="BO107" s="19">
        <v>0</v>
      </c>
      <c r="BP107" s="19">
        <v>1</v>
      </c>
      <c r="BQ107" s="19">
        <v>0</v>
      </c>
      <c r="BR107" s="19">
        <v>0</v>
      </c>
      <c r="BS107" s="32">
        <v>0</v>
      </c>
      <c r="BT107" s="19">
        <v>1</v>
      </c>
      <c r="BU107" s="19">
        <v>0</v>
      </c>
      <c r="BV107" s="19">
        <v>0</v>
      </c>
      <c r="BW107" s="19">
        <v>1</v>
      </c>
      <c r="BX107" s="19">
        <v>3</v>
      </c>
      <c r="BY107" s="19">
        <v>0</v>
      </c>
      <c r="BZ107" s="19">
        <v>0</v>
      </c>
      <c r="CA107" s="19">
        <v>0</v>
      </c>
      <c r="CB107" s="19">
        <v>0</v>
      </c>
      <c r="CC107" s="19">
        <v>1</v>
      </c>
      <c r="CD107" s="19">
        <v>0</v>
      </c>
      <c r="CE107" s="38">
        <v>125</v>
      </c>
      <c r="CF107" s="19">
        <v>84</v>
      </c>
      <c r="CG107" s="19">
        <v>125</v>
      </c>
      <c r="CH107" s="19">
        <v>115</v>
      </c>
      <c r="CI107" s="19">
        <v>79</v>
      </c>
      <c r="CJ107" s="19">
        <v>63</v>
      </c>
      <c r="CK107" s="19">
        <v>28</v>
      </c>
      <c r="CL107" s="19">
        <v>32</v>
      </c>
      <c r="CM107" s="19">
        <v>45</v>
      </c>
      <c r="CN107" s="19">
        <v>23</v>
      </c>
      <c r="CO107" s="19">
        <v>57</v>
      </c>
      <c r="CP107" s="38">
        <v>8.0000000000000002E-3</v>
      </c>
      <c r="CQ107" s="19">
        <v>0</v>
      </c>
      <c r="CR107" s="19">
        <v>0</v>
      </c>
      <c r="CS107" s="19">
        <v>8.6956521739130436E-3</v>
      </c>
      <c r="CT107" s="19">
        <v>3.7974683544303799E-2</v>
      </c>
      <c r="CU107" s="19">
        <v>0</v>
      </c>
      <c r="CV107" s="19">
        <v>0</v>
      </c>
      <c r="CW107" s="19">
        <v>0</v>
      </c>
      <c r="CX107" s="19">
        <v>0</v>
      </c>
      <c r="CY107" s="19">
        <v>4.3478260869565216E-2</v>
      </c>
      <c r="CZ107" s="19">
        <v>0</v>
      </c>
      <c r="DA107" s="38">
        <v>0.20328016320324599</v>
      </c>
      <c r="DB107" s="19">
        <v>0.30175618928150999</v>
      </c>
      <c r="DC107" s="19">
        <v>0.31937873229941499</v>
      </c>
      <c r="DD107" s="19">
        <v>0.246630795673006</v>
      </c>
      <c r="DE107" s="19">
        <v>0.72252513951183805</v>
      </c>
      <c r="DF107" s="19">
        <v>1.6298806967899599</v>
      </c>
      <c r="DG107" s="19">
        <v>0.88836414128839802</v>
      </c>
      <c r="DH107" s="19">
        <v>0.71312612660241603</v>
      </c>
      <c r="DI107" s="19">
        <v>1.9883446700113201</v>
      </c>
      <c r="DJ107" s="19">
        <v>3.1945388359389799</v>
      </c>
      <c r="DK107" s="19">
        <v>1.08397843071337</v>
      </c>
      <c r="DL107" s="38">
        <v>0.18</v>
      </c>
      <c r="DM107" s="19">
        <v>0.33450000000000002</v>
      </c>
      <c r="DN107" s="19">
        <v>0.45390000000000003</v>
      </c>
      <c r="DO107" s="19">
        <v>0.4052</v>
      </c>
      <c r="DP107" s="19">
        <v>0.24729999999999999</v>
      </c>
      <c r="DQ107" s="19">
        <v>0.1283</v>
      </c>
      <c r="DR107" s="19">
        <v>6.7199999999999996E-2</v>
      </c>
      <c r="DS107" s="19">
        <v>6.0499999999999998E-2</v>
      </c>
      <c r="DT107" s="19">
        <v>0.18010000000000001</v>
      </c>
      <c r="DU107" s="19">
        <v>0.25159999999999999</v>
      </c>
      <c r="DV107" s="19">
        <v>0.38919999999999999</v>
      </c>
      <c r="DW107" s="38">
        <v>3.0000000000000001E-3</v>
      </c>
      <c r="DX107" s="19">
        <v>-3.1E-2</v>
      </c>
      <c r="DY107" s="19">
        <v>-0.20699999999999999</v>
      </c>
      <c r="DZ107" s="19">
        <v>-5.5E-2</v>
      </c>
      <c r="EA107" s="19">
        <v>-0.23300000000000001</v>
      </c>
      <c r="EB107" s="19">
        <v>-0.13900000000000001</v>
      </c>
      <c r="EC107" s="19">
        <v>0.17699999999999999</v>
      </c>
      <c r="ED107" s="19">
        <v>-4.1000000000000002E-2</v>
      </c>
      <c r="EE107" s="19">
        <v>-5.3999999999999999E-2</v>
      </c>
      <c r="EF107" s="19">
        <v>-4.4999999999999998E-2</v>
      </c>
      <c r="EG107" s="19">
        <v>-0.78500000000000003</v>
      </c>
      <c r="EH107" s="38">
        <v>15618034.264671467</v>
      </c>
      <c r="EI107" s="19">
        <v>8372462.4344803737</v>
      </c>
      <c r="EJ107" s="19">
        <v>11282322.932523834</v>
      </c>
      <c r="EK107" s="19">
        <v>5735381.1031746445</v>
      </c>
      <c r="EL107" s="19">
        <v>2075646.9202680362</v>
      </c>
      <c r="EM107" s="19">
        <v>797531.53204932471</v>
      </c>
      <c r="EN107" s="19">
        <v>1617217.0413756669</v>
      </c>
      <c r="EO107" s="19">
        <v>2635906.5948043806</v>
      </c>
      <c r="EP107" s="19">
        <v>1548795.7178284898</v>
      </c>
      <c r="EQ107" s="19">
        <v>3191488.6111368467</v>
      </c>
      <c r="ER107" s="32">
        <v>12086489.524042185</v>
      </c>
      <c r="ES107" s="19">
        <f t="shared" si="167"/>
        <v>16.5639368471242</v>
      </c>
      <c r="ET107" s="19">
        <f t="shared" si="168"/>
        <v>15.940458596865916</v>
      </c>
      <c r="EU107" s="19">
        <f t="shared" si="169"/>
        <v>16.238747716567129</v>
      </c>
      <c r="EV107" s="19">
        <f t="shared" si="170"/>
        <v>15.56216475850422</v>
      </c>
      <c r="EW107" s="19">
        <f t="shared" si="171"/>
        <v>14.545783431861015</v>
      </c>
      <c r="EX107" s="19">
        <f t="shared" si="172"/>
        <v>13.589276651479349</v>
      </c>
      <c r="EY107" s="19">
        <f t="shared" si="173"/>
        <v>14.296217354274031</v>
      </c>
      <c r="EZ107" s="19">
        <f t="shared" si="174"/>
        <v>14.784737739532252</v>
      </c>
      <c r="FA107" s="19">
        <f t="shared" si="175"/>
        <v>14.252988230668816</v>
      </c>
      <c r="FB107" s="19">
        <f t="shared" si="176"/>
        <v>14.975998015173323</v>
      </c>
      <c r="FC107" s="32">
        <f t="shared" si="177"/>
        <v>16.307598818479246</v>
      </c>
      <c r="FD107" s="19" t="str">
        <f t="shared" si="178"/>
        <v/>
      </c>
      <c r="FE107" s="19" t="str">
        <f t="shared" si="179"/>
        <v/>
      </c>
      <c r="FF107" s="19" t="str">
        <f t="shared" si="180"/>
        <v/>
      </c>
      <c r="FG107" s="19" t="str">
        <f t="shared" si="181"/>
        <v/>
      </c>
      <c r="FH107" s="19" t="str">
        <f t="shared" si="182"/>
        <v/>
      </c>
      <c r="FI107" s="19" t="str">
        <f t="shared" si="183"/>
        <v/>
      </c>
      <c r="FJ107" s="19">
        <f t="shared" si="184"/>
        <v>0.88836414128839802</v>
      </c>
      <c r="FK107" s="19">
        <f t="shared" si="185"/>
        <v>0.71312612660241603</v>
      </c>
      <c r="FL107" s="19">
        <f t="shared" si="186"/>
        <v>1.9883446700113201</v>
      </c>
      <c r="FM107" s="19">
        <f t="shared" si="187"/>
        <v>3.1945388359389799</v>
      </c>
      <c r="FN107" s="32">
        <f t="shared" si="188"/>
        <v>1.08397843071337</v>
      </c>
      <c r="FO107" s="19" t="str">
        <f t="shared" si="189"/>
        <v/>
      </c>
      <c r="FP107" s="19" t="str">
        <f t="shared" si="190"/>
        <v/>
      </c>
      <c r="FQ107" s="19" t="str">
        <f t="shared" si="191"/>
        <v/>
      </c>
      <c r="FR107" s="19" t="str">
        <f t="shared" si="192"/>
        <v/>
      </c>
      <c r="FS107" s="19" t="str">
        <f t="shared" si="193"/>
        <v/>
      </c>
      <c r="FT107" s="19" t="str">
        <f t="shared" si="194"/>
        <v/>
      </c>
      <c r="FU107" s="19">
        <f t="shared" si="195"/>
        <v>6.7199999999999996E-2</v>
      </c>
      <c r="FV107" s="19">
        <f t="shared" si="196"/>
        <v>6.0499999999999998E-2</v>
      </c>
      <c r="FW107" s="19">
        <f t="shared" si="197"/>
        <v>0.18010000000000001</v>
      </c>
      <c r="FX107" s="19">
        <f t="shared" si="198"/>
        <v>0.25159999999999999</v>
      </c>
      <c r="FY107" s="32">
        <f t="shared" si="199"/>
        <v>0.38919999999999999</v>
      </c>
      <c r="FZ107" s="19" t="str">
        <f t="shared" si="200"/>
        <v/>
      </c>
      <c r="GA107" s="19" t="str">
        <f t="shared" si="201"/>
        <v/>
      </c>
      <c r="GB107" s="19" t="str">
        <f t="shared" si="202"/>
        <v/>
      </c>
      <c r="GC107" s="19" t="str">
        <f t="shared" si="203"/>
        <v/>
      </c>
      <c r="GD107" s="19" t="str">
        <f t="shared" si="204"/>
        <v/>
      </c>
      <c r="GE107" s="19" t="str">
        <f t="shared" si="205"/>
        <v/>
      </c>
      <c r="GF107" s="19">
        <f t="shared" si="206"/>
        <v>0.17699999999999999</v>
      </c>
      <c r="GG107" s="19">
        <f t="shared" si="207"/>
        <v>-4.1000000000000002E-2</v>
      </c>
      <c r="GH107" s="19">
        <f t="shared" si="208"/>
        <v>-5.3999999999999999E-2</v>
      </c>
      <c r="GI107" s="19">
        <f t="shared" si="209"/>
        <v>-4.4999999999999998E-2</v>
      </c>
      <c r="GJ107" s="32">
        <f t="shared" si="210"/>
        <v>-0.78500000000000003</v>
      </c>
      <c r="GK107" s="19" t="str">
        <f t="shared" si="211"/>
        <v/>
      </c>
      <c r="GL107" s="19" t="str">
        <f t="shared" si="212"/>
        <v/>
      </c>
      <c r="GM107" s="19" t="str">
        <f t="shared" si="213"/>
        <v/>
      </c>
      <c r="GN107" s="19" t="str">
        <f t="shared" si="214"/>
        <v/>
      </c>
      <c r="GO107" s="19" t="str">
        <f t="shared" si="215"/>
        <v/>
      </c>
      <c r="GP107" s="19" t="str">
        <f t="shared" si="216"/>
        <v/>
      </c>
      <c r="GQ107" s="19">
        <f t="shared" si="217"/>
        <v>14.296217354274031</v>
      </c>
      <c r="GR107" s="19">
        <f t="shared" si="218"/>
        <v>14.784737739532252</v>
      </c>
      <c r="GS107" s="19">
        <f t="shared" si="219"/>
        <v>14.252988230668816</v>
      </c>
      <c r="GT107" s="19">
        <f t="shared" si="220"/>
        <v>14.975998015173323</v>
      </c>
      <c r="GU107" s="32">
        <f t="shared" si="221"/>
        <v>16.307598818479246</v>
      </c>
      <c r="GV107" s="19">
        <f t="shared" si="222"/>
        <v>10.328571478127515</v>
      </c>
      <c r="GW107" s="19">
        <f t="shared" si="223"/>
        <v>10.328571478127515</v>
      </c>
      <c r="GX107" s="19">
        <f t="shared" si="224"/>
        <v>10.328571478127515</v>
      </c>
      <c r="GY107" s="19">
        <f t="shared" si="225"/>
        <v>10.328571478127515</v>
      </c>
      <c r="GZ107" s="19">
        <f t="shared" si="226"/>
        <v>10.328571478127515</v>
      </c>
      <c r="HA107" s="19">
        <f t="shared" si="227"/>
        <v>10.328571478127515</v>
      </c>
      <c r="HB107" s="19">
        <f t="shared" si="228"/>
        <v>0.88836414128839802</v>
      </c>
      <c r="HC107" s="19">
        <f t="shared" si="229"/>
        <v>0.71312612660241603</v>
      </c>
      <c r="HD107" s="19">
        <f t="shared" si="230"/>
        <v>1.9883446700113201</v>
      </c>
      <c r="HE107" s="19">
        <f t="shared" si="231"/>
        <v>3.1945388359389799</v>
      </c>
      <c r="HF107" s="19">
        <f t="shared" si="232"/>
        <v>1.08397843071337</v>
      </c>
      <c r="HG107" s="19" t="str">
        <f t="shared" si="299"/>
        <v/>
      </c>
      <c r="HH107" s="19" t="str">
        <f t="shared" si="300"/>
        <v/>
      </c>
      <c r="HI107" s="19" t="str">
        <f t="shared" si="301"/>
        <v/>
      </c>
      <c r="HJ107" s="19" t="str">
        <f t="shared" si="302"/>
        <v/>
      </c>
      <c r="HK107" s="19" t="str">
        <f t="shared" si="303"/>
        <v/>
      </c>
      <c r="HL107" s="19" t="str">
        <f t="shared" si="304"/>
        <v/>
      </c>
      <c r="HM107" s="19">
        <f t="shared" si="305"/>
        <v>0.88836414128839802</v>
      </c>
      <c r="HN107" s="19">
        <f t="shared" si="306"/>
        <v>0.71312612660241603</v>
      </c>
      <c r="HO107" s="19">
        <f t="shared" si="307"/>
        <v>1.9883446700113201</v>
      </c>
      <c r="HP107" s="19">
        <f t="shared" si="308"/>
        <v>3.1945388359389799</v>
      </c>
      <c r="HQ107" s="32">
        <f t="shared" si="309"/>
        <v>1.08397843071337</v>
      </c>
      <c r="HR107" s="19">
        <f t="shared" si="233"/>
        <v>0.72436999999999996</v>
      </c>
      <c r="HS107" s="19">
        <f t="shared" si="234"/>
        <v>0.72436999999999996</v>
      </c>
      <c r="HT107" s="19">
        <f t="shared" si="235"/>
        <v>0.72436999999999996</v>
      </c>
      <c r="HU107" s="19">
        <f t="shared" si="236"/>
        <v>0.72436999999999996</v>
      </c>
      <c r="HV107" s="19">
        <f t="shared" si="237"/>
        <v>0.72436999999999996</v>
      </c>
      <c r="HW107" s="19">
        <f t="shared" si="238"/>
        <v>0.72436999999999996</v>
      </c>
      <c r="HX107" s="19">
        <f t="shared" si="239"/>
        <v>6.7199999999999996E-2</v>
      </c>
      <c r="HY107" s="19">
        <f t="shared" si="240"/>
        <v>6.0499999999999998E-2</v>
      </c>
      <c r="HZ107" s="19">
        <f t="shared" si="241"/>
        <v>0.18010000000000001</v>
      </c>
      <c r="IA107" s="19">
        <f t="shared" si="242"/>
        <v>0.25159999999999999</v>
      </c>
      <c r="IB107" s="19">
        <f t="shared" si="243"/>
        <v>0.38919999999999999</v>
      </c>
      <c r="IC107" s="38" t="str">
        <f t="shared" si="244"/>
        <v/>
      </c>
      <c r="ID107" s="19" t="str">
        <f t="shared" si="245"/>
        <v/>
      </c>
      <c r="IE107" s="19" t="str">
        <f t="shared" si="246"/>
        <v/>
      </c>
      <c r="IF107" s="19" t="str">
        <f t="shared" si="247"/>
        <v/>
      </c>
      <c r="IG107" s="19" t="str">
        <f t="shared" si="248"/>
        <v/>
      </c>
      <c r="IH107" s="19" t="str">
        <f t="shared" si="249"/>
        <v/>
      </c>
      <c r="II107" s="19">
        <f t="shared" si="250"/>
        <v>6.7199999999999996E-2</v>
      </c>
      <c r="IJ107" s="19">
        <f t="shared" si="251"/>
        <v>6.0499999999999998E-2</v>
      </c>
      <c r="IK107" s="19">
        <f t="shared" si="252"/>
        <v>0.18010000000000001</v>
      </c>
      <c r="IL107" s="19">
        <f t="shared" si="253"/>
        <v>0.25159999999999999</v>
      </c>
      <c r="IM107" s="19">
        <f t="shared" si="254"/>
        <v>0.38919999999999999</v>
      </c>
      <c r="IN107" s="38">
        <f t="shared" si="255"/>
        <v>0.16917829999999984</v>
      </c>
      <c r="IO107" s="19">
        <f t="shared" si="256"/>
        <v>0.16917829999999984</v>
      </c>
      <c r="IP107" s="19">
        <f t="shared" si="257"/>
        <v>0.16917829999999984</v>
      </c>
      <c r="IQ107" s="19">
        <f t="shared" si="258"/>
        <v>0.16917829999999984</v>
      </c>
      <c r="IR107" s="19">
        <f t="shared" si="259"/>
        <v>0.16917829999999984</v>
      </c>
      <c r="IS107" s="19">
        <f t="shared" si="260"/>
        <v>0.16917829999999984</v>
      </c>
      <c r="IT107" s="19">
        <f t="shared" si="261"/>
        <v>0.16917829999999984</v>
      </c>
      <c r="IU107" s="19">
        <f t="shared" si="262"/>
        <v>-4.1000000000000002E-2</v>
      </c>
      <c r="IV107" s="19">
        <f t="shared" si="263"/>
        <v>-5.3999999999999999E-2</v>
      </c>
      <c r="IW107" s="19">
        <f t="shared" si="264"/>
        <v>-4.4999999999999998E-2</v>
      </c>
      <c r="IX107" s="32">
        <f t="shared" si="265"/>
        <v>-0.47170000000000001</v>
      </c>
      <c r="IY107" s="19" t="str">
        <f t="shared" si="266"/>
        <v/>
      </c>
      <c r="IZ107" s="19" t="str">
        <f t="shared" si="267"/>
        <v/>
      </c>
      <c r="JA107" s="19" t="str">
        <f t="shared" si="268"/>
        <v/>
      </c>
      <c r="JB107" s="19" t="str">
        <f t="shared" si="269"/>
        <v/>
      </c>
      <c r="JC107" s="19" t="str">
        <f t="shared" si="270"/>
        <v/>
      </c>
      <c r="JD107" s="19" t="str">
        <f t="shared" si="271"/>
        <v/>
      </c>
      <c r="JE107" s="19">
        <f t="shared" si="272"/>
        <v>0.16917829999999984</v>
      </c>
      <c r="JF107" s="19">
        <f t="shared" si="273"/>
        <v>-4.1000000000000002E-2</v>
      </c>
      <c r="JG107" s="19">
        <f t="shared" si="274"/>
        <v>-5.3999999999999999E-2</v>
      </c>
      <c r="JH107" s="19">
        <f t="shared" si="275"/>
        <v>-4.4999999999999998E-2</v>
      </c>
      <c r="JI107" s="32">
        <f t="shared" si="276"/>
        <v>-0.47170000000000001</v>
      </c>
      <c r="JJ107" s="19">
        <f t="shared" si="277"/>
        <v>22.018022109317169</v>
      </c>
      <c r="JK107" s="19">
        <f t="shared" si="278"/>
        <v>22.018022109317169</v>
      </c>
      <c r="JL107" s="19">
        <f t="shared" si="279"/>
        <v>22.018022109317169</v>
      </c>
      <c r="JM107" s="19">
        <f t="shared" si="280"/>
        <v>22.018022109317169</v>
      </c>
      <c r="JN107" s="19">
        <f t="shared" si="281"/>
        <v>22.018022109317169</v>
      </c>
      <c r="JO107" s="19">
        <f t="shared" si="282"/>
        <v>22.018022109317169</v>
      </c>
      <c r="JP107" s="19">
        <f t="shared" si="283"/>
        <v>0</v>
      </c>
      <c r="JQ107" s="19">
        <f t="shared" si="284"/>
        <v>14.784737739532252</v>
      </c>
      <c r="JR107" s="19">
        <f t="shared" si="285"/>
        <v>0</v>
      </c>
      <c r="JS107" s="19">
        <f t="shared" si="286"/>
        <v>14.975998015173323</v>
      </c>
      <c r="JT107" s="19">
        <f t="shared" si="287"/>
        <v>16.307598818479246</v>
      </c>
      <c r="JU107" s="38" t="str">
        <f t="shared" si="288"/>
        <v/>
      </c>
      <c r="JV107" s="19" t="str">
        <f t="shared" si="289"/>
        <v/>
      </c>
      <c r="JW107" s="19" t="str">
        <f t="shared" si="290"/>
        <v/>
      </c>
      <c r="JX107" s="19" t="str">
        <f t="shared" si="291"/>
        <v/>
      </c>
      <c r="JY107" s="19" t="str">
        <f t="shared" si="292"/>
        <v/>
      </c>
      <c r="JZ107" s="19" t="str">
        <f t="shared" si="293"/>
        <v/>
      </c>
      <c r="KB107" s="19">
        <f t="shared" si="295"/>
        <v>14.784737739532252</v>
      </c>
      <c r="KD107" s="19">
        <f t="shared" si="297"/>
        <v>14.975998015173323</v>
      </c>
      <c r="KE107" s="32">
        <f t="shared" si="298"/>
        <v>16.307598818479246</v>
      </c>
    </row>
    <row r="108" spans="1:291" x14ac:dyDescent="0.2">
      <c r="A108" s="19" t="s">
        <v>179</v>
      </c>
      <c r="B108" s="19" t="s">
        <v>180</v>
      </c>
      <c r="E108" s="32" t="s">
        <v>173</v>
      </c>
      <c r="F108" s="19">
        <v>0</v>
      </c>
      <c r="G108" s="19">
        <v>0</v>
      </c>
      <c r="H108" s="19">
        <v>1</v>
      </c>
      <c r="I108" s="19">
        <v>1</v>
      </c>
      <c r="J108" s="19">
        <v>1</v>
      </c>
      <c r="K108" s="19">
        <v>1</v>
      </c>
      <c r="L108" s="19">
        <v>1</v>
      </c>
      <c r="M108" s="19">
        <v>1</v>
      </c>
      <c r="N108" s="19">
        <v>1</v>
      </c>
      <c r="O108" s="19">
        <v>1</v>
      </c>
      <c r="P108" s="32">
        <v>1</v>
      </c>
      <c r="Q108" s="19">
        <v>0</v>
      </c>
      <c r="R108" s="19">
        <v>1</v>
      </c>
      <c r="S108" s="19">
        <v>1</v>
      </c>
      <c r="T108" s="19">
        <v>1</v>
      </c>
      <c r="U108" s="19">
        <v>1</v>
      </c>
      <c r="V108" s="19">
        <v>1</v>
      </c>
      <c r="W108" s="19">
        <v>1</v>
      </c>
      <c r="X108" s="19">
        <v>1</v>
      </c>
      <c r="Y108" s="19">
        <v>1</v>
      </c>
      <c r="Z108" s="19">
        <v>1</v>
      </c>
      <c r="AA108" s="32">
        <v>1</v>
      </c>
      <c r="AB108" s="19">
        <v>0</v>
      </c>
      <c r="AC108" s="19">
        <v>1</v>
      </c>
      <c r="AD108" s="19">
        <v>1</v>
      </c>
      <c r="AE108" s="19">
        <v>1</v>
      </c>
      <c r="AF108" s="19">
        <v>1</v>
      </c>
      <c r="AG108" s="19">
        <v>1</v>
      </c>
      <c r="AH108" s="19">
        <v>1</v>
      </c>
      <c r="AI108" s="19">
        <v>1</v>
      </c>
      <c r="AJ108" s="19">
        <v>1</v>
      </c>
      <c r="AK108" s="19">
        <v>1</v>
      </c>
      <c r="AL108" s="32">
        <v>1</v>
      </c>
      <c r="AN108" s="19">
        <v>3.2999000000000001E-2</v>
      </c>
      <c r="AO108" s="19">
        <v>3.3917900000000001E-2</v>
      </c>
      <c r="AP108" s="19">
        <v>3.5124500000000003E-2</v>
      </c>
      <c r="AQ108" s="19">
        <v>3.3979000000000002E-2</v>
      </c>
      <c r="AR108" s="19">
        <v>3.7769799999999999E-2</v>
      </c>
      <c r="AS108" s="19">
        <v>4.0175000000000002E-2</v>
      </c>
      <c r="AT108" s="19">
        <v>4.5270199999999997E-2</v>
      </c>
      <c r="AU108" s="19">
        <v>3.0542799999999998E-2</v>
      </c>
      <c r="AV108" s="19">
        <v>2.9511900000000001E-2</v>
      </c>
      <c r="AW108" s="32">
        <v>4.67044E-2</v>
      </c>
      <c r="AX108" s="19">
        <v>0</v>
      </c>
      <c r="AY108" s="19">
        <v>0</v>
      </c>
      <c r="AZ108" s="19">
        <v>0</v>
      </c>
      <c r="BA108" s="19">
        <v>0</v>
      </c>
      <c r="BB108" s="19">
        <v>0</v>
      </c>
      <c r="BC108" s="19">
        <v>0</v>
      </c>
      <c r="BD108" s="19">
        <v>0</v>
      </c>
      <c r="BE108" s="19">
        <v>1</v>
      </c>
      <c r="BF108" s="19">
        <v>0</v>
      </c>
      <c r="BG108" s="19">
        <v>1</v>
      </c>
      <c r="BH108" s="32">
        <v>12</v>
      </c>
      <c r="BI108" s="19">
        <v>0</v>
      </c>
      <c r="BJ108" s="19">
        <v>0</v>
      </c>
      <c r="BK108" s="19">
        <v>0</v>
      </c>
      <c r="BL108" s="19">
        <v>0</v>
      </c>
      <c r="BM108" s="19">
        <v>0</v>
      </c>
      <c r="BN108" s="19">
        <v>0</v>
      </c>
      <c r="BO108" s="19">
        <v>0</v>
      </c>
      <c r="BP108" s="19">
        <v>1</v>
      </c>
      <c r="BQ108" s="19">
        <v>0</v>
      </c>
      <c r="BR108" s="19">
        <v>1</v>
      </c>
      <c r="BS108" s="32">
        <v>1</v>
      </c>
      <c r="BT108" s="19">
        <v>0</v>
      </c>
      <c r="BU108" s="19">
        <v>1</v>
      </c>
      <c r="BV108" s="19">
        <v>0</v>
      </c>
      <c r="BW108" s="19">
        <v>0</v>
      </c>
      <c r="BX108" s="19">
        <v>0</v>
      </c>
      <c r="BY108" s="19">
        <v>0</v>
      </c>
      <c r="BZ108" s="19">
        <v>0</v>
      </c>
      <c r="CA108" s="19">
        <v>0</v>
      </c>
      <c r="CB108" s="19">
        <v>1</v>
      </c>
      <c r="CC108" s="19">
        <v>2</v>
      </c>
      <c r="CD108" s="19">
        <v>2</v>
      </c>
      <c r="CE108" s="38">
        <v>4</v>
      </c>
      <c r="CF108" s="19">
        <v>7</v>
      </c>
      <c r="CG108" s="19">
        <v>8</v>
      </c>
      <c r="CH108" s="19">
        <v>1</v>
      </c>
      <c r="CI108" s="19">
        <v>5</v>
      </c>
      <c r="CJ108" s="19">
        <v>2</v>
      </c>
      <c r="CK108" s="19">
        <v>11</v>
      </c>
      <c r="CL108" s="19">
        <v>47</v>
      </c>
      <c r="CM108" s="19">
        <v>79</v>
      </c>
      <c r="CN108" s="19">
        <v>44</v>
      </c>
      <c r="CO108" s="19">
        <v>110</v>
      </c>
      <c r="CP108" s="38">
        <v>0</v>
      </c>
      <c r="CQ108" s="19">
        <v>0.14285714285714285</v>
      </c>
      <c r="CR108" s="19">
        <v>0</v>
      </c>
      <c r="CS108" s="19">
        <v>0</v>
      </c>
      <c r="CT108" s="19">
        <v>0</v>
      </c>
      <c r="CU108" s="19">
        <v>0</v>
      </c>
      <c r="CV108" s="19">
        <v>0</v>
      </c>
      <c r="CW108" s="19">
        <v>0</v>
      </c>
      <c r="CX108" s="19">
        <v>1.2658227848101266E-2</v>
      </c>
      <c r="CY108" s="19">
        <v>4.5454545454545456E-2</v>
      </c>
      <c r="CZ108" s="19">
        <v>1.8181818181818181E-2</v>
      </c>
      <c r="DA108" s="38">
        <v>0.49647244899999998</v>
      </c>
      <c r="DB108" s="19">
        <v>0.69439086999999999</v>
      </c>
      <c r="DC108" s="19">
        <v>0.70409320900000005</v>
      </c>
      <c r="DD108" s="19">
        <v>0.43632817800000001</v>
      </c>
      <c r="DE108" s="19">
        <v>0.30493733299999998</v>
      </c>
      <c r="DF108" s="19">
        <v>0.59171621200000002</v>
      </c>
      <c r="DG108" s="19">
        <v>1.229703547</v>
      </c>
      <c r="DH108" s="19">
        <v>0.55182457299999998</v>
      </c>
      <c r="DI108" s="19">
        <v>0.39207678899999998</v>
      </c>
      <c r="DJ108" s="19">
        <v>0.49088385041348098</v>
      </c>
      <c r="DK108" s="19">
        <v>0.99392318001163804</v>
      </c>
      <c r="DL108" s="38">
        <v>0.47549999999999998</v>
      </c>
      <c r="DM108" s="19">
        <v>0.48649999999999999</v>
      </c>
      <c r="DN108" s="19">
        <v>0.45019999999999999</v>
      </c>
      <c r="DO108" s="19">
        <v>0.44330000000000003</v>
      </c>
      <c r="DP108" s="19">
        <v>0.39550000000000002</v>
      </c>
      <c r="DQ108" s="19">
        <v>0.39979999999999999</v>
      </c>
      <c r="DR108" s="19">
        <v>0.43809999999999999</v>
      </c>
      <c r="DS108" s="19">
        <v>0.47870000000000001</v>
      </c>
      <c r="DT108" s="19">
        <v>0.4834</v>
      </c>
      <c r="DU108" s="19">
        <v>0.51849999999999996</v>
      </c>
      <c r="DV108" s="19">
        <v>0.53510000000000002</v>
      </c>
      <c r="DW108" s="38">
        <v>5.0000000000000001E-3</v>
      </c>
      <c r="DX108" s="19">
        <v>4.9000000000000002E-2</v>
      </c>
      <c r="DY108" s="19">
        <v>0.127</v>
      </c>
      <c r="DZ108" s="19">
        <v>0.08</v>
      </c>
      <c r="EA108" s="19">
        <v>4.9000000000000002E-2</v>
      </c>
      <c r="EB108" s="19">
        <v>-1E-3</v>
      </c>
      <c r="EC108" s="19">
        <v>0.158</v>
      </c>
      <c r="ED108" s="19">
        <v>2.5000000000000001E-2</v>
      </c>
      <c r="EE108" s="19">
        <v>7.0000000000000001E-3</v>
      </c>
      <c r="EF108" s="19">
        <v>1.2E-2</v>
      </c>
      <c r="EG108" s="19">
        <v>-3.9E-2</v>
      </c>
      <c r="EH108" s="38">
        <v>274355182.6942035</v>
      </c>
      <c r="EI108" s="19">
        <v>175907622.93447664</v>
      </c>
      <c r="EJ108" s="19">
        <v>353899102.10531795</v>
      </c>
      <c r="EK108" s="19">
        <v>339422997.45887506</v>
      </c>
      <c r="EL108" s="19">
        <v>180468920.82356113</v>
      </c>
      <c r="EM108" s="19">
        <v>99192244.067265451</v>
      </c>
      <c r="EN108" s="19">
        <v>100035362.89213233</v>
      </c>
      <c r="EO108" s="19">
        <v>372110857.07790589</v>
      </c>
      <c r="EP108" s="19">
        <v>168347712.55828041</v>
      </c>
      <c r="EQ108" s="19">
        <v>118687518.88543424</v>
      </c>
      <c r="ER108" s="32">
        <v>132730113.29690239</v>
      </c>
      <c r="ES108" s="19">
        <f t="shared" si="167"/>
        <v>19.429934112102579</v>
      </c>
      <c r="ET108" s="19">
        <f t="shared" si="168"/>
        <v>18.985469545519639</v>
      </c>
      <c r="EU108" s="19">
        <f t="shared" si="169"/>
        <v>19.68452240817011</v>
      </c>
      <c r="EV108" s="19">
        <f t="shared" si="170"/>
        <v>19.642757667628768</v>
      </c>
      <c r="EW108" s="19">
        <f t="shared" si="171"/>
        <v>19.01106913710889</v>
      </c>
      <c r="EX108" s="19">
        <f t="shared" si="172"/>
        <v>18.412570384392719</v>
      </c>
      <c r="EY108" s="19">
        <f t="shared" si="173"/>
        <v>18.421034310361719</v>
      </c>
      <c r="EZ108" s="19">
        <f t="shared" si="174"/>
        <v>19.734702370740973</v>
      </c>
      <c r="FA108" s="19">
        <f t="shared" si="175"/>
        <v>18.941542116061648</v>
      </c>
      <c r="FB108" s="19">
        <f t="shared" si="176"/>
        <v>18.59200470565575</v>
      </c>
      <c r="FC108" s="32">
        <f t="shared" si="177"/>
        <v>18.703828401191281</v>
      </c>
      <c r="FD108" s="19">
        <f t="shared" si="178"/>
        <v>0.49647244899999998</v>
      </c>
      <c r="FE108" s="19">
        <f t="shared" si="179"/>
        <v>0.69439086999999999</v>
      </c>
      <c r="FF108" s="19">
        <f t="shared" si="180"/>
        <v>0.70409320900000005</v>
      </c>
      <c r="FG108" s="19">
        <f t="shared" si="181"/>
        <v>0.43632817800000001</v>
      </c>
      <c r="FH108" s="19">
        <f t="shared" si="182"/>
        <v>0.30493733299999998</v>
      </c>
      <c r="FI108" s="19">
        <f t="shared" si="183"/>
        <v>0.59171621200000002</v>
      </c>
      <c r="FJ108" s="19">
        <f t="shared" si="184"/>
        <v>1.229703547</v>
      </c>
      <c r="FK108" s="19">
        <f t="shared" si="185"/>
        <v>0.55182457299999998</v>
      </c>
      <c r="FL108" s="19">
        <f t="shared" si="186"/>
        <v>0.39207678899999998</v>
      </c>
      <c r="FM108" s="19">
        <f t="shared" si="187"/>
        <v>0.49088385041348098</v>
      </c>
      <c r="FN108" s="32">
        <f t="shared" si="188"/>
        <v>0.99392318001163804</v>
      </c>
      <c r="FO108" s="19">
        <f t="shared" si="189"/>
        <v>0.47549999999999998</v>
      </c>
      <c r="FP108" s="19">
        <f t="shared" si="190"/>
        <v>0.48649999999999999</v>
      </c>
      <c r="FQ108" s="19">
        <f t="shared" si="191"/>
        <v>0.45019999999999999</v>
      </c>
      <c r="FR108" s="19">
        <f t="shared" si="192"/>
        <v>0.44330000000000003</v>
      </c>
      <c r="FS108" s="19">
        <f t="shared" si="193"/>
        <v>0.39550000000000002</v>
      </c>
      <c r="FT108" s="19">
        <f t="shared" si="194"/>
        <v>0.39979999999999999</v>
      </c>
      <c r="FU108" s="19">
        <f t="shared" si="195"/>
        <v>0.43809999999999999</v>
      </c>
      <c r="FV108" s="19">
        <f t="shared" si="196"/>
        <v>0.47870000000000001</v>
      </c>
      <c r="FW108" s="19">
        <f t="shared" si="197"/>
        <v>0.4834</v>
      </c>
      <c r="FX108" s="19">
        <f t="shared" si="198"/>
        <v>0.51849999999999996</v>
      </c>
      <c r="FY108" s="32">
        <f t="shared" si="199"/>
        <v>0.53510000000000002</v>
      </c>
      <c r="FZ108" s="19">
        <f t="shared" si="200"/>
        <v>5.0000000000000001E-3</v>
      </c>
      <c r="GA108" s="19">
        <f t="shared" si="201"/>
        <v>4.9000000000000002E-2</v>
      </c>
      <c r="GB108" s="19">
        <f t="shared" si="202"/>
        <v>0.127</v>
      </c>
      <c r="GC108" s="19">
        <f t="shared" si="203"/>
        <v>0.08</v>
      </c>
      <c r="GD108" s="19">
        <f t="shared" si="204"/>
        <v>4.9000000000000002E-2</v>
      </c>
      <c r="GE108" s="19">
        <f t="shared" si="205"/>
        <v>-1E-3</v>
      </c>
      <c r="GF108" s="19">
        <f t="shared" si="206"/>
        <v>0.158</v>
      </c>
      <c r="GG108" s="19">
        <f t="shared" si="207"/>
        <v>2.5000000000000001E-2</v>
      </c>
      <c r="GH108" s="19">
        <f t="shared" si="208"/>
        <v>7.0000000000000001E-3</v>
      </c>
      <c r="GI108" s="19">
        <f t="shared" si="209"/>
        <v>1.2E-2</v>
      </c>
      <c r="GJ108" s="32">
        <f t="shared" si="210"/>
        <v>-3.9E-2</v>
      </c>
      <c r="GK108" s="19">
        <f t="shared" si="211"/>
        <v>19.429934112102579</v>
      </c>
      <c r="GL108" s="19">
        <f t="shared" si="212"/>
        <v>18.985469545519639</v>
      </c>
      <c r="GM108" s="19">
        <f t="shared" si="213"/>
        <v>19.68452240817011</v>
      </c>
      <c r="GN108" s="19">
        <f t="shared" si="214"/>
        <v>19.642757667628768</v>
      </c>
      <c r="GO108" s="19">
        <f t="shared" si="215"/>
        <v>19.01106913710889</v>
      </c>
      <c r="GP108" s="19">
        <f t="shared" si="216"/>
        <v>18.412570384392719</v>
      </c>
      <c r="GQ108" s="19">
        <f t="shared" si="217"/>
        <v>18.421034310361719</v>
      </c>
      <c r="GR108" s="19">
        <f t="shared" si="218"/>
        <v>19.734702370740973</v>
      </c>
      <c r="GS108" s="19">
        <f t="shared" si="219"/>
        <v>18.941542116061648</v>
      </c>
      <c r="GT108" s="19">
        <f t="shared" si="220"/>
        <v>18.59200470565575</v>
      </c>
      <c r="GU108" s="32">
        <f t="shared" si="221"/>
        <v>18.703828401191281</v>
      </c>
      <c r="GV108" s="19">
        <f t="shared" si="222"/>
        <v>0.49647244899999998</v>
      </c>
      <c r="GW108" s="19">
        <f t="shared" si="223"/>
        <v>0.69439086999999999</v>
      </c>
      <c r="GX108" s="19">
        <f t="shared" si="224"/>
        <v>0.70409320900000005</v>
      </c>
      <c r="GY108" s="19">
        <f t="shared" si="225"/>
        <v>0.43632817800000001</v>
      </c>
      <c r="GZ108" s="19">
        <f t="shared" si="226"/>
        <v>0.30493733299999998</v>
      </c>
      <c r="HA108" s="19">
        <f t="shared" si="227"/>
        <v>0.59171621200000002</v>
      </c>
      <c r="HB108" s="19">
        <f t="shared" si="228"/>
        <v>1.229703547</v>
      </c>
      <c r="HC108" s="19">
        <f t="shared" si="229"/>
        <v>0.55182457299999998</v>
      </c>
      <c r="HD108" s="19">
        <f t="shared" si="230"/>
        <v>0.39207678899999998</v>
      </c>
      <c r="HE108" s="19">
        <f t="shared" si="231"/>
        <v>0.49088385041348098</v>
      </c>
      <c r="HF108" s="19">
        <f t="shared" si="232"/>
        <v>0.99392318001163804</v>
      </c>
      <c r="HG108" s="19">
        <f t="shared" si="299"/>
        <v>0.49647244899999998</v>
      </c>
      <c r="HH108" s="19">
        <f t="shared" si="300"/>
        <v>0.69439086999999999</v>
      </c>
      <c r="HI108" s="19">
        <f t="shared" si="301"/>
        <v>0.70409320900000005</v>
      </c>
      <c r="HJ108" s="19">
        <f t="shared" si="302"/>
        <v>0.43632817800000001</v>
      </c>
      <c r="HK108" s="19">
        <f t="shared" si="303"/>
        <v>0.30493733299999998</v>
      </c>
      <c r="HL108" s="19">
        <f t="shared" si="304"/>
        <v>0.59171621200000002</v>
      </c>
      <c r="HM108" s="19">
        <f t="shared" si="305"/>
        <v>1.229703547</v>
      </c>
      <c r="HN108" s="19">
        <f t="shared" si="306"/>
        <v>0.55182457299999998</v>
      </c>
      <c r="HO108" s="19">
        <f t="shared" si="307"/>
        <v>0.39207678899999998</v>
      </c>
      <c r="HP108" s="19">
        <f t="shared" si="308"/>
        <v>0.49088385041348098</v>
      </c>
      <c r="HQ108" s="32">
        <f t="shared" si="309"/>
        <v>0.99392318001163804</v>
      </c>
      <c r="HR108" s="19">
        <f t="shared" si="233"/>
        <v>0.47549999999999998</v>
      </c>
      <c r="HS108" s="19">
        <f t="shared" si="234"/>
        <v>0.48649999999999999</v>
      </c>
      <c r="HT108" s="19">
        <f t="shared" si="235"/>
        <v>0.45019999999999999</v>
      </c>
      <c r="HU108" s="19">
        <f t="shared" si="236"/>
        <v>0.44330000000000003</v>
      </c>
      <c r="HV108" s="19">
        <f t="shared" si="237"/>
        <v>0.39550000000000002</v>
      </c>
      <c r="HW108" s="19">
        <f t="shared" si="238"/>
        <v>0.39979999999999999</v>
      </c>
      <c r="HX108" s="19">
        <f t="shared" si="239"/>
        <v>0.43809999999999999</v>
      </c>
      <c r="HY108" s="19">
        <f t="shared" si="240"/>
        <v>0.47870000000000001</v>
      </c>
      <c r="HZ108" s="19">
        <f t="shared" si="241"/>
        <v>0.4834</v>
      </c>
      <c r="IA108" s="19">
        <f t="shared" si="242"/>
        <v>0.51849999999999996</v>
      </c>
      <c r="IB108" s="19">
        <f t="shared" si="243"/>
        <v>0.53510000000000002</v>
      </c>
      <c r="IC108" s="38">
        <f t="shared" si="244"/>
        <v>0.47549999999999998</v>
      </c>
      <c r="ID108" s="19">
        <f t="shared" si="245"/>
        <v>0.48649999999999999</v>
      </c>
      <c r="IE108" s="19">
        <f t="shared" si="246"/>
        <v>0.45019999999999999</v>
      </c>
      <c r="IF108" s="19">
        <f t="shared" si="247"/>
        <v>0.44330000000000003</v>
      </c>
      <c r="IG108" s="19">
        <f t="shared" si="248"/>
        <v>0.39550000000000002</v>
      </c>
      <c r="IH108" s="19">
        <f t="shared" si="249"/>
        <v>0.39979999999999999</v>
      </c>
      <c r="II108" s="19">
        <f t="shared" si="250"/>
        <v>0.43809999999999999</v>
      </c>
      <c r="IJ108" s="19">
        <f t="shared" si="251"/>
        <v>0.47870000000000001</v>
      </c>
      <c r="IK108" s="19">
        <f t="shared" si="252"/>
        <v>0.4834</v>
      </c>
      <c r="IL108" s="19">
        <f t="shared" si="253"/>
        <v>0.51849999999999996</v>
      </c>
      <c r="IM108" s="19">
        <f t="shared" si="254"/>
        <v>0.53510000000000002</v>
      </c>
      <c r="IN108" s="38">
        <f t="shared" si="255"/>
        <v>5.0000000000000001E-3</v>
      </c>
      <c r="IO108" s="19">
        <f t="shared" si="256"/>
        <v>4.9000000000000002E-2</v>
      </c>
      <c r="IP108" s="19">
        <f t="shared" si="257"/>
        <v>0.127</v>
      </c>
      <c r="IQ108" s="19">
        <f t="shared" si="258"/>
        <v>0.08</v>
      </c>
      <c r="IR108" s="19">
        <f t="shared" si="259"/>
        <v>4.9000000000000002E-2</v>
      </c>
      <c r="IS108" s="19">
        <f t="shared" si="260"/>
        <v>-1E-3</v>
      </c>
      <c r="IT108" s="19">
        <f t="shared" si="261"/>
        <v>0.158</v>
      </c>
      <c r="IU108" s="19">
        <f t="shared" si="262"/>
        <v>2.5000000000000001E-2</v>
      </c>
      <c r="IV108" s="19">
        <f t="shared" si="263"/>
        <v>7.0000000000000001E-3</v>
      </c>
      <c r="IW108" s="19">
        <f t="shared" si="264"/>
        <v>1.2E-2</v>
      </c>
      <c r="IX108" s="32">
        <f t="shared" si="265"/>
        <v>-3.9E-2</v>
      </c>
      <c r="IY108" s="19">
        <f t="shared" si="266"/>
        <v>5.0000000000000001E-3</v>
      </c>
      <c r="IZ108" s="19">
        <f t="shared" si="267"/>
        <v>4.9000000000000002E-2</v>
      </c>
      <c r="JA108" s="19">
        <f t="shared" si="268"/>
        <v>0.127</v>
      </c>
      <c r="JB108" s="19">
        <f t="shared" si="269"/>
        <v>0.08</v>
      </c>
      <c r="JC108" s="19">
        <f t="shared" si="270"/>
        <v>4.9000000000000002E-2</v>
      </c>
      <c r="JD108" s="19">
        <f t="shared" si="271"/>
        <v>-1E-3</v>
      </c>
      <c r="JE108" s="19">
        <f t="shared" si="272"/>
        <v>0.158</v>
      </c>
      <c r="JF108" s="19">
        <f t="shared" si="273"/>
        <v>2.5000000000000001E-2</v>
      </c>
      <c r="JG108" s="19">
        <f t="shared" si="274"/>
        <v>7.0000000000000001E-3</v>
      </c>
      <c r="JH108" s="19">
        <f t="shared" si="275"/>
        <v>1.2E-2</v>
      </c>
      <c r="JI108" s="32">
        <f t="shared" si="276"/>
        <v>-3.9E-2</v>
      </c>
      <c r="JJ108" s="19">
        <f t="shared" si="277"/>
        <v>19.429934112102579</v>
      </c>
      <c r="JK108" s="19">
        <f t="shared" si="278"/>
        <v>18.985469545519639</v>
      </c>
      <c r="JL108" s="19">
        <f t="shared" si="279"/>
        <v>19.68452240817011</v>
      </c>
      <c r="JM108" s="19">
        <f t="shared" si="280"/>
        <v>19.642757667628768</v>
      </c>
      <c r="JN108" s="19">
        <f t="shared" si="281"/>
        <v>19.01106913710889</v>
      </c>
      <c r="JO108" s="19">
        <f t="shared" si="282"/>
        <v>18.412570384392719</v>
      </c>
      <c r="JP108" s="19">
        <f t="shared" si="283"/>
        <v>18.421034310361719</v>
      </c>
      <c r="JQ108" s="19">
        <f t="shared" si="284"/>
        <v>19.734702370740973</v>
      </c>
      <c r="JR108" s="19">
        <f t="shared" si="285"/>
        <v>18.941542116061648</v>
      </c>
      <c r="JS108" s="19">
        <f t="shared" si="286"/>
        <v>18.59200470565575</v>
      </c>
      <c r="JT108" s="19">
        <f t="shared" si="287"/>
        <v>18.703828401191281</v>
      </c>
      <c r="JU108" s="38">
        <f t="shared" si="288"/>
        <v>19.429934112102579</v>
      </c>
      <c r="JV108" s="19">
        <f t="shared" si="289"/>
        <v>18.985469545519639</v>
      </c>
      <c r="JW108" s="19">
        <f t="shared" si="290"/>
        <v>19.68452240817011</v>
      </c>
      <c r="JX108" s="19">
        <f t="shared" si="291"/>
        <v>19.642757667628768</v>
      </c>
      <c r="JY108" s="19">
        <f t="shared" si="292"/>
        <v>19.01106913710889</v>
      </c>
      <c r="JZ108" s="19">
        <f t="shared" si="293"/>
        <v>18.412570384392719</v>
      </c>
      <c r="KA108" s="19">
        <f t="shared" si="294"/>
        <v>18.421034310361719</v>
      </c>
      <c r="KB108" s="19">
        <f t="shared" si="295"/>
        <v>19.734702370740973</v>
      </c>
      <c r="KC108" s="19">
        <f t="shared" si="296"/>
        <v>18.941542116061648</v>
      </c>
      <c r="KD108" s="19">
        <f t="shared" si="297"/>
        <v>18.59200470565575</v>
      </c>
      <c r="KE108" s="32">
        <f t="shared" si="298"/>
        <v>18.703828401191281</v>
      </c>
    </row>
    <row r="109" spans="1:291" x14ac:dyDescent="0.2">
      <c r="A109" s="19" t="s">
        <v>240</v>
      </c>
      <c r="B109" s="19" t="s">
        <v>241</v>
      </c>
      <c r="D109" s="19">
        <v>2017</v>
      </c>
      <c r="E109" s="32" t="s">
        <v>173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P109" s="32"/>
      <c r="Q109" s="19">
        <v>1</v>
      </c>
      <c r="R109" s="19">
        <v>1</v>
      </c>
      <c r="S109" s="19">
        <v>1</v>
      </c>
      <c r="T109" s="19">
        <v>1</v>
      </c>
      <c r="U109" s="19">
        <v>1</v>
      </c>
      <c r="V109" s="19">
        <v>1</v>
      </c>
      <c r="W109" s="19">
        <v>1</v>
      </c>
      <c r="AA109" s="32"/>
      <c r="AB109" s="19">
        <v>1</v>
      </c>
      <c r="AC109" s="19">
        <v>1</v>
      </c>
      <c r="AD109" s="19">
        <v>1</v>
      </c>
      <c r="AE109" s="19">
        <v>1</v>
      </c>
      <c r="AF109" s="19">
        <v>1</v>
      </c>
      <c r="AG109" s="19">
        <v>1</v>
      </c>
      <c r="AH109" s="19">
        <v>1</v>
      </c>
      <c r="AL109" s="32"/>
      <c r="AM109" s="19">
        <v>2.8457300000000001E-2</v>
      </c>
      <c r="AN109" s="19">
        <v>2.4569199999999999E-2</v>
      </c>
      <c r="AO109" s="19">
        <v>2.3759300000000001E-2</v>
      </c>
      <c r="AP109" s="19">
        <v>2.07799E-2</v>
      </c>
      <c r="AQ109" s="19">
        <v>2.1300099999999999E-2</v>
      </c>
      <c r="AR109" s="19">
        <v>2.0622600000000001E-2</v>
      </c>
      <c r="AS109" s="19">
        <v>1.56043E-2</v>
      </c>
      <c r="AW109" s="32"/>
      <c r="AX109" s="19">
        <v>0</v>
      </c>
      <c r="AY109" s="19">
        <v>0</v>
      </c>
      <c r="AZ109" s="19">
        <v>0</v>
      </c>
      <c r="BA109" s="19">
        <v>0</v>
      </c>
      <c r="BB109" s="19">
        <v>0</v>
      </c>
      <c r="BC109" s="19">
        <v>0</v>
      </c>
      <c r="BD109" s="19">
        <v>0</v>
      </c>
      <c r="BH109" s="32"/>
      <c r="BI109" s="19">
        <v>0</v>
      </c>
      <c r="BJ109" s="19">
        <v>0</v>
      </c>
      <c r="BK109" s="19">
        <v>0</v>
      </c>
      <c r="BL109" s="19">
        <v>0</v>
      </c>
      <c r="BM109" s="19">
        <v>0</v>
      </c>
      <c r="BN109" s="19">
        <v>0</v>
      </c>
      <c r="BO109" s="19">
        <v>0</v>
      </c>
      <c r="BS109" s="32"/>
      <c r="BT109" s="19">
        <v>0</v>
      </c>
      <c r="BU109" s="19">
        <v>0</v>
      </c>
      <c r="BV109" s="19">
        <v>0</v>
      </c>
      <c r="BW109" s="19">
        <v>0</v>
      </c>
      <c r="BX109" s="19">
        <v>0</v>
      </c>
      <c r="BY109" s="19">
        <v>0</v>
      </c>
      <c r="BZ109" s="19">
        <v>0</v>
      </c>
      <c r="CA109" s="19">
        <v>0</v>
      </c>
      <c r="CB109" s="19">
        <v>0</v>
      </c>
      <c r="CC109" s="19">
        <v>0</v>
      </c>
      <c r="CD109" s="19">
        <v>0</v>
      </c>
      <c r="CE109" s="38">
        <v>6</v>
      </c>
      <c r="CF109" s="19">
        <v>2</v>
      </c>
      <c r="CG109" s="19">
        <v>4</v>
      </c>
      <c r="CH109" s="19">
        <v>8</v>
      </c>
      <c r="CI109" s="19">
        <v>3</v>
      </c>
      <c r="CJ109" s="19">
        <v>9</v>
      </c>
      <c r="CK109" s="19">
        <v>15</v>
      </c>
      <c r="CL109" s="19">
        <v>0</v>
      </c>
      <c r="CM109" s="19">
        <v>1</v>
      </c>
      <c r="CN109" s="19">
        <v>1</v>
      </c>
      <c r="CO109" s="19">
        <v>1</v>
      </c>
      <c r="CP109" s="38">
        <v>0</v>
      </c>
      <c r="CQ109" s="19">
        <v>0</v>
      </c>
      <c r="CR109" s="19">
        <v>0</v>
      </c>
      <c r="CS109" s="19">
        <v>0</v>
      </c>
      <c r="CT109" s="19">
        <v>0</v>
      </c>
      <c r="CU109" s="19">
        <v>0</v>
      </c>
      <c r="CV109" s="19">
        <v>0</v>
      </c>
      <c r="CW109" s="19">
        <v>0</v>
      </c>
      <c r="CX109" s="19">
        <v>0</v>
      </c>
      <c r="CY109" s="19">
        <v>0</v>
      </c>
      <c r="CZ109" s="19">
        <v>0</v>
      </c>
      <c r="DA109" s="38"/>
      <c r="DL109" s="38"/>
      <c r="DW109" s="38"/>
      <c r="EH109" s="38"/>
      <c r="ER109" s="32"/>
      <c r="ES109" s="19" t="str">
        <f t="shared" si="167"/>
        <v/>
      </c>
      <c r="ET109" s="19" t="str">
        <f t="shared" si="168"/>
        <v/>
      </c>
      <c r="EU109" s="19" t="str">
        <f t="shared" si="169"/>
        <v/>
      </c>
      <c r="EV109" s="19" t="str">
        <f t="shared" si="170"/>
        <v/>
      </c>
      <c r="EW109" s="19" t="str">
        <f t="shared" si="171"/>
        <v/>
      </c>
      <c r="EX109" s="19" t="str">
        <f t="shared" si="172"/>
        <v/>
      </c>
      <c r="EY109" s="19" t="str">
        <f t="shared" si="173"/>
        <v/>
      </c>
      <c r="EZ109" s="19" t="str">
        <f t="shared" si="174"/>
        <v/>
      </c>
      <c r="FA109" s="19" t="str">
        <f t="shared" si="175"/>
        <v/>
      </c>
      <c r="FB109" s="19" t="str">
        <f t="shared" si="176"/>
        <v/>
      </c>
      <c r="FC109" s="32" t="str">
        <f t="shared" si="177"/>
        <v/>
      </c>
      <c r="FK109" s="19" t="str">
        <f t="shared" si="185"/>
        <v/>
      </c>
      <c r="FL109" s="19" t="str">
        <f t="shared" si="186"/>
        <v/>
      </c>
      <c r="FM109" s="19" t="str">
        <f t="shared" si="187"/>
        <v/>
      </c>
      <c r="FN109" s="32" t="str">
        <f t="shared" si="188"/>
        <v/>
      </c>
      <c r="FV109" s="19" t="str">
        <f t="shared" si="196"/>
        <v/>
      </c>
      <c r="FW109" s="19" t="str">
        <f t="shared" si="197"/>
        <v/>
      </c>
      <c r="FX109" s="19" t="str">
        <f t="shared" si="198"/>
        <v/>
      </c>
      <c r="FY109" s="32" t="str">
        <f t="shared" si="199"/>
        <v/>
      </c>
      <c r="GG109" s="19" t="str">
        <f t="shared" si="207"/>
        <v/>
      </c>
      <c r="GH109" s="19" t="str">
        <f t="shared" si="208"/>
        <v/>
      </c>
      <c r="GI109" s="19" t="str">
        <f t="shared" si="209"/>
        <v/>
      </c>
      <c r="GJ109" s="32" t="str">
        <f t="shared" si="210"/>
        <v/>
      </c>
      <c r="GK109" s="19" t="str">
        <f t="shared" si="211"/>
        <v/>
      </c>
      <c r="GL109" s="19" t="str">
        <f t="shared" si="212"/>
        <v/>
      </c>
      <c r="GM109" s="19" t="str">
        <f t="shared" si="213"/>
        <v/>
      </c>
      <c r="GN109" s="19" t="str">
        <f t="shared" si="214"/>
        <v/>
      </c>
      <c r="GO109" s="19" t="str">
        <f t="shared" si="215"/>
        <v/>
      </c>
      <c r="GP109" s="19" t="str">
        <f t="shared" si="216"/>
        <v/>
      </c>
      <c r="GQ109" s="19" t="str">
        <f t="shared" si="217"/>
        <v/>
      </c>
      <c r="GR109" s="19" t="str">
        <f t="shared" si="218"/>
        <v/>
      </c>
      <c r="GS109" s="19" t="str">
        <f t="shared" si="219"/>
        <v/>
      </c>
      <c r="GT109" s="19" t="str">
        <f t="shared" si="220"/>
        <v/>
      </c>
      <c r="GU109" s="32" t="str">
        <f t="shared" si="221"/>
        <v/>
      </c>
      <c r="GV109" s="19">
        <f t="shared" si="222"/>
        <v>0.2011343951618926</v>
      </c>
      <c r="GW109" s="19">
        <f t="shared" si="223"/>
        <v>0.2011343951618926</v>
      </c>
      <c r="GX109" s="19">
        <f t="shared" si="224"/>
        <v>0.2011343951618926</v>
      </c>
      <c r="GY109" s="19">
        <f t="shared" si="225"/>
        <v>0.2011343951618926</v>
      </c>
      <c r="GZ109" s="19">
        <f t="shared" si="226"/>
        <v>0.2011343951618926</v>
      </c>
      <c r="HA109" s="19">
        <f t="shared" si="227"/>
        <v>0.2011343951618926</v>
      </c>
      <c r="HB109" s="19">
        <f t="shared" si="228"/>
        <v>0.2011343951618926</v>
      </c>
      <c r="HC109" s="19">
        <f t="shared" si="229"/>
        <v>10.328571478127515</v>
      </c>
      <c r="HD109" s="19">
        <f t="shared" si="230"/>
        <v>10.328571478127515</v>
      </c>
      <c r="HE109" s="19">
        <f t="shared" si="231"/>
        <v>10.328571478127515</v>
      </c>
      <c r="HF109" s="19">
        <f t="shared" si="232"/>
        <v>10.328571478127515</v>
      </c>
      <c r="HG109" s="19" t="str">
        <f t="shared" si="299"/>
        <v/>
      </c>
      <c r="HH109" s="19" t="str">
        <f t="shared" si="300"/>
        <v/>
      </c>
      <c r="HI109" s="19" t="str">
        <f t="shared" si="301"/>
        <v/>
      </c>
      <c r="HJ109" s="19" t="str">
        <f t="shared" si="302"/>
        <v/>
      </c>
      <c r="HK109" s="19" t="str">
        <f t="shared" si="303"/>
        <v/>
      </c>
      <c r="HL109" s="19" t="str">
        <f t="shared" si="304"/>
        <v/>
      </c>
      <c r="HM109" s="19" t="str">
        <f t="shared" si="305"/>
        <v/>
      </c>
      <c r="HN109" s="19" t="str">
        <f t="shared" si="306"/>
        <v/>
      </c>
      <c r="HO109" s="19" t="str">
        <f t="shared" si="307"/>
        <v/>
      </c>
      <c r="HP109" s="19" t="str">
        <f t="shared" si="308"/>
        <v/>
      </c>
      <c r="HQ109" s="32" t="str">
        <f t="shared" si="309"/>
        <v/>
      </c>
      <c r="HR109" s="19">
        <f t="shared" si="233"/>
        <v>2.8730000000000002E-2</v>
      </c>
      <c r="HS109" s="19">
        <f t="shared" si="234"/>
        <v>2.8730000000000002E-2</v>
      </c>
      <c r="HT109" s="19">
        <f t="shared" si="235"/>
        <v>2.8730000000000002E-2</v>
      </c>
      <c r="HU109" s="19">
        <f t="shared" si="236"/>
        <v>2.8730000000000002E-2</v>
      </c>
      <c r="HV109" s="19">
        <f t="shared" si="237"/>
        <v>2.8730000000000002E-2</v>
      </c>
      <c r="HW109" s="19">
        <f t="shared" si="238"/>
        <v>2.8730000000000002E-2</v>
      </c>
      <c r="HX109" s="19">
        <f t="shared" si="239"/>
        <v>2.8730000000000002E-2</v>
      </c>
      <c r="HY109" s="19">
        <f t="shared" si="240"/>
        <v>0.72436999999999996</v>
      </c>
      <c r="HZ109" s="19">
        <f t="shared" si="241"/>
        <v>0.72436999999999996</v>
      </c>
      <c r="IA109" s="19">
        <f t="shared" si="242"/>
        <v>0.72436999999999996</v>
      </c>
      <c r="IB109" s="19">
        <f t="shared" si="243"/>
        <v>0.72436999999999996</v>
      </c>
      <c r="IC109" s="38" t="str">
        <f t="shared" si="244"/>
        <v/>
      </c>
      <c r="ID109" s="19" t="str">
        <f t="shared" si="245"/>
        <v/>
      </c>
      <c r="IE109" s="19" t="str">
        <f t="shared" si="246"/>
        <v/>
      </c>
      <c r="IF109" s="19" t="str">
        <f t="shared" si="247"/>
        <v/>
      </c>
      <c r="IG109" s="19" t="str">
        <f t="shared" si="248"/>
        <v/>
      </c>
      <c r="IH109" s="19" t="str">
        <f t="shared" si="249"/>
        <v/>
      </c>
      <c r="II109" s="19" t="str">
        <f t="shared" si="250"/>
        <v/>
      </c>
      <c r="IJ109" s="19" t="str">
        <f t="shared" si="251"/>
        <v/>
      </c>
      <c r="IK109" s="19" t="str">
        <f t="shared" si="252"/>
        <v/>
      </c>
      <c r="IL109" s="19" t="str">
        <f t="shared" si="253"/>
        <v/>
      </c>
      <c r="IM109" s="19" t="str">
        <f t="shared" si="254"/>
        <v/>
      </c>
      <c r="IN109" s="38">
        <f t="shared" si="255"/>
        <v>0</v>
      </c>
      <c r="IO109" s="19">
        <f t="shared" si="256"/>
        <v>0</v>
      </c>
      <c r="IP109" s="19">
        <f t="shared" si="257"/>
        <v>0</v>
      </c>
      <c r="IQ109" s="19">
        <f t="shared" si="258"/>
        <v>0</v>
      </c>
      <c r="IR109" s="19">
        <f t="shared" si="259"/>
        <v>0</v>
      </c>
      <c r="IS109" s="19">
        <f t="shared" si="260"/>
        <v>0</v>
      </c>
      <c r="IT109" s="19">
        <f t="shared" si="261"/>
        <v>0</v>
      </c>
      <c r="IU109" s="19">
        <f t="shared" si="262"/>
        <v>0.16917829999999984</v>
      </c>
      <c r="IV109" s="19">
        <f t="shared" si="263"/>
        <v>0.16917829999999984</v>
      </c>
      <c r="IW109" s="19">
        <f t="shared" si="264"/>
        <v>0.16917829999999984</v>
      </c>
      <c r="IX109" s="32">
        <f t="shared" si="265"/>
        <v>0.16917829999999984</v>
      </c>
      <c r="IY109" s="19" t="str">
        <f t="shared" si="266"/>
        <v/>
      </c>
      <c r="IZ109" s="19" t="str">
        <f t="shared" si="267"/>
        <v/>
      </c>
      <c r="JA109" s="19" t="str">
        <f t="shared" si="268"/>
        <v/>
      </c>
      <c r="JB109" s="19" t="str">
        <f t="shared" si="269"/>
        <v/>
      </c>
      <c r="JC109" s="19" t="str">
        <f t="shared" si="270"/>
        <v/>
      </c>
      <c r="JD109" s="19" t="str">
        <f t="shared" si="271"/>
        <v/>
      </c>
      <c r="JE109" s="19" t="str">
        <f t="shared" si="272"/>
        <v/>
      </c>
      <c r="JF109" s="19" t="str">
        <f t="shared" si="273"/>
        <v/>
      </c>
      <c r="JG109" s="19" t="str">
        <f t="shared" si="274"/>
        <v/>
      </c>
      <c r="JH109" s="19" t="str">
        <f t="shared" si="275"/>
        <v/>
      </c>
      <c r="JI109" s="32" t="str">
        <f t="shared" si="276"/>
        <v/>
      </c>
      <c r="JJ109" s="19">
        <f t="shared" si="277"/>
        <v>22.018022109317169</v>
      </c>
      <c r="JK109" s="19">
        <f t="shared" si="278"/>
        <v>22.018022109317169</v>
      </c>
      <c r="JL109" s="19">
        <f t="shared" si="279"/>
        <v>22.018022109317169</v>
      </c>
      <c r="JM109" s="19">
        <f t="shared" si="280"/>
        <v>22.018022109317169</v>
      </c>
      <c r="JN109" s="19">
        <f t="shared" si="281"/>
        <v>22.018022109317169</v>
      </c>
      <c r="JO109" s="19">
        <f t="shared" si="282"/>
        <v>22.018022109317169</v>
      </c>
      <c r="JP109" s="19">
        <f t="shared" si="283"/>
        <v>22.018022109317169</v>
      </c>
      <c r="JQ109" s="19">
        <f t="shared" si="284"/>
        <v>22.018022109317169</v>
      </c>
      <c r="JR109" s="19">
        <f t="shared" si="285"/>
        <v>22.018022109317169</v>
      </c>
      <c r="JS109" s="19">
        <f t="shared" si="286"/>
        <v>22.018022109317169</v>
      </c>
      <c r="JT109" s="19">
        <f t="shared" si="287"/>
        <v>22.018022109317169</v>
      </c>
      <c r="JU109" s="38" t="str">
        <f t="shared" si="288"/>
        <v/>
      </c>
      <c r="JV109" s="19" t="str">
        <f t="shared" si="289"/>
        <v/>
      </c>
      <c r="JW109" s="19" t="str">
        <f t="shared" si="290"/>
        <v/>
      </c>
      <c r="JX109" s="19" t="str">
        <f t="shared" si="291"/>
        <v/>
      </c>
      <c r="JY109" s="19" t="str">
        <f t="shared" si="292"/>
        <v/>
      </c>
      <c r="JZ109" s="19" t="str">
        <f t="shared" si="293"/>
        <v/>
      </c>
      <c r="KA109" s="19" t="str">
        <f t="shared" si="294"/>
        <v/>
      </c>
      <c r="KB109" s="19" t="str">
        <f t="shared" si="295"/>
        <v/>
      </c>
      <c r="KC109" s="19" t="str">
        <f t="shared" si="296"/>
        <v/>
      </c>
      <c r="KD109" s="19" t="str">
        <f t="shared" si="297"/>
        <v/>
      </c>
      <c r="KE109" s="32" t="str">
        <f t="shared" si="298"/>
        <v/>
      </c>
    </row>
    <row r="110" spans="1:291" x14ac:dyDescent="0.2">
      <c r="A110" s="19" t="s">
        <v>203</v>
      </c>
      <c r="B110" s="19" t="s">
        <v>4007</v>
      </c>
      <c r="D110" s="19">
        <v>2016</v>
      </c>
      <c r="E110" s="32" t="s">
        <v>173</v>
      </c>
      <c r="F110" s="19">
        <v>0</v>
      </c>
      <c r="G110" s="19">
        <v>0</v>
      </c>
      <c r="H110" s="19">
        <v>0</v>
      </c>
      <c r="I110" s="19">
        <v>0</v>
      </c>
      <c r="J110" s="19">
        <v>0</v>
      </c>
      <c r="P110" s="32"/>
      <c r="Q110" s="19">
        <v>1</v>
      </c>
      <c r="R110" s="19">
        <v>1</v>
      </c>
      <c r="S110" s="19">
        <v>1</v>
      </c>
      <c r="T110" s="19">
        <v>1</v>
      </c>
      <c r="U110" s="19">
        <v>1</v>
      </c>
      <c r="AA110" s="32"/>
      <c r="AB110" s="19">
        <v>1</v>
      </c>
      <c r="AC110" s="19">
        <v>1</v>
      </c>
      <c r="AD110" s="19">
        <v>1</v>
      </c>
      <c r="AE110" s="19">
        <v>1</v>
      </c>
      <c r="AF110" s="19">
        <v>1</v>
      </c>
      <c r="AL110" s="32"/>
      <c r="AM110" s="19">
        <v>1.5578699999999999E-2</v>
      </c>
      <c r="AN110" s="19">
        <v>1.52544E-2</v>
      </c>
      <c r="AO110" s="19">
        <v>1.4178700000000001E-2</v>
      </c>
      <c r="AP110" s="19">
        <v>1.5420400000000001E-2</v>
      </c>
      <c r="AQ110" s="19">
        <v>1.4519199999999999E-2</v>
      </c>
      <c r="AW110" s="32"/>
      <c r="AX110" s="19">
        <v>0</v>
      </c>
      <c r="AY110" s="19">
        <v>0</v>
      </c>
      <c r="AZ110" s="19">
        <v>0</v>
      </c>
      <c r="BA110" s="19">
        <v>0</v>
      </c>
      <c r="BB110" s="19">
        <v>0</v>
      </c>
      <c r="BH110" s="32"/>
      <c r="BI110" s="19">
        <v>0</v>
      </c>
      <c r="BJ110" s="19">
        <v>0</v>
      </c>
      <c r="BK110" s="19">
        <v>0</v>
      </c>
      <c r="BL110" s="19">
        <v>0</v>
      </c>
      <c r="BM110" s="19">
        <v>0</v>
      </c>
      <c r="BS110" s="32"/>
      <c r="BT110" s="19">
        <v>0</v>
      </c>
      <c r="BU110" s="19">
        <v>0</v>
      </c>
      <c r="BV110" s="19">
        <v>1</v>
      </c>
      <c r="BW110" s="19">
        <v>1</v>
      </c>
      <c r="BX110" s="19">
        <v>0</v>
      </c>
      <c r="BY110" s="19">
        <v>0</v>
      </c>
      <c r="BZ110" s="19">
        <v>0</v>
      </c>
      <c r="CA110" s="19">
        <v>0</v>
      </c>
      <c r="CB110" s="19">
        <v>0</v>
      </c>
      <c r="CC110" s="19">
        <v>0</v>
      </c>
      <c r="CD110" s="19">
        <v>0</v>
      </c>
      <c r="CE110" s="38">
        <v>23</v>
      </c>
      <c r="CF110" s="19">
        <v>6</v>
      </c>
      <c r="CG110" s="19">
        <v>11</v>
      </c>
      <c r="CH110" s="19">
        <v>12</v>
      </c>
      <c r="CI110" s="19">
        <v>10</v>
      </c>
      <c r="CJ110" s="19">
        <v>6</v>
      </c>
      <c r="CK110" s="19">
        <v>0</v>
      </c>
      <c r="CL110" s="19">
        <v>0</v>
      </c>
      <c r="CM110" s="19">
        <v>0</v>
      </c>
      <c r="CN110" s="19">
        <v>0</v>
      </c>
      <c r="CO110" s="19">
        <v>0</v>
      </c>
      <c r="CP110" s="38">
        <v>0</v>
      </c>
      <c r="CQ110" s="19">
        <v>0</v>
      </c>
      <c r="CR110" s="19">
        <v>9.0909090909090912E-2</v>
      </c>
      <c r="CS110" s="19">
        <v>8.3333333333333329E-2</v>
      </c>
      <c r="CT110" s="19">
        <v>0</v>
      </c>
      <c r="CU110" s="19">
        <v>0</v>
      </c>
      <c r="CV110" s="19">
        <v>0</v>
      </c>
      <c r="CW110" s="19">
        <v>0</v>
      </c>
      <c r="CX110" s="19">
        <v>0</v>
      </c>
      <c r="CY110" s="19">
        <v>0</v>
      </c>
      <c r="CZ110" s="19">
        <v>0</v>
      </c>
      <c r="DA110" s="38"/>
      <c r="DL110" s="38"/>
      <c r="DW110" s="38"/>
      <c r="EH110" s="38"/>
      <c r="ER110" s="32"/>
      <c r="ES110" s="19" t="str">
        <f t="shared" si="167"/>
        <v/>
      </c>
      <c r="ET110" s="19" t="str">
        <f t="shared" si="168"/>
        <v/>
      </c>
      <c r="EU110" s="19" t="str">
        <f t="shared" si="169"/>
        <v/>
      </c>
      <c r="EV110" s="19" t="str">
        <f t="shared" si="170"/>
        <v/>
      </c>
      <c r="EW110" s="19" t="str">
        <f t="shared" si="171"/>
        <v/>
      </c>
      <c r="EX110" s="19" t="str">
        <f t="shared" si="172"/>
        <v/>
      </c>
      <c r="EY110" s="19" t="str">
        <f t="shared" si="173"/>
        <v/>
      </c>
      <c r="EZ110" s="19" t="str">
        <f t="shared" si="174"/>
        <v/>
      </c>
      <c r="FA110" s="19" t="str">
        <f t="shared" si="175"/>
        <v/>
      </c>
      <c r="FB110" s="19" t="str">
        <f t="shared" si="176"/>
        <v/>
      </c>
      <c r="FC110" s="32" t="str">
        <f t="shared" si="177"/>
        <v/>
      </c>
      <c r="FK110" s="19" t="str">
        <f t="shared" si="185"/>
        <v/>
      </c>
      <c r="FL110" s="19" t="str">
        <f t="shared" si="186"/>
        <v/>
      </c>
      <c r="FM110" s="19" t="str">
        <f t="shared" si="187"/>
        <v/>
      </c>
      <c r="FN110" s="32" t="str">
        <f t="shared" si="188"/>
        <v/>
      </c>
      <c r="FV110" s="19" t="str">
        <f t="shared" si="196"/>
        <v/>
      </c>
      <c r="FW110" s="19" t="str">
        <f t="shared" si="197"/>
        <v/>
      </c>
      <c r="FX110" s="19" t="str">
        <f t="shared" si="198"/>
        <v/>
      </c>
      <c r="FY110" s="32" t="str">
        <f t="shared" si="199"/>
        <v/>
      </c>
      <c r="GG110" s="19" t="str">
        <f t="shared" si="207"/>
        <v/>
      </c>
      <c r="GH110" s="19" t="str">
        <f t="shared" si="208"/>
        <v/>
      </c>
      <c r="GI110" s="19" t="str">
        <f t="shared" si="209"/>
        <v/>
      </c>
      <c r="GJ110" s="32" t="str">
        <f t="shared" si="210"/>
        <v/>
      </c>
      <c r="GK110" s="19" t="str">
        <f t="shared" si="211"/>
        <v/>
      </c>
      <c r="GL110" s="19" t="str">
        <f t="shared" si="212"/>
        <v/>
      </c>
      <c r="GM110" s="19" t="str">
        <f t="shared" si="213"/>
        <v/>
      </c>
      <c r="GN110" s="19" t="str">
        <f t="shared" si="214"/>
        <v/>
      </c>
      <c r="GO110" s="19" t="str">
        <f t="shared" si="215"/>
        <v/>
      </c>
      <c r="GP110" s="19" t="str">
        <f t="shared" si="216"/>
        <v/>
      </c>
      <c r="GQ110" s="19" t="str">
        <f t="shared" si="217"/>
        <v/>
      </c>
      <c r="GR110" s="19" t="str">
        <f t="shared" si="218"/>
        <v/>
      </c>
      <c r="GS110" s="19" t="str">
        <f t="shared" si="219"/>
        <v/>
      </c>
      <c r="GT110" s="19" t="str">
        <f t="shared" si="220"/>
        <v/>
      </c>
      <c r="GU110" s="32" t="str">
        <f t="shared" si="221"/>
        <v/>
      </c>
      <c r="GV110" s="19">
        <f t="shared" si="222"/>
        <v>0.2011343951618926</v>
      </c>
      <c r="GW110" s="19">
        <f t="shared" si="223"/>
        <v>0.2011343951618926</v>
      </c>
      <c r="GX110" s="19">
        <f t="shared" si="224"/>
        <v>0.2011343951618926</v>
      </c>
      <c r="GY110" s="19">
        <f t="shared" si="225"/>
        <v>0.2011343951618926</v>
      </c>
      <c r="GZ110" s="19">
        <f t="shared" si="226"/>
        <v>0.2011343951618926</v>
      </c>
      <c r="HA110" s="19">
        <f t="shared" si="227"/>
        <v>0.2011343951618926</v>
      </c>
      <c r="HB110" s="19">
        <f t="shared" si="228"/>
        <v>0.2011343951618926</v>
      </c>
      <c r="HC110" s="19">
        <f t="shared" si="229"/>
        <v>10.328571478127515</v>
      </c>
      <c r="HD110" s="19">
        <f t="shared" si="230"/>
        <v>10.328571478127515</v>
      </c>
      <c r="HE110" s="19">
        <f t="shared" si="231"/>
        <v>10.328571478127515</v>
      </c>
      <c r="HF110" s="19">
        <f t="shared" si="232"/>
        <v>10.328571478127515</v>
      </c>
      <c r="HG110" s="19" t="str">
        <f t="shared" si="299"/>
        <v/>
      </c>
      <c r="HH110" s="19" t="str">
        <f t="shared" si="300"/>
        <v/>
      </c>
      <c r="HI110" s="19" t="str">
        <f t="shared" si="301"/>
        <v/>
      </c>
      <c r="HJ110" s="19" t="str">
        <f t="shared" si="302"/>
        <v/>
      </c>
      <c r="HK110" s="19" t="str">
        <f t="shared" si="303"/>
        <v/>
      </c>
      <c r="HL110" s="19" t="str">
        <f t="shared" si="304"/>
        <v/>
      </c>
      <c r="HM110" s="19" t="str">
        <f t="shared" si="305"/>
        <v/>
      </c>
      <c r="HN110" s="19" t="str">
        <f t="shared" si="306"/>
        <v/>
      </c>
      <c r="HO110" s="19" t="str">
        <f t="shared" si="307"/>
        <v/>
      </c>
      <c r="HP110" s="19" t="str">
        <f t="shared" si="308"/>
        <v/>
      </c>
      <c r="HQ110" s="32" t="str">
        <f t="shared" si="309"/>
        <v/>
      </c>
      <c r="HR110" s="19">
        <f t="shared" si="233"/>
        <v>2.8730000000000002E-2</v>
      </c>
      <c r="HS110" s="19">
        <f t="shared" si="234"/>
        <v>2.8730000000000002E-2</v>
      </c>
      <c r="HT110" s="19">
        <f t="shared" si="235"/>
        <v>2.8730000000000002E-2</v>
      </c>
      <c r="HU110" s="19">
        <f t="shared" si="236"/>
        <v>2.8730000000000002E-2</v>
      </c>
      <c r="HV110" s="19">
        <f t="shared" si="237"/>
        <v>2.8730000000000002E-2</v>
      </c>
      <c r="HW110" s="19">
        <f t="shared" si="238"/>
        <v>2.8730000000000002E-2</v>
      </c>
      <c r="HX110" s="19">
        <f t="shared" si="239"/>
        <v>2.8730000000000002E-2</v>
      </c>
      <c r="HY110" s="19">
        <f t="shared" si="240"/>
        <v>0.72436999999999996</v>
      </c>
      <c r="HZ110" s="19">
        <f t="shared" si="241"/>
        <v>0.72436999999999996</v>
      </c>
      <c r="IA110" s="19">
        <f t="shared" si="242"/>
        <v>0.72436999999999996</v>
      </c>
      <c r="IB110" s="19">
        <f t="shared" si="243"/>
        <v>0.72436999999999996</v>
      </c>
      <c r="IC110" s="38" t="str">
        <f t="shared" si="244"/>
        <v/>
      </c>
      <c r="ID110" s="19" t="str">
        <f t="shared" si="245"/>
        <v/>
      </c>
      <c r="IE110" s="19" t="str">
        <f t="shared" si="246"/>
        <v/>
      </c>
      <c r="IF110" s="19" t="str">
        <f t="shared" si="247"/>
        <v/>
      </c>
      <c r="IG110" s="19" t="str">
        <f t="shared" si="248"/>
        <v/>
      </c>
      <c r="IH110" s="19" t="str">
        <f t="shared" si="249"/>
        <v/>
      </c>
      <c r="II110" s="19" t="str">
        <f t="shared" si="250"/>
        <v/>
      </c>
      <c r="IJ110" s="19" t="str">
        <f t="shared" si="251"/>
        <v/>
      </c>
      <c r="IK110" s="19" t="str">
        <f t="shared" si="252"/>
        <v/>
      </c>
      <c r="IL110" s="19" t="str">
        <f t="shared" si="253"/>
        <v/>
      </c>
      <c r="IM110" s="19" t="str">
        <f t="shared" si="254"/>
        <v/>
      </c>
      <c r="IN110" s="38">
        <f t="shared" si="255"/>
        <v>0</v>
      </c>
      <c r="IO110" s="19">
        <f t="shared" si="256"/>
        <v>0</v>
      </c>
      <c r="IP110" s="19">
        <f t="shared" si="257"/>
        <v>0</v>
      </c>
      <c r="IQ110" s="19">
        <f t="shared" si="258"/>
        <v>0</v>
      </c>
      <c r="IR110" s="19">
        <f t="shared" si="259"/>
        <v>0</v>
      </c>
      <c r="IS110" s="19">
        <f t="shared" si="260"/>
        <v>0</v>
      </c>
      <c r="IT110" s="19">
        <f t="shared" si="261"/>
        <v>0</v>
      </c>
      <c r="IU110" s="19">
        <f t="shared" si="262"/>
        <v>0.16917829999999984</v>
      </c>
      <c r="IV110" s="19">
        <f t="shared" si="263"/>
        <v>0.16917829999999984</v>
      </c>
      <c r="IW110" s="19">
        <f t="shared" si="264"/>
        <v>0.16917829999999984</v>
      </c>
      <c r="IX110" s="32">
        <f t="shared" si="265"/>
        <v>0.16917829999999984</v>
      </c>
      <c r="IY110" s="19" t="str">
        <f t="shared" si="266"/>
        <v/>
      </c>
      <c r="IZ110" s="19" t="str">
        <f t="shared" si="267"/>
        <v/>
      </c>
      <c r="JA110" s="19" t="str">
        <f t="shared" si="268"/>
        <v/>
      </c>
      <c r="JB110" s="19" t="str">
        <f t="shared" si="269"/>
        <v/>
      </c>
      <c r="JC110" s="19" t="str">
        <f t="shared" si="270"/>
        <v/>
      </c>
      <c r="JD110" s="19" t="str">
        <f t="shared" si="271"/>
        <v/>
      </c>
      <c r="JE110" s="19" t="str">
        <f t="shared" si="272"/>
        <v/>
      </c>
      <c r="JF110" s="19" t="str">
        <f t="shared" si="273"/>
        <v/>
      </c>
      <c r="JG110" s="19" t="str">
        <f t="shared" si="274"/>
        <v/>
      </c>
      <c r="JH110" s="19" t="str">
        <f t="shared" si="275"/>
        <v/>
      </c>
      <c r="JI110" s="32" t="str">
        <f t="shared" si="276"/>
        <v/>
      </c>
      <c r="JJ110" s="19">
        <f t="shared" si="277"/>
        <v>22.018022109317169</v>
      </c>
      <c r="JK110" s="19">
        <f t="shared" si="278"/>
        <v>22.018022109317169</v>
      </c>
      <c r="JL110" s="19">
        <f t="shared" si="279"/>
        <v>22.018022109317169</v>
      </c>
      <c r="JM110" s="19">
        <f t="shared" si="280"/>
        <v>22.018022109317169</v>
      </c>
      <c r="JN110" s="19">
        <f t="shared" si="281"/>
        <v>22.018022109317169</v>
      </c>
      <c r="JO110" s="19">
        <f t="shared" si="282"/>
        <v>22.018022109317169</v>
      </c>
      <c r="JP110" s="19">
        <f t="shared" si="283"/>
        <v>22.018022109317169</v>
      </c>
      <c r="JQ110" s="19">
        <f t="shared" si="284"/>
        <v>22.018022109317169</v>
      </c>
      <c r="JR110" s="19">
        <f t="shared" si="285"/>
        <v>22.018022109317169</v>
      </c>
      <c r="JS110" s="19">
        <f t="shared" si="286"/>
        <v>22.018022109317169</v>
      </c>
      <c r="JT110" s="19">
        <f t="shared" si="287"/>
        <v>22.018022109317169</v>
      </c>
      <c r="JU110" s="38" t="str">
        <f t="shared" si="288"/>
        <v/>
      </c>
      <c r="JV110" s="19" t="str">
        <f t="shared" si="289"/>
        <v/>
      </c>
      <c r="JW110" s="19" t="str">
        <f t="shared" si="290"/>
        <v/>
      </c>
      <c r="JX110" s="19" t="str">
        <f t="shared" si="291"/>
        <v/>
      </c>
      <c r="JY110" s="19" t="str">
        <f t="shared" si="292"/>
        <v/>
      </c>
      <c r="JZ110" s="19" t="str">
        <f t="shared" si="293"/>
        <v/>
      </c>
      <c r="KA110" s="19" t="str">
        <f t="shared" si="294"/>
        <v/>
      </c>
      <c r="KB110" s="19" t="str">
        <f t="shared" si="295"/>
        <v/>
      </c>
      <c r="KC110" s="19" t="str">
        <f t="shared" si="296"/>
        <v/>
      </c>
      <c r="KD110" s="19" t="str">
        <f t="shared" si="297"/>
        <v/>
      </c>
      <c r="KE110" s="32" t="str">
        <f t="shared" si="298"/>
        <v/>
      </c>
    </row>
    <row r="111" spans="1:291" x14ac:dyDescent="0.2">
      <c r="A111" s="19" t="s">
        <v>207</v>
      </c>
      <c r="B111" s="19" t="s">
        <v>208</v>
      </c>
      <c r="E111" s="32" t="s">
        <v>173</v>
      </c>
      <c r="F111" s="19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32">
        <v>0</v>
      </c>
      <c r="Q111" s="19">
        <v>1</v>
      </c>
      <c r="R111" s="19">
        <v>1</v>
      </c>
      <c r="S111" s="19">
        <v>1</v>
      </c>
      <c r="T111" s="19">
        <v>1</v>
      </c>
      <c r="U111" s="19">
        <v>1</v>
      </c>
      <c r="V111" s="19">
        <v>1</v>
      </c>
      <c r="W111" s="19">
        <v>1</v>
      </c>
      <c r="X111" s="19">
        <v>1</v>
      </c>
      <c r="Y111" s="19">
        <v>1</v>
      </c>
      <c r="Z111" s="19">
        <v>1</v>
      </c>
      <c r="AA111" s="32">
        <v>1</v>
      </c>
      <c r="AB111" s="19">
        <v>1</v>
      </c>
      <c r="AC111" s="19">
        <v>1</v>
      </c>
      <c r="AD111" s="19">
        <v>1</v>
      </c>
      <c r="AE111" s="19">
        <v>1</v>
      </c>
      <c r="AF111" s="19">
        <v>1</v>
      </c>
      <c r="AG111" s="19">
        <v>1</v>
      </c>
      <c r="AH111" s="19">
        <v>1</v>
      </c>
      <c r="AI111" s="19">
        <v>1</v>
      </c>
      <c r="AJ111" s="19">
        <v>1</v>
      </c>
      <c r="AK111" s="19">
        <v>1</v>
      </c>
      <c r="AL111" s="32">
        <v>1</v>
      </c>
      <c r="AM111" s="19">
        <v>1.5560900000000001E-2</v>
      </c>
      <c r="AN111" s="19">
        <v>2.9789E-2</v>
      </c>
      <c r="AO111" s="19">
        <v>2.9759299999999999E-2</v>
      </c>
      <c r="AP111" s="19">
        <v>2.3433300000000001E-2</v>
      </c>
      <c r="AQ111" s="19">
        <v>2.3755200000000001E-2</v>
      </c>
      <c r="AR111" s="19">
        <v>2.3633299999999999E-2</v>
      </c>
      <c r="AS111" s="19">
        <v>2.9138600000000001E-2</v>
      </c>
      <c r="AT111" s="19">
        <v>3.10146E-2</v>
      </c>
      <c r="AU111" s="19">
        <v>2.8379700000000001E-2</v>
      </c>
      <c r="AV111" s="19">
        <v>2.94741E-2</v>
      </c>
      <c r="AW111" s="32">
        <v>3.1858400000000002E-2</v>
      </c>
      <c r="AX111" s="19">
        <v>0</v>
      </c>
      <c r="AY111" s="19">
        <v>0</v>
      </c>
      <c r="AZ111" s="19">
        <v>0</v>
      </c>
      <c r="BA111" s="19">
        <v>0</v>
      </c>
      <c r="BB111" s="19">
        <v>0</v>
      </c>
      <c r="BC111" s="19">
        <v>0</v>
      </c>
      <c r="BD111" s="19">
        <v>0</v>
      </c>
      <c r="BE111" s="19">
        <v>0</v>
      </c>
      <c r="BF111" s="19">
        <v>3</v>
      </c>
      <c r="BG111" s="19">
        <v>1</v>
      </c>
      <c r="BH111" s="32">
        <v>1</v>
      </c>
      <c r="BI111" s="19">
        <v>0</v>
      </c>
      <c r="BJ111" s="19">
        <v>0</v>
      </c>
      <c r="BK111" s="19">
        <v>0</v>
      </c>
      <c r="BL111" s="19">
        <v>0</v>
      </c>
      <c r="BM111" s="19">
        <v>0</v>
      </c>
      <c r="BN111" s="19">
        <v>0</v>
      </c>
      <c r="BO111" s="19">
        <v>0</v>
      </c>
      <c r="BP111" s="19">
        <v>0</v>
      </c>
      <c r="BQ111" s="19">
        <v>1</v>
      </c>
      <c r="BR111" s="19">
        <v>1</v>
      </c>
      <c r="BS111" s="32">
        <v>1</v>
      </c>
      <c r="BT111" s="19">
        <v>0</v>
      </c>
      <c r="BU111" s="19">
        <v>0</v>
      </c>
      <c r="BV111" s="19">
        <v>0</v>
      </c>
      <c r="BW111" s="19">
        <v>0</v>
      </c>
      <c r="BX111" s="19">
        <v>0</v>
      </c>
      <c r="BY111" s="19">
        <v>0</v>
      </c>
      <c r="BZ111" s="19">
        <v>1</v>
      </c>
      <c r="CA111" s="19">
        <v>0</v>
      </c>
      <c r="CB111" s="19">
        <v>0</v>
      </c>
      <c r="CC111" s="19">
        <v>0</v>
      </c>
      <c r="CD111" s="19">
        <v>3</v>
      </c>
      <c r="CE111" s="38">
        <v>10</v>
      </c>
      <c r="CF111" s="19">
        <v>8</v>
      </c>
      <c r="CG111" s="19">
        <v>10</v>
      </c>
      <c r="CH111" s="19">
        <v>12</v>
      </c>
      <c r="CI111" s="19">
        <v>19</v>
      </c>
      <c r="CJ111" s="19">
        <v>33</v>
      </c>
      <c r="CK111" s="19">
        <v>31</v>
      </c>
      <c r="CL111" s="19">
        <v>27</v>
      </c>
      <c r="CM111" s="19">
        <v>40</v>
      </c>
      <c r="CN111" s="19">
        <v>58</v>
      </c>
      <c r="CO111" s="19">
        <v>60</v>
      </c>
      <c r="CP111" s="38">
        <v>0</v>
      </c>
      <c r="CQ111" s="19">
        <v>0</v>
      </c>
      <c r="CR111" s="19">
        <v>0</v>
      </c>
      <c r="CS111" s="19">
        <v>0</v>
      </c>
      <c r="CT111" s="19">
        <v>0</v>
      </c>
      <c r="CU111" s="19">
        <v>0</v>
      </c>
      <c r="CV111" s="19">
        <v>3.2258064516129031E-2</v>
      </c>
      <c r="CW111" s="19">
        <v>0</v>
      </c>
      <c r="CX111" s="19">
        <v>0</v>
      </c>
      <c r="CY111" s="19">
        <v>0</v>
      </c>
      <c r="CZ111" s="19">
        <v>0.05</v>
      </c>
      <c r="DA111" s="38">
        <v>0.65257906399999999</v>
      </c>
      <c r="DB111" s="19">
        <v>0.93209166499999996</v>
      </c>
      <c r="DC111" s="19">
        <v>1.061583486</v>
      </c>
      <c r="DD111" s="19">
        <v>1.731553943</v>
      </c>
      <c r="DE111" s="19">
        <v>3.0513341390000002</v>
      </c>
      <c r="DF111" s="19">
        <v>5.0593943479999997</v>
      </c>
      <c r="DG111" s="19">
        <v>3.7749074390000001</v>
      </c>
      <c r="DH111" s="19">
        <v>2.226894728</v>
      </c>
      <c r="DI111" s="19">
        <v>2.2471681879999998</v>
      </c>
      <c r="DJ111" s="19">
        <v>3.2518864435013302</v>
      </c>
      <c r="DK111" s="19">
        <v>2.9570366672103199</v>
      </c>
      <c r="DL111" s="38">
        <v>0.30459999999999998</v>
      </c>
      <c r="DM111" s="19">
        <v>0.2535</v>
      </c>
      <c r="DN111" s="19">
        <v>0.2132</v>
      </c>
      <c r="DO111" s="19">
        <v>0.18410000000000001</v>
      </c>
      <c r="DP111" s="19">
        <v>0.15759999999999999</v>
      </c>
      <c r="DQ111" s="19">
        <v>0.2268</v>
      </c>
      <c r="DR111" s="19">
        <v>0.27460000000000001</v>
      </c>
      <c r="DS111" s="19">
        <v>0.28449999999999998</v>
      </c>
      <c r="DT111" s="19">
        <v>0.28170000000000001</v>
      </c>
      <c r="DU111" s="19">
        <v>0.40129999999999999</v>
      </c>
      <c r="DV111" s="19">
        <v>0.40260000000000001</v>
      </c>
      <c r="DW111" s="38">
        <v>-5.8000000000000003E-2</v>
      </c>
      <c r="DX111" s="19">
        <v>1.6E-2</v>
      </c>
      <c r="DY111" s="19">
        <v>1.4999999999999999E-2</v>
      </c>
      <c r="DZ111" s="19">
        <v>4.0000000000000001E-3</v>
      </c>
      <c r="EA111" s="19">
        <v>6.8000000000000005E-2</v>
      </c>
      <c r="EB111" s="19">
        <v>5.7000000000000002E-2</v>
      </c>
      <c r="EC111" s="19">
        <v>2.1999999999999999E-2</v>
      </c>
      <c r="ED111" s="19">
        <v>6.6000000000000003E-2</v>
      </c>
      <c r="EE111" s="19">
        <v>4.1000000000000002E-2</v>
      </c>
      <c r="EF111" s="19">
        <v>5.0000000000000001E-3</v>
      </c>
      <c r="EG111" s="19">
        <v>2.9000000000000001E-2</v>
      </c>
      <c r="EH111" s="38">
        <v>8136427.3977911267</v>
      </c>
      <c r="EI111" s="19">
        <v>5958632.2136043767</v>
      </c>
      <c r="EJ111" s="19">
        <v>10452185.26870719</v>
      </c>
      <c r="EK111" s="19">
        <v>9797688.9957250692</v>
      </c>
      <c r="EL111" s="19">
        <v>11517512.843346026</v>
      </c>
      <c r="EM111" s="19">
        <v>17818487.95438242</v>
      </c>
      <c r="EN111" s="19">
        <v>29193773.726853415</v>
      </c>
      <c r="EO111" s="19">
        <v>26651240.837791715</v>
      </c>
      <c r="EP111" s="19">
        <v>30367074.494453326</v>
      </c>
      <c r="EQ111" s="19">
        <v>31712123.390828744</v>
      </c>
      <c r="ER111" s="32">
        <v>47327556.705423467</v>
      </c>
      <c r="ES111" s="19">
        <f t="shared" si="167"/>
        <v>15.911861747016035</v>
      </c>
      <c r="ET111" s="19">
        <f t="shared" si="168"/>
        <v>15.60035151834199</v>
      </c>
      <c r="EU111" s="19">
        <f t="shared" si="169"/>
        <v>16.16232163113596</v>
      </c>
      <c r="EV111" s="19">
        <f t="shared" si="170"/>
        <v>16.097657099068908</v>
      </c>
      <c r="EW111" s="19">
        <f t="shared" si="171"/>
        <v>16.259379290907368</v>
      </c>
      <c r="EX111" s="19">
        <f t="shared" si="172"/>
        <v>16.695747125362125</v>
      </c>
      <c r="EY111" s="19">
        <f t="shared" si="173"/>
        <v>17.189466015969657</v>
      </c>
      <c r="EZ111" s="19">
        <f t="shared" si="174"/>
        <v>17.098346268009735</v>
      </c>
      <c r="FA111" s="19">
        <f t="shared" si="175"/>
        <v>17.228869503585614</v>
      </c>
      <c r="FB111" s="19">
        <f t="shared" si="176"/>
        <v>17.27220960708652</v>
      </c>
      <c r="FC111" s="32">
        <f t="shared" si="177"/>
        <v>17.672603278015046</v>
      </c>
      <c r="FD111" s="19">
        <f t="shared" si="178"/>
        <v>0.65257906399999999</v>
      </c>
      <c r="FE111" s="19">
        <f t="shared" si="179"/>
        <v>0.93209166499999996</v>
      </c>
      <c r="FF111" s="19">
        <f t="shared" si="180"/>
        <v>1.061583486</v>
      </c>
      <c r="FG111" s="19">
        <f t="shared" si="181"/>
        <v>1.731553943</v>
      </c>
      <c r="FH111" s="19">
        <f t="shared" si="182"/>
        <v>3.0513341390000002</v>
      </c>
      <c r="FI111" s="19">
        <f t="shared" si="183"/>
        <v>5.0593943479999997</v>
      </c>
      <c r="FJ111" s="19">
        <f t="shared" si="184"/>
        <v>3.7749074390000001</v>
      </c>
      <c r="FK111" s="19">
        <f t="shared" si="185"/>
        <v>2.226894728</v>
      </c>
      <c r="FL111" s="19">
        <f t="shared" si="186"/>
        <v>2.2471681879999998</v>
      </c>
      <c r="FM111" s="19">
        <f t="shared" si="187"/>
        <v>3.2518864435013302</v>
      </c>
      <c r="FN111" s="32">
        <f t="shared" si="188"/>
        <v>2.9570366672103199</v>
      </c>
      <c r="FO111" s="19">
        <f t="shared" si="189"/>
        <v>0.30459999999999998</v>
      </c>
      <c r="FP111" s="19">
        <f t="shared" si="190"/>
        <v>0.2535</v>
      </c>
      <c r="FQ111" s="19">
        <f t="shared" si="191"/>
        <v>0.2132</v>
      </c>
      <c r="FR111" s="19">
        <f t="shared" si="192"/>
        <v>0.18410000000000001</v>
      </c>
      <c r="FS111" s="19">
        <f t="shared" si="193"/>
        <v>0.15759999999999999</v>
      </c>
      <c r="FT111" s="19">
        <f t="shared" si="194"/>
        <v>0.2268</v>
      </c>
      <c r="FU111" s="19">
        <f t="shared" si="195"/>
        <v>0.27460000000000001</v>
      </c>
      <c r="FV111" s="19">
        <f t="shared" si="196"/>
        <v>0.28449999999999998</v>
      </c>
      <c r="FW111" s="19">
        <f t="shared" si="197"/>
        <v>0.28170000000000001</v>
      </c>
      <c r="FX111" s="19">
        <f t="shared" si="198"/>
        <v>0.40129999999999999</v>
      </c>
      <c r="FY111" s="32">
        <f t="shared" si="199"/>
        <v>0.40260000000000001</v>
      </c>
      <c r="FZ111" s="19">
        <f t="shared" si="200"/>
        <v>-5.8000000000000003E-2</v>
      </c>
      <c r="GA111" s="19">
        <f t="shared" si="201"/>
        <v>1.6E-2</v>
      </c>
      <c r="GB111" s="19">
        <f t="shared" si="202"/>
        <v>1.4999999999999999E-2</v>
      </c>
      <c r="GC111" s="19">
        <f t="shared" si="203"/>
        <v>4.0000000000000001E-3</v>
      </c>
      <c r="GD111" s="19">
        <f t="shared" si="204"/>
        <v>6.8000000000000005E-2</v>
      </c>
      <c r="GE111" s="19">
        <f t="shared" si="205"/>
        <v>5.7000000000000002E-2</v>
      </c>
      <c r="GF111" s="19">
        <f t="shared" si="206"/>
        <v>2.1999999999999999E-2</v>
      </c>
      <c r="GG111" s="19">
        <f t="shared" si="207"/>
        <v>6.6000000000000003E-2</v>
      </c>
      <c r="GH111" s="19">
        <f t="shared" si="208"/>
        <v>4.1000000000000002E-2</v>
      </c>
      <c r="GI111" s="19">
        <f t="shared" si="209"/>
        <v>5.0000000000000001E-3</v>
      </c>
      <c r="GJ111" s="32">
        <f t="shared" si="210"/>
        <v>2.9000000000000001E-2</v>
      </c>
      <c r="GK111" s="19">
        <f t="shared" si="211"/>
        <v>15.911861747016035</v>
      </c>
      <c r="GL111" s="19">
        <f t="shared" si="212"/>
        <v>15.60035151834199</v>
      </c>
      <c r="GM111" s="19">
        <f t="shared" si="213"/>
        <v>16.16232163113596</v>
      </c>
      <c r="GN111" s="19">
        <f t="shared" si="214"/>
        <v>16.097657099068908</v>
      </c>
      <c r="GO111" s="19">
        <f t="shared" si="215"/>
        <v>16.259379290907368</v>
      </c>
      <c r="GP111" s="19">
        <f t="shared" si="216"/>
        <v>16.695747125362125</v>
      </c>
      <c r="GQ111" s="19">
        <f t="shared" si="217"/>
        <v>17.189466015969657</v>
      </c>
      <c r="GR111" s="19">
        <f t="shared" si="218"/>
        <v>17.098346268009735</v>
      </c>
      <c r="GS111" s="19">
        <f t="shared" si="219"/>
        <v>17.228869503585614</v>
      </c>
      <c r="GT111" s="19">
        <f t="shared" si="220"/>
        <v>17.27220960708652</v>
      </c>
      <c r="GU111" s="32">
        <f t="shared" si="221"/>
        <v>17.672603278015046</v>
      </c>
      <c r="GV111" s="19">
        <f t="shared" si="222"/>
        <v>0.65257906399999999</v>
      </c>
      <c r="GW111" s="19">
        <f t="shared" si="223"/>
        <v>0.93209166499999996</v>
      </c>
      <c r="GX111" s="19">
        <f t="shared" si="224"/>
        <v>1.061583486</v>
      </c>
      <c r="GY111" s="19">
        <f t="shared" si="225"/>
        <v>1.731553943</v>
      </c>
      <c r="GZ111" s="19">
        <f t="shared" si="226"/>
        <v>3.0513341390000002</v>
      </c>
      <c r="HA111" s="19">
        <f t="shared" si="227"/>
        <v>5.0593943479999997</v>
      </c>
      <c r="HB111" s="19">
        <f t="shared" si="228"/>
        <v>3.7749074390000001</v>
      </c>
      <c r="HC111" s="19">
        <f t="shared" si="229"/>
        <v>2.226894728</v>
      </c>
      <c r="HD111" s="19">
        <f t="shared" si="230"/>
        <v>2.2471681879999998</v>
      </c>
      <c r="HE111" s="19">
        <f t="shared" si="231"/>
        <v>3.2518864435013302</v>
      </c>
      <c r="HF111" s="19">
        <f t="shared" si="232"/>
        <v>2.9570366672103199</v>
      </c>
      <c r="HG111" s="19">
        <f t="shared" si="299"/>
        <v>0.65257906399999999</v>
      </c>
      <c r="HH111" s="19">
        <f t="shared" si="300"/>
        <v>0.93209166499999996</v>
      </c>
      <c r="HI111" s="19">
        <f t="shared" si="301"/>
        <v>1.061583486</v>
      </c>
      <c r="HJ111" s="19">
        <f t="shared" si="302"/>
        <v>1.731553943</v>
      </c>
      <c r="HK111" s="19">
        <f t="shared" si="303"/>
        <v>3.0513341390000002</v>
      </c>
      <c r="HL111" s="19">
        <f t="shared" si="304"/>
        <v>5.0593943479999997</v>
      </c>
      <c r="HM111" s="19">
        <f t="shared" si="305"/>
        <v>3.7749074390000001</v>
      </c>
      <c r="HN111" s="19">
        <f t="shared" si="306"/>
        <v>2.226894728</v>
      </c>
      <c r="HO111" s="19">
        <f t="shared" si="307"/>
        <v>2.2471681879999998</v>
      </c>
      <c r="HP111" s="19">
        <f t="shared" si="308"/>
        <v>3.2518864435013302</v>
      </c>
      <c r="HQ111" s="32">
        <f t="shared" si="309"/>
        <v>2.9570366672103199</v>
      </c>
      <c r="HR111" s="19">
        <f t="shared" si="233"/>
        <v>0.30459999999999998</v>
      </c>
      <c r="HS111" s="19">
        <f t="shared" si="234"/>
        <v>0.2535</v>
      </c>
      <c r="HT111" s="19">
        <f t="shared" si="235"/>
        <v>0.2132</v>
      </c>
      <c r="HU111" s="19">
        <f t="shared" si="236"/>
        <v>0.18410000000000001</v>
      </c>
      <c r="HV111" s="19">
        <f t="shared" si="237"/>
        <v>0.15759999999999999</v>
      </c>
      <c r="HW111" s="19">
        <f t="shared" si="238"/>
        <v>0.2268</v>
      </c>
      <c r="HX111" s="19">
        <f t="shared" si="239"/>
        <v>0.27460000000000001</v>
      </c>
      <c r="HY111" s="19">
        <f t="shared" si="240"/>
        <v>0.28449999999999998</v>
      </c>
      <c r="HZ111" s="19">
        <f t="shared" si="241"/>
        <v>0.28170000000000001</v>
      </c>
      <c r="IA111" s="19">
        <f t="shared" si="242"/>
        <v>0.40129999999999999</v>
      </c>
      <c r="IB111" s="19">
        <f t="shared" si="243"/>
        <v>0.40260000000000001</v>
      </c>
      <c r="IC111" s="38">
        <f t="shared" si="244"/>
        <v>0.30459999999999998</v>
      </c>
      <c r="ID111" s="19">
        <f t="shared" si="245"/>
        <v>0.2535</v>
      </c>
      <c r="IE111" s="19">
        <f t="shared" si="246"/>
        <v>0.2132</v>
      </c>
      <c r="IF111" s="19">
        <f t="shared" si="247"/>
        <v>0.18410000000000001</v>
      </c>
      <c r="IG111" s="19">
        <f t="shared" si="248"/>
        <v>0.15759999999999999</v>
      </c>
      <c r="IH111" s="19">
        <f t="shared" si="249"/>
        <v>0.2268</v>
      </c>
      <c r="II111" s="19">
        <f t="shared" si="250"/>
        <v>0.27460000000000001</v>
      </c>
      <c r="IJ111" s="19">
        <f t="shared" si="251"/>
        <v>0.28449999999999998</v>
      </c>
      <c r="IK111" s="19">
        <f t="shared" si="252"/>
        <v>0.28170000000000001</v>
      </c>
      <c r="IL111" s="19">
        <f t="shared" si="253"/>
        <v>0.40129999999999999</v>
      </c>
      <c r="IM111" s="19">
        <f t="shared" si="254"/>
        <v>0.40260000000000001</v>
      </c>
      <c r="IN111" s="38">
        <f t="shared" si="255"/>
        <v>-5.8000000000000003E-2</v>
      </c>
      <c r="IO111" s="19">
        <f t="shared" si="256"/>
        <v>1.6E-2</v>
      </c>
      <c r="IP111" s="19">
        <f t="shared" si="257"/>
        <v>1.4999999999999999E-2</v>
      </c>
      <c r="IQ111" s="19">
        <f t="shared" si="258"/>
        <v>4.0000000000000001E-3</v>
      </c>
      <c r="IR111" s="19">
        <f t="shared" si="259"/>
        <v>6.8000000000000005E-2</v>
      </c>
      <c r="IS111" s="19">
        <f t="shared" si="260"/>
        <v>5.7000000000000002E-2</v>
      </c>
      <c r="IT111" s="19">
        <f t="shared" si="261"/>
        <v>2.1999999999999999E-2</v>
      </c>
      <c r="IU111" s="19">
        <f t="shared" si="262"/>
        <v>6.6000000000000003E-2</v>
      </c>
      <c r="IV111" s="19">
        <f t="shared" si="263"/>
        <v>4.1000000000000002E-2</v>
      </c>
      <c r="IW111" s="19">
        <f t="shared" si="264"/>
        <v>5.0000000000000001E-3</v>
      </c>
      <c r="IX111" s="32">
        <f t="shared" si="265"/>
        <v>2.9000000000000001E-2</v>
      </c>
      <c r="IY111" s="19">
        <f t="shared" si="266"/>
        <v>-5.8000000000000003E-2</v>
      </c>
      <c r="IZ111" s="19">
        <f t="shared" si="267"/>
        <v>1.6E-2</v>
      </c>
      <c r="JA111" s="19">
        <f t="shared" si="268"/>
        <v>1.4999999999999999E-2</v>
      </c>
      <c r="JB111" s="19">
        <f t="shared" si="269"/>
        <v>4.0000000000000001E-3</v>
      </c>
      <c r="JC111" s="19">
        <f t="shared" si="270"/>
        <v>6.8000000000000005E-2</v>
      </c>
      <c r="JD111" s="19">
        <f t="shared" si="271"/>
        <v>5.7000000000000002E-2</v>
      </c>
      <c r="JE111" s="19">
        <f t="shared" si="272"/>
        <v>2.1999999999999999E-2</v>
      </c>
      <c r="JF111" s="19">
        <f t="shared" si="273"/>
        <v>6.6000000000000003E-2</v>
      </c>
      <c r="JG111" s="19">
        <f t="shared" si="274"/>
        <v>4.1000000000000002E-2</v>
      </c>
      <c r="JH111" s="19">
        <f t="shared" si="275"/>
        <v>5.0000000000000001E-3</v>
      </c>
      <c r="JI111" s="32">
        <f t="shared" si="276"/>
        <v>2.9000000000000001E-2</v>
      </c>
      <c r="JJ111" s="19">
        <f t="shared" si="277"/>
        <v>15.911861747016035</v>
      </c>
      <c r="JK111" s="19">
        <f t="shared" si="278"/>
        <v>15.60035151834199</v>
      </c>
      <c r="JL111" s="19">
        <f t="shared" si="279"/>
        <v>16.16232163113596</v>
      </c>
      <c r="JM111" s="19">
        <f t="shared" si="280"/>
        <v>16.097657099068908</v>
      </c>
      <c r="JN111" s="19">
        <f t="shared" si="281"/>
        <v>16.259379290907368</v>
      </c>
      <c r="JO111" s="19">
        <f t="shared" si="282"/>
        <v>16.695747125362125</v>
      </c>
      <c r="JP111" s="19">
        <f t="shared" si="283"/>
        <v>17.189466015969657</v>
      </c>
      <c r="JQ111" s="19">
        <f t="shared" si="284"/>
        <v>17.098346268009735</v>
      </c>
      <c r="JR111" s="19">
        <f t="shared" si="285"/>
        <v>17.228869503585614</v>
      </c>
      <c r="JS111" s="19">
        <f t="shared" si="286"/>
        <v>17.27220960708652</v>
      </c>
      <c r="JT111" s="19">
        <f t="shared" si="287"/>
        <v>17.672603278015046</v>
      </c>
      <c r="JU111" s="38">
        <f t="shared" si="288"/>
        <v>15.911861747016035</v>
      </c>
      <c r="JV111" s="19">
        <f t="shared" si="289"/>
        <v>15.60035151834199</v>
      </c>
      <c r="JW111" s="19">
        <f t="shared" si="290"/>
        <v>16.16232163113596</v>
      </c>
      <c r="JX111" s="19">
        <f t="shared" si="291"/>
        <v>16.097657099068908</v>
      </c>
      <c r="JY111" s="19">
        <f t="shared" si="292"/>
        <v>16.259379290907368</v>
      </c>
      <c r="JZ111" s="19">
        <f t="shared" si="293"/>
        <v>16.695747125362125</v>
      </c>
      <c r="KA111" s="19">
        <f t="shared" si="294"/>
        <v>17.189466015969657</v>
      </c>
      <c r="KB111" s="19">
        <f t="shared" si="295"/>
        <v>17.098346268009735</v>
      </c>
      <c r="KC111" s="19">
        <f t="shared" si="296"/>
        <v>17.228869503585614</v>
      </c>
      <c r="KD111" s="19">
        <f t="shared" si="297"/>
        <v>17.27220960708652</v>
      </c>
      <c r="KE111" s="32">
        <f t="shared" si="298"/>
        <v>17.672603278015046</v>
      </c>
    </row>
    <row r="112" spans="1:291" x14ac:dyDescent="0.2">
      <c r="A112" s="19" t="s">
        <v>185</v>
      </c>
      <c r="B112" s="19" t="s">
        <v>186</v>
      </c>
      <c r="E112" s="32" t="s">
        <v>173</v>
      </c>
      <c r="J112" s="19">
        <v>0</v>
      </c>
      <c r="L112" s="19">
        <v>0</v>
      </c>
      <c r="M112" s="19">
        <v>1</v>
      </c>
      <c r="N112" s="19">
        <v>1</v>
      </c>
      <c r="O112" s="19">
        <v>1</v>
      </c>
      <c r="P112" s="32">
        <v>1</v>
      </c>
      <c r="U112" s="19">
        <v>0</v>
      </c>
      <c r="W112" s="19">
        <v>0</v>
      </c>
      <c r="X112" s="19">
        <v>0</v>
      </c>
      <c r="Y112" s="19">
        <v>1</v>
      </c>
      <c r="Z112" s="19">
        <v>1</v>
      </c>
      <c r="AA112" s="32">
        <v>1</v>
      </c>
      <c r="AF112" s="19">
        <v>0</v>
      </c>
      <c r="AH112" s="19">
        <v>1</v>
      </c>
      <c r="AI112" s="19">
        <v>1</v>
      </c>
      <c r="AJ112" s="19">
        <v>1</v>
      </c>
      <c r="AK112" s="19">
        <v>1</v>
      </c>
      <c r="AL112" s="32">
        <v>1</v>
      </c>
      <c r="AR112" s="19">
        <v>1.8922999999999999E-2</v>
      </c>
      <c r="AT112" s="19">
        <v>1.8797000000000001E-2</v>
      </c>
      <c r="AU112" s="19">
        <v>2.8112000000000002E-2</v>
      </c>
      <c r="AV112" s="19">
        <v>3.2613000000000003E-2</v>
      </c>
      <c r="AW112" s="32">
        <v>4.7426400000000001E-2</v>
      </c>
      <c r="BB112" s="19">
        <v>0</v>
      </c>
      <c r="BD112" s="19">
        <v>0</v>
      </c>
      <c r="BE112" s="19">
        <v>0</v>
      </c>
      <c r="BF112" s="19">
        <v>0</v>
      </c>
      <c r="BG112" s="19">
        <v>1</v>
      </c>
      <c r="BH112" s="32">
        <v>25</v>
      </c>
      <c r="BM112" s="19">
        <v>0</v>
      </c>
      <c r="BO112" s="19">
        <v>0</v>
      </c>
      <c r="BP112" s="19">
        <v>0</v>
      </c>
      <c r="BQ112" s="19">
        <v>0</v>
      </c>
      <c r="BR112" s="19">
        <v>1</v>
      </c>
      <c r="BS112" s="32">
        <v>1</v>
      </c>
      <c r="BT112" s="19">
        <v>6</v>
      </c>
      <c r="BU112" s="19">
        <v>8</v>
      </c>
      <c r="BV112" s="19">
        <v>6</v>
      </c>
      <c r="BW112" s="19">
        <v>2</v>
      </c>
      <c r="BX112" s="19">
        <v>1</v>
      </c>
      <c r="BY112" s="19">
        <v>5</v>
      </c>
      <c r="BZ112" s="19">
        <v>0</v>
      </c>
      <c r="CA112" s="19">
        <v>6</v>
      </c>
      <c r="CB112" s="19">
        <v>8</v>
      </c>
      <c r="CC112" s="19">
        <v>6</v>
      </c>
      <c r="CD112" s="19">
        <v>7</v>
      </c>
      <c r="CE112" s="38">
        <v>137</v>
      </c>
      <c r="CF112" s="19">
        <v>74</v>
      </c>
      <c r="CG112" s="19">
        <v>129</v>
      </c>
      <c r="CH112" s="19">
        <v>111</v>
      </c>
      <c r="CI112" s="19">
        <v>144</v>
      </c>
      <c r="CJ112" s="19">
        <v>99</v>
      </c>
      <c r="CK112" s="19">
        <v>85</v>
      </c>
      <c r="CL112" s="19">
        <v>151</v>
      </c>
      <c r="CM112" s="19">
        <v>152</v>
      </c>
      <c r="CN112" s="19">
        <v>133</v>
      </c>
      <c r="CO112" s="19">
        <v>135</v>
      </c>
      <c r="CP112" s="38">
        <v>4.3795620437956206E-2</v>
      </c>
      <c r="CQ112" s="19">
        <v>0.10810810810810811</v>
      </c>
      <c r="CR112" s="19">
        <v>4.6511627906976744E-2</v>
      </c>
      <c r="CS112" s="19">
        <v>1.8018018018018018E-2</v>
      </c>
      <c r="CT112" s="19">
        <v>6.9444444444444441E-3</v>
      </c>
      <c r="CU112" s="19">
        <v>5.0505050505050504E-2</v>
      </c>
      <c r="CV112" s="19">
        <v>0</v>
      </c>
      <c r="CW112" s="19">
        <v>3.9735099337748346E-2</v>
      </c>
      <c r="CX112" s="19">
        <v>5.2631578947368418E-2</v>
      </c>
      <c r="CY112" s="19">
        <v>4.5112781954887216E-2</v>
      </c>
      <c r="CZ112" s="19">
        <v>5.185185185185185E-2</v>
      </c>
      <c r="DA112" s="38">
        <v>0.46618442500000001</v>
      </c>
      <c r="DB112" s="19">
        <v>0.36877684799999999</v>
      </c>
      <c r="DC112" s="19">
        <v>0.64028534299999995</v>
      </c>
      <c r="DD112" s="19">
        <v>0.44709810500000002</v>
      </c>
      <c r="DE112" s="19">
        <v>0.43223243900000002</v>
      </c>
      <c r="DF112" s="19">
        <v>0.39028933100000002</v>
      </c>
      <c r="DG112" s="19">
        <v>0.429027149</v>
      </c>
      <c r="DH112" s="19">
        <v>0.40848618599999997</v>
      </c>
      <c r="DI112" s="19">
        <v>0.427109248</v>
      </c>
      <c r="DJ112" s="19">
        <v>0.45133088909895902</v>
      </c>
      <c r="DK112" s="19">
        <v>0.56426988180667004</v>
      </c>
      <c r="DL112" s="38">
        <v>0.59179999999999999</v>
      </c>
      <c r="DM112" s="19">
        <v>0.4919</v>
      </c>
      <c r="DN112" s="19">
        <v>0.47520000000000001</v>
      </c>
      <c r="DO112" s="19">
        <v>0.55410000000000004</v>
      </c>
      <c r="DP112" s="19">
        <v>0.57250000000000001</v>
      </c>
      <c r="DQ112" s="19">
        <v>0.60109999999999997</v>
      </c>
      <c r="DR112" s="19">
        <v>0.5534</v>
      </c>
      <c r="DS112" s="19">
        <v>0.54190000000000005</v>
      </c>
      <c r="DT112" s="19">
        <v>0.60950000000000004</v>
      </c>
      <c r="DU112" s="19">
        <v>0.66679999999999995</v>
      </c>
      <c r="DV112" s="19">
        <v>0.68769999999999998</v>
      </c>
      <c r="DW112" s="38">
        <v>-0.03</v>
      </c>
      <c r="DX112" s="19">
        <v>0.105</v>
      </c>
      <c r="DY112" s="19">
        <v>-4.3999999999999997E-2</v>
      </c>
      <c r="DZ112" s="19">
        <v>-4.7E-2</v>
      </c>
      <c r="EA112" s="19">
        <v>-3.6999999999999998E-2</v>
      </c>
      <c r="EB112" s="19">
        <v>-1.7999999999999999E-2</v>
      </c>
      <c r="EC112" s="19">
        <v>5.1999999999999998E-2</v>
      </c>
      <c r="ED112" s="19">
        <v>4.7E-2</v>
      </c>
      <c r="EE112" s="19">
        <v>-0.11</v>
      </c>
      <c r="EF112" s="19">
        <v>-1.9E-2</v>
      </c>
      <c r="EG112" s="19">
        <v>1.2999999999999999E-2</v>
      </c>
      <c r="EH112" s="38">
        <v>137486294.52026436</v>
      </c>
      <c r="EI112" s="19">
        <v>87035164.342593864</v>
      </c>
      <c r="EJ112" s="19">
        <v>66515531.612581208</v>
      </c>
      <c r="EK112" s="19">
        <v>95856994.827977389</v>
      </c>
      <c r="EL112" s="19">
        <v>43586118.679147415</v>
      </c>
      <c r="EM112" s="19">
        <v>30879361.393507313</v>
      </c>
      <c r="EN112" s="19">
        <v>33832938.540114358</v>
      </c>
      <c r="EO112" s="19">
        <v>40741551.070242956</v>
      </c>
      <c r="EP112" s="19">
        <v>33981073.747588888</v>
      </c>
      <c r="EQ112" s="19">
        <v>29479247.855268475</v>
      </c>
      <c r="ER112" s="32">
        <v>31862558.246794526</v>
      </c>
      <c r="ES112" s="19">
        <f t="shared" si="167"/>
        <v>18.739034793886638</v>
      </c>
      <c r="ET112" s="19">
        <f t="shared" si="168"/>
        <v>18.281822782802859</v>
      </c>
      <c r="EU112" s="19">
        <f t="shared" si="169"/>
        <v>18.012946036439569</v>
      </c>
      <c r="EV112" s="19">
        <f t="shared" si="170"/>
        <v>18.378368001610959</v>
      </c>
      <c r="EW112" s="19">
        <f t="shared" si="171"/>
        <v>17.590249278707297</v>
      </c>
      <c r="EX112" s="19">
        <f t="shared" si="172"/>
        <v>17.245598602644939</v>
      </c>
      <c r="EY112" s="19">
        <f t="shared" si="173"/>
        <v>17.336945398944835</v>
      </c>
      <c r="EZ112" s="19">
        <f t="shared" si="174"/>
        <v>17.52275904045457</v>
      </c>
      <c r="FA112" s="19">
        <f t="shared" si="175"/>
        <v>17.341314273108129</v>
      </c>
      <c r="FB112" s="19">
        <f t="shared" si="176"/>
        <v>17.199197111230909</v>
      </c>
      <c r="FC112" s="32">
        <f t="shared" si="177"/>
        <v>17.276942155732144</v>
      </c>
      <c r="FD112" s="19" t="str">
        <f t="shared" si="178"/>
        <v/>
      </c>
      <c r="FE112" s="19" t="str">
        <f t="shared" si="179"/>
        <v/>
      </c>
      <c r="FF112" s="19" t="str">
        <f t="shared" si="180"/>
        <v/>
      </c>
      <c r="FG112" s="19" t="str">
        <f t="shared" si="181"/>
        <v/>
      </c>
      <c r="FH112" s="19">
        <f t="shared" si="182"/>
        <v>0.43223243900000002</v>
      </c>
      <c r="FI112" s="19" t="str">
        <f t="shared" si="183"/>
        <v/>
      </c>
      <c r="FJ112" s="19">
        <f t="shared" si="184"/>
        <v>0.429027149</v>
      </c>
      <c r="FK112" s="19">
        <f t="shared" si="185"/>
        <v>0.40848618599999997</v>
      </c>
      <c r="FL112" s="19">
        <f t="shared" si="186"/>
        <v>0.427109248</v>
      </c>
      <c r="FM112" s="19">
        <f t="shared" si="187"/>
        <v>0.45133088909895902</v>
      </c>
      <c r="FN112" s="32">
        <f t="shared" si="188"/>
        <v>0.56426988180667004</v>
      </c>
      <c r="FO112" s="19" t="str">
        <f t="shared" si="189"/>
        <v/>
      </c>
      <c r="FP112" s="19" t="str">
        <f t="shared" si="190"/>
        <v/>
      </c>
      <c r="FQ112" s="19" t="str">
        <f t="shared" si="191"/>
        <v/>
      </c>
      <c r="FR112" s="19" t="str">
        <f t="shared" si="192"/>
        <v/>
      </c>
      <c r="FS112" s="19">
        <f t="shared" si="193"/>
        <v>0.57250000000000001</v>
      </c>
      <c r="FT112" s="19" t="str">
        <f t="shared" si="194"/>
        <v/>
      </c>
      <c r="FU112" s="19">
        <f t="shared" si="195"/>
        <v>0.5534</v>
      </c>
      <c r="FV112" s="19">
        <f t="shared" si="196"/>
        <v>0.54190000000000005</v>
      </c>
      <c r="FW112" s="19">
        <f t="shared" si="197"/>
        <v>0.60950000000000004</v>
      </c>
      <c r="FX112" s="19">
        <f t="shared" si="198"/>
        <v>0.66679999999999995</v>
      </c>
      <c r="FY112" s="32">
        <f t="shared" si="199"/>
        <v>0.68769999999999998</v>
      </c>
      <c r="FZ112" s="19" t="str">
        <f t="shared" si="200"/>
        <v/>
      </c>
      <c r="GA112" s="19" t="str">
        <f t="shared" si="201"/>
        <v/>
      </c>
      <c r="GB112" s="19" t="str">
        <f t="shared" si="202"/>
        <v/>
      </c>
      <c r="GC112" s="19" t="str">
        <f t="shared" si="203"/>
        <v/>
      </c>
      <c r="GD112" s="19">
        <f t="shared" si="204"/>
        <v>-3.6999999999999998E-2</v>
      </c>
      <c r="GE112" s="19" t="str">
        <f t="shared" si="205"/>
        <v/>
      </c>
      <c r="GF112" s="19">
        <f t="shared" si="206"/>
        <v>5.1999999999999998E-2</v>
      </c>
      <c r="GG112" s="19">
        <f t="shared" si="207"/>
        <v>4.7E-2</v>
      </c>
      <c r="GH112" s="19">
        <f t="shared" si="208"/>
        <v>-0.11</v>
      </c>
      <c r="GI112" s="19">
        <f t="shared" si="209"/>
        <v>-1.9E-2</v>
      </c>
      <c r="GJ112" s="32">
        <f t="shared" si="210"/>
        <v>1.2999999999999999E-2</v>
      </c>
      <c r="GK112" s="19" t="str">
        <f t="shared" si="211"/>
        <v/>
      </c>
      <c r="GL112" s="19" t="str">
        <f t="shared" si="212"/>
        <v/>
      </c>
      <c r="GM112" s="19" t="str">
        <f t="shared" si="213"/>
        <v/>
      </c>
      <c r="GN112" s="19" t="str">
        <f t="shared" si="214"/>
        <v/>
      </c>
      <c r="GO112" s="19">
        <f t="shared" si="215"/>
        <v>17.590249278707297</v>
      </c>
      <c r="GP112" s="19" t="str">
        <f t="shared" si="216"/>
        <v/>
      </c>
      <c r="GQ112" s="19">
        <f t="shared" si="217"/>
        <v>17.336945398944835</v>
      </c>
      <c r="GR112" s="19">
        <f t="shared" si="218"/>
        <v>17.52275904045457</v>
      </c>
      <c r="GS112" s="19">
        <f t="shared" si="219"/>
        <v>17.341314273108129</v>
      </c>
      <c r="GT112" s="19">
        <f t="shared" si="220"/>
        <v>17.199197111230909</v>
      </c>
      <c r="GU112" s="32">
        <f t="shared" si="221"/>
        <v>17.276942155732144</v>
      </c>
      <c r="GV112" s="19">
        <f t="shared" si="222"/>
        <v>10.328571478127515</v>
      </c>
      <c r="GW112" s="19">
        <f t="shared" si="223"/>
        <v>10.328571478127515</v>
      </c>
      <c r="GX112" s="19">
        <f t="shared" si="224"/>
        <v>10.328571478127515</v>
      </c>
      <c r="GY112" s="19">
        <f t="shared" si="225"/>
        <v>10.328571478127515</v>
      </c>
      <c r="GZ112" s="19">
        <f t="shared" si="226"/>
        <v>0.43223243900000002</v>
      </c>
      <c r="HA112" s="19">
        <f t="shared" si="227"/>
        <v>10.328571478127515</v>
      </c>
      <c r="HB112" s="19">
        <f t="shared" si="228"/>
        <v>0.429027149</v>
      </c>
      <c r="HC112" s="19">
        <f t="shared" si="229"/>
        <v>0.40848618599999997</v>
      </c>
      <c r="HD112" s="19">
        <f t="shared" si="230"/>
        <v>0.427109248</v>
      </c>
      <c r="HE112" s="19">
        <f t="shared" si="231"/>
        <v>0.45133088909895902</v>
      </c>
      <c r="HF112" s="19">
        <f t="shared" si="232"/>
        <v>0.56426988180667004</v>
      </c>
      <c r="HG112" s="19" t="str">
        <f t="shared" si="299"/>
        <v/>
      </c>
      <c r="HH112" s="19" t="str">
        <f t="shared" si="300"/>
        <v/>
      </c>
      <c r="HI112" s="19" t="str">
        <f t="shared" si="301"/>
        <v/>
      </c>
      <c r="HJ112" s="19" t="str">
        <f t="shared" si="302"/>
        <v/>
      </c>
      <c r="HK112" s="19">
        <f t="shared" si="303"/>
        <v>0.43223243900000002</v>
      </c>
      <c r="HL112" s="19" t="str">
        <f t="shared" si="304"/>
        <v/>
      </c>
      <c r="HM112" s="19">
        <f t="shared" si="305"/>
        <v>0.429027149</v>
      </c>
      <c r="HN112" s="19">
        <f t="shared" si="306"/>
        <v>0.40848618599999997</v>
      </c>
      <c r="HO112" s="19">
        <f t="shared" si="307"/>
        <v>0.427109248</v>
      </c>
      <c r="HP112" s="19">
        <f t="shared" si="308"/>
        <v>0.45133088909895902</v>
      </c>
      <c r="HQ112" s="32">
        <f t="shared" si="309"/>
        <v>0.56426988180667004</v>
      </c>
      <c r="HR112" s="19">
        <f t="shared" si="233"/>
        <v>0.72436999999999996</v>
      </c>
      <c r="HS112" s="19">
        <f t="shared" si="234"/>
        <v>0.72436999999999996</v>
      </c>
      <c r="HT112" s="19">
        <f t="shared" si="235"/>
        <v>0.72436999999999996</v>
      </c>
      <c r="HU112" s="19">
        <f t="shared" si="236"/>
        <v>0.72436999999999996</v>
      </c>
      <c r="HV112" s="19">
        <f t="shared" si="237"/>
        <v>0.57250000000000001</v>
      </c>
      <c r="HW112" s="19">
        <f t="shared" si="238"/>
        <v>0.72436999999999996</v>
      </c>
      <c r="HX112" s="19">
        <f t="shared" si="239"/>
        <v>0.5534</v>
      </c>
      <c r="HY112" s="19">
        <f t="shared" si="240"/>
        <v>0.54190000000000005</v>
      </c>
      <c r="HZ112" s="19">
        <f t="shared" si="241"/>
        <v>0.60950000000000004</v>
      </c>
      <c r="IA112" s="19">
        <f t="shared" si="242"/>
        <v>0.66679999999999995</v>
      </c>
      <c r="IB112" s="19">
        <f t="shared" si="243"/>
        <v>0.68769999999999998</v>
      </c>
      <c r="IC112" s="38" t="str">
        <f t="shared" si="244"/>
        <v/>
      </c>
      <c r="ID112" s="19" t="str">
        <f t="shared" si="245"/>
        <v/>
      </c>
      <c r="IE112" s="19" t="str">
        <f t="shared" si="246"/>
        <v/>
      </c>
      <c r="IF112" s="19" t="str">
        <f t="shared" si="247"/>
        <v/>
      </c>
      <c r="IG112" s="19">
        <f t="shared" si="248"/>
        <v>0.57250000000000001</v>
      </c>
      <c r="IH112" s="19" t="str">
        <f t="shared" si="249"/>
        <v/>
      </c>
      <c r="II112" s="19">
        <f t="shared" si="250"/>
        <v>0.5534</v>
      </c>
      <c r="IJ112" s="19">
        <f t="shared" si="251"/>
        <v>0.54190000000000005</v>
      </c>
      <c r="IK112" s="19">
        <f t="shared" si="252"/>
        <v>0.60950000000000004</v>
      </c>
      <c r="IL112" s="19">
        <f t="shared" si="253"/>
        <v>0.66679999999999995</v>
      </c>
      <c r="IM112" s="19">
        <f t="shared" si="254"/>
        <v>0.68769999999999998</v>
      </c>
      <c r="IN112" s="38">
        <f t="shared" si="255"/>
        <v>0.16917829999999984</v>
      </c>
      <c r="IO112" s="19">
        <f t="shared" si="256"/>
        <v>0.16917829999999984</v>
      </c>
      <c r="IP112" s="19">
        <f t="shared" si="257"/>
        <v>0.16917829999999984</v>
      </c>
      <c r="IQ112" s="19">
        <f t="shared" si="258"/>
        <v>0.16917829999999984</v>
      </c>
      <c r="IR112" s="19">
        <f t="shared" si="259"/>
        <v>-3.6999999999999998E-2</v>
      </c>
      <c r="IS112" s="19">
        <f t="shared" si="260"/>
        <v>0.16917829999999984</v>
      </c>
      <c r="IT112" s="19">
        <f t="shared" si="261"/>
        <v>5.1999999999999998E-2</v>
      </c>
      <c r="IU112" s="19">
        <f t="shared" si="262"/>
        <v>4.7E-2</v>
      </c>
      <c r="IV112" s="19">
        <f t="shared" si="263"/>
        <v>-0.11</v>
      </c>
      <c r="IW112" s="19">
        <f t="shared" si="264"/>
        <v>-1.9E-2</v>
      </c>
      <c r="IX112" s="32">
        <f t="shared" si="265"/>
        <v>1.2999999999999999E-2</v>
      </c>
      <c r="IY112" s="19" t="str">
        <f t="shared" si="266"/>
        <v/>
      </c>
      <c r="IZ112" s="19" t="str">
        <f t="shared" si="267"/>
        <v/>
      </c>
      <c r="JA112" s="19" t="str">
        <f t="shared" si="268"/>
        <v/>
      </c>
      <c r="JB112" s="19" t="str">
        <f t="shared" si="269"/>
        <v/>
      </c>
      <c r="JC112" s="19">
        <f t="shared" si="270"/>
        <v>-3.6999999999999998E-2</v>
      </c>
      <c r="JD112" s="19" t="str">
        <f t="shared" si="271"/>
        <v/>
      </c>
      <c r="JE112" s="19">
        <f t="shared" si="272"/>
        <v>5.1999999999999998E-2</v>
      </c>
      <c r="JF112" s="19">
        <f t="shared" si="273"/>
        <v>4.7E-2</v>
      </c>
      <c r="JG112" s="19">
        <f t="shared" si="274"/>
        <v>-0.11</v>
      </c>
      <c r="JH112" s="19">
        <f t="shared" si="275"/>
        <v>-1.9E-2</v>
      </c>
      <c r="JI112" s="32">
        <f t="shared" si="276"/>
        <v>1.2999999999999999E-2</v>
      </c>
      <c r="JJ112" s="19">
        <f t="shared" si="277"/>
        <v>22.018022109317169</v>
      </c>
      <c r="JK112" s="19">
        <f t="shared" si="278"/>
        <v>22.018022109317169</v>
      </c>
      <c r="JL112" s="19">
        <f t="shared" si="279"/>
        <v>22.018022109317169</v>
      </c>
      <c r="JM112" s="19">
        <f t="shared" si="280"/>
        <v>22.018022109317169</v>
      </c>
      <c r="JN112" s="19">
        <f t="shared" si="281"/>
        <v>17.590249278707297</v>
      </c>
      <c r="JO112" s="19">
        <f t="shared" si="282"/>
        <v>22.018022109317169</v>
      </c>
      <c r="JP112" s="19">
        <f t="shared" si="283"/>
        <v>17.336945398944835</v>
      </c>
      <c r="JQ112" s="19">
        <f t="shared" si="284"/>
        <v>17.52275904045457</v>
      </c>
      <c r="JR112" s="19">
        <f t="shared" si="285"/>
        <v>17.341314273108129</v>
      </c>
      <c r="JS112" s="19">
        <f t="shared" si="286"/>
        <v>17.199197111230909</v>
      </c>
      <c r="JT112" s="19">
        <f t="shared" si="287"/>
        <v>17.276942155732144</v>
      </c>
      <c r="JU112" s="38" t="str">
        <f t="shared" si="288"/>
        <v/>
      </c>
      <c r="JV112" s="19" t="str">
        <f t="shared" si="289"/>
        <v/>
      </c>
      <c r="JW112" s="19" t="str">
        <f t="shared" si="290"/>
        <v/>
      </c>
      <c r="JX112" s="19" t="str">
        <f t="shared" si="291"/>
        <v/>
      </c>
      <c r="JY112" s="19">
        <f t="shared" si="292"/>
        <v>17.590249278707297</v>
      </c>
      <c r="JZ112" s="19" t="str">
        <f t="shared" si="293"/>
        <v/>
      </c>
      <c r="KA112" s="19">
        <f t="shared" si="294"/>
        <v>17.336945398944835</v>
      </c>
      <c r="KB112" s="19">
        <f t="shared" si="295"/>
        <v>17.52275904045457</v>
      </c>
      <c r="KC112" s="19">
        <f t="shared" si="296"/>
        <v>17.341314273108129</v>
      </c>
      <c r="KD112" s="19">
        <f t="shared" si="297"/>
        <v>17.199197111230909</v>
      </c>
      <c r="KE112" s="32">
        <f t="shared" si="298"/>
        <v>17.276942155732144</v>
      </c>
    </row>
    <row r="113" spans="1:291" x14ac:dyDescent="0.2">
      <c r="A113" s="19" t="s">
        <v>210</v>
      </c>
      <c r="B113" s="19" t="s">
        <v>211</v>
      </c>
      <c r="E113" s="32" t="s">
        <v>173</v>
      </c>
      <c r="F113" s="19">
        <v>0</v>
      </c>
      <c r="G113" s="19">
        <v>0</v>
      </c>
      <c r="H113" s="19">
        <v>0</v>
      </c>
      <c r="I113" s="19">
        <v>1</v>
      </c>
      <c r="J113" s="19">
        <v>1</v>
      </c>
      <c r="K113" s="19">
        <v>1</v>
      </c>
      <c r="L113" s="19">
        <v>1</v>
      </c>
      <c r="M113" s="19">
        <v>1</v>
      </c>
      <c r="N113" s="19">
        <v>1</v>
      </c>
      <c r="O113" s="19">
        <v>1</v>
      </c>
      <c r="P113" s="32">
        <v>1</v>
      </c>
      <c r="Q113" s="19">
        <v>0</v>
      </c>
      <c r="R113" s="19">
        <v>0</v>
      </c>
      <c r="S113" s="19">
        <v>0</v>
      </c>
      <c r="T113" s="19">
        <v>0</v>
      </c>
      <c r="U113" s="19">
        <v>1</v>
      </c>
      <c r="V113" s="19">
        <v>1</v>
      </c>
      <c r="W113" s="19">
        <v>1</v>
      </c>
      <c r="X113" s="19">
        <v>1</v>
      </c>
      <c r="Y113" s="19">
        <v>1</v>
      </c>
      <c r="Z113" s="19">
        <v>1</v>
      </c>
      <c r="AA113" s="32">
        <v>1</v>
      </c>
      <c r="AB113" s="19">
        <v>0</v>
      </c>
      <c r="AC113" s="19">
        <v>0</v>
      </c>
      <c r="AD113" s="19">
        <v>0</v>
      </c>
      <c r="AE113" s="19">
        <v>0</v>
      </c>
      <c r="AF113" s="19">
        <v>1</v>
      </c>
      <c r="AG113" s="19">
        <v>1</v>
      </c>
      <c r="AH113" s="19">
        <v>1</v>
      </c>
      <c r="AI113" s="19">
        <v>1</v>
      </c>
      <c r="AJ113" s="19">
        <v>1</v>
      </c>
      <c r="AK113" s="19">
        <v>1</v>
      </c>
      <c r="AL113" s="32">
        <v>1</v>
      </c>
      <c r="AO113" s="19">
        <v>7.9947600000000007E-6</v>
      </c>
      <c r="AP113" s="19">
        <v>1.16519E-2</v>
      </c>
      <c r="AQ113" s="19">
        <v>4.58854E-2</v>
      </c>
      <c r="AR113" s="19">
        <v>4.5667800000000001E-2</v>
      </c>
      <c r="AS113" s="19">
        <v>4.6220200000000003E-2</v>
      </c>
      <c r="AT113" s="19">
        <v>4.3912100000000003E-2</v>
      </c>
      <c r="AU113" s="19">
        <v>4.9263300000000003E-2</v>
      </c>
      <c r="AV113" s="19">
        <v>4.1666700000000001E-2</v>
      </c>
      <c r="AW113" s="32">
        <v>4.3512200000000001E-2</v>
      </c>
      <c r="AX113" s="19">
        <v>0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  <c r="BD113" s="19">
        <v>0</v>
      </c>
      <c r="BE113" s="19">
        <v>0</v>
      </c>
      <c r="BF113" s="19">
        <v>0</v>
      </c>
      <c r="BG113" s="19">
        <v>7</v>
      </c>
      <c r="BH113" s="32">
        <v>8</v>
      </c>
      <c r="BI113" s="19">
        <v>0</v>
      </c>
      <c r="BJ113" s="19">
        <v>0</v>
      </c>
      <c r="BK113" s="19">
        <v>0</v>
      </c>
      <c r="BL113" s="19">
        <v>0</v>
      </c>
      <c r="BM113" s="19">
        <v>0</v>
      </c>
      <c r="BN113" s="19">
        <v>0</v>
      </c>
      <c r="BO113" s="19">
        <v>0</v>
      </c>
      <c r="BP113" s="19">
        <v>0</v>
      </c>
      <c r="BQ113" s="19">
        <v>0</v>
      </c>
      <c r="BR113" s="19">
        <v>1</v>
      </c>
      <c r="BS113" s="32">
        <v>1</v>
      </c>
      <c r="BT113" s="19">
        <v>3</v>
      </c>
      <c r="BU113" s="19">
        <v>2</v>
      </c>
      <c r="BV113" s="19">
        <v>6</v>
      </c>
      <c r="BW113" s="19">
        <v>9</v>
      </c>
      <c r="BX113" s="19">
        <v>15</v>
      </c>
      <c r="BY113" s="19">
        <v>14</v>
      </c>
      <c r="BZ113" s="19">
        <v>9</v>
      </c>
      <c r="CA113" s="19">
        <v>7</v>
      </c>
      <c r="CB113" s="19">
        <v>20</v>
      </c>
      <c r="CC113" s="19">
        <v>24</v>
      </c>
      <c r="CD113" s="19">
        <v>31</v>
      </c>
      <c r="CE113" s="38">
        <v>192</v>
      </c>
      <c r="CF113" s="19">
        <v>126</v>
      </c>
      <c r="CG113" s="19">
        <v>302</v>
      </c>
      <c r="CH113" s="19">
        <v>606</v>
      </c>
      <c r="CI113" s="19">
        <v>648</v>
      </c>
      <c r="CJ113" s="19">
        <v>909</v>
      </c>
      <c r="CK113" s="19">
        <v>825</v>
      </c>
      <c r="CL113" s="19">
        <v>1059</v>
      </c>
      <c r="CM113" s="19">
        <v>969</v>
      </c>
      <c r="CN113" s="19">
        <v>1206</v>
      </c>
      <c r="CO113" s="19">
        <v>919</v>
      </c>
      <c r="CP113" s="38">
        <v>1.5625E-2</v>
      </c>
      <c r="CQ113" s="19">
        <v>1.5873015873015872E-2</v>
      </c>
      <c r="CR113" s="19">
        <v>1.9867549668874173E-2</v>
      </c>
      <c r="CS113" s="19">
        <v>1.4851485148514851E-2</v>
      </c>
      <c r="CT113" s="19">
        <v>2.3148148148148147E-2</v>
      </c>
      <c r="CU113" s="19">
        <v>1.5401540154015401E-2</v>
      </c>
      <c r="CV113" s="19">
        <v>1.090909090909091E-2</v>
      </c>
      <c r="CW113" s="19">
        <v>6.6100094428706326E-3</v>
      </c>
      <c r="CX113" s="19">
        <v>2.063983488132095E-2</v>
      </c>
      <c r="CY113" s="19">
        <v>1.9900497512437811E-2</v>
      </c>
      <c r="CZ113" s="19">
        <v>3.3732317736670292E-2</v>
      </c>
      <c r="DA113" s="38">
        <v>0.93381423965181598</v>
      </c>
      <c r="DB113" s="19">
        <v>2.12334856959813</v>
      </c>
      <c r="DC113" s="19">
        <v>2.2654288608217801</v>
      </c>
      <c r="DD113" s="19">
        <v>3.5255774500685999</v>
      </c>
      <c r="DE113" s="19">
        <v>3.64112848588797</v>
      </c>
      <c r="DF113" s="19">
        <v>2.87993239499386</v>
      </c>
      <c r="DG113" s="19">
        <v>2.3657066960258102</v>
      </c>
      <c r="DH113" s="19">
        <v>1.4977053878101301</v>
      </c>
      <c r="DI113" s="19">
        <v>0.98447076433066605</v>
      </c>
      <c r="DJ113" s="19">
        <v>0.28481577219897097</v>
      </c>
      <c r="DK113" s="19">
        <v>3.9468118526595299</v>
      </c>
      <c r="DL113" s="38">
        <v>0.37530000000000002</v>
      </c>
      <c r="DM113" s="19">
        <v>0.47210000000000002</v>
      </c>
      <c r="DN113" s="19">
        <v>0.4637</v>
      </c>
      <c r="DO113" s="19">
        <v>0.44109999999999999</v>
      </c>
      <c r="DP113" s="19">
        <v>0.58499999999999996</v>
      </c>
      <c r="DQ113" s="19">
        <v>0.61909999999999998</v>
      </c>
      <c r="DR113" s="19">
        <v>0.62160000000000004</v>
      </c>
      <c r="DS113" s="19">
        <v>0.60440000000000005</v>
      </c>
      <c r="DT113" s="19">
        <v>0.60440000000000005</v>
      </c>
      <c r="DU113" s="19">
        <v>0.71489999999999998</v>
      </c>
      <c r="DV113" s="19">
        <v>0.24460000000000001</v>
      </c>
      <c r="DW113" s="38">
        <v>2.9000000000000001E-2</v>
      </c>
      <c r="DX113" s="19">
        <v>1.6E-2</v>
      </c>
      <c r="DY113" s="19">
        <v>4.3999999999999997E-2</v>
      </c>
      <c r="DZ113" s="19">
        <v>2.4E-2</v>
      </c>
      <c r="EA113" s="19">
        <v>-5.7000000000000002E-2</v>
      </c>
      <c r="EB113" s="19">
        <v>8.9999999999999993E-3</v>
      </c>
      <c r="EC113" s="19">
        <v>3.3000000000000002E-2</v>
      </c>
      <c r="ED113" s="19">
        <v>-4.3999999999999997E-2</v>
      </c>
      <c r="EE113" s="19">
        <v>-2.9000000000000001E-2</v>
      </c>
      <c r="EF113" s="19">
        <v>-2.3E-2</v>
      </c>
      <c r="EG113" s="19">
        <v>-0.34200000000000003</v>
      </c>
      <c r="EH113" s="38">
        <v>119201100.06960922</v>
      </c>
      <c r="EI113" s="19">
        <v>53403421.896405153</v>
      </c>
      <c r="EJ113" s="19">
        <v>163770806.34197158</v>
      </c>
      <c r="EK113" s="19">
        <v>179906813.8900896</v>
      </c>
      <c r="EL113" s="19">
        <v>173189236.17334294</v>
      </c>
      <c r="EM113" s="19">
        <v>147848238.42718074</v>
      </c>
      <c r="EN113" s="19">
        <v>138066784.57352069</v>
      </c>
      <c r="EO113" s="19">
        <v>93420391.666998506</v>
      </c>
      <c r="EP113" s="19">
        <v>105581344.25618228</v>
      </c>
      <c r="EQ113" s="19">
        <v>79376505.930214301</v>
      </c>
      <c r="ER113" s="32">
        <v>46728649.372974388</v>
      </c>
      <c r="ES113" s="19">
        <f t="shared" si="167"/>
        <v>18.596322541324827</v>
      </c>
      <c r="ET113" s="19">
        <f t="shared" si="168"/>
        <v>17.793385382334385</v>
      </c>
      <c r="EU113" s="19">
        <f t="shared" si="169"/>
        <v>18.913978486038349</v>
      </c>
      <c r="EV113" s="19">
        <f t="shared" si="170"/>
        <v>19.007949574190643</v>
      </c>
      <c r="EW113" s="19">
        <f t="shared" si="171"/>
        <v>18.969895405356237</v>
      </c>
      <c r="EX113" s="19">
        <f t="shared" si="172"/>
        <v>18.81169688959713</v>
      </c>
      <c r="EY113" s="19">
        <f t="shared" si="173"/>
        <v>18.743248072242224</v>
      </c>
      <c r="EZ113" s="19">
        <f t="shared" si="174"/>
        <v>18.352620205568503</v>
      </c>
      <c r="FA113" s="19">
        <f t="shared" si="175"/>
        <v>18.474992249388773</v>
      </c>
      <c r="FB113" s="19">
        <f t="shared" si="176"/>
        <v>18.189712987346315</v>
      </c>
      <c r="FC113" s="32">
        <f t="shared" si="177"/>
        <v>17.65986801147643</v>
      </c>
      <c r="FD113" s="19">
        <f t="shared" si="178"/>
        <v>0.93381423965181598</v>
      </c>
      <c r="FE113" s="19">
        <f t="shared" si="179"/>
        <v>2.12334856959813</v>
      </c>
      <c r="FF113" s="19">
        <f t="shared" si="180"/>
        <v>2.2654288608217801</v>
      </c>
      <c r="FG113" s="19">
        <f t="shared" si="181"/>
        <v>3.5255774500685999</v>
      </c>
      <c r="FH113" s="19">
        <f t="shared" si="182"/>
        <v>3.64112848588797</v>
      </c>
      <c r="FI113" s="19">
        <f t="shared" si="183"/>
        <v>2.87993239499386</v>
      </c>
      <c r="FJ113" s="19">
        <f t="shared" si="184"/>
        <v>2.3657066960258102</v>
      </c>
      <c r="FK113" s="19">
        <f t="shared" si="185"/>
        <v>1.4977053878101301</v>
      </c>
      <c r="FL113" s="19">
        <f t="shared" si="186"/>
        <v>0.98447076433066605</v>
      </c>
      <c r="FM113" s="19">
        <f t="shared" si="187"/>
        <v>0.28481577219897097</v>
      </c>
      <c r="FN113" s="32">
        <f t="shared" si="188"/>
        <v>3.9468118526595299</v>
      </c>
      <c r="FO113" s="19">
        <f t="shared" si="189"/>
        <v>0.37530000000000002</v>
      </c>
      <c r="FP113" s="19">
        <f t="shared" si="190"/>
        <v>0.47210000000000002</v>
      </c>
      <c r="FQ113" s="19">
        <f t="shared" si="191"/>
        <v>0.4637</v>
      </c>
      <c r="FR113" s="19">
        <f t="shared" si="192"/>
        <v>0.44109999999999999</v>
      </c>
      <c r="FS113" s="19">
        <f t="shared" si="193"/>
        <v>0.58499999999999996</v>
      </c>
      <c r="FT113" s="19">
        <f t="shared" si="194"/>
        <v>0.61909999999999998</v>
      </c>
      <c r="FU113" s="19">
        <f t="shared" si="195"/>
        <v>0.62160000000000004</v>
      </c>
      <c r="FV113" s="19">
        <f t="shared" si="196"/>
        <v>0.60440000000000005</v>
      </c>
      <c r="FW113" s="19">
        <f t="shared" si="197"/>
        <v>0.60440000000000005</v>
      </c>
      <c r="FX113" s="19">
        <f t="shared" si="198"/>
        <v>0.71489999999999998</v>
      </c>
      <c r="FY113" s="32">
        <f t="shared" si="199"/>
        <v>0.24460000000000001</v>
      </c>
      <c r="FZ113" s="19">
        <f t="shared" si="200"/>
        <v>2.9000000000000001E-2</v>
      </c>
      <c r="GA113" s="19">
        <f t="shared" si="201"/>
        <v>1.6E-2</v>
      </c>
      <c r="GB113" s="19">
        <f t="shared" si="202"/>
        <v>4.3999999999999997E-2</v>
      </c>
      <c r="GC113" s="19">
        <f t="shared" si="203"/>
        <v>2.4E-2</v>
      </c>
      <c r="GD113" s="19">
        <f t="shared" si="204"/>
        <v>-5.7000000000000002E-2</v>
      </c>
      <c r="GE113" s="19">
        <f t="shared" si="205"/>
        <v>8.9999999999999993E-3</v>
      </c>
      <c r="GF113" s="19">
        <f t="shared" si="206"/>
        <v>3.3000000000000002E-2</v>
      </c>
      <c r="GG113" s="19">
        <f t="shared" si="207"/>
        <v>-4.3999999999999997E-2</v>
      </c>
      <c r="GH113" s="19">
        <f t="shared" si="208"/>
        <v>-2.9000000000000001E-2</v>
      </c>
      <c r="GI113" s="19">
        <f t="shared" si="209"/>
        <v>-2.3E-2</v>
      </c>
      <c r="GJ113" s="32">
        <f t="shared" si="210"/>
        <v>-0.34200000000000003</v>
      </c>
      <c r="GK113" s="19">
        <f t="shared" si="211"/>
        <v>18.596322541324827</v>
      </c>
      <c r="GL113" s="19">
        <f t="shared" si="212"/>
        <v>17.793385382334385</v>
      </c>
      <c r="GM113" s="19">
        <f t="shared" si="213"/>
        <v>18.913978486038349</v>
      </c>
      <c r="GN113" s="19">
        <f t="shared" si="214"/>
        <v>19.007949574190643</v>
      </c>
      <c r="GO113" s="19">
        <f t="shared" si="215"/>
        <v>18.969895405356237</v>
      </c>
      <c r="GP113" s="19">
        <f t="shared" si="216"/>
        <v>18.81169688959713</v>
      </c>
      <c r="GQ113" s="19">
        <f t="shared" si="217"/>
        <v>18.743248072242224</v>
      </c>
      <c r="GR113" s="19">
        <f t="shared" si="218"/>
        <v>18.352620205568503</v>
      </c>
      <c r="GS113" s="19">
        <f t="shared" si="219"/>
        <v>18.474992249388773</v>
      </c>
      <c r="GT113" s="19">
        <f t="shared" si="220"/>
        <v>18.189712987346315</v>
      </c>
      <c r="GU113" s="32">
        <f t="shared" si="221"/>
        <v>17.65986801147643</v>
      </c>
      <c r="GV113" s="19">
        <f t="shared" si="222"/>
        <v>0.93381423965181598</v>
      </c>
      <c r="GW113" s="19">
        <f t="shared" si="223"/>
        <v>2.12334856959813</v>
      </c>
      <c r="GX113" s="19">
        <f t="shared" si="224"/>
        <v>2.2654288608217801</v>
      </c>
      <c r="GY113" s="19">
        <f t="shared" si="225"/>
        <v>3.5255774500685999</v>
      </c>
      <c r="GZ113" s="19">
        <f t="shared" si="226"/>
        <v>3.64112848588797</v>
      </c>
      <c r="HA113" s="19">
        <f t="shared" si="227"/>
        <v>2.87993239499386</v>
      </c>
      <c r="HB113" s="19">
        <f t="shared" si="228"/>
        <v>2.3657066960258102</v>
      </c>
      <c r="HC113" s="19">
        <f t="shared" si="229"/>
        <v>1.4977053878101301</v>
      </c>
      <c r="HD113" s="19">
        <f t="shared" si="230"/>
        <v>0.98447076433066605</v>
      </c>
      <c r="HE113" s="19">
        <f t="shared" si="231"/>
        <v>0.28481577219897097</v>
      </c>
      <c r="HF113" s="19">
        <f t="shared" si="232"/>
        <v>3.9468118526595299</v>
      </c>
      <c r="HG113" s="19">
        <f t="shared" si="299"/>
        <v>0.93381423965181598</v>
      </c>
      <c r="HH113" s="19">
        <f t="shared" si="300"/>
        <v>2.12334856959813</v>
      </c>
      <c r="HI113" s="19">
        <f t="shared" si="301"/>
        <v>2.2654288608217801</v>
      </c>
      <c r="HJ113" s="19">
        <f t="shared" si="302"/>
        <v>3.5255774500685999</v>
      </c>
      <c r="HK113" s="19">
        <f t="shared" si="303"/>
        <v>3.64112848588797</v>
      </c>
      <c r="HL113" s="19">
        <f t="shared" si="304"/>
        <v>2.87993239499386</v>
      </c>
      <c r="HM113" s="19">
        <f t="shared" si="305"/>
        <v>2.3657066960258102</v>
      </c>
      <c r="HN113" s="19">
        <f t="shared" si="306"/>
        <v>1.4977053878101301</v>
      </c>
      <c r="HO113" s="19">
        <f t="shared" si="307"/>
        <v>0.98447076433066605</v>
      </c>
      <c r="HP113" s="19">
        <f t="shared" si="308"/>
        <v>0.28481577219897097</v>
      </c>
      <c r="HQ113" s="32">
        <f t="shared" si="309"/>
        <v>3.9468118526595299</v>
      </c>
      <c r="HR113" s="19">
        <f t="shared" si="233"/>
        <v>0.37530000000000002</v>
      </c>
      <c r="HS113" s="19">
        <f t="shared" si="234"/>
        <v>0.47210000000000002</v>
      </c>
      <c r="HT113" s="19">
        <f t="shared" si="235"/>
        <v>0.4637</v>
      </c>
      <c r="HU113" s="19">
        <f t="shared" si="236"/>
        <v>0.44109999999999999</v>
      </c>
      <c r="HV113" s="19">
        <f t="shared" si="237"/>
        <v>0.58499999999999996</v>
      </c>
      <c r="HW113" s="19">
        <f t="shared" si="238"/>
        <v>0.61909999999999998</v>
      </c>
      <c r="HX113" s="19">
        <f t="shared" si="239"/>
        <v>0.62160000000000004</v>
      </c>
      <c r="HY113" s="19">
        <f t="shared" si="240"/>
        <v>0.60440000000000005</v>
      </c>
      <c r="HZ113" s="19">
        <f t="shared" si="241"/>
        <v>0.60440000000000005</v>
      </c>
      <c r="IA113" s="19">
        <f t="shared" si="242"/>
        <v>0.71489999999999998</v>
      </c>
      <c r="IB113" s="19">
        <f t="shared" si="243"/>
        <v>0.24460000000000001</v>
      </c>
      <c r="IC113" s="38">
        <f t="shared" si="244"/>
        <v>0.37530000000000002</v>
      </c>
      <c r="ID113" s="19">
        <f t="shared" si="245"/>
        <v>0.47210000000000002</v>
      </c>
      <c r="IE113" s="19">
        <f t="shared" si="246"/>
        <v>0.4637</v>
      </c>
      <c r="IF113" s="19">
        <f t="shared" si="247"/>
        <v>0.44109999999999999</v>
      </c>
      <c r="IG113" s="19">
        <f t="shared" si="248"/>
        <v>0.58499999999999996</v>
      </c>
      <c r="IH113" s="19">
        <f t="shared" si="249"/>
        <v>0.61909999999999998</v>
      </c>
      <c r="II113" s="19">
        <f t="shared" si="250"/>
        <v>0.62160000000000004</v>
      </c>
      <c r="IJ113" s="19">
        <f t="shared" si="251"/>
        <v>0.60440000000000005</v>
      </c>
      <c r="IK113" s="19">
        <f t="shared" si="252"/>
        <v>0.60440000000000005</v>
      </c>
      <c r="IL113" s="19">
        <f t="shared" si="253"/>
        <v>0.71489999999999998</v>
      </c>
      <c r="IM113" s="19">
        <f t="shared" si="254"/>
        <v>0.24460000000000001</v>
      </c>
      <c r="IN113" s="38">
        <f t="shared" si="255"/>
        <v>2.9000000000000001E-2</v>
      </c>
      <c r="IO113" s="19">
        <f t="shared" si="256"/>
        <v>1.6E-2</v>
      </c>
      <c r="IP113" s="19">
        <f t="shared" si="257"/>
        <v>4.3999999999999997E-2</v>
      </c>
      <c r="IQ113" s="19">
        <f t="shared" si="258"/>
        <v>2.4E-2</v>
      </c>
      <c r="IR113" s="19">
        <f t="shared" si="259"/>
        <v>-5.7000000000000002E-2</v>
      </c>
      <c r="IS113" s="19">
        <f t="shared" si="260"/>
        <v>8.9999999999999993E-3</v>
      </c>
      <c r="IT113" s="19">
        <f t="shared" si="261"/>
        <v>3.3000000000000002E-2</v>
      </c>
      <c r="IU113" s="19">
        <f t="shared" si="262"/>
        <v>-4.3999999999999997E-2</v>
      </c>
      <c r="IV113" s="19">
        <f t="shared" si="263"/>
        <v>-2.9000000000000001E-2</v>
      </c>
      <c r="IW113" s="19">
        <f t="shared" si="264"/>
        <v>-2.3E-2</v>
      </c>
      <c r="IX113" s="32">
        <f t="shared" si="265"/>
        <v>-0.34200000000000003</v>
      </c>
      <c r="IY113" s="19">
        <f t="shared" si="266"/>
        <v>2.9000000000000001E-2</v>
      </c>
      <c r="IZ113" s="19">
        <f t="shared" si="267"/>
        <v>1.6E-2</v>
      </c>
      <c r="JA113" s="19">
        <f t="shared" si="268"/>
        <v>4.3999999999999997E-2</v>
      </c>
      <c r="JB113" s="19">
        <f t="shared" si="269"/>
        <v>2.4E-2</v>
      </c>
      <c r="JC113" s="19">
        <f t="shared" si="270"/>
        <v>-5.7000000000000002E-2</v>
      </c>
      <c r="JD113" s="19">
        <f t="shared" si="271"/>
        <v>8.9999999999999993E-3</v>
      </c>
      <c r="JE113" s="19">
        <f t="shared" si="272"/>
        <v>3.3000000000000002E-2</v>
      </c>
      <c r="JF113" s="19">
        <f t="shared" si="273"/>
        <v>-4.3999999999999997E-2</v>
      </c>
      <c r="JG113" s="19">
        <f t="shared" si="274"/>
        <v>-2.9000000000000001E-2</v>
      </c>
      <c r="JH113" s="19">
        <f t="shared" si="275"/>
        <v>-2.3E-2</v>
      </c>
      <c r="JI113" s="32">
        <f t="shared" si="276"/>
        <v>-0.34200000000000003</v>
      </c>
      <c r="JJ113" s="19">
        <f t="shared" si="277"/>
        <v>18.596322541324827</v>
      </c>
      <c r="JK113" s="19">
        <f t="shared" si="278"/>
        <v>17.793385382334385</v>
      </c>
      <c r="JL113" s="19">
        <f t="shared" si="279"/>
        <v>18.913978486038349</v>
      </c>
      <c r="JM113" s="19">
        <f t="shared" si="280"/>
        <v>19.007949574190643</v>
      </c>
      <c r="JN113" s="19">
        <f t="shared" si="281"/>
        <v>18.969895405356237</v>
      </c>
      <c r="JO113" s="19">
        <f t="shared" si="282"/>
        <v>18.81169688959713</v>
      </c>
      <c r="JP113" s="19">
        <f t="shared" si="283"/>
        <v>18.743248072242224</v>
      </c>
      <c r="JQ113" s="19">
        <f t="shared" si="284"/>
        <v>18.352620205568503</v>
      </c>
      <c r="JR113" s="19">
        <f t="shared" si="285"/>
        <v>18.474992249388773</v>
      </c>
      <c r="JS113" s="19">
        <f t="shared" si="286"/>
        <v>18.189712987346315</v>
      </c>
      <c r="JT113" s="19">
        <f t="shared" si="287"/>
        <v>17.65986801147643</v>
      </c>
      <c r="JU113" s="38">
        <f t="shared" si="288"/>
        <v>18.596322541324827</v>
      </c>
      <c r="JV113" s="19">
        <f t="shared" si="289"/>
        <v>17.793385382334385</v>
      </c>
      <c r="JW113" s="19">
        <f t="shared" si="290"/>
        <v>18.913978486038349</v>
      </c>
      <c r="JX113" s="19">
        <f t="shared" si="291"/>
        <v>19.007949574190643</v>
      </c>
      <c r="JY113" s="19">
        <f t="shared" si="292"/>
        <v>18.969895405356237</v>
      </c>
      <c r="JZ113" s="19">
        <f t="shared" si="293"/>
        <v>18.81169688959713</v>
      </c>
      <c r="KA113" s="19">
        <f t="shared" si="294"/>
        <v>18.743248072242224</v>
      </c>
      <c r="KB113" s="19">
        <f t="shared" si="295"/>
        <v>18.352620205568503</v>
      </c>
      <c r="KC113" s="19">
        <f t="shared" si="296"/>
        <v>18.474992249388773</v>
      </c>
      <c r="KD113" s="19">
        <f t="shared" si="297"/>
        <v>18.189712987346315</v>
      </c>
      <c r="KE113" s="32">
        <f t="shared" si="298"/>
        <v>17.65986801147643</v>
      </c>
    </row>
    <row r="114" spans="1:291" x14ac:dyDescent="0.2">
      <c r="A114" s="19" t="s">
        <v>187</v>
      </c>
      <c r="B114" s="19" t="s">
        <v>188</v>
      </c>
      <c r="E114" s="32" t="s">
        <v>173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32">
        <v>0</v>
      </c>
      <c r="Q114" s="19">
        <v>1</v>
      </c>
      <c r="R114" s="19">
        <v>1</v>
      </c>
      <c r="S114" s="19">
        <v>1</v>
      </c>
      <c r="T114" s="19">
        <v>1</v>
      </c>
      <c r="U114" s="19">
        <v>1</v>
      </c>
      <c r="V114" s="19">
        <v>1</v>
      </c>
      <c r="W114" s="19">
        <v>1</v>
      </c>
      <c r="X114" s="19">
        <v>1</v>
      </c>
      <c r="Y114" s="19">
        <v>1</v>
      </c>
      <c r="Z114" s="19">
        <v>1</v>
      </c>
      <c r="AA114" s="32">
        <v>1</v>
      </c>
      <c r="AB114" s="19">
        <v>0</v>
      </c>
      <c r="AC114" s="19">
        <v>0</v>
      </c>
      <c r="AD114" s="19">
        <v>0</v>
      </c>
      <c r="AE114" s="19">
        <v>1</v>
      </c>
      <c r="AF114" s="19">
        <v>1</v>
      </c>
      <c r="AG114" s="19">
        <v>1</v>
      </c>
      <c r="AH114" s="19">
        <v>1</v>
      </c>
      <c r="AI114" s="19">
        <v>1</v>
      </c>
      <c r="AJ114" s="19">
        <v>1</v>
      </c>
      <c r="AK114" s="19">
        <v>1</v>
      </c>
      <c r="AL114" s="32">
        <v>1</v>
      </c>
      <c r="AM114" s="19">
        <v>8.8514399999999993E-2</v>
      </c>
      <c r="AN114" s="19">
        <v>0.10194</v>
      </c>
      <c r="AO114" s="19">
        <v>0.105252</v>
      </c>
      <c r="AP114" s="19">
        <v>0.105795</v>
      </c>
      <c r="AQ114" s="19">
        <v>0.107422</v>
      </c>
      <c r="AR114" s="19">
        <v>5.4265000000000001E-2</v>
      </c>
      <c r="AS114" s="19">
        <v>5.60685E-2</v>
      </c>
      <c r="AT114" s="19">
        <v>3.01757E-2</v>
      </c>
      <c r="AU114" s="19">
        <v>2.9964299999999999E-2</v>
      </c>
      <c r="AV114" s="19">
        <v>3.2878900000000003E-2</v>
      </c>
      <c r="AW114" s="32">
        <v>3.1976699999999997E-2</v>
      </c>
      <c r="AX114" s="19">
        <v>0</v>
      </c>
      <c r="AY114" s="19">
        <v>0</v>
      </c>
      <c r="AZ114" s="19">
        <v>0</v>
      </c>
      <c r="BA114" s="19">
        <v>0</v>
      </c>
      <c r="BB114" s="19">
        <v>0</v>
      </c>
      <c r="BC114" s="19">
        <v>0</v>
      </c>
      <c r="BD114" s="19">
        <v>0</v>
      </c>
      <c r="BE114" s="19">
        <v>0</v>
      </c>
      <c r="BF114" s="19">
        <v>1</v>
      </c>
      <c r="BG114" s="19">
        <v>0</v>
      </c>
      <c r="BH114" s="32">
        <v>1</v>
      </c>
      <c r="BI114" s="19">
        <v>0</v>
      </c>
      <c r="BJ114" s="19">
        <v>0</v>
      </c>
      <c r="BK114" s="19">
        <v>0</v>
      </c>
      <c r="BL114" s="19">
        <v>0</v>
      </c>
      <c r="BM114" s="19">
        <v>0</v>
      </c>
      <c r="BN114" s="19">
        <v>0</v>
      </c>
      <c r="BO114" s="19">
        <v>0</v>
      </c>
      <c r="BP114" s="19">
        <v>0</v>
      </c>
      <c r="BQ114" s="19">
        <v>1</v>
      </c>
      <c r="BR114" s="19">
        <v>0</v>
      </c>
      <c r="BS114" s="32">
        <v>1</v>
      </c>
      <c r="BT114" s="19">
        <v>0</v>
      </c>
      <c r="BU114" s="19">
        <v>0</v>
      </c>
      <c r="BV114" s="19">
        <v>0</v>
      </c>
      <c r="BW114" s="19">
        <v>0</v>
      </c>
      <c r="BX114" s="19">
        <v>0</v>
      </c>
      <c r="BY114" s="19">
        <v>0</v>
      </c>
      <c r="BZ114" s="19">
        <v>0</v>
      </c>
      <c r="CA114" s="19">
        <v>0</v>
      </c>
      <c r="CB114" s="19">
        <v>0</v>
      </c>
      <c r="CC114" s="19">
        <v>0</v>
      </c>
      <c r="CD114" s="19">
        <v>0</v>
      </c>
      <c r="CE114" s="38">
        <v>5</v>
      </c>
      <c r="CF114" s="19">
        <v>7</v>
      </c>
      <c r="CG114" s="19">
        <v>7</v>
      </c>
      <c r="CH114" s="19">
        <v>15</v>
      </c>
      <c r="CI114" s="19">
        <v>43</v>
      </c>
      <c r="CJ114" s="19">
        <v>18</v>
      </c>
      <c r="CK114" s="19">
        <v>24</v>
      </c>
      <c r="CL114" s="19">
        <v>23</v>
      </c>
      <c r="CM114" s="19">
        <v>11</v>
      </c>
      <c r="CN114" s="19">
        <v>15</v>
      </c>
      <c r="CO114" s="19">
        <v>22</v>
      </c>
      <c r="CP114" s="38">
        <v>0</v>
      </c>
      <c r="CQ114" s="19">
        <v>0</v>
      </c>
      <c r="CR114" s="19">
        <v>0</v>
      </c>
      <c r="CS114" s="19">
        <v>0</v>
      </c>
      <c r="CT114" s="19">
        <v>0</v>
      </c>
      <c r="CU114" s="19">
        <v>0</v>
      </c>
      <c r="CV114" s="19">
        <v>0</v>
      </c>
      <c r="CW114" s="19">
        <v>0</v>
      </c>
      <c r="CX114" s="19">
        <v>0</v>
      </c>
      <c r="CY114" s="19">
        <v>0</v>
      </c>
      <c r="CZ114" s="19">
        <v>0</v>
      </c>
      <c r="DA114" s="38">
        <v>0.103931889</v>
      </c>
      <c r="DB114" s="19">
        <v>0.22725325199999999</v>
      </c>
      <c r="DC114" s="19">
        <v>2.7713142849999999</v>
      </c>
      <c r="DD114" s="19">
        <v>1.292426635</v>
      </c>
      <c r="DE114" s="19">
        <v>0.80096135599999996</v>
      </c>
      <c r="DF114" s="19">
        <v>0.872343482</v>
      </c>
      <c r="DG114" s="19">
        <v>0.97098051900000004</v>
      </c>
      <c r="DH114" s="19">
        <v>1.2829788280000001</v>
      </c>
      <c r="DI114" s="19">
        <v>1.361113821</v>
      </c>
      <c r="DJ114" s="19">
        <v>1.3572546779752399</v>
      </c>
      <c r="DK114" s="19">
        <v>1.44396025996681</v>
      </c>
      <c r="DL114" s="38">
        <v>0.83899999999999997</v>
      </c>
      <c r="DM114" s="19">
        <v>0.8609</v>
      </c>
      <c r="DN114" s="19">
        <v>0.87639999999999996</v>
      </c>
      <c r="DO114" s="19">
        <v>0.85919999999999996</v>
      </c>
      <c r="DP114" s="19">
        <v>0.72860000000000003</v>
      </c>
      <c r="DQ114" s="19">
        <v>0.74119999999999997</v>
      </c>
      <c r="DR114" s="19">
        <v>0.747</v>
      </c>
      <c r="DS114" s="19">
        <v>0.74180000000000001</v>
      </c>
      <c r="DT114" s="19">
        <v>0.7419</v>
      </c>
      <c r="DU114" s="19">
        <v>0.75360000000000005</v>
      </c>
      <c r="DV114" s="19">
        <v>0.75119999999999998</v>
      </c>
      <c r="DW114" s="38">
        <v>-2.1999999999999999E-2</v>
      </c>
      <c r="DX114" s="19">
        <v>-7.0000000000000001E-3</v>
      </c>
      <c r="DY114" s="19">
        <v>-8.9999999999999993E-3</v>
      </c>
      <c r="DZ114" s="19">
        <v>3.3000000000000002E-2</v>
      </c>
      <c r="EA114" s="19">
        <v>2.4E-2</v>
      </c>
      <c r="EB114" s="19">
        <v>0.01</v>
      </c>
      <c r="EC114" s="19">
        <v>8.0000000000000002E-3</v>
      </c>
      <c r="ED114" s="19">
        <v>1.4999999999999999E-2</v>
      </c>
      <c r="EE114" s="19">
        <v>0.01</v>
      </c>
      <c r="EF114" s="19">
        <v>1.0999999999999999E-2</v>
      </c>
      <c r="EG114" s="19">
        <v>2.5000000000000001E-2</v>
      </c>
      <c r="EH114" s="38">
        <v>4049306.6060677883</v>
      </c>
      <c r="EI114" s="19">
        <v>748474.10565975518</v>
      </c>
      <c r="EJ114" s="19">
        <v>1697317.5019364178</v>
      </c>
      <c r="EK114" s="19">
        <v>34860520.493846312</v>
      </c>
      <c r="EL114" s="19">
        <v>40536299.333682172</v>
      </c>
      <c r="EM114" s="19">
        <v>20517152.923322044</v>
      </c>
      <c r="EN114" s="19">
        <v>19815788.857625265</v>
      </c>
      <c r="EO114" s="19">
        <v>21504268.721935976</v>
      </c>
      <c r="EP114" s="19">
        <v>27041937.893468492</v>
      </c>
      <c r="EQ114" s="19">
        <v>25599323.953675751</v>
      </c>
      <c r="ER114" s="32">
        <v>23113909.379288062</v>
      </c>
      <c r="ES114" s="19">
        <f t="shared" si="167"/>
        <v>15.21405621604657</v>
      </c>
      <c r="ET114" s="19">
        <f t="shared" si="168"/>
        <v>13.525791887266454</v>
      </c>
      <c r="EU114" s="19">
        <f t="shared" si="169"/>
        <v>14.344559622730475</v>
      </c>
      <c r="EV114" s="19">
        <f t="shared" si="170"/>
        <v>17.366865528921341</v>
      </c>
      <c r="EW114" s="19">
        <f t="shared" si="171"/>
        <v>17.517708410501829</v>
      </c>
      <c r="EX114" s="19">
        <f t="shared" si="172"/>
        <v>16.836771822213866</v>
      </c>
      <c r="EY114" s="19">
        <f t="shared" si="173"/>
        <v>16.801989594948484</v>
      </c>
      <c r="EZ114" s="19">
        <f t="shared" si="174"/>
        <v>16.883762018596723</v>
      </c>
      <c r="FA114" s="19">
        <f t="shared" si="175"/>
        <v>17.112899474228893</v>
      </c>
      <c r="FB114" s="19">
        <f t="shared" si="176"/>
        <v>17.058076501041551</v>
      </c>
      <c r="FC114" s="32">
        <f t="shared" si="177"/>
        <v>16.955945131911417</v>
      </c>
      <c r="FD114" s="19">
        <f t="shared" si="178"/>
        <v>0.103931889</v>
      </c>
      <c r="FE114" s="19">
        <f t="shared" si="179"/>
        <v>0.22725325199999999</v>
      </c>
      <c r="FF114" s="19">
        <f t="shared" si="180"/>
        <v>2.7713142849999999</v>
      </c>
      <c r="FG114" s="19">
        <f t="shared" si="181"/>
        <v>1.292426635</v>
      </c>
      <c r="FH114" s="19">
        <f t="shared" si="182"/>
        <v>0.80096135599999996</v>
      </c>
      <c r="FI114" s="19">
        <f t="shared" si="183"/>
        <v>0.872343482</v>
      </c>
      <c r="FJ114" s="19">
        <f t="shared" si="184"/>
        <v>0.97098051900000004</v>
      </c>
      <c r="FK114" s="19">
        <f t="shared" si="185"/>
        <v>1.2829788280000001</v>
      </c>
      <c r="FL114" s="19">
        <f t="shared" si="186"/>
        <v>1.361113821</v>
      </c>
      <c r="FM114" s="19">
        <f t="shared" si="187"/>
        <v>1.3572546779752399</v>
      </c>
      <c r="FN114" s="32">
        <f t="shared" si="188"/>
        <v>1.44396025996681</v>
      </c>
      <c r="FO114" s="19">
        <f t="shared" si="189"/>
        <v>0.83899999999999997</v>
      </c>
      <c r="FP114" s="19">
        <f t="shared" si="190"/>
        <v>0.8609</v>
      </c>
      <c r="FQ114" s="19">
        <f t="shared" si="191"/>
        <v>0.87639999999999996</v>
      </c>
      <c r="FR114" s="19">
        <f t="shared" si="192"/>
        <v>0.85919999999999996</v>
      </c>
      <c r="FS114" s="19">
        <f t="shared" si="193"/>
        <v>0.72860000000000003</v>
      </c>
      <c r="FT114" s="19">
        <f t="shared" si="194"/>
        <v>0.74119999999999997</v>
      </c>
      <c r="FU114" s="19">
        <f t="shared" si="195"/>
        <v>0.747</v>
      </c>
      <c r="FV114" s="19">
        <f t="shared" si="196"/>
        <v>0.74180000000000001</v>
      </c>
      <c r="FW114" s="19">
        <f t="shared" si="197"/>
        <v>0.7419</v>
      </c>
      <c r="FX114" s="19">
        <f t="shared" si="198"/>
        <v>0.75360000000000005</v>
      </c>
      <c r="FY114" s="32">
        <f t="shared" si="199"/>
        <v>0.75119999999999998</v>
      </c>
      <c r="FZ114" s="19">
        <f t="shared" si="200"/>
        <v>-2.1999999999999999E-2</v>
      </c>
      <c r="GA114" s="19">
        <f t="shared" si="201"/>
        <v>-7.0000000000000001E-3</v>
      </c>
      <c r="GB114" s="19">
        <f t="shared" si="202"/>
        <v>-8.9999999999999993E-3</v>
      </c>
      <c r="GC114" s="19">
        <f t="shared" si="203"/>
        <v>3.3000000000000002E-2</v>
      </c>
      <c r="GD114" s="19">
        <f t="shared" si="204"/>
        <v>2.4E-2</v>
      </c>
      <c r="GE114" s="19">
        <f t="shared" si="205"/>
        <v>0.01</v>
      </c>
      <c r="GF114" s="19">
        <f t="shared" si="206"/>
        <v>8.0000000000000002E-3</v>
      </c>
      <c r="GG114" s="19">
        <f t="shared" si="207"/>
        <v>1.4999999999999999E-2</v>
      </c>
      <c r="GH114" s="19">
        <f t="shared" si="208"/>
        <v>0.01</v>
      </c>
      <c r="GI114" s="19">
        <f t="shared" si="209"/>
        <v>1.0999999999999999E-2</v>
      </c>
      <c r="GJ114" s="32">
        <f t="shared" si="210"/>
        <v>2.5000000000000001E-2</v>
      </c>
      <c r="GK114" s="19">
        <f t="shared" si="211"/>
        <v>15.21405621604657</v>
      </c>
      <c r="GL114" s="19">
        <f t="shared" si="212"/>
        <v>13.525791887266454</v>
      </c>
      <c r="GM114" s="19">
        <f t="shared" si="213"/>
        <v>14.344559622730475</v>
      </c>
      <c r="GN114" s="19">
        <f t="shared" si="214"/>
        <v>17.366865528921341</v>
      </c>
      <c r="GO114" s="19">
        <f t="shared" si="215"/>
        <v>17.517708410501829</v>
      </c>
      <c r="GP114" s="19">
        <f t="shared" si="216"/>
        <v>16.836771822213866</v>
      </c>
      <c r="GQ114" s="19">
        <f t="shared" si="217"/>
        <v>16.801989594948484</v>
      </c>
      <c r="GR114" s="19">
        <f t="shared" si="218"/>
        <v>16.883762018596723</v>
      </c>
      <c r="GS114" s="19">
        <f t="shared" si="219"/>
        <v>17.112899474228893</v>
      </c>
      <c r="GT114" s="19">
        <f t="shared" si="220"/>
        <v>17.058076501041551</v>
      </c>
      <c r="GU114" s="32">
        <f t="shared" si="221"/>
        <v>16.955945131911417</v>
      </c>
      <c r="GV114" s="19">
        <f t="shared" si="222"/>
        <v>0.2011343951618926</v>
      </c>
      <c r="GW114" s="19">
        <f t="shared" si="223"/>
        <v>0.22725325199999999</v>
      </c>
      <c r="GX114" s="19">
        <f t="shared" si="224"/>
        <v>2.7713142849999999</v>
      </c>
      <c r="GY114" s="19">
        <f t="shared" si="225"/>
        <v>1.292426635</v>
      </c>
      <c r="GZ114" s="19">
        <f t="shared" si="226"/>
        <v>0.80096135599999996</v>
      </c>
      <c r="HA114" s="19">
        <f t="shared" si="227"/>
        <v>0.872343482</v>
      </c>
      <c r="HB114" s="19">
        <f t="shared" si="228"/>
        <v>0.97098051900000004</v>
      </c>
      <c r="HC114" s="19">
        <f t="shared" si="229"/>
        <v>1.2829788280000001</v>
      </c>
      <c r="HD114" s="19">
        <f t="shared" si="230"/>
        <v>1.361113821</v>
      </c>
      <c r="HE114" s="19">
        <f t="shared" si="231"/>
        <v>1.3572546779752399</v>
      </c>
      <c r="HF114" s="19">
        <f t="shared" si="232"/>
        <v>1.44396025996681</v>
      </c>
      <c r="HG114" s="19">
        <f t="shared" si="299"/>
        <v>0.2011343951618926</v>
      </c>
      <c r="HH114" s="19">
        <f t="shared" si="300"/>
        <v>0.22725325199999999</v>
      </c>
      <c r="HI114" s="19">
        <f t="shared" si="301"/>
        <v>2.7713142849999999</v>
      </c>
      <c r="HJ114" s="19">
        <f t="shared" si="302"/>
        <v>1.292426635</v>
      </c>
      <c r="HK114" s="19">
        <f t="shared" si="303"/>
        <v>0.80096135599999996</v>
      </c>
      <c r="HL114" s="19">
        <f t="shared" si="304"/>
        <v>0.872343482</v>
      </c>
      <c r="HM114" s="19">
        <f t="shared" si="305"/>
        <v>0.97098051900000004</v>
      </c>
      <c r="HN114" s="19">
        <f t="shared" si="306"/>
        <v>1.2829788280000001</v>
      </c>
      <c r="HO114" s="19">
        <f t="shared" si="307"/>
        <v>1.361113821</v>
      </c>
      <c r="HP114" s="19">
        <f t="shared" si="308"/>
        <v>1.3572546779752399</v>
      </c>
      <c r="HQ114" s="32">
        <f t="shared" si="309"/>
        <v>1.44396025996681</v>
      </c>
      <c r="HR114" s="19">
        <f t="shared" si="233"/>
        <v>0.72436999999999996</v>
      </c>
      <c r="HS114" s="19">
        <f t="shared" si="234"/>
        <v>0.72436999999999996</v>
      </c>
      <c r="HT114" s="19">
        <f t="shared" si="235"/>
        <v>0.72436999999999996</v>
      </c>
      <c r="HU114" s="19">
        <f t="shared" si="236"/>
        <v>0.72436999999999996</v>
      </c>
      <c r="HV114" s="19">
        <f t="shared" si="237"/>
        <v>0.72436999999999996</v>
      </c>
      <c r="HW114" s="19">
        <f t="shared" si="238"/>
        <v>0.72436999999999996</v>
      </c>
      <c r="HX114" s="19">
        <f t="shared" si="239"/>
        <v>0.72436999999999996</v>
      </c>
      <c r="HY114" s="19">
        <f t="shared" si="240"/>
        <v>0.72436999999999996</v>
      </c>
      <c r="HZ114" s="19">
        <f t="shared" si="241"/>
        <v>0.72436999999999996</v>
      </c>
      <c r="IA114" s="19">
        <f t="shared" si="242"/>
        <v>0.72436999999999996</v>
      </c>
      <c r="IB114" s="19">
        <f t="shared" si="243"/>
        <v>0.72436999999999996</v>
      </c>
      <c r="IC114" s="38">
        <f t="shared" si="244"/>
        <v>0.72436999999999996</v>
      </c>
      <c r="ID114" s="19">
        <f t="shared" si="245"/>
        <v>0.72436999999999996</v>
      </c>
      <c r="IE114" s="19">
        <f t="shared" si="246"/>
        <v>0.72436999999999996</v>
      </c>
      <c r="IF114" s="19">
        <f t="shared" si="247"/>
        <v>0.72436999999999996</v>
      </c>
      <c r="IG114" s="19">
        <f t="shared" si="248"/>
        <v>0.72436999999999996</v>
      </c>
      <c r="IH114" s="19">
        <f t="shared" si="249"/>
        <v>0.72436999999999996</v>
      </c>
      <c r="II114" s="19">
        <f t="shared" si="250"/>
        <v>0.72436999999999996</v>
      </c>
      <c r="IJ114" s="19">
        <f t="shared" si="251"/>
        <v>0.72436999999999996</v>
      </c>
      <c r="IK114" s="19">
        <f t="shared" si="252"/>
        <v>0.72436999999999996</v>
      </c>
      <c r="IL114" s="19">
        <f t="shared" si="253"/>
        <v>0.72436999999999996</v>
      </c>
      <c r="IM114" s="19">
        <f t="shared" si="254"/>
        <v>0.72436999999999996</v>
      </c>
      <c r="IN114" s="38">
        <f t="shared" si="255"/>
        <v>-2.1999999999999999E-2</v>
      </c>
      <c r="IO114" s="19">
        <f t="shared" si="256"/>
        <v>-7.0000000000000001E-3</v>
      </c>
      <c r="IP114" s="19">
        <f t="shared" si="257"/>
        <v>-8.9999999999999993E-3</v>
      </c>
      <c r="IQ114" s="19">
        <f t="shared" si="258"/>
        <v>3.3000000000000002E-2</v>
      </c>
      <c r="IR114" s="19">
        <f t="shared" si="259"/>
        <v>2.4E-2</v>
      </c>
      <c r="IS114" s="19">
        <f t="shared" si="260"/>
        <v>0.01</v>
      </c>
      <c r="IT114" s="19">
        <f t="shared" si="261"/>
        <v>8.0000000000000002E-3</v>
      </c>
      <c r="IU114" s="19">
        <f t="shared" si="262"/>
        <v>1.4999999999999999E-2</v>
      </c>
      <c r="IV114" s="19">
        <f t="shared" si="263"/>
        <v>0.01</v>
      </c>
      <c r="IW114" s="19">
        <f t="shared" si="264"/>
        <v>1.0999999999999999E-2</v>
      </c>
      <c r="IX114" s="32">
        <f t="shared" si="265"/>
        <v>2.5000000000000001E-2</v>
      </c>
      <c r="IY114" s="19">
        <f t="shared" si="266"/>
        <v>-2.1999999999999999E-2</v>
      </c>
      <c r="IZ114" s="19">
        <f t="shared" si="267"/>
        <v>-7.0000000000000001E-3</v>
      </c>
      <c r="JA114" s="19">
        <f t="shared" si="268"/>
        <v>-8.9999999999999993E-3</v>
      </c>
      <c r="JB114" s="19">
        <f t="shared" si="269"/>
        <v>3.3000000000000002E-2</v>
      </c>
      <c r="JC114" s="19">
        <f t="shared" si="270"/>
        <v>2.4E-2</v>
      </c>
      <c r="JD114" s="19">
        <f t="shared" si="271"/>
        <v>0.01</v>
      </c>
      <c r="JE114" s="19">
        <f t="shared" si="272"/>
        <v>8.0000000000000002E-3</v>
      </c>
      <c r="JF114" s="19">
        <f t="shared" si="273"/>
        <v>1.4999999999999999E-2</v>
      </c>
      <c r="JG114" s="19">
        <f t="shared" si="274"/>
        <v>0.01</v>
      </c>
      <c r="JH114" s="19">
        <f t="shared" si="275"/>
        <v>1.0999999999999999E-2</v>
      </c>
      <c r="JI114" s="32">
        <f t="shared" si="276"/>
        <v>2.5000000000000001E-2</v>
      </c>
      <c r="JJ114" s="19">
        <f t="shared" si="277"/>
        <v>15.21405621604657</v>
      </c>
      <c r="JK114" s="19">
        <f t="shared" si="278"/>
        <v>0</v>
      </c>
      <c r="JL114" s="19">
        <f t="shared" si="279"/>
        <v>0</v>
      </c>
      <c r="JM114" s="19">
        <f t="shared" si="280"/>
        <v>17.366865528921341</v>
      </c>
      <c r="JN114" s="19">
        <f t="shared" si="281"/>
        <v>17.517708410501829</v>
      </c>
      <c r="JO114" s="19">
        <f t="shared" si="282"/>
        <v>16.836771822213866</v>
      </c>
      <c r="JP114" s="19">
        <f t="shared" si="283"/>
        <v>16.801989594948484</v>
      </c>
      <c r="JQ114" s="19">
        <f t="shared" si="284"/>
        <v>16.883762018596723</v>
      </c>
      <c r="JR114" s="19">
        <f t="shared" si="285"/>
        <v>17.112899474228893</v>
      </c>
      <c r="JS114" s="19">
        <f t="shared" si="286"/>
        <v>17.058076501041551</v>
      </c>
      <c r="JT114" s="19">
        <f t="shared" si="287"/>
        <v>16.955945131911417</v>
      </c>
      <c r="JU114" s="38">
        <f t="shared" si="288"/>
        <v>15.21405621604657</v>
      </c>
      <c r="JX114" s="19">
        <f t="shared" si="291"/>
        <v>17.366865528921341</v>
      </c>
      <c r="JY114" s="19">
        <f t="shared" si="292"/>
        <v>17.517708410501829</v>
      </c>
      <c r="JZ114" s="19">
        <f t="shared" si="293"/>
        <v>16.836771822213866</v>
      </c>
      <c r="KA114" s="19">
        <f t="shared" si="294"/>
        <v>16.801989594948484</v>
      </c>
      <c r="KB114" s="19">
        <f t="shared" si="295"/>
        <v>16.883762018596723</v>
      </c>
      <c r="KC114" s="19">
        <f t="shared" si="296"/>
        <v>17.112899474228893</v>
      </c>
      <c r="KD114" s="19">
        <f t="shared" si="297"/>
        <v>17.058076501041551</v>
      </c>
      <c r="KE114" s="32">
        <f t="shared" si="298"/>
        <v>16.955945131911417</v>
      </c>
    </row>
    <row r="115" spans="1:291" x14ac:dyDescent="0.2">
      <c r="A115" s="19" t="s">
        <v>189</v>
      </c>
      <c r="B115" s="19" t="s">
        <v>190</v>
      </c>
      <c r="E115" s="32" t="s">
        <v>173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32">
        <v>1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1</v>
      </c>
      <c r="W115" s="19">
        <v>1</v>
      </c>
      <c r="X115" s="19">
        <v>1</v>
      </c>
      <c r="Y115" s="19">
        <v>1</v>
      </c>
      <c r="Z115" s="19">
        <v>1</v>
      </c>
      <c r="AA115" s="32">
        <v>1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1</v>
      </c>
      <c r="AH115" s="19">
        <v>1</v>
      </c>
      <c r="AI115" s="19">
        <v>1</v>
      </c>
      <c r="AJ115" s="19">
        <v>1</v>
      </c>
      <c r="AK115" s="19">
        <v>1</v>
      </c>
      <c r="AL115" s="32">
        <v>1</v>
      </c>
      <c r="AR115" s="19">
        <v>2.90125E-2</v>
      </c>
      <c r="AS115" s="19">
        <v>3.0242999999999999E-2</v>
      </c>
      <c r="AT115" s="19">
        <v>3.1415999999999999E-2</v>
      </c>
      <c r="AU115" s="19">
        <v>3.1902300000000001E-2</v>
      </c>
      <c r="AW115" s="32">
        <v>3.4352500000000001E-2</v>
      </c>
      <c r="AX115" s="19">
        <v>0</v>
      </c>
      <c r="AY115" s="19">
        <v>0</v>
      </c>
      <c r="AZ115" s="19">
        <v>0</v>
      </c>
      <c r="BA115" s="19">
        <v>0</v>
      </c>
      <c r="BB115" s="19">
        <v>0</v>
      </c>
      <c r="BC115" s="19">
        <v>0</v>
      </c>
      <c r="BD115" s="19">
        <v>0</v>
      </c>
      <c r="BE115" s="19">
        <v>0</v>
      </c>
      <c r="BF115" s="19">
        <v>0</v>
      </c>
      <c r="BG115" s="19">
        <v>0</v>
      </c>
      <c r="BH115" s="32">
        <v>1</v>
      </c>
      <c r="BI115" s="19">
        <v>0</v>
      </c>
      <c r="BJ115" s="19">
        <v>0</v>
      </c>
      <c r="BK115" s="19">
        <v>0</v>
      </c>
      <c r="BL115" s="19">
        <v>0</v>
      </c>
      <c r="BM115" s="19">
        <v>0</v>
      </c>
      <c r="BN115" s="19">
        <v>0</v>
      </c>
      <c r="BO115" s="19">
        <v>0</v>
      </c>
      <c r="BP115" s="19">
        <v>0</v>
      </c>
      <c r="BQ115" s="19">
        <v>0</v>
      </c>
      <c r="BR115" s="19">
        <v>0</v>
      </c>
      <c r="BS115" s="32">
        <v>1</v>
      </c>
      <c r="BT115" s="19">
        <v>0</v>
      </c>
      <c r="BU115" s="19">
        <v>3</v>
      </c>
      <c r="BV115" s="19">
        <v>3</v>
      </c>
      <c r="BW115" s="19">
        <v>2</v>
      </c>
      <c r="BX115" s="19">
        <v>0</v>
      </c>
      <c r="BY115" s="19">
        <v>0</v>
      </c>
      <c r="BZ115" s="19">
        <v>2</v>
      </c>
      <c r="CA115" s="19">
        <v>0</v>
      </c>
      <c r="CB115" s="19">
        <v>0</v>
      </c>
      <c r="CC115" s="19">
        <v>2</v>
      </c>
      <c r="CD115" s="19">
        <v>3</v>
      </c>
      <c r="CE115" s="38">
        <v>9</v>
      </c>
      <c r="CF115" s="19">
        <v>11</v>
      </c>
      <c r="CG115" s="19">
        <v>22</v>
      </c>
      <c r="CH115" s="19">
        <v>22</v>
      </c>
      <c r="CI115" s="19">
        <v>26</v>
      </c>
      <c r="CJ115" s="19">
        <v>17</v>
      </c>
      <c r="CK115" s="19">
        <v>16</v>
      </c>
      <c r="CL115" s="19">
        <v>22</v>
      </c>
      <c r="CM115" s="19">
        <v>17</v>
      </c>
      <c r="CN115" s="19">
        <v>29</v>
      </c>
      <c r="CO115" s="19">
        <v>54</v>
      </c>
      <c r="CP115" s="38">
        <v>0</v>
      </c>
      <c r="CQ115" s="19">
        <v>0.27272727272727271</v>
      </c>
      <c r="CR115" s="19">
        <v>0.13636363636363635</v>
      </c>
      <c r="CS115" s="19">
        <v>9.0909090909090912E-2</v>
      </c>
      <c r="CT115" s="19">
        <v>0</v>
      </c>
      <c r="CU115" s="19">
        <v>0</v>
      </c>
      <c r="CV115" s="19">
        <v>0.125</v>
      </c>
      <c r="CW115" s="19">
        <v>0</v>
      </c>
      <c r="CX115" s="19">
        <v>0</v>
      </c>
      <c r="CY115" s="19">
        <v>6.8965517241379309E-2</v>
      </c>
      <c r="CZ115" s="19">
        <v>5.5555555555555552E-2</v>
      </c>
      <c r="DA115" s="38">
        <v>0.703866345</v>
      </c>
      <c r="DB115" s="19">
        <v>0.67698966100000002</v>
      </c>
      <c r="DC115" s="19">
        <v>0.55657872399999997</v>
      </c>
      <c r="DD115" s="19">
        <v>0.32823344900000001</v>
      </c>
      <c r="DE115" s="19">
        <v>0.18310890599999999</v>
      </c>
      <c r="DF115" s="19">
        <v>0.33403218099999998</v>
      </c>
      <c r="DG115" s="19">
        <v>0.44756499999999999</v>
      </c>
      <c r="DH115" s="19">
        <v>0.55306820000000001</v>
      </c>
      <c r="DI115" s="19">
        <v>1.4121944319999999</v>
      </c>
      <c r="DJ115" s="19">
        <v>2.0476907152087498</v>
      </c>
      <c r="DK115" s="19">
        <v>3.4368617294895301</v>
      </c>
      <c r="DL115" s="38">
        <v>0.46779999999999999</v>
      </c>
      <c r="DM115" s="19">
        <v>0.45369999999999999</v>
      </c>
      <c r="DN115" s="19">
        <v>0.42120000000000002</v>
      </c>
      <c r="DO115" s="19">
        <v>0.38829999999999998</v>
      </c>
      <c r="DP115" s="19">
        <v>0.45269999999999999</v>
      </c>
      <c r="DQ115" s="19">
        <v>0.50260000000000005</v>
      </c>
      <c r="DR115" s="19">
        <v>0.4642</v>
      </c>
      <c r="DS115" s="19">
        <v>0.47589999999999999</v>
      </c>
      <c r="DT115" s="19">
        <v>0.44019999999999998</v>
      </c>
      <c r="DU115" s="19">
        <v>0.49769999999999998</v>
      </c>
      <c r="DV115" s="19">
        <v>0.56320000000000003</v>
      </c>
      <c r="DW115" s="38">
        <v>1.7999999999999999E-2</v>
      </c>
      <c r="DX115" s="19">
        <v>1.4E-2</v>
      </c>
      <c r="DY115" s="19">
        <v>1.4E-2</v>
      </c>
      <c r="DZ115" s="19">
        <v>1.2999999999999999E-2</v>
      </c>
      <c r="EA115" s="19">
        <v>3.0000000000000001E-3</v>
      </c>
      <c r="EB115" s="19">
        <v>-0.03</v>
      </c>
      <c r="EC115" s="19">
        <v>-1.2999999999999999E-2</v>
      </c>
      <c r="ED115" s="19">
        <v>-2.7E-2</v>
      </c>
      <c r="EE115" s="19">
        <v>-5.6000000000000001E-2</v>
      </c>
      <c r="EF115" s="19">
        <v>-0.02</v>
      </c>
      <c r="EG115" s="19">
        <v>-6.0999999999999999E-2</v>
      </c>
      <c r="EH115" s="38">
        <v>213043274.09110525</v>
      </c>
      <c r="EI115" s="19">
        <v>132852012.44545142</v>
      </c>
      <c r="EJ115" s="19">
        <v>179550068.2924954</v>
      </c>
      <c r="EK115" s="19">
        <v>142495832.54832536</v>
      </c>
      <c r="EL115" s="19">
        <v>53281431.172883607</v>
      </c>
      <c r="EM115" s="19">
        <v>27612295.191838738</v>
      </c>
      <c r="EN115" s="19">
        <v>41339645.810867168</v>
      </c>
      <c r="EO115" s="19">
        <v>56661108.782366998</v>
      </c>
      <c r="EP115" s="19">
        <v>53332657.639120132</v>
      </c>
      <c r="EQ115" s="19">
        <v>108810303.578401</v>
      </c>
      <c r="ER115" s="32">
        <v>139175726.42269504</v>
      </c>
      <c r="ES115" s="19">
        <f t="shared" si="167"/>
        <v>19.17700586778551</v>
      </c>
      <c r="ET115" s="19">
        <f t="shared" si="168"/>
        <v>18.704746378308666</v>
      </c>
      <c r="EU115" s="19">
        <f t="shared" si="169"/>
        <v>19.005964658989932</v>
      </c>
      <c r="EV115" s="19">
        <f t="shared" si="170"/>
        <v>18.774823311970419</v>
      </c>
      <c r="EW115" s="19">
        <f t="shared" si="171"/>
        <v>17.79109844518857</v>
      </c>
      <c r="EX115" s="19">
        <f t="shared" si="172"/>
        <v>17.133771709456699</v>
      </c>
      <c r="EY115" s="19">
        <f t="shared" si="173"/>
        <v>17.537332544471159</v>
      </c>
      <c r="EZ115" s="19">
        <f t="shared" si="174"/>
        <v>17.852598621225066</v>
      </c>
      <c r="FA115" s="19">
        <f t="shared" si="175"/>
        <v>17.792059415183239</v>
      </c>
      <c r="FB115" s="19">
        <f t="shared" si="176"/>
        <v>18.505116589909527</v>
      </c>
      <c r="FC115" s="32">
        <f t="shared" si="177"/>
        <v>18.751247911511477</v>
      </c>
      <c r="FD115" s="19">
        <f t="shared" si="178"/>
        <v>0.703866345</v>
      </c>
      <c r="FE115" s="19">
        <f t="shared" si="179"/>
        <v>0.67698966100000002</v>
      </c>
      <c r="FF115" s="19">
        <f t="shared" si="180"/>
        <v>0.55657872399999997</v>
      </c>
      <c r="FG115" s="19">
        <f t="shared" si="181"/>
        <v>0.32823344900000001</v>
      </c>
      <c r="FH115" s="19">
        <f t="shared" si="182"/>
        <v>0.18310890599999999</v>
      </c>
      <c r="FI115" s="19">
        <f t="shared" si="183"/>
        <v>0.33403218099999998</v>
      </c>
      <c r="FJ115" s="19">
        <f t="shared" si="184"/>
        <v>0.44756499999999999</v>
      </c>
      <c r="FK115" s="19">
        <f t="shared" si="185"/>
        <v>0.55306820000000001</v>
      </c>
      <c r="FL115" s="19">
        <f t="shared" si="186"/>
        <v>1.4121944319999999</v>
      </c>
      <c r="FM115" s="19">
        <f t="shared" si="187"/>
        <v>2.0476907152087498</v>
      </c>
      <c r="FN115" s="32">
        <f t="shared" si="188"/>
        <v>3.4368617294895301</v>
      </c>
      <c r="FO115" s="19">
        <f t="shared" si="189"/>
        <v>0.46779999999999999</v>
      </c>
      <c r="FP115" s="19">
        <f t="shared" si="190"/>
        <v>0.45369999999999999</v>
      </c>
      <c r="FQ115" s="19">
        <f t="shared" si="191"/>
        <v>0.42120000000000002</v>
      </c>
      <c r="FR115" s="19">
        <f t="shared" si="192"/>
        <v>0.38829999999999998</v>
      </c>
      <c r="FS115" s="19">
        <f t="shared" si="193"/>
        <v>0.45269999999999999</v>
      </c>
      <c r="FT115" s="19">
        <f t="shared" si="194"/>
        <v>0.50260000000000005</v>
      </c>
      <c r="FU115" s="19">
        <f t="shared" si="195"/>
        <v>0.4642</v>
      </c>
      <c r="FV115" s="19">
        <f t="shared" si="196"/>
        <v>0.47589999999999999</v>
      </c>
      <c r="FW115" s="19">
        <f t="shared" si="197"/>
        <v>0.44019999999999998</v>
      </c>
      <c r="FX115" s="19">
        <f t="shared" si="198"/>
        <v>0.49769999999999998</v>
      </c>
      <c r="FY115" s="32">
        <f t="shared" si="199"/>
        <v>0.56320000000000003</v>
      </c>
      <c r="FZ115" s="19">
        <f t="shared" si="200"/>
        <v>1.7999999999999999E-2</v>
      </c>
      <c r="GA115" s="19">
        <f t="shared" si="201"/>
        <v>1.4E-2</v>
      </c>
      <c r="GB115" s="19">
        <f t="shared" si="202"/>
        <v>1.4E-2</v>
      </c>
      <c r="GC115" s="19">
        <f t="shared" si="203"/>
        <v>1.2999999999999999E-2</v>
      </c>
      <c r="GD115" s="19">
        <f t="shared" si="204"/>
        <v>3.0000000000000001E-3</v>
      </c>
      <c r="GE115" s="19">
        <f t="shared" si="205"/>
        <v>-0.03</v>
      </c>
      <c r="GF115" s="19">
        <f t="shared" si="206"/>
        <v>-1.2999999999999999E-2</v>
      </c>
      <c r="GG115" s="19">
        <f t="shared" si="207"/>
        <v>-2.7E-2</v>
      </c>
      <c r="GH115" s="19">
        <f t="shared" si="208"/>
        <v>-5.6000000000000001E-2</v>
      </c>
      <c r="GI115" s="19">
        <f t="shared" si="209"/>
        <v>-0.02</v>
      </c>
      <c r="GJ115" s="32">
        <f t="shared" si="210"/>
        <v>-6.0999999999999999E-2</v>
      </c>
      <c r="GK115" s="19">
        <f t="shared" si="211"/>
        <v>19.17700586778551</v>
      </c>
      <c r="GL115" s="19">
        <f t="shared" si="212"/>
        <v>18.704746378308666</v>
      </c>
      <c r="GM115" s="19">
        <f t="shared" si="213"/>
        <v>19.005964658989932</v>
      </c>
      <c r="GN115" s="19">
        <f t="shared" si="214"/>
        <v>18.774823311970419</v>
      </c>
      <c r="GO115" s="19">
        <f t="shared" si="215"/>
        <v>17.79109844518857</v>
      </c>
      <c r="GP115" s="19">
        <f t="shared" si="216"/>
        <v>17.133771709456699</v>
      </c>
      <c r="GQ115" s="19">
        <f t="shared" si="217"/>
        <v>17.537332544471159</v>
      </c>
      <c r="GR115" s="19">
        <f t="shared" si="218"/>
        <v>17.852598621225066</v>
      </c>
      <c r="GS115" s="19">
        <f t="shared" si="219"/>
        <v>17.792059415183239</v>
      </c>
      <c r="GT115" s="19">
        <f t="shared" si="220"/>
        <v>18.505116589909527</v>
      </c>
      <c r="GU115" s="32">
        <f t="shared" si="221"/>
        <v>18.751247911511477</v>
      </c>
      <c r="GV115" s="19">
        <f t="shared" si="222"/>
        <v>0.703866345</v>
      </c>
      <c r="GW115" s="19">
        <f t="shared" si="223"/>
        <v>0.67698966100000002</v>
      </c>
      <c r="GX115" s="19">
        <f t="shared" si="224"/>
        <v>0.55657872399999997</v>
      </c>
      <c r="GY115" s="19">
        <f t="shared" si="225"/>
        <v>0.32823344900000001</v>
      </c>
      <c r="GZ115" s="19">
        <f t="shared" si="226"/>
        <v>0.2011343951618926</v>
      </c>
      <c r="HA115" s="19">
        <f t="shared" si="227"/>
        <v>0.33403218099999998</v>
      </c>
      <c r="HB115" s="19">
        <f t="shared" si="228"/>
        <v>0.44756499999999999</v>
      </c>
      <c r="HC115" s="19">
        <f t="shared" si="229"/>
        <v>0.55306820000000001</v>
      </c>
      <c r="HD115" s="19">
        <f t="shared" si="230"/>
        <v>1.4121944319999999</v>
      </c>
      <c r="HE115" s="19">
        <f t="shared" si="231"/>
        <v>2.0476907152087498</v>
      </c>
      <c r="HF115" s="19">
        <f t="shared" si="232"/>
        <v>3.4368617294895301</v>
      </c>
      <c r="HG115" s="19">
        <f t="shared" si="299"/>
        <v>0.703866345</v>
      </c>
      <c r="HH115" s="19">
        <f t="shared" si="300"/>
        <v>0.67698966100000002</v>
      </c>
      <c r="HI115" s="19">
        <f t="shared" si="301"/>
        <v>0.55657872399999997</v>
      </c>
      <c r="HJ115" s="19">
        <f t="shared" si="302"/>
        <v>0.32823344900000001</v>
      </c>
      <c r="HK115" s="19">
        <f t="shared" si="303"/>
        <v>0.2011343951618926</v>
      </c>
      <c r="HL115" s="19">
        <f t="shared" si="304"/>
        <v>0.33403218099999998</v>
      </c>
      <c r="HM115" s="19">
        <f t="shared" si="305"/>
        <v>0.44756499999999999</v>
      </c>
      <c r="HN115" s="19">
        <f t="shared" si="306"/>
        <v>0.55306820000000001</v>
      </c>
      <c r="HO115" s="19">
        <f t="shared" si="307"/>
        <v>1.4121944319999999</v>
      </c>
      <c r="HP115" s="19">
        <f t="shared" si="308"/>
        <v>2.0476907152087498</v>
      </c>
      <c r="HQ115" s="32">
        <f t="shared" si="309"/>
        <v>3.4368617294895301</v>
      </c>
      <c r="HR115" s="19">
        <f t="shared" si="233"/>
        <v>0.46779999999999999</v>
      </c>
      <c r="HS115" s="19">
        <f t="shared" si="234"/>
        <v>0.45369999999999999</v>
      </c>
      <c r="HT115" s="19">
        <f t="shared" si="235"/>
        <v>0.42120000000000002</v>
      </c>
      <c r="HU115" s="19">
        <f t="shared" si="236"/>
        <v>0.38829999999999998</v>
      </c>
      <c r="HV115" s="19">
        <f t="shared" si="237"/>
        <v>0.45269999999999999</v>
      </c>
      <c r="HW115" s="19">
        <f t="shared" si="238"/>
        <v>0.50260000000000005</v>
      </c>
      <c r="HX115" s="19">
        <f t="shared" si="239"/>
        <v>0.4642</v>
      </c>
      <c r="HY115" s="19">
        <f t="shared" si="240"/>
        <v>0.47589999999999999</v>
      </c>
      <c r="HZ115" s="19">
        <f t="shared" si="241"/>
        <v>0.44019999999999998</v>
      </c>
      <c r="IA115" s="19">
        <f t="shared" si="242"/>
        <v>0.49769999999999998</v>
      </c>
      <c r="IB115" s="19">
        <f t="shared" si="243"/>
        <v>0.56320000000000003</v>
      </c>
      <c r="IC115" s="38">
        <f t="shared" si="244"/>
        <v>0.46779999999999999</v>
      </c>
      <c r="ID115" s="19">
        <f t="shared" si="245"/>
        <v>0.45369999999999999</v>
      </c>
      <c r="IE115" s="19">
        <f t="shared" si="246"/>
        <v>0.42120000000000002</v>
      </c>
      <c r="IF115" s="19">
        <f t="shared" si="247"/>
        <v>0.38829999999999998</v>
      </c>
      <c r="IG115" s="19">
        <f t="shared" si="248"/>
        <v>0.45269999999999999</v>
      </c>
      <c r="IH115" s="19">
        <f t="shared" si="249"/>
        <v>0.50260000000000005</v>
      </c>
      <c r="II115" s="19">
        <f t="shared" si="250"/>
        <v>0.4642</v>
      </c>
      <c r="IJ115" s="19">
        <f t="shared" si="251"/>
        <v>0.47589999999999999</v>
      </c>
      <c r="IK115" s="19">
        <f t="shared" si="252"/>
        <v>0.44019999999999998</v>
      </c>
      <c r="IL115" s="19">
        <f t="shared" si="253"/>
        <v>0.49769999999999998</v>
      </c>
      <c r="IM115" s="19">
        <f t="shared" si="254"/>
        <v>0.56320000000000003</v>
      </c>
      <c r="IN115" s="38">
        <f t="shared" si="255"/>
        <v>1.7999999999999999E-2</v>
      </c>
      <c r="IO115" s="19">
        <f t="shared" si="256"/>
        <v>1.4E-2</v>
      </c>
      <c r="IP115" s="19">
        <f t="shared" si="257"/>
        <v>1.4E-2</v>
      </c>
      <c r="IQ115" s="19">
        <f t="shared" si="258"/>
        <v>1.2999999999999999E-2</v>
      </c>
      <c r="IR115" s="19">
        <f t="shared" si="259"/>
        <v>3.0000000000000001E-3</v>
      </c>
      <c r="IS115" s="19">
        <f t="shared" si="260"/>
        <v>-0.03</v>
      </c>
      <c r="IT115" s="19">
        <f t="shared" si="261"/>
        <v>-1.2999999999999999E-2</v>
      </c>
      <c r="IU115" s="19">
        <f t="shared" si="262"/>
        <v>-2.7E-2</v>
      </c>
      <c r="IV115" s="19">
        <f t="shared" si="263"/>
        <v>-5.6000000000000001E-2</v>
      </c>
      <c r="IW115" s="19">
        <f t="shared" si="264"/>
        <v>-0.02</v>
      </c>
      <c r="IX115" s="32">
        <f t="shared" si="265"/>
        <v>-6.0999999999999999E-2</v>
      </c>
      <c r="IY115" s="19">
        <f t="shared" si="266"/>
        <v>1.7999999999999999E-2</v>
      </c>
      <c r="IZ115" s="19">
        <f t="shared" si="267"/>
        <v>1.4E-2</v>
      </c>
      <c r="JA115" s="19">
        <f t="shared" si="268"/>
        <v>1.4E-2</v>
      </c>
      <c r="JB115" s="19">
        <f t="shared" si="269"/>
        <v>1.2999999999999999E-2</v>
      </c>
      <c r="JC115" s="19">
        <f t="shared" si="270"/>
        <v>3.0000000000000001E-3</v>
      </c>
      <c r="JD115" s="19">
        <f t="shared" si="271"/>
        <v>-0.03</v>
      </c>
      <c r="JE115" s="19">
        <f t="shared" si="272"/>
        <v>-1.2999999999999999E-2</v>
      </c>
      <c r="JF115" s="19">
        <f t="shared" si="273"/>
        <v>-2.7E-2</v>
      </c>
      <c r="JG115" s="19">
        <f t="shared" si="274"/>
        <v>-5.6000000000000001E-2</v>
      </c>
      <c r="JH115" s="19">
        <f t="shared" si="275"/>
        <v>-0.02</v>
      </c>
      <c r="JI115" s="32">
        <f t="shared" si="276"/>
        <v>-6.0999999999999999E-2</v>
      </c>
      <c r="JJ115" s="19">
        <f t="shared" si="277"/>
        <v>19.17700586778551</v>
      </c>
      <c r="JK115" s="19">
        <f t="shared" si="278"/>
        <v>18.704746378308666</v>
      </c>
      <c r="JL115" s="19">
        <f t="shared" si="279"/>
        <v>19.005964658989932</v>
      </c>
      <c r="JM115" s="19">
        <f t="shared" si="280"/>
        <v>18.774823311970419</v>
      </c>
      <c r="JN115" s="19">
        <f t="shared" si="281"/>
        <v>17.79109844518857</v>
      </c>
      <c r="JO115" s="19">
        <f t="shared" si="282"/>
        <v>17.133771709456699</v>
      </c>
      <c r="JP115" s="19">
        <f t="shared" si="283"/>
        <v>17.537332544471159</v>
      </c>
      <c r="JQ115" s="19">
        <f t="shared" si="284"/>
        <v>17.852598621225066</v>
      </c>
      <c r="JR115" s="19">
        <f t="shared" si="285"/>
        <v>17.792059415183239</v>
      </c>
      <c r="JS115" s="19">
        <f t="shared" si="286"/>
        <v>18.505116589909527</v>
      </c>
      <c r="JT115" s="19">
        <f t="shared" si="287"/>
        <v>18.751247911511477</v>
      </c>
      <c r="JU115" s="38">
        <f t="shared" si="288"/>
        <v>19.17700586778551</v>
      </c>
      <c r="JV115" s="19">
        <f t="shared" si="289"/>
        <v>18.704746378308666</v>
      </c>
      <c r="JW115" s="19">
        <f t="shared" si="290"/>
        <v>19.005964658989932</v>
      </c>
      <c r="JX115" s="19">
        <f t="shared" si="291"/>
        <v>18.774823311970419</v>
      </c>
      <c r="JY115" s="19">
        <f t="shared" si="292"/>
        <v>17.79109844518857</v>
      </c>
      <c r="JZ115" s="19">
        <f t="shared" si="293"/>
        <v>17.133771709456699</v>
      </c>
      <c r="KA115" s="19">
        <f t="shared" si="294"/>
        <v>17.537332544471159</v>
      </c>
      <c r="KB115" s="19">
        <f t="shared" si="295"/>
        <v>17.852598621225066</v>
      </c>
      <c r="KC115" s="19">
        <f t="shared" si="296"/>
        <v>17.792059415183239</v>
      </c>
      <c r="KD115" s="19">
        <f t="shared" si="297"/>
        <v>18.505116589909527</v>
      </c>
      <c r="KE115" s="32">
        <f t="shared" si="298"/>
        <v>18.751247911511477</v>
      </c>
    </row>
    <row r="116" spans="1:291" x14ac:dyDescent="0.2">
      <c r="A116" s="19" t="s">
        <v>236</v>
      </c>
      <c r="B116" s="19" t="s">
        <v>237</v>
      </c>
      <c r="D116" s="19">
        <v>2014</v>
      </c>
      <c r="E116" s="32" t="s">
        <v>173</v>
      </c>
      <c r="H116" s="19">
        <v>0</v>
      </c>
      <c r="J116" s="19">
        <v>0</v>
      </c>
      <c r="K116" s="19">
        <v>1</v>
      </c>
      <c r="L116" s="19">
        <v>1</v>
      </c>
      <c r="M116" s="19">
        <v>1</v>
      </c>
      <c r="N116" s="19">
        <v>1</v>
      </c>
      <c r="O116" s="19">
        <v>1</v>
      </c>
      <c r="P116" s="32">
        <v>1</v>
      </c>
      <c r="S116" s="19">
        <v>0</v>
      </c>
      <c r="U116" s="19">
        <v>0</v>
      </c>
      <c r="V116" s="19">
        <v>0</v>
      </c>
      <c r="W116" s="19">
        <v>0</v>
      </c>
      <c r="X116" s="19">
        <v>1</v>
      </c>
      <c r="Y116" s="19">
        <v>1</v>
      </c>
      <c r="Z116" s="19">
        <v>1</v>
      </c>
      <c r="AA116" s="32">
        <v>1</v>
      </c>
      <c r="AD116" s="19">
        <v>0</v>
      </c>
      <c r="AF116" s="19">
        <v>0</v>
      </c>
      <c r="AG116" s="19">
        <v>0</v>
      </c>
      <c r="AH116" s="19">
        <v>0</v>
      </c>
      <c r="AI116" s="19">
        <v>1</v>
      </c>
      <c r="AJ116" s="19">
        <v>1</v>
      </c>
      <c r="AK116" s="19">
        <v>1</v>
      </c>
      <c r="AL116" s="32">
        <v>1</v>
      </c>
      <c r="AO116" s="19">
        <v>4.8586799999999998E-3</v>
      </c>
      <c r="AQ116" s="19">
        <v>5.76152E-3</v>
      </c>
      <c r="AR116" s="19">
        <v>4.6571299999999998E-3</v>
      </c>
      <c r="AS116" s="19">
        <v>5.1046499999999996E-3</v>
      </c>
      <c r="AT116" s="19">
        <v>2.7633600000000001E-2</v>
      </c>
      <c r="AU116" s="19">
        <v>2.8298199999999999E-2</v>
      </c>
      <c r="AV116" s="19">
        <v>4.1153700000000001E-2</v>
      </c>
      <c r="AW116" s="32">
        <v>3.2467900000000001E-2</v>
      </c>
      <c r="AZ116" s="19">
        <v>0</v>
      </c>
      <c r="BB116" s="19">
        <v>0</v>
      </c>
      <c r="BC116" s="19">
        <v>0</v>
      </c>
      <c r="BD116" s="19">
        <v>0</v>
      </c>
      <c r="BE116" s="19">
        <v>0</v>
      </c>
      <c r="BF116" s="19">
        <v>1</v>
      </c>
      <c r="BG116" s="19">
        <v>0</v>
      </c>
      <c r="BH116" s="32">
        <v>5</v>
      </c>
      <c r="BK116" s="19">
        <v>0</v>
      </c>
      <c r="BM116" s="19">
        <v>0</v>
      </c>
      <c r="BN116" s="19">
        <v>0</v>
      </c>
      <c r="BO116" s="19">
        <v>0</v>
      </c>
      <c r="BP116" s="19">
        <v>0</v>
      </c>
      <c r="BQ116" s="19">
        <v>1</v>
      </c>
      <c r="BR116" s="19">
        <v>0</v>
      </c>
      <c r="BS116" s="32">
        <v>1</v>
      </c>
      <c r="BT116" s="19">
        <v>1</v>
      </c>
      <c r="BU116" s="19">
        <v>0</v>
      </c>
      <c r="BV116" s="19">
        <v>1</v>
      </c>
      <c r="BW116" s="19">
        <v>0</v>
      </c>
      <c r="BX116" s="19">
        <v>2</v>
      </c>
      <c r="BY116" s="19">
        <v>2</v>
      </c>
      <c r="BZ116" s="19">
        <v>0</v>
      </c>
      <c r="CA116" s="19">
        <v>1</v>
      </c>
      <c r="CB116" s="19">
        <v>0</v>
      </c>
      <c r="CC116" s="19">
        <v>1</v>
      </c>
      <c r="CD116" s="19">
        <v>2</v>
      </c>
      <c r="CE116" s="38">
        <v>11</v>
      </c>
      <c r="CF116" s="19">
        <v>2</v>
      </c>
      <c r="CG116" s="19">
        <v>36</v>
      </c>
      <c r="CH116" s="19">
        <v>58</v>
      </c>
      <c r="CI116" s="19">
        <v>67</v>
      </c>
      <c r="CJ116" s="19">
        <v>74</v>
      </c>
      <c r="CK116" s="19">
        <v>76</v>
      </c>
      <c r="CL116" s="19">
        <v>68</v>
      </c>
      <c r="CM116" s="19">
        <v>66</v>
      </c>
      <c r="CN116" s="19">
        <v>59</v>
      </c>
      <c r="CO116" s="19">
        <v>92</v>
      </c>
      <c r="CP116" s="38">
        <v>9.0909090909090912E-2</v>
      </c>
      <c r="CQ116" s="19">
        <v>0</v>
      </c>
      <c r="CR116" s="19">
        <v>2.7777777777777776E-2</v>
      </c>
      <c r="CS116" s="19">
        <v>0</v>
      </c>
      <c r="CT116" s="19">
        <v>2.9850746268656716E-2</v>
      </c>
      <c r="CU116" s="19">
        <v>2.7027027027027029E-2</v>
      </c>
      <c r="CV116" s="19">
        <v>0</v>
      </c>
      <c r="CW116" s="19">
        <v>1.4705882352941176E-2</v>
      </c>
      <c r="CX116" s="19">
        <v>0</v>
      </c>
      <c r="CY116" s="19">
        <v>1.6949152542372881E-2</v>
      </c>
      <c r="CZ116" s="19">
        <v>2.1739130434782608E-2</v>
      </c>
      <c r="DA116" s="38">
        <v>1.1968457889872799</v>
      </c>
      <c r="DB116" s="19">
        <v>1.1607593209410101</v>
      </c>
      <c r="DC116" s="19">
        <v>1.0133867919725299</v>
      </c>
      <c r="DD116" s="19">
        <v>1.0136918439284699</v>
      </c>
      <c r="DE116" s="19">
        <v>1.40448189313034</v>
      </c>
      <c r="DF116" s="19">
        <v>1.79935447125055</v>
      </c>
      <c r="DG116" s="19">
        <v>1.99233427591805</v>
      </c>
      <c r="DH116" s="19">
        <v>2.3369104291377298</v>
      </c>
      <c r="DI116" s="19">
        <v>1.8678882309984299</v>
      </c>
      <c r="DJ116" s="19">
        <v>3.4585890349837798</v>
      </c>
      <c r="DK116" s="19">
        <v>7.1482211003782998</v>
      </c>
      <c r="DL116" s="38">
        <v>0.32100000000000001</v>
      </c>
      <c r="DM116" s="19">
        <v>0.32579999999999998</v>
      </c>
      <c r="DN116" s="19">
        <v>0.22800000000000001</v>
      </c>
      <c r="DO116" s="19">
        <v>0.3196</v>
      </c>
      <c r="DP116" s="19">
        <v>0.35270000000000001</v>
      </c>
      <c r="DQ116" s="19">
        <v>0.31619999999999998</v>
      </c>
      <c r="DR116" s="19">
        <v>0.30499999999999999</v>
      </c>
      <c r="DS116" s="19">
        <v>0.26550000000000001</v>
      </c>
      <c r="DT116" s="19">
        <v>0.1651</v>
      </c>
      <c r="DU116" s="19">
        <v>0.19009999999999999</v>
      </c>
      <c r="DV116" s="19">
        <v>0.18290000000000001</v>
      </c>
      <c r="DW116" s="38">
        <v>5.2999999999999999E-2</v>
      </c>
      <c r="DX116" s="19">
        <v>3.9E-2</v>
      </c>
      <c r="DY116" s="19">
        <v>5.3999999999999999E-2</v>
      </c>
      <c r="DZ116" s="19">
        <v>7.0000000000000001E-3</v>
      </c>
      <c r="EA116" s="19">
        <v>2.3E-2</v>
      </c>
      <c r="EB116" s="19">
        <v>5.2999999999999999E-2</v>
      </c>
      <c r="EC116" s="19">
        <v>4.9000000000000002E-2</v>
      </c>
      <c r="ED116" s="19">
        <v>0.29599999999999999</v>
      </c>
      <c r="EE116" s="19">
        <v>1.6E-2</v>
      </c>
      <c r="EF116" s="19">
        <v>7.0000000000000001E-3</v>
      </c>
      <c r="EG116" s="19">
        <v>8.9999999999999993E-3</v>
      </c>
      <c r="EH116" s="38">
        <v>109755748.98280744</v>
      </c>
      <c r="EI116" s="19">
        <v>103321130.66036056</v>
      </c>
      <c r="EJ116" s="19">
        <v>119617189.15977198</v>
      </c>
      <c r="EK116" s="19">
        <v>97428015.710777581</v>
      </c>
      <c r="EL116" s="19">
        <v>75890377.847755834</v>
      </c>
      <c r="EM116" s="19">
        <v>59505187.846816912</v>
      </c>
      <c r="EN116" s="19">
        <v>89310714.082661346</v>
      </c>
      <c r="EO116" s="19">
        <v>103064422.08839448</v>
      </c>
      <c r="EP116" s="19">
        <v>94820212.880574778</v>
      </c>
      <c r="EQ116" s="19">
        <v>75730207.941012219</v>
      </c>
      <c r="ER116" s="32">
        <v>139316446.24559417</v>
      </c>
      <c r="ES116" s="19">
        <f t="shared" si="167"/>
        <v>18.513767991078915</v>
      </c>
      <c r="ET116" s="19">
        <f t="shared" si="168"/>
        <v>18.45335246941853</v>
      </c>
      <c r="EU116" s="19">
        <f t="shared" si="169"/>
        <v>18.599807111225449</v>
      </c>
      <c r="EV116" s="19">
        <f t="shared" si="170"/>
        <v>18.394624362887832</v>
      </c>
      <c r="EW116" s="19">
        <f t="shared" si="171"/>
        <v>18.144800460254984</v>
      </c>
      <c r="EX116" s="19">
        <f t="shared" si="172"/>
        <v>17.901574057417776</v>
      </c>
      <c r="EY116" s="19">
        <f t="shared" si="173"/>
        <v>18.30763201717912</v>
      </c>
      <c r="EZ116" s="19">
        <f t="shared" si="174"/>
        <v>18.450864807845974</v>
      </c>
      <c r="FA116" s="19">
        <f t="shared" si="175"/>
        <v>18.367493160537759</v>
      </c>
      <c r="FB116" s="19">
        <f t="shared" si="176"/>
        <v>18.142687686907077</v>
      </c>
      <c r="FC116" s="32">
        <f t="shared" si="177"/>
        <v>18.752258495281406</v>
      </c>
      <c r="FD116" s="19" t="str">
        <f t="shared" si="178"/>
        <v/>
      </c>
      <c r="FE116" s="19" t="str">
        <f t="shared" si="179"/>
        <v/>
      </c>
      <c r="FF116" s="19">
        <f t="shared" si="180"/>
        <v>1.0133867919725299</v>
      </c>
      <c r="FG116" s="19" t="str">
        <f t="shared" si="181"/>
        <v/>
      </c>
      <c r="FH116" s="19">
        <f t="shared" si="182"/>
        <v>1.40448189313034</v>
      </c>
      <c r="FI116" s="19">
        <f t="shared" si="183"/>
        <v>1.79935447125055</v>
      </c>
      <c r="FJ116" s="19">
        <f t="shared" si="184"/>
        <v>1.99233427591805</v>
      </c>
      <c r="FK116" s="19">
        <f t="shared" si="185"/>
        <v>2.3369104291377298</v>
      </c>
      <c r="FL116" s="19">
        <f t="shared" si="186"/>
        <v>1.8678882309984299</v>
      </c>
      <c r="FM116" s="19">
        <f t="shared" si="187"/>
        <v>3.4585890349837798</v>
      </c>
      <c r="FN116" s="32">
        <f t="shared" si="188"/>
        <v>7.1482211003782998</v>
      </c>
      <c r="FO116" s="19" t="str">
        <f t="shared" si="189"/>
        <v/>
      </c>
      <c r="FP116" s="19" t="str">
        <f t="shared" si="190"/>
        <v/>
      </c>
      <c r="FQ116" s="19">
        <f t="shared" si="191"/>
        <v>0.22800000000000001</v>
      </c>
      <c r="FR116" s="19" t="str">
        <f t="shared" si="192"/>
        <v/>
      </c>
      <c r="FS116" s="19">
        <f t="shared" si="193"/>
        <v>0.35270000000000001</v>
      </c>
      <c r="FT116" s="19">
        <f t="shared" si="194"/>
        <v>0.31619999999999998</v>
      </c>
      <c r="FU116" s="19">
        <f t="shared" si="195"/>
        <v>0.30499999999999999</v>
      </c>
      <c r="FV116" s="19">
        <f t="shared" si="196"/>
        <v>0.26550000000000001</v>
      </c>
      <c r="FW116" s="19">
        <f t="shared" si="197"/>
        <v>0.1651</v>
      </c>
      <c r="FX116" s="19">
        <f t="shared" si="198"/>
        <v>0.19009999999999999</v>
      </c>
      <c r="FY116" s="32">
        <f t="shared" si="199"/>
        <v>0.18290000000000001</v>
      </c>
      <c r="FZ116" s="19" t="str">
        <f t="shared" si="200"/>
        <v/>
      </c>
      <c r="GA116" s="19" t="str">
        <f t="shared" si="201"/>
        <v/>
      </c>
      <c r="GB116" s="19">
        <f t="shared" si="202"/>
        <v>5.3999999999999999E-2</v>
      </c>
      <c r="GC116" s="19" t="str">
        <f t="shared" si="203"/>
        <v/>
      </c>
      <c r="GD116" s="19">
        <f t="shared" si="204"/>
        <v>2.3E-2</v>
      </c>
      <c r="GE116" s="19">
        <f t="shared" si="205"/>
        <v>5.2999999999999999E-2</v>
      </c>
      <c r="GF116" s="19">
        <f t="shared" si="206"/>
        <v>4.9000000000000002E-2</v>
      </c>
      <c r="GG116" s="19">
        <f t="shared" si="207"/>
        <v>0.29599999999999999</v>
      </c>
      <c r="GH116" s="19">
        <f t="shared" si="208"/>
        <v>1.6E-2</v>
      </c>
      <c r="GI116" s="19">
        <f t="shared" si="209"/>
        <v>7.0000000000000001E-3</v>
      </c>
      <c r="GJ116" s="32">
        <f t="shared" si="210"/>
        <v>8.9999999999999993E-3</v>
      </c>
      <c r="GK116" s="19" t="str">
        <f t="shared" si="211"/>
        <v/>
      </c>
      <c r="GL116" s="19" t="str">
        <f t="shared" si="212"/>
        <v/>
      </c>
      <c r="GM116" s="19">
        <f t="shared" si="213"/>
        <v>18.599807111225449</v>
      </c>
      <c r="GN116" s="19" t="str">
        <f t="shared" si="214"/>
        <v/>
      </c>
      <c r="GO116" s="19">
        <f t="shared" si="215"/>
        <v>18.144800460254984</v>
      </c>
      <c r="GP116" s="19">
        <f t="shared" si="216"/>
        <v>17.901574057417776</v>
      </c>
      <c r="GQ116" s="19">
        <f t="shared" si="217"/>
        <v>18.30763201717912</v>
      </c>
      <c r="GR116" s="19">
        <f t="shared" si="218"/>
        <v>18.450864807845974</v>
      </c>
      <c r="GS116" s="19">
        <f t="shared" si="219"/>
        <v>18.367493160537759</v>
      </c>
      <c r="GT116" s="19">
        <f t="shared" si="220"/>
        <v>18.142687686907077</v>
      </c>
      <c r="GU116" s="32">
        <f t="shared" si="221"/>
        <v>18.752258495281406</v>
      </c>
      <c r="GV116" s="19">
        <f t="shared" si="222"/>
        <v>10.328571478127515</v>
      </c>
      <c r="GW116" s="19">
        <f t="shared" si="223"/>
        <v>10.328571478127515</v>
      </c>
      <c r="GX116" s="19">
        <f t="shared" si="224"/>
        <v>1.0133867919725299</v>
      </c>
      <c r="GY116" s="19">
        <f t="shared" si="225"/>
        <v>10.328571478127515</v>
      </c>
      <c r="GZ116" s="19">
        <f t="shared" si="226"/>
        <v>1.40448189313034</v>
      </c>
      <c r="HA116" s="19">
        <f t="shared" si="227"/>
        <v>1.79935447125055</v>
      </c>
      <c r="HB116" s="19">
        <f t="shared" si="228"/>
        <v>1.99233427591805</v>
      </c>
      <c r="HC116" s="19">
        <f t="shared" si="229"/>
        <v>2.3369104291377298</v>
      </c>
      <c r="HD116" s="19">
        <f t="shared" si="230"/>
        <v>1.8678882309984299</v>
      </c>
      <c r="HE116" s="19">
        <f t="shared" si="231"/>
        <v>3.4585890349837798</v>
      </c>
      <c r="HF116" s="19">
        <f t="shared" si="232"/>
        <v>7.1482211003782998</v>
      </c>
      <c r="HG116" s="19" t="str">
        <f t="shared" si="299"/>
        <v/>
      </c>
      <c r="HH116" s="19" t="str">
        <f t="shared" si="300"/>
        <v/>
      </c>
      <c r="HI116" s="19">
        <f t="shared" si="301"/>
        <v>1.0133867919725299</v>
      </c>
      <c r="HJ116" s="19" t="str">
        <f t="shared" si="302"/>
        <v/>
      </c>
      <c r="HK116" s="19">
        <f t="shared" si="303"/>
        <v>1.40448189313034</v>
      </c>
      <c r="HL116" s="19">
        <f t="shared" si="304"/>
        <v>1.79935447125055</v>
      </c>
      <c r="HM116" s="19">
        <f t="shared" si="305"/>
        <v>1.99233427591805</v>
      </c>
      <c r="HN116" s="19">
        <f t="shared" si="306"/>
        <v>2.3369104291377298</v>
      </c>
      <c r="HO116" s="19">
        <f t="shared" si="307"/>
        <v>1.8678882309984299</v>
      </c>
      <c r="HP116" s="19">
        <f t="shared" si="308"/>
        <v>3.4585890349837798</v>
      </c>
      <c r="HQ116" s="32">
        <f t="shared" si="309"/>
        <v>7.1482211003782998</v>
      </c>
      <c r="HR116" s="19">
        <f t="shared" si="233"/>
        <v>0.72436999999999996</v>
      </c>
      <c r="HS116" s="19">
        <f t="shared" si="234"/>
        <v>0.72436999999999996</v>
      </c>
      <c r="HT116" s="19">
        <f t="shared" si="235"/>
        <v>0.22800000000000001</v>
      </c>
      <c r="HU116" s="19">
        <f t="shared" si="236"/>
        <v>0.72436999999999996</v>
      </c>
      <c r="HV116" s="19">
        <f t="shared" si="237"/>
        <v>0.35270000000000001</v>
      </c>
      <c r="HW116" s="19">
        <f t="shared" si="238"/>
        <v>0.31619999999999998</v>
      </c>
      <c r="HX116" s="19">
        <f t="shared" si="239"/>
        <v>0.30499999999999999</v>
      </c>
      <c r="HY116" s="19">
        <f t="shared" si="240"/>
        <v>0.26550000000000001</v>
      </c>
      <c r="HZ116" s="19">
        <f t="shared" si="241"/>
        <v>0.1651</v>
      </c>
      <c r="IA116" s="19">
        <f t="shared" si="242"/>
        <v>0.19009999999999999</v>
      </c>
      <c r="IB116" s="19">
        <f t="shared" si="243"/>
        <v>0.18290000000000001</v>
      </c>
      <c r="IC116" s="38" t="str">
        <f t="shared" si="244"/>
        <v/>
      </c>
      <c r="ID116" s="19" t="str">
        <f t="shared" si="245"/>
        <v/>
      </c>
      <c r="IE116" s="19">
        <f t="shared" si="246"/>
        <v>0.22800000000000001</v>
      </c>
      <c r="IF116" s="19" t="str">
        <f t="shared" si="247"/>
        <v/>
      </c>
      <c r="IG116" s="19">
        <f t="shared" si="248"/>
        <v>0.35270000000000001</v>
      </c>
      <c r="IH116" s="19">
        <f t="shared" si="249"/>
        <v>0.31619999999999998</v>
      </c>
      <c r="II116" s="19">
        <f t="shared" si="250"/>
        <v>0.30499999999999999</v>
      </c>
      <c r="IJ116" s="19">
        <f t="shared" si="251"/>
        <v>0.26550000000000001</v>
      </c>
      <c r="IK116" s="19">
        <f t="shared" si="252"/>
        <v>0.1651</v>
      </c>
      <c r="IL116" s="19">
        <f t="shared" si="253"/>
        <v>0.19009999999999999</v>
      </c>
      <c r="IM116" s="19">
        <f t="shared" si="254"/>
        <v>0.18290000000000001</v>
      </c>
      <c r="IN116" s="38">
        <f t="shared" si="255"/>
        <v>0.16917829999999984</v>
      </c>
      <c r="IO116" s="19">
        <f t="shared" si="256"/>
        <v>0.16917829999999984</v>
      </c>
      <c r="IP116" s="19">
        <f t="shared" si="257"/>
        <v>5.3999999999999999E-2</v>
      </c>
      <c r="IQ116" s="19">
        <f t="shared" si="258"/>
        <v>0.16917829999999984</v>
      </c>
      <c r="IR116" s="19">
        <f t="shared" si="259"/>
        <v>2.3E-2</v>
      </c>
      <c r="IS116" s="19">
        <f t="shared" si="260"/>
        <v>5.2999999999999999E-2</v>
      </c>
      <c r="IT116" s="19">
        <f t="shared" si="261"/>
        <v>4.9000000000000002E-2</v>
      </c>
      <c r="IU116" s="19">
        <f t="shared" si="262"/>
        <v>0.16917829999999984</v>
      </c>
      <c r="IV116" s="19">
        <f t="shared" si="263"/>
        <v>1.6E-2</v>
      </c>
      <c r="IW116" s="19">
        <f t="shared" si="264"/>
        <v>7.0000000000000001E-3</v>
      </c>
      <c r="IX116" s="32">
        <f t="shared" si="265"/>
        <v>8.9999999999999993E-3</v>
      </c>
      <c r="IY116" s="19" t="str">
        <f t="shared" si="266"/>
        <v/>
      </c>
      <c r="IZ116" s="19" t="str">
        <f t="shared" si="267"/>
        <v/>
      </c>
      <c r="JA116" s="19">
        <f t="shared" si="268"/>
        <v>5.3999999999999999E-2</v>
      </c>
      <c r="JB116" s="19" t="str">
        <f t="shared" si="269"/>
        <v/>
      </c>
      <c r="JC116" s="19">
        <f t="shared" si="270"/>
        <v>2.3E-2</v>
      </c>
      <c r="JD116" s="19">
        <f t="shared" si="271"/>
        <v>5.2999999999999999E-2</v>
      </c>
      <c r="JE116" s="19">
        <f t="shared" si="272"/>
        <v>4.9000000000000002E-2</v>
      </c>
      <c r="JF116" s="19">
        <f t="shared" si="273"/>
        <v>0.16917829999999984</v>
      </c>
      <c r="JG116" s="19">
        <f t="shared" si="274"/>
        <v>1.6E-2</v>
      </c>
      <c r="JH116" s="19">
        <f t="shared" si="275"/>
        <v>7.0000000000000001E-3</v>
      </c>
      <c r="JI116" s="32">
        <f t="shared" si="276"/>
        <v>8.9999999999999993E-3</v>
      </c>
      <c r="JJ116" s="19">
        <f t="shared" si="277"/>
        <v>22.018022109317169</v>
      </c>
      <c r="JK116" s="19">
        <f t="shared" si="278"/>
        <v>22.018022109317169</v>
      </c>
      <c r="JL116" s="19">
        <f t="shared" si="279"/>
        <v>18.599807111225449</v>
      </c>
      <c r="JM116" s="19">
        <f t="shared" si="280"/>
        <v>22.018022109317169</v>
      </c>
      <c r="JN116" s="19">
        <f t="shared" si="281"/>
        <v>18.144800460254984</v>
      </c>
      <c r="JO116" s="19">
        <f t="shared" si="282"/>
        <v>17.901574057417776</v>
      </c>
      <c r="JP116" s="19">
        <f t="shared" si="283"/>
        <v>18.30763201717912</v>
      </c>
      <c r="JQ116" s="19">
        <f t="shared" si="284"/>
        <v>18.450864807845974</v>
      </c>
      <c r="JR116" s="19">
        <f t="shared" si="285"/>
        <v>18.367493160537759</v>
      </c>
      <c r="JS116" s="19">
        <f t="shared" si="286"/>
        <v>18.142687686907077</v>
      </c>
      <c r="JT116" s="19">
        <f t="shared" si="287"/>
        <v>18.752258495281406</v>
      </c>
      <c r="JU116" s="38" t="str">
        <f t="shared" si="288"/>
        <v/>
      </c>
      <c r="JV116" s="19" t="str">
        <f t="shared" si="289"/>
        <v/>
      </c>
      <c r="JW116" s="19">
        <f t="shared" si="290"/>
        <v>18.599807111225449</v>
      </c>
      <c r="JX116" s="19" t="str">
        <f t="shared" si="291"/>
        <v/>
      </c>
      <c r="JY116" s="19">
        <f t="shared" si="292"/>
        <v>18.144800460254984</v>
      </c>
      <c r="JZ116" s="19">
        <f t="shared" si="293"/>
        <v>17.901574057417776</v>
      </c>
      <c r="KA116" s="19">
        <f t="shared" si="294"/>
        <v>18.30763201717912</v>
      </c>
      <c r="KB116" s="19">
        <f t="shared" si="295"/>
        <v>18.450864807845974</v>
      </c>
      <c r="KC116" s="19">
        <f t="shared" si="296"/>
        <v>18.367493160537759</v>
      </c>
      <c r="KD116" s="19">
        <f t="shared" si="297"/>
        <v>18.142687686907077</v>
      </c>
      <c r="KE116" s="32">
        <f t="shared" si="298"/>
        <v>18.752258495281406</v>
      </c>
    </row>
    <row r="117" spans="1:291" x14ac:dyDescent="0.2">
      <c r="A117" s="19" t="s">
        <v>238</v>
      </c>
      <c r="B117" s="19" t="s">
        <v>239</v>
      </c>
      <c r="D117" s="19">
        <v>2013</v>
      </c>
      <c r="E117" s="32" t="s">
        <v>173</v>
      </c>
      <c r="F117" s="19">
        <v>1</v>
      </c>
      <c r="G117" s="19">
        <v>1</v>
      </c>
      <c r="H117" s="19">
        <v>1</v>
      </c>
      <c r="I117" s="19">
        <v>1</v>
      </c>
      <c r="P117" s="32"/>
      <c r="Q117" s="19">
        <v>1</v>
      </c>
      <c r="R117" s="19">
        <v>1</v>
      </c>
      <c r="S117" s="19">
        <v>1</v>
      </c>
      <c r="T117" s="19">
        <v>1</v>
      </c>
      <c r="AA117" s="32"/>
      <c r="AB117" s="19">
        <v>1</v>
      </c>
      <c r="AC117" s="19">
        <v>1</v>
      </c>
      <c r="AD117" s="19">
        <v>1</v>
      </c>
      <c r="AE117" s="19">
        <v>1</v>
      </c>
      <c r="AL117" s="32"/>
      <c r="AM117" s="19">
        <v>2.27195E-2</v>
      </c>
      <c r="AN117" s="19">
        <v>2.3965500000000001E-2</v>
      </c>
      <c r="AO117" s="19">
        <v>3.9600099999999999E-2</v>
      </c>
      <c r="AP117" s="19">
        <v>2.3052900000000001E-2</v>
      </c>
      <c r="AW117" s="32"/>
      <c r="AX117" s="19">
        <v>0</v>
      </c>
      <c r="AY117" s="19">
        <v>0</v>
      </c>
      <c r="AZ117" s="19">
        <v>0</v>
      </c>
      <c r="BA117" s="19">
        <v>0</v>
      </c>
      <c r="BH117" s="32"/>
      <c r="BI117" s="19">
        <v>0</v>
      </c>
      <c r="BJ117" s="19">
        <v>0</v>
      </c>
      <c r="BK117" s="19">
        <v>0</v>
      </c>
      <c r="BL117" s="19">
        <v>0</v>
      </c>
      <c r="BS117" s="32"/>
      <c r="BT117" s="19">
        <v>0</v>
      </c>
      <c r="BU117" s="19">
        <v>0</v>
      </c>
      <c r="BV117" s="19">
        <v>0</v>
      </c>
      <c r="BW117" s="19">
        <v>0</v>
      </c>
      <c r="BX117" s="19">
        <v>0</v>
      </c>
      <c r="BY117" s="19">
        <v>0</v>
      </c>
      <c r="BZ117" s="19">
        <v>0</v>
      </c>
      <c r="CA117" s="19">
        <v>0</v>
      </c>
      <c r="CB117" s="19">
        <v>0</v>
      </c>
      <c r="CC117" s="19">
        <v>0</v>
      </c>
      <c r="CD117" s="19">
        <v>0</v>
      </c>
      <c r="CE117" s="38">
        <v>22</v>
      </c>
      <c r="CF117" s="19">
        <v>23</v>
      </c>
      <c r="CG117" s="19">
        <v>36</v>
      </c>
      <c r="CH117" s="19">
        <v>29</v>
      </c>
      <c r="CI117" s="19">
        <v>28</v>
      </c>
      <c r="CJ117" s="19">
        <v>0</v>
      </c>
      <c r="CK117" s="19">
        <v>0</v>
      </c>
      <c r="CL117" s="19">
        <v>0</v>
      </c>
      <c r="CM117" s="19">
        <v>0</v>
      </c>
      <c r="CN117" s="19">
        <v>0</v>
      </c>
      <c r="CO117" s="19">
        <v>0</v>
      </c>
      <c r="CP117" s="38">
        <v>0</v>
      </c>
      <c r="CQ117" s="19">
        <v>0</v>
      </c>
      <c r="CR117" s="19">
        <v>0</v>
      </c>
      <c r="CS117" s="19">
        <v>0</v>
      </c>
      <c r="CT117" s="19">
        <v>0</v>
      </c>
      <c r="CU117" s="19">
        <v>0</v>
      </c>
      <c r="CV117" s="19">
        <v>0</v>
      </c>
      <c r="CW117" s="19">
        <v>0</v>
      </c>
      <c r="CX117" s="19">
        <v>0</v>
      </c>
      <c r="CY117" s="19">
        <v>0</v>
      </c>
      <c r="CZ117" s="19">
        <v>0</v>
      </c>
      <c r="DA117" s="38">
        <v>0.89590000000000003</v>
      </c>
      <c r="DB117" s="19">
        <v>0.51439999999999997</v>
      </c>
      <c r="DC117" s="19">
        <v>0.7409</v>
      </c>
      <c r="DD117" s="19">
        <v>0.66120000000000001</v>
      </c>
      <c r="DL117" s="38">
        <v>0.53219099999999997</v>
      </c>
      <c r="DM117" s="19">
        <v>0.56619799999999998</v>
      </c>
      <c r="DN117" s="19">
        <v>0.641903</v>
      </c>
      <c r="DO117" s="19">
        <v>0.62001399999999995</v>
      </c>
      <c r="DW117" s="38">
        <v>-3.4488999999999999E-2</v>
      </c>
      <c r="DX117" s="19">
        <v>-3.7420000000000002E-2</v>
      </c>
      <c r="DY117" s="19">
        <v>-3.6768000000000002E-2</v>
      </c>
      <c r="DZ117" s="19">
        <v>-1.016E-3</v>
      </c>
      <c r="EH117" s="38"/>
      <c r="ER117" s="32"/>
      <c r="ES117" s="19" t="str">
        <f t="shared" si="167"/>
        <v/>
      </c>
      <c r="ET117" s="19" t="str">
        <f t="shared" si="168"/>
        <v/>
      </c>
      <c r="EU117" s="19" t="str">
        <f t="shared" si="169"/>
        <v/>
      </c>
      <c r="EV117" s="19" t="str">
        <f t="shared" si="170"/>
        <v/>
      </c>
      <c r="EW117" s="19" t="str">
        <f t="shared" si="171"/>
        <v/>
      </c>
      <c r="EX117" s="19" t="str">
        <f t="shared" si="172"/>
        <v/>
      </c>
      <c r="EY117" s="19" t="str">
        <f t="shared" si="173"/>
        <v/>
      </c>
      <c r="EZ117" s="19" t="str">
        <f t="shared" si="174"/>
        <v/>
      </c>
      <c r="FA117" s="19" t="str">
        <f t="shared" si="175"/>
        <v/>
      </c>
      <c r="FB117" s="19" t="str">
        <f t="shared" si="176"/>
        <v/>
      </c>
      <c r="FC117" s="32" t="str">
        <f t="shared" si="177"/>
        <v/>
      </c>
      <c r="FD117" s="19">
        <f t="shared" si="178"/>
        <v>0.89590000000000003</v>
      </c>
      <c r="FE117" s="19">
        <f t="shared" si="179"/>
        <v>0.51439999999999997</v>
      </c>
      <c r="FF117" s="19">
        <f t="shared" si="180"/>
        <v>0.7409</v>
      </c>
      <c r="FG117" s="19">
        <f t="shared" si="181"/>
        <v>0.66120000000000001</v>
      </c>
      <c r="FH117" s="19" t="str">
        <f t="shared" si="182"/>
        <v/>
      </c>
      <c r="FI117" s="19" t="str">
        <f t="shared" si="183"/>
        <v/>
      </c>
      <c r="FJ117" s="19" t="str">
        <f t="shared" si="184"/>
        <v/>
      </c>
      <c r="FK117" s="19" t="str">
        <f t="shared" si="185"/>
        <v/>
      </c>
      <c r="FL117" s="19" t="str">
        <f t="shared" si="186"/>
        <v/>
      </c>
      <c r="FM117" s="19" t="str">
        <f t="shared" si="187"/>
        <v/>
      </c>
      <c r="FN117" s="32" t="str">
        <f t="shared" si="188"/>
        <v/>
      </c>
      <c r="FO117" s="19">
        <f t="shared" si="189"/>
        <v>0.53219099999999997</v>
      </c>
      <c r="FP117" s="19">
        <f t="shared" si="190"/>
        <v>0.56619799999999998</v>
      </c>
      <c r="FQ117" s="19">
        <f t="shared" si="191"/>
        <v>0.641903</v>
      </c>
      <c r="FR117" s="19">
        <f t="shared" si="192"/>
        <v>0.62001399999999995</v>
      </c>
      <c r="FS117" s="19" t="str">
        <f t="shared" si="193"/>
        <v/>
      </c>
      <c r="FT117" s="19" t="str">
        <f t="shared" si="194"/>
        <v/>
      </c>
      <c r="FU117" s="19" t="str">
        <f t="shared" si="195"/>
        <v/>
      </c>
      <c r="FV117" s="19" t="str">
        <f t="shared" si="196"/>
        <v/>
      </c>
      <c r="FW117" s="19" t="str">
        <f t="shared" si="197"/>
        <v/>
      </c>
      <c r="FX117" s="19" t="str">
        <f t="shared" si="198"/>
        <v/>
      </c>
      <c r="FY117" s="32" t="str">
        <f t="shared" si="199"/>
        <v/>
      </c>
      <c r="FZ117" s="19">
        <f t="shared" si="200"/>
        <v>-3.4488999999999999E-2</v>
      </c>
      <c r="GA117" s="19">
        <f t="shared" si="201"/>
        <v>-3.7420000000000002E-2</v>
      </c>
      <c r="GB117" s="19">
        <f t="shared" si="202"/>
        <v>-3.6768000000000002E-2</v>
      </c>
      <c r="GC117" s="19">
        <f t="shared" si="203"/>
        <v>-1.016E-3</v>
      </c>
      <c r="GD117" s="19" t="str">
        <f t="shared" si="204"/>
        <v/>
      </c>
      <c r="GE117" s="19" t="str">
        <f t="shared" si="205"/>
        <v/>
      </c>
      <c r="GF117" s="19" t="str">
        <f t="shared" si="206"/>
        <v/>
      </c>
      <c r="GG117" s="19" t="str">
        <f t="shared" si="207"/>
        <v/>
      </c>
      <c r="GH117" s="19" t="str">
        <f t="shared" si="208"/>
        <v/>
      </c>
      <c r="GI117" s="19" t="str">
        <f t="shared" si="209"/>
        <v/>
      </c>
      <c r="GJ117" s="32" t="str">
        <f t="shared" si="210"/>
        <v/>
      </c>
      <c r="GK117" s="19" t="str">
        <f t="shared" si="211"/>
        <v/>
      </c>
      <c r="GL117" s="19" t="str">
        <f t="shared" si="212"/>
        <v/>
      </c>
      <c r="GM117" s="19" t="str">
        <f t="shared" si="213"/>
        <v/>
      </c>
      <c r="GN117" s="19" t="str">
        <f t="shared" si="214"/>
        <v/>
      </c>
      <c r="GO117" s="19" t="str">
        <f t="shared" si="215"/>
        <v/>
      </c>
      <c r="GP117" s="19" t="str">
        <f t="shared" si="216"/>
        <v/>
      </c>
      <c r="GQ117" s="19" t="str">
        <f t="shared" si="217"/>
        <v/>
      </c>
      <c r="GR117" s="19" t="str">
        <f t="shared" si="218"/>
        <v/>
      </c>
      <c r="GS117" s="19" t="str">
        <f t="shared" si="219"/>
        <v/>
      </c>
      <c r="GT117" s="19" t="str">
        <f t="shared" si="220"/>
        <v/>
      </c>
      <c r="GU117" s="32" t="str">
        <f t="shared" si="221"/>
        <v/>
      </c>
      <c r="GV117" s="19">
        <f t="shared" si="222"/>
        <v>0.89590000000000003</v>
      </c>
      <c r="GW117" s="19">
        <f t="shared" si="223"/>
        <v>0.51439999999999997</v>
      </c>
      <c r="GX117" s="19">
        <f t="shared" si="224"/>
        <v>0.7409</v>
      </c>
      <c r="GY117" s="19">
        <f t="shared" si="225"/>
        <v>0.66120000000000001</v>
      </c>
      <c r="GZ117" s="19">
        <f t="shared" si="226"/>
        <v>10.328571478127515</v>
      </c>
      <c r="HA117" s="19">
        <f t="shared" si="227"/>
        <v>10.328571478127515</v>
      </c>
      <c r="HB117" s="19">
        <f t="shared" si="228"/>
        <v>10.328571478127515</v>
      </c>
      <c r="HC117" s="19">
        <f t="shared" si="229"/>
        <v>10.328571478127515</v>
      </c>
      <c r="HD117" s="19">
        <f t="shared" si="230"/>
        <v>10.328571478127515</v>
      </c>
      <c r="HE117" s="19">
        <f t="shared" si="231"/>
        <v>10.328571478127515</v>
      </c>
      <c r="HF117" s="19">
        <f t="shared" si="232"/>
        <v>10.328571478127515</v>
      </c>
      <c r="HG117" s="19">
        <f t="shared" si="299"/>
        <v>0.89590000000000003</v>
      </c>
      <c r="HH117" s="19">
        <f t="shared" si="300"/>
        <v>0.51439999999999997</v>
      </c>
      <c r="HI117" s="19">
        <f t="shared" si="301"/>
        <v>0.7409</v>
      </c>
      <c r="HJ117" s="19">
        <f t="shared" si="302"/>
        <v>0.66120000000000001</v>
      </c>
      <c r="HK117" s="19" t="str">
        <f t="shared" si="303"/>
        <v/>
      </c>
      <c r="HL117" s="19" t="str">
        <f t="shared" si="304"/>
        <v/>
      </c>
      <c r="HM117" s="19" t="str">
        <f t="shared" si="305"/>
        <v/>
      </c>
      <c r="HN117" s="19" t="str">
        <f t="shared" si="306"/>
        <v/>
      </c>
      <c r="HO117" s="19" t="str">
        <f t="shared" si="307"/>
        <v/>
      </c>
      <c r="HP117" s="19" t="str">
        <f t="shared" si="308"/>
        <v/>
      </c>
      <c r="HQ117" s="32" t="str">
        <f t="shared" si="309"/>
        <v/>
      </c>
      <c r="HR117" s="19">
        <f t="shared" si="233"/>
        <v>0.53219099999999997</v>
      </c>
      <c r="HS117" s="19">
        <f t="shared" si="234"/>
        <v>0.56619799999999998</v>
      </c>
      <c r="HT117" s="19">
        <f t="shared" si="235"/>
        <v>0.641903</v>
      </c>
      <c r="HU117" s="19">
        <f t="shared" si="236"/>
        <v>0.62001399999999995</v>
      </c>
      <c r="HV117" s="19">
        <f t="shared" si="237"/>
        <v>0.72436999999999996</v>
      </c>
      <c r="HW117" s="19">
        <f t="shared" si="238"/>
        <v>0.72436999999999996</v>
      </c>
      <c r="HX117" s="19">
        <f t="shared" si="239"/>
        <v>0.72436999999999996</v>
      </c>
      <c r="HY117" s="19">
        <f t="shared" si="240"/>
        <v>0.72436999999999996</v>
      </c>
      <c r="HZ117" s="19">
        <f t="shared" si="241"/>
        <v>0.72436999999999996</v>
      </c>
      <c r="IA117" s="19">
        <f t="shared" si="242"/>
        <v>0.72436999999999996</v>
      </c>
      <c r="IB117" s="19">
        <f t="shared" si="243"/>
        <v>0.72436999999999996</v>
      </c>
      <c r="IC117" s="38">
        <f t="shared" si="244"/>
        <v>0.53219099999999997</v>
      </c>
      <c r="ID117" s="19">
        <f t="shared" si="245"/>
        <v>0.56619799999999998</v>
      </c>
      <c r="IE117" s="19">
        <f t="shared" si="246"/>
        <v>0.641903</v>
      </c>
      <c r="IF117" s="19">
        <f t="shared" si="247"/>
        <v>0.62001399999999995</v>
      </c>
      <c r="IG117" s="19" t="str">
        <f t="shared" si="248"/>
        <v/>
      </c>
      <c r="IH117" s="19" t="str">
        <f t="shared" si="249"/>
        <v/>
      </c>
      <c r="II117" s="19" t="str">
        <f t="shared" si="250"/>
        <v/>
      </c>
      <c r="IJ117" s="19" t="str">
        <f t="shared" si="251"/>
        <v/>
      </c>
      <c r="IK117" s="19" t="str">
        <f t="shared" si="252"/>
        <v/>
      </c>
      <c r="IL117" s="19" t="str">
        <f t="shared" si="253"/>
        <v/>
      </c>
      <c r="IM117" s="19" t="str">
        <f t="shared" si="254"/>
        <v/>
      </c>
      <c r="IN117" s="38">
        <f t="shared" si="255"/>
        <v>-3.4488999999999999E-2</v>
      </c>
      <c r="IO117" s="19">
        <f t="shared" si="256"/>
        <v>-3.7420000000000002E-2</v>
      </c>
      <c r="IP117" s="19">
        <f t="shared" si="257"/>
        <v>-3.6768000000000002E-2</v>
      </c>
      <c r="IQ117" s="19">
        <f t="shared" si="258"/>
        <v>-1.016E-3</v>
      </c>
      <c r="IR117" s="19">
        <f t="shared" si="259"/>
        <v>0.16917829999999984</v>
      </c>
      <c r="IS117" s="19">
        <f t="shared" si="260"/>
        <v>0.16917829999999984</v>
      </c>
      <c r="IT117" s="19">
        <f t="shared" si="261"/>
        <v>0.16917829999999984</v>
      </c>
      <c r="IU117" s="19">
        <f t="shared" si="262"/>
        <v>0.16917829999999984</v>
      </c>
      <c r="IV117" s="19">
        <f t="shared" si="263"/>
        <v>0.16917829999999984</v>
      </c>
      <c r="IW117" s="19">
        <f t="shared" si="264"/>
        <v>0.16917829999999984</v>
      </c>
      <c r="IX117" s="32">
        <f t="shared" si="265"/>
        <v>0.16917829999999984</v>
      </c>
      <c r="IY117" s="19">
        <f t="shared" si="266"/>
        <v>-3.4488999999999999E-2</v>
      </c>
      <c r="IZ117" s="19">
        <f t="shared" si="267"/>
        <v>-3.7420000000000002E-2</v>
      </c>
      <c r="JA117" s="19">
        <f t="shared" si="268"/>
        <v>-3.6768000000000002E-2</v>
      </c>
      <c r="JB117" s="19">
        <f t="shared" si="269"/>
        <v>-1.016E-3</v>
      </c>
      <c r="JC117" s="19" t="str">
        <f t="shared" si="270"/>
        <v/>
      </c>
      <c r="JD117" s="19" t="str">
        <f t="shared" si="271"/>
        <v/>
      </c>
      <c r="JE117" s="19" t="str">
        <f t="shared" si="272"/>
        <v/>
      </c>
      <c r="JF117" s="19" t="str">
        <f t="shared" si="273"/>
        <v/>
      </c>
      <c r="JG117" s="19" t="str">
        <f t="shared" si="274"/>
        <v/>
      </c>
      <c r="JH117" s="19" t="str">
        <f t="shared" si="275"/>
        <v/>
      </c>
      <c r="JI117" s="32" t="str">
        <f t="shared" si="276"/>
        <v/>
      </c>
      <c r="JJ117" s="19">
        <f t="shared" si="277"/>
        <v>22.018022109317169</v>
      </c>
      <c r="JK117" s="19">
        <f t="shared" si="278"/>
        <v>22.018022109317169</v>
      </c>
      <c r="JL117" s="19">
        <f t="shared" si="279"/>
        <v>22.018022109317169</v>
      </c>
      <c r="JM117" s="19">
        <f t="shared" si="280"/>
        <v>22.018022109317169</v>
      </c>
      <c r="JN117" s="19">
        <f t="shared" si="281"/>
        <v>22.018022109317169</v>
      </c>
      <c r="JO117" s="19">
        <f t="shared" si="282"/>
        <v>22.018022109317169</v>
      </c>
      <c r="JP117" s="19">
        <f t="shared" si="283"/>
        <v>22.018022109317169</v>
      </c>
      <c r="JQ117" s="19">
        <f t="shared" si="284"/>
        <v>22.018022109317169</v>
      </c>
      <c r="JR117" s="19">
        <f t="shared" si="285"/>
        <v>22.018022109317169</v>
      </c>
      <c r="JS117" s="19">
        <f t="shared" si="286"/>
        <v>22.018022109317169</v>
      </c>
      <c r="JT117" s="19">
        <f t="shared" si="287"/>
        <v>22.018022109317169</v>
      </c>
      <c r="JU117" s="38" t="str">
        <f t="shared" si="288"/>
        <v/>
      </c>
      <c r="JV117" s="19" t="str">
        <f t="shared" si="289"/>
        <v/>
      </c>
      <c r="JW117" s="19" t="str">
        <f t="shared" si="290"/>
        <v/>
      </c>
      <c r="JX117" s="19" t="str">
        <f t="shared" si="291"/>
        <v/>
      </c>
      <c r="JY117" s="19" t="str">
        <f t="shared" si="292"/>
        <v/>
      </c>
      <c r="JZ117" s="19" t="str">
        <f t="shared" si="293"/>
        <v/>
      </c>
      <c r="KA117" s="19" t="str">
        <f t="shared" si="294"/>
        <v/>
      </c>
      <c r="KB117" s="19" t="str">
        <f t="shared" si="295"/>
        <v/>
      </c>
      <c r="KC117" s="19" t="str">
        <f t="shared" si="296"/>
        <v/>
      </c>
      <c r="KD117" s="19" t="str">
        <f t="shared" si="297"/>
        <v/>
      </c>
      <c r="KE117" s="32" t="str">
        <f t="shared" si="298"/>
        <v/>
      </c>
    </row>
    <row r="118" spans="1:291" x14ac:dyDescent="0.2">
      <c r="A118" s="19" t="s">
        <v>244</v>
      </c>
      <c r="B118" s="19" t="s">
        <v>245</v>
      </c>
      <c r="D118" s="19">
        <v>2014</v>
      </c>
      <c r="E118" s="32" t="s">
        <v>173</v>
      </c>
      <c r="H118" s="19">
        <v>0</v>
      </c>
      <c r="I118" s="19">
        <v>1</v>
      </c>
      <c r="P118" s="32"/>
      <c r="S118" s="19">
        <v>1</v>
      </c>
      <c r="T118" s="19">
        <v>1</v>
      </c>
      <c r="AA118" s="32"/>
      <c r="AD118" s="19">
        <v>1</v>
      </c>
      <c r="AE118" s="19">
        <v>1</v>
      </c>
      <c r="AL118" s="32"/>
      <c r="AO118" s="19">
        <v>2.5530600000000001E-2</v>
      </c>
      <c r="AP118" s="19">
        <v>2.6576300000000001E-2</v>
      </c>
      <c r="AW118" s="32"/>
      <c r="AZ118" s="19">
        <v>1</v>
      </c>
      <c r="BA118" s="19">
        <v>0</v>
      </c>
      <c r="BH118" s="32"/>
      <c r="BK118" s="19">
        <v>1</v>
      </c>
      <c r="BL118" s="19">
        <v>0</v>
      </c>
      <c r="BS118" s="32"/>
      <c r="BT118" s="19">
        <v>1</v>
      </c>
      <c r="BU118" s="19">
        <v>1</v>
      </c>
      <c r="BV118" s="19">
        <v>0</v>
      </c>
      <c r="BW118" s="19">
        <v>0</v>
      </c>
      <c r="BX118" s="19">
        <v>0</v>
      </c>
      <c r="BY118" s="19">
        <v>0</v>
      </c>
      <c r="BZ118" s="19">
        <v>0</v>
      </c>
      <c r="CA118" s="19">
        <v>0</v>
      </c>
      <c r="CB118" s="19">
        <v>0</v>
      </c>
      <c r="CC118" s="19">
        <v>0</v>
      </c>
      <c r="CD118" s="19">
        <v>0</v>
      </c>
      <c r="CE118" s="38">
        <v>75</v>
      </c>
      <c r="CF118" s="19">
        <v>43</v>
      </c>
      <c r="CG118" s="19">
        <v>24</v>
      </c>
      <c r="CH118" s="19">
        <v>11</v>
      </c>
      <c r="CI118" s="19">
        <v>15</v>
      </c>
      <c r="CJ118" s="19">
        <v>0</v>
      </c>
      <c r="CK118" s="19">
        <v>2</v>
      </c>
      <c r="CL118" s="19">
        <v>0</v>
      </c>
      <c r="CM118" s="19">
        <v>0</v>
      </c>
      <c r="CN118" s="19">
        <v>0</v>
      </c>
      <c r="CO118" s="19">
        <v>0</v>
      </c>
      <c r="CP118" s="38">
        <v>1.3333333333333334E-2</v>
      </c>
      <c r="CQ118" s="19">
        <v>2.3255813953488372E-2</v>
      </c>
      <c r="CR118" s="19">
        <v>0</v>
      </c>
      <c r="CS118" s="19">
        <v>0</v>
      </c>
      <c r="CT118" s="19">
        <v>0</v>
      </c>
      <c r="CU118" s="19">
        <v>0</v>
      </c>
      <c r="CV118" s="19">
        <v>0</v>
      </c>
      <c r="CW118" s="19">
        <v>0</v>
      </c>
      <c r="CX118" s="19">
        <v>0</v>
      </c>
      <c r="CY118" s="19">
        <v>0</v>
      </c>
      <c r="CZ118" s="19">
        <v>0</v>
      </c>
      <c r="DA118" s="38"/>
      <c r="DL118" s="38"/>
      <c r="DW118" s="38"/>
      <c r="EH118" s="38"/>
      <c r="ER118" s="32"/>
      <c r="ES118" s="19" t="str">
        <f t="shared" si="167"/>
        <v/>
      </c>
      <c r="ET118" s="19" t="str">
        <f t="shared" si="168"/>
        <v/>
      </c>
      <c r="EU118" s="19" t="str">
        <f t="shared" si="169"/>
        <v/>
      </c>
      <c r="EV118" s="19" t="str">
        <f t="shared" si="170"/>
        <v/>
      </c>
      <c r="EW118" s="19" t="str">
        <f t="shared" si="171"/>
        <v/>
      </c>
      <c r="EX118" s="19" t="str">
        <f t="shared" si="172"/>
        <v/>
      </c>
      <c r="EY118" s="19" t="str">
        <f t="shared" si="173"/>
        <v/>
      </c>
      <c r="EZ118" s="19" t="str">
        <f t="shared" si="174"/>
        <v/>
      </c>
      <c r="FA118" s="19" t="str">
        <f t="shared" si="175"/>
        <v/>
      </c>
      <c r="FB118" s="19" t="str">
        <f t="shared" si="176"/>
        <v/>
      </c>
      <c r="FC118" s="32" t="str">
        <f t="shared" si="177"/>
        <v/>
      </c>
      <c r="FD118" s="19" t="str">
        <f t="shared" si="178"/>
        <v/>
      </c>
      <c r="FE118" s="19" t="str">
        <f t="shared" si="179"/>
        <v/>
      </c>
      <c r="FH118" s="19" t="str">
        <f t="shared" si="182"/>
        <v/>
      </c>
      <c r="FI118" s="19" t="str">
        <f t="shared" si="183"/>
        <v/>
      </c>
      <c r="FJ118" s="19" t="str">
        <f t="shared" si="184"/>
        <v/>
      </c>
      <c r="FK118" s="19" t="str">
        <f t="shared" si="185"/>
        <v/>
      </c>
      <c r="FL118" s="19" t="str">
        <f t="shared" si="186"/>
        <v/>
      </c>
      <c r="FM118" s="19" t="str">
        <f t="shared" si="187"/>
        <v/>
      </c>
      <c r="FN118" s="32" t="str">
        <f t="shared" si="188"/>
        <v/>
      </c>
      <c r="FO118" s="19" t="str">
        <f t="shared" si="189"/>
        <v/>
      </c>
      <c r="FP118" s="19" t="str">
        <f t="shared" si="190"/>
        <v/>
      </c>
      <c r="FS118" s="19" t="str">
        <f t="shared" si="193"/>
        <v/>
      </c>
      <c r="FT118" s="19" t="str">
        <f t="shared" si="194"/>
        <v/>
      </c>
      <c r="FU118" s="19" t="str">
        <f t="shared" si="195"/>
        <v/>
      </c>
      <c r="FV118" s="19" t="str">
        <f t="shared" si="196"/>
        <v/>
      </c>
      <c r="FW118" s="19" t="str">
        <f t="shared" si="197"/>
        <v/>
      </c>
      <c r="FX118" s="19" t="str">
        <f t="shared" si="198"/>
        <v/>
      </c>
      <c r="FY118" s="32" t="str">
        <f t="shared" si="199"/>
        <v/>
      </c>
      <c r="FZ118" s="19" t="str">
        <f t="shared" si="200"/>
        <v/>
      </c>
      <c r="GA118" s="19" t="str">
        <f t="shared" si="201"/>
        <v/>
      </c>
      <c r="GD118" s="19" t="str">
        <f t="shared" si="204"/>
        <v/>
      </c>
      <c r="GE118" s="19" t="str">
        <f t="shared" si="205"/>
        <v/>
      </c>
      <c r="GF118" s="19" t="str">
        <f t="shared" si="206"/>
        <v/>
      </c>
      <c r="GG118" s="19" t="str">
        <f t="shared" si="207"/>
        <v/>
      </c>
      <c r="GH118" s="19" t="str">
        <f t="shared" si="208"/>
        <v/>
      </c>
      <c r="GI118" s="19" t="str">
        <f t="shared" si="209"/>
        <v/>
      </c>
      <c r="GJ118" s="32" t="str">
        <f t="shared" si="210"/>
        <v/>
      </c>
      <c r="GK118" s="19" t="str">
        <f t="shared" si="211"/>
        <v/>
      </c>
      <c r="GL118" s="19" t="str">
        <f t="shared" si="212"/>
        <v/>
      </c>
      <c r="GM118" s="19" t="str">
        <f t="shared" si="213"/>
        <v/>
      </c>
      <c r="GN118" s="19" t="str">
        <f t="shared" si="214"/>
        <v/>
      </c>
      <c r="GO118" s="19" t="str">
        <f t="shared" si="215"/>
        <v/>
      </c>
      <c r="GP118" s="19" t="str">
        <f t="shared" si="216"/>
        <v/>
      </c>
      <c r="GQ118" s="19" t="str">
        <f t="shared" si="217"/>
        <v/>
      </c>
      <c r="GR118" s="19" t="str">
        <f t="shared" si="218"/>
        <v/>
      </c>
      <c r="GS118" s="19" t="str">
        <f t="shared" si="219"/>
        <v/>
      </c>
      <c r="GT118" s="19" t="str">
        <f t="shared" si="220"/>
        <v/>
      </c>
      <c r="GU118" s="32" t="str">
        <f t="shared" si="221"/>
        <v/>
      </c>
      <c r="GV118" s="19">
        <f t="shared" si="222"/>
        <v>10.328571478127515</v>
      </c>
      <c r="GW118" s="19">
        <f t="shared" si="223"/>
        <v>10.328571478127515</v>
      </c>
      <c r="GX118" s="19">
        <f t="shared" si="224"/>
        <v>0.2011343951618926</v>
      </c>
      <c r="GY118" s="19">
        <f t="shared" si="225"/>
        <v>0.2011343951618926</v>
      </c>
      <c r="GZ118" s="19">
        <f t="shared" si="226"/>
        <v>10.328571478127515</v>
      </c>
      <c r="HA118" s="19">
        <f t="shared" si="227"/>
        <v>10.328571478127515</v>
      </c>
      <c r="HB118" s="19">
        <f t="shared" si="228"/>
        <v>10.328571478127515</v>
      </c>
      <c r="HC118" s="19">
        <f t="shared" si="229"/>
        <v>10.328571478127515</v>
      </c>
      <c r="HD118" s="19">
        <f t="shared" si="230"/>
        <v>10.328571478127515</v>
      </c>
      <c r="HE118" s="19">
        <f t="shared" si="231"/>
        <v>10.328571478127515</v>
      </c>
      <c r="HF118" s="19">
        <f t="shared" si="232"/>
        <v>10.328571478127515</v>
      </c>
      <c r="HG118" s="19" t="str">
        <f t="shared" si="299"/>
        <v/>
      </c>
      <c r="HH118" s="19" t="str">
        <f t="shared" si="300"/>
        <v/>
      </c>
      <c r="HI118" s="19" t="str">
        <f t="shared" si="301"/>
        <v/>
      </c>
      <c r="HJ118" s="19" t="str">
        <f t="shared" si="302"/>
        <v/>
      </c>
      <c r="HK118" s="19" t="str">
        <f t="shared" si="303"/>
        <v/>
      </c>
      <c r="HL118" s="19" t="str">
        <f t="shared" si="304"/>
        <v/>
      </c>
      <c r="HM118" s="19" t="str">
        <f t="shared" si="305"/>
        <v/>
      </c>
      <c r="HN118" s="19" t="str">
        <f t="shared" si="306"/>
        <v/>
      </c>
      <c r="HO118" s="19" t="str">
        <f t="shared" si="307"/>
        <v/>
      </c>
      <c r="HP118" s="19" t="str">
        <f t="shared" si="308"/>
        <v/>
      </c>
      <c r="HQ118" s="32" t="str">
        <f t="shared" si="309"/>
        <v/>
      </c>
      <c r="HR118" s="19">
        <f t="shared" si="233"/>
        <v>0.72436999999999996</v>
      </c>
      <c r="HS118" s="19">
        <f t="shared" si="234"/>
        <v>0.72436999999999996</v>
      </c>
      <c r="HT118" s="19">
        <f t="shared" si="235"/>
        <v>2.8730000000000002E-2</v>
      </c>
      <c r="HU118" s="19">
        <f t="shared" si="236"/>
        <v>2.8730000000000002E-2</v>
      </c>
      <c r="HV118" s="19">
        <f t="shared" si="237"/>
        <v>0.72436999999999996</v>
      </c>
      <c r="HW118" s="19">
        <f t="shared" si="238"/>
        <v>0.72436999999999996</v>
      </c>
      <c r="HX118" s="19">
        <f t="shared" si="239"/>
        <v>0.72436999999999996</v>
      </c>
      <c r="HY118" s="19">
        <f t="shared" si="240"/>
        <v>0.72436999999999996</v>
      </c>
      <c r="HZ118" s="19">
        <f t="shared" si="241"/>
        <v>0.72436999999999996</v>
      </c>
      <c r="IA118" s="19">
        <f t="shared" si="242"/>
        <v>0.72436999999999996</v>
      </c>
      <c r="IB118" s="19">
        <f t="shared" si="243"/>
        <v>0.72436999999999996</v>
      </c>
      <c r="IC118" s="38" t="str">
        <f t="shared" si="244"/>
        <v/>
      </c>
      <c r="ID118" s="19" t="str">
        <f t="shared" si="245"/>
        <v/>
      </c>
      <c r="IE118" s="19" t="str">
        <f t="shared" si="246"/>
        <v/>
      </c>
      <c r="IF118" s="19" t="str">
        <f t="shared" si="247"/>
        <v/>
      </c>
      <c r="IG118" s="19" t="str">
        <f t="shared" si="248"/>
        <v/>
      </c>
      <c r="IH118" s="19" t="str">
        <f t="shared" si="249"/>
        <v/>
      </c>
      <c r="II118" s="19" t="str">
        <f t="shared" si="250"/>
        <v/>
      </c>
      <c r="IJ118" s="19" t="str">
        <f t="shared" si="251"/>
        <v/>
      </c>
      <c r="IK118" s="19" t="str">
        <f t="shared" si="252"/>
        <v/>
      </c>
      <c r="IL118" s="19" t="str">
        <f t="shared" si="253"/>
        <v/>
      </c>
      <c r="IM118" s="19" t="str">
        <f t="shared" si="254"/>
        <v/>
      </c>
      <c r="IN118" s="38">
        <f t="shared" si="255"/>
        <v>0.16917829999999984</v>
      </c>
      <c r="IO118" s="19">
        <f t="shared" si="256"/>
        <v>0.16917829999999984</v>
      </c>
      <c r="IP118" s="19">
        <f t="shared" si="257"/>
        <v>0</v>
      </c>
      <c r="IQ118" s="19">
        <f t="shared" si="258"/>
        <v>0</v>
      </c>
      <c r="IR118" s="19">
        <f t="shared" si="259"/>
        <v>0.16917829999999984</v>
      </c>
      <c r="IS118" s="19">
        <f t="shared" si="260"/>
        <v>0.16917829999999984</v>
      </c>
      <c r="IT118" s="19">
        <f t="shared" si="261"/>
        <v>0.16917829999999984</v>
      </c>
      <c r="IU118" s="19">
        <f t="shared" si="262"/>
        <v>0.16917829999999984</v>
      </c>
      <c r="IV118" s="19">
        <f t="shared" si="263"/>
        <v>0.16917829999999984</v>
      </c>
      <c r="IW118" s="19">
        <f t="shared" si="264"/>
        <v>0.16917829999999984</v>
      </c>
      <c r="IX118" s="32">
        <f t="shared" si="265"/>
        <v>0.16917829999999984</v>
      </c>
      <c r="IY118" s="19" t="str">
        <f t="shared" si="266"/>
        <v/>
      </c>
      <c r="IZ118" s="19" t="str">
        <f t="shared" si="267"/>
        <v/>
      </c>
      <c r="JA118" s="19" t="str">
        <f t="shared" si="268"/>
        <v/>
      </c>
      <c r="JB118" s="19" t="str">
        <f t="shared" si="269"/>
        <v/>
      </c>
      <c r="JC118" s="19" t="str">
        <f t="shared" si="270"/>
        <v/>
      </c>
      <c r="JD118" s="19" t="str">
        <f t="shared" si="271"/>
        <v/>
      </c>
      <c r="JE118" s="19" t="str">
        <f t="shared" si="272"/>
        <v/>
      </c>
      <c r="JF118" s="19" t="str">
        <f t="shared" si="273"/>
        <v/>
      </c>
      <c r="JG118" s="19" t="str">
        <f t="shared" si="274"/>
        <v/>
      </c>
      <c r="JH118" s="19" t="str">
        <f t="shared" si="275"/>
        <v/>
      </c>
      <c r="JI118" s="32" t="str">
        <f t="shared" si="276"/>
        <v/>
      </c>
      <c r="JJ118" s="19">
        <f t="shared" si="277"/>
        <v>22.018022109317169</v>
      </c>
      <c r="JK118" s="19">
        <f t="shared" si="278"/>
        <v>22.018022109317169</v>
      </c>
      <c r="JL118" s="19">
        <f t="shared" si="279"/>
        <v>22.018022109317169</v>
      </c>
      <c r="JM118" s="19">
        <f t="shared" si="280"/>
        <v>22.018022109317169</v>
      </c>
      <c r="JN118" s="19">
        <f t="shared" si="281"/>
        <v>22.018022109317169</v>
      </c>
      <c r="JO118" s="19">
        <f t="shared" si="282"/>
        <v>22.018022109317169</v>
      </c>
      <c r="JP118" s="19">
        <f t="shared" si="283"/>
        <v>22.018022109317169</v>
      </c>
      <c r="JQ118" s="19">
        <f t="shared" si="284"/>
        <v>22.018022109317169</v>
      </c>
      <c r="JR118" s="19">
        <f t="shared" si="285"/>
        <v>22.018022109317169</v>
      </c>
      <c r="JS118" s="19">
        <f t="shared" si="286"/>
        <v>22.018022109317169</v>
      </c>
      <c r="JT118" s="19">
        <f t="shared" si="287"/>
        <v>22.018022109317169</v>
      </c>
      <c r="JU118" s="38" t="str">
        <f t="shared" si="288"/>
        <v/>
      </c>
      <c r="JV118" s="19" t="str">
        <f t="shared" si="289"/>
        <v/>
      </c>
      <c r="JW118" s="19" t="str">
        <f t="shared" si="290"/>
        <v/>
      </c>
      <c r="JX118" s="19" t="str">
        <f t="shared" si="291"/>
        <v/>
      </c>
      <c r="JY118" s="19" t="str">
        <f t="shared" si="292"/>
        <v/>
      </c>
      <c r="JZ118" s="19" t="str">
        <f t="shared" si="293"/>
        <v/>
      </c>
      <c r="KA118" s="19" t="str">
        <f t="shared" si="294"/>
        <v/>
      </c>
      <c r="KB118" s="19" t="str">
        <f t="shared" si="295"/>
        <v/>
      </c>
      <c r="KC118" s="19" t="str">
        <f t="shared" si="296"/>
        <v/>
      </c>
      <c r="KD118" s="19" t="str">
        <f t="shared" si="297"/>
        <v/>
      </c>
      <c r="KE118" s="32" t="str">
        <f t="shared" si="298"/>
        <v/>
      </c>
    </row>
    <row r="119" spans="1:291" x14ac:dyDescent="0.2">
      <c r="A119" s="19" t="s">
        <v>205</v>
      </c>
      <c r="B119" s="19" t="s">
        <v>206</v>
      </c>
      <c r="E119" s="32" t="s">
        <v>173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32">
        <v>1</v>
      </c>
      <c r="Q119" s="19">
        <v>1</v>
      </c>
      <c r="R119" s="19">
        <v>1</v>
      </c>
      <c r="S119" s="19">
        <v>1</v>
      </c>
      <c r="T119" s="19">
        <v>1</v>
      </c>
      <c r="U119" s="19">
        <v>1</v>
      </c>
      <c r="V119" s="19">
        <v>1</v>
      </c>
      <c r="W119" s="19">
        <v>1</v>
      </c>
      <c r="X119" s="19">
        <v>1</v>
      </c>
      <c r="Y119" s="19">
        <v>1</v>
      </c>
      <c r="Z119" s="19">
        <v>1</v>
      </c>
      <c r="AA119" s="32">
        <v>1</v>
      </c>
      <c r="AB119" s="19">
        <v>1</v>
      </c>
      <c r="AC119" s="19">
        <v>1</v>
      </c>
      <c r="AD119" s="19">
        <v>1</v>
      </c>
      <c r="AE119" s="19">
        <v>1</v>
      </c>
      <c r="AF119" s="19">
        <v>1</v>
      </c>
      <c r="AG119" s="19">
        <v>1</v>
      </c>
      <c r="AH119" s="19">
        <v>1</v>
      </c>
      <c r="AI119" s="19">
        <v>1</v>
      </c>
      <c r="AJ119" s="19">
        <v>1</v>
      </c>
      <c r="AK119" s="19">
        <v>1</v>
      </c>
      <c r="AL119" s="32">
        <v>1</v>
      </c>
      <c r="AM119" s="19">
        <v>3.0604599999999999E-2</v>
      </c>
      <c r="AN119" s="19">
        <v>3.0134299999999999E-2</v>
      </c>
      <c r="AO119" s="19">
        <v>3.5388099999999999E-2</v>
      </c>
      <c r="AP119" s="19">
        <v>3.64622E-2</v>
      </c>
      <c r="AQ119" s="19">
        <v>3.8581699999999997E-2</v>
      </c>
      <c r="AR119" s="19">
        <v>3.5860700000000002E-2</v>
      </c>
      <c r="AS119" s="19">
        <v>3.12891E-2</v>
      </c>
      <c r="AT119" s="19">
        <v>2.3640700000000001E-2</v>
      </c>
      <c r="AU119" s="19">
        <v>1.46789E-2</v>
      </c>
      <c r="AV119" s="19">
        <v>2.7451E-2</v>
      </c>
      <c r="AW119" s="32">
        <v>2.8591499999999999E-2</v>
      </c>
      <c r="AX119" s="19">
        <v>0</v>
      </c>
      <c r="AY119" s="19">
        <v>0</v>
      </c>
      <c r="AZ119" s="19">
        <v>0</v>
      </c>
      <c r="BA119" s="19">
        <v>0</v>
      </c>
      <c r="BB119" s="19">
        <v>0</v>
      </c>
      <c r="BC119" s="19">
        <v>0</v>
      </c>
      <c r="BD119" s="19">
        <v>0</v>
      </c>
      <c r="BE119" s="19">
        <v>0</v>
      </c>
      <c r="BF119" s="19">
        <v>0</v>
      </c>
      <c r="BG119" s="19">
        <v>0</v>
      </c>
      <c r="BH119" s="32">
        <v>0</v>
      </c>
      <c r="BI119" s="19">
        <v>0</v>
      </c>
      <c r="BJ119" s="19">
        <v>0</v>
      </c>
      <c r="BK119" s="19">
        <v>0</v>
      </c>
      <c r="BL119" s="19">
        <v>0</v>
      </c>
      <c r="BM119" s="19">
        <v>0</v>
      </c>
      <c r="BN119" s="19">
        <v>0</v>
      </c>
      <c r="BO119" s="19">
        <v>0</v>
      </c>
      <c r="BP119" s="19">
        <v>0</v>
      </c>
      <c r="BQ119" s="19">
        <v>0</v>
      </c>
      <c r="BR119" s="19">
        <v>0</v>
      </c>
      <c r="BS119" s="32">
        <v>0</v>
      </c>
      <c r="BT119" s="19">
        <v>0</v>
      </c>
      <c r="BU119" s="19">
        <v>0</v>
      </c>
      <c r="BV119" s="19">
        <v>0</v>
      </c>
      <c r="BW119" s="19">
        <v>1</v>
      </c>
      <c r="BX119" s="19">
        <v>0</v>
      </c>
      <c r="BY119" s="19">
        <v>2</v>
      </c>
      <c r="BZ119" s="19">
        <v>4</v>
      </c>
      <c r="CA119" s="19">
        <v>6</v>
      </c>
      <c r="CB119" s="19">
        <v>4</v>
      </c>
      <c r="CC119" s="19">
        <v>8</v>
      </c>
      <c r="CD119" s="19">
        <v>27</v>
      </c>
      <c r="CE119" s="38">
        <v>25</v>
      </c>
      <c r="CF119" s="19">
        <v>5</v>
      </c>
      <c r="CG119" s="19">
        <v>13</v>
      </c>
      <c r="CH119" s="19">
        <v>26</v>
      </c>
      <c r="CI119" s="19">
        <v>37</v>
      </c>
      <c r="CJ119" s="19">
        <v>49</v>
      </c>
      <c r="CK119" s="19">
        <v>81</v>
      </c>
      <c r="CL119" s="19">
        <v>113</v>
      </c>
      <c r="CM119" s="19">
        <v>85</v>
      </c>
      <c r="CN119" s="19">
        <v>160</v>
      </c>
      <c r="CO119" s="19">
        <v>280</v>
      </c>
      <c r="CP119" s="38">
        <v>0</v>
      </c>
      <c r="CQ119" s="19">
        <v>0</v>
      </c>
      <c r="CR119" s="19">
        <v>0</v>
      </c>
      <c r="CS119" s="19">
        <v>3.8461538461538464E-2</v>
      </c>
      <c r="CT119" s="19">
        <v>0</v>
      </c>
      <c r="CU119" s="19">
        <v>4.0816326530612242E-2</v>
      </c>
      <c r="CV119" s="19">
        <v>4.9382716049382713E-2</v>
      </c>
      <c r="CW119" s="19">
        <v>5.3097345132743362E-2</v>
      </c>
      <c r="CX119" s="19">
        <v>4.7058823529411764E-2</v>
      </c>
      <c r="CY119" s="19">
        <v>0.05</v>
      </c>
      <c r="CZ119" s="19">
        <v>9.6428571428571433E-2</v>
      </c>
      <c r="DA119" s="38">
        <v>2.8095817780000001</v>
      </c>
      <c r="DB119" s="19">
        <v>1.1330264649999999</v>
      </c>
      <c r="DC119" s="19">
        <v>1.050271636</v>
      </c>
      <c r="DD119" s="19">
        <v>2.748106301</v>
      </c>
      <c r="DE119" s="19">
        <v>8.4405183370000003</v>
      </c>
      <c r="DF119" s="19">
        <v>1.8904395279999999</v>
      </c>
      <c r="DG119" s="19">
        <v>2.7148623340000002</v>
      </c>
      <c r="DH119" s="19">
        <v>3.2437230440000002</v>
      </c>
      <c r="DI119" s="19">
        <v>5.4172684880000004</v>
      </c>
      <c r="DJ119" s="19">
        <v>9.72941135889584</v>
      </c>
      <c r="DK119" s="19">
        <v>4.1785013243394298</v>
      </c>
      <c r="DL119" s="38">
        <v>4.6399999999999997E-2</v>
      </c>
      <c r="DM119" s="19">
        <v>2.4299999999999999E-2</v>
      </c>
      <c r="DP119" s="19">
        <v>3.1699999999999999E-2</v>
      </c>
      <c r="DQ119" s="19">
        <v>1.7899999999999999E-2</v>
      </c>
      <c r="DR119" s="19">
        <v>1.84E-2</v>
      </c>
      <c r="DS119" s="19">
        <v>3.7999999999999999E-2</v>
      </c>
      <c r="DT119" s="19">
        <v>3.85E-2</v>
      </c>
      <c r="DU119" s="19">
        <v>5.0099999999999999E-2</v>
      </c>
      <c r="DV119" s="19">
        <v>1.9800000000000002E-2</v>
      </c>
      <c r="DW119" s="38">
        <v>-0.52900000000000003</v>
      </c>
      <c r="DX119" s="19">
        <v>-0.38500000000000001</v>
      </c>
      <c r="DY119" s="19">
        <v>-0.86</v>
      </c>
      <c r="DZ119" s="19">
        <v>-1.754</v>
      </c>
      <c r="EA119" s="19">
        <v>-5.0999999999999997E-2</v>
      </c>
      <c r="EB119" s="19">
        <v>-4.1000000000000002E-2</v>
      </c>
      <c r="EC119" s="19">
        <v>-7.0999999999999994E-2</v>
      </c>
      <c r="ED119" s="19">
        <v>-4.1000000000000002E-2</v>
      </c>
      <c r="EE119" s="19">
        <v>-0.10199999999999999</v>
      </c>
      <c r="EF119" s="19">
        <v>-0.123</v>
      </c>
      <c r="EG119" s="19">
        <v>0.29499999999999998</v>
      </c>
      <c r="EH119" s="38">
        <v>7691611.1844857866</v>
      </c>
      <c r="EI119" s="19">
        <v>4986372.737556586</v>
      </c>
      <c r="EJ119" s="19">
        <v>848431.85936468933</v>
      </c>
      <c r="EK119" s="19">
        <v>488043.77398782794</v>
      </c>
      <c r="EL119" s="19">
        <v>7736432.8230544133</v>
      </c>
      <c r="EM119" s="19">
        <v>41726730.335798189</v>
      </c>
      <c r="EN119" s="19">
        <v>18670758.332700264</v>
      </c>
      <c r="EO119" s="19">
        <v>49513531.242604449</v>
      </c>
      <c r="EP119" s="19">
        <v>68832022.71694535</v>
      </c>
      <c r="EQ119" s="19">
        <v>135902069.49853781</v>
      </c>
      <c r="ER119" s="32">
        <v>551279868.6115042</v>
      </c>
      <c r="ES119" s="19">
        <f t="shared" si="167"/>
        <v>15.855640836374443</v>
      </c>
      <c r="ET119" s="19">
        <f t="shared" si="168"/>
        <v>15.422219297101931</v>
      </c>
      <c r="EU119" s="19">
        <f t="shared" si="169"/>
        <v>13.651145053259778</v>
      </c>
      <c r="EV119" s="19">
        <f t="shared" si="170"/>
        <v>13.098160381607137</v>
      </c>
      <c r="EW119" s="19">
        <f t="shared" si="171"/>
        <v>15.861451263755756</v>
      </c>
      <c r="EX119" s="19">
        <f t="shared" si="172"/>
        <v>17.546652496653472</v>
      </c>
      <c r="EY119" s="19">
        <f t="shared" si="173"/>
        <v>16.742469132405951</v>
      </c>
      <c r="EZ119" s="19">
        <f t="shared" si="174"/>
        <v>17.717756548619761</v>
      </c>
      <c r="FA119" s="19">
        <f t="shared" si="175"/>
        <v>18.047179641084195</v>
      </c>
      <c r="FB119" s="19">
        <f t="shared" si="176"/>
        <v>18.72744510710357</v>
      </c>
      <c r="FC119" s="32">
        <f t="shared" si="177"/>
        <v>20.127753166679692</v>
      </c>
      <c r="FD119" s="19">
        <f t="shared" si="178"/>
        <v>2.8095817780000001</v>
      </c>
      <c r="FE119" s="19">
        <f t="shared" si="179"/>
        <v>1.1330264649999999</v>
      </c>
      <c r="FF119" s="19">
        <f t="shared" si="180"/>
        <v>1.050271636</v>
      </c>
      <c r="FG119" s="19">
        <f t="shared" si="181"/>
        <v>2.748106301</v>
      </c>
      <c r="FH119" s="19">
        <f t="shared" si="182"/>
        <v>8.4405183370000003</v>
      </c>
      <c r="FI119" s="19">
        <f t="shared" si="183"/>
        <v>1.8904395279999999</v>
      </c>
      <c r="FJ119" s="19">
        <f t="shared" si="184"/>
        <v>2.7148623340000002</v>
      </c>
      <c r="FK119" s="19">
        <f t="shared" si="185"/>
        <v>3.2437230440000002</v>
      </c>
      <c r="FL119" s="19">
        <f t="shared" si="186"/>
        <v>5.4172684880000004</v>
      </c>
      <c r="FM119" s="19">
        <f t="shared" si="187"/>
        <v>9.72941135889584</v>
      </c>
      <c r="FN119" s="32">
        <f t="shared" si="188"/>
        <v>4.1785013243394298</v>
      </c>
      <c r="FO119" s="19">
        <f t="shared" si="189"/>
        <v>4.6399999999999997E-2</v>
      </c>
      <c r="FP119" s="19">
        <f t="shared" si="190"/>
        <v>2.4299999999999999E-2</v>
      </c>
      <c r="FS119" s="19">
        <f t="shared" si="193"/>
        <v>3.1699999999999999E-2</v>
      </c>
      <c r="FT119" s="19">
        <f t="shared" si="194"/>
        <v>1.7899999999999999E-2</v>
      </c>
      <c r="FU119" s="19">
        <f t="shared" si="195"/>
        <v>1.84E-2</v>
      </c>
      <c r="FV119" s="19">
        <f t="shared" si="196"/>
        <v>3.7999999999999999E-2</v>
      </c>
      <c r="FW119" s="19">
        <f t="shared" si="197"/>
        <v>3.85E-2</v>
      </c>
      <c r="FX119" s="19">
        <f t="shared" si="198"/>
        <v>5.0099999999999999E-2</v>
      </c>
      <c r="FY119" s="32">
        <f t="shared" si="199"/>
        <v>1.9800000000000002E-2</v>
      </c>
      <c r="FZ119" s="19">
        <f t="shared" si="200"/>
        <v>-0.52900000000000003</v>
      </c>
      <c r="GA119" s="19">
        <f t="shared" si="201"/>
        <v>-0.38500000000000001</v>
      </c>
      <c r="GB119" s="19">
        <f t="shared" si="202"/>
        <v>-0.86</v>
      </c>
      <c r="GC119" s="19">
        <f t="shared" si="203"/>
        <v>-1.754</v>
      </c>
      <c r="GD119" s="19">
        <f t="shared" si="204"/>
        <v>-5.0999999999999997E-2</v>
      </c>
      <c r="GE119" s="19">
        <f t="shared" si="205"/>
        <v>-4.1000000000000002E-2</v>
      </c>
      <c r="GF119" s="19">
        <f t="shared" si="206"/>
        <v>-7.0999999999999994E-2</v>
      </c>
      <c r="GG119" s="19">
        <f t="shared" si="207"/>
        <v>-4.1000000000000002E-2</v>
      </c>
      <c r="GH119" s="19">
        <f t="shared" si="208"/>
        <v>-0.10199999999999999</v>
      </c>
      <c r="GI119" s="19">
        <f t="shared" si="209"/>
        <v>-0.123</v>
      </c>
      <c r="GJ119" s="32">
        <f t="shared" si="210"/>
        <v>0.29499999999999998</v>
      </c>
      <c r="GK119" s="19">
        <f t="shared" si="211"/>
        <v>15.855640836374443</v>
      </c>
      <c r="GL119" s="19">
        <f t="shared" si="212"/>
        <v>15.422219297101931</v>
      </c>
      <c r="GM119" s="19">
        <f t="shared" si="213"/>
        <v>13.651145053259778</v>
      </c>
      <c r="GN119" s="19">
        <f t="shared" si="214"/>
        <v>13.098160381607137</v>
      </c>
      <c r="GO119" s="19">
        <f t="shared" si="215"/>
        <v>15.861451263755756</v>
      </c>
      <c r="GP119" s="19">
        <f t="shared" si="216"/>
        <v>17.546652496653472</v>
      </c>
      <c r="GQ119" s="19">
        <f t="shared" si="217"/>
        <v>16.742469132405951</v>
      </c>
      <c r="GR119" s="19">
        <f t="shared" si="218"/>
        <v>17.717756548619761</v>
      </c>
      <c r="GS119" s="19">
        <f t="shared" si="219"/>
        <v>18.047179641084195</v>
      </c>
      <c r="GT119" s="19">
        <f t="shared" si="220"/>
        <v>18.72744510710357</v>
      </c>
      <c r="GU119" s="32">
        <f t="shared" si="221"/>
        <v>20.127753166679692</v>
      </c>
      <c r="GV119" s="19">
        <f t="shared" si="222"/>
        <v>2.8095817780000001</v>
      </c>
      <c r="GW119" s="19">
        <f t="shared" si="223"/>
        <v>1.1330264649999999</v>
      </c>
      <c r="GX119" s="19">
        <f t="shared" si="224"/>
        <v>1.050271636</v>
      </c>
      <c r="GY119" s="19">
        <f t="shared" si="225"/>
        <v>2.748106301</v>
      </c>
      <c r="GZ119" s="19">
        <f t="shared" si="226"/>
        <v>8.4405183370000003</v>
      </c>
      <c r="HA119" s="19">
        <f t="shared" si="227"/>
        <v>1.8904395279999999</v>
      </c>
      <c r="HB119" s="19">
        <f t="shared" si="228"/>
        <v>2.7148623340000002</v>
      </c>
      <c r="HC119" s="19">
        <f t="shared" si="229"/>
        <v>3.2437230440000002</v>
      </c>
      <c r="HD119" s="19">
        <f t="shared" si="230"/>
        <v>5.4172684880000004</v>
      </c>
      <c r="HE119" s="19">
        <f t="shared" si="231"/>
        <v>9.72941135889584</v>
      </c>
      <c r="HF119" s="19">
        <f t="shared" si="232"/>
        <v>4.1785013243394298</v>
      </c>
      <c r="HG119" s="19">
        <f t="shared" si="299"/>
        <v>2.8095817780000001</v>
      </c>
      <c r="HH119" s="19">
        <f t="shared" si="300"/>
        <v>1.1330264649999999</v>
      </c>
      <c r="HI119" s="19">
        <f t="shared" si="301"/>
        <v>1.050271636</v>
      </c>
      <c r="HJ119" s="19">
        <f t="shared" si="302"/>
        <v>2.748106301</v>
      </c>
      <c r="HK119" s="19">
        <f t="shared" si="303"/>
        <v>8.4405183370000003</v>
      </c>
      <c r="HL119" s="19">
        <f t="shared" si="304"/>
        <v>1.8904395279999999</v>
      </c>
      <c r="HM119" s="19">
        <f t="shared" si="305"/>
        <v>2.7148623340000002</v>
      </c>
      <c r="HN119" s="19">
        <f t="shared" si="306"/>
        <v>3.2437230440000002</v>
      </c>
      <c r="HO119" s="19">
        <f t="shared" si="307"/>
        <v>5.4172684880000004</v>
      </c>
      <c r="HP119" s="19">
        <f t="shared" si="308"/>
        <v>9.72941135889584</v>
      </c>
      <c r="HQ119" s="32">
        <f t="shared" si="309"/>
        <v>4.1785013243394298</v>
      </c>
      <c r="HR119" s="19">
        <f t="shared" si="233"/>
        <v>4.6399999999999997E-2</v>
      </c>
      <c r="HS119" s="19">
        <f t="shared" si="234"/>
        <v>2.8730000000000002E-2</v>
      </c>
      <c r="HT119" s="19">
        <f t="shared" si="235"/>
        <v>2.8730000000000002E-2</v>
      </c>
      <c r="HU119" s="19">
        <f t="shared" si="236"/>
        <v>2.8730000000000002E-2</v>
      </c>
      <c r="HV119" s="19">
        <f t="shared" si="237"/>
        <v>3.1699999999999999E-2</v>
      </c>
      <c r="HW119" s="19">
        <f t="shared" si="238"/>
        <v>2.8730000000000002E-2</v>
      </c>
      <c r="HX119" s="19">
        <f t="shared" si="239"/>
        <v>2.8730000000000002E-2</v>
      </c>
      <c r="HY119" s="19">
        <f t="shared" si="240"/>
        <v>3.7999999999999999E-2</v>
      </c>
      <c r="HZ119" s="19">
        <f t="shared" si="241"/>
        <v>3.85E-2</v>
      </c>
      <c r="IA119" s="19">
        <f t="shared" si="242"/>
        <v>5.0099999999999999E-2</v>
      </c>
      <c r="IB119" s="19">
        <f t="shared" si="243"/>
        <v>2.8730000000000002E-2</v>
      </c>
      <c r="IC119" s="38">
        <f t="shared" si="244"/>
        <v>4.6399999999999997E-2</v>
      </c>
      <c r="ID119" s="19">
        <f t="shared" si="245"/>
        <v>2.8730000000000002E-2</v>
      </c>
      <c r="IE119" s="19" t="str">
        <f t="shared" si="246"/>
        <v/>
      </c>
      <c r="IF119" s="19" t="str">
        <f t="shared" si="247"/>
        <v/>
      </c>
      <c r="IG119" s="19">
        <f t="shared" si="248"/>
        <v>3.1699999999999999E-2</v>
      </c>
      <c r="IH119" s="19">
        <f t="shared" si="249"/>
        <v>2.8730000000000002E-2</v>
      </c>
      <c r="II119" s="19">
        <f t="shared" si="250"/>
        <v>2.8730000000000002E-2</v>
      </c>
      <c r="IJ119" s="19">
        <f t="shared" si="251"/>
        <v>3.7999999999999999E-2</v>
      </c>
      <c r="IK119" s="19">
        <f t="shared" si="252"/>
        <v>3.85E-2</v>
      </c>
      <c r="IL119" s="19">
        <f t="shared" si="253"/>
        <v>5.0099999999999999E-2</v>
      </c>
      <c r="IM119" s="19">
        <f t="shared" si="254"/>
        <v>2.8730000000000002E-2</v>
      </c>
      <c r="IN119" s="38">
        <f t="shared" si="255"/>
        <v>-0.47170000000000001</v>
      </c>
      <c r="IO119" s="19">
        <f t="shared" si="256"/>
        <v>-0.38500000000000001</v>
      </c>
      <c r="IP119" s="19">
        <f t="shared" si="257"/>
        <v>-0.47170000000000001</v>
      </c>
      <c r="IQ119" s="19">
        <f t="shared" si="258"/>
        <v>-0.47170000000000001</v>
      </c>
      <c r="IR119" s="19">
        <f t="shared" si="259"/>
        <v>-5.0999999999999997E-2</v>
      </c>
      <c r="IS119" s="19">
        <f t="shared" si="260"/>
        <v>-4.1000000000000002E-2</v>
      </c>
      <c r="IT119" s="19">
        <f t="shared" si="261"/>
        <v>-7.0999999999999994E-2</v>
      </c>
      <c r="IU119" s="19">
        <f t="shared" si="262"/>
        <v>-4.1000000000000002E-2</v>
      </c>
      <c r="IV119" s="19">
        <f t="shared" si="263"/>
        <v>-0.10199999999999999</v>
      </c>
      <c r="IW119" s="19">
        <f t="shared" si="264"/>
        <v>-0.123</v>
      </c>
      <c r="IX119" s="32">
        <f t="shared" si="265"/>
        <v>0.16917829999999984</v>
      </c>
      <c r="IY119" s="19">
        <f t="shared" si="266"/>
        <v>-0.47170000000000001</v>
      </c>
      <c r="IZ119" s="19">
        <f t="shared" si="267"/>
        <v>-0.38500000000000001</v>
      </c>
      <c r="JA119" s="19">
        <f t="shared" si="268"/>
        <v>-0.47170000000000001</v>
      </c>
      <c r="JB119" s="19">
        <f t="shared" si="269"/>
        <v>-0.47170000000000001</v>
      </c>
      <c r="JC119" s="19">
        <f t="shared" si="270"/>
        <v>-5.0999999999999997E-2</v>
      </c>
      <c r="JD119" s="19">
        <f t="shared" si="271"/>
        <v>-4.1000000000000002E-2</v>
      </c>
      <c r="JE119" s="19">
        <f t="shared" si="272"/>
        <v>-7.0999999999999994E-2</v>
      </c>
      <c r="JF119" s="19">
        <f t="shared" si="273"/>
        <v>-4.1000000000000002E-2</v>
      </c>
      <c r="JG119" s="19">
        <f t="shared" si="274"/>
        <v>-0.10199999999999999</v>
      </c>
      <c r="JH119" s="19">
        <f t="shared" si="275"/>
        <v>-0.123</v>
      </c>
      <c r="JI119" s="32">
        <f t="shared" si="276"/>
        <v>0.16917829999999984</v>
      </c>
      <c r="JJ119" s="19">
        <f t="shared" si="277"/>
        <v>15.855640836374443</v>
      </c>
      <c r="JK119" s="19">
        <f t="shared" si="278"/>
        <v>15.422219297101931</v>
      </c>
      <c r="JL119" s="19">
        <f t="shared" si="279"/>
        <v>0</v>
      </c>
      <c r="JM119" s="19">
        <f t="shared" si="280"/>
        <v>0</v>
      </c>
      <c r="JN119" s="19">
        <f t="shared" si="281"/>
        <v>15.861451263755756</v>
      </c>
      <c r="JO119" s="19">
        <f t="shared" si="282"/>
        <v>17.546652496653472</v>
      </c>
      <c r="JP119" s="19">
        <f t="shared" si="283"/>
        <v>16.742469132405951</v>
      </c>
      <c r="JQ119" s="19">
        <f t="shared" si="284"/>
        <v>17.717756548619761</v>
      </c>
      <c r="JR119" s="19">
        <f t="shared" si="285"/>
        <v>18.047179641084195</v>
      </c>
      <c r="JS119" s="19">
        <f t="shared" si="286"/>
        <v>18.72744510710357</v>
      </c>
      <c r="JT119" s="19">
        <f t="shared" si="287"/>
        <v>20.127753166679692</v>
      </c>
      <c r="JU119" s="38">
        <f t="shared" si="288"/>
        <v>15.855640836374443</v>
      </c>
      <c r="JV119" s="19">
        <f t="shared" si="289"/>
        <v>15.422219297101931</v>
      </c>
      <c r="JY119" s="19">
        <f t="shared" si="292"/>
        <v>15.861451263755756</v>
      </c>
      <c r="JZ119" s="19">
        <f t="shared" si="293"/>
        <v>17.546652496653472</v>
      </c>
      <c r="KA119" s="19">
        <f t="shared" si="294"/>
        <v>16.742469132405951</v>
      </c>
      <c r="KB119" s="19">
        <f t="shared" si="295"/>
        <v>17.717756548619761</v>
      </c>
      <c r="KC119" s="19">
        <f t="shared" si="296"/>
        <v>18.047179641084195</v>
      </c>
      <c r="KD119" s="19">
        <f t="shared" si="297"/>
        <v>18.72744510710357</v>
      </c>
      <c r="KE119" s="32">
        <f t="shared" si="298"/>
        <v>20.127753166679692</v>
      </c>
    </row>
    <row r="120" spans="1:291" x14ac:dyDescent="0.2">
      <c r="A120" s="19" t="s">
        <v>220</v>
      </c>
      <c r="B120" s="19" t="s">
        <v>221</v>
      </c>
      <c r="E120" s="32" t="s">
        <v>173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1</v>
      </c>
      <c r="M120" s="19">
        <v>1</v>
      </c>
      <c r="N120" s="19">
        <v>1</v>
      </c>
      <c r="O120" s="19">
        <v>1</v>
      </c>
      <c r="P120" s="32">
        <v>1</v>
      </c>
      <c r="Q120" s="19">
        <v>1</v>
      </c>
      <c r="R120" s="19">
        <v>1</v>
      </c>
      <c r="S120" s="19">
        <v>1</v>
      </c>
      <c r="T120" s="19">
        <v>1</v>
      </c>
      <c r="U120" s="19">
        <v>1</v>
      </c>
      <c r="V120" s="19">
        <v>1</v>
      </c>
      <c r="W120" s="19">
        <v>1</v>
      </c>
      <c r="X120" s="19">
        <v>1</v>
      </c>
      <c r="Y120" s="19">
        <v>1</v>
      </c>
      <c r="Z120" s="19">
        <v>1</v>
      </c>
      <c r="AA120" s="32">
        <v>1</v>
      </c>
      <c r="AB120" s="19">
        <v>1</v>
      </c>
      <c r="AC120" s="19">
        <v>1</v>
      </c>
      <c r="AD120" s="19">
        <v>1</v>
      </c>
      <c r="AE120" s="19">
        <v>1</v>
      </c>
      <c r="AF120" s="19">
        <v>1</v>
      </c>
      <c r="AG120" s="19">
        <v>1</v>
      </c>
      <c r="AH120" s="19">
        <v>1</v>
      </c>
      <c r="AI120" s="19">
        <v>1</v>
      </c>
      <c r="AJ120" s="19">
        <v>1</v>
      </c>
      <c r="AK120" s="19">
        <v>1</v>
      </c>
      <c r="AL120" s="32">
        <v>1</v>
      </c>
      <c r="AM120" s="19">
        <v>3.2937399999999999E-2</v>
      </c>
      <c r="AN120" s="19">
        <v>3.1602900000000003E-2</v>
      </c>
      <c r="AO120" s="19">
        <v>3.0286199999999999E-2</v>
      </c>
      <c r="AP120" s="19">
        <v>2.7556299999999999E-2</v>
      </c>
      <c r="AQ120" s="19">
        <v>2.6685400000000001E-2</v>
      </c>
      <c r="AR120" s="19">
        <v>2.7925700000000001E-2</v>
      </c>
      <c r="AS120" s="19">
        <v>3.2752099999999999E-2</v>
      </c>
      <c r="AT120" s="19">
        <v>3.1945000000000001E-2</v>
      </c>
      <c r="AU120" s="19">
        <v>3.22403E-2</v>
      </c>
      <c r="AV120" s="19">
        <v>4.16961E-2</v>
      </c>
      <c r="AW120" s="32">
        <v>3.7203100000000003E-2</v>
      </c>
      <c r="AX120" s="19">
        <v>0</v>
      </c>
      <c r="AY120" s="19">
        <v>1</v>
      </c>
      <c r="AZ120" s="19">
        <v>0</v>
      </c>
      <c r="BA120" s="19">
        <v>0</v>
      </c>
      <c r="BB120" s="19">
        <v>0</v>
      </c>
      <c r="BC120" s="19">
        <v>0</v>
      </c>
      <c r="BD120" s="19">
        <v>1</v>
      </c>
      <c r="BE120" s="19">
        <v>0</v>
      </c>
      <c r="BF120" s="19">
        <v>2</v>
      </c>
      <c r="BG120" s="19">
        <v>6</v>
      </c>
      <c r="BH120" s="32">
        <v>3</v>
      </c>
      <c r="BI120" s="19">
        <v>0</v>
      </c>
      <c r="BJ120" s="19">
        <v>1</v>
      </c>
      <c r="BK120" s="19">
        <v>0</v>
      </c>
      <c r="BL120" s="19">
        <v>0</v>
      </c>
      <c r="BM120" s="19">
        <v>0</v>
      </c>
      <c r="BN120" s="19">
        <v>0</v>
      </c>
      <c r="BO120" s="19">
        <v>1</v>
      </c>
      <c r="BP120" s="19">
        <v>0</v>
      </c>
      <c r="BQ120" s="19">
        <v>1</v>
      </c>
      <c r="BR120" s="19">
        <v>1</v>
      </c>
      <c r="BS120" s="32">
        <v>1</v>
      </c>
      <c r="BT120" s="19">
        <v>34</v>
      </c>
      <c r="BU120" s="19">
        <v>20</v>
      </c>
      <c r="BV120" s="19">
        <v>24</v>
      </c>
      <c r="BW120" s="19">
        <v>14</v>
      </c>
      <c r="BX120" s="19">
        <v>8</v>
      </c>
      <c r="BY120" s="19">
        <v>10</v>
      </c>
      <c r="BZ120" s="19">
        <v>16</v>
      </c>
      <c r="CA120" s="19">
        <v>12</v>
      </c>
      <c r="CB120" s="19">
        <v>15</v>
      </c>
      <c r="CC120" s="19">
        <v>36</v>
      </c>
      <c r="CD120" s="19">
        <v>64</v>
      </c>
      <c r="CE120" s="38">
        <v>662</v>
      </c>
      <c r="CF120" s="19">
        <v>404</v>
      </c>
      <c r="CG120" s="19">
        <v>685</v>
      </c>
      <c r="CH120" s="19">
        <v>758</v>
      </c>
      <c r="CI120" s="19">
        <v>618</v>
      </c>
      <c r="CJ120" s="19">
        <v>468</v>
      </c>
      <c r="CK120" s="19">
        <v>506</v>
      </c>
      <c r="CL120" s="19">
        <v>502</v>
      </c>
      <c r="CM120" s="19">
        <v>612</v>
      </c>
      <c r="CN120" s="19">
        <v>688</v>
      </c>
      <c r="CO120" s="19">
        <v>720</v>
      </c>
      <c r="CP120" s="38">
        <v>5.1359516616314202E-2</v>
      </c>
      <c r="CQ120" s="19">
        <v>4.9504950495049507E-2</v>
      </c>
      <c r="CR120" s="19">
        <v>3.5036496350364967E-2</v>
      </c>
      <c r="CS120" s="19">
        <v>1.8469656992084433E-2</v>
      </c>
      <c r="CT120" s="19">
        <v>1.2944983818770227E-2</v>
      </c>
      <c r="CU120" s="19">
        <v>2.1367521367521368E-2</v>
      </c>
      <c r="CV120" s="19">
        <v>3.1620553359683792E-2</v>
      </c>
      <c r="CW120" s="19">
        <v>2.3904382470119521E-2</v>
      </c>
      <c r="CX120" s="19">
        <v>2.4509803921568627E-2</v>
      </c>
      <c r="CY120" s="19">
        <v>5.232558139534884E-2</v>
      </c>
      <c r="CZ120" s="19">
        <v>8.8888888888888892E-2</v>
      </c>
      <c r="DA120" s="38">
        <v>1.169984849</v>
      </c>
      <c r="DB120" s="19">
        <v>1.560205954</v>
      </c>
      <c r="DC120" s="19">
        <v>1.72269523</v>
      </c>
      <c r="DD120" s="19">
        <v>1.3508626459999999</v>
      </c>
      <c r="DE120" s="19">
        <v>1.4092656370000001</v>
      </c>
      <c r="DF120" s="19">
        <v>1.152525843</v>
      </c>
      <c r="DG120" s="19">
        <v>1.446219897</v>
      </c>
      <c r="DH120" s="19">
        <v>1.66192875</v>
      </c>
      <c r="DI120" s="19">
        <v>2.0850812209999998</v>
      </c>
      <c r="DJ120" s="19">
        <v>2.2304717404125398</v>
      </c>
      <c r="DK120" s="19">
        <v>3.5039180578578599</v>
      </c>
      <c r="DL120" s="38">
        <v>0.47570000000000001</v>
      </c>
      <c r="DM120" s="19">
        <v>0.25480000000000003</v>
      </c>
      <c r="DN120" s="19">
        <v>0.35139999999999999</v>
      </c>
      <c r="DO120" s="19">
        <v>0.32829999999999998</v>
      </c>
      <c r="DP120" s="19">
        <v>0.33989999999999998</v>
      </c>
      <c r="DQ120" s="19">
        <v>0.38440000000000002</v>
      </c>
      <c r="DR120" s="19">
        <v>0.32690000000000002</v>
      </c>
      <c r="DS120" s="19">
        <v>0.33250000000000002</v>
      </c>
      <c r="DT120" s="19">
        <v>0.32800000000000001</v>
      </c>
      <c r="DU120" s="19">
        <v>0.43830000000000002</v>
      </c>
      <c r="DV120" s="19">
        <v>0.52529999999999999</v>
      </c>
      <c r="DW120" s="38">
        <v>2E-3</v>
      </c>
      <c r="DX120" s="19">
        <v>3.6999999999999998E-2</v>
      </c>
      <c r="DZ120" s="19">
        <v>1.0999999999999999E-2</v>
      </c>
      <c r="EB120" s="19">
        <v>-1.4E-2</v>
      </c>
      <c r="EC120" s="19">
        <v>0.127</v>
      </c>
      <c r="ED120" s="19">
        <v>1.7000000000000001E-2</v>
      </c>
      <c r="EE120" s="19">
        <v>0.01</v>
      </c>
      <c r="EF120" s="19">
        <v>-1.4999999999999999E-2</v>
      </c>
      <c r="EG120" s="19">
        <v>1.7000000000000001E-2</v>
      </c>
      <c r="EH120" s="38">
        <v>297314718.28667021</v>
      </c>
      <c r="EI120" s="19">
        <v>313627724.38266587</v>
      </c>
      <c r="EJ120" s="19">
        <v>496618684.60135978</v>
      </c>
      <c r="EK120" s="19">
        <v>436810034.25254852</v>
      </c>
      <c r="EL120" s="19">
        <v>212312110.83676377</v>
      </c>
      <c r="EM120" s="19">
        <v>155682846.06485578</v>
      </c>
      <c r="EN120" s="19">
        <v>322948517.44351</v>
      </c>
      <c r="EO120" s="19">
        <v>444587785.42232293</v>
      </c>
      <c r="EP120" s="19">
        <v>460003603.94807935</v>
      </c>
      <c r="EQ120" s="19">
        <v>519300045.99467987</v>
      </c>
      <c r="ER120" s="32">
        <v>562779155.24325216</v>
      </c>
      <c r="ES120" s="19">
        <f t="shared" si="167"/>
        <v>19.510301793257113</v>
      </c>
      <c r="ET120" s="19">
        <f t="shared" si="168"/>
        <v>19.563717249365354</v>
      </c>
      <c r="EU120" s="19">
        <f t="shared" si="169"/>
        <v>20.023333055383617</v>
      </c>
      <c r="EV120" s="19">
        <f t="shared" si="170"/>
        <v>19.895008954321014</v>
      </c>
      <c r="EW120" s="19">
        <f t="shared" si="171"/>
        <v>19.173567970909662</v>
      </c>
      <c r="EX120" s="19">
        <f t="shared" si="172"/>
        <v>18.863331457740877</v>
      </c>
      <c r="EY120" s="19">
        <f t="shared" si="173"/>
        <v>19.593003479763414</v>
      </c>
      <c r="EZ120" s="19">
        <f t="shared" si="174"/>
        <v>19.912658085932815</v>
      </c>
      <c r="FA120" s="19">
        <f t="shared" si="175"/>
        <v>19.946744882086463</v>
      </c>
      <c r="FB120" s="19">
        <f t="shared" si="176"/>
        <v>20.06799239738508</v>
      </c>
      <c r="FC120" s="32">
        <f t="shared" si="177"/>
        <v>20.148397844926652</v>
      </c>
      <c r="FD120" s="19">
        <f t="shared" si="178"/>
        <v>1.169984849</v>
      </c>
      <c r="FE120" s="19">
        <f t="shared" si="179"/>
        <v>1.560205954</v>
      </c>
      <c r="FF120" s="19">
        <f t="shared" si="180"/>
        <v>1.72269523</v>
      </c>
      <c r="FG120" s="19">
        <f t="shared" si="181"/>
        <v>1.3508626459999999</v>
      </c>
      <c r="FH120" s="19">
        <f t="shared" si="182"/>
        <v>1.4092656370000001</v>
      </c>
      <c r="FI120" s="19">
        <f t="shared" si="183"/>
        <v>1.152525843</v>
      </c>
      <c r="FJ120" s="19">
        <f t="shared" si="184"/>
        <v>1.446219897</v>
      </c>
      <c r="FK120" s="19">
        <f t="shared" si="185"/>
        <v>1.66192875</v>
      </c>
      <c r="FL120" s="19">
        <f t="shared" si="186"/>
        <v>2.0850812209999998</v>
      </c>
      <c r="FM120" s="19">
        <f t="shared" si="187"/>
        <v>2.2304717404125398</v>
      </c>
      <c r="FN120" s="32">
        <f t="shared" si="188"/>
        <v>3.5039180578578599</v>
      </c>
      <c r="FO120" s="19">
        <f t="shared" si="189"/>
        <v>0.47570000000000001</v>
      </c>
      <c r="FP120" s="19">
        <f t="shared" si="190"/>
        <v>0.25480000000000003</v>
      </c>
      <c r="FQ120" s="19">
        <f t="shared" si="191"/>
        <v>0.35139999999999999</v>
      </c>
      <c r="FR120" s="19">
        <f t="shared" si="192"/>
        <v>0.32829999999999998</v>
      </c>
      <c r="FS120" s="19">
        <f t="shared" si="193"/>
        <v>0.33989999999999998</v>
      </c>
      <c r="FT120" s="19">
        <f t="shared" si="194"/>
        <v>0.38440000000000002</v>
      </c>
      <c r="FU120" s="19">
        <f t="shared" si="195"/>
        <v>0.32690000000000002</v>
      </c>
      <c r="FV120" s="19">
        <f t="shared" si="196"/>
        <v>0.33250000000000002</v>
      </c>
      <c r="FW120" s="19">
        <f t="shared" si="197"/>
        <v>0.32800000000000001</v>
      </c>
      <c r="FX120" s="19">
        <f t="shared" si="198"/>
        <v>0.43830000000000002</v>
      </c>
      <c r="FY120" s="32">
        <f t="shared" si="199"/>
        <v>0.52529999999999999</v>
      </c>
      <c r="FZ120" s="19">
        <f t="shared" si="200"/>
        <v>2E-3</v>
      </c>
      <c r="GA120" s="19">
        <f t="shared" si="201"/>
        <v>3.6999999999999998E-2</v>
      </c>
      <c r="GC120" s="19">
        <f t="shared" si="203"/>
        <v>1.0999999999999999E-2</v>
      </c>
      <c r="GE120" s="19">
        <f t="shared" si="205"/>
        <v>-1.4E-2</v>
      </c>
      <c r="GF120" s="19">
        <f t="shared" si="206"/>
        <v>0.127</v>
      </c>
      <c r="GG120" s="19">
        <f t="shared" si="207"/>
        <v>1.7000000000000001E-2</v>
      </c>
      <c r="GH120" s="19">
        <f t="shared" si="208"/>
        <v>0.01</v>
      </c>
      <c r="GI120" s="19">
        <f t="shared" si="209"/>
        <v>-1.4999999999999999E-2</v>
      </c>
      <c r="GJ120" s="32">
        <f t="shared" si="210"/>
        <v>1.7000000000000001E-2</v>
      </c>
      <c r="GK120" s="19">
        <f t="shared" si="211"/>
        <v>19.510301793257113</v>
      </c>
      <c r="GL120" s="19">
        <f t="shared" si="212"/>
        <v>19.563717249365354</v>
      </c>
      <c r="GM120" s="19">
        <f t="shared" si="213"/>
        <v>20.023333055383617</v>
      </c>
      <c r="GN120" s="19">
        <f t="shared" si="214"/>
        <v>19.895008954321014</v>
      </c>
      <c r="GO120" s="19">
        <f t="shared" si="215"/>
        <v>19.173567970909662</v>
      </c>
      <c r="GP120" s="19">
        <f t="shared" si="216"/>
        <v>18.863331457740877</v>
      </c>
      <c r="GQ120" s="19">
        <f t="shared" si="217"/>
        <v>19.593003479763414</v>
      </c>
      <c r="GR120" s="19">
        <f t="shared" si="218"/>
        <v>19.912658085932815</v>
      </c>
      <c r="GS120" s="19">
        <f t="shared" si="219"/>
        <v>19.946744882086463</v>
      </c>
      <c r="GT120" s="19">
        <f t="shared" si="220"/>
        <v>20.06799239738508</v>
      </c>
      <c r="GU120" s="32">
        <f t="shared" si="221"/>
        <v>20.148397844926652</v>
      </c>
      <c r="GV120" s="19">
        <f t="shared" si="222"/>
        <v>1.169984849</v>
      </c>
      <c r="GW120" s="19">
        <f t="shared" si="223"/>
        <v>1.560205954</v>
      </c>
      <c r="GX120" s="19">
        <f t="shared" si="224"/>
        <v>1.72269523</v>
      </c>
      <c r="GY120" s="19">
        <f t="shared" si="225"/>
        <v>1.3508626459999999</v>
      </c>
      <c r="GZ120" s="19">
        <f t="shared" si="226"/>
        <v>1.4092656370000001</v>
      </c>
      <c r="HA120" s="19">
        <f t="shared" si="227"/>
        <v>1.152525843</v>
      </c>
      <c r="HB120" s="19">
        <f t="shared" si="228"/>
        <v>1.446219897</v>
      </c>
      <c r="HC120" s="19">
        <f t="shared" si="229"/>
        <v>1.66192875</v>
      </c>
      <c r="HD120" s="19">
        <f t="shared" si="230"/>
        <v>2.0850812209999998</v>
      </c>
      <c r="HE120" s="19">
        <f t="shared" si="231"/>
        <v>2.2304717404125398</v>
      </c>
      <c r="HF120" s="19">
        <f t="shared" si="232"/>
        <v>3.5039180578578599</v>
      </c>
      <c r="HG120" s="19">
        <f t="shared" si="299"/>
        <v>1.169984849</v>
      </c>
      <c r="HH120" s="19">
        <f t="shared" si="300"/>
        <v>1.560205954</v>
      </c>
      <c r="HI120" s="19">
        <f t="shared" si="301"/>
        <v>1.72269523</v>
      </c>
      <c r="HJ120" s="19">
        <f t="shared" si="302"/>
        <v>1.3508626459999999</v>
      </c>
      <c r="HK120" s="19">
        <f t="shared" si="303"/>
        <v>1.4092656370000001</v>
      </c>
      <c r="HL120" s="19">
        <f t="shared" si="304"/>
        <v>1.152525843</v>
      </c>
      <c r="HM120" s="19">
        <f t="shared" si="305"/>
        <v>1.446219897</v>
      </c>
      <c r="HN120" s="19">
        <f t="shared" si="306"/>
        <v>1.66192875</v>
      </c>
      <c r="HO120" s="19">
        <f t="shared" si="307"/>
        <v>2.0850812209999998</v>
      </c>
      <c r="HP120" s="19">
        <f t="shared" si="308"/>
        <v>2.2304717404125398</v>
      </c>
      <c r="HQ120" s="32">
        <f t="shared" si="309"/>
        <v>3.5039180578578599</v>
      </c>
      <c r="HR120" s="19">
        <f t="shared" si="233"/>
        <v>0.47570000000000001</v>
      </c>
      <c r="HS120" s="19">
        <f t="shared" si="234"/>
        <v>0.25480000000000003</v>
      </c>
      <c r="HT120" s="19">
        <f t="shared" si="235"/>
        <v>0.35139999999999999</v>
      </c>
      <c r="HU120" s="19">
        <f t="shared" si="236"/>
        <v>0.32829999999999998</v>
      </c>
      <c r="HV120" s="19">
        <f t="shared" si="237"/>
        <v>0.33989999999999998</v>
      </c>
      <c r="HW120" s="19">
        <f t="shared" si="238"/>
        <v>0.38440000000000002</v>
      </c>
      <c r="HX120" s="19">
        <f t="shared" si="239"/>
        <v>0.32690000000000002</v>
      </c>
      <c r="HY120" s="19">
        <f t="shared" si="240"/>
        <v>0.33250000000000002</v>
      </c>
      <c r="HZ120" s="19">
        <f t="shared" si="241"/>
        <v>0.32800000000000001</v>
      </c>
      <c r="IA120" s="19">
        <f t="shared" si="242"/>
        <v>0.43830000000000002</v>
      </c>
      <c r="IB120" s="19">
        <f t="shared" si="243"/>
        <v>0.52529999999999999</v>
      </c>
      <c r="IC120" s="38">
        <f t="shared" si="244"/>
        <v>0.47570000000000001</v>
      </c>
      <c r="ID120" s="19">
        <f t="shared" si="245"/>
        <v>0.25480000000000003</v>
      </c>
      <c r="IE120" s="19">
        <f t="shared" si="246"/>
        <v>0.35139999999999999</v>
      </c>
      <c r="IF120" s="19">
        <f t="shared" si="247"/>
        <v>0.32829999999999998</v>
      </c>
      <c r="IG120" s="19">
        <f t="shared" si="248"/>
        <v>0.33989999999999998</v>
      </c>
      <c r="IH120" s="19">
        <f t="shared" si="249"/>
        <v>0.38440000000000002</v>
      </c>
      <c r="II120" s="19">
        <f t="shared" si="250"/>
        <v>0.32690000000000002</v>
      </c>
      <c r="IJ120" s="19">
        <f t="shared" si="251"/>
        <v>0.33250000000000002</v>
      </c>
      <c r="IK120" s="19">
        <f t="shared" si="252"/>
        <v>0.32800000000000001</v>
      </c>
      <c r="IL120" s="19">
        <f t="shared" si="253"/>
        <v>0.43830000000000002</v>
      </c>
      <c r="IM120" s="19">
        <f t="shared" si="254"/>
        <v>0.52529999999999999</v>
      </c>
      <c r="IN120" s="38">
        <f t="shared" si="255"/>
        <v>2E-3</v>
      </c>
      <c r="IO120" s="19">
        <f t="shared" si="256"/>
        <v>3.6999999999999998E-2</v>
      </c>
      <c r="IP120" s="19">
        <f t="shared" si="257"/>
        <v>0</v>
      </c>
      <c r="IQ120" s="19">
        <f t="shared" si="258"/>
        <v>1.0999999999999999E-2</v>
      </c>
      <c r="IR120" s="19">
        <f t="shared" si="259"/>
        <v>0</v>
      </c>
      <c r="IS120" s="19">
        <f t="shared" si="260"/>
        <v>-1.4E-2</v>
      </c>
      <c r="IT120" s="19">
        <f t="shared" si="261"/>
        <v>0.127</v>
      </c>
      <c r="IU120" s="19">
        <f t="shared" si="262"/>
        <v>1.7000000000000001E-2</v>
      </c>
      <c r="IV120" s="19">
        <f t="shared" si="263"/>
        <v>0.01</v>
      </c>
      <c r="IW120" s="19">
        <f t="shared" si="264"/>
        <v>-1.4999999999999999E-2</v>
      </c>
      <c r="IX120" s="32">
        <f t="shared" si="265"/>
        <v>1.7000000000000001E-2</v>
      </c>
      <c r="IY120" s="19">
        <f t="shared" si="266"/>
        <v>2E-3</v>
      </c>
      <c r="IZ120" s="19">
        <f t="shared" si="267"/>
        <v>3.6999999999999998E-2</v>
      </c>
      <c r="JA120" s="19" t="str">
        <f t="shared" si="268"/>
        <v/>
      </c>
      <c r="JB120" s="19">
        <f t="shared" si="269"/>
        <v>1.0999999999999999E-2</v>
      </c>
      <c r="JC120" s="19" t="str">
        <f t="shared" si="270"/>
        <v/>
      </c>
      <c r="JD120" s="19">
        <f t="shared" si="271"/>
        <v>-1.4E-2</v>
      </c>
      <c r="JE120" s="19">
        <f t="shared" si="272"/>
        <v>0.127</v>
      </c>
      <c r="JF120" s="19">
        <f t="shared" si="273"/>
        <v>1.7000000000000001E-2</v>
      </c>
      <c r="JG120" s="19">
        <f t="shared" si="274"/>
        <v>0.01</v>
      </c>
      <c r="JH120" s="19">
        <f t="shared" si="275"/>
        <v>-1.4999999999999999E-2</v>
      </c>
      <c r="JI120" s="32">
        <f t="shared" si="276"/>
        <v>1.7000000000000001E-2</v>
      </c>
      <c r="JJ120" s="19">
        <f t="shared" si="277"/>
        <v>19.510301793257113</v>
      </c>
      <c r="JK120" s="19">
        <f t="shared" si="278"/>
        <v>19.563717249365354</v>
      </c>
      <c r="JL120" s="19">
        <f t="shared" si="279"/>
        <v>20.023333055383617</v>
      </c>
      <c r="JM120" s="19">
        <f t="shared" si="280"/>
        <v>19.895008954321014</v>
      </c>
      <c r="JN120" s="19">
        <f t="shared" si="281"/>
        <v>19.173567970909662</v>
      </c>
      <c r="JO120" s="19">
        <f t="shared" si="282"/>
        <v>18.863331457740877</v>
      </c>
      <c r="JP120" s="19">
        <f t="shared" si="283"/>
        <v>19.593003479763414</v>
      </c>
      <c r="JQ120" s="19">
        <f t="shared" si="284"/>
        <v>19.912658085932815</v>
      </c>
      <c r="JR120" s="19">
        <f t="shared" si="285"/>
        <v>19.946744882086463</v>
      </c>
      <c r="JS120" s="19">
        <f t="shared" si="286"/>
        <v>20.06799239738508</v>
      </c>
      <c r="JT120" s="19">
        <f t="shared" si="287"/>
        <v>20.148397844926652</v>
      </c>
      <c r="JU120" s="38">
        <f t="shared" si="288"/>
        <v>19.510301793257113</v>
      </c>
      <c r="JV120" s="19">
        <f t="shared" si="289"/>
        <v>19.563717249365354</v>
      </c>
      <c r="JW120" s="19">
        <f t="shared" si="290"/>
        <v>20.023333055383617</v>
      </c>
      <c r="JX120" s="19">
        <f t="shared" si="291"/>
        <v>19.895008954321014</v>
      </c>
      <c r="JY120" s="19">
        <f t="shared" si="292"/>
        <v>19.173567970909662</v>
      </c>
      <c r="JZ120" s="19">
        <f t="shared" si="293"/>
        <v>18.863331457740877</v>
      </c>
      <c r="KA120" s="19">
        <f t="shared" si="294"/>
        <v>19.593003479763414</v>
      </c>
      <c r="KB120" s="19">
        <f t="shared" si="295"/>
        <v>19.912658085932815</v>
      </c>
      <c r="KC120" s="19">
        <f t="shared" si="296"/>
        <v>19.946744882086463</v>
      </c>
      <c r="KD120" s="19">
        <f t="shared" si="297"/>
        <v>20.06799239738508</v>
      </c>
      <c r="KE120" s="32">
        <f t="shared" si="298"/>
        <v>20.148397844926652</v>
      </c>
    </row>
    <row r="121" spans="1:291" x14ac:dyDescent="0.2">
      <c r="A121" s="19" t="s">
        <v>191</v>
      </c>
      <c r="B121" s="19" t="s">
        <v>4008</v>
      </c>
      <c r="D121" s="19">
        <v>2014</v>
      </c>
      <c r="E121" s="32" t="s">
        <v>173</v>
      </c>
      <c r="F121" s="19">
        <v>0</v>
      </c>
      <c r="G121" s="19">
        <v>0</v>
      </c>
      <c r="H121" s="19">
        <v>0</v>
      </c>
      <c r="I121" s="19">
        <v>0</v>
      </c>
      <c r="P121" s="32"/>
      <c r="Q121" s="19">
        <v>1</v>
      </c>
      <c r="R121" s="19">
        <v>1</v>
      </c>
      <c r="S121" s="19">
        <v>1</v>
      </c>
      <c r="T121" s="19">
        <v>1</v>
      </c>
      <c r="AA121" s="32"/>
      <c r="AB121" s="19">
        <v>1</v>
      </c>
      <c r="AC121" s="19">
        <v>1</v>
      </c>
      <c r="AD121" s="19">
        <v>1</v>
      </c>
      <c r="AE121" s="19">
        <v>1</v>
      </c>
      <c r="AL121" s="32"/>
      <c r="AM121" s="19">
        <v>3.0838600000000001E-2</v>
      </c>
      <c r="AN121" s="19">
        <v>3.1969699999999997E-2</v>
      </c>
      <c r="AO121" s="19">
        <v>3.2502900000000001E-2</v>
      </c>
      <c r="AP121" s="19">
        <v>3.1819199999999999E-2</v>
      </c>
      <c r="AW121" s="32"/>
      <c r="AX121" s="19">
        <v>0</v>
      </c>
      <c r="AY121" s="19">
        <v>0</v>
      </c>
      <c r="AZ121" s="19">
        <v>0</v>
      </c>
      <c r="BA121" s="19">
        <v>0</v>
      </c>
      <c r="BH121" s="32"/>
      <c r="BI121" s="19">
        <v>0</v>
      </c>
      <c r="BJ121" s="19">
        <v>0</v>
      </c>
      <c r="BK121" s="19">
        <v>0</v>
      </c>
      <c r="BL121" s="19">
        <v>0</v>
      </c>
      <c r="BS121" s="32"/>
      <c r="BT121" s="19">
        <v>0</v>
      </c>
      <c r="BU121" s="19">
        <v>0</v>
      </c>
      <c r="BV121" s="19">
        <v>0</v>
      </c>
      <c r="BW121" s="19">
        <v>1</v>
      </c>
      <c r="BX121" s="19">
        <v>0</v>
      </c>
      <c r="BY121" s="19">
        <v>0</v>
      </c>
      <c r="BZ121" s="19">
        <v>0</v>
      </c>
      <c r="CA121" s="19">
        <v>0</v>
      </c>
      <c r="CB121" s="19">
        <v>0</v>
      </c>
      <c r="CC121" s="19">
        <v>1</v>
      </c>
      <c r="CD121" s="19">
        <v>0</v>
      </c>
      <c r="CE121" s="38">
        <v>14</v>
      </c>
      <c r="CF121" s="19">
        <v>3</v>
      </c>
      <c r="CG121" s="19">
        <v>7</v>
      </c>
      <c r="CH121" s="19">
        <v>19</v>
      </c>
      <c r="CI121" s="19">
        <v>6</v>
      </c>
      <c r="CJ121" s="19">
        <v>0</v>
      </c>
      <c r="CK121" s="19">
        <v>1</v>
      </c>
      <c r="CL121" s="19">
        <v>0</v>
      </c>
      <c r="CM121" s="19">
        <v>0</v>
      </c>
      <c r="CN121" s="19">
        <v>1</v>
      </c>
      <c r="CO121" s="19">
        <v>0</v>
      </c>
      <c r="CP121" s="38">
        <v>0</v>
      </c>
      <c r="CQ121" s="19">
        <v>0</v>
      </c>
      <c r="CR121" s="19">
        <v>0</v>
      </c>
      <c r="CS121" s="19">
        <v>5.2631578947368418E-2</v>
      </c>
      <c r="CT121" s="19">
        <v>0</v>
      </c>
      <c r="CU121" s="19">
        <v>0</v>
      </c>
      <c r="CV121" s="19">
        <v>0</v>
      </c>
      <c r="CW121" s="19">
        <v>0</v>
      </c>
      <c r="CX121" s="19">
        <v>0</v>
      </c>
      <c r="CY121" s="19">
        <v>1</v>
      </c>
      <c r="CZ121" s="19">
        <v>0</v>
      </c>
      <c r="DA121" s="38">
        <v>1.4859</v>
      </c>
      <c r="DB121" s="19">
        <v>2.4001999999999999</v>
      </c>
      <c r="DC121" s="19">
        <v>0.76049999999999995</v>
      </c>
      <c r="DD121" s="19">
        <v>0.91769999999999996</v>
      </c>
      <c r="DL121" s="38">
        <v>0.25361400000000001</v>
      </c>
      <c r="DM121" s="19">
        <v>0.41188200000000003</v>
      </c>
      <c r="DN121" s="19">
        <v>0.377832</v>
      </c>
      <c r="DO121" s="19">
        <v>0.32692100000000002</v>
      </c>
      <c r="DW121" s="38">
        <v>8.4592000000000001E-2</v>
      </c>
      <c r="DX121" s="19">
        <v>-7.1031999999999998E-2</v>
      </c>
      <c r="DY121" s="19">
        <v>-9.3132999999999994E-2</v>
      </c>
      <c r="DZ121" s="19">
        <v>-5.3617999999999999E-2</v>
      </c>
      <c r="EH121" s="38">
        <v>254114900</v>
      </c>
      <c r="EI121" s="19">
        <v>117088300</v>
      </c>
      <c r="EJ121" s="19">
        <v>79484700</v>
      </c>
      <c r="EK121" s="19">
        <v>121773900</v>
      </c>
      <c r="ER121" s="32"/>
      <c r="ES121" s="19">
        <f t="shared" si="167"/>
        <v>19.3532970849026</v>
      </c>
      <c r="ET121" s="19">
        <f t="shared" si="168"/>
        <v>18.578438908973247</v>
      </c>
      <c r="EU121" s="19">
        <f t="shared" si="169"/>
        <v>18.191075108272948</v>
      </c>
      <c r="EV121" s="19">
        <f t="shared" si="170"/>
        <v>18.617676604563322</v>
      </c>
      <c r="EW121" s="19" t="str">
        <f t="shared" si="171"/>
        <v/>
      </c>
      <c r="EX121" s="19" t="str">
        <f t="shared" si="172"/>
        <v/>
      </c>
      <c r="EY121" s="19" t="str">
        <f t="shared" si="173"/>
        <v/>
      </c>
      <c r="EZ121" s="19" t="str">
        <f t="shared" si="174"/>
        <v/>
      </c>
      <c r="FA121" s="19" t="str">
        <f t="shared" si="175"/>
        <v/>
      </c>
      <c r="FB121" s="19" t="str">
        <f t="shared" si="176"/>
        <v/>
      </c>
      <c r="FC121" s="32" t="str">
        <f t="shared" si="177"/>
        <v/>
      </c>
      <c r="FD121" s="19">
        <f t="shared" si="178"/>
        <v>1.4859</v>
      </c>
      <c r="FE121" s="19">
        <f t="shared" si="179"/>
        <v>2.4001999999999999</v>
      </c>
      <c r="FF121" s="19">
        <f t="shared" si="180"/>
        <v>0.76049999999999995</v>
      </c>
      <c r="FG121" s="19">
        <f t="shared" si="181"/>
        <v>0.91769999999999996</v>
      </c>
      <c r="FH121" s="19" t="str">
        <f t="shared" si="182"/>
        <v/>
      </c>
      <c r="FI121" s="19" t="str">
        <f t="shared" si="183"/>
        <v/>
      </c>
      <c r="FJ121" s="19" t="str">
        <f t="shared" si="184"/>
        <v/>
      </c>
      <c r="FK121" s="19" t="str">
        <f t="shared" si="185"/>
        <v/>
      </c>
      <c r="FL121" s="19" t="str">
        <f t="shared" si="186"/>
        <v/>
      </c>
      <c r="FM121" s="19" t="str">
        <f t="shared" si="187"/>
        <v/>
      </c>
      <c r="FN121" s="32" t="str">
        <f t="shared" si="188"/>
        <v/>
      </c>
      <c r="FO121" s="19">
        <f t="shared" si="189"/>
        <v>0.25361400000000001</v>
      </c>
      <c r="FP121" s="19">
        <f t="shared" si="190"/>
        <v>0.41188200000000003</v>
      </c>
      <c r="FQ121" s="19">
        <f t="shared" si="191"/>
        <v>0.377832</v>
      </c>
      <c r="FR121" s="19">
        <f t="shared" si="192"/>
        <v>0.32692100000000002</v>
      </c>
      <c r="FS121" s="19" t="str">
        <f t="shared" si="193"/>
        <v/>
      </c>
      <c r="FT121" s="19" t="str">
        <f t="shared" si="194"/>
        <v/>
      </c>
      <c r="FU121" s="19" t="str">
        <f t="shared" si="195"/>
        <v/>
      </c>
      <c r="FV121" s="19" t="str">
        <f t="shared" si="196"/>
        <v/>
      </c>
      <c r="FW121" s="19" t="str">
        <f t="shared" si="197"/>
        <v/>
      </c>
      <c r="FX121" s="19" t="str">
        <f t="shared" si="198"/>
        <v/>
      </c>
      <c r="FY121" s="32" t="str">
        <f t="shared" si="199"/>
        <v/>
      </c>
      <c r="FZ121" s="19">
        <f t="shared" si="200"/>
        <v>8.4592000000000001E-2</v>
      </c>
      <c r="GA121" s="19">
        <f t="shared" si="201"/>
        <v>-7.1031999999999998E-2</v>
      </c>
      <c r="GB121" s="19">
        <f t="shared" si="202"/>
        <v>-9.3132999999999994E-2</v>
      </c>
      <c r="GC121" s="19">
        <f t="shared" si="203"/>
        <v>-5.3617999999999999E-2</v>
      </c>
      <c r="GD121" s="19" t="str">
        <f t="shared" si="204"/>
        <v/>
      </c>
      <c r="GE121" s="19" t="str">
        <f t="shared" si="205"/>
        <v/>
      </c>
      <c r="GF121" s="19" t="str">
        <f t="shared" si="206"/>
        <v/>
      </c>
      <c r="GG121" s="19" t="str">
        <f t="shared" si="207"/>
        <v/>
      </c>
      <c r="GH121" s="19" t="str">
        <f t="shared" si="208"/>
        <v/>
      </c>
      <c r="GI121" s="19" t="str">
        <f t="shared" si="209"/>
        <v/>
      </c>
      <c r="GJ121" s="32" t="str">
        <f t="shared" si="210"/>
        <v/>
      </c>
      <c r="GK121" s="19">
        <f t="shared" si="211"/>
        <v>19.3532970849026</v>
      </c>
      <c r="GL121" s="19">
        <f t="shared" si="212"/>
        <v>18.578438908973247</v>
      </c>
      <c r="GM121" s="19">
        <f t="shared" si="213"/>
        <v>18.191075108272948</v>
      </c>
      <c r="GN121" s="19">
        <f t="shared" si="214"/>
        <v>18.617676604563322</v>
      </c>
      <c r="GO121" s="19" t="str">
        <f t="shared" si="215"/>
        <v/>
      </c>
      <c r="GP121" s="19" t="str">
        <f t="shared" si="216"/>
        <v/>
      </c>
      <c r="GQ121" s="19" t="str">
        <f t="shared" si="217"/>
        <v/>
      </c>
      <c r="GR121" s="19" t="str">
        <f t="shared" si="218"/>
        <v/>
      </c>
      <c r="GS121" s="19" t="str">
        <f t="shared" si="219"/>
        <v/>
      </c>
      <c r="GT121" s="19" t="str">
        <f t="shared" si="220"/>
        <v/>
      </c>
      <c r="GU121" s="32" t="str">
        <f t="shared" si="221"/>
        <v/>
      </c>
      <c r="GV121" s="19">
        <f t="shared" si="222"/>
        <v>1.4859</v>
      </c>
      <c r="GW121" s="19">
        <f t="shared" si="223"/>
        <v>2.4001999999999999</v>
      </c>
      <c r="GX121" s="19">
        <f t="shared" si="224"/>
        <v>0.76049999999999995</v>
      </c>
      <c r="GY121" s="19">
        <f t="shared" si="225"/>
        <v>0.91769999999999996</v>
      </c>
      <c r="GZ121" s="19">
        <f t="shared" si="226"/>
        <v>10.328571478127515</v>
      </c>
      <c r="HA121" s="19">
        <f t="shared" si="227"/>
        <v>10.328571478127515</v>
      </c>
      <c r="HB121" s="19">
        <f t="shared" si="228"/>
        <v>10.328571478127515</v>
      </c>
      <c r="HC121" s="19">
        <f t="shared" si="229"/>
        <v>10.328571478127515</v>
      </c>
      <c r="HD121" s="19">
        <f t="shared" si="230"/>
        <v>10.328571478127515</v>
      </c>
      <c r="HE121" s="19">
        <f t="shared" si="231"/>
        <v>10.328571478127515</v>
      </c>
      <c r="HF121" s="19">
        <f t="shared" si="232"/>
        <v>10.328571478127515</v>
      </c>
      <c r="HG121" s="19">
        <f t="shared" si="299"/>
        <v>1.4859</v>
      </c>
      <c r="HH121" s="19">
        <f t="shared" si="300"/>
        <v>2.4001999999999999</v>
      </c>
      <c r="HI121" s="19">
        <f t="shared" si="301"/>
        <v>0.76049999999999995</v>
      </c>
      <c r="HJ121" s="19">
        <f t="shared" si="302"/>
        <v>0.91769999999999996</v>
      </c>
      <c r="HK121" s="19" t="str">
        <f t="shared" si="303"/>
        <v/>
      </c>
      <c r="HL121" s="19" t="str">
        <f t="shared" si="304"/>
        <v/>
      </c>
      <c r="HM121" s="19" t="str">
        <f t="shared" si="305"/>
        <v/>
      </c>
      <c r="HN121" s="19" t="str">
        <f t="shared" si="306"/>
        <v/>
      </c>
      <c r="HO121" s="19" t="str">
        <f t="shared" si="307"/>
        <v/>
      </c>
      <c r="HP121" s="19" t="str">
        <f t="shared" si="308"/>
        <v/>
      </c>
      <c r="HQ121" s="32" t="str">
        <f t="shared" si="309"/>
        <v/>
      </c>
      <c r="HR121" s="19">
        <f t="shared" si="233"/>
        <v>0.25361400000000001</v>
      </c>
      <c r="HS121" s="19">
        <f t="shared" si="234"/>
        <v>0.41188200000000003</v>
      </c>
      <c r="HT121" s="19">
        <f t="shared" si="235"/>
        <v>0.377832</v>
      </c>
      <c r="HU121" s="19">
        <f t="shared" si="236"/>
        <v>0.32692100000000002</v>
      </c>
      <c r="HV121" s="19">
        <f t="shared" si="237"/>
        <v>0.72436999999999996</v>
      </c>
      <c r="HW121" s="19">
        <f t="shared" si="238"/>
        <v>0.72436999999999996</v>
      </c>
      <c r="HX121" s="19">
        <f t="shared" si="239"/>
        <v>0.72436999999999996</v>
      </c>
      <c r="HY121" s="19">
        <f t="shared" si="240"/>
        <v>0.72436999999999996</v>
      </c>
      <c r="HZ121" s="19">
        <f t="shared" si="241"/>
        <v>0.72436999999999996</v>
      </c>
      <c r="IA121" s="19">
        <f t="shared" si="242"/>
        <v>0.72436999999999996</v>
      </c>
      <c r="IB121" s="19">
        <f t="shared" si="243"/>
        <v>0.72436999999999996</v>
      </c>
      <c r="IC121" s="38">
        <f t="shared" si="244"/>
        <v>0.25361400000000001</v>
      </c>
      <c r="ID121" s="19">
        <f t="shared" si="245"/>
        <v>0.41188200000000003</v>
      </c>
      <c r="IE121" s="19">
        <f t="shared" si="246"/>
        <v>0.377832</v>
      </c>
      <c r="IF121" s="19">
        <f t="shared" si="247"/>
        <v>0.32692100000000002</v>
      </c>
      <c r="IG121" s="19" t="str">
        <f t="shared" si="248"/>
        <v/>
      </c>
      <c r="IH121" s="19" t="str">
        <f t="shared" si="249"/>
        <v/>
      </c>
      <c r="II121" s="19" t="str">
        <f t="shared" si="250"/>
        <v/>
      </c>
      <c r="IJ121" s="19" t="str">
        <f t="shared" si="251"/>
        <v/>
      </c>
      <c r="IK121" s="19" t="str">
        <f t="shared" si="252"/>
        <v/>
      </c>
      <c r="IL121" s="19" t="str">
        <f t="shared" si="253"/>
        <v/>
      </c>
      <c r="IM121" s="19" t="str">
        <f t="shared" si="254"/>
        <v/>
      </c>
      <c r="IN121" s="38">
        <f t="shared" si="255"/>
        <v>8.4592000000000001E-2</v>
      </c>
      <c r="IO121" s="19">
        <f t="shared" si="256"/>
        <v>-7.1031999999999998E-2</v>
      </c>
      <c r="IP121" s="19">
        <f t="shared" si="257"/>
        <v>-9.3132999999999994E-2</v>
      </c>
      <c r="IQ121" s="19">
        <f t="shared" si="258"/>
        <v>-5.3617999999999999E-2</v>
      </c>
      <c r="IR121" s="19">
        <f t="shared" si="259"/>
        <v>0.16917829999999984</v>
      </c>
      <c r="IS121" s="19">
        <f t="shared" si="260"/>
        <v>0.16917829999999984</v>
      </c>
      <c r="IT121" s="19">
        <f t="shared" si="261"/>
        <v>0.16917829999999984</v>
      </c>
      <c r="IU121" s="19">
        <f t="shared" si="262"/>
        <v>0.16917829999999984</v>
      </c>
      <c r="IV121" s="19">
        <f t="shared" si="263"/>
        <v>0.16917829999999984</v>
      </c>
      <c r="IW121" s="19">
        <f t="shared" si="264"/>
        <v>0.16917829999999984</v>
      </c>
      <c r="IX121" s="32">
        <f t="shared" si="265"/>
        <v>0.16917829999999984</v>
      </c>
      <c r="IY121" s="19">
        <f t="shared" si="266"/>
        <v>8.4592000000000001E-2</v>
      </c>
      <c r="IZ121" s="19">
        <f t="shared" si="267"/>
        <v>-7.1031999999999998E-2</v>
      </c>
      <c r="JA121" s="19">
        <f t="shared" si="268"/>
        <v>-9.3132999999999994E-2</v>
      </c>
      <c r="JB121" s="19">
        <f t="shared" si="269"/>
        <v>-5.3617999999999999E-2</v>
      </c>
      <c r="JC121" s="19" t="str">
        <f t="shared" si="270"/>
        <v/>
      </c>
      <c r="JD121" s="19" t="str">
        <f t="shared" si="271"/>
        <v/>
      </c>
      <c r="JE121" s="19" t="str">
        <f t="shared" si="272"/>
        <v/>
      </c>
      <c r="JF121" s="19" t="str">
        <f t="shared" si="273"/>
        <v/>
      </c>
      <c r="JG121" s="19" t="str">
        <f t="shared" si="274"/>
        <v/>
      </c>
      <c r="JH121" s="19" t="str">
        <f t="shared" si="275"/>
        <v/>
      </c>
      <c r="JI121" s="32" t="str">
        <f t="shared" si="276"/>
        <v/>
      </c>
      <c r="JJ121" s="19">
        <f t="shared" si="277"/>
        <v>19.3532970849026</v>
      </c>
      <c r="JK121" s="19">
        <f t="shared" si="278"/>
        <v>18.578438908973247</v>
      </c>
      <c r="JL121" s="19">
        <f t="shared" si="279"/>
        <v>18.191075108272948</v>
      </c>
      <c r="JM121" s="19">
        <f t="shared" si="280"/>
        <v>18.617676604563322</v>
      </c>
      <c r="JN121" s="19">
        <f t="shared" si="281"/>
        <v>22.018022109317169</v>
      </c>
      <c r="JO121" s="19">
        <f t="shared" si="282"/>
        <v>22.018022109317169</v>
      </c>
      <c r="JP121" s="19">
        <f t="shared" si="283"/>
        <v>22.018022109317169</v>
      </c>
      <c r="JQ121" s="19">
        <f t="shared" si="284"/>
        <v>22.018022109317169</v>
      </c>
      <c r="JR121" s="19">
        <f t="shared" si="285"/>
        <v>22.018022109317169</v>
      </c>
      <c r="JS121" s="19">
        <f t="shared" si="286"/>
        <v>22.018022109317169</v>
      </c>
      <c r="JT121" s="19">
        <f t="shared" si="287"/>
        <v>22.018022109317169</v>
      </c>
      <c r="JU121" s="38">
        <f t="shared" si="288"/>
        <v>19.3532970849026</v>
      </c>
      <c r="JV121" s="19">
        <f t="shared" si="289"/>
        <v>18.578438908973247</v>
      </c>
      <c r="JW121" s="19">
        <f t="shared" si="290"/>
        <v>18.191075108272948</v>
      </c>
      <c r="JX121" s="19">
        <f t="shared" si="291"/>
        <v>18.617676604563322</v>
      </c>
      <c r="JY121" s="19" t="str">
        <f t="shared" si="292"/>
        <v/>
      </c>
      <c r="JZ121" s="19" t="str">
        <f t="shared" si="293"/>
        <v/>
      </c>
      <c r="KA121" s="19" t="str">
        <f t="shared" si="294"/>
        <v/>
      </c>
      <c r="KB121" s="19" t="str">
        <f t="shared" si="295"/>
        <v/>
      </c>
      <c r="KC121" s="19" t="str">
        <f t="shared" si="296"/>
        <v/>
      </c>
      <c r="KD121" s="19" t="str">
        <f t="shared" si="297"/>
        <v/>
      </c>
      <c r="KE121" s="32" t="str">
        <f t="shared" si="298"/>
        <v/>
      </c>
    </row>
    <row r="122" spans="1:291" x14ac:dyDescent="0.2">
      <c r="A122" s="19" t="s">
        <v>222</v>
      </c>
      <c r="B122" s="19" t="s">
        <v>223</v>
      </c>
      <c r="E122" s="32" t="s">
        <v>173</v>
      </c>
      <c r="F122" s="19">
        <v>1</v>
      </c>
      <c r="G122" s="19">
        <v>1</v>
      </c>
      <c r="H122" s="19">
        <v>1</v>
      </c>
      <c r="I122" s="19">
        <v>1</v>
      </c>
      <c r="J122" s="19">
        <v>1</v>
      </c>
      <c r="K122" s="19">
        <v>1</v>
      </c>
      <c r="L122" s="19">
        <v>1</v>
      </c>
      <c r="M122" s="19">
        <v>1</v>
      </c>
      <c r="N122" s="19">
        <v>1</v>
      </c>
      <c r="O122" s="19">
        <v>1</v>
      </c>
      <c r="P122" s="32">
        <v>1</v>
      </c>
      <c r="Q122" s="19">
        <v>1</v>
      </c>
      <c r="R122" s="19">
        <v>1</v>
      </c>
      <c r="S122" s="19">
        <v>1</v>
      </c>
      <c r="T122" s="19">
        <v>1</v>
      </c>
      <c r="U122" s="19">
        <v>1</v>
      </c>
      <c r="V122" s="19">
        <v>1</v>
      </c>
      <c r="W122" s="19">
        <v>1</v>
      </c>
      <c r="X122" s="19">
        <v>1</v>
      </c>
      <c r="Y122" s="19">
        <v>1</v>
      </c>
      <c r="Z122" s="19">
        <v>1</v>
      </c>
      <c r="AA122" s="32">
        <v>1</v>
      </c>
      <c r="AB122" s="19">
        <v>1</v>
      </c>
      <c r="AC122" s="19">
        <v>1</v>
      </c>
      <c r="AD122" s="19">
        <v>1</v>
      </c>
      <c r="AE122" s="19">
        <v>1</v>
      </c>
      <c r="AF122" s="19">
        <v>1</v>
      </c>
      <c r="AG122" s="19">
        <v>1</v>
      </c>
      <c r="AH122" s="19">
        <v>1</v>
      </c>
      <c r="AI122" s="19">
        <v>1</v>
      </c>
      <c r="AJ122" s="19">
        <v>1</v>
      </c>
      <c r="AK122" s="19">
        <v>1</v>
      </c>
      <c r="AL122" s="32">
        <v>1</v>
      </c>
      <c r="AM122" s="19">
        <v>3.81581E-2</v>
      </c>
      <c r="AN122" s="19">
        <v>3.7249999999999998E-2</v>
      </c>
      <c r="AO122" s="19">
        <v>3.81873E-2</v>
      </c>
      <c r="AP122" s="19">
        <v>3.7603400000000002E-2</v>
      </c>
      <c r="AQ122" s="19">
        <v>3.64195E-2</v>
      </c>
      <c r="AR122" s="19">
        <v>3.6878599999999997E-2</v>
      </c>
      <c r="AS122" s="19">
        <v>2.2542099999999999E-2</v>
      </c>
      <c r="AT122" s="19">
        <v>3.7495599999999997E-2</v>
      </c>
      <c r="AU122" s="19">
        <v>3.6962000000000002E-2</v>
      </c>
      <c r="AV122" s="19">
        <v>3.9418399999999999E-2</v>
      </c>
      <c r="AW122" s="32">
        <v>4.61342E-2</v>
      </c>
      <c r="AX122" s="19">
        <v>1</v>
      </c>
      <c r="AY122" s="19">
        <v>0</v>
      </c>
      <c r="AZ122" s="19">
        <v>0</v>
      </c>
      <c r="BA122" s="19">
        <v>0</v>
      </c>
      <c r="BB122" s="19">
        <v>0</v>
      </c>
      <c r="BC122" s="19">
        <v>0</v>
      </c>
      <c r="BD122" s="19">
        <v>0</v>
      </c>
      <c r="BE122" s="19">
        <v>1</v>
      </c>
      <c r="BF122" s="19">
        <v>1</v>
      </c>
      <c r="BG122" s="19">
        <v>1</v>
      </c>
      <c r="BH122" s="32">
        <v>5</v>
      </c>
      <c r="BI122" s="19">
        <v>1</v>
      </c>
      <c r="BJ122" s="19">
        <v>0</v>
      </c>
      <c r="BK122" s="19">
        <v>0</v>
      </c>
      <c r="BL122" s="19">
        <v>0</v>
      </c>
      <c r="BM122" s="19">
        <v>0</v>
      </c>
      <c r="BN122" s="19">
        <v>0</v>
      </c>
      <c r="BO122" s="19">
        <v>0</v>
      </c>
      <c r="BP122" s="19">
        <v>1</v>
      </c>
      <c r="BQ122" s="19">
        <v>1</v>
      </c>
      <c r="BR122" s="19">
        <v>1</v>
      </c>
      <c r="BS122" s="32">
        <v>1</v>
      </c>
      <c r="BT122" s="19">
        <v>2</v>
      </c>
      <c r="BU122" s="19">
        <v>3</v>
      </c>
      <c r="BV122" s="19">
        <v>1</v>
      </c>
      <c r="BW122" s="19">
        <v>0</v>
      </c>
      <c r="BX122" s="19">
        <v>1</v>
      </c>
      <c r="BY122" s="19">
        <v>3</v>
      </c>
      <c r="BZ122" s="19">
        <v>0</v>
      </c>
      <c r="CA122" s="19">
        <v>3</v>
      </c>
      <c r="CB122" s="19">
        <v>12</v>
      </c>
      <c r="CC122" s="19">
        <v>4</v>
      </c>
      <c r="CD122" s="19">
        <v>5</v>
      </c>
      <c r="CE122" s="38">
        <v>72</v>
      </c>
      <c r="CF122" s="19">
        <v>33</v>
      </c>
      <c r="CG122" s="19">
        <v>61</v>
      </c>
      <c r="CH122" s="19">
        <v>80</v>
      </c>
      <c r="CI122" s="19">
        <v>68</v>
      </c>
      <c r="CJ122" s="19">
        <v>91</v>
      </c>
      <c r="CK122" s="19">
        <v>115</v>
      </c>
      <c r="CL122" s="19">
        <v>100</v>
      </c>
      <c r="CM122" s="19">
        <v>95</v>
      </c>
      <c r="CN122" s="19">
        <v>105</v>
      </c>
      <c r="CO122" s="19">
        <v>109</v>
      </c>
      <c r="CP122" s="38">
        <v>2.7777777777777776E-2</v>
      </c>
      <c r="CQ122" s="19">
        <v>9.0909090909090912E-2</v>
      </c>
      <c r="CR122" s="19">
        <v>1.6393442622950821E-2</v>
      </c>
      <c r="CS122" s="19">
        <v>0</v>
      </c>
      <c r="CT122" s="19">
        <v>1.4705882352941176E-2</v>
      </c>
      <c r="CU122" s="19">
        <v>3.2967032967032968E-2</v>
      </c>
      <c r="CV122" s="19">
        <v>0</v>
      </c>
      <c r="CW122" s="19">
        <v>0.03</v>
      </c>
      <c r="CX122" s="19">
        <v>0.12631578947368421</v>
      </c>
      <c r="CY122" s="19">
        <v>3.8095238095238099E-2</v>
      </c>
      <c r="CZ122" s="19">
        <v>4.5871559633027525E-2</v>
      </c>
      <c r="DA122" s="38">
        <v>2.9215979289999998</v>
      </c>
      <c r="DB122" s="19">
        <v>3.5107090099999998</v>
      </c>
      <c r="DC122" s="19">
        <v>3.2484764249999998</v>
      </c>
      <c r="DD122" s="19">
        <v>3.0476110840000001</v>
      </c>
      <c r="DE122" s="19">
        <v>3.8709657919999998</v>
      </c>
      <c r="DF122" s="19">
        <v>3.4099470670000001</v>
      </c>
      <c r="DG122" s="19">
        <v>4.4920778180000003</v>
      </c>
      <c r="DH122" s="19">
        <v>6.2884006689999996</v>
      </c>
      <c r="DI122" s="19">
        <v>8.2794314789999994</v>
      </c>
      <c r="DJ122" s="19">
        <v>10.4501809648188</v>
      </c>
      <c r="DK122" s="19">
        <v>16.415043651841401</v>
      </c>
      <c r="DL122" s="38">
        <v>0.1464</v>
      </c>
      <c r="DM122" s="19">
        <v>0.1852</v>
      </c>
      <c r="DN122" s="19">
        <v>0.30080000000000001</v>
      </c>
      <c r="DO122" s="19">
        <v>0.27679999999999999</v>
      </c>
      <c r="DP122" s="19">
        <v>0.24890000000000001</v>
      </c>
      <c r="DQ122" s="19">
        <v>0.16489999999999999</v>
      </c>
      <c r="DR122" s="19">
        <v>0.10680000000000001</v>
      </c>
      <c r="DS122" s="19">
        <v>0.1517</v>
      </c>
      <c r="DT122" s="19">
        <v>0.15890000000000001</v>
      </c>
      <c r="DU122" s="19">
        <v>0.27439999999999998</v>
      </c>
      <c r="DV122" s="19">
        <v>0.22939999999999999</v>
      </c>
      <c r="DW122" s="38">
        <v>2.3E-2</v>
      </c>
      <c r="DX122" s="19">
        <v>0.105</v>
      </c>
      <c r="DY122" s="19">
        <v>9.6000000000000002E-2</v>
      </c>
      <c r="DZ122" s="19">
        <v>7.0000000000000007E-2</v>
      </c>
      <c r="EA122" s="19">
        <v>5.8999999999999997E-2</v>
      </c>
      <c r="EB122" s="19">
        <v>8.5999999999999993E-2</v>
      </c>
      <c r="EC122" s="19">
        <v>9.6000000000000002E-2</v>
      </c>
      <c r="ED122" s="19">
        <v>7.9000000000000001E-2</v>
      </c>
      <c r="EE122" s="19">
        <v>8.2000000000000003E-2</v>
      </c>
      <c r="EF122" s="19">
        <v>0.08</v>
      </c>
      <c r="EG122" s="19">
        <v>7.0999999999999994E-2</v>
      </c>
      <c r="EH122" s="38">
        <v>168520984.10718638</v>
      </c>
      <c r="EI122" s="19">
        <v>165943792.4983151</v>
      </c>
      <c r="EJ122" s="19">
        <v>240744933.41274557</v>
      </c>
      <c r="EK122" s="19">
        <v>227364046.79764563</v>
      </c>
      <c r="EL122" s="19">
        <v>151778555.25853491</v>
      </c>
      <c r="EM122" s="19">
        <v>180552840.89737803</v>
      </c>
      <c r="EN122" s="19">
        <v>180211875.76419136</v>
      </c>
      <c r="EO122" s="19">
        <v>288923105.33583707</v>
      </c>
      <c r="EP122" s="19">
        <v>386288937.63779998</v>
      </c>
      <c r="EQ122" s="19">
        <v>529775775.69414461</v>
      </c>
      <c r="ER122" s="32">
        <v>845830841.25224555</v>
      </c>
      <c r="ES122" s="19">
        <f t="shared" si="167"/>
        <v>18.942570834763632</v>
      </c>
      <c r="ET122" s="19">
        <f t="shared" si="168"/>
        <v>18.927159689575355</v>
      </c>
      <c r="EU122" s="19">
        <f t="shared" si="169"/>
        <v>19.299248563406504</v>
      </c>
      <c r="EV122" s="19">
        <f t="shared" si="170"/>
        <v>19.242063021229459</v>
      </c>
      <c r="EW122" s="19">
        <f t="shared" si="171"/>
        <v>18.837933143239677</v>
      </c>
      <c r="EX122" s="19">
        <f t="shared" si="172"/>
        <v>19.011534040248961</v>
      </c>
      <c r="EY122" s="19">
        <f t="shared" si="173"/>
        <v>19.009643804208896</v>
      </c>
      <c r="EZ122" s="19">
        <f t="shared" si="174"/>
        <v>19.481671139171109</v>
      </c>
      <c r="FA122" s="19">
        <f t="shared" si="175"/>
        <v>19.772096190513555</v>
      </c>
      <c r="FB122" s="19">
        <f t="shared" si="176"/>
        <v>20.087964410265283</v>
      </c>
      <c r="FC122" s="32">
        <f t="shared" si="177"/>
        <v>20.555829946339102</v>
      </c>
      <c r="FD122" s="19">
        <f t="shared" si="178"/>
        <v>2.9215979289999998</v>
      </c>
      <c r="FE122" s="19">
        <f t="shared" si="179"/>
        <v>3.5107090099999998</v>
      </c>
      <c r="FF122" s="19">
        <f t="shared" si="180"/>
        <v>3.2484764249999998</v>
      </c>
      <c r="FG122" s="19">
        <f t="shared" si="181"/>
        <v>3.0476110840000001</v>
      </c>
      <c r="FH122" s="19">
        <f t="shared" si="182"/>
        <v>3.8709657919999998</v>
      </c>
      <c r="FI122" s="19">
        <f t="shared" si="183"/>
        <v>3.4099470670000001</v>
      </c>
      <c r="FJ122" s="19">
        <f t="shared" si="184"/>
        <v>4.4920778180000003</v>
      </c>
      <c r="FK122" s="19">
        <f t="shared" si="185"/>
        <v>6.2884006689999996</v>
      </c>
      <c r="FL122" s="19">
        <f t="shared" si="186"/>
        <v>8.2794314789999994</v>
      </c>
      <c r="FM122" s="19">
        <f t="shared" si="187"/>
        <v>10.4501809648188</v>
      </c>
      <c r="FN122" s="32">
        <f t="shared" si="188"/>
        <v>16.415043651841401</v>
      </c>
      <c r="FO122" s="19">
        <f t="shared" si="189"/>
        <v>0.1464</v>
      </c>
      <c r="FP122" s="19">
        <f t="shared" si="190"/>
        <v>0.1852</v>
      </c>
      <c r="FQ122" s="19">
        <f t="shared" si="191"/>
        <v>0.30080000000000001</v>
      </c>
      <c r="FR122" s="19">
        <f t="shared" si="192"/>
        <v>0.27679999999999999</v>
      </c>
      <c r="FS122" s="19">
        <f t="shared" si="193"/>
        <v>0.24890000000000001</v>
      </c>
      <c r="FT122" s="19">
        <f t="shared" si="194"/>
        <v>0.16489999999999999</v>
      </c>
      <c r="FU122" s="19">
        <f t="shared" si="195"/>
        <v>0.10680000000000001</v>
      </c>
      <c r="FV122" s="19">
        <f t="shared" si="196"/>
        <v>0.1517</v>
      </c>
      <c r="FW122" s="19">
        <f t="shared" si="197"/>
        <v>0.15890000000000001</v>
      </c>
      <c r="FX122" s="19">
        <f t="shared" si="198"/>
        <v>0.27439999999999998</v>
      </c>
      <c r="FY122" s="32">
        <f t="shared" si="199"/>
        <v>0.22939999999999999</v>
      </c>
      <c r="FZ122" s="19">
        <f t="shared" si="200"/>
        <v>2.3E-2</v>
      </c>
      <c r="GA122" s="19">
        <f t="shared" si="201"/>
        <v>0.105</v>
      </c>
      <c r="GB122" s="19">
        <f t="shared" si="202"/>
        <v>9.6000000000000002E-2</v>
      </c>
      <c r="GC122" s="19">
        <f t="shared" si="203"/>
        <v>7.0000000000000007E-2</v>
      </c>
      <c r="GD122" s="19">
        <f t="shared" si="204"/>
        <v>5.8999999999999997E-2</v>
      </c>
      <c r="GE122" s="19">
        <f t="shared" si="205"/>
        <v>8.5999999999999993E-2</v>
      </c>
      <c r="GF122" s="19">
        <f t="shared" si="206"/>
        <v>9.6000000000000002E-2</v>
      </c>
      <c r="GG122" s="19">
        <f t="shared" si="207"/>
        <v>7.9000000000000001E-2</v>
      </c>
      <c r="GH122" s="19">
        <f t="shared" si="208"/>
        <v>8.2000000000000003E-2</v>
      </c>
      <c r="GI122" s="19">
        <f t="shared" si="209"/>
        <v>0.08</v>
      </c>
      <c r="GJ122" s="32">
        <f t="shared" si="210"/>
        <v>7.0999999999999994E-2</v>
      </c>
      <c r="GK122" s="19">
        <f t="shared" si="211"/>
        <v>18.942570834763632</v>
      </c>
      <c r="GL122" s="19">
        <f t="shared" si="212"/>
        <v>18.927159689575355</v>
      </c>
      <c r="GM122" s="19">
        <f t="shared" si="213"/>
        <v>19.299248563406504</v>
      </c>
      <c r="GN122" s="19">
        <f t="shared" si="214"/>
        <v>19.242063021229459</v>
      </c>
      <c r="GO122" s="19">
        <f t="shared" si="215"/>
        <v>18.837933143239677</v>
      </c>
      <c r="GP122" s="19">
        <f t="shared" si="216"/>
        <v>19.011534040248961</v>
      </c>
      <c r="GQ122" s="19">
        <f t="shared" si="217"/>
        <v>19.009643804208896</v>
      </c>
      <c r="GR122" s="19">
        <f t="shared" si="218"/>
        <v>19.481671139171109</v>
      </c>
      <c r="GS122" s="19">
        <f t="shared" si="219"/>
        <v>19.772096190513555</v>
      </c>
      <c r="GT122" s="19">
        <f t="shared" si="220"/>
        <v>20.087964410265283</v>
      </c>
      <c r="GU122" s="32">
        <f t="shared" si="221"/>
        <v>20.555829946339102</v>
      </c>
      <c r="GV122" s="19">
        <f t="shared" si="222"/>
        <v>2.9215979289999998</v>
      </c>
      <c r="GW122" s="19">
        <f t="shared" si="223"/>
        <v>3.5107090099999998</v>
      </c>
      <c r="GX122" s="19">
        <f t="shared" si="224"/>
        <v>3.2484764249999998</v>
      </c>
      <c r="GY122" s="19">
        <f t="shared" si="225"/>
        <v>3.0476110840000001</v>
      </c>
      <c r="GZ122" s="19">
        <f t="shared" si="226"/>
        <v>3.8709657919999998</v>
      </c>
      <c r="HA122" s="19">
        <f t="shared" si="227"/>
        <v>3.4099470670000001</v>
      </c>
      <c r="HB122" s="19">
        <f t="shared" si="228"/>
        <v>4.4920778180000003</v>
      </c>
      <c r="HC122" s="19">
        <f t="shared" si="229"/>
        <v>6.2884006689999996</v>
      </c>
      <c r="HD122" s="19">
        <f t="shared" si="230"/>
        <v>8.2794314789999994</v>
      </c>
      <c r="HE122" s="19">
        <f t="shared" si="231"/>
        <v>10.328571478127515</v>
      </c>
      <c r="HF122" s="19">
        <f t="shared" si="232"/>
        <v>10.328571478127515</v>
      </c>
      <c r="HG122" s="19">
        <f t="shared" si="299"/>
        <v>2.9215979289999998</v>
      </c>
      <c r="HH122" s="19">
        <f t="shared" si="300"/>
        <v>3.5107090099999998</v>
      </c>
      <c r="HI122" s="19">
        <f t="shared" si="301"/>
        <v>3.2484764249999998</v>
      </c>
      <c r="HJ122" s="19">
        <f t="shared" si="302"/>
        <v>3.0476110840000001</v>
      </c>
      <c r="HK122" s="19">
        <f t="shared" si="303"/>
        <v>3.8709657919999998</v>
      </c>
      <c r="HL122" s="19">
        <f t="shared" si="304"/>
        <v>3.4099470670000001</v>
      </c>
      <c r="HM122" s="19">
        <f t="shared" si="305"/>
        <v>4.4920778180000003</v>
      </c>
      <c r="HN122" s="19">
        <f t="shared" si="306"/>
        <v>6.2884006689999996</v>
      </c>
      <c r="HO122" s="19">
        <f t="shared" si="307"/>
        <v>8.2794314789999994</v>
      </c>
      <c r="HP122" s="19">
        <f t="shared" si="308"/>
        <v>10.328571478127515</v>
      </c>
      <c r="HQ122" s="32">
        <f t="shared" si="309"/>
        <v>10.328571478127515</v>
      </c>
      <c r="HR122" s="19">
        <f t="shared" si="233"/>
        <v>0.1464</v>
      </c>
      <c r="HS122" s="19">
        <f t="shared" si="234"/>
        <v>0.1852</v>
      </c>
      <c r="HT122" s="19">
        <f t="shared" si="235"/>
        <v>0.30080000000000001</v>
      </c>
      <c r="HU122" s="19">
        <f t="shared" si="236"/>
        <v>0.27679999999999999</v>
      </c>
      <c r="HV122" s="19">
        <f t="shared" si="237"/>
        <v>0.24890000000000001</v>
      </c>
      <c r="HW122" s="19">
        <f t="shared" si="238"/>
        <v>0.16489999999999999</v>
      </c>
      <c r="HX122" s="19">
        <f t="shared" si="239"/>
        <v>0.10680000000000001</v>
      </c>
      <c r="HY122" s="19">
        <f t="shared" si="240"/>
        <v>0.1517</v>
      </c>
      <c r="HZ122" s="19">
        <f t="shared" si="241"/>
        <v>0.15890000000000001</v>
      </c>
      <c r="IA122" s="19">
        <f t="shared" si="242"/>
        <v>0.27439999999999998</v>
      </c>
      <c r="IB122" s="19">
        <f t="shared" si="243"/>
        <v>0.22939999999999999</v>
      </c>
      <c r="IC122" s="38">
        <f t="shared" si="244"/>
        <v>0.1464</v>
      </c>
      <c r="ID122" s="19">
        <f t="shared" si="245"/>
        <v>0.1852</v>
      </c>
      <c r="IE122" s="19">
        <f t="shared" si="246"/>
        <v>0.30080000000000001</v>
      </c>
      <c r="IF122" s="19">
        <f t="shared" si="247"/>
        <v>0.27679999999999999</v>
      </c>
      <c r="IG122" s="19">
        <f t="shared" si="248"/>
        <v>0.24890000000000001</v>
      </c>
      <c r="IH122" s="19">
        <f t="shared" si="249"/>
        <v>0.16489999999999999</v>
      </c>
      <c r="II122" s="19">
        <f t="shared" si="250"/>
        <v>0.10680000000000001</v>
      </c>
      <c r="IJ122" s="19">
        <f t="shared" si="251"/>
        <v>0.1517</v>
      </c>
      <c r="IK122" s="19">
        <f t="shared" si="252"/>
        <v>0.15890000000000001</v>
      </c>
      <c r="IL122" s="19">
        <f t="shared" si="253"/>
        <v>0.27439999999999998</v>
      </c>
      <c r="IM122" s="19">
        <f t="shared" si="254"/>
        <v>0.22939999999999999</v>
      </c>
      <c r="IN122" s="38">
        <f t="shared" si="255"/>
        <v>2.3E-2</v>
      </c>
      <c r="IO122" s="19">
        <f t="shared" si="256"/>
        <v>0.105</v>
      </c>
      <c r="IP122" s="19">
        <f t="shared" si="257"/>
        <v>9.6000000000000002E-2</v>
      </c>
      <c r="IQ122" s="19">
        <f t="shared" si="258"/>
        <v>7.0000000000000007E-2</v>
      </c>
      <c r="IR122" s="19">
        <f t="shared" si="259"/>
        <v>5.8999999999999997E-2</v>
      </c>
      <c r="IS122" s="19">
        <f t="shared" si="260"/>
        <v>8.5999999999999993E-2</v>
      </c>
      <c r="IT122" s="19">
        <f t="shared" si="261"/>
        <v>9.6000000000000002E-2</v>
      </c>
      <c r="IU122" s="19">
        <f t="shared" si="262"/>
        <v>7.9000000000000001E-2</v>
      </c>
      <c r="IV122" s="19">
        <f t="shared" si="263"/>
        <v>8.2000000000000003E-2</v>
      </c>
      <c r="IW122" s="19">
        <f t="shared" si="264"/>
        <v>0.08</v>
      </c>
      <c r="IX122" s="32">
        <f t="shared" si="265"/>
        <v>7.0999999999999994E-2</v>
      </c>
      <c r="IY122" s="19">
        <f t="shared" si="266"/>
        <v>2.3E-2</v>
      </c>
      <c r="IZ122" s="19">
        <f t="shared" si="267"/>
        <v>0.105</v>
      </c>
      <c r="JA122" s="19">
        <f t="shared" si="268"/>
        <v>9.6000000000000002E-2</v>
      </c>
      <c r="JB122" s="19">
        <f t="shared" si="269"/>
        <v>7.0000000000000007E-2</v>
      </c>
      <c r="JC122" s="19">
        <f t="shared" si="270"/>
        <v>5.8999999999999997E-2</v>
      </c>
      <c r="JD122" s="19">
        <f t="shared" si="271"/>
        <v>8.5999999999999993E-2</v>
      </c>
      <c r="JE122" s="19">
        <f t="shared" si="272"/>
        <v>9.6000000000000002E-2</v>
      </c>
      <c r="JF122" s="19">
        <f t="shared" si="273"/>
        <v>7.9000000000000001E-2</v>
      </c>
      <c r="JG122" s="19">
        <f t="shared" si="274"/>
        <v>8.2000000000000003E-2</v>
      </c>
      <c r="JH122" s="19">
        <f t="shared" si="275"/>
        <v>0.08</v>
      </c>
      <c r="JI122" s="32">
        <f t="shared" si="276"/>
        <v>7.0999999999999994E-2</v>
      </c>
      <c r="JJ122" s="19">
        <f t="shared" si="277"/>
        <v>18.942570834763632</v>
      </c>
      <c r="JK122" s="19">
        <f t="shared" si="278"/>
        <v>18.927159689575355</v>
      </c>
      <c r="JL122" s="19">
        <f t="shared" si="279"/>
        <v>19.299248563406504</v>
      </c>
      <c r="JM122" s="19">
        <f t="shared" si="280"/>
        <v>19.242063021229459</v>
      </c>
      <c r="JN122" s="19">
        <f t="shared" si="281"/>
        <v>18.837933143239677</v>
      </c>
      <c r="JO122" s="19">
        <f t="shared" si="282"/>
        <v>19.011534040248961</v>
      </c>
      <c r="JP122" s="19">
        <f t="shared" si="283"/>
        <v>19.009643804208896</v>
      </c>
      <c r="JQ122" s="19">
        <f t="shared" si="284"/>
        <v>19.481671139171109</v>
      </c>
      <c r="JR122" s="19">
        <f t="shared" si="285"/>
        <v>19.772096190513555</v>
      </c>
      <c r="JS122" s="19">
        <f t="shared" si="286"/>
        <v>20.087964410265283</v>
      </c>
      <c r="JT122" s="19">
        <f t="shared" si="287"/>
        <v>20.555829946339102</v>
      </c>
      <c r="JU122" s="38">
        <f t="shared" si="288"/>
        <v>18.942570834763632</v>
      </c>
      <c r="JV122" s="19">
        <f t="shared" si="289"/>
        <v>18.927159689575355</v>
      </c>
      <c r="JW122" s="19">
        <f t="shared" si="290"/>
        <v>19.299248563406504</v>
      </c>
      <c r="JX122" s="19">
        <f t="shared" si="291"/>
        <v>19.242063021229459</v>
      </c>
      <c r="JY122" s="19">
        <f t="shared" si="292"/>
        <v>18.837933143239677</v>
      </c>
      <c r="JZ122" s="19">
        <f t="shared" si="293"/>
        <v>19.011534040248961</v>
      </c>
      <c r="KA122" s="19">
        <f t="shared" si="294"/>
        <v>19.009643804208896</v>
      </c>
      <c r="KB122" s="19">
        <f t="shared" si="295"/>
        <v>19.481671139171109</v>
      </c>
      <c r="KC122" s="19">
        <f t="shared" si="296"/>
        <v>19.772096190513555</v>
      </c>
      <c r="KD122" s="19">
        <f t="shared" si="297"/>
        <v>20.087964410265283</v>
      </c>
      <c r="KE122" s="32">
        <f t="shared" si="298"/>
        <v>20.555829946339102</v>
      </c>
    </row>
    <row r="123" spans="1:291" x14ac:dyDescent="0.2">
      <c r="A123" s="19" t="s">
        <v>224</v>
      </c>
      <c r="B123" s="19" t="s">
        <v>225</v>
      </c>
      <c r="D123" s="19">
        <v>2020</v>
      </c>
      <c r="E123" s="32" t="s">
        <v>173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32">
        <v>1</v>
      </c>
      <c r="Q123" s="19">
        <v>0</v>
      </c>
      <c r="R123" s="19">
        <v>1</v>
      </c>
      <c r="S123" s="19">
        <v>1</v>
      </c>
      <c r="T123" s="19">
        <v>1</v>
      </c>
      <c r="U123" s="19">
        <v>1</v>
      </c>
      <c r="V123" s="19">
        <v>1</v>
      </c>
      <c r="W123" s="19">
        <v>1</v>
      </c>
      <c r="X123" s="19">
        <v>1</v>
      </c>
      <c r="Y123" s="19">
        <v>1</v>
      </c>
      <c r="Z123" s="19">
        <v>1</v>
      </c>
      <c r="AA123" s="32">
        <v>1</v>
      </c>
      <c r="AB123" s="19">
        <v>0</v>
      </c>
      <c r="AC123" s="19">
        <v>1</v>
      </c>
      <c r="AD123" s="19">
        <v>1</v>
      </c>
      <c r="AE123" s="19">
        <v>1</v>
      </c>
      <c r="AF123" s="19">
        <v>1</v>
      </c>
      <c r="AG123" s="19">
        <v>1</v>
      </c>
      <c r="AH123" s="19">
        <v>1</v>
      </c>
      <c r="AI123" s="19">
        <v>1</v>
      </c>
      <c r="AJ123" s="19">
        <v>1</v>
      </c>
      <c r="AK123" s="19">
        <v>1</v>
      </c>
      <c r="AL123" s="32">
        <v>1</v>
      </c>
      <c r="AN123" s="19">
        <v>2.44885E-2</v>
      </c>
      <c r="AO123" s="19">
        <v>2.53578E-2</v>
      </c>
      <c r="AP123" s="19">
        <v>2.85019E-2</v>
      </c>
      <c r="AQ123" s="19">
        <v>3.6258199999999997E-2</v>
      </c>
      <c r="AR123" s="19">
        <v>3.8963100000000001E-2</v>
      </c>
      <c r="AS123" s="19">
        <v>3.7919700000000001E-2</v>
      </c>
      <c r="AT123" s="19">
        <v>3.6651700000000002E-2</v>
      </c>
      <c r="AU123" s="19">
        <v>4.3219E-2</v>
      </c>
      <c r="AV123" s="19">
        <v>4.6860899999999997E-2</v>
      </c>
      <c r="AW123" s="32">
        <v>3.6058899999999998E-2</v>
      </c>
      <c r="AX123" s="19">
        <v>0</v>
      </c>
      <c r="AY123" s="19">
        <v>0</v>
      </c>
      <c r="AZ123" s="19">
        <v>0</v>
      </c>
      <c r="BA123" s="19">
        <v>0</v>
      </c>
      <c r="BB123" s="19">
        <v>0</v>
      </c>
      <c r="BC123" s="19">
        <v>0</v>
      </c>
      <c r="BD123" s="19">
        <v>0</v>
      </c>
      <c r="BE123" s="19">
        <v>0</v>
      </c>
      <c r="BF123" s="19">
        <v>0</v>
      </c>
      <c r="BG123" s="19">
        <v>1</v>
      </c>
      <c r="BH123" s="32">
        <v>7</v>
      </c>
      <c r="BI123" s="19">
        <v>0</v>
      </c>
      <c r="BJ123" s="19">
        <v>0</v>
      </c>
      <c r="BK123" s="19">
        <v>0</v>
      </c>
      <c r="BL123" s="19">
        <v>0</v>
      </c>
      <c r="BM123" s="19">
        <v>0</v>
      </c>
      <c r="BN123" s="19">
        <v>0</v>
      </c>
      <c r="BO123" s="19">
        <v>0</v>
      </c>
      <c r="BP123" s="19">
        <v>0</v>
      </c>
      <c r="BQ123" s="19">
        <v>0</v>
      </c>
      <c r="BR123" s="19">
        <v>1</v>
      </c>
      <c r="BS123" s="32">
        <v>1</v>
      </c>
      <c r="BT123" s="19">
        <v>1</v>
      </c>
      <c r="BU123" s="19">
        <v>0</v>
      </c>
      <c r="BV123" s="19">
        <v>2</v>
      </c>
      <c r="BW123" s="19">
        <v>0</v>
      </c>
      <c r="BX123" s="19">
        <v>0</v>
      </c>
      <c r="BY123" s="19">
        <v>0</v>
      </c>
      <c r="BZ123" s="19">
        <v>0</v>
      </c>
      <c r="CA123" s="19">
        <v>0</v>
      </c>
      <c r="CB123" s="19">
        <v>1</v>
      </c>
      <c r="CC123" s="19">
        <v>1</v>
      </c>
      <c r="CD123" s="19">
        <v>2</v>
      </c>
      <c r="CE123" s="38">
        <v>26</v>
      </c>
      <c r="CF123" s="19">
        <v>19</v>
      </c>
      <c r="CG123" s="19">
        <v>31</v>
      </c>
      <c r="CH123" s="19">
        <v>30</v>
      </c>
      <c r="CI123" s="19">
        <v>9</v>
      </c>
      <c r="CJ123" s="19">
        <v>38</v>
      </c>
      <c r="CK123" s="19">
        <v>52</v>
      </c>
      <c r="CL123" s="19">
        <v>81</v>
      </c>
      <c r="CM123" s="19">
        <v>78</v>
      </c>
      <c r="CN123" s="19">
        <v>106</v>
      </c>
      <c r="CO123" s="19">
        <v>81</v>
      </c>
      <c r="CP123" s="38">
        <v>3.8461538461538464E-2</v>
      </c>
      <c r="CQ123" s="19">
        <v>0</v>
      </c>
      <c r="CR123" s="19">
        <v>6.4516129032258063E-2</v>
      </c>
      <c r="CS123" s="19">
        <v>0</v>
      </c>
      <c r="CT123" s="19">
        <v>0</v>
      </c>
      <c r="CU123" s="19">
        <v>0</v>
      </c>
      <c r="CV123" s="19">
        <v>0</v>
      </c>
      <c r="CW123" s="19">
        <v>0</v>
      </c>
      <c r="CX123" s="19">
        <v>1.282051282051282E-2</v>
      </c>
      <c r="CY123" s="19">
        <v>9.433962264150943E-3</v>
      </c>
      <c r="CZ123" s="19">
        <v>2.4691358024691357E-2</v>
      </c>
      <c r="DA123" s="38">
        <v>0.36441240699999999</v>
      </c>
      <c r="DB123" s="19">
        <v>0.79527210599999998</v>
      </c>
      <c r="DC123" s="19">
        <v>-0.20558748399999999</v>
      </c>
      <c r="DD123" s="19">
        <v>1.86951143</v>
      </c>
      <c r="DE123" s="19">
        <v>4.0421693129999996</v>
      </c>
      <c r="DF123" s="19">
        <v>3.1777062360000001</v>
      </c>
      <c r="DG123" s="19">
        <v>2.0119831239999999</v>
      </c>
      <c r="DH123" s="19">
        <v>2.107498149</v>
      </c>
      <c r="DI123" s="19">
        <v>1.5102395239999999</v>
      </c>
      <c r="DJ123" s="19">
        <v>0.82856348281457204</v>
      </c>
      <c r="DK123" s="19">
        <v>0.65812811463456999</v>
      </c>
      <c r="DL123" s="38">
        <v>0.5252</v>
      </c>
      <c r="DM123" s="19">
        <v>0.87590000000000001</v>
      </c>
      <c r="DN123" s="19">
        <v>0.28199999999999997</v>
      </c>
      <c r="DO123" s="19">
        <v>2.1899999999999999E-2</v>
      </c>
      <c r="DP123" s="19">
        <v>8.9999999999999993E-3</v>
      </c>
      <c r="DQ123" s="19">
        <v>7.7100000000000002E-2</v>
      </c>
      <c r="DR123" s="19">
        <v>7.46E-2</v>
      </c>
      <c r="DS123" s="19">
        <v>7.8899999999999998E-2</v>
      </c>
      <c r="DT123" s="19">
        <v>0.20880000000000001</v>
      </c>
      <c r="DU123" s="19">
        <v>0.32950000000000002</v>
      </c>
      <c r="DV123" s="19">
        <v>0.30130000000000001</v>
      </c>
      <c r="DW123" s="38">
        <v>-0.50900000000000001</v>
      </c>
      <c r="DX123" s="19">
        <v>-0.51800000000000002</v>
      </c>
      <c r="DY123" s="19">
        <v>-0.13200000000000001</v>
      </c>
      <c r="DZ123" s="19">
        <v>-0.191</v>
      </c>
      <c r="EA123" s="19">
        <v>4.5999999999999999E-2</v>
      </c>
      <c r="EB123" s="19">
        <v>6.0999999999999999E-2</v>
      </c>
      <c r="EC123" s="19">
        <v>3.7999999999999999E-2</v>
      </c>
      <c r="ED123" s="19">
        <v>7.5999999999999998E-2</v>
      </c>
      <c r="EE123" s="19">
        <v>0</v>
      </c>
      <c r="EF123" s="19">
        <v>-1.7000000000000001E-2</v>
      </c>
      <c r="EG123" s="19">
        <v>-1.0999999999999999E-2</v>
      </c>
      <c r="EH123" s="38">
        <v>2239210.6844614437</v>
      </c>
      <c r="EI123" s="19">
        <v>1127010.3275495435</v>
      </c>
      <c r="EJ123" s="19">
        <v>2181376.6584669272</v>
      </c>
      <c r="EK123" s="19">
        <v>2518825.1569722388</v>
      </c>
      <c r="EL123" s="19">
        <v>2424449.5642711078</v>
      </c>
      <c r="EM123" s="19">
        <v>24726421.482499287</v>
      </c>
      <c r="EN123" s="19">
        <v>35451312.956777364</v>
      </c>
      <c r="EO123" s="19">
        <v>38640006.146354772</v>
      </c>
      <c r="EP123" s="19">
        <v>41876745.505398467</v>
      </c>
      <c r="EQ123" s="19">
        <v>39666011.654501885</v>
      </c>
      <c r="ER123" s="32">
        <v>31320559.157198496</v>
      </c>
      <c r="ES123" s="19">
        <f t="shared" si="167"/>
        <v>14.621633988724982</v>
      </c>
      <c r="ET123" s="19">
        <f t="shared" si="168"/>
        <v>13.935078956732848</v>
      </c>
      <c r="EU123" s="19">
        <f t="shared" si="169"/>
        <v>14.595466730165992</v>
      </c>
      <c r="EV123" s="19">
        <f t="shared" si="170"/>
        <v>14.739303143228378</v>
      </c>
      <c r="EW123" s="19">
        <f t="shared" si="171"/>
        <v>14.701115072783269</v>
      </c>
      <c r="EX123" s="19">
        <f t="shared" si="172"/>
        <v>17.023382925529233</v>
      </c>
      <c r="EY123" s="19">
        <f t="shared" si="173"/>
        <v>17.383670847119113</v>
      </c>
      <c r="EZ123" s="19">
        <f t="shared" si="174"/>
        <v>17.469798726375732</v>
      </c>
      <c r="FA123" s="19">
        <f t="shared" si="175"/>
        <v>17.550241230951769</v>
      </c>
      <c r="FB123" s="19">
        <f t="shared" si="176"/>
        <v>17.496005249359637</v>
      </c>
      <c r="FC123" s="32">
        <f t="shared" si="177"/>
        <v>17.259785281967055</v>
      </c>
      <c r="FD123" s="19">
        <f t="shared" si="178"/>
        <v>0.36441240699999999</v>
      </c>
      <c r="FE123" s="19">
        <f t="shared" si="179"/>
        <v>0.79527210599999998</v>
      </c>
      <c r="FF123" s="19">
        <f t="shared" si="180"/>
        <v>-0.20558748399999999</v>
      </c>
      <c r="FG123" s="19">
        <f t="shared" si="181"/>
        <v>1.86951143</v>
      </c>
      <c r="FH123" s="19">
        <f t="shared" si="182"/>
        <v>4.0421693129999996</v>
      </c>
      <c r="FI123" s="19">
        <f t="shared" si="183"/>
        <v>3.1777062360000001</v>
      </c>
      <c r="FJ123" s="19">
        <f t="shared" si="184"/>
        <v>2.0119831239999999</v>
      </c>
      <c r="FK123" s="19">
        <f t="shared" si="185"/>
        <v>2.107498149</v>
      </c>
      <c r="FL123" s="19">
        <f t="shared" si="186"/>
        <v>1.5102395239999999</v>
      </c>
      <c r="FM123" s="19">
        <f t="shared" si="187"/>
        <v>0.82856348281457204</v>
      </c>
      <c r="FN123" s="32">
        <f t="shared" si="188"/>
        <v>0.65812811463456999</v>
      </c>
      <c r="FO123" s="19">
        <f t="shared" si="189"/>
        <v>0.5252</v>
      </c>
      <c r="FP123" s="19">
        <f t="shared" si="190"/>
        <v>0.87590000000000001</v>
      </c>
      <c r="FQ123" s="19">
        <f t="shared" si="191"/>
        <v>0.28199999999999997</v>
      </c>
      <c r="FR123" s="19">
        <f t="shared" si="192"/>
        <v>2.1899999999999999E-2</v>
      </c>
      <c r="FS123" s="19">
        <f t="shared" si="193"/>
        <v>8.9999999999999993E-3</v>
      </c>
      <c r="FT123" s="19">
        <f t="shared" si="194"/>
        <v>7.7100000000000002E-2</v>
      </c>
      <c r="FU123" s="19">
        <f t="shared" si="195"/>
        <v>7.46E-2</v>
      </c>
      <c r="FV123" s="19">
        <f t="shared" si="196"/>
        <v>7.8899999999999998E-2</v>
      </c>
      <c r="FW123" s="19">
        <f t="shared" si="197"/>
        <v>0.20880000000000001</v>
      </c>
      <c r="FX123" s="19">
        <f t="shared" si="198"/>
        <v>0.32950000000000002</v>
      </c>
      <c r="FY123" s="32">
        <f t="shared" si="199"/>
        <v>0.30130000000000001</v>
      </c>
      <c r="FZ123" s="19">
        <f t="shared" si="200"/>
        <v>-0.50900000000000001</v>
      </c>
      <c r="GA123" s="19">
        <f t="shared" si="201"/>
        <v>-0.51800000000000002</v>
      </c>
      <c r="GB123" s="19">
        <f t="shared" si="202"/>
        <v>-0.13200000000000001</v>
      </c>
      <c r="GC123" s="19">
        <f t="shared" si="203"/>
        <v>-0.191</v>
      </c>
      <c r="GD123" s="19">
        <f t="shared" si="204"/>
        <v>4.5999999999999999E-2</v>
      </c>
      <c r="GE123" s="19">
        <f t="shared" si="205"/>
        <v>6.0999999999999999E-2</v>
      </c>
      <c r="GF123" s="19">
        <f t="shared" si="206"/>
        <v>3.7999999999999999E-2</v>
      </c>
      <c r="GG123" s="19">
        <f t="shared" si="207"/>
        <v>7.5999999999999998E-2</v>
      </c>
      <c r="GI123" s="19">
        <f t="shared" si="209"/>
        <v>-1.7000000000000001E-2</v>
      </c>
      <c r="GJ123" s="32">
        <f t="shared" si="210"/>
        <v>-1.0999999999999999E-2</v>
      </c>
      <c r="GK123" s="19">
        <f t="shared" si="211"/>
        <v>14.621633988724982</v>
      </c>
      <c r="GL123" s="19">
        <f t="shared" si="212"/>
        <v>13.935078956732848</v>
      </c>
      <c r="GM123" s="19">
        <f t="shared" si="213"/>
        <v>14.595466730165992</v>
      </c>
      <c r="GN123" s="19">
        <f t="shared" si="214"/>
        <v>14.739303143228378</v>
      </c>
      <c r="GO123" s="19">
        <f t="shared" si="215"/>
        <v>14.701115072783269</v>
      </c>
      <c r="GP123" s="19">
        <f t="shared" si="216"/>
        <v>17.023382925529233</v>
      </c>
      <c r="GQ123" s="19">
        <f t="shared" si="217"/>
        <v>17.383670847119113</v>
      </c>
      <c r="GR123" s="19">
        <f t="shared" si="218"/>
        <v>17.469798726375732</v>
      </c>
      <c r="GS123" s="19">
        <f t="shared" si="219"/>
        <v>17.550241230951769</v>
      </c>
      <c r="GT123" s="19">
        <f t="shared" si="220"/>
        <v>17.496005249359637</v>
      </c>
      <c r="GU123" s="32">
        <f t="shared" si="221"/>
        <v>17.259785281967055</v>
      </c>
      <c r="GV123" s="19">
        <f t="shared" si="222"/>
        <v>0.36441240699999999</v>
      </c>
      <c r="GW123" s="19">
        <f t="shared" si="223"/>
        <v>0.79527210599999998</v>
      </c>
      <c r="GX123" s="19">
        <f t="shared" si="224"/>
        <v>0.2011343951618926</v>
      </c>
      <c r="GY123" s="19">
        <f t="shared" si="225"/>
        <v>1.86951143</v>
      </c>
      <c r="GZ123" s="19">
        <f t="shared" si="226"/>
        <v>4.0421693129999996</v>
      </c>
      <c r="HA123" s="19">
        <f t="shared" si="227"/>
        <v>3.1777062360000001</v>
      </c>
      <c r="HB123" s="19">
        <f t="shared" si="228"/>
        <v>2.0119831239999999</v>
      </c>
      <c r="HC123" s="19">
        <f t="shared" si="229"/>
        <v>2.107498149</v>
      </c>
      <c r="HD123" s="19">
        <f t="shared" si="230"/>
        <v>1.5102395239999999</v>
      </c>
      <c r="HE123" s="19">
        <f t="shared" si="231"/>
        <v>0.82856348281457204</v>
      </c>
      <c r="HF123" s="19">
        <f t="shared" si="232"/>
        <v>0.65812811463456999</v>
      </c>
      <c r="HG123" s="19">
        <f t="shared" si="299"/>
        <v>0.36441240699999999</v>
      </c>
      <c r="HH123" s="19">
        <f t="shared" si="300"/>
        <v>0.79527210599999998</v>
      </c>
      <c r="HI123" s="19">
        <f t="shared" si="301"/>
        <v>0.2011343951618926</v>
      </c>
      <c r="HJ123" s="19">
        <f t="shared" si="302"/>
        <v>1.86951143</v>
      </c>
      <c r="HK123" s="19">
        <f t="shared" si="303"/>
        <v>4.0421693129999996</v>
      </c>
      <c r="HL123" s="19">
        <f t="shared" si="304"/>
        <v>3.1777062360000001</v>
      </c>
      <c r="HM123" s="19">
        <f t="shared" si="305"/>
        <v>2.0119831239999999</v>
      </c>
      <c r="HN123" s="19">
        <f t="shared" si="306"/>
        <v>2.107498149</v>
      </c>
      <c r="HO123" s="19">
        <f t="shared" si="307"/>
        <v>1.5102395239999999</v>
      </c>
      <c r="HP123" s="19">
        <f t="shared" si="308"/>
        <v>0.82856348281457204</v>
      </c>
      <c r="HQ123" s="32">
        <f t="shared" si="309"/>
        <v>0.65812811463456999</v>
      </c>
      <c r="HR123" s="19">
        <f t="shared" si="233"/>
        <v>0.5252</v>
      </c>
      <c r="HS123" s="19">
        <f t="shared" si="234"/>
        <v>0.72436999999999996</v>
      </c>
      <c r="HT123" s="19">
        <f t="shared" si="235"/>
        <v>0.28199999999999997</v>
      </c>
      <c r="HU123" s="19">
        <f t="shared" si="236"/>
        <v>2.8730000000000002E-2</v>
      </c>
      <c r="HV123" s="19">
        <f t="shared" si="237"/>
        <v>2.8730000000000002E-2</v>
      </c>
      <c r="HW123" s="19">
        <f t="shared" si="238"/>
        <v>7.7100000000000002E-2</v>
      </c>
      <c r="HX123" s="19">
        <f t="shared" si="239"/>
        <v>7.46E-2</v>
      </c>
      <c r="HY123" s="19">
        <f t="shared" si="240"/>
        <v>7.8899999999999998E-2</v>
      </c>
      <c r="HZ123" s="19">
        <f t="shared" si="241"/>
        <v>0.20880000000000001</v>
      </c>
      <c r="IA123" s="19">
        <f t="shared" si="242"/>
        <v>0.32950000000000002</v>
      </c>
      <c r="IB123" s="19">
        <f t="shared" si="243"/>
        <v>0.30130000000000001</v>
      </c>
      <c r="IC123" s="38">
        <f t="shared" si="244"/>
        <v>0.5252</v>
      </c>
      <c r="ID123" s="19">
        <f t="shared" si="245"/>
        <v>0.72436999999999996</v>
      </c>
      <c r="IE123" s="19">
        <f t="shared" si="246"/>
        <v>0.28199999999999997</v>
      </c>
      <c r="IF123" s="19">
        <f t="shared" si="247"/>
        <v>2.8730000000000002E-2</v>
      </c>
      <c r="IG123" s="19">
        <f t="shared" si="248"/>
        <v>2.8730000000000002E-2</v>
      </c>
      <c r="IH123" s="19">
        <f t="shared" si="249"/>
        <v>7.7100000000000002E-2</v>
      </c>
      <c r="II123" s="19">
        <f t="shared" si="250"/>
        <v>7.46E-2</v>
      </c>
      <c r="IJ123" s="19">
        <f t="shared" si="251"/>
        <v>7.8899999999999998E-2</v>
      </c>
      <c r="IK123" s="19">
        <f t="shared" si="252"/>
        <v>0.20880000000000001</v>
      </c>
      <c r="IL123" s="19">
        <f t="shared" si="253"/>
        <v>0.32950000000000002</v>
      </c>
      <c r="IM123" s="19">
        <f t="shared" si="254"/>
        <v>0.30130000000000001</v>
      </c>
      <c r="IN123" s="38">
        <f t="shared" si="255"/>
        <v>-0.47170000000000001</v>
      </c>
      <c r="IO123" s="19">
        <f t="shared" si="256"/>
        <v>-0.47170000000000001</v>
      </c>
      <c r="IP123" s="19">
        <f t="shared" si="257"/>
        <v>-0.13200000000000001</v>
      </c>
      <c r="IQ123" s="19">
        <f t="shared" si="258"/>
        <v>-0.191</v>
      </c>
      <c r="IR123" s="19">
        <f t="shared" si="259"/>
        <v>4.5999999999999999E-2</v>
      </c>
      <c r="IS123" s="19">
        <f t="shared" si="260"/>
        <v>6.0999999999999999E-2</v>
      </c>
      <c r="IT123" s="19">
        <f t="shared" si="261"/>
        <v>3.7999999999999999E-2</v>
      </c>
      <c r="IU123" s="19">
        <f t="shared" si="262"/>
        <v>7.5999999999999998E-2</v>
      </c>
      <c r="IV123" s="19">
        <f t="shared" si="263"/>
        <v>0</v>
      </c>
      <c r="IW123" s="19">
        <f t="shared" si="264"/>
        <v>-1.7000000000000001E-2</v>
      </c>
      <c r="IX123" s="32">
        <f t="shared" si="265"/>
        <v>-1.0999999999999999E-2</v>
      </c>
      <c r="IY123" s="19">
        <f t="shared" si="266"/>
        <v>-0.47170000000000001</v>
      </c>
      <c r="IZ123" s="19">
        <f t="shared" si="267"/>
        <v>-0.47170000000000001</v>
      </c>
      <c r="JA123" s="19">
        <f t="shared" si="268"/>
        <v>-0.13200000000000001</v>
      </c>
      <c r="JB123" s="19">
        <f t="shared" si="269"/>
        <v>-0.191</v>
      </c>
      <c r="JC123" s="19">
        <f t="shared" si="270"/>
        <v>4.5999999999999999E-2</v>
      </c>
      <c r="JD123" s="19">
        <f t="shared" si="271"/>
        <v>6.0999999999999999E-2</v>
      </c>
      <c r="JE123" s="19">
        <f t="shared" si="272"/>
        <v>3.7999999999999999E-2</v>
      </c>
      <c r="JF123" s="19">
        <f t="shared" si="273"/>
        <v>7.5999999999999998E-2</v>
      </c>
      <c r="JG123" s="19" t="str">
        <f t="shared" si="274"/>
        <v/>
      </c>
      <c r="JH123" s="19">
        <f t="shared" si="275"/>
        <v>-1.7000000000000001E-2</v>
      </c>
      <c r="JI123" s="32">
        <f t="shared" si="276"/>
        <v>-1.0999999999999999E-2</v>
      </c>
      <c r="JJ123" s="19">
        <f t="shared" si="277"/>
        <v>0</v>
      </c>
      <c r="JK123" s="19">
        <f t="shared" si="278"/>
        <v>0</v>
      </c>
      <c r="JL123" s="19">
        <f t="shared" si="279"/>
        <v>0</v>
      </c>
      <c r="JM123" s="19">
        <f t="shared" si="280"/>
        <v>14.739303143228378</v>
      </c>
      <c r="JN123" s="19">
        <f t="shared" si="281"/>
        <v>14.701115072783269</v>
      </c>
      <c r="JO123" s="19">
        <f t="shared" si="282"/>
        <v>17.023382925529233</v>
      </c>
      <c r="JP123" s="19">
        <f t="shared" si="283"/>
        <v>17.383670847119113</v>
      </c>
      <c r="JQ123" s="19">
        <f t="shared" si="284"/>
        <v>17.469798726375732</v>
      </c>
      <c r="JR123" s="19">
        <f t="shared" si="285"/>
        <v>17.550241230951769</v>
      </c>
      <c r="JS123" s="19">
        <f t="shared" si="286"/>
        <v>17.496005249359637</v>
      </c>
      <c r="JT123" s="19">
        <f t="shared" si="287"/>
        <v>17.259785281967055</v>
      </c>
      <c r="JU123" s="38"/>
      <c r="JX123" s="19">
        <f t="shared" si="291"/>
        <v>14.739303143228378</v>
      </c>
      <c r="JY123" s="19">
        <f t="shared" si="292"/>
        <v>14.701115072783269</v>
      </c>
      <c r="JZ123" s="19">
        <f t="shared" si="293"/>
        <v>17.023382925529233</v>
      </c>
      <c r="KA123" s="19">
        <f t="shared" si="294"/>
        <v>17.383670847119113</v>
      </c>
      <c r="KB123" s="19">
        <f t="shared" si="295"/>
        <v>17.469798726375732</v>
      </c>
      <c r="KC123" s="19">
        <f t="shared" si="296"/>
        <v>17.550241230951769</v>
      </c>
      <c r="KD123" s="19">
        <f t="shared" si="297"/>
        <v>17.496005249359637</v>
      </c>
      <c r="KE123" s="32">
        <f t="shared" si="298"/>
        <v>17.259785281967055</v>
      </c>
    </row>
    <row r="124" spans="1:291" x14ac:dyDescent="0.2">
      <c r="A124" s="19" t="s">
        <v>230</v>
      </c>
      <c r="B124" s="19" t="s">
        <v>231</v>
      </c>
      <c r="E124" s="32" t="s">
        <v>173</v>
      </c>
      <c r="F124" s="19">
        <v>0</v>
      </c>
      <c r="G124" s="19">
        <v>0</v>
      </c>
      <c r="H124" s="19">
        <v>0</v>
      </c>
      <c r="I124" s="19">
        <v>1</v>
      </c>
      <c r="J124" s="19">
        <v>1</v>
      </c>
      <c r="K124" s="19">
        <v>1</v>
      </c>
      <c r="L124" s="19">
        <v>1</v>
      </c>
      <c r="M124" s="19">
        <v>1</v>
      </c>
      <c r="N124" s="19">
        <v>1</v>
      </c>
      <c r="O124" s="19">
        <v>1</v>
      </c>
      <c r="P124" s="32"/>
      <c r="Q124" s="19">
        <v>0</v>
      </c>
      <c r="R124" s="19">
        <v>1</v>
      </c>
      <c r="S124" s="19">
        <v>1</v>
      </c>
      <c r="T124" s="19">
        <v>1</v>
      </c>
      <c r="U124" s="19">
        <v>1</v>
      </c>
      <c r="V124" s="19">
        <v>1</v>
      </c>
      <c r="W124" s="19">
        <v>1</v>
      </c>
      <c r="X124" s="19">
        <v>1</v>
      </c>
      <c r="Y124" s="19">
        <v>1</v>
      </c>
      <c r="Z124" s="19">
        <v>1</v>
      </c>
      <c r="AA124" s="32"/>
      <c r="AB124" s="19">
        <v>0</v>
      </c>
      <c r="AC124" s="19">
        <v>1</v>
      </c>
      <c r="AD124" s="19">
        <v>1</v>
      </c>
      <c r="AE124" s="19">
        <v>1</v>
      </c>
      <c r="AF124" s="19">
        <v>1</v>
      </c>
      <c r="AG124" s="19">
        <v>1</v>
      </c>
      <c r="AH124" s="19">
        <v>1</v>
      </c>
      <c r="AI124" s="19">
        <v>1</v>
      </c>
      <c r="AJ124" s="19">
        <v>1</v>
      </c>
      <c r="AK124" s="19">
        <v>1</v>
      </c>
      <c r="AL124" s="32"/>
      <c r="AN124" s="19">
        <v>3.5552E-2</v>
      </c>
      <c r="AO124" s="19">
        <v>3.5644200000000001E-2</v>
      </c>
      <c r="AP124" s="19">
        <v>3.3769100000000003E-2</v>
      </c>
      <c r="AQ124" s="19">
        <v>3.43725E-2</v>
      </c>
      <c r="AR124" s="19">
        <v>3.4218400000000003E-2</v>
      </c>
      <c r="AS124" s="19">
        <v>3.7092399999999998E-2</v>
      </c>
      <c r="AT124" s="19">
        <v>3.3860099999999997E-2</v>
      </c>
      <c r="AU124" s="19">
        <v>5.1143500000000001E-2</v>
      </c>
      <c r="AV124" s="19">
        <v>5.0811000000000002E-2</v>
      </c>
      <c r="AW124" s="32"/>
      <c r="AX124" s="19">
        <v>0</v>
      </c>
      <c r="AY124" s="19">
        <v>0</v>
      </c>
      <c r="AZ124" s="19">
        <v>2</v>
      </c>
      <c r="BA124" s="19">
        <v>2</v>
      </c>
      <c r="BB124" s="19">
        <v>2</v>
      </c>
      <c r="BC124" s="19">
        <v>1</v>
      </c>
      <c r="BD124" s="19">
        <v>5</v>
      </c>
      <c r="BE124" s="19">
        <v>2</v>
      </c>
      <c r="BF124" s="19">
        <v>2</v>
      </c>
      <c r="BG124" s="19">
        <v>11</v>
      </c>
      <c r="BH124" s="32"/>
      <c r="BI124" s="19">
        <v>0</v>
      </c>
      <c r="BJ124" s="19">
        <v>0</v>
      </c>
      <c r="BK124" s="19">
        <v>1</v>
      </c>
      <c r="BL124" s="19">
        <v>1</v>
      </c>
      <c r="BM124" s="19">
        <v>1</v>
      </c>
      <c r="BN124" s="19">
        <v>1</v>
      </c>
      <c r="BO124" s="19">
        <v>1</v>
      </c>
      <c r="BP124" s="19">
        <v>1</v>
      </c>
      <c r="BQ124" s="19">
        <v>1</v>
      </c>
      <c r="BR124" s="19">
        <v>1</v>
      </c>
      <c r="BS124" s="32"/>
      <c r="BT124" s="19">
        <v>1</v>
      </c>
      <c r="BU124" s="19">
        <v>2</v>
      </c>
      <c r="BV124" s="19">
        <v>4</v>
      </c>
      <c r="BW124" s="19">
        <v>2</v>
      </c>
      <c r="BX124" s="19">
        <v>20</v>
      </c>
      <c r="BY124" s="19">
        <v>11</v>
      </c>
      <c r="BZ124" s="19">
        <v>15</v>
      </c>
      <c r="CA124" s="19">
        <v>8</v>
      </c>
      <c r="CB124" s="19">
        <v>5</v>
      </c>
      <c r="CC124" s="19">
        <v>5</v>
      </c>
      <c r="CD124" s="19">
        <v>4</v>
      </c>
      <c r="CE124" s="38">
        <v>109</v>
      </c>
      <c r="CF124" s="19">
        <v>59</v>
      </c>
      <c r="CG124" s="19">
        <v>146</v>
      </c>
      <c r="CH124" s="19">
        <v>152</v>
      </c>
      <c r="CI124" s="19">
        <v>163</v>
      </c>
      <c r="CJ124" s="19">
        <v>148</v>
      </c>
      <c r="CK124" s="19">
        <v>159</v>
      </c>
      <c r="CL124" s="19">
        <v>143</v>
      </c>
      <c r="CM124" s="19">
        <v>206</v>
      </c>
      <c r="CN124" s="19">
        <v>204</v>
      </c>
      <c r="CO124" s="19">
        <v>170</v>
      </c>
      <c r="CP124" s="38">
        <v>9.1743119266055051E-3</v>
      </c>
      <c r="CQ124" s="19">
        <v>3.3898305084745763E-2</v>
      </c>
      <c r="CR124" s="19">
        <v>2.7397260273972601E-2</v>
      </c>
      <c r="CS124" s="19">
        <v>1.3157894736842105E-2</v>
      </c>
      <c r="CT124" s="19">
        <v>0.12269938650306748</v>
      </c>
      <c r="CU124" s="19">
        <v>7.4324324324324328E-2</v>
      </c>
      <c r="CV124" s="19">
        <v>9.4339622641509441E-2</v>
      </c>
      <c r="CW124" s="19">
        <v>5.5944055944055944E-2</v>
      </c>
      <c r="CX124" s="19">
        <v>2.4271844660194174E-2</v>
      </c>
      <c r="CY124" s="19">
        <v>2.4509803921568627E-2</v>
      </c>
      <c r="CZ124" s="19">
        <v>2.3529411764705882E-2</v>
      </c>
      <c r="DA124" s="38">
        <v>2.474676482</v>
      </c>
      <c r="DB124" s="19">
        <v>2.2933631829999999</v>
      </c>
      <c r="DC124" s="19">
        <v>2.2883578839999998</v>
      </c>
      <c r="DD124" s="19">
        <v>2.0102290969999999</v>
      </c>
      <c r="DE124" s="19">
        <v>2.7857167939999998</v>
      </c>
      <c r="DF124" s="19">
        <v>2.1054397800000002</v>
      </c>
      <c r="DG124" s="19">
        <v>2.4667454599999998</v>
      </c>
      <c r="DH124" s="19">
        <v>2.1373364380000002</v>
      </c>
      <c r="DI124" s="19">
        <v>1.8516324369999999</v>
      </c>
      <c r="DJ124" s="19">
        <v>2.1314772722617801</v>
      </c>
      <c r="DK124" s="19">
        <v>3.9642200201492299</v>
      </c>
      <c r="DL124" s="38">
        <v>6.0600000000000001E-2</v>
      </c>
      <c r="DM124" s="19">
        <v>5.7099999999999998E-2</v>
      </c>
      <c r="DN124" s="19">
        <v>8.0600000000000005E-2</v>
      </c>
      <c r="DO124" s="19">
        <v>7.6700000000000004E-2</v>
      </c>
      <c r="DP124" s="19">
        <v>4.3099999999999999E-2</v>
      </c>
      <c r="DQ124" s="19">
        <v>4.53E-2</v>
      </c>
      <c r="DR124" s="19">
        <v>0.19259999999999999</v>
      </c>
      <c r="DS124" s="19">
        <v>0.16109999999999999</v>
      </c>
      <c r="DT124" s="19">
        <v>0.15659999999999999</v>
      </c>
      <c r="DU124" s="19">
        <v>0.16109999999999999</v>
      </c>
      <c r="DV124" s="19">
        <v>0.14180000000000001</v>
      </c>
      <c r="DW124" s="38">
        <v>0.114</v>
      </c>
      <c r="DX124" s="19">
        <v>9.7000000000000003E-2</v>
      </c>
      <c r="DY124" s="19">
        <v>8.2000000000000003E-2</v>
      </c>
      <c r="DZ124" s="19">
        <v>7.2999999999999995E-2</v>
      </c>
      <c r="EA124" s="19">
        <v>4.5999999999999999E-2</v>
      </c>
      <c r="EB124" s="19">
        <v>3.7999999999999999E-2</v>
      </c>
      <c r="EC124" s="19">
        <v>3.2000000000000001E-2</v>
      </c>
      <c r="ED124" s="19">
        <v>2.5999999999999999E-2</v>
      </c>
      <c r="EE124" s="19">
        <v>2.9000000000000001E-2</v>
      </c>
      <c r="EF124" s="19">
        <v>2.1000000000000001E-2</v>
      </c>
      <c r="EG124" s="19">
        <v>7.3999999999999996E-2</v>
      </c>
      <c r="EH124" s="38">
        <v>468311126.85570204</v>
      </c>
      <c r="EI124" s="19">
        <v>389166276.36275923</v>
      </c>
      <c r="EJ124" s="19">
        <v>483560715.35933191</v>
      </c>
      <c r="EK124" s="19">
        <v>415952879.00404871</v>
      </c>
      <c r="EL124" s="19">
        <v>263213568.54950806</v>
      </c>
      <c r="EM124" s="19">
        <v>222243763.72774222</v>
      </c>
      <c r="EN124" s="19">
        <v>200985529.67587486</v>
      </c>
      <c r="EO124" s="19">
        <v>268963946.06050754</v>
      </c>
      <c r="EP124" s="19">
        <v>283568855.17704105</v>
      </c>
      <c r="EQ124" s="19">
        <v>319322741.88963366</v>
      </c>
      <c r="ER124" s="32">
        <v>428832631.71693778</v>
      </c>
      <c r="ES124" s="19">
        <f t="shared" si="167"/>
        <v>19.964643433973364</v>
      </c>
      <c r="ET124" s="19">
        <f t="shared" si="168"/>
        <v>19.779517255916467</v>
      </c>
      <c r="EU124" s="19">
        <f t="shared" si="169"/>
        <v>19.996687439656991</v>
      </c>
      <c r="EV124" s="19">
        <f t="shared" si="170"/>
        <v>19.846082540184941</v>
      </c>
      <c r="EW124" s="19">
        <f t="shared" si="171"/>
        <v>19.388476308326439</v>
      </c>
      <c r="EX124" s="19">
        <f t="shared" si="172"/>
        <v>19.219285372246912</v>
      </c>
      <c r="EY124" s="19">
        <f t="shared" si="173"/>
        <v>19.118743471769513</v>
      </c>
      <c r="EZ124" s="19">
        <f t="shared" si="174"/>
        <v>19.410087899068515</v>
      </c>
      <c r="FA124" s="19">
        <f t="shared" si="175"/>
        <v>19.462965527046649</v>
      </c>
      <c r="FB124" s="19">
        <f t="shared" si="176"/>
        <v>19.581712879356747</v>
      </c>
      <c r="FC124" s="32">
        <f t="shared" si="177"/>
        <v>19.876577264911543</v>
      </c>
      <c r="FD124" s="19">
        <f t="shared" si="178"/>
        <v>2.474676482</v>
      </c>
      <c r="FE124" s="19">
        <f t="shared" si="179"/>
        <v>2.2933631829999999</v>
      </c>
      <c r="FF124" s="19">
        <f t="shared" si="180"/>
        <v>2.2883578839999998</v>
      </c>
      <c r="FG124" s="19">
        <f t="shared" si="181"/>
        <v>2.0102290969999999</v>
      </c>
      <c r="FH124" s="19">
        <f t="shared" si="182"/>
        <v>2.7857167939999998</v>
      </c>
      <c r="FI124" s="19">
        <f t="shared" si="183"/>
        <v>2.1054397800000002</v>
      </c>
      <c r="FJ124" s="19">
        <f t="shared" si="184"/>
        <v>2.4667454599999998</v>
      </c>
      <c r="FK124" s="19">
        <f t="shared" si="185"/>
        <v>2.1373364380000002</v>
      </c>
      <c r="FL124" s="19">
        <f t="shared" si="186"/>
        <v>1.8516324369999999</v>
      </c>
      <c r="FM124" s="19">
        <f t="shared" si="187"/>
        <v>2.1314772722617801</v>
      </c>
      <c r="FN124" s="32" t="str">
        <f t="shared" si="188"/>
        <v/>
      </c>
      <c r="FO124" s="19">
        <f t="shared" si="189"/>
        <v>6.0600000000000001E-2</v>
      </c>
      <c r="FP124" s="19">
        <f t="shared" si="190"/>
        <v>5.7099999999999998E-2</v>
      </c>
      <c r="FQ124" s="19">
        <f t="shared" si="191"/>
        <v>8.0600000000000005E-2</v>
      </c>
      <c r="FR124" s="19">
        <f t="shared" si="192"/>
        <v>7.6700000000000004E-2</v>
      </c>
      <c r="FS124" s="19">
        <f t="shared" si="193"/>
        <v>4.3099999999999999E-2</v>
      </c>
      <c r="FT124" s="19">
        <f t="shared" si="194"/>
        <v>4.53E-2</v>
      </c>
      <c r="FU124" s="19">
        <f t="shared" si="195"/>
        <v>0.19259999999999999</v>
      </c>
      <c r="FV124" s="19">
        <f t="shared" si="196"/>
        <v>0.16109999999999999</v>
      </c>
      <c r="FW124" s="19">
        <f t="shared" si="197"/>
        <v>0.15659999999999999</v>
      </c>
      <c r="FX124" s="19">
        <f t="shared" si="198"/>
        <v>0.16109999999999999</v>
      </c>
      <c r="FY124" s="32" t="str">
        <f t="shared" si="199"/>
        <v/>
      </c>
      <c r="FZ124" s="19">
        <f t="shared" si="200"/>
        <v>0.114</v>
      </c>
      <c r="GA124" s="19">
        <f t="shared" si="201"/>
        <v>9.7000000000000003E-2</v>
      </c>
      <c r="GB124" s="19">
        <f t="shared" si="202"/>
        <v>8.2000000000000003E-2</v>
      </c>
      <c r="GC124" s="19">
        <f t="shared" si="203"/>
        <v>7.2999999999999995E-2</v>
      </c>
      <c r="GD124" s="19">
        <f t="shared" si="204"/>
        <v>4.5999999999999999E-2</v>
      </c>
      <c r="GE124" s="19">
        <f t="shared" si="205"/>
        <v>3.7999999999999999E-2</v>
      </c>
      <c r="GF124" s="19">
        <f t="shared" si="206"/>
        <v>3.2000000000000001E-2</v>
      </c>
      <c r="GG124" s="19">
        <f t="shared" si="207"/>
        <v>2.5999999999999999E-2</v>
      </c>
      <c r="GH124" s="19">
        <f t="shared" si="208"/>
        <v>2.9000000000000001E-2</v>
      </c>
      <c r="GI124" s="19">
        <f t="shared" si="209"/>
        <v>2.1000000000000001E-2</v>
      </c>
      <c r="GJ124" s="32" t="str">
        <f t="shared" si="210"/>
        <v/>
      </c>
      <c r="GK124" s="19">
        <f t="shared" si="211"/>
        <v>19.964643433973364</v>
      </c>
      <c r="GL124" s="19">
        <f t="shared" si="212"/>
        <v>19.779517255916467</v>
      </c>
      <c r="GM124" s="19">
        <f t="shared" si="213"/>
        <v>19.996687439656991</v>
      </c>
      <c r="GN124" s="19">
        <f t="shared" si="214"/>
        <v>19.846082540184941</v>
      </c>
      <c r="GO124" s="19">
        <f t="shared" si="215"/>
        <v>19.388476308326439</v>
      </c>
      <c r="GP124" s="19">
        <f t="shared" si="216"/>
        <v>19.219285372246912</v>
      </c>
      <c r="GQ124" s="19">
        <f t="shared" si="217"/>
        <v>19.118743471769513</v>
      </c>
      <c r="GR124" s="19">
        <f t="shared" si="218"/>
        <v>19.410087899068515</v>
      </c>
      <c r="GS124" s="19">
        <f t="shared" si="219"/>
        <v>19.462965527046649</v>
      </c>
      <c r="GT124" s="19">
        <f t="shared" si="220"/>
        <v>19.581712879356747</v>
      </c>
      <c r="GU124" s="32" t="str">
        <f t="shared" si="221"/>
        <v/>
      </c>
      <c r="GV124" s="19">
        <f t="shared" si="222"/>
        <v>2.474676482</v>
      </c>
      <c r="GW124" s="19">
        <f t="shared" si="223"/>
        <v>2.2933631829999999</v>
      </c>
      <c r="GX124" s="19">
        <f t="shared" si="224"/>
        <v>2.2883578839999998</v>
      </c>
      <c r="GY124" s="19">
        <f t="shared" si="225"/>
        <v>2.0102290969999999</v>
      </c>
      <c r="GZ124" s="19">
        <f t="shared" si="226"/>
        <v>2.7857167939999998</v>
      </c>
      <c r="HA124" s="19">
        <f t="shared" si="227"/>
        <v>2.1054397800000002</v>
      </c>
      <c r="HB124" s="19">
        <f t="shared" si="228"/>
        <v>2.4667454599999998</v>
      </c>
      <c r="HC124" s="19">
        <f t="shared" si="229"/>
        <v>2.1373364380000002</v>
      </c>
      <c r="HD124" s="19">
        <f t="shared" si="230"/>
        <v>1.8516324369999999</v>
      </c>
      <c r="HE124" s="19">
        <f t="shared" si="231"/>
        <v>2.1314772722617801</v>
      </c>
      <c r="HF124" s="19">
        <f t="shared" si="232"/>
        <v>10.328571478127515</v>
      </c>
      <c r="HG124" s="19">
        <f t="shared" si="299"/>
        <v>2.474676482</v>
      </c>
      <c r="HH124" s="19">
        <f t="shared" si="300"/>
        <v>2.2933631829999999</v>
      </c>
      <c r="HI124" s="19">
        <f t="shared" si="301"/>
        <v>2.2883578839999998</v>
      </c>
      <c r="HJ124" s="19">
        <f t="shared" si="302"/>
        <v>2.0102290969999999</v>
      </c>
      <c r="HK124" s="19">
        <f t="shared" si="303"/>
        <v>2.7857167939999998</v>
      </c>
      <c r="HL124" s="19">
        <f t="shared" si="304"/>
        <v>2.1054397800000002</v>
      </c>
      <c r="HM124" s="19">
        <f t="shared" si="305"/>
        <v>2.4667454599999998</v>
      </c>
      <c r="HN124" s="19">
        <f t="shared" si="306"/>
        <v>2.1373364380000002</v>
      </c>
      <c r="HO124" s="19">
        <f t="shared" si="307"/>
        <v>1.8516324369999999</v>
      </c>
      <c r="HP124" s="19">
        <f t="shared" si="308"/>
        <v>2.1314772722617801</v>
      </c>
      <c r="HQ124" s="32" t="str">
        <f t="shared" si="309"/>
        <v/>
      </c>
      <c r="HR124" s="19">
        <f t="shared" si="233"/>
        <v>6.0600000000000001E-2</v>
      </c>
      <c r="HS124" s="19">
        <f t="shared" si="234"/>
        <v>5.7099999999999998E-2</v>
      </c>
      <c r="HT124" s="19">
        <f t="shared" si="235"/>
        <v>8.0600000000000005E-2</v>
      </c>
      <c r="HU124" s="19">
        <f t="shared" si="236"/>
        <v>7.6700000000000004E-2</v>
      </c>
      <c r="HV124" s="19">
        <f t="shared" si="237"/>
        <v>4.3099999999999999E-2</v>
      </c>
      <c r="HW124" s="19">
        <f t="shared" si="238"/>
        <v>4.53E-2</v>
      </c>
      <c r="HX124" s="19">
        <f t="shared" si="239"/>
        <v>0.19259999999999999</v>
      </c>
      <c r="HY124" s="19">
        <f t="shared" si="240"/>
        <v>0.16109999999999999</v>
      </c>
      <c r="HZ124" s="19">
        <f t="shared" si="241"/>
        <v>0.15659999999999999</v>
      </c>
      <c r="IA124" s="19">
        <f t="shared" si="242"/>
        <v>0.16109999999999999</v>
      </c>
      <c r="IB124" s="19">
        <f t="shared" si="243"/>
        <v>0.72436999999999996</v>
      </c>
      <c r="IC124" s="38">
        <f t="shared" si="244"/>
        <v>6.0600000000000001E-2</v>
      </c>
      <c r="ID124" s="19">
        <f t="shared" si="245"/>
        <v>5.7099999999999998E-2</v>
      </c>
      <c r="IE124" s="19">
        <f t="shared" si="246"/>
        <v>8.0600000000000005E-2</v>
      </c>
      <c r="IF124" s="19">
        <f t="shared" si="247"/>
        <v>7.6700000000000004E-2</v>
      </c>
      <c r="IG124" s="19">
        <f t="shared" si="248"/>
        <v>4.3099999999999999E-2</v>
      </c>
      <c r="IH124" s="19">
        <f t="shared" si="249"/>
        <v>4.53E-2</v>
      </c>
      <c r="II124" s="19">
        <f t="shared" si="250"/>
        <v>0.19259999999999999</v>
      </c>
      <c r="IJ124" s="19">
        <f t="shared" si="251"/>
        <v>0.16109999999999999</v>
      </c>
      <c r="IK124" s="19">
        <f t="shared" si="252"/>
        <v>0.15659999999999999</v>
      </c>
      <c r="IL124" s="19">
        <f t="shared" si="253"/>
        <v>0.16109999999999999</v>
      </c>
      <c r="IM124" s="19" t="str">
        <f t="shared" si="254"/>
        <v/>
      </c>
      <c r="IN124" s="38">
        <f t="shared" si="255"/>
        <v>0.114</v>
      </c>
      <c r="IO124" s="19">
        <f t="shared" si="256"/>
        <v>9.7000000000000003E-2</v>
      </c>
      <c r="IP124" s="19">
        <f t="shared" si="257"/>
        <v>8.2000000000000003E-2</v>
      </c>
      <c r="IQ124" s="19">
        <f t="shared" si="258"/>
        <v>7.2999999999999995E-2</v>
      </c>
      <c r="IR124" s="19">
        <f t="shared" si="259"/>
        <v>4.5999999999999999E-2</v>
      </c>
      <c r="IS124" s="19">
        <f t="shared" si="260"/>
        <v>3.7999999999999999E-2</v>
      </c>
      <c r="IT124" s="19">
        <f t="shared" si="261"/>
        <v>3.2000000000000001E-2</v>
      </c>
      <c r="IU124" s="19">
        <f t="shared" si="262"/>
        <v>2.5999999999999999E-2</v>
      </c>
      <c r="IV124" s="19">
        <f t="shared" si="263"/>
        <v>2.9000000000000001E-2</v>
      </c>
      <c r="IW124" s="19">
        <f t="shared" si="264"/>
        <v>2.1000000000000001E-2</v>
      </c>
      <c r="IX124" s="32">
        <f t="shared" si="265"/>
        <v>0.16917829999999984</v>
      </c>
      <c r="IY124" s="19">
        <f t="shared" si="266"/>
        <v>0.114</v>
      </c>
      <c r="IZ124" s="19">
        <f t="shared" si="267"/>
        <v>9.7000000000000003E-2</v>
      </c>
      <c r="JA124" s="19">
        <f t="shared" si="268"/>
        <v>8.2000000000000003E-2</v>
      </c>
      <c r="JB124" s="19">
        <f t="shared" si="269"/>
        <v>7.2999999999999995E-2</v>
      </c>
      <c r="JC124" s="19">
        <f t="shared" si="270"/>
        <v>4.5999999999999999E-2</v>
      </c>
      <c r="JD124" s="19">
        <f t="shared" si="271"/>
        <v>3.7999999999999999E-2</v>
      </c>
      <c r="JE124" s="19">
        <f t="shared" si="272"/>
        <v>3.2000000000000001E-2</v>
      </c>
      <c r="JF124" s="19">
        <f t="shared" si="273"/>
        <v>2.5999999999999999E-2</v>
      </c>
      <c r="JG124" s="19">
        <f t="shared" si="274"/>
        <v>2.9000000000000001E-2</v>
      </c>
      <c r="JH124" s="19">
        <f t="shared" si="275"/>
        <v>2.1000000000000001E-2</v>
      </c>
      <c r="JI124" s="32" t="str">
        <f t="shared" si="276"/>
        <v/>
      </c>
      <c r="JJ124" s="19">
        <f t="shared" si="277"/>
        <v>19.964643433973364</v>
      </c>
      <c r="JK124" s="19">
        <f t="shared" si="278"/>
        <v>19.779517255916467</v>
      </c>
      <c r="JL124" s="19">
        <f t="shared" si="279"/>
        <v>19.996687439656991</v>
      </c>
      <c r="JM124" s="19">
        <f t="shared" si="280"/>
        <v>19.846082540184941</v>
      </c>
      <c r="JN124" s="19">
        <f t="shared" si="281"/>
        <v>19.388476308326439</v>
      </c>
      <c r="JO124" s="19">
        <f t="shared" si="282"/>
        <v>19.219285372246912</v>
      </c>
      <c r="JP124" s="19">
        <f t="shared" si="283"/>
        <v>19.118743471769513</v>
      </c>
      <c r="JQ124" s="19">
        <f t="shared" si="284"/>
        <v>19.410087899068515</v>
      </c>
      <c r="JR124" s="19">
        <f t="shared" si="285"/>
        <v>19.462965527046649</v>
      </c>
      <c r="JS124" s="19">
        <f t="shared" si="286"/>
        <v>19.581712879356747</v>
      </c>
      <c r="JT124" s="19">
        <f t="shared" si="287"/>
        <v>22.018022109317169</v>
      </c>
      <c r="JU124" s="38">
        <f t="shared" si="288"/>
        <v>19.964643433973364</v>
      </c>
      <c r="JV124" s="19">
        <f t="shared" si="289"/>
        <v>19.779517255916467</v>
      </c>
      <c r="JW124" s="19">
        <f t="shared" si="290"/>
        <v>19.996687439656991</v>
      </c>
      <c r="JX124" s="19">
        <f t="shared" si="291"/>
        <v>19.846082540184941</v>
      </c>
      <c r="JY124" s="19">
        <f t="shared" si="292"/>
        <v>19.388476308326439</v>
      </c>
      <c r="JZ124" s="19">
        <f t="shared" si="293"/>
        <v>19.219285372246912</v>
      </c>
      <c r="KA124" s="19">
        <f t="shared" si="294"/>
        <v>19.118743471769513</v>
      </c>
      <c r="KB124" s="19">
        <f t="shared" si="295"/>
        <v>19.410087899068515</v>
      </c>
      <c r="KC124" s="19">
        <f t="shared" si="296"/>
        <v>19.462965527046649</v>
      </c>
      <c r="KD124" s="19">
        <f t="shared" si="297"/>
        <v>19.581712879356747</v>
      </c>
      <c r="KE124" s="32" t="str">
        <f t="shared" si="298"/>
        <v/>
      </c>
    </row>
    <row r="125" spans="1:291" x14ac:dyDescent="0.2">
      <c r="A125" s="19" t="s">
        <v>234</v>
      </c>
      <c r="B125" s="19" t="s">
        <v>235</v>
      </c>
      <c r="E125" s="32" t="s">
        <v>173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32">
        <v>0</v>
      </c>
      <c r="Q125" s="19">
        <v>1</v>
      </c>
      <c r="R125" s="19">
        <v>1</v>
      </c>
      <c r="S125" s="19">
        <v>1</v>
      </c>
      <c r="T125" s="19">
        <v>1</v>
      </c>
      <c r="U125" s="19">
        <v>1</v>
      </c>
      <c r="V125" s="19">
        <v>1</v>
      </c>
      <c r="W125" s="19">
        <v>1</v>
      </c>
      <c r="X125" s="19">
        <v>1</v>
      </c>
      <c r="Y125" s="19">
        <v>1</v>
      </c>
      <c r="Z125" s="19">
        <v>1</v>
      </c>
      <c r="AA125" s="32">
        <v>1</v>
      </c>
      <c r="AB125" s="19">
        <v>1</v>
      </c>
      <c r="AC125" s="19">
        <v>1</v>
      </c>
      <c r="AD125" s="19">
        <v>1</v>
      </c>
      <c r="AE125" s="19">
        <v>1</v>
      </c>
      <c r="AF125" s="19">
        <v>1</v>
      </c>
      <c r="AG125" s="19">
        <v>1</v>
      </c>
      <c r="AH125" s="19">
        <v>1</v>
      </c>
      <c r="AI125" s="19">
        <v>1</v>
      </c>
      <c r="AJ125" s="19">
        <v>1</v>
      </c>
      <c r="AK125" s="19">
        <v>1</v>
      </c>
      <c r="AL125" s="32">
        <v>1</v>
      </c>
      <c r="AM125" s="19">
        <v>2.4529700000000002E-2</v>
      </c>
      <c r="AN125" s="19">
        <v>2.4889100000000001E-2</v>
      </c>
      <c r="AO125" s="19">
        <v>2.5891500000000001E-2</v>
      </c>
      <c r="AP125" s="19">
        <v>1.5380400000000001E-2</v>
      </c>
      <c r="AQ125" s="19">
        <v>1.50869E-2</v>
      </c>
      <c r="AR125" s="19">
        <v>1.35278E-2</v>
      </c>
      <c r="AS125" s="19">
        <v>3.4563200000000002E-2</v>
      </c>
      <c r="AT125" s="19">
        <v>2.0831300000000001E-2</v>
      </c>
      <c r="AU125" s="19">
        <v>1.9512100000000001E-2</v>
      </c>
      <c r="AV125" s="19">
        <v>1.9123600000000001E-2</v>
      </c>
      <c r="AW125" s="32">
        <v>1.7628999999999999E-2</v>
      </c>
      <c r="AX125" s="19">
        <v>0</v>
      </c>
      <c r="AY125" s="19">
        <v>0</v>
      </c>
      <c r="AZ125" s="19">
        <v>0</v>
      </c>
      <c r="BA125" s="19">
        <v>0</v>
      </c>
      <c r="BB125" s="19">
        <v>0</v>
      </c>
      <c r="BC125" s="19">
        <v>0</v>
      </c>
      <c r="BD125" s="19">
        <v>0</v>
      </c>
      <c r="BE125" s="19">
        <v>0</v>
      </c>
      <c r="BF125" s="19">
        <v>0</v>
      </c>
      <c r="BG125" s="19">
        <v>0</v>
      </c>
      <c r="BH125" s="32">
        <v>0</v>
      </c>
      <c r="BI125" s="19">
        <v>0</v>
      </c>
      <c r="BJ125" s="19">
        <v>0</v>
      </c>
      <c r="BK125" s="19">
        <v>0</v>
      </c>
      <c r="BL125" s="19">
        <v>0</v>
      </c>
      <c r="BM125" s="19">
        <v>0</v>
      </c>
      <c r="BN125" s="19">
        <v>0</v>
      </c>
      <c r="BO125" s="19">
        <v>0</v>
      </c>
      <c r="BP125" s="19">
        <v>0</v>
      </c>
      <c r="BQ125" s="19">
        <v>0</v>
      </c>
      <c r="BR125" s="19">
        <v>0</v>
      </c>
      <c r="BS125" s="32">
        <v>0</v>
      </c>
      <c r="BT125" s="19">
        <v>0</v>
      </c>
      <c r="BU125" s="19">
        <v>0</v>
      </c>
      <c r="BV125" s="19">
        <v>5</v>
      </c>
      <c r="BW125" s="19">
        <v>12</v>
      </c>
      <c r="BX125" s="19">
        <v>2</v>
      </c>
      <c r="BY125" s="19">
        <v>7</v>
      </c>
      <c r="BZ125" s="19">
        <v>0</v>
      </c>
      <c r="CA125" s="19">
        <v>0</v>
      </c>
      <c r="CB125" s="19">
        <v>1</v>
      </c>
      <c r="CC125" s="19">
        <v>0</v>
      </c>
      <c r="CD125" s="19">
        <v>0</v>
      </c>
      <c r="CE125" s="38">
        <v>51</v>
      </c>
      <c r="CF125" s="19">
        <v>43</v>
      </c>
      <c r="CG125" s="19">
        <v>70</v>
      </c>
      <c r="CH125" s="19">
        <v>95</v>
      </c>
      <c r="CI125" s="19">
        <v>38</v>
      </c>
      <c r="CJ125" s="19">
        <v>81</v>
      </c>
      <c r="CK125" s="19">
        <v>57</v>
      </c>
      <c r="CL125" s="19">
        <v>10</v>
      </c>
      <c r="CM125" s="19">
        <v>28</v>
      </c>
      <c r="CN125" s="19">
        <v>13</v>
      </c>
      <c r="CO125" s="19">
        <v>32</v>
      </c>
      <c r="CP125" s="38">
        <v>0</v>
      </c>
      <c r="CQ125" s="19">
        <v>0</v>
      </c>
      <c r="CR125" s="19">
        <v>7.1428571428571425E-2</v>
      </c>
      <c r="CS125" s="19">
        <v>0.12631578947368421</v>
      </c>
      <c r="CT125" s="19">
        <v>5.2631578947368418E-2</v>
      </c>
      <c r="CU125" s="19">
        <v>8.6419753086419748E-2</v>
      </c>
      <c r="CV125" s="19">
        <v>0</v>
      </c>
      <c r="CW125" s="19">
        <v>0</v>
      </c>
      <c r="CX125" s="19">
        <v>3.5714285714285712E-2</v>
      </c>
      <c r="CY125" s="19">
        <v>0</v>
      </c>
      <c r="CZ125" s="19">
        <v>0</v>
      </c>
      <c r="DA125" s="38">
        <v>0.53756536153450396</v>
      </c>
      <c r="DB125" s="19">
        <v>0.524354157722006</v>
      </c>
      <c r="DC125" s="19">
        <v>0.25123055747940898</v>
      </c>
      <c r="DD125" s="19">
        <v>0.164773583657851</v>
      </c>
      <c r="DE125" s="19">
        <v>0.37053986534319799</v>
      </c>
      <c r="DF125" s="19">
        <v>0.83351499070295598</v>
      </c>
      <c r="DG125" s="19">
        <v>0.54485392008906197</v>
      </c>
      <c r="DH125" s="19">
        <v>0.550884623158021</v>
      </c>
      <c r="DI125" s="19">
        <v>3.1855215961756298</v>
      </c>
      <c r="DJ125" s="19">
        <v>3.8275900051725298</v>
      </c>
      <c r="DK125" s="19">
        <v>2.2315432852103099</v>
      </c>
      <c r="DL125" s="38">
        <v>0.28489999999999999</v>
      </c>
      <c r="DM125" s="19">
        <v>0.26679999999999998</v>
      </c>
      <c r="DN125" s="19">
        <v>0.2581</v>
      </c>
      <c r="DO125" s="19">
        <v>0.34689999999999999</v>
      </c>
      <c r="DP125" s="19">
        <v>0.40639999999999998</v>
      </c>
      <c r="DQ125" s="19">
        <v>0.43780000000000002</v>
      </c>
      <c r="DR125" s="19">
        <v>0.33960000000000001</v>
      </c>
      <c r="DS125" s="19">
        <v>0.36799999999999999</v>
      </c>
      <c r="DT125" s="19">
        <v>0.61080000000000001</v>
      </c>
      <c r="DU125" s="19">
        <v>0.40139999999999998</v>
      </c>
      <c r="DV125" s="19">
        <v>0.2898</v>
      </c>
      <c r="DW125" s="38">
        <v>-6.2E-2</v>
      </c>
      <c r="DX125" s="19">
        <v>-4.4999999999999998E-2</v>
      </c>
      <c r="DY125" s="19">
        <v>-0.10199999999999999</v>
      </c>
      <c r="DZ125" s="19">
        <v>-0.16800000000000001</v>
      </c>
      <c r="EA125" s="19">
        <v>-0.20300000000000001</v>
      </c>
      <c r="EB125" s="19">
        <v>-7.1999999999999995E-2</v>
      </c>
      <c r="EC125" s="19">
        <v>3.5999999999999997E-2</v>
      </c>
      <c r="ED125" s="19">
        <v>-5.1999999999999998E-2</v>
      </c>
      <c r="EE125" s="19">
        <v>-0.32900000000000001</v>
      </c>
      <c r="EF125" s="19">
        <v>3.5999999999999997E-2</v>
      </c>
      <c r="EG125" s="19">
        <v>0.214</v>
      </c>
      <c r="EH125" s="38">
        <v>34739476.961582161</v>
      </c>
      <c r="EI125" s="19">
        <v>9292608.0729476009</v>
      </c>
      <c r="EJ125" s="19">
        <v>11460508.385509729</v>
      </c>
      <c r="EK125" s="19">
        <v>3900603.6797909308</v>
      </c>
      <c r="EL125" s="19">
        <v>1152036.2540481072</v>
      </c>
      <c r="EM125" s="19">
        <v>974978.25373255019</v>
      </c>
      <c r="EN125" s="19">
        <v>1995949.5392279613</v>
      </c>
      <c r="EO125" s="19">
        <v>1787352.2767752141</v>
      </c>
      <c r="EP125" s="19">
        <v>892998.29098576063</v>
      </c>
      <c r="EQ125" s="19">
        <v>1105728.3981810694</v>
      </c>
      <c r="ER125" s="32">
        <v>3343624.5105671757</v>
      </c>
      <c r="ES125" s="19">
        <f t="shared" si="167"/>
        <v>17.363387262866027</v>
      </c>
      <c r="ET125" s="19">
        <f t="shared" si="168"/>
        <v>16.044729811212104</v>
      </c>
      <c r="EU125" s="19">
        <f t="shared" si="169"/>
        <v>16.254417630004237</v>
      </c>
      <c r="EV125" s="19">
        <f t="shared" si="170"/>
        <v>15.176641888811169</v>
      </c>
      <c r="EW125" s="19">
        <f t="shared" si="171"/>
        <v>13.957041590270657</v>
      </c>
      <c r="EX125" s="19">
        <f t="shared" si="172"/>
        <v>13.790170445867199</v>
      </c>
      <c r="EY125" s="19">
        <f t="shared" si="173"/>
        <v>14.506630454586062</v>
      </c>
      <c r="EZ125" s="19">
        <f t="shared" si="174"/>
        <v>14.396245907771714</v>
      </c>
      <c r="FA125" s="19">
        <f t="shared" si="175"/>
        <v>13.702339946067063</v>
      </c>
      <c r="FB125" s="19">
        <f t="shared" si="176"/>
        <v>13.916014859642001</v>
      </c>
      <c r="FC125" s="32">
        <f t="shared" si="177"/>
        <v>15.0225659593722</v>
      </c>
      <c r="FD125" s="19">
        <f t="shared" si="178"/>
        <v>0.53756536153450396</v>
      </c>
      <c r="FE125" s="19">
        <f t="shared" si="179"/>
        <v>0.524354157722006</v>
      </c>
      <c r="FF125" s="19">
        <f t="shared" si="180"/>
        <v>0.25123055747940898</v>
      </c>
      <c r="FG125" s="19">
        <f t="shared" si="181"/>
        <v>0.164773583657851</v>
      </c>
      <c r="FH125" s="19">
        <f t="shared" si="182"/>
        <v>0.37053986534319799</v>
      </c>
      <c r="FI125" s="19">
        <f t="shared" si="183"/>
        <v>0.83351499070295598</v>
      </c>
      <c r="FJ125" s="19">
        <f t="shared" si="184"/>
        <v>0.54485392008906197</v>
      </c>
      <c r="FK125" s="19">
        <f t="shared" si="185"/>
        <v>0.550884623158021</v>
      </c>
      <c r="FL125" s="19">
        <f t="shared" si="186"/>
        <v>3.1855215961756298</v>
      </c>
      <c r="FM125" s="19">
        <f t="shared" si="187"/>
        <v>3.8275900051725298</v>
      </c>
      <c r="FN125" s="32">
        <f t="shared" si="188"/>
        <v>2.2315432852103099</v>
      </c>
      <c r="FO125" s="19">
        <f t="shared" si="189"/>
        <v>0.28489999999999999</v>
      </c>
      <c r="FP125" s="19">
        <f t="shared" si="190"/>
        <v>0.26679999999999998</v>
      </c>
      <c r="FQ125" s="19">
        <f t="shared" si="191"/>
        <v>0.2581</v>
      </c>
      <c r="FR125" s="19">
        <f t="shared" si="192"/>
        <v>0.34689999999999999</v>
      </c>
      <c r="FS125" s="19">
        <f t="shared" si="193"/>
        <v>0.40639999999999998</v>
      </c>
      <c r="FT125" s="19">
        <f t="shared" si="194"/>
        <v>0.43780000000000002</v>
      </c>
      <c r="FU125" s="19">
        <f t="shared" si="195"/>
        <v>0.33960000000000001</v>
      </c>
      <c r="FV125" s="19">
        <f t="shared" si="196"/>
        <v>0.36799999999999999</v>
      </c>
      <c r="FW125" s="19">
        <f t="shared" si="197"/>
        <v>0.61080000000000001</v>
      </c>
      <c r="FX125" s="19">
        <f t="shared" si="198"/>
        <v>0.40139999999999998</v>
      </c>
      <c r="FY125" s="32">
        <f t="shared" si="199"/>
        <v>0.2898</v>
      </c>
      <c r="FZ125" s="19">
        <f t="shared" si="200"/>
        <v>-6.2E-2</v>
      </c>
      <c r="GA125" s="19">
        <f t="shared" si="201"/>
        <v>-4.4999999999999998E-2</v>
      </c>
      <c r="GB125" s="19">
        <f t="shared" si="202"/>
        <v>-0.10199999999999999</v>
      </c>
      <c r="GC125" s="19">
        <f t="shared" si="203"/>
        <v>-0.16800000000000001</v>
      </c>
      <c r="GD125" s="19">
        <f t="shared" si="204"/>
        <v>-0.20300000000000001</v>
      </c>
      <c r="GE125" s="19">
        <f t="shared" si="205"/>
        <v>-7.1999999999999995E-2</v>
      </c>
      <c r="GF125" s="19">
        <f t="shared" si="206"/>
        <v>3.5999999999999997E-2</v>
      </c>
      <c r="GG125" s="19">
        <f t="shared" si="207"/>
        <v>-5.1999999999999998E-2</v>
      </c>
      <c r="GH125" s="19">
        <f t="shared" si="208"/>
        <v>-0.32900000000000001</v>
      </c>
      <c r="GI125" s="19">
        <f t="shared" si="209"/>
        <v>3.5999999999999997E-2</v>
      </c>
      <c r="GJ125" s="32">
        <f t="shared" si="210"/>
        <v>0.214</v>
      </c>
      <c r="GK125" s="19">
        <f t="shared" si="211"/>
        <v>17.363387262866027</v>
      </c>
      <c r="GL125" s="19">
        <f t="shared" si="212"/>
        <v>16.044729811212104</v>
      </c>
      <c r="GM125" s="19">
        <f t="shared" si="213"/>
        <v>16.254417630004237</v>
      </c>
      <c r="GN125" s="19">
        <f t="shared" si="214"/>
        <v>15.176641888811169</v>
      </c>
      <c r="GO125" s="19">
        <f t="shared" si="215"/>
        <v>13.957041590270657</v>
      </c>
      <c r="GP125" s="19">
        <f t="shared" si="216"/>
        <v>13.790170445867199</v>
      </c>
      <c r="GQ125" s="19">
        <f t="shared" si="217"/>
        <v>14.506630454586062</v>
      </c>
      <c r="GR125" s="19">
        <f t="shared" si="218"/>
        <v>14.396245907771714</v>
      </c>
      <c r="GS125" s="19">
        <f t="shared" si="219"/>
        <v>13.702339946067063</v>
      </c>
      <c r="GT125" s="19">
        <f t="shared" si="220"/>
        <v>13.916014859642001</v>
      </c>
      <c r="GU125" s="32">
        <f t="shared" si="221"/>
        <v>15.0225659593722</v>
      </c>
      <c r="GV125" s="19">
        <f t="shared" si="222"/>
        <v>0.53756536153450396</v>
      </c>
      <c r="GW125" s="19">
        <f t="shared" si="223"/>
        <v>0.524354157722006</v>
      </c>
      <c r="GX125" s="19">
        <f t="shared" si="224"/>
        <v>0.25123055747940898</v>
      </c>
      <c r="GY125" s="19">
        <f t="shared" si="225"/>
        <v>0.2011343951618926</v>
      </c>
      <c r="GZ125" s="19">
        <f t="shared" si="226"/>
        <v>0.37053986534319799</v>
      </c>
      <c r="HA125" s="19">
        <f t="shared" si="227"/>
        <v>0.83351499070295598</v>
      </c>
      <c r="HB125" s="19">
        <f t="shared" si="228"/>
        <v>0.54485392008906197</v>
      </c>
      <c r="HC125" s="19">
        <f t="shared" si="229"/>
        <v>0.550884623158021</v>
      </c>
      <c r="HD125" s="19">
        <f t="shared" si="230"/>
        <v>3.1855215961756298</v>
      </c>
      <c r="HE125" s="19">
        <f t="shared" si="231"/>
        <v>3.8275900051725298</v>
      </c>
      <c r="HF125" s="19">
        <f t="shared" si="232"/>
        <v>2.2315432852103099</v>
      </c>
      <c r="HG125" s="19">
        <f t="shared" si="299"/>
        <v>0.53756536153450396</v>
      </c>
      <c r="HH125" s="19">
        <f t="shared" si="300"/>
        <v>0.524354157722006</v>
      </c>
      <c r="HI125" s="19">
        <f t="shared" si="301"/>
        <v>0.25123055747940898</v>
      </c>
      <c r="HJ125" s="19">
        <f t="shared" si="302"/>
        <v>0.2011343951618926</v>
      </c>
      <c r="HK125" s="19">
        <f t="shared" si="303"/>
        <v>0.37053986534319799</v>
      </c>
      <c r="HL125" s="19">
        <f t="shared" si="304"/>
        <v>0.83351499070295598</v>
      </c>
      <c r="HM125" s="19">
        <f t="shared" si="305"/>
        <v>0.54485392008906197</v>
      </c>
      <c r="HN125" s="19">
        <f t="shared" si="306"/>
        <v>0.550884623158021</v>
      </c>
      <c r="HO125" s="19">
        <f t="shared" si="307"/>
        <v>3.1855215961756298</v>
      </c>
      <c r="HP125" s="19">
        <f t="shared" si="308"/>
        <v>3.8275900051725298</v>
      </c>
      <c r="HQ125" s="32">
        <f t="shared" si="309"/>
        <v>2.2315432852103099</v>
      </c>
      <c r="HR125" s="19">
        <f t="shared" si="233"/>
        <v>0.28489999999999999</v>
      </c>
      <c r="HS125" s="19">
        <f t="shared" si="234"/>
        <v>0.26679999999999998</v>
      </c>
      <c r="HT125" s="19">
        <f t="shared" si="235"/>
        <v>0.2581</v>
      </c>
      <c r="HU125" s="19">
        <f t="shared" si="236"/>
        <v>0.34689999999999999</v>
      </c>
      <c r="HV125" s="19">
        <f t="shared" si="237"/>
        <v>0.40639999999999998</v>
      </c>
      <c r="HW125" s="19">
        <f t="shared" si="238"/>
        <v>0.43780000000000002</v>
      </c>
      <c r="HX125" s="19">
        <f t="shared" si="239"/>
        <v>0.33960000000000001</v>
      </c>
      <c r="HY125" s="19">
        <f t="shared" si="240"/>
        <v>0.36799999999999999</v>
      </c>
      <c r="HZ125" s="19">
        <f t="shared" si="241"/>
        <v>0.61080000000000001</v>
      </c>
      <c r="IA125" s="19">
        <f t="shared" si="242"/>
        <v>0.40139999999999998</v>
      </c>
      <c r="IB125" s="19">
        <f t="shared" si="243"/>
        <v>0.2898</v>
      </c>
      <c r="IC125" s="38">
        <f t="shared" si="244"/>
        <v>0.28489999999999999</v>
      </c>
      <c r="ID125" s="19">
        <f t="shared" si="245"/>
        <v>0.26679999999999998</v>
      </c>
      <c r="IE125" s="19">
        <f t="shared" si="246"/>
        <v>0.2581</v>
      </c>
      <c r="IF125" s="19">
        <f t="shared" si="247"/>
        <v>0.34689999999999999</v>
      </c>
      <c r="IG125" s="19">
        <f t="shared" si="248"/>
        <v>0.40639999999999998</v>
      </c>
      <c r="IH125" s="19">
        <f t="shared" si="249"/>
        <v>0.43780000000000002</v>
      </c>
      <c r="II125" s="19">
        <f t="shared" si="250"/>
        <v>0.33960000000000001</v>
      </c>
      <c r="IJ125" s="19">
        <f t="shared" si="251"/>
        <v>0.36799999999999999</v>
      </c>
      <c r="IK125" s="19">
        <f t="shared" si="252"/>
        <v>0.61080000000000001</v>
      </c>
      <c r="IL125" s="19">
        <f t="shared" si="253"/>
        <v>0.40139999999999998</v>
      </c>
      <c r="IM125" s="19">
        <f t="shared" si="254"/>
        <v>0.2898</v>
      </c>
      <c r="IN125" s="38">
        <f t="shared" si="255"/>
        <v>-6.2E-2</v>
      </c>
      <c r="IO125" s="19">
        <f t="shared" si="256"/>
        <v>-4.4999999999999998E-2</v>
      </c>
      <c r="IP125" s="19">
        <f t="shared" si="257"/>
        <v>-0.10199999999999999</v>
      </c>
      <c r="IQ125" s="19">
        <f t="shared" si="258"/>
        <v>-0.16800000000000001</v>
      </c>
      <c r="IR125" s="19">
        <f t="shared" si="259"/>
        <v>-0.20300000000000001</v>
      </c>
      <c r="IS125" s="19">
        <f t="shared" si="260"/>
        <v>-7.1999999999999995E-2</v>
      </c>
      <c r="IT125" s="19">
        <f t="shared" si="261"/>
        <v>3.5999999999999997E-2</v>
      </c>
      <c r="IU125" s="19">
        <f t="shared" si="262"/>
        <v>-5.1999999999999998E-2</v>
      </c>
      <c r="IV125" s="19">
        <f t="shared" si="263"/>
        <v>-0.32900000000000001</v>
      </c>
      <c r="IW125" s="19">
        <f t="shared" si="264"/>
        <v>3.5999999999999997E-2</v>
      </c>
      <c r="IX125" s="32">
        <f t="shared" si="265"/>
        <v>0.16917829999999984</v>
      </c>
      <c r="IY125" s="19">
        <f t="shared" si="266"/>
        <v>-6.2E-2</v>
      </c>
      <c r="IZ125" s="19">
        <f t="shared" si="267"/>
        <v>-4.4999999999999998E-2</v>
      </c>
      <c r="JA125" s="19">
        <f t="shared" si="268"/>
        <v>-0.10199999999999999</v>
      </c>
      <c r="JB125" s="19">
        <f t="shared" si="269"/>
        <v>-0.16800000000000001</v>
      </c>
      <c r="JC125" s="19">
        <f t="shared" si="270"/>
        <v>-0.20300000000000001</v>
      </c>
      <c r="JD125" s="19">
        <f t="shared" si="271"/>
        <v>-7.1999999999999995E-2</v>
      </c>
      <c r="JE125" s="19">
        <f t="shared" si="272"/>
        <v>3.5999999999999997E-2</v>
      </c>
      <c r="JF125" s="19">
        <f t="shared" si="273"/>
        <v>-5.1999999999999998E-2</v>
      </c>
      <c r="JG125" s="19">
        <f t="shared" si="274"/>
        <v>-0.32900000000000001</v>
      </c>
      <c r="JH125" s="19">
        <f t="shared" si="275"/>
        <v>3.5999999999999997E-2</v>
      </c>
      <c r="JI125" s="32">
        <f t="shared" si="276"/>
        <v>0.16917829999999984</v>
      </c>
      <c r="JJ125" s="19">
        <f t="shared" si="277"/>
        <v>17.363387262866027</v>
      </c>
      <c r="JK125" s="19">
        <f t="shared" si="278"/>
        <v>16.044729811212104</v>
      </c>
      <c r="JL125" s="19">
        <f t="shared" si="279"/>
        <v>16.254417630004237</v>
      </c>
      <c r="JM125" s="19">
        <f t="shared" si="280"/>
        <v>15.176641888811169</v>
      </c>
      <c r="JN125" s="19">
        <f t="shared" si="281"/>
        <v>0</v>
      </c>
      <c r="JO125" s="19">
        <f t="shared" si="282"/>
        <v>0</v>
      </c>
      <c r="JP125" s="19">
        <f t="shared" si="283"/>
        <v>0</v>
      </c>
      <c r="JQ125" s="19">
        <f t="shared" si="284"/>
        <v>0</v>
      </c>
      <c r="JR125" s="19">
        <f t="shared" si="285"/>
        <v>0</v>
      </c>
      <c r="JS125" s="19">
        <f t="shared" si="286"/>
        <v>0</v>
      </c>
      <c r="JT125" s="19">
        <f t="shared" si="287"/>
        <v>15.0225659593722</v>
      </c>
      <c r="JU125" s="38">
        <f t="shared" si="288"/>
        <v>17.363387262866027</v>
      </c>
      <c r="JV125" s="19">
        <f t="shared" si="289"/>
        <v>16.044729811212104</v>
      </c>
      <c r="JW125" s="19">
        <f t="shared" si="290"/>
        <v>16.254417630004237</v>
      </c>
      <c r="JX125" s="19">
        <f t="shared" si="291"/>
        <v>15.176641888811169</v>
      </c>
      <c r="KE125" s="32">
        <f t="shared" si="298"/>
        <v>15.0225659593722</v>
      </c>
    </row>
    <row r="126" spans="1:291" x14ac:dyDescent="0.2">
      <c r="A126" s="19" t="s">
        <v>195</v>
      </c>
      <c r="B126" s="19" t="s">
        <v>196</v>
      </c>
      <c r="E126" s="32" t="s">
        <v>173</v>
      </c>
      <c r="F126" s="19">
        <v>0</v>
      </c>
      <c r="G126" s="19">
        <v>0</v>
      </c>
      <c r="H126" s="19">
        <v>0</v>
      </c>
      <c r="N126" s="19">
        <v>0</v>
      </c>
      <c r="O126" s="19">
        <v>0</v>
      </c>
      <c r="P126" s="32">
        <v>1</v>
      </c>
      <c r="Q126" s="19">
        <v>1</v>
      </c>
      <c r="R126" s="19">
        <v>1</v>
      </c>
      <c r="S126" s="19">
        <v>1</v>
      </c>
      <c r="Y126" s="19">
        <v>1</v>
      </c>
      <c r="Z126" s="19">
        <v>1</v>
      </c>
      <c r="AA126" s="32">
        <v>1</v>
      </c>
      <c r="AB126" s="19">
        <v>1</v>
      </c>
      <c r="AC126" s="19">
        <v>1</v>
      </c>
      <c r="AD126" s="19">
        <v>1</v>
      </c>
      <c r="AJ126" s="19">
        <v>1</v>
      </c>
      <c r="AK126" s="19">
        <v>1</v>
      </c>
      <c r="AL126" s="32">
        <v>1</v>
      </c>
      <c r="AM126" s="19">
        <v>2.3541900000000001E-2</v>
      </c>
      <c r="AN126" s="19">
        <v>2.2635099999999998E-2</v>
      </c>
      <c r="AO126" s="19">
        <v>2.5845699999999999E-2</v>
      </c>
      <c r="AU126" s="19">
        <v>2.81731E-2</v>
      </c>
      <c r="AV126" s="19">
        <v>3.2097500000000001E-2</v>
      </c>
      <c r="AW126" s="32">
        <v>3.7236199999999997E-2</v>
      </c>
      <c r="AX126" s="19">
        <v>0</v>
      </c>
      <c r="AY126" s="19">
        <v>0</v>
      </c>
      <c r="AZ126" s="19">
        <v>0</v>
      </c>
      <c r="BF126" s="19">
        <v>0</v>
      </c>
      <c r="BG126" s="19">
        <v>0</v>
      </c>
      <c r="BH126" s="32">
        <v>0</v>
      </c>
      <c r="BI126" s="19">
        <v>0</v>
      </c>
      <c r="BJ126" s="19">
        <v>0</v>
      </c>
      <c r="BK126" s="19">
        <v>0</v>
      </c>
      <c r="BQ126" s="19">
        <v>0</v>
      </c>
      <c r="BR126" s="19">
        <v>0</v>
      </c>
      <c r="BS126" s="32">
        <v>0</v>
      </c>
      <c r="BT126" s="19">
        <v>0</v>
      </c>
      <c r="BU126" s="19">
        <v>1</v>
      </c>
      <c r="BV126" s="19">
        <v>1</v>
      </c>
      <c r="BW126" s="19">
        <v>3</v>
      </c>
      <c r="BX126" s="19">
        <v>2</v>
      </c>
      <c r="BY126" s="19">
        <v>0</v>
      </c>
      <c r="BZ126" s="19">
        <v>0</v>
      </c>
      <c r="CA126" s="19">
        <v>0</v>
      </c>
      <c r="CB126" s="19">
        <v>1</v>
      </c>
      <c r="CC126" s="19">
        <v>0</v>
      </c>
      <c r="CD126" s="19">
        <v>1</v>
      </c>
      <c r="CE126" s="38">
        <v>26</v>
      </c>
      <c r="CF126" s="19">
        <v>32</v>
      </c>
      <c r="CG126" s="19">
        <v>157</v>
      </c>
      <c r="CH126" s="19">
        <v>297</v>
      </c>
      <c r="CI126" s="19">
        <v>501</v>
      </c>
      <c r="CJ126" s="19">
        <v>683</v>
      </c>
      <c r="CK126" s="19">
        <v>319</v>
      </c>
      <c r="CL126" s="19">
        <v>451</v>
      </c>
      <c r="CM126" s="19">
        <v>429</v>
      </c>
      <c r="CN126" s="19">
        <v>550</v>
      </c>
      <c r="CO126" s="19">
        <v>513</v>
      </c>
      <c r="CP126" s="38">
        <v>0</v>
      </c>
      <c r="CQ126" s="19">
        <v>3.125E-2</v>
      </c>
      <c r="CR126" s="19">
        <v>6.369426751592357E-3</v>
      </c>
      <c r="CS126" s="19">
        <v>1.0101010101010102E-2</v>
      </c>
      <c r="CT126" s="19">
        <v>3.9920159680638719E-3</v>
      </c>
      <c r="CU126" s="19">
        <v>0</v>
      </c>
      <c r="CV126" s="19">
        <v>0</v>
      </c>
      <c r="CW126" s="19">
        <v>0</v>
      </c>
      <c r="CX126" s="19">
        <v>2.331002331002331E-3</v>
      </c>
      <c r="CY126" s="19">
        <v>0</v>
      </c>
      <c r="CZ126" s="19">
        <v>1.9493177387914229E-3</v>
      </c>
      <c r="DA126" s="38">
        <v>0.36034071499999998</v>
      </c>
      <c r="DB126" s="19">
        <v>0.36546548400000001</v>
      </c>
      <c r="DC126" s="19">
        <v>0.766950931</v>
      </c>
      <c r="DD126" s="19">
        <v>0.391243907</v>
      </c>
      <c r="DE126" s="19">
        <v>0.23492492500000001</v>
      </c>
      <c r="DF126" s="19">
        <v>1.1543468960000001</v>
      </c>
      <c r="DG126" s="19">
        <v>1.205433371</v>
      </c>
      <c r="DH126" s="19">
        <v>0.92596383800000004</v>
      </c>
      <c r="DI126" s="19">
        <v>1.146141026</v>
      </c>
      <c r="DJ126" s="19">
        <v>1.15458491268146</v>
      </c>
      <c r="DK126" s="19">
        <v>1.9410326013721799</v>
      </c>
      <c r="DL126" s="38">
        <v>0.52939999999999998</v>
      </c>
      <c r="DM126" s="19">
        <v>0.5161</v>
      </c>
      <c r="DN126" s="19">
        <v>0.49919999999999998</v>
      </c>
      <c r="DO126" s="19">
        <v>0.39860000000000001</v>
      </c>
      <c r="DP126" s="19">
        <v>0.39879999999999999</v>
      </c>
      <c r="DQ126" s="19">
        <v>0.61270000000000002</v>
      </c>
      <c r="DR126" s="19">
        <v>0.76200000000000001</v>
      </c>
      <c r="DS126" s="19">
        <v>0.40899999999999997</v>
      </c>
      <c r="DT126" s="19">
        <v>0.50329999999999997</v>
      </c>
      <c r="DU126" s="19">
        <v>0.54720000000000002</v>
      </c>
      <c r="DV126" s="19">
        <v>0.60599999999999998</v>
      </c>
      <c r="DW126" s="38">
        <v>1.9E-2</v>
      </c>
      <c r="DX126" s="19">
        <v>-0.01</v>
      </c>
      <c r="DY126" s="19">
        <v>-1.4E-2</v>
      </c>
      <c r="DZ126" s="19">
        <v>-2E-3</v>
      </c>
      <c r="EA126" s="19">
        <v>-1.4E-2</v>
      </c>
      <c r="EB126" s="19">
        <v>-0.27800000000000002</v>
      </c>
      <c r="EC126" s="19">
        <v>-0.14000000000000001</v>
      </c>
      <c r="ED126" s="19">
        <v>0.112</v>
      </c>
      <c r="EE126" s="19">
        <v>0.08</v>
      </c>
      <c r="EF126" s="19">
        <v>0.01</v>
      </c>
      <c r="EG126" s="19">
        <v>-4.5999999999999999E-2</v>
      </c>
      <c r="EH126" s="38">
        <v>5286897.7099059643</v>
      </c>
      <c r="EI126" s="19">
        <v>3335020.7931611356</v>
      </c>
      <c r="EJ126" s="19">
        <v>3595582.6368194823</v>
      </c>
      <c r="EK126" s="19">
        <v>8432034.2204624154</v>
      </c>
      <c r="EL126" s="19">
        <v>3377693.5854474483</v>
      </c>
      <c r="EM126" s="19">
        <v>1451542.9503963522</v>
      </c>
      <c r="EN126" s="19">
        <v>2528966.168232691</v>
      </c>
      <c r="EO126" s="19">
        <v>3387827.2110683774</v>
      </c>
      <c r="EP126" s="19">
        <v>3171838.0610618563</v>
      </c>
      <c r="EQ126" s="19">
        <v>19780450.117121398</v>
      </c>
      <c r="ER126" s="32">
        <v>19437605.736833662</v>
      </c>
      <c r="ES126" s="19">
        <f t="shared" si="167"/>
        <v>15.480742187556611</v>
      </c>
      <c r="ET126" s="19">
        <f t="shared" si="168"/>
        <v>15.019989472143349</v>
      </c>
      <c r="EU126" s="19">
        <f t="shared" si="169"/>
        <v>15.095216604661902</v>
      </c>
      <c r="EV126" s="19">
        <f t="shared" si="170"/>
        <v>15.947548608159032</v>
      </c>
      <c r="EW126" s="19">
        <f t="shared" si="171"/>
        <v>15.032703663368636</v>
      </c>
      <c r="EX126" s="19">
        <f t="shared" si="172"/>
        <v>14.188137652361329</v>
      </c>
      <c r="EY126" s="19">
        <f t="shared" si="173"/>
        <v>14.743321148035019</v>
      </c>
      <c r="EZ126" s="19">
        <f t="shared" si="174"/>
        <v>15.035699333178547</v>
      </c>
      <c r="FA126" s="19">
        <f t="shared" si="175"/>
        <v>14.969821807804975</v>
      </c>
      <c r="FB126" s="19">
        <f t="shared" si="176"/>
        <v>16.800204640073908</v>
      </c>
      <c r="FC126" s="32">
        <f t="shared" si="177"/>
        <v>16.782720187726031</v>
      </c>
      <c r="FD126" s="19">
        <f t="shared" si="178"/>
        <v>0.36034071499999998</v>
      </c>
      <c r="FE126" s="19">
        <f t="shared" si="179"/>
        <v>0.36546548400000001</v>
      </c>
      <c r="FF126" s="19">
        <f t="shared" si="180"/>
        <v>0.766950931</v>
      </c>
      <c r="FG126" s="19" t="str">
        <f t="shared" si="181"/>
        <v/>
      </c>
      <c r="FH126" s="19" t="str">
        <f t="shared" si="182"/>
        <v/>
      </c>
      <c r="FI126" s="19" t="str">
        <f t="shared" si="183"/>
        <v/>
      </c>
      <c r="FJ126" s="19" t="str">
        <f t="shared" si="184"/>
        <v/>
      </c>
      <c r="FK126" s="19" t="str">
        <f t="shared" si="185"/>
        <v/>
      </c>
      <c r="FL126" s="19">
        <f t="shared" si="186"/>
        <v>1.146141026</v>
      </c>
      <c r="FM126" s="19">
        <f t="shared" si="187"/>
        <v>1.15458491268146</v>
      </c>
      <c r="FN126" s="32">
        <f t="shared" si="188"/>
        <v>1.9410326013721799</v>
      </c>
      <c r="FO126" s="19">
        <f t="shared" si="189"/>
        <v>0.52939999999999998</v>
      </c>
      <c r="FP126" s="19">
        <f t="shared" si="190"/>
        <v>0.5161</v>
      </c>
      <c r="FQ126" s="19">
        <f t="shared" si="191"/>
        <v>0.49919999999999998</v>
      </c>
      <c r="FR126" s="19" t="str">
        <f t="shared" si="192"/>
        <v/>
      </c>
      <c r="FS126" s="19" t="str">
        <f t="shared" si="193"/>
        <v/>
      </c>
      <c r="FT126" s="19" t="str">
        <f t="shared" si="194"/>
        <v/>
      </c>
      <c r="FU126" s="19" t="str">
        <f t="shared" si="195"/>
        <v/>
      </c>
      <c r="FV126" s="19" t="str">
        <f t="shared" si="196"/>
        <v/>
      </c>
      <c r="FW126" s="19">
        <f t="shared" si="197"/>
        <v>0.50329999999999997</v>
      </c>
      <c r="FX126" s="19">
        <f t="shared" si="198"/>
        <v>0.54720000000000002</v>
      </c>
      <c r="FY126" s="32">
        <f t="shared" si="199"/>
        <v>0.60599999999999998</v>
      </c>
      <c r="FZ126" s="19">
        <f t="shared" si="200"/>
        <v>1.9E-2</v>
      </c>
      <c r="GA126" s="19">
        <f t="shared" si="201"/>
        <v>-0.01</v>
      </c>
      <c r="GB126" s="19">
        <f t="shared" si="202"/>
        <v>-1.4E-2</v>
      </c>
      <c r="GC126" s="19" t="str">
        <f t="shared" si="203"/>
        <v/>
      </c>
      <c r="GD126" s="19" t="str">
        <f t="shared" si="204"/>
        <v/>
      </c>
      <c r="GE126" s="19" t="str">
        <f t="shared" si="205"/>
        <v/>
      </c>
      <c r="GF126" s="19" t="str">
        <f t="shared" si="206"/>
        <v/>
      </c>
      <c r="GG126" s="19" t="str">
        <f t="shared" si="207"/>
        <v/>
      </c>
      <c r="GH126" s="19">
        <f t="shared" si="208"/>
        <v>0.08</v>
      </c>
      <c r="GI126" s="19">
        <f t="shared" si="209"/>
        <v>0.01</v>
      </c>
      <c r="GJ126" s="32">
        <f t="shared" si="210"/>
        <v>-4.5999999999999999E-2</v>
      </c>
      <c r="GK126" s="19">
        <f t="shared" si="211"/>
        <v>15.480742187556611</v>
      </c>
      <c r="GL126" s="19">
        <f t="shared" si="212"/>
        <v>15.019989472143349</v>
      </c>
      <c r="GM126" s="19">
        <f t="shared" si="213"/>
        <v>15.095216604661902</v>
      </c>
      <c r="GN126" s="19" t="str">
        <f t="shared" si="214"/>
        <v/>
      </c>
      <c r="GO126" s="19" t="str">
        <f t="shared" si="215"/>
        <v/>
      </c>
      <c r="GP126" s="19" t="str">
        <f t="shared" si="216"/>
        <v/>
      </c>
      <c r="GQ126" s="19" t="str">
        <f t="shared" si="217"/>
        <v/>
      </c>
      <c r="GR126" s="19" t="str">
        <f t="shared" si="218"/>
        <v/>
      </c>
      <c r="GS126" s="19">
        <f t="shared" si="219"/>
        <v>14.969821807804975</v>
      </c>
      <c r="GT126" s="19">
        <f t="shared" si="220"/>
        <v>16.800204640073908</v>
      </c>
      <c r="GU126" s="32">
        <f t="shared" si="221"/>
        <v>16.782720187726031</v>
      </c>
      <c r="GV126" s="19">
        <f t="shared" si="222"/>
        <v>0.36034071499999998</v>
      </c>
      <c r="GW126" s="19">
        <f t="shared" si="223"/>
        <v>0.36546548400000001</v>
      </c>
      <c r="GX126" s="19">
        <f t="shared" si="224"/>
        <v>0.766950931</v>
      </c>
      <c r="GY126" s="19">
        <f t="shared" si="225"/>
        <v>10.328571478127515</v>
      </c>
      <c r="GZ126" s="19">
        <f t="shared" si="226"/>
        <v>10.328571478127515</v>
      </c>
      <c r="HA126" s="19">
        <f t="shared" si="227"/>
        <v>10.328571478127515</v>
      </c>
      <c r="HB126" s="19">
        <f t="shared" si="228"/>
        <v>10.328571478127515</v>
      </c>
      <c r="HC126" s="19">
        <f t="shared" si="229"/>
        <v>10.328571478127515</v>
      </c>
      <c r="HD126" s="19">
        <f t="shared" si="230"/>
        <v>1.146141026</v>
      </c>
      <c r="HE126" s="19">
        <f t="shared" si="231"/>
        <v>1.15458491268146</v>
      </c>
      <c r="HF126" s="19">
        <f t="shared" si="232"/>
        <v>1.9410326013721799</v>
      </c>
      <c r="HG126" s="19">
        <f t="shared" si="299"/>
        <v>0.36034071499999998</v>
      </c>
      <c r="HH126" s="19">
        <f t="shared" si="300"/>
        <v>0.36546548400000001</v>
      </c>
      <c r="HI126" s="19">
        <f t="shared" si="301"/>
        <v>0.766950931</v>
      </c>
      <c r="HJ126" s="19" t="str">
        <f t="shared" si="302"/>
        <v/>
      </c>
      <c r="HK126" s="19" t="str">
        <f t="shared" si="303"/>
        <v/>
      </c>
      <c r="HL126" s="19" t="str">
        <f t="shared" si="304"/>
        <v/>
      </c>
      <c r="HM126" s="19" t="str">
        <f t="shared" si="305"/>
        <v/>
      </c>
      <c r="HN126" s="19" t="str">
        <f t="shared" si="306"/>
        <v/>
      </c>
      <c r="HO126" s="19">
        <f t="shared" si="307"/>
        <v>1.146141026</v>
      </c>
      <c r="HP126" s="19">
        <f t="shared" si="308"/>
        <v>1.15458491268146</v>
      </c>
      <c r="HQ126" s="32">
        <f t="shared" si="309"/>
        <v>1.9410326013721799</v>
      </c>
      <c r="HR126" s="19">
        <f t="shared" si="233"/>
        <v>0.52939999999999998</v>
      </c>
      <c r="HS126" s="19">
        <f t="shared" si="234"/>
        <v>0.5161</v>
      </c>
      <c r="HT126" s="19">
        <f t="shared" si="235"/>
        <v>0.49919999999999998</v>
      </c>
      <c r="HU126" s="19">
        <f t="shared" si="236"/>
        <v>0.72436999999999996</v>
      </c>
      <c r="HV126" s="19">
        <f t="shared" si="237"/>
        <v>0.72436999999999996</v>
      </c>
      <c r="HW126" s="19">
        <f t="shared" si="238"/>
        <v>0.72436999999999996</v>
      </c>
      <c r="HX126" s="19">
        <f t="shared" si="239"/>
        <v>0.72436999999999996</v>
      </c>
      <c r="HY126" s="19">
        <f t="shared" si="240"/>
        <v>0.72436999999999996</v>
      </c>
      <c r="HZ126" s="19">
        <f t="shared" si="241"/>
        <v>0.50329999999999997</v>
      </c>
      <c r="IA126" s="19">
        <f t="shared" si="242"/>
        <v>0.54720000000000002</v>
      </c>
      <c r="IB126" s="19">
        <f t="shared" si="243"/>
        <v>0.60599999999999998</v>
      </c>
      <c r="IC126" s="38">
        <f t="shared" si="244"/>
        <v>0.52939999999999998</v>
      </c>
      <c r="ID126" s="19">
        <f t="shared" si="245"/>
        <v>0.5161</v>
      </c>
      <c r="IE126" s="19">
        <f t="shared" si="246"/>
        <v>0.49919999999999998</v>
      </c>
      <c r="IF126" s="19" t="str">
        <f t="shared" si="247"/>
        <v/>
      </c>
      <c r="IG126" s="19" t="str">
        <f t="shared" si="248"/>
        <v/>
      </c>
      <c r="IH126" s="19" t="str">
        <f t="shared" si="249"/>
        <v/>
      </c>
      <c r="II126" s="19" t="str">
        <f t="shared" si="250"/>
        <v/>
      </c>
      <c r="IJ126" s="19" t="str">
        <f t="shared" si="251"/>
        <v/>
      </c>
      <c r="IK126" s="19">
        <f t="shared" si="252"/>
        <v>0.50329999999999997</v>
      </c>
      <c r="IL126" s="19">
        <f t="shared" si="253"/>
        <v>0.54720000000000002</v>
      </c>
      <c r="IM126" s="19">
        <f t="shared" si="254"/>
        <v>0.60599999999999998</v>
      </c>
      <c r="IN126" s="38">
        <f t="shared" si="255"/>
        <v>1.9E-2</v>
      </c>
      <c r="IO126" s="19">
        <f t="shared" si="256"/>
        <v>-0.01</v>
      </c>
      <c r="IP126" s="19">
        <f t="shared" si="257"/>
        <v>-1.4E-2</v>
      </c>
      <c r="IQ126" s="19">
        <f t="shared" si="258"/>
        <v>0.16917829999999984</v>
      </c>
      <c r="IR126" s="19">
        <f t="shared" si="259"/>
        <v>0.16917829999999984</v>
      </c>
      <c r="IS126" s="19">
        <f t="shared" si="260"/>
        <v>0.16917829999999984</v>
      </c>
      <c r="IT126" s="19">
        <f t="shared" si="261"/>
        <v>0.16917829999999984</v>
      </c>
      <c r="IU126" s="19">
        <f t="shared" si="262"/>
        <v>0.16917829999999984</v>
      </c>
      <c r="IV126" s="19">
        <f t="shared" si="263"/>
        <v>0.08</v>
      </c>
      <c r="IW126" s="19">
        <f t="shared" si="264"/>
        <v>0.01</v>
      </c>
      <c r="IX126" s="32">
        <f t="shared" si="265"/>
        <v>-4.5999999999999999E-2</v>
      </c>
      <c r="IY126" s="19">
        <f t="shared" si="266"/>
        <v>1.9E-2</v>
      </c>
      <c r="IZ126" s="19">
        <f t="shared" si="267"/>
        <v>-0.01</v>
      </c>
      <c r="JA126" s="19">
        <f t="shared" si="268"/>
        <v>-1.4E-2</v>
      </c>
      <c r="JB126" s="19" t="str">
        <f t="shared" si="269"/>
        <v/>
      </c>
      <c r="JC126" s="19" t="str">
        <f t="shared" si="270"/>
        <v/>
      </c>
      <c r="JD126" s="19" t="str">
        <f t="shared" si="271"/>
        <v/>
      </c>
      <c r="JE126" s="19" t="str">
        <f t="shared" si="272"/>
        <v/>
      </c>
      <c r="JF126" s="19" t="str">
        <f t="shared" si="273"/>
        <v/>
      </c>
      <c r="JG126" s="19">
        <f t="shared" si="274"/>
        <v>0.08</v>
      </c>
      <c r="JH126" s="19">
        <f t="shared" si="275"/>
        <v>0.01</v>
      </c>
      <c r="JI126" s="32">
        <f t="shared" si="276"/>
        <v>-4.5999999999999999E-2</v>
      </c>
      <c r="JJ126" s="19">
        <f t="shared" si="277"/>
        <v>15.480742187556611</v>
      </c>
      <c r="JK126" s="19">
        <f t="shared" si="278"/>
        <v>15.019989472143349</v>
      </c>
      <c r="JL126" s="19">
        <f t="shared" si="279"/>
        <v>15.095216604661902</v>
      </c>
      <c r="JM126" s="19">
        <f t="shared" si="280"/>
        <v>22.018022109317169</v>
      </c>
      <c r="JN126" s="19">
        <f t="shared" si="281"/>
        <v>22.018022109317169</v>
      </c>
      <c r="JO126" s="19">
        <f t="shared" si="282"/>
        <v>22.018022109317169</v>
      </c>
      <c r="JP126" s="19">
        <f t="shared" si="283"/>
        <v>22.018022109317169</v>
      </c>
      <c r="JQ126" s="19">
        <f t="shared" si="284"/>
        <v>22.018022109317169</v>
      </c>
      <c r="JR126" s="19">
        <f t="shared" si="285"/>
        <v>14.969821807804975</v>
      </c>
      <c r="JS126" s="19">
        <f t="shared" si="286"/>
        <v>16.800204640073908</v>
      </c>
      <c r="JT126" s="19">
        <f t="shared" si="287"/>
        <v>16.782720187726031</v>
      </c>
      <c r="JU126" s="38">
        <f t="shared" si="288"/>
        <v>15.480742187556611</v>
      </c>
      <c r="JV126" s="19">
        <f t="shared" si="289"/>
        <v>15.019989472143349</v>
      </c>
      <c r="JW126" s="19">
        <f t="shared" si="290"/>
        <v>15.095216604661902</v>
      </c>
      <c r="JX126" s="19" t="str">
        <f t="shared" si="291"/>
        <v/>
      </c>
      <c r="JY126" s="19" t="str">
        <f t="shared" si="292"/>
        <v/>
      </c>
      <c r="JZ126" s="19" t="str">
        <f t="shared" si="293"/>
        <v/>
      </c>
      <c r="KA126" s="19" t="str">
        <f t="shared" si="294"/>
        <v/>
      </c>
      <c r="KB126" s="19" t="str">
        <f t="shared" si="295"/>
        <v/>
      </c>
      <c r="KC126" s="19">
        <f t="shared" si="296"/>
        <v>14.969821807804975</v>
      </c>
      <c r="KD126" s="19">
        <f t="shared" si="297"/>
        <v>16.800204640073908</v>
      </c>
      <c r="KE126" s="32">
        <f t="shared" si="298"/>
        <v>16.782720187726031</v>
      </c>
    </row>
    <row r="127" spans="1:291" x14ac:dyDescent="0.2">
      <c r="A127" s="19" t="s">
        <v>212</v>
      </c>
      <c r="B127" s="19" t="s">
        <v>213</v>
      </c>
      <c r="D127" s="19">
        <v>2018</v>
      </c>
      <c r="E127" s="32" t="s">
        <v>173</v>
      </c>
      <c r="G127" s="19">
        <v>0</v>
      </c>
      <c r="J127" s="19">
        <v>0</v>
      </c>
      <c r="L127" s="19">
        <v>0</v>
      </c>
      <c r="M127" s="19">
        <v>0</v>
      </c>
      <c r="O127" s="19">
        <v>0</v>
      </c>
      <c r="P127" s="32">
        <v>0</v>
      </c>
      <c r="R127" s="19">
        <v>1</v>
      </c>
      <c r="U127" s="19">
        <v>1</v>
      </c>
      <c r="W127" s="19">
        <v>1</v>
      </c>
      <c r="X127" s="19">
        <v>1</v>
      </c>
      <c r="Z127" s="19">
        <v>1</v>
      </c>
      <c r="AA127" s="32">
        <v>1</v>
      </c>
      <c r="AC127" s="19">
        <v>1</v>
      </c>
      <c r="AF127" s="19">
        <v>1</v>
      </c>
      <c r="AH127" s="19">
        <v>1</v>
      </c>
      <c r="AI127" s="19">
        <v>1</v>
      </c>
      <c r="AK127" s="19">
        <v>1</v>
      </c>
      <c r="AL127" s="32">
        <v>1</v>
      </c>
      <c r="AN127" s="19">
        <v>2.1263299999999999E-2</v>
      </c>
      <c r="AQ127" s="19">
        <v>2.5909100000000001E-2</v>
      </c>
      <c r="AS127" s="19">
        <v>2.8420899999999999E-2</v>
      </c>
      <c r="AT127" s="19">
        <v>2.7085399999999999E-2</v>
      </c>
      <c r="AV127" s="19">
        <v>2.4271399999999999E-2</v>
      </c>
      <c r="AW127" s="32">
        <v>3.4387399999999999E-2</v>
      </c>
      <c r="AY127" s="19">
        <v>0</v>
      </c>
      <c r="BB127" s="19">
        <v>0</v>
      </c>
      <c r="BD127" s="19">
        <v>0</v>
      </c>
      <c r="BE127" s="19">
        <v>0</v>
      </c>
      <c r="BG127" s="19">
        <v>0</v>
      </c>
      <c r="BH127" s="32">
        <v>0</v>
      </c>
      <c r="BJ127" s="19">
        <v>0</v>
      </c>
      <c r="BM127" s="19">
        <v>0</v>
      </c>
      <c r="BO127" s="19">
        <v>0</v>
      </c>
      <c r="BP127" s="19">
        <v>0</v>
      </c>
      <c r="BR127" s="19">
        <v>0</v>
      </c>
      <c r="BS127" s="32">
        <v>0</v>
      </c>
      <c r="BT127" s="19">
        <v>0</v>
      </c>
      <c r="BU127" s="19">
        <v>0</v>
      </c>
      <c r="BV127" s="19">
        <v>0</v>
      </c>
      <c r="BW127" s="19">
        <v>0</v>
      </c>
      <c r="BX127" s="19">
        <v>0</v>
      </c>
      <c r="BY127" s="19">
        <v>2</v>
      </c>
      <c r="BZ127" s="19">
        <v>1</v>
      </c>
      <c r="CA127" s="19">
        <v>0</v>
      </c>
      <c r="CB127" s="19">
        <v>0</v>
      </c>
      <c r="CC127" s="19">
        <v>0</v>
      </c>
      <c r="CD127" s="19">
        <v>1</v>
      </c>
      <c r="CE127" s="38">
        <v>37</v>
      </c>
      <c r="CF127" s="19">
        <v>12</v>
      </c>
      <c r="CG127" s="19">
        <v>13</v>
      </c>
      <c r="CH127" s="19">
        <v>19</v>
      </c>
      <c r="CI127" s="19">
        <v>14</v>
      </c>
      <c r="CJ127" s="19">
        <v>27</v>
      </c>
      <c r="CK127" s="19">
        <v>18</v>
      </c>
      <c r="CL127" s="19">
        <v>11</v>
      </c>
      <c r="CM127" s="19">
        <v>15</v>
      </c>
      <c r="CN127" s="19">
        <v>111</v>
      </c>
      <c r="CO127" s="19">
        <v>47</v>
      </c>
      <c r="CP127" s="38">
        <v>0</v>
      </c>
      <c r="CQ127" s="19">
        <v>0</v>
      </c>
      <c r="CR127" s="19">
        <v>0</v>
      </c>
      <c r="CS127" s="19">
        <v>0</v>
      </c>
      <c r="CT127" s="19">
        <v>0</v>
      </c>
      <c r="CU127" s="19">
        <v>7.407407407407407E-2</v>
      </c>
      <c r="CV127" s="19">
        <v>5.5555555555555552E-2</v>
      </c>
      <c r="CW127" s="19">
        <v>0</v>
      </c>
      <c r="CX127" s="19">
        <v>0</v>
      </c>
      <c r="CY127" s="19">
        <v>0</v>
      </c>
      <c r="CZ127" s="19">
        <v>2.1276595744680851E-2</v>
      </c>
      <c r="DA127" s="38">
        <v>0.79277462899999995</v>
      </c>
      <c r="DB127" s="19">
        <v>0.57233716400000001</v>
      </c>
      <c r="DC127" s="19">
        <v>0.72026450500000005</v>
      </c>
      <c r="DD127" s="19">
        <v>0.58788141800000004</v>
      </c>
      <c r="DE127" s="19">
        <v>0.61416995799999996</v>
      </c>
      <c r="DF127" s="19">
        <v>0.442683677</v>
      </c>
      <c r="DG127" s="19">
        <v>0.47902753300000001</v>
      </c>
      <c r="DH127" s="19">
        <v>0.30006374699999999</v>
      </c>
      <c r="DI127" s="19">
        <v>0.65232322099999995</v>
      </c>
      <c r="DJ127" s="19">
        <v>1.10452773371625</v>
      </c>
      <c r="DK127" s="19">
        <v>0.93828298717727099</v>
      </c>
      <c r="DL127" s="38">
        <v>0.15329999999999999</v>
      </c>
      <c r="DM127" s="19">
        <v>0.12529999999999999</v>
      </c>
      <c r="DN127" s="19">
        <v>9.6299999999999997E-2</v>
      </c>
      <c r="DO127" s="19">
        <v>0.12720000000000001</v>
      </c>
      <c r="DP127" s="19">
        <v>0.12770000000000001</v>
      </c>
      <c r="DQ127" s="19">
        <v>8.2400000000000001E-2</v>
      </c>
      <c r="DR127" s="19">
        <v>3.2399999999999998E-2</v>
      </c>
      <c r="DS127" s="19">
        <v>3.5499999999999997E-2</v>
      </c>
      <c r="DT127" s="19">
        <v>9.98E-2</v>
      </c>
      <c r="DU127" s="19">
        <v>0.16389999999999999</v>
      </c>
      <c r="DV127" s="19">
        <v>0.17649999999999999</v>
      </c>
      <c r="DW127" s="38">
        <v>-0.05</v>
      </c>
      <c r="DX127" s="19">
        <v>1.2999999999999999E-2</v>
      </c>
      <c r="DY127" s="19">
        <v>3.7999999999999999E-2</v>
      </c>
      <c r="DZ127" s="19">
        <v>2.8000000000000001E-2</v>
      </c>
      <c r="EA127" s="19">
        <v>-1.4E-2</v>
      </c>
      <c r="EB127" s="19">
        <v>-0.152</v>
      </c>
      <c r="EC127" s="19">
        <v>-4.1000000000000002E-2</v>
      </c>
      <c r="ED127" s="19">
        <v>-2.8000000000000001E-2</v>
      </c>
      <c r="EE127" s="19">
        <v>-0.128</v>
      </c>
      <c r="EF127" s="19">
        <v>0.01</v>
      </c>
      <c r="EG127" s="19">
        <v>1E-3</v>
      </c>
      <c r="EH127" s="38">
        <v>19185230.660963237</v>
      </c>
      <c r="EI127" s="19">
        <v>14277922.009841945</v>
      </c>
      <c r="EJ127" s="19">
        <v>12265795.560341502</v>
      </c>
      <c r="EK127" s="19">
        <v>14061098.853443243</v>
      </c>
      <c r="EL127" s="19">
        <v>6961015.6096322769</v>
      </c>
      <c r="EM127" s="19">
        <v>3141026.9133678759</v>
      </c>
      <c r="EN127" s="19">
        <v>2154244.9863288398</v>
      </c>
      <c r="EO127" s="19">
        <v>2217338.1214888124</v>
      </c>
      <c r="EP127" s="19">
        <v>1176838.1963640063</v>
      </c>
      <c r="EQ127" s="19">
        <v>2014538.8786565475</v>
      </c>
      <c r="ER127" s="32">
        <v>4132032.137830561</v>
      </c>
      <c r="ES127" s="19">
        <f t="shared" si="167"/>
        <v>16.769651304575707</v>
      </c>
      <c r="ET127" s="19">
        <f t="shared" si="168"/>
        <v>16.474224986768942</v>
      </c>
      <c r="EU127" s="19">
        <f t="shared" si="169"/>
        <v>16.322325097846832</v>
      </c>
      <c r="EV127" s="19">
        <f t="shared" si="170"/>
        <v>16.458922595876327</v>
      </c>
      <c r="EW127" s="19">
        <f t="shared" si="171"/>
        <v>15.755835942589357</v>
      </c>
      <c r="EX127" s="19">
        <f t="shared" si="172"/>
        <v>14.960060346891549</v>
      </c>
      <c r="EY127" s="19">
        <f t="shared" si="173"/>
        <v>14.582950865759786</v>
      </c>
      <c r="EZ127" s="19">
        <f t="shared" si="174"/>
        <v>14.611817990045205</v>
      </c>
      <c r="FA127" s="19">
        <f t="shared" si="175"/>
        <v>13.978341905563836</v>
      </c>
      <c r="FB127" s="19">
        <f t="shared" si="176"/>
        <v>14.515900882834877</v>
      </c>
      <c r="FC127" s="32">
        <f t="shared" si="177"/>
        <v>15.234279886981971</v>
      </c>
      <c r="FD127" s="19" t="str">
        <f t="shared" si="178"/>
        <v/>
      </c>
      <c r="FE127" s="19">
        <f t="shared" si="179"/>
        <v>0.57233716400000001</v>
      </c>
      <c r="FF127" s="19" t="str">
        <f t="shared" si="180"/>
        <v/>
      </c>
      <c r="FG127" s="19" t="str">
        <f t="shared" si="181"/>
        <v/>
      </c>
      <c r="FH127" s="19">
        <f t="shared" si="182"/>
        <v>0.61416995799999996</v>
      </c>
      <c r="FI127" s="19" t="str">
        <f t="shared" si="183"/>
        <v/>
      </c>
      <c r="FJ127" s="19">
        <f t="shared" si="184"/>
        <v>0.47902753300000001</v>
      </c>
      <c r="FK127" s="19">
        <f t="shared" si="185"/>
        <v>0.30006374699999999</v>
      </c>
      <c r="FL127" s="19" t="str">
        <f t="shared" si="186"/>
        <v/>
      </c>
      <c r="FM127" s="19">
        <f t="shared" si="187"/>
        <v>1.10452773371625</v>
      </c>
      <c r="FN127" s="32">
        <f t="shared" si="188"/>
        <v>0.93828298717727099</v>
      </c>
      <c r="FO127" s="19" t="str">
        <f t="shared" si="189"/>
        <v/>
      </c>
      <c r="FP127" s="19">
        <f t="shared" si="190"/>
        <v>0.12529999999999999</v>
      </c>
      <c r="FQ127" s="19" t="str">
        <f t="shared" si="191"/>
        <v/>
      </c>
      <c r="FR127" s="19" t="str">
        <f t="shared" si="192"/>
        <v/>
      </c>
      <c r="FS127" s="19">
        <f t="shared" si="193"/>
        <v>0.12770000000000001</v>
      </c>
      <c r="FT127" s="19" t="str">
        <f t="shared" si="194"/>
        <v/>
      </c>
      <c r="FU127" s="19">
        <f t="shared" si="195"/>
        <v>3.2399999999999998E-2</v>
      </c>
      <c r="FV127" s="19">
        <f t="shared" si="196"/>
        <v>3.5499999999999997E-2</v>
      </c>
      <c r="FW127" s="19" t="str">
        <f t="shared" si="197"/>
        <v/>
      </c>
      <c r="FX127" s="19">
        <f t="shared" si="198"/>
        <v>0.16389999999999999</v>
      </c>
      <c r="FY127" s="32">
        <f t="shared" si="199"/>
        <v>0.17649999999999999</v>
      </c>
      <c r="FZ127" s="19" t="str">
        <f t="shared" si="200"/>
        <v/>
      </c>
      <c r="GA127" s="19">
        <f t="shared" si="201"/>
        <v>1.2999999999999999E-2</v>
      </c>
      <c r="GB127" s="19" t="str">
        <f t="shared" si="202"/>
        <v/>
      </c>
      <c r="GC127" s="19" t="str">
        <f t="shared" si="203"/>
        <v/>
      </c>
      <c r="GD127" s="19">
        <f t="shared" si="204"/>
        <v>-1.4E-2</v>
      </c>
      <c r="GE127" s="19" t="str">
        <f t="shared" si="205"/>
        <v/>
      </c>
      <c r="GF127" s="19">
        <f t="shared" si="206"/>
        <v>-4.1000000000000002E-2</v>
      </c>
      <c r="GG127" s="19">
        <f t="shared" si="207"/>
        <v>-2.8000000000000001E-2</v>
      </c>
      <c r="GH127" s="19" t="str">
        <f t="shared" si="208"/>
        <v/>
      </c>
      <c r="GI127" s="19">
        <f t="shared" si="209"/>
        <v>0.01</v>
      </c>
      <c r="GJ127" s="32">
        <f t="shared" si="210"/>
        <v>1E-3</v>
      </c>
      <c r="GK127" s="19" t="str">
        <f t="shared" si="211"/>
        <v/>
      </c>
      <c r="GL127" s="19">
        <f t="shared" si="212"/>
        <v>16.474224986768942</v>
      </c>
      <c r="GM127" s="19" t="str">
        <f t="shared" si="213"/>
        <v/>
      </c>
      <c r="GN127" s="19" t="str">
        <f t="shared" si="214"/>
        <v/>
      </c>
      <c r="GO127" s="19">
        <f t="shared" si="215"/>
        <v>15.755835942589357</v>
      </c>
      <c r="GP127" s="19" t="str">
        <f t="shared" si="216"/>
        <v/>
      </c>
      <c r="GQ127" s="19">
        <f t="shared" si="217"/>
        <v>14.582950865759786</v>
      </c>
      <c r="GR127" s="19">
        <f t="shared" si="218"/>
        <v>14.611817990045205</v>
      </c>
      <c r="GS127" s="19" t="str">
        <f t="shared" si="219"/>
        <v/>
      </c>
      <c r="GT127" s="19">
        <f t="shared" si="220"/>
        <v>14.515900882834877</v>
      </c>
      <c r="GU127" s="32">
        <f t="shared" si="221"/>
        <v>15.234279886981971</v>
      </c>
      <c r="GV127" s="19">
        <f t="shared" si="222"/>
        <v>10.328571478127515</v>
      </c>
      <c r="GW127" s="19">
        <f t="shared" si="223"/>
        <v>0.57233716400000001</v>
      </c>
      <c r="GX127" s="19">
        <f t="shared" si="224"/>
        <v>10.328571478127515</v>
      </c>
      <c r="GY127" s="19">
        <f t="shared" si="225"/>
        <v>10.328571478127515</v>
      </c>
      <c r="GZ127" s="19">
        <f t="shared" si="226"/>
        <v>0.61416995799999996</v>
      </c>
      <c r="HA127" s="19">
        <f t="shared" si="227"/>
        <v>10.328571478127515</v>
      </c>
      <c r="HB127" s="19">
        <f t="shared" si="228"/>
        <v>0.47902753300000001</v>
      </c>
      <c r="HC127" s="19">
        <f t="shared" si="229"/>
        <v>0.30006374699999999</v>
      </c>
      <c r="HD127" s="19">
        <f t="shared" si="230"/>
        <v>10.328571478127515</v>
      </c>
      <c r="HE127" s="19">
        <f t="shared" si="231"/>
        <v>1.10452773371625</v>
      </c>
      <c r="HF127" s="19">
        <f t="shared" si="232"/>
        <v>0.93828298717727099</v>
      </c>
      <c r="HG127" s="19" t="str">
        <f t="shared" si="299"/>
        <v/>
      </c>
      <c r="HH127" s="19">
        <f t="shared" si="300"/>
        <v>0.57233716400000001</v>
      </c>
      <c r="HI127" s="19" t="str">
        <f t="shared" si="301"/>
        <v/>
      </c>
      <c r="HJ127" s="19" t="str">
        <f t="shared" si="302"/>
        <v/>
      </c>
      <c r="HK127" s="19">
        <f t="shared" si="303"/>
        <v>0.61416995799999996</v>
      </c>
      <c r="HL127" s="19" t="str">
        <f t="shared" si="304"/>
        <v/>
      </c>
      <c r="HM127" s="19">
        <f t="shared" si="305"/>
        <v>0.47902753300000001</v>
      </c>
      <c r="HN127" s="19">
        <f t="shared" si="306"/>
        <v>0.30006374699999999</v>
      </c>
      <c r="HO127" s="19" t="str">
        <f t="shared" si="307"/>
        <v/>
      </c>
      <c r="HP127" s="19">
        <f t="shared" si="308"/>
        <v>1.10452773371625</v>
      </c>
      <c r="HQ127" s="32">
        <f t="shared" si="309"/>
        <v>0.93828298717727099</v>
      </c>
      <c r="HR127" s="19">
        <f t="shared" si="233"/>
        <v>0.72436999999999996</v>
      </c>
      <c r="HS127" s="19">
        <f t="shared" si="234"/>
        <v>0.12529999999999999</v>
      </c>
      <c r="HT127" s="19">
        <f t="shared" si="235"/>
        <v>0.72436999999999996</v>
      </c>
      <c r="HU127" s="19">
        <f t="shared" si="236"/>
        <v>0.72436999999999996</v>
      </c>
      <c r="HV127" s="19">
        <f t="shared" si="237"/>
        <v>0.12770000000000001</v>
      </c>
      <c r="HW127" s="19">
        <f t="shared" si="238"/>
        <v>0.72436999999999996</v>
      </c>
      <c r="HX127" s="19">
        <f t="shared" si="239"/>
        <v>3.2399999999999998E-2</v>
      </c>
      <c r="HY127" s="19">
        <f t="shared" si="240"/>
        <v>3.5499999999999997E-2</v>
      </c>
      <c r="HZ127" s="19">
        <f t="shared" si="241"/>
        <v>0.72436999999999996</v>
      </c>
      <c r="IA127" s="19">
        <f t="shared" si="242"/>
        <v>0.16389999999999999</v>
      </c>
      <c r="IB127" s="19">
        <f t="shared" si="243"/>
        <v>0.17649999999999999</v>
      </c>
      <c r="IC127" s="38" t="str">
        <f t="shared" si="244"/>
        <v/>
      </c>
      <c r="ID127" s="19">
        <f t="shared" si="245"/>
        <v>0.12529999999999999</v>
      </c>
      <c r="IE127" s="19" t="str">
        <f t="shared" si="246"/>
        <v/>
      </c>
      <c r="IF127" s="19" t="str">
        <f t="shared" si="247"/>
        <v/>
      </c>
      <c r="IG127" s="19">
        <f t="shared" si="248"/>
        <v>0.12770000000000001</v>
      </c>
      <c r="IH127" s="19" t="str">
        <f t="shared" si="249"/>
        <v/>
      </c>
      <c r="II127" s="19">
        <f t="shared" si="250"/>
        <v>3.2399999999999998E-2</v>
      </c>
      <c r="IJ127" s="19">
        <f t="shared" si="251"/>
        <v>3.5499999999999997E-2</v>
      </c>
      <c r="IK127" s="19" t="str">
        <f t="shared" si="252"/>
        <v/>
      </c>
      <c r="IL127" s="19">
        <f t="shared" si="253"/>
        <v>0.16389999999999999</v>
      </c>
      <c r="IM127" s="19">
        <f t="shared" si="254"/>
        <v>0.17649999999999999</v>
      </c>
      <c r="IN127" s="38">
        <f t="shared" si="255"/>
        <v>0.16917829999999984</v>
      </c>
      <c r="IO127" s="19">
        <f t="shared" si="256"/>
        <v>1.2999999999999999E-2</v>
      </c>
      <c r="IP127" s="19">
        <f t="shared" si="257"/>
        <v>0.16917829999999984</v>
      </c>
      <c r="IQ127" s="19">
        <f t="shared" si="258"/>
        <v>0.16917829999999984</v>
      </c>
      <c r="IR127" s="19">
        <f t="shared" si="259"/>
        <v>-1.4E-2</v>
      </c>
      <c r="IS127" s="19">
        <f t="shared" si="260"/>
        <v>0.16917829999999984</v>
      </c>
      <c r="IT127" s="19">
        <f t="shared" si="261"/>
        <v>-4.1000000000000002E-2</v>
      </c>
      <c r="IU127" s="19">
        <f t="shared" si="262"/>
        <v>-2.8000000000000001E-2</v>
      </c>
      <c r="IV127" s="19">
        <f t="shared" si="263"/>
        <v>0.16917829999999984</v>
      </c>
      <c r="IW127" s="19">
        <f t="shared" si="264"/>
        <v>0.01</v>
      </c>
      <c r="IX127" s="32">
        <f t="shared" si="265"/>
        <v>1E-3</v>
      </c>
      <c r="IY127" s="19" t="str">
        <f t="shared" si="266"/>
        <v/>
      </c>
      <c r="IZ127" s="19">
        <f t="shared" si="267"/>
        <v>1.2999999999999999E-2</v>
      </c>
      <c r="JA127" s="19" t="str">
        <f t="shared" si="268"/>
        <v/>
      </c>
      <c r="JB127" s="19" t="str">
        <f t="shared" si="269"/>
        <v/>
      </c>
      <c r="JC127" s="19">
        <f t="shared" si="270"/>
        <v>-1.4E-2</v>
      </c>
      <c r="JD127" s="19" t="str">
        <f t="shared" si="271"/>
        <v/>
      </c>
      <c r="JE127" s="19">
        <f t="shared" si="272"/>
        <v>-4.1000000000000002E-2</v>
      </c>
      <c r="JF127" s="19">
        <f t="shared" si="273"/>
        <v>-2.8000000000000001E-2</v>
      </c>
      <c r="JG127" s="19" t="str">
        <f t="shared" si="274"/>
        <v/>
      </c>
      <c r="JH127" s="19">
        <f t="shared" si="275"/>
        <v>0.01</v>
      </c>
      <c r="JI127" s="32">
        <f t="shared" si="276"/>
        <v>1E-3</v>
      </c>
      <c r="JJ127" s="19">
        <f t="shared" si="277"/>
        <v>22.018022109317169</v>
      </c>
      <c r="JK127" s="19">
        <f t="shared" si="278"/>
        <v>16.474224986768942</v>
      </c>
      <c r="JL127" s="19">
        <f t="shared" si="279"/>
        <v>22.018022109317169</v>
      </c>
      <c r="JM127" s="19">
        <f t="shared" si="280"/>
        <v>22.018022109317169</v>
      </c>
      <c r="JN127" s="19">
        <f t="shared" si="281"/>
        <v>15.755835942589357</v>
      </c>
      <c r="JO127" s="19">
        <f t="shared" si="282"/>
        <v>22.018022109317169</v>
      </c>
      <c r="JP127" s="19">
        <f t="shared" si="283"/>
        <v>0</v>
      </c>
      <c r="JQ127" s="19">
        <f t="shared" si="284"/>
        <v>0</v>
      </c>
      <c r="JR127" s="19">
        <f t="shared" si="285"/>
        <v>22.018022109317169</v>
      </c>
      <c r="JS127" s="19">
        <f t="shared" si="286"/>
        <v>0</v>
      </c>
      <c r="JT127" s="19">
        <f t="shared" si="287"/>
        <v>15.234279886981971</v>
      </c>
      <c r="JU127" s="38" t="str">
        <f t="shared" si="288"/>
        <v/>
      </c>
      <c r="JV127" s="19">
        <f t="shared" si="289"/>
        <v>16.474224986768942</v>
      </c>
      <c r="JW127" s="19" t="str">
        <f t="shared" si="290"/>
        <v/>
      </c>
      <c r="JX127" s="19" t="str">
        <f t="shared" si="291"/>
        <v/>
      </c>
      <c r="JY127" s="19">
        <f t="shared" si="292"/>
        <v>15.755835942589357</v>
      </c>
      <c r="JZ127" s="19" t="str">
        <f t="shared" si="293"/>
        <v/>
      </c>
      <c r="KE127" s="32">
        <f t="shared" si="298"/>
        <v>15.234279886981971</v>
      </c>
    </row>
    <row r="128" spans="1:291" x14ac:dyDescent="0.2">
      <c r="A128" s="19" t="s">
        <v>214</v>
      </c>
      <c r="B128" s="19" t="s">
        <v>215</v>
      </c>
      <c r="E128" s="32" t="s">
        <v>173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32">
        <v>0</v>
      </c>
      <c r="R128" s="19">
        <v>1</v>
      </c>
      <c r="S128" s="19">
        <v>1</v>
      </c>
      <c r="T128" s="19">
        <v>1</v>
      </c>
      <c r="U128" s="19">
        <v>1</v>
      </c>
      <c r="V128" s="19">
        <v>1</v>
      </c>
      <c r="W128" s="19">
        <v>1</v>
      </c>
      <c r="X128" s="19">
        <v>1</v>
      </c>
      <c r="Y128" s="19">
        <v>1</v>
      </c>
      <c r="Z128" s="19">
        <v>1</v>
      </c>
      <c r="AA128" s="32">
        <v>1</v>
      </c>
      <c r="AC128" s="19">
        <v>1</v>
      </c>
      <c r="AD128" s="19">
        <v>1</v>
      </c>
      <c r="AE128" s="19">
        <v>1</v>
      </c>
      <c r="AF128" s="19">
        <v>1</v>
      </c>
      <c r="AG128" s="19">
        <v>1</v>
      </c>
      <c r="AH128" s="19">
        <v>1</v>
      </c>
      <c r="AI128" s="19">
        <v>1</v>
      </c>
      <c r="AJ128" s="19">
        <v>1</v>
      </c>
      <c r="AK128" s="19">
        <v>1</v>
      </c>
      <c r="AL128" s="32">
        <v>1</v>
      </c>
      <c r="AN128" s="19">
        <v>2.8950500000000001E-2</v>
      </c>
      <c r="AO128" s="19">
        <v>3.4255899999999999E-2</v>
      </c>
      <c r="AP128" s="19">
        <v>3.7858000000000003E-2</v>
      </c>
      <c r="AQ128" s="19">
        <v>3.6504500000000002E-2</v>
      </c>
      <c r="AR128" s="19">
        <v>3.4349499999999998E-2</v>
      </c>
      <c r="AS128" s="19">
        <v>3.8472699999999999E-2</v>
      </c>
      <c r="AT128" s="19">
        <v>3.8964600000000002E-2</v>
      </c>
      <c r="AU128" s="19">
        <v>3.6161899999999997E-2</v>
      </c>
      <c r="AV128" s="19">
        <v>3.7221600000000001E-2</v>
      </c>
      <c r="AW128" s="32">
        <v>6.6456699999999994E-2</v>
      </c>
      <c r="AY128" s="19">
        <v>0</v>
      </c>
      <c r="AZ128" s="19">
        <v>0</v>
      </c>
      <c r="BA128" s="19">
        <v>0</v>
      </c>
      <c r="BB128" s="19">
        <v>0</v>
      </c>
      <c r="BC128" s="19">
        <v>0</v>
      </c>
      <c r="BD128" s="19">
        <v>0</v>
      </c>
      <c r="BE128" s="19">
        <v>0</v>
      </c>
      <c r="BF128" s="19">
        <v>0</v>
      </c>
      <c r="BG128" s="19">
        <v>0</v>
      </c>
      <c r="BH128" s="32">
        <v>0</v>
      </c>
      <c r="BJ128" s="19">
        <v>0</v>
      </c>
      <c r="BK128" s="19">
        <v>0</v>
      </c>
      <c r="BL128" s="19">
        <v>0</v>
      </c>
      <c r="BM128" s="19">
        <v>0</v>
      </c>
      <c r="BN128" s="19">
        <v>0</v>
      </c>
      <c r="BO128" s="19">
        <v>0</v>
      </c>
      <c r="BP128" s="19">
        <v>0</v>
      </c>
      <c r="BQ128" s="19">
        <v>0</v>
      </c>
      <c r="BR128" s="19">
        <v>0</v>
      </c>
      <c r="BS128" s="32">
        <v>0</v>
      </c>
      <c r="BT128" s="19">
        <v>2</v>
      </c>
      <c r="BU128" s="19">
        <v>2</v>
      </c>
      <c r="BV128" s="19">
        <v>2</v>
      </c>
      <c r="BW128" s="19">
        <v>2</v>
      </c>
      <c r="BX128" s="19">
        <v>1</v>
      </c>
      <c r="BY128" s="19">
        <v>0</v>
      </c>
      <c r="BZ128" s="19">
        <v>0</v>
      </c>
      <c r="CA128" s="19">
        <v>0</v>
      </c>
      <c r="CB128" s="19">
        <v>1</v>
      </c>
      <c r="CC128" s="19">
        <v>3</v>
      </c>
      <c r="CD128" s="19">
        <v>6</v>
      </c>
      <c r="CE128" s="38">
        <v>12</v>
      </c>
      <c r="CF128" s="19">
        <v>26</v>
      </c>
      <c r="CG128" s="19">
        <v>39</v>
      </c>
      <c r="CH128" s="19">
        <v>36</v>
      </c>
      <c r="CI128" s="19">
        <v>29</v>
      </c>
      <c r="CJ128" s="19">
        <v>26</v>
      </c>
      <c r="CK128" s="19">
        <v>35</v>
      </c>
      <c r="CL128" s="19">
        <v>24</v>
      </c>
      <c r="CM128" s="19">
        <v>32</v>
      </c>
      <c r="CN128" s="19">
        <v>25</v>
      </c>
      <c r="CO128" s="19">
        <v>33</v>
      </c>
      <c r="CP128" s="38">
        <v>0.16666666666666666</v>
      </c>
      <c r="CQ128" s="19">
        <v>7.6923076923076927E-2</v>
      </c>
      <c r="CR128" s="19">
        <v>5.128205128205128E-2</v>
      </c>
      <c r="CS128" s="19">
        <v>5.5555555555555552E-2</v>
      </c>
      <c r="CT128" s="19">
        <v>3.4482758620689655E-2</v>
      </c>
      <c r="CU128" s="19">
        <v>0</v>
      </c>
      <c r="CV128" s="19">
        <v>0</v>
      </c>
      <c r="CW128" s="19">
        <v>0</v>
      </c>
      <c r="CX128" s="19">
        <v>3.125E-2</v>
      </c>
      <c r="CY128" s="19">
        <v>0.12</v>
      </c>
      <c r="CZ128" s="19">
        <v>0.18181818181818182</v>
      </c>
      <c r="DA128" s="38"/>
      <c r="DL128" s="38"/>
      <c r="DW128" s="38"/>
      <c r="EH128" s="38"/>
      <c r="ER128" s="32"/>
      <c r="ES128" s="19" t="str">
        <f t="shared" si="167"/>
        <v/>
      </c>
      <c r="ET128" s="19" t="str">
        <f t="shared" si="168"/>
        <v/>
      </c>
      <c r="EU128" s="19" t="str">
        <f t="shared" si="169"/>
        <v/>
      </c>
      <c r="EV128" s="19" t="str">
        <f t="shared" si="170"/>
        <v/>
      </c>
      <c r="EW128" s="19" t="str">
        <f t="shared" si="171"/>
        <v/>
      </c>
      <c r="EX128" s="19" t="str">
        <f t="shared" si="172"/>
        <v/>
      </c>
      <c r="EY128" s="19" t="str">
        <f t="shared" si="173"/>
        <v/>
      </c>
      <c r="EZ128" s="19" t="str">
        <f t="shared" si="174"/>
        <v/>
      </c>
      <c r="FA128" s="19" t="str">
        <f t="shared" si="175"/>
        <v/>
      </c>
      <c r="FB128" s="19" t="str">
        <f t="shared" si="176"/>
        <v/>
      </c>
      <c r="FC128" s="32" t="str">
        <f t="shared" si="177"/>
        <v/>
      </c>
      <c r="FD128" s="19" t="str">
        <f t="shared" si="178"/>
        <v/>
      </c>
      <c r="FN128" s="32"/>
      <c r="FO128" s="19" t="str">
        <f t="shared" si="189"/>
        <v/>
      </c>
      <c r="FY128" s="32"/>
      <c r="FZ128" s="19" t="str">
        <f t="shared" si="200"/>
        <v/>
      </c>
      <c r="GJ128" s="32"/>
      <c r="GK128" s="19" t="str">
        <f t="shared" si="211"/>
        <v/>
      </c>
      <c r="GL128" s="19" t="str">
        <f t="shared" si="212"/>
        <v/>
      </c>
      <c r="GM128" s="19" t="str">
        <f t="shared" si="213"/>
        <v/>
      </c>
      <c r="GN128" s="19" t="str">
        <f t="shared" si="214"/>
        <v/>
      </c>
      <c r="GO128" s="19" t="str">
        <f t="shared" si="215"/>
        <v/>
      </c>
      <c r="GP128" s="19" t="str">
        <f t="shared" si="216"/>
        <v/>
      </c>
      <c r="GQ128" s="19" t="str">
        <f t="shared" si="217"/>
        <v/>
      </c>
      <c r="GR128" s="19" t="str">
        <f t="shared" si="218"/>
        <v/>
      </c>
      <c r="GS128" s="19" t="str">
        <f t="shared" si="219"/>
        <v/>
      </c>
      <c r="GT128" s="19" t="str">
        <f t="shared" si="220"/>
        <v/>
      </c>
      <c r="GU128" s="32" t="str">
        <f t="shared" si="221"/>
        <v/>
      </c>
      <c r="GV128" s="19">
        <f t="shared" si="222"/>
        <v>10.328571478127515</v>
      </c>
      <c r="GW128" s="19">
        <f t="shared" si="223"/>
        <v>0.2011343951618926</v>
      </c>
      <c r="GX128" s="19">
        <f t="shared" si="224"/>
        <v>0.2011343951618926</v>
      </c>
      <c r="GY128" s="19">
        <f t="shared" si="225"/>
        <v>0.2011343951618926</v>
      </c>
      <c r="GZ128" s="19">
        <f t="shared" si="226"/>
        <v>0.2011343951618926</v>
      </c>
      <c r="HA128" s="19">
        <f t="shared" si="227"/>
        <v>0.2011343951618926</v>
      </c>
      <c r="HB128" s="19">
        <f t="shared" si="228"/>
        <v>0.2011343951618926</v>
      </c>
      <c r="HC128" s="19">
        <f t="shared" si="229"/>
        <v>0.2011343951618926</v>
      </c>
      <c r="HD128" s="19">
        <f t="shared" si="230"/>
        <v>0.2011343951618926</v>
      </c>
      <c r="HE128" s="19">
        <f t="shared" si="231"/>
        <v>0.2011343951618926</v>
      </c>
      <c r="HF128" s="19">
        <f t="shared" si="232"/>
        <v>0.2011343951618926</v>
      </c>
      <c r="HG128" s="19" t="str">
        <f t="shared" si="299"/>
        <v/>
      </c>
      <c r="HH128" s="19" t="str">
        <f t="shared" si="300"/>
        <v/>
      </c>
      <c r="HI128" s="19" t="str">
        <f t="shared" si="301"/>
        <v/>
      </c>
      <c r="HJ128" s="19" t="str">
        <f t="shared" si="302"/>
        <v/>
      </c>
      <c r="HK128" s="19" t="str">
        <f t="shared" si="303"/>
        <v/>
      </c>
      <c r="HL128" s="19" t="str">
        <f t="shared" si="304"/>
        <v/>
      </c>
      <c r="HM128" s="19" t="str">
        <f t="shared" si="305"/>
        <v/>
      </c>
      <c r="HN128" s="19" t="str">
        <f t="shared" si="306"/>
        <v/>
      </c>
      <c r="HO128" s="19" t="str">
        <f t="shared" si="307"/>
        <v/>
      </c>
      <c r="HP128" s="19" t="str">
        <f t="shared" si="308"/>
        <v/>
      </c>
      <c r="HQ128" s="32" t="str">
        <f t="shared" si="309"/>
        <v/>
      </c>
      <c r="HR128" s="19">
        <f t="shared" si="233"/>
        <v>0.72436999999999996</v>
      </c>
      <c r="HS128" s="19">
        <f t="shared" si="234"/>
        <v>2.8730000000000002E-2</v>
      </c>
      <c r="HT128" s="19">
        <f t="shared" si="235"/>
        <v>2.8730000000000002E-2</v>
      </c>
      <c r="HU128" s="19">
        <f t="shared" si="236"/>
        <v>2.8730000000000002E-2</v>
      </c>
      <c r="HV128" s="19">
        <f t="shared" si="237"/>
        <v>2.8730000000000002E-2</v>
      </c>
      <c r="HW128" s="19">
        <f t="shared" si="238"/>
        <v>2.8730000000000002E-2</v>
      </c>
      <c r="HX128" s="19">
        <f t="shared" si="239"/>
        <v>2.8730000000000002E-2</v>
      </c>
      <c r="HY128" s="19">
        <f t="shared" si="240"/>
        <v>2.8730000000000002E-2</v>
      </c>
      <c r="HZ128" s="19">
        <f t="shared" si="241"/>
        <v>2.8730000000000002E-2</v>
      </c>
      <c r="IA128" s="19">
        <f t="shared" si="242"/>
        <v>2.8730000000000002E-2</v>
      </c>
      <c r="IB128" s="19">
        <f t="shared" si="243"/>
        <v>2.8730000000000002E-2</v>
      </c>
      <c r="IC128" s="38" t="str">
        <f t="shared" si="244"/>
        <v/>
      </c>
      <c r="ID128" s="19" t="str">
        <f t="shared" si="245"/>
        <v/>
      </c>
      <c r="IE128" s="19" t="str">
        <f t="shared" si="246"/>
        <v/>
      </c>
      <c r="IF128" s="19" t="str">
        <f t="shared" si="247"/>
        <v/>
      </c>
      <c r="IG128" s="19" t="str">
        <f t="shared" si="248"/>
        <v/>
      </c>
      <c r="IH128" s="19" t="str">
        <f t="shared" si="249"/>
        <v/>
      </c>
      <c r="II128" s="19" t="str">
        <f t="shared" si="250"/>
        <v/>
      </c>
      <c r="IJ128" s="19" t="str">
        <f t="shared" si="251"/>
        <v/>
      </c>
      <c r="IK128" s="19" t="str">
        <f t="shared" si="252"/>
        <v/>
      </c>
      <c r="IL128" s="19" t="str">
        <f t="shared" si="253"/>
        <v/>
      </c>
      <c r="IM128" s="19" t="str">
        <f t="shared" si="254"/>
        <v/>
      </c>
      <c r="IN128" s="38">
        <f t="shared" si="255"/>
        <v>0.16917829999999984</v>
      </c>
      <c r="IO128" s="19">
        <f t="shared" si="256"/>
        <v>0</v>
      </c>
      <c r="IP128" s="19">
        <f t="shared" si="257"/>
        <v>0</v>
      </c>
      <c r="IQ128" s="19">
        <f t="shared" si="258"/>
        <v>0</v>
      </c>
      <c r="IR128" s="19">
        <f t="shared" si="259"/>
        <v>0</v>
      </c>
      <c r="IS128" s="19">
        <f t="shared" si="260"/>
        <v>0</v>
      </c>
      <c r="IT128" s="19">
        <f t="shared" si="261"/>
        <v>0</v>
      </c>
      <c r="IU128" s="19">
        <f t="shared" si="262"/>
        <v>0</v>
      </c>
      <c r="IV128" s="19">
        <f t="shared" si="263"/>
        <v>0</v>
      </c>
      <c r="IW128" s="19">
        <f t="shared" si="264"/>
        <v>0</v>
      </c>
      <c r="IX128" s="32">
        <f t="shared" si="265"/>
        <v>0</v>
      </c>
      <c r="IY128" s="19" t="str">
        <f t="shared" si="266"/>
        <v/>
      </c>
      <c r="IZ128" s="19" t="str">
        <f t="shared" si="267"/>
        <v/>
      </c>
      <c r="JA128" s="19" t="str">
        <f t="shared" si="268"/>
        <v/>
      </c>
      <c r="JB128" s="19" t="str">
        <f t="shared" si="269"/>
        <v/>
      </c>
      <c r="JC128" s="19" t="str">
        <f t="shared" si="270"/>
        <v/>
      </c>
      <c r="JD128" s="19" t="str">
        <f t="shared" si="271"/>
        <v/>
      </c>
      <c r="JE128" s="19" t="str">
        <f t="shared" si="272"/>
        <v/>
      </c>
      <c r="JF128" s="19" t="str">
        <f t="shared" si="273"/>
        <v/>
      </c>
      <c r="JG128" s="19" t="str">
        <f t="shared" si="274"/>
        <v/>
      </c>
      <c r="JH128" s="19" t="str">
        <f t="shared" si="275"/>
        <v/>
      </c>
      <c r="JI128" s="32" t="str">
        <f t="shared" si="276"/>
        <v/>
      </c>
      <c r="JJ128" s="19">
        <f t="shared" si="277"/>
        <v>22.018022109317169</v>
      </c>
      <c r="JK128" s="19">
        <f t="shared" si="278"/>
        <v>22.018022109317169</v>
      </c>
      <c r="JL128" s="19">
        <f t="shared" si="279"/>
        <v>22.018022109317169</v>
      </c>
      <c r="JM128" s="19">
        <f t="shared" si="280"/>
        <v>22.018022109317169</v>
      </c>
      <c r="JN128" s="19">
        <f t="shared" si="281"/>
        <v>22.018022109317169</v>
      </c>
      <c r="JO128" s="19">
        <f t="shared" si="282"/>
        <v>22.018022109317169</v>
      </c>
      <c r="JP128" s="19">
        <f t="shared" si="283"/>
        <v>22.018022109317169</v>
      </c>
      <c r="JQ128" s="19">
        <f t="shared" si="284"/>
        <v>22.018022109317169</v>
      </c>
      <c r="JR128" s="19">
        <f t="shared" si="285"/>
        <v>22.018022109317169</v>
      </c>
      <c r="JS128" s="19">
        <f t="shared" si="286"/>
        <v>22.018022109317169</v>
      </c>
      <c r="JT128" s="19">
        <f t="shared" si="287"/>
        <v>22.018022109317169</v>
      </c>
      <c r="JU128" s="38" t="str">
        <f t="shared" si="288"/>
        <v/>
      </c>
      <c r="JV128" s="19" t="str">
        <f t="shared" si="289"/>
        <v/>
      </c>
      <c r="JW128" s="19" t="str">
        <f t="shared" si="290"/>
        <v/>
      </c>
      <c r="JX128" s="19" t="str">
        <f t="shared" si="291"/>
        <v/>
      </c>
      <c r="JY128" s="19" t="str">
        <f t="shared" si="292"/>
        <v/>
      </c>
      <c r="JZ128" s="19" t="str">
        <f t="shared" si="293"/>
        <v/>
      </c>
      <c r="KA128" s="19" t="str">
        <f t="shared" si="294"/>
        <v/>
      </c>
      <c r="KB128" s="19" t="str">
        <f t="shared" si="295"/>
        <v/>
      </c>
      <c r="KC128" s="19" t="str">
        <f t="shared" si="296"/>
        <v/>
      </c>
      <c r="KD128" s="19" t="str">
        <f t="shared" si="297"/>
        <v/>
      </c>
      <c r="KE128" s="32" t="str">
        <f t="shared" si="298"/>
        <v/>
      </c>
    </row>
    <row r="129" spans="1:291" x14ac:dyDescent="0.2">
      <c r="A129" s="19" t="s">
        <v>216</v>
      </c>
      <c r="B129" s="19" t="s">
        <v>217</v>
      </c>
      <c r="E129" s="32" t="s">
        <v>173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32">
        <v>1</v>
      </c>
      <c r="S129" s="19">
        <v>1</v>
      </c>
      <c r="T129" s="19">
        <v>1</v>
      </c>
      <c r="U129" s="19">
        <v>1</v>
      </c>
      <c r="V129" s="19">
        <v>1</v>
      </c>
      <c r="W129" s="19">
        <v>1</v>
      </c>
      <c r="X129" s="19">
        <v>1</v>
      </c>
      <c r="Y129" s="19">
        <v>1</v>
      </c>
      <c r="Z129" s="19">
        <v>1</v>
      </c>
      <c r="AA129" s="32">
        <v>1</v>
      </c>
      <c r="AD129" s="19">
        <v>1</v>
      </c>
      <c r="AE129" s="19">
        <v>1</v>
      </c>
      <c r="AF129" s="19">
        <v>1</v>
      </c>
      <c r="AG129" s="19">
        <v>1</v>
      </c>
      <c r="AH129" s="19">
        <v>1</v>
      </c>
      <c r="AI129" s="19">
        <v>1</v>
      </c>
      <c r="AJ129" s="19">
        <v>1</v>
      </c>
      <c r="AK129" s="19">
        <v>1</v>
      </c>
      <c r="AL129" s="32">
        <v>1</v>
      </c>
      <c r="AO129" s="19">
        <v>2.1367500000000001E-2</v>
      </c>
      <c r="AP129" s="19">
        <v>2.1666600000000001E-2</v>
      </c>
      <c r="AQ129" s="19">
        <v>2.5207E-2</v>
      </c>
      <c r="AR129" s="19">
        <v>2.2184800000000001E-2</v>
      </c>
      <c r="AS129" s="19">
        <v>2.35176E-2</v>
      </c>
      <c r="AT129" s="19">
        <v>1.63459E-2</v>
      </c>
      <c r="AU129" s="19">
        <v>1.02632E-2</v>
      </c>
      <c r="AV129" s="19">
        <v>3.2727699999999998E-2</v>
      </c>
      <c r="AW129" s="32">
        <v>3.8792800000000002E-2</v>
      </c>
      <c r="AZ129" s="19">
        <v>0</v>
      </c>
      <c r="BA129" s="19">
        <v>0</v>
      </c>
      <c r="BB129" s="19">
        <v>0</v>
      </c>
      <c r="BC129" s="19">
        <v>1</v>
      </c>
      <c r="BD129" s="19">
        <v>2</v>
      </c>
      <c r="BE129" s="19">
        <v>0</v>
      </c>
      <c r="BF129" s="19">
        <v>0</v>
      </c>
      <c r="BG129" s="19">
        <v>1</v>
      </c>
      <c r="BH129" s="32">
        <v>1</v>
      </c>
      <c r="BK129" s="19">
        <v>0</v>
      </c>
      <c r="BL129" s="19">
        <v>0</v>
      </c>
      <c r="BM129" s="19">
        <v>0</v>
      </c>
      <c r="BN129" s="19">
        <v>1</v>
      </c>
      <c r="BO129" s="19">
        <v>1</v>
      </c>
      <c r="BP129" s="19">
        <v>0</v>
      </c>
      <c r="BQ129" s="19">
        <v>0</v>
      </c>
      <c r="BR129" s="19">
        <v>1</v>
      </c>
      <c r="BS129" s="32">
        <v>1</v>
      </c>
      <c r="BT129" s="19">
        <v>1</v>
      </c>
      <c r="BU129" s="19">
        <v>0</v>
      </c>
      <c r="BV129" s="19">
        <v>1</v>
      </c>
      <c r="BW129" s="19">
        <v>1</v>
      </c>
      <c r="BX129" s="19">
        <v>0</v>
      </c>
      <c r="BY129" s="19">
        <v>1</v>
      </c>
      <c r="BZ129" s="19">
        <v>1</v>
      </c>
      <c r="CA129" s="19">
        <v>0</v>
      </c>
      <c r="CB129" s="19">
        <v>0</v>
      </c>
      <c r="CC129" s="19">
        <v>3</v>
      </c>
      <c r="CD129" s="19">
        <v>1</v>
      </c>
      <c r="CE129" s="38">
        <v>39</v>
      </c>
      <c r="CF129" s="19">
        <v>80</v>
      </c>
      <c r="CG129" s="19">
        <v>162</v>
      </c>
      <c r="CH129" s="19">
        <v>100</v>
      </c>
      <c r="CI129" s="19">
        <v>120</v>
      </c>
      <c r="CJ129" s="19">
        <v>90</v>
      </c>
      <c r="CK129" s="19">
        <v>85</v>
      </c>
      <c r="CL129" s="19">
        <v>32</v>
      </c>
      <c r="CM129" s="19">
        <v>40</v>
      </c>
      <c r="CN129" s="19">
        <v>31</v>
      </c>
      <c r="CO129" s="19">
        <v>16</v>
      </c>
      <c r="CP129" s="38">
        <v>2.564102564102564E-2</v>
      </c>
      <c r="CQ129" s="19">
        <v>0</v>
      </c>
      <c r="CR129" s="19">
        <v>6.1728395061728392E-3</v>
      </c>
      <c r="CS129" s="19">
        <v>0.01</v>
      </c>
      <c r="CT129" s="19">
        <v>0</v>
      </c>
      <c r="CU129" s="19">
        <v>1.1111111111111112E-2</v>
      </c>
      <c r="CV129" s="19">
        <v>1.1764705882352941E-2</v>
      </c>
      <c r="CW129" s="19">
        <v>0</v>
      </c>
      <c r="CX129" s="19">
        <v>0</v>
      </c>
      <c r="CY129" s="19">
        <v>9.6774193548387094E-2</v>
      </c>
      <c r="CZ129" s="19">
        <v>6.25E-2</v>
      </c>
      <c r="DA129" s="38">
        <v>0.24784126500000001</v>
      </c>
      <c r="DB129" s="19">
        <v>0.28412397499999997</v>
      </c>
      <c r="DC129" s="19">
        <v>0.31661864099999998</v>
      </c>
      <c r="DD129" s="19">
        <v>0.364909873</v>
      </c>
      <c r="DE129" s="19">
        <v>0.137005342</v>
      </c>
      <c r="DF129" s="19">
        <v>0.24347649800000001</v>
      </c>
      <c r="DG129" s="19">
        <v>0.360158056</v>
      </c>
      <c r="DH129" s="19">
        <v>0.641812088</v>
      </c>
      <c r="DI129" s="19">
        <v>1.2068561099999999</v>
      </c>
      <c r="DJ129" s="19">
        <v>2.9090354459886698</v>
      </c>
      <c r="DK129" s="19">
        <v>4.4787426957395997</v>
      </c>
      <c r="DL129" s="38">
        <v>0.28849999999999998</v>
      </c>
      <c r="DM129" s="19">
        <v>0.26729999999999998</v>
      </c>
      <c r="DN129" s="19">
        <v>4.7199999999999999E-2</v>
      </c>
      <c r="DO129" s="19">
        <v>0.10489999999999999</v>
      </c>
      <c r="DP129" s="19">
        <v>0.16</v>
      </c>
      <c r="DQ129" s="19">
        <v>0.17280000000000001</v>
      </c>
      <c r="DR129" s="19">
        <v>0.21609999999999999</v>
      </c>
      <c r="DS129" s="19">
        <v>0.14599999999999999</v>
      </c>
      <c r="DT129" s="19">
        <v>0.11899999999999999</v>
      </c>
      <c r="DV129" s="19">
        <v>9.9000000000000008E-3</v>
      </c>
      <c r="DW129" s="38">
        <v>-5.5E-2</v>
      </c>
      <c r="DX129" s="19">
        <v>7.0000000000000001E-3</v>
      </c>
      <c r="DY129" s="19">
        <v>0.155</v>
      </c>
      <c r="DZ129" s="19">
        <v>-8.8999999999999996E-2</v>
      </c>
      <c r="EA129" s="19">
        <v>8.0000000000000002E-3</v>
      </c>
      <c r="EB129" s="19">
        <v>-1.7999999999999999E-2</v>
      </c>
      <c r="EC129" s="19">
        <v>-4.5999999999999999E-2</v>
      </c>
      <c r="ED129" s="19">
        <v>-1.4999999999999999E-2</v>
      </c>
      <c r="EE129" s="19">
        <v>-1.2E-2</v>
      </c>
      <c r="EF129" s="19">
        <v>0.14399999999999999</v>
      </c>
      <c r="EG129" s="19">
        <v>-7.2999999999999995E-2</v>
      </c>
      <c r="EH129" s="38">
        <v>16643152.499700176</v>
      </c>
      <c r="EI129" s="19">
        <v>19949318.199261472</v>
      </c>
      <c r="EJ129" s="19">
        <v>26349642.661713682</v>
      </c>
      <c r="EK129" s="19">
        <v>14597909.270019023</v>
      </c>
      <c r="EL129" s="19">
        <v>7336042.3151106723</v>
      </c>
      <c r="EM129" s="19">
        <v>3086247.8633719878</v>
      </c>
      <c r="EN129" s="19">
        <v>4404050.3841446238</v>
      </c>
      <c r="EO129" s="19">
        <v>5399225.3925117403</v>
      </c>
      <c r="EP129" s="19">
        <v>7490292.9554150933</v>
      </c>
      <c r="EQ129" s="19">
        <v>2783572.5911892657</v>
      </c>
      <c r="ER129" s="32">
        <v>8655137.9628572986</v>
      </c>
      <c r="ES129" s="19">
        <f t="shared" si="167"/>
        <v>16.627509428520344</v>
      </c>
      <c r="ET129" s="19">
        <f t="shared" si="168"/>
        <v>16.808705525240537</v>
      </c>
      <c r="EU129" s="19">
        <f t="shared" si="169"/>
        <v>17.086965271634405</v>
      </c>
      <c r="EV129" s="19">
        <f t="shared" si="170"/>
        <v>16.496388875740738</v>
      </c>
      <c r="EW129" s="19">
        <f t="shared" si="171"/>
        <v>15.80831006104666</v>
      </c>
      <c r="EX129" s="19">
        <f t="shared" si="172"/>
        <v>14.942466627335733</v>
      </c>
      <c r="EY129" s="19">
        <f t="shared" si="173"/>
        <v>15.298035217300733</v>
      </c>
      <c r="EZ129" s="19">
        <f t="shared" si="174"/>
        <v>15.501766055414006</v>
      </c>
      <c r="FA129" s="19">
        <f t="shared" si="175"/>
        <v>15.829118467601022</v>
      </c>
      <c r="FB129" s="19">
        <f t="shared" si="176"/>
        <v>14.839245765370825</v>
      </c>
      <c r="FC129" s="32">
        <f t="shared" si="177"/>
        <v>15.973663686714657</v>
      </c>
      <c r="FD129" s="19" t="str">
        <f t="shared" si="178"/>
        <v/>
      </c>
      <c r="FE129" s="19" t="str">
        <f t="shared" si="179"/>
        <v/>
      </c>
      <c r="FF129" s="19">
        <f t="shared" si="180"/>
        <v>0.31661864099999998</v>
      </c>
      <c r="FG129" s="19">
        <f t="shared" si="181"/>
        <v>0.364909873</v>
      </c>
      <c r="FH129" s="19">
        <f t="shared" si="182"/>
        <v>0.137005342</v>
      </c>
      <c r="FI129" s="19">
        <f t="shared" si="183"/>
        <v>0.24347649800000001</v>
      </c>
      <c r="FJ129" s="19">
        <f t="shared" si="184"/>
        <v>0.360158056</v>
      </c>
      <c r="FK129" s="19">
        <f t="shared" si="185"/>
        <v>0.641812088</v>
      </c>
      <c r="FL129" s="19">
        <f t="shared" si="186"/>
        <v>1.2068561099999999</v>
      </c>
      <c r="FM129" s="19">
        <f t="shared" si="187"/>
        <v>2.9090354459886698</v>
      </c>
      <c r="FN129" s="32">
        <f t="shared" si="188"/>
        <v>4.4787426957395997</v>
      </c>
      <c r="FO129" s="19" t="str">
        <f t="shared" si="189"/>
        <v/>
      </c>
      <c r="FP129" s="19" t="str">
        <f t="shared" si="190"/>
        <v/>
      </c>
      <c r="FQ129" s="19">
        <f t="shared" si="191"/>
        <v>4.7199999999999999E-2</v>
      </c>
      <c r="FR129" s="19">
        <f t="shared" si="192"/>
        <v>0.10489999999999999</v>
      </c>
      <c r="FS129" s="19">
        <f t="shared" si="193"/>
        <v>0.16</v>
      </c>
      <c r="FT129" s="19">
        <f t="shared" si="194"/>
        <v>0.17280000000000001</v>
      </c>
      <c r="FU129" s="19">
        <f t="shared" si="195"/>
        <v>0.21609999999999999</v>
      </c>
      <c r="FV129" s="19">
        <f t="shared" si="196"/>
        <v>0.14599999999999999</v>
      </c>
      <c r="FW129" s="19">
        <f t="shared" si="197"/>
        <v>0.11899999999999999</v>
      </c>
      <c r="FY129" s="32">
        <f t="shared" si="199"/>
        <v>9.9000000000000008E-3</v>
      </c>
      <c r="FZ129" s="19" t="str">
        <f t="shared" si="200"/>
        <v/>
      </c>
      <c r="GA129" s="19" t="str">
        <f t="shared" si="201"/>
        <v/>
      </c>
      <c r="GB129" s="19">
        <f t="shared" si="202"/>
        <v>0.155</v>
      </c>
      <c r="GC129" s="19">
        <f t="shared" si="203"/>
        <v>-8.8999999999999996E-2</v>
      </c>
      <c r="GD129" s="19">
        <f t="shared" si="204"/>
        <v>8.0000000000000002E-3</v>
      </c>
      <c r="GE129" s="19">
        <f t="shared" si="205"/>
        <v>-1.7999999999999999E-2</v>
      </c>
      <c r="GF129" s="19">
        <f t="shared" si="206"/>
        <v>-4.5999999999999999E-2</v>
      </c>
      <c r="GG129" s="19">
        <f t="shared" si="207"/>
        <v>-1.4999999999999999E-2</v>
      </c>
      <c r="GH129" s="19">
        <f t="shared" si="208"/>
        <v>-1.2E-2</v>
      </c>
      <c r="GI129" s="19">
        <f t="shared" si="209"/>
        <v>0.14399999999999999</v>
      </c>
      <c r="GJ129" s="32">
        <f t="shared" si="210"/>
        <v>-7.2999999999999995E-2</v>
      </c>
      <c r="GK129" s="19" t="str">
        <f t="shared" si="211"/>
        <v/>
      </c>
      <c r="GL129" s="19" t="str">
        <f t="shared" si="212"/>
        <v/>
      </c>
      <c r="GM129" s="19">
        <f t="shared" si="213"/>
        <v>17.086965271634405</v>
      </c>
      <c r="GN129" s="19">
        <f t="shared" si="214"/>
        <v>16.496388875740738</v>
      </c>
      <c r="GO129" s="19">
        <f t="shared" si="215"/>
        <v>15.80831006104666</v>
      </c>
      <c r="GP129" s="19">
        <f t="shared" si="216"/>
        <v>14.942466627335733</v>
      </c>
      <c r="GQ129" s="19">
        <f t="shared" si="217"/>
        <v>15.298035217300733</v>
      </c>
      <c r="GR129" s="19">
        <f t="shared" si="218"/>
        <v>15.501766055414006</v>
      </c>
      <c r="GS129" s="19">
        <f t="shared" si="219"/>
        <v>15.829118467601022</v>
      </c>
      <c r="GT129" s="19">
        <f t="shared" si="220"/>
        <v>14.839245765370825</v>
      </c>
      <c r="GU129" s="32">
        <f t="shared" si="221"/>
        <v>15.973663686714657</v>
      </c>
      <c r="GV129" s="19">
        <f t="shared" si="222"/>
        <v>10.328571478127515</v>
      </c>
      <c r="GW129" s="19">
        <f t="shared" si="223"/>
        <v>10.328571478127515</v>
      </c>
      <c r="GX129" s="19">
        <f t="shared" si="224"/>
        <v>0.31661864099999998</v>
      </c>
      <c r="GY129" s="19">
        <f t="shared" si="225"/>
        <v>0.364909873</v>
      </c>
      <c r="GZ129" s="19">
        <f t="shared" si="226"/>
        <v>0.2011343951618926</v>
      </c>
      <c r="HA129" s="19">
        <f t="shared" si="227"/>
        <v>0.24347649800000001</v>
      </c>
      <c r="HB129" s="19">
        <f t="shared" si="228"/>
        <v>0.360158056</v>
      </c>
      <c r="HC129" s="19">
        <f t="shared" si="229"/>
        <v>0.641812088</v>
      </c>
      <c r="HD129" s="19">
        <f t="shared" si="230"/>
        <v>1.2068561099999999</v>
      </c>
      <c r="HE129" s="19">
        <f t="shared" si="231"/>
        <v>2.9090354459886698</v>
      </c>
      <c r="HF129" s="19">
        <f t="shared" si="232"/>
        <v>4.4787426957395997</v>
      </c>
      <c r="HG129" s="19" t="str">
        <f t="shared" si="299"/>
        <v/>
      </c>
      <c r="HH129" s="19" t="str">
        <f t="shared" si="300"/>
        <v/>
      </c>
      <c r="HI129" s="19">
        <f t="shared" si="301"/>
        <v>0.31661864099999998</v>
      </c>
      <c r="HJ129" s="19">
        <f t="shared" si="302"/>
        <v>0.364909873</v>
      </c>
      <c r="HK129" s="19">
        <f t="shared" si="303"/>
        <v>0.2011343951618926</v>
      </c>
      <c r="HL129" s="19">
        <f t="shared" si="304"/>
        <v>0.24347649800000001</v>
      </c>
      <c r="HM129" s="19">
        <f t="shared" si="305"/>
        <v>0.360158056</v>
      </c>
      <c r="HN129" s="19">
        <f t="shared" si="306"/>
        <v>0.641812088</v>
      </c>
      <c r="HO129" s="19">
        <f t="shared" si="307"/>
        <v>1.2068561099999999</v>
      </c>
      <c r="HP129" s="19">
        <f t="shared" si="308"/>
        <v>2.9090354459886698</v>
      </c>
      <c r="HQ129" s="32">
        <f t="shared" si="309"/>
        <v>4.4787426957395997</v>
      </c>
      <c r="HR129" s="19">
        <f t="shared" si="233"/>
        <v>0.72436999999999996</v>
      </c>
      <c r="HS129" s="19">
        <f t="shared" si="234"/>
        <v>0.72436999999999996</v>
      </c>
      <c r="HT129" s="19">
        <f t="shared" si="235"/>
        <v>4.7199999999999999E-2</v>
      </c>
      <c r="HU129" s="19">
        <f t="shared" si="236"/>
        <v>0.10489999999999999</v>
      </c>
      <c r="HV129" s="19">
        <f t="shared" si="237"/>
        <v>0.16</v>
      </c>
      <c r="HW129" s="19">
        <f t="shared" si="238"/>
        <v>0.17280000000000001</v>
      </c>
      <c r="HX129" s="19">
        <f t="shared" si="239"/>
        <v>0.21609999999999999</v>
      </c>
      <c r="HY129" s="19">
        <f t="shared" si="240"/>
        <v>0.14599999999999999</v>
      </c>
      <c r="HZ129" s="19">
        <f t="shared" si="241"/>
        <v>0.11899999999999999</v>
      </c>
      <c r="IA129" s="19">
        <f t="shared" si="242"/>
        <v>2.8730000000000002E-2</v>
      </c>
      <c r="IB129" s="19">
        <f t="shared" si="243"/>
        <v>2.8730000000000002E-2</v>
      </c>
      <c r="IC129" s="38" t="str">
        <f t="shared" si="244"/>
        <v/>
      </c>
      <c r="ID129" s="19" t="str">
        <f t="shared" si="245"/>
        <v/>
      </c>
      <c r="IE129" s="19">
        <f t="shared" si="246"/>
        <v>4.7199999999999999E-2</v>
      </c>
      <c r="IF129" s="19">
        <f t="shared" si="247"/>
        <v>0.10489999999999999</v>
      </c>
      <c r="IG129" s="19">
        <f t="shared" si="248"/>
        <v>0.16</v>
      </c>
      <c r="IH129" s="19">
        <f t="shared" si="249"/>
        <v>0.17280000000000001</v>
      </c>
      <c r="II129" s="19">
        <f t="shared" si="250"/>
        <v>0.21609999999999999</v>
      </c>
      <c r="IJ129" s="19">
        <f t="shared" si="251"/>
        <v>0.14599999999999999</v>
      </c>
      <c r="IK129" s="19">
        <f t="shared" si="252"/>
        <v>0.11899999999999999</v>
      </c>
      <c r="IL129" s="19" t="str">
        <f t="shared" si="253"/>
        <v/>
      </c>
      <c r="IM129" s="19">
        <f t="shared" si="254"/>
        <v>2.8730000000000002E-2</v>
      </c>
      <c r="IN129" s="38">
        <f t="shared" si="255"/>
        <v>0.16917829999999984</v>
      </c>
      <c r="IO129" s="19">
        <f t="shared" si="256"/>
        <v>0.16917829999999984</v>
      </c>
      <c r="IP129" s="19">
        <f t="shared" si="257"/>
        <v>0.155</v>
      </c>
      <c r="IQ129" s="19">
        <f t="shared" si="258"/>
        <v>-8.8999999999999996E-2</v>
      </c>
      <c r="IR129" s="19">
        <f t="shared" si="259"/>
        <v>8.0000000000000002E-3</v>
      </c>
      <c r="IS129" s="19">
        <f t="shared" si="260"/>
        <v>-1.7999999999999999E-2</v>
      </c>
      <c r="IT129" s="19">
        <f t="shared" si="261"/>
        <v>-4.5999999999999999E-2</v>
      </c>
      <c r="IU129" s="19">
        <f t="shared" si="262"/>
        <v>-1.4999999999999999E-2</v>
      </c>
      <c r="IV129" s="19">
        <f t="shared" si="263"/>
        <v>-1.2E-2</v>
      </c>
      <c r="IW129" s="19">
        <f t="shared" si="264"/>
        <v>0.14399999999999999</v>
      </c>
      <c r="IX129" s="32">
        <f t="shared" si="265"/>
        <v>-7.2999999999999995E-2</v>
      </c>
      <c r="IY129" s="19" t="str">
        <f t="shared" si="266"/>
        <v/>
      </c>
      <c r="IZ129" s="19" t="str">
        <f t="shared" si="267"/>
        <v/>
      </c>
      <c r="JA129" s="19">
        <f t="shared" si="268"/>
        <v>0.155</v>
      </c>
      <c r="JB129" s="19">
        <f t="shared" si="269"/>
        <v>-8.8999999999999996E-2</v>
      </c>
      <c r="JC129" s="19">
        <f t="shared" si="270"/>
        <v>8.0000000000000002E-3</v>
      </c>
      <c r="JD129" s="19">
        <f t="shared" si="271"/>
        <v>-1.7999999999999999E-2</v>
      </c>
      <c r="JE129" s="19">
        <f t="shared" si="272"/>
        <v>-4.5999999999999999E-2</v>
      </c>
      <c r="JF129" s="19">
        <f t="shared" si="273"/>
        <v>-1.4999999999999999E-2</v>
      </c>
      <c r="JG129" s="19">
        <f t="shared" si="274"/>
        <v>-1.2E-2</v>
      </c>
      <c r="JH129" s="19">
        <f t="shared" si="275"/>
        <v>0.14399999999999999</v>
      </c>
      <c r="JI129" s="32">
        <f t="shared" si="276"/>
        <v>-7.2999999999999995E-2</v>
      </c>
      <c r="JJ129" s="19">
        <f t="shared" si="277"/>
        <v>22.018022109317169</v>
      </c>
      <c r="JK129" s="19">
        <f t="shared" si="278"/>
        <v>22.018022109317169</v>
      </c>
      <c r="JL129" s="19">
        <f t="shared" si="279"/>
        <v>17.086965271634405</v>
      </c>
      <c r="JM129" s="19">
        <f t="shared" si="280"/>
        <v>16.496388875740738</v>
      </c>
      <c r="JN129" s="19">
        <f t="shared" si="281"/>
        <v>15.80831006104666</v>
      </c>
      <c r="JO129" s="19">
        <f t="shared" si="282"/>
        <v>14.942466627335733</v>
      </c>
      <c r="JP129" s="19">
        <f t="shared" si="283"/>
        <v>15.298035217300733</v>
      </c>
      <c r="JQ129" s="19">
        <f t="shared" si="284"/>
        <v>15.501766055414006</v>
      </c>
      <c r="JR129" s="19">
        <f t="shared" si="285"/>
        <v>15.829118467601022</v>
      </c>
      <c r="JS129" s="19">
        <f t="shared" si="286"/>
        <v>14.839245765370825</v>
      </c>
      <c r="JT129" s="19">
        <f t="shared" si="287"/>
        <v>15.973663686714657</v>
      </c>
      <c r="JU129" s="38" t="str">
        <f t="shared" si="288"/>
        <v/>
      </c>
      <c r="JV129" s="19" t="str">
        <f t="shared" si="289"/>
        <v/>
      </c>
      <c r="JW129" s="19">
        <f t="shared" si="290"/>
        <v>17.086965271634405</v>
      </c>
      <c r="JX129" s="19">
        <f t="shared" si="291"/>
        <v>16.496388875740738</v>
      </c>
      <c r="JY129" s="19">
        <f t="shared" si="292"/>
        <v>15.80831006104666</v>
      </c>
      <c r="JZ129" s="19">
        <f t="shared" si="293"/>
        <v>14.942466627335733</v>
      </c>
      <c r="KA129" s="19">
        <f t="shared" si="294"/>
        <v>15.298035217300733</v>
      </c>
      <c r="KB129" s="19">
        <f t="shared" si="295"/>
        <v>15.501766055414006</v>
      </c>
      <c r="KC129" s="19">
        <f t="shared" si="296"/>
        <v>15.829118467601022</v>
      </c>
      <c r="KD129" s="19">
        <f t="shared" si="297"/>
        <v>14.839245765370825</v>
      </c>
      <c r="KE129" s="32">
        <f t="shared" si="298"/>
        <v>15.973663686714657</v>
      </c>
    </row>
    <row r="130" spans="1:291" x14ac:dyDescent="0.2">
      <c r="A130" s="19" t="s">
        <v>197</v>
      </c>
      <c r="B130" s="19" t="s">
        <v>198</v>
      </c>
      <c r="E130" s="32" t="s">
        <v>173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32">
        <v>0</v>
      </c>
      <c r="T130" s="19">
        <v>1</v>
      </c>
      <c r="U130" s="19">
        <v>1</v>
      </c>
      <c r="V130" s="19">
        <v>1</v>
      </c>
      <c r="W130" s="19">
        <v>1</v>
      </c>
      <c r="X130" s="19">
        <v>1</v>
      </c>
      <c r="Y130" s="19">
        <v>1</v>
      </c>
      <c r="Z130" s="19">
        <v>1</v>
      </c>
      <c r="AA130" s="32">
        <v>1</v>
      </c>
      <c r="AE130" s="19">
        <v>1</v>
      </c>
      <c r="AF130" s="19">
        <v>1</v>
      </c>
      <c r="AG130" s="19">
        <v>1</v>
      </c>
      <c r="AH130" s="19">
        <v>1</v>
      </c>
      <c r="AI130" s="19">
        <v>1</v>
      </c>
      <c r="AJ130" s="19">
        <v>1</v>
      </c>
      <c r="AK130" s="19">
        <v>1</v>
      </c>
      <c r="AL130" s="32">
        <v>1</v>
      </c>
      <c r="AP130" s="19">
        <v>1.8760700000000002E-2</v>
      </c>
      <c r="AQ130" s="19">
        <v>2.4553599999999998E-2</v>
      </c>
      <c r="AR130" s="19">
        <v>2.3105400000000002E-2</v>
      </c>
      <c r="AS130" s="19">
        <v>1.48538E-2</v>
      </c>
      <c r="AT130" s="19">
        <v>1.38525E-2</v>
      </c>
      <c r="AU130" s="19">
        <v>1.3831599999999999E-2</v>
      </c>
      <c r="AV130" s="19">
        <v>1.37816E-2</v>
      </c>
      <c r="AW130" s="32">
        <v>1.35949E-2</v>
      </c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0</v>
      </c>
      <c r="BG130" s="19">
        <v>0</v>
      </c>
      <c r="BH130" s="32">
        <v>0</v>
      </c>
      <c r="BL130" s="19">
        <v>0</v>
      </c>
      <c r="BM130" s="19">
        <v>0</v>
      </c>
      <c r="BN130" s="19">
        <v>0</v>
      </c>
      <c r="BO130" s="19">
        <v>0</v>
      </c>
      <c r="BP130" s="19">
        <v>0</v>
      </c>
      <c r="BQ130" s="19">
        <v>0</v>
      </c>
      <c r="BR130" s="19">
        <v>0</v>
      </c>
      <c r="BS130" s="32">
        <v>0</v>
      </c>
      <c r="BT130" s="19">
        <v>0</v>
      </c>
      <c r="BU130" s="19">
        <v>0</v>
      </c>
      <c r="BV130" s="19">
        <v>0</v>
      </c>
      <c r="BW130" s="19">
        <v>0</v>
      </c>
      <c r="BX130" s="19">
        <v>0</v>
      </c>
      <c r="BY130" s="19">
        <v>0</v>
      </c>
      <c r="BZ130" s="19">
        <v>0</v>
      </c>
      <c r="CA130" s="19">
        <v>0</v>
      </c>
      <c r="CB130" s="19">
        <v>0</v>
      </c>
      <c r="CC130" s="19">
        <v>0</v>
      </c>
      <c r="CD130" s="19">
        <v>5</v>
      </c>
      <c r="CE130" s="38">
        <v>20</v>
      </c>
      <c r="CF130" s="19">
        <v>15</v>
      </c>
      <c r="CG130" s="19">
        <v>20</v>
      </c>
      <c r="CH130" s="19">
        <v>11</v>
      </c>
      <c r="CI130" s="19">
        <v>5</v>
      </c>
      <c r="CJ130" s="19">
        <v>6</v>
      </c>
      <c r="CK130" s="19">
        <v>5</v>
      </c>
      <c r="CL130" s="19">
        <v>23</v>
      </c>
      <c r="CM130" s="19">
        <v>27</v>
      </c>
      <c r="CN130" s="19">
        <v>28</v>
      </c>
      <c r="CO130" s="19">
        <v>53</v>
      </c>
      <c r="CP130" s="38">
        <v>0</v>
      </c>
      <c r="CQ130" s="19">
        <v>0</v>
      </c>
      <c r="CR130" s="19">
        <v>0</v>
      </c>
      <c r="CS130" s="19">
        <v>0</v>
      </c>
      <c r="CT130" s="19">
        <v>0</v>
      </c>
      <c r="CU130" s="19">
        <v>0</v>
      </c>
      <c r="CV130" s="19">
        <v>0</v>
      </c>
      <c r="CW130" s="19">
        <v>0</v>
      </c>
      <c r="CX130" s="19">
        <v>0</v>
      </c>
      <c r="CY130" s="19">
        <v>0</v>
      </c>
      <c r="CZ130" s="19">
        <v>9.4339622641509441E-2</v>
      </c>
      <c r="DA130" s="38">
        <v>0.330604222</v>
      </c>
      <c r="DB130" s="19">
        <v>0.46604537200000001</v>
      </c>
      <c r="DC130" s="19">
        <v>1.6579528219999999</v>
      </c>
      <c r="DD130" s="19">
        <v>1.515386425</v>
      </c>
      <c r="DE130" s="19">
        <v>2.010621328</v>
      </c>
      <c r="DF130" s="19">
        <v>1.900730872</v>
      </c>
      <c r="DG130" s="19">
        <v>1.5354959340000001</v>
      </c>
      <c r="DH130" s="19">
        <v>1.911273419</v>
      </c>
      <c r="DI130" s="19">
        <v>1.735772737</v>
      </c>
      <c r="DJ130" s="19">
        <v>1.87046331789682</v>
      </c>
      <c r="DK130" s="19">
        <v>1.4639942766729499</v>
      </c>
      <c r="DL130" s="38">
        <v>0.1449</v>
      </c>
      <c r="DM130" s="19">
        <v>4.3900000000000002E-2</v>
      </c>
      <c r="DN130" s="19">
        <v>7.6100000000000001E-2</v>
      </c>
      <c r="DO130" s="19">
        <v>0.58120000000000005</v>
      </c>
      <c r="DP130" s="19">
        <v>0.5595</v>
      </c>
      <c r="DQ130" s="19">
        <v>0.73150000000000004</v>
      </c>
      <c r="DR130" s="19">
        <v>0.70709999999999995</v>
      </c>
      <c r="DS130" s="19">
        <v>0.39279999999999998</v>
      </c>
      <c r="DT130" s="19">
        <v>0.38650000000000001</v>
      </c>
      <c r="DU130" s="19">
        <v>0.34639999999999999</v>
      </c>
      <c r="DV130" s="19">
        <v>0.34970000000000001</v>
      </c>
      <c r="DW130" s="38">
        <v>0.04</v>
      </c>
      <c r="DX130" s="19">
        <v>-0.03</v>
      </c>
      <c r="DY130" s="19">
        <v>0.107</v>
      </c>
      <c r="DZ130" s="19">
        <v>7.2999999999999995E-2</v>
      </c>
      <c r="EA130" s="19">
        <v>0.04</v>
      </c>
      <c r="EB130" s="19">
        <v>2.7E-2</v>
      </c>
      <c r="EC130" s="19">
        <v>4.4999999999999998E-2</v>
      </c>
      <c r="ED130" s="19">
        <v>7.5999999999999998E-2</v>
      </c>
      <c r="EE130" s="19">
        <v>8.6999999999999994E-2</v>
      </c>
      <c r="EF130" s="19">
        <v>4.3999999999999997E-2</v>
      </c>
      <c r="EG130" s="19">
        <v>3.7999999999999999E-2</v>
      </c>
      <c r="EH130" s="38">
        <v>1137282.9716759303</v>
      </c>
      <c r="EI130" s="19">
        <v>1014021.3788477146</v>
      </c>
      <c r="EJ130" s="19">
        <v>1796554.2574844169</v>
      </c>
      <c r="EK130" s="19">
        <v>8388308.818106492</v>
      </c>
      <c r="EL130" s="19">
        <v>8000993.1412076978</v>
      </c>
      <c r="EM130" s="19">
        <v>8673383.9836316239</v>
      </c>
      <c r="EN130" s="19">
        <v>9722561.1280120481</v>
      </c>
      <c r="EO130" s="19">
        <v>46762235.905486941</v>
      </c>
      <c r="EP130" s="19">
        <v>58482428.836158112</v>
      </c>
      <c r="EQ130" s="19">
        <v>56120941.5365014</v>
      </c>
      <c r="ER130" s="32">
        <v>137086266.20870569</v>
      </c>
      <c r="ES130" s="19">
        <f t="shared" si="167"/>
        <v>13.944152617472676</v>
      </c>
      <c r="ET130" s="19">
        <f t="shared" si="168"/>
        <v>13.829434546587255</v>
      </c>
      <c r="EU130" s="19">
        <f t="shared" si="169"/>
        <v>14.401381086852213</v>
      </c>
      <c r="EV130" s="19">
        <f t="shared" si="170"/>
        <v>15.942349486981749</v>
      </c>
      <c r="EW130" s="19">
        <f t="shared" si="171"/>
        <v>15.895076234590011</v>
      </c>
      <c r="EX130" s="19">
        <f t="shared" si="172"/>
        <v>15.975769582136527</v>
      </c>
      <c r="EY130" s="19">
        <f t="shared" si="173"/>
        <v>16.089959632265305</v>
      </c>
      <c r="EZ130" s="19">
        <f t="shared" si="174"/>
        <v>17.660586510052145</v>
      </c>
      <c r="FA130" s="19">
        <f t="shared" si="175"/>
        <v>17.884236905309379</v>
      </c>
      <c r="FB130" s="19">
        <f t="shared" si="176"/>
        <v>17.843019590258464</v>
      </c>
      <c r="FC130" s="32">
        <f t="shared" si="177"/>
        <v>18.736120965982423</v>
      </c>
      <c r="FD130" s="19" t="str">
        <f t="shared" si="178"/>
        <v/>
      </c>
      <c r="FE130" s="19" t="str">
        <f t="shared" si="179"/>
        <v/>
      </c>
      <c r="FF130" s="19" t="str">
        <f t="shared" si="180"/>
        <v/>
      </c>
      <c r="FG130" s="19">
        <f t="shared" si="181"/>
        <v>1.515386425</v>
      </c>
      <c r="FH130" s="19">
        <f t="shared" si="182"/>
        <v>2.010621328</v>
      </c>
      <c r="FI130" s="19">
        <f t="shared" si="183"/>
        <v>1.900730872</v>
      </c>
      <c r="FJ130" s="19">
        <f t="shared" si="184"/>
        <v>1.5354959340000001</v>
      </c>
      <c r="FK130" s="19">
        <f t="shared" si="185"/>
        <v>1.911273419</v>
      </c>
      <c r="FL130" s="19">
        <f t="shared" si="186"/>
        <v>1.735772737</v>
      </c>
      <c r="FM130" s="19">
        <f t="shared" si="187"/>
        <v>1.87046331789682</v>
      </c>
      <c r="FN130" s="32">
        <f t="shared" si="188"/>
        <v>1.4639942766729499</v>
      </c>
      <c r="FO130" s="19" t="str">
        <f t="shared" si="189"/>
        <v/>
      </c>
      <c r="FP130" s="19" t="str">
        <f t="shared" si="190"/>
        <v/>
      </c>
      <c r="FQ130" s="19" t="str">
        <f t="shared" si="191"/>
        <v/>
      </c>
      <c r="FR130" s="19">
        <f t="shared" si="192"/>
        <v>0.58120000000000005</v>
      </c>
      <c r="FS130" s="19">
        <f t="shared" si="193"/>
        <v>0.5595</v>
      </c>
      <c r="FT130" s="19">
        <f t="shared" si="194"/>
        <v>0.73150000000000004</v>
      </c>
      <c r="FU130" s="19">
        <f t="shared" si="195"/>
        <v>0.70709999999999995</v>
      </c>
      <c r="FV130" s="19">
        <f t="shared" si="196"/>
        <v>0.39279999999999998</v>
      </c>
      <c r="FW130" s="19">
        <f t="shared" si="197"/>
        <v>0.38650000000000001</v>
      </c>
      <c r="FX130" s="19">
        <f t="shared" si="198"/>
        <v>0.34639999999999999</v>
      </c>
      <c r="FY130" s="32">
        <f t="shared" si="199"/>
        <v>0.34970000000000001</v>
      </c>
      <c r="FZ130" s="19" t="str">
        <f t="shared" si="200"/>
        <v/>
      </c>
      <c r="GA130" s="19" t="str">
        <f t="shared" si="201"/>
        <v/>
      </c>
      <c r="GB130" s="19" t="str">
        <f t="shared" si="202"/>
        <v/>
      </c>
      <c r="GC130" s="19">
        <f t="shared" si="203"/>
        <v>7.2999999999999995E-2</v>
      </c>
      <c r="GD130" s="19">
        <f t="shared" si="204"/>
        <v>0.04</v>
      </c>
      <c r="GE130" s="19">
        <f t="shared" si="205"/>
        <v>2.7E-2</v>
      </c>
      <c r="GF130" s="19">
        <f t="shared" si="206"/>
        <v>4.4999999999999998E-2</v>
      </c>
      <c r="GG130" s="19">
        <f t="shared" si="207"/>
        <v>7.5999999999999998E-2</v>
      </c>
      <c r="GH130" s="19">
        <f t="shared" si="208"/>
        <v>8.6999999999999994E-2</v>
      </c>
      <c r="GI130" s="19">
        <f t="shared" si="209"/>
        <v>4.3999999999999997E-2</v>
      </c>
      <c r="GJ130" s="32">
        <f t="shared" si="210"/>
        <v>3.7999999999999999E-2</v>
      </c>
      <c r="GK130" s="19" t="str">
        <f t="shared" si="211"/>
        <v/>
      </c>
      <c r="GL130" s="19" t="str">
        <f t="shared" si="212"/>
        <v/>
      </c>
      <c r="GM130" s="19" t="str">
        <f t="shared" si="213"/>
        <v/>
      </c>
      <c r="GN130" s="19">
        <f t="shared" si="214"/>
        <v>15.942349486981749</v>
      </c>
      <c r="GO130" s="19">
        <f t="shared" si="215"/>
        <v>15.895076234590011</v>
      </c>
      <c r="GP130" s="19">
        <f t="shared" si="216"/>
        <v>15.975769582136527</v>
      </c>
      <c r="GQ130" s="19">
        <f t="shared" si="217"/>
        <v>16.089959632265305</v>
      </c>
      <c r="GR130" s="19">
        <f t="shared" si="218"/>
        <v>17.660586510052145</v>
      </c>
      <c r="GS130" s="19">
        <f t="shared" si="219"/>
        <v>17.884236905309379</v>
      </c>
      <c r="GT130" s="19">
        <f t="shared" si="220"/>
        <v>17.843019590258464</v>
      </c>
      <c r="GU130" s="32">
        <f t="shared" si="221"/>
        <v>18.736120965982423</v>
      </c>
      <c r="GV130" s="19">
        <f t="shared" si="222"/>
        <v>10.328571478127515</v>
      </c>
      <c r="GW130" s="19">
        <f t="shared" si="223"/>
        <v>10.328571478127515</v>
      </c>
      <c r="GX130" s="19">
        <f t="shared" si="224"/>
        <v>10.328571478127515</v>
      </c>
      <c r="GY130" s="19">
        <f t="shared" si="225"/>
        <v>1.515386425</v>
      </c>
      <c r="GZ130" s="19">
        <f t="shared" si="226"/>
        <v>2.010621328</v>
      </c>
      <c r="HA130" s="19">
        <f t="shared" si="227"/>
        <v>1.900730872</v>
      </c>
      <c r="HB130" s="19">
        <f t="shared" si="228"/>
        <v>1.5354959340000001</v>
      </c>
      <c r="HC130" s="19">
        <f t="shared" si="229"/>
        <v>1.911273419</v>
      </c>
      <c r="HD130" s="19">
        <f t="shared" si="230"/>
        <v>1.735772737</v>
      </c>
      <c r="HE130" s="19">
        <f t="shared" si="231"/>
        <v>1.87046331789682</v>
      </c>
      <c r="HF130" s="19">
        <f t="shared" si="232"/>
        <v>1.4639942766729499</v>
      </c>
      <c r="HG130" s="19" t="str">
        <f t="shared" si="299"/>
        <v/>
      </c>
      <c r="HH130" s="19" t="str">
        <f t="shared" si="300"/>
        <v/>
      </c>
      <c r="HI130" s="19" t="str">
        <f t="shared" si="301"/>
        <v/>
      </c>
      <c r="HJ130" s="19">
        <f t="shared" si="302"/>
        <v>1.515386425</v>
      </c>
      <c r="HK130" s="19">
        <f t="shared" si="303"/>
        <v>2.010621328</v>
      </c>
      <c r="HL130" s="19">
        <f t="shared" si="304"/>
        <v>1.900730872</v>
      </c>
      <c r="HM130" s="19">
        <f t="shared" si="305"/>
        <v>1.5354959340000001</v>
      </c>
      <c r="HN130" s="19">
        <f t="shared" si="306"/>
        <v>1.911273419</v>
      </c>
      <c r="HO130" s="19">
        <f t="shared" si="307"/>
        <v>1.735772737</v>
      </c>
      <c r="HP130" s="19">
        <f t="shared" si="308"/>
        <v>1.87046331789682</v>
      </c>
      <c r="HQ130" s="32">
        <f t="shared" si="309"/>
        <v>1.4639942766729499</v>
      </c>
      <c r="HR130" s="19">
        <f t="shared" si="233"/>
        <v>0.72436999999999996</v>
      </c>
      <c r="HS130" s="19">
        <f t="shared" si="234"/>
        <v>0.72436999999999996</v>
      </c>
      <c r="HT130" s="19">
        <f t="shared" si="235"/>
        <v>0.72436999999999996</v>
      </c>
      <c r="HU130" s="19">
        <f t="shared" si="236"/>
        <v>0.58120000000000005</v>
      </c>
      <c r="HV130" s="19">
        <f t="shared" si="237"/>
        <v>0.5595</v>
      </c>
      <c r="HW130" s="19">
        <f t="shared" si="238"/>
        <v>0.72436999999999996</v>
      </c>
      <c r="HX130" s="19">
        <f t="shared" si="239"/>
        <v>0.70709999999999995</v>
      </c>
      <c r="HY130" s="19">
        <f t="shared" si="240"/>
        <v>0.39279999999999998</v>
      </c>
      <c r="HZ130" s="19">
        <f t="shared" si="241"/>
        <v>0.38650000000000001</v>
      </c>
      <c r="IA130" s="19">
        <f t="shared" si="242"/>
        <v>0.34639999999999999</v>
      </c>
      <c r="IB130" s="19">
        <f t="shared" si="243"/>
        <v>0.34970000000000001</v>
      </c>
      <c r="IC130" s="38" t="str">
        <f t="shared" si="244"/>
        <v/>
      </c>
      <c r="ID130" s="19" t="str">
        <f t="shared" si="245"/>
        <v/>
      </c>
      <c r="IE130" s="19" t="str">
        <f t="shared" si="246"/>
        <v/>
      </c>
      <c r="IF130" s="19">
        <f t="shared" si="247"/>
        <v>0.58120000000000005</v>
      </c>
      <c r="IG130" s="19">
        <f t="shared" si="248"/>
        <v>0.5595</v>
      </c>
      <c r="IH130" s="19">
        <f t="shared" si="249"/>
        <v>0.72436999999999996</v>
      </c>
      <c r="II130" s="19">
        <f t="shared" si="250"/>
        <v>0.70709999999999995</v>
      </c>
      <c r="IJ130" s="19">
        <f t="shared" si="251"/>
        <v>0.39279999999999998</v>
      </c>
      <c r="IK130" s="19">
        <f t="shared" si="252"/>
        <v>0.38650000000000001</v>
      </c>
      <c r="IL130" s="19">
        <f t="shared" si="253"/>
        <v>0.34639999999999999</v>
      </c>
      <c r="IM130" s="19">
        <f t="shared" si="254"/>
        <v>0.34970000000000001</v>
      </c>
      <c r="IN130" s="38">
        <f t="shared" si="255"/>
        <v>0.16917829999999984</v>
      </c>
      <c r="IO130" s="19">
        <f t="shared" si="256"/>
        <v>0.16917829999999984</v>
      </c>
      <c r="IP130" s="19">
        <f t="shared" si="257"/>
        <v>0.16917829999999984</v>
      </c>
      <c r="IQ130" s="19">
        <f t="shared" si="258"/>
        <v>7.2999999999999995E-2</v>
      </c>
      <c r="IR130" s="19">
        <f t="shared" si="259"/>
        <v>0.04</v>
      </c>
      <c r="IS130" s="19">
        <f t="shared" si="260"/>
        <v>2.7E-2</v>
      </c>
      <c r="IT130" s="19">
        <f t="shared" si="261"/>
        <v>4.4999999999999998E-2</v>
      </c>
      <c r="IU130" s="19">
        <f t="shared" si="262"/>
        <v>7.5999999999999998E-2</v>
      </c>
      <c r="IV130" s="19">
        <f t="shared" si="263"/>
        <v>8.6999999999999994E-2</v>
      </c>
      <c r="IW130" s="19">
        <f t="shared" si="264"/>
        <v>4.3999999999999997E-2</v>
      </c>
      <c r="IX130" s="32">
        <f t="shared" si="265"/>
        <v>3.7999999999999999E-2</v>
      </c>
      <c r="IY130" s="19" t="str">
        <f t="shared" si="266"/>
        <v/>
      </c>
      <c r="IZ130" s="19" t="str">
        <f t="shared" si="267"/>
        <v/>
      </c>
      <c r="JA130" s="19" t="str">
        <f t="shared" si="268"/>
        <v/>
      </c>
      <c r="JB130" s="19">
        <f t="shared" si="269"/>
        <v>7.2999999999999995E-2</v>
      </c>
      <c r="JC130" s="19">
        <f t="shared" si="270"/>
        <v>0.04</v>
      </c>
      <c r="JD130" s="19">
        <f t="shared" si="271"/>
        <v>2.7E-2</v>
      </c>
      <c r="JE130" s="19">
        <f t="shared" si="272"/>
        <v>4.4999999999999998E-2</v>
      </c>
      <c r="JF130" s="19">
        <f t="shared" si="273"/>
        <v>7.5999999999999998E-2</v>
      </c>
      <c r="JG130" s="19">
        <f t="shared" si="274"/>
        <v>8.6999999999999994E-2</v>
      </c>
      <c r="JH130" s="19">
        <f t="shared" si="275"/>
        <v>4.3999999999999997E-2</v>
      </c>
      <c r="JI130" s="32">
        <f t="shared" si="276"/>
        <v>3.7999999999999999E-2</v>
      </c>
      <c r="JJ130" s="19">
        <f t="shared" si="277"/>
        <v>22.018022109317169</v>
      </c>
      <c r="JK130" s="19">
        <f t="shared" si="278"/>
        <v>22.018022109317169</v>
      </c>
      <c r="JL130" s="19">
        <f t="shared" si="279"/>
        <v>22.018022109317169</v>
      </c>
      <c r="JM130" s="19">
        <f t="shared" si="280"/>
        <v>15.942349486981749</v>
      </c>
      <c r="JN130" s="19">
        <f t="shared" si="281"/>
        <v>15.895076234590011</v>
      </c>
      <c r="JO130" s="19">
        <f t="shared" si="282"/>
        <v>15.975769582136527</v>
      </c>
      <c r="JP130" s="19">
        <f t="shared" si="283"/>
        <v>16.089959632265305</v>
      </c>
      <c r="JQ130" s="19">
        <f t="shared" si="284"/>
        <v>17.660586510052145</v>
      </c>
      <c r="JR130" s="19">
        <f t="shared" si="285"/>
        <v>17.884236905309379</v>
      </c>
      <c r="JS130" s="19">
        <f t="shared" si="286"/>
        <v>17.843019590258464</v>
      </c>
      <c r="JT130" s="19">
        <f t="shared" si="287"/>
        <v>18.736120965982423</v>
      </c>
      <c r="JU130" s="38" t="str">
        <f t="shared" si="288"/>
        <v/>
      </c>
      <c r="JV130" s="19" t="str">
        <f t="shared" si="289"/>
        <v/>
      </c>
      <c r="JW130" s="19" t="str">
        <f t="shared" si="290"/>
        <v/>
      </c>
      <c r="JX130" s="19">
        <f t="shared" si="291"/>
        <v>15.942349486981749</v>
      </c>
      <c r="JY130" s="19">
        <f t="shared" si="292"/>
        <v>15.895076234590011</v>
      </c>
      <c r="JZ130" s="19">
        <f t="shared" si="293"/>
        <v>15.975769582136527</v>
      </c>
      <c r="KA130" s="19">
        <f t="shared" si="294"/>
        <v>16.089959632265305</v>
      </c>
      <c r="KB130" s="19">
        <f t="shared" si="295"/>
        <v>17.660586510052145</v>
      </c>
      <c r="KC130" s="19">
        <f t="shared" si="296"/>
        <v>17.884236905309379</v>
      </c>
      <c r="KD130" s="19">
        <f t="shared" si="297"/>
        <v>17.843019590258464</v>
      </c>
      <c r="KE130" s="32">
        <f t="shared" si="298"/>
        <v>18.736120965982423</v>
      </c>
    </row>
    <row r="131" spans="1:291" x14ac:dyDescent="0.2">
      <c r="A131" s="19" t="s">
        <v>199</v>
      </c>
      <c r="B131" s="19" t="s">
        <v>200</v>
      </c>
      <c r="E131" s="32" t="s">
        <v>173</v>
      </c>
      <c r="F131" s="19">
        <v>0</v>
      </c>
      <c r="H131" s="19">
        <v>0</v>
      </c>
      <c r="I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1</v>
      </c>
      <c r="P131" s="32">
        <v>1</v>
      </c>
      <c r="Q131" s="19">
        <v>0</v>
      </c>
      <c r="S131" s="19">
        <v>0</v>
      </c>
      <c r="T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1</v>
      </c>
      <c r="AA131" s="32">
        <v>1</v>
      </c>
      <c r="AB131" s="19">
        <v>1</v>
      </c>
      <c r="AD131" s="19">
        <v>1</v>
      </c>
      <c r="AE131" s="19">
        <v>1</v>
      </c>
      <c r="AG131" s="19">
        <v>1</v>
      </c>
      <c r="AH131" s="19">
        <v>1</v>
      </c>
      <c r="AI131" s="19">
        <v>1</v>
      </c>
      <c r="AJ131" s="19">
        <v>1</v>
      </c>
      <c r="AK131" s="19">
        <v>1</v>
      </c>
      <c r="AL131" s="32">
        <v>1</v>
      </c>
      <c r="AM131" s="19">
        <v>2.48601E-2</v>
      </c>
      <c r="AO131" s="19">
        <v>1.9603099999999998E-2</v>
      </c>
      <c r="AP131" s="19">
        <v>1.6696099999999998E-2</v>
      </c>
      <c r="AR131" s="19">
        <v>3.2853599999999997E-2</v>
      </c>
      <c r="AS131" s="19">
        <v>3.5740800000000003E-2</v>
      </c>
      <c r="AT131" s="19">
        <v>3.3440400000000002E-2</v>
      </c>
      <c r="AU131" s="19">
        <v>2.68919E-2</v>
      </c>
      <c r="AV131" s="19">
        <v>3.64325E-2</v>
      </c>
      <c r="AW131" s="32">
        <v>4.22207E-2</v>
      </c>
      <c r="AX131" s="19">
        <v>0</v>
      </c>
      <c r="AZ131" s="19">
        <v>0</v>
      </c>
      <c r="BA131" s="19">
        <v>0</v>
      </c>
      <c r="BC131" s="19">
        <v>0</v>
      </c>
      <c r="BD131" s="19">
        <v>0</v>
      </c>
      <c r="BE131" s="19">
        <v>0</v>
      </c>
      <c r="BF131" s="19">
        <v>0</v>
      </c>
      <c r="BG131" s="19">
        <v>1</v>
      </c>
      <c r="BH131" s="32">
        <v>2</v>
      </c>
      <c r="BI131" s="19">
        <v>0</v>
      </c>
      <c r="BK131" s="19">
        <v>0</v>
      </c>
      <c r="BL131" s="19">
        <v>0</v>
      </c>
      <c r="BN131" s="19">
        <v>0</v>
      </c>
      <c r="BO131" s="19">
        <v>0</v>
      </c>
      <c r="BP131" s="19">
        <v>0</v>
      </c>
      <c r="BQ131" s="19">
        <v>0</v>
      </c>
      <c r="BR131" s="19">
        <v>1</v>
      </c>
      <c r="BS131" s="32">
        <v>1</v>
      </c>
      <c r="BT131" s="19">
        <v>0</v>
      </c>
      <c r="BU131" s="19">
        <v>1</v>
      </c>
      <c r="BV131" s="19">
        <v>0</v>
      </c>
      <c r="BW131" s="19">
        <v>1</v>
      </c>
      <c r="BX131" s="19">
        <v>5</v>
      </c>
      <c r="BY131" s="19">
        <v>1</v>
      </c>
      <c r="BZ131" s="19">
        <v>2</v>
      </c>
      <c r="CA131" s="19">
        <v>1</v>
      </c>
      <c r="CB131" s="19">
        <v>3</v>
      </c>
      <c r="CC131" s="19">
        <v>4</v>
      </c>
      <c r="CD131" s="19">
        <v>3</v>
      </c>
      <c r="CE131" s="38">
        <v>16</v>
      </c>
      <c r="CF131" s="19">
        <v>13</v>
      </c>
      <c r="CG131" s="19">
        <v>43</v>
      </c>
      <c r="CH131" s="19">
        <v>69</v>
      </c>
      <c r="CI131" s="19">
        <v>97</v>
      </c>
      <c r="CJ131" s="19">
        <v>50</v>
      </c>
      <c r="CK131" s="19">
        <v>86</v>
      </c>
      <c r="CL131" s="19">
        <v>60</v>
      </c>
      <c r="CM131" s="19">
        <v>90</v>
      </c>
      <c r="CN131" s="19">
        <v>75</v>
      </c>
      <c r="CO131" s="19">
        <v>117</v>
      </c>
      <c r="CP131" s="38">
        <v>0</v>
      </c>
      <c r="CQ131" s="19">
        <v>7.6923076923076927E-2</v>
      </c>
      <c r="CR131" s="19">
        <v>0</v>
      </c>
      <c r="CS131" s="19">
        <v>1.4492753623188406E-2</v>
      </c>
      <c r="CT131" s="19">
        <v>5.1546391752577317E-2</v>
      </c>
      <c r="CU131" s="19">
        <v>0.02</v>
      </c>
      <c r="CV131" s="19">
        <v>2.3255813953488372E-2</v>
      </c>
      <c r="CW131" s="19">
        <v>1.6666666666666666E-2</v>
      </c>
      <c r="CX131" s="19">
        <v>3.3333333333333333E-2</v>
      </c>
      <c r="CY131" s="19">
        <v>5.3333333333333337E-2</v>
      </c>
      <c r="CZ131" s="19">
        <v>2.564102564102564E-2</v>
      </c>
      <c r="DA131" s="38">
        <v>1.0318905213462</v>
      </c>
      <c r="DB131" s="19">
        <v>1.8525336087228299</v>
      </c>
      <c r="DC131" s="19">
        <v>10.7424968613725</v>
      </c>
      <c r="DD131" s="19">
        <v>5.9465244879705699</v>
      </c>
      <c r="DE131" s="19">
        <v>5.7143062142437904</v>
      </c>
      <c r="DF131" s="19">
        <v>3.4013750516536501</v>
      </c>
      <c r="DG131" s="19">
        <v>2.8207803576949302</v>
      </c>
      <c r="DH131" s="19">
        <v>2.30753396460431</v>
      </c>
      <c r="DI131" s="19">
        <v>2.7656347365184599</v>
      </c>
      <c r="DJ131" s="19">
        <v>3.62784997552055</v>
      </c>
      <c r="DK131" s="19">
        <v>2.12084884483503</v>
      </c>
      <c r="DL131" s="38">
        <v>0.4451</v>
      </c>
      <c r="DM131" s="19">
        <v>0.44090000000000001</v>
      </c>
      <c r="DN131" s="19">
        <v>0.40260000000000001</v>
      </c>
      <c r="DO131" s="19">
        <v>0.3926</v>
      </c>
      <c r="DP131" s="19">
        <v>0.252</v>
      </c>
      <c r="DQ131" s="19">
        <v>0.33329999999999999</v>
      </c>
      <c r="DR131" s="19">
        <v>0.18379999999999999</v>
      </c>
      <c r="DS131" s="19">
        <v>0.1618</v>
      </c>
      <c r="DT131" s="19">
        <v>0.19950000000000001</v>
      </c>
      <c r="DU131" s="19">
        <v>0.33050000000000002</v>
      </c>
      <c r="DV131" s="19">
        <v>0.2404</v>
      </c>
      <c r="DW131" s="38">
        <v>2.1999999999999999E-2</v>
      </c>
      <c r="DX131" s="19">
        <v>2.1999999999999999E-2</v>
      </c>
      <c r="DY131" s="19">
        <v>6.0000000000000001E-3</v>
      </c>
      <c r="DZ131" s="19">
        <v>8.8999999999999996E-2</v>
      </c>
      <c r="EA131" s="19">
        <v>0.14199999999999999</v>
      </c>
      <c r="EB131" s="19">
        <v>4.0000000000000001E-3</v>
      </c>
      <c r="EC131" s="19">
        <v>0.11600000000000001</v>
      </c>
      <c r="ED131" s="19">
        <v>2.9000000000000001E-2</v>
      </c>
      <c r="EE131" s="19">
        <v>5.6000000000000001E-2</v>
      </c>
      <c r="EF131" s="19">
        <v>2.9000000000000001E-2</v>
      </c>
      <c r="EG131" s="19">
        <v>-2.5999999999999999E-2</v>
      </c>
      <c r="EH131" s="38">
        <v>25540436.392787021</v>
      </c>
      <c r="EI131" s="19">
        <v>9167367.2081331201</v>
      </c>
      <c r="EJ131" s="19">
        <v>19285081.478697419</v>
      </c>
      <c r="EK131" s="19">
        <v>117049247.37619388</v>
      </c>
      <c r="EL131" s="19">
        <v>54196370.128690265</v>
      </c>
      <c r="EM131" s="19">
        <v>38987843.640592135</v>
      </c>
      <c r="EN131" s="19">
        <v>60299554.674903154</v>
      </c>
      <c r="EO131" s="19">
        <v>68016803.480255678</v>
      </c>
      <c r="EP131" s="19">
        <v>54579452.039491475</v>
      </c>
      <c r="EQ131" s="19">
        <v>85653860.787648931</v>
      </c>
      <c r="ER131" s="32">
        <v>149126111.91611868</v>
      </c>
      <c r="ES131" s="19">
        <f t="shared" si="167"/>
        <v>17.055773495062748</v>
      </c>
      <c r="ET131" s="19">
        <f t="shared" si="168"/>
        <v>16.031160693754057</v>
      </c>
      <c r="EU131" s="19">
        <f t="shared" si="169"/>
        <v>16.774842374593369</v>
      </c>
      <c r="EV131" s="19">
        <f t="shared" si="170"/>
        <v>18.578105321946254</v>
      </c>
      <c r="EW131" s="19">
        <f t="shared" si="171"/>
        <v>17.808124492371782</v>
      </c>
      <c r="EX131" s="19">
        <f t="shared" si="172"/>
        <v>17.478760453981625</v>
      </c>
      <c r="EY131" s="19">
        <f t="shared" si="173"/>
        <v>17.914835276510992</v>
      </c>
      <c r="EZ131" s="19">
        <f t="shared" si="174"/>
        <v>18.035265342617492</v>
      </c>
      <c r="FA131" s="19">
        <f t="shared" si="175"/>
        <v>17.815168033609815</v>
      </c>
      <c r="FB131" s="19">
        <f t="shared" si="176"/>
        <v>18.265824858048315</v>
      </c>
      <c r="FC131" s="32">
        <f t="shared" si="177"/>
        <v>18.820302894623584</v>
      </c>
      <c r="FD131" s="19">
        <f t="shared" si="178"/>
        <v>1.0318905213462</v>
      </c>
      <c r="FE131" s="19" t="str">
        <f t="shared" si="179"/>
        <v/>
      </c>
      <c r="FF131" s="19">
        <f t="shared" si="180"/>
        <v>10.7424968613725</v>
      </c>
      <c r="FG131" s="19">
        <f t="shared" si="181"/>
        <v>5.9465244879705699</v>
      </c>
      <c r="FH131" s="19" t="str">
        <f t="shared" si="182"/>
        <v/>
      </c>
      <c r="FI131" s="19">
        <f t="shared" si="183"/>
        <v>3.4013750516536501</v>
      </c>
      <c r="FJ131" s="19">
        <f t="shared" si="184"/>
        <v>2.8207803576949302</v>
      </c>
      <c r="FK131" s="19">
        <f t="shared" si="185"/>
        <v>2.30753396460431</v>
      </c>
      <c r="FL131" s="19">
        <f t="shared" si="186"/>
        <v>2.7656347365184599</v>
      </c>
      <c r="FM131" s="19">
        <f t="shared" si="187"/>
        <v>3.62784997552055</v>
      </c>
      <c r="FN131" s="32">
        <f t="shared" si="188"/>
        <v>2.12084884483503</v>
      </c>
      <c r="FO131" s="19">
        <f t="shared" si="189"/>
        <v>0.4451</v>
      </c>
      <c r="FP131" s="19" t="str">
        <f t="shared" si="190"/>
        <v/>
      </c>
      <c r="FQ131" s="19">
        <f t="shared" si="191"/>
        <v>0.40260000000000001</v>
      </c>
      <c r="FR131" s="19">
        <f t="shared" si="192"/>
        <v>0.3926</v>
      </c>
      <c r="FS131" s="19" t="str">
        <f t="shared" si="193"/>
        <v/>
      </c>
      <c r="FT131" s="19">
        <f t="shared" si="194"/>
        <v>0.33329999999999999</v>
      </c>
      <c r="FU131" s="19">
        <f t="shared" si="195"/>
        <v>0.18379999999999999</v>
      </c>
      <c r="FV131" s="19">
        <f t="shared" si="196"/>
        <v>0.1618</v>
      </c>
      <c r="FW131" s="19">
        <f t="shared" si="197"/>
        <v>0.19950000000000001</v>
      </c>
      <c r="FX131" s="19">
        <f t="shared" si="198"/>
        <v>0.33050000000000002</v>
      </c>
      <c r="FY131" s="32">
        <f t="shared" si="199"/>
        <v>0.2404</v>
      </c>
      <c r="FZ131" s="19">
        <f t="shared" si="200"/>
        <v>2.1999999999999999E-2</v>
      </c>
      <c r="GA131" s="19" t="str">
        <f t="shared" si="201"/>
        <v/>
      </c>
      <c r="GB131" s="19">
        <f t="shared" si="202"/>
        <v>6.0000000000000001E-3</v>
      </c>
      <c r="GC131" s="19">
        <f t="shared" si="203"/>
        <v>8.8999999999999996E-2</v>
      </c>
      <c r="GD131" s="19" t="str">
        <f t="shared" si="204"/>
        <v/>
      </c>
      <c r="GE131" s="19">
        <f t="shared" si="205"/>
        <v>4.0000000000000001E-3</v>
      </c>
      <c r="GF131" s="19">
        <f t="shared" si="206"/>
        <v>0.11600000000000001</v>
      </c>
      <c r="GG131" s="19">
        <f t="shared" si="207"/>
        <v>2.9000000000000001E-2</v>
      </c>
      <c r="GH131" s="19">
        <f t="shared" si="208"/>
        <v>5.6000000000000001E-2</v>
      </c>
      <c r="GI131" s="19">
        <f t="shared" si="209"/>
        <v>2.9000000000000001E-2</v>
      </c>
      <c r="GJ131" s="32">
        <f t="shared" si="210"/>
        <v>-2.5999999999999999E-2</v>
      </c>
      <c r="GK131" s="19">
        <f t="shared" si="211"/>
        <v>17.055773495062748</v>
      </c>
      <c r="GL131" s="19" t="str">
        <f t="shared" si="212"/>
        <v/>
      </c>
      <c r="GM131" s="19">
        <f t="shared" si="213"/>
        <v>16.774842374593369</v>
      </c>
      <c r="GN131" s="19">
        <f t="shared" si="214"/>
        <v>18.578105321946254</v>
      </c>
      <c r="GO131" s="19" t="str">
        <f t="shared" si="215"/>
        <v/>
      </c>
      <c r="GP131" s="19">
        <f t="shared" si="216"/>
        <v>17.478760453981625</v>
      </c>
      <c r="GQ131" s="19">
        <f t="shared" si="217"/>
        <v>17.914835276510992</v>
      </c>
      <c r="GR131" s="19">
        <f t="shared" si="218"/>
        <v>18.035265342617492</v>
      </c>
      <c r="GS131" s="19">
        <f t="shared" si="219"/>
        <v>17.815168033609815</v>
      </c>
      <c r="GT131" s="19">
        <f t="shared" si="220"/>
        <v>18.265824858048315</v>
      </c>
      <c r="GU131" s="32">
        <f t="shared" si="221"/>
        <v>18.820302894623584</v>
      </c>
      <c r="GV131" s="19">
        <f t="shared" si="222"/>
        <v>1.0318905213462</v>
      </c>
      <c r="GW131" s="19">
        <f t="shared" si="223"/>
        <v>10.328571478127515</v>
      </c>
      <c r="GX131" s="19">
        <f t="shared" si="224"/>
        <v>10.328571478127515</v>
      </c>
      <c r="GY131" s="19">
        <f t="shared" si="225"/>
        <v>5.9465244879705699</v>
      </c>
      <c r="GZ131" s="19">
        <f t="shared" si="226"/>
        <v>10.328571478127515</v>
      </c>
      <c r="HA131" s="19">
        <f t="shared" si="227"/>
        <v>3.4013750516536501</v>
      </c>
      <c r="HB131" s="19">
        <f t="shared" si="228"/>
        <v>2.8207803576949302</v>
      </c>
      <c r="HC131" s="19">
        <f t="shared" si="229"/>
        <v>2.30753396460431</v>
      </c>
      <c r="HD131" s="19">
        <f t="shared" si="230"/>
        <v>2.7656347365184599</v>
      </c>
      <c r="HE131" s="19">
        <f t="shared" si="231"/>
        <v>3.62784997552055</v>
      </c>
      <c r="HF131" s="19">
        <f t="shared" si="232"/>
        <v>2.12084884483503</v>
      </c>
      <c r="HG131" s="19">
        <f t="shared" si="299"/>
        <v>1.0318905213462</v>
      </c>
      <c r="HH131" s="19" t="str">
        <f t="shared" si="300"/>
        <v/>
      </c>
      <c r="HI131" s="19">
        <f t="shared" si="301"/>
        <v>10.328571478127515</v>
      </c>
      <c r="HJ131" s="19">
        <f t="shared" si="302"/>
        <v>5.9465244879705699</v>
      </c>
      <c r="HK131" s="19" t="str">
        <f t="shared" si="303"/>
        <v/>
      </c>
      <c r="HL131" s="19">
        <f t="shared" si="304"/>
        <v>3.4013750516536501</v>
      </c>
      <c r="HM131" s="19">
        <f t="shared" si="305"/>
        <v>2.8207803576949302</v>
      </c>
      <c r="HN131" s="19">
        <f t="shared" si="306"/>
        <v>2.30753396460431</v>
      </c>
      <c r="HO131" s="19">
        <f t="shared" si="307"/>
        <v>2.7656347365184599</v>
      </c>
      <c r="HP131" s="19">
        <f t="shared" si="308"/>
        <v>3.62784997552055</v>
      </c>
      <c r="HQ131" s="32">
        <f t="shared" si="309"/>
        <v>2.12084884483503</v>
      </c>
      <c r="HR131" s="19">
        <f t="shared" si="233"/>
        <v>0.4451</v>
      </c>
      <c r="HS131" s="19">
        <f t="shared" si="234"/>
        <v>0.72436999999999996</v>
      </c>
      <c r="HT131" s="19">
        <f t="shared" si="235"/>
        <v>0.40260000000000001</v>
      </c>
      <c r="HU131" s="19">
        <f t="shared" si="236"/>
        <v>0.3926</v>
      </c>
      <c r="HV131" s="19">
        <f t="shared" si="237"/>
        <v>0.72436999999999996</v>
      </c>
      <c r="HW131" s="19">
        <f t="shared" si="238"/>
        <v>0.33329999999999999</v>
      </c>
      <c r="HX131" s="19">
        <f t="shared" si="239"/>
        <v>0.18379999999999999</v>
      </c>
      <c r="HY131" s="19">
        <f t="shared" si="240"/>
        <v>0.1618</v>
      </c>
      <c r="HZ131" s="19">
        <f t="shared" si="241"/>
        <v>0.19950000000000001</v>
      </c>
      <c r="IA131" s="19">
        <f t="shared" si="242"/>
        <v>0.33050000000000002</v>
      </c>
      <c r="IB131" s="19">
        <f t="shared" si="243"/>
        <v>0.2404</v>
      </c>
      <c r="IC131" s="38">
        <f t="shared" si="244"/>
        <v>0.4451</v>
      </c>
      <c r="ID131" s="19" t="str">
        <f t="shared" si="245"/>
        <v/>
      </c>
      <c r="IE131" s="19">
        <f t="shared" si="246"/>
        <v>0.40260000000000001</v>
      </c>
      <c r="IF131" s="19">
        <f t="shared" si="247"/>
        <v>0.3926</v>
      </c>
      <c r="IG131" s="19" t="str">
        <f t="shared" si="248"/>
        <v/>
      </c>
      <c r="IH131" s="19">
        <f t="shared" si="249"/>
        <v>0.33329999999999999</v>
      </c>
      <c r="II131" s="19">
        <f t="shared" si="250"/>
        <v>0.18379999999999999</v>
      </c>
      <c r="IJ131" s="19">
        <f t="shared" si="251"/>
        <v>0.1618</v>
      </c>
      <c r="IK131" s="19">
        <f t="shared" si="252"/>
        <v>0.19950000000000001</v>
      </c>
      <c r="IL131" s="19">
        <f t="shared" si="253"/>
        <v>0.33050000000000002</v>
      </c>
      <c r="IM131" s="19">
        <f t="shared" si="254"/>
        <v>0.2404</v>
      </c>
      <c r="IN131" s="38">
        <f t="shared" si="255"/>
        <v>2.1999999999999999E-2</v>
      </c>
      <c r="IO131" s="19">
        <f t="shared" si="256"/>
        <v>0.16917829999999984</v>
      </c>
      <c r="IP131" s="19">
        <f t="shared" si="257"/>
        <v>6.0000000000000001E-3</v>
      </c>
      <c r="IQ131" s="19">
        <f t="shared" si="258"/>
        <v>8.8999999999999996E-2</v>
      </c>
      <c r="IR131" s="19">
        <f t="shared" si="259"/>
        <v>0.16917829999999984</v>
      </c>
      <c r="IS131" s="19">
        <f t="shared" si="260"/>
        <v>4.0000000000000001E-3</v>
      </c>
      <c r="IT131" s="19">
        <f t="shared" si="261"/>
        <v>0.11600000000000001</v>
      </c>
      <c r="IU131" s="19">
        <f t="shared" si="262"/>
        <v>2.9000000000000001E-2</v>
      </c>
      <c r="IV131" s="19">
        <f t="shared" si="263"/>
        <v>5.6000000000000001E-2</v>
      </c>
      <c r="IW131" s="19">
        <f t="shared" si="264"/>
        <v>2.9000000000000001E-2</v>
      </c>
      <c r="IX131" s="32">
        <f t="shared" si="265"/>
        <v>-2.5999999999999999E-2</v>
      </c>
      <c r="IY131" s="19">
        <f t="shared" si="266"/>
        <v>2.1999999999999999E-2</v>
      </c>
      <c r="IZ131" s="19" t="str">
        <f t="shared" si="267"/>
        <v/>
      </c>
      <c r="JA131" s="19">
        <f t="shared" si="268"/>
        <v>6.0000000000000001E-3</v>
      </c>
      <c r="JB131" s="19">
        <f t="shared" si="269"/>
        <v>8.8999999999999996E-2</v>
      </c>
      <c r="JC131" s="19" t="str">
        <f t="shared" si="270"/>
        <v/>
      </c>
      <c r="JD131" s="19">
        <f t="shared" si="271"/>
        <v>4.0000000000000001E-3</v>
      </c>
      <c r="JE131" s="19">
        <f t="shared" si="272"/>
        <v>0.11600000000000001</v>
      </c>
      <c r="JF131" s="19">
        <f t="shared" si="273"/>
        <v>2.9000000000000001E-2</v>
      </c>
      <c r="JG131" s="19">
        <f t="shared" si="274"/>
        <v>5.6000000000000001E-2</v>
      </c>
      <c r="JH131" s="19">
        <f t="shared" si="275"/>
        <v>2.9000000000000001E-2</v>
      </c>
      <c r="JI131" s="32">
        <f t="shared" si="276"/>
        <v>-2.5999999999999999E-2</v>
      </c>
      <c r="JJ131" s="19">
        <f t="shared" si="277"/>
        <v>17.055773495062748</v>
      </c>
      <c r="JK131" s="19">
        <f t="shared" si="278"/>
        <v>22.018022109317169</v>
      </c>
      <c r="JL131" s="19">
        <f t="shared" si="279"/>
        <v>16.774842374593369</v>
      </c>
      <c r="JM131" s="19">
        <f t="shared" si="280"/>
        <v>18.578105321946254</v>
      </c>
      <c r="JN131" s="19">
        <f t="shared" si="281"/>
        <v>22.018022109317169</v>
      </c>
      <c r="JO131" s="19">
        <f t="shared" si="282"/>
        <v>17.478760453981625</v>
      </c>
      <c r="JP131" s="19">
        <f t="shared" si="283"/>
        <v>17.914835276510992</v>
      </c>
      <c r="JQ131" s="19">
        <f t="shared" si="284"/>
        <v>18.035265342617492</v>
      </c>
      <c r="JR131" s="19">
        <f t="shared" si="285"/>
        <v>17.815168033609815</v>
      </c>
      <c r="JS131" s="19">
        <f t="shared" si="286"/>
        <v>18.265824858048315</v>
      </c>
      <c r="JT131" s="19">
        <f t="shared" si="287"/>
        <v>18.820302894623584</v>
      </c>
      <c r="JU131" s="38">
        <f t="shared" si="288"/>
        <v>17.055773495062748</v>
      </c>
      <c r="JV131" s="19" t="str">
        <f t="shared" si="289"/>
        <v/>
      </c>
      <c r="JW131" s="19">
        <f t="shared" si="290"/>
        <v>16.774842374593369</v>
      </c>
      <c r="JX131" s="19">
        <f t="shared" si="291"/>
        <v>18.578105321946254</v>
      </c>
      <c r="JY131" s="19" t="str">
        <f t="shared" si="292"/>
        <v/>
      </c>
      <c r="JZ131" s="19">
        <f t="shared" si="293"/>
        <v>17.478760453981625</v>
      </c>
      <c r="KA131" s="19">
        <f t="shared" si="294"/>
        <v>17.914835276510992</v>
      </c>
      <c r="KB131" s="19">
        <f t="shared" si="295"/>
        <v>18.035265342617492</v>
      </c>
      <c r="KC131" s="19">
        <f t="shared" si="296"/>
        <v>17.815168033609815</v>
      </c>
      <c r="KD131" s="19">
        <f t="shared" si="297"/>
        <v>18.265824858048315</v>
      </c>
      <c r="KE131" s="32">
        <f t="shared" si="298"/>
        <v>18.820302894623584</v>
      </c>
    </row>
    <row r="132" spans="1:291" x14ac:dyDescent="0.2">
      <c r="A132" s="19" t="s">
        <v>201</v>
      </c>
      <c r="B132" s="19" t="s">
        <v>202</v>
      </c>
      <c r="E132" s="32" t="s">
        <v>173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32">
        <v>1</v>
      </c>
      <c r="Q132" s="19">
        <v>1</v>
      </c>
      <c r="R132" s="19">
        <v>1</v>
      </c>
      <c r="S132" s="19">
        <v>1</v>
      </c>
      <c r="T132" s="19">
        <v>1</v>
      </c>
      <c r="U132" s="19">
        <v>1</v>
      </c>
      <c r="V132" s="19">
        <v>1</v>
      </c>
      <c r="W132" s="19">
        <v>1</v>
      </c>
      <c r="X132" s="19">
        <v>1</v>
      </c>
      <c r="Y132" s="19">
        <v>1</v>
      </c>
      <c r="Z132" s="19">
        <v>1</v>
      </c>
      <c r="AA132" s="32">
        <v>1</v>
      </c>
      <c r="AB132" s="19">
        <v>1</v>
      </c>
      <c r="AC132" s="19">
        <v>1</v>
      </c>
      <c r="AD132" s="19">
        <v>1</v>
      </c>
      <c r="AE132" s="19">
        <v>1</v>
      </c>
      <c r="AF132" s="19">
        <v>1</v>
      </c>
      <c r="AG132" s="19">
        <v>1</v>
      </c>
      <c r="AH132" s="19">
        <v>1</v>
      </c>
      <c r="AI132" s="19">
        <v>1</v>
      </c>
      <c r="AJ132" s="19">
        <v>1</v>
      </c>
      <c r="AK132" s="19">
        <v>1</v>
      </c>
      <c r="AL132" s="32">
        <v>1</v>
      </c>
      <c r="AM132" s="19">
        <v>1.8879799999999999E-2</v>
      </c>
      <c r="AN132" s="19">
        <v>1.9335600000000001E-2</v>
      </c>
      <c r="AO132" s="19">
        <v>2.01672E-2</v>
      </c>
      <c r="AP132" s="19">
        <v>2.04107E-2</v>
      </c>
      <c r="AQ132" s="19">
        <v>1.9446000000000001E-2</v>
      </c>
      <c r="AR132" s="19">
        <v>1.90828E-2</v>
      </c>
      <c r="AS132" s="19">
        <v>1.8471499999999998E-2</v>
      </c>
      <c r="AT132" s="19">
        <v>1.8471499999999998E-2</v>
      </c>
      <c r="AU132" s="19">
        <v>2.0298E-2</v>
      </c>
      <c r="AV132" s="19">
        <v>1.3413599999999999E-2</v>
      </c>
      <c r="AW132" s="32">
        <v>5.4630600000000001E-2</v>
      </c>
      <c r="AX132" s="19">
        <v>0</v>
      </c>
      <c r="AY132" s="19">
        <v>0</v>
      </c>
      <c r="AZ132" s="19">
        <v>0</v>
      </c>
      <c r="BA132" s="19">
        <v>0</v>
      </c>
      <c r="BB132" s="19">
        <v>0</v>
      </c>
      <c r="BC132" s="19">
        <v>0</v>
      </c>
      <c r="BD132" s="19">
        <v>0</v>
      </c>
      <c r="BE132" s="19">
        <v>0</v>
      </c>
      <c r="BF132" s="19">
        <v>0</v>
      </c>
      <c r="BG132" s="19">
        <v>0</v>
      </c>
      <c r="BH132" s="32">
        <v>2</v>
      </c>
      <c r="BI132" s="19">
        <v>0</v>
      </c>
      <c r="BJ132" s="19">
        <v>0</v>
      </c>
      <c r="BK132" s="19">
        <v>0</v>
      </c>
      <c r="BL132" s="19">
        <v>0</v>
      </c>
      <c r="BM132" s="19">
        <v>0</v>
      </c>
      <c r="BN132" s="19">
        <v>0</v>
      </c>
      <c r="BO132" s="19">
        <v>0</v>
      </c>
      <c r="BP132" s="19">
        <v>0</v>
      </c>
      <c r="BQ132" s="19">
        <v>0</v>
      </c>
      <c r="BR132" s="19">
        <v>0</v>
      </c>
      <c r="BS132" s="32">
        <v>1</v>
      </c>
      <c r="BT132" s="19">
        <v>0</v>
      </c>
      <c r="BU132" s="19">
        <v>0</v>
      </c>
      <c r="BV132" s="19">
        <v>0</v>
      </c>
      <c r="BW132" s="19">
        <v>0</v>
      </c>
      <c r="BX132" s="19">
        <v>0</v>
      </c>
      <c r="BY132" s="19">
        <v>0</v>
      </c>
      <c r="BZ132" s="19">
        <v>0</v>
      </c>
      <c r="CA132" s="19">
        <v>0</v>
      </c>
      <c r="CB132" s="19">
        <v>0</v>
      </c>
      <c r="CC132" s="19">
        <v>1</v>
      </c>
      <c r="CD132" s="19">
        <v>2</v>
      </c>
      <c r="CE132" s="38">
        <v>7</v>
      </c>
      <c r="CF132" s="19">
        <v>6</v>
      </c>
      <c r="CG132" s="19">
        <v>5</v>
      </c>
      <c r="CH132" s="19">
        <v>6</v>
      </c>
      <c r="CI132" s="19">
        <v>5</v>
      </c>
      <c r="CJ132" s="19">
        <v>7</v>
      </c>
      <c r="CK132" s="19">
        <v>10</v>
      </c>
      <c r="CL132" s="19">
        <v>11</v>
      </c>
      <c r="CM132" s="19">
        <v>17</v>
      </c>
      <c r="CN132" s="19">
        <v>24</v>
      </c>
      <c r="CO132" s="19">
        <v>15</v>
      </c>
      <c r="CP132" s="38">
        <v>0</v>
      </c>
      <c r="CQ132" s="19">
        <v>0</v>
      </c>
      <c r="CR132" s="19">
        <v>0</v>
      </c>
      <c r="CS132" s="19">
        <v>0</v>
      </c>
      <c r="CT132" s="19">
        <v>0</v>
      </c>
      <c r="CU132" s="19">
        <v>0</v>
      </c>
      <c r="CV132" s="19">
        <v>0</v>
      </c>
      <c r="CW132" s="19">
        <v>0</v>
      </c>
      <c r="CX132" s="19">
        <v>0</v>
      </c>
      <c r="CY132" s="19">
        <v>4.1666666666666664E-2</v>
      </c>
      <c r="CZ132" s="19">
        <v>0.13333333333333333</v>
      </c>
      <c r="DA132" s="38">
        <v>0.84962551293525701</v>
      </c>
      <c r="DB132" s="19">
        <v>0.67869617628526702</v>
      </c>
      <c r="DC132" s="19">
        <v>0.56438722393821195</v>
      </c>
      <c r="DD132" s="19">
        <v>0.78784044016581001</v>
      </c>
      <c r="DE132" s="19">
        <v>0.70665870509454398</v>
      </c>
      <c r="DF132" s="19">
        <v>0.73054870802711802</v>
      </c>
      <c r="DG132" s="19">
        <v>0.84641826744260695</v>
      </c>
      <c r="DH132" s="19">
        <v>0.61676068912980397</v>
      </c>
      <c r="DI132" s="19">
        <v>0.76465349574296204</v>
      </c>
      <c r="DJ132" s="19">
        <v>1.39096420750693</v>
      </c>
      <c r="DK132" s="19">
        <v>3.3331956997034999</v>
      </c>
      <c r="DL132" s="38">
        <v>0.3901</v>
      </c>
      <c r="DM132" s="19">
        <v>0.38740000000000002</v>
      </c>
      <c r="DN132" s="19">
        <v>0.38650000000000001</v>
      </c>
      <c r="DO132" s="19">
        <v>0.39100000000000001</v>
      </c>
      <c r="DP132" s="19">
        <v>0.3629</v>
      </c>
      <c r="DQ132" s="19">
        <v>0.1893</v>
      </c>
      <c r="DR132" s="19">
        <v>0.20419999999999999</v>
      </c>
      <c r="DS132" s="19">
        <v>0.1956</v>
      </c>
      <c r="DT132" s="19">
        <v>0.2306</v>
      </c>
      <c r="DU132" s="19">
        <v>0.27679999999999999</v>
      </c>
      <c r="DV132" s="19">
        <v>0.28000000000000003</v>
      </c>
      <c r="DW132" s="38">
        <v>-2.4E-2</v>
      </c>
      <c r="DX132" s="19">
        <v>7.0000000000000001E-3</v>
      </c>
      <c r="DY132" s="19">
        <v>2.8000000000000001E-2</v>
      </c>
      <c r="DZ132" s="19">
        <v>2.4E-2</v>
      </c>
      <c r="EA132" s="19">
        <v>3.6999999999999998E-2</v>
      </c>
      <c r="EB132" s="19">
        <v>0.33100000000000002</v>
      </c>
      <c r="EC132" s="19">
        <v>4.2999999999999997E-2</v>
      </c>
      <c r="ED132" s="19">
        <v>4.2999999999999997E-2</v>
      </c>
      <c r="EE132" s="19">
        <v>2.9000000000000001E-2</v>
      </c>
      <c r="EF132" s="19">
        <v>2.8000000000000001E-2</v>
      </c>
      <c r="EG132" s="19">
        <v>6.3E-2</v>
      </c>
      <c r="EH132" s="38">
        <v>8505940.1232834999</v>
      </c>
      <c r="EI132" s="19">
        <v>7761143.0495025087</v>
      </c>
      <c r="EJ132" s="19">
        <v>7640518.1065429216</v>
      </c>
      <c r="EK132" s="19">
        <v>4974425.0402945727</v>
      </c>
      <c r="EL132" s="19">
        <v>5107246.179630395</v>
      </c>
      <c r="EM132" s="19">
        <v>7620859.6206926787</v>
      </c>
      <c r="EN132" s="19">
        <v>7199962.9991834508</v>
      </c>
      <c r="EO132" s="19">
        <v>9724379.0385673326</v>
      </c>
      <c r="EP132" s="19">
        <v>6522535.8506786609</v>
      </c>
      <c r="EQ132" s="19">
        <v>8312503.8910928955</v>
      </c>
      <c r="ER132" s="32">
        <v>17846670.730324067</v>
      </c>
      <c r="ES132" s="19">
        <f t="shared" ref="ES132:ES185" si="310">IF(ISNUMBER(EH132),LN(EH132),"")</f>
        <v>15.956275315420305</v>
      </c>
      <c r="ET132" s="19">
        <f t="shared" ref="ET132:ET185" si="311">IF(ISNUMBER(EI132),LN(EI132),"")</f>
        <v>15.864640181505415</v>
      </c>
      <c r="EU132" s="19">
        <f t="shared" ref="EU132:EU185" si="312">IF(ISNUMBER(EJ132),LN(EJ132),"")</f>
        <v>15.8489759738359</v>
      </c>
      <c r="EV132" s="19">
        <f t="shared" ref="EV132:EV185" si="313">IF(ISNUMBER(EK132),LN(EK132),"")</f>
        <v>15.419820352106091</v>
      </c>
      <c r="EW132" s="19">
        <f t="shared" ref="EW132:EW185" si="314">IF(ISNUMBER(EL132),LN(EL132),"")</f>
        <v>15.446170908820914</v>
      </c>
      <c r="EX132" s="19">
        <f t="shared" ref="EX132:EX185" si="315">IF(ISNUMBER(EM132),LN(EM132),"")</f>
        <v>15.846399732414659</v>
      </c>
      <c r="EY132" s="19">
        <f t="shared" ref="EY132:EY185" si="316">IF(ISNUMBER(EN132),LN(EN132),"")</f>
        <v>15.78958644497078</v>
      </c>
      <c r="EZ132" s="19">
        <f t="shared" ref="EZ132:EZ185" si="317">IF(ISNUMBER(EO132),LN(EO132),"")</f>
        <v>16.090146593354817</v>
      </c>
      <c r="FA132" s="19">
        <f t="shared" ref="FA132:FA185" si="318">IF(ISNUMBER(EP132),LN(EP132),"")</f>
        <v>15.690773792440723</v>
      </c>
      <c r="FB132" s="19">
        <f t="shared" ref="FB132:FB185" si="319">IF(ISNUMBER(EQ132),LN(EQ132),"")</f>
        <v>15.933271432047539</v>
      </c>
      <c r="FC132" s="32">
        <f t="shared" ref="FC132:FC185" si="320">IF(ISNUMBER(ER132),LN(ER132),"")</f>
        <v>16.697327535086743</v>
      </c>
      <c r="FD132" s="19">
        <f t="shared" ref="FD132:FD184" si="321">IF(ISNUMBER(F132),DA132,"")</f>
        <v>0.84962551293525701</v>
      </c>
      <c r="FE132" s="19">
        <f t="shared" ref="FE132:FE184" si="322">IF(ISNUMBER(G132),DB132,"")</f>
        <v>0.67869617628526702</v>
      </c>
      <c r="FF132" s="19">
        <f t="shared" ref="FF132:FF184" si="323">IF(ISNUMBER(H132),DC132,"")</f>
        <v>0.56438722393821195</v>
      </c>
      <c r="FG132" s="19">
        <f t="shared" ref="FG132:FG184" si="324">IF(ISNUMBER(I132),DD132,"")</f>
        <v>0.78784044016581001</v>
      </c>
      <c r="FH132" s="19">
        <f t="shared" ref="FH132:FH184" si="325">IF(ISNUMBER(J132),DE132,"")</f>
        <v>0.70665870509454398</v>
      </c>
      <c r="FI132" s="19">
        <f t="shared" ref="FI132:FI184" si="326">IF(ISNUMBER(K132),DF132,"")</f>
        <v>0.73054870802711802</v>
      </c>
      <c r="FJ132" s="19">
        <f t="shared" ref="FJ132:FJ184" si="327">IF(ISNUMBER(L132),DG132,"")</f>
        <v>0.84641826744260695</v>
      </c>
      <c r="FK132" s="19">
        <f t="shared" ref="FK132:FK184" si="328">IF(ISNUMBER(M132),DH132,"")</f>
        <v>0.61676068912980397</v>
      </c>
      <c r="FL132" s="19">
        <f t="shared" ref="FL132:FL184" si="329">IF(ISNUMBER(N132),DI132,"")</f>
        <v>0.76465349574296204</v>
      </c>
      <c r="FM132" s="19">
        <f t="shared" ref="FM132:FM184" si="330">IF(ISNUMBER(O132),DJ132,"")</f>
        <v>1.39096420750693</v>
      </c>
      <c r="FN132" s="32">
        <f t="shared" ref="FN132:FN184" si="331">IF(ISNUMBER(P132),DK132,"")</f>
        <v>3.3331956997034999</v>
      </c>
      <c r="FO132" s="19">
        <f t="shared" ref="FO132:FO184" si="332">IF(ISNUMBER(F132),DL132,"")</f>
        <v>0.3901</v>
      </c>
      <c r="FP132" s="19">
        <f t="shared" ref="FP132:FP184" si="333">IF(ISNUMBER(G132),DM132,"")</f>
        <v>0.38740000000000002</v>
      </c>
      <c r="FQ132" s="19">
        <f t="shared" ref="FQ132:FQ184" si="334">IF(ISNUMBER(H132),DN132,"")</f>
        <v>0.38650000000000001</v>
      </c>
      <c r="FR132" s="19">
        <f t="shared" ref="FR132:FR184" si="335">IF(ISNUMBER(I132),DO132,"")</f>
        <v>0.39100000000000001</v>
      </c>
      <c r="FS132" s="19">
        <f t="shared" ref="FS132:FS184" si="336">IF(ISNUMBER(J132),DP132,"")</f>
        <v>0.3629</v>
      </c>
      <c r="FT132" s="19">
        <f t="shared" ref="FT132:FT184" si="337">IF(ISNUMBER(K132),DQ132,"")</f>
        <v>0.1893</v>
      </c>
      <c r="FU132" s="19">
        <f t="shared" ref="FU132:FU184" si="338">IF(ISNUMBER(L132),DR132,"")</f>
        <v>0.20419999999999999</v>
      </c>
      <c r="FV132" s="19">
        <f t="shared" ref="FV132:FV184" si="339">IF(ISNUMBER(M132),DS132,"")</f>
        <v>0.1956</v>
      </c>
      <c r="FW132" s="19">
        <f t="shared" ref="FW132:FW184" si="340">IF(ISNUMBER(N132),DT132,"")</f>
        <v>0.2306</v>
      </c>
      <c r="FX132" s="19">
        <f t="shared" ref="FX132:FX184" si="341">IF(ISNUMBER(O132),DU132,"")</f>
        <v>0.27679999999999999</v>
      </c>
      <c r="FY132" s="32">
        <f t="shared" ref="FY132:FY184" si="342">IF(ISNUMBER(P132),DV132,"")</f>
        <v>0.28000000000000003</v>
      </c>
      <c r="FZ132" s="19">
        <f t="shared" ref="FZ132:FZ184" si="343">IF(ISNUMBER(F132),DW132,"")</f>
        <v>-2.4E-2</v>
      </c>
      <c r="GA132" s="19">
        <f t="shared" ref="GA132:GA184" si="344">IF(ISNUMBER(G132),DX132,"")</f>
        <v>7.0000000000000001E-3</v>
      </c>
      <c r="GB132" s="19">
        <f t="shared" ref="GB132:GB184" si="345">IF(ISNUMBER(H132),DY132,"")</f>
        <v>2.8000000000000001E-2</v>
      </c>
      <c r="GC132" s="19">
        <f t="shared" ref="GC132:GC184" si="346">IF(ISNUMBER(I132),DZ132,"")</f>
        <v>2.4E-2</v>
      </c>
      <c r="GD132" s="19">
        <f t="shared" ref="GD132:GD184" si="347">IF(ISNUMBER(J132),EA132,"")</f>
        <v>3.6999999999999998E-2</v>
      </c>
      <c r="GE132" s="19">
        <f t="shared" ref="GE132:GE184" si="348">IF(ISNUMBER(K132),EB132,"")</f>
        <v>0.33100000000000002</v>
      </c>
      <c r="GF132" s="19">
        <f t="shared" ref="GF132:GF183" si="349">IF(ISNUMBER(L132),EC132,"")</f>
        <v>4.2999999999999997E-2</v>
      </c>
      <c r="GG132" s="19">
        <f t="shared" ref="GG132:GG184" si="350">IF(ISNUMBER(M132),ED132,"")</f>
        <v>4.2999999999999997E-2</v>
      </c>
      <c r="GH132" s="19">
        <f t="shared" ref="GH132:GH184" si="351">IF(ISNUMBER(N132),EE132,"")</f>
        <v>2.9000000000000001E-2</v>
      </c>
      <c r="GI132" s="19">
        <f t="shared" ref="GI132:GI184" si="352">IF(ISNUMBER(O132),EF132,"")</f>
        <v>2.8000000000000001E-2</v>
      </c>
      <c r="GJ132" s="32">
        <f t="shared" ref="GJ132:GJ184" si="353">IF(ISNUMBER(P132),EG132,"")</f>
        <v>6.3E-2</v>
      </c>
      <c r="GK132" s="19">
        <f t="shared" ref="GK132:GK184" si="354">IF(ISNUMBER(F132),ES132,"")</f>
        <v>15.956275315420305</v>
      </c>
      <c r="GL132" s="19">
        <f t="shared" ref="GL132:GL184" si="355">IF(ISNUMBER(G132),ET132,"")</f>
        <v>15.864640181505415</v>
      </c>
      <c r="GM132" s="19">
        <f t="shared" ref="GM132:GM184" si="356">IF(ISNUMBER(H132),EU132,"")</f>
        <v>15.8489759738359</v>
      </c>
      <c r="GN132" s="19">
        <f t="shared" ref="GN132:GN184" si="357">IF(ISNUMBER(I132),EV132,"")</f>
        <v>15.419820352106091</v>
      </c>
      <c r="GO132" s="19">
        <f t="shared" ref="GO132:GO184" si="358">IF(ISNUMBER(J132),EW132,"")</f>
        <v>15.446170908820914</v>
      </c>
      <c r="GP132" s="19">
        <f t="shared" ref="GP132:GP184" si="359">IF(ISNUMBER(K132),EX132,"")</f>
        <v>15.846399732414659</v>
      </c>
      <c r="GQ132" s="19">
        <f t="shared" ref="GQ132:GQ184" si="360">IF(ISNUMBER(L132),EY132,"")</f>
        <v>15.78958644497078</v>
      </c>
      <c r="GR132" s="19">
        <f t="shared" ref="GR132:GR184" si="361">IF(ISNUMBER(M132),EZ132,"")</f>
        <v>16.090146593354817</v>
      </c>
      <c r="GS132" s="19">
        <f t="shared" ref="GS132:GS184" si="362">IF(ISNUMBER(N132),FA132,"")</f>
        <v>15.690773792440723</v>
      </c>
      <c r="GT132" s="19">
        <f t="shared" ref="GT132:GT184" si="363">IF(ISNUMBER(O132),FB132,"")</f>
        <v>15.933271432047539</v>
      </c>
      <c r="GU132" s="32">
        <f t="shared" ref="GU132:GU184" si="364">IF(ISNUMBER(P132),FC132,"")</f>
        <v>16.697327535086743</v>
      </c>
      <c r="GV132" s="19">
        <f t="shared" ref="GV132:GV184" si="365">IF(FD132&lt;$FD$190,$FD$190,IF(FD132&gt;$FD$189,$FD$189,FD132))</f>
        <v>0.84962551293525701</v>
      </c>
      <c r="GW132" s="19">
        <f t="shared" ref="GW132:GW184" si="366">IF(FE132&lt;$FD$190,$FD$190,IF(FE132&gt;$FD$189,$FD$189,FE132))</f>
        <v>0.67869617628526702</v>
      </c>
      <c r="GX132" s="19">
        <f t="shared" ref="GX132:GX184" si="367">IF(FF132&lt;$FD$190,$FD$190,IF(FF132&gt;$FD$189,$FD$189,FF132))</f>
        <v>0.56438722393821195</v>
      </c>
      <c r="GY132" s="19">
        <f t="shared" ref="GY132:GY184" si="368">IF(FG132&lt;$FD$190,$FD$190,IF(FG132&gt;$FD$189,$FD$189,FG132))</f>
        <v>0.78784044016581001</v>
      </c>
      <c r="GZ132" s="19">
        <f t="shared" ref="GZ132:GZ184" si="369">IF(FH132&lt;$FD$190,$FD$190,IF(FH132&gt;$FD$189,$FD$189,FH132))</f>
        <v>0.70665870509454398</v>
      </c>
      <c r="HA132" s="19">
        <f t="shared" ref="HA132:HA184" si="370">IF(FI132&lt;$FD$190,$FD$190,IF(FI132&gt;$FD$189,$FD$189,FI132))</f>
        <v>0.73054870802711802</v>
      </c>
      <c r="HB132" s="19">
        <f t="shared" ref="HB132:HB184" si="371">IF(FJ132&lt;$FD$190,$FD$190,IF(FJ132&gt;$FD$189,$FD$189,FJ132))</f>
        <v>0.84641826744260695</v>
      </c>
      <c r="HC132" s="19">
        <f t="shared" ref="HC132:HC184" si="372">IF(FK132&lt;$FD$190,$FD$190,IF(FK132&gt;$FD$189,$FD$189,FK132))</f>
        <v>0.61676068912980397</v>
      </c>
      <c r="HD132" s="19">
        <f t="shared" ref="HD132:HD184" si="373">IF(FL132&lt;$FD$190,$FD$190,IF(FL132&gt;$FD$189,$FD$189,FL132))</f>
        <v>0.76465349574296204</v>
      </c>
      <c r="HE132" s="19">
        <f t="shared" ref="HE132:HE184" si="374">IF(FM132&lt;$FD$190,$FD$190,IF(FM132&gt;$FD$189,$FD$189,FM132))</f>
        <v>1.39096420750693</v>
      </c>
      <c r="HF132" s="19">
        <f t="shared" ref="HF132:HF184" si="375">IF(FN132&lt;$FD$190,$FD$190,IF(FN132&gt;$FD$189,$FD$189,FN132))</f>
        <v>3.3331956997034999</v>
      </c>
      <c r="HG132" s="19">
        <f t="shared" si="299"/>
        <v>0.84962551293525701</v>
      </c>
      <c r="HH132" s="19">
        <f t="shared" si="300"/>
        <v>0.67869617628526702</v>
      </c>
      <c r="HI132" s="19">
        <f t="shared" si="301"/>
        <v>0.56438722393821195</v>
      </c>
      <c r="HJ132" s="19">
        <f t="shared" si="302"/>
        <v>0.78784044016581001</v>
      </c>
      <c r="HK132" s="19">
        <f t="shared" si="303"/>
        <v>0.70665870509454398</v>
      </c>
      <c r="HL132" s="19">
        <f t="shared" si="304"/>
        <v>0.73054870802711802</v>
      </c>
      <c r="HM132" s="19">
        <f t="shared" si="305"/>
        <v>0.84641826744260695</v>
      </c>
      <c r="HN132" s="19">
        <f t="shared" si="306"/>
        <v>0.61676068912980397</v>
      </c>
      <c r="HO132" s="19">
        <f t="shared" si="307"/>
        <v>0.76465349574296204</v>
      </c>
      <c r="HP132" s="19">
        <f t="shared" si="308"/>
        <v>1.39096420750693</v>
      </c>
      <c r="HQ132" s="32">
        <f t="shared" si="309"/>
        <v>3.3331956997034999</v>
      </c>
      <c r="HR132" s="19">
        <f t="shared" ref="HR132:HR184" si="376">IF(FO132&lt;$FO$190,$FO$190,IF(FO132&gt;$FO$189,$FO$189,FO132))</f>
        <v>0.3901</v>
      </c>
      <c r="HS132" s="19">
        <f t="shared" ref="HS132:HS184" si="377">IF(FP132&lt;$FO$190,$FO$190,IF(FP132&gt;$FO$189,$FO$189,FP132))</f>
        <v>0.38740000000000002</v>
      </c>
      <c r="HT132" s="19">
        <f t="shared" ref="HT132:HT184" si="378">IF(FQ132&lt;$FO$190,$FO$190,IF(FQ132&gt;$FO$189,$FO$189,FQ132))</f>
        <v>0.38650000000000001</v>
      </c>
      <c r="HU132" s="19">
        <f t="shared" ref="HU132:HU184" si="379">IF(FR132&lt;$FO$190,$FO$190,IF(FR132&gt;$FO$189,$FO$189,FR132))</f>
        <v>0.39100000000000001</v>
      </c>
      <c r="HV132" s="19">
        <f t="shared" ref="HV132:HV184" si="380">IF(FS132&lt;$FO$190,$FO$190,IF(FS132&gt;$FO$189,$FO$189,FS132))</f>
        <v>0.3629</v>
      </c>
      <c r="HW132" s="19">
        <f t="shared" ref="HW132:HW184" si="381">IF(FT132&lt;$FO$190,$FO$190,IF(FT132&gt;$FO$189,$FO$189,FT132))</f>
        <v>0.1893</v>
      </c>
      <c r="HX132" s="19">
        <f t="shared" ref="HX132:HX184" si="382">IF(FU132&lt;$FO$190,$FO$190,IF(FU132&gt;$FO$189,$FO$189,FU132))</f>
        <v>0.20419999999999999</v>
      </c>
      <c r="HY132" s="19">
        <f t="shared" ref="HY132:HY184" si="383">IF(FV132&lt;$FO$190,$FO$190,IF(FV132&gt;$FO$189,$FO$189,FV132))</f>
        <v>0.1956</v>
      </c>
      <c r="HZ132" s="19">
        <f t="shared" ref="HZ132:HZ184" si="384">IF(FW132&lt;$FO$190,$FO$190,IF(FW132&gt;$FO$189,$FO$189,FW132))</f>
        <v>0.2306</v>
      </c>
      <c r="IA132" s="19">
        <f t="shared" ref="IA132:IA184" si="385">IF(FX132&lt;$FO$190,$FO$190,IF(FX132&gt;$FO$189,$FO$189,FX132))</f>
        <v>0.27679999999999999</v>
      </c>
      <c r="IB132" s="19">
        <f t="shared" ref="IB132:IB184" si="386">IF(FY132&lt;$FO$190,$FO$190,IF(FY132&gt;$FO$189,$FO$189,FY132))</f>
        <v>0.28000000000000003</v>
      </c>
      <c r="IC132" s="38">
        <f t="shared" ref="IC132:IC184" si="387">IF(ISNUMBER(FO132),HR132,"")</f>
        <v>0.3901</v>
      </c>
      <c r="ID132" s="19">
        <f t="shared" ref="ID132:ID184" si="388">IF(ISNUMBER(FP132),HS132,"")</f>
        <v>0.38740000000000002</v>
      </c>
      <c r="IE132" s="19">
        <f t="shared" ref="IE132:IE184" si="389">IF(ISNUMBER(FQ132),HT132,"")</f>
        <v>0.38650000000000001</v>
      </c>
      <c r="IF132" s="19">
        <f t="shared" ref="IF132:IF184" si="390">IF(ISNUMBER(FR132),HU132,"")</f>
        <v>0.39100000000000001</v>
      </c>
      <c r="IG132" s="19">
        <f t="shared" ref="IG132:IG184" si="391">IF(ISNUMBER(FS132),HV132,"")</f>
        <v>0.3629</v>
      </c>
      <c r="IH132" s="19">
        <f t="shared" ref="IH132:IH184" si="392">IF(ISNUMBER(FT132),HW132,"")</f>
        <v>0.1893</v>
      </c>
      <c r="II132" s="19">
        <f t="shared" ref="II132:II184" si="393">IF(ISNUMBER(FU132),HX132,"")</f>
        <v>0.20419999999999999</v>
      </c>
      <c r="IJ132" s="19">
        <f t="shared" ref="IJ132:IJ184" si="394">IF(ISNUMBER(FV132),HY132,"")</f>
        <v>0.1956</v>
      </c>
      <c r="IK132" s="19">
        <f t="shared" ref="IK132:IK184" si="395">IF(ISNUMBER(FW132),HZ132,"")</f>
        <v>0.2306</v>
      </c>
      <c r="IL132" s="19">
        <f t="shared" ref="IL132:IL184" si="396">IF(ISNUMBER(FX132),IA132,"")</f>
        <v>0.27679999999999999</v>
      </c>
      <c r="IM132" s="19">
        <f t="shared" ref="IM132:IM184" si="397">IF(ISNUMBER(FY132),IB132,"")</f>
        <v>0.28000000000000003</v>
      </c>
      <c r="IN132" s="38">
        <f t="shared" ref="IN132:IN184" si="398">IF(FZ132&lt;$FZ$190,$FZ$190,IF(FZ132&gt;$FZ$189,$FZ$189,FZ132))</f>
        <v>-2.4E-2</v>
      </c>
      <c r="IO132" s="19">
        <f t="shared" ref="IO132:IO184" si="399">IF(GA132&lt;$FZ$190,$FZ$190,IF(GA132&gt;$FZ$189,$FZ$189,GA132))</f>
        <v>7.0000000000000001E-3</v>
      </c>
      <c r="IP132" s="19">
        <f t="shared" ref="IP132:IP184" si="400">IF(GB132&lt;$FZ$190,$FZ$190,IF(GB132&gt;$FZ$189,$FZ$189,GB132))</f>
        <v>2.8000000000000001E-2</v>
      </c>
      <c r="IQ132" s="19">
        <f t="shared" ref="IQ132:IQ184" si="401">IF(GC132&lt;$FZ$190,$FZ$190,IF(GC132&gt;$FZ$189,$FZ$189,GC132))</f>
        <v>2.4E-2</v>
      </c>
      <c r="IR132" s="19">
        <f t="shared" ref="IR132:IR184" si="402">IF(GD132&lt;$FZ$190,$FZ$190,IF(GD132&gt;$FZ$189,$FZ$189,GD132))</f>
        <v>3.6999999999999998E-2</v>
      </c>
      <c r="IS132" s="19">
        <f t="shared" ref="IS132:IS184" si="403">IF(GE132&lt;$FZ$190,$FZ$190,IF(GE132&gt;$FZ$189,$FZ$189,GE132))</f>
        <v>0.16917829999999984</v>
      </c>
      <c r="IT132" s="19">
        <f t="shared" ref="IT132:IT184" si="404">IF(GF132&lt;$FZ$190,$FZ$190,IF(GF132&gt;$FZ$189,$FZ$189,GF132))</f>
        <v>4.2999999999999997E-2</v>
      </c>
      <c r="IU132" s="19">
        <f t="shared" ref="IU132:IU184" si="405">IF(GG132&lt;$FZ$190,$FZ$190,IF(GG132&gt;$FZ$189,$FZ$189,GG132))</f>
        <v>4.2999999999999997E-2</v>
      </c>
      <c r="IV132" s="19">
        <f t="shared" ref="IV132:IV184" si="406">IF(GH132&lt;$FZ$190,$FZ$190,IF(GH132&gt;$FZ$189,$FZ$189,GH132))</f>
        <v>2.9000000000000001E-2</v>
      </c>
      <c r="IW132" s="19">
        <f t="shared" ref="IW132:IW184" si="407">IF(GI132&lt;$FZ$190,$FZ$190,IF(GI132&gt;$FZ$189,$FZ$189,GI132))</f>
        <v>2.8000000000000001E-2</v>
      </c>
      <c r="IX132" s="32">
        <f t="shared" ref="IX132:IX184" si="408">IF(GJ132&lt;$FZ$190,$FZ$190,IF(GJ132&gt;$FZ$189,$FZ$189,GJ132))</f>
        <v>6.3E-2</v>
      </c>
      <c r="IY132" s="19">
        <f t="shared" ref="IY132:IY184" si="409">IF(ISNUMBER(FZ132),IN132,"")</f>
        <v>-2.4E-2</v>
      </c>
      <c r="IZ132" s="19">
        <f t="shared" ref="IZ132:IZ184" si="410">IF(ISNUMBER(GA132),IO132,"")</f>
        <v>7.0000000000000001E-3</v>
      </c>
      <c r="JA132" s="19">
        <f t="shared" ref="JA132:JA184" si="411">IF(ISNUMBER(GB132),IP132,"")</f>
        <v>2.8000000000000001E-2</v>
      </c>
      <c r="JB132" s="19">
        <f t="shared" ref="JB132:JB184" si="412">IF(ISNUMBER(GC132),IQ132,"")</f>
        <v>2.4E-2</v>
      </c>
      <c r="JC132" s="19">
        <f t="shared" ref="JC132:JC184" si="413">IF(ISNUMBER(GD132),IR132,"")</f>
        <v>3.6999999999999998E-2</v>
      </c>
      <c r="JD132" s="19">
        <f t="shared" ref="JD132:JD184" si="414">IF(ISNUMBER(GE132),IS132,"")</f>
        <v>0.16917829999999984</v>
      </c>
      <c r="JE132" s="19">
        <f t="shared" ref="JE132:JE184" si="415">IF(ISNUMBER(GF132),IT132,"")</f>
        <v>4.2999999999999997E-2</v>
      </c>
      <c r="JF132" s="19">
        <f t="shared" ref="JF132:JF184" si="416">IF(ISNUMBER(GG132),IU132,"")</f>
        <v>4.2999999999999997E-2</v>
      </c>
      <c r="JG132" s="19">
        <f t="shared" ref="JG132:JG184" si="417">IF(ISNUMBER(GH132),IV132,"")</f>
        <v>2.9000000000000001E-2</v>
      </c>
      <c r="JH132" s="19">
        <f t="shared" ref="JH132:JH184" si="418">IF(ISNUMBER(GI132),IW132,"")</f>
        <v>2.8000000000000001E-2</v>
      </c>
      <c r="JI132" s="32">
        <f t="shared" ref="JI132:JI184" si="419">IF(ISNUMBER(GJ132),IX132,"")</f>
        <v>6.3E-2</v>
      </c>
      <c r="JJ132" s="19">
        <f t="shared" ref="JJ132:JJ184" si="420">IF(GK132&lt;$GK$190,GK319,IF(GK132&gt;$GK$189,$GK$189,GK132))</f>
        <v>15.956275315420305</v>
      </c>
      <c r="JK132" s="19">
        <f t="shared" ref="JK132:JK184" si="421">IF(GL132&lt;$GK$190,GL319,IF(GL132&gt;$GK$189,$GK$189,GL132))</f>
        <v>15.864640181505415</v>
      </c>
      <c r="JL132" s="19">
        <f t="shared" ref="JL132:JL184" si="422">IF(GM132&lt;$GK$190,GM319,IF(GM132&gt;$GK$189,$GK$189,GM132))</f>
        <v>15.8489759738359</v>
      </c>
      <c r="JM132" s="19">
        <f t="shared" ref="JM132:JM184" si="423">IF(GN132&lt;$GK$190,GN319,IF(GN132&gt;$GK$189,$GK$189,GN132))</f>
        <v>15.419820352106091</v>
      </c>
      <c r="JN132" s="19">
        <f t="shared" ref="JN132:JN184" si="424">IF(GO132&lt;$GK$190,GO319,IF(GO132&gt;$GK$189,$GK$189,GO132))</f>
        <v>15.446170908820914</v>
      </c>
      <c r="JO132" s="19">
        <f t="shared" ref="JO132:JO184" si="425">IF(GP132&lt;$GK$190,GP319,IF(GP132&gt;$GK$189,$GK$189,GP132))</f>
        <v>15.846399732414659</v>
      </c>
      <c r="JP132" s="19">
        <f t="shared" ref="JP132:JP184" si="426">IF(GQ132&lt;$GK$190,GQ319,IF(GQ132&gt;$GK$189,$GK$189,GQ132))</f>
        <v>15.78958644497078</v>
      </c>
      <c r="JQ132" s="19">
        <f t="shared" ref="JQ132:JQ184" si="427">IF(GR132&lt;$GK$190,GR319,IF(GR132&gt;$GK$189,$GK$189,GR132))</f>
        <v>16.090146593354817</v>
      </c>
      <c r="JR132" s="19">
        <f t="shared" ref="JR132:JR184" si="428">IF(GS132&lt;$GK$190,GS319,IF(GS132&gt;$GK$189,$GK$189,GS132))</f>
        <v>15.690773792440723</v>
      </c>
      <c r="JS132" s="19">
        <f t="shared" ref="JS132:JS184" si="429">IF(GT132&lt;$GK$190,GT319,IF(GT132&gt;$GK$189,$GK$189,GT132))</f>
        <v>15.933271432047539</v>
      </c>
      <c r="JT132" s="19">
        <f t="shared" ref="JT132:JT184" si="430">IF(GU132&lt;$GK$190,GU319,IF(GU132&gt;$GK$189,$GK$189,GU132))</f>
        <v>16.697327535086743</v>
      </c>
      <c r="JU132" s="38">
        <f t="shared" ref="JU132:JU184" si="431">IF(ISNUMBER(GK132),JJ132,"")</f>
        <v>15.956275315420305</v>
      </c>
      <c r="JV132" s="19">
        <f t="shared" ref="JV132:JV184" si="432">IF(ISNUMBER(GL132),JK132,"")</f>
        <v>15.864640181505415</v>
      </c>
      <c r="JW132" s="19">
        <f t="shared" ref="JW132:JW184" si="433">IF(ISNUMBER(GM132),JL132,"")</f>
        <v>15.8489759738359</v>
      </c>
      <c r="JX132" s="19">
        <f t="shared" ref="JX132:JX184" si="434">IF(ISNUMBER(GN132),JM132,"")</f>
        <v>15.419820352106091</v>
      </c>
      <c r="JY132" s="19">
        <f t="shared" ref="JY132:JY184" si="435">IF(ISNUMBER(GO132),JN132,"")</f>
        <v>15.446170908820914</v>
      </c>
      <c r="JZ132" s="19">
        <f t="shared" ref="JZ132:JZ184" si="436">IF(ISNUMBER(GP132),JO132,"")</f>
        <v>15.846399732414659</v>
      </c>
      <c r="KA132" s="19">
        <f t="shared" ref="KA132:KA184" si="437">IF(ISNUMBER(GQ132),JP132,"")</f>
        <v>15.78958644497078</v>
      </c>
      <c r="KB132" s="19">
        <f t="shared" ref="KB132:KB184" si="438">IF(ISNUMBER(GR132),JQ132,"")</f>
        <v>16.090146593354817</v>
      </c>
      <c r="KC132" s="19">
        <f t="shared" ref="KC132:KC184" si="439">IF(ISNUMBER(GS132),JR132,"")</f>
        <v>15.690773792440723</v>
      </c>
      <c r="KD132" s="19">
        <f t="shared" ref="KD132:KD184" si="440">IF(ISNUMBER(GT132),JS132,"")</f>
        <v>15.933271432047539</v>
      </c>
      <c r="KE132" s="32">
        <f t="shared" ref="KE132:KE184" si="441">IF(ISNUMBER(GU132),JT132,"")</f>
        <v>16.697327535086743</v>
      </c>
    </row>
    <row r="133" spans="1:291" x14ac:dyDescent="0.2">
      <c r="A133" s="19" t="s">
        <v>242</v>
      </c>
      <c r="B133" s="19" t="s">
        <v>243</v>
      </c>
      <c r="E133" s="32" t="s">
        <v>173</v>
      </c>
      <c r="F133" s="19">
        <v>0</v>
      </c>
      <c r="G133" s="19">
        <v>1</v>
      </c>
      <c r="H133" s="19">
        <v>1</v>
      </c>
      <c r="I133" s="19">
        <v>1</v>
      </c>
      <c r="J133" s="19">
        <v>1</v>
      </c>
      <c r="K133" s="19">
        <v>1</v>
      </c>
      <c r="L133" s="19">
        <v>1</v>
      </c>
      <c r="M133" s="19">
        <v>1</v>
      </c>
      <c r="N133" s="19">
        <v>1</v>
      </c>
      <c r="O133" s="19">
        <v>1</v>
      </c>
      <c r="P133" s="32">
        <v>1</v>
      </c>
      <c r="Q133" s="19">
        <v>1</v>
      </c>
      <c r="R133" s="19">
        <v>1</v>
      </c>
      <c r="S133" s="19">
        <v>1</v>
      </c>
      <c r="T133" s="19">
        <v>1</v>
      </c>
      <c r="U133" s="19">
        <v>1</v>
      </c>
      <c r="V133" s="19">
        <v>1</v>
      </c>
      <c r="W133" s="19">
        <v>1</v>
      </c>
      <c r="X133" s="19">
        <v>1</v>
      </c>
      <c r="Y133" s="19">
        <v>1</v>
      </c>
      <c r="Z133" s="19">
        <v>1</v>
      </c>
      <c r="AA133" s="32">
        <v>1</v>
      </c>
      <c r="AB133" s="19">
        <v>1</v>
      </c>
      <c r="AC133" s="19">
        <v>1</v>
      </c>
      <c r="AD133" s="19">
        <v>1</v>
      </c>
      <c r="AE133" s="19">
        <v>1</v>
      </c>
      <c r="AF133" s="19">
        <v>1</v>
      </c>
      <c r="AG133" s="19">
        <v>1</v>
      </c>
      <c r="AH133" s="19">
        <v>1</v>
      </c>
      <c r="AI133" s="19">
        <v>1</v>
      </c>
      <c r="AJ133" s="19">
        <v>1</v>
      </c>
      <c r="AK133" s="19">
        <v>1</v>
      </c>
      <c r="AL133" s="32">
        <v>1</v>
      </c>
      <c r="AM133" s="19">
        <v>2.9968700000000001E-2</v>
      </c>
      <c r="AN133" s="19">
        <v>2.7128099999999999E-2</v>
      </c>
      <c r="AO133" s="19">
        <v>2.46147E-2</v>
      </c>
      <c r="AP133" s="19">
        <v>3.0758500000000001E-2</v>
      </c>
      <c r="AQ133" s="19">
        <v>2.6840099999999999E-2</v>
      </c>
      <c r="AR133" s="19">
        <v>2.8586E-2</v>
      </c>
      <c r="AS133" s="19">
        <v>3.0449E-2</v>
      </c>
      <c r="AT133" s="19">
        <v>2.7452399999999998E-2</v>
      </c>
      <c r="AU133" s="19">
        <v>2.9660700000000002E-2</v>
      </c>
      <c r="AV133" s="19">
        <v>2.2210199999999999E-2</v>
      </c>
      <c r="AW133" s="32">
        <v>2.4732400000000002E-2</v>
      </c>
      <c r="AX133" s="19">
        <v>1</v>
      </c>
      <c r="AY133" s="19">
        <v>1</v>
      </c>
      <c r="AZ133" s="19">
        <v>1</v>
      </c>
      <c r="BA133" s="19">
        <v>1</v>
      </c>
      <c r="BB133" s="19">
        <v>1</v>
      </c>
      <c r="BC133" s="19">
        <v>1</v>
      </c>
      <c r="BD133" s="19">
        <v>3</v>
      </c>
      <c r="BE133" s="19">
        <v>2</v>
      </c>
      <c r="BF133" s="19">
        <v>3</v>
      </c>
      <c r="BG133" s="19">
        <v>2</v>
      </c>
      <c r="BH133" s="32">
        <v>5</v>
      </c>
      <c r="BI133" s="19">
        <v>1</v>
      </c>
      <c r="BJ133" s="19">
        <v>1</v>
      </c>
      <c r="BK133" s="19">
        <v>1</v>
      </c>
      <c r="BL133" s="19">
        <v>1</v>
      </c>
      <c r="BM133" s="19">
        <v>1</v>
      </c>
      <c r="BN133" s="19">
        <v>1</v>
      </c>
      <c r="BO133" s="19">
        <v>1</v>
      </c>
      <c r="BP133" s="19">
        <v>1</v>
      </c>
      <c r="BQ133" s="19">
        <v>1</v>
      </c>
      <c r="BR133" s="19">
        <v>1</v>
      </c>
      <c r="BS133" s="32">
        <v>1</v>
      </c>
      <c r="BT133" s="19">
        <v>0</v>
      </c>
      <c r="BU133" s="19">
        <v>5</v>
      </c>
      <c r="BV133" s="19">
        <v>0</v>
      </c>
      <c r="BW133" s="19">
        <v>1</v>
      </c>
      <c r="BX133" s="19">
        <v>0</v>
      </c>
      <c r="BY133" s="19">
        <v>2</v>
      </c>
      <c r="BZ133" s="19">
        <v>4</v>
      </c>
      <c r="CA133" s="19">
        <v>1</v>
      </c>
      <c r="CB133" s="19">
        <v>9</v>
      </c>
      <c r="CC133" s="19">
        <v>20</v>
      </c>
      <c r="CD133" s="19">
        <v>1</v>
      </c>
      <c r="CE133" s="38">
        <v>73</v>
      </c>
      <c r="CF133" s="19">
        <v>41</v>
      </c>
      <c r="CG133" s="19">
        <v>64</v>
      </c>
      <c r="CH133" s="19">
        <v>83</v>
      </c>
      <c r="CI133" s="19">
        <v>93</v>
      </c>
      <c r="CJ133" s="19">
        <v>196</v>
      </c>
      <c r="CK133" s="19">
        <v>190</v>
      </c>
      <c r="CL133" s="19">
        <v>264</v>
      </c>
      <c r="CM133" s="19">
        <v>274</v>
      </c>
      <c r="CN133" s="19">
        <v>282</v>
      </c>
      <c r="CO133" s="19">
        <v>226</v>
      </c>
      <c r="CP133" s="38">
        <v>0</v>
      </c>
      <c r="CQ133" s="19">
        <v>0.12195121951219512</v>
      </c>
      <c r="CR133" s="19">
        <v>0</v>
      </c>
      <c r="CS133" s="19">
        <v>1.2048192771084338E-2</v>
      </c>
      <c r="CT133" s="19">
        <v>0</v>
      </c>
      <c r="CU133" s="19">
        <v>1.020408163265306E-2</v>
      </c>
      <c r="CV133" s="19">
        <v>2.1052631578947368E-2</v>
      </c>
      <c r="CW133" s="19">
        <v>3.787878787878788E-3</v>
      </c>
      <c r="CX133" s="19">
        <v>3.2846715328467155E-2</v>
      </c>
      <c r="CY133" s="19">
        <v>7.0921985815602842E-2</v>
      </c>
      <c r="CZ133" s="19">
        <v>4.4247787610619468E-3</v>
      </c>
      <c r="DA133" s="38">
        <v>3.4111979539999999</v>
      </c>
      <c r="DB133" s="19">
        <v>4.3153011120000002</v>
      </c>
      <c r="DC133" s="19">
        <v>5.0988413259999996</v>
      </c>
      <c r="DD133" s="19">
        <v>5.4831052009999999</v>
      </c>
      <c r="DE133" s="19">
        <v>8.3380711509999994</v>
      </c>
      <c r="DF133" s="19">
        <v>8.6772748289999999</v>
      </c>
      <c r="DG133" s="19">
        <v>7.3102650699999998</v>
      </c>
      <c r="DH133" s="19">
        <v>7.6493890520000001</v>
      </c>
      <c r="DI133" s="19">
        <v>9.6401419120000007</v>
      </c>
      <c r="DJ133" s="19">
        <v>7.7504311441703697</v>
      </c>
      <c r="DK133" s="19">
        <v>8.1209319160358007</v>
      </c>
      <c r="DL133" s="38">
        <v>2.3900000000000001E-2</v>
      </c>
      <c r="DM133" s="19">
        <v>2.81E-2</v>
      </c>
      <c r="DN133" s="19">
        <v>2.87E-2</v>
      </c>
      <c r="DO133" s="19">
        <v>1.5100000000000001E-2</v>
      </c>
      <c r="DP133" s="19">
        <v>5.8000000000000003E-2</v>
      </c>
      <c r="DQ133" s="19">
        <v>1.6799999999999999E-2</v>
      </c>
      <c r="DR133" s="19">
        <v>1.7299999999999999E-2</v>
      </c>
      <c r="DS133" s="19">
        <v>1.5699999999999999E-2</v>
      </c>
      <c r="DT133" s="19">
        <v>1.17E-2</v>
      </c>
      <c r="DU133" s="19">
        <v>9.2100000000000001E-2</v>
      </c>
      <c r="DV133" s="19">
        <v>8.7499999999999994E-2</v>
      </c>
      <c r="DW133" s="38">
        <v>9.0999999999999998E-2</v>
      </c>
      <c r="DX133" s="19">
        <v>7.6999999999999999E-2</v>
      </c>
      <c r="DY133" s="19">
        <v>4.1000000000000002E-2</v>
      </c>
      <c r="DZ133" s="19">
        <v>8.4000000000000005E-2</v>
      </c>
      <c r="EA133" s="19">
        <v>8.3000000000000004E-2</v>
      </c>
      <c r="EB133" s="19">
        <v>0.11899999999999999</v>
      </c>
      <c r="EC133" s="19">
        <v>0.108</v>
      </c>
      <c r="ED133" s="19">
        <v>8.6999999999999994E-2</v>
      </c>
      <c r="EE133" s="19">
        <v>9.5000000000000001E-2</v>
      </c>
      <c r="EF133" s="19">
        <v>0.08</v>
      </c>
      <c r="EG133" s="19">
        <v>7.5999999999999998E-2</v>
      </c>
      <c r="EH133" s="38">
        <v>83471930.31986995</v>
      </c>
      <c r="EI133" s="19">
        <v>99411789.906799808</v>
      </c>
      <c r="EJ133" s="19">
        <v>148170752.11895654</v>
      </c>
      <c r="EK133" s="19">
        <v>151647702.54495534</v>
      </c>
      <c r="EL133" s="19">
        <v>124995557.682391</v>
      </c>
      <c r="EM133" s="19">
        <v>165135543.57003802</v>
      </c>
      <c r="EN133" s="19">
        <v>194565096.06256789</v>
      </c>
      <c r="EO133" s="19">
        <v>194120039.92557329</v>
      </c>
      <c r="EP133" s="19">
        <v>175086260.06588674</v>
      </c>
      <c r="EQ133" s="19">
        <v>233199305.75466907</v>
      </c>
      <c r="ER133" s="32">
        <v>251685164.0994468</v>
      </c>
      <c r="ES133" s="19">
        <f t="shared" si="310"/>
        <v>18.240020969471463</v>
      </c>
      <c r="ET133" s="19">
        <f t="shared" si="311"/>
        <v>18.414781275325499</v>
      </c>
      <c r="EU133" s="19">
        <f t="shared" si="312"/>
        <v>18.813875897226271</v>
      </c>
      <c r="EV133" s="19">
        <f t="shared" si="313"/>
        <v>18.837070642264063</v>
      </c>
      <c r="EW133" s="19">
        <f t="shared" si="314"/>
        <v>18.643788756094196</v>
      </c>
      <c r="EX133" s="19">
        <f t="shared" si="315"/>
        <v>18.922277170820013</v>
      </c>
      <c r="EY133" s="19">
        <f t="shared" si="316"/>
        <v>19.086277349154848</v>
      </c>
      <c r="EZ133" s="19">
        <f t="shared" si="317"/>
        <v>19.083987288175972</v>
      </c>
      <c r="FA133" s="19">
        <f t="shared" si="318"/>
        <v>18.980789325107473</v>
      </c>
      <c r="FB133" s="19">
        <f t="shared" si="319"/>
        <v>19.267404035397881</v>
      </c>
      <c r="FC133" s="32">
        <f t="shared" si="320"/>
        <v>19.343689515577118</v>
      </c>
      <c r="FD133" s="19">
        <f t="shared" si="321"/>
        <v>3.4111979539999999</v>
      </c>
      <c r="FE133" s="19">
        <f t="shared" si="322"/>
        <v>4.3153011120000002</v>
      </c>
      <c r="FF133" s="19">
        <f t="shared" si="323"/>
        <v>5.0988413259999996</v>
      </c>
      <c r="FG133" s="19">
        <f t="shared" si="324"/>
        <v>5.4831052009999999</v>
      </c>
      <c r="FH133" s="19">
        <f t="shared" si="325"/>
        <v>8.3380711509999994</v>
      </c>
      <c r="FI133" s="19">
        <f t="shared" si="326"/>
        <v>8.6772748289999999</v>
      </c>
      <c r="FJ133" s="19">
        <f t="shared" si="327"/>
        <v>7.3102650699999998</v>
      </c>
      <c r="FK133" s="19">
        <f t="shared" si="328"/>
        <v>7.6493890520000001</v>
      </c>
      <c r="FL133" s="19">
        <f t="shared" si="329"/>
        <v>9.6401419120000007</v>
      </c>
      <c r="FM133" s="19">
        <f t="shared" si="330"/>
        <v>7.7504311441703697</v>
      </c>
      <c r="FN133" s="32">
        <f t="shared" si="331"/>
        <v>8.1209319160358007</v>
      </c>
      <c r="FO133" s="19">
        <f t="shared" si="332"/>
        <v>2.3900000000000001E-2</v>
      </c>
      <c r="FP133" s="19">
        <f t="shared" si="333"/>
        <v>2.81E-2</v>
      </c>
      <c r="FQ133" s="19">
        <f t="shared" si="334"/>
        <v>2.87E-2</v>
      </c>
      <c r="FR133" s="19">
        <f t="shared" si="335"/>
        <v>1.5100000000000001E-2</v>
      </c>
      <c r="FS133" s="19">
        <f t="shared" si="336"/>
        <v>5.8000000000000003E-2</v>
      </c>
      <c r="FT133" s="19">
        <f t="shared" si="337"/>
        <v>1.6799999999999999E-2</v>
      </c>
      <c r="FU133" s="19">
        <f t="shared" si="338"/>
        <v>1.7299999999999999E-2</v>
      </c>
      <c r="FV133" s="19">
        <f t="shared" si="339"/>
        <v>1.5699999999999999E-2</v>
      </c>
      <c r="FW133" s="19">
        <f t="shared" si="340"/>
        <v>1.17E-2</v>
      </c>
      <c r="FX133" s="19">
        <f t="shared" si="341"/>
        <v>9.2100000000000001E-2</v>
      </c>
      <c r="FY133" s="32">
        <f t="shared" si="342"/>
        <v>8.7499999999999994E-2</v>
      </c>
      <c r="FZ133" s="19">
        <f t="shared" si="343"/>
        <v>9.0999999999999998E-2</v>
      </c>
      <c r="GA133" s="19">
        <f t="shared" si="344"/>
        <v>7.6999999999999999E-2</v>
      </c>
      <c r="GB133" s="19">
        <f t="shared" si="345"/>
        <v>4.1000000000000002E-2</v>
      </c>
      <c r="GC133" s="19">
        <f t="shared" si="346"/>
        <v>8.4000000000000005E-2</v>
      </c>
      <c r="GD133" s="19">
        <f t="shared" si="347"/>
        <v>8.3000000000000004E-2</v>
      </c>
      <c r="GE133" s="19">
        <f t="shared" si="348"/>
        <v>0.11899999999999999</v>
      </c>
      <c r="GF133" s="19">
        <f t="shared" si="349"/>
        <v>0.108</v>
      </c>
      <c r="GG133" s="19">
        <f t="shared" si="350"/>
        <v>8.6999999999999994E-2</v>
      </c>
      <c r="GH133" s="19">
        <f t="shared" si="351"/>
        <v>9.5000000000000001E-2</v>
      </c>
      <c r="GI133" s="19">
        <f t="shared" si="352"/>
        <v>0.08</v>
      </c>
      <c r="GJ133" s="32">
        <f t="shared" si="353"/>
        <v>7.5999999999999998E-2</v>
      </c>
      <c r="GK133" s="19">
        <f t="shared" si="354"/>
        <v>18.240020969471463</v>
      </c>
      <c r="GL133" s="19">
        <f t="shared" si="355"/>
        <v>18.414781275325499</v>
      </c>
      <c r="GM133" s="19">
        <f t="shared" si="356"/>
        <v>18.813875897226271</v>
      </c>
      <c r="GN133" s="19">
        <f t="shared" si="357"/>
        <v>18.837070642264063</v>
      </c>
      <c r="GO133" s="19">
        <f t="shared" si="358"/>
        <v>18.643788756094196</v>
      </c>
      <c r="GP133" s="19">
        <f t="shared" si="359"/>
        <v>18.922277170820013</v>
      </c>
      <c r="GQ133" s="19">
        <f t="shared" si="360"/>
        <v>19.086277349154848</v>
      </c>
      <c r="GR133" s="19">
        <f t="shared" si="361"/>
        <v>19.083987288175972</v>
      </c>
      <c r="GS133" s="19">
        <f t="shared" si="362"/>
        <v>18.980789325107473</v>
      </c>
      <c r="GT133" s="19">
        <f t="shared" si="363"/>
        <v>19.267404035397881</v>
      </c>
      <c r="GU133" s="32">
        <f t="shared" si="364"/>
        <v>19.343689515577118</v>
      </c>
      <c r="GV133" s="19">
        <f t="shared" si="365"/>
        <v>3.4111979539999999</v>
      </c>
      <c r="GW133" s="19">
        <f t="shared" si="366"/>
        <v>4.3153011120000002</v>
      </c>
      <c r="GX133" s="19">
        <f t="shared" si="367"/>
        <v>5.0988413259999996</v>
      </c>
      <c r="GY133" s="19">
        <f t="shared" si="368"/>
        <v>5.4831052009999999</v>
      </c>
      <c r="GZ133" s="19">
        <f t="shared" si="369"/>
        <v>8.3380711509999994</v>
      </c>
      <c r="HA133" s="19">
        <f t="shared" si="370"/>
        <v>8.6772748289999999</v>
      </c>
      <c r="HB133" s="19">
        <f t="shared" si="371"/>
        <v>7.3102650699999998</v>
      </c>
      <c r="HC133" s="19">
        <f t="shared" si="372"/>
        <v>7.6493890520000001</v>
      </c>
      <c r="HD133" s="19">
        <f t="shared" si="373"/>
        <v>9.6401419120000007</v>
      </c>
      <c r="HE133" s="19">
        <f t="shared" si="374"/>
        <v>7.7504311441703697</v>
      </c>
      <c r="HF133" s="19">
        <f t="shared" si="375"/>
        <v>8.1209319160358007</v>
      </c>
      <c r="HG133" s="19">
        <f t="shared" si="299"/>
        <v>3.4111979539999999</v>
      </c>
      <c r="HH133" s="19">
        <f t="shared" si="300"/>
        <v>4.3153011120000002</v>
      </c>
      <c r="HI133" s="19">
        <f t="shared" si="301"/>
        <v>5.0988413259999996</v>
      </c>
      <c r="HJ133" s="19">
        <f t="shared" si="302"/>
        <v>5.4831052009999999</v>
      </c>
      <c r="HK133" s="19">
        <f t="shared" si="303"/>
        <v>8.3380711509999994</v>
      </c>
      <c r="HL133" s="19">
        <f t="shared" si="304"/>
        <v>8.6772748289999999</v>
      </c>
      <c r="HM133" s="19">
        <f t="shared" si="305"/>
        <v>7.3102650699999998</v>
      </c>
      <c r="HN133" s="19">
        <f t="shared" si="306"/>
        <v>7.6493890520000001</v>
      </c>
      <c r="HO133" s="19">
        <f t="shared" si="307"/>
        <v>9.6401419120000007</v>
      </c>
      <c r="HP133" s="19">
        <f t="shared" si="308"/>
        <v>7.7504311441703697</v>
      </c>
      <c r="HQ133" s="32">
        <f t="shared" si="309"/>
        <v>8.1209319160358007</v>
      </c>
      <c r="HR133" s="19">
        <f t="shared" si="376"/>
        <v>2.8730000000000002E-2</v>
      </c>
      <c r="HS133" s="19">
        <f t="shared" si="377"/>
        <v>2.8730000000000002E-2</v>
      </c>
      <c r="HT133" s="19">
        <f t="shared" si="378"/>
        <v>2.8730000000000002E-2</v>
      </c>
      <c r="HU133" s="19">
        <f t="shared" si="379"/>
        <v>2.8730000000000002E-2</v>
      </c>
      <c r="HV133" s="19">
        <f t="shared" si="380"/>
        <v>5.8000000000000003E-2</v>
      </c>
      <c r="HW133" s="19">
        <f t="shared" si="381"/>
        <v>2.8730000000000002E-2</v>
      </c>
      <c r="HX133" s="19">
        <f t="shared" si="382"/>
        <v>2.8730000000000002E-2</v>
      </c>
      <c r="HY133" s="19">
        <f t="shared" si="383"/>
        <v>2.8730000000000002E-2</v>
      </c>
      <c r="HZ133" s="19">
        <f t="shared" si="384"/>
        <v>2.8730000000000002E-2</v>
      </c>
      <c r="IA133" s="19">
        <f t="shared" si="385"/>
        <v>9.2100000000000001E-2</v>
      </c>
      <c r="IB133" s="19">
        <f t="shared" si="386"/>
        <v>8.7499999999999994E-2</v>
      </c>
      <c r="IC133" s="38">
        <f t="shared" si="387"/>
        <v>2.8730000000000002E-2</v>
      </c>
      <c r="ID133" s="19">
        <f t="shared" si="388"/>
        <v>2.8730000000000002E-2</v>
      </c>
      <c r="IE133" s="19">
        <f t="shared" si="389"/>
        <v>2.8730000000000002E-2</v>
      </c>
      <c r="IF133" s="19">
        <f t="shared" si="390"/>
        <v>2.8730000000000002E-2</v>
      </c>
      <c r="IG133" s="19">
        <f t="shared" si="391"/>
        <v>5.8000000000000003E-2</v>
      </c>
      <c r="IH133" s="19">
        <f t="shared" si="392"/>
        <v>2.8730000000000002E-2</v>
      </c>
      <c r="II133" s="19">
        <f t="shared" si="393"/>
        <v>2.8730000000000002E-2</v>
      </c>
      <c r="IJ133" s="19">
        <f t="shared" si="394"/>
        <v>2.8730000000000002E-2</v>
      </c>
      <c r="IK133" s="19">
        <f t="shared" si="395"/>
        <v>2.8730000000000002E-2</v>
      </c>
      <c r="IL133" s="19">
        <f t="shared" si="396"/>
        <v>9.2100000000000001E-2</v>
      </c>
      <c r="IM133" s="19">
        <f t="shared" si="397"/>
        <v>8.7499999999999994E-2</v>
      </c>
      <c r="IN133" s="38">
        <f t="shared" si="398"/>
        <v>9.0999999999999998E-2</v>
      </c>
      <c r="IO133" s="19">
        <f t="shared" si="399"/>
        <v>7.6999999999999999E-2</v>
      </c>
      <c r="IP133" s="19">
        <f t="shared" si="400"/>
        <v>4.1000000000000002E-2</v>
      </c>
      <c r="IQ133" s="19">
        <f t="shared" si="401"/>
        <v>8.4000000000000005E-2</v>
      </c>
      <c r="IR133" s="19">
        <f t="shared" si="402"/>
        <v>8.3000000000000004E-2</v>
      </c>
      <c r="IS133" s="19">
        <f t="shared" si="403"/>
        <v>0.11899999999999999</v>
      </c>
      <c r="IT133" s="19">
        <f t="shared" si="404"/>
        <v>0.108</v>
      </c>
      <c r="IU133" s="19">
        <f t="shared" si="405"/>
        <v>8.6999999999999994E-2</v>
      </c>
      <c r="IV133" s="19">
        <f t="shared" si="406"/>
        <v>9.5000000000000001E-2</v>
      </c>
      <c r="IW133" s="19">
        <f t="shared" si="407"/>
        <v>0.08</v>
      </c>
      <c r="IX133" s="32">
        <f t="shared" si="408"/>
        <v>7.5999999999999998E-2</v>
      </c>
      <c r="IY133" s="19">
        <f t="shared" si="409"/>
        <v>9.0999999999999998E-2</v>
      </c>
      <c r="IZ133" s="19">
        <f t="shared" si="410"/>
        <v>7.6999999999999999E-2</v>
      </c>
      <c r="JA133" s="19">
        <f t="shared" si="411"/>
        <v>4.1000000000000002E-2</v>
      </c>
      <c r="JB133" s="19">
        <f t="shared" si="412"/>
        <v>8.4000000000000005E-2</v>
      </c>
      <c r="JC133" s="19">
        <f t="shared" si="413"/>
        <v>8.3000000000000004E-2</v>
      </c>
      <c r="JD133" s="19">
        <f t="shared" si="414"/>
        <v>0.11899999999999999</v>
      </c>
      <c r="JE133" s="19">
        <f t="shared" si="415"/>
        <v>0.108</v>
      </c>
      <c r="JF133" s="19">
        <f t="shared" si="416"/>
        <v>8.6999999999999994E-2</v>
      </c>
      <c r="JG133" s="19">
        <f t="shared" si="417"/>
        <v>9.5000000000000001E-2</v>
      </c>
      <c r="JH133" s="19">
        <f t="shared" si="418"/>
        <v>0.08</v>
      </c>
      <c r="JI133" s="32">
        <f t="shared" si="419"/>
        <v>7.5999999999999998E-2</v>
      </c>
      <c r="JJ133" s="19">
        <f t="shared" si="420"/>
        <v>18.240020969471463</v>
      </c>
      <c r="JK133" s="19">
        <f t="shared" si="421"/>
        <v>18.414781275325499</v>
      </c>
      <c r="JL133" s="19">
        <f t="shared" si="422"/>
        <v>18.813875897226271</v>
      </c>
      <c r="JM133" s="19">
        <f t="shared" si="423"/>
        <v>18.837070642264063</v>
      </c>
      <c r="JN133" s="19">
        <f t="shared" si="424"/>
        <v>18.643788756094196</v>
      </c>
      <c r="JO133" s="19">
        <f t="shared" si="425"/>
        <v>18.922277170820013</v>
      </c>
      <c r="JP133" s="19">
        <f t="shared" si="426"/>
        <v>19.086277349154848</v>
      </c>
      <c r="JQ133" s="19">
        <f t="shared" si="427"/>
        <v>19.083987288175972</v>
      </c>
      <c r="JR133" s="19">
        <f t="shared" si="428"/>
        <v>18.980789325107473</v>
      </c>
      <c r="JS133" s="19">
        <f t="shared" si="429"/>
        <v>19.267404035397881</v>
      </c>
      <c r="JT133" s="19">
        <f t="shared" si="430"/>
        <v>19.343689515577118</v>
      </c>
      <c r="JU133" s="38">
        <f t="shared" si="431"/>
        <v>18.240020969471463</v>
      </c>
      <c r="JV133" s="19">
        <f t="shared" si="432"/>
        <v>18.414781275325499</v>
      </c>
      <c r="JW133" s="19">
        <f t="shared" si="433"/>
        <v>18.813875897226271</v>
      </c>
      <c r="JX133" s="19">
        <f t="shared" si="434"/>
        <v>18.837070642264063</v>
      </c>
      <c r="JY133" s="19">
        <f t="shared" si="435"/>
        <v>18.643788756094196</v>
      </c>
      <c r="JZ133" s="19">
        <f t="shared" si="436"/>
        <v>18.922277170820013</v>
      </c>
      <c r="KA133" s="19">
        <f t="shared" si="437"/>
        <v>19.086277349154848</v>
      </c>
      <c r="KB133" s="19">
        <f t="shared" si="438"/>
        <v>19.083987288175972</v>
      </c>
      <c r="KC133" s="19">
        <f t="shared" si="439"/>
        <v>18.980789325107473</v>
      </c>
      <c r="KD133" s="19">
        <f t="shared" si="440"/>
        <v>19.267404035397881</v>
      </c>
      <c r="KE133" s="32">
        <f t="shared" si="441"/>
        <v>19.343689515577118</v>
      </c>
    </row>
    <row r="134" spans="1:291" x14ac:dyDescent="0.2">
      <c r="A134" s="19" t="s">
        <v>489</v>
      </c>
      <c r="B134" s="19" t="s">
        <v>490</v>
      </c>
      <c r="C134" s="19">
        <v>2013</v>
      </c>
      <c r="D134" s="19">
        <v>2017</v>
      </c>
      <c r="E134" s="32" t="s">
        <v>173</v>
      </c>
      <c r="F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1</v>
      </c>
      <c r="P134" s="32">
        <v>1</v>
      </c>
      <c r="Q134" s="19">
        <v>1</v>
      </c>
      <c r="T134" s="19">
        <v>1</v>
      </c>
      <c r="U134" s="19">
        <v>1</v>
      </c>
      <c r="V134" s="19">
        <v>1</v>
      </c>
      <c r="W134" s="19">
        <v>1</v>
      </c>
      <c r="X134" s="19">
        <v>1</v>
      </c>
      <c r="Y134" s="19">
        <v>1</v>
      </c>
      <c r="Z134" s="19">
        <v>1</v>
      </c>
      <c r="AA134" s="32">
        <v>1</v>
      </c>
      <c r="AB134" s="19">
        <v>1</v>
      </c>
      <c r="AE134" s="19">
        <v>1</v>
      </c>
      <c r="AF134" s="19">
        <v>1</v>
      </c>
      <c r="AG134" s="19">
        <v>1</v>
      </c>
      <c r="AH134" s="19">
        <v>1</v>
      </c>
      <c r="AI134" s="19">
        <v>1</v>
      </c>
      <c r="AJ134" s="19">
        <v>1</v>
      </c>
      <c r="AK134" s="19">
        <v>1</v>
      </c>
      <c r="AL134" s="32">
        <v>1</v>
      </c>
      <c r="AM134" s="19">
        <v>1.6484499999999999E-2</v>
      </c>
      <c r="AP134" s="19">
        <v>2.2915499999999998E-2</v>
      </c>
      <c r="AQ134" s="19">
        <v>2.1350899999999999E-2</v>
      </c>
      <c r="AR134" s="19">
        <v>1.8988499999999998E-2</v>
      </c>
      <c r="AS134" s="19">
        <v>1.8109699999999999E-2</v>
      </c>
      <c r="AT134" s="19">
        <v>1.7962200000000001E-2</v>
      </c>
      <c r="AU134" s="19">
        <v>1.65796E-2</v>
      </c>
      <c r="AV134" s="19">
        <v>1.9841299999999999E-2</v>
      </c>
      <c r="AW134" s="32">
        <v>2.7352899999999999E-2</v>
      </c>
      <c r="AX134" s="19">
        <v>0</v>
      </c>
      <c r="BA134" s="19">
        <v>0</v>
      </c>
      <c r="BB134" s="19">
        <v>0</v>
      </c>
      <c r="BC134" s="19">
        <v>0</v>
      </c>
      <c r="BD134" s="19">
        <v>1</v>
      </c>
      <c r="BE134" s="19">
        <v>0</v>
      </c>
      <c r="BF134" s="19">
        <v>0</v>
      </c>
      <c r="BG134" s="19">
        <v>0</v>
      </c>
      <c r="BH134" s="32">
        <v>0</v>
      </c>
      <c r="BI134" s="19">
        <v>0</v>
      </c>
      <c r="BL134" s="19">
        <v>0</v>
      </c>
      <c r="BM134" s="19">
        <v>0</v>
      </c>
      <c r="BN134" s="19">
        <v>0</v>
      </c>
      <c r="BO134" s="19">
        <v>1</v>
      </c>
      <c r="BP134" s="19">
        <v>0</v>
      </c>
      <c r="BQ134" s="19">
        <v>0</v>
      </c>
      <c r="BR134" s="19">
        <v>0</v>
      </c>
      <c r="BS134" s="32">
        <v>0</v>
      </c>
      <c r="BT134" s="19">
        <v>0</v>
      </c>
      <c r="BU134" s="19">
        <v>0</v>
      </c>
      <c r="BV134" s="19">
        <v>1</v>
      </c>
      <c r="BW134" s="19">
        <v>0</v>
      </c>
      <c r="BX134" s="19">
        <v>0</v>
      </c>
      <c r="BY134" s="19">
        <v>0</v>
      </c>
      <c r="BZ134" s="19">
        <v>0</v>
      </c>
      <c r="CA134" s="19">
        <v>0</v>
      </c>
      <c r="CB134" s="19">
        <v>0</v>
      </c>
      <c r="CC134" s="19">
        <v>0</v>
      </c>
      <c r="CD134" s="19">
        <v>0</v>
      </c>
      <c r="CE134" s="38">
        <v>14</v>
      </c>
      <c r="CF134" s="19">
        <v>13</v>
      </c>
      <c r="CG134" s="19">
        <v>38</v>
      </c>
      <c r="CH134" s="19">
        <v>22</v>
      </c>
      <c r="CI134" s="19">
        <v>24</v>
      </c>
      <c r="CJ134" s="19">
        <v>34</v>
      </c>
      <c r="CK134" s="19">
        <v>20</v>
      </c>
      <c r="CL134" s="19">
        <v>25</v>
      </c>
      <c r="CM134" s="19">
        <v>37</v>
      </c>
      <c r="CN134" s="19">
        <v>35</v>
      </c>
      <c r="CO134" s="19">
        <v>32</v>
      </c>
      <c r="CP134" s="38">
        <v>0</v>
      </c>
      <c r="CQ134" s="19">
        <v>0</v>
      </c>
      <c r="CR134" s="19">
        <v>2.6315789473684209E-2</v>
      </c>
      <c r="CS134" s="19">
        <v>0</v>
      </c>
      <c r="CT134" s="19">
        <v>0</v>
      </c>
      <c r="CU134" s="19">
        <v>0</v>
      </c>
      <c r="CV134" s="19">
        <v>0</v>
      </c>
      <c r="CW134" s="19">
        <v>0</v>
      </c>
      <c r="CX134" s="19">
        <v>0</v>
      </c>
      <c r="CY134" s="19">
        <v>0</v>
      </c>
      <c r="CZ134" s="19">
        <v>0</v>
      </c>
      <c r="DA134" s="38">
        <v>0.80844975200000002</v>
      </c>
      <c r="DB134" s="19">
        <v>0.78607291099999999</v>
      </c>
      <c r="DC134" s="19">
        <v>0.72599031400000003</v>
      </c>
      <c r="DD134" s="19">
        <v>0.60894515599999999</v>
      </c>
      <c r="DE134" s="19">
        <v>0.29943353</v>
      </c>
      <c r="DF134" s="19">
        <v>0.292124406</v>
      </c>
      <c r="DG134" s="19">
        <v>0.524264116</v>
      </c>
      <c r="DH134" s="19">
        <v>0.72139023899999999</v>
      </c>
      <c r="DI134" s="19">
        <v>0.78631900099999996</v>
      </c>
      <c r="DJ134" s="19">
        <v>0.77596742101665195</v>
      </c>
      <c r="DK134" s="19">
        <v>2.3281975931615899</v>
      </c>
      <c r="DL134" s="38">
        <v>0.5575</v>
      </c>
      <c r="DM134" s="19">
        <v>0.58460000000000001</v>
      </c>
      <c r="DN134" s="19">
        <v>0.57599999999999996</v>
      </c>
      <c r="DO134" s="19">
        <v>0.53979999999999995</v>
      </c>
      <c r="DP134" s="19">
        <v>0.49459999999999998</v>
      </c>
      <c r="DQ134" s="19">
        <v>0.505</v>
      </c>
      <c r="DR134" s="19">
        <v>0.55630000000000002</v>
      </c>
      <c r="DS134" s="19">
        <v>0.54469999999999996</v>
      </c>
      <c r="DT134" s="19">
        <v>0.49249999999999999</v>
      </c>
      <c r="DU134" s="19">
        <v>0.51</v>
      </c>
      <c r="DV134" s="19">
        <v>0.51</v>
      </c>
      <c r="DW134" s="38">
        <v>2.3E-2</v>
      </c>
      <c r="DX134" s="19">
        <v>-0.03</v>
      </c>
      <c r="DY134" s="19">
        <v>-3.7999999999999999E-2</v>
      </c>
      <c r="DZ134" s="19">
        <v>3.3000000000000002E-2</v>
      </c>
      <c r="EA134" s="19">
        <v>1.7000000000000001E-2</v>
      </c>
      <c r="EB134" s="19">
        <v>-8.0000000000000002E-3</v>
      </c>
      <c r="EC134" s="19">
        <v>-8.0000000000000002E-3</v>
      </c>
      <c r="ED134" s="19">
        <v>1.2999999999999999E-2</v>
      </c>
      <c r="EE134" s="19">
        <v>4.2999999999999997E-2</v>
      </c>
      <c r="EF134" s="19">
        <v>3.5999999999999997E-2</v>
      </c>
      <c r="EG134" s="19">
        <v>2.7E-2</v>
      </c>
      <c r="EH134" s="38">
        <v>22297242.741098836</v>
      </c>
      <c r="EI134" s="19">
        <v>17703710.692812767</v>
      </c>
      <c r="EJ134" s="19">
        <v>19129583.891389579</v>
      </c>
      <c r="EK134" s="19">
        <v>16182621.690637348</v>
      </c>
      <c r="EL134" s="19">
        <v>10389104.109461285</v>
      </c>
      <c r="EM134" s="19">
        <v>3779857.2438402721</v>
      </c>
      <c r="EN134" s="19">
        <v>3498420.2575978776</v>
      </c>
      <c r="EO134" s="19">
        <v>7644917.4208752988</v>
      </c>
      <c r="EP134" s="19">
        <v>10462885.355795942</v>
      </c>
      <c r="EQ134" s="19">
        <v>11728324.735871429</v>
      </c>
      <c r="ER134" s="32">
        <v>13047476.417036762</v>
      </c>
      <c r="ES134" s="19">
        <f t="shared" si="310"/>
        <v>16.919973584888897</v>
      </c>
      <c r="ET134" s="19">
        <f t="shared" si="311"/>
        <v>16.689284819233634</v>
      </c>
      <c r="EU134" s="19">
        <f t="shared" si="312"/>
        <v>16.766746589553602</v>
      </c>
      <c r="EV134" s="19">
        <f t="shared" si="313"/>
        <v>16.599448489264606</v>
      </c>
      <c r="EW134" s="19">
        <f t="shared" si="314"/>
        <v>16.156268133126847</v>
      </c>
      <c r="EX134" s="19">
        <f t="shared" si="315"/>
        <v>15.145196800702788</v>
      </c>
      <c r="EY134" s="19">
        <f t="shared" si="316"/>
        <v>15.067822069596291</v>
      </c>
      <c r="EZ134" s="19">
        <f t="shared" si="317"/>
        <v>15.849551595570192</v>
      </c>
      <c r="FA134" s="19">
        <f t="shared" si="318"/>
        <v>16.163344825196774</v>
      </c>
      <c r="FB134" s="19">
        <f t="shared" si="319"/>
        <v>16.2775173916638</v>
      </c>
      <c r="FC134" s="32">
        <f t="shared" si="320"/>
        <v>16.384105295028192</v>
      </c>
      <c r="FD134" s="19">
        <f t="shared" si="321"/>
        <v>0.80844975200000002</v>
      </c>
      <c r="FE134" s="19" t="str">
        <f t="shared" si="322"/>
        <v/>
      </c>
      <c r="FF134" s="19" t="str">
        <f t="shared" si="323"/>
        <v/>
      </c>
      <c r="FG134" s="19">
        <f t="shared" si="324"/>
        <v>0.60894515599999999</v>
      </c>
      <c r="FH134" s="19">
        <f t="shared" si="325"/>
        <v>0.29943353</v>
      </c>
      <c r="FI134" s="19">
        <f t="shared" si="326"/>
        <v>0.292124406</v>
      </c>
      <c r="FJ134" s="19">
        <f t="shared" si="327"/>
        <v>0.524264116</v>
      </c>
      <c r="FK134" s="19">
        <f t="shared" si="328"/>
        <v>0.72139023899999999</v>
      </c>
      <c r="FL134" s="19">
        <f t="shared" si="329"/>
        <v>0.78631900099999996</v>
      </c>
      <c r="FM134" s="19">
        <f t="shared" si="330"/>
        <v>0.77596742101665195</v>
      </c>
      <c r="FN134" s="32">
        <f t="shared" si="331"/>
        <v>2.3281975931615899</v>
      </c>
      <c r="FO134" s="19">
        <f t="shared" si="332"/>
        <v>0.5575</v>
      </c>
      <c r="FP134" s="19" t="str">
        <f t="shared" si="333"/>
        <v/>
      </c>
      <c r="FQ134" s="19" t="str">
        <f t="shared" si="334"/>
        <v/>
      </c>
      <c r="FR134" s="19">
        <f t="shared" si="335"/>
        <v>0.53979999999999995</v>
      </c>
      <c r="FS134" s="19">
        <f t="shared" si="336"/>
        <v>0.49459999999999998</v>
      </c>
      <c r="FT134" s="19">
        <f t="shared" si="337"/>
        <v>0.505</v>
      </c>
      <c r="FU134" s="19">
        <f t="shared" si="338"/>
        <v>0.55630000000000002</v>
      </c>
      <c r="FV134" s="19">
        <f t="shared" si="339"/>
        <v>0.54469999999999996</v>
      </c>
      <c r="FW134" s="19">
        <f t="shared" si="340"/>
        <v>0.49249999999999999</v>
      </c>
      <c r="FX134" s="19">
        <f t="shared" si="341"/>
        <v>0.51</v>
      </c>
      <c r="FY134" s="32">
        <f t="shared" si="342"/>
        <v>0.51</v>
      </c>
      <c r="FZ134" s="19">
        <f t="shared" si="343"/>
        <v>2.3E-2</v>
      </c>
      <c r="GA134" s="19" t="str">
        <f t="shared" si="344"/>
        <v/>
      </c>
      <c r="GB134" s="19" t="str">
        <f t="shared" si="345"/>
        <v/>
      </c>
      <c r="GC134" s="19">
        <f t="shared" si="346"/>
        <v>3.3000000000000002E-2</v>
      </c>
      <c r="GD134" s="19">
        <f t="shared" si="347"/>
        <v>1.7000000000000001E-2</v>
      </c>
      <c r="GE134" s="19">
        <f t="shared" si="348"/>
        <v>-8.0000000000000002E-3</v>
      </c>
      <c r="GF134" s="19">
        <f t="shared" si="349"/>
        <v>-8.0000000000000002E-3</v>
      </c>
      <c r="GG134" s="19">
        <f t="shared" si="350"/>
        <v>1.2999999999999999E-2</v>
      </c>
      <c r="GH134" s="19">
        <f t="shared" si="351"/>
        <v>4.2999999999999997E-2</v>
      </c>
      <c r="GI134" s="19">
        <f t="shared" si="352"/>
        <v>3.5999999999999997E-2</v>
      </c>
      <c r="GJ134" s="32">
        <f t="shared" si="353"/>
        <v>2.7E-2</v>
      </c>
      <c r="GK134" s="19">
        <f t="shared" si="354"/>
        <v>16.919973584888897</v>
      </c>
      <c r="GL134" s="19" t="str">
        <f t="shared" si="355"/>
        <v/>
      </c>
      <c r="GM134" s="19" t="str">
        <f t="shared" si="356"/>
        <v/>
      </c>
      <c r="GN134" s="19">
        <f t="shared" si="357"/>
        <v>16.599448489264606</v>
      </c>
      <c r="GO134" s="19">
        <f t="shared" si="358"/>
        <v>16.156268133126847</v>
      </c>
      <c r="GP134" s="19">
        <f t="shared" si="359"/>
        <v>15.145196800702788</v>
      </c>
      <c r="GQ134" s="19">
        <f t="shared" si="360"/>
        <v>15.067822069596291</v>
      </c>
      <c r="GR134" s="19">
        <f t="shared" si="361"/>
        <v>15.849551595570192</v>
      </c>
      <c r="GS134" s="19">
        <f t="shared" si="362"/>
        <v>16.163344825196774</v>
      </c>
      <c r="GT134" s="19">
        <f t="shared" si="363"/>
        <v>16.2775173916638</v>
      </c>
      <c r="GU134" s="32">
        <f t="shared" si="364"/>
        <v>16.384105295028192</v>
      </c>
      <c r="GV134" s="19">
        <f t="shared" si="365"/>
        <v>0.80844975200000002</v>
      </c>
      <c r="GW134" s="19">
        <f t="shared" si="366"/>
        <v>10.328571478127515</v>
      </c>
      <c r="GX134" s="19">
        <f t="shared" si="367"/>
        <v>10.328571478127515</v>
      </c>
      <c r="GY134" s="19">
        <f t="shared" si="368"/>
        <v>0.60894515599999999</v>
      </c>
      <c r="GZ134" s="19">
        <f t="shared" si="369"/>
        <v>0.29943353</v>
      </c>
      <c r="HA134" s="19">
        <f t="shared" si="370"/>
        <v>0.292124406</v>
      </c>
      <c r="HB134" s="19">
        <f t="shared" si="371"/>
        <v>0.524264116</v>
      </c>
      <c r="HC134" s="19">
        <f t="shared" si="372"/>
        <v>0.72139023899999999</v>
      </c>
      <c r="HD134" s="19">
        <f t="shared" si="373"/>
        <v>0.78631900099999996</v>
      </c>
      <c r="HE134" s="19">
        <f t="shared" si="374"/>
        <v>0.77596742101665195</v>
      </c>
      <c r="HF134" s="19">
        <f t="shared" si="375"/>
        <v>2.3281975931615899</v>
      </c>
      <c r="HG134" s="19">
        <f t="shared" si="299"/>
        <v>0.80844975200000002</v>
      </c>
      <c r="HH134" s="19" t="str">
        <f t="shared" si="300"/>
        <v/>
      </c>
      <c r="HI134" s="19" t="str">
        <f t="shared" si="301"/>
        <v/>
      </c>
      <c r="HJ134" s="19">
        <f t="shared" si="302"/>
        <v>0.60894515599999999</v>
      </c>
      <c r="HK134" s="19">
        <f t="shared" si="303"/>
        <v>0.29943353</v>
      </c>
      <c r="HL134" s="19">
        <f t="shared" si="304"/>
        <v>0.292124406</v>
      </c>
      <c r="HM134" s="19">
        <f t="shared" si="305"/>
        <v>0.524264116</v>
      </c>
      <c r="HN134" s="19">
        <f t="shared" si="306"/>
        <v>0.72139023899999999</v>
      </c>
      <c r="HO134" s="19">
        <f t="shared" si="307"/>
        <v>0.78631900099999996</v>
      </c>
      <c r="HP134" s="19">
        <f t="shared" si="308"/>
        <v>0.77596742101665195</v>
      </c>
      <c r="HQ134" s="32">
        <f t="shared" si="309"/>
        <v>2.3281975931615899</v>
      </c>
      <c r="HR134" s="19">
        <f t="shared" si="376"/>
        <v>0.5575</v>
      </c>
      <c r="HS134" s="19">
        <f t="shared" si="377"/>
        <v>0.72436999999999996</v>
      </c>
      <c r="HT134" s="19">
        <f t="shared" si="378"/>
        <v>0.72436999999999996</v>
      </c>
      <c r="HU134" s="19">
        <f t="shared" si="379"/>
        <v>0.53979999999999995</v>
      </c>
      <c r="HV134" s="19">
        <f t="shared" si="380"/>
        <v>0.49459999999999998</v>
      </c>
      <c r="HW134" s="19">
        <f t="shared" si="381"/>
        <v>0.505</v>
      </c>
      <c r="HX134" s="19">
        <f t="shared" si="382"/>
        <v>0.55630000000000002</v>
      </c>
      <c r="HY134" s="19">
        <f t="shared" si="383"/>
        <v>0.54469999999999996</v>
      </c>
      <c r="HZ134" s="19">
        <f t="shared" si="384"/>
        <v>0.49249999999999999</v>
      </c>
      <c r="IA134" s="19">
        <f t="shared" si="385"/>
        <v>0.51</v>
      </c>
      <c r="IB134" s="19">
        <f t="shared" si="386"/>
        <v>0.51</v>
      </c>
      <c r="IC134" s="38">
        <f t="shared" si="387"/>
        <v>0.5575</v>
      </c>
      <c r="ID134" s="19" t="str">
        <f t="shared" si="388"/>
        <v/>
      </c>
      <c r="IE134" s="19" t="str">
        <f t="shared" si="389"/>
        <v/>
      </c>
      <c r="IF134" s="19">
        <f t="shared" si="390"/>
        <v>0.53979999999999995</v>
      </c>
      <c r="IG134" s="19">
        <f t="shared" si="391"/>
        <v>0.49459999999999998</v>
      </c>
      <c r="IH134" s="19">
        <f t="shared" si="392"/>
        <v>0.505</v>
      </c>
      <c r="II134" s="19">
        <f t="shared" si="393"/>
        <v>0.55630000000000002</v>
      </c>
      <c r="IJ134" s="19">
        <f t="shared" si="394"/>
        <v>0.54469999999999996</v>
      </c>
      <c r="IK134" s="19">
        <f t="shared" si="395"/>
        <v>0.49249999999999999</v>
      </c>
      <c r="IL134" s="19">
        <f t="shared" si="396"/>
        <v>0.51</v>
      </c>
      <c r="IM134" s="19">
        <f t="shared" si="397"/>
        <v>0.51</v>
      </c>
      <c r="IN134" s="38">
        <f t="shared" si="398"/>
        <v>2.3E-2</v>
      </c>
      <c r="IO134" s="19">
        <f t="shared" si="399"/>
        <v>0.16917829999999984</v>
      </c>
      <c r="IP134" s="19">
        <f t="shared" si="400"/>
        <v>0.16917829999999984</v>
      </c>
      <c r="IQ134" s="19">
        <f t="shared" si="401"/>
        <v>3.3000000000000002E-2</v>
      </c>
      <c r="IR134" s="19">
        <f t="shared" si="402"/>
        <v>1.7000000000000001E-2</v>
      </c>
      <c r="IS134" s="19">
        <f t="shared" si="403"/>
        <v>-8.0000000000000002E-3</v>
      </c>
      <c r="IT134" s="19">
        <f t="shared" si="404"/>
        <v>-8.0000000000000002E-3</v>
      </c>
      <c r="IU134" s="19">
        <f t="shared" si="405"/>
        <v>1.2999999999999999E-2</v>
      </c>
      <c r="IV134" s="19">
        <f t="shared" si="406"/>
        <v>4.2999999999999997E-2</v>
      </c>
      <c r="IW134" s="19">
        <f t="shared" si="407"/>
        <v>3.5999999999999997E-2</v>
      </c>
      <c r="IX134" s="32">
        <f t="shared" si="408"/>
        <v>2.7E-2</v>
      </c>
      <c r="IY134" s="19">
        <f t="shared" si="409"/>
        <v>2.3E-2</v>
      </c>
      <c r="IZ134" s="19" t="str">
        <f t="shared" si="410"/>
        <v/>
      </c>
      <c r="JA134" s="19" t="str">
        <f t="shared" si="411"/>
        <v/>
      </c>
      <c r="JB134" s="19">
        <f t="shared" si="412"/>
        <v>3.3000000000000002E-2</v>
      </c>
      <c r="JC134" s="19">
        <f t="shared" si="413"/>
        <v>1.7000000000000001E-2</v>
      </c>
      <c r="JD134" s="19">
        <f t="shared" si="414"/>
        <v>-8.0000000000000002E-3</v>
      </c>
      <c r="JE134" s="19">
        <f t="shared" si="415"/>
        <v>-8.0000000000000002E-3</v>
      </c>
      <c r="JF134" s="19">
        <f t="shared" si="416"/>
        <v>1.2999999999999999E-2</v>
      </c>
      <c r="JG134" s="19">
        <f t="shared" si="417"/>
        <v>4.2999999999999997E-2</v>
      </c>
      <c r="JH134" s="19">
        <f t="shared" si="418"/>
        <v>3.5999999999999997E-2</v>
      </c>
      <c r="JI134" s="32">
        <f t="shared" si="419"/>
        <v>2.7E-2</v>
      </c>
      <c r="JJ134" s="19">
        <f t="shared" si="420"/>
        <v>16.919973584888897</v>
      </c>
      <c r="JK134" s="19">
        <f t="shared" si="421"/>
        <v>22.018022109317169</v>
      </c>
      <c r="JL134" s="19">
        <f t="shared" si="422"/>
        <v>22.018022109317169</v>
      </c>
      <c r="JM134" s="19">
        <f t="shared" si="423"/>
        <v>16.599448489264606</v>
      </c>
      <c r="JN134" s="19">
        <f t="shared" si="424"/>
        <v>16.156268133126847</v>
      </c>
      <c r="JO134" s="19">
        <f t="shared" si="425"/>
        <v>15.145196800702788</v>
      </c>
      <c r="JP134" s="19">
        <f t="shared" si="426"/>
        <v>15.067822069596291</v>
      </c>
      <c r="JQ134" s="19">
        <f t="shared" si="427"/>
        <v>15.849551595570192</v>
      </c>
      <c r="JR134" s="19">
        <f t="shared" si="428"/>
        <v>16.163344825196774</v>
      </c>
      <c r="JS134" s="19">
        <f t="shared" si="429"/>
        <v>16.2775173916638</v>
      </c>
      <c r="JT134" s="19">
        <f t="shared" si="430"/>
        <v>16.384105295028192</v>
      </c>
      <c r="JU134" s="38">
        <f t="shared" si="431"/>
        <v>16.919973584888897</v>
      </c>
      <c r="JV134" s="19" t="str">
        <f t="shared" si="432"/>
        <v/>
      </c>
      <c r="JW134" s="19" t="str">
        <f t="shared" si="433"/>
        <v/>
      </c>
      <c r="JX134" s="19">
        <f t="shared" si="434"/>
        <v>16.599448489264606</v>
      </c>
      <c r="JY134" s="19">
        <f t="shared" si="435"/>
        <v>16.156268133126847</v>
      </c>
      <c r="JZ134" s="19">
        <f t="shared" si="436"/>
        <v>15.145196800702788</v>
      </c>
      <c r="KA134" s="19">
        <f t="shared" si="437"/>
        <v>15.067822069596291</v>
      </c>
      <c r="KB134" s="19">
        <f t="shared" si="438"/>
        <v>15.849551595570192</v>
      </c>
      <c r="KC134" s="19">
        <f t="shared" si="439"/>
        <v>16.163344825196774</v>
      </c>
      <c r="KD134" s="19">
        <f t="shared" si="440"/>
        <v>16.2775173916638</v>
      </c>
      <c r="KE134" s="32">
        <f t="shared" si="441"/>
        <v>16.384105295028192</v>
      </c>
    </row>
    <row r="135" spans="1:291" x14ac:dyDescent="0.2">
      <c r="A135" s="19" t="s">
        <v>429</v>
      </c>
      <c r="B135" s="19" t="s">
        <v>430</v>
      </c>
      <c r="C135" s="19">
        <v>2014</v>
      </c>
      <c r="E135" s="32" t="s">
        <v>173</v>
      </c>
      <c r="K135" s="19">
        <v>0</v>
      </c>
      <c r="L135" s="19">
        <v>0</v>
      </c>
      <c r="P135" s="32"/>
      <c r="V135" s="19">
        <v>1</v>
      </c>
      <c r="W135" s="19">
        <v>1</v>
      </c>
      <c r="AA135" s="32"/>
      <c r="AG135" s="19">
        <v>1</v>
      </c>
      <c r="AH135" s="19">
        <v>1</v>
      </c>
      <c r="AL135" s="32"/>
      <c r="AR135" s="19">
        <v>4.1926900000000003E-2</v>
      </c>
      <c r="AS135" s="19">
        <v>4.1722799999999997E-2</v>
      </c>
      <c r="AW135" s="32"/>
      <c r="BC135" s="19">
        <v>0</v>
      </c>
      <c r="BD135" s="19">
        <v>0</v>
      </c>
      <c r="BH135" s="32"/>
      <c r="BN135" s="19">
        <v>0</v>
      </c>
      <c r="BO135" s="19">
        <v>0</v>
      </c>
      <c r="BS135" s="32"/>
      <c r="BT135" s="19">
        <v>1</v>
      </c>
      <c r="BU135" s="19">
        <v>0</v>
      </c>
      <c r="BV135" s="19">
        <v>0</v>
      </c>
      <c r="BW135" s="19">
        <v>0</v>
      </c>
      <c r="BX135" s="19">
        <v>0</v>
      </c>
      <c r="BY135" s="19">
        <v>0</v>
      </c>
      <c r="BZ135" s="19">
        <v>1</v>
      </c>
      <c r="CA135" s="19">
        <v>5</v>
      </c>
      <c r="CB135" s="19">
        <v>2</v>
      </c>
      <c r="CC135" s="19">
        <v>0</v>
      </c>
      <c r="CD135" s="19">
        <v>0</v>
      </c>
      <c r="CE135" s="38">
        <v>1</v>
      </c>
      <c r="CF135" s="19">
        <v>2</v>
      </c>
      <c r="CG135" s="19">
        <v>0</v>
      </c>
      <c r="CH135" s="19">
        <v>0</v>
      </c>
      <c r="CI135" s="19">
        <v>10</v>
      </c>
      <c r="CJ135" s="19">
        <v>14</v>
      </c>
      <c r="CK135" s="19">
        <v>16</v>
      </c>
      <c r="CL135" s="19">
        <v>51</v>
      </c>
      <c r="CM135" s="19">
        <v>8</v>
      </c>
      <c r="CN135" s="19">
        <v>1</v>
      </c>
      <c r="CO135" s="19">
        <v>0</v>
      </c>
      <c r="CP135" s="38">
        <v>1</v>
      </c>
      <c r="CQ135" s="19">
        <v>0</v>
      </c>
      <c r="CR135" s="19">
        <v>0</v>
      </c>
      <c r="CS135" s="19">
        <v>0</v>
      </c>
      <c r="CT135" s="19">
        <v>0</v>
      </c>
      <c r="CU135" s="19">
        <v>0</v>
      </c>
      <c r="CV135" s="19">
        <v>6.25E-2</v>
      </c>
      <c r="CW135" s="19">
        <v>9.8039215686274508E-2</v>
      </c>
      <c r="CX135" s="19">
        <v>0.25</v>
      </c>
      <c r="CY135" s="19">
        <v>0</v>
      </c>
      <c r="CZ135" s="19">
        <v>0</v>
      </c>
      <c r="DA135" s="38"/>
      <c r="DL135" s="38"/>
      <c r="DW135" s="38"/>
      <c r="EH135" s="38"/>
      <c r="ER135" s="32"/>
      <c r="ES135" s="19" t="str">
        <f t="shared" si="310"/>
        <v/>
      </c>
      <c r="ET135" s="19" t="str">
        <f t="shared" si="311"/>
        <v/>
      </c>
      <c r="EU135" s="19" t="str">
        <f t="shared" si="312"/>
        <v/>
      </c>
      <c r="EV135" s="19" t="str">
        <f t="shared" si="313"/>
        <v/>
      </c>
      <c r="EW135" s="19" t="str">
        <f t="shared" si="314"/>
        <v/>
      </c>
      <c r="EX135" s="19" t="str">
        <f t="shared" si="315"/>
        <v/>
      </c>
      <c r="EY135" s="19" t="str">
        <f t="shared" si="316"/>
        <v/>
      </c>
      <c r="EZ135" s="19" t="str">
        <f t="shared" si="317"/>
        <v/>
      </c>
      <c r="FA135" s="19" t="str">
        <f t="shared" si="318"/>
        <v/>
      </c>
      <c r="FB135" s="19" t="str">
        <f t="shared" si="319"/>
        <v/>
      </c>
      <c r="FC135" s="32" t="str">
        <f t="shared" si="320"/>
        <v/>
      </c>
      <c r="FD135" s="19" t="str">
        <f t="shared" si="321"/>
        <v/>
      </c>
      <c r="FE135" s="19" t="str">
        <f t="shared" si="322"/>
        <v/>
      </c>
      <c r="FF135" s="19" t="str">
        <f t="shared" si="323"/>
        <v/>
      </c>
      <c r="FG135" s="19" t="str">
        <f t="shared" si="324"/>
        <v/>
      </c>
      <c r="FH135" s="19" t="str">
        <f t="shared" si="325"/>
        <v/>
      </c>
      <c r="FK135" s="19" t="str">
        <f t="shared" si="328"/>
        <v/>
      </c>
      <c r="FL135" s="19" t="str">
        <f t="shared" si="329"/>
        <v/>
      </c>
      <c r="FM135" s="19" t="str">
        <f t="shared" si="330"/>
        <v/>
      </c>
      <c r="FN135" s="32" t="str">
        <f t="shared" si="331"/>
        <v/>
      </c>
      <c r="FO135" s="19" t="str">
        <f t="shared" si="332"/>
        <v/>
      </c>
      <c r="FP135" s="19" t="str">
        <f t="shared" si="333"/>
        <v/>
      </c>
      <c r="FQ135" s="19" t="str">
        <f t="shared" si="334"/>
        <v/>
      </c>
      <c r="FR135" s="19" t="str">
        <f t="shared" si="335"/>
        <v/>
      </c>
      <c r="FS135" s="19" t="str">
        <f t="shared" si="336"/>
        <v/>
      </c>
      <c r="FV135" s="19" t="str">
        <f t="shared" si="339"/>
        <v/>
      </c>
      <c r="FW135" s="19" t="str">
        <f t="shared" si="340"/>
        <v/>
      </c>
      <c r="FX135" s="19" t="str">
        <f t="shared" si="341"/>
        <v/>
      </c>
      <c r="FY135" s="32" t="str">
        <f t="shared" si="342"/>
        <v/>
      </c>
      <c r="FZ135" s="19" t="str">
        <f t="shared" si="343"/>
        <v/>
      </c>
      <c r="GA135" s="19" t="str">
        <f t="shared" si="344"/>
        <v/>
      </c>
      <c r="GB135" s="19" t="str">
        <f t="shared" si="345"/>
        <v/>
      </c>
      <c r="GC135" s="19" t="str">
        <f t="shared" si="346"/>
        <v/>
      </c>
      <c r="GD135" s="19" t="str">
        <f t="shared" si="347"/>
        <v/>
      </c>
      <c r="GG135" s="19" t="str">
        <f t="shared" si="350"/>
        <v/>
      </c>
      <c r="GH135" s="19" t="str">
        <f t="shared" si="351"/>
        <v/>
      </c>
      <c r="GI135" s="19" t="str">
        <f t="shared" si="352"/>
        <v/>
      </c>
      <c r="GJ135" s="32" t="str">
        <f t="shared" si="353"/>
        <v/>
      </c>
      <c r="GK135" s="19" t="str">
        <f t="shared" si="354"/>
        <v/>
      </c>
      <c r="GL135" s="19" t="str">
        <f t="shared" si="355"/>
        <v/>
      </c>
      <c r="GM135" s="19" t="str">
        <f t="shared" si="356"/>
        <v/>
      </c>
      <c r="GN135" s="19" t="str">
        <f t="shared" si="357"/>
        <v/>
      </c>
      <c r="GO135" s="19" t="str">
        <f t="shared" si="358"/>
        <v/>
      </c>
      <c r="GP135" s="19" t="str">
        <f t="shared" si="359"/>
        <v/>
      </c>
      <c r="GQ135" s="19" t="str">
        <f t="shared" si="360"/>
        <v/>
      </c>
      <c r="GR135" s="19" t="str">
        <f t="shared" si="361"/>
        <v/>
      </c>
      <c r="GS135" s="19" t="str">
        <f t="shared" si="362"/>
        <v/>
      </c>
      <c r="GT135" s="19" t="str">
        <f t="shared" si="363"/>
        <v/>
      </c>
      <c r="GU135" s="32" t="str">
        <f t="shared" si="364"/>
        <v/>
      </c>
      <c r="GV135" s="19">
        <f t="shared" si="365"/>
        <v>10.328571478127515</v>
      </c>
      <c r="GW135" s="19">
        <f t="shared" si="366"/>
        <v>10.328571478127515</v>
      </c>
      <c r="GX135" s="19">
        <f t="shared" si="367"/>
        <v>10.328571478127515</v>
      </c>
      <c r="GY135" s="19">
        <f t="shared" si="368"/>
        <v>10.328571478127515</v>
      </c>
      <c r="GZ135" s="19">
        <f t="shared" si="369"/>
        <v>10.328571478127515</v>
      </c>
      <c r="HA135" s="19">
        <f t="shared" si="370"/>
        <v>0.2011343951618926</v>
      </c>
      <c r="HB135" s="19">
        <f t="shared" si="371"/>
        <v>0.2011343951618926</v>
      </c>
      <c r="HC135" s="19">
        <f t="shared" si="372"/>
        <v>10.328571478127515</v>
      </c>
      <c r="HD135" s="19">
        <f t="shared" si="373"/>
        <v>10.328571478127515</v>
      </c>
      <c r="HE135" s="19">
        <f t="shared" si="374"/>
        <v>10.328571478127515</v>
      </c>
      <c r="HF135" s="19">
        <f t="shared" si="375"/>
        <v>10.328571478127515</v>
      </c>
      <c r="HG135" s="19" t="str">
        <f t="shared" si="299"/>
        <v/>
      </c>
      <c r="HH135" s="19" t="str">
        <f t="shared" si="300"/>
        <v/>
      </c>
      <c r="HI135" s="19" t="str">
        <f t="shared" si="301"/>
        <v/>
      </c>
      <c r="HJ135" s="19" t="str">
        <f t="shared" si="302"/>
        <v/>
      </c>
      <c r="HK135" s="19" t="str">
        <f t="shared" si="303"/>
        <v/>
      </c>
      <c r="HL135" s="19" t="str">
        <f t="shared" si="304"/>
        <v/>
      </c>
      <c r="HM135" s="19" t="str">
        <f t="shared" si="305"/>
        <v/>
      </c>
      <c r="HN135" s="19" t="str">
        <f t="shared" si="306"/>
        <v/>
      </c>
      <c r="HO135" s="19" t="str">
        <f t="shared" si="307"/>
        <v/>
      </c>
      <c r="HP135" s="19" t="str">
        <f t="shared" si="308"/>
        <v/>
      </c>
      <c r="HQ135" s="32" t="str">
        <f t="shared" si="309"/>
        <v/>
      </c>
      <c r="HR135" s="19">
        <f t="shared" si="376"/>
        <v>0.72436999999999996</v>
      </c>
      <c r="HS135" s="19">
        <f t="shared" si="377"/>
        <v>0.72436999999999996</v>
      </c>
      <c r="HT135" s="19">
        <f t="shared" si="378"/>
        <v>0.72436999999999996</v>
      </c>
      <c r="HU135" s="19">
        <f t="shared" si="379"/>
        <v>0.72436999999999996</v>
      </c>
      <c r="HV135" s="19">
        <f t="shared" si="380"/>
        <v>0.72436999999999996</v>
      </c>
      <c r="HW135" s="19">
        <f t="shared" si="381"/>
        <v>2.8730000000000002E-2</v>
      </c>
      <c r="HX135" s="19">
        <f t="shared" si="382"/>
        <v>2.8730000000000002E-2</v>
      </c>
      <c r="HY135" s="19">
        <f t="shared" si="383"/>
        <v>0.72436999999999996</v>
      </c>
      <c r="HZ135" s="19">
        <f t="shared" si="384"/>
        <v>0.72436999999999996</v>
      </c>
      <c r="IA135" s="19">
        <f t="shared" si="385"/>
        <v>0.72436999999999996</v>
      </c>
      <c r="IB135" s="19">
        <f t="shared" si="386"/>
        <v>0.72436999999999996</v>
      </c>
      <c r="IC135" s="38" t="str">
        <f t="shared" si="387"/>
        <v/>
      </c>
      <c r="ID135" s="19" t="str">
        <f t="shared" si="388"/>
        <v/>
      </c>
      <c r="IE135" s="19" t="str">
        <f t="shared" si="389"/>
        <v/>
      </c>
      <c r="IF135" s="19" t="str">
        <f t="shared" si="390"/>
        <v/>
      </c>
      <c r="IG135" s="19" t="str">
        <f t="shared" si="391"/>
        <v/>
      </c>
      <c r="IH135" s="19" t="str">
        <f t="shared" si="392"/>
        <v/>
      </c>
      <c r="II135" s="19" t="str">
        <f t="shared" si="393"/>
        <v/>
      </c>
      <c r="IJ135" s="19" t="str">
        <f t="shared" si="394"/>
        <v/>
      </c>
      <c r="IK135" s="19" t="str">
        <f t="shared" si="395"/>
        <v/>
      </c>
      <c r="IL135" s="19" t="str">
        <f t="shared" si="396"/>
        <v/>
      </c>
      <c r="IM135" s="19" t="str">
        <f t="shared" si="397"/>
        <v/>
      </c>
      <c r="IN135" s="38">
        <f t="shared" si="398"/>
        <v>0.16917829999999984</v>
      </c>
      <c r="IO135" s="19">
        <f t="shared" si="399"/>
        <v>0.16917829999999984</v>
      </c>
      <c r="IP135" s="19">
        <f t="shared" si="400"/>
        <v>0.16917829999999984</v>
      </c>
      <c r="IQ135" s="19">
        <f t="shared" si="401"/>
        <v>0.16917829999999984</v>
      </c>
      <c r="IR135" s="19">
        <f t="shared" si="402"/>
        <v>0.16917829999999984</v>
      </c>
      <c r="IS135" s="19">
        <f t="shared" si="403"/>
        <v>0</v>
      </c>
      <c r="IT135" s="19">
        <f t="shared" si="404"/>
        <v>0</v>
      </c>
      <c r="IU135" s="19">
        <f t="shared" si="405"/>
        <v>0.16917829999999984</v>
      </c>
      <c r="IV135" s="19">
        <f t="shared" si="406"/>
        <v>0.16917829999999984</v>
      </c>
      <c r="IW135" s="19">
        <f t="shared" si="407"/>
        <v>0.16917829999999984</v>
      </c>
      <c r="IX135" s="32">
        <f t="shared" si="408"/>
        <v>0.16917829999999984</v>
      </c>
      <c r="IY135" s="19" t="str">
        <f t="shared" si="409"/>
        <v/>
      </c>
      <c r="IZ135" s="19" t="str">
        <f t="shared" si="410"/>
        <v/>
      </c>
      <c r="JA135" s="19" t="str">
        <f t="shared" si="411"/>
        <v/>
      </c>
      <c r="JB135" s="19" t="str">
        <f t="shared" si="412"/>
        <v/>
      </c>
      <c r="JC135" s="19" t="str">
        <f t="shared" si="413"/>
        <v/>
      </c>
      <c r="JD135" s="19" t="str">
        <f t="shared" si="414"/>
        <v/>
      </c>
      <c r="JE135" s="19" t="str">
        <f t="shared" si="415"/>
        <v/>
      </c>
      <c r="JF135" s="19" t="str">
        <f t="shared" si="416"/>
        <v/>
      </c>
      <c r="JG135" s="19" t="str">
        <f t="shared" si="417"/>
        <v/>
      </c>
      <c r="JH135" s="19" t="str">
        <f t="shared" si="418"/>
        <v/>
      </c>
      <c r="JI135" s="32" t="str">
        <f t="shared" si="419"/>
        <v/>
      </c>
      <c r="JJ135" s="19">
        <f t="shared" si="420"/>
        <v>22.018022109317169</v>
      </c>
      <c r="JK135" s="19">
        <f t="shared" si="421"/>
        <v>22.018022109317169</v>
      </c>
      <c r="JL135" s="19">
        <f t="shared" si="422"/>
        <v>22.018022109317169</v>
      </c>
      <c r="JM135" s="19">
        <f t="shared" si="423"/>
        <v>22.018022109317169</v>
      </c>
      <c r="JN135" s="19">
        <f t="shared" si="424"/>
        <v>22.018022109317169</v>
      </c>
      <c r="JO135" s="19">
        <f t="shared" si="425"/>
        <v>22.018022109317169</v>
      </c>
      <c r="JP135" s="19">
        <f t="shared" si="426"/>
        <v>22.018022109317169</v>
      </c>
      <c r="JQ135" s="19">
        <f t="shared" si="427"/>
        <v>22.018022109317169</v>
      </c>
      <c r="JR135" s="19">
        <f t="shared" si="428"/>
        <v>22.018022109317169</v>
      </c>
      <c r="JS135" s="19">
        <f t="shared" si="429"/>
        <v>22.018022109317169</v>
      </c>
      <c r="JT135" s="19">
        <f t="shared" si="430"/>
        <v>22.018022109317169</v>
      </c>
      <c r="JU135" s="38" t="str">
        <f t="shared" si="431"/>
        <v/>
      </c>
      <c r="JV135" s="19" t="str">
        <f t="shared" si="432"/>
        <v/>
      </c>
      <c r="JW135" s="19" t="str">
        <f t="shared" si="433"/>
        <v/>
      </c>
      <c r="JX135" s="19" t="str">
        <f t="shared" si="434"/>
        <v/>
      </c>
      <c r="JY135" s="19" t="str">
        <f t="shared" si="435"/>
        <v/>
      </c>
      <c r="JZ135" s="19" t="str">
        <f t="shared" si="436"/>
        <v/>
      </c>
      <c r="KA135" s="19" t="str">
        <f t="shared" si="437"/>
        <v/>
      </c>
      <c r="KB135" s="19" t="str">
        <f t="shared" si="438"/>
        <v/>
      </c>
      <c r="KC135" s="19" t="str">
        <f t="shared" si="439"/>
        <v/>
      </c>
      <c r="KD135" s="19" t="str">
        <f t="shared" si="440"/>
        <v/>
      </c>
      <c r="KE135" s="32" t="str">
        <f t="shared" si="441"/>
        <v/>
      </c>
    </row>
    <row r="136" spans="1:291" x14ac:dyDescent="0.2">
      <c r="A136" s="19" t="s">
        <v>431</v>
      </c>
      <c r="B136" s="19" t="s">
        <v>432</v>
      </c>
      <c r="C136" s="19">
        <v>2014</v>
      </c>
      <c r="E136" s="32" t="s">
        <v>173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32">
        <v>0</v>
      </c>
      <c r="U136" s="19">
        <v>1</v>
      </c>
      <c r="V136" s="19">
        <v>1</v>
      </c>
      <c r="W136" s="19">
        <v>1</v>
      </c>
      <c r="X136" s="19">
        <v>1</v>
      </c>
      <c r="Y136" s="19">
        <v>1</v>
      </c>
      <c r="Z136" s="19">
        <v>1</v>
      </c>
      <c r="AA136" s="32">
        <v>1</v>
      </c>
      <c r="AF136" s="19">
        <v>1</v>
      </c>
      <c r="AG136" s="19">
        <v>1</v>
      </c>
      <c r="AH136" s="19">
        <v>1</v>
      </c>
      <c r="AI136" s="19">
        <v>1</v>
      </c>
      <c r="AJ136" s="19">
        <v>1</v>
      </c>
      <c r="AK136" s="19">
        <v>1</v>
      </c>
      <c r="AL136" s="32">
        <v>1</v>
      </c>
      <c r="AQ136" s="19">
        <v>2.9261499999999999E-2</v>
      </c>
      <c r="AR136" s="19">
        <v>2.76829E-2</v>
      </c>
      <c r="AS136" s="19">
        <v>2.75269E-2</v>
      </c>
      <c r="AT136" s="19">
        <v>2.6658399999999999E-2</v>
      </c>
      <c r="AU136" s="19">
        <v>2.4306700000000001E-2</v>
      </c>
      <c r="AV136" s="19">
        <v>2.9575000000000001E-2</v>
      </c>
      <c r="AW136" s="32">
        <v>2.7677199999999999E-2</v>
      </c>
      <c r="BB136" s="19">
        <v>0</v>
      </c>
      <c r="BC136" s="19">
        <v>0</v>
      </c>
      <c r="BD136" s="19">
        <v>0</v>
      </c>
      <c r="BE136" s="19">
        <v>0</v>
      </c>
      <c r="BF136" s="19">
        <v>0</v>
      </c>
      <c r="BG136" s="19">
        <v>0</v>
      </c>
      <c r="BH136" s="32">
        <v>0</v>
      </c>
      <c r="BM136" s="19">
        <v>0</v>
      </c>
      <c r="BN136" s="19">
        <v>0</v>
      </c>
      <c r="BO136" s="19">
        <v>0</v>
      </c>
      <c r="BP136" s="19">
        <v>0</v>
      </c>
      <c r="BQ136" s="19">
        <v>0</v>
      </c>
      <c r="BR136" s="19">
        <v>0</v>
      </c>
      <c r="BS136" s="32">
        <v>0</v>
      </c>
      <c r="BT136" s="19">
        <v>0</v>
      </c>
      <c r="BU136" s="19">
        <v>0</v>
      </c>
      <c r="BV136" s="19">
        <v>0</v>
      </c>
      <c r="BW136" s="19">
        <v>0</v>
      </c>
      <c r="BX136" s="19">
        <v>0</v>
      </c>
      <c r="BY136" s="19">
        <v>0</v>
      </c>
      <c r="BZ136" s="19">
        <v>0</v>
      </c>
      <c r="CA136" s="19">
        <v>0</v>
      </c>
      <c r="CB136" s="19">
        <v>0</v>
      </c>
      <c r="CC136" s="19">
        <v>0</v>
      </c>
      <c r="CD136" s="19">
        <v>0</v>
      </c>
      <c r="CE136" s="38">
        <v>0</v>
      </c>
      <c r="CF136" s="19">
        <v>0</v>
      </c>
      <c r="CG136" s="19">
        <v>0</v>
      </c>
      <c r="CH136" s="19">
        <v>0</v>
      </c>
      <c r="CI136" s="19">
        <v>3</v>
      </c>
      <c r="CJ136" s="19">
        <v>6</v>
      </c>
      <c r="CK136" s="19">
        <v>12</v>
      </c>
      <c r="CL136" s="19">
        <v>15</v>
      </c>
      <c r="CM136" s="19">
        <v>23</v>
      </c>
      <c r="CN136" s="19">
        <v>27</v>
      </c>
      <c r="CO136" s="19">
        <v>50</v>
      </c>
      <c r="CP136" s="38">
        <v>0</v>
      </c>
      <c r="CQ136" s="19">
        <v>0</v>
      </c>
      <c r="CR136" s="19">
        <v>0</v>
      </c>
      <c r="CS136" s="19">
        <v>0</v>
      </c>
      <c r="CT136" s="19">
        <v>0</v>
      </c>
      <c r="CU136" s="19">
        <v>0</v>
      </c>
      <c r="CV136" s="19">
        <v>0</v>
      </c>
      <c r="CW136" s="19">
        <v>0</v>
      </c>
      <c r="CX136" s="19">
        <v>0</v>
      </c>
      <c r="CY136" s="19">
        <v>0</v>
      </c>
      <c r="CZ136" s="19">
        <v>0</v>
      </c>
      <c r="DA136" s="38"/>
      <c r="DD136" s="19">
        <v>6.0530885960000003</v>
      </c>
      <c r="DE136" s="19">
        <v>7.4122220509999996</v>
      </c>
      <c r="DF136" s="19">
        <v>6.8317095830000003</v>
      </c>
      <c r="DG136" s="19">
        <v>8.9519294130000002</v>
      </c>
      <c r="DH136" s="19">
        <v>5.2763501000000002</v>
      </c>
      <c r="DI136" s="19">
        <v>5.4438004959999997</v>
      </c>
      <c r="DJ136" s="19">
        <v>9.4013693616596097</v>
      </c>
      <c r="DK136" s="19">
        <v>5.6601783083527399</v>
      </c>
      <c r="DL136" s="38"/>
      <c r="DN136" s="19">
        <v>0.11550000000000001</v>
      </c>
      <c r="DO136" s="19">
        <v>2.6200000000000001E-2</v>
      </c>
      <c r="DP136" s="19">
        <v>1.1900000000000001E-2</v>
      </c>
      <c r="DQ136" s="19">
        <v>1.04E-2</v>
      </c>
      <c r="DR136" s="19">
        <v>7.4999999999999997E-3</v>
      </c>
      <c r="DS136" s="19">
        <v>0.47549999999999998</v>
      </c>
      <c r="DT136" s="19">
        <v>0.58169999999999999</v>
      </c>
      <c r="DU136" s="19">
        <v>0.61180000000000001</v>
      </c>
      <c r="DV136" s="19">
        <v>0.55110000000000003</v>
      </c>
      <c r="DW136" s="38"/>
      <c r="DZ136" s="19">
        <v>0.14599999999999999</v>
      </c>
      <c r="EA136" s="19">
        <v>4.4999999999999998E-2</v>
      </c>
      <c r="EB136" s="19">
        <v>0.10299999999999999</v>
      </c>
      <c r="EC136" s="19">
        <v>0.129</v>
      </c>
      <c r="ED136" s="19">
        <v>-3.2000000000000001E-2</v>
      </c>
      <c r="EE136" s="19">
        <v>-2E-3</v>
      </c>
      <c r="EF136" s="19">
        <v>-0.01</v>
      </c>
      <c r="EG136" s="19">
        <v>-1.2E-2</v>
      </c>
      <c r="EH136" s="38"/>
      <c r="EL136" s="19">
        <v>9310420.9142906349</v>
      </c>
      <c r="EM136" s="19">
        <v>8744763.5693885684</v>
      </c>
      <c r="EN136" s="19">
        <v>8438645.5686068311</v>
      </c>
      <c r="EO136" s="19">
        <v>16726927.414583975</v>
      </c>
      <c r="EP136" s="19">
        <v>6793529.8922907021</v>
      </c>
      <c r="EQ136" s="19">
        <v>7140088.4832184566</v>
      </c>
      <c r="ER136" s="32">
        <v>14094686.740333399</v>
      </c>
      <c r="ES136" s="19" t="str">
        <f t="shared" si="310"/>
        <v/>
      </c>
      <c r="ET136" s="19" t="str">
        <f t="shared" si="311"/>
        <v/>
      </c>
      <c r="EU136" s="19" t="str">
        <f t="shared" si="312"/>
        <v/>
      </c>
      <c r="EV136" s="19" t="str">
        <f t="shared" si="313"/>
        <v/>
      </c>
      <c r="EW136" s="19">
        <f t="shared" si="314"/>
        <v>16.046644859218443</v>
      </c>
      <c r="EX136" s="19">
        <f t="shared" si="315"/>
        <v>15.983965629978856</v>
      </c>
      <c r="EY136" s="19">
        <f t="shared" si="316"/>
        <v>15.948332376041005</v>
      </c>
      <c r="EZ136" s="19">
        <f t="shared" si="317"/>
        <v>16.632530398868457</v>
      </c>
      <c r="FA136" s="19">
        <f t="shared" si="318"/>
        <v>15.731481230767946</v>
      </c>
      <c r="FB136" s="19">
        <f t="shared" si="319"/>
        <v>15.781235726846607</v>
      </c>
      <c r="FC136" s="32">
        <f t="shared" si="320"/>
        <v>16.461308457404581</v>
      </c>
      <c r="FD136" s="19" t="str">
        <f t="shared" si="321"/>
        <v/>
      </c>
      <c r="FE136" s="19" t="str">
        <f t="shared" si="322"/>
        <v/>
      </c>
      <c r="FF136" s="19" t="str">
        <f t="shared" si="323"/>
        <v/>
      </c>
      <c r="FG136" s="19" t="str">
        <f t="shared" si="324"/>
        <v/>
      </c>
      <c r="FH136" s="19">
        <f t="shared" si="325"/>
        <v>7.4122220509999996</v>
      </c>
      <c r="FI136" s="19">
        <f t="shared" si="326"/>
        <v>6.8317095830000003</v>
      </c>
      <c r="FJ136" s="19">
        <f t="shared" si="327"/>
        <v>8.9519294130000002</v>
      </c>
      <c r="FK136" s="19">
        <f t="shared" si="328"/>
        <v>5.2763501000000002</v>
      </c>
      <c r="FL136" s="19">
        <f t="shared" si="329"/>
        <v>5.4438004959999997</v>
      </c>
      <c r="FM136" s="19">
        <f t="shared" si="330"/>
        <v>9.4013693616596097</v>
      </c>
      <c r="FN136" s="32">
        <f t="shared" si="331"/>
        <v>5.6601783083527399</v>
      </c>
      <c r="FO136" s="19" t="str">
        <f t="shared" si="332"/>
        <v/>
      </c>
      <c r="FP136" s="19" t="str">
        <f t="shared" si="333"/>
        <v/>
      </c>
      <c r="FQ136" s="19" t="str">
        <f t="shared" si="334"/>
        <v/>
      </c>
      <c r="FR136" s="19" t="str">
        <f t="shared" si="335"/>
        <v/>
      </c>
      <c r="FS136" s="19">
        <f t="shared" si="336"/>
        <v>1.1900000000000001E-2</v>
      </c>
      <c r="FT136" s="19">
        <f t="shared" si="337"/>
        <v>1.04E-2</v>
      </c>
      <c r="FU136" s="19">
        <f t="shared" si="338"/>
        <v>7.4999999999999997E-3</v>
      </c>
      <c r="FV136" s="19">
        <f t="shared" si="339"/>
        <v>0.47549999999999998</v>
      </c>
      <c r="FW136" s="19">
        <f t="shared" si="340"/>
        <v>0.58169999999999999</v>
      </c>
      <c r="FX136" s="19">
        <f t="shared" si="341"/>
        <v>0.61180000000000001</v>
      </c>
      <c r="FY136" s="32">
        <f t="shared" si="342"/>
        <v>0.55110000000000003</v>
      </c>
      <c r="FZ136" s="19" t="str">
        <f t="shared" si="343"/>
        <v/>
      </c>
      <c r="GA136" s="19" t="str">
        <f t="shared" si="344"/>
        <v/>
      </c>
      <c r="GB136" s="19" t="str">
        <f t="shared" si="345"/>
        <v/>
      </c>
      <c r="GC136" s="19" t="str">
        <f t="shared" si="346"/>
        <v/>
      </c>
      <c r="GD136" s="19">
        <f t="shared" si="347"/>
        <v>4.4999999999999998E-2</v>
      </c>
      <c r="GE136" s="19">
        <f t="shared" si="348"/>
        <v>0.10299999999999999</v>
      </c>
      <c r="GF136" s="19">
        <f t="shared" si="349"/>
        <v>0.129</v>
      </c>
      <c r="GG136" s="19">
        <f t="shared" si="350"/>
        <v>-3.2000000000000001E-2</v>
      </c>
      <c r="GH136" s="19">
        <f t="shared" si="351"/>
        <v>-2E-3</v>
      </c>
      <c r="GI136" s="19">
        <f t="shared" si="352"/>
        <v>-0.01</v>
      </c>
      <c r="GJ136" s="32">
        <f t="shared" si="353"/>
        <v>-1.2E-2</v>
      </c>
      <c r="GK136" s="19" t="str">
        <f t="shared" si="354"/>
        <v/>
      </c>
      <c r="GL136" s="19" t="str">
        <f t="shared" si="355"/>
        <v/>
      </c>
      <c r="GM136" s="19" t="str">
        <f t="shared" si="356"/>
        <v/>
      </c>
      <c r="GN136" s="19" t="str">
        <f t="shared" si="357"/>
        <v/>
      </c>
      <c r="GO136" s="19">
        <f t="shared" si="358"/>
        <v>16.046644859218443</v>
      </c>
      <c r="GP136" s="19">
        <f t="shared" si="359"/>
        <v>15.983965629978856</v>
      </c>
      <c r="GQ136" s="19">
        <f t="shared" si="360"/>
        <v>15.948332376041005</v>
      </c>
      <c r="GR136" s="19">
        <f t="shared" si="361"/>
        <v>16.632530398868457</v>
      </c>
      <c r="GS136" s="19">
        <f t="shared" si="362"/>
        <v>15.731481230767946</v>
      </c>
      <c r="GT136" s="19">
        <f t="shared" si="363"/>
        <v>15.781235726846607</v>
      </c>
      <c r="GU136" s="32">
        <f t="shared" si="364"/>
        <v>16.461308457404581</v>
      </c>
      <c r="GV136" s="19">
        <f t="shared" si="365"/>
        <v>10.328571478127515</v>
      </c>
      <c r="GW136" s="19">
        <f t="shared" si="366"/>
        <v>10.328571478127515</v>
      </c>
      <c r="GX136" s="19">
        <f t="shared" si="367"/>
        <v>10.328571478127515</v>
      </c>
      <c r="GY136" s="19">
        <f t="shared" si="368"/>
        <v>10.328571478127515</v>
      </c>
      <c r="GZ136" s="19">
        <f t="shared" si="369"/>
        <v>7.4122220509999996</v>
      </c>
      <c r="HA136" s="19">
        <f t="shared" si="370"/>
        <v>6.8317095830000003</v>
      </c>
      <c r="HB136" s="19">
        <f t="shared" si="371"/>
        <v>8.9519294130000002</v>
      </c>
      <c r="HC136" s="19">
        <f t="shared" si="372"/>
        <v>5.2763501000000002</v>
      </c>
      <c r="HD136" s="19">
        <f t="shared" si="373"/>
        <v>5.4438004959999997</v>
      </c>
      <c r="HE136" s="19">
        <f t="shared" si="374"/>
        <v>9.4013693616596097</v>
      </c>
      <c r="HF136" s="19">
        <f t="shared" si="375"/>
        <v>5.6601783083527399</v>
      </c>
      <c r="HG136" s="19" t="str">
        <f t="shared" si="299"/>
        <v/>
      </c>
      <c r="HH136" s="19" t="str">
        <f t="shared" si="300"/>
        <v/>
      </c>
      <c r="HI136" s="19" t="str">
        <f t="shared" si="301"/>
        <v/>
      </c>
      <c r="HJ136" s="19" t="str">
        <f t="shared" si="302"/>
        <v/>
      </c>
      <c r="HK136" s="19">
        <f t="shared" si="303"/>
        <v>7.4122220509999996</v>
      </c>
      <c r="HL136" s="19">
        <f t="shared" si="304"/>
        <v>6.8317095830000003</v>
      </c>
      <c r="HM136" s="19">
        <f t="shared" si="305"/>
        <v>8.9519294130000002</v>
      </c>
      <c r="HN136" s="19">
        <f t="shared" si="306"/>
        <v>5.2763501000000002</v>
      </c>
      <c r="HO136" s="19">
        <f t="shared" si="307"/>
        <v>5.4438004959999997</v>
      </c>
      <c r="HP136" s="19">
        <f t="shared" si="308"/>
        <v>9.4013693616596097</v>
      </c>
      <c r="HQ136" s="32">
        <f t="shared" si="309"/>
        <v>5.6601783083527399</v>
      </c>
      <c r="HR136" s="19">
        <f t="shared" si="376"/>
        <v>0.72436999999999996</v>
      </c>
      <c r="HS136" s="19">
        <f t="shared" si="377"/>
        <v>0.72436999999999996</v>
      </c>
      <c r="HT136" s="19">
        <f t="shared" si="378"/>
        <v>0.72436999999999996</v>
      </c>
      <c r="HU136" s="19">
        <f t="shared" si="379"/>
        <v>0.72436999999999996</v>
      </c>
      <c r="HV136" s="19">
        <f t="shared" si="380"/>
        <v>2.8730000000000002E-2</v>
      </c>
      <c r="HW136" s="19">
        <f t="shared" si="381"/>
        <v>2.8730000000000002E-2</v>
      </c>
      <c r="HX136" s="19">
        <f t="shared" si="382"/>
        <v>2.8730000000000002E-2</v>
      </c>
      <c r="HY136" s="19">
        <f t="shared" si="383"/>
        <v>0.47549999999999998</v>
      </c>
      <c r="HZ136" s="19">
        <f t="shared" si="384"/>
        <v>0.58169999999999999</v>
      </c>
      <c r="IA136" s="19">
        <f t="shared" si="385"/>
        <v>0.61180000000000001</v>
      </c>
      <c r="IB136" s="19">
        <f t="shared" si="386"/>
        <v>0.55110000000000003</v>
      </c>
      <c r="IC136" s="38" t="str">
        <f t="shared" si="387"/>
        <v/>
      </c>
      <c r="ID136" s="19" t="str">
        <f t="shared" si="388"/>
        <v/>
      </c>
      <c r="IE136" s="19" t="str">
        <f t="shared" si="389"/>
        <v/>
      </c>
      <c r="IF136" s="19" t="str">
        <f t="shared" si="390"/>
        <v/>
      </c>
      <c r="IG136" s="19">
        <f t="shared" si="391"/>
        <v>2.8730000000000002E-2</v>
      </c>
      <c r="IH136" s="19">
        <f t="shared" si="392"/>
        <v>2.8730000000000002E-2</v>
      </c>
      <c r="II136" s="19">
        <f t="shared" si="393"/>
        <v>2.8730000000000002E-2</v>
      </c>
      <c r="IJ136" s="19">
        <f t="shared" si="394"/>
        <v>0.47549999999999998</v>
      </c>
      <c r="IK136" s="19">
        <f t="shared" si="395"/>
        <v>0.58169999999999999</v>
      </c>
      <c r="IL136" s="19">
        <f t="shared" si="396"/>
        <v>0.61180000000000001</v>
      </c>
      <c r="IM136" s="19">
        <f t="shared" si="397"/>
        <v>0.55110000000000003</v>
      </c>
      <c r="IN136" s="38">
        <f t="shared" si="398"/>
        <v>0.16917829999999984</v>
      </c>
      <c r="IO136" s="19">
        <f t="shared" si="399"/>
        <v>0.16917829999999984</v>
      </c>
      <c r="IP136" s="19">
        <f t="shared" si="400"/>
        <v>0.16917829999999984</v>
      </c>
      <c r="IQ136" s="19">
        <f t="shared" si="401"/>
        <v>0.16917829999999984</v>
      </c>
      <c r="IR136" s="19">
        <f t="shared" si="402"/>
        <v>4.4999999999999998E-2</v>
      </c>
      <c r="IS136" s="19">
        <f t="shared" si="403"/>
        <v>0.10299999999999999</v>
      </c>
      <c r="IT136" s="19">
        <f t="shared" si="404"/>
        <v>0.129</v>
      </c>
      <c r="IU136" s="19">
        <f t="shared" si="405"/>
        <v>-3.2000000000000001E-2</v>
      </c>
      <c r="IV136" s="19">
        <f t="shared" si="406"/>
        <v>-2E-3</v>
      </c>
      <c r="IW136" s="19">
        <f t="shared" si="407"/>
        <v>-0.01</v>
      </c>
      <c r="IX136" s="32">
        <f t="shared" si="408"/>
        <v>-1.2E-2</v>
      </c>
      <c r="IY136" s="19" t="str">
        <f t="shared" si="409"/>
        <v/>
      </c>
      <c r="IZ136" s="19" t="str">
        <f t="shared" si="410"/>
        <v/>
      </c>
      <c r="JA136" s="19" t="str">
        <f t="shared" si="411"/>
        <v/>
      </c>
      <c r="JB136" s="19" t="str">
        <f t="shared" si="412"/>
        <v/>
      </c>
      <c r="JC136" s="19">
        <f t="shared" si="413"/>
        <v>4.4999999999999998E-2</v>
      </c>
      <c r="JD136" s="19">
        <f t="shared" si="414"/>
        <v>0.10299999999999999</v>
      </c>
      <c r="JE136" s="19">
        <f t="shared" si="415"/>
        <v>0.129</v>
      </c>
      <c r="JF136" s="19">
        <f t="shared" si="416"/>
        <v>-3.2000000000000001E-2</v>
      </c>
      <c r="JG136" s="19">
        <f t="shared" si="417"/>
        <v>-2E-3</v>
      </c>
      <c r="JH136" s="19">
        <f t="shared" si="418"/>
        <v>-0.01</v>
      </c>
      <c r="JI136" s="32">
        <f t="shared" si="419"/>
        <v>-1.2E-2</v>
      </c>
      <c r="JJ136" s="19">
        <f t="shared" si="420"/>
        <v>22.018022109317169</v>
      </c>
      <c r="JK136" s="19">
        <f t="shared" si="421"/>
        <v>22.018022109317169</v>
      </c>
      <c r="JL136" s="19">
        <f t="shared" si="422"/>
        <v>22.018022109317169</v>
      </c>
      <c r="JM136" s="19">
        <f t="shared" si="423"/>
        <v>22.018022109317169</v>
      </c>
      <c r="JN136" s="19">
        <f t="shared" si="424"/>
        <v>16.046644859218443</v>
      </c>
      <c r="JO136" s="19">
        <f t="shared" si="425"/>
        <v>15.983965629978856</v>
      </c>
      <c r="JP136" s="19">
        <f t="shared" si="426"/>
        <v>15.948332376041005</v>
      </c>
      <c r="JQ136" s="19">
        <f t="shared" si="427"/>
        <v>16.632530398868457</v>
      </c>
      <c r="JR136" s="19">
        <f t="shared" si="428"/>
        <v>15.731481230767946</v>
      </c>
      <c r="JS136" s="19">
        <f t="shared" si="429"/>
        <v>15.781235726846607</v>
      </c>
      <c r="JT136" s="19">
        <f t="shared" si="430"/>
        <v>16.461308457404581</v>
      </c>
      <c r="JU136" s="38" t="str">
        <f t="shared" si="431"/>
        <v/>
      </c>
      <c r="JV136" s="19" t="str">
        <f t="shared" si="432"/>
        <v/>
      </c>
      <c r="JW136" s="19" t="str">
        <f t="shared" si="433"/>
        <v/>
      </c>
      <c r="JX136" s="19" t="str">
        <f t="shared" si="434"/>
        <v/>
      </c>
      <c r="JY136" s="19">
        <f t="shared" si="435"/>
        <v>16.046644859218443</v>
      </c>
      <c r="JZ136" s="19">
        <f t="shared" si="436"/>
        <v>15.983965629978856</v>
      </c>
      <c r="KA136" s="19">
        <f t="shared" si="437"/>
        <v>15.948332376041005</v>
      </c>
      <c r="KB136" s="19">
        <f t="shared" si="438"/>
        <v>16.632530398868457</v>
      </c>
      <c r="KC136" s="19">
        <f t="shared" si="439"/>
        <v>15.731481230767946</v>
      </c>
      <c r="KD136" s="19">
        <f t="shared" si="440"/>
        <v>15.781235726846607</v>
      </c>
      <c r="KE136" s="32">
        <f t="shared" si="441"/>
        <v>16.461308457404581</v>
      </c>
    </row>
    <row r="137" spans="1:291" x14ac:dyDescent="0.2">
      <c r="A137" s="19" t="s">
        <v>433</v>
      </c>
      <c r="B137" s="19" t="s">
        <v>434</v>
      </c>
      <c r="C137" s="19">
        <v>2015</v>
      </c>
      <c r="E137" s="32" t="s">
        <v>173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32">
        <v>0</v>
      </c>
      <c r="V137" s="19">
        <v>1</v>
      </c>
      <c r="W137" s="19">
        <v>1</v>
      </c>
      <c r="X137" s="19">
        <v>1</v>
      </c>
      <c r="Y137" s="19">
        <v>1</v>
      </c>
      <c r="Z137" s="19">
        <v>1</v>
      </c>
      <c r="AA137" s="32">
        <v>1</v>
      </c>
      <c r="AG137" s="19">
        <v>1</v>
      </c>
      <c r="AH137" s="19">
        <v>1</v>
      </c>
      <c r="AI137" s="19">
        <v>1</v>
      </c>
      <c r="AJ137" s="19">
        <v>1</v>
      </c>
      <c r="AK137" s="19">
        <v>1</v>
      </c>
      <c r="AL137" s="32">
        <v>1</v>
      </c>
      <c r="AR137" s="19">
        <v>1.8521599999999999E-2</v>
      </c>
      <c r="AS137" s="19">
        <v>1.8661199999999999E-2</v>
      </c>
      <c r="AT137" s="19">
        <v>2.1318E-2</v>
      </c>
      <c r="AU137" s="19">
        <v>1.7358800000000001E-2</v>
      </c>
      <c r="AV137" s="19">
        <v>1.5977700000000001E-2</v>
      </c>
      <c r="AW137" s="32"/>
      <c r="BC137" s="19">
        <v>0</v>
      </c>
      <c r="BD137" s="19">
        <v>0</v>
      </c>
      <c r="BE137" s="19">
        <v>0</v>
      </c>
      <c r="BF137" s="19">
        <v>0</v>
      </c>
      <c r="BG137" s="19">
        <v>0</v>
      </c>
      <c r="BH137" s="32">
        <v>0</v>
      </c>
      <c r="BN137" s="19">
        <v>0</v>
      </c>
      <c r="BO137" s="19">
        <v>0</v>
      </c>
      <c r="BP137" s="19">
        <v>0</v>
      </c>
      <c r="BQ137" s="19">
        <v>0</v>
      </c>
      <c r="BR137" s="19">
        <v>0</v>
      </c>
      <c r="BS137" s="32">
        <v>0</v>
      </c>
      <c r="BT137" s="19">
        <v>0</v>
      </c>
      <c r="BU137" s="19">
        <v>0</v>
      </c>
      <c r="BV137" s="19">
        <v>0</v>
      </c>
      <c r="BW137" s="19">
        <v>0</v>
      </c>
      <c r="BX137" s="19">
        <v>0</v>
      </c>
      <c r="BY137" s="19">
        <v>0</v>
      </c>
      <c r="BZ137" s="19">
        <v>1</v>
      </c>
      <c r="CA137" s="19">
        <v>0</v>
      </c>
      <c r="CB137" s="19">
        <v>3</v>
      </c>
      <c r="CC137" s="19">
        <v>3</v>
      </c>
      <c r="CD137" s="19">
        <v>9</v>
      </c>
      <c r="CE137" s="38">
        <v>5</v>
      </c>
      <c r="CF137" s="19">
        <v>8</v>
      </c>
      <c r="CG137" s="19">
        <v>19</v>
      </c>
      <c r="CH137" s="19">
        <v>10</v>
      </c>
      <c r="CI137" s="19">
        <v>25</v>
      </c>
      <c r="CJ137" s="19">
        <v>22</v>
      </c>
      <c r="CK137" s="19">
        <v>29</v>
      </c>
      <c r="CL137" s="19">
        <v>29</v>
      </c>
      <c r="CM137" s="19">
        <v>32</v>
      </c>
      <c r="CN137" s="19">
        <v>26</v>
      </c>
      <c r="CO137" s="19">
        <v>59</v>
      </c>
      <c r="CP137" s="38">
        <v>0</v>
      </c>
      <c r="CQ137" s="19">
        <v>0</v>
      </c>
      <c r="CR137" s="19">
        <v>0</v>
      </c>
      <c r="CS137" s="19">
        <v>0</v>
      </c>
      <c r="CT137" s="19">
        <v>0</v>
      </c>
      <c r="CU137" s="19">
        <v>0</v>
      </c>
      <c r="CV137" s="19">
        <v>3.4482758620689655E-2</v>
      </c>
      <c r="CW137" s="19">
        <v>0</v>
      </c>
      <c r="CX137" s="19">
        <v>9.375E-2</v>
      </c>
      <c r="CY137" s="19">
        <v>0.11538461538461539</v>
      </c>
      <c r="CZ137" s="19">
        <v>0.15254237288135594</v>
      </c>
      <c r="DA137" s="38"/>
      <c r="DD137" s="19">
        <v>0.498361817312786</v>
      </c>
      <c r="DE137" s="19">
        <v>0.12099440287775701</v>
      </c>
      <c r="DF137" s="19">
        <v>0.22056635741418301</v>
      </c>
      <c r="DG137" s="19">
        <v>0.36084785848224898</v>
      </c>
      <c r="DH137" s="19">
        <v>0.33506709524360301</v>
      </c>
      <c r="DI137" s="19">
        <v>0.24579871341569301</v>
      </c>
      <c r="DJ137" s="19">
        <v>-1.69509010574837</v>
      </c>
      <c r="DK137" s="19">
        <v>0.72732130698544895</v>
      </c>
      <c r="DL137" s="38"/>
      <c r="DN137" s="19">
        <v>0.29570000000000002</v>
      </c>
      <c r="DO137" s="19">
        <v>0.1802</v>
      </c>
      <c r="DP137" s="19">
        <v>0.439</v>
      </c>
      <c r="DQ137" s="19">
        <v>0.248</v>
      </c>
      <c r="DR137" s="19">
        <v>0.26229999999999998</v>
      </c>
      <c r="DS137" s="19">
        <v>0.158</v>
      </c>
      <c r="DT137" s="19">
        <v>0.38129999999999997</v>
      </c>
      <c r="DU137" s="19">
        <v>0.32150000000000001</v>
      </c>
      <c r="DV137" s="19">
        <v>0.49680000000000002</v>
      </c>
      <c r="DW137" s="38"/>
      <c r="DZ137" s="19">
        <v>9.5000000000000001E-2</v>
      </c>
      <c r="EA137" s="19">
        <v>1.7000000000000001E-2</v>
      </c>
      <c r="EB137" s="19">
        <v>-7.1999999999999995E-2</v>
      </c>
      <c r="EC137" s="19">
        <v>-2.7E-2</v>
      </c>
      <c r="ED137" s="19">
        <v>-4.8000000000000001E-2</v>
      </c>
      <c r="EE137" s="19">
        <v>-0.112</v>
      </c>
      <c r="EF137" s="19">
        <v>-0.18099999999999999</v>
      </c>
      <c r="EG137" s="19">
        <v>4.5999999999999999E-2</v>
      </c>
      <c r="EH137" s="38"/>
      <c r="EL137" s="19">
        <v>10646249.365872839</v>
      </c>
      <c r="EM137" s="19">
        <v>1812799.1048048027</v>
      </c>
      <c r="EN137" s="19">
        <v>3097072.5562279266</v>
      </c>
      <c r="EO137" s="19">
        <v>4027833.1730670594</v>
      </c>
      <c r="EP137" s="19">
        <v>3253495.3948488985</v>
      </c>
      <c r="EQ137" s="19">
        <v>1013096.4496075839</v>
      </c>
      <c r="ER137" s="32">
        <v>6450384.4700288083</v>
      </c>
      <c r="ES137" s="19" t="str">
        <f t="shared" si="310"/>
        <v/>
      </c>
      <c r="ET137" s="19" t="str">
        <f t="shared" si="311"/>
        <v/>
      </c>
      <c r="EU137" s="19" t="str">
        <f t="shared" si="312"/>
        <v/>
      </c>
      <c r="EV137" s="19" t="str">
        <f t="shared" si="313"/>
        <v/>
      </c>
      <c r="EW137" s="19">
        <f t="shared" si="314"/>
        <v>16.180718215873995</v>
      </c>
      <c r="EX137" s="19">
        <f t="shared" si="315"/>
        <v>14.410382675436693</v>
      </c>
      <c r="EY137" s="19">
        <f t="shared" si="316"/>
        <v>14.945967886587894</v>
      </c>
      <c r="EZ137" s="19">
        <f t="shared" si="317"/>
        <v>15.208739115147363</v>
      </c>
      <c r="FA137" s="19">
        <f t="shared" si="318"/>
        <v>14.99524048247093</v>
      </c>
      <c r="FB137" s="19">
        <f t="shared" si="319"/>
        <v>13.828521990551948</v>
      </c>
      <c r="FC137" s="32">
        <f t="shared" si="320"/>
        <v>15.679650294751887</v>
      </c>
      <c r="FD137" s="19" t="str">
        <f t="shared" si="321"/>
        <v/>
      </c>
      <c r="FE137" s="19" t="str">
        <f t="shared" si="322"/>
        <v/>
      </c>
      <c r="FF137" s="19" t="str">
        <f t="shared" si="323"/>
        <v/>
      </c>
      <c r="FG137" s="19" t="str">
        <f t="shared" si="324"/>
        <v/>
      </c>
      <c r="FH137" s="19" t="str">
        <f t="shared" si="325"/>
        <v/>
      </c>
      <c r="FI137" s="19">
        <f t="shared" si="326"/>
        <v>0.22056635741418301</v>
      </c>
      <c r="FJ137" s="19">
        <f t="shared" si="327"/>
        <v>0.36084785848224898</v>
      </c>
      <c r="FK137" s="19">
        <f t="shared" si="328"/>
        <v>0.33506709524360301</v>
      </c>
      <c r="FL137" s="19">
        <f t="shared" si="329"/>
        <v>0.24579871341569301</v>
      </c>
      <c r="FM137" s="19">
        <f t="shared" si="330"/>
        <v>-1.69509010574837</v>
      </c>
      <c r="FN137" s="32">
        <f t="shared" si="331"/>
        <v>0.72732130698544895</v>
      </c>
      <c r="FO137" s="19" t="str">
        <f t="shared" si="332"/>
        <v/>
      </c>
      <c r="FP137" s="19" t="str">
        <f t="shared" si="333"/>
        <v/>
      </c>
      <c r="FQ137" s="19" t="str">
        <f t="shared" si="334"/>
        <v/>
      </c>
      <c r="FR137" s="19" t="str">
        <f t="shared" si="335"/>
        <v/>
      </c>
      <c r="FS137" s="19" t="str">
        <f t="shared" si="336"/>
        <v/>
      </c>
      <c r="FT137" s="19">
        <f t="shared" si="337"/>
        <v>0.248</v>
      </c>
      <c r="FU137" s="19">
        <f t="shared" si="338"/>
        <v>0.26229999999999998</v>
      </c>
      <c r="FV137" s="19">
        <f t="shared" si="339"/>
        <v>0.158</v>
      </c>
      <c r="FW137" s="19">
        <f t="shared" si="340"/>
        <v>0.38129999999999997</v>
      </c>
      <c r="FX137" s="19">
        <f t="shared" si="341"/>
        <v>0.32150000000000001</v>
      </c>
      <c r="FY137" s="32">
        <f t="shared" si="342"/>
        <v>0.49680000000000002</v>
      </c>
      <c r="FZ137" s="19" t="str">
        <f t="shared" si="343"/>
        <v/>
      </c>
      <c r="GA137" s="19" t="str">
        <f t="shared" si="344"/>
        <v/>
      </c>
      <c r="GB137" s="19" t="str">
        <f t="shared" si="345"/>
        <v/>
      </c>
      <c r="GC137" s="19" t="str">
        <f t="shared" si="346"/>
        <v/>
      </c>
      <c r="GD137" s="19" t="str">
        <f t="shared" si="347"/>
        <v/>
      </c>
      <c r="GE137" s="19">
        <f t="shared" si="348"/>
        <v>-7.1999999999999995E-2</v>
      </c>
      <c r="GF137" s="19">
        <f t="shared" si="349"/>
        <v>-2.7E-2</v>
      </c>
      <c r="GG137" s="19">
        <f t="shared" si="350"/>
        <v>-4.8000000000000001E-2</v>
      </c>
      <c r="GH137" s="19">
        <f t="shared" si="351"/>
        <v>-0.112</v>
      </c>
      <c r="GI137" s="19">
        <f t="shared" si="352"/>
        <v>-0.18099999999999999</v>
      </c>
      <c r="GJ137" s="32">
        <f t="shared" si="353"/>
        <v>4.5999999999999999E-2</v>
      </c>
      <c r="GK137" s="19" t="str">
        <f t="shared" si="354"/>
        <v/>
      </c>
      <c r="GL137" s="19" t="str">
        <f t="shared" si="355"/>
        <v/>
      </c>
      <c r="GM137" s="19" t="str">
        <f t="shared" si="356"/>
        <v/>
      </c>
      <c r="GN137" s="19" t="str">
        <f t="shared" si="357"/>
        <v/>
      </c>
      <c r="GO137" s="19" t="str">
        <f t="shared" si="358"/>
        <v/>
      </c>
      <c r="GP137" s="19">
        <f t="shared" si="359"/>
        <v>14.410382675436693</v>
      </c>
      <c r="GQ137" s="19">
        <f t="shared" si="360"/>
        <v>14.945967886587894</v>
      </c>
      <c r="GR137" s="19">
        <f t="shared" si="361"/>
        <v>15.208739115147363</v>
      </c>
      <c r="GS137" s="19">
        <f t="shared" si="362"/>
        <v>14.99524048247093</v>
      </c>
      <c r="GT137" s="19">
        <f t="shared" si="363"/>
        <v>13.828521990551948</v>
      </c>
      <c r="GU137" s="32">
        <f t="shared" si="364"/>
        <v>15.679650294751887</v>
      </c>
      <c r="GV137" s="19">
        <f t="shared" si="365"/>
        <v>10.328571478127515</v>
      </c>
      <c r="GW137" s="19">
        <f t="shared" si="366"/>
        <v>10.328571478127515</v>
      </c>
      <c r="GX137" s="19">
        <f t="shared" si="367"/>
        <v>10.328571478127515</v>
      </c>
      <c r="GY137" s="19">
        <f t="shared" si="368"/>
        <v>10.328571478127515</v>
      </c>
      <c r="GZ137" s="19">
        <f t="shared" si="369"/>
        <v>10.328571478127515</v>
      </c>
      <c r="HA137" s="19">
        <f t="shared" si="370"/>
        <v>0.22056635741418301</v>
      </c>
      <c r="HB137" s="19">
        <f t="shared" si="371"/>
        <v>0.36084785848224898</v>
      </c>
      <c r="HC137" s="19">
        <f t="shared" si="372"/>
        <v>0.33506709524360301</v>
      </c>
      <c r="HD137" s="19">
        <f t="shared" si="373"/>
        <v>0.24579871341569301</v>
      </c>
      <c r="HE137" s="19">
        <f t="shared" si="374"/>
        <v>0.2011343951618926</v>
      </c>
      <c r="HF137" s="19">
        <f t="shared" si="375"/>
        <v>0.72732130698544895</v>
      </c>
      <c r="HG137" s="19" t="str">
        <f t="shared" si="299"/>
        <v/>
      </c>
      <c r="HH137" s="19" t="str">
        <f t="shared" si="300"/>
        <v/>
      </c>
      <c r="HI137" s="19" t="str">
        <f t="shared" si="301"/>
        <v/>
      </c>
      <c r="HJ137" s="19" t="str">
        <f t="shared" si="302"/>
        <v/>
      </c>
      <c r="HK137" s="19" t="str">
        <f t="shared" si="303"/>
        <v/>
      </c>
      <c r="HL137" s="19">
        <f t="shared" si="304"/>
        <v>0.22056635741418301</v>
      </c>
      <c r="HM137" s="19">
        <f t="shared" si="305"/>
        <v>0.36084785848224898</v>
      </c>
      <c r="HN137" s="19">
        <f t="shared" si="306"/>
        <v>0.33506709524360301</v>
      </c>
      <c r="HO137" s="19">
        <f t="shared" si="307"/>
        <v>0.24579871341569301</v>
      </c>
      <c r="HP137" s="19">
        <f t="shared" si="308"/>
        <v>0.2011343951618926</v>
      </c>
      <c r="HQ137" s="32">
        <f t="shared" si="309"/>
        <v>0.72732130698544895</v>
      </c>
      <c r="HR137" s="19">
        <f t="shared" si="376"/>
        <v>0.72436999999999996</v>
      </c>
      <c r="HS137" s="19">
        <f t="shared" si="377"/>
        <v>0.72436999999999996</v>
      </c>
      <c r="HT137" s="19">
        <f t="shared" si="378"/>
        <v>0.72436999999999996</v>
      </c>
      <c r="HU137" s="19">
        <f t="shared" si="379"/>
        <v>0.72436999999999996</v>
      </c>
      <c r="HV137" s="19">
        <f t="shared" si="380"/>
        <v>0.72436999999999996</v>
      </c>
      <c r="HW137" s="19">
        <f t="shared" si="381"/>
        <v>0.248</v>
      </c>
      <c r="HX137" s="19">
        <f t="shared" si="382"/>
        <v>0.26229999999999998</v>
      </c>
      <c r="HY137" s="19">
        <f t="shared" si="383"/>
        <v>0.158</v>
      </c>
      <c r="HZ137" s="19">
        <f t="shared" si="384"/>
        <v>0.38129999999999997</v>
      </c>
      <c r="IA137" s="19">
        <f t="shared" si="385"/>
        <v>0.32150000000000001</v>
      </c>
      <c r="IB137" s="19">
        <f t="shared" si="386"/>
        <v>0.49680000000000002</v>
      </c>
      <c r="IC137" s="38" t="str">
        <f t="shared" si="387"/>
        <v/>
      </c>
      <c r="ID137" s="19" t="str">
        <f t="shared" si="388"/>
        <v/>
      </c>
      <c r="IE137" s="19" t="str">
        <f t="shared" si="389"/>
        <v/>
      </c>
      <c r="IF137" s="19" t="str">
        <f t="shared" si="390"/>
        <v/>
      </c>
      <c r="IG137" s="19" t="str">
        <f t="shared" si="391"/>
        <v/>
      </c>
      <c r="IH137" s="19">
        <f t="shared" si="392"/>
        <v>0.248</v>
      </c>
      <c r="II137" s="19">
        <f t="shared" si="393"/>
        <v>0.26229999999999998</v>
      </c>
      <c r="IJ137" s="19">
        <f t="shared" si="394"/>
        <v>0.158</v>
      </c>
      <c r="IK137" s="19">
        <f t="shared" si="395"/>
        <v>0.38129999999999997</v>
      </c>
      <c r="IL137" s="19">
        <f t="shared" si="396"/>
        <v>0.32150000000000001</v>
      </c>
      <c r="IM137" s="19">
        <f t="shared" si="397"/>
        <v>0.49680000000000002</v>
      </c>
      <c r="IN137" s="38">
        <f t="shared" si="398"/>
        <v>0.16917829999999984</v>
      </c>
      <c r="IO137" s="19">
        <f t="shared" si="399"/>
        <v>0.16917829999999984</v>
      </c>
      <c r="IP137" s="19">
        <f t="shared" si="400"/>
        <v>0.16917829999999984</v>
      </c>
      <c r="IQ137" s="19">
        <f t="shared" si="401"/>
        <v>0.16917829999999984</v>
      </c>
      <c r="IR137" s="19">
        <f t="shared" si="402"/>
        <v>0.16917829999999984</v>
      </c>
      <c r="IS137" s="19">
        <f t="shared" si="403"/>
        <v>-7.1999999999999995E-2</v>
      </c>
      <c r="IT137" s="19">
        <f t="shared" si="404"/>
        <v>-2.7E-2</v>
      </c>
      <c r="IU137" s="19">
        <f t="shared" si="405"/>
        <v>-4.8000000000000001E-2</v>
      </c>
      <c r="IV137" s="19">
        <f t="shared" si="406"/>
        <v>-0.112</v>
      </c>
      <c r="IW137" s="19">
        <f t="shared" si="407"/>
        <v>-0.18099999999999999</v>
      </c>
      <c r="IX137" s="32">
        <f t="shared" si="408"/>
        <v>4.5999999999999999E-2</v>
      </c>
      <c r="IY137" s="19" t="str">
        <f t="shared" si="409"/>
        <v/>
      </c>
      <c r="IZ137" s="19" t="str">
        <f t="shared" si="410"/>
        <v/>
      </c>
      <c r="JA137" s="19" t="str">
        <f t="shared" si="411"/>
        <v/>
      </c>
      <c r="JB137" s="19" t="str">
        <f t="shared" si="412"/>
        <v/>
      </c>
      <c r="JC137" s="19" t="str">
        <f t="shared" si="413"/>
        <v/>
      </c>
      <c r="JD137" s="19">
        <f t="shared" si="414"/>
        <v>-7.1999999999999995E-2</v>
      </c>
      <c r="JE137" s="19">
        <f t="shared" si="415"/>
        <v>-2.7E-2</v>
      </c>
      <c r="JF137" s="19">
        <f t="shared" si="416"/>
        <v>-4.8000000000000001E-2</v>
      </c>
      <c r="JG137" s="19">
        <f t="shared" si="417"/>
        <v>-0.112</v>
      </c>
      <c r="JH137" s="19">
        <f t="shared" si="418"/>
        <v>-0.18099999999999999</v>
      </c>
      <c r="JI137" s="32">
        <f t="shared" si="419"/>
        <v>4.5999999999999999E-2</v>
      </c>
      <c r="JJ137" s="19">
        <f t="shared" si="420"/>
        <v>22.018022109317169</v>
      </c>
      <c r="JK137" s="19">
        <f t="shared" si="421"/>
        <v>22.018022109317169</v>
      </c>
      <c r="JL137" s="19">
        <f t="shared" si="422"/>
        <v>22.018022109317169</v>
      </c>
      <c r="JM137" s="19">
        <f t="shared" si="423"/>
        <v>22.018022109317169</v>
      </c>
      <c r="JN137" s="19">
        <f t="shared" si="424"/>
        <v>22.018022109317169</v>
      </c>
      <c r="JO137" s="19">
        <f t="shared" si="425"/>
        <v>0</v>
      </c>
      <c r="JP137" s="19">
        <f t="shared" si="426"/>
        <v>14.945967886587894</v>
      </c>
      <c r="JQ137" s="19">
        <f t="shared" si="427"/>
        <v>15.208739115147363</v>
      </c>
      <c r="JR137" s="19">
        <f t="shared" si="428"/>
        <v>14.99524048247093</v>
      </c>
      <c r="JS137" s="19">
        <f t="shared" si="429"/>
        <v>0</v>
      </c>
      <c r="JT137" s="19">
        <f t="shared" si="430"/>
        <v>15.679650294751887</v>
      </c>
      <c r="JU137" s="38" t="str">
        <f t="shared" si="431"/>
        <v/>
      </c>
      <c r="JV137" s="19" t="str">
        <f t="shared" si="432"/>
        <v/>
      </c>
      <c r="JW137" s="19" t="str">
        <f t="shared" si="433"/>
        <v/>
      </c>
      <c r="JX137" s="19" t="str">
        <f t="shared" si="434"/>
        <v/>
      </c>
      <c r="JY137" s="19" t="str">
        <f t="shared" si="435"/>
        <v/>
      </c>
      <c r="KA137" s="19">
        <f t="shared" si="437"/>
        <v>14.945967886587894</v>
      </c>
      <c r="KB137" s="19">
        <f t="shared" si="438"/>
        <v>15.208739115147363</v>
      </c>
      <c r="KC137" s="19">
        <f t="shared" si="439"/>
        <v>14.99524048247093</v>
      </c>
      <c r="KE137" s="32">
        <f t="shared" si="441"/>
        <v>15.679650294751887</v>
      </c>
    </row>
    <row r="138" spans="1:291" x14ac:dyDescent="0.2">
      <c r="A138" s="19" t="s">
        <v>449</v>
      </c>
      <c r="B138" s="19" t="s">
        <v>450</v>
      </c>
      <c r="C138" s="19">
        <v>2015</v>
      </c>
      <c r="E138" s="32" t="s">
        <v>173</v>
      </c>
      <c r="K138" s="19">
        <v>0</v>
      </c>
      <c r="L138" s="19">
        <v>0</v>
      </c>
      <c r="M138" s="19">
        <v>1</v>
      </c>
      <c r="N138" s="19">
        <v>1</v>
      </c>
      <c r="O138" s="19">
        <v>1</v>
      </c>
      <c r="P138" s="32">
        <v>1</v>
      </c>
      <c r="V138" s="19">
        <v>1</v>
      </c>
      <c r="W138" s="19">
        <v>0</v>
      </c>
      <c r="X138" s="19">
        <v>1</v>
      </c>
      <c r="Y138" s="19">
        <v>1</v>
      </c>
      <c r="Z138" s="19">
        <v>1</v>
      </c>
      <c r="AA138" s="32">
        <v>1</v>
      </c>
      <c r="AG138" s="19">
        <v>1</v>
      </c>
      <c r="AH138" s="19">
        <v>1</v>
      </c>
      <c r="AI138" s="19">
        <v>1</v>
      </c>
      <c r="AJ138" s="19">
        <v>1</v>
      </c>
      <c r="AK138" s="19">
        <v>1</v>
      </c>
      <c r="AL138" s="32">
        <v>1</v>
      </c>
      <c r="AR138" s="19">
        <v>3.1321599999999998E-2</v>
      </c>
      <c r="AS138" s="19">
        <v>1.7734799999999998E-2</v>
      </c>
      <c r="AT138" s="19">
        <v>2.9121500000000002E-2</v>
      </c>
      <c r="AU138" s="19">
        <v>2.8667100000000001E-2</v>
      </c>
      <c r="AV138" s="19">
        <v>1.95906E-2</v>
      </c>
      <c r="AW138" s="32">
        <v>1.7549499999999999E-2</v>
      </c>
      <c r="BC138" s="19">
        <v>0</v>
      </c>
      <c r="BD138" s="19">
        <v>0</v>
      </c>
      <c r="BE138" s="19">
        <v>0</v>
      </c>
      <c r="BF138" s="19">
        <v>0</v>
      </c>
      <c r="BG138" s="19">
        <v>0</v>
      </c>
      <c r="BH138" s="32">
        <v>0</v>
      </c>
      <c r="BN138" s="19">
        <v>0</v>
      </c>
      <c r="BO138" s="19">
        <v>0</v>
      </c>
      <c r="BP138" s="19">
        <v>0</v>
      </c>
      <c r="BQ138" s="19">
        <v>0</v>
      </c>
      <c r="BR138" s="19">
        <v>0</v>
      </c>
      <c r="BS138" s="32">
        <v>0</v>
      </c>
      <c r="BT138" s="19">
        <v>0</v>
      </c>
      <c r="BU138" s="19">
        <v>0</v>
      </c>
      <c r="BV138" s="19">
        <v>0</v>
      </c>
      <c r="BW138" s="19">
        <v>0</v>
      </c>
      <c r="BX138" s="19">
        <v>1</v>
      </c>
      <c r="BY138" s="19">
        <v>0</v>
      </c>
      <c r="BZ138" s="19">
        <v>1</v>
      </c>
      <c r="CA138" s="19">
        <v>1</v>
      </c>
      <c r="CB138" s="19">
        <v>4</v>
      </c>
      <c r="CC138" s="19">
        <v>1</v>
      </c>
      <c r="CD138" s="19">
        <v>0</v>
      </c>
      <c r="CE138" s="38">
        <v>0</v>
      </c>
      <c r="CF138" s="19">
        <v>0</v>
      </c>
      <c r="CG138" s="19">
        <v>0</v>
      </c>
      <c r="CH138" s="19">
        <v>0</v>
      </c>
      <c r="CI138" s="19">
        <v>2</v>
      </c>
      <c r="CJ138" s="19">
        <v>26</v>
      </c>
      <c r="CK138" s="19">
        <v>35</v>
      </c>
      <c r="CL138" s="19">
        <v>44</v>
      </c>
      <c r="CM138" s="19">
        <v>57</v>
      </c>
      <c r="CN138" s="19">
        <v>42</v>
      </c>
      <c r="CO138" s="19">
        <v>69</v>
      </c>
      <c r="CP138" s="38">
        <v>0</v>
      </c>
      <c r="CQ138" s="19">
        <v>0</v>
      </c>
      <c r="CR138" s="19">
        <v>0</v>
      </c>
      <c r="CS138" s="19">
        <v>0</v>
      </c>
      <c r="CT138" s="19">
        <v>0.5</v>
      </c>
      <c r="CU138" s="19">
        <v>0</v>
      </c>
      <c r="CV138" s="19">
        <v>2.8571428571428571E-2</v>
      </c>
      <c r="CW138" s="19">
        <v>2.2727272727272728E-2</v>
      </c>
      <c r="CX138" s="19">
        <v>7.0175438596491224E-2</v>
      </c>
      <c r="CY138" s="19">
        <v>2.3809523809523808E-2</v>
      </c>
      <c r="CZ138" s="19">
        <v>0</v>
      </c>
      <c r="DA138" s="38"/>
      <c r="DE138" s="19">
        <v>10.112067715</v>
      </c>
      <c r="DF138" s="19">
        <v>7.5756611830000002</v>
      </c>
      <c r="DG138" s="19">
        <v>3.3132715589999999</v>
      </c>
      <c r="DH138" s="19">
        <v>2.7586814180000001</v>
      </c>
      <c r="DI138" s="19">
        <v>3.2819676919999998</v>
      </c>
      <c r="DJ138" s="19">
        <v>4.4402248947495</v>
      </c>
      <c r="DK138" s="19">
        <v>5.2879324397827503</v>
      </c>
      <c r="DL138" s="38"/>
      <c r="DM138" s="19">
        <v>2.76E-2</v>
      </c>
      <c r="DO138" s="19">
        <v>8.0999999999999996E-3</v>
      </c>
      <c r="DP138" s="19">
        <v>8.0000000000000002E-3</v>
      </c>
      <c r="DQ138" s="19">
        <v>7.7000000000000002E-3</v>
      </c>
      <c r="DR138" s="19">
        <v>4.2999999999999997E-2</v>
      </c>
      <c r="DS138" s="19">
        <v>0.15939999999999999</v>
      </c>
      <c r="DT138" s="19">
        <v>0.105</v>
      </c>
      <c r="DU138" s="19">
        <v>0.40870000000000001</v>
      </c>
      <c r="DV138" s="19">
        <v>0.31809999999999999</v>
      </c>
      <c r="DW138" s="38">
        <v>6.3E-2</v>
      </c>
      <c r="DX138" s="19">
        <v>9.4E-2</v>
      </c>
      <c r="DY138" s="19">
        <v>0.10100000000000001</v>
      </c>
      <c r="DZ138" s="19">
        <v>0.159</v>
      </c>
      <c r="EA138" s="19">
        <v>0.13800000000000001</v>
      </c>
      <c r="EB138" s="19">
        <v>0.11600000000000001</v>
      </c>
      <c r="EC138" s="19">
        <v>0.161</v>
      </c>
      <c r="ED138" s="19">
        <v>0.05</v>
      </c>
      <c r="EE138" s="19">
        <v>3.4000000000000002E-2</v>
      </c>
      <c r="EF138" s="19">
        <v>1.4999999999999999E-2</v>
      </c>
      <c r="EG138" s="19">
        <v>9.1999999999999998E-2</v>
      </c>
      <c r="EH138" s="38"/>
      <c r="EM138" s="19">
        <v>36209304.163138054</v>
      </c>
      <c r="EN138" s="19">
        <v>36901716.639159702</v>
      </c>
      <c r="EO138" s="19">
        <v>29624763.812001891</v>
      </c>
      <c r="EP138" s="19">
        <v>21895889.5201132</v>
      </c>
      <c r="EQ138" s="19">
        <v>24964451.041132994</v>
      </c>
      <c r="ER138" s="32">
        <v>47044666.660978235</v>
      </c>
      <c r="ES138" s="19" t="str">
        <f t="shared" si="310"/>
        <v/>
      </c>
      <c r="ET138" s="19" t="str">
        <f t="shared" si="311"/>
        <v/>
      </c>
      <c r="EU138" s="19" t="str">
        <f t="shared" si="312"/>
        <v/>
      </c>
      <c r="EV138" s="19" t="str">
        <f t="shared" si="313"/>
        <v/>
      </c>
      <c r="EW138" s="19" t="str">
        <f t="shared" si="314"/>
        <v/>
      </c>
      <c r="EX138" s="19">
        <f t="shared" si="315"/>
        <v>17.404826664852902</v>
      </c>
      <c r="EY138" s="19">
        <f t="shared" si="316"/>
        <v>17.423768629315113</v>
      </c>
      <c r="EZ138" s="19">
        <f t="shared" si="317"/>
        <v>17.204121184797135</v>
      </c>
      <c r="FA138" s="19">
        <f t="shared" si="318"/>
        <v>16.90180948402465</v>
      </c>
      <c r="FB138" s="19">
        <f t="shared" si="319"/>
        <v>17.032963412535608</v>
      </c>
      <c r="FC138" s="32">
        <f t="shared" si="320"/>
        <v>17.666608062862313</v>
      </c>
      <c r="FD138" s="19" t="str">
        <f t="shared" si="321"/>
        <v/>
      </c>
      <c r="FE138" s="19" t="str">
        <f t="shared" si="322"/>
        <v/>
      </c>
      <c r="FF138" s="19" t="str">
        <f t="shared" si="323"/>
        <v/>
      </c>
      <c r="FG138" s="19" t="str">
        <f t="shared" si="324"/>
        <v/>
      </c>
      <c r="FH138" s="19" t="str">
        <f t="shared" si="325"/>
        <v/>
      </c>
      <c r="FI138" s="19">
        <f t="shared" si="326"/>
        <v>7.5756611830000002</v>
      </c>
      <c r="FJ138" s="19">
        <f t="shared" si="327"/>
        <v>3.3132715589999999</v>
      </c>
      <c r="FK138" s="19">
        <f t="shared" si="328"/>
        <v>2.7586814180000001</v>
      </c>
      <c r="FL138" s="19">
        <f t="shared" si="329"/>
        <v>3.2819676919999998</v>
      </c>
      <c r="FM138" s="19">
        <f t="shared" si="330"/>
        <v>4.4402248947495</v>
      </c>
      <c r="FN138" s="32">
        <f t="shared" si="331"/>
        <v>5.2879324397827503</v>
      </c>
      <c r="FO138" s="19" t="str">
        <f t="shared" si="332"/>
        <v/>
      </c>
      <c r="FP138" s="19" t="str">
        <f t="shared" si="333"/>
        <v/>
      </c>
      <c r="FQ138" s="19" t="str">
        <f t="shared" si="334"/>
        <v/>
      </c>
      <c r="FR138" s="19" t="str">
        <f t="shared" si="335"/>
        <v/>
      </c>
      <c r="FS138" s="19" t="str">
        <f t="shared" si="336"/>
        <v/>
      </c>
      <c r="FT138" s="19">
        <f t="shared" si="337"/>
        <v>7.7000000000000002E-3</v>
      </c>
      <c r="FU138" s="19">
        <f t="shared" si="338"/>
        <v>4.2999999999999997E-2</v>
      </c>
      <c r="FV138" s="19">
        <f t="shared" si="339"/>
        <v>0.15939999999999999</v>
      </c>
      <c r="FW138" s="19">
        <f t="shared" si="340"/>
        <v>0.105</v>
      </c>
      <c r="FX138" s="19">
        <f t="shared" si="341"/>
        <v>0.40870000000000001</v>
      </c>
      <c r="FY138" s="32">
        <f t="shared" si="342"/>
        <v>0.31809999999999999</v>
      </c>
      <c r="FZ138" s="19" t="str">
        <f t="shared" si="343"/>
        <v/>
      </c>
      <c r="GA138" s="19" t="str">
        <f t="shared" si="344"/>
        <v/>
      </c>
      <c r="GB138" s="19" t="str">
        <f t="shared" si="345"/>
        <v/>
      </c>
      <c r="GC138" s="19" t="str">
        <f t="shared" si="346"/>
        <v/>
      </c>
      <c r="GD138" s="19" t="str">
        <f t="shared" si="347"/>
        <v/>
      </c>
      <c r="GE138" s="19">
        <f t="shared" si="348"/>
        <v>0.11600000000000001</v>
      </c>
      <c r="GF138" s="19">
        <f t="shared" si="349"/>
        <v>0.161</v>
      </c>
      <c r="GG138" s="19">
        <f t="shared" si="350"/>
        <v>0.05</v>
      </c>
      <c r="GH138" s="19">
        <f t="shared" si="351"/>
        <v>3.4000000000000002E-2</v>
      </c>
      <c r="GI138" s="19">
        <f t="shared" si="352"/>
        <v>1.4999999999999999E-2</v>
      </c>
      <c r="GJ138" s="32">
        <f t="shared" si="353"/>
        <v>9.1999999999999998E-2</v>
      </c>
      <c r="GK138" s="19" t="str">
        <f t="shared" si="354"/>
        <v/>
      </c>
      <c r="GL138" s="19" t="str">
        <f t="shared" si="355"/>
        <v/>
      </c>
      <c r="GM138" s="19" t="str">
        <f t="shared" si="356"/>
        <v/>
      </c>
      <c r="GN138" s="19" t="str">
        <f t="shared" si="357"/>
        <v/>
      </c>
      <c r="GO138" s="19" t="str">
        <f t="shared" si="358"/>
        <v/>
      </c>
      <c r="GP138" s="19">
        <f t="shared" si="359"/>
        <v>17.404826664852902</v>
      </c>
      <c r="GQ138" s="19">
        <f t="shared" si="360"/>
        <v>17.423768629315113</v>
      </c>
      <c r="GR138" s="19">
        <f t="shared" si="361"/>
        <v>17.204121184797135</v>
      </c>
      <c r="GS138" s="19">
        <f t="shared" si="362"/>
        <v>16.90180948402465</v>
      </c>
      <c r="GT138" s="19">
        <f t="shared" si="363"/>
        <v>17.032963412535608</v>
      </c>
      <c r="GU138" s="32">
        <f t="shared" si="364"/>
        <v>17.666608062862313</v>
      </c>
      <c r="GV138" s="19">
        <f t="shared" si="365"/>
        <v>10.328571478127515</v>
      </c>
      <c r="GW138" s="19">
        <f t="shared" si="366"/>
        <v>10.328571478127515</v>
      </c>
      <c r="GX138" s="19">
        <f t="shared" si="367"/>
        <v>10.328571478127515</v>
      </c>
      <c r="GY138" s="19">
        <f t="shared" si="368"/>
        <v>10.328571478127515</v>
      </c>
      <c r="GZ138" s="19">
        <f t="shared" si="369"/>
        <v>10.328571478127515</v>
      </c>
      <c r="HA138" s="19">
        <f t="shared" si="370"/>
        <v>7.5756611830000002</v>
      </c>
      <c r="HB138" s="19">
        <f t="shared" si="371"/>
        <v>3.3132715589999999</v>
      </c>
      <c r="HC138" s="19">
        <f t="shared" si="372"/>
        <v>2.7586814180000001</v>
      </c>
      <c r="HD138" s="19">
        <f t="shared" si="373"/>
        <v>3.2819676919999998</v>
      </c>
      <c r="HE138" s="19">
        <f t="shared" si="374"/>
        <v>4.4402248947495</v>
      </c>
      <c r="HF138" s="19">
        <f t="shared" si="375"/>
        <v>5.2879324397827503</v>
      </c>
      <c r="HG138" s="19" t="str">
        <f t="shared" si="299"/>
        <v/>
      </c>
      <c r="HH138" s="19" t="str">
        <f t="shared" si="300"/>
        <v/>
      </c>
      <c r="HI138" s="19" t="str">
        <f t="shared" si="301"/>
        <v/>
      </c>
      <c r="HJ138" s="19" t="str">
        <f t="shared" si="302"/>
        <v/>
      </c>
      <c r="HK138" s="19" t="str">
        <f t="shared" si="303"/>
        <v/>
      </c>
      <c r="HL138" s="19">
        <f t="shared" si="304"/>
        <v>7.5756611830000002</v>
      </c>
      <c r="HM138" s="19">
        <f t="shared" si="305"/>
        <v>3.3132715589999999</v>
      </c>
      <c r="HN138" s="19">
        <f t="shared" si="306"/>
        <v>2.7586814180000001</v>
      </c>
      <c r="HO138" s="19">
        <f t="shared" si="307"/>
        <v>3.2819676919999998</v>
      </c>
      <c r="HP138" s="19">
        <f t="shared" si="308"/>
        <v>4.4402248947495</v>
      </c>
      <c r="HQ138" s="32">
        <f t="shared" si="309"/>
        <v>5.2879324397827503</v>
      </c>
      <c r="HR138" s="19">
        <f t="shared" si="376"/>
        <v>0.72436999999999996</v>
      </c>
      <c r="HS138" s="19">
        <f t="shared" si="377"/>
        <v>0.72436999999999996</v>
      </c>
      <c r="HT138" s="19">
        <f t="shared" si="378"/>
        <v>0.72436999999999996</v>
      </c>
      <c r="HU138" s="19">
        <f t="shared" si="379"/>
        <v>0.72436999999999996</v>
      </c>
      <c r="HV138" s="19">
        <f t="shared" si="380"/>
        <v>0.72436999999999996</v>
      </c>
      <c r="HW138" s="19">
        <f t="shared" si="381"/>
        <v>2.8730000000000002E-2</v>
      </c>
      <c r="HX138" s="19">
        <f t="shared" si="382"/>
        <v>4.2999999999999997E-2</v>
      </c>
      <c r="HY138" s="19">
        <f t="shared" si="383"/>
        <v>0.15939999999999999</v>
      </c>
      <c r="HZ138" s="19">
        <f t="shared" si="384"/>
        <v>0.105</v>
      </c>
      <c r="IA138" s="19">
        <f t="shared" si="385"/>
        <v>0.40870000000000001</v>
      </c>
      <c r="IB138" s="19">
        <f t="shared" si="386"/>
        <v>0.31809999999999999</v>
      </c>
      <c r="IC138" s="38" t="str">
        <f t="shared" si="387"/>
        <v/>
      </c>
      <c r="ID138" s="19" t="str">
        <f t="shared" si="388"/>
        <v/>
      </c>
      <c r="IE138" s="19" t="str">
        <f t="shared" si="389"/>
        <v/>
      </c>
      <c r="IF138" s="19" t="str">
        <f t="shared" si="390"/>
        <v/>
      </c>
      <c r="IG138" s="19" t="str">
        <f t="shared" si="391"/>
        <v/>
      </c>
      <c r="IH138" s="19">
        <f t="shared" si="392"/>
        <v>2.8730000000000002E-2</v>
      </c>
      <c r="II138" s="19">
        <f t="shared" si="393"/>
        <v>4.2999999999999997E-2</v>
      </c>
      <c r="IJ138" s="19">
        <f t="shared" si="394"/>
        <v>0.15939999999999999</v>
      </c>
      <c r="IK138" s="19">
        <f t="shared" si="395"/>
        <v>0.105</v>
      </c>
      <c r="IL138" s="19">
        <f t="shared" si="396"/>
        <v>0.40870000000000001</v>
      </c>
      <c r="IM138" s="19">
        <f t="shared" si="397"/>
        <v>0.31809999999999999</v>
      </c>
      <c r="IN138" s="38">
        <f t="shared" si="398"/>
        <v>0.16917829999999984</v>
      </c>
      <c r="IO138" s="19">
        <f t="shared" si="399"/>
        <v>0.16917829999999984</v>
      </c>
      <c r="IP138" s="19">
        <f t="shared" si="400"/>
        <v>0.16917829999999984</v>
      </c>
      <c r="IQ138" s="19">
        <f t="shared" si="401"/>
        <v>0.16917829999999984</v>
      </c>
      <c r="IR138" s="19">
        <f t="shared" si="402"/>
        <v>0.16917829999999984</v>
      </c>
      <c r="IS138" s="19">
        <f t="shared" si="403"/>
        <v>0.11600000000000001</v>
      </c>
      <c r="IT138" s="19">
        <f t="shared" si="404"/>
        <v>0.161</v>
      </c>
      <c r="IU138" s="19">
        <f t="shared" si="405"/>
        <v>0.05</v>
      </c>
      <c r="IV138" s="19">
        <f t="shared" si="406"/>
        <v>3.4000000000000002E-2</v>
      </c>
      <c r="IW138" s="19">
        <f t="shared" si="407"/>
        <v>1.4999999999999999E-2</v>
      </c>
      <c r="IX138" s="32">
        <f t="shared" si="408"/>
        <v>9.1999999999999998E-2</v>
      </c>
      <c r="IY138" s="19" t="str">
        <f t="shared" si="409"/>
        <v/>
      </c>
      <c r="IZ138" s="19" t="str">
        <f t="shared" si="410"/>
        <v/>
      </c>
      <c r="JA138" s="19" t="str">
        <f t="shared" si="411"/>
        <v/>
      </c>
      <c r="JB138" s="19" t="str">
        <f t="shared" si="412"/>
        <v/>
      </c>
      <c r="JC138" s="19" t="str">
        <f t="shared" si="413"/>
        <v/>
      </c>
      <c r="JD138" s="19">
        <f t="shared" si="414"/>
        <v>0.11600000000000001</v>
      </c>
      <c r="JE138" s="19">
        <f t="shared" si="415"/>
        <v>0.161</v>
      </c>
      <c r="JF138" s="19">
        <f t="shared" si="416"/>
        <v>0.05</v>
      </c>
      <c r="JG138" s="19">
        <f t="shared" si="417"/>
        <v>3.4000000000000002E-2</v>
      </c>
      <c r="JH138" s="19">
        <f t="shared" si="418"/>
        <v>1.4999999999999999E-2</v>
      </c>
      <c r="JI138" s="32">
        <f t="shared" si="419"/>
        <v>9.1999999999999998E-2</v>
      </c>
      <c r="JJ138" s="19">
        <f t="shared" si="420"/>
        <v>22.018022109317169</v>
      </c>
      <c r="JK138" s="19">
        <f t="shared" si="421"/>
        <v>22.018022109317169</v>
      </c>
      <c r="JL138" s="19">
        <f t="shared" si="422"/>
        <v>22.018022109317169</v>
      </c>
      <c r="JM138" s="19">
        <f t="shared" si="423"/>
        <v>22.018022109317169</v>
      </c>
      <c r="JN138" s="19">
        <f t="shared" si="424"/>
        <v>22.018022109317169</v>
      </c>
      <c r="JO138" s="19">
        <f t="shared" si="425"/>
        <v>17.404826664852902</v>
      </c>
      <c r="JP138" s="19">
        <f t="shared" si="426"/>
        <v>17.423768629315113</v>
      </c>
      <c r="JQ138" s="19">
        <f t="shared" si="427"/>
        <v>17.204121184797135</v>
      </c>
      <c r="JR138" s="19">
        <f t="shared" si="428"/>
        <v>16.90180948402465</v>
      </c>
      <c r="JS138" s="19">
        <f t="shared" si="429"/>
        <v>17.032963412535608</v>
      </c>
      <c r="JT138" s="19">
        <f t="shared" si="430"/>
        <v>17.666608062862313</v>
      </c>
      <c r="JU138" s="38" t="str">
        <f t="shared" si="431"/>
        <v/>
      </c>
      <c r="JV138" s="19" t="str">
        <f t="shared" si="432"/>
        <v/>
      </c>
      <c r="JW138" s="19" t="str">
        <f t="shared" si="433"/>
        <v/>
      </c>
      <c r="JX138" s="19" t="str">
        <f t="shared" si="434"/>
        <v/>
      </c>
      <c r="JY138" s="19" t="str">
        <f t="shared" si="435"/>
        <v/>
      </c>
      <c r="JZ138" s="19">
        <f t="shared" si="436"/>
        <v>17.404826664852902</v>
      </c>
      <c r="KA138" s="19">
        <f t="shared" si="437"/>
        <v>17.423768629315113</v>
      </c>
      <c r="KB138" s="19">
        <f t="shared" si="438"/>
        <v>17.204121184797135</v>
      </c>
      <c r="KC138" s="19">
        <f t="shared" si="439"/>
        <v>16.90180948402465</v>
      </c>
      <c r="KD138" s="19">
        <f t="shared" si="440"/>
        <v>17.032963412535608</v>
      </c>
      <c r="KE138" s="32">
        <f t="shared" si="441"/>
        <v>17.666608062862313</v>
      </c>
    </row>
    <row r="139" spans="1:291" x14ac:dyDescent="0.2">
      <c r="A139" s="19" t="s">
        <v>469</v>
      </c>
      <c r="B139" s="19" t="s">
        <v>470</v>
      </c>
      <c r="C139" s="19">
        <v>2017</v>
      </c>
      <c r="D139" s="19">
        <v>2018</v>
      </c>
      <c r="E139" s="32" t="s">
        <v>173</v>
      </c>
      <c r="M139" s="19">
        <v>0</v>
      </c>
      <c r="N139" s="19">
        <v>0</v>
      </c>
      <c r="O139" s="19">
        <v>0</v>
      </c>
      <c r="P139" s="32">
        <v>0</v>
      </c>
      <c r="X139" s="19">
        <v>1</v>
      </c>
      <c r="Y139" s="19">
        <v>1</v>
      </c>
      <c r="Z139" s="19">
        <v>1</v>
      </c>
      <c r="AA139" s="32">
        <v>1</v>
      </c>
      <c r="AI139" s="19">
        <v>0</v>
      </c>
      <c r="AJ139" s="19">
        <v>0</v>
      </c>
      <c r="AK139" s="19">
        <v>0</v>
      </c>
      <c r="AL139" s="32">
        <v>0</v>
      </c>
      <c r="AT139" s="19">
        <v>5.0625700000000003E-2</v>
      </c>
      <c r="AU139" s="19">
        <v>4.4512700000000002E-2</v>
      </c>
      <c r="AV139" s="19">
        <v>4.5238100000000003E-2</v>
      </c>
      <c r="AW139" s="32">
        <v>3.22951E-2</v>
      </c>
      <c r="BE139" s="19">
        <v>0</v>
      </c>
      <c r="BF139" s="19">
        <v>0</v>
      </c>
      <c r="BG139" s="19">
        <v>0</v>
      </c>
      <c r="BH139" s="32">
        <v>0</v>
      </c>
      <c r="BP139" s="19">
        <v>0</v>
      </c>
      <c r="BQ139" s="19">
        <v>0</v>
      </c>
      <c r="BR139" s="19">
        <v>0</v>
      </c>
      <c r="BS139" s="32">
        <v>0</v>
      </c>
      <c r="BT139" s="19">
        <v>0</v>
      </c>
      <c r="BU139" s="19">
        <v>0</v>
      </c>
      <c r="BV139" s="19">
        <v>0</v>
      </c>
      <c r="BW139" s="19">
        <v>0</v>
      </c>
      <c r="BX139" s="19">
        <v>0</v>
      </c>
      <c r="BY139" s="19">
        <v>0</v>
      </c>
      <c r="BZ139" s="19">
        <v>0</v>
      </c>
      <c r="CA139" s="19">
        <v>0</v>
      </c>
      <c r="CB139" s="19">
        <v>0</v>
      </c>
      <c r="CC139" s="19">
        <v>0</v>
      </c>
      <c r="CD139" s="19">
        <v>0</v>
      </c>
      <c r="CE139" s="38">
        <v>0</v>
      </c>
      <c r="CF139" s="19">
        <v>0</v>
      </c>
      <c r="CG139" s="19">
        <v>0</v>
      </c>
      <c r="CH139" s="19">
        <v>0</v>
      </c>
      <c r="CI139" s="19">
        <v>0</v>
      </c>
      <c r="CJ139" s="19">
        <v>0</v>
      </c>
      <c r="CK139" s="19">
        <v>2</v>
      </c>
      <c r="CL139" s="19">
        <v>6</v>
      </c>
      <c r="CM139" s="19">
        <v>14</v>
      </c>
      <c r="CN139" s="19">
        <v>7</v>
      </c>
      <c r="CO139" s="19">
        <v>25</v>
      </c>
      <c r="CP139" s="38">
        <v>0</v>
      </c>
      <c r="CQ139" s="19">
        <v>0</v>
      </c>
      <c r="CR139" s="19">
        <v>0</v>
      </c>
      <c r="CS139" s="19">
        <v>0</v>
      </c>
      <c r="CT139" s="19">
        <v>0</v>
      </c>
      <c r="CU139" s="19">
        <v>0</v>
      </c>
      <c r="CV139" s="19">
        <v>0</v>
      </c>
      <c r="CW139" s="19">
        <v>0</v>
      </c>
      <c r="CX139" s="19">
        <v>0</v>
      </c>
      <c r="CY139" s="19">
        <v>0</v>
      </c>
      <c r="CZ139" s="19">
        <v>0</v>
      </c>
      <c r="DA139" s="38"/>
      <c r="DL139" s="38"/>
      <c r="DW139" s="38"/>
      <c r="EH139" s="38"/>
      <c r="EN139" s="19">
        <v>49425756.201474093</v>
      </c>
      <c r="EO139" s="19">
        <v>47024161.434661061</v>
      </c>
      <c r="EP139" s="19">
        <v>34188759.63773381</v>
      </c>
      <c r="EQ139" s="19">
        <v>38220181.65638981</v>
      </c>
      <c r="ER139" s="32">
        <v>54483249.008401714</v>
      </c>
      <c r="ES139" s="19" t="str">
        <f t="shared" si="310"/>
        <v/>
      </c>
      <c r="ET139" s="19" t="str">
        <f t="shared" si="311"/>
        <v/>
      </c>
      <c r="EU139" s="19" t="str">
        <f t="shared" si="312"/>
        <v/>
      </c>
      <c r="EV139" s="19" t="str">
        <f t="shared" si="313"/>
        <v/>
      </c>
      <c r="EW139" s="19" t="str">
        <f t="shared" si="314"/>
        <v/>
      </c>
      <c r="EX139" s="19" t="str">
        <f t="shared" si="315"/>
        <v/>
      </c>
      <c r="EY139" s="19">
        <f t="shared" si="316"/>
        <v>17.715982226883153</v>
      </c>
      <c r="EZ139" s="19">
        <f t="shared" si="317"/>
        <v>17.666172100661932</v>
      </c>
      <c r="FA139" s="19">
        <f t="shared" si="318"/>
        <v>17.347407482447132</v>
      </c>
      <c r="FB139" s="19">
        <f t="shared" si="319"/>
        <v>17.458874249679543</v>
      </c>
      <c r="FC139" s="32">
        <f t="shared" si="320"/>
        <v>17.813403854745427</v>
      </c>
      <c r="FD139" s="19" t="str">
        <f t="shared" si="321"/>
        <v/>
      </c>
      <c r="FE139" s="19" t="str">
        <f t="shared" si="322"/>
        <v/>
      </c>
      <c r="FF139" s="19" t="str">
        <f t="shared" si="323"/>
        <v/>
      </c>
      <c r="FG139" s="19" t="str">
        <f t="shared" si="324"/>
        <v/>
      </c>
      <c r="FH139" s="19" t="str">
        <f t="shared" si="325"/>
        <v/>
      </c>
      <c r="FI139" s="19" t="str">
        <f t="shared" si="326"/>
        <v/>
      </c>
      <c r="FJ139" s="19" t="str">
        <f t="shared" si="327"/>
        <v/>
      </c>
      <c r="FN139" s="32"/>
      <c r="FO139" s="19" t="str">
        <f t="shared" si="332"/>
        <v/>
      </c>
      <c r="FP139" s="19" t="str">
        <f t="shared" si="333"/>
        <v/>
      </c>
      <c r="FQ139" s="19" t="str">
        <f t="shared" si="334"/>
        <v/>
      </c>
      <c r="FR139" s="19" t="str">
        <f t="shared" si="335"/>
        <v/>
      </c>
      <c r="FS139" s="19" t="str">
        <f t="shared" si="336"/>
        <v/>
      </c>
      <c r="FT139" s="19" t="str">
        <f t="shared" si="337"/>
        <v/>
      </c>
      <c r="FU139" s="19" t="str">
        <f t="shared" si="338"/>
        <v/>
      </c>
      <c r="FY139" s="32"/>
      <c r="FZ139" s="19" t="str">
        <f t="shared" si="343"/>
        <v/>
      </c>
      <c r="GA139" s="19" t="str">
        <f t="shared" si="344"/>
        <v/>
      </c>
      <c r="GB139" s="19" t="str">
        <f t="shared" si="345"/>
        <v/>
      </c>
      <c r="GC139" s="19" t="str">
        <f t="shared" si="346"/>
        <v/>
      </c>
      <c r="GD139" s="19" t="str">
        <f t="shared" si="347"/>
        <v/>
      </c>
      <c r="GE139" s="19" t="str">
        <f t="shared" si="348"/>
        <v/>
      </c>
      <c r="GF139" s="19" t="str">
        <f t="shared" si="349"/>
        <v/>
      </c>
      <c r="GJ139" s="32"/>
      <c r="GK139" s="19" t="str">
        <f t="shared" si="354"/>
        <v/>
      </c>
      <c r="GL139" s="19" t="str">
        <f t="shared" si="355"/>
        <v/>
      </c>
      <c r="GM139" s="19" t="str">
        <f t="shared" si="356"/>
        <v/>
      </c>
      <c r="GN139" s="19" t="str">
        <f t="shared" si="357"/>
        <v/>
      </c>
      <c r="GO139" s="19" t="str">
        <f t="shared" si="358"/>
        <v/>
      </c>
      <c r="GP139" s="19" t="str">
        <f t="shared" si="359"/>
        <v/>
      </c>
      <c r="GQ139" s="19" t="str">
        <f t="shared" si="360"/>
        <v/>
      </c>
      <c r="GR139" s="19">
        <f t="shared" si="361"/>
        <v>17.666172100661932</v>
      </c>
      <c r="GS139" s="19">
        <f t="shared" si="362"/>
        <v>17.347407482447132</v>
      </c>
      <c r="GT139" s="19">
        <f t="shared" si="363"/>
        <v>17.458874249679543</v>
      </c>
      <c r="GU139" s="32">
        <f t="shared" si="364"/>
        <v>17.813403854745427</v>
      </c>
      <c r="GV139" s="19">
        <f t="shared" si="365"/>
        <v>10.328571478127515</v>
      </c>
      <c r="GW139" s="19">
        <f t="shared" si="366"/>
        <v>10.328571478127515</v>
      </c>
      <c r="GX139" s="19">
        <f t="shared" si="367"/>
        <v>10.328571478127515</v>
      </c>
      <c r="GY139" s="19">
        <f t="shared" si="368"/>
        <v>10.328571478127515</v>
      </c>
      <c r="GZ139" s="19">
        <f t="shared" si="369"/>
        <v>10.328571478127515</v>
      </c>
      <c r="HA139" s="19">
        <f t="shared" si="370"/>
        <v>10.328571478127515</v>
      </c>
      <c r="HB139" s="19">
        <f t="shared" si="371"/>
        <v>10.328571478127515</v>
      </c>
      <c r="HC139" s="19">
        <f t="shared" si="372"/>
        <v>0.2011343951618926</v>
      </c>
      <c r="HD139" s="19">
        <f t="shared" si="373"/>
        <v>0.2011343951618926</v>
      </c>
      <c r="HE139" s="19">
        <f t="shared" si="374"/>
        <v>0.2011343951618926</v>
      </c>
      <c r="HF139" s="19">
        <f t="shared" si="375"/>
        <v>0.2011343951618926</v>
      </c>
      <c r="HG139" s="19" t="str">
        <f t="shared" si="299"/>
        <v/>
      </c>
      <c r="HH139" s="19" t="str">
        <f t="shared" si="300"/>
        <v/>
      </c>
      <c r="HI139" s="19" t="str">
        <f t="shared" si="301"/>
        <v/>
      </c>
      <c r="HJ139" s="19" t="str">
        <f t="shared" si="302"/>
        <v/>
      </c>
      <c r="HK139" s="19" t="str">
        <f t="shared" si="303"/>
        <v/>
      </c>
      <c r="HL139" s="19" t="str">
        <f t="shared" si="304"/>
        <v/>
      </c>
      <c r="HM139" s="19" t="str">
        <f t="shared" si="305"/>
        <v/>
      </c>
      <c r="HN139" s="19" t="str">
        <f t="shared" si="306"/>
        <v/>
      </c>
      <c r="HO139" s="19" t="str">
        <f t="shared" si="307"/>
        <v/>
      </c>
      <c r="HP139" s="19" t="str">
        <f t="shared" si="308"/>
        <v/>
      </c>
      <c r="HQ139" s="32" t="str">
        <f t="shared" si="309"/>
        <v/>
      </c>
      <c r="HR139" s="19">
        <f t="shared" si="376"/>
        <v>0.72436999999999996</v>
      </c>
      <c r="HS139" s="19">
        <f t="shared" si="377"/>
        <v>0.72436999999999996</v>
      </c>
      <c r="HT139" s="19">
        <f t="shared" si="378"/>
        <v>0.72436999999999996</v>
      </c>
      <c r="HU139" s="19">
        <f t="shared" si="379"/>
        <v>0.72436999999999996</v>
      </c>
      <c r="HV139" s="19">
        <f t="shared" si="380"/>
        <v>0.72436999999999996</v>
      </c>
      <c r="HW139" s="19">
        <f t="shared" si="381"/>
        <v>0.72436999999999996</v>
      </c>
      <c r="HX139" s="19">
        <f t="shared" si="382"/>
        <v>0.72436999999999996</v>
      </c>
      <c r="HY139" s="19">
        <f t="shared" si="383"/>
        <v>2.8730000000000002E-2</v>
      </c>
      <c r="HZ139" s="19">
        <f t="shared" si="384"/>
        <v>2.8730000000000002E-2</v>
      </c>
      <c r="IA139" s="19">
        <f t="shared" si="385"/>
        <v>2.8730000000000002E-2</v>
      </c>
      <c r="IB139" s="19">
        <f t="shared" si="386"/>
        <v>2.8730000000000002E-2</v>
      </c>
      <c r="IC139" s="38" t="str">
        <f t="shared" si="387"/>
        <v/>
      </c>
      <c r="ID139" s="19" t="str">
        <f t="shared" si="388"/>
        <v/>
      </c>
      <c r="IE139" s="19" t="str">
        <f t="shared" si="389"/>
        <v/>
      </c>
      <c r="IF139" s="19" t="str">
        <f t="shared" si="390"/>
        <v/>
      </c>
      <c r="IG139" s="19" t="str">
        <f t="shared" si="391"/>
        <v/>
      </c>
      <c r="IH139" s="19" t="str">
        <f t="shared" si="392"/>
        <v/>
      </c>
      <c r="II139" s="19" t="str">
        <f t="shared" si="393"/>
        <v/>
      </c>
      <c r="IJ139" s="19" t="str">
        <f t="shared" si="394"/>
        <v/>
      </c>
      <c r="IK139" s="19" t="str">
        <f t="shared" si="395"/>
        <v/>
      </c>
      <c r="IL139" s="19" t="str">
        <f t="shared" si="396"/>
        <v/>
      </c>
      <c r="IM139" s="19" t="str">
        <f t="shared" si="397"/>
        <v/>
      </c>
      <c r="IN139" s="38">
        <f t="shared" si="398"/>
        <v>0.16917829999999984</v>
      </c>
      <c r="IO139" s="19">
        <f t="shared" si="399"/>
        <v>0.16917829999999984</v>
      </c>
      <c r="IP139" s="19">
        <f t="shared" si="400"/>
        <v>0.16917829999999984</v>
      </c>
      <c r="IQ139" s="19">
        <f t="shared" si="401"/>
        <v>0.16917829999999984</v>
      </c>
      <c r="IR139" s="19">
        <f t="shared" si="402"/>
        <v>0.16917829999999984</v>
      </c>
      <c r="IS139" s="19">
        <f t="shared" si="403"/>
        <v>0.16917829999999984</v>
      </c>
      <c r="IT139" s="19">
        <f t="shared" si="404"/>
        <v>0.16917829999999984</v>
      </c>
      <c r="IU139" s="19">
        <f t="shared" si="405"/>
        <v>0</v>
      </c>
      <c r="IV139" s="19">
        <f t="shared" si="406"/>
        <v>0</v>
      </c>
      <c r="IW139" s="19">
        <f t="shared" si="407"/>
        <v>0</v>
      </c>
      <c r="IX139" s="32">
        <f t="shared" si="408"/>
        <v>0</v>
      </c>
      <c r="IY139" s="19" t="str">
        <f t="shared" si="409"/>
        <v/>
      </c>
      <c r="IZ139" s="19" t="str">
        <f t="shared" si="410"/>
        <v/>
      </c>
      <c r="JA139" s="19" t="str">
        <f t="shared" si="411"/>
        <v/>
      </c>
      <c r="JB139" s="19" t="str">
        <f t="shared" si="412"/>
        <v/>
      </c>
      <c r="JC139" s="19" t="str">
        <f t="shared" si="413"/>
        <v/>
      </c>
      <c r="JD139" s="19" t="str">
        <f t="shared" si="414"/>
        <v/>
      </c>
      <c r="JE139" s="19" t="str">
        <f t="shared" si="415"/>
        <v/>
      </c>
      <c r="JF139" s="19" t="str">
        <f t="shared" si="416"/>
        <v/>
      </c>
      <c r="JG139" s="19" t="str">
        <f t="shared" si="417"/>
        <v/>
      </c>
      <c r="JH139" s="19" t="str">
        <f t="shared" si="418"/>
        <v/>
      </c>
      <c r="JI139" s="32" t="str">
        <f t="shared" si="419"/>
        <v/>
      </c>
      <c r="JJ139" s="19">
        <f t="shared" si="420"/>
        <v>22.018022109317169</v>
      </c>
      <c r="JK139" s="19">
        <f t="shared" si="421"/>
        <v>22.018022109317169</v>
      </c>
      <c r="JL139" s="19">
        <f t="shared" si="422"/>
        <v>22.018022109317169</v>
      </c>
      <c r="JM139" s="19">
        <f t="shared" si="423"/>
        <v>22.018022109317169</v>
      </c>
      <c r="JN139" s="19">
        <f t="shared" si="424"/>
        <v>22.018022109317169</v>
      </c>
      <c r="JO139" s="19">
        <f t="shared" si="425"/>
        <v>22.018022109317169</v>
      </c>
      <c r="JP139" s="19">
        <f t="shared" si="426"/>
        <v>22.018022109317169</v>
      </c>
      <c r="JQ139" s="19">
        <f t="shared" si="427"/>
        <v>17.666172100661932</v>
      </c>
      <c r="JR139" s="19">
        <f t="shared" si="428"/>
        <v>17.347407482447132</v>
      </c>
      <c r="JS139" s="19">
        <f t="shared" si="429"/>
        <v>17.458874249679543</v>
      </c>
      <c r="JT139" s="19">
        <f t="shared" si="430"/>
        <v>17.813403854745427</v>
      </c>
      <c r="JU139" s="38" t="str">
        <f t="shared" si="431"/>
        <v/>
      </c>
      <c r="JV139" s="19" t="str">
        <f t="shared" si="432"/>
        <v/>
      </c>
      <c r="JW139" s="19" t="str">
        <f t="shared" si="433"/>
        <v/>
      </c>
      <c r="JX139" s="19" t="str">
        <f t="shared" si="434"/>
        <v/>
      </c>
      <c r="JY139" s="19" t="str">
        <f t="shared" si="435"/>
        <v/>
      </c>
      <c r="JZ139" s="19" t="str">
        <f t="shared" si="436"/>
        <v/>
      </c>
      <c r="KA139" s="19" t="str">
        <f t="shared" si="437"/>
        <v/>
      </c>
      <c r="KB139" s="19">
        <f t="shared" si="438"/>
        <v>17.666172100661932</v>
      </c>
      <c r="KC139" s="19">
        <f t="shared" si="439"/>
        <v>17.347407482447132</v>
      </c>
      <c r="KD139" s="19">
        <f t="shared" si="440"/>
        <v>17.458874249679543</v>
      </c>
      <c r="KE139" s="32">
        <f t="shared" si="441"/>
        <v>17.813403854745427</v>
      </c>
    </row>
    <row r="140" spans="1:291" x14ac:dyDescent="0.2">
      <c r="A140" s="19" t="s">
        <v>491</v>
      </c>
      <c r="B140" s="19" t="s">
        <v>492</v>
      </c>
      <c r="C140" s="19">
        <v>2017</v>
      </c>
      <c r="D140" s="19">
        <v>2021</v>
      </c>
      <c r="E140" s="32" t="s">
        <v>173</v>
      </c>
      <c r="M140" s="19">
        <v>0</v>
      </c>
      <c r="P140" s="32"/>
      <c r="X140" s="19">
        <v>1</v>
      </c>
      <c r="AA140" s="32"/>
      <c r="AI140" s="19">
        <v>1</v>
      </c>
      <c r="AL140" s="32"/>
      <c r="AT140" s="19">
        <v>3.0524300000000001E-2</v>
      </c>
      <c r="AW140" s="32"/>
      <c r="BE140" s="19">
        <v>1</v>
      </c>
      <c r="BH140" s="32"/>
      <c r="BP140" s="19">
        <v>1</v>
      </c>
      <c r="BS140" s="32"/>
      <c r="BT140" s="19">
        <v>0</v>
      </c>
      <c r="BU140" s="19">
        <v>0</v>
      </c>
      <c r="BV140" s="19">
        <v>0</v>
      </c>
      <c r="BW140" s="19">
        <v>0</v>
      </c>
      <c r="BX140" s="19">
        <v>0</v>
      </c>
      <c r="BY140" s="19">
        <v>0</v>
      </c>
      <c r="BZ140" s="19">
        <v>0</v>
      </c>
      <c r="CA140" s="19">
        <v>0</v>
      </c>
      <c r="CB140" s="19">
        <v>0</v>
      </c>
      <c r="CC140" s="19">
        <v>0</v>
      </c>
      <c r="CD140" s="19">
        <v>0</v>
      </c>
      <c r="CE140" s="38">
        <v>1</v>
      </c>
      <c r="CF140" s="19">
        <v>0</v>
      </c>
      <c r="CG140" s="19">
        <v>0</v>
      </c>
      <c r="CH140" s="19">
        <v>0</v>
      </c>
      <c r="CI140" s="19">
        <v>0</v>
      </c>
      <c r="CJ140" s="19">
        <v>0</v>
      </c>
      <c r="CK140" s="19">
        <v>0</v>
      </c>
      <c r="CL140" s="19">
        <v>15</v>
      </c>
      <c r="CM140" s="19">
        <v>18</v>
      </c>
      <c r="CN140" s="19">
        <v>0</v>
      </c>
      <c r="CO140" s="19">
        <v>0</v>
      </c>
      <c r="CP140" s="38">
        <v>0</v>
      </c>
      <c r="CQ140" s="19">
        <v>0</v>
      </c>
      <c r="CR140" s="19">
        <v>0</v>
      </c>
      <c r="CS140" s="19">
        <v>0</v>
      </c>
      <c r="CT140" s="19">
        <v>0</v>
      </c>
      <c r="CU140" s="19">
        <v>0</v>
      </c>
      <c r="CV140" s="19">
        <v>0</v>
      </c>
      <c r="CW140" s="19">
        <v>0</v>
      </c>
      <c r="CX140" s="19">
        <v>0</v>
      </c>
      <c r="CY140" s="19">
        <v>0</v>
      </c>
      <c r="CZ140" s="19">
        <v>0</v>
      </c>
      <c r="DA140" s="38"/>
      <c r="DL140" s="38"/>
      <c r="DW140" s="38"/>
      <c r="EH140" s="38"/>
      <c r="ER140" s="32"/>
      <c r="ES140" s="19" t="str">
        <f t="shared" si="310"/>
        <v/>
      </c>
      <c r="ET140" s="19" t="str">
        <f t="shared" si="311"/>
        <v/>
      </c>
      <c r="EU140" s="19" t="str">
        <f t="shared" si="312"/>
        <v/>
      </c>
      <c r="EV140" s="19" t="str">
        <f t="shared" si="313"/>
        <v/>
      </c>
      <c r="EW140" s="19" t="str">
        <f t="shared" si="314"/>
        <v/>
      </c>
      <c r="EX140" s="19" t="str">
        <f t="shared" si="315"/>
        <v/>
      </c>
      <c r="EY140" s="19" t="str">
        <f t="shared" si="316"/>
        <v/>
      </c>
      <c r="EZ140" s="19" t="str">
        <f t="shared" si="317"/>
        <v/>
      </c>
      <c r="FA140" s="19" t="str">
        <f t="shared" si="318"/>
        <v/>
      </c>
      <c r="FB140" s="19" t="str">
        <f t="shared" si="319"/>
        <v/>
      </c>
      <c r="FC140" s="32" t="str">
        <f t="shared" si="320"/>
        <v/>
      </c>
      <c r="FD140" s="19" t="str">
        <f t="shared" si="321"/>
        <v/>
      </c>
      <c r="FE140" s="19" t="str">
        <f t="shared" si="322"/>
        <v/>
      </c>
      <c r="FF140" s="19" t="str">
        <f t="shared" si="323"/>
        <v/>
      </c>
      <c r="FG140" s="19" t="str">
        <f t="shared" si="324"/>
        <v/>
      </c>
      <c r="FH140" s="19" t="str">
        <f t="shared" si="325"/>
        <v/>
      </c>
      <c r="FI140" s="19" t="str">
        <f t="shared" si="326"/>
        <v/>
      </c>
      <c r="FJ140" s="19" t="str">
        <f t="shared" si="327"/>
        <v/>
      </c>
      <c r="FN140" s="32"/>
      <c r="FO140" s="19" t="str">
        <f t="shared" si="332"/>
        <v/>
      </c>
      <c r="FP140" s="19" t="str">
        <f t="shared" si="333"/>
        <v/>
      </c>
      <c r="FQ140" s="19" t="str">
        <f t="shared" si="334"/>
        <v/>
      </c>
      <c r="FR140" s="19" t="str">
        <f t="shared" si="335"/>
        <v/>
      </c>
      <c r="FS140" s="19" t="str">
        <f t="shared" si="336"/>
        <v/>
      </c>
      <c r="FT140" s="19" t="str">
        <f t="shared" si="337"/>
        <v/>
      </c>
      <c r="FU140" s="19" t="str">
        <f t="shared" si="338"/>
        <v/>
      </c>
      <c r="FY140" s="32"/>
      <c r="FZ140" s="19" t="str">
        <f t="shared" si="343"/>
        <v/>
      </c>
      <c r="GA140" s="19" t="str">
        <f t="shared" si="344"/>
        <v/>
      </c>
      <c r="GB140" s="19" t="str">
        <f t="shared" si="345"/>
        <v/>
      </c>
      <c r="GC140" s="19" t="str">
        <f t="shared" si="346"/>
        <v/>
      </c>
      <c r="GD140" s="19" t="str">
        <f t="shared" si="347"/>
        <v/>
      </c>
      <c r="GE140" s="19" t="str">
        <f t="shared" si="348"/>
        <v/>
      </c>
      <c r="GF140" s="19" t="str">
        <f t="shared" si="349"/>
        <v/>
      </c>
      <c r="GJ140" s="32"/>
      <c r="GK140" s="19" t="str">
        <f t="shared" si="354"/>
        <v/>
      </c>
      <c r="GL140" s="19" t="str">
        <f t="shared" si="355"/>
        <v/>
      </c>
      <c r="GM140" s="19" t="str">
        <f t="shared" si="356"/>
        <v/>
      </c>
      <c r="GN140" s="19" t="str">
        <f t="shared" si="357"/>
        <v/>
      </c>
      <c r="GO140" s="19" t="str">
        <f t="shared" si="358"/>
        <v/>
      </c>
      <c r="GP140" s="19" t="str">
        <f t="shared" si="359"/>
        <v/>
      </c>
      <c r="GQ140" s="19" t="str">
        <f t="shared" si="360"/>
        <v/>
      </c>
      <c r="GR140" s="19" t="str">
        <f t="shared" si="361"/>
        <v/>
      </c>
      <c r="GS140" s="19" t="str">
        <f t="shared" si="362"/>
        <v/>
      </c>
      <c r="GT140" s="19" t="str">
        <f t="shared" si="363"/>
        <v/>
      </c>
      <c r="GU140" s="32" t="str">
        <f t="shared" si="364"/>
        <v/>
      </c>
      <c r="GV140" s="19">
        <f t="shared" si="365"/>
        <v>10.328571478127515</v>
      </c>
      <c r="GW140" s="19">
        <f t="shared" si="366"/>
        <v>10.328571478127515</v>
      </c>
      <c r="GX140" s="19">
        <f t="shared" si="367"/>
        <v>10.328571478127515</v>
      </c>
      <c r="GY140" s="19">
        <f t="shared" si="368"/>
        <v>10.328571478127515</v>
      </c>
      <c r="GZ140" s="19">
        <f t="shared" si="369"/>
        <v>10.328571478127515</v>
      </c>
      <c r="HA140" s="19">
        <f t="shared" si="370"/>
        <v>10.328571478127515</v>
      </c>
      <c r="HB140" s="19">
        <f t="shared" si="371"/>
        <v>10.328571478127515</v>
      </c>
      <c r="HC140" s="19">
        <f t="shared" si="372"/>
        <v>0.2011343951618926</v>
      </c>
      <c r="HD140" s="19">
        <f t="shared" si="373"/>
        <v>0.2011343951618926</v>
      </c>
      <c r="HE140" s="19">
        <f t="shared" si="374"/>
        <v>0.2011343951618926</v>
      </c>
      <c r="HF140" s="19">
        <f t="shared" si="375"/>
        <v>0.2011343951618926</v>
      </c>
      <c r="HG140" s="19" t="str">
        <f t="shared" si="299"/>
        <v/>
      </c>
      <c r="HH140" s="19" t="str">
        <f t="shared" si="300"/>
        <v/>
      </c>
      <c r="HI140" s="19" t="str">
        <f t="shared" si="301"/>
        <v/>
      </c>
      <c r="HJ140" s="19" t="str">
        <f t="shared" si="302"/>
        <v/>
      </c>
      <c r="HK140" s="19" t="str">
        <f t="shared" si="303"/>
        <v/>
      </c>
      <c r="HL140" s="19" t="str">
        <f t="shared" si="304"/>
        <v/>
      </c>
      <c r="HM140" s="19" t="str">
        <f t="shared" si="305"/>
        <v/>
      </c>
      <c r="HN140" s="19" t="str">
        <f t="shared" si="306"/>
        <v/>
      </c>
      <c r="HO140" s="19" t="str">
        <f t="shared" si="307"/>
        <v/>
      </c>
      <c r="HP140" s="19" t="str">
        <f t="shared" si="308"/>
        <v/>
      </c>
      <c r="HQ140" s="32" t="str">
        <f t="shared" si="309"/>
        <v/>
      </c>
      <c r="HR140" s="19">
        <f t="shared" si="376"/>
        <v>0.72436999999999996</v>
      </c>
      <c r="HS140" s="19">
        <f t="shared" si="377"/>
        <v>0.72436999999999996</v>
      </c>
      <c r="HT140" s="19">
        <f t="shared" si="378"/>
        <v>0.72436999999999996</v>
      </c>
      <c r="HU140" s="19">
        <f t="shared" si="379"/>
        <v>0.72436999999999996</v>
      </c>
      <c r="HV140" s="19">
        <f t="shared" si="380"/>
        <v>0.72436999999999996</v>
      </c>
      <c r="HW140" s="19">
        <f t="shared" si="381"/>
        <v>0.72436999999999996</v>
      </c>
      <c r="HX140" s="19">
        <f t="shared" si="382"/>
        <v>0.72436999999999996</v>
      </c>
      <c r="HY140" s="19">
        <f t="shared" si="383"/>
        <v>2.8730000000000002E-2</v>
      </c>
      <c r="HZ140" s="19">
        <f t="shared" si="384"/>
        <v>2.8730000000000002E-2</v>
      </c>
      <c r="IA140" s="19">
        <f t="shared" si="385"/>
        <v>2.8730000000000002E-2</v>
      </c>
      <c r="IB140" s="19">
        <f t="shared" si="386"/>
        <v>2.8730000000000002E-2</v>
      </c>
      <c r="IC140" s="38" t="str">
        <f t="shared" si="387"/>
        <v/>
      </c>
      <c r="ID140" s="19" t="str">
        <f t="shared" si="388"/>
        <v/>
      </c>
      <c r="IE140" s="19" t="str">
        <f t="shared" si="389"/>
        <v/>
      </c>
      <c r="IF140" s="19" t="str">
        <f t="shared" si="390"/>
        <v/>
      </c>
      <c r="IG140" s="19" t="str">
        <f t="shared" si="391"/>
        <v/>
      </c>
      <c r="IH140" s="19" t="str">
        <f t="shared" si="392"/>
        <v/>
      </c>
      <c r="II140" s="19" t="str">
        <f t="shared" si="393"/>
        <v/>
      </c>
      <c r="IJ140" s="19" t="str">
        <f t="shared" si="394"/>
        <v/>
      </c>
      <c r="IK140" s="19" t="str">
        <f t="shared" si="395"/>
        <v/>
      </c>
      <c r="IL140" s="19" t="str">
        <f t="shared" si="396"/>
        <v/>
      </c>
      <c r="IM140" s="19" t="str">
        <f t="shared" si="397"/>
        <v/>
      </c>
      <c r="IN140" s="38">
        <f t="shared" si="398"/>
        <v>0.16917829999999984</v>
      </c>
      <c r="IO140" s="19">
        <f t="shared" si="399"/>
        <v>0.16917829999999984</v>
      </c>
      <c r="IP140" s="19">
        <f t="shared" si="400"/>
        <v>0.16917829999999984</v>
      </c>
      <c r="IQ140" s="19">
        <f t="shared" si="401"/>
        <v>0.16917829999999984</v>
      </c>
      <c r="IR140" s="19">
        <f t="shared" si="402"/>
        <v>0.16917829999999984</v>
      </c>
      <c r="IS140" s="19">
        <f t="shared" si="403"/>
        <v>0.16917829999999984</v>
      </c>
      <c r="IT140" s="19">
        <f t="shared" si="404"/>
        <v>0.16917829999999984</v>
      </c>
      <c r="IU140" s="19">
        <f t="shared" si="405"/>
        <v>0</v>
      </c>
      <c r="IV140" s="19">
        <f t="shared" si="406"/>
        <v>0</v>
      </c>
      <c r="IW140" s="19">
        <f t="shared" si="407"/>
        <v>0</v>
      </c>
      <c r="IX140" s="32">
        <f t="shared" si="408"/>
        <v>0</v>
      </c>
      <c r="IY140" s="19" t="str">
        <f t="shared" si="409"/>
        <v/>
      </c>
      <c r="IZ140" s="19" t="str">
        <f t="shared" si="410"/>
        <v/>
      </c>
      <c r="JA140" s="19" t="str">
        <f t="shared" si="411"/>
        <v/>
      </c>
      <c r="JB140" s="19" t="str">
        <f t="shared" si="412"/>
        <v/>
      </c>
      <c r="JC140" s="19" t="str">
        <f t="shared" si="413"/>
        <v/>
      </c>
      <c r="JD140" s="19" t="str">
        <f t="shared" si="414"/>
        <v/>
      </c>
      <c r="JE140" s="19" t="str">
        <f t="shared" si="415"/>
        <v/>
      </c>
      <c r="JF140" s="19" t="str">
        <f t="shared" si="416"/>
        <v/>
      </c>
      <c r="JG140" s="19" t="str">
        <f t="shared" si="417"/>
        <v/>
      </c>
      <c r="JH140" s="19" t="str">
        <f t="shared" si="418"/>
        <v/>
      </c>
      <c r="JI140" s="32" t="str">
        <f t="shared" si="419"/>
        <v/>
      </c>
      <c r="JJ140" s="19">
        <f t="shared" si="420"/>
        <v>22.018022109317169</v>
      </c>
      <c r="JK140" s="19">
        <f t="shared" si="421"/>
        <v>22.018022109317169</v>
      </c>
      <c r="JL140" s="19">
        <f t="shared" si="422"/>
        <v>22.018022109317169</v>
      </c>
      <c r="JM140" s="19">
        <f t="shared" si="423"/>
        <v>22.018022109317169</v>
      </c>
      <c r="JN140" s="19">
        <f t="shared" si="424"/>
        <v>22.018022109317169</v>
      </c>
      <c r="JO140" s="19">
        <f t="shared" si="425"/>
        <v>22.018022109317169</v>
      </c>
      <c r="JP140" s="19">
        <f t="shared" si="426"/>
        <v>22.018022109317169</v>
      </c>
      <c r="JQ140" s="19">
        <f t="shared" si="427"/>
        <v>22.018022109317169</v>
      </c>
      <c r="JR140" s="19">
        <f t="shared" si="428"/>
        <v>22.018022109317169</v>
      </c>
      <c r="JS140" s="19">
        <f t="shared" si="429"/>
        <v>22.018022109317169</v>
      </c>
      <c r="JT140" s="19">
        <f t="shared" si="430"/>
        <v>22.018022109317169</v>
      </c>
      <c r="JU140" s="38" t="str">
        <f t="shared" si="431"/>
        <v/>
      </c>
      <c r="JV140" s="19" t="str">
        <f t="shared" si="432"/>
        <v/>
      </c>
      <c r="JW140" s="19" t="str">
        <f t="shared" si="433"/>
        <v/>
      </c>
      <c r="JX140" s="19" t="str">
        <f t="shared" si="434"/>
        <v/>
      </c>
      <c r="JY140" s="19" t="str">
        <f t="shared" si="435"/>
        <v/>
      </c>
      <c r="JZ140" s="19" t="str">
        <f t="shared" si="436"/>
        <v/>
      </c>
      <c r="KA140" s="19" t="str">
        <f t="shared" si="437"/>
        <v/>
      </c>
      <c r="KB140" s="19" t="str">
        <f t="shared" si="438"/>
        <v/>
      </c>
      <c r="KC140" s="19" t="str">
        <f t="shared" si="439"/>
        <v/>
      </c>
      <c r="KD140" s="19" t="str">
        <f t="shared" si="440"/>
        <v/>
      </c>
      <c r="KE140" s="32" t="str">
        <f t="shared" si="441"/>
        <v/>
      </c>
    </row>
    <row r="141" spans="1:291" x14ac:dyDescent="0.2">
      <c r="A141" s="19" t="s">
        <v>493</v>
      </c>
      <c r="B141" s="19" t="s">
        <v>494</v>
      </c>
      <c r="C141" s="19">
        <v>2017</v>
      </c>
      <c r="E141" s="32" t="s">
        <v>173</v>
      </c>
      <c r="M141" s="19">
        <v>0</v>
      </c>
      <c r="N141" s="19">
        <v>0</v>
      </c>
      <c r="O141" s="19">
        <v>1</v>
      </c>
      <c r="P141" s="32">
        <v>1</v>
      </c>
      <c r="X141" s="19">
        <v>0</v>
      </c>
      <c r="Y141" s="19">
        <v>0</v>
      </c>
      <c r="Z141" s="19">
        <v>1</v>
      </c>
      <c r="AA141" s="32">
        <v>1</v>
      </c>
      <c r="AI141" s="19">
        <v>0</v>
      </c>
      <c r="AJ141" s="19">
        <v>0</v>
      </c>
      <c r="AK141" s="19">
        <v>1</v>
      </c>
      <c r="AL141" s="32">
        <v>1</v>
      </c>
      <c r="AT141" s="19">
        <v>4.10815E-2</v>
      </c>
      <c r="AU141" s="19">
        <v>2.8354399999999998E-2</v>
      </c>
      <c r="AV141" s="19">
        <v>3.8478800000000001E-2</v>
      </c>
      <c r="AW141" s="32">
        <v>3.4799400000000001E-2</v>
      </c>
      <c r="BE141" s="19">
        <v>0</v>
      </c>
      <c r="BF141" s="19">
        <v>0</v>
      </c>
      <c r="BG141" s="19">
        <v>1</v>
      </c>
      <c r="BH141" s="32">
        <v>0</v>
      </c>
      <c r="BP141" s="19">
        <v>0</v>
      </c>
      <c r="BQ141" s="19">
        <v>0</v>
      </c>
      <c r="BR141" s="19">
        <v>1</v>
      </c>
      <c r="BS141" s="32">
        <v>0</v>
      </c>
      <c r="BT141" s="19">
        <v>0</v>
      </c>
      <c r="BU141" s="19">
        <v>0</v>
      </c>
      <c r="BV141" s="19">
        <v>0</v>
      </c>
      <c r="BW141" s="19">
        <v>0</v>
      </c>
      <c r="BX141" s="19">
        <v>0</v>
      </c>
      <c r="BY141" s="19">
        <v>0</v>
      </c>
      <c r="BZ141" s="19">
        <v>0</v>
      </c>
      <c r="CA141" s="19">
        <v>0</v>
      </c>
      <c r="CB141" s="19">
        <v>0</v>
      </c>
      <c r="CC141" s="19">
        <v>0</v>
      </c>
      <c r="CD141" s="19">
        <v>3</v>
      </c>
      <c r="CE141" s="38">
        <v>0</v>
      </c>
      <c r="CF141" s="19">
        <v>0</v>
      </c>
      <c r="CG141" s="19">
        <v>0</v>
      </c>
      <c r="CH141" s="19">
        <v>0</v>
      </c>
      <c r="CI141" s="19">
        <v>0</v>
      </c>
      <c r="CJ141" s="19">
        <v>0</v>
      </c>
      <c r="CK141" s="19">
        <v>0</v>
      </c>
      <c r="CL141" s="19">
        <v>25</v>
      </c>
      <c r="CM141" s="19">
        <v>45</v>
      </c>
      <c r="CN141" s="19">
        <v>38</v>
      </c>
      <c r="CO141" s="19">
        <v>32</v>
      </c>
      <c r="CP141" s="38">
        <v>0</v>
      </c>
      <c r="CQ141" s="19">
        <v>0</v>
      </c>
      <c r="CR141" s="19">
        <v>0</v>
      </c>
      <c r="CS141" s="19">
        <v>0</v>
      </c>
      <c r="CT141" s="19">
        <v>0</v>
      </c>
      <c r="CU141" s="19">
        <v>0</v>
      </c>
      <c r="CV141" s="19">
        <v>0</v>
      </c>
      <c r="CW141" s="19">
        <v>0</v>
      </c>
      <c r="CX141" s="19">
        <v>0</v>
      </c>
      <c r="CY141" s="19">
        <v>0</v>
      </c>
      <c r="CZ141" s="19">
        <v>9.375E-2</v>
      </c>
      <c r="DA141" s="38"/>
      <c r="DL141" s="38"/>
      <c r="DW141" s="38"/>
      <c r="EH141" s="38"/>
      <c r="ER141" s="32"/>
      <c r="ES141" s="19" t="str">
        <f t="shared" si="310"/>
        <v/>
      </c>
      <c r="ET141" s="19" t="str">
        <f t="shared" si="311"/>
        <v/>
      </c>
      <c r="EU141" s="19" t="str">
        <f t="shared" si="312"/>
        <v/>
      </c>
      <c r="EV141" s="19" t="str">
        <f t="shared" si="313"/>
        <v/>
      </c>
      <c r="EW141" s="19" t="str">
        <f t="shared" si="314"/>
        <v/>
      </c>
      <c r="EX141" s="19" t="str">
        <f t="shared" si="315"/>
        <v/>
      </c>
      <c r="EY141" s="19" t="str">
        <f t="shared" si="316"/>
        <v/>
      </c>
      <c r="EZ141" s="19" t="str">
        <f t="shared" si="317"/>
        <v/>
      </c>
      <c r="FA141" s="19" t="str">
        <f t="shared" si="318"/>
        <v/>
      </c>
      <c r="FB141" s="19" t="str">
        <f t="shared" si="319"/>
        <v/>
      </c>
      <c r="FC141" s="32" t="str">
        <f t="shared" si="320"/>
        <v/>
      </c>
      <c r="FD141" s="19" t="str">
        <f t="shared" si="321"/>
        <v/>
      </c>
      <c r="FE141" s="19" t="str">
        <f t="shared" si="322"/>
        <v/>
      </c>
      <c r="FF141" s="19" t="str">
        <f t="shared" si="323"/>
        <v/>
      </c>
      <c r="FG141" s="19" t="str">
        <f t="shared" si="324"/>
        <v/>
      </c>
      <c r="FH141" s="19" t="str">
        <f t="shared" si="325"/>
        <v/>
      </c>
      <c r="FI141" s="19" t="str">
        <f t="shared" si="326"/>
        <v/>
      </c>
      <c r="FJ141" s="19" t="str">
        <f t="shared" si="327"/>
        <v/>
      </c>
      <c r="FN141" s="32"/>
      <c r="FO141" s="19" t="str">
        <f t="shared" si="332"/>
        <v/>
      </c>
      <c r="FP141" s="19" t="str">
        <f t="shared" si="333"/>
        <v/>
      </c>
      <c r="FQ141" s="19" t="str">
        <f t="shared" si="334"/>
        <v/>
      </c>
      <c r="FR141" s="19" t="str">
        <f t="shared" si="335"/>
        <v/>
      </c>
      <c r="FS141" s="19" t="str">
        <f t="shared" si="336"/>
        <v/>
      </c>
      <c r="FT141" s="19" t="str">
        <f t="shared" si="337"/>
        <v/>
      </c>
      <c r="FU141" s="19" t="str">
        <f t="shared" si="338"/>
        <v/>
      </c>
      <c r="FY141" s="32"/>
      <c r="FZ141" s="19" t="str">
        <f t="shared" si="343"/>
        <v/>
      </c>
      <c r="GA141" s="19" t="str">
        <f t="shared" si="344"/>
        <v/>
      </c>
      <c r="GB141" s="19" t="str">
        <f t="shared" si="345"/>
        <v/>
      </c>
      <c r="GC141" s="19" t="str">
        <f t="shared" si="346"/>
        <v/>
      </c>
      <c r="GD141" s="19" t="str">
        <f t="shared" si="347"/>
        <v/>
      </c>
      <c r="GE141" s="19" t="str">
        <f t="shared" si="348"/>
        <v/>
      </c>
      <c r="GF141" s="19" t="str">
        <f t="shared" si="349"/>
        <v/>
      </c>
      <c r="GJ141" s="32"/>
      <c r="GK141" s="19" t="str">
        <f t="shared" si="354"/>
        <v/>
      </c>
      <c r="GL141" s="19" t="str">
        <f t="shared" si="355"/>
        <v/>
      </c>
      <c r="GM141" s="19" t="str">
        <f t="shared" si="356"/>
        <v/>
      </c>
      <c r="GN141" s="19" t="str">
        <f t="shared" si="357"/>
        <v/>
      </c>
      <c r="GO141" s="19" t="str">
        <f t="shared" si="358"/>
        <v/>
      </c>
      <c r="GP141" s="19" t="str">
        <f t="shared" si="359"/>
        <v/>
      </c>
      <c r="GQ141" s="19" t="str">
        <f t="shared" si="360"/>
        <v/>
      </c>
      <c r="GR141" s="19" t="str">
        <f t="shared" si="361"/>
        <v/>
      </c>
      <c r="GS141" s="19" t="str">
        <f t="shared" si="362"/>
        <v/>
      </c>
      <c r="GT141" s="19" t="str">
        <f t="shared" si="363"/>
        <v/>
      </c>
      <c r="GU141" s="32" t="str">
        <f t="shared" si="364"/>
        <v/>
      </c>
      <c r="GV141" s="19">
        <f t="shared" si="365"/>
        <v>10.328571478127515</v>
      </c>
      <c r="GW141" s="19">
        <f t="shared" si="366"/>
        <v>10.328571478127515</v>
      </c>
      <c r="GX141" s="19">
        <f t="shared" si="367"/>
        <v>10.328571478127515</v>
      </c>
      <c r="GY141" s="19">
        <f t="shared" si="368"/>
        <v>10.328571478127515</v>
      </c>
      <c r="GZ141" s="19">
        <f t="shared" si="369"/>
        <v>10.328571478127515</v>
      </c>
      <c r="HA141" s="19">
        <f t="shared" si="370"/>
        <v>10.328571478127515</v>
      </c>
      <c r="HB141" s="19">
        <f t="shared" si="371"/>
        <v>10.328571478127515</v>
      </c>
      <c r="HC141" s="19">
        <f t="shared" si="372"/>
        <v>0.2011343951618926</v>
      </c>
      <c r="HD141" s="19">
        <f t="shared" si="373"/>
        <v>0.2011343951618926</v>
      </c>
      <c r="HE141" s="19">
        <f t="shared" si="374"/>
        <v>0.2011343951618926</v>
      </c>
      <c r="HF141" s="19">
        <f t="shared" si="375"/>
        <v>0.2011343951618926</v>
      </c>
      <c r="HG141" s="19" t="str">
        <f t="shared" si="299"/>
        <v/>
      </c>
      <c r="HH141" s="19" t="str">
        <f t="shared" si="300"/>
        <v/>
      </c>
      <c r="HI141" s="19" t="str">
        <f t="shared" si="301"/>
        <v/>
      </c>
      <c r="HJ141" s="19" t="str">
        <f t="shared" si="302"/>
        <v/>
      </c>
      <c r="HK141" s="19" t="str">
        <f t="shared" si="303"/>
        <v/>
      </c>
      <c r="HL141" s="19" t="str">
        <f t="shared" si="304"/>
        <v/>
      </c>
      <c r="HM141" s="19" t="str">
        <f t="shared" si="305"/>
        <v/>
      </c>
      <c r="HN141" s="19" t="str">
        <f t="shared" si="306"/>
        <v/>
      </c>
      <c r="HO141" s="19" t="str">
        <f t="shared" si="307"/>
        <v/>
      </c>
      <c r="HP141" s="19" t="str">
        <f t="shared" si="308"/>
        <v/>
      </c>
      <c r="HQ141" s="32" t="str">
        <f t="shared" si="309"/>
        <v/>
      </c>
      <c r="HR141" s="19">
        <f t="shared" si="376"/>
        <v>0.72436999999999996</v>
      </c>
      <c r="HS141" s="19">
        <f t="shared" si="377"/>
        <v>0.72436999999999996</v>
      </c>
      <c r="HT141" s="19">
        <f t="shared" si="378"/>
        <v>0.72436999999999996</v>
      </c>
      <c r="HU141" s="19">
        <f t="shared" si="379"/>
        <v>0.72436999999999996</v>
      </c>
      <c r="HV141" s="19">
        <f t="shared" si="380"/>
        <v>0.72436999999999996</v>
      </c>
      <c r="HW141" s="19">
        <f t="shared" si="381"/>
        <v>0.72436999999999996</v>
      </c>
      <c r="HX141" s="19">
        <f t="shared" si="382"/>
        <v>0.72436999999999996</v>
      </c>
      <c r="HY141" s="19">
        <f t="shared" si="383"/>
        <v>2.8730000000000002E-2</v>
      </c>
      <c r="HZ141" s="19">
        <f t="shared" si="384"/>
        <v>2.8730000000000002E-2</v>
      </c>
      <c r="IA141" s="19">
        <f t="shared" si="385"/>
        <v>2.8730000000000002E-2</v>
      </c>
      <c r="IB141" s="19">
        <f t="shared" si="386"/>
        <v>2.8730000000000002E-2</v>
      </c>
      <c r="IC141" s="38" t="str">
        <f t="shared" si="387"/>
        <v/>
      </c>
      <c r="ID141" s="19" t="str">
        <f t="shared" si="388"/>
        <v/>
      </c>
      <c r="IE141" s="19" t="str">
        <f t="shared" si="389"/>
        <v/>
      </c>
      <c r="IF141" s="19" t="str">
        <f t="shared" si="390"/>
        <v/>
      </c>
      <c r="IG141" s="19" t="str">
        <f t="shared" si="391"/>
        <v/>
      </c>
      <c r="IH141" s="19" t="str">
        <f t="shared" si="392"/>
        <v/>
      </c>
      <c r="II141" s="19" t="str">
        <f t="shared" si="393"/>
        <v/>
      </c>
      <c r="IJ141" s="19" t="str">
        <f t="shared" si="394"/>
        <v/>
      </c>
      <c r="IK141" s="19" t="str">
        <f t="shared" si="395"/>
        <v/>
      </c>
      <c r="IL141" s="19" t="str">
        <f t="shared" si="396"/>
        <v/>
      </c>
      <c r="IM141" s="19" t="str">
        <f t="shared" si="397"/>
        <v/>
      </c>
      <c r="IN141" s="38">
        <f t="shared" si="398"/>
        <v>0.16917829999999984</v>
      </c>
      <c r="IO141" s="19">
        <f t="shared" si="399"/>
        <v>0.16917829999999984</v>
      </c>
      <c r="IP141" s="19">
        <f t="shared" si="400"/>
        <v>0.16917829999999984</v>
      </c>
      <c r="IQ141" s="19">
        <f t="shared" si="401"/>
        <v>0.16917829999999984</v>
      </c>
      <c r="IR141" s="19">
        <f t="shared" si="402"/>
        <v>0.16917829999999984</v>
      </c>
      <c r="IS141" s="19">
        <f t="shared" si="403"/>
        <v>0.16917829999999984</v>
      </c>
      <c r="IT141" s="19">
        <f t="shared" si="404"/>
        <v>0.16917829999999984</v>
      </c>
      <c r="IU141" s="19">
        <f t="shared" si="405"/>
        <v>0</v>
      </c>
      <c r="IV141" s="19">
        <f t="shared" si="406"/>
        <v>0</v>
      </c>
      <c r="IW141" s="19">
        <f t="shared" si="407"/>
        <v>0</v>
      </c>
      <c r="IX141" s="32">
        <f t="shared" si="408"/>
        <v>0</v>
      </c>
      <c r="IY141" s="19" t="str">
        <f t="shared" si="409"/>
        <v/>
      </c>
      <c r="IZ141" s="19" t="str">
        <f t="shared" si="410"/>
        <v/>
      </c>
      <c r="JA141" s="19" t="str">
        <f t="shared" si="411"/>
        <v/>
      </c>
      <c r="JB141" s="19" t="str">
        <f t="shared" si="412"/>
        <v/>
      </c>
      <c r="JC141" s="19" t="str">
        <f t="shared" si="413"/>
        <v/>
      </c>
      <c r="JD141" s="19" t="str">
        <f t="shared" si="414"/>
        <v/>
      </c>
      <c r="JE141" s="19" t="str">
        <f t="shared" si="415"/>
        <v/>
      </c>
      <c r="JF141" s="19" t="str">
        <f t="shared" si="416"/>
        <v/>
      </c>
      <c r="JG141" s="19" t="str">
        <f t="shared" si="417"/>
        <v/>
      </c>
      <c r="JH141" s="19" t="str">
        <f t="shared" si="418"/>
        <v/>
      </c>
      <c r="JI141" s="32" t="str">
        <f t="shared" si="419"/>
        <v/>
      </c>
      <c r="JJ141" s="19">
        <f t="shared" si="420"/>
        <v>22.018022109317169</v>
      </c>
      <c r="JK141" s="19">
        <f t="shared" si="421"/>
        <v>22.018022109317169</v>
      </c>
      <c r="JL141" s="19">
        <f t="shared" si="422"/>
        <v>22.018022109317169</v>
      </c>
      <c r="JM141" s="19">
        <f t="shared" si="423"/>
        <v>22.018022109317169</v>
      </c>
      <c r="JN141" s="19">
        <f t="shared" si="424"/>
        <v>22.018022109317169</v>
      </c>
      <c r="JO141" s="19">
        <f t="shared" si="425"/>
        <v>22.018022109317169</v>
      </c>
      <c r="JP141" s="19">
        <f t="shared" si="426"/>
        <v>22.018022109317169</v>
      </c>
      <c r="JQ141" s="19">
        <f t="shared" si="427"/>
        <v>22.018022109317169</v>
      </c>
      <c r="JR141" s="19">
        <f t="shared" si="428"/>
        <v>22.018022109317169</v>
      </c>
      <c r="JS141" s="19">
        <f t="shared" si="429"/>
        <v>22.018022109317169</v>
      </c>
      <c r="JT141" s="19">
        <f t="shared" si="430"/>
        <v>22.018022109317169</v>
      </c>
      <c r="JU141" s="38" t="str">
        <f t="shared" si="431"/>
        <v/>
      </c>
      <c r="JV141" s="19" t="str">
        <f t="shared" si="432"/>
        <v/>
      </c>
      <c r="JW141" s="19" t="str">
        <f t="shared" si="433"/>
        <v/>
      </c>
      <c r="JX141" s="19" t="str">
        <f t="shared" si="434"/>
        <v/>
      </c>
      <c r="JY141" s="19" t="str">
        <f t="shared" si="435"/>
        <v/>
      </c>
      <c r="JZ141" s="19" t="str">
        <f t="shared" si="436"/>
        <v/>
      </c>
      <c r="KA141" s="19" t="str">
        <f t="shared" si="437"/>
        <v/>
      </c>
      <c r="KB141" s="19" t="str">
        <f t="shared" si="438"/>
        <v/>
      </c>
      <c r="KC141" s="19" t="str">
        <f t="shared" si="439"/>
        <v/>
      </c>
      <c r="KD141" s="19" t="str">
        <f t="shared" si="440"/>
        <v/>
      </c>
      <c r="KE141" s="32" t="str">
        <f t="shared" si="441"/>
        <v/>
      </c>
    </row>
    <row r="142" spans="1:291" x14ac:dyDescent="0.2">
      <c r="A142" s="19" t="s">
        <v>495</v>
      </c>
      <c r="B142" s="19" t="s">
        <v>496</v>
      </c>
      <c r="C142" s="19">
        <v>2017</v>
      </c>
      <c r="E142" s="32" t="s">
        <v>173</v>
      </c>
      <c r="M142" s="19">
        <v>0</v>
      </c>
      <c r="N142" s="19">
        <v>0</v>
      </c>
      <c r="O142" s="19">
        <v>0</v>
      </c>
      <c r="P142" s="32">
        <v>0</v>
      </c>
      <c r="X142" s="19">
        <v>0</v>
      </c>
      <c r="Y142" s="19">
        <v>1</v>
      </c>
      <c r="Z142" s="19">
        <v>1</v>
      </c>
      <c r="AA142" s="32">
        <v>1</v>
      </c>
      <c r="AI142" s="19">
        <v>0</v>
      </c>
      <c r="AJ142" s="19">
        <v>0</v>
      </c>
      <c r="AK142" s="19">
        <v>0</v>
      </c>
      <c r="AL142" s="32">
        <v>1</v>
      </c>
      <c r="AT142" s="19">
        <v>3.3130699999999999E-2</v>
      </c>
      <c r="AU142" s="19">
        <v>2.8124E-2</v>
      </c>
      <c r="AV142" s="19">
        <v>3.4127499999999998E-2</v>
      </c>
      <c r="AW142" s="32">
        <v>3.5331399999999999E-2</v>
      </c>
      <c r="BE142" s="19">
        <v>0</v>
      </c>
      <c r="BF142" s="19">
        <v>0</v>
      </c>
      <c r="BG142" s="19">
        <v>5</v>
      </c>
      <c r="BH142" s="32">
        <v>1</v>
      </c>
      <c r="BP142" s="19">
        <v>0</v>
      </c>
      <c r="BQ142" s="19">
        <v>0</v>
      </c>
      <c r="BR142" s="19">
        <v>1</v>
      </c>
      <c r="BS142" s="32">
        <v>1</v>
      </c>
      <c r="BT142" s="19">
        <v>0</v>
      </c>
      <c r="BU142" s="19">
        <v>0</v>
      </c>
      <c r="BV142" s="19">
        <v>0</v>
      </c>
      <c r="BW142" s="19">
        <v>0</v>
      </c>
      <c r="BX142" s="19">
        <v>0</v>
      </c>
      <c r="BY142" s="19">
        <v>0</v>
      </c>
      <c r="BZ142" s="19">
        <v>0</v>
      </c>
      <c r="CA142" s="19">
        <v>0</v>
      </c>
      <c r="CB142" s="19">
        <v>0</v>
      </c>
      <c r="CC142" s="19">
        <v>0</v>
      </c>
      <c r="CD142" s="19">
        <v>0</v>
      </c>
      <c r="CE142" s="38">
        <v>0</v>
      </c>
      <c r="CF142" s="19">
        <v>0</v>
      </c>
      <c r="CG142" s="19">
        <v>0</v>
      </c>
      <c r="CH142" s="19">
        <v>0</v>
      </c>
      <c r="CI142" s="19">
        <v>0</v>
      </c>
      <c r="CJ142" s="19">
        <v>0</v>
      </c>
      <c r="CK142" s="19">
        <v>0</v>
      </c>
      <c r="CL142" s="19">
        <v>5</v>
      </c>
      <c r="CM142" s="19">
        <v>22</v>
      </c>
      <c r="CN142" s="19">
        <v>22</v>
      </c>
      <c r="CO142" s="19">
        <v>41</v>
      </c>
      <c r="CP142" s="38">
        <v>0</v>
      </c>
      <c r="CQ142" s="19">
        <v>0</v>
      </c>
      <c r="CR142" s="19">
        <v>0</v>
      </c>
      <c r="CS142" s="19">
        <v>0</v>
      </c>
      <c r="CT142" s="19">
        <v>0</v>
      </c>
      <c r="CU142" s="19">
        <v>0</v>
      </c>
      <c r="CV142" s="19">
        <v>0</v>
      </c>
      <c r="CW142" s="19">
        <v>0</v>
      </c>
      <c r="CX142" s="19">
        <v>0</v>
      </c>
      <c r="CY142" s="19">
        <v>0</v>
      </c>
      <c r="CZ142" s="19">
        <v>0</v>
      </c>
      <c r="DA142" s="38"/>
      <c r="DH142" s="19">
        <v>2.0819999999999999</v>
      </c>
      <c r="DI142" s="19">
        <v>1.7037</v>
      </c>
      <c r="DJ142" s="19">
        <v>2.3262999999999998</v>
      </c>
      <c r="DK142" s="19">
        <v>1.8614999999999999</v>
      </c>
      <c r="DL142" s="38"/>
      <c r="DQ142" s="19">
        <v>0.17382400000000001</v>
      </c>
      <c r="DR142" s="19">
        <v>8.9332999999999996E-2</v>
      </c>
      <c r="DS142" s="19">
        <v>0.147644</v>
      </c>
      <c r="DT142" s="19">
        <v>0.156503</v>
      </c>
      <c r="DU142" s="19">
        <v>0.37277700000000003</v>
      </c>
      <c r="DV142" s="19">
        <v>0.42180699999999999</v>
      </c>
      <c r="DW142" s="38"/>
      <c r="EC142" s="19">
        <v>0.14788200000000001</v>
      </c>
      <c r="ED142" s="19">
        <v>9.9696999999999994E-2</v>
      </c>
      <c r="EE142" s="19">
        <v>0.103537</v>
      </c>
      <c r="EF142" s="19">
        <v>4.3244999999999999E-2</v>
      </c>
      <c r="EG142" s="19">
        <v>4.9255E-2</v>
      </c>
      <c r="EH142" s="38"/>
      <c r="EO142" s="19">
        <v>1070080800</v>
      </c>
      <c r="EP142" s="19">
        <v>1064892600</v>
      </c>
      <c r="EQ142" s="19">
        <v>2338067500</v>
      </c>
      <c r="ER142" s="32">
        <v>2192543200</v>
      </c>
      <c r="ES142" s="19" t="str">
        <f t="shared" si="310"/>
        <v/>
      </c>
      <c r="ET142" s="19" t="str">
        <f t="shared" si="311"/>
        <v/>
      </c>
      <c r="EU142" s="19" t="str">
        <f t="shared" si="312"/>
        <v/>
      </c>
      <c r="EV142" s="19" t="str">
        <f t="shared" si="313"/>
        <v/>
      </c>
      <c r="EW142" s="19" t="str">
        <f t="shared" si="314"/>
        <v/>
      </c>
      <c r="EX142" s="19" t="str">
        <f t="shared" si="315"/>
        <v/>
      </c>
      <c r="EY142" s="19" t="str">
        <f t="shared" si="316"/>
        <v/>
      </c>
      <c r="EZ142" s="19">
        <f t="shared" si="317"/>
        <v>20.790999996587878</v>
      </c>
      <c r="FA142" s="19">
        <f t="shared" si="318"/>
        <v>20.786139785952169</v>
      </c>
      <c r="FB142" s="19">
        <f t="shared" si="319"/>
        <v>21.572590570409304</v>
      </c>
      <c r="FC142" s="32">
        <f t="shared" si="320"/>
        <v>21.508327985551279</v>
      </c>
      <c r="FD142" s="19" t="str">
        <f t="shared" si="321"/>
        <v/>
      </c>
      <c r="FE142" s="19" t="str">
        <f t="shared" si="322"/>
        <v/>
      </c>
      <c r="FF142" s="19" t="str">
        <f t="shared" si="323"/>
        <v/>
      </c>
      <c r="FG142" s="19" t="str">
        <f t="shared" si="324"/>
        <v/>
      </c>
      <c r="FH142" s="19" t="str">
        <f t="shared" si="325"/>
        <v/>
      </c>
      <c r="FI142" s="19" t="str">
        <f t="shared" si="326"/>
        <v/>
      </c>
      <c r="FJ142" s="19" t="str">
        <f t="shared" si="327"/>
        <v/>
      </c>
      <c r="FK142" s="19">
        <f t="shared" si="328"/>
        <v>2.0819999999999999</v>
      </c>
      <c r="FL142" s="19">
        <f t="shared" si="329"/>
        <v>1.7037</v>
      </c>
      <c r="FM142" s="19">
        <f t="shared" si="330"/>
        <v>2.3262999999999998</v>
      </c>
      <c r="FN142" s="32">
        <f t="shared" si="331"/>
        <v>1.8614999999999999</v>
      </c>
      <c r="FO142" s="19" t="str">
        <f t="shared" si="332"/>
        <v/>
      </c>
      <c r="FP142" s="19" t="str">
        <f t="shared" si="333"/>
        <v/>
      </c>
      <c r="FQ142" s="19" t="str">
        <f t="shared" si="334"/>
        <v/>
      </c>
      <c r="FR142" s="19" t="str">
        <f t="shared" si="335"/>
        <v/>
      </c>
      <c r="FS142" s="19" t="str">
        <f t="shared" si="336"/>
        <v/>
      </c>
      <c r="FT142" s="19" t="str">
        <f t="shared" si="337"/>
        <v/>
      </c>
      <c r="FU142" s="19" t="str">
        <f t="shared" si="338"/>
        <v/>
      </c>
      <c r="FV142" s="19">
        <f t="shared" si="339"/>
        <v>0.147644</v>
      </c>
      <c r="FW142" s="19">
        <f t="shared" si="340"/>
        <v>0.156503</v>
      </c>
      <c r="FX142" s="19">
        <f t="shared" si="341"/>
        <v>0.37277700000000003</v>
      </c>
      <c r="FY142" s="32">
        <f t="shared" si="342"/>
        <v>0.42180699999999999</v>
      </c>
      <c r="FZ142" s="19" t="str">
        <f t="shared" si="343"/>
        <v/>
      </c>
      <c r="GA142" s="19" t="str">
        <f t="shared" si="344"/>
        <v/>
      </c>
      <c r="GB142" s="19" t="str">
        <f t="shared" si="345"/>
        <v/>
      </c>
      <c r="GC142" s="19" t="str">
        <f t="shared" si="346"/>
        <v/>
      </c>
      <c r="GD142" s="19" t="str">
        <f t="shared" si="347"/>
        <v/>
      </c>
      <c r="GE142" s="19" t="str">
        <f t="shared" si="348"/>
        <v/>
      </c>
      <c r="GF142" s="19" t="str">
        <f t="shared" si="349"/>
        <v/>
      </c>
      <c r="GG142" s="19">
        <f t="shared" si="350"/>
        <v>9.9696999999999994E-2</v>
      </c>
      <c r="GH142" s="19">
        <f t="shared" si="351"/>
        <v>0.103537</v>
      </c>
      <c r="GI142" s="19">
        <f t="shared" si="352"/>
        <v>4.3244999999999999E-2</v>
      </c>
      <c r="GJ142" s="32">
        <f t="shared" si="353"/>
        <v>4.9255E-2</v>
      </c>
      <c r="GK142" s="19" t="str">
        <f t="shared" si="354"/>
        <v/>
      </c>
      <c r="GL142" s="19" t="str">
        <f t="shared" si="355"/>
        <v/>
      </c>
      <c r="GM142" s="19" t="str">
        <f t="shared" si="356"/>
        <v/>
      </c>
      <c r="GN142" s="19" t="str">
        <f t="shared" si="357"/>
        <v/>
      </c>
      <c r="GO142" s="19" t="str">
        <f t="shared" si="358"/>
        <v/>
      </c>
      <c r="GP142" s="19" t="str">
        <f t="shared" si="359"/>
        <v/>
      </c>
      <c r="GQ142" s="19" t="str">
        <f t="shared" si="360"/>
        <v/>
      </c>
      <c r="GR142" s="19">
        <f t="shared" si="361"/>
        <v>20.790999996587878</v>
      </c>
      <c r="GS142" s="19">
        <f t="shared" si="362"/>
        <v>20.786139785952169</v>
      </c>
      <c r="GT142" s="19">
        <f t="shared" si="363"/>
        <v>21.572590570409304</v>
      </c>
      <c r="GU142" s="32">
        <f t="shared" si="364"/>
        <v>21.508327985551279</v>
      </c>
      <c r="GV142" s="19">
        <f t="shared" si="365"/>
        <v>10.328571478127515</v>
      </c>
      <c r="GW142" s="19">
        <f t="shared" si="366"/>
        <v>10.328571478127515</v>
      </c>
      <c r="GX142" s="19">
        <f t="shared" si="367"/>
        <v>10.328571478127515</v>
      </c>
      <c r="GY142" s="19">
        <f t="shared" si="368"/>
        <v>10.328571478127515</v>
      </c>
      <c r="GZ142" s="19">
        <f t="shared" si="369"/>
        <v>10.328571478127515</v>
      </c>
      <c r="HA142" s="19">
        <f t="shared" si="370"/>
        <v>10.328571478127515</v>
      </c>
      <c r="HB142" s="19">
        <f t="shared" si="371"/>
        <v>10.328571478127515</v>
      </c>
      <c r="HC142" s="19">
        <f t="shared" si="372"/>
        <v>2.0819999999999999</v>
      </c>
      <c r="HD142" s="19">
        <f t="shared" si="373"/>
        <v>1.7037</v>
      </c>
      <c r="HE142" s="19">
        <f t="shared" si="374"/>
        <v>2.3262999999999998</v>
      </c>
      <c r="HF142" s="19">
        <f t="shared" si="375"/>
        <v>1.8614999999999999</v>
      </c>
      <c r="HG142" s="19" t="str">
        <f t="shared" si="299"/>
        <v/>
      </c>
      <c r="HH142" s="19" t="str">
        <f t="shared" si="300"/>
        <v/>
      </c>
      <c r="HI142" s="19" t="str">
        <f t="shared" si="301"/>
        <v/>
      </c>
      <c r="HJ142" s="19" t="str">
        <f t="shared" si="302"/>
        <v/>
      </c>
      <c r="HK142" s="19" t="str">
        <f t="shared" si="303"/>
        <v/>
      </c>
      <c r="HL142" s="19" t="str">
        <f t="shared" si="304"/>
        <v/>
      </c>
      <c r="HM142" s="19" t="str">
        <f t="shared" si="305"/>
        <v/>
      </c>
      <c r="HN142" s="19">
        <f t="shared" si="306"/>
        <v>2.0819999999999999</v>
      </c>
      <c r="HO142" s="19">
        <f t="shared" si="307"/>
        <v>1.7037</v>
      </c>
      <c r="HP142" s="19">
        <f t="shared" si="308"/>
        <v>2.3262999999999998</v>
      </c>
      <c r="HQ142" s="32">
        <f t="shared" si="309"/>
        <v>1.8614999999999999</v>
      </c>
      <c r="HR142" s="19">
        <f t="shared" si="376"/>
        <v>0.72436999999999996</v>
      </c>
      <c r="HS142" s="19">
        <f t="shared" si="377"/>
        <v>0.72436999999999996</v>
      </c>
      <c r="HT142" s="19">
        <f t="shared" si="378"/>
        <v>0.72436999999999996</v>
      </c>
      <c r="HU142" s="19">
        <f t="shared" si="379"/>
        <v>0.72436999999999996</v>
      </c>
      <c r="HV142" s="19">
        <f t="shared" si="380"/>
        <v>0.72436999999999996</v>
      </c>
      <c r="HW142" s="19">
        <f t="shared" si="381"/>
        <v>0.72436999999999996</v>
      </c>
      <c r="HX142" s="19">
        <f t="shared" si="382"/>
        <v>0.72436999999999996</v>
      </c>
      <c r="HY142" s="19">
        <f t="shared" si="383"/>
        <v>0.147644</v>
      </c>
      <c r="HZ142" s="19">
        <f t="shared" si="384"/>
        <v>0.156503</v>
      </c>
      <c r="IA142" s="19">
        <f t="shared" si="385"/>
        <v>0.37277700000000003</v>
      </c>
      <c r="IB142" s="19">
        <f t="shared" si="386"/>
        <v>0.42180699999999999</v>
      </c>
      <c r="IC142" s="38" t="str">
        <f t="shared" si="387"/>
        <v/>
      </c>
      <c r="ID142" s="19" t="str">
        <f t="shared" si="388"/>
        <v/>
      </c>
      <c r="IE142" s="19" t="str">
        <f t="shared" si="389"/>
        <v/>
      </c>
      <c r="IF142" s="19" t="str">
        <f t="shared" si="390"/>
        <v/>
      </c>
      <c r="IG142" s="19" t="str">
        <f t="shared" si="391"/>
        <v/>
      </c>
      <c r="IH142" s="19" t="str">
        <f t="shared" si="392"/>
        <v/>
      </c>
      <c r="II142" s="19" t="str">
        <f t="shared" si="393"/>
        <v/>
      </c>
      <c r="IJ142" s="19">
        <f t="shared" si="394"/>
        <v>0.147644</v>
      </c>
      <c r="IK142" s="19">
        <f t="shared" si="395"/>
        <v>0.156503</v>
      </c>
      <c r="IL142" s="19">
        <f t="shared" si="396"/>
        <v>0.37277700000000003</v>
      </c>
      <c r="IM142" s="19">
        <f t="shared" si="397"/>
        <v>0.42180699999999999</v>
      </c>
      <c r="IN142" s="38">
        <f t="shared" si="398"/>
        <v>0.16917829999999984</v>
      </c>
      <c r="IO142" s="19">
        <f t="shared" si="399"/>
        <v>0.16917829999999984</v>
      </c>
      <c r="IP142" s="19">
        <f t="shared" si="400"/>
        <v>0.16917829999999984</v>
      </c>
      <c r="IQ142" s="19">
        <f t="shared" si="401"/>
        <v>0.16917829999999984</v>
      </c>
      <c r="IR142" s="19">
        <f t="shared" si="402"/>
        <v>0.16917829999999984</v>
      </c>
      <c r="IS142" s="19">
        <f t="shared" si="403"/>
        <v>0.16917829999999984</v>
      </c>
      <c r="IT142" s="19">
        <f t="shared" si="404"/>
        <v>0.16917829999999984</v>
      </c>
      <c r="IU142" s="19">
        <f t="shared" si="405"/>
        <v>9.9696999999999994E-2</v>
      </c>
      <c r="IV142" s="19">
        <f t="shared" si="406"/>
        <v>0.103537</v>
      </c>
      <c r="IW142" s="19">
        <f t="shared" si="407"/>
        <v>4.3244999999999999E-2</v>
      </c>
      <c r="IX142" s="32">
        <f t="shared" si="408"/>
        <v>4.9255E-2</v>
      </c>
      <c r="IY142" s="19" t="str">
        <f t="shared" si="409"/>
        <v/>
      </c>
      <c r="IZ142" s="19" t="str">
        <f t="shared" si="410"/>
        <v/>
      </c>
      <c r="JA142" s="19" t="str">
        <f t="shared" si="411"/>
        <v/>
      </c>
      <c r="JB142" s="19" t="str">
        <f t="shared" si="412"/>
        <v/>
      </c>
      <c r="JC142" s="19" t="str">
        <f t="shared" si="413"/>
        <v/>
      </c>
      <c r="JD142" s="19" t="str">
        <f t="shared" si="414"/>
        <v/>
      </c>
      <c r="JE142" s="19" t="str">
        <f t="shared" si="415"/>
        <v/>
      </c>
      <c r="JF142" s="19">
        <f t="shared" si="416"/>
        <v>9.9696999999999994E-2</v>
      </c>
      <c r="JG142" s="19">
        <f t="shared" si="417"/>
        <v>0.103537</v>
      </c>
      <c r="JH142" s="19">
        <f t="shared" si="418"/>
        <v>4.3244999999999999E-2</v>
      </c>
      <c r="JI142" s="32">
        <f t="shared" si="419"/>
        <v>4.9255E-2</v>
      </c>
      <c r="JJ142" s="19">
        <f t="shared" si="420"/>
        <v>22.018022109317169</v>
      </c>
      <c r="JK142" s="19">
        <f t="shared" si="421"/>
        <v>22.018022109317169</v>
      </c>
      <c r="JL142" s="19">
        <f t="shared" si="422"/>
        <v>22.018022109317169</v>
      </c>
      <c r="JM142" s="19">
        <f t="shared" si="423"/>
        <v>22.018022109317169</v>
      </c>
      <c r="JN142" s="19">
        <f t="shared" si="424"/>
        <v>22.018022109317169</v>
      </c>
      <c r="JO142" s="19">
        <f t="shared" si="425"/>
        <v>22.018022109317169</v>
      </c>
      <c r="JP142" s="19">
        <f t="shared" si="426"/>
        <v>22.018022109317169</v>
      </c>
      <c r="JQ142" s="19">
        <f t="shared" si="427"/>
        <v>20.790999996587878</v>
      </c>
      <c r="JR142" s="19">
        <f t="shared" si="428"/>
        <v>20.786139785952169</v>
      </c>
      <c r="JS142" s="19">
        <f t="shared" si="429"/>
        <v>21.572590570409304</v>
      </c>
      <c r="JT142" s="19">
        <f t="shared" si="430"/>
        <v>21.508327985551279</v>
      </c>
      <c r="JU142" s="38" t="str">
        <f t="shared" si="431"/>
        <v/>
      </c>
      <c r="JV142" s="19" t="str">
        <f t="shared" si="432"/>
        <v/>
      </c>
      <c r="JW142" s="19" t="str">
        <f t="shared" si="433"/>
        <v/>
      </c>
      <c r="JX142" s="19" t="str">
        <f t="shared" si="434"/>
        <v/>
      </c>
      <c r="JY142" s="19" t="str">
        <f t="shared" si="435"/>
        <v/>
      </c>
      <c r="JZ142" s="19" t="str">
        <f t="shared" si="436"/>
        <v/>
      </c>
      <c r="KA142" s="19" t="str">
        <f t="shared" si="437"/>
        <v/>
      </c>
      <c r="KB142" s="19">
        <f t="shared" si="438"/>
        <v>20.790999996587878</v>
      </c>
      <c r="KC142" s="19">
        <f t="shared" si="439"/>
        <v>20.786139785952169</v>
      </c>
      <c r="KD142" s="19">
        <f t="shared" si="440"/>
        <v>21.572590570409304</v>
      </c>
      <c r="KE142" s="32">
        <f t="shared" si="441"/>
        <v>21.508327985551279</v>
      </c>
    </row>
    <row r="143" spans="1:291" x14ac:dyDescent="0.2">
      <c r="A143" s="19" t="s">
        <v>516</v>
      </c>
      <c r="B143" s="19" t="s">
        <v>517</v>
      </c>
      <c r="C143" s="19">
        <v>2018</v>
      </c>
      <c r="D143" s="19">
        <v>2020</v>
      </c>
      <c r="E143" s="32" t="s">
        <v>173</v>
      </c>
      <c r="N143" s="19">
        <v>0</v>
      </c>
      <c r="O143" s="19">
        <v>0</v>
      </c>
      <c r="P143" s="32">
        <v>0</v>
      </c>
      <c r="Y143" s="19">
        <v>1</v>
      </c>
      <c r="Z143" s="19">
        <v>1</v>
      </c>
      <c r="AA143" s="32">
        <v>1</v>
      </c>
      <c r="AJ143" s="19">
        <v>1</v>
      </c>
      <c r="AK143" s="19">
        <v>1</v>
      </c>
      <c r="AL143" s="32">
        <v>1</v>
      </c>
      <c r="AU143" s="19">
        <v>2.54665E-2</v>
      </c>
      <c r="AV143" s="19">
        <v>3.2548899999999999E-2</v>
      </c>
      <c r="AW143" s="32">
        <v>2.5800699999999999E-2</v>
      </c>
      <c r="BF143" s="19">
        <v>1</v>
      </c>
      <c r="BG143" s="19">
        <v>1</v>
      </c>
      <c r="BH143" s="32">
        <v>1</v>
      </c>
      <c r="BQ143" s="19">
        <v>1</v>
      </c>
      <c r="BR143" s="19">
        <v>1</v>
      </c>
      <c r="BS143" s="32">
        <v>1</v>
      </c>
      <c r="BT143" s="19">
        <v>0</v>
      </c>
      <c r="BU143" s="19">
        <v>0</v>
      </c>
      <c r="BV143" s="19">
        <v>0</v>
      </c>
      <c r="BW143" s="19">
        <v>0</v>
      </c>
      <c r="BX143" s="19">
        <v>0</v>
      </c>
      <c r="BY143" s="19">
        <v>0</v>
      </c>
      <c r="BZ143" s="19">
        <v>0</v>
      </c>
      <c r="CA143" s="19">
        <v>0</v>
      </c>
      <c r="CB143" s="19">
        <v>0</v>
      </c>
      <c r="CC143" s="19">
        <v>0</v>
      </c>
      <c r="CD143" s="19">
        <v>0</v>
      </c>
      <c r="CE143" s="38">
        <v>0</v>
      </c>
      <c r="CF143" s="19">
        <v>0</v>
      </c>
      <c r="CG143" s="19">
        <v>0</v>
      </c>
      <c r="CH143" s="19">
        <v>0</v>
      </c>
      <c r="CI143" s="19">
        <v>0</v>
      </c>
      <c r="CJ143" s="19">
        <v>0</v>
      </c>
      <c r="CK143" s="19">
        <v>0</v>
      </c>
      <c r="CL143" s="19">
        <v>5</v>
      </c>
      <c r="CM143" s="19">
        <v>50</v>
      </c>
      <c r="CN143" s="19">
        <v>27</v>
      </c>
      <c r="CO143" s="19">
        <v>48</v>
      </c>
      <c r="CP143" s="38">
        <v>0</v>
      </c>
      <c r="CQ143" s="19">
        <v>0</v>
      </c>
      <c r="CR143" s="19">
        <v>0</v>
      </c>
      <c r="CS143" s="19">
        <v>0</v>
      </c>
      <c r="CT143" s="19">
        <v>0</v>
      </c>
      <c r="CU143" s="19">
        <v>0</v>
      </c>
      <c r="CV143" s="19">
        <v>0</v>
      </c>
      <c r="CW143" s="19">
        <v>0</v>
      </c>
      <c r="CX143" s="19">
        <v>0</v>
      </c>
      <c r="CY143" s="19">
        <v>0</v>
      </c>
      <c r="CZ143" s="19">
        <v>0</v>
      </c>
      <c r="DA143" s="38"/>
      <c r="DL143" s="38"/>
      <c r="DW143" s="38"/>
      <c r="EH143" s="38"/>
      <c r="EO143" s="19">
        <v>49397678.908558391</v>
      </c>
      <c r="EP143" s="19">
        <v>34538976.001788162</v>
      </c>
      <c r="EQ143" s="19">
        <v>21446320.332125664</v>
      </c>
      <c r="ER143" s="32">
        <v>33692165.177663893</v>
      </c>
      <c r="ES143" s="19" t="str">
        <f t="shared" si="310"/>
        <v/>
      </c>
      <c r="ET143" s="19" t="str">
        <f t="shared" si="311"/>
        <v/>
      </c>
      <c r="EU143" s="19" t="str">
        <f t="shared" si="312"/>
        <v/>
      </c>
      <c r="EV143" s="19" t="str">
        <f t="shared" si="313"/>
        <v/>
      </c>
      <c r="EW143" s="19" t="str">
        <f t="shared" si="314"/>
        <v/>
      </c>
      <c r="EX143" s="19" t="str">
        <f t="shared" si="315"/>
        <v/>
      </c>
      <c r="EY143" s="19" t="str">
        <f t="shared" si="316"/>
        <v/>
      </c>
      <c r="EZ143" s="19">
        <f t="shared" si="317"/>
        <v>17.715413995397579</v>
      </c>
      <c r="FA143" s="19">
        <f t="shared" si="318"/>
        <v>17.357598983508769</v>
      </c>
      <c r="FB143" s="19">
        <f t="shared" si="319"/>
        <v>16.881063642334706</v>
      </c>
      <c r="FC143" s="32">
        <f t="shared" si="320"/>
        <v>17.332775880983551</v>
      </c>
      <c r="FD143" s="19" t="str">
        <f t="shared" si="321"/>
        <v/>
      </c>
      <c r="FE143" s="19" t="str">
        <f t="shared" si="322"/>
        <v/>
      </c>
      <c r="FF143" s="19" t="str">
        <f t="shared" si="323"/>
        <v/>
      </c>
      <c r="FG143" s="19" t="str">
        <f t="shared" si="324"/>
        <v/>
      </c>
      <c r="FH143" s="19" t="str">
        <f t="shared" si="325"/>
        <v/>
      </c>
      <c r="FI143" s="19" t="str">
        <f t="shared" si="326"/>
        <v/>
      </c>
      <c r="FJ143" s="19" t="str">
        <f t="shared" si="327"/>
        <v/>
      </c>
      <c r="FK143" s="19" t="str">
        <f t="shared" si="328"/>
        <v/>
      </c>
      <c r="FN143" s="32"/>
      <c r="FO143" s="19" t="str">
        <f t="shared" si="332"/>
        <v/>
      </c>
      <c r="FP143" s="19" t="str">
        <f t="shared" si="333"/>
        <v/>
      </c>
      <c r="FQ143" s="19" t="str">
        <f t="shared" si="334"/>
        <v/>
      </c>
      <c r="FR143" s="19" t="str">
        <f t="shared" si="335"/>
        <v/>
      </c>
      <c r="FS143" s="19" t="str">
        <f t="shared" si="336"/>
        <v/>
      </c>
      <c r="FT143" s="19" t="str">
        <f t="shared" si="337"/>
        <v/>
      </c>
      <c r="FU143" s="19" t="str">
        <f t="shared" si="338"/>
        <v/>
      </c>
      <c r="FV143" s="19" t="str">
        <f t="shared" si="339"/>
        <v/>
      </c>
      <c r="FY143" s="32"/>
      <c r="FZ143" s="19" t="str">
        <f t="shared" si="343"/>
        <v/>
      </c>
      <c r="GA143" s="19" t="str">
        <f t="shared" si="344"/>
        <v/>
      </c>
      <c r="GB143" s="19" t="str">
        <f t="shared" si="345"/>
        <v/>
      </c>
      <c r="GC143" s="19" t="str">
        <f t="shared" si="346"/>
        <v/>
      </c>
      <c r="GD143" s="19" t="str">
        <f t="shared" si="347"/>
        <v/>
      </c>
      <c r="GE143" s="19" t="str">
        <f t="shared" si="348"/>
        <v/>
      </c>
      <c r="GF143" s="19" t="str">
        <f t="shared" si="349"/>
        <v/>
      </c>
      <c r="GG143" s="19" t="str">
        <f t="shared" si="350"/>
        <v/>
      </c>
      <c r="GJ143" s="32"/>
      <c r="GK143" s="19" t="str">
        <f t="shared" si="354"/>
        <v/>
      </c>
      <c r="GL143" s="19" t="str">
        <f t="shared" si="355"/>
        <v/>
      </c>
      <c r="GM143" s="19" t="str">
        <f t="shared" si="356"/>
        <v/>
      </c>
      <c r="GN143" s="19" t="str">
        <f t="shared" si="357"/>
        <v/>
      </c>
      <c r="GO143" s="19" t="str">
        <f t="shared" si="358"/>
        <v/>
      </c>
      <c r="GP143" s="19" t="str">
        <f t="shared" si="359"/>
        <v/>
      </c>
      <c r="GQ143" s="19" t="str">
        <f t="shared" si="360"/>
        <v/>
      </c>
      <c r="GR143" s="19" t="str">
        <f t="shared" si="361"/>
        <v/>
      </c>
      <c r="GS143" s="19">
        <f t="shared" si="362"/>
        <v>17.357598983508769</v>
      </c>
      <c r="GT143" s="19">
        <f t="shared" si="363"/>
        <v>16.881063642334706</v>
      </c>
      <c r="GU143" s="32">
        <f t="shared" si="364"/>
        <v>17.332775880983551</v>
      </c>
      <c r="GV143" s="19">
        <f t="shared" si="365"/>
        <v>10.328571478127515</v>
      </c>
      <c r="GW143" s="19">
        <f t="shared" si="366"/>
        <v>10.328571478127515</v>
      </c>
      <c r="GX143" s="19">
        <f t="shared" si="367"/>
        <v>10.328571478127515</v>
      </c>
      <c r="GY143" s="19">
        <f t="shared" si="368"/>
        <v>10.328571478127515</v>
      </c>
      <c r="GZ143" s="19">
        <f t="shared" si="369"/>
        <v>10.328571478127515</v>
      </c>
      <c r="HA143" s="19">
        <f t="shared" si="370"/>
        <v>10.328571478127515</v>
      </c>
      <c r="HB143" s="19">
        <f t="shared" si="371"/>
        <v>10.328571478127515</v>
      </c>
      <c r="HC143" s="19">
        <f t="shared" si="372"/>
        <v>10.328571478127515</v>
      </c>
      <c r="HD143" s="19">
        <f t="shared" si="373"/>
        <v>0.2011343951618926</v>
      </c>
      <c r="HE143" s="19">
        <f t="shared" si="374"/>
        <v>0.2011343951618926</v>
      </c>
      <c r="HF143" s="19">
        <f t="shared" si="375"/>
        <v>0.2011343951618926</v>
      </c>
      <c r="HG143" s="19" t="str">
        <f t="shared" si="299"/>
        <v/>
      </c>
      <c r="HH143" s="19" t="str">
        <f t="shared" si="300"/>
        <v/>
      </c>
      <c r="HI143" s="19" t="str">
        <f t="shared" si="301"/>
        <v/>
      </c>
      <c r="HJ143" s="19" t="str">
        <f t="shared" si="302"/>
        <v/>
      </c>
      <c r="HK143" s="19" t="str">
        <f t="shared" si="303"/>
        <v/>
      </c>
      <c r="HL143" s="19" t="str">
        <f t="shared" si="304"/>
        <v/>
      </c>
      <c r="HM143" s="19" t="str">
        <f t="shared" si="305"/>
        <v/>
      </c>
      <c r="HN143" s="19" t="str">
        <f t="shared" si="306"/>
        <v/>
      </c>
      <c r="HO143" s="19" t="str">
        <f t="shared" si="307"/>
        <v/>
      </c>
      <c r="HP143" s="19" t="str">
        <f t="shared" si="308"/>
        <v/>
      </c>
      <c r="HQ143" s="32" t="str">
        <f t="shared" si="309"/>
        <v/>
      </c>
      <c r="HR143" s="19">
        <f t="shared" si="376"/>
        <v>0.72436999999999996</v>
      </c>
      <c r="HS143" s="19">
        <f t="shared" si="377"/>
        <v>0.72436999999999996</v>
      </c>
      <c r="HT143" s="19">
        <f t="shared" si="378"/>
        <v>0.72436999999999996</v>
      </c>
      <c r="HU143" s="19">
        <f t="shared" si="379"/>
        <v>0.72436999999999996</v>
      </c>
      <c r="HV143" s="19">
        <f t="shared" si="380"/>
        <v>0.72436999999999996</v>
      </c>
      <c r="HW143" s="19">
        <f t="shared" si="381"/>
        <v>0.72436999999999996</v>
      </c>
      <c r="HX143" s="19">
        <f t="shared" si="382"/>
        <v>0.72436999999999996</v>
      </c>
      <c r="HY143" s="19">
        <f t="shared" si="383"/>
        <v>0.72436999999999996</v>
      </c>
      <c r="HZ143" s="19">
        <f t="shared" si="384"/>
        <v>2.8730000000000002E-2</v>
      </c>
      <c r="IA143" s="19">
        <f t="shared" si="385"/>
        <v>2.8730000000000002E-2</v>
      </c>
      <c r="IB143" s="19">
        <f t="shared" si="386"/>
        <v>2.8730000000000002E-2</v>
      </c>
      <c r="IC143" s="38" t="str">
        <f t="shared" si="387"/>
        <v/>
      </c>
      <c r="ID143" s="19" t="str">
        <f t="shared" si="388"/>
        <v/>
      </c>
      <c r="IE143" s="19" t="str">
        <f t="shared" si="389"/>
        <v/>
      </c>
      <c r="IF143" s="19" t="str">
        <f t="shared" si="390"/>
        <v/>
      </c>
      <c r="IG143" s="19" t="str">
        <f t="shared" si="391"/>
        <v/>
      </c>
      <c r="IH143" s="19" t="str">
        <f t="shared" si="392"/>
        <v/>
      </c>
      <c r="II143" s="19" t="str">
        <f t="shared" si="393"/>
        <v/>
      </c>
      <c r="IJ143" s="19" t="str">
        <f t="shared" si="394"/>
        <v/>
      </c>
      <c r="IK143" s="19" t="str">
        <f t="shared" si="395"/>
        <v/>
      </c>
      <c r="IL143" s="19" t="str">
        <f t="shared" si="396"/>
        <v/>
      </c>
      <c r="IM143" s="19" t="str">
        <f t="shared" si="397"/>
        <v/>
      </c>
      <c r="IN143" s="38">
        <f t="shared" si="398"/>
        <v>0.16917829999999984</v>
      </c>
      <c r="IO143" s="19">
        <f t="shared" si="399"/>
        <v>0.16917829999999984</v>
      </c>
      <c r="IP143" s="19">
        <f t="shared" si="400"/>
        <v>0.16917829999999984</v>
      </c>
      <c r="IQ143" s="19">
        <f t="shared" si="401"/>
        <v>0.16917829999999984</v>
      </c>
      <c r="IR143" s="19">
        <f t="shared" si="402"/>
        <v>0.16917829999999984</v>
      </c>
      <c r="IS143" s="19">
        <f t="shared" si="403"/>
        <v>0.16917829999999984</v>
      </c>
      <c r="IT143" s="19">
        <f t="shared" si="404"/>
        <v>0.16917829999999984</v>
      </c>
      <c r="IU143" s="19">
        <f t="shared" si="405"/>
        <v>0.16917829999999984</v>
      </c>
      <c r="IV143" s="19">
        <f t="shared" si="406"/>
        <v>0</v>
      </c>
      <c r="IW143" s="19">
        <f t="shared" si="407"/>
        <v>0</v>
      </c>
      <c r="IX143" s="32">
        <f t="shared" si="408"/>
        <v>0</v>
      </c>
      <c r="IY143" s="19" t="str">
        <f t="shared" si="409"/>
        <v/>
      </c>
      <c r="IZ143" s="19" t="str">
        <f t="shared" si="410"/>
        <v/>
      </c>
      <c r="JA143" s="19" t="str">
        <f t="shared" si="411"/>
        <v/>
      </c>
      <c r="JB143" s="19" t="str">
        <f t="shared" si="412"/>
        <v/>
      </c>
      <c r="JC143" s="19" t="str">
        <f t="shared" si="413"/>
        <v/>
      </c>
      <c r="JD143" s="19" t="str">
        <f t="shared" si="414"/>
        <v/>
      </c>
      <c r="JE143" s="19" t="str">
        <f t="shared" si="415"/>
        <v/>
      </c>
      <c r="JF143" s="19" t="str">
        <f t="shared" si="416"/>
        <v/>
      </c>
      <c r="JG143" s="19" t="str">
        <f t="shared" si="417"/>
        <v/>
      </c>
      <c r="JH143" s="19" t="str">
        <f t="shared" si="418"/>
        <v/>
      </c>
      <c r="JI143" s="32" t="str">
        <f t="shared" si="419"/>
        <v/>
      </c>
      <c r="JJ143" s="19">
        <f t="shared" si="420"/>
        <v>22.018022109317169</v>
      </c>
      <c r="JK143" s="19">
        <f t="shared" si="421"/>
        <v>22.018022109317169</v>
      </c>
      <c r="JL143" s="19">
        <f t="shared" si="422"/>
        <v>22.018022109317169</v>
      </c>
      <c r="JM143" s="19">
        <f t="shared" si="423"/>
        <v>22.018022109317169</v>
      </c>
      <c r="JN143" s="19">
        <f t="shared" si="424"/>
        <v>22.018022109317169</v>
      </c>
      <c r="JO143" s="19">
        <f t="shared" si="425"/>
        <v>22.018022109317169</v>
      </c>
      <c r="JP143" s="19">
        <f t="shared" si="426"/>
        <v>22.018022109317169</v>
      </c>
      <c r="JQ143" s="19">
        <f t="shared" si="427"/>
        <v>22.018022109317169</v>
      </c>
      <c r="JR143" s="19">
        <f t="shared" si="428"/>
        <v>17.357598983508769</v>
      </c>
      <c r="JS143" s="19">
        <f t="shared" si="429"/>
        <v>16.881063642334706</v>
      </c>
      <c r="JT143" s="19">
        <f t="shared" si="430"/>
        <v>17.332775880983551</v>
      </c>
      <c r="JU143" s="38" t="str">
        <f t="shared" si="431"/>
        <v/>
      </c>
      <c r="JV143" s="19" t="str">
        <f t="shared" si="432"/>
        <v/>
      </c>
      <c r="JW143" s="19" t="str">
        <f t="shared" si="433"/>
        <v/>
      </c>
      <c r="JX143" s="19" t="str">
        <f t="shared" si="434"/>
        <v/>
      </c>
      <c r="JY143" s="19" t="str">
        <f t="shared" si="435"/>
        <v/>
      </c>
      <c r="JZ143" s="19" t="str">
        <f t="shared" si="436"/>
        <v/>
      </c>
      <c r="KA143" s="19" t="str">
        <f t="shared" si="437"/>
        <v/>
      </c>
      <c r="KB143" s="19" t="str">
        <f t="shared" si="438"/>
        <v/>
      </c>
      <c r="KC143" s="19">
        <f t="shared" si="439"/>
        <v>17.357598983508769</v>
      </c>
      <c r="KD143" s="19">
        <f t="shared" si="440"/>
        <v>16.881063642334706</v>
      </c>
      <c r="KE143" s="32">
        <f t="shared" si="441"/>
        <v>17.332775880983551</v>
      </c>
    </row>
    <row r="144" spans="1:291" x14ac:dyDescent="0.2">
      <c r="A144" s="19" t="s">
        <v>534</v>
      </c>
      <c r="B144" s="19" t="s">
        <v>535</v>
      </c>
      <c r="C144" s="19">
        <v>2020</v>
      </c>
      <c r="E144" s="32" t="s">
        <v>173</v>
      </c>
      <c r="P144" s="32">
        <v>1</v>
      </c>
      <c r="AA144" s="32">
        <v>1</v>
      </c>
      <c r="AL144" s="32">
        <v>1</v>
      </c>
      <c r="AW144" s="32">
        <v>4.07398E-2</v>
      </c>
      <c r="BH144" s="32">
        <v>2</v>
      </c>
      <c r="BS144" s="32">
        <v>1</v>
      </c>
      <c r="BT144" s="19">
        <v>0</v>
      </c>
      <c r="BU144" s="19">
        <v>0</v>
      </c>
      <c r="BV144" s="19">
        <v>0</v>
      </c>
      <c r="BW144" s="19">
        <v>0</v>
      </c>
      <c r="BX144" s="19">
        <v>0</v>
      </c>
      <c r="BY144" s="19">
        <v>0</v>
      </c>
      <c r="BZ144" s="19">
        <v>0</v>
      </c>
      <c r="CA144" s="19">
        <v>0</v>
      </c>
      <c r="CB144" s="19">
        <v>1</v>
      </c>
      <c r="CC144" s="19">
        <v>1</v>
      </c>
      <c r="CD144" s="19">
        <v>7</v>
      </c>
      <c r="CE144" s="38">
        <v>0</v>
      </c>
      <c r="CF144" s="19">
        <v>0</v>
      </c>
      <c r="CG144" s="19">
        <v>0</v>
      </c>
      <c r="CH144" s="19">
        <v>0</v>
      </c>
      <c r="CI144" s="19">
        <v>13</v>
      </c>
      <c r="CJ144" s="19">
        <v>14</v>
      </c>
      <c r="CK144" s="19">
        <v>11</v>
      </c>
      <c r="CL144" s="19">
        <v>18</v>
      </c>
      <c r="CM144" s="19">
        <v>17</v>
      </c>
      <c r="CN144" s="19">
        <v>30</v>
      </c>
      <c r="CO144" s="19">
        <v>48</v>
      </c>
      <c r="CP144" s="38">
        <v>0</v>
      </c>
      <c r="CQ144" s="19">
        <v>0</v>
      </c>
      <c r="CR144" s="19">
        <v>0</v>
      </c>
      <c r="CS144" s="19">
        <v>0</v>
      </c>
      <c r="CT144" s="19">
        <v>0</v>
      </c>
      <c r="CU144" s="19">
        <v>0</v>
      </c>
      <c r="CV144" s="19">
        <v>0</v>
      </c>
      <c r="CW144" s="19">
        <v>0</v>
      </c>
      <c r="CX144" s="19">
        <v>5.8823529411764705E-2</v>
      </c>
      <c r="CY144" s="19">
        <v>3.3333333333333333E-2</v>
      </c>
      <c r="CZ144" s="19">
        <v>0.14583333333333334</v>
      </c>
      <c r="DA144" s="38"/>
      <c r="DD144" s="19">
        <v>2.5210541323514501</v>
      </c>
      <c r="DE144" s="19">
        <v>1.78546011975823</v>
      </c>
      <c r="DF144" s="19">
        <v>1.58925132264536</v>
      </c>
      <c r="DG144" s="19">
        <v>6.9985003914185802</v>
      </c>
      <c r="DH144" s="19">
        <v>5.0095102412429204</v>
      </c>
      <c r="DI144" s="19">
        <v>25.4975896242685</v>
      </c>
      <c r="DJ144" s="19">
        <v>13.709534363095599</v>
      </c>
      <c r="DK144" s="19">
        <v>4.99820352453313</v>
      </c>
      <c r="DL144" s="38"/>
      <c r="DN144" s="19">
        <v>0.63890000000000002</v>
      </c>
      <c r="DO144" s="19">
        <v>0.4365</v>
      </c>
      <c r="DP144" s="19">
        <v>0.19320000000000001</v>
      </c>
      <c r="DQ144" s="19">
        <v>0.1663</v>
      </c>
      <c r="DR144" s="19">
        <v>0.2006</v>
      </c>
      <c r="DS144" s="19">
        <v>0.14099999999999999</v>
      </c>
      <c r="DT144" s="19">
        <v>1.55E-2</v>
      </c>
      <c r="DU144" s="19">
        <v>0.36349999999999999</v>
      </c>
      <c r="DV144" s="19">
        <v>0.2324</v>
      </c>
      <c r="DW144" s="38"/>
      <c r="DZ144" s="19">
        <v>5.8999999999999997E-2</v>
      </c>
      <c r="EA144" s="19">
        <v>-7.5999999999999998E-2</v>
      </c>
      <c r="EB144" s="19">
        <v>2.9000000000000001E-2</v>
      </c>
      <c r="EC144" s="19">
        <v>-3.3000000000000002E-2</v>
      </c>
      <c r="ED144" s="19">
        <v>0.09</v>
      </c>
      <c r="EE144" s="19">
        <v>0.151</v>
      </c>
      <c r="EF144" s="19">
        <v>-3.6999999999999998E-2</v>
      </c>
      <c r="EG144" s="19">
        <v>4.2999999999999997E-2</v>
      </c>
      <c r="EH144" s="38"/>
      <c r="EL144" s="19">
        <v>2810181.42988064</v>
      </c>
      <c r="EM144" s="19">
        <v>1268650.9501189035</v>
      </c>
      <c r="EN144" s="19">
        <v>1220580.0963477232</v>
      </c>
      <c r="EO144" s="19">
        <v>6024948.3592140554</v>
      </c>
      <c r="EP144" s="19">
        <v>5881083.1271116463</v>
      </c>
      <c r="EQ144" s="19">
        <v>41099091.898650542</v>
      </c>
      <c r="ER144" s="32">
        <v>56066810.866658442</v>
      </c>
      <c r="ES144" s="19" t="str">
        <f t="shared" si="310"/>
        <v/>
      </c>
      <c r="ET144" s="19" t="str">
        <f t="shared" si="311"/>
        <v/>
      </c>
      <c r="EU144" s="19" t="str">
        <f t="shared" si="312"/>
        <v/>
      </c>
      <c r="EV144" s="19" t="str">
        <f t="shared" si="313"/>
        <v/>
      </c>
      <c r="EW144" s="19">
        <f t="shared" si="314"/>
        <v>14.848759605019469</v>
      </c>
      <c r="EX144" s="19">
        <f t="shared" si="315"/>
        <v>14.053464649852902</v>
      </c>
      <c r="EY144" s="19">
        <f t="shared" si="316"/>
        <v>14.014836792510065</v>
      </c>
      <c r="EZ144" s="19">
        <f t="shared" si="317"/>
        <v>15.611419466219457</v>
      </c>
      <c r="FA144" s="19">
        <f t="shared" si="318"/>
        <v>15.587251508202195</v>
      </c>
      <c r="FB144" s="19">
        <f t="shared" si="319"/>
        <v>17.53149658429902</v>
      </c>
      <c r="FC144" s="32">
        <f t="shared" si="320"/>
        <v>17.842054588769727</v>
      </c>
      <c r="FD144" s="19" t="str">
        <f t="shared" si="321"/>
        <v/>
      </c>
      <c r="FE144" s="19" t="str">
        <f t="shared" si="322"/>
        <v/>
      </c>
      <c r="FF144" s="19" t="str">
        <f t="shared" si="323"/>
        <v/>
      </c>
      <c r="FG144" s="19" t="str">
        <f t="shared" si="324"/>
        <v/>
      </c>
      <c r="FH144" s="19" t="str">
        <f t="shared" si="325"/>
        <v/>
      </c>
      <c r="FI144" s="19" t="str">
        <f t="shared" si="326"/>
        <v/>
      </c>
      <c r="FJ144" s="19" t="str">
        <f t="shared" si="327"/>
        <v/>
      </c>
      <c r="FK144" s="19" t="str">
        <f t="shared" si="328"/>
        <v/>
      </c>
      <c r="FL144" s="19" t="str">
        <f t="shared" si="329"/>
        <v/>
      </c>
      <c r="FM144" s="19" t="str">
        <f t="shared" si="330"/>
        <v/>
      </c>
      <c r="FN144" s="32">
        <f t="shared" si="331"/>
        <v>4.99820352453313</v>
      </c>
      <c r="FO144" s="19" t="str">
        <f t="shared" si="332"/>
        <v/>
      </c>
      <c r="FP144" s="19" t="str">
        <f t="shared" si="333"/>
        <v/>
      </c>
      <c r="FQ144" s="19" t="str">
        <f t="shared" si="334"/>
        <v/>
      </c>
      <c r="FR144" s="19" t="str">
        <f t="shared" si="335"/>
        <v/>
      </c>
      <c r="FS144" s="19" t="str">
        <f t="shared" si="336"/>
        <v/>
      </c>
      <c r="FT144" s="19" t="str">
        <f t="shared" si="337"/>
        <v/>
      </c>
      <c r="FU144" s="19" t="str">
        <f t="shared" si="338"/>
        <v/>
      </c>
      <c r="FV144" s="19" t="str">
        <f t="shared" si="339"/>
        <v/>
      </c>
      <c r="FW144" s="19" t="str">
        <f t="shared" si="340"/>
        <v/>
      </c>
      <c r="FX144" s="19" t="str">
        <f t="shared" si="341"/>
        <v/>
      </c>
      <c r="FY144" s="32">
        <f t="shared" si="342"/>
        <v>0.2324</v>
      </c>
      <c r="FZ144" s="19" t="str">
        <f t="shared" si="343"/>
        <v/>
      </c>
      <c r="GA144" s="19" t="str">
        <f t="shared" si="344"/>
        <v/>
      </c>
      <c r="GB144" s="19" t="str">
        <f t="shared" si="345"/>
        <v/>
      </c>
      <c r="GC144" s="19" t="str">
        <f t="shared" si="346"/>
        <v/>
      </c>
      <c r="GD144" s="19" t="str">
        <f t="shared" si="347"/>
        <v/>
      </c>
      <c r="GE144" s="19" t="str">
        <f t="shared" si="348"/>
        <v/>
      </c>
      <c r="GF144" s="19" t="str">
        <f t="shared" si="349"/>
        <v/>
      </c>
      <c r="GG144" s="19" t="str">
        <f t="shared" si="350"/>
        <v/>
      </c>
      <c r="GH144" s="19" t="str">
        <f t="shared" si="351"/>
        <v/>
      </c>
      <c r="GI144" s="19" t="str">
        <f t="shared" si="352"/>
        <v/>
      </c>
      <c r="GJ144" s="32">
        <f t="shared" si="353"/>
        <v>4.2999999999999997E-2</v>
      </c>
      <c r="GK144" s="19" t="str">
        <f t="shared" si="354"/>
        <v/>
      </c>
      <c r="GL144" s="19" t="str">
        <f t="shared" si="355"/>
        <v/>
      </c>
      <c r="GM144" s="19" t="str">
        <f t="shared" si="356"/>
        <v/>
      </c>
      <c r="GN144" s="19" t="str">
        <f t="shared" si="357"/>
        <v/>
      </c>
      <c r="GO144" s="19" t="str">
        <f t="shared" si="358"/>
        <v/>
      </c>
      <c r="GP144" s="19" t="str">
        <f t="shared" si="359"/>
        <v/>
      </c>
      <c r="GQ144" s="19" t="str">
        <f t="shared" si="360"/>
        <v/>
      </c>
      <c r="GR144" s="19" t="str">
        <f t="shared" si="361"/>
        <v/>
      </c>
      <c r="GS144" s="19" t="str">
        <f t="shared" si="362"/>
        <v/>
      </c>
      <c r="GT144" s="19" t="str">
        <f t="shared" si="363"/>
        <v/>
      </c>
      <c r="GU144" s="32">
        <f t="shared" si="364"/>
        <v>17.842054588769727</v>
      </c>
      <c r="GV144" s="19">
        <f t="shared" si="365"/>
        <v>10.328571478127515</v>
      </c>
      <c r="GW144" s="19">
        <f t="shared" si="366"/>
        <v>10.328571478127515</v>
      </c>
      <c r="GX144" s="19">
        <f t="shared" si="367"/>
        <v>10.328571478127515</v>
      </c>
      <c r="GY144" s="19">
        <f t="shared" si="368"/>
        <v>10.328571478127515</v>
      </c>
      <c r="GZ144" s="19">
        <f t="shared" si="369"/>
        <v>10.328571478127515</v>
      </c>
      <c r="HA144" s="19">
        <f t="shared" si="370"/>
        <v>10.328571478127515</v>
      </c>
      <c r="HB144" s="19">
        <f t="shared" si="371"/>
        <v>10.328571478127515</v>
      </c>
      <c r="HC144" s="19">
        <f t="shared" si="372"/>
        <v>10.328571478127515</v>
      </c>
      <c r="HD144" s="19">
        <f t="shared" si="373"/>
        <v>10.328571478127515</v>
      </c>
      <c r="HE144" s="19">
        <f t="shared" si="374"/>
        <v>10.328571478127515</v>
      </c>
      <c r="HF144" s="19">
        <f t="shared" si="375"/>
        <v>4.99820352453313</v>
      </c>
      <c r="HG144" s="19" t="str">
        <f t="shared" si="299"/>
        <v/>
      </c>
      <c r="HH144" s="19" t="str">
        <f t="shared" si="300"/>
        <v/>
      </c>
      <c r="HI144" s="19" t="str">
        <f t="shared" si="301"/>
        <v/>
      </c>
      <c r="HJ144" s="19" t="str">
        <f t="shared" si="302"/>
        <v/>
      </c>
      <c r="HK144" s="19" t="str">
        <f t="shared" si="303"/>
        <v/>
      </c>
      <c r="HL144" s="19" t="str">
        <f t="shared" si="304"/>
        <v/>
      </c>
      <c r="HM144" s="19" t="str">
        <f t="shared" si="305"/>
        <v/>
      </c>
      <c r="HN144" s="19" t="str">
        <f t="shared" si="306"/>
        <v/>
      </c>
      <c r="HO144" s="19" t="str">
        <f t="shared" si="307"/>
        <v/>
      </c>
      <c r="HP144" s="19" t="str">
        <f t="shared" si="308"/>
        <v/>
      </c>
      <c r="HQ144" s="32">
        <f t="shared" si="309"/>
        <v>4.99820352453313</v>
      </c>
      <c r="HR144" s="19">
        <f t="shared" si="376"/>
        <v>0.72436999999999996</v>
      </c>
      <c r="HS144" s="19">
        <f t="shared" si="377"/>
        <v>0.72436999999999996</v>
      </c>
      <c r="HT144" s="19">
        <f t="shared" si="378"/>
        <v>0.72436999999999996</v>
      </c>
      <c r="HU144" s="19">
        <f t="shared" si="379"/>
        <v>0.72436999999999996</v>
      </c>
      <c r="HV144" s="19">
        <f t="shared" si="380"/>
        <v>0.72436999999999996</v>
      </c>
      <c r="HW144" s="19">
        <f t="shared" si="381"/>
        <v>0.72436999999999996</v>
      </c>
      <c r="HX144" s="19">
        <f t="shared" si="382"/>
        <v>0.72436999999999996</v>
      </c>
      <c r="HY144" s="19">
        <f t="shared" si="383"/>
        <v>0.72436999999999996</v>
      </c>
      <c r="HZ144" s="19">
        <f t="shared" si="384"/>
        <v>0.72436999999999996</v>
      </c>
      <c r="IA144" s="19">
        <f t="shared" si="385"/>
        <v>0.72436999999999996</v>
      </c>
      <c r="IB144" s="19">
        <f t="shared" si="386"/>
        <v>0.2324</v>
      </c>
      <c r="IC144" s="38" t="str">
        <f t="shared" si="387"/>
        <v/>
      </c>
      <c r="ID144" s="19" t="str">
        <f t="shared" si="388"/>
        <v/>
      </c>
      <c r="IE144" s="19" t="str">
        <f t="shared" si="389"/>
        <v/>
      </c>
      <c r="IF144" s="19" t="str">
        <f t="shared" si="390"/>
        <v/>
      </c>
      <c r="IG144" s="19" t="str">
        <f t="shared" si="391"/>
        <v/>
      </c>
      <c r="IH144" s="19" t="str">
        <f t="shared" si="392"/>
        <v/>
      </c>
      <c r="II144" s="19" t="str">
        <f t="shared" si="393"/>
        <v/>
      </c>
      <c r="IJ144" s="19" t="str">
        <f t="shared" si="394"/>
        <v/>
      </c>
      <c r="IK144" s="19" t="str">
        <f t="shared" si="395"/>
        <v/>
      </c>
      <c r="IL144" s="19" t="str">
        <f t="shared" si="396"/>
        <v/>
      </c>
      <c r="IM144" s="19">
        <f t="shared" si="397"/>
        <v>0.2324</v>
      </c>
      <c r="IN144" s="38">
        <f t="shared" si="398"/>
        <v>0.16917829999999984</v>
      </c>
      <c r="IO144" s="19">
        <f t="shared" si="399"/>
        <v>0.16917829999999984</v>
      </c>
      <c r="IP144" s="19">
        <f t="shared" si="400"/>
        <v>0.16917829999999984</v>
      </c>
      <c r="IQ144" s="19">
        <f t="shared" si="401"/>
        <v>0.16917829999999984</v>
      </c>
      <c r="IR144" s="19">
        <f t="shared" si="402"/>
        <v>0.16917829999999984</v>
      </c>
      <c r="IS144" s="19">
        <f t="shared" si="403"/>
        <v>0.16917829999999984</v>
      </c>
      <c r="IT144" s="19">
        <f t="shared" si="404"/>
        <v>0.16917829999999984</v>
      </c>
      <c r="IU144" s="19">
        <f t="shared" si="405"/>
        <v>0.16917829999999984</v>
      </c>
      <c r="IV144" s="19">
        <f t="shared" si="406"/>
        <v>0.16917829999999984</v>
      </c>
      <c r="IW144" s="19">
        <f t="shared" si="407"/>
        <v>0.16917829999999984</v>
      </c>
      <c r="IX144" s="32">
        <f t="shared" si="408"/>
        <v>4.2999999999999997E-2</v>
      </c>
      <c r="IY144" s="19" t="str">
        <f t="shared" si="409"/>
        <v/>
      </c>
      <c r="IZ144" s="19" t="str">
        <f t="shared" si="410"/>
        <v/>
      </c>
      <c r="JA144" s="19" t="str">
        <f t="shared" si="411"/>
        <v/>
      </c>
      <c r="JB144" s="19" t="str">
        <f t="shared" si="412"/>
        <v/>
      </c>
      <c r="JC144" s="19" t="str">
        <f t="shared" si="413"/>
        <v/>
      </c>
      <c r="JD144" s="19" t="str">
        <f t="shared" si="414"/>
        <v/>
      </c>
      <c r="JE144" s="19" t="str">
        <f t="shared" si="415"/>
        <v/>
      </c>
      <c r="JF144" s="19" t="str">
        <f t="shared" si="416"/>
        <v/>
      </c>
      <c r="JG144" s="19" t="str">
        <f t="shared" si="417"/>
        <v/>
      </c>
      <c r="JH144" s="19" t="str">
        <f t="shared" si="418"/>
        <v/>
      </c>
      <c r="JI144" s="32">
        <f t="shared" si="419"/>
        <v>4.2999999999999997E-2</v>
      </c>
      <c r="JJ144" s="19">
        <f t="shared" si="420"/>
        <v>22.018022109317169</v>
      </c>
      <c r="JK144" s="19">
        <f t="shared" si="421"/>
        <v>22.018022109317169</v>
      </c>
      <c r="JL144" s="19">
        <f t="shared" si="422"/>
        <v>22.018022109317169</v>
      </c>
      <c r="JM144" s="19">
        <f t="shared" si="423"/>
        <v>22.018022109317169</v>
      </c>
      <c r="JN144" s="19">
        <f t="shared" si="424"/>
        <v>22.018022109317169</v>
      </c>
      <c r="JO144" s="19">
        <f t="shared" si="425"/>
        <v>22.018022109317169</v>
      </c>
      <c r="JP144" s="19">
        <f t="shared" si="426"/>
        <v>22.018022109317169</v>
      </c>
      <c r="JQ144" s="19">
        <f t="shared" si="427"/>
        <v>22.018022109317169</v>
      </c>
      <c r="JR144" s="19">
        <f t="shared" si="428"/>
        <v>22.018022109317169</v>
      </c>
      <c r="JS144" s="19">
        <f t="shared" si="429"/>
        <v>22.018022109317169</v>
      </c>
      <c r="JT144" s="19">
        <f t="shared" si="430"/>
        <v>17.842054588769727</v>
      </c>
      <c r="JU144" s="38" t="str">
        <f t="shared" si="431"/>
        <v/>
      </c>
      <c r="JV144" s="19" t="str">
        <f t="shared" si="432"/>
        <v/>
      </c>
      <c r="JW144" s="19" t="str">
        <f t="shared" si="433"/>
        <v/>
      </c>
      <c r="JX144" s="19" t="str">
        <f t="shared" si="434"/>
        <v/>
      </c>
      <c r="JY144" s="19" t="str">
        <f t="shared" si="435"/>
        <v/>
      </c>
      <c r="JZ144" s="19" t="str">
        <f t="shared" si="436"/>
        <v/>
      </c>
      <c r="KA144" s="19" t="str">
        <f t="shared" si="437"/>
        <v/>
      </c>
      <c r="KB144" s="19" t="str">
        <f t="shared" si="438"/>
        <v/>
      </c>
      <c r="KC144" s="19" t="str">
        <f t="shared" si="439"/>
        <v/>
      </c>
      <c r="KD144" s="19" t="str">
        <f t="shared" si="440"/>
        <v/>
      </c>
      <c r="KE144" s="32">
        <f t="shared" si="441"/>
        <v>17.842054588769727</v>
      </c>
    </row>
    <row r="145" spans="1:291" x14ac:dyDescent="0.2">
      <c r="A145" s="19" t="s">
        <v>556</v>
      </c>
      <c r="B145" s="19" t="s">
        <v>557</v>
      </c>
      <c r="C145" s="19">
        <v>2010</v>
      </c>
      <c r="D145" s="19">
        <v>2014</v>
      </c>
      <c r="E145" s="32" t="s">
        <v>173</v>
      </c>
      <c r="P145" s="32">
        <v>1</v>
      </c>
      <c r="AA145" s="32">
        <v>1</v>
      </c>
      <c r="AL145" s="32">
        <v>1</v>
      </c>
      <c r="AW145" s="32">
        <v>2.69993E-2</v>
      </c>
      <c r="BH145" s="32">
        <v>0</v>
      </c>
      <c r="BS145" s="32">
        <v>0</v>
      </c>
      <c r="BT145" s="19">
        <v>0</v>
      </c>
      <c r="BU145" s="19">
        <v>0</v>
      </c>
      <c r="BV145" s="19">
        <v>0</v>
      </c>
      <c r="BW145" s="19">
        <v>0</v>
      </c>
      <c r="BX145" s="19">
        <v>0</v>
      </c>
      <c r="BY145" s="19">
        <v>0</v>
      </c>
      <c r="BZ145" s="19">
        <v>0</v>
      </c>
      <c r="CA145" s="19">
        <v>0</v>
      </c>
      <c r="CB145" s="19">
        <v>0</v>
      </c>
      <c r="CC145" s="19">
        <v>0</v>
      </c>
      <c r="CD145" s="19">
        <v>0</v>
      </c>
      <c r="CE145" s="38">
        <v>0</v>
      </c>
      <c r="CF145" s="19">
        <v>0</v>
      </c>
      <c r="CG145" s="19">
        <v>0</v>
      </c>
      <c r="CH145" s="19">
        <v>0</v>
      </c>
      <c r="CI145" s="19">
        <v>0</v>
      </c>
      <c r="CJ145" s="19">
        <v>0</v>
      </c>
      <c r="CK145" s="19">
        <v>0</v>
      </c>
      <c r="CL145" s="19">
        <v>0</v>
      </c>
      <c r="CM145" s="19">
        <v>0</v>
      </c>
      <c r="CN145" s="19">
        <v>0</v>
      </c>
      <c r="CO145" s="19">
        <v>2</v>
      </c>
      <c r="CP145" s="38">
        <v>0</v>
      </c>
      <c r="CQ145" s="19">
        <v>0</v>
      </c>
      <c r="CR145" s="19">
        <v>0</v>
      </c>
      <c r="CS145" s="19">
        <v>0</v>
      </c>
      <c r="CT145" s="19">
        <v>0</v>
      </c>
      <c r="CU145" s="19">
        <v>0</v>
      </c>
      <c r="CV145" s="19">
        <v>0</v>
      </c>
      <c r="CW145" s="19">
        <v>0</v>
      </c>
      <c r="CX145" s="19">
        <v>0</v>
      </c>
      <c r="CY145" s="19">
        <v>0</v>
      </c>
      <c r="CZ145" s="19">
        <v>0</v>
      </c>
      <c r="DA145" s="38"/>
      <c r="DI145" s="19">
        <v>1.1094999999999999</v>
      </c>
      <c r="DL145" s="38"/>
      <c r="DR145" s="19">
        <v>0.80109699999999995</v>
      </c>
      <c r="DS145" s="19">
        <v>0.97323199999999999</v>
      </c>
      <c r="DT145" s="19">
        <v>0.20410900000000001</v>
      </c>
      <c r="DW145" s="38"/>
      <c r="DX145" s="19">
        <v>-7.6534000000000005E-2</v>
      </c>
      <c r="DY145" s="19">
        <v>0.42573899999999998</v>
      </c>
      <c r="DZ145" s="19">
        <v>-0.30124400000000001</v>
      </c>
      <c r="EA145" s="19">
        <v>-0.30124400000000001</v>
      </c>
      <c r="EB145" s="19">
        <v>-0.22958600000000001</v>
      </c>
      <c r="EC145" s="19">
        <v>-7.8925999999999996E-2</v>
      </c>
      <c r="ED145" s="19">
        <v>-0.193186</v>
      </c>
      <c r="EE145" s="19">
        <v>-0.120686</v>
      </c>
      <c r="EH145" s="38"/>
      <c r="EP145" s="19">
        <v>2811926800</v>
      </c>
      <c r="ER145" s="32"/>
      <c r="ES145" s="19" t="str">
        <f t="shared" si="310"/>
        <v/>
      </c>
      <c r="ET145" s="19" t="str">
        <f t="shared" si="311"/>
        <v/>
      </c>
      <c r="EU145" s="19" t="str">
        <f t="shared" si="312"/>
        <v/>
      </c>
      <c r="EV145" s="19" t="str">
        <f t="shared" si="313"/>
        <v/>
      </c>
      <c r="EW145" s="19" t="str">
        <f t="shared" si="314"/>
        <v/>
      </c>
      <c r="EX145" s="19" t="str">
        <f t="shared" si="315"/>
        <v/>
      </c>
      <c r="EY145" s="19" t="str">
        <f t="shared" si="316"/>
        <v/>
      </c>
      <c r="EZ145" s="19" t="str">
        <f t="shared" si="317"/>
        <v/>
      </c>
      <c r="FA145" s="19">
        <f t="shared" si="318"/>
        <v>21.757135779261557</v>
      </c>
      <c r="FB145" s="19" t="str">
        <f t="shared" si="319"/>
        <v/>
      </c>
      <c r="FC145" s="32" t="str">
        <f t="shared" si="320"/>
        <v/>
      </c>
      <c r="FD145" s="19" t="str">
        <f t="shared" si="321"/>
        <v/>
      </c>
      <c r="FE145" s="19" t="str">
        <f t="shared" si="322"/>
        <v/>
      </c>
      <c r="FF145" s="19" t="str">
        <f t="shared" si="323"/>
        <v/>
      </c>
      <c r="FG145" s="19" t="str">
        <f t="shared" si="324"/>
        <v/>
      </c>
      <c r="FH145" s="19" t="str">
        <f t="shared" si="325"/>
        <v/>
      </c>
      <c r="FI145" s="19" t="str">
        <f t="shared" si="326"/>
        <v/>
      </c>
      <c r="FJ145" s="19" t="str">
        <f t="shared" si="327"/>
        <v/>
      </c>
      <c r="FK145" s="19" t="str">
        <f t="shared" si="328"/>
        <v/>
      </c>
      <c r="FL145" s="19" t="str">
        <f t="shared" si="329"/>
        <v/>
      </c>
      <c r="FM145" s="19" t="str">
        <f t="shared" si="330"/>
        <v/>
      </c>
      <c r="FN145" s="32"/>
      <c r="FO145" s="19" t="str">
        <f t="shared" si="332"/>
        <v/>
      </c>
      <c r="FP145" s="19" t="str">
        <f t="shared" si="333"/>
        <v/>
      </c>
      <c r="FQ145" s="19" t="str">
        <f t="shared" si="334"/>
        <v/>
      </c>
      <c r="FR145" s="19" t="str">
        <f t="shared" si="335"/>
        <v/>
      </c>
      <c r="FS145" s="19" t="str">
        <f t="shared" si="336"/>
        <v/>
      </c>
      <c r="FT145" s="19" t="str">
        <f t="shared" si="337"/>
        <v/>
      </c>
      <c r="FU145" s="19" t="str">
        <f t="shared" si="338"/>
        <v/>
      </c>
      <c r="FV145" s="19" t="str">
        <f t="shared" si="339"/>
        <v/>
      </c>
      <c r="FW145" s="19" t="str">
        <f t="shared" si="340"/>
        <v/>
      </c>
      <c r="FX145" s="19" t="str">
        <f t="shared" si="341"/>
        <v/>
      </c>
      <c r="FY145" s="32"/>
      <c r="FZ145" s="19" t="str">
        <f t="shared" si="343"/>
        <v/>
      </c>
      <c r="GA145" s="19" t="str">
        <f t="shared" si="344"/>
        <v/>
      </c>
      <c r="GB145" s="19" t="str">
        <f t="shared" si="345"/>
        <v/>
      </c>
      <c r="GC145" s="19" t="str">
        <f t="shared" si="346"/>
        <v/>
      </c>
      <c r="GD145" s="19" t="str">
        <f t="shared" si="347"/>
        <v/>
      </c>
      <c r="GE145" s="19" t="str">
        <f t="shared" si="348"/>
        <v/>
      </c>
      <c r="GF145" s="19" t="str">
        <f t="shared" si="349"/>
        <v/>
      </c>
      <c r="GG145" s="19" t="str">
        <f t="shared" si="350"/>
        <v/>
      </c>
      <c r="GH145" s="19" t="str">
        <f t="shared" si="351"/>
        <v/>
      </c>
      <c r="GI145" s="19" t="str">
        <f t="shared" si="352"/>
        <v/>
      </c>
      <c r="GJ145" s="32"/>
      <c r="GK145" s="19" t="str">
        <f t="shared" si="354"/>
        <v/>
      </c>
      <c r="GL145" s="19" t="str">
        <f t="shared" si="355"/>
        <v/>
      </c>
      <c r="GM145" s="19" t="str">
        <f t="shared" si="356"/>
        <v/>
      </c>
      <c r="GN145" s="19" t="str">
        <f t="shared" si="357"/>
        <v/>
      </c>
      <c r="GO145" s="19" t="str">
        <f t="shared" si="358"/>
        <v/>
      </c>
      <c r="GP145" s="19" t="str">
        <f t="shared" si="359"/>
        <v/>
      </c>
      <c r="GQ145" s="19" t="str">
        <f t="shared" si="360"/>
        <v/>
      </c>
      <c r="GR145" s="19" t="str">
        <f t="shared" si="361"/>
        <v/>
      </c>
      <c r="GS145" s="19" t="str">
        <f t="shared" si="362"/>
        <v/>
      </c>
      <c r="GT145" s="19" t="str">
        <f t="shared" si="363"/>
        <v/>
      </c>
      <c r="GU145" s="32" t="str">
        <f t="shared" si="364"/>
        <v/>
      </c>
      <c r="GV145" s="19">
        <f t="shared" si="365"/>
        <v>10.328571478127515</v>
      </c>
      <c r="GW145" s="19">
        <f t="shared" si="366"/>
        <v>10.328571478127515</v>
      </c>
      <c r="GX145" s="19">
        <f t="shared" si="367"/>
        <v>10.328571478127515</v>
      </c>
      <c r="GY145" s="19">
        <f t="shared" si="368"/>
        <v>10.328571478127515</v>
      </c>
      <c r="GZ145" s="19">
        <f t="shared" si="369"/>
        <v>10.328571478127515</v>
      </c>
      <c r="HA145" s="19">
        <f t="shared" si="370"/>
        <v>10.328571478127515</v>
      </c>
      <c r="HB145" s="19">
        <f t="shared" si="371"/>
        <v>10.328571478127515</v>
      </c>
      <c r="HC145" s="19">
        <f t="shared" si="372"/>
        <v>10.328571478127515</v>
      </c>
      <c r="HD145" s="19">
        <f t="shared" si="373"/>
        <v>10.328571478127515</v>
      </c>
      <c r="HE145" s="19">
        <f t="shared" si="374"/>
        <v>10.328571478127515</v>
      </c>
      <c r="HF145" s="19">
        <f t="shared" si="375"/>
        <v>0.2011343951618926</v>
      </c>
      <c r="HG145" s="19" t="str">
        <f t="shared" si="299"/>
        <v/>
      </c>
      <c r="HH145" s="19" t="str">
        <f t="shared" si="300"/>
        <v/>
      </c>
      <c r="HI145" s="19" t="str">
        <f t="shared" si="301"/>
        <v/>
      </c>
      <c r="HJ145" s="19" t="str">
        <f t="shared" si="302"/>
        <v/>
      </c>
      <c r="HK145" s="19" t="str">
        <f t="shared" si="303"/>
        <v/>
      </c>
      <c r="HL145" s="19" t="str">
        <f t="shared" si="304"/>
        <v/>
      </c>
      <c r="HM145" s="19" t="str">
        <f t="shared" si="305"/>
        <v/>
      </c>
      <c r="HN145" s="19" t="str">
        <f t="shared" si="306"/>
        <v/>
      </c>
      <c r="HO145" s="19" t="str">
        <f t="shared" si="307"/>
        <v/>
      </c>
      <c r="HP145" s="19" t="str">
        <f t="shared" si="308"/>
        <v/>
      </c>
      <c r="HQ145" s="32" t="str">
        <f t="shared" si="309"/>
        <v/>
      </c>
      <c r="HR145" s="19">
        <f t="shared" si="376"/>
        <v>0.72436999999999996</v>
      </c>
      <c r="HS145" s="19">
        <f t="shared" si="377"/>
        <v>0.72436999999999996</v>
      </c>
      <c r="HT145" s="19">
        <f t="shared" si="378"/>
        <v>0.72436999999999996</v>
      </c>
      <c r="HU145" s="19">
        <f t="shared" si="379"/>
        <v>0.72436999999999996</v>
      </c>
      <c r="HV145" s="19">
        <f t="shared" si="380"/>
        <v>0.72436999999999996</v>
      </c>
      <c r="HW145" s="19">
        <f t="shared" si="381"/>
        <v>0.72436999999999996</v>
      </c>
      <c r="HX145" s="19">
        <f t="shared" si="382"/>
        <v>0.72436999999999996</v>
      </c>
      <c r="HY145" s="19">
        <f t="shared" si="383"/>
        <v>0.72436999999999996</v>
      </c>
      <c r="HZ145" s="19">
        <f t="shared" si="384"/>
        <v>0.72436999999999996</v>
      </c>
      <c r="IA145" s="19">
        <f t="shared" si="385"/>
        <v>0.72436999999999996</v>
      </c>
      <c r="IB145" s="19">
        <f t="shared" si="386"/>
        <v>2.8730000000000002E-2</v>
      </c>
      <c r="IC145" s="38" t="str">
        <f t="shared" si="387"/>
        <v/>
      </c>
      <c r="ID145" s="19" t="str">
        <f t="shared" si="388"/>
        <v/>
      </c>
      <c r="IE145" s="19" t="str">
        <f t="shared" si="389"/>
        <v/>
      </c>
      <c r="IF145" s="19" t="str">
        <f t="shared" si="390"/>
        <v/>
      </c>
      <c r="IG145" s="19" t="str">
        <f t="shared" si="391"/>
        <v/>
      </c>
      <c r="IH145" s="19" t="str">
        <f t="shared" si="392"/>
        <v/>
      </c>
      <c r="II145" s="19" t="str">
        <f t="shared" si="393"/>
        <v/>
      </c>
      <c r="IJ145" s="19" t="str">
        <f t="shared" si="394"/>
        <v/>
      </c>
      <c r="IK145" s="19" t="str">
        <f t="shared" si="395"/>
        <v/>
      </c>
      <c r="IL145" s="19" t="str">
        <f t="shared" si="396"/>
        <v/>
      </c>
      <c r="IM145" s="19" t="str">
        <f t="shared" si="397"/>
        <v/>
      </c>
      <c r="IN145" s="38">
        <f t="shared" si="398"/>
        <v>0.16917829999999984</v>
      </c>
      <c r="IO145" s="19">
        <f t="shared" si="399"/>
        <v>0.16917829999999984</v>
      </c>
      <c r="IP145" s="19">
        <f t="shared" si="400"/>
        <v>0.16917829999999984</v>
      </c>
      <c r="IQ145" s="19">
        <f t="shared" si="401"/>
        <v>0.16917829999999984</v>
      </c>
      <c r="IR145" s="19">
        <f t="shared" si="402"/>
        <v>0.16917829999999984</v>
      </c>
      <c r="IS145" s="19">
        <f t="shared" si="403"/>
        <v>0.16917829999999984</v>
      </c>
      <c r="IT145" s="19">
        <f t="shared" si="404"/>
        <v>0.16917829999999984</v>
      </c>
      <c r="IU145" s="19">
        <f t="shared" si="405"/>
        <v>0.16917829999999984</v>
      </c>
      <c r="IV145" s="19">
        <f t="shared" si="406"/>
        <v>0.16917829999999984</v>
      </c>
      <c r="IW145" s="19">
        <f t="shared" si="407"/>
        <v>0.16917829999999984</v>
      </c>
      <c r="IX145" s="32">
        <f t="shared" si="408"/>
        <v>0</v>
      </c>
      <c r="IY145" s="19" t="str">
        <f t="shared" si="409"/>
        <v/>
      </c>
      <c r="IZ145" s="19" t="str">
        <f t="shared" si="410"/>
        <v/>
      </c>
      <c r="JA145" s="19" t="str">
        <f t="shared" si="411"/>
        <v/>
      </c>
      <c r="JB145" s="19" t="str">
        <f t="shared" si="412"/>
        <v/>
      </c>
      <c r="JC145" s="19" t="str">
        <f t="shared" si="413"/>
        <v/>
      </c>
      <c r="JD145" s="19" t="str">
        <f t="shared" si="414"/>
        <v/>
      </c>
      <c r="JE145" s="19" t="str">
        <f t="shared" si="415"/>
        <v/>
      </c>
      <c r="JF145" s="19" t="str">
        <f t="shared" si="416"/>
        <v/>
      </c>
      <c r="JG145" s="19" t="str">
        <f t="shared" si="417"/>
        <v/>
      </c>
      <c r="JH145" s="19" t="str">
        <f t="shared" si="418"/>
        <v/>
      </c>
      <c r="JI145" s="32" t="str">
        <f t="shared" si="419"/>
        <v/>
      </c>
      <c r="JJ145" s="19">
        <f t="shared" si="420"/>
        <v>22.018022109317169</v>
      </c>
      <c r="JK145" s="19">
        <f t="shared" si="421"/>
        <v>22.018022109317169</v>
      </c>
      <c r="JL145" s="19">
        <f t="shared" si="422"/>
        <v>22.018022109317169</v>
      </c>
      <c r="JM145" s="19">
        <f t="shared" si="423"/>
        <v>22.018022109317169</v>
      </c>
      <c r="JN145" s="19">
        <f t="shared" si="424"/>
        <v>22.018022109317169</v>
      </c>
      <c r="JO145" s="19">
        <f t="shared" si="425"/>
        <v>22.018022109317169</v>
      </c>
      <c r="JP145" s="19">
        <f t="shared" si="426"/>
        <v>22.018022109317169</v>
      </c>
      <c r="JQ145" s="19">
        <f t="shared" si="427"/>
        <v>22.018022109317169</v>
      </c>
      <c r="JR145" s="19">
        <f t="shared" si="428"/>
        <v>22.018022109317169</v>
      </c>
      <c r="JS145" s="19">
        <f t="shared" si="429"/>
        <v>22.018022109317169</v>
      </c>
      <c r="JT145" s="19">
        <f t="shared" si="430"/>
        <v>22.018022109317169</v>
      </c>
      <c r="JU145" s="38" t="str">
        <f t="shared" si="431"/>
        <v/>
      </c>
      <c r="JV145" s="19" t="str">
        <f t="shared" si="432"/>
        <v/>
      </c>
      <c r="JW145" s="19" t="str">
        <f t="shared" si="433"/>
        <v/>
      </c>
      <c r="JX145" s="19" t="str">
        <f t="shared" si="434"/>
        <v/>
      </c>
      <c r="JY145" s="19" t="str">
        <f t="shared" si="435"/>
        <v/>
      </c>
      <c r="JZ145" s="19" t="str">
        <f t="shared" si="436"/>
        <v/>
      </c>
      <c r="KA145" s="19" t="str">
        <f t="shared" si="437"/>
        <v/>
      </c>
      <c r="KB145" s="19" t="str">
        <f t="shared" si="438"/>
        <v/>
      </c>
      <c r="KC145" s="19" t="str">
        <f t="shared" si="439"/>
        <v/>
      </c>
      <c r="KD145" s="19" t="str">
        <f t="shared" si="440"/>
        <v/>
      </c>
      <c r="KE145" s="32" t="str">
        <f t="shared" si="441"/>
        <v/>
      </c>
    </row>
    <row r="146" spans="1:291" x14ac:dyDescent="0.2">
      <c r="A146" s="19" t="s">
        <v>290</v>
      </c>
      <c r="B146" s="19" t="s">
        <v>291</v>
      </c>
      <c r="C146" s="19">
        <v>2010</v>
      </c>
      <c r="D146" s="19">
        <v>2013</v>
      </c>
      <c r="E146" s="32" t="s">
        <v>3872</v>
      </c>
      <c r="G146" s="19">
        <v>0</v>
      </c>
      <c r="H146" s="19">
        <v>0</v>
      </c>
      <c r="P146" s="32"/>
      <c r="R146" s="19">
        <v>1</v>
      </c>
      <c r="S146" s="19">
        <v>1</v>
      </c>
      <c r="AA146" s="32"/>
      <c r="AC146" s="19">
        <v>1</v>
      </c>
      <c r="AD146" s="19">
        <v>1</v>
      </c>
      <c r="AL146" s="32"/>
      <c r="AN146" s="19">
        <v>3.1825399999999997E-2</v>
      </c>
      <c r="AO146" s="19">
        <v>4.6757E-2</v>
      </c>
      <c r="AW146" s="32"/>
      <c r="AY146" s="19">
        <v>0</v>
      </c>
      <c r="AZ146" s="19">
        <v>0</v>
      </c>
      <c r="BH146" s="32"/>
      <c r="BJ146" s="19">
        <v>0</v>
      </c>
      <c r="BK146" s="19">
        <v>0</v>
      </c>
      <c r="BS146" s="32"/>
      <c r="BT146" s="19">
        <v>2</v>
      </c>
      <c r="BU146" s="19">
        <v>0</v>
      </c>
      <c r="BV146" s="19">
        <v>2</v>
      </c>
      <c r="BW146" s="19">
        <v>1</v>
      </c>
      <c r="BX146" s="19">
        <v>0</v>
      </c>
      <c r="BY146" s="19">
        <v>0</v>
      </c>
      <c r="BZ146" s="19">
        <v>0</v>
      </c>
      <c r="CA146" s="19">
        <v>0</v>
      </c>
      <c r="CB146" s="19">
        <v>0</v>
      </c>
      <c r="CC146" s="19">
        <v>0</v>
      </c>
      <c r="CD146" s="19">
        <v>0</v>
      </c>
      <c r="CE146" s="38">
        <v>38</v>
      </c>
      <c r="CF146" s="19">
        <v>43</v>
      </c>
      <c r="CG146" s="19">
        <v>50</v>
      </c>
      <c r="CH146" s="19">
        <v>41</v>
      </c>
      <c r="CI146" s="19">
        <v>4</v>
      </c>
      <c r="CJ146" s="19">
        <v>1</v>
      </c>
      <c r="CK146" s="19">
        <v>0</v>
      </c>
      <c r="CL146" s="19">
        <v>0</v>
      </c>
      <c r="CM146" s="19">
        <v>0</v>
      </c>
      <c r="CN146" s="19">
        <v>0</v>
      </c>
      <c r="CO146" s="19">
        <v>0</v>
      </c>
      <c r="CP146" s="38">
        <v>5.2631578947368418E-2</v>
      </c>
      <c r="CQ146" s="19">
        <v>0</v>
      </c>
      <c r="CR146" s="19">
        <v>0.04</v>
      </c>
      <c r="CS146" s="19">
        <v>2.4390243902439025E-2</v>
      </c>
      <c r="CT146" s="19">
        <v>0</v>
      </c>
      <c r="CU146" s="19">
        <v>0</v>
      </c>
      <c r="CV146" s="19">
        <v>0</v>
      </c>
      <c r="CW146" s="19">
        <v>0</v>
      </c>
      <c r="CX146" s="19">
        <v>0</v>
      </c>
      <c r="CY146" s="19">
        <v>0</v>
      </c>
      <c r="CZ146" s="19">
        <v>0</v>
      </c>
      <c r="DA146" s="38"/>
      <c r="DL146" s="38"/>
      <c r="DW146" s="38"/>
      <c r="EH146" s="38"/>
      <c r="ER146" s="32"/>
      <c r="ES146" s="19" t="str">
        <f t="shared" si="310"/>
        <v/>
      </c>
      <c r="ET146" s="19" t="str">
        <f t="shared" si="311"/>
        <v/>
      </c>
      <c r="EU146" s="19" t="str">
        <f t="shared" si="312"/>
        <v/>
      </c>
      <c r="EV146" s="19" t="str">
        <f t="shared" si="313"/>
        <v/>
      </c>
      <c r="EW146" s="19" t="str">
        <f t="shared" si="314"/>
        <v/>
      </c>
      <c r="EX146" s="19" t="str">
        <f t="shared" si="315"/>
        <v/>
      </c>
      <c r="EY146" s="19" t="str">
        <f t="shared" si="316"/>
        <v/>
      </c>
      <c r="EZ146" s="19" t="str">
        <f t="shared" si="317"/>
        <v/>
      </c>
      <c r="FA146" s="19" t="str">
        <f t="shared" si="318"/>
        <v/>
      </c>
      <c r="FB146" s="19" t="str">
        <f t="shared" si="319"/>
        <v/>
      </c>
      <c r="FC146" s="32" t="str">
        <f t="shared" si="320"/>
        <v/>
      </c>
      <c r="FG146" s="19" t="str">
        <f t="shared" si="324"/>
        <v/>
      </c>
      <c r="FH146" s="19" t="str">
        <f t="shared" si="325"/>
        <v/>
      </c>
      <c r="FI146" s="19" t="str">
        <f t="shared" si="326"/>
        <v/>
      </c>
      <c r="FJ146" s="19" t="str">
        <f t="shared" si="327"/>
        <v/>
      </c>
      <c r="FK146" s="19" t="str">
        <f t="shared" si="328"/>
        <v/>
      </c>
      <c r="FL146" s="19" t="str">
        <f t="shared" si="329"/>
        <v/>
      </c>
      <c r="FM146" s="19" t="str">
        <f t="shared" si="330"/>
        <v/>
      </c>
      <c r="FN146" s="32" t="str">
        <f t="shared" si="331"/>
        <v/>
      </c>
      <c r="FR146" s="19" t="str">
        <f t="shared" si="335"/>
        <v/>
      </c>
      <c r="FS146" s="19" t="str">
        <f t="shared" si="336"/>
        <v/>
      </c>
      <c r="FT146" s="19" t="str">
        <f t="shared" si="337"/>
        <v/>
      </c>
      <c r="FU146" s="19" t="str">
        <f t="shared" si="338"/>
        <v/>
      </c>
      <c r="FV146" s="19" t="str">
        <f t="shared" si="339"/>
        <v/>
      </c>
      <c r="FW146" s="19" t="str">
        <f t="shared" si="340"/>
        <v/>
      </c>
      <c r="FX146" s="19" t="str">
        <f t="shared" si="341"/>
        <v/>
      </c>
      <c r="FY146" s="32" t="str">
        <f t="shared" si="342"/>
        <v/>
      </c>
      <c r="GC146" s="19" t="str">
        <f t="shared" si="346"/>
        <v/>
      </c>
      <c r="GD146" s="19" t="str">
        <f t="shared" si="347"/>
        <v/>
      </c>
      <c r="GE146" s="19" t="str">
        <f t="shared" si="348"/>
        <v/>
      </c>
      <c r="GF146" s="19" t="str">
        <f t="shared" si="349"/>
        <v/>
      </c>
      <c r="GG146" s="19" t="str">
        <f t="shared" si="350"/>
        <v/>
      </c>
      <c r="GH146" s="19" t="str">
        <f t="shared" si="351"/>
        <v/>
      </c>
      <c r="GI146" s="19" t="str">
        <f t="shared" si="352"/>
        <v/>
      </c>
      <c r="GJ146" s="32" t="str">
        <f t="shared" si="353"/>
        <v/>
      </c>
      <c r="GK146" s="19" t="str">
        <f t="shared" si="354"/>
        <v/>
      </c>
      <c r="GL146" s="19" t="str">
        <f t="shared" si="355"/>
        <v/>
      </c>
      <c r="GM146" s="19" t="str">
        <f t="shared" si="356"/>
        <v/>
      </c>
      <c r="GN146" s="19" t="str">
        <f t="shared" si="357"/>
        <v/>
      </c>
      <c r="GO146" s="19" t="str">
        <f t="shared" si="358"/>
        <v/>
      </c>
      <c r="GP146" s="19" t="str">
        <f t="shared" si="359"/>
        <v/>
      </c>
      <c r="GQ146" s="19" t="str">
        <f t="shared" si="360"/>
        <v/>
      </c>
      <c r="GR146" s="19" t="str">
        <f t="shared" si="361"/>
        <v/>
      </c>
      <c r="GS146" s="19" t="str">
        <f t="shared" si="362"/>
        <v/>
      </c>
      <c r="GT146" s="19" t="str">
        <f t="shared" si="363"/>
        <v/>
      </c>
      <c r="GU146" s="32" t="str">
        <f t="shared" si="364"/>
        <v/>
      </c>
      <c r="GV146" s="19">
        <f t="shared" si="365"/>
        <v>0.2011343951618926</v>
      </c>
      <c r="GW146" s="19">
        <f t="shared" si="366"/>
        <v>0.2011343951618926</v>
      </c>
      <c r="GX146" s="19">
        <f t="shared" si="367"/>
        <v>0.2011343951618926</v>
      </c>
      <c r="GY146" s="19">
        <f t="shared" si="368"/>
        <v>10.328571478127515</v>
      </c>
      <c r="GZ146" s="19">
        <f t="shared" si="369"/>
        <v>10.328571478127515</v>
      </c>
      <c r="HA146" s="19">
        <f t="shared" si="370"/>
        <v>10.328571478127515</v>
      </c>
      <c r="HB146" s="19">
        <f t="shared" si="371"/>
        <v>10.328571478127515</v>
      </c>
      <c r="HC146" s="19">
        <f t="shared" si="372"/>
        <v>10.328571478127515</v>
      </c>
      <c r="HD146" s="19">
        <f t="shared" si="373"/>
        <v>10.328571478127515</v>
      </c>
      <c r="HE146" s="19">
        <f t="shared" si="374"/>
        <v>10.328571478127515</v>
      </c>
      <c r="HF146" s="19">
        <f t="shared" si="375"/>
        <v>10.328571478127515</v>
      </c>
      <c r="HG146" s="19" t="str">
        <f t="shared" si="299"/>
        <v/>
      </c>
      <c r="HH146" s="19" t="str">
        <f t="shared" si="300"/>
        <v/>
      </c>
      <c r="HI146" s="19" t="str">
        <f t="shared" si="301"/>
        <v/>
      </c>
      <c r="HJ146" s="19" t="str">
        <f t="shared" si="302"/>
        <v/>
      </c>
      <c r="HK146" s="19" t="str">
        <f t="shared" si="303"/>
        <v/>
      </c>
      <c r="HL146" s="19" t="str">
        <f t="shared" si="304"/>
        <v/>
      </c>
      <c r="HM146" s="19" t="str">
        <f t="shared" si="305"/>
        <v/>
      </c>
      <c r="HN146" s="19" t="str">
        <f t="shared" si="306"/>
        <v/>
      </c>
      <c r="HO146" s="19" t="str">
        <f t="shared" si="307"/>
        <v/>
      </c>
      <c r="HP146" s="19" t="str">
        <f t="shared" si="308"/>
        <v/>
      </c>
      <c r="HQ146" s="32" t="str">
        <f t="shared" si="309"/>
        <v/>
      </c>
      <c r="HR146" s="19">
        <f t="shared" si="376"/>
        <v>2.8730000000000002E-2</v>
      </c>
      <c r="HS146" s="19">
        <f t="shared" si="377"/>
        <v>2.8730000000000002E-2</v>
      </c>
      <c r="HT146" s="19">
        <f t="shared" si="378"/>
        <v>2.8730000000000002E-2</v>
      </c>
      <c r="HU146" s="19">
        <f t="shared" si="379"/>
        <v>0.72436999999999996</v>
      </c>
      <c r="HV146" s="19">
        <f t="shared" si="380"/>
        <v>0.72436999999999996</v>
      </c>
      <c r="HW146" s="19">
        <f t="shared" si="381"/>
        <v>0.72436999999999996</v>
      </c>
      <c r="HX146" s="19">
        <f t="shared" si="382"/>
        <v>0.72436999999999996</v>
      </c>
      <c r="HY146" s="19">
        <f t="shared" si="383"/>
        <v>0.72436999999999996</v>
      </c>
      <c r="HZ146" s="19">
        <f t="shared" si="384"/>
        <v>0.72436999999999996</v>
      </c>
      <c r="IA146" s="19">
        <f t="shared" si="385"/>
        <v>0.72436999999999996</v>
      </c>
      <c r="IB146" s="19">
        <f t="shared" si="386"/>
        <v>0.72436999999999996</v>
      </c>
      <c r="IC146" s="38" t="str">
        <f t="shared" si="387"/>
        <v/>
      </c>
      <c r="ID146" s="19" t="str">
        <f t="shared" si="388"/>
        <v/>
      </c>
      <c r="IE146" s="19" t="str">
        <f t="shared" si="389"/>
        <v/>
      </c>
      <c r="IF146" s="19" t="str">
        <f t="shared" si="390"/>
        <v/>
      </c>
      <c r="IG146" s="19" t="str">
        <f t="shared" si="391"/>
        <v/>
      </c>
      <c r="IH146" s="19" t="str">
        <f t="shared" si="392"/>
        <v/>
      </c>
      <c r="II146" s="19" t="str">
        <f t="shared" si="393"/>
        <v/>
      </c>
      <c r="IJ146" s="19" t="str">
        <f t="shared" si="394"/>
        <v/>
      </c>
      <c r="IK146" s="19" t="str">
        <f t="shared" si="395"/>
        <v/>
      </c>
      <c r="IL146" s="19" t="str">
        <f t="shared" si="396"/>
        <v/>
      </c>
      <c r="IM146" s="19" t="str">
        <f t="shared" si="397"/>
        <v/>
      </c>
      <c r="IN146" s="38">
        <f t="shared" si="398"/>
        <v>0</v>
      </c>
      <c r="IO146" s="19">
        <f t="shared" si="399"/>
        <v>0</v>
      </c>
      <c r="IP146" s="19">
        <f t="shared" si="400"/>
        <v>0</v>
      </c>
      <c r="IQ146" s="19">
        <f t="shared" si="401"/>
        <v>0.16917829999999984</v>
      </c>
      <c r="IR146" s="19">
        <f t="shared" si="402"/>
        <v>0.16917829999999984</v>
      </c>
      <c r="IS146" s="19">
        <f t="shared" si="403"/>
        <v>0.16917829999999984</v>
      </c>
      <c r="IT146" s="19">
        <f t="shared" si="404"/>
        <v>0.16917829999999984</v>
      </c>
      <c r="IU146" s="19">
        <f t="shared" si="405"/>
        <v>0.16917829999999984</v>
      </c>
      <c r="IV146" s="19">
        <f t="shared" si="406"/>
        <v>0.16917829999999984</v>
      </c>
      <c r="IW146" s="19">
        <f t="shared" si="407"/>
        <v>0.16917829999999984</v>
      </c>
      <c r="IX146" s="32">
        <f t="shared" si="408"/>
        <v>0.16917829999999984</v>
      </c>
      <c r="IY146" s="19" t="str">
        <f t="shared" si="409"/>
        <v/>
      </c>
      <c r="IZ146" s="19" t="str">
        <f t="shared" si="410"/>
        <v/>
      </c>
      <c r="JA146" s="19" t="str">
        <f t="shared" si="411"/>
        <v/>
      </c>
      <c r="JB146" s="19" t="str">
        <f t="shared" si="412"/>
        <v/>
      </c>
      <c r="JC146" s="19" t="str">
        <f t="shared" si="413"/>
        <v/>
      </c>
      <c r="JD146" s="19" t="str">
        <f t="shared" si="414"/>
        <v/>
      </c>
      <c r="JE146" s="19" t="str">
        <f t="shared" si="415"/>
        <v/>
      </c>
      <c r="JF146" s="19" t="str">
        <f t="shared" si="416"/>
        <v/>
      </c>
      <c r="JG146" s="19" t="str">
        <f t="shared" si="417"/>
        <v/>
      </c>
      <c r="JH146" s="19" t="str">
        <f t="shared" si="418"/>
        <v/>
      </c>
      <c r="JI146" s="32" t="str">
        <f t="shared" si="419"/>
        <v/>
      </c>
      <c r="JJ146" s="19">
        <f t="shared" si="420"/>
        <v>22.018022109317169</v>
      </c>
      <c r="JK146" s="19">
        <f t="shared" si="421"/>
        <v>22.018022109317169</v>
      </c>
      <c r="JL146" s="19">
        <f t="shared" si="422"/>
        <v>22.018022109317169</v>
      </c>
      <c r="JM146" s="19">
        <f t="shared" si="423"/>
        <v>22.018022109317169</v>
      </c>
      <c r="JN146" s="19">
        <f t="shared" si="424"/>
        <v>22.018022109317169</v>
      </c>
      <c r="JO146" s="19">
        <f t="shared" si="425"/>
        <v>22.018022109317169</v>
      </c>
      <c r="JP146" s="19">
        <f t="shared" si="426"/>
        <v>22.018022109317169</v>
      </c>
      <c r="JQ146" s="19">
        <f t="shared" si="427"/>
        <v>22.018022109317169</v>
      </c>
      <c r="JR146" s="19">
        <f t="shared" si="428"/>
        <v>22.018022109317169</v>
      </c>
      <c r="JS146" s="19">
        <f t="shared" si="429"/>
        <v>22.018022109317169</v>
      </c>
      <c r="JT146" s="19">
        <f t="shared" si="430"/>
        <v>22.018022109317169</v>
      </c>
      <c r="JU146" s="38" t="str">
        <f t="shared" si="431"/>
        <v/>
      </c>
      <c r="JV146" s="19" t="str">
        <f t="shared" si="432"/>
        <v/>
      </c>
      <c r="JW146" s="19" t="str">
        <f t="shared" si="433"/>
        <v/>
      </c>
      <c r="JX146" s="19" t="str">
        <f t="shared" si="434"/>
        <v/>
      </c>
      <c r="JY146" s="19" t="str">
        <f t="shared" si="435"/>
        <v/>
      </c>
      <c r="JZ146" s="19" t="str">
        <f t="shared" si="436"/>
        <v/>
      </c>
      <c r="KA146" s="19" t="str">
        <f t="shared" si="437"/>
        <v/>
      </c>
      <c r="KB146" s="19" t="str">
        <f t="shared" si="438"/>
        <v/>
      </c>
      <c r="KC146" s="19" t="str">
        <f t="shared" si="439"/>
        <v/>
      </c>
      <c r="KD146" s="19" t="str">
        <f t="shared" si="440"/>
        <v/>
      </c>
      <c r="KE146" s="32" t="str">
        <f t="shared" si="441"/>
        <v/>
      </c>
    </row>
    <row r="147" spans="1:291" x14ac:dyDescent="0.2">
      <c r="A147" s="19" t="s">
        <v>317</v>
      </c>
      <c r="B147" s="19" t="s">
        <v>318</v>
      </c>
      <c r="C147" s="19">
        <v>2010</v>
      </c>
      <c r="D147" s="19">
        <v>2013</v>
      </c>
      <c r="E147" s="32" t="s">
        <v>3872</v>
      </c>
      <c r="F147" s="19">
        <v>0</v>
      </c>
      <c r="G147" s="19">
        <v>0</v>
      </c>
      <c r="H147" s="19">
        <v>0</v>
      </c>
      <c r="P147" s="32"/>
      <c r="Q147" s="19">
        <v>1</v>
      </c>
      <c r="R147" s="19">
        <v>1</v>
      </c>
      <c r="S147" s="19">
        <v>1</v>
      </c>
      <c r="AA147" s="32"/>
      <c r="AB147" s="19">
        <v>1</v>
      </c>
      <c r="AC147" s="19">
        <v>1</v>
      </c>
      <c r="AD147" s="19">
        <v>1</v>
      </c>
      <c r="AL147" s="32"/>
      <c r="AM147" s="19">
        <v>2.7066300000000001E-2</v>
      </c>
      <c r="AN147" s="19">
        <v>3.04356E-2</v>
      </c>
      <c r="AO147" s="19">
        <v>2.8731099999999999E-2</v>
      </c>
      <c r="AW147" s="32"/>
      <c r="AX147" s="19">
        <v>0</v>
      </c>
      <c r="AY147" s="19">
        <v>0</v>
      </c>
      <c r="AZ147" s="19">
        <v>0</v>
      </c>
      <c r="BH147" s="32"/>
      <c r="BI147" s="19">
        <v>0</v>
      </c>
      <c r="BJ147" s="19">
        <v>0</v>
      </c>
      <c r="BK147" s="19">
        <v>0</v>
      </c>
      <c r="BS147" s="32"/>
      <c r="BT147" s="19">
        <v>0</v>
      </c>
      <c r="BU147" s="19">
        <v>0</v>
      </c>
      <c r="BV147" s="19">
        <v>0</v>
      </c>
      <c r="BW147" s="19">
        <v>0</v>
      </c>
      <c r="BX147" s="19">
        <v>0</v>
      </c>
      <c r="BY147" s="19">
        <v>0</v>
      </c>
      <c r="BZ147" s="19">
        <v>0</v>
      </c>
      <c r="CA147" s="19">
        <v>0</v>
      </c>
      <c r="CB147" s="19">
        <v>0</v>
      </c>
      <c r="CC147" s="19">
        <v>0</v>
      </c>
      <c r="CD147" s="19">
        <v>0</v>
      </c>
      <c r="CE147" s="38">
        <v>79</v>
      </c>
      <c r="CF147" s="19">
        <v>16</v>
      </c>
      <c r="CG147" s="19">
        <v>17</v>
      </c>
      <c r="CH147" s="19">
        <v>3</v>
      </c>
      <c r="CI147" s="19">
        <v>0</v>
      </c>
      <c r="CJ147" s="19">
        <v>0</v>
      </c>
      <c r="CK147" s="19">
        <v>0</v>
      </c>
      <c r="CL147" s="19">
        <v>0</v>
      </c>
      <c r="CM147" s="19">
        <v>0</v>
      </c>
      <c r="CN147" s="19">
        <v>0</v>
      </c>
      <c r="CO147" s="19">
        <v>0</v>
      </c>
      <c r="CP147" s="38">
        <v>0</v>
      </c>
      <c r="CQ147" s="19">
        <v>0</v>
      </c>
      <c r="CR147" s="19">
        <v>0</v>
      </c>
      <c r="CS147" s="19">
        <v>0</v>
      </c>
      <c r="CT147" s="19">
        <v>0</v>
      </c>
      <c r="CU147" s="19">
        <v>0</v>
      </c>
      <c r="CV147" s="19">
        <v>0</v>
      </c>
      <c r="CW147" s="19">
        <v>0</v>
      </c>
      <c r="CX147" s="19">
        <v>0</v>
      </c>
      <c r="CY147" s="19">
        <v>0</v>
      </c>
      <c r="CZ147" s="19">
        <v>0</v>
      </c>
      <c r="DA147" s="38"/>
      <c r="DL147" s="38"/>
      <c r="DW147" s="38"/>
      <c r="EH147" s="38"/>
      <c r="ER147" s="32"/>
      <c r="ES147" s="19" t="str">
        <f t="shared" si="310"/>
        <v/>
      </c>
      <c r="ET147" s="19" t="str">
        <f t="shared" si="311"/>
        <v/>
      </c>
      <c r="EU147" s="19" t="str">
        <f t="shared" si="312"/>
        <v/>
      </c>
      <c r="EV147" s="19" t="str">
        <f t="shared" si="313"/>
        <v/>
      </c>
      <c r="EW147" s="19" t="str">
        <f t="shared" si="314"/>
        <v/>
      </c>
      <c r="EX147" s="19" t="str">
        <f t="shared" si="315"/>
        <v/>
      </c>
      <c r="EY147" s="19" t="str">
        <f t="shared" si="316"/>
        <v/>
      </c>
      <c r="EZ147" s="19" t="str">
        <f t="shared" si="317"/>
        <v/>
      </c>
      <c r="FA147" s="19" t="str">
        <f t="shared" si="318"/>
        <v/>
      </c>
      <c r="FB147" s="19" t="str">
        <f t="shared" si="319"/>
        <v/>
      </c>
      <c r="FC147" s="32" t="str">
        <f t="shared" si="320"/>
        <v/>
      </c>
      <c r="FG147" s="19" t="str">
        <f t="shared" si="324"/>
        <v/>
      </c>
      <c r="FH147" s="19" t="str">
        <f t="shared" si="325"/>
        <v/>
      </c>
      <c r="FI147" s="19" t="str">
        <f t="shared" si="326"/>
        <v/>
      </c>
      <c r="FJ147" s="19" t="str">
        <f t="shared" si="327"/>
        <v/>
      </c>
      <c r="FK147" s="19" t="str">
        <f t="shared" si="328"/>
        <v/>
      </c>
      <c r="FL147" s="19" t="str">
        <f t="shared" si="329"/>
        <v/>
      </c>
      <c r="FM147" s="19" t="str">
        <f t="shared" si="330"/>
        <v/>
      </c>
      <c r="FN147" s="32" t="str">
        <f t="shared" si="331"/>
        <v/>
      </c>
      <c r="FR147" s="19" t="str">
        <f t="shared" si="335"/>
        <v/>
      </c>
      <c r="FS147" s="19" t="str">
        <f t="shared" si="336"/>
        <v/>
      </c>
      <c r="FT147" s="19" t="str">
        <f t="shared" si="337"/>
        <v/>
      </c>
      <c r="FU147" s="19" t="str">
        <f t="shared" si="338"/>
        <v/>
      </c>
      <c r="FV147" s="19" t="str">
        <f t="shared" si="339"/>
        <v/>
      </c>
      <c r="FW147" s="19" t="str">
        <f t="shared" si="340"/>
        <v/>
      </c>
      <c r="FX147" s="19" t="str">
        <f t="shared" si="341"/>
        <v/>
      </c>
      <c r="FY147" s="32" t="str">
        <f t="shared" si="342"/>
        <v/>
      </c>
      <c r="GC147" s="19" t="str">
        <f t="shared" si="346"/>
        <v/>
      </c>
      <c r="GD147" s="19" t="str">
        <f t="shared" si="347"/>
        <v/>
      </c>
      <c r="GE147" s="19" t="str">
        <f t="shared" si="348"/>
        <v/>
      </c>
      <c r="GF147" s="19" t="str">
        <f t="shared" si="349"/>
        <v/>
      </c>
      <c r="GG147" s="19" t="str">
        <f t="shared" si="350"/>
        <v/>
      </c>
      <c r="GH147" s="19" t="str">
        <f t="shared" si="351"/>
        <v/>
      </c>
      <c r="GI147" s="19" t="str">
        <f t="shared" si="352"/>
        <v/>
      </c>
      <c r="GJ147" s="32" t="str">
        <f t="shared" si="353"/>
        <v/>
      </c>
      <c r="GK147" s="19" t="str">
        <f t="shared" si="354"/>
        <v/>
      </c>
      <c r="GL147" s="19" t="str">
        <f t="shared" si="355"/>
        <v/>
      </c>
      <c r="GM147" s="19" t="str">
        <f t="shared" si="356"/>
        <v/>
      </c>
      <c r="GN147" s="19" t="str">
        <f t="shared" si="357"/>
        <v/>
      </c>
      <c r="GO147" s="19" t="str">
        <f t="shared" si="358"/>
        <v/>
      </c>
      <c r="GP147" s="19" t="str">
        <f t="shared" si="359"/>
        <v/>
      </c>
      <c r="GQ147" s="19" t="str">
        <f t="shared" si="360"/>
        <v/>
      </c>
      <c r="GR147" s="19" t="str">
        <f t="shared" si="361"/>
        <v/>
      </c>
      <c r="GS147" s="19" t="str">
        <f t="shared" si="362"/>
        <v/>
      </c>
      <c r="GT147" s="19" t="str">
        <f t="shared" si="363"/>
        <v/>
      </c>
      <c r="GU147" s="32" t="str">
        <f t="shared" si="364"/>
        <v/>
      </c>
      <c r="GV147" s="19">
        <f t="shared" si="365"/>
        <v>0.2011343951618926</v>
      </c>
      <c r="GW147" s="19">
        <f t="shared" si="366"/>
        <v>0.2011343951618926</v>
      </c>
      <c r="GX147" s="19">
        <f t="shared" si="367"/>
        <v>0.2011343951618926</v>
      </c>
      <c r="GY147" s="19">
        <f t="shared" si="368"/>
        <v>10.328571478127515</v>
      </c>
      <c r="GZ147" s="19">
        <f t="shared" si="369"/>
        <v>10.328571478127515</v>
      </c>
      <c r="HA147" s="19">
        <f t="shared" si="370"/>
        <v>10.328571478127515</v>
      </c>
      <c r="HB147" s="19">
        <f t="shared" si="371"/>
        <v>10.328571478127515</v>
      </c>
      <c r="HC147" s="19">
        <f t="shared" si="372"/>
        <v>10.328571478127515</v>
      </c>
      <c r="HD147" s="19">
        <f t="shared" si="373"/>
        <v>10.328571478127515</v>
      </c>
      <c r="HE147" s="19">
        <f t="shared" si="374"/>
        <v>10.328571478127515</v>
      </c>
      <c r="HF147" s="19">
        <f t="shared" si="375"/>
        <v>10.328571478127515</v>
      </c>
      <c r="HG147" s="19" t="str">
        <f t="shared" ref="HG147:HG184" si="442">IF(ISNUMBER(FD147),GV147,"")</f>
        <v/>
      </c>
      <c r="HH147" s="19" t="str">
        <f t="shared" ref="HH147:HH184" si="443">IF(ISNUMBER(FE147),GW147,"")</f>
        <v/>
      </c>
      <c r="HI147" s="19" t="str">
        <f t="shared" ref="HI147:HI184" si="444">IF(ISNUMBER(FF147),GX147,"")</f>
        <v/>
      </c>
      <c r="HJ147" s="19" t="str">
        <f t="shared" ref="HJ147:HJ184" si="445">IF(ISNUMBER(FG147),GY147,"")</f>
        <v/>
      </c>
      <c r="HK147" s="19" t="str">
        <f t="shared" ref="HK147:HK184" si="446">IF(ISNUMBER(FH147),GZ147,"")</f>
        <v/>
      </c>
      <c r="HL147" s="19" t="str">
        <f t="shared" ref="HL147:HL184" si="447">IF(ISNUMBER(FI147),HA147,"")</f>
        <v/>
      </c>
      <c r="HM147" s="19" t="str">
        <f t="shared" ref="HM147:HM184" si="448">IF(ISNUMBER(FJ147),HB147,"")</f>
        <v/>
      </c>
      <c r="HN147" s="19" t="str">
        <f t="shared" ref="HN147:HN184" si="449">IF(ISNUMBER(FK147),HC147,"")</f>
        <v/>
      </c>
      <c r="HO147" s="19" t="str">
        <f t="shared" ref="HO147:HO184" si="450">IF(ISNUMBER(FL147),HD147,"")</f>
        <v/>
      </c>
      <c r="HP147" s="19" t="str">
        <f t="shared" ref="HP147:HP184" si="451">IF(ISNUMBER(FM147),HE147,"")</f>
        <v/>
      </c>
      <c r="HQ147" s="32" t="str">
        <f t="shared" ref="HQ147:HQ184" si="452">IF(ISNUMBER(FN147),HF147,"")</f>
        <v/>
      </c>
      <c r="HR147" s="19">
        <f t="shared" si="376"/>
        <v>2.8730000000000002E-2</v>
      </c>
      <c r="HS147" s="19">
        <f t="shared" si="377"/>
        <v>2.8730000000000002E-2</v>
      </c>
      <c r="HT147" s="19">
        <f t="shared" si="378"/>
        <v>2.8730000000000002E-2</v>
      </c>
      <c r="HU147" s="19">
        <f t="shared" si="379"/>
        <v>0.72436999999999996</v>
      </c>
      <c r="HV147" s="19">
        <f t="shared" si="380"/>
        <v>0.72436999999999996</v>
      </c>
      <c r="HW147" s="19">
        <f t="shared" si="381"/>
        <v>0.72436999999999996</v>
      </c>
      <c r="HX147" s="19">
        <f t="shared" si="382"/>
        <v>0.72436999999999996</v>
      </c>
      <c r="HY147" s="19">
        <f t="shared" si="383"/>
        <v>0.72436999999999996</v>
      </c>
      <c r="HZ147" s="19">
        <f t="shared" si="384"/>
        <v>0.72436999999999996</v>
      </c>
      <c r="IA147" s="19">
        <f t="shared" si="385"/>
        <v>0.72436999999999996</v>
      </c>
      <c r="IB147" s="19">
        <f t="shared" si="386"/>
        <v>0.72436999999999996</v>
      </c>
      <c r="IC147" s="38" t="str">
        <f t="shared" si="387"/>
        <v/>
      </c>
      <c r="ID147" s="19" t="str">
        <f t="shared" si="388"/>
        <v/>
      </c>
      <c r="IE147" s="19" t="str">
        <f t="shared" si="389"/>
        <v/>
      </c>
      <c r="IF147" s="19" t="str">
        <f t="shared" si="390"/>
        <v/>
      </c>
      <c r="IG147" s="19" t="str">
        <f t="shared" si="391"/>
        <v/>
      </c>
      <c r="IH147" s="19" t="str">
        <f t="shared" si="392"/>
        <v/>
      </c>
      <c r="II147" s="19" t="str">
        <f t="shared" si="393"/>
        <v/>
      </c>
      <c r="IJ147" s="19" t="str">
        <f t="shared" si="394"/>
        <v/>
      </c>
      <c r="IK147" s="19" t="str">
        <f t="shared" si="395"/>
        <v/>
      </c>
      <c r="IL147" s="19" t="str">
        <f t="shared" si="396"/>
        <v/>
      </c>
      <c r="IM147" s="19" t="str">
        <f t="shared" si="397"/>
        <v/>
      </c>
      <c r="IN147" s="38">
        <f t="shared" si="398"/>
        <v>0</v>
      </c>
      <c r="IO147" s="19">
        <f t="shared" si="399"/>
        <v>0</v>
      </c>
      <c r="IP147" s="19">
        <f t="shared" si="400"/>
        <v>0</v>
      </c>
      <c r="IQ147" s="19">
        <f t="shared" si="401"/>
        <v>0.16917829999999984</v>
      </c>
      <c r="IR147" s="19">
        <f t="shared" si="402"/>
        <v>0.16917829999999984</v>
      </c>
      <c r="IS147" s="19">
        <f t="shared" si="403"/>
        <v>0.16917829999999984</v>
      </c>
      <c r="IT147" s="19">
        <f t="shared" si="404"/>
        <v>0.16917829999999984</v>
      </c>
      <c r="IU147" s="19">
        <f t="shared" si="405"/>
        <v>0.16917829999999984</v>
      </c>
      <c r="IV147" s="19">
        <f t="shared" si="406"/>
        <v>0.16917829999999984</v>
      </c>
      <c r="IW147" s="19">
        <f t="shared" si="407"/>
        <v>0.16917829999999984</v>
      </c>
      <c r="IX147" s="32">
        <f t="shared" si="408"/>
        <v>0.16917829999999984</v>
      </c>
      <c r="IY147" s="19" t="str">
        <f t="shared" si="409"/>
        <v/>
      </c>
      <c r="IZ147" s="19" t="str">
        <f t="shared" si="410"/>
        <v/>
      </c>
      <c r="JA147" s="19" t="str">
        <f t="shared" si="411"/>
        <v/>
      </c>
      <c r="JB147" s="19" t="str">
        <f t="shared" si="412"/>
        <v/>
      </c>
      <c r="JC147" s="19" t="str">
        <f t="shared" si="413"/>
        <v/>
      </c>
      <c r="JD147" s="19" t="str">
        <f t="shared" si="414"/>
        <v/>
      </c>
      <c r="JE147" s="19" t="str">
        <f t="shared" si="415"/>
        <v/>
      </c>
      <c r="JF147" s="19" t="str">
        <f t="shared" si="416"/>
        <v/>
      </c>
      <c r="JG147" s="19" t="str">
        <f t="shared" si="417"/>
        <v/>
      </c>
      <c r="JH147" s="19" t="str">
        <f t="shared" si="418"/>
        <v/>
      </c>
      <c r="JI147" s="32" t="str">
        <f t="shared" si="419"/>
        <v/>
      </c>
      <c r="JJ147" s="19">
        <f t="shared" si="420"/>
        <v>22.018022109317169</v>
      </c>
      <c r="JK147" s="19">
        <f t="shared" si="421"/>
        <v>22.018022109317169</v>
      </c>
      <c r="JL147" s="19">
        <f t="shared" si="422"/>
        <v>22.018022109317169</v>
      </c>
      <c r="JM147" s="19">
        <f t="shared" si="423"/>
        <v>22.018022109317169</v>
      </c>
      <c r="JN147" s="19">
        <f t="shared" si="424"/>
        <v>22.018022109317169</v>
      </c>
      <c r="JO147" s="19">
        <f t="shared" si="425"/>
        <v>22.018022109317169</v>
      </c>
      <c r="JP147" s="19">
        <f t="shared" si="426"/>
        <v>22.018022109317169</v>
      </c>
      <c r="JQ147" s="19">
        <f t="shared" si="427"/>
        <v>22.018022109317169</v>
      </c>
      <c r="JR147" s="19">
        <f t="shared" si="428"/>
        <v>22.018022109317169</v>
      </c>
      <c r="JS147" s="19">
        <f t="shared" si="429"/>
        <v>22.018022109317169</v>
      </c>
      <c r="JT147" s="19">
        <f t="shared" si="430"/>
        <v>22.018022109317169</v>
      </c>
      <c r="JU147" s="38" t="str">
        <f t="shared" si="431"/>
        <v/>
      </c>
      <c r="JV147" s="19" t="str">
        <f t="shared" si="432"/>
        <v/>
      </c>
      <c r="JW147" s="19" t="str">
        <f t="shared" si="433"/>
        <v/>
      </c>
      <c r="JX147" s="19" t="str">
        <f t="shared" si="434"/>
        <v/>
      </c>
      <c r="JY147" s="19" t="str">
        <f t="shared" si="435"/>
        <v/>
      </c>
      <c r="JZ147" s="19" t="str">
        <f t="shared" si="436"/>
        <v/>
      </c>
      <c r="KA147" s="19" t="str">
        <f t="shared" si="437"/>
        <v/>
      </c>
      <c r="KB147" s="19" t="str">
        <f t="shared" si="438"/>
        <v/>
      </c>
      <c r="KC147" s="19" t="str">
        <f t="shared" si="439"/>
        <v/>
      </c>
      <c r="KD147" s="19" t="str">
        <f t="shared" si="440"/>
        <v/>
      </c>
      <c r="KE147" s="32" t="str">
        <f t="shared" si="441"/>
        <v/>
      </c>
    </row>
    <row r="148" spans="1:291" x14ac:dyDescent="0.2">
      <c r="A148" s="19" t="s">
        <v>297</v>
      </c>
      <c r="B148" s="19" t="s">
        <v>298</v>
      </c>
      <c r="C148" s="19">
        <v>2010</v>
      </c>
      <c r="D148" s="19">
        <v>2013</v>
      </c>
      <c r="E148" s="32" t="s">
        <v>3872</v>
      </c>
      <c r="F148" s="19">
        <v>0</v>
      </c>
      <c r="P148" s="32"/>
      <c r="Q148" s="19">
        <v>0</v>
      </c>
      <c r="AA148" s="32"/>
      <c r="AB148" s="19">
        <v>0</v>
      </c>
      <c r="AL148" s="32"/>
      <c r="AM148" s="19">
        <v>2.5815100000000001E-2</v>
      </c>
      <c r="AW148" s="32"/>
      <c r="AX148" s="19">
        <v>0</v>
      </c>
      <c r="BH148" s="32"/>
      <c r="BI148" s="19">
        <v>0</v>
      </c>
      <c r="BS148" s="32"/>
      <c r="BT148" s="19">
        <v>0</v>
      </c>
      <c r="BU148" s="19">
        <v>0</v>
      </c>
      <c r="BV148" s="19">
        <v>1</v>
      </c>
      <c r="BW148" s="19">
        <v>0</v>
      </c>
      <c r="BX148" s="19">
        <v>0</v>
      </c>
      <c r="BY148" s="19">
        <v>0</v>
      </c>
      <c r="BZ148" s="19">
        <v>0</v>
      </c>
      <c r="CA148" s="19">
        <v>0</v>
      </c>
      <c r="CB148" s="19">
        <v>0</v>
      </c>
      <c r="CC148" s="19">
        <v>0</v>
      </c>
      <c r="CD148" s="19">
        <v>0</v>
      </c>
      <c r="CE148" s="38">
        <v>15</v>
      </c>
      <c r="CF148" s="19">
        <v>10</v>
      </c>
      <c r="CG148" s="19">
        <v>4</v>
      </c>
      <c r="CH148" s="19">
        <v>5</v>
      </c>
      <c r="CI148" s="19">
        <v>0</v>
      </c>
      <c r="CJ148" s="19">
        <v>0</v>
      </c>
      <c r="CK148" s="19">
        <v>0</v>
      </c>
      <c r="CL148" s="19">
        <v>0</v>
      </c>
      <c r="CM148" s="19">
        <v>0</v>
      </c>
      <c r="CN148" s="19">
        <v>0</v>
      </c>
      <c r="CO148" s="19">
        <v>0</v>
      </c>
      <c r="CP148" s="38">
        <v>0</v>
      </c>
      <c r="CQ148" s="19">
        <v>0</v>
      </c>
      <c r="CR148" s="19">
        <v>0.25</v>
      </c>
      <c r="CS148" s="19">
        <v>0</v>
      </c>
      <c r="CT148" s="19">
        <v>0</v>
      </c>
      <c r="CU148" s="19">
        <v>0</v>
      </c>
      <c r="CV148" s="19">
        <v>0</v>
      </c>
      <c r="CW148" s="19">
        <v>0</v>
      </c>
      <c r="CX148" s="19">
        <v>0</v>
      </c>
      <c r="CY148" s="19">
        <v>0</v>
      </c>
      <c r="CZ148" s="19">
        <v>0</v>
      </c>
      <c r="DA148" s="38"/>
      <c r="DL148" s="38"/>
      <c r="DW148" s="38"/>
      <c r="EH148" s="38"/>
      <c r="ER148" s="32"/>
      <c r="ES148" s="19" t="str">
        <f t="shared" si="310"/>
        <v/>
      </c>
      <c r="ET148" s="19" t="str">
        <f t="shared" si="311"/>
        <v/>
      </c>
      <c r="EU148" s="19" t="str">
        <f t="shared" si="312"/>
        <v/>
      </c>
      <c r="EV148" s="19" t="str">
        <f t="shared" si="313"/>
        <v/>
      </c>
      <c r="EW148" s="19" t="str">
        <f t="shared" si="314"/>
        <v/>
      </c>
      <c r="EX148" s="19" t="str">
        <f t="shared" si="315"/>
        <v/>
      </c>
      <c r="EY148" s="19" t="str">
        <f t="shared" si="316"/>
        <v/>
      </c>
      <c r="EZ148" s="19" t="str">
        <f t="shared" si="317"/>
        <v/>
      </c>
      <c r="FA148" s="19" t="str">
        <f t="shared" si="318"/>
        <v/>
      </c>
      <c r="FB148" s="19" t="str">
        <f t="shared" si="319"/>
        <v/>
      </c>
      <c r="FC148" s="32" t="str">
        <f t="shared" si="320"/>
        <v/>
      </c>
      <c r="FG148" s="19" t="str">
        <f t="shared" si="324"/>
        <v/>
      </c>
      <c r="FH148" s="19" t="str">
        <f t="shared" si="325"/>
        <v/>
      </c>
      <c r="FI148" s="19" t="str">
        <f t="shared" si="326"/>
        <v/>
      </c>
      <c r="FJ148" s="19" t="str">
        <f t="shared" si="327"/>
        <v/>
      </c>
      <c r="FK148" s="19" t="str">
        <f t="shared" si="328"/>
        <v/>
      </c>
      <c r="FL148" s="19" t="str">
        <f t="shared" si="329"/>
        <v/>
      </c>
      <c r="FM148" s="19" t="str">
        <f t="shared" si="330"/>
        <v/>
      </c>
      <c r="FN148" s="32" t="str">
        <f t="shared" si="331"/>
        <v/>
      </c>
      <c r="FR148" s="19" t="str">
        <f t="shared" si="335"/>
        <v/>
      </c>
      <c r="FS148" s="19" t="str">
        <f t="shared" si="336"/>
        <v/>
      </c>
      <c r="FT148" s="19" t="str">
        <f t="shared" si="337"/>
        <v/>
      </c>
      <c r="FU148" s="19" t="str">
        <f t="shared" si="338"/>
        <v/>
      </c>
      <c r="FV148" s="19" t="str">
        <f t="shared" si="339"/>
        <v/>
      </c>
      <c r="FW148" s="19" t="str">
        <f t="shared" si="340"/>
        <v/>
      </c>
      <c r="FX148" s="19" t="str">
        <f t="shared" si="341"/>
        <v/>
      </c>
      <c r="FY148" s="32" t="str">
        <f t="shared" si="342"/>
        <v/>
      </c>
      <c r="GC148" s="19" t="str">
        <f t="shared" si="346"/>
        <v/>
      </c>
      <c r="GD148" s="19" t="str">
        <f t="shared" si="347"/>
        <v/>
      </c>
      <c r="GE148" s="19" t="str">
        <f t="shared" si="348"/>
        <v/>
      </c>
      <c r="GF148" s="19" t="str">
        <f t="shared" si="349"/>
        <v/>
      </c>
      <c r="GG148" s="19" t="str">
        <f t="shared" si="350"/>
        <v/>
      </c>
      <c r="GH148" s="19" t="str">
        <f t="shared" si="351"/>
        <v/>
      </c>
      <c r="GI148" s="19" t="str">
        <f t="shared" si="352"/>
        <v/>
      </c>
      <c r="GJ148" s="32" t="str">
        <f t="shared" si="353"/>
        <v/>
      </c>
      <c r="GK148" s="19" t="str">
        <f t="shared" si="354"/>
        <v/>
      </c>
      <c r="GL148" s="19" t="str">
        <f t="shared" si="355"/>
        <v/>
      </c>
      <c r="GM148" s="19" t="str">
        <f t="shared" si="356"/>
        <v/>
      </c>
      <c r="GN148" s="19" t="str">
        <f t="shared" si="357"/>
        <v/>
      </c>
      <c r="GO148" s="19" t="str">
        <f t="shared" si="358"/>
        <v/>
      </c>
      <c r="GP148" s="19" t="str">
        <f t="shared" si="359"/>
        <v/>
      </c>
      <c r="GQ148" s="19" t="str">
        <f t="shared" si="360"/>
        <v/>
      </c>
      <c r="GR148" s="19" t="str">
        <f t="shared" si="361"/>
        <v/>
      </c>
      <c r="GS148" s="19" t="str">
        <f t="shared" si="362"/>
        <v/>
      </c>
      <c r="GT148" s="19" t="str">
        <f t="shared" si="363"/>
        <v/>
      </c>
      <c r="GU148" s="32" t="str">
        <f t="shared" si="364"/>
        <v/>
      </c>
      <c r="GV148" s="19">
        <f t="shared" si="365"/>
        <v>0.2011343951618926</v>
      </c>
      <c r="GW148" s="19">
        <f t="shared" si="366"/>
        <v>0.2011343951618926</v>
      </c>
      <c r="GX148" s="19">
        <f t="shared" si="367"/>
        <v>0.2011343951618926</v>
      </c>
      <c r="GY148" s="19">
        <f t="shared" si="368"/>
        <v>10.328571478127515</v>
      </c>
      <c r="GZ148" s="19">
        <f t="shared" si="369"/>
        <v>10.328571478127515</v>
      </c>
      <c r="HA148" s="19">
        <f t="shared" si="370"/>
        <v>10.328571478127515</v>
      </c>
      <c r="HB148" s="19">
        <f t="shared" si="371"/>
        <v>10.328571478127515</v>
      </c>
      <c r="HC148" s="19">
        <f t="shared" si="372"/>
        <v>10.328571478127515</v>
      </c>
      <c r="HD148" s="19">
        <f t="shared" si="373"/>
        <v>10.328571478127515</v>
      </c>
      <c r="HE148" s="19">
        <f t="shared" si="374"/>
        <v>10.328571478127515</v>
      </c>
      <c r="HF148" s="19">
        <f t="shared" si="375"/>
        <v>10.328571478127515</v>
      </c>
      <c r="HG148" s="19" t="str">
        <f t="shared" si="442"/>
        <v/>
      </c>
      <c r="HH148" s="19" t="str">
        <f t="shared" si="443"/>
        <v/>
      </c>
      <c r="HI148" s="19" t="str">
        <f t="shared" si="444"/>
        <v/>
      </c>
      <c r="HJ148" s="19" t="str">
        <f t="shared" si="445"/>
        <v/>
      </c>
      <c r="HK148" s="19" t="str">
        <f t="shared" si="446"/>
        <v/>
      </c>
      <c r="HL148" s="19" t="str">
        <f t="shared" si="447"/>
        <v/>
      </c>
      <c r="HM148" s="19" t="str">
        <f t="shared" si="448"/>
        <v/>
      </c>
      <c r="HN148" s="19" t="str">
        <f t="shared" si="449"/>
        <v/>
      </c>
      <c r="HO148" s="19" t="str">
        <f t="shared" si="450"/>
        <v/>
      </c>
      <c r="HP148" s="19" t="str">
        <f t="shared" si="451"/>
        <v/>
      </c>
      <c r="HQ148" s="32" t="str">
        <f t="shared" si="452"/>
        <v/>
      </c>
      <c r="HR148" s="19">
        <f t="shared" si="376"/>
        <v>2.8730000000000002E-2</v>
      </c>
      <c r="HS148" s="19">
        <f t="shared" si="377"/>
        <v>2.8730000000000002E-2</v>
      </c>
      <c r="HT148" s="19">
        <f t="shared" si="378"/>
        <v>2.8730000000000002E-2</v>
      </c>
      <c r="HU148" s="19">
        <f t="shared" si="379"/>
        <v>0.72436999999999996</v>
      </c>
      <c r="HV148" s="19">
        <f t="shared" si="380"/>
        <v>0.72436999999999996</v>
      </c>
      <c r="HW148" s="19">
        <f t="shared" si="381"/>
        <v>0.72436999999999996</v>
      </c>
      <c r="HX148" s="19">
        <f t="shared" si="382"/>
        <v>0.72436999999999996</v>
      </c>
      <c r="HY148" s="19">
        <f t="shared" si="383"/>
        <v>0.72436999999999996</v>
      </c>
      <c r="HZ148" s="19">
        <f t="shared" si="384"/>
        <v>0.72436999999999996</v>
      </c>
      <c r="IA148" s="19">
        <f t="shared" si="385"/>
        <v>0.72436999999999996</v>
      </c>
      <c r="IB148" s="19">
        <f t="shared" si="386"/>
        <v>0.72436999999999996</v>
      </c>
      <c r="IC148" s="38" t="str">
        <f t="shared" si="387"/>
        <v/>
      </c>
      <c r="ID148" s="19" t="str">
        <f t="shared" si="388"/>
        <v/>
      </c>
      <c r="IE148" s="19" t="str">
        <f t="shared" si="389"/>
        <v/>
      </c>
      <c r="IF148" s="19" t="str">
        <f t="shared" si="390"/>
        <v/>
      </c>
      <c r="IG148" s="19" t="str">
        <f t="shared" si="391"/>
        <v/>
      </c>
      <c r="IH148" s="19" t="str">
        <f t="shared" si="392"/>
        <v/>
      </c>
      <c r="II148" s="19" t="str">
        <f t="shared" si="393"/>
        <v/>
      </c>
      <c r="IJ148" s="19" t="str">
        <f t="shared" si="394"/>
        <v/>
      </c>
      <c r="IK148" s="19" t="str">
        <f t="shared" si="395"/>
        <v/>
      </c>
      <c r="IL148" s="19" t="str">
        <f t="shared" si="396"/>
        <v/>
      </c>
      <c r="IM148" s="19" t="str">
        <f t="shared" si="397"/>
        <v/>
      </c>
      <c r="IN148" s="38">
        <f t="shared" si="398"/>
        <v>0</v>
      </c>
      <c r="IO148" s="19">
        <f t="shared" si="399"/>
        <v>0</v>
      </c>
      <c r="IP148" s="19">
        <f t="shared" si="400"/>
        <v>0</v>
      </c>
      <c r="IQ148" s="19">
        <f t="shared" si="401"/>
        <v>0.16917829999999984</v>
      </c>
      <c r="IR148" s="19">
        <f t="shared" si="402"/>
        <v>0.16917829999999984</v>
      </c>
      <c r="IS148" s="19">
        <f t="shared" si="403"/>
        <v>0.16917829999999984</v>
      </c>
      <c r="IT148" s="19">
        <f t="shared" si="404"/>
        <v>0.16917829999999984</v>
      </c>
      <c r="IU148" s="19">
        <f t="shared" si="405"/>
        <v>0.16917829999999984</v>
      </c>
      <c r="IV148" s="19">
        <f t="shared" si="406"/>
        <v>0.16917829999999984</v>
      </c>
      <c r="IW148" s="19">
        <f t="shared" si="407"/>
        <v>0.16917829999999984</v>
      </c>
      <c r="IX148" s="32">
        <f t="shared" si="408"/>
        <v>0.16917829999999984</v>
      </c>
      <c r="IY148" s="19" t="str">
        <f t="shared" si="409"/>
        <v/>
      </c>
      <c r="IZ148" s="19" t="str">
        <f t="shared" si="410"/>
        <v/>
      </c>
      <c r="JA148" s="19" t="str">
        <f t="shared" si="411"/>
        <v/>
      </c>
      <c r="JB148" s="19" t="str">
        <f t="shared" si="412"/>
        <v/>
      </c>
      <c r="JC148" s="19" t="str">
        <f t="shared" si="413"/>
        <v/>
      </c>
      <c r="JD148" s="19" t="str">
        <f t="shared" si="414"/>
        <v/>
      </c>
      <c r="JE148" s="19" t="str">
        <f t="shared" si="415"/>
        <v/>
      </c>
      <c r="JF148" s="19" t="str">
        <f t="shared" si="416"/>
        <v/>
      </c>
      <c r="JG148" s="19" t="str">
        <f t="shared" si="417"/>
        <v/>
      </c>
      <c r="JH148" s="19" t="str">
        <f t="shared" si="418"/>
        <v/>
      </c>
      <c r="JI148" s="32" t="str">
        <f t="shared" si="419"/>
        <v/>
      </c>
      <c r="JJ148" s="19">
        <f t="shared" si="420"/>
        <v>22.018022109317169</v>
      </c>
      <c r="JK148" s="19">
        <f t="shared" si="421"/>
        <v>22.018022109317169</v>
      </c>
      <c r="JL148" s="19">
        <f t="shared" si="422"/>
        <v>22.018022109317169</v>
      </c>
      <c r="JM148" s="19">
        <f t="shared" si="423"/>
        <v>22.018022109317169</v>
      </c>
      <c r="JN148" s="19">
        <f t="shared" si="424"/>
        <v>22.018022109317169</v>
      </c>
      <c r="JO148" s="19">
        <f t="shared" si="425"/>
        <v>22.018022109317169</v>
      </c>
      <c r="JP148" s="19">
        <f t="shared" si="426"/>
        <v>22.018022109317169</v>
      </c>
      <c r="JQ148" s="19">
        <f t="shared" si="427"/>
        <v>22.018022109317169</v>
      </c>
      <c r="JR148" s="19">
        <f t="shared" si="428"/>
        <v>22.018022109317169</v>
      </c>
      <c r="JS148" s="19">
        <f t="shared" si="429"/>
        <v>22.018022109317169</v>
      </c>
      <c r="JT148" s="19">
        <f t="shared" si="430"/>
        <v>22.018022109317169</v>
      </c>
      <c r="JU148" s="38" t="str">
        <f t="shared" si="431"/>
        <v/>
      </c>
      <c r="JV148" s="19" t="str">
        <f t="shared" si="432"/>
        <v/>
      </c>
      <c r="JW148" s="19" t="str">
        <f t="shared" si="433"/>
        <v/>
      </c>
      <c r="JX148" s="19" t="str">
        <f t="shared" si="434"/>
        <v/>
      </c>
      <c r="JY148" s="19" t="str">
        <f t="shared" si="435"/>
        <v/>
      </c>
      <c r="JZ148" s="19" t="str">
        <f t="shared" si="436"/>
        <v/>
      </c>
      <c r="KA148" s="19" t="str">
        <f t="shared" si="437"/>
        <v/>
      </c>
      <c r="KB148" s="19" t="str">
        <f t="shared" si="438"/>
        <v/>
      </c>
      <c r="KC148" s="19" t="str">
        <f t="shared" si="439"/>
        <v/>
      </c>
      <c r="KD148" s="19" t="str">
        <f t="shared" si="440"/>
        <v/>
      </c>
      <c r="KE148" s="32" t="str">
        <f t="shared" si="441"/>
        <v/>
      </c>
    </row>
    <row r="149" spans="1:291" x14ac:dyDescent="0.2">
      <c r="A149" s="19" t="s">
        <v>335</v>
      </c>
      <c r="B149" s="19" t="s">
        <v>336</v>
      </c>
      <c r="E149" s="32" t="s">
        <v>173</v>
      </c>
      <c r="F149" s="19">
        <v>0</v>
      </c>
      <c r="G149" s="19">
        <v>0</v>
      </c>
      <c r="H149" s="19">
        <v>0</v>
      </c>
      <c r="P149" s="32"/>
      <c r="Q149" s="19">
        <v>1</v>
      </c>
      <c r="R149" s="19">
        <v>1</v>
      </c>
      <c r="S149" s="19">
        <v>1</v>
      </c>
      <c r="AA149" s="32"/>
      <c r="AB149" s="19">
        <v>1</v>
      </c>
      <c r="AC149" s="19">
        <v>1</v>
      </c>
      <c r="AD149" s="19">
        <v>1</v>
      </c>
      <c r="AL149" s="32"/>
      <c r="AM149" s="19">
        <v>2.8325300000000001E-2</v>
      </c>
      <c r="AN149" s="19">
        <v>2.64344E-2</v>
      </c>
      <c r="AO149" s="19">
        <v>2.8797400000000001E-2</v>
      </c>
      <c r="AW149" s="32"/>
      <c r="AX149" s="19">
        <v>0</v>
      </c>
      <c r="AY149" s="19">
        <v>0</v>
      </c>
      <c r="AZ149" s="19">
        <v>0</v>
      </c>
      <c r="BH149" s="32"/>
      <c r="BI149" s="19">
        <v>0</v>
      </c>
      <c r="BJ149" s="19">
        <v>0</v>
      </c>
      <c r="BK149" s="19">
        <v>0</v>
      </c>
      <c r="BS149" s="32"/>
      <c r="BT149" s="19">
        <v>2</v>
      </c>
      <c r="BU149" s="19">
        <v>1</v>
      </c>
      <c r="BV149" s="19">
        <v>5</v>
      </c>
      <c r="BW149" s="19">
        <v>1</v>
      </c>
      <c r="BX149" s="19">
        <v>0</v>
      </c>
      <c r="BY149" s="19">
        <v>0</v>
      </c>
      <c r="BZ149" s="19">
        <v>0</v>
      </c>
      <c r="CA149" s="19">
        <v>0</v>
      </c>
      <c r="CB149" s="19">
        <v>0</v>
      </c>
      <c r="CC149" s="19">
        <v>0</v>
      </c>
      <c r="CD149" s="19">
        <v>0</v>
      </c>
      <c r="CE149" s="38">
        <v>140</v>
      </c>
      <c r="CF149" s="19">
        <v>104</v>
      </c>
      <c r="CG149" s="19">
        <v>89</v>
      </c>
      <c r="CH149" s="19">
        <v>25</v>
      </c>
      <c r="CI149" s="19">
        <v>12</v>
      </c>
      <c r="CJ149" s="19">
        <v>4</v>
      </c>
      <c r="CK149" s="19">
        <v>0</v>
      </c>
      <c r="CL149" s="19">
        <v>0</v>
      </c>
      <c r="CM149" s="19">
        <v>0</v>
      </c>
      <c r="CN149" s="19">
        <v>0</v>
      </c>
      <c r="CO149" s="19">
        <v>0</v>
      </c>
      <c r="CP149" s="38">
        <v>1.4285714285714285E-2</v>
      </c>
      <c r="CQ149" s="19">
        <v>9.6153846153846159E-3</v>
      </c>
      <c r="CR149" s="19">
        <v>5.6179775280898875E-2</v>
      </c>
      <c r="CS149" s="19">
        <v>0.04</v>
      </c>
      <c r="CT149" s="19">
        <v>0</v>
      </c>
      <c r="CU149" s="19">
        <v>0</v>
      </c>
      <c r="CV149" s="19">
        <v>0</v>
      </c>
      <c r="CW149" s="19">
        <v>0</v>
      </c>
      <c r="CX149" s="19">
        <v>0</v>
      </c>
      <c r="CY149" s="19">
        <v>0</v>
      </c>
      <c r="CZ149" s="19">
        <v>0</v>
      </c>
      <c r="DA149" s="38"/>
      <c r="DL149" s="38"/>
      <c r="DW149" s="38"/>
      <c r="EH149" s="38"/>
      <c r="ER149" s="32"/>
      <c r="ES149" s="19" t="str">
        <f t="shared" si="310"/>
        <v/>
      </c>
      <c r="ET149" s="19" t="str">
        <f t="shared" si="311"/>
        <v/>
      </c>
      <c r="EU149" s="19" t="str">
        <f t="shared" si="312"/>
        <v/>
      </c>
      <c r="EV149" s="19" t="str">
        <f t="shared" si="313"/>
        <v/>
      </c>
      <c r="EW149" s="19" t="str">
        <f t="shared" si="314"/>
        <v/>
      </c>
      <c r="EX149" s="19" t="str">
        <f t="shared" si="315"/>
        <v/>
      </c>
      <c r="EY149" s="19" t="str">
        <f t="shared" si="316"/>
        <v/>
      </c>
      <c r="EZ149" s="19" t="str">
        <f t="shared" si="317"/>
        <v/>
      </c>
      <c r="FA149" s="19" t="str">
        <f t="shared" si="318"/>
        <v/>
      </c>
      <c r="FB149" s="19" t="str">
        <f t="shared" si="319"/>
        <v/>
      </c>
      <c r="FC149" s="32" t="str">
        <f t="shared" si="320"/>
        <v/>
      </c>
      <c r="FG149" s="19" t="str">
        <f t="shared" si="324"/>
        <v/>
      </c>
      <c r="FH149" s="19" t="str">
        <f t="shared" si="325"/>
        <v/>
      </c>
      <c r="FI149" s="19" t="str">
        <f t="shared" si="326"/>
        <v/>
      </c>
      <c r="FJ149" s="19" t="str">
        <f t="shared" si="327"/>
        <v/>
      </c>
      <c r="FK149" s="19" t="str">
        <f t="shared" si="328"/>
        <v/>
      </c>
      <c r="FL149" s="19" t="str">
        <f t="shared" si="329"/>
        <v/>
      </c>
      <c r="FM149" s="19" t="str">
        <f t="shared" si="330"/>
        <v/>
      </c>
      <c r="FN149" s="32" t="str">
        <f t="shared" si="331"/>
        <v/>
      </c>
      <c r="FR149" s="19" t="str">
        <f t="shared" si="335"/>
        <v/>
      </c>
      <c r="FS149" s="19" t="str">
        <f t="shared" si="336"/>
        <v/>
      </c>
      <c r="FT149" s="19" t="str">
        <f t="shared" si="337"/>
        <v/>
      </c>
      <c r="FU149" s="19" t="str">
        <f t="shared" si="338"/>
        <v/>
      </c>
      <c r="FV149" s="19" t="str">
        <f t="shared" si="339"/>
        <v/>
      </c>
      <c r="FW149" s="19" t="str">
        <f t="shared" si="340"/>
        <v/>
      </c>
      <c r="FX149" s="19" t="str">
        <f t="shared" si="341"/>
        <v/>
      </c>
      <c r="FY149" s="32" t="str">
        <f t="shared" si="342"/>
        <v/>
      </c>
      <c r="GC149" s="19" t="str">
        <f t="shared" si="346"/>
        <v/>
      </c>
      <c r="GD149" s="19" t="str">
        <f t="shared" si="347"/>
        <v/>
      </c>
      <c r="GE149" s="19" t="str">
        <f t="shared" si="348"/>
        <v/>
      </c>
      <c r="GF149" s="19" t="str">
        <f t="shared" si="349"/>
        <v/>
      </c>
      <c r="GG149" s="19" t="str">
        <f t="shared" si="350"/>
        <v/>
      </c>
      <c r="GH149" s="19" t="str">
        <f t="shared" si="351"/>
        <v/>
      </c>
      <c r="GI149" s="19" t="str">
        <f t="shared" si="352"/>
        <v/>
      </c>
      <c r="GJ149" s="32" t="str">
        <f t="shared" si="353"/>
        <v/>
      </c>
      <c r="GK149" s="19" t="str">
        <f t="shared" si="354"/>
        <v/>
      </c>
      <c r="GL149" s="19" t="str">
        <f t="shared" si="355"/>
        <v/>
      </c>
      <c r="GM149" s="19" t="str">
        <f t="shared" si="356"/>
        <v/>
      </c>
      <c r="GN149" s="19" t="str">
        <f t="shared" si="357"/>
        <v/>
      </c>
      <c r="GO149" s="19" t="str">
        <f t="shared" si="358"/>
        <v/>
      </c>
      <c r="GP149" s="19" t="str">
        <f t="shared" si="359"/>
        <v/>
      </c>
      <c r="GQ149" s="19" t="str">
        <f t="shared" si="360"/>
        <v/>
      </c>
      <c r="GR149" s="19" t="str">
        <f t="shared" si="361"/>
        <v/>
      </c>
      <c r="GS149" s="19" t="str">
        <f t="shared" si="362"/>
        <v/>
      </c>
      <c r="GT149" s="19" t="str">
        <f t="shared" si="363"/>
        <v/>
      </c>
      <c r="GU149" s="32" t="str">
        <f t="shared" si="364"/>
        <v/>
      </c>
      <c r="GV149" s="19">
        <f t="shared" si="365"/>
        <v>0.2011343951618926</v>
      </c>
      <c r="GW149" s="19">
        <f t="shared" si="366"/>
        <v>0.2011343951618926</v>
      </c>
      <c r="GX149" s="19">
        <f t="shared" si="367"/>
        <v>0.2011343951618926</v>
      </c>
      <c r="GY149" s="19">
        <f t="shared" si="368"/>
        <v>10.328571478127515</v>
      </c>
      <c r="GZ149" s="19">
        <f t="shared" si="369"/>
        <v>10.328571478127515</v>
      </c>
      <c r="HA149" s="19">
        <f t="shared" si="370"/>
        <v>10.328571478127515</v>
      </c>
      <c r="HB149" s="19">
        <f t="shared" si="371"/>
        <v>10.328571478127515</v>
      </c>
      <c r="HC149" s="19">
        <f t="shared" si="372"/>
        <v>10.328571478127515</v>
      </c>
      <c r="HD149" s="19">
        <f t="shared" si="373"/>
        <v>10.328571478127515</v>
      </c>
      <c r="HE149" s="19">
        <f t="shared" si="374"/>
        <v>10.328571478127515</v>
      </c>
      <c r="HF149" s="19">
        <f t="shared" si="375"/>
        <v>10.328571478127515</v>
      </c>
      <c r="HG149" s="19" t="str">
        <f t="shared" si="442"/>
        <v/>
      </c>
      <c r="HH149" s="19" t="str">
        <f t="shared" si="443"/>
        <v/>
      </c>
      <c r="HI149" s="19" t="str">
        <f t="shared" si="444"/>
        <v/>
      </c>
      <c r="HJ149" s="19" t="str">
        <f t="shared" si="445"/>
        <v/>
      </c>
      <c r="HK149" s="19" t="str">
        <f t="shared" si="446"/>
        <v/>
      </c>
      <c r="HL149" s="19" t="str">
        <f t="shared" si="447"/>
        <v/>
      </c>
      <c r="HM149" s="19" t="str">
        <f t="shared" si="448"/>
        <v/>
      </c>
      <c r="HN149" s="19" t="str">
        <f t="shared" si="449"/>
        <v/>
      </c>
      <c r="HO149" s="19" t="str">
        <f t="shared" si="450"/>
        <v/>
      </c>
      <c r="HP149" s="19" t="str">
        <f t="shared" si="451"/>
        <v/>
      </c>
      <c r="HQ149" s="32" t="str">
        <f t="shared" si="452"/>
        <v/>
      </c>
      <c r="HR149" s="19">
        <f t="shared" si="376"/>
        <v>2.8730000000000002E-2</v>
      </c>
      <c r="HS149" s="19">
        <f t="shared" si="377"/>
        <v>2.8730000000000002E-2</v>
      </c>
      <c r="HT149" s="19">
        <f t="shared" si="378"/>
        <v>2.8730000000000002E-2</v>
      </c>
      <c r="HU149" s="19">
        <f t="shared" si="379"/>
        <v>0.72436999999999996</v>
      </c>
      <c r="HV149" s="19">
        <f t="shared" si="380"/>
        <v>0.72436999999999996</v>
      </c>
      <c r="HW149" s="19">
        <f t="shared" si="381"/>
        <v>0.72436999999999996</v>
      </c>
      <c r="HX149" s="19">
        <f t="shared" si="382"/>
        <v>0.72436999999999996</v>
      </c>
      <c r="HY149" s="19">
        <f t="shared" si="383"/>
        <v>0.72436999999999996</v>
      </c>
      <c r="HZ149" s="19">
        <f t="shared" si="384"/>
        <v>0.72436999999999996</v>
      </c>
      <c r="IA149" s="19">
        <f t="shared" si="385"/>
        <v>0.72436999999999996</v>
      </c>
      <c r="IB149" s="19">
        <f t="shared" si="386"/>
        <v>0.72436999999999996</v>
      </c>
      <c r="IC149" s="38" t="str">
        <f t="shared" si="387"/>
        <v/>
      </c>
      <c r="ID149" s="19" t="str">
        <f t="shared" si="388"/>
        <v/>
      </c>
      <c r="IE149" s="19" t="str">
        <f t="shared" si="389"/>
        <v/>
      </c>
      <c r="IF149" s="19" t="str">
        <f t="shared" si="390"/>
        <v/>
      </c>
      <c r="IG149" s="19" t="str">
        <f t="shared" si="391"/>
        <v/>
      </c>
      <c r="IH149" s="19" t="str">
        <f t="shared" si="392"/>
        <v/>
      </c>
      <c r="II149" s="19" t="str">
        <f t="shared" si="393"/>
        <v/>
      </c>
      <c r="IJ149" s="19" t="str">
        <f t="shared" si="394"/>
        <v/>
      </c>
      <c r="IK149" s="19" t="str">
        <f t="shared" si="395"/>
        <v/>
      </c>
      <c r="IL149" s="19" t="str">
        <f t="shared" si="396"/>
        <v/>
      </c>
      <c r="IM149" s="19" t="str">
        <f t="shared" si="397"/>
        <v/>
      </c>
      <c r="IN149" s="38">
        <f t="shared" si="398"/>
        <v>0</v>
      </c>
      <c r="IO149" s="19">
        <f t="shared" si="399"/>
        <v>0</v>
      </c>
      <c r="IP149" s="19">
        <f t="shared" si="400"/>
        <v>0</v>
      </c>
      <c r="IQ149" s="19">
        <f t="shared" si="401"/>
        <v>0.16917829999999984</v>
      </c>
      <c r="IR149" s="19">
        <f t="shared" si="402"/>
        <v>0.16917829999999984</v>
      </c>
      <c r="IS149" s="19">
        <f t="shared" si="403"/>
        <v>0.16917829999999984</v>
      </c>
      <c r="IT149" s="19">
        <f t="shared" si="404"/>
        <v>0.16917829999999984</v>
      </c>
      <c r="IU149" s="19">
        <f t="shared" si="405"/>
        <v>0.16917829999999984</v>
      </c>
      <c r="IV149" s="19">
        <f t="shared" si="406"/>
        <v>0.16917829999999984</v>
      </c>
      <c r="IW149" s="19">
        <f t="shared" si="407"/>
        <v>0.16917829999999984</v>
      </c>
      <c r="IX149" s="32">
        <f t="shared" si="408"/>
        <v>0.16917829999999984</v>
      </c>
      <c r="IY149" s="19" t="str">
        <f t="shared" si="409"/>
        <v/>
      </c>
      <c r="IZ149" s="19" t="str">
        <f t="shared" si="410"/>
        <v/>
      </c>
      <c r="JA149" s="19" t="str">
        <f t="shared" si="411"/>
        <v/>
      </c>
      <c r="JB149" s="19" t="str">
        <f t="shared" si="412"/>
        <v/>
      </c>
      <c r="JC149" s="19" t="str">
        <f t="shared" si="413"/>
        <v/>
      </c>
      <c r="JD149" s="19" t="str">
        <f t="shared" si="414"/>
        <v/>
      </c>
      <c r="JE149" s="19" t="str">
        <f t="shared" si="415"/>
        <v/>
      </c>
      <c r="JF149" s="19" t="str">
        <f t="shared" si="416"/>
        <v/>
      </c>
      <c r="JG149" s="19" t="str">
        <f t="shared" si="417"/>
        <v/>
      </c>
      <c r="JH149" s="19" t="str">
        <f t="shared" si="418"/>
        <v/>
      </c>
      <c r="JI149" s="32" t="str">
        <f t="shared" si="419"/>
        <v/>
      </c>
      <c r="JJ149" s="19">
        <f t="shared" si="420"/>
        <v>22.018022109317169</v>
      </c>
      <c r="JK149" s="19">
        <f t="shared" si="421"/>
        <v>22.018022109317169</v>
      </c>
      <c r="JL149" s="19">
        <f t="shared" si="422"/>
        <v>22.018022109317169</v>
      </c>
      <c r="JM149" s="19">
        <f t="shared" si="423"/>
        <v>22.018022109317169</v>
      </c>
      <c r="JN149" s="19">
        <f t="shared" si="424"/>
        <v>22.018022109317169</v>
      </c>
      <c r="JO149" s="19">
        <f t="shared" si="425"/>
        <v>22.018022109317169</v>
      </c>
      <c r="JP149" s="19">
        <f t="shared" si="426"/>
        <v>22.018022109317169</v>
      </c>
      <c r="JQ149" s="19">
        <f t="shared" si="427"/>
        <v>22.018022109317169</v>
      </c>
      <c r="JR149" s="19">
        <f t="shared" si="428"/>
        <v>22.018022109317169</v>
      </c>
      <c r="JS149" s="19">
        <f t="shared" si="429"/>
        <v>22.018022109317169</v>
      </c>
      <c r="JT149" s="19">
        <f t="shared" si="430"/>
        <v>22.018022109317169</v>
      </c>
      <c r="JU149" s="38" t="str">
        <f t="shared" si="431"/>
        <v/>
      </c>
      <c r="JV149" s="19" t="str">
        <f t="shared" si="432"/>
        <v/>
      </c>
      <c r="JW149" s="19" t="str">
        <f t="shared" si="433"/>
        <v/>
      </c>
      <c r="JX149" s="19" t="str">
        <f t="shared" si="434"/>
        <v/>
      </c>
      <c r="JY149" s="19" t="str">
        <f t="shared" si="435"/>
        <v/>
      </c>
      <c r="JZ149" s="19" t="str">
        <f t="shared" si="436"/>
        <v/>
      </c>
      <c r="KA149" s="19" t="str">
        <f t="shared" si="437"/>
        <v/>
      </c>
      <c r="KB149" s="19" t="str">
        <f t="shared" si="438"/>
        <v/>
      </c>
      <c r="KC149" s="19" t="str">
        <f t="shared" si="439"/>
        <v/>
      </c>
      <c r="KD149" s="19" t="str">
        <f t="shared" si="440"/>
        <v/>
      </c>
      <c r="KE149" s="32" t="str">
        <f t="shared" si="441"/>
        <v/>
      </c>
    </row>
    <row r="150" spans="1:291" x14ac:dyDescent="0.2">
      <c r="A150" s="19" t="s">
        <v>246</v>
      </c>
      <c r="B150" s="19" t="s">
        <v>247</v>
      </c>
      <c r="E150" s="32" t="s">
        <v>248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>
        <v>1</v>
      </c>
      <c r="N150" s="19">
        <v>1</v>
      </c>
      <c r="O150" s="19">
        <v>1</v>
      </c>
      <c r="P150" s="32">
        <v>1</v>
      </c>
      <c r="Q150" s="19">
        <v>1</v>
      </c>
      <c r="R150" s="19">
        <v>1</v>
      </c>
      <c r="S150" s="19">
        <v>1</v>
      </c>
      <c r="T150" s="19">
        <v>1</v>
      </c>
      <c r="U150" s="19">
        <v>1</v>
      </c>
      <c r="V150" s="19">
        <v>1</v>
      </c>
      <c r="W150" s="19">
        <v>1</v>
      </c>
      <c r="X150" s="19">
        <v>1</v>
      </c>
      <c r="Y150" s="19">
        <v>1</v>
      </c>
      <c r="Z150" s="19">
        <v>1</v>
      </c>
      <c r="AA150" s="32">
        <v>1</v>
      </c>
      <c r="AB150" s="19">
        <v>1</v>
      </c>
      <c r="AC150" s="19">
        <v>1</v>
      </c>
      <c r="AD150" s="19">
        <v>1</v>
      </c>
      <c r="AE150" s="19">
        <v>1</v>
      </c>
      <c r="AF150" s="19">
        <v>1</v>
      </c>
      <c r="AG150" s="19">
        <v>1</v>
      </c>
      <c r="AH150" s="19">
        <v>1</v>
      </c>
      <c r="AI150" s="19">
        <v>1</v>
      </c>
      <c r="AJ150" s="19">
        <v>1</v>
      </c>
      <c r="AK150" s="19">
        <v>1</v>
      </c>
      <c r="AL150" s="32">
        <v>1</v>
      </c>
      <c r="AO150" s="19">
        <v>3.7252599999999997E-2</v>
      </c>
      <c r="AP150" s="19">
        <v>3.4905899999999997E-2</v>
      </c>
      <c r="AQ150" s="19">
        <v>7.1071599999999999E-2</v>
      </c>
      <c r="AR150" s="19">
        <v>5.8307900000000003E-2</v>
      </c>
      <c r="AS150" s="19">
        <v>6.6751400000000002E-2</v>
      </c>
      <c r="AT150" s="19">
        <v>5.6113700000000002E-2</v>
      </c>
      <c r="AU150" s="19">
        <v>4.3491000000000002E-2</v>
      </c>
      <c r="AV150" s="19">
        <v>5.7901399999999999E-2</v>
      </c>
      <c r="AW150" s="32">
        <v>5.58016E-2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0</v>
      </c>
      <c r="BD150" s="19">
        <v>0</v>
      </c>
      <c r="BE150" s="19">
        <v>2</v>
      </c>
      <c r="BF150" s="19">
        <v>3</v>
      </c>
      <c r="BG150" s="19">
        <v>0</v>
      </c>
      <c r="BH150" s="32">
        <v>1</v>
      </c>
      <c r="BI150" s="19">
        <v>0</v>
      </c>
      <c r="BJ150" s="19">
        <v>0</v>
      </c>
      <c r="BK150" s="19">
        <v>0</v>
      </c>
      <c r="BL150" s="19">
        <v>0</v>
      </c>
      <c r="BM150" s="19">
        <v>0</v>
      </c>
      <c r="BN150" s="19">
        <v>0</v>
      </c>
      <c r="BO150" s="19">
        <v>0</v>
      </c>
      <c r="BP150" s="19">
        <v>1</v>
      </c>
      <c r="BQ150" s="19">
        <v>1</v>
      </c>
      <c r="BR150" s="19">
        <v>0</v>
      </c>
      <c r="BS150" s="32">
        <v>1</v>
      </c>
      <c r="BT150" s="19">
        <v>0</v>
      </c>
      <c r="BU150" s="19">
        <v>1</v>
      </c>
      <c r="BV150" s="19">
        <v>2</v>
      </c>
      <c r="BW150" s="19">
        <v>0</v>
      </c>
      <c r="BX150" s="19">
        <v>0</v>
      </c>
      <c r="BY150" s="19">
        <v>0</v>
      </c>
      <c r="BZ150" s="19">
        <v>2</v>
      </c>
      <c r="CA150" s="19">
        <v>0</v>
      </c>
      <c r="CB150" s="19">
        <v>3</v>
      </c>
      <c r="CC150" s="19">
        <v>3</v>
      </c>
      <c r="CD150" s="19">
        <v>1</v>
      </c>
      <c r="CE150" s="38">
        <v>67</v>
      </c>
      <c r="CF150" s="19">
        <v>33</v>
      </c>
      <c r="CG150" s="19">
        <v>53</v>
      </c>
      <c r="CH150" s="19">
        <v>55</v>
      </c>
      <c r="CI150" s="19">
        <v>46</v>
      </c>
      <c r="CJ150" s="19">
        <v>46</v>
      </c>
      <c r="CK150" s="19">
        <v>65</v>
      </c>
      <c r="CL150" s="19">
        <v>61</v>
      </c>
      <c r="CM150" s="19">
        <v>55</v>
      </c>
      <c r="CN150" s="19">
        <v>71</v>
      </c>
      <c r="CO150" s="19">
        <v>71</v>
      </c>
      <c r="CP150" s="38">
        <v>0</v>
      </c>
      <c r="CQ150" s="19">
        <v>3.0303030303030304E-2</v>
      </c>
      <c r="CR150" s="19">
        <v>3.7735849056603772E-2</v>
      </c>
      <c r="CS150" s="19">
        <v>0</v>
      </c>
      <c r="CT150" s="19">
        <v>0</v>
      </c>
      <c r="CU150" s="19">
        <v>0</v>
      </c>
      <c r="CV150" s="19">
        <v>3.0769230769230771E-2</v>
      </c>
      <c r="CW150" s="19">
        <v>0</v>
      </c>
      <c r="CX150" s="19">
        <v>5.4545454545454543E-2</v>
      </c>
      <c r="CY150" s="19">
        <v>4.2253521126760563E-2</v>
      </c>
      <c r="CZ150" s="19">
        <v>1.4084507042253521E-2</v>
      </c>
      <c r="DA150" s="38">
        <v>0.62093350999999997</v>
      </c>
      <c r="DB150" s="19">
        <v>0.78650291699999997</v>
      </c>
      <c r="DC150" s="19">
        <v>0.66006702799999994</v>
      </c>
      <c r="DD150" s="19">
        <v>0.62338690399999996</v>
      </c>
      <c r="DE150" s="19">
        <v>1.2252566709999999</v>
      </c>
      <c r="DF150" s="19">
        <v>1.8333736979999999</v>
      </c>
      <c r="DG150" s="19">
        <v>1.973471518</v>
      </c>
      <c r="DH150" s="19">
        <v>2.3886874979999999</v>
      </c>
      <c r="DI150" s="19">
        <v>2.7745222960000002</v>
      </c>
      <c r="DJ150" s="19">
        <v>3.30047564104169</v>
      </c>
      <c r="DK150" s="19">
        <v>4.9896816905017403</v>
      </c>
      <c r="DL150" s="38">
        <v>0.26</v>
      </c>
      <c r="DM150" s="19">
        <v>0.28220000000000001</v>
      </c>
      <c r="DN150" s="19">
        <v>0.30230000000000001</v>
      </c>
      <c r="DO150" s="19">
        <v>0.29110000000000003</v>
      </c>
      <c r="DP150" s="19">
        <v>0.29189999999999999</v>
      </c>
      <c r="DQ150" s="19">
        <v>0.27150000000000002</v>
      </c>
      <c r="DR150" s="19">
        <v>0.25890000000000002</v>
      </c>
      <c r="DS150" s="19">
        <v>0.22720000000000001</v>
      </c>
      <c r="DT150" s="19">
        <v>0.23680000000000001</v>
      </c>
      <c r="DU150" s="19">
        <v>0.41239999999999999</v>
      </c>
      <c r="DV150" s="19">
        <v>0.34300000000000003</v>
      </c>
      <c r="DW150" s="38">
        <v>-2.5000000000000001E-2</v>
      </c>
      <c r="DX150" s="19">
        <v>1.7000000000000001E-2</v>
      </c>
      <c r="DY150" s="19">
        <v>4.4999999999999998E-2</v>
      </c>
      <c r="DZ150" s="19">
        <v>8.0000000000000002E-3</v>
      </c>
      <c r="EA150" s="19">
        <v>2.1999999999999999E-2</v>
      </c>
      <c r="EB150" s="19">
        <v>0.06</v>
      </c>
      <c r="EC150" s="19">
        <v>5.7000000000000002E-2</v>
      </c>
      <c r="ED150" s="19">
        <v>6.8000000000000005E-2</v>
      </c>
      <c r="EE150" s="19">
        <v>6.5000000000000002E-2</v>
      </c>
      <c r="EF150" s="19">
        <v>6.2E-2</v>
      </c>
      <c r="EG150" s="19">
        <v>8.4000000000000005E-2</v>
      </c>
      <c r="EH150" s="38">
        <v>11469902.042144079</v>
      </c>
      <c r="EI150" s="19">
        <v>7495098.2473595086</v>
      </c>
      <c r="EJ150" s="19">
        <v>11420372.458420461</v>
      </c>
      <c r="EK150" s="19">
        <v>8511008.9384439178</v>
      </c>
      <c r="EL150" s="19">
        <v>5243491.8046177104</v>
      </c>
      <c r="EM150" s="19">
        <v>8615781.6715616621</v>
      </c>
      <c r="EN150" s="19">
        <v>14292862.004053783</v>
      </c>
      <c r="EO150" s="19">
        <v>18281033.200761855</v>
      </c>
      <c r="EP150" s="19">
        <v>20535705.901320022</v>
      </c>
      <c r="EQ150" s="19">
        <v>25327957.255643517</v>
      </c>
      <c r="ER150" s="32">
        <v>43883053.767008685</v>
      </c>
      <c r="ES150" s="19">
        <f t="shared" si="310"/>
        <v>16.255236948715474</v>
      </c>
      <c r="ET150" s="19">
        <f t="shared" si="311"/>
        <v>15.829759797819779</v>
      </c>
      <c r="EU150" s="19">
        <f t="shared" si="312"/>
        <v>16.250909376233015</v>
      </c>
      <c r="EV150" s="19">
        <f t="shared" si="313"/>
        <v>15.956871052681073</v>
      </c>
      <c r="EW150" s="19">
        <f t="shared" si="314"/>
        <v>15.472498209295084</v>
      </c>
      <c r="EX150" s="19">
        <f t="shared" si="315"/>
        <v>15.969106157613558</v>
      </c>
      <c r="EY150" s="19">
        <f t="shared" si="316"/>
        <v>16.475270810052354</v>
      </c>
      <c r="EZ150" s="19">
        <f t="shared" si="317"/>
        <v>16.721374643222461</v>
      </c>
      <c r="FA150" s="19">
        <f t="shared" si="318"/>
        <v>16.837675680302791</v>
      </c>
      <c r="FB150" s="19">
        <f t="shared" si="319"/>
        <v>17.047419373468987</v>
      </c>
      <c r="FC150" s="32">
        <f t="shared" si="320"/>
        <v>17.59703878454615</v>
      </c>
      <c r="FD150" s="19">
        <f t="shared" si="321"/>
        <v>0.62093350999999997</v>
      </c>
      <c r="FE150" s="19">
        <f t="shared" si="322"/>
        <v>0.78650291699999997</v>
      </c>
      <c r="FF150" s="19">
        <f t="shared" si="323"/>
        <v>0.66006702799999994</v>
      </c>
      <c r="FG150" s="19">
        <f t="shared" si="324"/>
        <v>0.62338690399999996</v>
      </c>
      <c r="FH150" s="19">
        <f t="shared" si="325"/>
        <v>1.2252566709999999</v>
      </c>
      <c r="FI150" s="19">
        <f t="shared" si="326"/>
        <v>1.8333736979999999</v>
      </c>
      <c r="FJ150" s="19">
        <f t="shared" si="327"/>
        <v>1.973471518</v>
      </c>
      <c r="FK150" s="19">
        <f t="shared" si="328"/>
        <v>2.3886874979999999</v>
      </c>
      <c r="FL150" s="19">
        <f t="shared" si="329"/>
        <v>2.7745222960000002</v>
      </c>
      <c r="FM150" s="19">
        <f t="shared" si="330"/>
        <v>3.30047564104169</v>
      </c>
      <c r="FN150" s="32">
        <f t="shared" si="331"/>
        <v>4.9896816905017403</v>
      </c>
      <c r="FO150" s="19">
        <f t="shared" si="332"/>
        <v>0.26</v>
      </c>
      <c r="FP150" s="19">
        <f t="shared" si="333"/>
        <v>0.28220000000000001</v>
      </c>
      <c r="FQ150" s="19">
        <f t="shared" si="334"/>
        <v>0.30230000000000001</v>
      </c>
      <c r="FR150" s="19">
        <f t="shared" si="335"/>
        <v>0.29110000000000003</v>
      </c>
      <c r="FS150" s="19">
        <f t="shared" si="336"/>
        <v>0.29189999999999999</v>
      </c>
      <c r="FT150" s="19">
        <f t="shared" si="337"/>
        <v>0.27150000000000002</v>
      </c>
      <c r="FU150" s="19">
        <f t="shared" si="338"/>
        <v>0.25890000000000002</v>
      </c>
      <c r="FV150" s="19">
        <f t="shared" si="339"/>
        <v>0.22720000000000001</v>
      </c>
      <c r="FW150" s="19">
        <f t="shared" si="340"/>
        <v>0.23680000000000001</v>
      </c>
      <c r="FX150" s="19">
        <f t="shared" si="341"/>
        <v>0.41239999999999999</v>
      </c>
      <c r="FY150" s="32">
        <f t="shared" si="342"/>
        <v>0.34300000000000003</v>
      </c>
      <c r="FZ150" s="19">
        <f t="shared" si="343"/>
        <v>-2.5000000000000001E-2</v>
      </c>
      <c r="GA150" s="19">
        <f t="shared" si="344"/>
        <v>1.7000000000000001E-2</v>
      </c>
      <c r="GB150" s="19">
        <f t="shared" si="345"/>
        <v>4.4999999999999998E-2</v>
      </c>
      <c r="GC150" s="19">
        <f t="shared" si="346"/>
        <v>8.0000000000000002E-3</v>
      </c>
      <c r="GD150" s="19">
        <f t="shared" si="347"/>
        <v>2.1999999999999999E-2</v>
      </c>
      <c r="GE150" s="19">
        <f t="shared" si="348"/>
        <v>0.06</v>
      </c>
      <c r="GF150" s="19">
        <f t="shared" si="349"/>
        <v>5.7000000000000002E-2</v>
      </c>
      <c r="GG150" s="19">
        <f t="shared" si="350"/>
        <v>6.8000000000000005E-2</v>
      </c>
      <c r="GH150" s="19">
        <f t="shared" si="351"/>
        <v>6.5000000000000002E-2</v>
      </c>
      <c r="GI150" s="19">
        <f t="shared" si="352"/>
        <v>6.2E-2</v>
      </c>
      <c r="GJ150" s="32">
        <f t="shared" si="353"/>
        <v>8.4000000000000005E-2</v>
      </c>
      <c r="GK150" s="19">
        <f t="shared" si="354"/>
        <v>16.255236948715474</v>
      </c>
      <c r="GL150" s="19">
        <f t="shared" si="355"/>
        <v>15.829759797819779</v>
      </c>
      <c r="GM150" s="19">
        <f t="shared" si="356"/>
        <v>16.250909376233015</v>
      </c>
      <c r="GN150" s="19">
        <f t="shared" si="357"/>
        <v>15.956871052681073</v>
      </c>
      <c r="GO150" s="19">
        <f t="shared" si="358"/>
        <v>15.472498209295084</v>
      </c>
      <c r="GP150" s="19">
        <f t="shared" si="359"/>
        <v>15.969106157613558</v>
      </c>
      <c r="GQ150" s="19">
        <f t="shared" si="360"/>
        <v>16.475270810052354</v>
      </c>
      <c r="GR150" s="19">
        <f t="shared" si="361"/>
        <v>16.721374643222461</v>
      </c>
      <c r="GS150" s="19">
        <f t="shared" si="362"/>
        <v>16.837675680302791</v>
      </c>
      <c r="GT150" s="19">
        <f t="shared" si="363"/>
        <v>17.047419373468987</v>
      </c>
      <c r="GU150" s="32">
        <f t="shared" si="364"/>
        <v>17.59703878454615</v>
      </c>
      <c r="GV150" s="19">
        <f t="shared" si="365"/>
        <v>0.62093350999999997</v>
      </c>
      <c r="GW150" s="19">
        <f t="shared" si="366"/>
        <v>0.78650291699999997</v>
      </c>
      <c r="GX150" s="19">
        <f t="shared" si="367"/>
        <v>0.66006702799999994</v>
      </c>
      <c r="GY150" s="19">
        <f t="shared" si="368"/>
        <v>0.62338690399999996</v>
      </c>
      <c r="GZ150" s="19">
        <f t="shared" si="369"/>
        <v>1.2252566709999999</v>
      </c>
      <c r="HA150" s="19">
        <f t="shared" si="370"/>
        <v>1.8333736979999999</v>
      </c>
      <c r="HB150" s="19">
        <f t="shared" si="371"/>
        <v>1.973471518</v>
      </c>
      <c r="HC150" s="19">
        <f t="shared" si="372"/>
        <v>2.3886874979999999</v>
      </c>
      <c r="HD150" s="19">
        <f t="shared" si="373"/>
        <v>2.7745222960000002</v>
      </c>
      <c r="HE150" s="19">
        <f t="shared" si="374"/>
        <v>3.30047564104169</v>
      </c>
      <c r="HF150" s="19">
        <f t="shared" si="375"/>
        <v>4.9896816905017403</v>
      </c>
      <c r="HG150" s="19">
        <f t="shared" si="442"/>
        <v>0.62093350999999997</v>
      </c>
      <c r="HH150" s="19">
        <f t="shared" si="443"/>
        <v>0.78650291699999997</v>
      </c>
      <c r="HI150" s="19">
        <f t="shared" si="444"/>
        <v>0.66006702799999994</v>
      </c>
      <c r="HJ150" s="19">
        <f t="shared" si="445"/>
        <v>0.62338690399999996</v>
      </c>
      <c r="HK150" s="19">
        <f t="shared" si="446"/>
        <v>1.2252566709999999</v>
      </c>
      <c r="HL150" s="19">
        <f t="shared" si="447"/>
        <v>1.8333736979999999</v>
      </c>
      <c r="HM150" s="19">
        <f t="shared" si="448"/>
        <v>1.973471518</v>
      </c>
      <c r="HN150" s="19">
        <f t="shared" si="449"/>
        <v>2.3886874979999999</v>
      </c>
      <c r="HO150" s="19">
        <f t="shared" si="450"/>
        <v>2.7745222960000002</v>
      </c>
      <c r="HP150" s="19">
        <f t="shared" si="451"/>
        <v>3.30047564104169</v>
      </c>
      <c r="HQ150" s="32">
        <f t="shared" si="452"/>
        <v>4.9896816905017403</v>
      </c>
      <c r="HR150" s="19">
        <f t="shared" si="376"/>
        <v>0.26</v>
      </c>
      <c r="HS150" s="19">
        <f t="shared" si="377"/>
        <v>0.28220000000000001</v>
      </c>
      <c r="HT150" s="19">
        <f t="shared" si="378"/>
        <v>0.30230000000000001</v>
      </c>
      <c r="HU150" s="19">
        <f t="shared" si="379"/>
        <v>0.29110000000000003</v>
      </c>
      <c r="HV150" s="19">
        <f t="shared" si="380"/>
        <v>0.29189999999999999</v>
      </c>
      <c r="HW150" s="19">
        <f t="shared" si="381"/>
        <v>0.27150000000000002</v>
      </c>
      <c r="HX150" s="19">
        <f t="shared" si="382"/>
        <v>0.25890000000000002</v>
      </c>
      <c r="HY150" s="19">
        <f t="shared" si="383"/>
        <v>0.22720000000000001</v>
      </c>
      <c r="HZ150" s="19">
        <f t="shared" si="384"/>
        <v>0.23680000000000001</v>
      </c>
      <c r="IA150" s="19">
        <f t="shared" si="385"/>
        <v>0.41239999999999999</v>
      </c>
      <c r="IB150" s="19">
        <f t="shared" si="386"/>
        <v>0.34300000000000003</v>
      </c>
      <c r="IC150" s="38">
        <f t="shared" si="387"/>
        <v>0.26</v>
      </c>
      <c r="ID150" s="19">
        <f t="shared" si="388"/>
        <v>0.28220000000000001</v>
      </c>
      <c r="IE150" s="19">
        <f t="shared" si="389"/>
        <v>0.30230000000000001</v>
      </c>
      <c r="IF150" s="19">
        <f t="shared" si="390"/>
        <v>0.29110000000000003</v>
      </c>
      <c r="IG150" s="19">
        <f t="shared" si="391"/>
        <v>0.29189999999999999</v>
      </c>
      <c r="IH150" s="19">
        <f t="shared" si="392"/>
        <v>0.27150000000000002</v>
      </c>
      <c r="II150" s="19">
        <f t="shared" si="393"/>
        <v>0.25890000000000002</v>
      </c>
      <c r="IJ150" s="19">
        <f t="shared" si="394"/>
        <v>0.22720000000000001</v>
      </c>
      <c r="IK150" s="19">
        <f t="shared" si="395"/>
        <v>0.23680000000000001</v>
      </c>
      <c r="IL150" s="19">
        <f t="shared" si="396"/>
        <v>0.41239999999999999</v>
      </c>
      <c r="IM150" s="19">
        <f t="shared" si="397"/>
        <v>0.34300000000000003</v>
      </c>
      <c r="IN150" s="38">
        <f t="shared" si="398"/>
        <v>-2.5000000000000001E-2</v>
      </c>
      <c r="IO150" s="19">
        <f t="shared" si="399"/>
        <v>1.7000000000000001E-2</v>
      </c>
      <c r="IP150" s="19">
        <f t="shared" si="400"/>
        <v>4.4999999999999998E-2</v>
      </c>
      <c r="IQ150" s="19">
        <f t="shared" si="401"/>
        <v>8.0000000000000002E-3</v>
      </c>
      <c r="IR150" s="19">
        <f t="shared" si="402"/>
        <v>2.1999999999999999E-2</v>
      </c>
      <c r="IS150" s="19">
        <f t="shared" si="403"/>
        <v>0.06</v>
      </c>
      <c r="IT150" s="19">
        <f t="shared" si="404"/>
        <v>5.7000000000000002E-2</v>
      </c>
      <c r="IU150" s="19">
        <f t="shared" si="405"/>
        <v>6.8000000000000005E-2</v>
      </c>
      <c r="IV150" s="19">
        <f t="shared" si="406"/>
        <v>6.5000000000000002E-2</v>
      </c>
      <c r="IW150" s="19">
        <f t="shared" si="407"/>
        <v>6.2E-2</v>
      </c>
      <c r="IX150" s="32">
        <f t="shared" si="408"/>
        <v>8.4000000000000005E-2</v>
      </c>
      <c r="IY150" s="19">
        <f t="shared" si="409"/>
        <v>-2.5000000000000001E-2</v>
      </c>
      <c r="IZ150" s="19">
        <f t="shared" si="410"/>
        <v>1.7000000000000001E-2</v>
      </c>
      <c r="JA150" s="19">
        <f t="shared" si="411"/>
        <v>4.4999999999999998E-2</v>
      </c>
      <c r="JB150" s="19">
        <f t="shared" si="412"/>
        <v>8.0000000000000002E-3</v>
      </c>
      <c r="JC150" s="19">
        <f t="shared" si="413"/>
        <v>2.1999999999999999E-2</v>
      </c>
      <c r="JD150" s="19">
        <f t="shared" si="414"/>
        <v>0.06</v>
      </c>
      <c r="JE150" s="19">
        <f t="shared" si="415"/>
        <v>5.7000000000000002E-2</v>
      </c>
      <c r="JF150" s="19">
        <f t="shared" si="416"/>
        <v>6.8000000000000005E-2</v>
      </c>
      <c r="JG150" s="19">
        <f t="shared" si="417"/>
        <v>6.5000000000000002E-2</v>
      </c>
      <c r="JH150" s="19">
        <f t="shared" si="418"/>
        <v>6.2E-2</v>
      </c>
      <c r="JI150" s="32">
        <f t="shared" si="419"/>
        <v>8.4000000000000005E-2</v>
      </c>
      <c r="JJ150" s="19">
        <f t="shared" si="420"/>
        <v>16.255236948715474</v>
      </c>
      <c r="JK150" s="19">
        <f t="shared" si="421"/>
        <v>15.829759797819779</v>
      </c>
      <c r="JL150" s="19">
        <f t="shared" si="422"/>
        <v>16.250909376233015</v>
      </c>
      <c r="JM150" s="19">
        <f t="shared" si="423"/>
        <v>15.956871052681073</v>
      </c>
      <c r="JN150" s="19">
        <f t="shared" si="424"/>
        <v>15.472498209295084</v>
      </c>
      <c r="JO150" s="19">
        <f t="shared" si="425"/>
        <v>15.969106157613558</v>
      </c>
      <c r="JP150" s="19">
        <f t="shared" si="426"/>
        <v>16.475270810052354</v>
      </c>
      <c r="JQ150" s="19">
        <f t="shared" si="427"/>
        <v>16.721374643222461</v>
      </c>
      <c r="JR150" s="19">
        <f t="shared" si="428"/>
        <v>16.837675680302791</v>
      </c>
      <c r="JS150" s="19">
        <f t="shared" si="429"/>
        <v>17.047419373468987</v>
      </c>
      <c r="JT150" s="19">
        <f t="shared" si="430"/>
        <v>17.59703878454615</v>
      </c>
      <c r="JU150" s="38">
        <f t="shared" si="431"/>
        <v>16.255236948715474</v>
      </c>
      <c r="JV150" s="19">
        <f t="shared" si="432"/>
        <v>15.829759797819779</v>
      </c>
      <c r="JW150" s="19">
        <f t="shared" si="433"/>
        <v>16.250909376233015</v>
      </c>
      <c r="JX150" s="19">
        <f t="shared" si="434"/>
        <v>15.956871052681073</v>
      </c>
      <c r="JY150" s="19">
        <f t="shared" si="435"/>
        <v>15.472498209295084</v>
      </c>
      <c r="JZ150" s="19">
        <f t="shared" si="436"/>
        <v>15.969106157613558</v>
      </c>
      <c r="KA150" s="19">
        <f t="shared" si="437"/>
        <v>16.475270810052354</v>
      </c>
      <c r="KB150" s="19">
        <f t="shared" si="438"/>
        <v>16.721374643222461</v>
      </c>
      <c r="KC150" s="19">
        <f t="shared" si="439"/>
        <v>16.837675680302791</v>
      </c>
      <c r="KD150" s="19">
        <f t="shared" si="440"/>
        <v>17.047419373468987</v>
      </c>
      <c r="KE150" s="32">
        <f t="shared" si="441"/>
        <v>17.59703878454615</v>
      </c>
    </row>
    <row r="151" spans="1:291" x14ac:dyDescent="0.2">
      <c r="A151" s="19" t="s">
        <v>255</v>
      </c>
      <c r="B151" s="19" t="s">
        <v>256</v>
      </c>
      <c r="E151" s="32" t="s">
        <v>248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1</v>
      </c>
      <c r="P151" s="32">
        <v>1</v>
      </c>
      <c r="Q151" s="19">
        <v>1</v>
      </c>
      <c r="R151" s="19">
        <v>1</v>
      </c>
      <c r="S151" s="19">
        <v>1</v>
      </c>
      <c r="T151" s="19">
        <v>1</v>
      </c>
      <c r="U151" s="19">
        <v>1</v>
      </c>
      <c r="V151" s="19">
        <v>1</v>
      </c>
      <c r="W151" s="19">
        <v>1</v>
      </c>
      <c r="X151" s="19">
        <v>1</v>
      </c>
      <c r="Y151" s="19">
        <v>1</v>
      </c>
      <c r="Z151" s="19">
        <v>1</v>
      </c>
      <c r="AA151" s="32">
        <v>1</v>
      </c>
      <c r="AB151" s="19">
        <v>1</v>
      </c>
      <c r="AC151" s="19">
        <v>1</v>
      </c>
      <c r="AD151" s="19">
        <v>1</v>
      </c>
      <c r="AE151" s="19">
        <v>1</v>
      </c>
      <c r="AF151" s="19">
        <v>1</v>
      </c>
      <c r="AG151" s="19">
        <v>1</v>
      </c>
      <c r="AH151" s="19">
        <v>1</v>
      </c>
      <c r="AI151" s="19">
        <v>1</v>
      </c>
      <c r="AJ151" s="19">
        <v>1</v>
      </c>
      <c r="AK151" s="19">
        <v>1</v>
      </c>
      <c r="AL151" s="32">
        <v>1</v>
      </c>
      <c r="AM151" s="19">
        <v>3.6528100000000001E-2</v>
      </c>
      <c r="AN151" s="19">
        <v>3.1100699999999998E-2</v>
      </c>
      <c r="AO151" s="19">
        <v>3.5434100000000003E-2</v>
      </c>
      <c r="AP151" s="19">
        <v>3.7381499999999998E-2</v>
      </c>
      <c r="AQ151" s="19">
        <v>3.2915399999999997E-2</v>
      </c>
      <c r="AR151" s="19">
        <v>3.70809E-2</v>
      </c>
      <c r="AS151" s="19">
        <v>3.63343E-2</v>
      </c>
      <c r="AT151" s="19">
        <v>3.9759500000000003E-2</v>
      </c>
      <c r="AU151" s="19">
        <v>1.4912E-2</v>
      </c>
      <c r="AV151" s="19">
        <v>4.7232799999999998E-2</v>
      </c>
      <c r="AW151" s="32">
        <v>3.3861299999999997E-2</v>
      </c>
      <c r="AX151" s="19">
        <v>0</v>
      </c>
      <c r="AY151" s="19">
        <v>0</v>
      </c>
      <c r="AZ151" s="19">
        <v>0</v>
      </c>
      <c r="BA151" s="19">
        <v>0</v>
      </c>
      <c r="BB151" s="19">
        <v>0</v>
      </c>
      <c r="BC151" s="19">
        <v>0</v>
      </c>
      <c r="BD151" s="19">
        <v>0</v>
      </c>
      <c r="BE151" s="19">
        <v>0</v>
      </c>
      <c r="BF151" s="19">
        <v>0</v>
      </c>
      <c r="BG151" s="19">
        <v>3</v>
      </c>
      <c r="BH151" s="32">
        <v>0</v>
      </c>
      <c r="BI151" s="19">
        <v>0</v>
      </c>
      <c r="BJ151" s="19">
        <v>0</v>
      </c>
      <c r="BK151" s="19">
        <v>0</v>
      </c>
      <c r="BL151" s="19">
        <v>0</v>
      </c>
      <c r="BM151" s="19">
        <v>0</v>
      </c>
      <c r="BN151" s="19">
        <v>0</v>
      </c>
      <c r="BO151" s="19">
        <v>0</v>
      </c>
      <c r="BP151" s="19">
        <v>0</v>
      </c>
      <c r="BQ151" s="19">
        <v>0</v>
      </c>
      <c r="BR151" s="19">
        <v>1</v>
      </c>
      <c r="BS151" s="32">
        <v>0</v>
      </c>
      <c r="BT151" s="19">
        <v>0</v>
      </c>
      <c r="BU151" s="19">
        <v>0</v>
      </c>
      <c r="BV151" s="19">
        <v>0</v>
      </c>
      <c r="BW151" s="19">
        <v>1</v>
      </c>
      <c r="BX151" s="19">
        <v>0</v>
      </c>
      <c r="BY151" s="19">
        <v>0</v>
      </c>
      <c r="BZ151" s="19">
        <v>0</v>
      </c>
      <c r="CA151" s="19">
        <v>0</v>
      </c>
      <c r="CB151" s="19">
        <v>0</v>
      </c>
      <c r="CC151" s="19">
        <v>0</v>
      </c>
      <c r="CD151" s="19">
        <v>1</v>
      </c>
      <c r="CE151" s="38">
        <v>30</v>
      </c>
      <c r="CF151" s="19">
        <v>24</v>
      </c>
      <c r="CG151" s="19">
        <v>35</v>
      </c>
      <c r="CH151" s="19">
        <v>27</v>
      </c>
      <c r="CI151" s="19">
        <v>53</v>
      </c>
      <c r="CJ151" s="19">
        <v>59</v>
      </c>
      <c r="CK151" s="19">
        <v>57</v>
      </c>
      <c r="CL151" s="19">
        <v>32</v>
      </c>
      <c r="CM151" s="19">
        <v>33</v>
      </c>
      <c r="CN151" s="19">
        <v>34</v>
      </c>
      <c r="CO151" s="19">
        <v>45</v>
      </c>
      <c r="CP151" s="38">
        <v>0</v>
      </c>
      <c r="CQ151" s="19">
        <v>0</v>
      </c>
      <c r="CR151" s="19">
        <v>0</v>
      </c>
      <c r="CS151" s="19">
        <v>3.7037037037037035E-2</v>
      </c>
      <c r="CT151" s="19">
        <v>0</v>
      </c>
      <c r="CU151" s="19">
        <v>0</v>
      </c>
      <c r="CV151" s="19">
        <v>0</v>
      </c>
      <c r="CW151" s="19">
        <v>0</v>
      </c>
      <c r="CX151" s="19">
        <v>0</v>
      </c>
      <c r="CY151" s="19">
        <v>0</v>
      </c>
      <c r="CZ151" s="19">
        <v>2.2222222222222223E-2</v>
      </c>
      <c r="DA151" s="38">
        <v>2.2358059699999999</v>
      </c>
      <c r="DB151" s="19">
        <v>2.1243733460000001</v>
      </c>
      <c r="DC151" s="19">
        <v>1.7054806849999999</v>
      </c>
      <c r="DD151" s="19">
        <v>1.3695287540000001</v>
      </c>
      <c r="DE151" s="19">
        <v>1.2342649429999999</v>
      </c>
      <c r="DF151" s="19">
        <v>1.7023593269999999</v>
      </c>
      <c r="DG151" s="19">
        <v>1.757686659</v>
      </c>
      <c r="DH151" s="19">
        <v>1.7443711180000001</v>
      </c>
      <c r="DI151" s="19">
        <v>1.484125624</v>
      </c>
      <c r="DJ151" s="19">
        <v>1.28730659534561</v>
      </c>
      <c r="DK151" s="19">
        <v>2.2092356162381401</v>
      </c>
      <c r="DL151" s="38">
        <v>8.9999999999999998E-4</v>
      </c>
      <c r="DM151" s="19">
        <v>0.1069</v>
      </c>
      <c r="DN151" s="19">
        <v>0.1062</v>
      </c>
      <c r="DO151" s="19">
        <v>0.1118</v>
      </c>
      <c r="DP151" s="19">
        <v>0.1016</v>
      </c>
      <c r="DQ151" s="19">
        <v>0.15040000000000001</v>
      </c>
      <c r="DR151" s="19">
        <v>0.23169999999999999</v>
      </c>
      <c r="DS151" s="19">
        <v>0.30709999999999998</v>
      </c>
      <c r="DT151" s="19">
        <v>0.22919999999999999</v>
      </c>
      <c r="DU151" s="19">
        <v>0.32429999999999998</v>
      </c>
      <c r="DV151" s="19">
        <v>0.38069999999999998</v>
      </c>
      <c r="DW151" s="38">
        <v>-7.8E-2</v>
      </c>
      <c r="DX151" s="19">
        <v>4.3999999999999997E-2</v>
      </c>
      <c r="DY151" s="19">
        <v>-3.7999999999999999E-2</v>
      </c>
      <c r="DZ151" s="19">
        <v>-0.122</v>
      </c>
      <c r="EA151" s="19">
        <v>-3.1E-2</v>
      </c>
      <c r="EB151" s="19">
        <v>-0.19700000000000001</v>
      </c>
      <c r="EC151" s="19">
        <v>-8.4000000000000005E-2</v>
      </c>
      <c r="ED151" s="19">
        <v>-0.02</v>
      </c>
      <c r="EE151" s="19">
        <v>-8.0000000000000002E-3</v>
      </c>
      <c r="EF151" s="19">
        <v>-5.5E-2</v>
      </c>
      <c r="EG151" s="19">
        <v>-4.7E-2</v>
      </c>
      <c r="EH151" s="38">
        <v>30583214.200874612</v>
      </c>
      <c r="EI151" s="19">
        <v>28128584.179993484</v>
      </c>
      <c r="EJ151" s="19">
        <v>42020997.166549176</v>
      </c>
      <c r="EK151" s="19">
        <v>25871015.884759244</v>
      </c>
      <c r="EL151" s="19">
        <v>12268702.994566748</v>
      </c>
      <c r="EM151" s="19">
        <v>8726105.311888542</v>
      </c>
      <c r="EN151" s="19">
        <v>9458437.6265087593</v>
      </c>
      <c r="EO151" s="19">
        <v>10661315.030517178</v>
      </c>
      <c r="EP151" s="19">
        <v>9203910.7543107867</v>
      </c>
      <c r="EQ151" s="19">
        <v>7799919.5163553292</v>
      </c>
      <c r="ER151" s="32">
        <v>6756167.6205633711</v>
      </c>
      <c r="ES151" s="19">
        <f t="shared" si="310"/>
        <v>17.235961860884007</v>
      </c>
      <c r="ET151" s="19">
        <f t="shared" si="311"/>
        <v>17.152296847880269</v>
      </c>
      <c r="EU151" s="19">
        <f t="shared" si="312"/>
        <v>17.55367998385989</v>
      </c>
      <c r="EV151" s="19">
        <f t="shared" si="313"/>
        <v>17.068633822226126</v>
      </c>
      <c r="EW151" s="19">
        <f t="shared" si="314"/>
        <v>16.322562105685599</v>
      </c>
      <c r="EX151" s="19">
        <f t="shared" si="315"/>
        <v>15.98182970134012</v>
      </c>
      <c r="EY151" s="19">
        <f t="shared" si="316"/>
        <v>16.062417771628173</v>
      </c>
      <c r="EZ151" s="19">
        <f t="shared" si="317"/>
        <v>16.182132330305347</v>
      </c>
      <c r="FA151" s="19">
        <f t="shared" si="318"/>
        <v>16.035139033687816</v>
      </c>
      <c r="FB151" s="19">
        <f t="shared" si="319"/>
        <v>15.869623973190601</v>
      </c>
      <c r="FC151" s="32">
        <f t="shared" si="320"/>
        <v>15.725966367224219</v>
      </c>
      <c r="FD151" s="19">
        <f t="shared" si="321"/>
        <v>2.2358059699999999</v>
      </c>
      <c r="FE151" s="19">
        <f t="shared" si="322"/>
        <v>2.1243733460000001</v>
      </c>
      <c r="FF151" s="19">
        <f t="shared" si="323"/>
        <v>1.7054806849999999</v>
      </c>
      <c r="FG151" s="19">
        <f t="shared" si="324"/>
        <v>1.3695287540000001</v>
      </c>
      <c r="FH151" s="19">
        <f t="shared" si="325"/>
        <v>1.2342649429999999</v>
      </c>
      <c r="FI151" s="19">
        <f t="shared" si="326"/>
        <v>1.7023593269999999</v>
      </c>
      <c r="FJ151" s="19">
        <f t="shared" si="327"/>
        <v>1.757686659</v>
      </c>
      <c r="FK151" s="19">
        <f t="shared" si="328"/>
        <v>1.7443711180000001</v>
      </c>
      <c r="FL151" s="19">
        <f t="shared" si="329"/>
        <v>1.484125624</v>
      </c>
      <c r="FM151" s="19">
        <f t="shared" si="330"/>
        <v>1.28730659534561</v>
      </c>
      <c r="FN151" s="32">
        <f t="shared" si="331"/>
        <v>2.2092356162381401</v>
      </c>
      <c r="FO151" s="19">
        <f t="shared" si="332"/>
        <v>8.9999999999999998E-4</v>
      </c>
      <c r="FP151" s="19">
        <f t="shared" si="333"/>
        <v>0.1069</v>
      </c>
      <c r="FQ151" s="19">
        <f t="shared" si="334"/>
        <v>0.1062</v>
      </c>
      <c r="FR151" s="19">
        <f t="shared" si="335"/>
        <v>0.1118</v>
      </c>
      <c r="FS151" s="19">
        <f t="shared" si="336"/>
        <v>0.1016</v>
      </c>
      <c r="FT151" s="19">
        <f t="shared" si="337"/>
        <v>0.15040000000000001</v>
      </c>
      <c r="FU151" s="19">
        <f t="shared" si="338"/>
        <v>0.23169999999999999</v>
      </c>
      <c r="FV151" s="19">
        <f t="shared" si="339"/>
        <v>0.30709999999999998</v>
      </c>
      <c r="FW151" s="19">
        <f t="shared" si="340"/>
        <v>0.22919999999999999</v>
      </c>
      <c r="FX151" s="19">
        <f t="shared" si="341"/>
        <v>0.32429999999999998</v>
      </c>
      <c r="FY151" s="32">
        <f t="shared" si="342"/>
        <v>0.38069999999999998</v>
      </c>
      <c r="FZ151" s="19">
        <f t="shared" si="343"/>
        <v>-7.8E-2</v>
      </c>
      <c r="GA151" s="19">
        <f t="shared" si="344"/>
        <v>4.3999999999999997E-2</v>
      </c>
      <c r="GB151" s="19">
        <f t="shared" si="345"/>
        <v>-3.7999999999999999E-2</v>
      </c>
      <c r="GC151" s="19">
        <f t="shared" si="346"/>
        <v>-0.122</v>
      </c>
      <c r="GD151" s="19">
        <f t="shared" si="347"/>
        <v>-3.1E-2</v>
      </c>
      <c r="GE151" s="19">
        <f t="shared" si="348"/>
        <v>-0.19700000000000001</v>
      </c>
      <c r="GF151" s="19">
        <f t="shared" si="349"/>
        <v>-8.4000000000000005E-2</v>
      </c>
      <c r="GG151" s="19">
        <f t="shared" si="350"/>
        <v>-0.02</v>
      </c>
      <c r="GH151" s="19">
        <f t="shared" si="351"/>
        <v>-8.0000000000000002E-3</v>
      </c>
      <c r="GI151" s="19">
        <f t="shared" si="352"/>
        <v>-5.5E-2</v>
      </c>
      <c r="GJ151" s="32">
        <f t="shared" si="353"/>
        <v>-4.7E-2</v>
      </c>
      <c r="GK151" s="19">
        <f t="shared" si="354"/>
        <v>17.235961860884007</v>
      </c>
      <c r="GL151" s="19">
        <f t="shared" si="355"/>
        <v>17.152296847880269</v>
      </c>
      <c r="GM151" s="19">
        <f t="shared" si="356"/>
        <v>17.55367998385989</v>
      </c>
      <c r="GN151" s="19">
        <f t="shared" si="357"/>
        <v>17.068633822226126</v>
      </c>
      <c r="GO151" s="19">
        <f t="shared" si="358"/>
        <v>16.322562105685599</v>
      </c>
      <c r="GP151" s="19">
        <f t="shared" si="359"/>
        <v>15.98182970134012</v>
      </c>
      <c r="GQ151" s="19">
        <f t="shared" si="360"/>
        <v>16.062417771628173</v>
      </c>
      <c r="GR151" s="19">
        <f t="shared" si="361"/>
        <v>16.182132330305347</v>
      </c>
      <c r="GS151" s="19">
        <f t="shared" si="362"/>
        <v>16.035139033687816</v>
      </c>
      <c r="GT151" s="19">
        <f t="shared" si="363"/>
        <v>15.869623973190601</v>
      </c>
      <c r="GU151" s="32">
        <f t="shared" si="364"/>
        <v>15.725966367224219</v>
      </c>
      <c r="GV151" s="19">
        <f t="shared" si="365"/>
        <v>2.2358059699999999</v>
      </c>
      <c r="GW151" s="19">
        <f t="shared" si="366"/>
        <v>2.1243733460000001</v>
      </c>
      <c r="GX151" s="19">
        <f t="shared" si="367"/>
        <v>1.7054806849999999</v>
      </c>
      <c r="GY151" s="19">
        <f t="shared" si="368"/>
        <v>1.3695287540000001</v>
      </c>
      <c r="GZ151" s="19">
        <f t="shared" si="369"/>
        <v>1.2342649429999999</v>
      </c>
      <c r="HA151" s="19">
        <f t="shared" si="370"/>
        <v>1.7023593269999999</v>
      </c>
      <c r="HB151" s="19">
        <f t="shared" si="371"/>
        <v>1.757686659</v>
      </c>
      <c r="HC151" s="19">
        <f t="shared" si="372"/>
        <v>1.7443711180000001</v>
      </c>
      <c r="HD151" s="19">
        <f t="shared" si="373"/>
        <v>1.484125624</v>
      </c>
      <c r="HE151" s="19">
        <f t="shared" si="374"/>
        <v>1.28730659534561</v>
      </c>
      <c r="HF151" s="19">
        <f t="shared" si="375"/>
        <v>2.2092356162381401</v>
      </c>
      <c r="HG151" s="19">
        <f t="shared" si="442"/>
        <v>2.2358059699999999</v>
      </c>
      <c r="HH151" s="19">
        <f t="shared" si="443"/>
        <v>2.1243733460000001</v>
      </c>
      <c r="HI151" s="19">
        <f t="shared" si="444"/>
        <v>1.7054806849999999</v>
      </c>
      <c r="HJ151" s="19">
        <f t="shared" si="445"/>
        <v>1.3695287540000001</v>
      </c>
      <c r="HK151" s="19">
        <f t="shared" si="446"/>
        <v>1.2342649429999999</v>
      </c>
      <c r="HL151" s="19">
        <f t="shared" si="447"/>
        <v>1.7023593269999999</v>
      </c>
      <c r="HM151" s="19">
        <f t="shared" si="448"/>
        <v>1.757686659</v>
      </c>
      <c r="HN151" s="19">
        <f t="shared" si="449"/>
        <v>1.7443711180000001</v>
      </c>
      <c r="HO151" s="19">
        <f t="shared" si="450"/>
        <v>1.484125624</v>
      </c>
      <c r="HP151" s="19">
        <f t="shared" si="451"/>
        <v>1.28730659534561</v>
      </c>
      <c r="HQ151" s="32">
        <f t="shared" si="452"/>
        <v>2.2092356162381401</v>
      </c>
      <c r="HR151" s="19">
        <f t="shared" si="376"/>
        <v>2.8730000000000002E-2</v>
      </c>
      <c r="HS151" s="19">
        <f t="shared" si="377"/>
        <v>0.1069</v>
      </c>
      <c r="HT151" s="19">
        <f t="shared" si="378"/>
        <v>0.1062</v>
      </c>
      <c r="HU151" s="19">
        <f t="shared" si="379"/>
        <v>0.1118</v>
      </c>
      <c r="HV151" s="19">
        <f t="shared" si="380"/>
        <v>0.1016</v>
      </c>
      <c r="HW151" s="19">
        <f t="shared" si="381"/>
        <v>0.15040000000000001</v>
      </c>
      <c r="HX151" s="19">
        <f t="shared" si="382"/>
        <v>0.23169999999999999</v>
      </c>
      <c r="HY151" s="19">
        <f t="shared" si="383"/>
        <v>0.30709999999999998</v>
      </c>
      <c r="HZ151" s="19">
        <f t="shared" si="384"/>
        <v>0.22919999999999999</v>
      </c>
      <c r="IA151" s="19">
        <f t="shared" si="385"/>
        <v>0.32429999999999998</v>
      </c>
      <c r="IB151" s="19">
        <f t="shared" si="386"/>
        <v>0.38069999999999998</v>
      </c>
      <c r="IC151" s="38">
        <f t="shared" si="387"/>
        <v>2.8730000000000002E-2</v>
      </c>
      <c r="ID151" s="19">
        <f t="shared" si="388"/>
        <v>0.1069</v>
      </c>
      <c r="IE151" s="19">
        <f t="shared" si="389"/>
        <v>0.1062</v>
      </c>
      <c r="IF151" s="19">
        <f t="shared" si="390"/>
        <v>0.1118</v>
      </c>
      <c r="IG151" s="19">
        <f t="shared" si="391"/>
        <v>0.1016</v>
      </c>
      <c r="IH151" s="19">
        <f t="shared" si="392"/>
        <v>0.15040000000000001</v>
      </c>
      <c r="II151" s="19">
        <f t="shared" si="393"/>
        <v>0.23169999999999999</v>
      </c>
      <c r="IJ151" s="19">
        <f t="shared" si="394"/>
        <v>0.30709999999999998</v>
      </c>
      <c r="IK151" s="19">
        <f t="shared" si="395"/>
        <v>0.22919999999999999</v>
      </c>
      <c r="IL151" s="19">
        <f t="shared" si="396"/>
        <v>0.32429999999999998</v>
      </c>
      <c r="IM151" s="19">
        <f t="shared" si="397"/>
        <v>0.38069999999999998</v>
      </c>
      <c r="IN151" s="38">
        <f t="shared" si="398"/>
        <v>-7.8E-2</v>
      </c>
      <c r="IO151" s="19">
        <f t="shared" si="399"/>
        <v>4.3999999999999997E-2</v>
      </c>
      <c r="IP151" s="19">
        <f t="shared" si="400"/>
        <v>-3.7999999999999999E-2</v>
      </c>
      <c r="IQ151" s="19">
        <f t="shared" si="401"/>
        <v>-0.122</v>
      </c>
      <c r="IR151" s="19">
        <f t="shared" si="402"/>
        <v>-3.1E-2</v>
      </c>
      <c r="IS151" s="19">
        <f t="shared" si="403"/>
        <v>-0.19700000000000001</v>
      </c>
      <c r="IT151" s="19">
        <f t="shared" si="404"/>
        <v>-8.4000000000000005E-2</v>
      </c>
      <c r="IU151" s="19">
        <f t="shared" si="405"/>
        <v>-0.02</v>
      </c>
      <c r="IV151" s="19">
        <f t="shared" si="406"/>
        <v>-8.0000000000000002E-3</v>
      </c>
      <c r="IW151" s="19">
        <f t="shared" si="407"/>
        <v>-5.5E-2</v>
      </c>
      <c r="IX151" s="32">
        <f t="shared" si="408"/>
        <v>-4.7E-2</v>
      </c>
      <c r="IY151" s="19">
        <f t="shared" si="409"/>
        <v>-7.8E-2</v>
      </c>
      <c r="IZ151" s="19">
        <f t="shared" si="410"/>
        <v>4.3999999999999997E-2</v>
      </c>
      <c r="JA151" s="19">
        <f t="shared" si="411"/>
        <v>-3.7999999999999999E-2</v>
      </c>
      <c r="JB151" s="19">
        <f t="shared" si="412"/>
        <v>-0.122</v>
      </c>
      <c r="JC151" s="19">
        <f t="shared" si="413"/>
        <v>-3.1E-2</v>
      </c>
      <c r="JD151" s="19">
        <f t="shared" si="414"/>
        <v>-0.19700000000000001</v>
      </c>
      <c r="JE151" s="19">
        <f t="shared" si="415"/>
        <v>-8.4000000000000005E-2</v>
      </c>
      <c r="JF151" s="19">
        <f t="shared" si="416"/>
        <v>-0.02</v>
      </c>
      <c r="JG151" s="19">
        <f t="shared" si="417"/>
        <v>-8.0000000000000002E-3</v>
      </c>
      <c r="JH151" s="19">
        <f t="shared" si="418"/>
        <v>-5.5E-2</v>
      </c>
      <c r="JI151" s="32">
        <f t="shared" si="419"/>
        <v>-4.7E-2</v>
      </c>
      <c r="JJ151" s="19">
        <f t="shared" si="420"/>
        <v>17.235961860884007</v>
      </c>
      <c r="JK151" s="19">
        <f t="shared" si="421"/>
        <v>17.152296847880269</v>
      </c>
      <c r="JL151" s="19">
        <f t="shared" si="422"/>
        <v>17.55367998385989</v>
      </c>
      <c r="JM151" s="19">
        <f t="shared" si="423"/>
        <v>17.068633822226126</v>
      </c>
      <c r="JN151" s="19">
        <f t="shared" si="424"/>
        <v>16.322562105685599</v>
      </c>
      <c r="JO151" s="19">
        <f t="shared" si="425"/>
        <v>15.98182970134012</v>
      </c>
      <c r="JP151" s="19">
        <f t="shared" si="426"/>
        <v>16.062417771628173</v>
      </c>
      <c r="JQ151" s="19">
        <f t="shared" si="427"/>
        <v>16.182132330305347</v>
      </c>
      <c r="JR151" s="19">
        <f t="shared" si="428"/>
        <v>16.035139033687816</v>
      </c>
      <c r="JS151" s="19">
        <f t="shared" si="429"/>
        <v>15.869623973190601</v>
      </c>
      <c r="JT151" s="19">
        <f t="shared" si="430"/>
        <v>15.725966367224219</v>
      </c>
      <c r="JU151" s="38">
        <f t="shared" si="431"/>
        <v>17.235961860884007</v>
      </c>
      <c r="JV151" s="19">
        <f t="shared" si="432"/>
        <v>17.152296847880269</v>
      </c>
      <c r="JW151" s="19">
        <f t="shared" si="433"/>
        <v>17.55367998385989</v>
      </c>
      <c r="JX151" s="19">
        <f t="shared" si="434"/>
        <v>17.068633822226126</v>
      </c>
      <c r="JY151" s="19">
        <f t="shared" si="435"/>
        <v>16.322562105685599</v>
      </c>
      <c r="JZ151" s="19">
        <f t="shared" si="436"/>
        <v>15.98182970134012</v>
      </c>
      <c r="KA151" s="19">
        <f t="shared" si="437"/>
        <v>16.062417771628173</v>
      </c>
      <c r="KB151" s="19">
        <f t="shared" si="438"/>
        <v>16.182132330305347</v>
      </c>
      <c r="KC151" s="19">
        <f t="shared" si="439"/>
        <v>16.035139033687816</v>
      </c>
      <c r="KD151" s="19">
        <f t="shared" si="440"/>
        <v>15.869623973190601</v>
      </c>
      <c r="KE151" s="32">
        <f t="shared" si="441"/>
        <v>15.725966367224219</v>
      </c>
    </row>
    <row r="152" spans="1:291" x14ac:dyDescent="0.2">
      <c r="A152" s="19" t="s">
        <v>263</v>
      </c>
      <c r="B152" s="19" t="s">
        <v>4009</v>
      </c>
      <c r="E152" s="32" t="s">
        <v>248</v>
      </c>
      <c r="J152" s="19">
        <v>0</v>
      </c>
      <c r="K152" s="19">
        <v>0</v>
      </c>
      <c r="M152" s="19">
        <v>0</v>
      </c>
      <c r="N152" s="19">
        <v>0</v>
      </c>
      <c r="O152" s="19">
        <v>0</v>
      </c>
      <c r="P152" s="32">
        <v>0</v>
      </c>
      <c r="U152" s="19">
        <v>1</v>
      </c>
      <c r="V152" s="19">
        <v>1</v>
      </c>
      <c r="X152" s="19">
        <v>1</v>
      </c>
      <c r="Y152" s="19">
        <v>1</v>
      </c>
      <c r="Z152" s="19">
        <v>1</v>
      </c>
      <c r="AA152" s="32">
        <v>1</v>
      </c>
      <c r="AF152" s="19">
        <v>1</v>
      </c>
      <c r="AG152" s="19">
        <v>1</v>
      </c>
      <c r="AI152" s="19">
        <v>0</v>
      </c>
      <c r="AJ152" s="19">
        <v>0</v>
      </c>
      <c r="AK152" s="19">
        <v>0</v>
      </c>
      <c r="AL152" s="32">
        <v>0</v>
      </c>
      <c r="AQ152" s="19">
        <v>3.3935100000000003E-2</v>
      </c>
      <c r="AR152" s="19">
        <v>3.8859400000000002E-2</v>
      </c>
      <c r="AT152" s="19">
        <v>4.0152300000000002E-2</v>
      </c>
      <c r="AU152" s="19">
        <v>3.4503300000000001E-2</v>
      </c>
      <c r="AV152" s="19">
        <v>4.18853E-2</v>
      </c>
      <c r="AW152" s="32">
        <v>4.4716800000000001E-2</v>
      </c>
      <c r="BB152" s="19">
        <v>0</v>
      </c>
      <c r="BC152" s="19">
        <v>0</v>
      </c>
      <c r="BE152" s="19">
        <v>0</v>
      </c>
      <c r="BF152" s="19">
        <v>0</v>
      </c>
      <c r="BG152" s="19">
        <v>0</v>
      </c>
      <c r="BH152" s="32">
        <v>0</v>
      </c>
      <c r="BM152" s="19">
        <v>0</v>
      </c>
      <c r="BN152" s="19">
        <v>0</v>
      </c>
      <c r="BP152" s="19">
        <v>0</v>
      </c>
      <c r="BQ152" s="19">
        <v>0</v>
      </c>
      <c r="BR152" s="19">
        <v>0</v>
      </c>
      <c r="BS152" s="32">
        <v>0</v>
      </c>
      <c r="BT152" s="19">
        <v>0</v>
      </c>
      <c r="BU152" s="19">
        <v>1</v>
      </c>
      <c r="BV152" s="19">
        <v>2</v>
      </c>
      <c r="BW152" s="19">
        <v>0</v>
      </c>
      <c r="BX152" s="19">
        <v>1</v>
      </c>
      <c r="BY152" s="19">
        <v>2</v>
      </c>
      <c r="BZ152" s="19">
        <v>0</v>
      </c>
      <c r="CA152" s="19">
        <v>5</v>
      </c>
      <c r="CB152" s="19">
        <v>0</v>
      </c>
      <c r="CC152" s="19">
        <v>2</v>
      </c>
      <c r="CD152" s="19">
        <v>0</v>
      </c>
      <c r="CE152" s="38">
        <v>41</v>
      </c>
      <c r="CF152" s="19">
        <v>8</v>
      </c>
      <c r="CG152" s="19">
        <v>59</v>
      </c>
      <c r="CH152" s="19">
        <v>52</v>
      </c>
      <c r="CI152" s="19">
        <v>24</v>
      </c>
      <c r="CJ152" s="19">
        <v>13</v>
      </c>
      <c r="CK152" s="19">
        <v>14</v>
      </c>
      <c r="CL152" s="19">
        <v>33</v>
      </c>
      <c r="CM152" s="19">
        <v>60</v>
      </c>
      <c r="CN152" s="19">
        <v>27</v>
      </c>
      <c r="CO152" s="19">
        <v>19</v>
      </c>
      <c r="CP152" s="38">
        <v>0</v>
      </c>
      <c r="CQ152" s="19">
        <v>0.125</v>
      </c>
      <c r="CR152" s="19">
        <v>3.3898305084745763E-2</v>
      </c>
      <c r="CS152" s="19">
        <v>0</v>
      </c>
      <c r="CT152" s="19">
        <v>4.1666666666666664E-2</v>
      </c>
      <c r="CU152" s="19">
        <v>0.15384615384615385</v>
      </c>
      <c r="CV152" s="19">
        <v>0</v>
      </c>
      <c r="CW152" s="19">
        <v>0.15151515151515152</v>
      </c>
      <c r="CX152" s="19">
        <v>0</v>
      </c>
      <c r="CY152" s="19">
        <v>7.407407407407407E-2</v>
      </c>
      <c r="CZ152" s="19">
        <v>0</v>
      </c>
      <c r="DA152" s="38">
        <v>1.2839896173626</v>
      </c>
      <c r="DB152" s="19">
        <v>1.6044346142914401</v>
      </c>
      <c r="DC152" s="19">
        <v>0.85914608999506503</v>
      </c>
      <c r="DD152" s="19">
        <v>1.108444944311</v>
      </c>
      <c r="DE152" s="19">
        <v>0.28389313108946002</v>
      </c>
      <c r="DF152" s="19">
        <v>1.6223285084133601</v>
      </c>
      <c r="DG152" s="19">
        <v>5.4737799563180802</v>
      </c>
      <c r="DH152" s="19">
        <v>0.62667567216065001</v>
      </c>
      <c r="DI152" s="19">
        <v>0.902545121218713</v>
      </c>
      <c r="DJ152" s="19">
        <v>2.4901171062349299</v>
      </c>
      <c r="DK152" s="19">
        <v>3.16499841907644</v>
      </c>
      <c r="DL152" s="38"/>
      <c r="DW152" s="38">
        <v>-0.105</v>
      </c>
      <c r="DX152" s="19">
        <v>-0.14899999999999999</v>
      </c>
      <c r="DY152" s="19">
        <v>-0.23100000000000001</v>
      </c>
      <c r="DZ152" s="19">
        <v>-0.23899999999999999</v>
      </c>
      <c r="EA152" s="19">
        <v>-0.184</v>
      </c>
      <c r="EB152" s="19">
        <v>-1.1240000000000001</v>
      </c>
      <c r="EC152" s="19">
        <v>-0.443</v>
      </c>
      <c r="ED152" s="19">
        <v>-0.46100000000000002</v>
      </c>
      <c r="EE152" s="19">
        <v>-0.93899999999999995</v>
      </c>
      <c r="EF152" s="19">
        <v>-1.0329999999999999</v>
      </c>
      <c r="EG152" s="19">
        <v>-4.3999999999999997E-2</v>
      </c>
      <c r="EH152" s="38">
        <v>14201921.556548391</v>
      </c>
      <c r="EI152" s="19">
        <v>12173099.653384276</v>
      </c>
      <c r="EJ152" s="19">
        <v>14213298.956737261</v>
      </c>
      <c r="EK152" s="19">
        <v>5358583.2488762522</v>
      </c>
      <c r="EL152" s="19">
        <v>4250637.6352485875</v>
      </c>
      <c r="EM152" s="19">
        <v>654241.78549671988</v>
      </c>
      <c r="EN152" s="19">
        <v>639109.54304840299</v>
      </c>
      <c r="EO152" s="19">
        <v>4140916.3064952963</v>
      </c>
      <c r="EP152" s="19">
        <v>1085759.5550386736</v>
      </c>
      <c r="EQ152" s="19">
        <v>1334721.252713681</v>
      </c>
      <c r="ER152" s="32">
        <v>1755917.8525971712</v>
      </c>
      <c r="ES152" s="19">
        <f t="shared" si="310"/>
        <v>16.468887834300133</v>
      </c>
      <c r="ET152" s="19">
        <f t="shared" si="311"/>
        <v>16.314739128785916</v>
      </c>
      <c r="EU152" s="19">
        <f t="shared" si="312"/>
        <v>16.469688630534783</v>
      </c>
      <c r="EV152" s="19">
        <f t="shared" si="313"/>
        <v>15.494210178868993</v>
      </c>
      <c r="EW152" s="19">
        <f t="shared" si="314"/>
        <v>15.262579561470147</v>
      </c>
      <c r="EX152" s="19">
        <f t="shared" si="315"/>
        <v>13.391232264710544</v>
      </c>
      <c r="EY152" s="19">
        <f t="shared" si="316"/>
        <v>13.367831147538162</v>
      </c>
      <c r="EZ152" s="19">
        <f t="shared" si="317"/>
        <v>15.236427651382938</v>
      </c>
      <c r="FA152" s="19">
        <f t="shared" si="318"/>
        <v>13.897790350762373</v>
      </c>
      <c r="FB152" s="19">
        <f t="shared" si="319"/>
        <v>14.104233028549436</v>
      </c>
      <c r="FC152" s="32">
        <f t="shared" si="320"/>
        <v>14.378502271101825</v>
      </c>
      <c r="FD152" s="19" t="str">
        <f t="shared" si="321"/>
        <v/>
      </c>
      <c r="FE152" s="19" t="str">
        <f t="shared" si="322"/>
        <v/>
      </c>
      <c r="FF152" s="19" t="str">
        <f t="shared" si="323"/>
        <v/>
      </c>
      <c r="FG152" s="19" t="str">
        <f t="shared" si="324"/>
        <v/>
      </c>
      <c r="FH152" s="19">
        <f t="shared" si="325"/>
        <v>0.28389313108946002</v>
      </c>
      <c r="FI152" s="19">
        <f t="shared" si="326"/>
        <v>1.6223285084133601</v>
      </c>
      <c r="FJ152" s="19" t="str">
        <f t="shared" si="327"/>
        <v/>
      </c>
      <c r="FK152" s="19">
        <f t="shared" si="328"/>
        <v>0.62667567216065001</v>
      </c>
      <c r="FL152" s="19">
        <f t="shared" si="329"/>
        <v>0.902545121218713</v>
      </c>
      <c r="FM152" s="19">
        <f t="shared" si="330"/>
        <v>2.4901171062349299</v>
      </c>
      <c r="FN152" s="32">
        <f t="shared" si="331"/>
        <v>3.16499841907644</v>
      </c>
      <c r="FO152" s="19" t="str">
        <f t="shared" si="332"/>
        <v/>
      </c>
      <c r="FP152" s="19" t="str">
        <f t="shared" si="333"/>
        <v/>
      </c>
      <c r="FQ152" s="19" t="str">
        <f t="shared" si="334"/>
        <v/>
      </c>
      <c r="FR152" s="19" t="str">
        <f t="shared" si="335"/>
        <v/>
      </c>
      <c r="FY152" s="32"/>
      <c r="FZ152" s="19" t="str">
        <f t="shared" si="343"/>
        <v/>
      </c>
      <c r="GA152" s="19" t="str">
        <f t="shared" si="344"/>
        <v/>
      </c>
      <c r="GB152" s="19" t="str">
        <f t="shared" si="345"/>
        <v/>
      </c>
      <c r="GC152" s="19" t="str">
        <f t="shared" si="346"/>
        <v/>
      </c>
      <c r="GD152" s="19">
        <f t="shared" si="347"/>
        <v>-0.184</v>
      </c>
      <c r="GE152" s="19">
        <f t="shared" si="348"/>
        <v>-1.1240000000000001</v>
      </c>
      <c r="GF152" s="19" t="str">
        <f t="shared" si="349"/>
        <v/>
      </c>
      <c r="GG152" s="19">
        <f t="shared" si="350"/>
        <v>-0.46100000000000002</v>
      </c>
      <c r="GH152" s="19">
        <f t="shared" si="351"/>
        <v>-0.93899999999999995</v>
      </c>
      <c r="GI152" s="19">
        <f t="shared" si="352"/>
        <v>-1.0329999999999999</v>
      </c>
      <c r="GJ152" s="32">
        <f t="shared" si="353"/>
        <v>-4.3999999999999997E-2</v>
      </c>
      <c r="GK152" s="19" t="str">
        <f t="shared" si="354"/>
        <v/>
      </c>
      <c r="GL152" s="19" t="str">
        <f t="shared" si="355"/>
        <v/>
      </c>
      <c r="GM152" s="19" t="str">
        <f t="shared" si="356"/>
        <v/>
      </c>
      <c r="GN152" s="19" t="str">
        <f t="shared" si="357"/>
        <v/>
      </c>
      <c r="GO152" s="19">
        <f t="shared" si="358"/>
        <v>15.262579561470147</v>
      </c>
      <c r="GP152" s="19">
        <f t="shared" si="359"/>
        <v>13.391232264710544</v>
      </c>
      <c r="GQ152" s="19" t="str">
        <f t="shared" si="360"/>
        <v/>
      </c>
      <c r="GR152" s="19">
        <f t="shared" si="361"/>
        <v>15.236427651382938</v>
      </c>
      <c r="GS152" s="19">
        <f t="shared" si="362"/>
        <v>13.897790350762373</v>
      </c>
      <c r="GT152" s="19">
        <f t="shared" si="363"/>
        <v>14.104233028549436</v>
      </c>
      <c r="GU152" s="32">
        <f t="shared" si="364"/>
        <v>14.378502271101825</v>
      </c>
      <c r="GV152" s="19">
        <f t="shared" si="365"/>
        <v>10.328571478127515</v>
      </c>
      <c r="GW152" s="19">
        <f t="shared" si="366"/>
        <v>10.328571478127515</v>
      </c>
      <c r="GX152" s="19">
        <f t="shared" si="367"/>
        <v>10.328571478127515</v>
      </c>
      <c r="GY152" s="19">
        <f t="shared" si="368"/>
        <v>10.328571478127515</v>
      </c>
      <c r="GZ152" s="19">
        <f t="shared" si="369"/>
        <v>0.28389313108946002</v>
      </c>
      <c r="HA152" s="19">
        <f t="shared" si="370"/>
        <v>1.6223285084133601</v>
      </c>
      <c r="HB152" s="19">
        <f t="shared" si="371"/>
        <v>10.328571478127515</v>
      </c>
      <c r="HC152" s="19">
        <f t="shared" si="372"/>
        <v>0.62667567216065001</v>
      </c>
      <c r="HD152" s="19">
        <f t="shared" si="373"/>
        <v>0.902545121218713</v>
      </c>
      <c r="HE152" s="19">
        <f t="shared" si="374"/>
        <v>2.4901171062349299</v>
      </c>
      <c r="HF152" s="19">
        <f t="shared" si="375"/>
        <v>3.16499841907644</v>
      </c>
      <c r="HG152" s="19" t="str">
        <f t="shared" si="442"/>
        <v/>
      </c>
      <c r="HH152" s="19" t="str">
        <f t="shared" si="443"/>
        <v/>
      </c>
      <c r="HI152" s="19" t="str">
        <f t="shared" si="444"/>
        <v/>
      </c>
      <c r="HJ152" s="19" t="str">
        <f t="shared" si="445"/>
        <v/>
      </c>
      <c r="HK152" s="19">
        <f t="shared" si="446"/>
        <v>0.28389313108946002</v>
      </c>
      <c r="HL152" s="19">
        <f t="shared" si="447"/>
        <v>1.6223285084133601</v>
      </c>
      <c r="HM152" s="19" t="str">
        <f t="shared" si="448"/>
        <v/>
      </c>
      <c r="HN152" s="19">
        <f t="shared" si="449"/>
        <v>0.62667567216065001</v>
      </c>
      <c r="HO152" s="19">
        <f t="shared" si="450"/>
        <v>0.902545121218713</v>
      </c>
      <c r="HP152" s="19">
        <f t="shared" si="451"/>
        <v>2.4901171062349299</v>
      </c>
      <c r="HQ152" s="32">
        <f t="shared" si="452"/>
        <v>3.16499841907644</v>
      </c>
      <c r="HR152" s="19">
        <f t="shared" si="376"/>
        <v>0.72436999999999996</v>
      </c>
      <c r="HS152" s="19">
        <f t="shared" si="377"/>
        <v>0.72436999999999996</v>
      </c>
      <c r="HT152" s="19">
        <f t="shared" si="378"/>
        <v>0.72436999999999996</v>
      </c>
      <c r="HU152" s="19">
        <f t="shared" si="379"/>
        <v>0.72436999999999996</v>
      </c>
      <c r="HV152" s="19">
        <f t="shared" si="380"/>
        <v>2.8730000000000002E-2</v>
      </c>
      <c r="HW152" s="19">
        <f t="shared" si="381"/>
        <v>2.8730000000000002E-2</v>
      </c>
      <c r="HX152" s="19">
        <f t="shared" si="382"/>
        <v>2.8730000000000002E-2</v>
      </c>
      <c r="HY152" s="19">
        <f t="shared" si="383"/>
        <v>2.8730000000000002E-2</v>
      </c>
      <c r="HZ152" s="19">
        <f t="shared" si="384"/>
        <v>2.8730000000000002E-2</v>
      </c>
      <c r="IA152" s="19">
        <f t="shared" si="385"/>
        <v>2.8730000000000002E-2</v>
      </c>
      <c r="IB152" s="19">
        <f t="shared" si="386"/>
        <v>2.8730000000000002E-2</v>
      </c>
      <c r="IC152" s="38" t="str">
        <f t="shared" si="387"/>
        <v/>
      </c>
      <c r="ID152" s="19" t="str">
        <f t="shared" si="388"/>
        <v/>
      </c>
      <c r="IE152" s="19" t="str">
        <f t="shared" si="389"/>
        <v/>
      </c>
      <c r="IF152" s="19" t="str">
        <f t="shared" si="390"/>
        <v/>
      </c>
      <c r="IG152" s="19" t="str">
        <f t="shared" si="391"/>
        <v/>
      </c>
      <c r="IH152" s="19" t="str">
        <f t="shared" si="392"/>
        <v/>
      </c>
      <c r="II152" s="19" t="str">
        <f t="shared" si="393"/>
        <v/>
      </c>
      <c r="IJ152" s="19" t="str">
        <f t="shared" si="394"/>
        <v/>
      </c>
      <c r="IK152" s="19" t="str">
        <f t="shared" si="395"/>
        <v/>
      </c>
      <c r="IL152" s="19" t="str">
        <f t="shared" si="396"/>
        <v/>
      </c>
      <c r="IM152" s="19" t="str">
        <f t="shared" si="397"/>
        <v/>
      </c>
      <c r="IN152" s="38">
        <f t="shared" si="398"/>
        <v>0.16917829999999984</v>
      </c>
      <c r="IO152" s="19">
        <f t="shared" si="399"/>
        <v>0.16917829999999984</v>
      </c>
      <c r="IP152" s="19">
        <f t="shared" si="400"/>
        <v>0.16917829999999984</v>
      </c>
      <c r="IQ152" s="19">
        <f t="shared" si="401"/>
        <v>0.16917829999999984</v>
      </c>
      <c r="IR152" s="19">
        <f t="shared" si="402"/>
        <v>-0.184</v>
      </c>
      <c r="IS152" s="19">
        <f t="shared" si="403"/>
        <v>-0.47170000000000001</v>
      </c>
      <c r="IT152" s="19">
        <f t="shared" si="404"/>
        <v>0.16917829999999984</v>
      </c>
      <c r="IU152" s="19">
        <f t="shared" si="405"/>
        <v>-0.46100000000000002</v>
      </c>
      <c r="IV152" s="19">
        <f t="shared" si="406"/>
        <v>-0.47170000000000001</v>
      </c>
      <c r="IW152" s="19">
        <f t="shared" si="407"/>
        <v>-0.47170000000000001</v>
      </c>
      <c r="IX152" s="32">
        <f t="shared" si="408"/>
        <v>-4.3999999999999997E-2</v>
      </c>
      <c r="IY152" s="19" t="str">
        <f t="shared" si="409"/>
        <v/>
      </c>
      <c r="IZ152" s="19" t="str">
        <f t="shared" si="410"/>
        <v/>
      </c>
      <c r="JA152" s="19" t="str">
        <f t="shared" si="411"/>
        <v/>
      </c>
      <c r="JB152" s="19" t="str">
        <f t="shared" si="412"/>
        <v/>
      </c>
      <c r="JC152" s="19">
        <f t="shared" si="413"/>
        <v>-0.184</v>
      </c>
      <c r="JD152" s="19">
        <f t="shared" si="414"/>
        <v>-0.47170000000000001</v>
      </c>
      <c r="JE152" s="19" t="str">
        <f t="shared" si="415"/>
        <v/>
      </c>
      <c r="JF152" s="19">
        <f t="shared" si="416"/>
        <v>-0.46100000000000002</v>
      </c>
      <c r="JG152" s="19">
        <f t="shared" si="417"/>
        <v>-0.47170000000000001</v>
      </c>
      <c r="JH152" s="19">
        <f t="shared" si="418"/>
        <v>-0.47170000000000001</v>
      </c>
      <c r="JI152" s="32">
        <f t="shared" si="419"/>
        <v>-4.3999999999999997E-2</v>
      </c>
      <c r="JJ152" s="19">
        <f t="shared" si="420"/>
        <v>22.018022109317169</v>
      </c>
      <c r="JK152" s="19">
        <f t="shared" si="421"/>
        <v>22.018022109317169</v>
      </c>
      <c r="JL152" s="19">
        <f t="shared" si="422"/>
        <v>22.018022109317169</v>
      </c>
      <c r="JM152" s="19">
        <f t="shared" si="423"/>
        <v>22.018022109317169</v>
      </c>
      <c r="JN152" s="19">
        <f t="shared" si="424"/>
        <v>15.262579561470147</v>
      </c>
      <c r="JO152" s="19">
        <f t="shared" si="425"/>
        <v>0</v>
      </c>
      <c r="JP152" s="19">
        <f t="shared" si="426"/>
        <v>22.018022109317169</v>
      </c>
      <c r="JQ152" s="19">
        <f t="shared" si="427"/>
        <v>15.236427651382938</v>
      </c>
      <c r="JR152" s="19">
        <f t="shared" si="428"/>
        <v>0</v>
      </c>
      <c r="JS152" s="19">
        <f t="shared" si="429"/>
        <v>0</v>
      </c>
      <c r="JT152" s="19">
        <f t="shared" si="430"/>
        <v>0</v>
      </c>
      <c r="JU152" s="38" t="str">
        <f t="shared" si="431"/>
        <v/>
      </c>
      <c r="JV152" s="19" t="str">
        <f t="shared" si="432"/>
        <v/>
      </c>
      <c r="JW152" s="19" t="str">
        <f t="shared" si="433"/>
        <v/>
      </c>
      <c r="JX152" s="19" t="str">
        <f t="shared" si="434"/>
        <v/>
      </c>
      <c r="JY152" s="19">
        <f t="shared" si="435"/>
        <v>15.262579561470147</v>
      </c>
      <c r="KA152" s="19" t="str">
        <f t="shared" si="437"/>
        <v/>
      </c>
      <c r="KB152" s="19">
        <f t="shared" si="438"/>
        <v>15.236427651382938</v>
      </c>
      <c r="KE152" s="32"/>
    </row>
    <row r="153" spans="1:291" x14ac:dyDescent="0.2">
      <c r="A153" s="19" t="s">
        <v>271</v>
      </c>
      <c r="B153" s="19" t="s">
        <v>272</v>
      </c>
      <c r="E153" s="32" t="s">
        <v>248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32">
        <v>0</v>
      </c>
      <c r="V153" s="19">
        <v>1</v>
      </c>
      <c r="W153" s="19">
        <v>1</v>
      </c>
      <c r="X153" s="19">
        <v>1</v>
      </c>
      <c r="Y153" s="19">
        <v>1</v>
      </c>
      <c r="Z153" s="19">
        <v>1</v>
      </c>
      <c r="AA153" s="32">
        <v>1</v>
      </c>
      <c r="AG153" s="19">
        <v>1</v>
      </c>
      <c r="AH153" s="19">
        <v>1</v>
      </c>
      <c r="AI153" s="19">
        <v>1</v>
      </c>
      <c r="AJ153" s="19">
        <v>1</v>
      </c>
      <c r="AK153" s="19">
        <v>1</v>
      </c>
      <c r="AL153" s="32">
        <v>1</v>
      </c>
      <c r="AR153" s="19">
        <v>3.1946200000000001E-2</v>
      </c>
      <c r="AS153" s="19">
        <v>2.8494800000000001E-2</v>
      </c>
      <c r="AT153" s="19">
        <v>2.9576399999999999E-2</v>
      </c>
      <c r="AU153" s="19">
        <v>3.6603200000000002E-2</v>
      </c>
      <c r="AV153" s="19">
        <v>6.1178400000000001E-2</v>
      </c>
      <c r="AW153" s="32">
        <v>5.6784500000000002E-2</v>
      </c>
      <c r="BC153" s="19">
        <v>0</v>
      </c>
      <c r="BD153" s="19">
        <v>0</v>
      </c>
      <c r="BE153" s="19">
        <v>0</v>
      </c>
      <c r="BF153" s="19">
        <v>1</v>
      </c>
      <c r="BG153" s="19">
        <v>0</v>
      </c>
      <c r="BH153" s="32">
        <v>1</v>
      </c>
      <c r="BN153" s="19">
        <v>0</v>
      </c>
      <c r="BO153" s="19">
        <v>0</v>
      </c>
      <c r="BP153" s="19">
        <v>0</v>
      </c>
      <c r="BQ153" s="19">
        <v>1</v>
      </c>
      <c r="BR153" s="19">
        <v>0</v>
      </c>
      <c r="BS153" s="32">
        <v>1</v>
      </c>
      <c r="BT153" s="19">
        <v>0</v>
      </c>
      <c r="BU153" s="19">
        <v>0</v>
      </c>
      <c r="BV153" s="19">
        <v>1</v>
      </c>
      <c r="BW153" s="19">
        <v>0</v>
      </c>
      <c r="BX153" s="19">
        <v>0</v>
      </c>
      <c r="BY153" s="19">
        <v>0</v>
      </c>
      <c r="BZ153" s="19">
        <v>0</v>
      </c>
      <c r="CA153" s="19">
        <v>0</v>
      </c>
      <c r="CB153" s="19">
        <v>0</v>
      </c>
      <c r="CC153" s="19">
        <v>0</v>
      </c>
      <c r="CD153" s="19">
        <v>0</v>
      </c>
      <c r="CE153" s="38">
        <v>15</v>
      </c>
      <c r="CF153" s="19">
        <v>5</v>
      </c>
      <c r="CG153" s="19">
        <v>7</v>
      </c>
      <c r="CH153" s="19">
        <v>6</v>
      </c>
      <c r="CI153" s="19">
        <v>8</v>
      </c>
      <c r="CJ153" s="19">
        <v>26</v>
      </c>
      <c r="CK153" s="19">
        <v>11</v>
      </c>
      <c r="CL153" s="19">
        <v>17</v>
      </c>
      <c r="CM153" s="19">
        <v>18</v>
      </c>
      <c r="CN153" s="19">
        <v>18</v>
      </c>
      <c r="CO153" s="19">
        <v>22</v>
      </c>
      <c r="CP153" s="38">
        <v>0</v>
      </c>
      <c r="CQ153" s="19">
        <v>0</v>
      </c>
      <c r="CR153" s="19">
        <v>0.14285714285714285</v>
      </c>
      <c r="CS153" s="19">
        <v>0</v>
      </c>
      <c r="CT153" s="19">
        <v>0</v>
      </c>
      <c r="CU153" s="19">
        <v>0</v>
      </c>
      <c r="CV153" s="19">
        <v>0</v>
      </c>
      <c r="CW153" s="19">
        <v>0</v>
      </c>
      <c r="CX153" s="19">
        <v>0</v>
      </c>
      <c r="CY153" s="19">
        <v>0</v>
      </c>
      <c r="CZ153" s="19">
        <v>0</v>
      </c>
      <c r="DA153" s="38">
        <v>2.8589638449999999</v>
      </c>
      <c r="DB153" s="19">
        <v>2.1696718380000002</v>
      </c>
      <c r="DC153" s="19">
        <v>2.896756898</v>
      </c>
      <c r="DD153" s="19">
        <v>4.0713319029999999</v>
      </c>
      <c r="DE153" s="19">
        <v>4.6766029360000001</v>
      </c>
      <c r="DF153" s="19">
        <v>7.6066230099999999</v>
      </c>
      <c r="DG153" s="19">
        <v>9.8332384140000002</v>
      </c>
      <c r="DH153" s="19">
        <v>20.620290653000001</v>
      </c>
      <c r="DI153" s="19">
        <v>16.595044220999998</v>
      </c>
      <c r="DJ153" s="19">
        <v>21.200718766159198</v>
      </c>
      <c r="DK153" s="19">
        <v>32.578748310031401</v>
      </c>
      <c r="DL153" s="38"/>
      <c r="DM153" s="19">
        <v>4.99E-2</v>
      </c>
      <c r="DN153" s="19">
        <v>6.7000000000000004E-2</v>
      </c>
      <c r="DO153" s="19">
        <v>7.1900000000000006E-2</v>
      </c>
      <c r="DP153" s="19">
        <v>7.7499999999999999E-2</v>
      </c>
      <c r="DQ153" s="19">
        <v>0.1047</v>
      </c>
      <c r="DR153" s="19">
        <v>9.7100000000000006E-2</v>
      </c>
      <c r="DS153" s="19">
        <v>6.4399999999999999E-2</v>
      </c>
      <c r="DT153" s="19">
        <v>4.5900000000000003E-2</v>
      </c>
      <c r="DU153" s="19">
        <v>0.17460000000000001</v>
      </c>
      <c r="DV153" s="19">
        <v>0.1898</v>
      </c>
      <c r="DW153" s="38">
        <v>7.0999999999999994E-2</v>
      </c>
      <c r="DX153" s="19">
        <v>4.0000000000000001E-3</v>
      </c>
      <c r="DY153" s="19">
        <v>2.5999999999999999E-2</v>
      </c>
      <c r="DZ153" s="19">
        <v>0.08</v>
      </c>
      <c r="EA153" s="19">
        <v>-2.3E-2</v>
      </c>
      <c r="EB153" s="19">
        <v>6.2E-2</v>
      </c>
      <c r="EC153" s="19">
        <v>0.11899999999999999</v>
      </c>
      <c r="ED153" s="19">
        <v>0.14000000000000001</v>
      </c>
      <c r="EE153" s="19">
        <v>0.155</v>
      </c>
      <c r="EF153" s="19">
        <v>0.191</v>
      </c>
      <c r="EG153" s="19">
        <v>0.20899999999999999</v>
      </c>
      <c r="EH153" s="38">
        <v>7362122.9791998481</v>
      </c>
      <c r="EI153" s="19">
        <v>5565097.8812776143</v>
      </c>
      <c r="EJ153" s="19">
        <v>5054230.3687662175</v>
      </c>
      <c r="EK153" s="19">
        <v>6211530.9082868118</v>
      </c>
      <c r="EL153" s="19">
        <v>4396877.1017229687</v>
      </c>
      <c r="EM153" s="19">
        <v>3674087.608005512</v>
      </c>
      <c r="EN153" s="19">
        <v>5749348.806659583</v>
      </c>
      <c r="EO153" s="19">
        <v>8710342.4215258248</v>
      </c>
      <c r="EP153" s="19">
        <v>9248750.9737849981</v>
      </c>
      <c r="EQ153" s="19">
        <v>12150697.360879302</v>
      </c>
      <c r="ER153" s="32">
        <v>16669623.76633813</v>
      </c>
      <c r="ES153" s="19">
        <f t="shared" si="310"/>
        <v>15.811858897372707</v>
      </c>
      <c r="ET153" s="19">
        <f t="shared" si="311"/>
        <v>15.532025131266234</v>
      </c>
      <c r="EU153" s="19">
        <f t="shared" si="312"/>
        <v>15.435736147364805</v>
      </c>
      <c r="EV153" s="19">
        <f t="shared" si="313"/>
        <v>15.641917946601403</v>
      </c>
      <c r="EW153" s="19">
        <f t="shared" si="314"/>
        <v>15.296405097288579</v>
      </c>
      <c r="EX153" s="19">
        <f t="shared" si="315"/>
        <v>15.116815389874519</v>
      </c>
      <c r="EY153" s="19">
        <f t="shared" si="316"/>
        <v>15.564597155344428</v>
      </c>
      <c r="EZ153" s="19">
        <f t="shared" si="317"/>
        <v>15.980021661663942</v>
      </c>
      <c r="FA153" s="19">
        <f t="shared" si="318"/>
        <v>16.039999070510174</v>
      </c>
      <c r="FB153" s="19">
        <f t="shared" si="319"/>
        <v>16.312897122060892</v>
      </c>
      <c r="FC153" s="32">
        <f t="shared" si="320"/>
        <v>16.629098684966472</v>
      </c>
      <c r="FD153" s="19" t="str">
        <f t="shared" si="321"/>
        <v/>
      </c>
      <c r="FE153" s="19" t="str">
        <f t="shared" si="322"/>
        <v/>
      </c>
      <c r="FF153" s="19" t="str">
        <f t="shared" si="323"/>
        <v/>
      </c>
      <c r="FG153" s="19" t="str">
        <f t="shared" si="324"/>
        <v/>
      </c>
      <c r="FH153" s="19" t="str">
        <f t="shared" si="325"/>
        <v/>
      </c>
      <c r="FI153" s="19">
        <f t="shared" si="326"/>
        <v>7.6066230099999999</v>
      </c>
      <c r="FJ153" s="19">
        <f t="shared" si="327"/>
        <v>9.8332384140000002</v>
      </c>
      <c r="FK153" s="19">
        <f t="shared" si="328"/>
        <v>20.620290653000001</v>
      </c>
      <c r="FL153" s="19">
        <f t="shared" si="329"/>
        <v>16.595044220999998</v>
      </c>
      <c r="FM153" s="19">
        <f t="shared" si="330"/>
        <v>21.200718766159198</v>
      </c>
      <c r="FN153" s="32">
        <f t="shared" si="331"/>
        <v>32.578748310031401</v>
      </c>
      <c r="FO153" s="19" t="str">
        <f t="shared" si="332"/>
        <v/>
      </c>
      <c r="FP153" s="19" t="str">
        <f t="shared" si="333"/>
        <v/>
      </c>
      <c r="FQ153" s="19" t="str">
        <f t="shared" si="334"/>
        <v/>
      </c>
      <c r="FR153" s="19" t="str">
        <f t="shared" si="335"/>
        <v/>
      </c>
      <c r="FS153" s="19" t="str">
        <f t="shared" si="336"/>
        <v/>
      </c>
      <c r="FT153" s="19">
        <f t="shared" si="337"/>
        <v>0.1047</v>
      </c>
      <c r="FU153" s="19">
        <f t="shared" si="338"/>
        <v>9.7100000000000006E-2</v>
      </c>
      <c r="FV153" s="19">
        <f t="shared" si="339"/>
        <v>6.4399999999999999E-2</v>
      </c>
      <c r="FW153" s="19">
        <f t="shared" si="340"/>
        <v>4.5900000000000003E-2</v>
      </c>
      <c r="FX153" s="19">
        <f t="shared" si="341"/>
        <v>0.17460000000000001</v>
      </c>
      <c r="FY153" s="32">
        <f t="shared" si="342"/>
        <v>0.1898</v>
      </c>
      <c r="FZ153" s="19" t="str">
        <f t="shared" si="343"/>
        <v/>
      </c>
      <c r="GA153" s="19" t="str">
        <f t="shared" si="344"/>
        <v/>
      </c>
      <c r="GB153" s="19" t="str">
        <f t="shared" si="345"/>
        <v/>
      </c>
      <c r="GC153" s="19" t="str">
        <f t="shared" si="346"/>
        <v/>
      </c>
      <c r="GD153" s="19" t="str">
        <f t="shared" si="347"/>
        <v/>
      </c>
      <c r="GE153" s="19">
        <f t="shared" si="348"/>
        <v>6.2E-2</v>
      </c>
      <c r="GF153" s="19">
        <f t="shared" si="349"/>
        <v>0.11899999999999999</v>
      </c>
      <c r="GG153" s="19">
        <f t="shared" si="350"/>
        <v>0.14000000000000001</v>
      </c>
      <c r="GH153" s="19">
        <f t="shared" si="351"/>
        <v>0.155</v>
      </c>
      <c r="GI153" s="19">
        <f t="shared" si="352"/>
        <v>0.191</v>
      </c>
      <c r="GJ153" s="32">
        <f t="shared" si="353"/>
        <v>0.20899999999999999</v>
      </c>
      <c r="GK153" s="19" t="str">
        <f t="shared" si="354"/>
        <v/>
      </c>
      <c r="GL153" s="19" t="str">
        <f t="shared" si="355"/>
        <v/>
      </c>
      <c r="GM153" s="19" t="str">
        <f t="shared" si="356"/>
        <v/>
      </c>
      <c r="GN153" s="19" t="str">
        <f t="shared" si="357"/>
        <v/>
      </c>
      <c r="GO153" s="19" t="str">
        <f t="shared" si="358"/>
        <v/>
      </c>
      <c r="GP153" s="19">
        <f t="shared" si="359"/>
        <v>15.116815389874519</v>
      </c>
      <c r="GQ153" s="19">
        <f t="shared" si="360"/>
        <v>15.564597155344428</v>
      </c>
      <c r="GR153" s="19">
        <f t="shared" si="361"/>
        <v>15.980021661663942</v>
      </c>
      <c r="GS153" s="19">
        <f t="shared" si="362"/>
        <v>16.039999070510174</v>
      </c>
      <c r="GT153" s="19">
        <f t="shared" si="363"/>
        <v>16.312897122060892</v>
      </c>
      <c r="GU153" s="32">
        <f t="shared" si="364"/>
        <v>16.629098684966472</v>
      </c>
      <c r="GV153" s="19">
        <f t="shared" si="365"/>
        <v>10.328571478127515</v>
      </c>
      <c r="GW153" s="19">
        <f t="shared" si="366"/>
        <v>10.328571478127515</v>
      </c>
      <c r="GX153" s="19">
        <f t="shared" si="367"/>
        <v>10.328571478127515</v>
      </c>
      <c r="GY153" s="19">
        <f t="shared" si="368"/>
        <v>10.328571478127515</v>
      </c>
      <c r="GZ153" s="19">
        <f t="shared" si="369"/>
        <v>10.328571478127515</v>
      </c>
      <c r="HA153" s="19">
        <f t="shared" si="370"/>
        <v>7.6066230099999999</v>
      </c>
      <c r="HB153" s="19">
        <f t="shared" si="371"/>
        <v>9.8332384140000002</v>
      </c>
      <c r="HC153" s="19">
        <f t="shared" si="372"/>
        <v>10.328571478127515</v>
      </c>
      <c r="HD153" s="19">
        <f t="shared" si="373"/>
        <v>10.328571478127515</v>
      </c>
      <c r="HE153" s="19">
        <f t="shared" si="374"/>
        <v>10.328571478127515</v>
      </c>
      <c r="HF153" s="19">
        <f t="shared" si="375"/>
        <v>10.328571478127515</v>
      </c>
      <c r="HG153" s="19" t="str">
        <f t="shared" si="442"/>
        <v/>
      </c>
      <c r="HH153" s="19" t="str">
        <f t="shared" si="443"/>
        <v/>
      </c>
      <c r="HI153" s="19" t="str">
        <f t="shared" si="444"/>
        <v/>
      </c>
      <c r="HJ153" s="19" t="str">
        <f t="shared" si="445"/>
        <v/>
      </c>
      <c r="HK153" s="19" t="str">
        <f t="shared" si="446"/>
        <v/>
      </c>
      <c r="HL153" s="19">
        <f t="shared" si="447"/>
        <v>7.6066230099999999</v>
      </c>
      <c r="HM153" s="19">
        <f t="shared" si="448"/>
        <v>9.8332384140000002</v>
      </c>
      <c r="HN153" s="19">
        <f t="shared" si="449"/>
        <v>10.328571478127515</v>
      </c>
      <c r="HO153" s="19">
        <f t="shared" si="450"/>
        <v>10.328571478127515</v>
      </c>
      <c r="HP153" s="19">
        <f t="shared" si="451"/>
        <v>10.328571478127515</v>
      </c>
      <c r="HQ153" s="32">
        <f t="shared" si="452"/>
        <v>10.328571478127515</v>
      </c>
      <c r="HR153" s="19">
        <f t="shared" si="376"/>
        <v>0.72436999999999996</v>
      </c>
      <c r="HS153" s="19">
        <f t="shared" si="377"/>
        <v>0.72436999999999996</v>
      </c>
      <c r="HT153" s="19">
        <f t="shared" si="378"/>
        <v>0.72436999999999996</v>
      </c>
      <c r="HU153" s="19">
        <f t="shared" si="379"/>
        <v>0.72436999999999996</v>
      </c>
      <c r="HV153" s="19">
        <f t="shared" si="380"/>
        <v>0.72436999999999996</v>
      </c>
      <c r="HW153" s="19">
        <f t="shared" si="381"/>
        <v>0.1047</v>
      </c>
      <c r="HX153" s="19">
        <f t="shared" si="382"/>
        <v>9.7100000000000006E-2</v>
      </c>
      <c r="HY153" s="19">
        <f t="shared" si="383"/>
        <v>6.4399999999999999E-2</v>
      </c>
      <c r="HZ153" s="19">
        <f t="shared" si="384"/>
        <v>4.5900000000000003E-2</v>
      </c>
      <c r="IA153" s="19">
        <f t="shared" si="385"/>
        <v>0.17460000000000001</v>
      </c>
      <c r="IB153" s="19">
        <f t="shared" si="386"/>
        <v>0.1898</v>
      </c>
      <c r="IC153" s="38" t="str">
        <f t="shared" si="387"/>
        <v/>
      </c>
      <c r="ID153" s="19" t="str">
        <f t="shared" si="388"/>
        <v/>
      </c>
      <c r="IE153" s="19" t="str">
        <f t="shared" si="389"/>
        <v/>
      </c>
      <c r="IF153" s="19" t="str">
        <f t="shared" si="390"/>
        <v/>
      </c>
      <c r="IG153" s="19" t="str">
        <f t="shared" si="391"/>
        <v/>
      </c>
      <c r="IH153" s="19">
        <f t="shared" si="392"/>
        <v>0.1047</v>
      </c>
      <c r="II153" s="19">
        <f t="shared" si="393"/>
        <v>9.7100000000000006E-2</v>
      </c>
      <c r="IJ153" s="19">
        <f t="shared" si="394"/>
        <v>6.4399999999999999E-2</v>
      </c>
      <c r="IK153" s="19">
        <f t="shared" si="395"/>
        <v>4.5900000000000003E-2</v>
      </c>
      <c r="IL153" s="19">
        <f t="shared" si="396"/>
        <v>0.17460000000000001</v>
      </c>
      <c r="IM153" s="19">
        <f t="shared" si="397"/>
        <v>0.1898</v>
      </c>
      <c r="IN153" s="38">
        <f t="shared" si="398"/>
        <v>0.16917829999999984</v>
      </c>
      <c r="IO153" s="19">
        <f t="shared" si="399"/>
        <v>0.16917829999999984</v>
      </c>
      <c r="IP153" s="19">
        <f t="shared" si="400"/>
        <v>0.16917829999999984</v>
      </c>
      <c r="IQ153" s="19">
        <f t="shared" si="401"/>
        <v>0.16917829999999984</v>
      </c>
      <c r="IR153" s="19">
        <f t="shared" si="402"/>
        <v>0.16917829999999984</v>
      </c>
      <c r="IS153" s="19">
        <f t="shared" si="403"/>
        <v>6.2E-2</v>
      </c>
      <c r="IT153" s="19">
        <f t="shared" si="404"/>
        <v>0.11899999999999999</v>
      </c>
      <c r="IU153" s="19">
        <f t="shared" si="405"/>
        <v>0.14000000000000001</v>
      </c>
      <c r="IV153" s="19">
        <f t="shared" si="406"/>
        <v>0.155</v>
      </c>
      <c r="IW153" s="19">
        <f t="shared" si="407"/>
        <v>0.16917829999999984</v>
      </c>
      <c r="IX153" s="32">
        <f t="shared" si="408"/>
        <v>0.16917829999999984</v>
      </c>
      <c r="IY153" s="19" t="str">
        <f t="shared" si="409"/>
        <v/>
      </c>
      <c r="IZ153" s="19" t="str">
        <f t="shared" si="410"/>
        <v/>
      </c>
      <c r="JA153" s="19" t="str">
        <f t="shared" si="411"/>
        <v/>
      </c>
      <c r="JB153" s="19" t="str">
        <f t="shared" si="412"/>
        <v/>
      </c>
      <c r="JC153" s="19" t="str">
        <f t="shared" si="413"/>
        <v/>
      </c>
      <c r="JD153" s="19">
        <f t="shared" si="414"/>
        <v>6.2E-2</v>
      </c>
      <c r="JE153" s="19">
        <f t="shared" si="415"/>
        <v>0.11899999999999999</v>
      </c>
      <c r="JF153" s="19">
        <f t="shared" si="416"/>
        <v>0.14000000000000001</v>
      </c>
      <c r="JG153" s="19">
        <f t="shared" si="417"/>
        <v>0.155</v>
      </c>
      <c r="JH153" s="19">
        <f t="shared" si="418"/>
        <v>0.16917829999999984</v>
      </c>
      <c r="JI153" s="32">
        <f t="shared" si="419"/>
        <v>0.16917829999999984</v>
      </c>
      <c r="JJ153" s="19">
        <f t="shared" si="420"/>
        <v>22.018022109317169</v>
      </c>
      <c r="JK153" s="19">
        <f t="shared" si="421"/>
        <v>22.018022109317169</v>
      </c>
      <c r="JL153" s="19">
        <f t="shared" si="422"/>
        <v>22.018022109317169</v>
      </c>
      <c r="JM153" s="19">
        <f t="shared" si="423"/>
        <v>22.018022109317169</v>
      </c>
      <c r="JN153" s="19">
        <f t="shared" si="424"/>
        <v>22.018022109317169</v>
      </c>
      <c r="JO153" s="19">
        <f t="shared" si="425"/>
        <v>15.116815389874519</v>
      </c>
      <c r="JP153" s="19">
        <f t="shared" si="426"/>
        <v>15.564597155344428</v>
      </c>
      <c r="JQ153" s="19">
        <f t="shared" si="427"/>
        <v>15.980021661663942</v>
      </c>
      <c r="JR153" s="19">
        <f t="shared" si="428"/>
        <v>16.039999070510174</v>
      </c>
      <c r="JS153" s="19">
        <f t="shared" si="429"/>
        <v>16.312897122060892</v>
      </c>
      <c r="JT153" s="19">
        <f t="shared" si="430"/>
        <v>16.629098684966472</v>
      </c>
      <c r="JU153" s="38" t="str">
        <f t="shared" si="431"/>
        <v/>
      </c>
      <c r="JV153" s="19" t="str">
        <f t="shared" si="432"/>
        <v/>
      </c>
      <c r="JW153" s="19" t="str">
        <f t="shared" si="433"/>
        <v/>
      </c>
      <c r="JX153" s="19" t="str">
        <f t="shared" si="434"/>
        <v/>
      </c>
      <c r="JY153" s="19" t="str">
        <f t="shared" si="435"/>
        <v/>
      </c>
      <c r="JZ153" s="19">
        <f t="shared" si="436"/>
        <v>15.116815389874519</v>
      </c>
      <c r="KA153" s="19">
        <f t="shared" si="437"/>
        <v>15.564597155344428</v>
      </c>
      <c r="KB153" s="19">
        <f t="shared" si="438"/>
        <v>15.980021661663942</v>
      </c>
      <c r="KC153" s="19">
        <f t="shared" si="439"/>
        <v>16.039999070510174</v>
      </c>
      <c r="KD153" s="19">
        <f t="shared" si="440"/>
        <v>16.312897122060892</v>
      </c>
      <c r="KE153" s="32">
        <f t="shared" si="441"/>
        <v>16.629098684966472</v>
      </c>
    </row>
    <row r="154" spans="1:291" x14ac:dyDescent="0.2">
      <c r="A154" s="19" t="s">
        <v>261</v>
      </c>
      <c r="B154" s="19" t="s">
        <v>4010</v>
      </c>
      <c r="E154" s="32" t="s">
        <v>248</v>
      </c>
      <c r="F154" s="19">
        <v>0</v>
      </c>
      <c r="G154" s="19">
        <v>0</v>
      </c>
      <c r="I154" s="19">
        <v>0</v>
      </c>
      <c r="J154" s="19">
        <v>0</v>
      </c>
      <c r="L154" s="19">
        <v>0</v>
      </c>
      <c r="M154" s="19">
        <v>0</v>
      </c>
      <c r="N154" s="19">
        <v>0</v>
      </c>
      <c r="O154" s="19">
        <v>0</v>
      </c>
      <c r="P154" s="32">
        <v>0</v>
      </c>
      <c r="Q154" s="19">
        <v>1</v>
      </c>
      <c r="R154" s="19">
        <v>1</v>
      </c>
      <c r="T154" s="19">
        <v>1</v>
      </c>
      <c r="U154" s="19">
        <v>1</v>
      </c>
      <c r="W154" s="19">
        <v>1</v>
      </c>
      <c r="X154" s="19">
        <v>1</v>
      </c>
      <c r="Y154" s="19">
        <v>1</v>
      </c>
      <c r="Z154" s="19">
        <v>1</v>
      </c>
      <c r="AA154" s="32">
        <v>1</v>
      </c>
      <c r="AB154" s="19">
        <v>1</v>
      </c>
      <c r="AC154" s="19">
        <v>1</v>
      </c>
      <c r="AE154" s="19">
        <v>1</v>
      </c>
      <c r="AF154" s="19">
        <v>1</v>
      </c>
      <c r="AH154" s="19">
        <v>1</v>
      </c>
      <c r="AI154" s="19">
        <v>1</v>
      </c>
      <c r="AJ154" s="19">
        <v>1</v>
      </c>
      <c r="AK154" s="19">
        <v>1</v>
      </c>
      <c r="AL154" s="32">
        <v>1</v>
      </c>
      <c r="AM154" s="19">
        <v>2.7610300000000001E-2</v>
      </c>
      <c r="AN154" s="19">
        <v>2.6202699999999999E-2</v>
      </c>
      <c r="AP154" s="19">
        <v>2.65355E-2</v>
      </c>
      <c r="AQ154" s="19">
        <v>2.84703E-2</v>
      </c>
      <c r="AS154" s="19">
        <v>3.1515500000000002E-2</v>
      </c>
      <c r="AT154" s="19">
        <v>3.0478600000000002E-2</v>
      </c>
      <c r="AU154" s="19">
        <v>2.8234499999999999E-2</v>
      </c>
      <c r="AV154" s="19">
        <v>3.04006E-2</v>
      </c>
      <c r="AW154" s="32">
        <v>3.09906E-2</v>
      </c>
      <c r="AX154" s="19">
        <v>0</v>
      </c>
      <c r="AY154" s="19">
        <v>0</v>
      </c>
      <c r="AZ154" s="19">
        <v>0</v>
      </c>
      <c r="BA154" s="19">
        <v>0</v>
      </c>
      <c r="BB154" s="19">
        <v>0</v>
      </c>
      <c r="BC154" s="19">
        <v>0</v>
      </c>
      <c r="BD154" s="19">
        <v>0</v>
      </c>
      <c r="BE154" s="19">
        <v>0</v>
      </c>
      <c r="BF154" s="19">
        <v>0</v>
      </c>
      <c r="BG154" s="19">
        <v>0</v>
      </c>
      <c r="BH154" s="32">
        <v>0</v>
      </c>
      <c r="BI154" s="19">
        <v>0</v>
      </c>
      <c r="BJ154" s="19">
        <v>0</v>
      </c>
      <c r="BK154" s="19">
        <v>0</v>
      </c>
      <c r="BL154" s="19">
        <v>0</v>
      </c>
      <c r="BM154" s="19">
        <v>0</v>
      </c>
      <c r="BN154" s="19">
        <v>0</v>
      </c>
      <c r="BO154" s="19">
        <v>0</v>
      </c>
      <c r="BP154" s="19">
        <v>0</v>
      </c>
      <c r="BQ154" s="19">
        <v>0</v>
      </c>
      <c r="BR154" s="19">
        <v>0</v>
      </c>
      <c r="BS154" s="32">
        <v>0</v>
      </c>
      <c r="BT154" s="19">
        <v>1</v>
      </c>
      <c r="BU154" s="19">
        <v>0</v>
      </c>
      <c r="BV154" s="19">
        <v>0</v>
      </c>
      <c r="BW154" s="19">
        <v>0</v>
      </c>
      <c r="BX154" s="19">
        <v>0</v>
      </c>
      <c r="BY154" s="19">
        <v>2</v>
      </c>
      <c r="BZ154" s="19">
        <v>1</v>
      </c>
      <c r="CA154" s="19">
        <v>0</v>
      </c>
      <c r="CB154" s="19">
        <v>0</v>
      </c>
      <c r="CC154" s="19">
        <v>1</v>
      </c>
      <c r="CD154" s="19">
        <v>6</v>
      </c>
      <c r="CE154" s="38">
        <v>30</v>
      </c>
      <c r="CF154" s="19">
        <v>11</v>
      </c>
      <c r="CG154" s="19">
        <v>15</v>
      </c>
      <c r="CH154" s="19">
        <v>14</v>
      </c>
      <c r="CI154" s="19">
        <v>18</v>
      </c>
      <c r="CJ154" s="19">
        <v>9</v>
      </c>
      <c r="CK154" s="19">
        <v>8</v>
      </c>
      <c r="CL154" s="19">
        <v>34</v>
      </c>
      <c r="CM154" s="19">
        <v>28</v>
      </c>
      <c r="CN154" s="19">
        <v>14</v>
      </c>
      <c r="CO154" s="19">
        <v>27</v>
      </c>
      <c r="CP154" s="38">
        <v>3.3333333333333333E-2</v>
      </c>
      <c r="CQ154" s="19">
        <v>0</v>
      </c>
      <c r="CR154" s="19">
        <v>0</v>
      </c>
      <c r="CS154" s="19">
        <v>0</v>
      </c>
      <c r="CT154" s="19">
        <v>0</v>
      </c>
      <c r="CU154" s="19">
        <v>0.22222222222222221</v>
      </c>
      <c r="CV154" s="19">
        <v>0.125</v>
      </c>
      <c r="CW154" s="19">
        <v>0</v>
      </c>
      <c r="CX154" s="19">
        <v>0</v>
      </c>
      <c r="CY154" s="19">
        <v>7.1428571428571425E-2</v>
      </c>
      <c r="CZ154" s="19">
        <v>0.22222222222222221</v>
      </c>
      <c r="DA154" s="38">
        <v>0.52055343499999995</v>
      </c>
      <c r="DB154" s="19">
        <v>1.0699630019999999</v>
      </c>
      <c r="DC154" s="19">
        <v>3.7107073669999999</v>
      </c>
      <c r="DD154" s="19">
        <v>2.4972305129999999</v>
      </c>
      <c r="DE154" s="19">
        <v>1.336644892</v>
      </c>
      <c r="DF154" s="19">
        <v>35.873952809000002</v>
      </c>
      <c r="DG154" s="19">
        <v>1.0258829970000001</v>
      </c>
      <c r="DH154" s="19">
        <v>1.0655877030000001</v>
      </c>
      <c r="DI154" s="19">
        <v>1.2517715110000001</v>
      </c>
      <c r="DJ154" s="19">
        <v>1.8233911047523601</v>
      </c>
      <c r="DK154" s="19">
        <v>1.2995996752646799</v>
      </c>
      <c r="DL154" s="38"/>
      <c r="DQ154" s="19">
        <v>0.60309999999999997</v>
      </c>
      <c r="DR154" s="19">
        <v>0.24859999999999999</v>
      </c>
      <c r="DS154" s="19">
        <v>0.1191</v>
      </c>
      <c r="DT154" s="19">
        <v>9.3100000000000002E-2</v>
      </c>
      <c r="DU154" s="19">
        <v>0.13</v>
      </c>
      <c r="DV154" s="19">
        <v>0.21909999999999999</v>
      </c>
      <c r="DW154" s="38">
        <v>-0.31900000000000001</v>
      </c>
      <c r="DX154" s="19">
        <v>-0.28299999999999997</v>
      </c>
      <c r="DY154" s="19">
        <v>-0.42799999999999999</v>
      </c>
      <c r="DZ154" s="19">
        <v>-0.104</v>
      </c>
      <c r="EA154" s="19">
        <v>-0.113</v>
      </c>
      <c r="EB154" s="19">
        <v>-0.03</v>
      </c>
      <c r="EC154" s="19">
        <v>-8.4000000000000005E-2</v>
      </c>
      <c r="ED154" s="19">
        <v>-7.4999999999999997E-2</v>
      </c>
      <c r="EE154" s="19">
        <v>2.7E-2</v>
      </c>
      <c r="EF154" s="19">
        <v>-0.08</v>
      </c>
      <c r="EG154" s="19">
        <v>-2.5000000000000001E-2</v>
      </c>
      <c r="EH154" s="38">
        <v>2397796.7894118349</v>
      </c>
      <c r="EI154" s="19">
        <v>1655991.5221177891</v>
      </c>
      <c r="EJ154" s="19">
        <v>2530663.626648027</v>
      </c>
      <c r="EK154" s="19">
        <v>5688881.8116121422</v>
      </c>
      <c r="EL154" s="19">
        <v>2972021.4010414481</v>
      </c>
      <c r="EM154" s="19">
        <v>441311.6255408334</v>
      </c>
      <c r="EN154" s="19">
        <v>8533461.2305133082</v>
      </c>
      <c r="EO154" s="19">
        <v>7272468.9626177158</v>
      </c>
      <c r="EP154" s="19">
        <v>7031847.6249734974</v>
      </c>
      <c r="EQ154" s="19">
        <v>7094861.2487311522</v>
      </c>
      <c r="ER154" s="32">
        <v>12764164.060813669</v>
      </c>
      <c r="ES154" s="19">
        <f t="shared" si="310"/>
        <v>14.690060869282334</v>
      </c>
      <c r="ET154" s="19">
        <f t="shared" si="311"/>
        <v>14.319910494420149</v>
      </c>
      <c r="EU154" s="19">
        <f t="shared" si="312"/>
        <v>14.743992129331215</v>
      </c>
      <c r="EV154" s="19">
        <f t="shared" si="313"/>
        <v>15.554024268620189</v>
      </c>
      <c r="EW154" s="19">
        <f t="shared" si="314"/>
        <v>14.904752885682639</v>
      </c>
      <c r="EX154" s="19">
        <f t="shared" si="315"/>
        <v>12.997506538760257</v>
      </c>
      <c r="EY154" s="19">
        <f t="shared" si="316"/>
        <v>15.959505608620141</v>
      </c>
      <c r="EZ154" s="19">
        <f t="shared" si="317"/>
        <v>15.799606401568955</v>
      </c>
      <c r="FA154" s="19">
        <f t="shared" si="318"/>
        <v>15.765960049308836</v>
      </c>
      <c r="FB154" s="19">
        <f t="shared" si="319"/>
        <v>15.774881312180849</v>
      </c>
      <c r="FC154" s="32">
        <f t="shared" si="320"/>
        <v>16.362152119698926</v>
      </c>
      <c r="FD154" s="19">
        <f t="shared" si="321"/>
        <v>0.52055343499999995</v>
      </c>
      <c r="FE154" s="19">
        <f t="shared" si="322"/>
        <v>1.0699630019999999</v>
      </c>
      <c r="FF154" s="19" t="str">
        <f t="shared" si="323"/>
        <v/>
      </c>
      <c r="FG154" s="19">
        <f t="shared" si="324"/>
        <v>2.4972305129999999</v>
      </c>
      <c r="FH154" s="19">
        <f t="shared" si="325"/>
        <v>1.336644892</v>
      </c>
      <c r="FI154" s="19" t="str">
        <f t="shared" si="326"/>
        <v/>
      </c>
      <c r="FJ154" s="19">
        <f t="shared" si="327"/>
        <v>1.0258829970000001</v>
      </c>
      <c r="FK154" s="19">
        <f t="shared" si="328"/>
        <v>1.0655877030000001</v>
      </c>
      <c r="FL154" s="19">
        <f t="shared" si="329"/>
        <v>1.2517715110000001</v>
      </c>
      <c r="FM154" s="19">
        <f t="shared" si="330"/>
        <v>1.8233911047523601</v>
      </c>
      <c r="FN154" s="32">
        <f t="shared" si="331"/>
        <v>1.2995996752646799</v>
      </c>
      <c r="FT154" s="19" t="str">
        <f t="shared" si="337"/>
        <v/>
      </c>
      <c r="FU154" s="19">
        <f t="shared" si="338"/>
        <v>0.24859999999999999</v>
      </c>
      <c r="FV154" s="19">
        <f t="shared" si="339"/>
        <v>0.1191</v>
      </c>
      <c r="FW154" s="19">
        <f t="shared" si="340"/>
        <v>9.3100000000000002E-2</v>
      </c>
      <c r="FX154" s="19">
        <f t="shared" si="341"/>
        <v>0.13</v>
      </c>
      <c r="FY154" s="32">
        <f t="shared" si="342"/>
        <v>0.21909999999999999</v>
      </c>
      <c r="FZ154" s="19">
        <f t="shared" si="343"/>
        <v>-0.31900000000000001</v>
      </c>
      <c r="GA154" s="19">
        <f t="shared" si="344"/>
        <v>-0.28299999999999997</v>
      </c>
      <c r="GB154" s="19" t="str">
        <f t="shared" si="345"/>
        <v/>
      </c>
      <c r="GC154" s="19">
        <f t="shared" si="346"/>
        <v>-0.104</v>
      </c>
      <c r="GD154" s="19">
        <f t="shared" si="347"/>
        <v>-0.113</v>
      </c>
      <c r="GE154" s="19" t="str">
        <f t="shared" si="348"/>
        <v/>
      </c>
      <c r="GF154" s="19">
        <f t="shared" si="349"/>
        <v>-8.4000000000000005E-2</v>
      </c>
      <c r="GG154" s="19">
        <f t="shared" si="350"/>
        <v>-7.4999999999999997E-2</v>
      </c>
      <c r="GH154" s="19">
        <f t="shared" si="351"/>
        <v>2.7E-2</v>
      </c>
      <c r="GI154" s="19">
        <f t="shared" si="352"/>
        <v>-0.08</v>
      </c>
      <c r="GJ154" s="32">
        <f t="shared" si="353"/>
        <v>-2.5000000000000001E-2</v>
      </c>
      <c r="GK154" s="19">
        <f t="shared" si="354"/>
        <v>14.690060869282334</v>
      </c>
      <c r="GL154" s="19">
        <f t="shared" si="355"/>
        <v>14.319910494420149</v>
      </c>
      <c r="GM154" s="19" t="str">
        <f t="shared" si="356"/>
        <v/>
      </c>
      <c r="GN154" s="19">
        <f t="shared" si="357"/>
        <v>15.554024268620189</v>
      </c>
      <c r="GO154" s="19">
        <f t="shared" si="358"/>
        <v>14.904752885682639</v>
      </c>
      <c r="GP154" s="19" t="str">
        <f t="shared" si="359"/>
        <v/>
      </c>
      <c r="GQ154" s="19">
        <f t="shared" si="360"/>
        <v>15.959505608620141</v>
      </c>
      <c r="GR154" s="19">
        <f t="shared" si="361"/>
        <v>15.799606401568955</v>
      </c>
      <c r="GS154" s="19">
        <f t="shared" si="362"/>
        <v>15.765960049308836</v>
      </c>
      <c r="GT154" s="19">
        <f t="shared" si="363"/>
        <v>15.774881312180849</v>
      </c>
      <c r="GU154" s="32">
        <f t="shared" si="364"/>
        <v>16.362152119698926</v>
      </c>
      <c r="GV154" s="19">
        <f t="shared" si="365"/>
        <v>0.52055343499999995</v>
      </c>
      <c r="GW154" s="19">
        <f t="shared" si="366"/>
        <v>1.0699630019999999</v>
      </c>
      <c r="GX154" s="19">
        <f t="shared" si="367"/>
        <v>10.328571478127515</v>
      </c>
      <c r="GY154" s="19">
        <f t="shared" si="368"/>
        <v>2.4972305129999999</v>
      </c>
      <c r="GZ154" s="19">
        <f t="shared" si="369"/>
        <v>1.336644892</v>
      </c>
      <c r="HA154" s="19">
        <f t="shared" si="370"/>
        <v>10.328571478127515</v>
      </c>
      <c r="HB154" s="19">
        <f t="shared" si="371"/>
        <v>1.0258829970000001</v>
      </c>
      <c r="HC154" s="19">
        <f t="shared" si="372"/>
        <v>1.0655877030000001</v>
      </c>
      <c r="HD154" s="19">
        <f t="shared" si="373"/>
        <v>1.2517715110000001</v>
      </c>
      <c r="HE154" s="19">
        <f t="shared" si="374"/>
        <v>1.8233911047523601</v>
      </c>
      <c r="HF154" s="19">
        <f t="shared" si="375"/>
        <v>1.2995996752646799</v>
      </c>
      <c r="HG154" s="19">
        <f t="shared" si="442"/>
        <v>0.52055343499999995</v>
      </c>
      <c r="HH154" s="19">
        <f t="shared" si="443"/>
        <v>1.0699630019999999</v>
      </c>
      <c r="HI154" s="19" t="str">
        <f t="shared" si="444"/>
        <v/>
      </c>
      <c r="HJ154" s="19">
        <f t="shared" si="445"/>
        <v>2.4972305129999999</v>
      </c>
      <c r="HK154" s="19">
        <f t="shared" si="446"/>
        <v>1.336644892</v>
      </c>
      <c r="HL154" s="19" t="str">
        <f t="shared" si="447"/>
        <v/>
      </c>
      <c r="HM154" s="19">
        <f t="shared" si="448"/>
        <v>1.0258829970000001</v>
      </c>
      <c r="HN154" s="19">
        <f t="shared" si="449"/>
        <v>1.0655877030000001</v>
      </c>
      <c r="HO154" s="19">
        <f t="shared" si="450"/>
        <v>1.2517715110000001</v>
      </c>
      <c r="HP154" s="19">
        <f t="shared" si="451"/>
        <v>1.8233911047523601</v>
      </c>
      <c r="HQ154" s="32">
        <f t="shared" si="452"/>
        <v>1.2995996752646799</v>
      </c>
      <c r="HR154" s="19">
        <f t="shared" si="376"/>
        <v>2.8730000000000002E-2</v>
      </c>
      <c r="HS154" s="19">
        <f t="shared" si="377"/>
        <v>2.8730000000000002E-2</v>
      </c>
      <c r="HT154" s="19">
        <f t="shared" si="378"/>
        <v>2.8730000000000002E-2</v>
      </c>
      <c r="HU154" s="19">
        <f t="shared" si="379"/>
        <v>2.8730000000000002E-2</v>
      </c>
      <c r="HV154" s="19">
        <f t="shared" si="380"/>
        <v>2.8730000000000002E-2</v>
      </c>
      <c r="HW154" s="19">
        <f t="shared" si="381"/>
        <v>0.72436999999999996</v>
      </c>
      <c r="HX154" s="19">
        <f t="shared" si="382"/>
        <v>0.24859999999999999</v>
      </c>
      <c r="HY154" s="19">
        <f t="shared" si="383"/>
        <v>0.1191</v>
      </c>
      <c r="HZ154" s="19">
        <f t="shared" si="384"/>
        <v>9.3100000000000002E-2</v>
      </c>
      <c r="IA154" s="19">
        <f t="shared" si="385"/>
        <v>0.13</v>
      </c>
      <c r="IB154" s="19">
        <f t="shared" si="386"/>
        <v>0.21909999999999999</v>
      </c>
      <c r="IC154" s="38" t="str">
        <f t="shared" si="387"/>
        <v/>
      </c>
      <c r="ID154" s="19" t="str">
        <f t="shared" si="388"/>
        <v/>
      </c>
      <c r="IE154" s="19" t="str">
        <f t="shared" si="389"/>
        <v/>
      </c>
      <c r="IF154" s="19" t="str">
        <f t="shared" si="390"/>
        <v/>
      </c>
      <c r="IG154" s="19" t="str">
        <f t="shared" si="391"/>
        <v/>
      </c>
      <c r="IH154" s="19" t="str">
        <f t="shared" si="392"/>
        <v/>
      </c>
      <c r="II154" s="19">
        <f t="shared" si="393"/>
        <v>0.24859999999999999</v>
      </c>
      <c r="IJ154" s="19">
        <f t="shared" si="394"/>
        <v>0.1191</v>
      </c>
      <c r="IK154" s="19">
        <f t="shared" si="395"/>
        <v>9.3100000000000002E-2</v>
      </c>
      <c r="IL154" s="19">
        <f t="shared" si="396"/>
        <v>0.13</v>
      </c>
      <c r="IM154" s="19">
        <f t="shared" si="397"/>
        <v>0.21909999999999999</v>
      </c>
      <c r="IN154" s="38">
        <f t="shared" si="398"/>
        <v>-0.31900000000000001</v>
      </c>
      <c r="IO154" s="19">
        <f t="shared" si="399"/>
        <v>-0.28299999999999997</v>
      </c>
      <c r="IP154" s="19">
        <f t="shared" si="400"/>
        <v>0.16917829999999984</v>
      </c>
      <c r="IQ154" s="19">
        <f t="shared" si="401"/>
        <v>-0.104</v>
      </c>
      <c r="IR154" s="19">
        <f t="shared" si="402"/>
        <v>-0.113</v>
      </c>
      <c r="IS154" s="19">
        <f t="shared" si="403"/>
        <v>0.16917829999999984</v>
      </c>
      <c r="IT154" s="19">
        <f t="shared" si="404"/>
        <v>-8.4000000000000005E-2</v>
      </c>
      <c r="IU154" s="19">
        <f t="shared" si="405"/>
        <v>-7.4999999999999997E-2</v>
      </c>
      <c r="IV154" s="19">
        <f t="shared" si="406"/>
        <v>2.7E-2</v>
      </c>
      <c r="IW154" s="19">
        <f t="shared" si="407"/>
        <v>-0.08</v>
      </c>
      <c r="IX154" s="32">
        <f t="shared" si="408"/>
        <v>-2.5000000000000001E-2</v>
      </c>
      <c r="IY154" s="19">
        <f t="shared" si="409"/>
        <v>-0.31900000000000001</v>
      </c>
      <c r="IZ154" s="19">
        <f t="shared" si="410"/>
        <v>-0.28299999999999997</v>
      </c>
      <c r="JA154" s="19" t="str">
        <f t="shared" si="411"/>
        <v/>
      </c>
      <c r="JB154" s="19">
        <f t="shared" si="412"/>
        <v>-0.104</v>
      </c>
      <c r="JC154" s="19">
        <f t="shared" si="413"/>
        <v>-0.113</v>
      </c>
      <c r="JD154" s="19" t="str">
        <f t="shared" si="414"/>
        <v/>
      </c>
      <c r="JE154" s="19">
        <f t="shared" si="415"/>
        <v>-8.4000000000000005E-2</v>
      </c>
      <c r="JF154" s="19">
        <f t="shared" si="416"/>
        <v>-7.4999999999999997E-2</v>
      </c>
      <c r="JG154" s="19">
        <f t="shared" si="417"/>
        <v>2.7E-2</v>
      </c>
      <c r="JH154" s="19">
        <f t="shared" si="418"/>
        <v>-0.08</v>
      </c>
      <c r="JI154" s="32">
        <f t="shared" si="419"/>
        <v>-2.5000000000000001E-2</v>
      </c>
      <c r="JJ154" s="19">
        <f t="shared" si="420"/>
        <v>14.690060869282334</v>
      </c>
      <c r="JK154" s="19">
        <f t="shared" si="421"/>
        <v>0</v>
      </c>
      <c r="JL154" s="19">
        <f t="shared" si="422"/>
        <v>22.018022109317169</v>
      </c>
      <c r="JM154" s="19">
        <f t="shared" si="423"/>
        <v>15.554024268620189</v>
      </c>
      <c r="JN154" s="19">
        <f t="shared" si="424"/>
        <v>14.904752885682639</v>
      </c>
      <c r="JO154" s="19">
        <f t="shared" si="425"/>
        <v>22.018022109317169</v>
      </c>
      <c r="JP154" s="19">
        <f t="shared" si="426"/>
        <v>15.959505608620141</v>
      </c>
      <c r="JQ154" s="19">
        <f t="shared" si="427"/>
        <v>15.799606401568955</v>
      </c>
      <c r="JR154" s="19">
        <f t="shared" si="428"/>
        <v>15.765960049308836</v>
      </c>
      <c r="JS154" s="19">
        <f t="shared" si="429"/>
        <v>15.774881312180849</v>
      </c>
      <c r="JT154" s="19">
        <f t="shared" si="430"/>
        <v>16.362152119698926</v>
      </c>
      <c r="JU154" s="38">
        <f t="shared" si="431"/>
        <v>14.690060869282334</v>
      </c>
      <c r="JW154" s="19" t="str">
        <f t="shared" si="433"/>
        <v/>
      </c>
      <c r="JX154" s="19">
        <f t="shared" si="434"/>
        <v>15.554024268620189</v>
      </c>
      <c r="JY154" s="19">
        <f t="shared" si="435"/>
        <v>14.904752885682639</v>
      </c>
      <c r="JZ154" s="19" t="str">
        <f t="shared" si="436"/>
        <v/>
      </c>
      <c r="KA154" s="19">
        <f t="shared" si="437"/>
        <v>15.959505608620141</v>
      </c>
      <c r="KB154" s="19">
        <f t="shared" si="438"/>
        <v>15.799606401568955</v>
      </c>
      <c r="KC154" s="19">
        <f t="shared" si="439"/>
        <v>15.765960049308836</v>
      </c>
      <c r="KD154" s="19">
        <f t="shared" si="440"/>
        <v>15.774881312180849</v>
      </c>
      <c r="KE154" s="32">
        <f t="shared" si="441"/>
        <v>16.362152119698926</v>
      </c>
    </row>
    <row r="155" spans="1:291" x14ac:dyDescent="0.2">
      <c r="A155" s="19" t="s">
        <v>253</v>
      </c>
      <c r="B155" s="19" t="s">
        <v>4011</v>
      </c>
      <c r="E155" s="32" t="s">
        <v>248</v>
      </c>
      <c r="H155" s="19">
        <v>0</v>
      </c>
      <c r="I155" s="19">
        <v>0</v>
      </c>
      <c r="J155" s="19">
        <v>0</v>
      </c>
      <c r="L155" s="19">
        <v>0</v>
      </c>
      <c r="M155" s="19">
        <v>0</v>
      </c>
      <c r="N155" s="19">
        <v>0</v>
      </c>
      <c r="O155" s="19">
        <v>1</v>
      </c>
      <c r="P155" s="32">
        <v>0</v>
      </c>
      <c r="S155" s="19">
        <v>1</v>
      </c>
      <c r="T155" s="19">
        <v>1</v>
      </c>
      <c r="U155" s="19">
        <v>1</v>
      </c>
      <c r="W155" s="19">
        <v>1</v>
      </c>
      <c r="X155" s="19">
        <v>1</v>
      </c>
      <c r="Y155" s="19">
        <v>1</v>
      </c>
      <c r="Z155" s="19">
        <v>1</v>
      </c>
      <c r="AA155" s="32">
        <v>1</v>
      </c>
      <c r="AD155" s="19">
        <v>1</v>
      </c>
      <c r="AE155" s="19">
        <v>1</v>
      </c>
      <c r="AF155" s="19">
        <v>1</v>
      </c>
      <c r="AH155" s="19">
        <v>1</v>
      </c>
      <c r="AI155" s="19">
        <v>1</v>
      </c>
      <c r="AJ155" s="19">
        <v>1</v>
      </c>
      <c r="AK155" s="19">
        <v>1</v>
      </c>
      <c r="AL155" s="32">
        <v>1</v>
      </c>
      <c r="AO155" s="19">
        <v>2.2446299999999999E-2</v>
      </c>
      <c r="AP155" s="19">
        <v>2.1582199999999999E-2</v>
      </c>
      <c r="AQ155" s="19">
        <v>2.17089E-2</v>
      </c>
      <c r="AS155" s="19">
        <v>2.1336299999999999E-2</v>
      </c>
      <c r="AT155" s="19">
        <v>2.0468699999999999E-2</v>
      </c>
      <c r="AU155" s="19">
        <v>2.4719100000000001E-2</v>
      </c>
      <c r="AV155" s="19">
        <v>3.7593500000000002E-2</v>
      </c>
      <c r="AW155" s="32">
        <v>4.1341799999999998E-2</v>
      </c>
      <c r="AZ155" s="19">
        <v>0</v>
      </c>
      <c r="BA155" s="19">
        <v>0</v>
      </c>
      <c r="BB155" s="19">
        <v>0</v>
      </c>
      <c r="BD155" s="19">
        <v>0</v>
      </c>
      <c r="BE155" s="19">
        <v>0</v>
      </c>
      <c r="BF155" s="19">
        <v>0</v>
      </c>
      <c r="BG155" s="19">
        <v>0</v>
      </c>
      <c r="BH155" s="32">
        <v>1</v>
      </c>
      <c r="BK155" s="19">
        <v>0</v>
      </c>
      <c r="BL155" s="19">
        <v>0</v>
      </c>
      <c r="BM155" s="19">
        <v>0</v>
      </c>
      <c r="BO155" s="19">
        <v>0</v>
      </c>
      <c r="BP155" s="19">
        <v>0</v>
      </c>
      <c r="BQ155" s="19">
        <v>0</v>
      </c>
      <c r="BR155" s="19">
        <v>0</v>
      </c>
      <c r="BS155" s="32">
        <v>1</v>
      </c>
      <c r="BT155" s="19">
        <v>2</v>
      </c>
      <c r="BU155" s="19">
        <v>1</v>
      </c>
      <c r="BV155" s="19">
        <v>3</v>
      </c>
      <c r="BW155" s="19">
        <v>4</v>
      </c>
      <c r="BX155" s="19">
        <v>4</v>
      </c>
      <c r="BY155" s="19">
        <v>3</v>
      </c>
      <c r="BZ155" s="19">
        <v>3</v>
      </c>
      <c r="CA155" s="19">
        <v>3</v>
      </c>
      <c r="CB155" s="19">
        <v>3</v>
      </c>
      <c r="CC155" s="19">
        <v>2</v>
      </c>
      <c r="CD155" s="19">
        <v>2</v>
      </c>
      <c r="CE155" s="38">
        <v>29</v>
      </c>
      <c r="CF155" s="19">
        <v>45</v>
      </c>
      <c r="CG155" s="19">
        <v>58</v>
      </c>
      <c r="CH155" s="19">
        <v>40</v>
      </c>
      <c r="CI155" s="19">
        <v>45</v>
      </c>
      <c r="CJ155" s="19">
        <v>64</v>
      </c>
      <c r="CK155" s="19">
        <v>39</v>
      </c>
      <c r="CL155" s="19">
        <v>52</v>
      </c>
      <c r="CM155" s="19">
        <v>71</v>
      </c>
      <c r="CN155" s="19">
        <v>44</v>
      </c>
      <c r="CO155" s="19">
        <v>34</v>
      </c>
      <c r="CP155" s="38">
        <v>6.8965517241379309E-2</v>
      </c>
      <c r="CQ155" s="19">
        <v>2.2222222222222223E-2</v>
      </c>
      <c r="CR155" s="19">
        <v>5.1724137931034482E-2</v>
      </c>
      <c r="CS155" s="19">
        <v>0.1</v>
      </c>
      <c r="CT155" s="19">
        <v>8.8888888888888892E-2</v>
      </c>
      <c r="CU155" s="19">
        <v>4.6875E-2</v>
      </c>
      <c r="CV155" s="19">
        <v>7.6923076923076927E-2</v>
      </c>
      <c r="CW155" s="19">
        <v>5.7692307692307696E-2</v>
      </c>
      <c r="CX155" s="19">
        <v>4.2253521126760563E-2</v>
      </c>
      <c r="CY155" s="19">
        <v>4.5454545454545456E-2</v>
      </c>
      <c r="CZ155" s="19">
        <v>5.8823529411764705E-2</v>
      </c>
      <c r="DA155" s="38">
        <v>0.51824663199999998</v>
      </c>
      <c r="DB155" s="19">
        <v>0.91507486800000004</v>
      </c>
      <c r="DC155" s="19">
        <v>1.0208664460000001</v>
      </c>
      <c r="DD155" s="19">
        <v>1.39783021</v>
      </c>
      <c r="DE155" s="19">
        <v>2.2237034580000001</v>
      </c>
      <c r="DF155" s="19">
        <v>2.4704567530000001</v>
      </c>
      <c r="DG155" s="19">
        <v>1.8537056110000001</v>
      </c>
      <c r="DH155" s="19">
        <v>1.586076716</v>
      </c>
      <c r="DI155" s="19">
        <v>2.1268633870000002</v>
      </c>
      <c r="DJ155" s="19">
        <v>2.65257507987311</v>
      </c>
      <c r="DK155" s="19">
        <v>2.2624528715347001</v>
      </c>
      <c r="DL155" s="38">
        <v>0.25650000000000001</v>
      </c>
      <c r="DM155" s="19">
        <v>0.22339999999999999</v>
      </c>
      <c r="DN155" s="19">
        <v>0.2122</v>
      </c>
      <c r="DO155" s="19">
        <v>0.107</v>
      </c>
      <c r="DP155" s="19">
        <v>0.14099999999999999</v>
      </c>
      <c r="DQ155" s="19">
        <v>0.1351</v>
      </c>
      <c r="DR155" s="19">
        <v>9.3600000000000003E-2</v>
      </c>
      <c r="DS155" s="19">
        <v>0.13350000000000001</v>
      </c>
      <c r="DT155" s="19">
        <v>0.1245</v>
      </c>
      <c r="DU155" s="19">
        <v>0.20610000000000001</v>
      </c>
      <c r="DV155" s="19">
        <v>0.13880000000000001</v>
      </c>
      <c r="DW155" s="38">
        <v>-0.32</v>
      </c>
      <c r="DX155" s="19">
        <v>-0.11600000000000001</v>
      </c>
      <c r="DY155" s="19">
        <v>-1.4E-2</v>
      </c>
      <c r="DZ155" s="19">
        <v>0.108</v>
      </c>
      <c r="EA155" s="19">
        <v>-3.0000000000000001E-3</v>
      </c>
      <c r="EB155" s="19">
        <v>5.7000000000000002E-2</v>
      </c>
      <c r="EC155" s="19">
        <v>0.111</v>
      </c>
      <c r="ED155" s="19">
        <v>1.4999999999999999E-2</v>
      </c>
      <c r="EE155" s="19">
        <v>0.02</v>
      </c>
      <c r="EF155" s="19">
        <v>4.7E-2</v>
      </c>
      <c r="EG155" s="19">
        <v>0.13200000000000001</v>
      </c>
      <c r="EH155" s="38">
        <v>4850382.4577718573</v>
      </c>
      <c r="EI155" s="19">
        <v>3908001.0374714429</v>
      </c>
      <c r="EJ155" s="19">
        <v>6046870.3236378208</v>
      </c>
      <c r="EK155" s="19">
        <v>6780123.3877258012</v>
      </c>
      <c r="EL155" s="19">
        <v>5737312.4328989051</v>
      </c>
      <c r="EM155" s="19">
        <v>8020201.9176777983</v>
      </c>
      <c r="EN155" s="19">
        <v>9671141.55061928</v>
      </c>
      <c r="EO155" s="19">
        <v>7311515.6413120227</v>
      </c>
      <c r="EP155" s="19">
        <v>5291042.1527553545</v>
      </c>
      <c r="EQ155" s="19">
        <v>6845923.0430947552</v>
      </c>
      <c r="ER155" s="32">
        <v>11700827.139196372</v>
      </c>
      <c r="ES155" s="19">
        <f t="shared" si="310"/>
        <v>15.394568117077142</v>
      </c>
      <c r="ET155" s="19">
        <f t="shared" si="311"/>
        <v>15.178536557618532</v>
      </c>
      <c r="EU155" s="19">
        <f t="shared" si="312"/>
        <v>15.615051394282201</v>
      </c>
      <c r="EV155" s="19">
        <f t="shared" si="313"/>
        <v>15.729505858530599</v>
      </c>
      <c r="EW155" s="19">
        <f t="shared" si="314"/>
        <v>15.562501441382819</v>
      </c>
      <c r="EX155" s="19">
        <f t="shared" si="315"/>
        <v>15.897474156293573</v>
      </c>
      <c r="EY155" s="19">
        <f t="shared" si="316"/>
        <v>16.084656911198259</v>
      </c>
      <c r="EZ155" s="19">
        <f t="shared" si="317"/>
        <v>15.804961148307173</v>
      </c>
      <c r="FA155" s="19">
        <f t="shared" si="318"/>
        <v>15.481525788733263</v>
      </c>
      <c r="FB155" s="19">
        <f t="shared" si="319"/>
        <v>15.739163856860204</v>
      </c>
      <c r="FC155" s="32">
        <f t="shared" si="320"/>
        <v>16.275170092926974</v>
      </c>
      <c r="FD155" s="19" t="str">
        <f t="shared" si="321"/>
        <v/>
      </c>
      <c r="FE155" s="19" t="str">
        <f t="shared" si="322"/>
        <v/>
      </c>
      <c r="FF155" s="19">
        <f t="shared" si="323"/>
        <v>1.0208664460000001</v>
      </c>
      <c r="FG155" s="19">
        <f t="shared" si="324"/>
        <v>1.39783021</v>
      </c>
      <c r="FH155" s="19">
        <f t="shared" si="325"/>
        <v>2.2237034580000001</v>
      </c>
      <c r="FI155" s="19" t="str">
        <f t="shared" si="326"/>
        <v/>
      </c>
      <c r="FJ155" s="19">
        <f t="shared" si="327"/>
        <v>1.8537056110000001</v>
      </c>
      <c r="FK155" s="19">
        <f t="shared" si="328"/>
        <v>1.586076716</v>
      </c>
      <c r="FL155" s="19">
        <f t="shared" si="329"/>
        <v>2.1268633870000002</v>
      </c>
      <c r="FM155" s="19">
        <f t="shared" si="330"/>
        <v>2.65257507987311</v>
      </c>
      <c r="FN155" s="32">
        <f t="shared" si="331"/>
        <v>2.2624528715347001</v>
      </c>
      <c r="FO155" s="19" t="str">
        <f t="shared" si="332"/>
        <v/>
      </c>
      <c r="FP155" s="19" t="str">
        <f t="shared" si="333"/>
        <v/>
      </c>
      <c r="FQ155" s="19">
        <f t="shared" si="334"/>
        <v>0.2122</v>
      </c>
      <c r="FR155" s="19">
        <f t="shared" si="335"/>
        <v>0.107</v>
      </c>
      <c r="FS155" s="19">
        <f t="shared" si="336"/>
        <v>0.14099999999999999</v>
      </c>
      <c r="FT155" s="19" t="str">
        <f t="shared" si="337"/>
        <v/>
      </c>
      <c r="FU155" s="19">
        <f t="shared" si="338"/>
        <v>9.3600000000000003E-2</v>
      </c>
      <c r="FV155" s="19">
        <f t="shared" si="339"/>
        <v>0.13350000000000001</v>
      </c>
      <c r="FW155" s="19">
        <f t="shared" si="340"/>
        <v>0.1245</v>
      </c>
      <c r="FX155" s="19">
        <f t="shared" si="341"/>
        <v>0.20610000000000001</v>
      </c>
      <c r="FY155" s="32">
        <f t="shared" si="342"/>
        <v>0.13880000000000001</v>
      </c>
      <c r="FZ155" s="19" t="str">
        <f t="shared" si="343"/>
        <v/>
      </c>
      <c r="GA155" s="19" t="str">
        <f t="shared" si="344"/>
        <v/>
      </c>
      <c r="GB155" s="19">
        <f t="shared" si="345"/>
        <v>-1.4E-2</v>
      </c>
      <c r="GC155" s="19">
        <f t="shared" si="346"/>
        <v>0.108</v>
      </c>
      <c r="GD155" s="19">
        <f t="shared" si="347"/>
        <v>-3.0000000000000001E-3</v>
      </c>
      <c r="GE155" s="19" t="str">
        <f t="shared" si="348"/>
        <v/>
      </c>
      <c r="GF155" s="19">
        <f t="shared" si="349"/>
        <v>0.111</v>
      </c>
      <c r="GG155" s="19">
        <f t="shared" si="350"/>
        <v>1.4999999999999999E-2</v>
      </c>
      <c r="GH155" s="19">
        <f t="shared" si="351"/>
        <v>0.02</v>
      </c>
      <c r="GI155" s="19">
        <f t="shared" si="352"/>
        <v>4.7E-2</v>
      </c>
      <c r="GJ155" s="32">
        <f t="shared" si="353"/>
        <v>0.13200000000000001</v>
      </c>
      <c r="GK155" s="19" t="str">
        <f t="shared" si="354"/>
        <v/>
      </c>
      <c r="GL155" s="19" t="str">
        <f t="shared" si="355"/>
        <v/>
      </c>
      <c r="GM155" s="19">
        <f t="shared" si="356"/>
        <v>15.615051394282201</v>
      </c>
      <c r="GN155" s="19">
        <f t="shared" si="357"/>
        <v>15.729505858530599</v>
      </c>
      <c r="GO155" s="19">
        <f t="shared" si="358"/>
        <v>15.562501441382819</v>
      </c>
      <c r="GP155" s="19" t="str">
        <f t="shared" si="359"/>
        <v/>
      </c>
      <c r="GQ155" s="19">
        <f t="shared" si="360"/>
        <v>16.084656911198259</v>
      </c>
      <c r="GR155" s="19">
        <f t="shared" si="361"/>
        <v>15.804961148307173</v>
      </c>
      <c r="GS155" s="19">
        <f t="shared" si="362"/>
        <v>15.481525788733263</v>
      </c>
      <c r="GT155" s="19">
        <f t="shared" si="363"/>
        <v>15.739163856860204</v>
      </c>
      <c r="GU155" s="32">
        <f t="shared" si="364"/>
        <v>16.275170092926974</v>
      </c>
      <c r="GV155" s="19">
        <f t="shared" si="365"/>
        <v>10.328571478127515</v>
      </c>
      <c r="GW155" s="19">
        <f t="shared" si="366"/>
        <v>10.328571478127515</v>
      </c>
      <c r="GX155" s="19">
        <f t="shared" si="367"/>
        <v>1.0208664460000001</v>
      </c>
      <c r="GY155" s="19">
        <f t="shared" si="368"/>
        <v>1.39783021</v>
      </c>
      <c r="GZ155" s="19">
        <f t="shared" si="369"/>
        <v>2.2237034580000001</v>
      </c>
      <c r="HA155" s="19">
        <f t="shared" si="370"/>
        <v>10.328571478127515</v>
      </c>
      <c r="HB155" s="19">
        <f t="shared" si="371"/>
        <v>1.8537056110000001</v>
      </c>
      <c r="HC155" s="19">
        <f t="shared" si="372"/>
        <v>1.586076716</v>
      </c>
      <c r="HD155" s="19">
        <f t="shared" si="373"/>
        <v>2.1268633870000002</v>
      </c>
      <c r="HE155" s="19">
        <f t="shared" si="374"/>
        <v>2.65257507987311</v>
      </c>
      <c r="HF155" s="19">
        <f t="shared" si="375"/>
        <v>2.2624528715347001</v>
      </c>
      <c r="HG155" s="19" t="str">
        <f t="shared" si="442"/>
        <v/>
      </c>
      <c r="HH155" s="19" t="str">
        <f t="shared" si="443"/>
        <v/>
      </c>
      <c r="HI155" s="19">
        <f t="shared" si="444"/>
        <v>1.0208664460000001</v>
      </c>
      <c r="HJ155" s="19">
        <f t="shared" si="445"/>
        <v>1.39783021</v>
      </c>
      <c r="HK155" s="19">
        <f t="shared" si="446"/>
        <v>2.2237034580000001</v>
      </c>
      <c r="HL155" s="19" t="str">
        <f t="shared" si="447"/>
        <v/>
      </c>
      <c r="HM155" s="19">
        <f t="shared" si="448"/>
        <v>1.8537056110000001</v>
      </c>
      <c r="HN155" s="19">
        <f t="shared" si="449"/>
        <v>1.586076716</v>
      </c>
      <c r="HO155" s="19">
        <f t="shared" si="450"/>
        <v>2.1268633870000002</v>
      </c>
      <c r="HP155" s="19">
        <f t="shared" si="451"/>
        <v>2.65257507987311</v>
      </c>
      <c r="HQ155" s="32">
        <f t="shared" si="452"/>
        <v>2.2624528715347001</v>
      </c>
      <c r="HR155" s="19">
        <f t="shared" si="376"/>
        <v>0.72436999999999996</v>
      </c>
      <c r="HS155" s="19">
        <f t="shared" si="377"/>
        <v>0.72436999999999996</v>
      </c>
      <c r="HT155" s="19">
        <f t="shared" si="378"/>
        <v>0.2122</v>
      </c>
      <c r="HU155" s="19">
        <f t="shared" si="379"/>
        <v>0.107</v>
      </c>
      <c r="HV155" s="19">
        <f t="shared" si="380"/>
        <v>0.14099999999999999</v>
      </c>
      <c r="HW155" s="19">
        <f t="shared" si="381"/>
        <v>0.72436999999999996</v>
      </c>
      <c r="HX155" s="19">
        <f t="shared" si="382"/>
        <v>9.3600000000000003E-2</v>
      </c>
      <c r="HY155" s="19">
        <f t="shared" si="383"/>
        <v>0.13350000000000001</v>
      </c>
      <c r="HZ155" s="19">
        <f t="shared" si="384"/>
        <v>0.1245</v>
      </c>
      <c r="IA155" s="19">
        <f t="shared" si="385"/>
        <v>0.20610000000000001</v>
      </c>
      <c r="IB155" s="19">
        <f t="shared" si="386"/>
        <v>0.13880000000000001</v>
      </c>
      <c r="IC155" s="38" t="str">
        <f t="shared" si="387"/>
        <v/>
      </c>
      <c r="ID155" s="19" t="str">
        <f t="shared" si="388"/>
        <v/>
      </c>
      <c r="IE155" s="19">
        <f t="shared" si="389"/>
        <v>0.2122</v>
      </c>
      <c r="IF155" s="19">
        <f t="shared" si="390"/>
        <v>0.107</v>
      </c>
      <c r="IG155" s="19">
        <f t="shared" si="391"/>
        <v>0.14099999999999999</v>
      </c>
      <c r="IH155" s="19" t="str">
        <f t="shared" si="392"/>
        <v/>
      </c>
      <c r="II155" s="19">
        <f t="shared" si="393"/>
        <v>9.3600000000000003E-2</v>
      </c>
      <c r="IJ155" s="19">
        <f t="shared" si="394"/>
        <v>0.13350000000000001</v>
      </c>
      <c r="IK155" s="19">
        <f t="shared" si="395"/>
        <v>0.1245</v>
      </c>
      <c r="IL155" s="19">
        <f t="shared" si="396"/>
        <v>0.20610000000000001</v>
      </c>
      <c r="IM155" s="19">
        <f t="shared" si="397"/>
        <v>0.13880000000000001</v>
      </c>
      <c r="IN155" s="38">
        <f t="shared" si="398"/>
        <v>0.16917829999999984</v>
      </c>
      <c r="IO155" s="19">
        <f t="shared" si="399"/>
        <v>0.16917829999999984</v>
      </c>
      <c r="IP155" s="19">
        <f t="shared" si="400"/>
        <v>-1.4E-2</v>
      </c>
      <c r="IQ155" s="19">
        <f t="shared" si="401"/>
        <v>0.108</v>
      </c>
      <c r="IR155" s="19">
        <f t="shared" si="402"/>
        <v>-3.0000000000000001E-3</v>
      </c>
      <c r="IS155" s="19">
        <f t="shared" si="403"/>
        <v>0.16917829999999984</v>
      </c>
      <c r="IT155" s="19">
        <f t="shared" si="404"/>
        <v>0.111</v>
      </c>
      <c r="IU155" s="19">
        <f t="shared" si="405"/>
        <v>1.4999999999999999E-2</v>
      </c>
      <c r="IV155" s="19">
        <f t="shared" si="406"/>
        <v>0.02</v>
      </c>
      <c r="IW155" s="19">
        <f t="shared" si="407"/>
        <v>4.7E-2</v>
      </c>
      <c r="IX155" s="32">
        <f t="shared" si="408"/>
        <v>0.13200000000000001</v>
      </c>
      <c r="IY155" s="19" t="str">
        <f t="shared" si="409"/>
        <v/>
      </c>
      <c r="IZ155" s="19" t="str">
        <f t="shared" si="410"/>
        <v/>
      </c>
      <c r="JA155" s="19">
        <f t="shared" si="411"/>
        <v>-1.4E-2</v>
      </c>
      <c r="JB155" s="19">
        <f t="shared" si="412"/>
        <v>0.108</v>
      </c>
      <c r="JC155" s="19">
        <f t="shared" si="413"/>
        <v>-3.0000000000000001E-3</v>
      </c>
      <c r="JD155" s="19" t="str">
        <f t="shared" si="414"/>
        <v/>
      </c>
      <c r="JE155" s="19">
        <f t="shared" si="415"/>
        <v>0.111</v>
      </c>
      <c r="JF155" s="19">
        <f t="shared" si="416"/>
        <v>1.4999999999999999E-2</v>
      </c>
      <c r="JG155" s="19">
        <f t="shared" si="417"/>
        <v>0.02</v>
      </c>
      <c r="JH155" s="19">
        <f t="shared" si="418"/>
        <v>4.7E-2</v>
      </c>
      <c r="JI155" s="32">
        <f t="shared" si="419"/>
        <v>0.13200000000000001</v>
      </c>
      <c r="JJ155" s="19">
        <f t="shared" si="420"/>
        <v>22.018022109317169</v>
      </c>
      <c r="JK155" s="19">
        <f t="shared" si="421"/>
        <v>22.018022109317169</v>
      </c>
      <c r="JL155" s="19">
        <f t="shared" si="422"/>
        <v>15.615051394282201</v>
      </c>
      <c r="JM155" s="19">
        <f t="shared" si="423"/>
        <v>15.729505858530599</v>
      </c>
      <c r="JN155" s="19">
        <f t="shared" si="424"/>
        <v>15.562501441382819</v>
      </c>
      <c r="JO155" s="19">
        <f t="shared" si="425"/>
        <v>22.018022109317169</v>
      </c>
      <c r="JP155" s="19">
        <f t="shared" si="426"/>
        <v>16.084656911198259</v>
      </c>
      <c r="JQ155" s="19">
        <f t="shared" si="427"/>
        <v>15.804961148307173</v>
      </c>
      <c r="JR155" s="19">
        <f t="shared" si="428"/>
        <v>15.481525788733263</v>
      </c>
      <c r="JS155" s="19">
        <f t="shared" si="429"/>
        <v>15.739163856860204</v>
      </c>
      <c r="JT155" s="19">
        <f t="shared" si="430"/>
        <v>16.275170092926974</v>
      </c>
      <c r="JU155" s="38" t="str">
        <f t="shared" si="431"/>
        <v/>
      </c>
      <c r="JV155" s="19" t="str">
        <f t="shared" si="432"/>
        <v/>
      </c>
      <c r="JW155" s="19">
        <f t="shared" si="433"/>
        <v>15.615051394282201</v>
      </c>
      <c r="JX155" s="19">
        <f t="shared" si="434"/>
        <v>15.729505858530599</v>
      </c>
      <c r="JY155" s="19">
        <f t="shared" si="435"/>
        <v>15.562501441382819</v>
      </c>
      <c r="JZ155" s="19" t="str">
        <f t="shared" si="436"/>
        <v/>
      </c>
      <c r="KA155" s="19">
        <f t="shared" si="437"/>
        <v>16.084656911198259</v>
      </c>
      <c r="KB155" s="19">
        <f t="shared" si="438"/>
        <v>15.804961148307173</v>
      </c>
      <c r="KC155" s="19">
        <f t="shared" si="439"/>
        <v>15.481525788733263</v>
      </c>
      <c r="KD155" s="19">
        <f t="shared" si="440"/>
        <v>15.739163856860204</v>
      </c>
      <c r="KE155" s="32">
        <f t="shared" si="441"/>
        <v>16.275170092926974</v>
      </c>
    </row>
    <row r="156" spans="1:291" x14ac:dyDescent="0.2">
      <c r="A156" s="19" t="s">
        <v>257</v>
      </c>
      <c r="B156" s="19" t="s">
        <v>258</v>
      </c>
      <c r="E156" s="32" t="s">
        <v>248</v>
      </c>
      <c r="F156" s="19">
        <v>0</v>
      </c>
      <c r="G156" s="19">
        <v>0</v>
      </c>
      <c r="H156" s="19">
        <v>0</v>
      </c>
      <c r="I156" s="19">
        <v>1</v>
      </c>
      <c r="J156" s="19">
        <v>1</v>
      </c>
      <c r="K156" s="19">
        <v>1</v>
      </c>
      <c r="L156" s="19">
        <v>1</v>
      </c>
      <c r="M156" s="19">
        <v>1</v>
      </c>
      <c r="N156" s="19">
        <v>1</v>
      </c>
      <c r="O156" s="19">
        <v>1</v>
      </c>
      <c r="P156" s="32">
        <v>1</v>
      </c>
      <c r="Q156" s="19">
        <v>1</v>
      </c>
      <c r="R156" s="19">
        <v>1</v>
      </c>
      <c r="S156" s="19">
        <v>1</v>
      </c>
      <c r="T156" s="19">
        <v>1</v>
      </c>
      <c r="U156" s="19">
        <v>1</v>
      </c>
      <c r="V156" s="19">
        <v>1</v>
      </c>
      <c r="W156" s="19">
        <v>1</v>
      </c>
      <c r="X156" s="19">
        <v>1</v>
      </c>
      <c r="Y156" s="19">
        <v>1</v>
      </c>
      <c r="Z156" s="19">
        <v>1</v>
      </c>
      <c r="AA156" s="32">
        <v>1</v>
      </c>
      <c r="AB156" s="19">
        <v>1</v>
      </c>
      <c r="AC156" s="19">
        <v>1</v>
      </c>
      <c r="AD156" s="19">
        <v>1</v>
      </c>
      <c r="AE156" s="19">
        <v>1</v>
      </c>
      <c r="AF156" s="19">
        <v>1</v>
      </c>
      <c r="AG156" s="19">
        <v>1</v>
      </c>
      <c r="AH156" s="19">
        <v>1</v>
      </c>
      <c r="AI156" s="19">
        <v>1</v>
      </c>
      <c r="AJ156" s="19">
        <v>1</v>
      </c>
      <c r="AK156" s="19">
        <v>1</v>
      </c>
      <c r="AL156" s="32">
        <v>1</v>
      </c>
      <c r="AM156" s="19">
        <v>5.3249699999999997E-2</v>
      </c>
      <c r="AN156" s="19">
        <v>4.7379900000000003E-2</v>
      </c>
      <c r="AO156" s="19">
        <v>4.5596400000000002E-2</v>
      </c>
      <c r="AP156" s="19">
        <v>4.0802600000000001E-2</v>
      </c>
      <c r="AQ156" s="19">
        <v>3.6686999999999997E-2</v>
      </c>
      <c r="AR156" s="19">
        <v>3.51939E-2</v>
      </c>
      <c r="AS156" s="19">
        <v>3.5836100000000003E-2</v>
      </c>
      <c r="AT156" s="19">
        <v>4.2667099999999999E-2</v>
      </c>
      <c r="AU156" s="19">
        <v>4.0491300000000001E-2</v>
      </c>
      <c r="AV156" s="19">
        <v>4.1339800000000003E-2</v>
      </c>
      <c r="AW156" s="32">
        <v>4.2913399999999997E-2</v>
      </c>
      <c r="AX156" s="19">
        <v>0</v>
      </c>
      <c r="AY156" s="19">
        <v>0</v>
      </c>
      <c r="AZ156" s="19">
        <v>0</v>
      </c>
      <c r="BA156" s="19">
        <v>0</v>
      </c>
      <c r="BB156" s="19">
        <v>0</v>
      </c>
      <c r="BC156" s="19">
        <v>0</v>
      </c>
      <c r="BD156" s="19">
        <v>0</v>
      </c>
      <c r="BE156" s="19">
        <v>0</v>
      </c>
      <c r="BF156" s="19">
        <v>0</v>
      </c>
      <c r="BG156" s="19">
        <v>1</v>
      </c>
      <c r="BH156" s="32">
        <v>0</v>
      </c>
      <c r="BI156" s="19">
        <v>0</v>
      </c>
      <c r="BJ156" s="19">
        <v>0</v>
      </c>
      <c r="BK156" s="19">
        <v>0</v>
      </c>
      <c r="BL156" s="19">
        <v>0</v>
      </c>
      <c r="BM156" s="19">
        <v>0</v>
      </c>
      <c r="BN156" s="19">
        <v>0</v>
      </c>
      <c r="BO156" s="19">
        <v>0</v>
      </c>
      <c r="BP156" s="19">
        <v>0</v>
      </c>
      <c r="BQ156" s="19">
        <v>0</v>
      </c>
      <c r="BR156" s="19">
        <v>1</v>
      </c>
      <c r="BS156" s="32">
        <v>0</v>
      </c>
      <c r="BT156" s="19">
        <v>6</v>
      </c>
      <c r="BU156" s="19">
        <v>3</v>
      </c>
      <c r="BV156" s="19">
        <v>0</v>
      </c>
      <c r="BW156" s="19">
        <v>2</v>
      </c>
      <c r="BX156" s="19">
        <v>4</v>
      </c>
      <c r="BY156" s="19">
        <v>3</v>
      </c>
      <c r="BZ156" s="19">
        <v>4</v>
      </c>
      <c r="CA156" s="19">
        <v>1</v>
      </c>
      <c r="CB156" s="19">
        <v>0</v>
      </c>
      <c r="CC156" s="19">
        <v>5</v>
      </c>
      <c r="CD156" s="19">
        <v>2</v>
      </c>
      <c r="CE156" s="38">
        <v>84</v>
      </c>
      <c r="CF156" s="19">
        <v>29</v>
      </c>
      <c r="CG156" s="19">
        <v>62</v>
      </c>
      <c r="CH156" s="19">
        <v>58</v>
      </c>
      <c r="CI156" s="19">
        <v>94</v>
      </c>
      <c r="CJ156" s="19">
        <v>240</v>
      </c>
      <c r="CK156" s="19">
        <v>144</v>
      </c>
      <c r="CL156" s="19">
        <v>169</v>
      </c>
      <c r="CM156" s="19">
        <v>226</v>
      </c>
      <c r="CN156" s="19">
        <v>173</v>
      </c>
      <c r="CO156" s="19">
        <v>146</v>
      </c>
      <c r="CP156" s="38">
        <v>7.1428571428571425E-2</v>
      </c>
      <c r="CQ156" s="19">
        <v>0.10344827586206896</v>
      </c>
      <c r="CR156" s="19">
        <v>0</v>
      </c>
      <c r="CS156" s="19">
        <v>3.4482758620689655E-2</v>
      </c>
      <c r="CT156" s="19">
        <v>4.2553191489361701E-2</v>
      </c>
      <c r="CU156" s="19">
        <v>1.2500000000000001E-2</v>
      </c>
      <c r="CV156" s="19">
        <v>2.7777777777777776E-2</v>
      </c>
      <c r="CW156" s="19">
        <v>5.9171597633136093E-3</v>
      </c>
      <c r="CX156" s="19">
        <v>0</v>
      </c>
      <c r="CY156" s="19">
        <v>2.8901734104046242E-2</v>
      </c>
      <c r="CZ156" s="19">
        <v>1.3698630136986301E-2</v>
      </c>
      <c r="DA156" s="38">
        <v>6.891356332</v>
      </c>
      <c r="DB156" s="19">
        <v>6.6320403969999999</v>
      </c>
      <c r="DC156" s="19">
        <v>10.658495758000001</v>
      </c>
      <c r="DD156" s="19">
        <v>12.510797773</v>
      </c>
      <c r="DE156" s="19">
        <v>7.1323109420000002</v>
      </c>
      <c r="DF156" s="19">
        <v>5.5935312850000001</v>
      </c>
      <c r="DG156" s="19">
        <v>6.73496308</v>
      </c>
      <c r="DH156" s="19">
        <v>2.2995656119999999</v>
      </c>
      <c r="DI156" s="19">
        <v>4.91762122</v>
      </c>
      <c r="DJ156" s="19">
        <v>7.8920254431701604</v>
      </c>
      <c r="DK156" s="19">
        <v>15.010300872717901</v>
      </c>
      <c r="DL156" s="38"/>
      <c r="DM156" s="19">
        <v>7.3099999999999998E-2</v>
      </c>
      <c r="DN156" s="19">
        <v>8.5900000000000004E-2</v>
      </c>
      <c r="DO156" s="19">
        <v>7.7200000000000005E-2</v>
      </c>
      <c r="DQ156" s="19">
        <v>6.3100000000000003E-2</v>
      </c>
      <c r="DU156" s="19">
        <v>7.5200000000000003E-2</v>
      </c>
      <c r="DV156" s="19">
        <v>5.1400000000000001E-2</v>
      </c>
      <c r="DW156" s="38">
        <v>0.34899999999999998</v>
      </c>
      <c r="DX156" s="19">
        <v>0.216</v>
      </c>
      <c r="DY156" s="19">
        <v>0.20200000000000001</v>
      </c>
      <c r="DZ156" s="19">
        <v>9.6000000000000002E-2</v>
      </c>
      <c r="EA156" s="19">
        <v>0.14000000000000001</v>
      </c>
      <c r="EB156" s="19">
        <v>0.16900000000000001</v>
      </c>
      <c r="EC156" s="19">
        <v>3.9E-2</v>
      </c>
      <c r="ED156" s="19">
        <v>3.7999999999999999E-2</v>
      </c>
      <c r="EE156" s="19">
        <v>3.9E-2</v>
      </c>
      <c r="EF156" s="19">
        <v>2.5000000000000001E-2</v>
      </c>
      <c r="EG156" s="19">
        <v>9.1999999999999998E-2</v>
      </c>
      <c r="EH156" s="38">
        <v>122789872.11046778</v>
      </c>
      <c r="EI156" s="19">
        <v>67459216.742050409</v>
      </c>
      <c r="EJ156" s="19">
        <v>76705829.206120059</v>
      </c>
      <c r="EK156" s="19">
        <v>123081402.43570012</v>
      </c>
      <c r="EL156" s="19">
        <v>137570041.52534437</v>
      </c>
      <c r="EM156" s="19">
        <v>90287236.924625069</v>
      </c>
      <c r="EN156" s="19">
        <v>77195179.566528961</v>
      </c>
      <c r="EO156" s="19">
        <v>101918742.51889546</v>
      </c>
      <c r="EP156" s="19">
        <v>69605855.60392721</v>
      </c>
      <c r="EQ156" s="19">
        <v>128736786.75769712</v>
      </c>
      <c r="ER156" s="32">
        <v>359731153.98024243</v>
      </c>
      <c r="ES156" s="19">
        <f t="shared" si="310"/>
        <v>18.625985095605635</v>
      </c>
      <c r="ET156" s="19">
        <f t="shared" si="311"/>
        <v>18.027033776828482</v>
      </c>
      <c r="EU156" s="19">
        <f t="shared" si="312"/>
        <v>18.155488263529417</v>
      </c>
      <c r="EV156" s="19">
        <f t="shared" si="313"/>
        <v>18.628356502858399</v>
      </c>
      <c r="EW156" s="19">
        <f t="shared" si="314"/>
        <v>18.73964373828597</v>
      </c>
      <c r="EX156" s="19">
        <f t="shared" si="315"/>
        <v>18.31850666758509</v>
      </c>
      <c r="EY156" s="19">
        <f t="shared" si="316"/>
        <v>18.161847572197424</v>
      </c>
      <c r="EZ156" s="19">
        <f t="shared" si="317"/>
        <v>18.43968641178909</v>
      </c>
      <c r="FA156" s="19">
        <f t="shared" si="318"/>
        <v>18.058359254006064</v>
      </c>
      <c r="FB156" s="19">
        <f t="shared" si="319"/>
        <v>18.673280465116914</v>
      </c>
      <c r="FC156" s="32">
        <f t="shared" si="320"/>
        <v>19.700867515925182</v>
      </c>
      <c r="FD156" s="19">
        <f t="shared" si="321"/>
        <v>6.891356332</v>
      </c>
      <c r="FE156" s="19">
        <f t="shared" si="322"/>
        <v>6.6320403969999999</v>
      </c>
      <c r="FF156" s="19">
        <f t="shared" si="323"/>
        <v>10.658495758000001</v>
      </c>
      <c r="FG156" s="19">
        <f t="shared" si="324"/>
        <v>12.510797773</v>
      </c>
      <c r="FH156" s="19">
        <f t="shared" si="325"/>
        <v>7.1323109420000002</v>
      </c>
      <c r="FI156" s="19">
        <f t="shared" si="326"/>
        <v>5.5935312850000001</v>
      </c>
      <c r="FJ156" s="19">
        <f t="shared" si="327"/>
        <v>6.73496308</v>
      </c>
      <c r="FK156" s="19">
        <f t="shared" si="328"/>
        <v>2.2995656119999999</v>
      </c>
      <c r="FL156" s="19">
        <f t="shared" si="329"/>
        <v>4.91762122</v>
      </c>
      <c r="FM156" s="19">
        <f t="shared" si="330"/>
        <v>7.8920254431701604</v>
      </c>
      <c r="FN156" s="32">
        <f t="shared" si="331"/>
        <v>15.010300872717901</v>
      </c>
      <c r="FP156" s="19">
        <f t="shared" si="333"/>
        <v>7.3099999999999998E-2</v>
      </c>
      <c r="FQ156" s="19">
        <f t="shared" si="334"/>
        <v>8.5900000000000004E-2</v>
      </c>
      <c r="FR156" s="19">
        <f t="shared" si="335"/>
        <v>7.7200000000000005E-2</v>
      </c>
      <c r="FT156" s="19">
        <f t="shared" si="337"/>
        <v>6.3100000000000003E-2</v>
      </c>
      <c r="FX156" s="19">
        <f t="shared" si="341"/>
        <v>7.5200000000000003E-2</v>
      </c>
      <c r="FY156" s="32">
        <f t="shared" si="342"/>
        <v>5.1400000000000001E-2</v>
      </c>
      <c r="FZ156" s="19">
        <f t="shared" si="343"/>
        <v>0.34899999999999998</v>
      </c>
      <c r="GA156" s="19">
        <f t="shared" si="344"/>
        <v>0.216</v>
      </c>
      <c r="GB156" s="19">
        <f t="shared" si="345"/>
        <v>0.20200000000000001</v>
      </c>
      <c r="GC156" s="19">
        <f t="shared" si="346"/>
        <v>9.6000000000000002E-2</v>
      </c>
      <c r="GD156" s="19">
        <f t="shared" si="347"/>
        <v>0.14000000000000001</v>
      </c>
      <c r="GE156" s="19">
        <f t="shared" si="348"/>
        <v>0.16900000000000001</v>
      </c>
      <c r="GF156" s="19">
        <f t="shared" si="349"/>
        <v>3.9E-2</v>
      </c>
      <c r="GG156" s="19">
        <f t="shared" si="350"/>
        <v>3.7999999999999999E-2</v>
      </c>
      <c r="GH156" s="19">
        <f t="shared" si="351"/>
        <v>3.9E-2</v>
      </c>
      <c r="GI156" s="19">
        <f t="shared" si="352"/>
        <v>2.5000000000000001E-2</v>
      </c>
      <c r="GJ156" s="32">
        <f t="shared" si="353"/>
        <v>9.1999999999999998E-2</v>
      </c>
      <c r="GK156" s="19">
        <f t="shared" si="354"/>
        <v>18.625985095605635</v>
      </c>
      <c r="GL156" s="19">
        <f t="shared" si="355"/>
        <v>18.027033776828482</v>
      </c>
      <c r="GM156" s="19">
        <f t="shared" si="356"/>
        <v>18.155488263529417</v>
      </c>
      <c r="GN156" s="19">
        <f t="shared" si="357"/>
        <v>18.628356502858399</v>
      </c>
      <c r="GO156" s="19">
        <f t="shared" si="358"/>
        <v>18.73964373828597</v>
      </c>
      <c r="GP156" s="19">
        <f t="shared" si="359"/>
        <v>18.31850666758509</v>
      </c>
      <c r="GQ156" s="19">
        <f t="shared" si="360"/>
        <v>18.161847572197424</v>
      </c>
      <c r="GR156" s="19">
        <f t="shared" si="361"/>
        <v>18.43968641178909</v>
      </c>
      <c r="GS156" s="19">
        <f t="shared" si="362"/>
        <v>18.058359254006064</v>
      </c>
      <c r="GT156" s="19">
        <f t="shared" si="363"/>
        <v>18.673280465116914</v>
      </c>
      <c r="GU156" s="32">
        <f t="shared" si="364"/>
        <v>19.700867515925182</v>
      </c>
      <c r="GV156" s="19">
        <f t="shared" si="365"/>
        <v>6.891356332</v>
      </c>
      <c r="GW156" s="19">
        <f t="shared" si="366"/>
        <v>6.6320403969999999</v>
      </c>
      <c r="GX156" s="19">
        <f t="shared" si="367"/>
        <v>10.328571478127515</v>
      </c>
      <c r="GY156" s="19">
        <f t="shared" si="368"/>
        <v>10.328571478127515</v>
      </c>
      <c r="GZ156" s="19">
        <f t="shared" si="369"/>
        <v>7.1323109420000002</v>
      </c>
      <c r="HA156" s="19">
        <f t="shared" si="370"/>
        <v>5.5935312850000001</v>
      </c>
      <c r="HB156" s="19">
        <f t="shared" si="371"/>
        <v>6.73496308</v>
      </c>
      <c r="HC156" s="19">
        <f t="shared" si="372"/>
        <v>2.2995656119999999</v>
      </c>
      <c r="HD156" s="19">
        <f t="shared" si="373"/>
        <v>4.91762122</v>
      </c>
      <c r="HE156" s="19">
        <f t="shared" si="374"/>
        <v>7.8920254431701604</v>
      </c>
      <c r="HF156" s="19">
        <f t="shared" si="375"/>
        <v>10.328571478127515</v>
      </c>
      <c r="HG156" s="19">
        <f t="shared" si="442"/>
        <v>6.891356332</v>
      </c>
      <c r="HH156" s="19">
        <f t="shared" si="443"/>
        <v>6.6320403969999999</v>
      </c>
      <c r="HI156" s="19">
        <f t="shared" si="444"/>
        <v>10.328571478127515</v>
      </c>
      <c r="HJ156" s="19">
        <f t="shared" si="445"/>
        <v>10.328571478127515</v>
      </c>
      <c r="HK156" s="19">
        <f t="shared" si="446"/>
        <v>7.1323109420000002</v>
      </c>
      <c r="HL156" s="19">
        <f t="shared" si="447"/>
        <v>5.5935312850000001</v>
      </c>
      <c r="HM156" s="19">
        <f t="shared" si="448"/>
        <v>6.73496308</v>
      </c>
      <c r="HN156" s="19">
        <f t="shared" si="449"/>
        <v>2.2995656119999999</v>
      </c>
      <c r="HO156" s="19">
        <f t="shared" si="450"/>
        <v>4.91762122</v>
      </c>
      <c r="HP156" s="19">
        <f t="shared" si="451"/>
        <v>7.8920254431701604</v>
      </c>
      <c r="HQ156" s="32">
        <f t="shared" si="452"/>
        <v>10.328571478127515</v>
      </c>
      <c r="HR156" s="19">
        <f t="shared" si="376"/>
        <v>2.8730000000000002E-2</v>
      </c>
      <c r="HS156" s="19">
        <f t="shared" si="377"/>
        <v>7.3099999999999998E-2</v>
      </c>
      <c r="HT156" s="19">
        <f t="shared" si="378"/>
        <v>8.5900000000000004E-2</v>
      </c>
      <c r="HU156" s="19">
        <f t="shared" si="379"/>
        <v>7.7200000000000005E-2</v>
      </c>
      <c r="HV156" s="19">
        <f t="shared" si="380"/>
        <v>2.8730000000000002E-2</v>
      </c>
      <c r="HW156" s="19">
        <f t="shared" si="381"/>
        <v>6.3100000000000003E-2</v>
      </c>
      <c r="HX156" s="19">
        <f t="shared" si="382"/>
        <v>2.8730000000000002E-2</v>
      </c>
      <c r="HY156" s="19">
        <f t="shared" si="383"/>
        <v>2.8730000000000002E-2</v>
      </c>
      <c r="HZ156" s="19">
        <f t="shared" si="384"/>
        <v>2.8730000000000002E-2</v>
      </c>
      <c r="IA156" s="19">
        <f t="shared" si="385"/>
        <v>7.5200000000000003E-2</v>
      </c>
      <c r="IB156" s="19">
        <f t="shared" si="386"/>
        <v>5.1400000000000001E-2</v>
      </c>
      <c r="IC156" s="38" t="str">
        <f t="shared" si="387"/>
        <v/>
      </c>
      <c r="ID156" s="19">
        <f t="shared" si="388"/>
        <v>7.3099999999999998E-2</v>
      </c>
      <c r="IE156" s="19">
        <f t="shared" si="389"/>
        <v>8.5900000000000004E-2</v>
      </c>
      <c r="IF156" s="19">
        <f t="shared" si="390"/>
        <v>7.7200000000000005E-2</v>
      </c>
      <c r="IG156" s="19" t="str">
        <f t="shared" si="391"/>
        <v/>
      </c>
      <c r="IH156" s="19">
        <f t="shared" si="392"/>
        <v>6.3100000000000003E-2</v>
      </c>
      <c r="II156" s="19" t="str">
        <f t="shared" si="393"/>
        <v/>
      </c>
      <c r="IJ156" s="19" t="str">
        <f t="shared" si="394"/>
        <v/>
      </c>
      <c r="IK156" s="19" t="str">
        <f t="shared" si="395"/>
        <v/>
      </c>
      <c r="IL156" s="19">
        <f t="shared" si="396"/>
        <v>7.5200000000000003E-2</v>
      </c>
      <c r="IM156" s="19">
        <f t="shared" si="397"/>
        <v>5.1400000000000001E-2</v>
      </c>
      <c r="IN156" s="38">
        <f t="shared" si="398"/>
        <v>0.16917829999999984</v>
      </c>
      <c r="IO156" s="19">
        <f t="shared" si="399"/>
        <v>0.16917829999999984</v>
      </c>
      <c r="IP156" s="19">
        <f t="shared" si="400"/>
        <v>0.16917829999999984</v>
      </c>
      <c r="IQ156" s="19">
        <f t="shared" si="401"/>
        <v>9.6000000000000002E-2</v>
      </c>
      <c r="IR156" s="19">
        <f t="shared" si="402"/>
        <v>0.14000000000000001</v>
      </c>
      <c r="IS156" s="19">
        <f t="shared" si="403"/>
        <v>0.16900000000000001</v>
      </c>
      <c r="IT156" s="19">
        <f t="shared" si="404"/>
        <v>3.9E-2</v>
      </c>
      <c r="IU156" s="19">
        <f t="shared" si="405"/>
        <v>3.7999999999999999E-2</v>
      </c>
      <c r="IV156" s="19">
        <f t="shared" si="406"/>
        <v>3.9E-2</v>
      </c>
      <c r="IW156" s="19">
        <f t="shared" si="407"/>
        <v>2.5000000000000001E-2</v>
      </c>
      <c r="IX156" s="32">
        <f t="shared" si="408"/>
        <v>9.1999999999999998E-2</v>
      </c>
      <c r="IY156" s="19">
        <f t="shared" si="409"/>
        <v>0.16917829999999984</v>
      </c>
      <c r="IZ156" s="19">
        <f t="shared" si="410"/>
        <v>0.16917829999999984</v>
      </c>
      <c r="JA156" s="19">
        <f t="shared" si="411"/>
        <v>0.16917829999999984</v>
      </c>
      <c r="JB156" s="19">
        <f t="shared" si="412"/>
        <v>9.6000000000000002E-2</v>
      </c>
      <c r="JC156" s="19">
        <f t="shared" si="413"/>
        <v>0.14000000000000001</v>
      </c>
      <c r="JD156" s="19">
        <f t="shared" si="414"/>
        <v>0.16900000000000001</v>
      </c>
      <c r="JE156" s="19">
        <f t="shared" si="415"/>
        <v>3.9E-2</v>
      </c>
      <c r="JF156" s="19">
        <f t="shared" si="416"/>
        <v>3.7999999999999999E-2</v>
      </c>
      <c r="JG156" s="19">
        <f t="shared" si="417"/>
        <v>3.9E-2</v>
      </c>
      <c r="JH156" s="19">
        <f t="shared" si="418"/>
        <v>2.5000000000000001E-2</v>
      </c>
      <c r="JI156" s="32">
        <f t="shared" si="419"/>
        <v>9.1999999999999998E-2</v>
      </c>
      <c r="JJ156" s="19">
        <f t="shared" si="420"/>
        <v>18.625985095605635</v>
      </c>
      <c r="JK156" s="19">
        <f t="shared" si="421"/>
        <v>18.027033776828482</v>
      </c>
      <c r="JL156" s="19">
        <f t="shared" si="422"/>
        <v>18.155488263529417</v>
      </c>
      <c r="JM156" s="19">
        <f t="shared" si="423"/>
        <v>18.628356502858399</v>
      </c>
      <c r="JN156" s="19">
        <f t="shared" si="424"/>
        <v>18.73964373828597</v>
      </c>
      <c r="JO156" s="19">
        <f t="shared" si="425"/>
        <v>18.31850666758509</v>
      </c>
      <c r="JP156" s="19">
        <f t="shared" si="426"/>
        <v>18.161847572197424</v>
      </c>
      <c r="JQ156" s="19">
        <f t="shared" si="427"/>
        <v>18.43968641178909</v>
      </c>
      <c r="JR156" s="19">
        <f t="shared" si="428"/>
        <v>18.058359254006064</v>
      </c>
      <c r="JS156" s="19">
        <f t="shared" si="429"/>
        <v>18.673280465116914</v>
      </c>
      <c r="JT156" s="19">
        <f t="shared" si="430"/>
        <v>19.700867515925182</v>
      </c>
      <c r="JU156" s="38">
        <f t="shared" si="431"/>
        <v>18.625985095605635</v>
      </c>
      <c r="JV156" s="19">
        <f t="shared" si="432"/>
        <v>18.027033776828482</v>
      </c>
      <c r="JW156" s="19">
        <f t="shared" si="433"/>
        <v>18.155488263529417</v>
      </c>
      <c r="JX156" s="19">
        <f t="shared" si="434"/>
        <v>18.628356502858399</v>
      </c>
      <c r="JY156" s="19">
        <f t="shared" si="435"/>
        <v>18.73964373828597</v>
      </c>
      <c r="JZ156" s="19">
        <f t="shared" si="436"/>
        <v>18.31850666758509</v>
      </c>
      <c r="KA156" s="19">
        <f t="shared" si="437"/>
        <v>18.161847572197424</v>
      </c>
      <c r="KB156" s="19">
        <f t="shared" si="438"/>
        <v>18.43968641178909</v>
      </c>
      <c r="KC156" s="19">
        <f t="shared" si="439"/>
        <v>18.058359254006064</v>
      </c>
      <c r="KD156" s="19">
        <f t="shared" si="440"/>
        <v>18.673280465116914</v>
      </c>
      <c r="KE156" s="32">
        <f t="shared" si="441"/>
        <v>19.700867515925182</v>
      </c>
    </row>
    <row r="157" spans="1:291" x14ac:dyDescent="0.2">
      <c r="A157" s="19" t="s">
        <v>265</v>
      </c>
      <c r="B157" s="19" t="s">
        <v>266</v>
      </c>
      <c r="E157" s="32" t="s">
        <v>248</v>
      </c>
      <c r="F157" s="19">
        <v>0</v>
      </c>
      <c r="G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32">
        <v>1</v>
      </c>
      <c r="Q157" s="19">
        <v>1</v>
      </c>
      <c r="R157" s="19">
        <v>1</v>
      </c>
      <c r="S157" s="19">
        <v>1</v>
      </c>
      <c r="T157" s="19">
        <v>1</v>
      </c>
      <c r="U157" s="19">
        <v>1</v>
      </c>
      <c r="V157" s="19">
        <v>1</v>
      </c>
      <c r="W157" s="19">
        <v>1</v>
      </c>
      <c r="X157" s="19">
        <v>1</v>
      </c>
      <c r="Y157" s="19">
        <v>1</v>
      </c>
      <c r="Z157" s="19">
        <v>1</v>
      </c>
      <c r="AA157" s="32">
        <v>1</v>
      </c>
      <c r="AB157" s="19">
        <v>1</v>
      </c>
      <c r="AC157" s="19">
        <v>1</v>
      </c>
      <c r="AD157" s="19">
        <v>1</v>
      </c>
      <c r="AE157" s="19">
        <v>1</v>
      </c>
      <c r="AF157" s="19">
        <v>1</v>
      </c>
      <c r="AG157" s="19">
        <v>1</v>
      </c>
      <c r="AH157" s="19">
        <v>1</v>
      </c>
      <c r="AI157" s="19">
        <v>1</v>
      </c>
      <c r="AJ157" s="19">
        <v>1</v>
      </c>
      <c r="AK157" s="19">
        <v>1</v>
      </c>
      <c r="AL157" s="32">
        <v>1</v>
      </c>
      <c r="AM157" s="19">
        <v>2.8907200000000001E-2</v>
      </c>
      <c r="AN157" s="19">
        <v>3.83135E-2</v>
      </c>
      <c r="AO157" s="19">
        <v>3.2566900000000003E-2</v>
      </c>
      <c r="AP157" s="19">
        <v>2.9479499999999999E-2</v>
      </c>
      <c r="AQ157" s="19">
        <v>3.4353799999999997E-2</v>
      </c>
      <c r="AR157" s="19">
        <v>3.6607099999999997E-2</v>
      </c>
      <c r="AS157" s="19">
        <v>3.4188000000000003E-2</v>
      </c>
      <c r="AT157" s="19">
        <v>3.3305399999999999E-2</v>
      </c>
      <c r="AU157" s="19">
        <v>3.2695599999999998E-2</v>
      </c>
      <c r="AV157" s="19">
        <v>2.7437599999999999E-2</v>
      </c>
      <c r="AW157" s="32">
        <v>3.8582199999999997E-2</v>
      </c>
      <c r="AX157" s="19">
        <v>0</v>
      </c>
      <c r="AY157" s="19">
        <v>0</v>
      </c>
      <c r="AZ157" s="19">
        <v>0</v>
      </c>
      <c r="BA157" s="19">
        <v>0</v>
      </c>
      <c r="BB157" s="19">
        <v>0</v>
      </c>
      <c r="BC157" s="19">
        <v>0</v>
      </c>
      <c r="BD157" s="19">
        <v>0</v>
      </c>
      <c r="BE157" s="19">
        <v>0</v>
      </c>
      <c r="BF157" s="19">
        <v>0</v>
      </c>
      <c r="BG157" s="19">
        <v>0</v>
      </c>
      <c r="BH157" s="32">
        <v>1</v>
      </c>
      <c r="BI157" s="19">
        <v>0</v>
      </c>
      <c r="BJ157" s="19">
        <v>0</v>
      </c>
      <c r="BK157" s="19">
        <v>0</v>
      </c>
      <c r="BL157" s="19">
        <v>0</v>
      </c>
      <c r="BM157" s="19">
        <v>0</v>
      </c>
      <c r="BN157" s="19">
        <v>0</v>
      </c>
      <c r="BO157" s="19">
        <v>0</v>
      </c>
      <c r="BP157" s="19">
        <v>0</v>
      </c>
      <c r="BQ157" s="19">
        <v>0</v>
      </c>
      <c r="BR157" s="19">
        <v>0</v>
      </c>
      <c r="BS157" s="32">
        <v>1</v>
      </c>
      <c r="BT157" s="19">
        <v>0</v>
      </c>
      <c r="BU157" s="19">
        <v>0</v>
      </c>
      <c r="BV157" s="19">
        <v>0</v>
      </c>
      <c r="BW157" s="19">
        <v>0</v>
      </c>
      <c r="BX157" s="19">
        <v>0</v>
      </c>
      <c r="BY157" s="19">
        <v>0</v>
      </c>
      <c r="BZ157" s="19">
        <v>0</v>
      </c>
      <c r="CA157" s="19">
        <v>0</v>
      </c>
      <c r="CB157" s="19">
        <v>0</v>
      </c>
      <c r="CC157" s="19">
        <v>0</v>
      </c>
      <c r="CD157" s="19">
        <v>0</v>
      </c>
      <c r="CE157" s="38">
        <v>0</v>
      </c>
      <c r="CF157" s="19">
        <v>2</v>
      </c>
      <c r="CG157" s="19">
        <v>3</v>
      </c>
      <c r="CH157" s="19">
        <v>16</v>
      </c>
      <c r="CI157" s="19">
        <v>15</v>
      </c>
      <c r="CJ157" s="19">
        <v>13</v>
      </c>
      <c r="CK157" s="19">
        <v>21</v>
      </c>
      <c r="CL157" s="19">
        <v>16</v>
      </c>
      <c r="CM157" s="19">
        <v>12</v>
      </c>
      <c r="CN157" s="19">
        <v>13</v>
      </c>
      <c r="CO157" s="19">
        <v>42</v>
      </c>
      <c r="CP157" s="38">
        <v>0</v>
      </c>
      <c r="CQ157" s="19">
        <v>0</v>
      </c>
      <c r="CR157" s="19">
        <v>0</v>
      </c>
      <c r="CS157" s="19">
        <v>0</v>
      </c>
      <c r="CT157" s="19">
        <v>0</v>
      </c>
      <c r="CU157" s="19">
        <v>0</v>
      </c>
      <c r="CV157" s="19">
        <v>0</v>
      </c>
      <c r="CW157" s="19">
        <v>0</v>
      </c>
      <c r="CX157" s="19">
        <v>0</v>
      </c>
      <c r="CY157" s="19">
        <v>0</v>
      </c>
      <c r="CZ157" s="19">
        <v>0</v>
      </c>
      <c r="DA157" s="38">
        <v>5.9278414394503098</v>
      </c>
      <c r="DB157" s="19">
        <v>5.1568135728956799</v>
      </c>
      <c r="DC157" s="19">
        <v>6.8849718539646902</v>
      </c>
      <c r="DD157" s="19">
        <v>5.4506441965156398</v>
      </c>
      <c r="DE157" s="19">
        <v>6.9112204875913203</v>
      </c>
      <c r="DF157" s="19">
        <v>10.022191170549601</v>
      </c>
      <c r="DG157" s="19">
        <v>12.226244847096099</v>
      </c>
      <c r="DH157" s="19">
        <v>9.3288654846637407</v>
      </c>
      <c r="DI157" s="19">
        <v>14.946758939309801</v>
      </c>
      <c r="DJ157" s="19">
        <v>17.572013961485201</v>
      </c>
      <c r="DK157" s="19">
        <v>19.975935019656699</v>
      </c>
      <c r="DL157" s="38"/>
      <c r="DU157" s="19">
        <v>0.21759999999999999</v>
      </c>
      <c r="DV157" s="19">
        <v>0.17519999999999999</v>
      </c>
      <c r="DW157" s="38">
        <v>0.158</v>
      </c>
      <c r="DX157" s="19">
        <v>0.17799999999999999</v>
      </c>
      <c r="DY157" s="19">
        <v>0.13800000000000001</v>
      </c>
      <c r="DZ157" s="19">
        <v>0.161</v>
      </c>
      <c r="EA157" s="19">
        <v>0.125</v>
      </c>
      <c r="EB157" s="19">
        <v>0.158</v>
      </c>
      <c r="EC157" s="19">
        <v>0.154</v>
      </c>
      <c r="ED157" s="19">
        <v>0.188</v>
      </c>
      <c r="EE157" s="19">
        <v>0.215</v>
      </c>
      <c r="EF157" s="19">
        <v>0.19600000000000001</v>
      </c>
      <c r="EG157" s="19">
        <v>0.20300000000000001</v>
      </c>
      <c r="EH157" s="38">
        <v>17745059.672524642</v>
      </c>
      <c r="EI157" s="19">
        <v>20059397.68272993</v>
      </c>
      <c r="EJ157" s="19">
        <v>21564411.870863054</v>
      </c>
      <c r="EK157" s="19">
        <v>24800850.559817985</v>
      </c>
      <c r="EL157" s="19">
        <v>13891827.710886354</v>
      </c>
      <c r="EM157" s="19">
        <v>12830106.148488637</v>
      </c>
      <c r="EN157" s="19">
        <v>19029050.898497391</v>
      </c>
      <c r="EO157" s="19">
        <v>31037728.71509552</v>
      </c>
      <c r="EP157" s="19">
        <v>26914269.562745538</v>
      </c>
      <c r="EQ157" s="19">
        <v>51127882.494413592</v>
      </c>
      <c r="ER157" s="32">
        <v>98753746.139024332</v>
      </c>
      <c r="ES157" s="19">
        <f t="shared" si="310"/>
        <v>16.691617706836716</v>
      </c>
      <c r="ET157" s="19">
        <f t="shared" si="311"/>
        <v>16.814208314261137</v>
      </c>
      <c r="EU157" s="19">
        <f t="shared" si="312"/>
        <v>16.886554915300021</v>
      </c>
      <c r="EV157" s="19">
        <f t="shared" si="313"/>
        <v>17.026388507313943</v>
      </c>
      <c r="EW157" s="19">
        <f t="shared" si="314"/>
        <v>16.44681129073107</v>
      </c>
      <c r="EX157" s="19">
        <f t="shared" si="315"/>
        <v>16.367305010017347</v>
      </c>
      <c r="EY157" s="19">
        <f t="shared" si="316"/>
        <v>16.761477364066284</v>
      </c>
      <c r="EZ157" s="19">
        <f t="shared" si="317"/>
        <v>17.250714077763611</v>
      </c>
      <c r="FA157" s="19">
        <f t="shared" si="318"/>
        <v>17.108167170940739</v>
      </c>
      <c r="FB157" s="19">
        <f t="shared" si="319"/>
        <v>17.749840552046695</v>
      </c>
      <c r="FC157" s="32">
        <f t="shared" si="320"/>
        <v>18.408139896611026</v>
      </c>
      <c r="FD157" s="19">
        <f t="shared" si="321"/>
        <v>5.9278414394503098</v>
      </c>
      <c r="FE157" s="19">
        <f t="shared" si="322"/>
        <v>5.1568135728956799</v>
      </c>
      <c r="FF157" s="19">
        <f t="shared" si="323"/>
        <v>6.8849718539646902</v>
      </c>
      <c r="FG157" s="19">
        <f t="shared" si="324"/>
        <v>5.4506441965156398</v>
      </c>
      <c r="FH157" s="19">
        <f t="shared" si="325"/>
        <v>6.9112204875913203</v>
      </c>
      <c r="FI157" s="19">
        <f t="shared" si="326"/>
        <v>10.022191170549601</v>
      </c>
      <c r="FJ157" s="19">
        <f t="shared" si="327"/>
        <v>12.226244847096099</v>
      </c>
      <c r="FK157" s="19">
        <f t="shared" si="328"/>
        <v>9.3288654846637407</v>
      </c>
      <c r="FL157" s="19">
        <f t="shared" si="329"/>
        <v>14.946758939309801</v>
      </c>
      <c r="FM157" s="19">
        <f t="shared" si="330"/>
        <v>17.572013961485201</v>
      </c>
      <c r="FN157" s="32">
        <f t="shared" si="331"/>
        <v>19.975935019656699</v>
      </c>
      <c r="FX157" s="19">
        <f t="shared" si="341"/>
        <v>0.21759999999999999</v>
      </c>
      <c r="FY157" s="32">
        <f t="shared" si="342"/>
        <v>0.17519999999999999</v>
      </c>
      <c r="FZ157" s="19">
        <f t="shared" si="343"/>
        <v>0.158</v>
      </c>
      <c r="GA157" s="19">
        <f t="shared" si="344"/>
        <v>0.17799999999999999</v>
      </c>
      <c r="GB157" s="19">
        <f t="shared" si="345"/>
        <v>0.13800000000000001</v>
      </c>
      <c r="GC157" s="19">
        <f t="shared" si="346"/>
        <v>0.161</v>
      </c>
      <c r="GD157" s="19">
        <f t="shared" si="347"/>
        <v>0.125</v>
      </c>
      <c r="GE157" s="19">
        <f t="shared" si="348"/>
        <v>0.158</v>
      </c>
      <c r="GF157" s="19">
        <f t="shared" si="349"/>
        <v>0.154</v>
      </c>
      <c r="GG157" s="19">
        <f t="shared" si="350"/>
        <v>0.188</v>
      </c>
      <c r="GH157" s="19">
        <f t="shared" si="351"/>
        <v>0.215</v>
      </c>
      <c r="GI157" s="19">
        <f t="shared" si="352"/>
        <v>0.19600000000000001</v>
      </c>
      <c r="GJ157" s="32">
        <f t="shared" si="353"/>
        <v>0.20300000000000001</v>
      </c>
      <c r="GK157" s="19">
        <f t="shared" si="354"/>
        <v>16.691617706836716</v>
      </c>
      <c r="GL157" s="19">
        <f t="shared" si="355"/>
        <v>16.814208314261137</v>
      </c>
      <c r="GM157" s="19">
        <f t="shared" si="356"/>
        <v>16.886554915300021</v>
      </c>
      <c r="GN157" s="19">
        <f t="shared" si="357"/>
        <v>17.026388507313943</v>
      </c>
      <c r="GO157" s="19">
        <f t="shared" si="358"/>
        <v>16.44681129073107</v>
      </c>
      <c r="GP157" s="19">
        <f t="shared" si="359"/>
        <v>16.367305010017347</v>
      </c>
      <c r="GQ157" s="19">
        <f t="shared" si="360"/>
        <v>16.761477364066284</v>
      </c>
      <c r="GR157" s="19">
        <f t="shared" si="361"/>
        <v>17.250714077763611</v>
      </c>
      <c r="GS157" s="19">
        <f t="shared" si="362"/>
        <v>17.108167170940739</v>
      </c>
      <c r="GT157" s="19">
        <f t="shared" si="363"/>
        <v>17.749840552046695</v>
      </c>
      <c r="GU157" s="32">
        <f t="shared" si="364"/>
        <v>18.408139896611026</v>
      </c>
      <c r="GV157" s="19">
        <f t="shared" si="365"/>
        <v>5.9278414394503098</v>
      </c>
      <c r="GW157" s="19">
        <f t="shared" si="366"/>
        <v>5.1568135728956799</v>
      </c>
      <c r="GX157" s="19">
        <f t="shared" si="367"/>
        <v>6.8849718539646902</v>
      </c>
      <c r="GY157" s="19">
        <f t="shared" si="368"/>
        <v>5.4506441965156398</v>
      </c>
      <c r="GZ157" s="19">
        <f t="shared" si="369"/>
        <v>6.9112204875913203</v>
      </c>
      <c r="HA157" s="19">
        <f t="shared" si="370"/>
        <v>10.022191170549601</v>
      </c>
      <c r="HB157" s="19">
        <f t="shared" si="371"/>
        <v>10.328571478127515</v>
      </c>
      <c r="HC157" s="19">
        <f t="shared" si="372"/>
        <v>9.3288654846637407</v>
      </c>
      <c r="HD157" s="19">
        <f t="shared" si="373"/>
        <v>10.328571478127515</v>
      </c>
      <c r="HE157" s="19">
        <f t="shared" si="374"/>
        <v>10.328571478127515</v>
      </c>
      <c r="HF157" s="19">
        <f t="shared" si="375"/>
        <v>10.328571478127515</v>
      </c>
      <c r="HG157" s="19">
        <f t="shared" si="442"/>
        <v>5.9278414394503098</v>
      </c>
      <c r="HH157" s="19">
        <f t="shared" si="443"/>
        <v>5.1568135728956799</v>
      </c>
      <c r="HI157" s="19">
        <f t="shared" si="444"/>
        <v>6.8849718539646902</v>
      </c>
      <c r="HJ157" s="19">
        <f t="shared" si="445"/>
        <v>5.4506441965156398</v>
      </c>
      <c r="HK157" s="19">
        <f t="shared" si="446"/>
        <v>6.9112204875913203</v>
      </c>
      <c r="HL157" s="19">
        <f t="shared" si="447"/>
        <v>10.022191170549601</v>
      </c>
      <c r="HM157" s="19">
        <f t="shared" si="448"/>
        <v>10.328571478127515</v>
      </c>
      <c r="HN157" s="19">
        <f t="shared" si="449"/>
        <v>9.3288654846637407</v>
      </c>
      <c r="HO157" s="19">
        <f t="shared" si="450"/>
        <v>10.328571478127515</v>
      </c>
      <c r="HP157" s="19">
        <f t="shared" si="451"/>
        <v>10.328571478127515</v>
      </c>
      <c r="HQ157" s="32">
        <f t="shared" si="452"/>
        <v>10.328571478127515</v>
      </c>
      <c r="HR157" s="19">
        <f t="shared" si="376"/>
        <v>2.8730000000000002E-2</v>
      </c>
      <c r="HS157" s="19">
        <f t="shared" si="377"/>
        <v>2.8730000000000002E-2</v>
      </c>
      <c r="HT157" s="19">
        <f t="shared" si="378"/>
        <v>2.8730000000000002E-2</v>
      </c>
      <c r="HU157" s="19">
        <f t="shared" si="379"/>
        <v>2.8730000000000002E-2</v>
      </c>
      <c r="HV157" s="19">
        <f t="shared" si="380"/>
        <v>2.8730000000000002E-2</v>
      </c>
      <c r="HW157" s="19">
        <f t="shared" si="381"/>
        <v>2.8730000000000002E-2</v>
      </c>
      <c r="HX157" s="19">
        <f t="shared" si="382"/>
        <v>2.8730000000000002E-2</v>
      </c>
      <c r="HY157" s="19">
        <f t="shared" si="383"/>
        <v>2.8730000000000002E-2</v>
      </c>
      <c r="HZ157" s="19">
        <f t="shared" si="384"/>
        <v>2.8730000000000002E-2</v>
      </c>
      <c r="IA157" s="19">
        <f t="shared" si="385"/>
        <v>0.21759999999999999</v>
      </c>
      <c r="IB157" s="19">
        <f t="shared" si="386"/>
        <v>0.17519999999999999</v>
      </c>
      <c r="IC157" s="38" t="str">
        <f t="shared" si="387"/>
        <v/>
      </c>
      <c r="ID157" s="19" t="str">
        <f t="shared" si="388"/>
        <v/>
      </c>
      <c r="IE157" s="19" t="str">
        <f t="shared" si="389"/>
        <v/>
      </c>
      <c r="IF157" s="19" t="str">
        <f t="shared" si="390"/>
        <v/>
      </c>
      <c r="IG157" s="19" t="str">
        <f t="shared" si="391"/>
        <v/>
      </c>
      <c r="IH157" s="19" t="str">
        <f t="shared" si="392"/>
        <v/>
      </c>
      <c r="II157" s="19" t="str">
        <f t="shared" si="393"/>
        <v/>
      </c>
      <c r="IJ157" s="19" t="str">
        <f t="shared" si="394"/>
        <v/>
      </c>
      <c r="IK157" s="19" t="str">
        <f t="shared" si="395"/>
        <v/>
      </c>
      <c r="IL157" s="19">
        <f t="shared" si="396"/>
        <v>0.21759999999999999</v>
      </c>
      <c r="IM157" s="19">
        <f t="shared" si="397"/>
        <v>0.17519999999999999</v>
      </c>
      <c r="IN157" s="38">
        <f t="shared" si="398"/>
        <v>0.158</v>
      </c>
      <c r="IO157" s="19">
        <f t="shared" si="399"/>
        <v>0.16917829999999984</v>
      </c>
      <c r="IP157" s="19">
        <f t="shared" si="400"/>
        <v>0.13800000000000001</v>
      </c>
      <c r="IQ157" s="19">
        <f t="shared" si="401"/>
        <v>0.161</v>
      </c>
      <c r="IR157" s="19">
        <f t="shared" si="402"/>
        <v>0.125</v>
      </c>
      <c r="IS157" s="19">
        <f t="shared" si="403"/>
        <v>0.158</v>
      </c>
      <c r="IT157" s="19">
        <f t="shared" si="404"/>
        <v>0.154</v>
      </c>
      <c r="IU157" s="19">
        <f t="shared" si="405"/>
        <v>0.16917829999999984</v>
      </c>
      <c r="IV157" s="19">
        <f t="shared" si="406"/>
        <v>0.16917829999999984</v>
      </c>
      <c r="IW157" s="19">
        <f t="shared" si="407"/>
        <v>0.16917829999999984</v>
      </c>
      <c r="IX157" s="32">
        <f t="shared" si="408"/>
        <v>0.16917829999999984</v>
      </c>
      <c r="IY157" s="19">
        <f t="shared" si="409"/>
        <v>0.158</v>
      </c>
      <c r="IZ157" s="19">
        <f t="shared" si="410"/>
        <v>0.16917829999999984</v>
      </c>
      <c r="JA157" s="19">
        <f t="shared" si="411"/>
        <v>0.13800000000000001</v>
      </c>
      <c r="JB157" s="19">
        <f t="shared" si="412"/>
        <v>0.161</v>
      </c>
      <c r="JC157" s="19">
        <f t="shared" si="413"/>
        <v>0.125</v>
      </c>
      <c r="JD157" s="19">
        <f t="shared" si="414"/>
        <v>0.158</v>
      </c>
      <c r="JE157" s="19">
        <f t="shared" si="415"/>
        <v>0.154</v>
      </c>
      <c r="JF157" s="19">
        <f t="shared" si="416"/>
        <v>0.16917829999999984</v>
      </c>
      <c r="JG157" s="19">
        <f t="shared" si="417"/>
        <v>0.16917829999999984</v>
      </c>
      <c r="JH157" s="19">
        <f t="shared" si="418"/>
        <v>0.16917829999999984</v>
      </c>
      <c r="JI157" s="32">
        <f t="shared" si="419"/>
        <v>0.16917829999999984</v>
      </c>
      <c r="JJ157" s="19">
        <f t="shared" si="420"/>
        <v>16.691617706836716</v>
      </c>
      <c r="JK157" s="19">
        <f t="shared" si="421"/>
        <v>16.814208314261137</v>
      </c>
      <c r="JL157" s="19">
        <f t="shared" si="422"/>
        <v>16.886554915300021</v>
      </c>
      <c r="JM157" s="19">
        <f t="shared" si="423"/>
        <v>17.026388507313943</v>
      </c>
      <c r="JN157" s="19">
        <f t="shared" si="424"/>
        <v>16.44681129073107</v>
      </c>
      <c r="JO157" s="19">
        <f t="shared" si="425"/>
        <v>16.367305010017347</v>
      </c>
      <c r="JP157" s="19">
        <f t="shared" si="426"/>
        <v>16.761477364066284</v>
      </c>
      <c r="JQ157" s="19">
        <f t="shared" si="427"/>
        <v>17.250714077763611</v>
      </c>
      <c r="JR157" s="19">
        <f t="shared" si="428"/>
        <v>17.108167170940739</v>
      </c>
      <c r="JS157" s="19">
        <f t="shared" si="429"/>
        <v>17.749840552046695</v>
      </c>
      <c r="JT157" s="19">
        <f t="shared" si="430"/>
        <v>18.408139896611026</v>
      </c>
      <c r="JU157" s="38">
        <f t="shared" si="431"/>
        <v>16.691617706836716</v>
      </c>
      <c r="JV157" s="19">
        <f t="shared" si="432"/>
        <v>16.814208314261137</v>
      </c>
      <c r="JW157" s="19">
        <f t="shared" si="433"/>
        <v>16.886554915300021</v>
      </c>
      <c r="JX157" s="19">
        <f t="shared" si="434"/>
        <v>17.026388507313943</v>
      </c>
      <c r="JY157" s="19">
        <f t="shared" si="435"/>
        <v>16.44681129073107</v>
      </c>
      <c r="JZ157" s="19">
        <f t="shared" si="436"/>
        <v>16.367305010017347</v>
      </c>
      <c r="KA157" s="19">
        <f t="shared" si="437"/>
        <v>16.761477364066284</v>
      </c>
      <c r="KB157" s="19">
        <f t="shared" si="438"/>
        <v>17.250714077763611</v>
      </c>
      <c r="KC157" s="19">
        <f t="shared" si="439"/>
        <v>17.108167170940739</v>
      </c>
      <c r="KD157" s="19">
        <f t="shared" si="440"/>
        <v>17.749840552046695</v>
      </c>
      <c r="KE157" s="32">
        <f t="shared" si="441"/>
        <v>18.408139896611026</v>
      </c>
    </row>
    <row r="158" spans="1:291" x14ac:dyDescent="0.2">
      <c r="A158" s="19" t="s">
        <v>251</v>
      </c>
      <c r="B158" s="19" t="s">
        <v>252</v>
      </c>
      <c r="E158" s="32" t="s">
        <v>248</v>
      </c>
      <c r="F158" s="19">
        <v>0</v>
      </c>
      <c r="G158" s="19">
        <v>1</v>
      </c>
      <c r="H158" s="19">
        <v>1</v>
      </c>
      <c r="I158" s="19">
        <v>1</v>
      </c>
      <c r="J158" s="19">
        <v>1</v>
      </c>
      <c r="K158" s="19">
        <v>1</v>
      </c>
      <c r="L158" s="19">
        <v>1</v>
      </c>
      <c r="M158" s="19">
        <v>1</v>
      </c>
      <c r="N158" s="19">
        <v>1</v>
      </c>
      <c r="O158" s="19">
        <v>1</v>
      </c>
      <c r="P158" s="32">
        <v>1</v>
      </c>
      <c r="Q158" s="19">
        <v>1</v>
      </c>
      <c r="R158" s="19">
        <v>1</v>
      </c>
      <c r="S158" s="19">
        <v>1</v>
      </c>
      <c r="T158" s="19">
        <v>1</v>
      </c>
      <c r="U158" s="19">
        <v>1</v>
      </c>
      <c r="V158" s="19">
        <v>1</v>
      </c>
      <c r="W158" s="19">
        <v>1</v>
      </c>
      <c r="X158" s="19">
        <v>1</v>
      </c>
      <c r="Y158" s="19">
        <v>1</v>
      </c>
      <c r="Z158" s="19">
        <v>1</v>
      </c>
      <c r="AA158" s="32">
        <v>1</v>
      </c>
      <c r="AB158" s="19">
        <v>1</v>
      </c>
      <c r="AC158" s="19">
        <v>1</v>
      </c>
      <c r="AD158" s="19">
        <v>1</v>
      </c>
      <c r="AE158" s="19">
        <v>1</v>
      </c>
      <c r="AF158" s="19">
        <v>1</v>
      </c>
      <c r="AG158" s="19">
        <v>1</v>
      </c>
      <c r="AH158" s="19">
        <v>1</v>
      </c>
      <c r="AI158" s="19">
        <v>1</v>
      </c>
      <c r="AJ158" s="19">
        <v>1</v>
      </c>
      <c r="AK158" s="19">
        <v>1</v>
      </c>
      <c r="AL158" s="32">
        <v>1</v>
      </c>
      <c r="AM158" s="19">
        <v>3.7109299999999998E-2</v>
      </c>
      <c r="AN158" s="19">
        <v>4.2119400000000001E-2</v>
      </c>
      <c r="AO158" s="19">
        <v>4.0782499999999999E-2</v>
      </c>
      <c r="AP158" s="19">
        <v>4.1638700000000001E-2</v>
      </c>
      <c r="AQ158" s="19">
        <v>4.4298700000000003E-2</v>
      </c>
      <c r="AR158" s="19">
        <v>4.6996400000000001E-2</v>
      </c>
      <c r="AS158" s="19">
        <v>4.8391200000000002E-2</v>
      </c>
      <c r="AT158" s="19">
        <v>4.8455600000000001E-2</v>
      </c>
      <c r="AU158" s="19">
        <v>4.3123000000000002E-2</v>
      </c>
      <c r="AV158" s="19">
        <v>4.2515299999999999E-2</v>
      </c>
      <c r="AW158" s="32">
        <v>4.5314199999999999E-2</v>
      </c>
      <c r="AX158" s="19">
        <v>0</v>
      </c>
      <c r="AY158" s="19">
        <v>0</v>
      </c>
      <c r="AZ158" s="19">
        <v>0</v>
      </c>
      <c r="BA158" s="19">
        <v>0</v>
      </c>
      <c r="BB158" s="19">
        <v>0</v>
      </c>
      <c r="BC158" s="19">
        <v>0</v>
      </c>
      <c r="BD158" s="19">
        <v>0</v>
      </c>
      <c r="BE158" s="19">
        <v>0</v>
      </c>
      <c r="BF158" s="19">
        <v>0</v>
      </c>
      <c r="BG158" s="19">
        <v>0</v>
      </c>
      <c r="BH158" s="32">
        <v>0</v>
      </c>
      <c r="BI158" s="19">
        <v>0</v>
      </c>
      <c r="BJ158" s="19">
        <v>0</v>
      </c>
      <c r="BK158" s="19">
        <v>0</v>
      </c>
      <c r="BL158" s="19">
        <v>0</v>
      </c>
      <c r="BM158" s="19">
        <v>0</v>
      </c>
      <c r="BN158" s="19">
        <v>0</v>
      </c>
      <c r="BO158" s="19">
        <v>0</v>
      </c>
      <c r="BP158" s="19">
        <v>0</v>
      </c>
      <c r="BQ158" s="19">
        <v>0</v>
      </c>
      <c r="BR158" s="19">
        <v>0</v>
      </c>
      <c r="BS158" s="32">
        <v>0</v>
      </c>
      <c r="BT158" s="19">
        <v>23</v>
      </c>
      <c r="BU158" s="19">
        <v>15</v>
      </c>
      <c r="BV158" s="19">
        <v>13</v>
      </c>
      <c r="BW158" s="19">
        <v>28</v>
      </c>
      <c r="BX158" s="19">
        <v>13</v>
      </c>
      <c r="BY158" s="19">
        <v>12</v>
      </c>
      <c r="BZ158" s="19">
        <v>11</v>
      </c>
      <c r="CA158" s="19">
        <v>4</v>
      </c>
      <c r="CB158" s="19">
        <v>3</v>
      </c>
      <c r="CC158" s="19">
        <v>3</v>
      </c>
      <c r="CD158" s="19">
        <v>8</v>
      </c>
      <c r="CE158" s="38">
        <v>218</v>
      </c>
      <c r="CF158" s="19">
        <v>110</v>
      </c>
      <c r="CG158" s="19">
        <v>413</v>
      </c>
      <c r="CH158" s="19">
        <v>868</v>
      </c>
      <c r="CI158" s="19">
        <v>626</v>
      </c>
      <c r="CJ158" s="19">
        <v>323</v>
      </c>
      <c r="CK158" s="19">
        <v>356</v>
      </c>
      <c r="CL158" s="19">
        <v>397</v>
      </c>
      <c r="CM158" s="19">
        <v>363</v>
      </c>
      <c r="CN158" s="19">
        <v>253</v>
      </c>
      <c r="CO158" s="19">
        <v>161</v>
      </c>
      <c r="CP158" s="38">
        <v>0.10550458715596331</v>
      </c>
      <c r="CQ158" s="19">
        <v>0.13636363636363635</v>
      </c>
      <c r="CR158" s="19">
        <v>3.1476997578692496E-2</v>
      </c>
      <c r="CS158" s="19">
        <v>3.2258064516129031E-2</v>
      </c>
      <c r="CT158" s="19">
        <v>2.0766773162939296E-2</v>
      </c>
      <c r="CU158" s="19">
        <v>3.7151702786377708E-2</v>
      </c>
      <c r="CV158" s="19">
        <v>3.0898876404494381E-2</v>
      </c>
      <c r="CW158" s="19">
        <v>1.0075566750629723E-2</v>
      </c>
      <c r="CX158" s="19">
        <v>8.2644628099173556E-3</v>
      </c>
      <c r="CY158" s="19">
        <v>1.1857707509881422E-2</v>
      </c>
      <c r="CZ158" s="19">
        <v>4.9689440993788817E-2</v>
      </c>
      <c r="DA158" s="38">
        <v>0.22413657734863501</v>
      </c>
      <c r="DB158" s="19">
        <v>0.123948664810496</v>
      </c>
      <c r="DC158" s="19">
        <v>0.90092296570353603</v>
      </c>
      <c r="DD158" s="19">
        <v>0.54878080431478904</v>
      </c>
      <c r="DE158" s="19">
        <v>0.49256710235525403</v>
      </c>
      <c r="DF158" s="19">
        <v>0.422453621373375</v>
      </c>
      <c r="DG158" s="19">
        <v>0.689198631336988</v>
      </c>
      <c r="DH158" s="19">
        <v>1.5542045207677999</v>
      </c>
      <c r="DI158" s="19">
        <v>2.00539444134471</v>
      </c>
      <c r="DJ158" s="19">
        <v>-27.480007009286801</v>
      </c>
      <c r="DK158" s="19">
        <v>18.061726817955002</v>
      </c>
      <c r="DL158" s="38">
        <v>0.2384</v>
      </c>
      <c r="DM158" s="19">
        <v>0.25640000000000002</v>
      </c>
      <c r="DN158" s="19">
        <v>0.27329999999999999</v>
      </c>
      <c r="DO158" s="19">
        <v>0.2417</v>
      </c>
      <c r="DP158" s="19">
        <v>0.12909999999999999</v>
      </c>
      <c r="DQ158" s="19">
        <v>0.14749999999999999</v>
      </c>
      <c r="DR158" s="19">
        <v>0.15620000000000001</v>
      </c>
      <c r="DS158" s="19">
        <v>0.23480000000000001</v>
      </c>
      <c r="DT158" s="19">
        <v>0.36749999999999999</v>
      </c>
      <c r="DU158" s="19">
        <v>0.61939999999999995</v>
      </c>
      <c r="DV158" s="19">
        <v>0.64319999999999999</v>
      </c>
      <c r="DW158" s="38">
        <v>2.8000000000000001E-2</v>
      </c>
      <c r="DX158" s="19">
        <v>-0.32700000000000001</v>
      </c>
      <c r="DY158" s="19">
        <v>-0.315</v>
      </c>
      <c r="DZ158" s="19">
        <v>-0.17599999999999999</v>
      </c>
      <c r="EA158" s="19">
        <v>0.14199999999999999</v>
      </c>
      <c r="EB158" s="19">
        <v>-4.5999999999999999E-2</v>
      </c>
      <c r="EC158" s="19">
        <v>-0.128</v>
      </c>
      <c r="ED158" s="19">
        <v>-0.375</v>
      </c>
      <c r="EE158" s="19">
        <v>-0.59</v>
      </c>
      <c r="EF158" s="19">
        <v>-0.39200000000000002</v>
      </c>
      <c r="EG158" s="19">
        <v>-0.14799999999999999</v>
      </c>
      <c r="EH158" s="38">
        <v>520521805.48027551</v>
      </c>
      <c r="EI158" s="19">
        <v>92554053.872705325</v>
      </c>
      <c r="EJ158" s="19">
        <v>73206886.985780388</v>
      </c>
      <c r="EK158" s="19">
        <v>153612908.87390819</v>
      </c>
      <c r="EL158" s="19">
        <v>73611578.836328387</v>
      </c>
      <c r="EM158" s="19">
        <v>58256820.037060939</v>
      </c>
      <c r="EN158" s="19">
        <v>39012627.962182447</v>
      </c>
      <c r="EO158" s="19">
        <v>52107608.183342338</v>
      </c>
      <c r="EP158" s="19">
        <v>20106703.201889835</v>
      </c>
      <c r="EQ158" s="19">
        <v>9633667.5255767107</v>
      </c>
      <c r="ER158" s="32">
        <v>81074390.488888949</v>
      </c>
      <c r="ES158" s="19">
        <f t="shared" si="310"/>
        <v>20.070342338475658</v>
      </c>
      <c r="ET158" s="19">
        <f t="shared" si="311"/>
        <v>18.343303397998628</v>
      </c>
      <c r="EU158" s="19">
        <f t="shared" si="312"/>
        <v>18.108800059011067</v>
      </c>
      <c r="EV158" s="19">
        <f t="shared" si="313"/>
        <v>18.849946417294341</v>
      </c>
      <c r="EW158" s="19">
        <f t="shared" si="314"/>
        <v>18.114312892471197</v>
      </c>
      <c r="EX158" s="19">
        <f t="shared" si="315"/>
        <v>17.880371725737803</v>
      </c>
      <c r="EY158" s="19">
        <f t="shared" si="316"/>
        <v>17.479395945586102</v>
      </c>
      <c r="EZ158" s="19">
        <f t="shared" si="317"/>
        <v>17.768821526452644</v>
      </c>
      <c r="FA158" s="19">
        <f t="shared" si="318"/>
        <v>16.816563810064331</v>
      </c>
      <c r="FB158" s="19">
        <f t="shared" si="319"/>
        <v>16.08077455504916</v>
      </c>
      <c r="FC158" s="32">
        <f t="shared" si="320"/>
        <v>18.210877692261853</v>
      </c>
      <c r="FD158" s="19">
        <f t="shared" si="321"/>
        <v>0.22413657734863501</v>
      </c>
      <c r="FE158" s="19">
        <f t="shared" si="322"/>
        <v>0.123948664810496</v>
      </c>
      <c r="FF158" s="19">
        <f t="shared" si="323"/>
        <v>0.90092296570353603</v>
      </c>
      <c r="FG158" s="19">
        <f t="shared" si="324"/>
        <v>0.54878080431478904</v>
      </c>
      <c r="FH158" s="19">
        <f t="shared" si="325"/>
        <v>0.49256710235525403</v>
      </c>
      <c r="FI158" s="19">
        <f t="shared" si="326"/>
        <v>0.422453621373375</v>
      </c>
      <c r="FJ158" s="19">
        <f t="shared" si="327"/>
        <v>0.689198631336988</v>
      </c>
      <c r="FK158" s="19">
        <f t="shared" si="328"/>
        <v>1.5542045207677999</v>
      </c>
      <c r="FL158" s="19">
        <f t="shared" si="329"/>
        <v>2.00539444134471</v>
      </c>
      <c r="FM158" s="19">
        <f t="shared" si="330"/>
        <v>-27.480007009286801</v>
      </c>
      <c r="FN158" s="32">
        <f t="shared" si="331"/>
        <v>18.061726817955002</v>
      </c>
      <c r="FO158" s="19">
        <f t="shared" si="332"/>
        <v>0.2384</v>
      </c>
      <c r="FP158" s="19">
        <f t="shared" si="333"/>
        <v>0.25640000000000002</v>
      </c>
      <c r="FQ158" s="19">
        <f t="shared" si="334"/>
        <v>0.27329999999999999</v>
      </c>
      <c r="FR158" s="19">
        <f t="shared" si="335"/>
        <v>0.2417</v>
      </c>
      <c r="FS158" s="19">
        <f t="shared" si="336"/>
        <v>0.12909999999999999</v>
      </c>
      <c r="FT158" s="19">
        <f t="shared" si="337"/>
        <v>0.14749999999999999</v>
      </c>
      <c r="FU158" s="19">
        <f t="shared" si="338"/>
        <v>0.15620000000000001</v>
      </c>
      <c r="FV158" s="19">
        <f t="shared" si="339"/>
        <v>0.23480000000000001</v>
      </c>
      <c r="FW158" s="19">
        <f t="shared" si="340"/>
        <v>0.36749999999999999</v>
      </c>
      <c r="FX158" s="19">
        <f t="shared" si="341"/>
        <v>0.61939999999999995</v>
      </c>
      <c r="FY158" s="32">
        <f t="shared" si="342"/>
        <v>0.64319999999999999</v>
      </c>
      <c r="FZ158" s="19">
        <f t="shared" si="343"/>
        <v>2.8000000000000001E-2</v>
      </c>
      <c r="GA158" s="19">
        <f t="shared" si="344"/>
        <v>-0.32700000000000001</v>
      </c>
      <c r="GB158" s="19">
        <f t="shared" si="345"/>
        <v>-0.315</v>
      </c>
      <c r="GC158" s="19">
        <f t="shared" si="346"/>
        <v>-0.17599999999999999</v>
      </c>
      <c r="GD158" s="19">
        <f t="shared" si="347"/>
        <v>0.14199999999999999</v>
      </c>
      <c r="GE158" s="19">
        <f t="shared" si="348"/>
        <v>-4.5999999999999999E-2</v>
      </c>
      <c r="GF158" s="19">
        <f t="shared" si="349"/>
        <v>-0.128</v>
      </c>
      <c r="GG158" s="19">
        <f t="shared" si="350"/>
        <v>-0.375</v>
      </c>
      <c r="GH158" s="19">
        <f t="shared" si="351"/>
        <v>-0.59</v>
      </c>
      <c r="GI158" s="19">
        <f t="shared" si="352"/>
        <v>-0.39200000000000002</v>
      </c>
      <c r="GJ158" s="32">
        <f t="shared" si="353"/>
        <v>-0.14799999999999999</v>
      </c>
      <c r="GK158" s="19">
        <f t="shared" si="354"/>
        <v>20.070342338475658</v>
      </c>
      <c r="GL158" s="19">
        <f t="shared" si="355"/>
        <v>18.343303397998628</v>
      </c>
      <c r="GM158" s="19">
        <f t="shared" si="356"/>
        <v>18.108800059011067</v>
      </c>
      <c r="GN158" s="19">
        <f t="shared" si="357"/>
        <v>18.849946417294341</v>
      </c>
      <c r="GO158" s="19">
        <f t="shared" si="358"/>
        <v>18.114312892471197</v>
      </c>
      <c r="GP158" s="19">
        <f t="shared" si="359"/>
        <v>17.880371725737803</v>
      </c>
      <c r="GQ158" s="19">
        <f t="shared" si="360"/>
        <v>17.479395945586102</v>
      </c>
      <c r="GR158" s="19">
        <f t="shared" si="361"/>
        <v>17.768821526452644</v>
      </c>
      <c r="GS158" s="19">
        <f t="shared" si="362"/>
        <v>16.816563810064331</v>
      </c>
      <c r="GT158" s="19">
        <f t="shared" si="363"/>
        <v>16.08077455504916</v>
      </c>
      <c r="GU158" s="32">
        <f t="shared" si="364"/>
        <v>18.210877692261853</v>
      </c>
      <c r="GV158" s="19">
        <f t="shared" si="365"/>
        <v>0.22413657734863501</v>
      </c>
      <c r="GW158" s="19">
        <f t="shared" si="366"/>
        <v>0.2011343951618926</v>
      </c>
      <c r="GX158" s="19">
        <f t="shared" si="367"/>
        <v>0.90092296570353603</v>
      </c>
      <c r="GY158" s="19">
        <f t="shared" si="368"/>
        <v>0.54878080431478904</v>
      </c>
      <c r="GZ158" s="19">
        <f t="shared" si="369"/>
        <v>0.49256710235525403</v>
      </c>
      <c r="HA158" s="19">
        <f t="shared" si="370"/>
        <v>0.422453621373375</v>
      </c>
      <c r="HB158" s="19">
        <f t="shared" si="371"/>
        <v>0.689198631336988</v>
      </c>
      <c r="HC158" s="19">
        <f t="shared" si="372"/>
        <v>1.5542045207677999</v>
      </c>
      <c r="HD158" s="19">
        <f t="shared" si="373"/>
        <v>2.00539444134471</v>
      </c>
      <c r="HE158" s="19">
        <f t="shared" si="374"/>
        <v>0.2011343951618926</v>
      </c>
      <c r="HF158" s="19">
        <f t="shared" si="375"/>
        <v>10.328571478127515</v>
      </c>
      <c r="HG158" s="19">
        <f t="shared" si="442"/>
        <v>0.22413657734863501</v>
      </c>
      <c r="HH158" s="19">
        <f t="shared" si="443"/>
        <v>0.2011343951618926</v>
      </c>
      <c r="HI158" s="19">
        <f t="shared" si="444"/>
        <v>0.90092296570353603</v>
      </c>
      <c r="HJ158" s="19">
        <f t="shared" si="445"/>
        <v>0.54878080431478904</v>
      </c>
      <c r="HK158" s="19">
        <f t="shared" si="446"/>
        <v>0.49256710235525403</v>
      </c>
      <c r="HL158" s="19">
        <f t="shared" si="447"/>
        <v>0.422453621373375</v>
      </c>
      <c r="HM158" s="19">
        <f t="shared" si="448"/>
        <v>0.689198631336988</v>
      </c>
      <c r="HN158" s="19">
        <f t="shared" si="449"/>
        <v>1.5542045207677999</v>
      </c>
      <c r="HO158" s="19">
        <f t="shared" si="450"/>
        <v>2.00539444134471</v>
      </c>
      <c r="HP158" s="19">
        <f t="shared" si="451"/>
        <v>0.2011343951618926</v>
      </c>
      <c r="HQ158" s="32">
        <f t="shared" si="452"/>
        <v>10.328571478127515</v>
      </c>
      <c r="HR158" s="19">
        <f t="shared" si="376"/>
        <v>0.2384</v>
      </c>
      <c r="HS158" s="19">
        <f t="shared" si="377"/>
        <v>0.25640000000000002</v>
      </c>
      <c r="HT158" s="19">
        <f t="shared" si="378"/>
        <v>0.27329999999999999</v>
      </c>
      <c r="HU158" s="19">
        <f t="shared" si="379"/>
        <v>0.2417</v>
      </c>
      <c r="HV158" s="19">
        <f t="shared" si="380"/>
        <v>0.12909999999999999</v>
      </c>
      <c r="HW158" s="19">
        <f t="shared" si="381"/>
        <v>0.14749999999999999</v>
      </c>
      <c r="HX158" s="19">
        <f t="shared" si="382"/>
        <v>0.15620000000000001</v>
      </c>
      <c r="HY158" s="19">
        <f t="shared" si="383"/>
        <v>0.23480000000000001</v>
      </c>
      <c r="HZ158" s="19">
        <f t="shared" si="384"/>
        <v>0.36749999999999999</v>
      </c>
      <c r="IA158" s="19">
        <f t="shared" si="385"/>
        <v>0.61939999999999995</v>
      </c>
      <c r="IB158" s="19">
        <f t="shared" si="386"/>
        <v>0.64319999999999999</v>
      </c>
      <c r="IC158" s="38">
        <f t="shared" si="387"/>
        <v>0.2384</v>
      </c>
      <c r="ID158" s="19">
        <f t="shared" si="388"/>
        <v>0.25640000000000002</v>
      </c>
      <c r="IE158" s="19">
        <f t="shared" si="389"/>
        <v>0.27329999999999999</v>
      </c>
      <c r="IF158" s="19">
        <f t="shared" si="390"/>
        <v>0.2417</v>
      </c>
      <c r="IG158" s="19">
        <f t="shared" si="391"/>
        <v>0.12909999999999999</v>
      </c>
      <c r="IH158" s="19">
        <f t="shared" si="392"/>
        <v>0.14749999999999999</v>
      </c>
      <c r="II158" s="19">
        <f t="shared" si="393"/>
        <v>0.15620000000000001</v>
      </c>
      <c r="IJ158" s="19">
        <f t="shared" si="394"/>
        <v>0.23480000000000001</v>
      </c>
      <c r="IK158" s="19">
        <f t="shared" si="395"/>
        <v>0.36749999999999999</v>
      </c>
      <c r="IL158" s="19">
        <f t="shared" si="396"/>
        <v>0.61939999999999995</v>
      </c>
      <c r="IM158" s="19">
        <f t="shared" si="397"/>
        <v>0.64319999999999999</v>
      </c>
      <c r="IN158" s="38">
        <f t="shared" si="398"/>
        <v>2.8000000000000001E-2</v>
      </c>
      <c r="IO158" s="19">
        <f t="shared" si="399"/>
        <v>-0.32700000000000001</v>
      </c>
      <c r="IP158" s="19">
        <f t="shared" si="400"/>
        <v>-0.315</v>
      </c>
      <c r="IQ158" s="19">
        <f t="shared" si="401"/>
        <v>-0.17599999999999999</v>
      </c>
      <c r="IR158" s="19">
        <f t="shared" si="402"/>
        <v>0.14199999999999999</v>
      </c>
      <c r="IS158" s="19">
        <f t="shared" si="403"/>
        <v>-4.5999999999999999E-2</v>
      </c>
      <c r="IT158" s="19">
        <f t="shared" si="404"/>
        <v>-0.128</v>
      </c>
      <c r="IU158" s="19">
        <f t="shared" si="405"/>
        <v>-0.375</v>
      </c>
      <c r="IV158" s="19">
        <f t="shared" si="406"/>
        <v>-0.47170000000000001</v>
      </c>
      <c r="IW158" s="19">
        <f t="shared" si="407"/>
        <v>-0.39200000000000002</v>
      </c>
      <c r="IX158" s="32">
        <f t="shared" si="408"/>
        <v>-0.14799999999999999</v>
      </c>
      <c r="IY158" s="19">
        <f t="shared" si="409"/>
        <v>2.8000000000000001E-2</v>
      </c>
      <c r="IZ158" s="19">
        <f t="shared" si="410"/>
        <v>-0.32700000000000001</v>
      </c>
      <c r="JA158" s="19">
        <f t="shared" si="411"/>
        <v>-0.315</v>
      </c>
      <c r="JB158" s="19">
        <f t="shared" si="412"/>
        <v>-0.17599999999999999</v>
      </c>
      <c r="JC158" s="19">
        <f t="shared" si="413"/>
        <v>0.14199999999999999</v>
      </c>
      <c r="JD158" s="19">
        <f t="shared" si="414"/>
        <v>-4.5999999999999999E-2</v>
      </c>
      <c r="JE158" s="19">
        <f t="shared" si="415"/>
        <v>-0.128</v>
      </c>
      <c r="JF158" s="19">
        <f t="shared" si="416"/>
        <v>-0.375</v>
      </c>
      <c r="JG158" s="19">
        <f t="shared" si="417"/>
        <v>-0.47170000000000001</v>
      </c>
      <c r="JH158" s="19">
        <f t="shared" si="418"/>
        <v>-0.39200000000000002</v>
      </c>
      <c r="JI158" s="32">
        <f t="shared" si="419"/>
        <v>-0.14799999999999999</v>
      </c>
      <c r="JJ158" s="19">
        <f t="shared" si="420"/>
        <v>20.070342338475658</v>
      </c>
      <c r="JK158" s="19">
        <f t="shared" si="421"/>
        <v>18.343303397998628</v>
      </c>
      <c r="JL158" s="19">
        <f t="shared" si="422"/>
        <v>18.108800059011067</v>
      </c>
      <c r="JM158" s="19">
        <f t="shared" si="423"/>
        <v>18.849946417294341</v>
      </c>
      <c r="JN158" s="19">
        <f t="shared" si="424"/>
        <v>18.114312892471197</v>
      </c>
      <c r="JO158" s="19">
        <f t="shared" si="425"/>
        <v>17.880371725737803</v>
      </c>
      <c r="JP158" s="19">
        <f t="shared" si="426"/>
        <v>17.479395945586102</v>
      </c>
      <c r="JQ158" s="19">
        <f t="shared" si="427"/>
        <v>17.768821526452644</v>
      </c>
      <c r="JR158" s="19">
        <f t="shared" si="428"/>
        <v>16.816563810064331</v>
      </c>
      <c r="JS158" s="19">
        <f t="shared" si="429"/>
        <v>16.08077455504916</v>
      </c>
      <c r="JT158" s="19">
        <f t="shared" si="430"/>
        <v>18.210877692261853</v>
      </c>
      <c r="JU158" s="38">
        <f t="shared" si="431"/>
        <v>20.070342338475658</v>
      </c>
      <c r="JV158" s="19">
        <f t="shared" si="432"/>
        <v>18.343303397998628</v>
      </c>
      <c r="JW158" s="19">
        <f t="shared" si="433"/>
        <v>18.108800059011067</v>
      </c>
      <c r="JX158" s="19">
        <f t="shared" si="434"/>
        <v>18.849946417294341</v>
      </c>
      <c r="JY158" s="19">
        <f t="shared" si="435"/>
        <v>18.114312892471197</v>
      </c>
      <c r="JZ158" s="19">
        <f t="shared" si="436"/>
        <v>17.880371725737803</v>
      </c>
      <c r="KA158" s="19">
        <f t="shared" si="437"/>
        <v>17.479395945586102</v>
      </c>
      <c r="KB158" s="19">
        <f t="shared" si="438"/>
        <v>17.768821526452644</v>
      </c>
      <c r="KC158" s="19">
        <f t="shared" si="439"/>
        <v>16.816563810064331</v>
      </c>
      <c r="KD158" s="19">
        <f t="shared" si="440"/>
        <v>16.08077455504916</v>
      </c>
      <c r="KE158" s="32">
        <f t="shared" si="441"/>
        <v>18.210877692261853</v>
      </c>
    </row>
    <row r="159" spans="1:291" x14ac:dyDescent="0.2">
      <c r="A159" s="19" t="s">
        <v>269</v>
      </c>
      <c r="B159" s="19" t="s">
        <v>270</v>
      </c>
      <c r="E159" s="32" t="s">
        <v>248</v>
      </c>
      <c r="F159" s="19">
        <v>1</v>
      </c>
      <c r="G159" s="19">
        <v>1</v>
      </c>
      <c r="H159" s="19">
        <v>1</v>
      </c>
      <c r="I159" s="19">
        <v>1</v>
      </c>
      <c r="J159" s="19">
        <v>1</v>
      </c>
      <c r="K159" s="19">
        <v>1</v>
      </c>
      <c r="L159" s="19">
        <v>1</v>
      </c>
      <c r="M159" s="19">
        <v>1</v>
      </c>
      <c r="N159" s="19">
        <v>1</v>
      </c>
      <c r="O159" s="19">
        <v>1</v>
      </c>
      <c r="P159" s="32">
        <v>1</v>
      </c>
      <c r="Q159" s="19">
        <v>1</v>
      </c>
      <c r="R159" s="19">
        <v>1</v>
      </c>
      <c r="S159" s="19">
        <v>1</v>
      </c>
      <c r="T159" s="19">
        <v>1</v>
      </c>
      <c r="U159" s="19">
        <v>1</v>
      </c>
      <c r="V159" s="19">
        <v>1</v>
      </c>
      <c r="W159" s="19">
        <v>1</v>
      </c>
      <c r="X159" s="19">
        <v>1</v>
      </c>
      <c r="Y159" s="19">
        <v>1</v>
      </c>
      <c r="Z159" s="19">
        <v>1</v>
      </c>
      <c r="AA159" s="32">
        <v>1</v>
      </c>
      <c r="AB159" s="19">
        <v>1</v>
      </c>
      <c r="AC159" s="19">
        <v>1</v>
      </c>
      <c r="AD159" s="19">
        <v>1</v>
      </c>
      <c r="AE159" s="19">
        <v>1</v>
      </c>
      <c r="AF159" s="19">
        <v>1</v>
      </c>
      <c r="AG159" s="19">
        <v>1</v>
      </c>
      <c r="AH159" s="19">
        <v>1</v>
      </c>
      <c r="AI159" s="19">
        <v>1</v>
      </c>
      <c r="AJ159" s="19">
        <v>1</v>
      </c>
      <c r="AK159" s="19">
        <v>1</v>
      </c>
      <c r="AL159" s="32">
        <v>1</v>
      </c>
      <c r="AM159" s="19">
        <v>1.8586800000000001E-2</v>
      </c>
      <c r="AN159" s="19">
        <v>2.3167299999999998E-2</v>
      </c>
      <c r="AO159" s="19">
        <v>2.3899799999999999E-2</v>
      </c>
      <c r="AP159" s="19">
        <v>2.5421099999999999E-2</v>
      </c>
      <c r="AQ159" s="19">
        <v>2.6759000000000002E-2</v>
      </c>
      <c r="AR159" s="19">
        <v>2.9728299999999999E-2</v>
      </c>
      <c r="AS159" s="19">
        <v>3.9729599999999997E-2</v>
      </c>
      <c r="AT159" s="19">
        <v>3.6465499999999998E-2</v>
      </c>
      <c r="AU159" s="19">
        <v>3.6991700000000002E-2</v>
      </c>
      <c r="AV159" s="19">
        <v>3.6370399999999997E-2</v>
      </c>
      <c r="AW159" s="32">
        <v>4.2949899999999999E-2</v>
      </c>
      <c r="AX159" s="19">
        <v>0</v>
      </c>
      <c r="AY159" s="19">
        <v>0</v>
      </c>
      <c r="AZ159" s="19">
        <v>1</v>
      </c>
      <c r="BA159" s="19">
        <v>1</v>
      </c>
      <c r="BB159" s="19">
        <v>1</v>
      </c>
      <c r="BC159" s="19">
        <v>0</v>
      </c>
      <c r="BD159" s="19">
        <v>0</v>
      </c>
      <c r="BE159" s="19">
        <v>0</v>
      </c>
      <c r="BF159" s="19">
        <v>0</v>
      </c>
      <c r="BG159" s="19">
        <v>0</v>
      </c>
      <c r="BH159" s="32">
        <v>0</v>
      </c>
      <c r="BI159" s="19">
        <v>0</v>
      </c>
      <c r="BJ159" s="19">
        <v>0</v>
      </c>
      <c r="BK159" s="19">
        <v>1</v>
      </c>
      <c r="BL159" s="19">
        <v>1</v>
      </c>
      <c r="BM159" s="19">
        <v>1</v>
      </c>
      <c r="BN159" s="19">
        <v>0</v>
      </c>
      <c r="BO159" s="19">
        <v>0</v>
      </c>
      <c r="BP159" s="19">
        <v>0</v>
      </c>
      <c r="BQ159" s="19">
        <v>0</v>
      </c>
      <c r="BR159" s="19">
        <v>0</v>
      </c>
      <c r="BS159" s="32">
        <v>0</v>
      </c>
      <c r="BT159" s="19">
        <v>0</v>
      </c>
      <c r="BU159" s="19">
        <v>2</v>
      </c>
      <c r="BV159" s="19">
        <v>1</v>
      </c>
      <c r="BW159" s="19">
        <v>3</v>
      </c>
      <c r="BX159" s="19">
        <v>1</v>
      </c>
      <c r="BY159" s="19">
        <v>3</v>
      </c>
      <c r="BZ159" s="19">
        <v>1</v>
      </c>
      <c r="CA159" s="19">
        <v>1</v>
      </c>
      <c r="CB159" s="19">
        <v>5</v>
      </c>
      <c r="CC159" s="19">
        <v>3</v>
      </c>
      <c r="CD159" s="19">
        <v>4</v>
      </c>
      <c r="CE159" s="38">
        <v>107</v>
      </c>
      <c r="CF159" s="19">
        <v>58</v>
      </c>
      <c r="CG159" s="19">
        <v>105</v>
      </c>
      <c r="CH159" s="19">
        <v>103</v>
      </c>
      <c r="CI159" s="19">
        <v>83</v>
      </c>
      <c r="CJ159" s="19">
        <v>102</v>
      </c>
      <c r="CK159" s="19">
        <v>78</v>
      </c>
      <c r="CL159" s="19">
        <v>112</v>
      </c>
      <c r="CM159" s="19">
        <v>142</v>
      </c>
      <c r="CN159" s="19">
        <v>97</v>
      </c>
      <c r="CO159" s="19">
        <v>115</v>
      </c>
      <c r="CP159" s="38">
        <v>0</v>
      </c>
      <c r="CQ159" s="19">
        <v>3.4482758620689655E-2</v>
      </c>
      <c r="CR159" s="19">
        <v>9.5238095238095247E-3</v>
      </c>
      <c r="CS159" s="19">
        <v>2.9126213592233011E-2</v>
      </c>
      <c r="CT159" s="19">
        <v>1.2048192771084338E-2</v>
      </c>
      <c r="CU159" s="19">
        <v>2.9411764705882353E-2</v>
      </c>
      <c r="CV159" s="19">
        <v>1.282051282051282E-2</v>
      </c>
      <c r="CW159" s="19">
        <v>8.9285714285714281E-3</v>
      </c>
      <c r="CX159" s="19">
        <v>3.5211267605633804E-2</v>
      </c>
      <c r="CY159" s="19">
        <v>3.0927835051546393E-2</v>
      </c>
      <c r="CZ159" s="19">
        <v>3.4782608695652174E-2</v>
      </c>
      <c r="DA159" s="38">
        <v>1.5179576062885101</v>
      </c>
      <c r="DB159" s="19">
        <v>1.54904753434378</v>
      </c>
      <c r="DC159" s="19">
        <v>1.5143715470791901</v>
      </c>
      <c r="DD159" s="19">
        <v>2.35668591340866</v>
      </c>
      <c r="DE159" s="19">
        <v>2.1829843716397299</v>
      </c>
      <c r="DF159" s="19">
        <v>2.7855439354004501</v>
      </c>
      <c r="DG159" s="19">
        <v>3.9682424723411098</v>
      </c>
      <c r="DH159" s="19">
        <v>4.0116770039109699</v>
      </c>
      <c r="DI159" s="19">
        <v>4.7196748453435697</v>
      </c>
      <c r="DJ159" s="19">
        <v>3.4038680240343302</v>
      </c>
      <c r="DK159" s="19">
        <v>5.1342962395136604</v>
      </c>
      <c r="DL159" s="38">
        <v>7.6899999999999996E-2</v>
      </c>
      <c r="DM159" s="19">
        <v>2.2800000000000001E-2</v>
      </c>
      <c r="DN159" s="19">
        <v>1.34E-2</v>
      </c>
      <c r="DO159" s="19">
        <v>0.1041</v>
      </c>
      <c r="DP159" s="19">
        <v>0.1119</v>
      </c>
      <c r="DQ159" s="19">
        <v>0.1004</v>
      </c>
      <c r="DR159" s="19">
        <v>9.1399999999999995E-2</v>
      </c>
      <c r="DS159" s="19">
        <v>6.8599999999999994E-2</v>
      </c>
      <c r="DT159" s="19">
        <v>5.28E-2</v>
      </c>
      <c r="DU159" s="19">
        <v>0.15629999999999999</v>
      </c>
      <c r="DV159" s="19">
        <v>0.123</v>
      </c>
      <c r="DW159" s="38">
        <v>5.8999999999999997E-2</v>
      </c>
      <c r="DX159" s="19">
        <v>0.06</v>
      </c>
      <c r="DY159" s="19">
        <v>5.0999999999999997E-2</v>
      </c>
      <c r="DZ159" s="19">
        <v>3.2000000000000001E-2</v>
      </c>
      <c r="EA159" s="19">
        <v>3.5999999999999997E-2</v>
      </c>
      <c r="EB159" s="19">
        <v>0.03</v>
      </c>
      <c r="EC159" s="19">
        <v>3.7999999999999999E-2</v>
      </c>
      <c r="ED159" s="19">
        <v>3.7999999999999999E-2</v>
      </c>
      <c r="EE159" s="19">
        <v>3.1E-2</v>
      </c>
      <c r="EF159" s="19">
        <v>3.5999999999999997E-2</v>
      </c>
      <c r="EG159" s="19">
        <v>3.6999999999999998E-2</v>
      </c>
      <c r="EH159" s="38">
        <v>164589165.13932791</v>
      </c>
      <c r="EI159" s="19">
        <v>167494746.25317231</v>
      </c>
      <c r="EJ159" s="19">
        <v>195238118.91213253</v>
      </c>
      <c r="EK159" s="19">
        <v>167606346.05790132</v>
      </c>
      <c r="EL159" s="19">
        <v>143036766.97647184</v>
      </c>
      <c r="EM159" s="19">
        <v>98733027.769378275</v>
      </c>
      <c r="EN159" s="19">
        <v>113120797.27115045</v>
      </c>
      <c r="EO159" s="19">
        <v>184440913.33003509</v>
      </c>
      <c r="EP159" s="19">
        <v>161628261.02696627</v>
      </c>
      <c r="EQ159" s="19">
        <v>181377381.15524206</v>
      </c>
      <c r="ER159" s="32">
        <v>180467267.42641786</v>
      </c>
      <c r="ES159" s="19">
        <f t="shared" si="310"/>
        <v>18.918963018641676</v>
      </c>
      <c r="ET159" s="19">
        <f t="shared" si="311"/>
        <v>18.936462543084779</v>
      </c>
      <c r="EU159" s="19">
        <f t="shared" si="312"/>
        <v>19.089730494190508</v>
      </c>
      <c r="EV159" s="19">
        <f t="shared" si="313"/>
        <v>18.937128609602709</v>
      </c>
      <c r="EW159" s="19">
        <f t="shared" si="314"/>
        <v>18.778612266900208</v>
      </c>
      <c r="EX159" s="19">
        <f t="shared" si="315"/>
        <v>18.407930076284206</v>
      </c>
      <c r="EY159" s="19">
        <f t="shared" si="316"/>
        <v>18.543966808099992</v>
      </c>
      <c r="EZ159" s="19">
        <f t="shared" si="317"/>
        <v>19.032839717199188</v>
      </c>
      <c r="FA159" s="19">
        <f t="shared" si="318"/>
        <v>18.900809571353705</v>
      </c>
      <c r="FB159" s="19">
        <f t="shared" si="319"/>
        <v>19.016090397436646</v>
      </c>
      <c r="FC159" s="32">
        <f t="shared" si="320"/>
        <v>19.011059975394456</v>
      </c>
      <c r="FD159" s="19">
        <f t="shared" si="321"/>
        <v>1.5179576062885101</v>
      </c>
      <c r="FE159" s="19">
        <f t="shared" si="322"/>
        <v>1.54904753434378</v>
      </c>
      <c r="FF159" s="19">
        <f t="shared" si="323"/>
        <v>1.5143715470791901</v>
      </c>
      <c r="FG159" s="19">
        <f t="shared" si="324"/>
        <v>2.35668591340866</v>
      </c>
      <c r="FH159" s="19">
        <f t="shared" si="325"/>
        <v>2.1829843716397299</v>
      </c>
      <c r="FI159" s="19">
        <f t="shared" si="326"/>
        <v>2.7855439354004501</v>
      </c>
      <c r="FJ159" s="19">
        <f t="shared" si="327"/>
        <v>3.9682424723411098</v>
      </c>
      <c r="FK159" s="19">
        <f t="shared" si="328"/>
        <v>4.0116770039109699</v>
      </c>
      <c r="FL159" s="19">
        <f t="shared" si="329"/>
        <v>4.7196748453435697</v>
      </c>
      <c r="FM159" s="19">
        <f t="shared" si="330"/>
        <v>3.4038680240343302</v>
      </c>
      <c r="FN159" s="32">
        <f t="shared" si="331"/>
        <v>5.1342962395136604</v>
      </c>
      <c r="FO159" s="19">
        <f t="shared" si="332"/>
        <v>7.6899999999999996E-2</v>
      </c>
      <c r="FP159" s="19">
        <f t="shared" si="333"/>
        <v>2.2800000000000001E-2</v>
      </c>
      <c r="FQ159" s="19">
        <f t="shared" si="334"/>
        <v>1.34E-2</v>
      </c>
      <c r="FR159" s="19">
        <f t="shared" si="335"/>
        <v>0.1041</v>
      </c>
      <c r="FS159" s="19">
        <f t="shared" si="336"/>
        <v>0.1119</v>
      </c>
      <c r="FT159" s="19">
        <f t="shared" si="337"/>
        <v>0.1004</v>
      </c>
      <c r="FU159" s="19">
        <f t="shared" si="338"/>
        <v>9.1399999999999995E-2</v>
      </c>
      <c r="FV159" s="19">
        <f t="shared" si="339"/>
        <v>6.8599999999999994E-2</v>
      </c>
      <c r="FW159" s="19">
        <f t="shared" si="340"/>
        <v>5.28E-2</v>
      </c>
      <c r="FX159" s="19">
        <f t="shared" si="341"/>
        <v>0.15629999999999999</v>
      </c>
      <c r="FY159" s="32">
        <f t="shared" si="342"/>
        <v>0.123</v>
      </c>
      <c r="FZ159" s="19">
        <f t="shared" si="343"/>
        <v>5.8999999999999997E-2</v>
      </c>
      <c r="GA159" s="19">
        <f t="shared" si="344"/>
        <v>0.06</v>
      </c>
      <c r="GB159" s="19">
        <f t="shared" si="345"/>
        <v>5.0999999999999997E-2</v>
      </c>
      <c r="GC159" s="19">
        <f t="shared" si="346"/>
        <v>3.2000000000000001E-2</v>
      </c>
      <c r="GD159" s="19">
        <f t="shared" si="347"/>
        <v>3.5999999999999997E-2</v>
      </c>
      <c r="GE159" s="19">
        <f t="shared" si="348"/>
        <v>0.03</v>
      </c>
      <c r="GF159" s="19">
        <f t="shared" si="349"/>
        <v>3.7999999999999999E-2</v>
      </c>
      <c r="GG159" s="19">
        <f t="shared" si="350"/>
        <v>3.7999999999999999E-2</v>
      </c>
      <c r="GH159" s="19">
        <f t="shared" si="351"/>
        <v>3.1E-2</v>
      </c>
      <c r="GI159" s="19">
        <f t="shared" si="352"/>
        <v>3.5999999999999997E-2</v>
      </c>
      <c r="GJ159" s="32">
        <f t="shared" si="353"/>
        <v>3.6999999999999998E-2</v>
      </c>
      <c r="GK159" s="19">
        <f t="shared" si="354"/>
        <v>18.918963018641676</v>
      </c>
      <c r="GL159" s="19">
        <f t="shared" si="355"/>
        <v>18.936462543084779</v>
      </c>
      <c r="GM159" s="19">
        <f t="shared" si="356"/>
        <v>19.089730494190508</v>
      </c>
      <c r="GN159" s="19">
        <f t="shared" si="357"/>
        <v>18.937128609602709</v>
      </c>
      <c r="GO159" s="19">
        <f t="shared" si="358"/>
        <v>18.778612266900208</v>
      </c>
      <c r="GP159" s="19">
        <f t="shared" si="359"/>
        <v>18.407930076284206</v>
      </c>
      <c r="GQ159" s="19">
        <f t="shared" si="360"/>
        <v>18.543966808099992</v>
      </c>
      <c r="GR159" s="19">
        <f t="shared" si="361"/>
        <v>19.032839717199188</v>
      </c>
      <c r="GS159" s="19">
        <f t="shared" si="362"/>
        <v>18.900809571353705</v>
      </c>
      <c r="GT159" s="19">
        <f t="shared" si="363"/>
        <v>19.016090397436646</v>
      </c>
      <c r="GU159" s="32">
        <f t="shared" si="364"/>
        <v>19.011059975394456</v>
      </c>
      <c r="GV159" s="19">
        <f t="shared" si="365"/>
        <v>1.5179576062885101</v>
      </c>
      <c r="GW159" s="19">
        <f t="shared" si="366"/>
        <v>1.54904753434378</v>
      </c>
      <c r="GX159" s="19">
        <f t="shared" si="367"/>
        <v>1.5143715470791901</v>
      </c>
      <c r="GY159" s="19">
        <f t="shared" si="368"/>
        <v>2.35668591340866</v>
      </c>
      <c r="GZ159" s="19">
        <f t="shared" si="369"/>
        <v>2.1829843716397299</v>
      </c>
      <c r="HA159" s="19">
        <f t="shared" si="370"/>
        <v>2.7855439354004501</v>
      </c>
      <c r="HB159" s="19">
        <f t="shared" si="371"/>
        <v>3.9682424723411098</v>
      </c>
      <c r="HC159" s="19">
        <f t="shared" si="372"/>
        <v>4.0116770039109699</v>
      </c>
      <c r="HD159" s="19">
        <f t="shared" si="373"/>
        <v>4.7196748453435697</v>
      </c>
      <c r="HE159" s="19">
        <f t="shared" si="374"/>
        <v>3.4038680240343302</v>
      </c>
      <c r="HF159" s="19">
        <f t="shared" si="375"/>
        <v>5.1342962395136604</v>
      </c>
      <c r="HG159" s="19">
        <f t="shared" si="442"/>
        <v>1.5179576062885101</v>
      </c>
      <c r="HH159" s="19">
        <f t="shared" si="443"/>
        <v>1.54904753434378</v>
      </c>
      <c r="HI159" s="19">
        <f t="shared" si="444"/>
        <v>1.5143715470791901</v>
      </c>
      <c r="HJ159" s="19">
        <f t="shared" si="445"/>
        <v>2.35668591340866</v>
      </c>
      <c r="HK159" s="19">
        <f t="shared" si="446"/>
        <v>2.1829843716397299</v>
      </c>
      <c r="HL159" s="19">
        <f t="shared" si="447"/>
        <v>2.7855439354004501</v>
      </c>
      <c r="HM159" s="19">
        <f t="shared" si="448"/>
        <v>3.9682424723411098</v>
      </c>
      <c r="HN159" s="19">
        <f t="shared" si="449"/>
        <v>4.0116770039109699</v>
      </c>
      <c r="HO159" s="19">
        <f t="shared" si="450"/>
        <v>4.7196748453435697</v>
      </c>
      <c r="HP159" s="19">
        <f t="shared" si="451"/>
        <v>3.4038680240343302</v>
      </c>
      <c r="HQ159" s="32">
        <f t="shared" si="452"/>
        <v>5.1342962395136604</v>
      </c>
      <c r="HR159" s="19">
        <f t="shared" si="376"/>
        <v>7.6899999999999996E-2</v>
      </c>
      <c r="HS159" s="19">
        <f t="shared" si="377"/>
        <v>2.8730000000000002E-2</v>
      </c>
      <c r="HT159" s="19">
        <f t="shared" si="378"/>
        <v>2.8730000000000002E-2</v>
      </c>
      <c r="HU159" s="19">
        <f t="shared" si="379"/>
        <v>0.1041</v>
      </c>
      <c r="HV159" s="19">
        <f t="shared" si="380"/>
        <v>0.1119</v>
      </c>
      <c r="HW159" s="19">
        <f t="shared" si="381"/>
        <v>0.1004</v>
      </c>
      <c r="HX159" s="19">
        <f t="shared" si="382"/>
        <v>9.1399999999999995E-2</v>
      </c>
      <c r="HY159" s="19">
        <f t="shared" si="383"/>
        <v>6.8599999999999994E-2</v>
      </c>
      <c r="HZ159" s="19">
        <f t="shared" si="384"/>
        <v>5.28E-2</v>
      </c>
      <c r="IA159" s="19">
        <f t="shared" si="385"/>
        <v>0.15629999999999999</v>
      </c>
      <c r="IB159" s="19">
        <f t="shared" si="386"/>
        <v>0.123</v>
      </c>
      <c r="IC159" s="38">
        <f t="shared" si="387"/>
        <v>7.6899999999999996E-2</v>
      </c>
      <c r="ID159" s="19">
        <f t="shared" si="388"/>
        <v>2.8730000000000002E-2</v>
      </c>
      <c r="IE159" s="19">
        <f t="shared" si="389"/>
        <v>2.8730000000000002E-2</v>
      </c>
      <c r="IF159" s="19">
        <f t="shared" si="390"/>
        <v>0.1041</v>
      </c>
      <c r="IG159" s="19">
        <f t="shared" si="391"/>
        <v>0.1119</v>
      </c>
      <c r="IH159" s="19">
        <f t="shared" si="392"/>
        <v>0.1004</v>
      </c>
      <c r="II159" s="19">
        <f t="shared" si="393"/>
        <v>9.1399999999999995E-2</v>
      </c>
      <c r="IJ159" s="19">
        <f t="shared" si="394"/>
        <v>6.8599999999999994E-2</v>
      </c>
      <c r="IK159" s="19">
        <f t="shared" si="395"/>
        <v>5.28E-2</v>
      </c>
      <c r="IL159" s="19">
        <f t="shared" si="396"/>
        <v>0.15629999999999999</v>
      </c>
      <c r="IM159" s="19">
        <f t="shared" si="397"/>
        <v>0.123</v>
      </c>
      <c r="IN159" s="38">
        <f t="shared" si="398"/>
        <v>5.8999999999999997E-2</v>
      </c>
      <c r="IO159" s="19">
        <f t="shared" si="399"/>
        <v>0.06</v>
      </c>
      <c r="IP159" s="19">
        <f t="shared" si="400"/>
        <v>5.0999999999999997E-2</v>
      </c>
      <c r="IQ159" s="19">
        <f t="shared" si="401"/>
        <v>3.2000000000000001E-2</v>
      </c>
      <c r="IR159" s="19">
        <f t="shared" si="402"/>
        <v>3.5999999999999997E-2</v>
      </c>
      <c r="IS159" s="19">
        <f t="shared" si="403"/>
        <v>0.03</v>
      </c>
      <c r="IT159" s="19">
        <f t="shared" si="404"/>
        <v>3.7999999999999999E-2</v>
      </c>
      <c r="IU159" s="19">
        <f t="shared" si="405"/>
        <v>3.7999999999999999E-2</v>
      </c>
      <c r="IV159" s="19">
        <f t="shared" si="406"/>
        <v>3.1E-2</v>
      </c>
      <c r="IW159" s="19">
        <f t="shared" si="407"/>
        <v>3.5999999999999997E-2</v>
      </c>
      <c r="IX159" s="32">
        <f t="shared" si="408"/>
        <v>3.6999999999999998E-2</v>
      </c>
      <c r="IY159" s="19">
        <f t="shared" si="409"/>
        <v>5.8999999999999997E-2</v>
      </c>
      <c r="IZ159" s="19">
        <f t="shared" si="410"/>
        <v>0.06</v>
      </c>
      <c r="JA159" s="19">
        <f t="shared" si="411"/>
        <v>5.0999999999999997E-2</v>
      </c>
      <c r="JB159" s="19">
        <f t="shared" si="412"/>
        <v>3.2000000000000001E-2</v>
      </c>
      <c r="JC159" s="19">
        <f t="shared" si="413"/>
        <v>3.5999999999999997E-2</v>
      </c>
      <c r="JD159" s="19">
        <f t="shared" si="414"/>
        <v>0.03</v>
      </c>
      <c r="JE159" s="19">
        <f t="shared" si="415"/>
        <v>3.7999999999999999E-2</v>
      </c>
      <c r="JF159" s="19">
        <f t="shared" si="416"/>
        <v>3.7999999999999999E-2</v>
      </c>
      <c r="JG159" s="19">
        <f t="shared" si="417"/>
        <v>3.1E-2</v>
      </c>
      <c r="JH159" s="19">
        <f t="shared" si="418"/>
        <v>3.5999999999999997E-2</v>
      </c>
      <c r="JI159" s="32">
        <f t="shared" si="419"/>
        <v>3.6999999999999998E-2</v>
      </c>
      <c r="JJ159" s="19">
        <f t="shared" si="420"/>
        <v>18.918963018641676</v>
      </c>
      <c r="JK159" s="19">
        <f t="shared" si="421"/>
        <v>18.936462543084779</v>
      </c>
      <c r="JL159" s="19">
        <f t="shared" si="422"/>
        <v>19.089730494190508</v>
      </c>
      <c r="JM159" s="19">
        <f t="shared" si="423"/>
        <v>18.937128609602709</v>
      </c>
      <c r="JN159" s="19">
        <f t="shared" si="424"/>
        <v>18.778612266900208</v>
      </c>
      <c r="JO159" s="19">
        <f t="shared" si="425"/>
        <v>18.407930076284206</v>
      </c>
      <c r="JP159" s="19">
        <f t="shared" si="426"/>
        <v>18.543966808099992</v>
      </c>
      <c r="JQ159" s="19">
        <f t="shared" si="427"/>
        <v>19.032839717199188</v>
      </c>
      <c r="JR159" s="19">
        <f t="shared" si="428"/>
        <v>18.900809571353705</v>
      </c>
      <c r="JS159" s="19">
        <f t="shared" si="429"/>
        <v>19.016090397436646</v>
      </c>
      <c r="JT159" s="19">
        <f t="shared" si="430"/>
        <v>19.011059975394456</v>
      </c>
      <c r="JU159" s="38">
        <f t="shared" si="431"/>
        <v>18.918963018641676</v>
      </c>
      <c r="JV159" s="19">
        <f t="shared" si="432"/>
        <v>18.936462543084779</v>
      </c>
      <c r="JW159" s="19">
        <f t="shared" si="433"/>
        <v>19.089730494190508</v>
      </c>
      <c r="JX159" s="19">
        <f t="shared" si="434"/>
        <v>18.937128609602709</v>
      </c>
      <c r="JY159" s="19">
        <f t="shared" si="435"/>
        <v>18.778612266900208</v>
      </c>
      <c r="JZ159" s="19">
        <f t="shared" si="436"/>
        <v>18.407930076284206</v>
      </c>
      <c r="KA159" s="19">
        <f t="shared" si="437"/>
        <v>18.543966808099992</v>
      </c>
      <c r="KB159" s="19">
        <f t="shared" si="438"/>
        <v>19.032839717199188</v>
      </c>
      <c r="KC159" s="19">
        <f t="shared" si="439"/>
        <v>18.900809571353705</v>
      </c>
      <c r="KD159" s="19">
        <f t="shared" si="440"/>
        <v>19.016090397436646</v>
      </c>
      <c r="KE159" s="32">
        <f t="shared" si="441"/>
        <v>19.011059975394456</v>
      </c>
    </row>
    <row r="160" spans="1:291" x14ac:dyDescent="0.2">
      <c r="A160" s="19" t="s">
        <v>409</v>
      </c>
      <c r="B160" s="19" t="s">
        <v>4012</v>
      </c>
      <c r="D160" s="19">
        <v>2015</v>
      </c>
      <c r="E160" s="32" t="s">
        <v>248</v>
      </c>
      <c r="F160" s="19">
        <v>0</v>
      </c>
      <c r="G160" s="19">
        <v>1</v>
      </c>
      <c r="H160" s="19">
        <v>1</v>
      </c>
      <c r="I160" s="19">
        <v>1</v>
      </c>
      <c r="J160" s="19">
        <v>1</v>
      </c>
      <c r="P160" s="32"/>
      <c r="Q160" s="19">
        <v>1</v>
      </c>
      <c r="R160" s="19">
        <v>1</v>
      </c>
      <c r="S160" s="19">
        <v>1</v>
      </c>
      <c r="T160" s="19">
        <v>1</v>
      </c>
      <c r="U160" s="19">
        <v>1</v>
      </c>
      <c r="AA160" s="32"/>
      <c r="AB160" s="19">
        <v>1</v>
      </c>
      <c r="AC160" s="19">
        <v>1</v>
      </c>
      <c r="AD160" s="19">
        <v>1</v>
      </c>
      <c r="AE160" s="19">
        <v>1</v>
      </c>
      <c r="AF160" s="19">
        <v>1</v>
      </c>
      <c r="AL160" s="32"/>
      <c r="AM160" s="19">
        <v>3.2691100000000001E-2</v>
      </c>
      <c r="AN160" s="19">
        <v>3.6843500000000001E-2</v>
      </c>
      <c r="AO160" s="19">
        <v>3.5831399999999999E-2</v>
      </c>
      <c r="AP160" s="19">
        <v>8.9893899999999999E-2</v>
      </c>
      <c r="AQ160" s="19">
        <v>4.4408599999999999E-2</v>
      </c>
      <c r="AW160" s="32"/>
      <c r="AX160" s="19">
        <v>0</v>
      </c>
      <c r="AY160" s="19">
        <v>0</v>
      </c>
      <c r="AZ160" s="19">
        <v>0</v>
      </c>
      <c r="BA160" s="19">
        <v>0</v>
      </c>
      <c r="BB160" s="19">
        <v>0</v>
      </c>
      <c r="BH160" s="32"/>
      <c r="BI160" s="19">
        <v>0</v>
      </c>
      <c r="BJ160" s="19">
        <v>0</v>
      </c>
      <c r="BK160" s="19">
        <v>0</v>
      </c>
      <c r="BL160" s="19">
        <v>0</v>
      </c>
      <c r="BM160" s="19">
        <v>0</v>
      </c>
      <c r="BS160" s="32"/>
      <c r="BT160" s="19">
        <v>0</v>
      </c>
      <c r="BU160" s="19">
        <v>0</v>
      </c>
      <c r="BV160" s="19">
        <v>0</v>
      </c>
      <c r="BW160" s="19">
        <v>0</v>
      </c>
      <c r="BX160" s="19">
        <v>5</v>
      </c>
      <c r="BY160" s="19">
        <v>1</v>
      </c>
      <c r="BZ160" s="19">
        <v>0</v>
      </c>
      <c r="CA160" s="19">
        <v>0</v>
      </c>
      <c r="CB160" s="19">
        <v>0</v>
      </c>
      <c r="CC160" s="19">
        <v>1</v>
      </c>
      <c r="CD160" s="19">
        <v>0</v>
      </c>
      <c r="CE160" s="38">
        <v>0</v>
      </c>
      <c r="CF160" s="19">
        <v>0</v>
      </c>
      <c r="CG160" s="19">
        <v>0</v>
      </c>
      <c r="CH160" s="19">
        <v>4</v>
      </c>
      <c r="CI160" s="19">
        <v>220</v>
      </c>
      <c r="CJ160" s="19">
        <v>65</v>
      </c>
      <c r="CK160" s="19">
        <v>0</v>
      </c>
      <c r="CL160" s="19">
        <v>0</v>
      </c>
      <c r="CM160" s="19">
        <v>7</v>
      </c>
      <c r="CN160" s="19">
        <v>4</v>
      </c>
      <c r="CO160" s="19">
        <v>0</v>
      </c>
      <c r="CP160" s="38">
        <v>0</v>
      </c>
      <c r="CQ160" s="19">
        <v>0</v>
      </c>
      <c r="CR160" s="19">
        <v>0</v>
      </c>
      <c r="CS160" s="19">
        <v>0</v>
      </c>
      <c r="CT160" s="19">
        <v>2.2727272727272728E-2</v>
      </c>
      <c r="CU160" s="19">
        <v>1.5384615384615385E-2</v>
      </c>
      <c r="CV160" s="19">
        <v>0</v>
      </c>
      <c r="CW160" s="19">
        <v>0</v>
      </c>
      <c r="CX160" s="19">
        <v>0</v>
      </c>
      <c r="CY160" s="19">
        <v>0.25</v>
      </c>
      <c r="CZ160" s="19">
        <v>0</v>
      </c>
      <c r="DA160" s="38"/>
      <c r="DD160" s="19">
        <v>2.2991000000000001</v>
      </c>
      <c r="DE160" s="19">
        <v>2.0411000000000001</v>
      </c>
      <c r="DL160" s="38">
        <v>0.14551900000000001</v>
      </c>
      <c r="DM160" s="19">
        <v>5.3428000000000003E-2</v>
      </c>
      <c r="DW160" s="38"/>
      <c r="DX160" s="19">
        <v>-0.51591799999999999</v>
      </c>
      <c r="DY160" s="19">
        <v>-0.73218899999999998</v>
      </c>
      <c r="DZ160" s="19">
        <v>-0.73218899999999998</v>
      </c>
      <c r="EA160" s="19">
        <v>0.156917</v>
      </c>
      <c r="EH160" s="38"/>
      <c r="EK160" s="19">
        <v>3360000000</v>
      </c>
      <c r="EL160" s="19">
        <v>4080000000</v>
      </c>
      <c r="ER160" s="32"/>
      <c r="ES160" s="19" t="str">
        <f t="shared" si="310"/>
        <v/>
      </c>
      <c r="ET160" s="19" t="str">
        <f t="shared" si="311"/>
        <v/>
      </c>
      <c r="EU160" s="19" t="str">
        <f t="shared" si="312"/>
        <v/>
      </c>
      <c r="EV160" s="19">
        <f t="shared" si="313"/>
        <v>21.935206810921525</v>
      </c>
      <c r="EW160" s="19">
        <f t="shared" si="314"/>
        <v>22.129362825362481</v>
      </c>
      <c r="EX160" s="19" t="str">
        <f t="shared" si="315"/>
        <v/>
      </c>
      <c r="EY160" s="19" t="str">
        <f t="shared" si="316"/>
        <v/>
      </c>
      <c r="EZ160" s="19" t="str">
        <f t="shared" si="317"/>
        <v/>
      </c>
      <c r="FA160" s="19" t="str">
        <f t="shared" si="318"/>
        <v/>
      </c>
      <c r="FB160" s="19" t="str">
        <f t="shared" si="319"/>
        <v/>
      </c>
      <c r="FC160" s="32" t="str">
        <f t="shared" si="320"/>
        <v/>
      </c>
      <c r="FG160" s="19">
        <f t="shared" si="324"/>
        <v>2.2991000000000001</v>
      </c>
      <c r="FH160" s="19">
        <f t="shared" si="325"/>
        <v>2.0411000000000001</v>
      </c>
      <c r="FI160" s="19" t="str">
        <f t="shared" si="326"/>
        <v/>
      </c>
      <c r="FJ160" s="19" t="str">
        <f t="shared" si="327"/>
        <v/>
      </c>
      <c r="FK160" s="19" t="str">
        <f t="shared" si="328"/>
        <v/>
      </c>
      <c r="FL160" s="19" t="str">
        <f t="shared" si="329"/>
        <v/>
      </c>
      <c r="FM160" s="19" t="str">
        <f t="shared" si="330"/>
        <v/>
      </c>
      <c r="FN160" s="32" t="str">
        <f t="shared" si="331"/>
        <v/>
      </c>
      <c r="FO160" s="19">
        <f t="shared" si="332"/>
        <v>0.14551900000000001</v>
      </c>
      <c r="FP160" s="19">
        <f t="shared" si="333"/>
        <v>5.3428000000000003E-2</v>
      </c>
      <c r="FT160" s="19" t="str">
        <f t="shared" si="337"/>
        <v/>
      </c>
      <c r="FU160" s="19" t="str">
        <f t="shared" si="338"/>
        <v/>
      </c>
      <c r="FV160" s="19" t="str">
        <f t="shared" si="339"/>
        <v/>
      </c>
      <c r="FW160" s="19" t="str">
        <f t="shared" si="340"/>
        <v/>
      </c>
      <c r="FX160" s="19" t="str">
        <f t="shared" si="341"/>
        <v/>
      </c>
      <c r="FY160" s="32" t="str">
        <f t="shared" si="342"/>
        <v/>
      </c>
      <c r="GA160" s="19">
        <f t="shared" si="344"/>
        <v>-0.51591799999999999</v>
      </c>
      <c r="GB160" s="19">
        <f t="shared" si="345"/>
        <v>-0.73218899999999998</v>
      </c>
      <c r="GC160" s="19">
        <f t="shared" si="346"/>
        <v>-0.73218899999999998</v>
      </c>
      <c r="GD160" s="19">
        <f t="shared" si="347"/>
        <v>0.156917</v>
      </c>
      <c r="GE160" s="19" t="str">
        <f t="shared" si="348"/>
        <v/>
      </c>
      <c r="GF160" s="19" t="str">
        <f t="shared" si="349"/>
        <v/>
      </c>
      <c r="GG160" s="19" t="str">
        <f t="shared" si="350"/>
        <v/>
      </c>
      <c r="GH160" s="19" t="str">
        <f t="shared" si="351"/>
        <v/>
      </c>
      <c r="GI160" s="19" t="str">
        <f t="shared" si="352"/>
        <v/>
      </c>
      <c r="GJ160" s="32" t="str">
        <f t="shared" si="353"/>
        <v/>
      </c>
      <c r="GK160" s="19" t="str">
        <f t="shared" si="354"/>
        <v/>
      </c>
      <c r="GL160" s="19" t="str">
        <f t="shared" si="355"/>
        <v/>
      </c>
      <c r="GM160" s="19" t="str">
        <f t="shared" si="356"/>
        <v/>
      </c>
      <c r="GN160" s="19">
        <f t="shared" si="357"/>
        <v>21.935206810921525</v>
      </c>
      <c r="GO160" s="19">
        <f t="shared" si="358"/>
        <v>22.129362825362481</v>
      </c>
      <c r="GP160" s="19" t="str">
        <f t="shared" si="359"/>
        <v/>
      </c>
      <c r="GQ160" s="19" t="str">
        <f t="shared" si="360"/>
        <v/>
      </c>
      <c r="GR160" s="19" t="str">
        <f t="shared" si="361"/>
        <v/>
      </c>
      <c r="GS160" s="19" t="str">
        <f t="shared" si="362"/>
        <v/>
      </c>
      <c r="GT160" s="19" t="str">
        <f t="shared" si="363"/>
        <v/>
      </c>
      <c r="GU160" s="32" t="str">
        <f t="shared" si="364"/>
        <v/>
      </c>
      <c r="GV160" s="19">
        <f t="shared" si="365"/>
        <v>0.2011343951618926</v>
      </c>
      <c r="GW160" s="19">
        <f t="shared" si="366"/>
        <v>0.2011343951618926</v>
      </c>
      <c r="GX160" s="19">
        <f t="shared" si="367"/>
        <v>0.2011343951618926</v>
      </c>
      <c r="GY160" s="19">
        <f t="shared" si="368"/>
        <v>2.2991000000000001</v>
      </c>
      <c r="GZ160" s="19">
        <f t="shared" si="369"/>
        <v>2.0411000000000001</v>
      </c>
      <c r="HA160" s="19">
        <f t="shared" si="370"/>
        <v>10.328571478127515</v>
      </c>
      <c r="HB160" s="19">
        <f t="shared" si="371"/>
        <v>10.328571478127515</v>
      </c>
      <c r="HC160" s="19">
        <f t="shared" si="372"/>
        <v>10.328571478127515</v>
      </c>
      <c r="HD160" s="19">
        <f t="shared" si="373"/>
        <v>10.328571478127515</v>
      </c>
      <c r="HE160" s="19">
        <f t="shared" si="374"/>
        <v>10.328571478127515</v>
      </c>
      <c r="HF160" s="19">
        <f t="shared" si="375"/>
        <v>10.328571478127515</v>
      </c>
      <c r="HG160" s="19" t="str">
        <f t="shared" si="442"/>
        <v/>
      </c>
      <c r="HH160" s="19" t="str">
        <f t="shared" si="443"/>
        <v/>
      </c>
      <c r="HI160" s="19" t="str">
        <f t="shared" si="444"/>
        <v/>
      </c>
      <c r="HJ160" s="19">
        <f t="shared" si="445"/>
        <v>2.2991000000000001</v>
      </c>
      <c r="HK160" s="19">
        <f t="shared" si="446"/>
        <v>2.0411000000000001</v>
      </c>
      <c r="HL160" s="19" t="str">
        <f t="shared" si="447"/>
        <v/>
      </c>
      <c r="HM160" s="19" t="str">
        <f t="shared" si="448"/>
        <v/>
      </c>
      <c r="HN160" s="19" t="str">
        <f t="shared" si="449"/>
        <v/>
      </c>
      <c r="HO160" s="19" t="str">
        <f t="shared" si="450"/>
        <v/>
      </c>
      <c r="HP160" s="19" t="str">
        <f t="shared" si="451"/>
        <v/>
      </c>
      <c r="HQ160" s="32" t="str">
        <f t="shared" si="452"/>
        <v/>
      </c>
      <c r="HR160" s="19">
        <f t="shared" si="376"/>
        <v>0.14551900000000001</v>
      </c>
      <c r="HS160" s="19">
        <f t="shared" si="377"/>
        <v>5.3428000000000003E-2</v>
      </c>
      <c r="HT160" s="19">
        <f t="shared" si="378"/>
        <v>2.8730000000000002E-2</v>
      </c>
      <c r="HU160" s="19">
        <f t="shared" si="379"/>
        <v>2.8730000000000002E-2</v>
      </c>
      <c r="HV160" s="19">
        <f t="shared" si="380"/>
        <v>2.8730000000000002E-2</v>
      </c>
      <c r="HW160" s="19">
        <f t="shared" si="381"/>
        <v>0.72436999999999996</v>
      </c>
      <c r="HX160" s="19">
        <f t="shared" si="382"/>
        <v>0.72436999999999996</v>
      </c>
      <c r="HY160" s="19">
        <f t="shared" si="383"/>
        <v>0.72436999999999996</v>
      </c>
      <c r="HZ160" s="19">
        <f t="shared" si="384"/>
        <v>0.72436999999999996</v>
      </c>
      <c r="IA160" s="19">
        <f t="shared" si="385"/>
        <v>0.72436999999999996</v>
      </c>
      <c r="IB160" s="19">
        <f t="shared" si="386"/>
        <v>0.72436999999999996</v>
      </c>
      <c r="IC160" s="38">
        <f t="shared" si="387"/>
        <v>0.14551900000000001</v>
      </c>
      <c r="ID160" s="19">
        <f t="shared" si="388"/>
        <v>5.3428000000000003E-2</v>
      </c>
      <c r="IE160" s="19" t="str">
        <f t="shared" si="389"/>
        <v/>
      </c>
      <c r="IF160" s="19" t="str">
        <f t="shared" si="390"/>
        <v/>
      </c>
      <c r="IG160" s="19" t="str">
        <f t="shared" si="391"/>
        <v/>
      </c>
      <c r="IH160" s="19" t="str">
        <f t="shared" si="392"/>
        <v/>
      </c>
      <c r="II160" s="19" t="str">
        <f t="shared" si="393"/>
        <v/>
      </c>
      <c r="IJ160" s="19" t="str">
        <f t="shared" si="394"/>
        <v/>
      </c>
      <c r="IK160" s="19" t="str">
        <f t="shared" si="395"/>
        <v/>
      </c>
      <c r="IL160" s="19" t="str">
        <f t="shared" si="396"/>
        <v/>
      </c>
      <c r="IM160" s="19" t="str">
        <f t="shared" si="397"/>
        <v/>
      </c>
      <c r="IN160" s="38">
        <f t="shared" si="398"/>
        <v>0</v>
      </c>
      <c r="IO160" s="19">
        <f t="shared" si="399"/>
        <v>-0.47170000000000001</v>
      </c>
      <c r="IP160" s="19">
        <f t="shared" si="400"/>
        <v>-0.47170000000000001</v>
      </c>
      <c r="IQ160" s="19">
        <f t="shared" si="401"/>
        <v>-0.47170000000000001</v>
      </c>
      <c r="IR160" s="19">
        <f t="shared" si="402"/>
        <v>0.156917</v>
      </c>
      <c r="IS160" s="19">
        <f t="shared" si="403"/>
        <v>0.16917829999999984</v>
      </c>
      <c r="IT160" s="19">
        <f t="shared" si="404"/>
        <v>0.16917829999999984</v>
      </c>
      <c r="IU160" s="19">
        <f t="shared" si="405"/>
        <v>0.16917829999999984</v>
      </c>
      <c r="IV160" s="19">
        <f t="shared" si="406"/>
        <v>0.16917829999999984</v>
      </c>
      <c r="IW160" s="19">
        <f t="shared" si="407"/>
        <v>0.16917829999999984</v>
      </c>
      <c r="IX160" s="32">
        <f t="shared" si="408"/>
        <v>0.16917829999999984</v>
      </c>
      <c r="IY160" s="19" t="str">
        <f t="shared" si="409"/>
        <v/>
      </c>
      <c r="IZ160" s="19">
        <f t="shared" si="410"/>
        <v>-0.47170000000000001</v>
      </c>
      <c r="JA160" s="19">
        <f t="shared" si="411"/>
        <v>-0.47170000000000001</v>
      </c>
      <c r="JB160" s="19">
        <f t="shared" si="412"/>
        <v>-0.47170000000000001</v>
      </c>
      <c r="JC160" s="19">
        <f t="shared" si="413"/>
        <v>0.156917</v>
      </c>
      <c r="JD160" s="19" t="str">
        <f t="shared" si="414"/>
        <v/>
      </c>
      <c r="JE160" s="19" t="str">
        <f t="shared" si="415"/>
        <v/>
      </c>
      <c r="JF160" s="19" t="str">
        <f t="shared" si="416"/>
        <v/>
      </c>
      <c r="JG160" s="19" t="str">
        <f t="shared" si="417"/>
        <v/>
      </c>
      <c r="JH160" s="19" t="str">
        <f t="shared" si="418"/>
        <v/>
      </c>
      <c r="JI160" s="32" t="str">
        <f t="shared" si="419"/>
        <v/>
      </c>
      <c r="JJ160" s="19">
        <f t="shared" si="420"/>
        <v>22.018022109317169</v>
      </c>
      <c r="JK160" s="19">
        <f t="shared" si="421"/>
        <v>22.018022109317169</v>
      </c>
      <c r="JL160" s="19">
        <f t="shared" si="422"/>
        <v>22.018022109317169</v>
      </c>
      <c r="JM160" s="19">
        <f t="shared" si="423"/>
        <v>21.935206810921525</v>
      </c>
      <c r="JN160" s="19">
        <f t="shared" si="424"/>
        <v>22.018022109317169</v>
      </c>
      <c r="JO160" s="19">
        <f t="shared" si="425"/>
        <v>22.018022109317169</v>
      </c>
      <c r="JP160" s="19">
        <f t="shared" si="426"/>
        <v>22.018022109317169</v>
      </c>
      <c r="JQ160" s="19">
        <f t="shared" si="427"/>
        <v>22.018022109317169</v>
      </c>
      <c r="JR160" s="19">
        <f t="shared" si="428"/>
        <v>22.018022109317169</v>
      </c>
      <c r="JS160" s="19">
        <f t="shared" si="429"/>
        <v>22.018022109317169</v>
      </c>
      <c r="JT160" s="19">
        <f t="shared" si="430"/>
        <v>22.018022109317169</v>
      </c>
      <c r="JU160" s="38" t="str">
        <f t="shared" si="431"/>
        <v/>
      </c>
      <c r="JV160" s="19" t="str">
        <f t="shared" si="432"/>
        <v/>
      </c>
      <c r="JW160" s="19" t="str">
        <f t="shared" si="433"/>
        <v/>
      </c>
      <c r="JX160" s="19">
        <f t="shared" si="434"/>
        <v>21.935206810921525</v>
      </c>
      <c r="JY160" s="19">
        <f t="shared" si="435"/>
        <v>22.018022109317169</v>
      </c>
      <c r="JZ160" s="19" t="str">
        <f t="shared" si="436"/>
        <v/>
      </c>
      <c r="KA160" s="19" t="str">
        <f t="shared" si="437"/>
        <v/>
      </c>
      <c r="KB160" s="19" t="str">
        <f t="shared" si="438"/>
        <v/>
      </c>
      <c r="KC160" s="19" t="str">
        <f t="shared" si="439"/>
        <v/>
      </c>
      <c r="KD160" s="19" t="str">
        <f t="shared" si="440"/>
        <v/>
      </c>
      <c r="KE160" s="32" t="str">
        <f t="shared" si="441"/>
        <v/>
      </c>
    </row>
    <row r="161" spans="1:291" x14ac:dyDescent="0.2">
      <c r="A161" s="19" t="s">
        <v>455</v>
      </c>
      <c r="B161" s="19" t="s">
        <v>456</v>
      </c>
      <c r="C161" s="19">
        <v>2011</v>
      </c>
      <c r="E161" s="32" t="s">
        <v>248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32">
        <v>0</v>
      </c>
      <c r="S161" s="19">
        <v>1</v>
      </c>
      <c r="T161" s="19">
        <v>1</v>
      </c>
      <c r="U161" s="19">
        <v>1</v>
      </c>
      <c r="V161" s="19">
        <v>1</v>
      </c>
      <c r="W161" s="19">
        <v>1</v>
      </c>
      <c r="X161" s="19">
        <v>1</v>
      </c>
      <c r="Y161" s="19">
        <v>1</v>
      </c>
      <c r="Z161" s="19">
        <v>1</v>
      </c>
      <c r="AA161" s="32">
        <v>1</v>
      </c>
      <c r="AD161" s="19">
        <v>1</v>
      </c>
      <c r="AE161" s="19">
        <v>1</v>
      </c>
      <c r="AF161" s="19">
        <v>1</v>
      </c>
      <c r="AG161" s="19">
        <v>1</v>
      </c>
      <c r="AH161" s="19">
        <v>1</v>
      </c>
      <c r="AI161" s="19">
        <v>1</v>
      </c>
      <c r="AJ161" s="19">
        <v>1</v>
      </c>
      <c r="AK161" s="19">
        <v>1</v>
      </c>
      <c r="AL161" s="32">
        <v>1</v>
      </c>
      <c r="AP161" s="19">
        <v>2.9921400000000001E-2</v>
      </c>
      <c r="AQ161" s="19">
        <v>2.9601200000000001E-2</v>
      </c>
      <c r="AR161" s="19">
        <v>2.6720299999999999E-2</v>
      </c>
      <c r="AS161" s="19">
        <v>2.29193E-2</v>
      </c>
      <c r="AU161" s="19">
        <v>6.7718399999999998E-2</v>
      </c>
      <c r="AV161" s="19">
        <v>6.6588800000000004E-2</v>
      </c>
      <c r="AW161" s="32">
        <v>6.5304100000000004E-2</v>
      </c>
      <c r="BA161" s="19">
        <v>0</v>
      </c>
      <c r="BB161" s="19">
        <v>0</v>
      </c>
      <c r="BC161" s="19">
        <v>0</v>
      </c>
      <c r="BD161" s="19">
        <v>0</v>
      </c>
      <c r="BF161" s="19">
        <v>0</v>
      </c>
      <c r="BG161" s="19">
        <v>0</v>
      </c>
      <c r="BH161" s="32">
        <v>0</v>
      </c>
      <c r="BL161" s="19">
        <v>0</v>
      </c>
      <c r="BM161" s="19">
        <v>0</v>
      </c>
      <c r="BN161" s="19">
        <v>0</v>
      </c>
      <c r="BO161" s="19">
        <v>0</v>
      </c>
      <c r="BQ161" s="19">
        <v>0</v>
      </c>
      <c r="BR161" s="19">
        <v>0</v>
      </c>
      <c r="BS161" s="32">
        <v>0</v>
      </c>
      <c r="BT161" s="19">
        <v>0</v>
      </c>
      <c r="BU161" s="19">
        <v>0</v>
      </c>
      <c r="BV161" s="19">
        <v>0</v>
      </c>
      <c r="BW161" s="19">
        <v>0</v>
      </c>
      <c r="BX161" s="19">
        <v>0</v>
      </c>
      <c r="BY161" s="19">
        <v>0</v>
      </c>
      <c r="BZ161" s="19">
        <v>1</v>
      </c>
      <c r="CA161" s="19">
        <v>0</v>
      </c>
      <c r="CB161" s="19">
        <v>1</v>
      </c>
      <c r="CC161" s="19">
        <v>3</v>
      </c>
      <c r="CD161" s="19">
        <v>0</v>
      </c>
      <c r="CE161" s="38">
        <v>28</v>
      </c>
      <c r="CF161" s="19">
        <v>4</v>
      </c>
      <c r="CG161" s="19">
        <v>10</v>
      </c>
      <c r="CH161" s="19">
        <v>16</v>
      </c>
      <c r="CI161" s="19">
        <v>35</v>
      </c>
      <c r="CJ161" s="19">
        <v>40</v>
      </c>
      <c r="CK161" s="19">
        <v>58</v>
      </c>
      <c r="CL161" s="19">
        <v>74</v>
      </c>
      <c r="CM161" s="19">
        <v>44</v>
      </c>
      <c r="CN161" s="19">
        <v>46</v>
      </c>
      <c r="CO161" s="19">
        <v>26</v>
      </c>
      <c r="CP161" s="38">
        <v>0</v>
      </c>
      <c r="CQ161" s="19">
        <v>0</v>
      </c>
      <c r="CR161" s="19">
        <v>0</v>
      </c>
      <c r="CS161" s="19">
        <v>0</v>
      </c>
      <c r="CT161" s="19">
        <v>0</v>
      </c>
      <c r="CU161" s="19">
        <v>0</v>
      </c>
      <c r="CV161" s="19">
        <v>1.7241379310344827E-2</v>
      </c>
      <c r="CW161" s="19">
        <v>0</v>
      </c>
      <c r="CX161" s="19">
        <v>2.2727272727272728E-2</v>
      </c>
      <c r="CY161" s="19">
        <v>6.5217391304347824E-2</v>
      </c>
      <c r="CZ161" s="19">
        <v>0</v>
      </c>
      <c r="DA161" s="38">
        <v>-68.1456931997282</v>
      </c>
      <c r="DB161" s="19">
        <v>38.6910738012661</v>
      </c>
      <c r="DC161" s="19">
        <v>175.52720222924501</v>
      </c>
      <c r="DD161" s="19">
        <v>12.146311291489001</v>
      </c>
      <c r="DE161" s="19">
        <v>7.0731113221967297</v>
      </c>
      <c r="DF161" s="19">
        <v>7.6119571775703196</v>
      </c>
      <c r="DG161" s="19">
        <v>5.3272512432957999</v>
      </c>
      <c r="DH161" s="19">
        <v>1.1016754945620499</v>
      </c>
      <c r="DI161" s="19">
        <v>0.58488202725967597</v>
      </c>
      <c r="DJ161" s="19">
        <v>-1.17767959907805</v>
      </c>
      <c r="DK161" s="19">
        <v>-15.9758864019113</v>
      </c>
      <c r="DL161" s="38"/>
      <c r="DR161" s="19">
        <v>0.1245</v>
      </c>
      <c r="DS161" s="19">
        <v>8.5000000000000006E-2</v>
      </c>
      <c r="DT161" s="19">
        <v>0.1532</v>
      </c>
      <c r="DU161" s="19">
        <v>2.2401</v>
      </c>
      <c r="DV161" s="19">
        <v>1.8143</v>
      </c>
      <c r="DW161" s="38">
        <v>-1.615</v>
      </c>
      <c r="DX161" s="19">
        <v>-2.3919999999999999</v>
      </c>
      <c r="DY161" s="19">
        <v>-1.796</v>
      </c>
      <c r="DZ161" s="19">
        <v>-0.49</v>
      </c>
      <c r="EA161" s="19">
        <v>-0.53500000000000003</v>
      </c>
      <c r="EB161" s="19">
        <v>-0.83299999999999996</v>
      </c>
      <c r="EC161" s="19">
        <v>-0.66400000000000003</v>
      </c>
      <c r="ED161" s="19">
        <v>-0.47</v>
      </c>
      <c r="EE161" s="19">
        <v>-0.627</v>
      </c>
      <c r="EF161" s="19">
        <v>-1.7130000000000001</v>
      </c>
      <c r="EG161" s="19">
        <v>-3.8860000000000001</v>
      </c>
      <c r="EH161" s="38">
        <v>8339193.1983818067</v>
      </c>
      <c r="EI161" s="19">
        <v>12571417.152369829</v>
      </c>
      <c r="EJ161" s="19">
        <v>22101270.67791032</v>
      </c>
      <c r="EK161" s="19">
        <v>76161718.546550319</v>
      </c>
      <c r="EL161" s="19">
        <v>45951798.429381609</v>
      </c>
      <c r="EM161" s="19">
        <v>26955671.668532223</v>
      </c>
      <c r="EN161" s="19">
        <v>40215110.105610922</v>
      </c>
      <c r="EO161" s="19">
        <v>43138753.521774411</v>
      </c>
      <c r="EP161" s="19">
        <v>11743142.299393397</v>
      </c>
      <c r="EQ161" s="19">
        <v>1755125.4863535725</v>
      </c>
      <c r="ER161" s="32">
        <v>7462757.1005271841</v>
      </c>
      <c r="ES161" s="19">
        <f t="shared" si="310"/>
        <v>15.93647703085229</v>
      </c>
      <c r="ET161" s="19">
        <f t="shared" si="311"/>
        <v>16.346936315052538</v>
      </c>
      <c r="EU161" s="19">
        <f t="shared" si="312"/>
        <v>16.91114566157313</v>
      </c>
      <c r="EV161" s="19">
        <f t="shared" si="313"/>
        <v>18.148369513142253</v>
      </c>
      <c r="EW161" s="19">
        <f t="shared" si="314"/>
        <v>17.643103544833181</v>
      </c>
      <c r="EX161" s="19">
        <f t="shared" si="315"/>
        <v>17.109704284699998</v>
      </c>
      <c r="EY161" s="19">
        <f t="shared" si="316"/>
        <v>17.509753356240491</v>
      </c>
      <c r="EZ161" s="19">
        <f t="shared" si="317"/>
        <v>17.579932304714955</v>
      </c>
      <c r="FA161" s="19">
        <f t="shared" si="318"/>
        <v>16.278779994079589</v>
      </c>
      <c r="FB161" s="19">
        <f t="shared" si="319"/>
        <v>14.378050914521712</v>
      </c>
      <c r="FC161" s="32">
        <f t="shared" si="320"/>
        <v>15.825435488421478</v>
      </c>
      <c r="FD161" s="19" t="str">
        <f t="shared" si="321"/>
        <v/>
      </c>
      <c r="FE161" s="19" t="str">
        <f t="shared" si="322"/>
        <v/>
      </c>
      <c r="FF161" s="19">
        <f t="shared" si="323"/>
        <v>175.52720222924501</v>
      </c>
      <c r="FG161" s="19">
        <f t="shared" si="324"/>
        <v>12.146311291489001</v>
      </c>
      <c r="FH161" s="19">
        <f t="shared" si="325"/>
        <v>7.0731113221967297</v>
      </c>
      <c r="FI161" s="19">
        <f t="shared" si="326"/>
        <v>7.6119571775703196</v>
      </c>
      <c r="FJ161" s="19">
        <f t="shared" si="327"/>
        <v>5.3272512432957999</v>
      </c>
      <c r="FK161" s="19">
        <f t="shared" si="328"/>
        <v>1.1016754945620499</v>
      </c>
      <c r="FL161" s="19">
        <f t="shared" si="329"/>
        <v>0.58488202725967597</v>
      </c>
      <c r="FM161" s="19">
        <f t="shared" si="330"/>
        <v>-1.17767959907805</v>
      </c>
      <c r="FN161" s="32">
        <f t="shared" si="331"/>
        <v>-15.9758864019113</v>
      </c>
      <c r="FO161" s="19" t="str">
        <f t="shared" si="332"/>
        <v/>
      </c>
      <c r="FP161" s="19" t="str">
        <f t="shared" si="333"/>
        <v/>
      </c>
      <c r="FU161" s="19">
        <f t="shared" si="338"/>
        <v>0.1245</v>
      </c>
      <c r="FV161" s="19">
        <f t="shared" si="339"/>
        <v>8.5000000000000006E-2</v>
      </c>
      <c r="FW161" s="19">
        <f t="shared" si="340"/>
        <v>0.1532</v>
      </c>
      <c r="FX161" s="19">
        <f t="shared" si="341"/>
        <v>2.2401</v>
      </c>
      <c r="FY161" s="32">
        <f t="shared" si="342"/>
        <v>1.8143</v>
      </c>
      <c r="FZ161" s="19" t="str">
        <f t="shared" si="343"/>
        <v/>
      </c>
      <c r="GA161" s="19" t="str">
        <f t="shared" si="344"/>
        <v/>
      </c>
      <c r="GB161" s="19">
        <f t="shared" si="345"/>
        <v>-1.796</v>
      </c>
      <c r="GC161" s="19">
        <f t="shared" si="346"/>
        <v>-0.49</v>
      </c>
      <c r="GD161" s="19">
        <f t="shared" si="347"/>
        <v>-0.53500000000000003</v>
      </c>
      <c r="GE161" s="19">
        <f t="shared" si="348"/>
        <v>-0.83299999999999996</v>
      </c>
      <c r="GF161" s="19">
        <f t="shared" si="349"/>
        <v>-0.66400000000000003</v>
      </c>
      <c r="GG161" s="19">
        <f t="shared" si="350"/>
        <v>-0.47</v>
      </c>
      <c r="GH161" s="19">
        <f t="shared" si="351"/>
        <v>-0.627</v>
      </c>
      <c r="GI161" s="19">
        <f t="shared" si="352"/>
        <v>-1.7130000000000001</v>
      </c>
      <c r="GJ161" s="32">
        <f t="shared" si="353"/>
        <v>-3.8860000000000001</v>
      </c>
      <c r="GK161" s="19" t="str">
        <f t="shared" si="354"/>
        <v/>
      </c>
      <c r="GL161" s="19" t="str">
        <f t="shared" si="355"/>
        <v/>
      </c>
      <c r="GM161" s="19">
        <f t="shared" si="356"/>
        <v>16.91114566157313</v>
      </c>
      <c r="GN161" s="19">
        <f t="shared" si="357"/>
        <v>18.148369513142253</v>
      </c>
      <c r="GO161" s="19">
        <f t="shared" si="358"/>
        <v>17.643103544833181</v>
      </c>
      <c r="GP161" s="19">
        <f t="shared" si="359"/>
        <v>17.109704284699998</v>
      </c>
      <c r="GQ161" s="19">
        <f t="shared" si="360"/>
        <v>17.509753356240491</v>
      </c>
      <c r="GR161" s="19">
        <f t="shared" si="361"/>
        <v>17.579932304714955</v>
      </c>
      <c r="GS161" s="19">
        <f t="shared" si="362"/>
        <v>16.278779994079589</v>
      </c>
      <c r="GT161" s="19">
        <f t="shared" si="363"/>
        <v>14.378050914521712</v>
      </c>
      <c r="GU161" s="32">
        <f t="shared" si="364"/>
        <v>15.825435488421478</v>
      </c>
      <c r="GV161" s="19">
        <f t="shared" si="365"/>
        <v>10.328571478127515</v>
      </c>
      <c r="GW161" s="19">
        <f t="shared" si="366"/>
        <v>10.328571478127515</v>
      </c>
      <c r="GX161" s="19">
        <f t="shared" si="367"/>
        <v>10.328571478127515</v>
      </c>
      <c r="GY161" s="19">
        <f t="shared" si="368"/>
        <v>10.328571478127515</v>
      </c>
      <c r="GZ161" s="19">
        <f t="shared" si="369"/>
        <v>7.0731113221967297</v>
      </c>
      <c r="HA161" s="19">
        <f t="shared" si="370"/>
        <v>7.6119571775703196</v>
      </c>
      <c r="HB161" s="19">
        <f t="shared" si="371"/>
        <v>5.3272512432957999</v>
      </c>
      <c r="HC161" s="19">
        <f t="shared" si="372"/>
        <v>1.1016754945620499</v>
      </c>
      <c r="HD161" s="19">
        <f t="shared" si="373"/>
        <v>0.58488202725967597</v>
      </c>
      <c r="HE161" s="19">
        <f t="shared" si="374"/>
        <v>0.2011343951618926</v>
      </c>
      <c r="HF161" s="19">
        <f t="shared" si="375"/>
        <v>0.2011343951618926</v>
      </c>
      <c r="HG161" s="19" t="str">
        <f t="shared" si="442"/>
        <v/>
      </c>
      <c r="HH161" s="19" t="str">
        <f t="shared" si="443"/>
        <v/>
      </c>
      <c r="HI161" s="19">
        <f t="shared" si="444"/>
        <v>10.328571478127515</v>
      </c>
      <c r="HJ161" s="19">
        <f t="shared" si="445"/>
        <v>10.328571478127515</v>
      </c>
      <c r="HK161" s="19">
        <f t="shared" si="446"/>
        <v>7.0731113221967297</v>
      </c>
      <c r="HL161" s="19">
        <f t="shared" si="447"/>
        <v>7.6119571775703196</v>
      </c>
      <c r="HM161" s="19">
        <f t="shared" si="448"/>
        <v>5.3272512432957999</v>
      </c>
      <c r="HN161" s="19">
        <f t="shared" si="449"/>
        <v>1.1016754945620499</v>
      </c>
      <c r="HO161" s="19">
        <f t="shared" si="450"/>
        <v>0.58488202725967597</v>
      </c>
      <c r="HP161" s="19">
        <f t="shared" si="451"/>
        <v>0.2011343951618926</v>
      </c>
      <c r="HQ161" s="32">
        <f t="shared" si="452"/>
        <v>0.2011343951618926</v>
      </c>
      <c r="HR161" s="19">
        <f t="shared" si="376"/>
        <v>0.72436999999999996</v>
      </c>
      <c r="HS161" s="19">
        <f t="shared" si="377"/>
        <v>0.72436999999999996</v>
      </c>
      <c r="HT161" s="19">
        <f t="shared" si="378"/>
        <v>2.8730000000000002E-2</v>
      </c>
      <c r="HU161" s="19">
        <f t="shared" si="379"/>
        <v>2.8730000000000002E-2</v>
      </c>
      <c r="HV161" s="19">
        <f t="shared" si="380"/>
        <v>2.8730000000000002E-2</v>
      </c>
      <c r="HW161" s="19">
        <f t="shared" si="381"/>
        <v>2.8730000000000002E-2</v>
      </c>
      <c r="HX161" s="19">
        <f t="shared" si="382"/>
        <v>0.1245</v>
      </c>
      <c r="HY161" s="19">
        <f t="shared" si="383"/>
        <v>8.5000000000000006E-2</v>
      </c>
      <c r="HZ161" s="19">
        <f t="shared" si="384"/>
        <v>0.1532</v>
      </c>
      <c r="IA161" s="19">
        <f t="shared" si="385"/>
        <v>0.72436999999999996</v>
      </c>
      <c r="IB161" s="19">
        <f t="shared" si="386"/>
        <v>0.72436999999999996</v>
      </c>
      <c r="IC161" s="38" t="str">
        <f t="shared" si="387"/>
        <v/>
      </c>
      <c r="ID161" s="19" t="str">
        <f t="shared" si="388"/>
        <v/>
      </c>
      <c r="IE161" s="19" t="str">
        <f t="shared" si="389"/>
        <v/>
      </c>
      <c r="IF161" s="19" t="str">
        <f t="shared" si="390"/>
        <v/>
      </c>
      <c r="IG161" s="19" t="str">
        <f t="shared" si="391"/>
        <v/>
      </c>
      <c r="IH161" s="19" t="str">
        <f t="shared" si="392"/>
        <v/>
      </c>
      <c r="II161" s="19">
        <f t="shared" si="393"/>
        <v>0.1245</v>
      </c>
      <c r="IJ161" s="19">
        <f t="shared" si="394"/>
        <v>8.5000000000000006E-2</v>
      </c>
      <c r="IK161" s="19">
        <f t="shared" si="395"/>
        <v>0.1532</v>
      </c>
      <c r="IL161" s="19">
        <f t="shared" si="396"/>
        <v>0.72436999999999996</v>
      </c>
      <c r="IM161" s="19">
        <f t="shared" si="397"/>
        <v>0.72436999999999996</v>
      </c>
      <c r="IN161" s="38">
        <f t="shared" si="398"/>
        <v>0.16917829999999984</v>
      </c>
      <c r="IO161" s="19">
        <f t="shared" si="399"/>
        <v>0.16917829999999984</v>
      </c>
      <c r="IP161" s="19">
        <f t="shared" si="400"/>
        <v>-0.47170000000000001</v>
      </c>
      <c r="IQ161" s="19">
        <f t="shared" si="401"/>
        <v>-0.47170000000000001</v>
      </c>
      <c r="IR161" s="19">
        <f t="shared" si="402"/>
        <v>-0.47170000000000001</v>
      </c>
      <c r="IS161" s="19">
        <f t="shared" si="403"/>
        <v>-0.47170000000000001</v>
      </c>
      <c r="IT161" s="19">
        <f t="shared" si="404"/>
        <v>-0.47170000000000001</v>
      </c>
      <c r="IU161" s="19">
        <f t="shared" si="405"/>
        <v>-0.47</v>
      </c>
      <c r="IV161" s="19">
        <f t="shared" si="406"/>
        <v>-0.47170000000000001</v>
      </c>
      <c r="IW161" s="19">
        <f t="shared" si="407"/>
        <v>-0.47170000000000001</v>
      </c>
      <c r="IX161" s="32">
        <f t="shared" si="408"/>
        <v>-0.47170000000000001</v>
      </c>
      <c r="IY161" s="19" t="str">
        <f t="shared" si="409"/>
        <v/>
      </c>
      <c r="IZ161" s="19" t="str">
        <f t="shared" si="410"/>
        <v/>
      </c>
      <c r="JA161" s="19">
        <f t="shared" si="411"/>
        <v>-0.47170000000000001</v>
      </c>
      <c r="JB161" s="19">
        <f t="shared" si="412"/>
        <v>-0.47170000000000001</v>
      </c>
      <c r="JC161" s="19">
        <f t="shared" si="413"/>
        <v>-0.47170000000000001</v>
      </c>
      <c r="JD161" s="19">
        <f t="shared" si="414"/>
        <v>-0.47170000000000001</v>
      </c>
      <c r="JE161" s="19">
        <f t="shared" si="415"/>
        <v>-0.47170000000000001</v>
      </c>
      <c r="JF161" s="19">
        <f t="shared" si="416"/>
        <v>-0.47</v>
      </c>
      <c r="JG161" s="19">
        <f t="shared" si="417"/>
        <v>-0.47170000000000001</v>
      </c>
      <c r="JH161" s="19">
        <f t="shared" si="418"/>
        <v>-0.47170000000000001</v>
      </c>
      <c r="JI161" s="32">
        <f t="shared" si="419"/>
        <v>-0.47170000000000001</v>
      </c>
      <c r="JJ161" s="19">
        <f t="shared" si="420"/>
        <v>22.018022109317169</v>
      </c>
      <c r="JK161" s="19">
        <f t="shared" si="421"/>
        <v>22.018022109317169</v>
      </c>
      <c r="JL161" s="19">
        <f t="shared" si="422"/>
        <v>16.91114566157313</v>
      </c>
      <c r="JM161" s="19">
        <f t="shared" si="423"/>
        <v>18.148369513142253</v>
      </c>
      <c r="JN161" s="19">
        <f t="shared" si="424"/>
        <v>17.643103544833181</v>
      </c>
      <c r="JO161" s="19">
        <f t="shared" si="425"/>
        <v>17.109704284699998</v>
      </c>
      <c r="JP161" s="19">
        <f t="shared" si="426"/>
        <v>17.509753356240491</v>
      </c>
      <c r="JQ161" s="19">
        <f t="shared" si="427"/>
        <v>17.579932304714955</v>
      </c>
      <c r="JR161" s="19">
        <f t="shared" si="428"/>
        <v>16.278779994079589</v>
      </c>
      <c r="JS161" s="19">
        <f t="shared" si="429"/>
        <v>0</v>
      </c>
      <c r="JT161" s="19">
        <f t="shared" si="430"/>
        <v>15.825435488421478</v>
      </c>
      <c r="JU161" s="38" t="str">
        <f t="shared" si="431"/>
        <v/>
      </c>
      <c r="JV161" s="19" t="str">
        <f t="shared" si="432"/>
        <v/>
      </c>
      <c r="JW161" s="19">
        <f t="shared" si="433"/>
        <v>16.91114566157313</v>
      </c>
      <c r="JX161" s="19">
        <f t="shared" si="434"/>
        <v>18.148369513142253</v>
      </c>
      <c r="JY161" s="19">
        <f t="shared" si="435"/>
        <v>17.643103544833181</v>
      </c>
      <c r="JZ161" s="19">
        <f t="shared" si="436"/>
        <v>17.109704284699998</v>
      </c>
      <c r="KA161" s="19">
        <f t="shared" si="437"/>
        <v>17.509753356240491</v>
      </c>
      <c r="KB161" s="19">
        <f t="shared" si="438"/>
        <v>17.579932304714955</v>
      </c>
      <c r="KC161" s="19">
        <f t="shared" si="439"/>
        <v>16.278779994079589</v>
      </c>
      <c r="KE161" s="32">
        <f t="shared" si="441"/>
        <v>15.825435488421478</v>
      </c>
    </row>
    <row r="162" spans="1:291" x14ac:dyDescent="0.2">
      <c r="A162" s="19" t="s">
        <v>457</v>
      </c>
      <c r="B162" s="19" t="s">
        <v>3832</v>
      </c>
      <c r="C162" s="19">
        <v>2010</v>
      </c>
      <c r="E162" s="32" t="s">
        <v>248</v>
      </c>
      <c r="F162" s="19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32">
        <v>0</v>
      </c>
      <c r="Q162" s="19">
        <v>1</v>
      </c>
      <c r="R162" s="19">
        <v>1</v>
      </c>
      <c r="S162" s="19">
        <v>1</v>
      </c>
      <c r="T162" s="19">
        <v>1</v>
      </c>
      <c r="U162" s="19">
        <v>1</v>
      </c>
      <c r="V162" s="19">
        <v>1</v>
      </c>
      <c r="W162" s="19">
        <v>1</v>
      </c>
      <c r="X162" s="19">
        <v>1</v>
      </c>
      <c r="Y162" s="19">
        <v>1</v>
      </c>
      <c r="Z162" s="19">
        <v>1</v>
      </c>
      <c r="AA162" s="32">
        <v>1</v>
      </c>
      <c r="AB162" s="19">
        <v>1</v>
      </c>
      <c r="AC162" s="19">
        <v>1</v>
      </c>
      <c r="AD162" s="19">
        <v>1</v>
      </c>
      <c r="AE162" s="19">
        <v>1</v>
      </c>
      <c r="AF162" s="19">
        <v>1</v>
      </c>
      <c r="AG162" s="19">
        <v>1</v>
      </c>
      <c r="AH162" s="19">
        <v>1</v>
      </c>
      <c r="AI162" s="19">
        <v>1</v>
      </c>
      <c r="AJ162" s="19">
        <v>1</v>
      </c>
      <c r="AK162" s="19">
        <v>1</v>
      </c>
      <c r="AL162" s="32">
        <v>1</v>
      </c>
      <c r="AN162" s="19">
        <v>6.1821500000000001E-2</v>
      </c>
      <c r="AO162" s="19">
        <v>7.1819900000000006E-2</v>
      </c>
      <c r="AP162" s="19">
        <v>6.21279E-2</v>
      </c>
      <c r="AQ162" s="19">
        <v>6.0428099999999998E-2</v>
      </c>
      <c r="AR162" s="19">
        <v>3.4755400000000003E-5</v>
      </c>
      <c r="AS162" s="19">
        <v>3.3707899999999999E-2</v>
      </c>
      <c r="AT162" s="19">
        <v>3.1641700000000002E-2</v>
      </c>
      <c r="AU162" s="19">
        <v>3.07528E-2</v>
      </c>
      <c r="AV162" s="19">
        <v>4.8414800000000001E-2</v>
      </c>
      <c r="AW162" s="32">
        <v>2.9487900000000001E-2</v>
      </c>
      <c r="AY162" s="19">
        <v>0</v>
      </c>
      <c r="AZ162" s="19">
        <v>0</v>
      </c>
      <c r="BA162" s="19">
        <v>0</v>
      </c>
      <c r="BB162" s="19">
        <v>0</v>
      </c>
      <c r="BC162" s="19">
        <v>0</v>
      </c>
      <c r="BD162" s="19">
        <v>0</v>
      </c>
      <c r="BE162" s="19">
        <v>0</v>
      </c>
      <c r="BF162" s="19">
        <v>1</v>
      </c>
      <c r="BG162" s="19">
        <v>0</v>
      </c>
      <c r="BH162" s="32">
        <v>0</v>
      </c>
      <c r="BJ162" s="19">
        <v>0</v>
      </c>
      <c r="BK162" s="19">
        <v>0</v>
      </c>
      <c r="BL162" s="19">
        <v>0</v>
      </c>
      <c r="BM162" s="19">
        <v>0</v>
      </c>
      <c r="BN162" s="19">
        <v>0</v>
      </c>
      <c r="BO162" s="19">
        <v>0</v>
      </c>
      <c r="BP162" s="19">
        <v>0</v>
      </c>
      <c r="BQ162" s="19">
        <v>1</v>
      </c>
      <c r="BR162" s="19">
        <v>0</v>
      </c>
      <c r="BS162" s="32">
        <v>0</v>
      </c>
      <c r="BT162" s="19">
        <v>0</v>
      </c>
      <c r="BU162" s="19">
        <v>3</v>
      </c>
      <c r="BV162" s="19">
        <v>1</v>
      </c>
      <c r="BW162" s="19">
        <v>1</v>
      </c>
      <c r="BX162" s="19">
        <v>2</v>
      </c>
      <c r="BY162" s="19">
        <v>0</v>
      </c>
      <c r="BZ162" s="19">
        <v>0</v>
      </c>
      <c r="CA162" s="19">
        <v>1</v>
      </c>
      <c r="CB162" s="19">
        <v>0</v>
      </c>
      <c r="CC162" s="19">
        <v>0</v>
      </c>
      <c r="CD162" s="19">
        <v>0</v>
      </c>
      <c r="CE162" s="38">
        <v>10</v>
      </c>
      <c r="CF162" s="19">
        <v>54</v>
      </c>
      <c r="CG162" s="19">
        <v>57</v>
      </c>
      <c r="CH162" s="19">
        <v>62</v>
      </c>
      <c r="CI162" s="19">
        <v>43</v>
      </c>
      <c r="CJ162" s="19">
        <v>53</v>
      </c>
      <c r="CK162" s="19">
        <v>57</v>
      </c>
      <c r="CL162" s="19">
        <v>84</v>
      </c>
      <c r="CM162" s="19">
        <v>53</v>
      </c>
      <c r="CN162" s="19">
        <v>71</v>
      </c>
      <c r="CO162" s="19">
        <v>83</v>
      </c>
      <c r="CP162" s="38">
        <v>0</v>
      </c>
      <c r="CQ162" s="19">
        <v>5.5555555555555552E-2</v>
      </c>
      <c r="CR162" s="19">
        <v>1.7543859649122806E-2</v>
      </c>
      <c r="CS162" s="19">
        <v>1.6129032258064516E-2</v>
      </c>
      <c r="CT162" s="19">
        <v>4.6511627906976744E-2</v>
      </c>
      <c r="CU162" s="19">
        <v>0</v>
      </c>
      <c r="CV162" s="19">
        <v>0</v>
      </c>
      <c r="CW162" s="19">
        <v>1.1904761904761904E-2</v>
      </c>
      <c r="CX162" s="19">
        <v>0</v>
      </c>
      <c r="CY162" s="19">
        <v>0</v>
      </c>
      <c r="CZ162" s="19">
        <v>0</v>
      </c>
      <c r="DA162" s="38">
        <v>14.252908923</v>
      </c>
      <c r="DB162" s="19">
        <v>68.940585983000005</v>
      </c>
      <c r="DC162" s="19">
        <v>30.858480245999999</v>
      </c>
      <c r="DD162" s="19">
        <v>3.4857067989999999</v>
      </c>
      <c r="DE162" s="19">
        <v>12.060507703000001</v>
      </c>
      <c r="DF162" s="19">
        <v>5.7178907619999997</v>
      </c>
      <c r="DG162" s="19">
        <v>6.8273875999999998</v>
      </c>
      <c r="DH162" s="19">
        <v>8.8985357339999993</v>
      </c>
      <c r="DI162" s="19">
        <v>5.2890734510000001</v>
      </c>
      <c r="DJ162" s="19">
        <v>27.280924009882199</v>
      </c>
      <c r="DK162" s="19">
        <v>17.729222615937601</v>
      </c>
      <c r="DL162" s="38"/>
      <c r="DU162" s="19">
        <v>5.96E-2</v>
      </c>
      <c r="DV162" s="19">
        <v>6.2199999999999998E-2</v>
      </c>
      <c r="DW162" s="38">
        <v>-2.2469999999999999</v>
      </c>
      <c r="DX162" s="19">
        <v>-1.7889999999999999</v>
      </c>
      <c r="DY162" s="19">
        <v>-1.3009999999999999</v>
      </c>
      <c r="DZ162" s="19">
        <v>-1.286</v>
      </c>
      <c r="EA162" s="19">
        <v>-0.65600000000000003</v>
      </c>
      <c r="EB162" s="19">
        <v>-0.40600000000000003</v>
      </c>
      <c r="EC162" s="19">
        <v>-0.28299999999999997</v>
      </c>
      <c r="ED162" s="19">
        <v>-0.52200000000000002</v>
      </c>
      <c r="EE162" s="19">
        <v>-0.93600000000000005</v>
      </c>
      <c r="EF162" s="19">
        <v>-1.5609999999999999</v>
      </c>
      <c r="EG162" s="19">
        <v>-1.3220000000000001</v>
      </c>
      <c r="EH162" s="38">
        <v>11111802.492720518</v>
      </c>
      <c r="EI162" s="19">
        <v>10872714.407762446</v>
      </c>
      <c r="EJ162" s="19">
        <v>9816536.6275472138</v>
      </c>
      <c r="EK162" s="19">
        <v>57540297.9893163</v>
      </c>
      <c r="EL162" s="19">
        <v>20400463.494429562</v>
      </c>
      <c r="EM162" s="19">
        <v>71554179.635144964</v>
      </c>
      <c r="EN162" s="19">
        <v>50194241.338514179</v>
      </c>
      <c r="EO162" s="19">
        <v>41542413.388746783</v>
      </c>
      <c r="EP162" s="19">
        <v>22131523.167227447</v>
      </c>
      <c r="EQ162" s="19">
        <v>11814894.051373187</v>
      </c>
      <c r="ER162" s="32">
        <v>33531236.697722398</v>
      </c>
      <c r="ES162" s="19">
        <f t="shared" si="310"/>
        <v>16.223518389025138</v>
      </c>
      <c r="ET162" s="19">
        <f t="shared" si="311"/>
        <v>16.201766943449183</v>
      </c>
      <c r="EU162" s="19">
        <f t="shared" si="312"/>
        <v>16.099578932536637</v>
      </c>
      <c r="EV162" s="19">
        <f t="shared" si="313"/>
        <v>17.867996094894501</v>
      </c>
      <c r="EW162" s="19">
        <f t="shared" si="314"/>
        <v>16.831068178871519</v>
      </c>
      <c r="EX162" s="19">
        <f t="shared" si="315"/>
        <v>18.085965477846145</v>
      </c>
      <c r="EY162" s="19">
        <f t="shared" si="316"/>
        <v>17.731410863709534</v>
      </c>
      <c r="EZ162" s="19">
        <f t="shared" si="317"/>
        <v>17.542225472672303</v>
      </c>
      <c r="FA162" s="19">
        <f t="shared" si="318"/>
        <v>16.912513537820789</v>
      </c>
      <c r="FB162" s="19">
        <f t="shared" si="319"/>
        <v>16.28487150126486</v>
      </c>
      <c r="FC162" s="32">
        <f t="shared" si="320"/>
        <v>17.327988001082321</v>
      </c>
      <c r="FD162" s="19">
        <f t="shared" si="321"/>
        <v>14.252908923</v>
      </c>
      <c r="FE162" s="19">
        <f t="shared" si="322"/>
        <v>68.940585983000005</v>
      </c>
      <c r="FF162" s="19">
        <f t="shared" si="323"/>
        <v>30.858480245999999</v>
      </c>
      <c r="FG162" s="19">
        <f t="shared" si="324"/>
        <v>3.4857067989999999</v>
      </c>
      <c r="FH162" s="19">
        <f t="shared" si="325"/>
        <v>12.060507703000001</v>
      </c>
      <c r="FI162" s="19">
        <f t="shared" si="326"/>
        <v>5.7178907619999997</v>
      </c>
      <c r="FJ162" s="19">
        <f t="shared" si="327"/>
        <v>6.8273875999999998</v>
      </c>
      <c r="FK162" s="19">
        <f t="shared" si="328"/>
        <v>8.8985357339999993</v>
      </c>
      <c r="FL162" s="19">
        <f t="shared" si="329"/>
        <v>5.2890734510000001</v>
      </c>
      <c r="FM162" s="19">
        <f t="shared" si="330"/>
        <v>27.280924009882199</v>
      </c>
      <c r="FN162" s="32">
        <f t="shared" si="331"/>
        <v>17.729222615937601</v>
      </c>
      <c r="FX162" s="19">
        <f t="shared" si="341"/>
        <v>5.96E-2</v>
      </c>
      <c r="FY162" s="32">
        <f t="shared" si="342"/>
        <v>6.2199999999999998E-2</v>
      </c>
      <c r="FZ162" s="19">
        <f t="shared" si="343"/>
        <v>-2.2469999999999999</v>
      </c>
      <c r="GA162" s="19">
        <f t="shared" si="344"/>
        <v>-1.7889999999999999</v>
      </c>
      <c r="GB162" s="19">
        <f t="shared" si="345"/>
        <v>-1.3009999999999999</v>
      </c>
      <c r="GC162" s="19">
        <f t="shared" si="346"/>
        <v>-1.286</v>
      </c>
      <c r="GD162" s="19">
        <f t="shared" si="347"/>
        <v>-0.65600000000000003</v>
      </c>
      <c r="GE162" s="19">
        <f t="shared" si="348"/>
        <v>-0.40600000000000003</v>
      </c>
      <c r="GF162" s="19">
        <f t="shared" si="349"/>
        <v>-0.28299999999999997</v>
      </c>
      <c r="GG162" s="19">
        <f t="shared" si="350"/>
        <v>-0.52200000000000002</v>
      </c>
      <c r="GH162" s="19">
        <f t="shared" si="351"/>
        <v>-0.93600000000000005</v>
      </c>
      <c r="GI162" s="19">
        <f t="shared" si="352"/>
        <v>-1.5609999999999999</v>
      </c>
      <c r="GJ162" s="32">
        <f t="shared" si="353"/>
        <v>-1.3220000000000001</v>
      </c>
      <c r="GK162" s="19">
        <f t="shared" si="354"/>
        <v>16.223518389025138</v>
      </c>
      <c r="GL162" s="19">
        <f t="shared" si="355"/>
        <v>16.201766943449183</v>
      </c>
      <c r="GM162" s="19">
        <f t="shared" si="356"/>
        <v>16.099578932536637</v>
      </c>
      <c r="GN162" s="19">
        <f t="shared" si="357"/>
        <v>17.867996094894501</v>
      </c>
      <c r="GO162" s="19">
        <f t="shared" si="358"/>
        <v>16.831068178871519</v>
      </c>
      <c r="GP162" s="19">
        <f t="shared" si="359"/>
        <v>18.085965477846145</v>
      </c>
      <c r="GQ162" s="19">
        <f t="shared" si="360"/>
        <v>17.731410863709534</v>
      </c>
      <c r="GR162" s="19">
        <f t="shared" si="361"/>
        <v>17.542225472672303</v>
      </c>
      <c r="GS162" s="19">
        <f t="shared" si="362"/>
        <v>16.912513537820789</v>
      </c>
      <c r="GT162" s="19">
        <f t="shared" si="363"/>
        <v>16.28487150126486</v>
      </c>
      <c r="GU162" s="32">
        <f t="shared" si="364"/>
        <v>17.327988001082321</v>
      </c>
      <c r="GV162" s="19">
        <f t="shared" si="365"/>
        <v>10.328571478127515</v>
      </c>
      <c r="GW162" s="19">
        <f t="shared" si="366"/>
        <v>10.328571478127515</v>
      </c>
      <c r="GX162" s="19">
        <f t="shared" si="367"/>
        <v>10.328571478127515</v>
      </c>
      <c r="GY162" s="19">
        <f t="shared" si="368"/>
        <v>3.4857067989999999</v>
      </c>
      <c r="GZ162" s="19">
        <f t="shared" si="369"/>
        <v>10.328571478127515</v>
      </c>
      <c r="HA162" s="19">
        <f t="shared" si="370"/>
        <v>5.7178907619999997</v>
      </c>
      <c r="HB162" s="19">
        <f t="shared" si="371"/>
        <v>6.8273875999999998</v>
      </c>
      <c r="HC162" s="19">
        <f t="shared" si="372"/>
        <v>8.8985357339999993</v>
      </c>
      <c r="HD162" s="19">
        <f t="shared" si="373"/>
        <v>5.2890734510000001</v>
      </c>
      <c r="HE162" s="19">
        <f t="shared" si="374"/>
        <v>10.328571478127515</v>
      </c>
      <c r="HF162" s="19">
        <f t="shared" si="375"/>
        <v>10.328571478127515</v>
      </c>
      <c r="HG162" s="19">
        <f t="shared" si="442"/>
        <v>10.328571478127515</v>
      </c>
      <c r="HH162" s="19">
        <f t="shared" si="443"/>
        <v>10.328571478127515</v>
      </c>
      <c r="HI162" s="19">
        <f t="shared" si="444"/>
        <v>10.328571478127515</v>
      </c>
      <c r="HJ162" s="19">
        <f t="shared" si="445"/>
        <v>3.4857067989999999</v>
      </c>
      <c r="HK162" s="19">
        <f t="shared" si="446"/>
        <v>10.328571478127515</v>
      </c>
      <c r="HL162" s="19">
        <f t="shared" si="447"/>
        <v>5.7178907619999997</v>
      </c>
      <c r="HM162" s="19">
        <f t="shared" si="448"/>
        <v>6.8273875999999998</v>
      </c>
      <c r="HN162" s="19">
        <f t="shared" si="449"/>
        <v>8.8985357339999993</v>
      </c>
      <c r="HO162" s="19">
        <f t="shared" si="450"/>
        <v>5.2890734510000001</v>
      </c>
      <c r="HP162" s="19">
        <f t="shared" si="451"/>
        <v>10.328571478127515</v>
      </c>
      <c r="HQ162" s="32">
        <f t="shared" si="452"/>
        <v>10.328571478127515</v>
      </c>
      <c r="HR162" s="19">
        <f t="shared" si="376"/>
        <v>2.8730000000000002E-2</v>
      </c>
      <c r="HS162" s="19">
        <f t="shared" si="377"/>
        <v>2.8730000000000002E-2</v>
      </c>
      <c r="HT162" s="19">
        <f t="shared" si="378"/>
        <v>2.8730000000000002E-2</v>
      </c>
      <c r="HU162" s="19">
        <f t="shared" si="379"/>
        <v>2.8730000000000002E-2</v>
      </c>
      <c r="HV162" s="19">
        <f t="shared" si="380"/>
        <v>2.8730000000000002E-2</v>
      </c>
      <c r="HW162" s="19">
        <f t="shared" si="381"/>
        <v>2.8730000000000002E-2</v>
      </c>
      <c r="HX162" s="19">
        <f t="shared" si="382"/>
        <v>2.8730000000000002E-2</v>
      </c>
      <c r="HY162" s="19">
        <f t="shared" si="383"/>
        <v>2.8730000000000002E-2</v>
      </c>
      <c r="HZ162" s="19">
        <f t="shared" si="384"/>
        <v>2.8730000000000002E-2</v>
      </c>
      <c r="IA162" s="19">
        <f t="shared" si="385"/>
        <v>5.96E-2</v>
      </c>
      <c r="IB162" s="19">
        <f t="shared" si="386"/>
        <v>6.2199999999999998E-2</v>
      </c>
      <c r="IC162" s="38" t="str">
        <f t="shared" si="387"/>
        <v/>
      </c>
      <c r="ID162" s="19" t="str">
        <f t="shared" si="388"/>
        <v/>
      </c>
      <c r="IE162" s="19" t="str">
        <f t="shared" si="389"/>
        <v/>
      </c>
      <c r="IF162" s="19" t="str">
        <f t="shared" si="390"/>
        <v/>
      </c>
      <c r="IG162" s="19" t="str">
        <f t="shared" si="391"/>
        <v/>
      </c>
      <c r="IH162" s="19" t="str">
        <f t="shared" si="392"/>
        <v/>
      </c>
      <c r="II162" s="19" t="str">
        <f t="shared" si="393"/>
        <v/>
      </c>
      <c r="IJ162" s="19" t="str">
        <f t="shared" si="394"/>
        <v/>
      </c>
      <c r="IK162" s="19" t="str">
        <f t="shared" si="395"/>
        <v/>
      </c>
      <c r="IL162" s="19">
        <f t="shared" si="396"/>
        <v>5.96E-2</v>
      </c>
      <c r="IM162" s="19">
        <f t="shared" si="397"/>
        <v>6.2199999999999998E-2</v>
      </c>
      <c r="IN162" s="38">
        <f t="shared" si="398"/>
        <v>-0.47170000000000001</v>
      </c>
      <c r="IO162" s="19">
        <f t="shared" si="399"/>
        <v>-0.47170000000000001</v>
      </c>
      <c r="IP162" s="19">
        <f t="shared" si="400"/>
        <v>-0.47170000000000001</v>
      </c>
      <c r="IQ162" s="19">
        <f t="shared" si="401"/>
        <v>-0.47170000000000001</v>
      </c>
      <c r="IR162" s="19">
        <f t="shared" si="402"/>
        <v>-0.47170000000000001</v>
      </c>
      <c r="IS162" s="19">
        <f t="shared" si="403"/>
        <v>-0.40600000000000003</v>
      </c>
      <c r="IT162" s="19">
        <f t="shared" si="404"/>
        <v>-0.28299999999999997</v>
      </c>
      <c r="IU162" s="19">
        <f t="shared" si="405"/>
        <v>-0.47170000000000001</v>
      </c>
      <c r="IV162" s="19">
        <f t="shared" si="406"/>
        <v>-0.47170000000000001</v>
      </c>
      <c r="IW162" s="19">
        <f t="shared" si="407"/>
        <v>-0.47170000000000001</v>
      </c>
      <c r="IX162" s="32">
        <f t="shared" si="408"/>
        <v>-0.47170000000000001</v>
      </c>
      <c r="IY162" s="19">
        <f t="shared" si="409"/>
        <v>-0.47170000000000001</v>
      </c>
      <c r="IZ162" s="19">
        <f t="shared" si="410"/>
        <v>-0.47170000000000001</v>
      </c>
      <c r="JA162" s="19">
        <f t="shared" si="411"/>
        <v>-0.47170000000000001</v>
      </c>
      <c r="JB162" s="19">
        <f t="shared" si="412"/>
        <v>-0.47170000000000001</v>
      </c>
      <c r="JC162" s="19">
        <f t="shared" si="413"/>
        <v>-0.47170000000000001</v>
      </c>
      <c r="JD162" s="19">
        <f t="shared" si="414"/>
        <v>-0.40600000000000003</v>
      </c>
      <c r="JE162" s="19">
        <f t="shared" si="415"/>
        <v>-0.28299999999999997</v>
      </c>
      <c r="JF162" s="19">
        <f t="shared" si="416"/>
        <v>-0.47170000000000001</v>
      </c>
      <c r="JG162" s="19">
        <f t="shared" si="417"/>
        <v>-0.47170000000000001</v>
      </c>
      <c r="JH162" s="19">
        <f t="shared" si="418"/>
        <v>-0.47170000000000001</v>
      </c>
      <c r="JI162" s="32">
        <f t="shared" si="419"/>
        <v>-0.47170000000000001</v>
      </c>
      <c r="JJ162" s="19">
        <f t="shared" si="420"/>
        <v>16.223518389025138</v>
      </c>
      <c r="JK162" s="19">
        <f t="shared" si="421"/>
        <v>16.201766943449183</v>
      </c>
      <c r="JL162" s="19">
        <f t="shared" si="422"/>
        <v>16.099578932536637</v>
      </c>
      <c r="JM162" s="19">
        <f t="shared" si="423"/>
        <v>17.867996094894501</v>
      </c>
      <c r="JN162" s="19">
        <f t="shared" si="424"/>
        <v>16.831068178871519</v>
      </c>
      <c r="JO162" s="19">
        <f t="shared" si="425"/>
        <v>18.085965477846145</v>
      </c>
      <c r="JP162" s="19">
        <f t="shared" si="426"/>
        <v>17.731410863709534</v>
      </c>
      <c r="JQ162" s="19">
        <f t="shared" si="427"/>
        <v>17.542225472672303</v>
      </c>
      <c r="JR162" s="19">
        <f t="shared" si="428"/>
        <v>16.912513537820789</v>
      </c>
      <c r="JS162" s="19">
        <f t="shared" si="429"/>
        <v>16.28487150126486</v>
      </c>
      <c r="JT162" s="19">
        <f t="shared" si="430"/>
        <v>17.327988001082321</v>
      </c>
      <c r="JU162" s="38">
        <f t="shared" si="431"/>
        <v>16.223518389025138</v>
      </c>
      <c r="JV162" s="19">
        <f t="shared" si="432"/>
        <v>16.201766943449183</v>
      </c>
      <c r="JW162" s="19">
        <f t="shared" si="433"/>
        <v>16.099578932536637</v>
      </c>
      <c r="JX162" s="19">
        <f t="shared" si="434"/>
        <v>17.867996094894501</v>
      </c>
      <c r="JY162" s="19">
        <f t="shared" si="435"/>
        <v>16.831068178871519</v>
      </c>
      <c r="JZ162" s="19">
        <f t="shared" si="436"/>
        <v>18.085965477846145</v>
      </c>
      <c r="KA162" s="19">
        <f t="shared" si="437"/>
        <v>17.731410863709534</v>
      </c>
      <c r="KB162" s="19">
        <f t="shared" si="438"/>
        <v>17.542225472672303</v>
      </c>
      <c r="KC162" s="19">
        <f t="shared" si="439"/>
        <v>16.912513537820789</v>
      </c>
      <c r="KD162" s="19">
        <f t="shared" si="440"/>
        <v>16.28487150126486</v>
      </c>
      <c r="KE162" s="32">
        <f t="shared" si="441"/>
        <v>17.327988001082321</v>
      </c>
    </row>
    <row r="163" spans="1:291" x14ac:dyDescent="0.2">
      <c r="A163" s="19" t="s">
        <v>459</v>
      </c>
      <c r="B163" s="19" t="s">
        <v>4015</v>
      </c>
      <c r="C163" s="19">
        <v>2016</v>
      </c>
      <c r="D163" s="19">
        <v>2018</v>
      </c>
      <c r="E163" s="32" t="s">
        <v>248</v>
      </c>
      <c r="N163" s="19">
        <v>0</v>
      </c>
      <c r="O163" s="19">
        <v>0</v>
      </c>
      <c r="P163" s="32">
        <v>0</v>
      </c>
      <c r="Y163" s="19">
        <v>1</v>
      </c>
      <c r="Z163" s="19">
        <v>1</v>
      </c>
      <c r="AA163" s="32">
        <v>1</v>
      </c>
      <c r="AJ163" s="19">
        <v>1</v>
      </c>
      <c r="AK163" s="19">
        <v>1</v>
      </c>
      <c r="AL163" s="32">
        <v>1</v>
      </c>
      <c r="AW163" s="32"/>
      <c r="BH163" s="32"/>
      <c r="BS163" s="32"/>
      <c r="BT163" s="19">
        <v>0</v>
      </c>
      <c r="BU163" s="19">
        <v>0</v>
      </c>
      <c r="BV163" s="19">
        <v>0</v>
      </c>
      <c r="BW163" s="19">
        <v>0</v>
      </c>
      <c r="BX163" s="19">
        <v>0</v>
      </c>
      <c r="BY163" s="19">
        <v>0</v>
      </c>
      <c r="BZ163" s="19">
        <v>0</v>
      </c>
      <c r="CA163" s="19">
        <v>0</v>
      </c>
      <c r="CB163" s="19">
        <v>0</v>
      </c>
      <c r="CC163" s="19">
        <v>0</v>
      </c>
      <c r="CD163" s="19">
        <v>0</v>
      </c>
      <c r="CE163" s="38">
        <v>0</v>
      </c>
      <c r="CF163" s="19">
        <v>0</v>
      </c>
      <c r="CG163" s="19">
        <v>0</v>
      </c>
      <c r="CH163" s="19">
        <v>0</v>
      </c>
      <c r="CI163" s="19">
        <v>19</v>
      </c>
      <c r="CJ163" s="19">
        <v>62</v>
      </c>
      <c r="CK163" s="19">
        <v>64</v>
      </c>
      <c r="CL163" s="19">
        <v>61</v>
      </c>
      <c r="CM163" s="19">
        <v>52</v>
      </c>
      <c r="CN163" s="19">
        <v>51</v>
      </c>
      <c r="CO163" s="19">
        <v>39</v>
      </c>
      <c r="CP163" s="38">
        <v>0</v>
      </c>
      <c r="CQ163" s="19">
        <v>0</v>
      </c>
      <c r="CR163" s="19">
        <v>0</v>
      </c>
      <c r="CS163" s="19">
        <v>0</v>
      </c>
      <c r="CT163" s="19">
        <v>0</v>
      </c>
      <c r="CU163" s="19">
        <v>0</v>
      </c>
      <c r="CV163" s="19">
        <v>0</v>
      </c>
      <c r="CW163" s="19">
        <v>0</v>
      </c>
      <c r="CX163" s="19">
        <v>0</v>
      </c>
      <c r="CY163" s="19">
        <v>0</v>
      </c>
      <c r="CZ163" s="19">
        <v>0</v>
      </c>
      <c r="DA163" s="38"/>
      <c r="DD163" s="19">
        <v>2.9057194900000001</v>
      </c>
      <c r="DE163" s="19">
        <v>13.559506096</v>
      </c>
      <c r="DF163" s="19">
        <v>9.0332541810000002</v>
      </c>
      <c r="DG163" s="19">
        <v>4.5689523100000002</v>
      </c>
      <c r="DH163" s="19">
        <v>3.5048756120000002</v>
      </c>
      <c r="DI163" s="19">
        <v>0.83022787510778395</v>
      </c>
      <c r="DJ163" s="19">
        <v>1.88720210287599</v>
      </c>
      <c r="DK163" s="19">
        <v>4.7741571609749096</v>
      </c>
      <c r="DL163" s="38"/>
      <c r="DU163" s="19">
        <v>2.5999999999999999E-2</v>
      </c>
      <c r="DV163" s="19">
        <v>7.6399999999999996E-2</v>
      </c>
      <c r="DW163" s="38"/>
      <c r="EA163" s="19">
        <v>-0.61599999999999999</v>
      </c>
      <c r="EB163" s="19">
        <v>-0.65400000000000003</v>
      </c>
      <c r="EC163" s="19">
        <v>-0.97699999999999998</v>
      </c>
      <c r="ED163" s="19">
        <v>-0.91100000000000003</v>
      </c>
      <c r="EE163" s="19">
        <v>-1.0009999999999999</v>
      </c>
      <c r="EF163" s="19">
        <v>-1.0309999999999999</v>
      </c>
      <c r="EG163" s="19">
        <v>-0.66900000000000004</v>
      </c>
      <c r="EH163" s="38"/>
      <c r="EK163" s="19">
        <v>17814334.938690089</v>
      </c>
      <c r="EL163" s="19">
        <v>9990425.5597463548</v>
      </c>
      <c r="EM163" s="19">
        <v>18500295.424986232</v>
      </c>
      <c r="EN163" s="19">
        <v>26918950.339518018</v>
      </c>
      <c r="EO163" s="19">
        <v>14468799.632982831</v>
      </c>
      <c r="EP163" s="19">
        <v>7288638.0053401804</v>
      </c>
      <c r="EQ163" s="19">
        <v>1986878.9637556837</v>
      </c>
      <c r="ER163" s="32">
        <v>2675083.7640814646</v>
      </c>
      <c r="ES163" s="19" t="str">
        <f t="shared" si="310"/>
        <v/>
      </c>
      <c r="ET163" s="19" t="str">
        <f t="shared" si="311"/>
        <v/>
      </c>
      <c r="EU163" s="19" t="str">
        <f t="shared" si="312"/>
        <v/>
      </c>
      <c r="EV163" s="19">
        <f t="shared" si="313"/>
        <v>16.695514024789453</v>
      </c>
      <c r="EW163" s="19">
        <f t="shared" si="314"/>
        <v>16.117137748290652</v>
      </c>
      <c r="EX163" s="19">
        <f t="shared" si="315"/>
        <v>16.733297258839226</v>
      </c>
      <c r="EY163" s="19">
        <f t="shared" si="316"/>
        <v>17.108341070135058</v>
      </c>
      <c r="EZ163" s="19">
        <f t="shared" si="317"/>
        <v>16.487505139602241</v>
      </c>
      <c r="FA163" s="19">
        <f t="shared" si="318"/>
        <v>15.801827255986655</v>
      </c>
      <c r="FB163" s="19">
        <f t="shared" si="319"/>
        <v>14.502075605615046</v>
      </c>
      <c r="FC163" s="32">
        <f t="shared" si="320"/>
        <v>14.799491251497296</v>
      </c>
      <c r="FD163" s="19" t="str">
        <f t="shared" si="321"/>
        <v/>
      </c>
      <c r="FE163" s="19" t="str">
        <f t="shared" si="322"/>
        <v/>
      </c>
      <c r="FF163" s="19" t="str">
        <f t="shared" si="323"/>
        <v/>
      </c>
      <c r="FG163" s="19" t="str">
        <f t="shared" si="324"/>
        <v/>
      </c>
      <c r="FH163" s="19" t="str">
        <f t="shared" si="325"/>
        <v/>
      </c>
      <c r="FI163" s="19" t="str">
        <f t="shared" si="326"/>
        <v/>
      </c>
      <c r="FJ163" s="19" t="str">
        <f t="shared" si="327"/>
        <v/>
      </c>
      <c r="FK163" s="19" t="str">
        <f t="shared" si="328"/>
        <v/>
      </c>
      <c r="FL163" s="19">
        <f t="shared" si="329"/>
        <v>0.83022787510778395</v>
      </c>
      <c r="FM163" s="19">
        <f t="shared" si="330"/>
        <v>1.88720210287599</v>
      </c>
      <c r="FN163" s="32">
        <f t="shared" si="331"/>
        <v>4.7741571609749096</v>
      </c>
      <c r="FX163" s="19">
        <f t="shared" si="341"/>
        <v>2.5999999999999999E-2</v>
      </c>
      <c r="FY163" s="32">
        <f t="shared" si="342"/>
        <v>7.6399999999999996E-2</v>
      </c>
      <c r="FZ163" s="19" t="str">
        <f t="shared" si="343"/>
        <v/>
      </c>
      <c r="GA163" s="19" t="str">
        <f t="shared" si="344"/>
        <v/>
      </c>
      <c r="GB163" s="19" t="str">
        <f t="shared" si="345"/>
        <v/>
      </c>
      <c r="GC163" s="19" t="str">
        <f t="shared" si="346"/>
        <v/>
      </c>
      <c r="GD163" s="19" t="str">
        <f t="shared" si="347"/>
        <v/>
      </c>
      <c r="GE163" s="19" t="str">
        <f t="shared" si="348"/>
        <v/>
      </c>
      <c r="GF163" s="19" t="str">
        <f t="shared" si="349"/>
        <v/>
      </c>
      <c r="GG163" s="19" t="str">
        <f t="shared" si="350"/>
        <v/>
      </c>
      <c r="GH163" s="19">
        <f t="shared" si="351"/>
        <v>-1.0009999999999999</v>
      </c>
      <c r="GI163" s="19">
        <f t="shared" si="352"/>
        <v>-1.0309999999999999</v>
      </c>
      <c r="GJ163" s="32">
        <f t="shared" si="353"/>
        <v>-0.66900000000000004</v>
      </c>
      <c r="GK163" s="19" t="str">
        <f t="shared" si="354"/>
        <v/>
      </c>
      <c r="GL163" s="19" t="str">
        <f t="shared" si="355"/>
        <v/>
      </c>
      <c r="GM163" s="19" t="str">
        <f t="shared" si="356"/>
        <v/>
      </c>
      <c r="GN163" s="19" t="str">
        <f t="shared" si="357"/>
        <v/>
      </c>
      <c r="GO163" s="19" t="str">
        <f t="shared" si="358"/>
        <v/>
      </c>
      <c r="GP163" s="19" t="str">
        <f t="shared" si="359"/>
        <v/>
      </c>
      <c r="GQ163" s="19" t="str">
        <f t="shared" si="360"/>
        <v/>
      </c>
      <c r="GR163" s="19" t="str">
        <f t="shared" si="361"/>
        <v/>
      </c>
      <c r="GS163" s="19">
        <f t="shared" si="362"/>
        <v>15.801827255986655</v>
      </c>
      <c r="GT163" s="19">
        <f t="shared" si="363"/>
        <v>14.502075605615046</v>
      </c>
      <c r="GU163" s="32">
        <f t="shared" si="364"/>
        <v>14.799491251497296</v>
      </c>
      <c r="GV163" s="19">
        <f t="shared" si="365"/>
        <v>10.328571478127515</v>
      </c>
      <c r="GW163" s="19">
        <f t="shared" si="366"/>
        <v>10.328571478127515</v>
      </c>
      <c r="GX163" s="19">
        <f t="shared" si="367"/>
        <v>10.328571478127515</v>
      </c>
      <c r="GY163" s="19">
        <f t="shared" si="368"/>
        <v>10.328571478127515</v>
      </c>
      <c r="GZ163" s="19">
        <f t="shared" si="369"/>
        <v>10.328571478127515</v>
      </c>
      <c r="HA163" s="19">
        <f t="shared" si="370"/>
        <v>10.328571478127515</v>
      </c>
      <c r="HB163" s="19">
        <f t="shared" si="371"/>
        <v>10.328571478127515</v>
      </c>
      <c r="HC163" s="19">
        <f t="shared" si="372"/>
        <v>10.328571478127515</v>
      </c>
      <c r="HD163" s="19">
        <f t="shared" si="373"/>
        <v>0.83022787510778395</v>
      </c>
      <c r="HE163" s="19">
        <f t="shared" si="374"/>
        <v>1.88720210287599</v>
      </c>
      <c r="HF163" s="19">
        <f t="shared" si="375"/>
        <v>4.7741571609749096</v>
      </c>
      <c r="HG163" s="19" t="str">
        <f t="shared" si="442"/>
        <v/>
      </c>
      <c r="HH163" s="19" t="str">
        <f t="shared" si="443"/>
        <v/>
      </c>
      <c r="HI163" s="19" t="str">
        <f t="shared" si="444"/>
        <v/>
      </c>
      <c r="HJ163" s="19" t="str">
        <f t="shared" si="445"/>
        <v/>
      </c>
      <c r="HK163" s="19" t="str">
        <f t="shared" si="446"/>
        <v/>
      </c>
      <c r="HL163" s="19" t="str">
        <f t="shared" si="447"/>
        <v/>
      </c>
      <c r="HM163" s="19" t="str">
        <f t="shared" si="448"/>
        <v/>
      </c>
      <c r="HN163" s="19" t="str">
        <f t="shared" si="449"/>
        <v/>
      </c>
      <c r="HO163" s="19">
        <f t="shared" si="450"/>
        <v>0.83022787510778395</v>
      </c>
      <c r="HP163" s="19">
        <f t="shared" si="451"/>
        <v>1.88720210287599</v>
      </c>
      <c r="HQ163" s="32">
        <f t="shared" si="452"/>
        <v>4.7741571609749096</v>
      </c>
      <c r="HR163" s="19">
        <f t="shared" si="376"/>
        <v>2.8730000000000002E-2</v>
      </c>
      <c r="HS163" s="19">
        <f t="shared" si="377"/>
        <v>2.8730000000000002E-2</v>
      </c>
      <c r="HT163" s="19">
        <f t="shared" si="378"/>
        <v>2.8730000000000002E-2</v>
      </c>
      <c r="HU163" s="19">
        <f t="shared" si="379"/>
        <v>2.8730000000000002E-2</v>
      </c>
      <c r="HV163" s="19">
        <f t="shared" si="380"/>
        <v>2.8730000000000002E-2</v>
      </c>
      <c r="HW163" s="19">
        <f t="shared" si="381"/>
        <v>2.8730000000000002E-2</v>
      </c>
      <c r="HX163" s="19">
        <f t="shared" si="382"/>
        <v>2.8730000000000002E-2</v>
      </c>
      <c r="HY163" s="19">
        <f t="shared" si="383"/>
        <v>2.8730000000000002E-2</v>
      </c>
      <c r="HZ163" s="19">
        <f t="shared" si="384"/>
        <v>2.8730000000000002E-2</v>
      </c>
      <c r="IA163" s="19">
        <f t="shared" si="385"/>
        <v>2.8730000000000002E-2</v>
      </c>
      <c r="IB163" s="19">
        <f t="shared" si="386"/>
        <v>7.6399999999999996E-2</v>
      </c>
      <c r="IC163" s="38" t="str">
        <f t="shared" si="387"/>
        <v/>
      </c>
      <c r="ID163" s="19" t="str">
        <f t="shared" si="388"/>
        <v/>
      </c>
      <c r="IE163" s="19" t="str">
        <f t="shared" si="389"/>
        <v/>
      </c>
      <c r="IF163" s="19" t="str">
        <f t="shared" si="390"/>
        <v/>
      </c>
      <c r="IG163" s="19" t="str">
        <f t="shared" si="391"/>
        <v/>
      </c>
      <c r="IH163" s="19" t="str">
        <f t="shared" si="392"/>
        <v/>
      </c>
      <c r="II163" s="19" t="str">
        <f t="shared" si="393"/>
        <v/>
      </c>
      <c r="IJ163" s="19" t="str">
        <f t="shared" si="394"/>
        <v/>
      </c>
      <c r="IK163" s="19" t="str">
        <f t="shared" si="395"/>
        <v/>
      </c>
      <c r="IL163" s="19">
        <f t="shared" si="396"/>
        <v>2.8730000000000002E-2</v>
      </c>
      <c r="IM163" s="19">
        <f t="shared" si="397"/>
        <v>7.6399999999999996E-2</v>
      </c>
      <c r="IN163" s="38">
        <f t="shared" si="398"/>
        <v>0.16917829999999984</v>
      </c>
      <c r="IO163" s="19">
        <f t="shared" si="399"/>
        <v>0.16917829999999984</v>
      </c>
      <c r="IP163" s="19">
        <f t="shared" si="400"/>
        <v>0.16917829999999984</v>
      </c>
      <c r="IQ163" s="19">
        <f t="shared" si="401"/>
        <v>0.16917829999999984</v>
      </c>
      <c r="IR163" s="19">
        <f t="shared" si="402"/>
        <v>0.16917829999999984</v>
      </c>
      <c r="IS163" s="19">
        <f t="shared" si="403"/>
        <v>0.16917829999999984</v>
      </c>
      <c r="IT163" s="19">
        <f t="shared" si="404"/>
        <v>0.16917829999999984</v>
      </c>
      <c r="IU163" s="19">
        <f t="shared" si="405"/>
        <v>0.16917829999999984</v>
      </c>
      <c r="IV163" s="19">
        <f t="shared" si="406"/>
        <v>-0.47170000000000001</v>
      </c>
      <c r="IW163" s="19">
        <f t="shared" si="407"/>
        <v>-0.47170000000000001</v>
      </c>
      <c r="IX163" s="32">
        <f t="shared" si="408"/>
        <v>-0.47170000000000001</v>
      </c>
      <c r="IY163" s="19" t="str">
        <f t="shared" si="409"/>
        <v/>
      </c>
      <c r="IZ163" s="19" t="str">
        <f t="shared" si="410"/>
        <v/>
      </c>
      <c r="JA163" s="19" t="str">
        <f t="shared" si="411"/>
        <v/>
      </c>
      <c r="JB163" s="19" t="str">
        <f t="shared" si="412"/>
        <v/>
      </c>
      <c r="JC163" s="19" t="str">
        <f t="shared" si="413"/>
        <v/>
      </c>
      <c r="JD163" s="19" t="str">
        <f t="shared" si="414"/>
        <v/>
      </c>
      <c r="JE163" s="19" t="str">
        <f t="shared" si="415"/>
        <v/>
      </c>
      <c r="JF163" s="19" t="str">
        <f t="shared" si="416"/>
        <v/>
      </c>
      <c r="JG163" s="19">
        <f t="shared" si="417"/>
        <v>-0.47170000000000001</v>
      </c>
      <c r="JH163" s="19">
        <f t="shared" si="418"/>
        <v>-0.47170000000000001</v>
      </c>
      <c r="JI163" s="32">
        <f t="shared" si="419"/>
        <v>-0.47170000000000001</v>
      </c>
      <c r="JJ163" s="19">
        <f t="shared" si="420"/>
        <v>22.018022109317169</v>
      </c>
      <c r="JK163" s="19">
        <f t="shared" si="421"/>
        <v>22.018022109317169</v>
      </c>
      <c r="JL163" s="19">
        <f t="shared" si="422"/>
        <v>22.018022109317169</v>
      </c>
      <c r="JM163" s="19">
        <f t="shared" si="423"/>
        <v>22.018022109317169</v>
      </c>
      <c r="JN163" s="19">
        <f t="shared" si="424"/>
        <v>22.018022109317169</v>
      </c>
      <c r="JO163" s="19">
        <f t="shared" si="425"/>
        <v>22.018022109317169</v>
      </c>
      <c r="JP163" s="19">
        <f t="shared" si="426"/>
        <v>22.018022109317169</v>
      </c>
      <c r="JQ163" s="19">
        <f t="shared" si="427"/>
        <v>22.018022109317169</v>
      </c>
      <c r="JR163" s="19">
        <f t="shared" si="428"/>
        <v>15.801827255986655</v>
      </c>
      <c r="JS163" s="19">
        <f t="shared" si="429"/>
        <v>0</v>
      </c>
      <c r="JT163" s="19">
        <f t="shared" si="430"/>
        <v>14.799491251497296</v>
      </c>
      <c r="JU163" s="38" t="str">
        <f t="shared" si="431"/>
        <v/>
      </c>
      <c r="JV163" s="19" t="str">
        <f t="shared" si="432"/>
        <v/>
      </c>
      <c r="JW163" s="19" t="str">
        <f t="shared" si="433"/>
        <v/>
      </c>
      <c r="JX163" s="19" t="str">
        <f t="shared" si="434"/>
        <v/>
      </c>
      <c r="JY163" s="19" t="str">
        <f t="shared" si="435"/>
        <v/>
      </c>
      <c r="JZ163" s="19" t="str">
        <f t="shared" si="436"/>
        <v/>
      </c>
      <c r="KA163" s="19" t="str">
        <f t="shared" si="437"/>
        <v/>
      </c>
      <c r="KB163" s="19" t="str">
        <f t="shared" si="438"/>
        <v/>
      </c>
      <c r="KC163" s="19">
        <f t="shared" si="439"/>
        <v>15.801827255986655</v>
      </c>
      <c r="KE163" s="32">
        <f t="shared" si="441"/>
        <v>14.799491251497296</v>
      </c>
    </row>
    <row r="164" spans="1:291" x14ac:dyDescent="0.2">
      <c r="A164" s="19" t="s">
        <v>471</v>
      </c>
      <c r="B164" s="19" t="s">
        <v>4016</v>
      </c>
      <c r="C164" s="19">
        <v>2016</v>
      </c>
      <c r="E164" s="32" t="s">
        <v>248</v>
      </c>
      <c r="M164" s="19">
        <v>0</v>
      </c>
      <c r="P164" s="32">
        <v>0</v>
      </c>
      <c r="X164" s="19">
        <v>1</v>
      </c>
      <c r="AA164" s="32">
        <v>1</v>
      </c>
      <c r="AI164" s="19">
        <v>1</v>
      </c>
      <c r="AL164" s="32">
        <v>1</v>
      </c>
      <c r="AT164" s="19">
        <v>2.2890199999999999E-2</v>
      </c>
      <c r="AW164" s="32">
        <v>3.14691E-2</v>
      </c>
      <c r="BE164" s="19">
        <v>0</v>
      </c>
      <c r="BH164" s="32">
        <v>4</v>
      </c>
      <c r="BP164" s="19">
        <v>0</v>
      </c>
      <c r="BS164" s="32">
        <v>1</v>
      </c>
      <c r="BT164" s="19">
        <v>0</v>
      </c>
      <c r="BU164" s="19">
        <v>0</v>
      </c>
      <c r="BV164" s="19">
        <v>0</v>
      </c>
      <c r="BW164" s="19">
        <v>1</v>
      </c>
      <c r="BX164" s="19">
        <v>0</v>
      </c>
      <c r="BY164" s="19">
        <v>0</v>
      </c>
      <c r="BZ164" s="19">
        <v>0</v>
      </c>
      <c r="CA164" s="19">
        <v>0</v>
      </c>
      <c r="CB164" s="19">
        <v>0</v>
      </c>
      <c r="CC164" s="19">
        <v>0</v>
      </c>
      <c r="CD164" s="19">
        <v>2</v>
      </c>
      <c r="CE164" s="38">
        <v>0</v>
      </c>
      <c r="CF164" s="19">
        <v>0</v>
      </c>
      <c r="CG164" s="19">
        <v>0</v>
      </c>
      <c r="CH164" s="19">
        <v>3</v>
      </c>
      <c r="CI164" s="19">
        <v>22</v>
      </c>
      <c r="CJ164" s="19">
        <v>16</v>
      </c>
      <c r="CK164" s="19">
        <v>45</v>
      </c>
      <c r="CL164" s="19">
        <v>79</v>
      </c>
      <c r="CM164" s="19">
        <v>47</v>
      </c>
      <c r="CN164" s="19">
        <v>1</v>
      </c>
      <c r="CO164" s="19">
        <v>26</v>
      </c>
      <c r="CP164" s="38">
        <v>0</v>
      </c>
      <c r="CQ164" s="19">
        <v>0</v>
      </c>
      <c r="CR164" s="19">
        <v>0</v>
      </c>
      <c r="CS164" s="19">
        <v>0.33333333333333331</v>
      </c>
      <c r="CT164" s="19">
        <v>0</v>
      </c>
      <c r="CU164" s="19">
        <v>0</v>
      </c>
      <c r="CV164" s="19">
        <v>0</v>
      </c>
      <c r="CW164" s="19">
        <v>0</v>
      </c>
      <c r="CX164" s="19">
        <v>0</v>
      </c>
      <c r="CY164" s="19">
        <v>0</v>
      </c>
      <c r="CZ164" s="19">
        <v>7.6923076923076927E-2</v>
      </c>
      <c r="DA164" s="38"/>
      <c r="DL164" s="38"/>
      <c r="DW164" s="38"/>
      <c r="EH164" s="38"/>
      <c r="ER164" s="32"/>
      <c r="ES164" s="19" t="str">
        <f t="shared" si="310"/>
        <v/>
      </c>
      <c r="ET164" s="19" t="str">
        <f t="shared" si="311"/>
        <v/>
      </c>
      <c r="EU164" s="19" t="str">
        <f t="shared" si="312"/>
        <v/>
      </c>
      <c r="EV164" s="19" t="str">
        <f t="shared" si="313"/>
        <v/>
      </c>
      <c r="EW164" s="19" t="str">
        <f t="shared" si="314"/>
        <v/>
      </c>
      <c r="EX164" s="19" t="str">
        <f t="shared" si="315"/>
        <v/>
      </c>
      <c r="EY164" s="19" t="str">
        <f t="shared" si="316"/>
        <v/>
      </c>
      <c r="EZ164" s="19" t="str">
        <f t="shared" si="317"/>
        <v/>
      </c>
      <c r="FA164" s="19" t="str">
        <f t="shared" si="318"/>
        <v/>
      </c>
      <c r="FB164" s="19" t="str">
        <f t="shared" si="319"/>
        <v/>
      </c>
      <c r="FC164" s="32" t="str">
        <f t="shared" si="320"/>
        <v/>
      </c>
      <c r="FD164" s="19" t="str">
        <f t="shared" si="321"/>
        <v/>
      </c>
      <c r="FE164" s="19" t="str">
        <f t="shared" si="322"/>
        <v/>
      </c>
      <c r="FF164" s="19" t="str">
        <f t="shared" si="323"/>
        <v/>
      </c>
      <c r="FG164" s="19" t="str">
        <f t="shared" si="324"/>
        <v/>
      </c>
      <c r="FH164" s="19" t="str">
        <f t="shared" si="325"/>
        <v/>
      </c>
      <c r="FN164" s="32"/>
      <c r="FO164" s="19" t="str">
        <f t="shared" si="332"/>
        <v/>
      </c>
      <c r="FP164" s="19" t="str">
        <f t="shared" si="333"/>
        <v/>
      </c>
      <c r="FQ164" s="19" t="str">
        <f t="shared" si="334"/>
        <v/>
      </c>
      <c r="FR164" s="19" t="str">
        <f t="shared" si="335"/>
        <v/>
      </c>
      <c r="FS164" s="19" t="str">
        <f t="shared" si="336"/>
        <v/>
      </c>
      <c r="FT164" s="19" t="str">
        <f t="shared" si="337"/>
        <v/>
      </c>
      <c r="FU164" s="19" t="str">
        <f t="shared" si="338"/>
        <v/>
      </c>
      <c r="FY164" s="32"/>
      <c r="FZ164" s="19" t="str">
        <f t="shared" si="343"/>
        <v/>
      </c>
      <c r="GA164" s="19" t="str">
        <f t="shared" si="344"/>
        <v/>
      </c>
      <c r="GB164" s="19" t="str">
        <f t="shared" si="345"/>
        <v/>
      </c>
      <c r="GC164" s="19" t="str">
        <f t="shared" si="346"/>
        <v/>
      </c>
      <c r="GD164" s="19" t="str">
        <f t="shared" si="347"/>
        <v/>
      </c>
      <c r="GE164" s="19" t="str">
        <f t="shared" si="348"/>
        <v/>
      </c>
      <c r="GF164" s="19" t="str">
        <f t="shared" si="349"/>
        <v/>
      </c>
      <c r="GJ164" s="32"/>
      <c r="GK164" s="19" t="str">
        <f t="shared" si="354"/>
        <v/>
      </c>
      <c r="GL164" s="19" t="str">
        <f t="shared" si="355"/>
        <v/>
      </c>
      <c r="GM164" s="19" t="str">
        <f t="shared" si="356"/>
        <v/>
      </c>
      <c r="GN164" s="19" t="str">
        <f t="shared" si="357"/>
        <v/>
      </c>
      <c r="GO164" s="19" t="str">
        <f t="shared" si="358"/>
        <v/>
      </c>
      <c r="GP164" s="19" t="str">
        <f t="shared" si="359"/>
        <v/>
      </c>
      <c r="GQ164" s="19" t="str">
        <f t="shared" si="360"/>
        <v/>
      </c>
      <c r="GR164" s="19" t="str">
        <f t="shared" si="361"/>
        <v/>
      </c>
      <c r="GS164" s="19" t="str">
        <f t="shared" si="362"/>
        <v/>
      </c>
      <c r="GT164" s="19" t="str">
        <f t="shared" si="363"/>
        <v/>
      </c>
      <c r="GU164" s="32" t="str">
        <f t="shared" si="364"/>
        <v/>
      </c>
      <c r="GV164" s="19">
        <f t="shared" si="365"/>
        <v>10.328571478127515</v>
      </c>
      <c r="GW164" s="19">
        <f t="shared" si="366"/>
        <v>10.328571478127515</v>
      </c>
      <c r="GX164" s="19">
        <f t="shared" si="367"/>
        <v>10.328571478127515</v>
      </c>
      <c r="GY164" s="19">
        <f t="shared" si="368"/>
        <v>10.328571478127515</v>
      </c>
      <c r="GZ164" s="19">
        <f t="shared" si="369"/>
        <v>10.328571478127515</v>
      </c>
      <c r="HA164" s="19">
        <f t="shared" si="370"/>
        <v>0.2011343951618926</v>
      </c>
      <c r="HB164" s="19">
        <f t="shared" si="371"/>
        <v>0.2011343951618926</v>
      </c>
      <c r="HC164" s="19">
        <f t="shared" si="372"/>
        <v>0.2011343951618926</v>
      </c>
      <c r="HD164" s="19">
        <f t="shared" si="373"/>
        <v>0.2011343951618926</v>
      </c>
      <c r="HE164" s="19">
        <f t="shared" si="374"/>
        <v>0.2011343951618926</v>
      </c>
      <c r="HF164" s="19">
        <f t="shared" si="375"/>
        <v>0.2011343951618926</v>
      </c>
      <c r="HG164" s="19" t="str">
        <f t="shared" si="442"/>
        <v/>
      </c>
      <c r="HH164" s="19" t="str">
        <f t="shared" si="443"/>
        <v/>
      </c>
      <c r="HI164" s="19" t="str">
        <f t="shared" si="444"/>
        <v/>
      </c>
      <c r="HJ164" s="19" t="str">
        <f t="shared" si="445"/>
        <v/>
      </c>
      <c r="HK164" s="19" t="str">
        <f t="shared" si="446"/>
        <v/>
      </c>
      <c r="HL164" s="19" t="str">
        <f t="shared" si="447"/>
        <v/>
      </c>
      <c r="HM164" s="19" t="str">
        <f t="shared" si="448"/>
        <v/>
      </c>
      <c r="HN164" s="19" t="str">
        <f t="shared" si="449"/>
        <v/>
      </c>
      <c r="HO164" s="19" t="str">
        <f t="shared" si="450"/>
        <v/>
      </c>
      <c r="HP164" s="19" t="str">
        <f t="shared" si="451"/>
        <v/>
      </c>
      <c r="HQ164" s="32" t="str">
        <f t="shared" si="452"/>
        <v/>
      </c>
      <c r="HR164" s="19">
        <f t="shared" si="376"/>
        <v>0.72436999999999996</v>
      </c>
      <c r="HS164" s="19">
        <f t="shared" si="377"/>
        <v>0.72436999999999996</v>
      </c>
      <c r="HT164" s="19">
        <f t="shared" si="378"/>
        <v>0.72436999999999996</v>
      </c>
      <c r="HU164" s="19">
        <f t="shared" si="379"/>
        <v>0.72436999999999996</v>
      </c>
      <c r="HV164" s="19">
        <f t="shared" si="380"/>
        <v>0.72436999999999996</v>
      </c>
      <c r="HW164" s="19">
        <f t="shared" si="381"/>
        <v>0.72436999999999996</v>
      </c>
      <c r="HX164" s="19">
        <f t="shared" si="382"/>
        <v>0.72436999999999996</v>
      </c>
      <c r="HY164" s="19">
        <f t="shared" si="383"/>
        <v>2.8730000000000002E-2</v>
      </c>
      <c r="HZ164" s="19">
        <f t="shared" si="384"/>
        <v>2.8730000000000002E-2</v>
      </c>
      <c r="IA164" s="19">
        <f t="shared" si="385"/>
        <v>2.8730000000000002E-2</v>
      </c>
      <c r="IB164" s="19">
        <f t="shared" si="386"/>
        <v>2.8730000000000002E-2</v>
      </c>
      <c r="IC164" s="38" t="str">
        <f t="shared" si="387"/>
        <v/>
      </c>
      <c r="ID164" s="19" t="str">
        <f t="shared" si="388"/>
        <v/>
      </c>
      <c r="IE164" s="19" t="str">
        <f t="shared" si="389"/>
        <v/>
      </c>
      <c r="IF164" s="19" t="str">
        <f t="shared" si="390"/>
        <v/>
      </c>
      <c r="IG164" s="19" t="str">
        <f t="shared" si="391"/>
        <v/>
      </c>
      <c r="IH164" s="19" t="str">
        <f t="shared" si="392"/>
        <v/>
      </c>
      <c r="II164" s="19" t="str">
        <f t="shared" si="393"/>
        <v/>
      </c>
      <c r="IJ164" s="19" t="str">
        <f t="shared" si="394"/>
        <v/>
      </c>
      <c r="IK164" s="19" t="str">
        <f t="shared" si="395"/>
        <v/>
      </c>
      <c r="IL164" s="19" t="str">
        <f t="shared" si="396"/>
        <v/>
      </c>
      <c r="IM164" s="19" t="str">
        <f t="shared" si="397"/>
        <v/>
      </c>
      <c r="IN164" s="38">
        <f t="shared" si="398"/>
        <v>0.16917829999999984</v>
      </c>
      <c r="IO164" s="19">
        <f t="shared" si="399"/>
        <v>0.16917829999999984</v>
      </c>
      <c r="IP164" s="19">
        <f t="shared" si="400"/>
        <v>0.16917829999999984</v>
      </c>
      <c r="IQ164" s="19">
        <f t="shared" si="401"/>
        <v>0.16917829999999984</v>
      </c>
      <c r="IR164" s="19">
        <f t="shared" si="402"/>
        <v>0.16917829999999984</v>
      </c>
      <c r="IS164" s="19">
        <f t="shared" si="403"/>
        <v>0.16917829999999984</v>
      </c>
      <c r="IT164" s="19">
        <f t="shared" si="404"/>
        <v>0.16917829999999984</v>
      </c>
      <c r="IU164" s="19">
        <f t="shared" si="405"/>
        <v>0</v>
      </c>
      <c r="IV164" s="19">
        <f t="shared" si="406"/>
        <v>0</v>
      </c>
      <c r="IW164" s="19">
        <f t="shared" si="407"/>
        <v>0</v>
      </c>
      <c r="IX164" s="32">
        <f t="shared" si="408"/>
        <v>0</v>
      </c>
      <c r="IY164" s="19" t="str">
        <f t="shared" si="409"/>
        <v/>
      </c>
      <c r="IZ164" s="19" t="str">
        <f t="shared" si="410"/>
        <v/>
      </c>
      <c r="JA164" s="19" t="str">
        <f t="shared" si="411"/>
        <v/>
      </c>
      <c r="JB164" s="19" t="str">
        <f t="shared" si="412"/>
        <v/>
      </c>
      <c r="JC164" s="19" t="str">
        <f t="shared" si="413"/>
        <v/>
      </c>
      <c r="JD164" s="19" t="str">
        <f t="shared" si="414"/>
        <v/>
      </c>
      <c r="JE164" s="19" t="str">
        <f t="shared" si="415"/>
        <v/>
      </c>
      <c r="JF164" s="19" t="str">
        <f t="shared" si="416"/>
        <v/>
      </c>
      <c r="JG164" s="19" t="str">
        <f t="shared" si="417"/>
        <v/>
      </c>
      <c r="JH164" s="19" t="str">
        <f t="shared" si="418"/>
        <v/>
      </c>
      <c r="JI164" s="32" t="str">
        <f t="shared" si="419"/>
        <v/>
      </c>
      <c r="JJ164" s="19">
        <f t="shared" si="420"/>
        <v>22.018022109317169</v>
      </c>
      <c r="JK164" s="19">
        <f t="shared" si="421"/>
        <v>22.018022109317169</v>
      </c>
      <c r="JL164" s="19">
        <f t="shared" si="422"/>
        <v>22.018022109317169</v>
      </c>
      <c r="JM164" s="19">
        <f t="shared" si="423"/>
        <v>22.018022109317169</v>
      </c>
      <c r="JN164" s="19">
        <f t="shared" si="424"/>
        <v>22.018022109317169</v>
      </c>
      <c r="JO164" s="19">
        <f t="shared" si="425"/>
        <v>22.018022109317169</v>
      </c>
      <c r="JP164" s="19">
        <f t="shared" si="426"/>
        <v>22.018022109317169</v>
      </c>
      <c r="JQ164" s="19">
        <f t="shared" si="427"/>
        <v>22.018022109317169</v>
      </c>
      <c r="JR164" s="19">
        <f t="shared" si="428"/>
        <v>22.018022109317169</v>
      </c>
      <c r="JS164" s="19">
        <f t="shared" si="429"/>
        <v>22.018022109317169</v>
      </c>
      <c r="JT164" s="19">
        <f t="shared" si="430"/>
        <v>22.018022109317169</v>
      </c>
      <c r="JU164" s="38" t="str">
        <f t="shared" si="431"/>
        <v/>
      </c>
      <c r="JV164" s="19" t="str">
        <f t="shared" si="432"/>
        <v/>
      </c>
      <c r="JW164" s="19" t="str">
        <f t="shared" si="433"/>
        <v/>
      </c>
      <c r="JX164" s="19" t="str">
        <f t="shared" si="434"/>
        <v/>
      </c>
      <c r="JY164" s="19" t="str">
        <f t="shared" si="435"/>
        <v/>
      </c>
      <c r="JZ164" s="19" t="str">
        <f t="shared" si="436"/>
        <v/>
      </c>
      <c r="KA164" s="19" t="str">
        <f t="shared" si="437"/>
        <v/>
      </c>
      <c r="KB164" s="19" t="str">
        <f t="shared" si="438"/>
        <v/>
      </c>
      <c r="KC164" s="19" t="str">
        <f t="shared" si="439"/>
        <v/>
      </c>
      <c r="KD164" s="19" t="str">
        <f t="shared" si="440"/>
        <v/>
      </c>
      <c r="KE164" s="32" t="str">
        <f t="shared" si="441"/>
        <v/>
      </c>
    </row>
    <row r="165" spans="1:291" x14ac:dyDescent="0.2">
      <c r="A165" s="19" t="s">
        <v>473</v>
      </c>
      <c r="B165" s="19" t="s">
        <v>474</v>
      </c>
      <c r="C165" s="19">
        <v>2017</v>
      </c>
      <c r="E165" s="32" t="s">
        <v>248</v>
      </c>
      <c r="M165" s="19">
        <v>0</v>
      </c>
      <c r="N165" s="19">
        <v>0</v>
      </c>
      <c r="P165" s="32"/>
      <c r="X165" s="19">
        <v>1</v>
      </c>
      <c r="Y165" s="19">
        <v>1</v>
      </c>
      <c r="AA165" s="32"/>
      <c r="AI165" s="19">
        <v>1</v>
      </c>
      <c r="AJ165" s="19">
        <v>1</v>
      </c>
      <c r="AL165" s="32"/>
      <c r="AT165" s="19">
        <v>3.2213199999999997E-2</v>
      </c>
      <c r="AU165" s="19">
        <v>3.2337900000000003E-2</v>
      </c>
      <c r="AW165" s="32"/>
      <c r="BE165" s="19">
        <v>1</v>
      </c>
      <c r="BF165" s="19">
        <v>1</v>
      </c>
      <c r="BH165" s="32"/>
      <c r="BP165" s="19">
        <v>1</v>
      </c>
      <c r="BQ165" s="19">
        <v>1</v>
      </c>
      <c r="BS165" s="32"/>
      <c r="BT165" s="19">
        <v>0</v>
      </c>
      <c r="BU165" s="19">
        <v>0</v>
      </c>
      <c r="BV165" s="19">
        <v>0</v>
      </c>
      <c r="BW165" s="19">
        <v>0</v>
      </c>
      <c r="BX165" s="19">
        <v>0</v>
      </c>
      <c r="BY165" s="19">
        <v>0</v>
      </c>
      <c r="BZ165" s="19">
        <v>0</v>
      </c>
      <c r="CA165" s="19">
        <v>0</v>
      </c>
      <c r="CB165" s="19">
        <v>0</v>
      </c>
      <c r="CC165" s="19">
        <v>0</v>
      </c>
      <c r="CD165" s="19">
        <v>0</v>
      </c>
      <c r="CE165" s="38">
        <v>0</v>
      </c>
      <c r="CF165" s="19">
        <v>0</v>
      </c>
      <c r="CG165" s="19">
        <v>0</v>
      </c>
      <c r="CH165" s="19">
        <v>0</v>
      </c>
      <c r="CI165" s="19">
        <v>18</v>
      </c>
      <c r="CJ165" s="19">
        <v>78</v>
      </c>
      <c r="CK165" s="19">
        <v>49</v>
      </c>
      <c r="CL165" s="19">
        <v>49</v>
      </c>
      <c r="CM165" s="19">
        <v>36</v>
      </c>
      <c r="CN165" s="19">
        <v>31</v>
      </c>
      <c r="CO165" s="19">
        <v>0</v>
      </c>
      <c r="CP165" s="38">
        <v>0</v>
      </c>
      <c r="CQ165" s="19">
        <v>0</v>
      </c>
      <c r="CR165" s="19">
        <v>0</v>
      </c>
      <c r="CS165" s="19">
        <v>0</v>
      </c>
      <c r="CT165" s="19">
        <v>0</v>
      </c>
      <c r="CU165" s="19">
        <v>0</v>
      </c>
      <c r="CV165" s="19">
        <v>0</v>
      </c>
      <c r="CW165" s="19">
        <v>0</v>
      </c>
      <c r="CX165" s="19">
        <v>0</v>
      </c>
      <c r="CY165" s="19">
        <v>0</v>
      </c>
      <c r="CZ165" s="19">
        <v>0</v>
      </c>
      <c r="DA165" s="38"/>
      <c r="DL165" s="38"/>
      <c r="DT165" s="19">
        <v>7.2660000000000002E-2</v>
      </c>
      <c r="DW165" s="38"/>
      <c r="DY165" s="19">
        <v>-0.71479999999999999</v>
      </c>
      <c r="DZ165" s="19">
        <v>-0.44354300000000002</v>
      </c>
      <c r="EA165" s="19">
        <v>-0.73281099999999999</v>
      </c>
      <c r="EB165" s="19">
        <v>-0.31748199999999999</v>
      </c>
      <c r="EC165" s="19">
        <v>-0.160658</v>
      </c>
      <c r="ED165" s="19">
        <v>-0.72954300000000005</v>
      </c>
      <c r="EE165" s="19">
        <v>-0.45772299999999999</v>
      </c>
      <c r="EH165" s="38"/>
      <c r="ER165" s="32"/>
      <c r="ES165" s="19" t="str">
        <f t="shared" si="310"/>
        <v/>
      </c>
      <c r="ET165" s="19" t="str">
        <f t="shared" si="311"/>
        <v/>
      </c>
      <c r="EU165" s="19" t="str">
        <f t="shared" si="312"/>
        <v/>
      </c>
      <c r="EV165" s="19" t="str">
        <f t="shared" si="313"/>
        <v/>
      </c>
      <c r="EW165" s="19" t="str">
        <f t="shared" si="314"/>
        <v/>
      </c>
      <c r="EX165" s="19" t="str">
        <f t="shared" si="315"/>
        <v/>
      </c>
      <c r="EY165" s="19" t="str">
        <f t="shared" si="316"/>
        <v/>
      </c>
      <c r="EZ165" s="19" t="str">
        <f t="shared" si="317"/>
        <v/>
      </c>
      <c r="FA165" s="19" t="str">
        <f t="shared" si="318"/>
        <v/>
      </c>
      <c r="FB165" s="19" t="str">
        <f t="shared" si="319"/>
        <v/>
      </c>
      <c r="FC165" s="32" t="str">
        <f t="shared" si="320"/>
        <v/>
      </c>
      <c r="FD165" s="19" t="str">
        <f t="shared" si="321"/>
        <v/>
      </c>
      <c r="FE165" s="19" t="str">
        <f t="shared" si="322"/>
        <v/>
      </c>
      <c r="FF165" s="19" t="str">
        <f t="shared" si="323"/>
        <v/>
      </c>
      <c r="FG165" s="19" t="str">
        <f t="shared" si="324"/>
        <v/>
      </c>
      <c r="FH165" s="19" t="str">
        <f t="shared" si="325"/>
        <v/>
      </c>
      <c r="FN165" s="32"/>
      <c r="FO165" s="19" t="str">
        <f t="shared" si="332"/>
        <v/>
      </c>
      <c r="FP165" s="19" t="str">
        <f t="shared" si="333"/>
        <v/>
      </c>
      <c r="FQ165" s="19" t="str">
        <f t="shared" si="334"/>
        <v/>
      </c>
      <c r="FR165" s="19" t="str">
        <f t="shared" si="335"/>
        <v/>
      </c>
      <c r="FS165" s="19" t="str">
        <f t="shared" si="336"/>
        <v/>
      </c>
      <c r="FT165" s="19" t="str">
        <f t="shared" si="337"/>
        <v/>
      </c>
      <c r="FU165" s="19" t="str">
        <f t="shared" si="338"/>
        <v/>
      </c>
      <c r="FW165" s="19">
        <f t="shared" si="340"/>
        <v>7.2660000000000002E-2</v>
      </c>
      <c r="FX165" s="19" t="str">
        <f t="shared" si="341"/>
        <v/>
      </c>
      <c r="FY165" s="32" t="str">
        <f t="shared" si="342"/>
        <v/>
      </c>
      <c r="FZ165" s="19" t="str">
        <f t="shared" si="343"/>
        <v/>
      </c>
      <c r="GA165" s="19" t="str">
        <f t="shared" si="344"/>
        <v/>
      </c>
      <c r="GB165" s="19" t="str">
        <f t="shared" si="345"/>
        <v/>
      </c>
      <c r="GC165" s="19" t="str">
        <f t="shared" si="346"/>
        <v/>
      </c>
      <c r="GD165" s="19" t="str">
        <f t="shared" si="347"/>
        <v/>
      </c>
      <c r="GE165" s="19" t="str">
        <f t="shared" si="348"/>
        <v/>
      </c>
      <c r="GF165" s="19" t="str">
        <f t="shared" si="349"/>
        <v/>
      </c>
      <c r="GG165" s="19">
        <f t="shared" si="350"/>
        <v>-0.72954300000000005</v>
      </c>
      <c r="GH165" s="19">
        <f t="shared" si="351"/>
        <v>-0.45772299999999999</v>
      </c>
      <c r="GI165" s="19" t="str">
        <f t="shared" si="352"/>
        <v/>
      </c>
      <c r="GJ165" s="32" t="str">
        <f t="shared" si="353"/>
        <v/>
      </c>
      <c r="GK165" s="19" t="str">
        <f t="shared" si="354"/>
        <v/>
      </c>
      <c r="GL165" s="19" t="str">
        <f t="shared" si="355"/>
        <v/>
      </c>
      <c r="GM165" s="19" t="str">
        <f t="shared" si="356"/>
        <v/>
      </c>
      <c r="GN165" s="19" t="str">
        <f t="shared" si="357"/>
        <v/>
      </c>
      <c r="GO165" s="19" t="str">
        <f t="shared" si="358"/>
        <v/>
      </c>
      <c r="GP165" s="19" t="str">
        <f t="shared" si="359"/>
        <v/>
      </c>
      <c r="GQ165" s="19" t="str">
        <f t="shared" si="360"/>
        <v/>
      </c>
      <c r="GR165" s="19" t="str">
        <f t="shared" si="361"/>
        <v/>
      </c>
      <c r="GS165" s="19" t="str">
        <f t="shared" si="362"/>
        <v/>
      </c>
      <c r="GT165" s="19" t="str">
        <f t="shared" si="363"/>
        <v/>
      </c>
      <c r="GU165" s="32" t="str">
        <f t="shared" si="364"/>
        <v/>
      </c>
      <c r="GV165" s="19">
        <f t="shared" si="365"/>
        <v>10.328571478127515</v>
      </c>
      <c r="GW165" s="19">
        <f t="shared" si="366"/>
        <v>10.328571478127515</v>
      </c>
      <c r="GX165" s="19">
        <f t="shared" si="367"/>
        <v>10.328571478127515</v>
      </c>
      <c r="GY165" s="19">
        <f t="shared" si="368"/>
        <v>10.328571478127515</v>
      </c>
      <c r="GZ165" s="19">
        <f t="shared" si="369"/>
        <v>10.328571478127515</v>
      </c>
      <c r="HA165" s="19">
        <f t="shared" si="370"/>
        <v>0.2011343951618926</v>
      </c>
      <c r="HB165" s="19">
        <f t="shared" si="371"/>
        <v>0.2011343951618926</v>
      </c>
      <c r="HC165" s="19">
        <f t="shared" si="372"/>
        <v>0.2011343951618926</v>
      </c>
      <c r="HD165" s="19">
        <f t="shared" si="373"/>
        <v>0.2011343951618926</v>
      </c>
      <c r="HE165" s="19">
        <f t="shared" si="374"/>
        <v>0.2011343951618926</v>
      </c>
      <c r="HF165" s="19">
        <f t="shared" si="375"/>
        <v>0.2011343951618926</v>
      </c>
      <c r="HG165" s="19" t="str">
        <f t="shared" si="442"/>
        <v/>
      </c>
      <c r="HH165" s="19" t="str">
        <f t="shared" si="443"/>
        <v/>
      </c>
      <c r="HI165" s="19" t="str">
        <f t="shared" si="444"/>
        <v/>
      </c>
      <c r="HJ165" s="19" t="str">
        <f t="shared" si="445"/>
        <v/>
      </c>
      <c r="HK165" s="19" t="str">
        <f t="shared" si="446"/>
        <v/>
      </c>
      <c r="HL165" s="19" t="str">
        <f t="shared" si="447"/>
        <v/>
      </c>
      <c r="HM165" s="19" t="str">
        <f t="shared" si="448"/>
        <v/>
      </c>
      <c r="HN165" s="19" t="str">
        <f t="shared" si="449"/>
        <v/>
      </c>
      <c r="HO165" s="19" t="str">
        <f t="shared" si="450"/>
        <v/>
      </c>
      <c r="HP165" s="19" t="str">
        <f t="shared" si="451"/>
        <v/>
      </c>
      <c r="HQ165" s="32" t="str">
        <f t="shared" si="452"/>
        <v/>
      </c>
      <c r="HR165" s="19">
        <f t="shared" si="376"/>
        <v>0.72436999999999996</v>
      </c>
      <c r="HS165" s="19">
        <f t="shared" si="377"/>
        <v>0.72436999999999996</v>
      </c>
      <c r="HT165" s="19">
        <f t="shared" si="378"/>
        <v>0.72436999999999996</v>
      </c>
      <c r="HU165" s="19">
        <f t="shared" si="379"/>
        <v>0.72436999999999996</v>
      </c>
      <c r="HV165" s="19">
        <f t="shared" si="380"/>
        <v>0.72436999999999996</v>
      </c>
      <c r="HW165" s="19">
        <f t="shared" si="381"/>
        <v>0.72436999999999996</v>
      </c>
      <c r="HX165" s="19">
        <f t="shared" si="382"/>
        <v>0.72436999999999996</v>
      </c>
      <c r="HY165" s="19">
        <f t="shared" si="383"/>
        <v>2.8730000000000002E-2</v>
      </c>
      <c r="HZ165" s="19">
        <f t="shared" si="384"/>
        <v>7.2660000000000002E-2</v>
      </c>
      <c r="IA165" s="19">
        <f t="shared" si="385"/>
        <v>0.72436999999999996</v>
      </c>
      <c r="IB165" s="19">
        <f t="shared" si="386"/>
        <v>0.72436999999999996</v>
      </c>
      <c r="IC165" s="38" t="str">
        <f t="shared" si="387"/>
        <v/>
      </c>
      <c r="ID165" s="19" t="str">
        <f t="shared" si="388"/>
        <v/>
      </c>
      <c r="IE165" s="19" t="str">
        <f t="shared" si="389"/>
        <v/>
      </c>
      <c r="IF165" s="19" t="str">
        <f t="shared" si="390"/>
        <v/>
      </c>
      <c r="IG165" s="19" t="str">
        <f t="shared" si="391"/>
        <v/>
      </c>
      <c r="IH165" s="19" t="str">
        <f t="shared" si="392"/>
        <v/>
      </c>
      <c r="II165" s="19" t="str">
        <f t="shared" si="393"/>
        <v/>
      </c>
      <c r="IJ165" s="19" t="str">
        <f t="shared" si="394"/>
        <v/>
      </c>
      <c r="IK165" s="19">
        <f t="shared" si="395"/>
        <v>7.2660000000000002E-2</v>
      </c>
      <c r="IL165" s="19" t="str">
        <f t="shared" si="396"/>
        <v/>
      </c>
      <c r="IM165" s="19" t="str">
        <f t="shared" si="397"/>
        <v/>
      </c>
      <c r="IN165" s="38">
        <f t="shared" si="398"/>
        <v>0.16917829999999984</v>
      </c>
      <c r="IO165" s="19">
        <f t="shared" si="399"/>
        <v>0.16917829999999984</v>
      </c>
      <c r="IP165" s="19">
        <f t="shared" si="400"/>
        <v>0.16917829999999984</v>
      </c>
      <c r="IQ165" s="19">
        <f t="shared" si="401"/>
        <v>0.16917829999999984</v>
      </c>
      <c r="IR165" s="19">
        <f t="shared" si="402"/>
        <v>0.16917829999999984</v>
      </c>
      <c r="IS165" s="19">
        <f t="shared" si="403"/>
        <v>0.16917829999999984</v>
      </c>
      <c r="IT165" s="19">
        <f t="shared" si="404"/>
        <v>0.16917829999999984</v>
      </c>
      <c r="IU165" s="19">
        <f t="shared" si="405"/>
        <v>-0.47170000000000001</v>
      </c>
      <c r="IV165" s="19">
        <f t="shared" si="406"/>
        <v>-0.45772299999999999</v>
      </c>
      <c r="IW165" s="19">
        <f t="shared" si="407"/>
        <v>0.16917829999999984</v>
      </c>
      <c r="IX165" s="32">
        <f t="shared" si="408"/>
        <v>0.16917829999999984</v>
      </c>
      <c r="IY165" s="19" t="str">
        <f t="shared" si="409"/>
        <v/>
      </c>
      <c r="IZ165" s="19" t="str">
        <f t="shared" si="410"/>
        <v/>
      </c>
      <c r="JA165" s="19" t="str">
        <f t="shared" si="411"/>
        <v/>
      </c>
      <c r="JB165" s="19" t="str">
        <f t="shared" si="412"/>
        <v/>
      </c>
      <c r="JC165" s="19" t="str">
        <f t="shared" si="413"/>
        <v/>
      </c>
      <c r="JD165" s="19" t="str">
        <f t="shared" si="414"/>
        <v/>
      </c>
      <c r="JE165" s="19" t="str">
        <f t="shared" si="415"/>
        <v/>
      </c>
      <c r="JF165" s="19">
        <f t="shared" si="416"/>
        <v>-0.47170000000000001</v>
      </c>
      <c r="JG165" s="19">
        <f t="shared" si="417"/>
        <v>-0.45772299999999999</v>
      </c>
      <c r="JH165" s="19" t="str">
        <f t="shared" si="418"/>
        <v/>
      </c>
      <c r="JI165" s="32" t="str">
        <f t="shared" si="419"/>
        <v/>
      </c>
      <c r="JJ165" s="19">
        <f t="shared" si="420"/>
        <v>22.018022109317169</v>
      </c>
      <c r="JK165" s="19">
        <f t="shared" si="421"/>
        <v>22.018022109317169</v>
      </c>
      <c r="JL165" s="19">
        <f t="shared" si="422"/>
        <v>22.018022109317169</v>
      </c>
      <c r="JM165" s="19">
        <f t="shared" si="423"/>
        <v>22.018022109317169</v>
      </c>
      <c r="JN165" s="19">
        <f t="shared" si="424"/>
        <v>22.018022109317169</v>
      </c>
      <c r="JO165" s="19">
        <f t="shared" si="425"/>
        <v>22.018022109317169</v>
      </c>
      <c r="JP165" s="19">
        <f t="shared" si="426"/>
        <v>22.018022109317169</v>
      </c>
      <c r="JQ165" s="19">
        <f t="shared" si="427"/>
        <v>22.018022109317169</v>
      </c>
      <c r="JR165" s="19">
        <f t="shared" si="428"/>
        <v>22.018022109317169</v>
      </c>
      <c r="JS165" s="19">
        <f t="shared" si="429"/>
        <v>22.018022109317169</v>
      </c>
      <c r="JT165" s="19">
        <f t="shared" si="430"/>
        <v>22.018022109317169</v>
      </c>
      <c r="JU165" s="38" t="str">
        <f t="shared" si="431"/>
        <v/>
      </c>
      <c r="JV165" s="19" t="str">
        <f t="shared" si="432"/>
        <v/>
      </c>
      <c r="JW165" s="19" t="str">
        <f t="shared" si="433"/>
        <v/>
      </c>
      <c r="JX165" s="19" t="str">
        <f t="shared" si="434"/>
        <v/>
      </c>
      <c r="JY165" s="19" t="str">
        <f t="shared" si="435"/>
        <v/>
      </c>
      <c r="JZ165" s="19" t="str">
        <f t="shared" si="436"/>
        <v/>
      </c>
      <c r="KA165" s="19" t="str">
        <f t="shared" si="437"/>
        <v/>
      </c>
      <c r="KB165" s="19" t="str">
        <f t="shared" si="438"/>
        <v/>
      </c>
      <c r="KC165" s="19" t="str">
        <f t="shared" si="439"/>
        <v/>
      </c>
      <c r="KD165" s="19" t="str">
        <f t="shared" si="440"/>
        <v/>
      </c>
      <c r="KE165" s="32" t="str">
        <f t="shared" si="441"/>
        <v/>
      </c>
    </row>
    <row r="166" spans="1:291" x14ac:dyDescent="0.2">
      <c r="A166" s="19" t="s">
        <v>497</v>
      </c>
      <c r="B166" s="19" t="s">
        <v>498</v>
      </c>
      <c r="C166" s="19">
        <v>2017</v>
      </c>
      <c r="E166" s="32" t="s">
        <v>248</v>
      </c>
      <c r="M166" s="19">
        <v>0</v>
      </c>
      <c r="N166" s="19">
        <v>0</v>
      </c>
      <c r="O166" s="19">
        <v>0</v>
      </c>
      <c r="P166" s="32">
        <v>0</v>
      </c>
      <c r="X166" s="19">
        <v>1</v>
      </c>
      <c r="Y166" s="19">
        <v>1</v>
      </c>
      <c r="Z166" s="19">
        <v>1</v>
      </c>
      <c r="AA166" s="32">
        <v>1</v>
      </c>
      <c r="AI166" s="19">
        <v>1</v>
      </c>
      <c r="AJ166" s="19">
        <v>1</v>
      </c>
      <c r="AK166" s="19">
        <v>1</v>
      </c>
      <c r="AL166" s="32">
        <v>1</v>
      </c>
      <c r="AT166" s="19">
        <v>2.4923299999999999E-2</v>
      </c>
      <c r="AU166" s="19">
        <v>2.4256699999999999E-2</v>
      </c>
      <c r="AV166" s="19">
        <v>2.71092E-2</v>
      </c>
      <c r="AW166" s="32">
        <v>2.5939299999999998E-2</v>
      </c>
      <c r="BE166" s="19">
        <v>0</v>
      </c>
      <c r="BF166" s="19">
        <v>1</v>
      </c>
      <c r="BG166" s="19">
        <v>1</v>
      </c>
      <c r="BH166" s="32">
        <v>1</v>
      </c>
      <c r="BP166" s="19">
        <v>0</v>
      </c>
      <c r="BQ166" s="19">
        <v>1</v>
      </c>
      <c r="BR166" s="19">
        <v>1</v>
      </c>
      <c r="BS166" s="32">
        <v>1</v>
      </c>
      <c r="BT166" s="19">
        <v>0</v>
      </c>
      <c r="BU166" s="19">
        <v>0</v>
      </c>
      <c r="BV166" s="19">
        <v>0</v>
      </c>
      <c r="BW166" s="19">
        <v>0</v>
      </c>
      <c r="BX166" s="19">
        <v>0</v>
      </c>
      <c r="BY166" s="19">
        <v>0</v>
      </c>
      <c r="BZ166" s="19">
        <v>0</v>
      </c>
      <c r="CA166" s="19">
        <v>0</v>
      </c>
      <c r="CB166" s="19">
        <v>0</v>
      </c>
      <c r="CC166" s="19">
        <v>0</v>
      </c>
      <c r="CD166" s="19">
        <v>2</v>
      </c>
      <c r="CE166" s="38">
        <v>0</v>
      </c>
      <c r="CF166" s="19">
        <v>0</v>
      </c>
      <c r="CG166" s="19">
        <v>0</v>
      </c>
      <c r="CH166" s="19">
        <v>0</v>
      </c>
      <c r="CI166" s="19">
        <v>0</v>
      </c>
      <c r="CJ166" s="19">
        <v>0</v>
      </c>
      <c r="CK166" s="19">
        <v>0</v>
      </c>
      <c r="CL166" s="19">
        <v>8</v>
      </c>
      <c r="CM166" s="19">
        <v>50</v>
      </c>
      <c r="CN166" s="19">
        <v>38</v>
      </c>
      <c r="CO166" s="19">
        <v>57</v>
      </c>
      <c r="CP166" s="38">
        <v>0</v>
      </c>
      <c r="CQ166" s="19">
        <v>0</v>
      </c>
      <c r="CR166" s="19">
        <v>0</v>
      </c>
      <c r="CS166" s="19">
        <v>0</v>
      </c>
      <c r="CT166" s="19">
        <v>0</v>
      </c>
      <c r="CU166" s="19">
        <v>0</v>
      </c>
      <c r="CV166" s="19">
        <v>0</v>
      </c>
      <c r="CW166" s="19">
        <v>0</v>
      </c>
      <c r="CX166" s="19">
        <v>0</v>
      </c>
      <c r="CY166" s="19">
        <v>0</v>
      </c>
      <c r="CZ166" s="19">
        <v>3.5087719298245612E-2</v>
      </c>
      <c r="DA166" s="38"/>
      <c r="DL166" s="38"/>
      <c r="DW166" s="38"/>
      <c r="EH166" s="38"/>
      <c r="EO166" s="19">
        <v>16003293.01890175</v>
      </c>
      <c r="EP166" s="19">
        <v>16180897.316467978</v>
      </c>
      <c r="EQ166" s="19">
        <v>51134570.026693836</v>
      </c>
      <c r="ER166" s="32">
        <v>138191393.82307872</v>
      </c>
      <c r="ES166" s="19" t="str">
        <f t="shared" si="310"/>
        <v/>
      </c>
      <c r="ET166" s="19" t="str">
        <f t="shared" si="311"/>
        <v/>
      </c>
      <c r="EU166" s="19" t="str">
        <f t="shared" si="312"/>
        <v/>
      </c>
      <c r="EV166" s="19" t="str">
        <f t="shared" si="313"/>
        <v/>
      </c>
      <c r="EW166" s="19" t="str">
        <f t="shared" si="314"/>
        <v/>
      </c>
      <c r="EX166" s="19" t="str">
        <f t="shared" si="315"/>
        <v/>
      </c>
      <c r="EY166" s="19" t="str">
        <f t="shared" si="316"/>
        <v/>
      </c>
      <c r="EZ166" s="19">
        <f t="shared" si="317"/>
        <v>16.588305072708685</v>
      </c>
      <c r="FA166" s="19">
        <f t="shared" si="318"/>
        <v>16.599341926429418</v>
      </c>
      <c r="FB166" s="19">
        <f t="shared" si="319"/>
        <v>17.749971343595792</v>
      </c>
      <c r="FC166" s="32">
        <f t="shared" si="320"/>
        <v>18.74415019400913</v>
      </c>
      <c r="FD166" s="19" t="str">
        <f t="shared" si="321"/>
        <v/>
      </c>
      <c r="FE166" s="19" t="str">
        <f t="shared" si="322"/>
        <v/>
      </c>
      <c r="FF166" s="19" t="str">
        <f t="shared" si="323"/>
        <v/>
      </c>
      <c r="FG166" s="19" t="str">
        <f t="shared" si="324"/>
        <v/>
      </c>
      <c r="FH166" s="19" t="str">
        <f t="shared" si="325"/>
        <v/>
      </c>
      <c r="FN166" s="32"/>
      <c r="FO166" s="19" t="str">
        <f t="shared" si="332"/>
        <v/>
      </c>
      <c r="FP166" s="19" t="str">
        <f t="shared" si="333"/>
        <v/>
      </c>
      <c r="FQ166" s="19" t="str">
        <f t="shared" si="334"/>
        <v/>
      </c>
      <c r="FR166" s="19" t="str">
        <f t="shared" si="335"/>
        <v/>
      </c>
      <c r="FS166" s="19" t="str">
        <f t="shared" si="336"/>
        <v/>
      </c>
      <c r="FT166" s="19" t="str">
        <f t="shared" si="337"/>
        <v/>
      </c>
      <c r="FU166" s="19" t="str">
        <f t="shared" si="338"/>
        <v/>
      </c>
      <c r="FY166" s="32"/>
      <c r="FZ166" s="19" t="str">
        <f t="shared" si="343"/>
        <v/>
      </c>
      <c r="GA166" s="19" t="str">
        <f t="shared" si="344"/>
        <v/>
      </c>
      <c r="GB166" s="19" t="str">
        <f t="shared" si="345"/>
        <v/>
      </c>
      <c r="GC166" s="19" t="str">
        <f t="shared" si="346"/>
        <v/>
      </c>
      <c r="GD166" s="19" t="str">
        <f t="shared" si="347"/>
        <v/>
      </c>
      <c r="GE166" s="19" t="str">
        <f t="shared" si="348"/>
        <v/>
      </c>
      <c r="GF166" s="19" t="str">
        <f t="shared" si="349"/>
        <v/>
      </c>
      <c r="GJ166" s="32"/>
      <c r="GK166" s="19" t="str">
        <f t="shared" si="354"/>
        <v/>
      </c>
      <c r="GL166" s="19" t="str">
        <f t="shared" si="355"/>
        <v/>
      </c>
      <c r="GM166" s="19" t="str">
        <f t="shared" si="356"/>
        <v/>
      </c>
      <c r="GN166" s="19" t="str">
        <f t="shared" si="357"/>
        <v/>
      </c>
      <c r="GO166" s="19" t="str">
        <f t="shared" si="358"/>
        <v/>
      </c>
      <c r="GP166" s="19" t="str">
        <f t="shared" si="359"/>
        <v/>
      </c>
      <c r="GQ166" s="19" t="str">
        <f t="shared" si="360"/>
        <v/>
      </c>
      <c r="GR166" s="19">
        <f t="shared" si="361"/>
        <v>16.588305072708685</v>
      </c>
      <c r="GS166" s="19">
        <f t="shared" si="362"/>
        <v>16.599341926429418</v>
      </c>
      <c r="GT166" s="19">
        <f t="shared" si="363"/>
        <v>17.749971343595792</v>
      </c>
      <c r="GU166" s="32">
        <f t="shared" si="364"/>
        <v>18.74415019400913</v>
      </c>
      <c r="GV166" s="19">
        <f t="shared" si="365"/>
        <v>10.328571478127515</v>
      </c>
      <c r="GW166" s="19">
        <f t="shared" si="366"/>
        <v>10.328571478127515</v>
      </c>
      <c r="GX166" s="19">
        <f t="shared" si="367"/>
        <v>10.328571478127515</v>
      </c>
      <c r="GY166" s="19">
        <f t="shared" si="368"/>
        <v>10.328571478127515</v>
      </c>
      <c r="GZ166" s="19">
        <f t="shared" si="369"/>
        <v>10.328571478127515</v>
      </c>
      <c r="HA166" s="19">
        <f t="shared" si="370"/>
        <v>0.2011343951618926</v>
      </c>
      <c r="HB166" s="19">
        <f t="shared" si="371"/>
        <v>0.2011343951618926</v>
      </c>
      <c r="HC166" s="19">
        <f t="shared" si="372"/>
        <v>0.2011343951618926</v>
      </c>
      <c r="HD166" s="19">
        <f t="shared" si="373"/>
        <v>0.2011343951618926</v>
      </c>
      <c r="HE166" s="19">
        <f t="shared" si="374"/>
        <v>0.2011343951618926</v>
      </c>
      <c r="HF166" s="19">
        <f t="shared" si="375"/>
        <v>0.2011343951618926</v>
      </c>
      <c r="HG166" s="19" t="str">
        <f t="shared" si="442"/>
        <v/>
      </c>
      <c r="HH166" s="19" t="str">
        <f t="shared" si="443"/>
        <v/>
      </c>
      <c r="HI166" s="19" t="str">
        <f t="shared" si="444"/>
        <v/>
      </c>
      <c r="HJ166" s="19" t="str">
        <f t="shared" si="445"/>
        <v/>
      </c>
      <c r="HK166" s="19" t="str">
        <f t="shared" si="446"/>
        <v/>
      </c>
      <c r="HL166" s="19" t="str">
        <f t="shared" si="447"/>
        <v/>
      </c>
      <c r="HM166" s="19" t="str">
        <f t="shared" si="448"/>
        <v/>
      </c>
      <c r="HN166" s="19" t="str">
        <f t="shared" si="449"/>
        <v/>
      </c>
      <c r="HO166" s="19" t="str">
        <f t="shared" si="450"/>
        <v/>
      </c>
      <c r="HP166" s="19" t="str">
        <f t="shared" si="451"/>
        <v/>
      </c>
      <c r="HQ166" s="32" t="str">
        <f t="shared" si="452"/>
        <v/>
      </c>
      <c r="HR166" s="19">
        <f t="shared" si="376"/>
        <v>0.72436999999999996</v>
      </c>
      <c r="HS166" s="19">
        <f t="shared" si="377"/>
        <v>0.72436999999999996</v>
      </c>
      <c r="HT166" s="19">
        <f t="shared" si="378"/>
        <v>0.72436999999999996</v>
      </c>
      <c r="HU166" s="19">
        <f t="shared" si="379"/>
        <v>0.72436999999999996</v>
      </c>
      <c r="HV166" s="19">
        <f t="shared" si="380"/>
        <v>0.72436999999999996</v>
      </c>
      <c r="HW166" s="19">
        <f t="shared" si="381"/>
        <v>0.72436999999999996</v>
      </c>
      <c r="HX166" s="19">
        <f t="shared" si="382"/>
        <v>0.72436999999999996</v>
      </c>
      <c r="HY166" s="19">
        <f t="shared" si="383"/>
        <v>2.8730000000000002E-2</v>
      </c>
      <c r="HZ166" s="19">
        <f t="shared" si="384"/>
        <v>2.8730000000000002E-2</v>
      </c>
      <c r="IA166" s="19">
        <f t="shared" si="385"/>
        <v>2.8730000000000002E-2</v>
      </c>
      <c r="IB166" s="19">
        <f t="shared" si="386"/>
        <v>2.8730000000000002E-2</v>
      </c>
      <c r="IC166" s="38" t="str">
        <f t="shared" si="387"/>
        <v/>
      </c>
      <c r="ID166" s="19" t="str">
        <f t="shared" si="388"/>
        <v/>
      </c>
      <c r="IE166" s="19" t="str">
        <f t="shared" si="389"/>
        <v/>
      </c>
      <c r="IF166" s="19" t="str">
        <f t="shared" si="390"/>
        <v/>
      </c>
      <c r="IG166" s="19" t="str">
        <f t="shared" si="391"/>
        <v/>
      </c>
      <c r="IH166" s="19" t="str">
        <f t="shared" si="392"/>
        <v/>
      </c>
      <c r="II166" s="19" t="str">
        <f t="shared" si="393"/>
        <v/>
      </c>
      <c r="IJ166" s="19" t="str">
        <f t="shared" si="394"/>
        <v/>
      </c>
      <c r="IK166" s="19" t="str">
        <f t="shared" si="395"/>
        <v/>
      </c>
      <c r="IL166" s="19" t="str">
        <f t="shared" si="396"/>
        <v/>
      </c>
      <c r="IM166" s="19" t="str">
        <f t="shared" si="397"/>
        <v/>
      </c>
      <c r="IN166" s="38">
        <f t="shared" si="398"/>
        <v>0.16917829999999984</v>
      </c>
      <c r="IO166" s="19">
        <f t="shared" si="399"/>
        <v>0.16917829999999984</v>
      </c>
      <c r="IP166" s="19">
        <f t="shared" si="400"/>
        <v>0.16917829999999984</v>
      </c>
      <c r="IQ166" s="19">
        <f t="shared" si="401"/>
        <v>0.16917829999999984</v>
      </c>
      <c r="IR166" s="19">
        <f t="shared" si="402"/>
        <v>0.16917829999999984</v>
      </c>
      <c r="IS166" s="19">
        <f t="shared" si="403"/>
        <v>0.16917829999999984</v>
      </c>
      <c r="IT166" s="19">
        <f t="shared" si="404"/>
        <v>0.16917829999999984</v>
      </c>
      <c r="IU166" s="19">
        <f t="shared" si="405"/>
        <v>0</v>
      </c>
      <c r="IV166" s="19">
        <f t="shared" si="406"/>
        <v>0</v>
      </c>
      <c r="IW166" s="19">
        <f t="shared" si="407"/>
        <v>0</v>
      </c>
      <c r="IX166" s="32">
        <f t="shared" si="408"/>
        <v>0</v>
      </c>
      <c r="IY166" s="19" t="str">
        <f t="shared" si="409"/>
        <v/>
      </c>
      <c r="IZ166" s="19" t="str">
        <f t="shared" si="410"/>
        <v/>
      </c>
      <c r="JA166" s="19" t="str">
        <f t="shared" si="411"/>
        <v/>
      </c>
      <c r="JB166" s="19" t="str">
        <f t="shared" si="412"/>
        <v/>
      </c>
      <c r="JC166" s="19" t="str">
        <f t="shared" si="413"/>
        <v/>
      </c>
      <c r="JD166" s="19" t="str">
        <f t="shared" si="414"/>
        <v/>
      </c>
      <c r="JE166" s="19" t="str">
        <f t="shared" si="415"/>
        <v/>
      </c>
      <c r="JF166" s="19" t="str">
        <f t="shared" si="416"/>
        <v/>
      </c>
      <c r="JG166" s="19" t="str">
        <f t="shared" si="417"/>
        <v/>
      </c>
      <c r="JH166" s="19" t="str">
        <f t="shared" si="418"/>
        <v/>
      </c>
      <c r="JI166" s="32" t="str">
        <f t="shared" si="419"/>
        <v/>
      </c>
      <c r="JJ166" s="19">
        <f t="shared" si="420"/>
        <v>22.018022109317169</v>
      </c>
      <c r="JK166" s="19">
        <f t="shared" si="421"/>
        <v>22.018022109317169</v>
      </c>
      <c r="JL166" s="19">
        <f t="shared" si="422"/>
        <v>22.018022109317169</v>
      </c>
      <c r="JM166" s="19">
        <f t="shared" si="423"/>
        <v>22.018022109317169</v>
      </c>
      <c r="JN166" s="19">
        <f t="shared" si="424"/>
        <v>22.018022109317169</v>
      </c>
      <c r="JO166" s="19">
        <f t="shared" si="425"/>
        <v>22.018022109317169</v>
      </c>
      <c r="JP166" s="19">
        <f t="shared" si="426"/>
        <v>22.018022109317169</v>
      </c>
      <c r="JQ166" s="19">
        <f t="shared" si="427"/>
        <v>16.588305072708685</v>
      </c>
      <c r="JR166" s="19">
        <f t="shared" si="428"/>
        <v>16.599341926429418</v>
      </c>
      <c r="JS166" s="19">
        <f t="shared" si="429"/>
        <v>17.749971343595792</v>
      </c>
      <c r="JT166" s="19">
        <f t="shared" si="430"/>
        <v>18.74415019400913</v>
      </c>
      <c r="JU166" s="38" t="str">
        <f t="shared" si="431"/>
        <v/>
      </c>
      <c r="JV166" s="19" t="str">
        <f t="shared" si="432"/>
        <v/>
      </c>
      <c r="JW166" s="19" t="str">
        <f t="shared" si="433"/>
        <v/>
      </c>
      <c r="JX166" s="19" t="str">
        <f t="shared" si="434"/>
        <v/>
      </c>
      <c r="JY166" s="19" t="str">
        <f t="shared" si="435"/>
        <v/>
      </c>
      <c r="JZ166" s="19" t="str">
        <f t="shared" si="436"/>
        <v/>
      </c>
      <c r="KA166" s="19" t="str">
        <f t="shared" si="437"/>
        <v/>
      </c>
      <c r="KB166" s="19">
        <f t="shared" si="438"/>
        <v>16.588305072708685</v>
      </c>
      <c r="KC166" s="19">
        <f t="shared" si="439"/>
        <v>16.599341926429418</v>
      </c>
      <c r="KD166" s="19">
        <f t="shared" si="440"/>
        <v>17.749971343595792</v>
      </c>
      <c r="KE166" s="32">
        <f t="shared" si="441"/>
        <v>18.74415019400913</v>
      </c>
    </row>
    <row r="167" spans="1:291" x14ac:dyDescent="0.2">
      <c r="A167" s="19" t="s">
        <v>499</v>
      </c>
      <c r="B167" s="19" t="s">
        <v>4017</v>
      </c>
      <c r="C167" s="19">
        <v>2017</v>
      </c>
      <c r="D167" s="19">
        <v>2020</v>
      </c>
      <c r="E167" s="32" t="s">
        <v>248</v>
      </c>
      <c r="M167" s="19">
        <v>0</v>
      </c>
      <c r="N167" s="19">
        <v>0</v>
      </c>
      <c r="O167" s="19">
        <v>0</v>
      </c>
      <c r="P167" s="32">
        <v>0</v>
      </c>
      <c r="X167" s="19">
        <v>1</v>
      </c>
      <c r="Y167" s="19">
        <v>1</v>
      </c>
      <c r="Z167" s="19">
        <v>1</v>
      </c>
      <c r="AA167" s="32">
        <v>1</v>
      </c>
      <c r="AI167" s="19">
        <v>1</v>
      </c>
      <c r="AJ167" s="19">
        <v>1</v>
      </c>
      <c r="AK167" s="19">
        <v>1</v>
      </c>
      <c r="AL167" s="32">
        <v>1</v>
      </c>
      <c r="AT167" s="19">
        <v>2.5250999999999999E-2</v>
      </c>
      <c r="AU167" s="19">
        <v>4.2381000000000002E-2</v>
      </c>
      <c r="AW167" s="32"/>
      <c r="BE167" s="19">
        <v>0</v>
      </c>
      <c r="BF167" s="19">
        <v>0</v>
      </c>
      <c r="BH167" s="32"/>
      <c r="BP167" s="19">
        <v>0</v>
      </c>
      <c r="BQ167" s="19">
        <v>0</v>
      </c>
      <c r="BS167" s="32"/>
      <c r="BT167" s="19">
        <v>0</v>
      </c>
      <c r="BU167" s="19">
        <v>0</v>
      </c>
      <c r="BV167" s="19">
        <v>0</v>
      </c>
      <c r="BW167" s="19">
        <v>0</v>
      </c>
      <c r="BX167" s="19">
        <v>0</v>
      </c>
      <c r="BY167" s="19">
        <v>0</v>
      </c>
      <c r="BZ167" s="19">
        <v>0</v>
      </c>
      <c r="CA167" s="19">
        <v>0</v>
      </c>
      <c r="CB167" s="19">
        <v>0</v>
      </c>
      <c r="CC167" s="19">
        <v>0</v>
      </c>
      <c r="CD167" s="19">
        <v>0</v>
      </c>
      <c r="CE167" s="38">
        <v>0</v>
      </c>
      <c r="CF167" s="19">
        <v>0</v>
      </c>
      <c r="CG167" s="19">
        <v>0</v>
      </c>
      <c r="CH167" s="19">
        <v>0</v>
      </c>
      <c r="CI167" s="19">
        <v>0</v>
      </c>
      <c r="CJ167" s="19">
        <v>0</v>
      </c>
      <c r="CK167" s="19">
        <v>0</v>
      </c>
      <c r="CL167" s="19">
        <v>9</v>
      </c>
      <c r="CM167" s="19">
        <v>15</v>
      </c>
      <c r="CN167" s="19">
        <v>28</v>
      </c>
      <c r="CO167" s="19">
        <v>24</v>
      </c>
      <c r="CP167" s="38">
        <v>0</v>
      </c>
      <c r="CQ167" s="19">
        <v>0</v>
      </c>
      <c r="CR167" s="19">
        <v>0</v>
      </c>
      <c r="CS167" s="19">
        <v>0</v>
      </c>
      <c r="CT167" s="19">
        <v>0</v>
      </c>
      <c r="CU167" s="19">
        <v>0</v>
      </c>
      <c r="CV167" s="19">
        <v>0</v>
      </c>
      <c r="CW167" s="19">
        <v>0</v>
      </c>
      <c r="CX167" s="19">
        <v>0</v>
      </c>
      <c r="CY167" s="19">
        <v>0</v>
      </c>
      <c r="CZ167" s="19">
        <v>0</v>
      </c>
      <c r="DA167" s="38"/>
      <c r="DL167" s="38"/>
      <c r="DW167" s="38"/>
      <c r="EH167" s="38"/>
      <c r="EO167" s="19">
        <v>10407397.858532839</v>
      </c>
      <c r="EP167" s="19">
        <v>9031826.6163022257</v>
      </c>
      <c r="EQ167" s="19">
        <v>8389778.2936800476</v>
      </c>
      <c r="ER167" s="32">
        <v>8095045.2366801947</v>
      </c>
      <c r="ES167" s="19" t="str">
        <f t="shared" si="310"/>
        <v/>
      </c>
      <c r="ET167" s="19" t="str">
        <f t="shared" si="311"/>
        <v/>
      </c>
      <c r="EU167" s="19" t="str">
        <f t="shared" si="312"/>
        <v/>
      </c>
      <c r="EV167" s="19" t="str">
        <f t="shared" si="313"/>
        <v/>
      </c>
      <c r="EW167" s="19" t="str">
        <f t="shared" si="314"/>
        <v/>
      </c>
      <c r="EX167" s="19" t="str">
        <f t="shared" si="315"/>
        <v/>
      </c>
      <c r="EY167" s="19" t="str">
        <f t="shared" si="316"/>
        <v/>
      </c>
      <c r="EZ167" s="19">
        <f t="shared" si="317"/>
        <v>16.158027443785748</v>
      </c>
      <c r="FA167" s="19">
        <f t="shared" si="318"/>
        <v>16.016265188026651</v>
      </c>
      <c r="FB167" s="19">
        <f t="shared" si="319"/>
        <v>15.942524653026309</v>
      </c>
      <c r="FC167" s="32">
        <f t="shared" si="320"/>
        <v>15.906762733303113</v>
      </c>
      <c r="FD167" s="19" t="str">
        <f t="shared" si="321"/>
        <v/>
      </c>
      <c r="FE167" s="19" t="str">
        <f t="shared" si="322"/>
        <v/>
      </c>
      <c r="FF167" s="19" t="str">
        <f t="shared" si="323"/>
        <v/>
      </c>
      <c r="FG167" s="19" t="str">
        <f t="shared" si="324"/>
        <v/>
      </c>
      <c r="FH167" s="19" t="str">
        <f t="shared" si="325"/>
        <v/>
      </c>
      <c r="FN167" s="32"/>
      <c r="FO167" s="19" t="str">
        <f t="shared" si="332"/>
        <v/>
      </c>
      <c r="FP167" s="19" t="str">
        <f t="shared" si="333"/>
        <v/>
      </c>
      <c r="FQ167" s="19" t="str">
        <f t="shared" si="334"/>
        <v/>
      </c>
      <c r="FR167" s="19" t="str">
        <f t="shared" si="335"/>
        <v/>
      </c>
      <c r="FS167" s="19" t="str">
        <f t="shared" si="336"/>
        <v/>
      </c>
      <c r="FT167" s="19" t="str">
        <f t="shared" si="337"/>
        <v/>
      </c>
      <c r="FU167" s="19" t="str">
        <f t="shared" si="338"/>
        <v/>
      </c>
      <c r="FY167" s="32"/>
      <c r="FZ167" s="19" t="str">
        <f t="shared" si="343"/>
        <v/>
      </c>
      <c r="GA167" s="19" t="str">
        <f t="shared" si="344"/>
        <v/>
      </c>
      <c r="GB167" s="19" t="str">
        <f t="shared" si="345"/>
        <v/>
      </c>
      <c r="GC167" s="19" t="str">
        <f t="shared" si="346"/>
        <v/>
      </c>
      <c r="GD167" s="19" t="str">
        <f t="shared" si="347"/>
        <v/>
      </c>
      <c r="GE167" s="19" t="str">
        <f t="shared" si="348"/>
        <v/>
      </c>
      <c r="GF167" s="19" t="str">
        <f t="shared" si="349"/>
        <v/>
      </c>
      <c r="GJ167" s="32"/>
      <c r="GK167" s="19" t="str">
        <f t="shared" si="354"/>
        <v/>
      </c>
      <c r="GL167" s="19" t="str">
        <f t="shared" si="355"/>
        <v/>
      </c>
      <c r="GM167" s="19" t="str">
        <f t="shared" si="356"/>
        <v/>
      </c>
      <c r="GN167" s="19" t="str">
        <f t="shared" si="357"/>
        <v/>
      </c>
      <c r="GO167" s="19" t="str">
        <f t="shared" si="358"/>
        <v/>
      </c>
      <c r="GP167" s="19" t="str">
        <f t="shared" si="359"/>
        <v/>
      </c>
      <c r="GQ167" s="19" t="str">
        <f t="shared" si="360"/>
        <v/>
      </c>
      <c r="GR167" s="19">
        <f t="shared" si="361"/>
        <v>16.158027443785748</v>
      </c>
      <c r="GS167" s="19">
        <f t="shared" si="362"/>
        <v>16.016265188026651</v>
      </c>
      <c r="GT167" s="19">
        <f t="shared" si="363"/>
        <v>15.942524653026309</v>
      </c>
      <c r="GU167" s="32">
        <f t="shared" si="364"/>
        <v>15.906762733303113</v>
      </c>
      <c r="GV167" s="19">
        <f t="shared" si="365"/>
        <v>10.328571478127515</v>
      </c>
      <c r="GW167" s="19">
        <f t="shared" si="366"/>
        <v>10.328571478127515</v>
      </c>
      <c r="GX167" s="19">
        <f t="shared" si="367"/>
        <v>10.328571478127515</v>
      </c>
      <c r="GY167" s="19">
        <f t="shared" si="368"/>
        <v>10.328571478127515</v>
      </c>
      <c r="GZ167" s="19">
        <f t="shared" si="369"/>
        <v>10.328571478127515</v>
      </c>
      <c r="HA167" s="19">
        <f t="shared" si="370"/>
        <v>0.2011343951618926</v>
      </c>
      <c r="HB167" s="19">
        <f t="shared" si="371"/>
        <v>0.2011343951618926</v>
      </c>
      <c r="HC167" s="19">
        <f t="shared" si="372"/>
        <v>0.2011343951618926</v>
      </c>
      <c r="HD167" s="19">
        <f t="shared" si="373"/>
        <v>0.2011343951618926</v>
      </c>
      <c r="HE167" s="19">
        <f t="shared" si="374"/>
        <v>0.2011343951618926</v>
      </c>
      <c r="HF167" s="19">
        <f t="shared" si="375"/>
        <v>0.2011343951618926</v>
      </c>
      <c r="HG167" s="19" t="str">
        <f t="shared" si="442"/>
        <v/>
      </c>
      <c r="HH167" s="19" t="str">
        <f t="shared" si="443"/>
        <v/>
      </c>
      <c r="HI167" s="19" t="str">
        <f t="shared" si="444"/>
        <v/>
      </c>
      <c r="HJ167" s="19" t="str">
        <f t="shared" si="445"/>
        <v/>
      </c>
      <c r="HK167" s="19" t="str">
        <f t="shared" si="446"/>
        <v/>
      </c>
      <c r="HL167" s="19" t="str">
        <f t="shared" si="447"/>
        <v/>
      </c>
      <c r="HM167" s="19" t="str">
        <f t="shared" si="448"/>
        <v/>
      </c>
      <c r="HN167" s="19" t="str">
        <f t="shared" si="449"/>
        <v/>
      </c>
      <c r="HO167" s="19" t="str">
        <f t="shared" si="450"/>
        <v/>
      </c>
      <c r="HP167" s="19" t="str">
        <f t="shared" si="451"/>
        <v/>
      </c>
      <c r="HQ167" s="32" t="str">
        <f t="shared" si="452"/>
        <v/>
      </c>
      <c r="HR167" s="19">
        <f t="shared" si="376"/>
        <v>0.72436999999999996</v>
      </c>
      <c r="HS167" s="19">
        <f t="shared" si="377"/>
        <v>0.72436999999999996</v>
      </c>
      <c r="HT167" s="19">
        <f t="shared" si="378"/>
        <v>0.72436999999999996</v>
      </c>
      <c r="HU167" s="19">
        <f t="shared" si="379"/>
        <v>0.72436999999999996</v>
      </c>
      <c r="HV167" s="19">
        <f t="shared" si="380"/>
        <v>0.72436999999999996</v>
      </c>
      <c r="HW167" s="19">
        <f t="shared" si="381"/>
        <v>0.72436999999999996</v>
      </c>
      <c r="HX167" s="19">
        <f t="shared" si="382"/>
        <v>0.72436999999999996</v>
      </c>
      <c r="HY167" s="19">
        <f t="shared" si="383"/>
        <v>2.8730000000000002E-2</v>
      </c>
      <c r="HZ167" s="19">
        <f t="shared" si="384"/>
        <v>2.8730000000000002E-2</v>
      </c>
      <c r="IA167" s="19">
        <f t="shared" si="385"/>
        <v>2.8730000000000002E-2</v>
      </c>
      <c r="IB167" s="19">
        <f t="shared" si="386"/>
        <v>2.8730000000000002E-2</v>
      </c>
      <c r="IC167" s="38" t="str">
        <f t="shared" si="387"/>
        <v/>
      </c>
      <c r="ID167" s="19" t="str">
        <f t="shared" si="388"/>
        <v/>
      </c>
      <c r="IE167" s="19" t="str">
        <f t="shared" si="389"/>
        <v/>
      </c>
      <c r="IF167" s="19" t="str">
        <f t="shared" si="390"/>
        <v/>
      </c>
      <c r="IG167" s="19" t="str">
        <f t="shared" si="391"/>
        <v/>
      </c>
      <c r="IH167" s="19" t="str">
        <f t="shared" si="392"/>
        <v/>
      </c>
      <c r="II167" s="19" t="str">
        <f t="shared" si="393"/>
        <v/>
      </c>
      <c r="IJ167" s="19" t="str">
        <f t="shared" si="394"/>
        <v/>
      </c>
      <c r="IK167" s="19" t="str">
        <f t="shared" si="395"/>
        <v/>
      </c>
      <c r="IL167" s="19" t="str">
        <f t="shared" si="396"/>
        <v/>
      </c>
      <c r="IM167" s="19" t="str">
        <f t="shared" si="397"/>
        <v/>
      </c>
      <c r="IN167" s="38">
        <f t="shared" si="398"/>
        <v>0.16917829999999984</v>
      </c>
      <c r="IO167" s="19">
        <f t="shared" si="399"/>
        <v>0.16917829999999984</v>
      </c>
      <c r="IP167" s="19">
        <f t="shared" si="400"/>
        <v>0.16917829999999984</v>
      </c>
      <c r="IQ167" s="19">
        <f t="shared" si="401"/>
        <v>0.16917829999999984</v>
      </c>
      <c r="IR167" s="19">
        <f t="shared" si="402"/>
        <v>0.16917829999999984</v>
      </c>
      <c r="IS167" s="19">
        <f t="shared" si="403"/>
        <v>0.16917829999999984</v>
      </c>
      <c r="IT167" s="19">
        <f t="shared" si="404"/>
        <v>0.16917829999999984</v>
      </c>
      <c r="IU167" s="19">
        <f t="shared" si="405"/>
        <v>0</v>
      </c>
      <c r="IV167" s="19">
        <f t="shared" si="406"/>
        <v>0</v>
      </c>
      <c r="IW167" s="19">
        <f t="shared" si="407"/>
        <v>0</v>
      </c>
      <c r="IX167" s="32">
        <f t="shared" si="408"/>
        <v>0</v>
      </c>
      <c r="IY167" s="19" t="str">
        <f t="shared" si="409"/>
        <v/>
      </c>
      <c r="IZ167" s="19" t="str">
        <f t="shared" si="410"/>
        <v/>
      </c>
      <c r="JA167" s="19" t="str">
        <f t="shared" si="411"/>
        <v/>
      </c>
      <c r="JB167" s="19" t="str">
        <f t="shared" si="412"/>
        <v/>
      </c>
      <c r="JC167" s="19" t="str">
        <f t="shared" si="413"/>
        <v/>
      </c>
      <c r="JD167" s="19" t="str">
        <f t="shared" si="414"/>
        <v/>
      </c>
      <c r="JE167" s="19" t="str">
        <f t="shared" si="415"/>
        <v/>
      </c>
      <c r="JF167" s="19" t="str">
        <f t="shared" si="416"/>
        <v/>
      </c>
      <c r="JG167" s="19" t="str">
        <f t="shared" si="417"/>
        <v/>
      </c>
      <c r="JH167" s="19" t="str">
        <f t="shared" si="418"/>
        <v/>
      </c>
      <c r="JI167" s="32" t="str">
        <f t="shared" si="419"/>
        <v/>
      </c>
      <c r="JJ167" s="19">
        <f t="shared" si="420"/>
        <v>22.018022109317169</v>
      </c>
      <c r="JK167" s="19">
        <f t="shared" si="421"/>
        <v>22.018022109317169</v>
      </c>
      <c r="JL167" s="19">
        <f t="shared" si="422"/>
        <v>22.018022109317169</v>
      </c>
      <c r="JM167" s="19">
        <f t="shared" si="423"/>
        <v>22.018022109317169</v>
      </c>
      <c r="JN167" s="19">
        <f t="shared" si="424"/>
        <v>22.018022109317169</v>
      </c>
      <c r="JO167" s="19">
        <f t="shared" si="425"/>
        <v>22.018022109317169</v>
      </c>
      <c r="JP167" s="19">
        <f t="shared" si="426"/>
        <v>22.018022109317169</v>
      </c>
      <c r="JQ167" s="19">
        <f t="shared" si="427"/>
        <v>16.158027443785748</v>
      </c>
      <c r="JR167" s="19">
        <f t="shared" si="428"/>
        <v>16.016265188026651</v>
      </c>
      <c r="JS167" s="19">
        <f t="shared" si="429"/>
        <v>15.942524653026309</v>
      </c>
      <c r="JT167" s="19">
        <f t="shared" si="430"/>
        <v>15.906762733303113</v>
      </c>
      <c r="JU167" s="38" t="str">
        <f t="shared" si="431"/>
        <v/>
      </c>
      <c r="JV167" s="19" t="str">
        <f t="shared" si="432"/>
        <v/>
      </c>
      <c r="JW167" s="19" t="str">
        <f t="shared" si="433"/>
        <v/>
      </c>
      <c r="JX167" s="19" t="str">
        <f t="shared" si="434"/>
        <v/>
      </c>
      <c r="JY167" s="19" t="str">
        <f t="shared" si="435"/>
        <v/>
      </c>
      <c r="JZ167" s="19" t="str">
        <f t="shared" si="436"/>
        <v/>
      </c>
      <c r="KA167" s="19" t="str">
        <f t="shared" si="437"/>
        <v/>
      </c>
      <c r="KB167" s="19">
        <f t="shared" si="438"/>
        <v>16.158027443785748</v>
      </c>
      <c r="KC167" s="19">
        <f t="shared" si="439"/>
        <v>16.016265188026651</v>
      </c>
      <c r="KD167" s="19">
        <f t="shared" si="440"/>
        <v>15.942524653026309</v>
      </c>
      <c r="KE167" s="32">
        <f t="shared" si="441"/>
        <v>15.906762733303113</v>
      </c>
    </row>
    <row r="168" spans="1:291" x14ac:dyDescent="0.2">
      <c r="A168" s="19" t="s">
        <v>538</v>
      </c>
      <c r="B168" s="19" t="s">
        <v>539</v>
      </c>
      <c r="C168" s="19">
        <v>2019</v>
      </c>
      <c r="E168" s="32" t="s">
        <v>248</v>
      </c>
      <c r="O168" s="19">
        <v>0</v>
      </c>
      <c r="P168" s="32">
        <v>0</v>
      </c>
      <c r="Z168" s="19">
        <v>1</v>
      </c>
      <c r="AA168" s="32">
        <v>1</v>
      </c>
      <c r="AK168" s="19">
        <v>1</v>
      </c>
      <c r="AL168" s="32">
        <v>1</v>
      </c>
      <c r="AV168" s="19">
        <v>2.8448299999999999E-2</v>
      </c>
      <c r="AW168" s="32">
        <v>2.7744000000000001E-2</v>
      </c>
      <c r="BG168" s="19">
        <v>0</v>
      </c>
      <c r="BH168" s="32">
        <v>1</v>
      </c>
      <c r="BR168" s="19">
        <v>0</v>
      </c>
      <c r="BS168" s="32">
        <v>1</v>
      </c>
      <c r="BT168" s="19">
        <v>0</v>
      </c>
      <c r="BU168" s="19">
        <v>0</v>
      </c>
      <c r="BV168" s="19">
        <v>0</v>
      </c>
      <c r="BW168" s="19">
        <v>0</v>
      </c>
      <c r="BX168" s="19">
        <v>0</v>
      </c>
      <c r="BY168" s="19">
        <v>0</v>
      </c>
      <c r="BZ168" s="19">
        <v>0</v>
      </c>
      <c r="CA168" s="19">
        <v>0</v>
      </c>
      <c r="CB168" s="19">
        <v>0</v>
      </c>
      <c r="CC168" s="19">
        <v>0</v>
      </c>
      <c r="CD168" s="19">
        <v>2</v>
      </c>
      <c r="CE168" s="38">
        <v>0</v>
      </c>
      <c r="CF168" s="19">
        <v>0</v>
      </c>
      <c r="CG168" s="19">
        <v>0</v>
      </c>
      <c r="CH168" s="19">
        <v>0</v>
      </c>
      <c r="CI168" s="19">
        <v>0</v>
      </c>
      <c r="CJ168" s="19">
        <v>0</v>
      </c>
      <c r="CK168" s="19">
        <v>0</v>
      </c>
      <c r="CL168" s="19">
        <v>0</v>
      </c>
      <c r="CM168" s="19">
        <v>0</v>
      </c>
      <c r="CN168" s="19">
        <v>11</v>
      </c>
      <c r="CO168" s="19">
        <v>46</v>
      </c>
      <c r="CP168" s="38">
        <v>0</v>
      </c>
      <c r="CQ168" s="19">
        <v>0</v>
      </c>
      <c r="CR168" s="19">
        <v>0</v>
      </c>
      <c r="CS168" s="19">
        <v>0</v>
      </c>
      <c r="CT168" s="19">
        <v>0</v>
      </c>
      <c r="CU168" s="19">
        <v>0</v>
      </c>
      <c r="CV168" s="19">
        <v>0</v>
      </c>
      <c r="CW168" s="19">
        <v>0</v>
      </c>
      <c r="CX168" s="19">
        <v>0</v>
      </c>
      <c r="CY168" s="19">
        <v>0</v>
      </c>
      <c r="CZ168" s="19">
        <v>4.3478260869565216E-2</v>
      </c>
      <c r="DA168" s="38"/>
      <c r="DL168" s="38"/>
      <c r="DW168" s="38"/>
      <c r="EH168" s="38"/>
      <c r="EQ168" s="19">
        <v>14600930.03720407</v>
      </c>
      <c r="ER168" s="32">
        <v>13821469.193308614</v>
      </c>
      <c r="ES168" s="19" t="str">
        <f t="shared" si="310"/>
        <v/>
      </c>
      <c r="ET168" s="19" t="str">
        <f t="shared" si="311"/>
        <v/>
      </c>
      <c r="EU168" s="19" t="str">
        <f t="shared" si="312"/>
        <v/>
      </c>
      <c r="EV168" s="19" t="str">
        <f t="shared" si="313"/>
        <v/>
      </c>
      <c r="EW168" s="19" t="str">
        <f t="shared" si="314"/>
        <v/>
      </c>
      <c r="EX168" s="19" t="str">
        <f t="shared" si="315"/>
        <v/>
      </c>
      <c r="EY168" s="19" t="str">
        <f t="shared" si="316"/>
        <v/>
      </c>
      <c r="EZ168" s="19" t="str">
        <f t="shared" si="317"/>
        <v/>
      </c>
      <c r="FA168" s="19" t="str">
        <f t="shared" si="318"/>
        <v/>
      </c>
      <c r="FB168" s="19">
        <f t="shared" si="319"/>
        <v>16.496595785828092</v>
      </c>
      <c r="FC168" s="32">
        <f t="shared" si="320"/>
        <v>16.441733679865287</v>
      </c>
      <c r="FD168" s="19" t="str">
        <f t="shared" si="321"/>
        <v/>
      </c>
      <c r="FE168" s="19" t="str">
        <f t="shared" si="322"/>
        <v/>
      </c>
      <c r="FF168" s="19" t="str">
        <f t="shared" si="323"/>
        <v/>
      </c>
      <c r="FG168" s="19" t="str">
        <f t="shared" si="324"/>
        <v/>
      </c>
      <c r="FH168" s="19" t="str">
        <f t="shared" si="325"/>
        <v/>
      </c>
      <c r="FN168" s="32"/>
      <c r="FO168" s="19" t="str">
        <f t="shared" si="332"/>
        <v/>
      </c>
      <c r="FP168" s="19" t="str">
        <f t="shared" si="333"/>
        <v/>
      </c>
      <c r="FQ168" s="19" t="str">
        <f t="shared" si="334"/>
        <v/>
      </c>
      <c r="FR168" s="19" t="str">
        <f t="shared" si="335"/>
        <v/>
      </c>
      <c r="FS168" s="19" t="str">
        <f t="shared" si="336"/>
        <v/>
      </c>
      <c r="FT168" s="19" t="str">
        <f t="shared" si="337"/>
        <v/>
      </c>
      <c r="FU168" s="19" t="str">
        <f t="shared" si="338"/>
        <v/>
      </c>
      <c r="FV168" s="19" t="str">
        <f t="shared" si="339"/>
        <v/>
      </c>
      <c r="FY168" s="32"/>
      <c r="FZ168" s="19" t="str">
        <f t="shared" si="343"/>
        <v/>
      </c>
      <c r="GA168" s="19" t="str">
        <f t="shared" si="344"/>
        <v/>
      </c>
      <c r="GB168" s="19" t="str">
        <f t="shared" si="345"/>
        <v/>
      </c>
      <c r="GC168" s="19" t="str">
        <f t="shared" si="346"/>
        <v/>
      </c>
      <c r="GD168" s="19" t="str">
        <f t="shared" si="347"/>
        <v/>
      </c>
      <c r="GE168" s="19" t="str">
        <f t="shared" si="348"/>
        <v/>
      </c>
      <c r="GF168" s="19" t="str">
        <f t="shared" si="349"/>
        <v/>
      </c>
      <c r="GJ168" s="32"/>
      <c r="GK168" s="19" t="str">
        <f t="shared" si="354"/>
        <v/>
      </c>
      <c r="GL168" s="19" t="str">
        <f t="shared" si="355"/>
        <v/>
      </c>
      <c r="GM168" s="19" t="str">
        <f t="shared" si="356"/>
        <v/>
      </c>
      <c r="GN168" s="19" t="str">
        <f t="shared" si="357"/>
        <v/>
      </c>
      <c r="GO168" s="19" t="str">
        <f t="shared" si="358"/>
        <v/>
      </c>
      <c r="GP168" s="19" t="str">
        <f t="shared" si="359"/>
        <v/>
      </c>
      <c r="GQ168" s="19" t="str">
        <f t="shared" si="360"/>
        <v/>
      </c>
      <c r="GR168" s="19" t="str">
        <f t="shared" si="361"/>
        <v/>
      </c>
      <c r="GS168" s="19" t="str">
        <f t="shared" si="362"/>
        <v/>
      </c>
      <c r="GT168" s="19">
        <f t="shared" si="363"/>
        <v>16.496595785828092</v>
      </c>
      <c r="GU168" s="32">
        <f t="shared" si="364"/>
        <v>16.441733679865287</v>
      </c>
      <c r="GV168" s="19">
        <f t="shared" si="365"/>
        <v>10.328571478127515</v>
      </c>
      <c r="GW168" s="19">
        <f t="shared" si="366"/>
        <v>10.328571478127515</v>
      </c>
      <c r="GX168" s="19">
        <f t="shared" si="367"/>
        <v>10.328571478127515</v>
      </c>
      <c r="GY168" s="19">
        <f t="shared" si="368"/>
        <v>10.328571478127515</v>
      </c>
      <c r="GZ168" s="19">
        <f t="shared" si="369"/>
        <v>10.328571478127515</v>
      </c>
      <c r="HA168" s="19">
        <f t="shared" si="370"/>
        <v>0.2011343951618926</v>
      </c>
      <c r="HB168" s="19">
        <f t="shared" si="371"/>
        <v>0.2011343951618926</v>
      </c>
      <c r="HC168" s="19">
        <f t="shared" si="372"/>
        <v>0.2011343951618926</v>
      </c>
      <c r="HD168" s="19">
        <f t="shared" si="373"/>
        <v>0.2011343951618926</v>
      </c>
      <c r="HE168" s="19">
        <f t="shared" si="374"/>
        <v>0.2011343951618926</v>
      </c>
      <c r="HF168" s="19">
        <f t="shared" si="375"/>
        <v>0.2011343951618926</v>
      </c>
      <c r="HG168" s="19" t="str">
        <f t="shared" si="442"/>
        <v/>
      </c>
      <c r="HH168" s="19" t="str">
        <f t="shared" si="443"/>
        <v/>
      </c>
      <c r="HI168" s="19" t="str">
        <f t="shared" si="444"/>
        <v/>
      </c>
      <c r="HJ168" s="19" t="str">
        <f t="shared" si="445"/>
        <v/>
      </c>
      <c r="HK168" s="19" t="str">
        <f t="shared" si="446"/>
        <v/>
      </c>
      <c r="HL168" s="19" t="str">
        <f t="shared" si="447"/>
        <v/>
      </c>
      <c r="HM168" s="19" t="str">
        <f t="shared" si="448"/>
        <v/>
      </c>
      <c r="HN168" s="19" t="str">
        <f t="shared" si="449"/>
        <v/>
      </c>
      <c r="HO168" s="19" t="str">
        <f t="shared" si="450"/>
        <v/>
      </c>
      <c r="HP168" s="19" t="str">
        <f t="shared" si="451"/>
        <v/>
      </c>
      <c r="HQ168" s="32" t="str">
        <f t="shared" si="452"/>
        <v/>
      </c>
      <c r="HR168" s="19">
        <f t="shared" si="376"/>
        <v>0.72436999999999996</v>
      </c>
      <c r="HS168" s="19">
        <f t="shared" si="377"/>
        <v>0.72436999999999996</v>
      </c>
      <c r="HT168" s="19">
        <f t="shared" si="378"/>
        <v>0.72436999999999996</v>
      </c>
      <c r="HU168" s="19">
        <f t="shared" si="379"/>
        <v>0.72436999999999996</v>
      </c>
      <c r="HV168" s="19">
        <f t="shared" si="380"/>
        <v>0.72436999999999996</v>
      </c>
      <c r="HW168" s="19">
        <f t="shared" si="381"/>
        <v>0.72436999999999996</v>
      </c>
      <c r="HX168" s="19">
        <f t="shared" si="382"/>
        <v>0.72436999999999996</v>
      </c>
      <c r="HY168" s="19">
        <f t="shared" si="383"/>
        <v>0.72436999999999996</v>
      </c>
      <c r="HZ168" s="19">
        <f t="shared" si="384"/>
        <v>2.8730000000000002E-2</v>
      </c>
      <c r="IA168" s="19">
        <f t="shared" si="385"/>
        <v>2.8730000000000002E-2</v>
      </c>
      <c r="IB168" s="19">
        <f t="shared" si="386"/>
        <v>2.8730000000000002E-2</v>
      </c>
      <c r="IC168" s="38" t="str">
        <f t="shared" si="387"/>
        <v/>
      </c>
      <c r="ID168" s="19" t="str">
        <f t="shared" si="388"/>
        <v/>
      </c>
      <c r="IE168" s="19" t="str">
        <f t="shared" si="389"/>
        <v/>
      </c>
      <c r="IF168" s="19" t="str">
        <f t="shared" si="390"/>
        <v/>
      </c>
      <c r="IG168" s="19" t="str">
        <f t="shared" si="391"/>
        <v/>
      </c>
      <c r="IH168" s="19" t="str">
        <f t="shared" si="392"/>
        <v/>
      </c>
      <c r="II168" s="19" t="str">
        <f t="shared" si="393"/>
        <v/>
      </c>
      <c r="IJ168" s="19" t="str">
        <f t="shared" si="394"/>
        <v/>
      </c>
      <c r="IK168" s="19" t="str">
        <f t="shared" si="395"/>
        <v/>
      </c>
      <c r="IL168" s="19" t="str">
        <f t="shared" si="396"/>
        <v/>
      </c>
      <c r="IM168" s="19" t="str">
        <f t="shared" si="397"/>
        <v/>
      </c>
      <c r="IN168" s="38">
        <f t="shared" si="398"/>
        <v>0.16917829999999984</v>
      </c>
      <c r="IO168" s="19">
        <f t="shared" si="399"/>
        <v>0.16917829999999984</v>
      </c>
      <c r="IP168" s="19">
        <f t="shared" si="400"/>
        <v>0.16917829999999984</v>
      </c>
      <c r="IQ168" s="19">
        <f t="shared" si="401"/>
        <v>0.16917829999999984</v>
      </c>
      <c r="IR168" s="19">
        <f t="shared" si="402"/>
        <v>0.16917829999999984</v>
      </c>
      <c r="IS168" s="19">
        <f t="shared" si="403"/>
        <v>0.16917829999999984</v>
      </c>
      <c r="IT168" s="19">
        <f t="shared" si="404"/>
        <v>0.16917829999999984</v>
      </c>
      <c r="IU168" s="19">
        <f t="shared" si="405"/>
        <v>0</v>
      </c>
      <c r="IV168" s="19">
        <f t="shared" si="406"/>
        <v>0</v>
      </c>
      <c r="IW168" s="19">
        <f t="shared" si="407"/>
        <v>0</v>
      </c>
      <c r="IX168" s="32">
        <f t="shared" si="408"/>
        <v>0</v>
      </c>
      <c r="IY168" s="19" t="str">
        <f t="shared" si="409"/>
        <v/>
      </c>
      <c r="IZ168" s="19" t="str">
        <f t="shared" si="410"/>
        <v/>
      </c>
      <c r="JA168" s="19" t="str">
        <f t="shared" si="411"/>
        <v/>
      </c>
      <c r="JB168" s="19" t="str">
        <f t="shared" si="412"/>
        <v/>
      </c>
      <c r="JC168" s="19" t="str">
        <f t="shared" si="413"/>
        <v/>
      </c>
      <c r="JD168" s="19" t="str">
        <f t="shared" si="414"/>
        <v/>
      </c>
      <c r="JE168" s="19" t="str">
        <f t="shared" si="415"/>
        <v/>
      </c>
      <c r="JF168" s="19" t="str">
        <f t="shared" si="416"/>
        <v/>
      </c>
      <c r="JG168" s="19" t="str">
        <f t="shared" si="417"/>
        <v/>
      </c>
      <c r="JH168" s="19" t="str">
        <f t="shared" si="418"/>
        <v/>
      </c>
      <c r="JI168" s="32" t="str">
        <f t="shared" si="419"/>
        <v/>
      </c>
      <c r="JJ168" s="19">
        <f t="shared" si="420"/>
        <v>22.018022109317169</v>
      </c>
      <c r="JK168" s="19">
        <f t="shared" si="421"/>
        <v>22.018022109317169</v>
      </c>
      <c r="JL168" s="19">
        <f t="shared" si="422"/>
        <v>22.018022109317169</v>
      </c>
      <c r="JM168" s="19">
        <f t="shared" si="423"/>
        <v>22.018022109317169</v>
      </c>
      <c r="JN168" s="19">
        <f t="shared" si="424"/>
        <v>22.018022109317169</v>
      </c>
      <c r="JO168" s="19">
        <f t="shared" si="425"/>
        <v>22.018022109317169</v>
      </c>
      <c r="JP168" s="19">
        <f t="shared" si="426"/>
        <v>22.018022109317169</v>
      </c>
      <c r="JQ168" s="19">
        <f t="shared" si="427"/>
        <v>22.018022109317169</v>
      </c>
      <c r="JR168" s="19">
        <f t="shared" si="428"/>
        <v>22.018022109317169</v>
      </c>
      <c r="JS168" s="19">
        <f t="shared" si="429"/>
        <v>16.496595785828092</v>
      </c>
      <c r="JT168" s="19">
        <f t="shared" si="430"/>
        <v>16.441733679865287</v>
      </c>
      <c r="JU168" s="38" t="str">
        <f t="shared" si="431"/>
        <v/>
      </c>
      <c r="JV168" s="19" t="str">
        <f t="shared" si="432"/>
        <v/>
      </c>
      <c r="JW168" s="19" t="str">
        <f t="shared" si="433"/>
        <v/>
      </c>
      <c r="JX168" s="19" t="str">
        <f t="shared" si="434"/>
        <v/>
      </c>
      <c r="JY168" s="19" t="str">
        <f t="shared" si="435"/>
        <v/>
      </c>
      <c r="JZ168" s="19" t="str">
        <f t="shared" si="436"/>
        <v/>
      </c>
      <c r="KA168" s="19" t="str">
        <f t="shared" si="437"/>
        <v/>
      </c>
      <c r="KB168" s="19" t="str">
        <f t="shared" si="438"/>
        <v/>
      </c>
      <c r="KC168" s="19" t="str">
        <f t="shared" si="439"/>
        <v/>
      </c>
      <c r="KD168" s="19">
        <f t="shared" si="440"/>
        <v>16.496595785828092</v>
      </c>
      <c r="KE168" s="32">
        <f t="shared" si="441"/>
        <v>16.441733679865287</v>
      </c>
    </row>
    <row r="169" spans="1:291" x14ac:dyDescent="0.2">
      <c r="A169" s="19" t="s">
        <v>558</v>
      </c>
      <c r="B169" s="19" t="s">
        <v>559</v>
      </c>
      <c r="C169" s="19">
        <v>2020</v>
      </c>
      <c r="E169" s="32" t="s">
        <v>248</v>
      </c>
      <c r="P169" s="32">
        <v>1</v>
      </c>
      <c r="AA169" s="32">
        <v>1</v>
      </c>
      <c r="AL169" s="32">
        <v>1</v>
      </c>
      <c r="AW169" s="32">
        <v>3.0276899999999999E-2</v>
      </c>
      <c r="BH169" s="32">
        <v>0</v>
      </c>
      <c r="BS169" s="32">
        <v>0</v>
      </c>
      <c r="BT169" s="19">
        <v>0</v>
      </c>
      <c r="BU169" s="19">
        <v>0</v>
      </c>
      <c r="BV169" s="19">
        <v>0</v>
      </c>
      <c r="BW169" s="19">
        <v>0</v>
      </c>
      <c r="BX169" s="19">
        <v>0</v>
      </c>
      <c r="BY169" s="19">
        <v>0</v>
      </c>
      <c r="BZ169" s="19">
        <v>0</v>
      </c>
      <c r="CA169" s="19">
        <v>0</v>
      </c>
      <c r="CB169" s="19">
        <v>0</v>
      </c>
      <c r="CC169" s="19">
        <v>0</v>
      </c>
      <c r="CD169" s="19">
        <v>0</v>
      </c>
      <c r="CE169" s="38">
        <v>0</v>
      </c>
      <c r="CF169" s="19">
        <v>0</v>
      </c>
      <c r="CG169" s="19">
        <v>0</v>
      </c>
      <c r="CH169" s="19">
        <v>0</v>
      </c>
      <c r="CI169" s="19">
        <v>0</v>
      </c>
      <c r="CJ169" s="19">
        <v>0</v>
      </c>
      <c r="CK169" s="19">
        <v>0</v>
      </c>
      <c r="CL169" s="19">
        <v>0</v>
      </c>
      <c r="CM169" s="19">
        <v>0</v>
      </c>
      <c r="CN169" s="19">
        <v>0</v>
      </c>
      <c r="CO169" s="19">
        <v>89</v>
      </c>
      <c r="CP169" s="38">
        <v>0</v>
      </c>
      <c r="CQ169" s="19">
        <v>0</v>
      </c>
      <c r="CR169" s="19">
        <v>0</v>
      </c>
      <c r="CS169" s="19">
        <v>0</v>
      </c>
      <c r="CT169" s="19">
        <v>0</v>
      </c>
      <c r="CU169" s="19">
        <v>0</v>
      </c>
      <c r="CV169" s="19">
        <v>0</v>
      </c>
      <c r="CW169" s="19">
        <v>0</v>
      </c>
      <c r="CX169" s="19">
        <v>0</v>
      </c>
      <c r="CY169" s="19">
        <v>0</v>
      </c>
      <c r="CZ169" s="19">
        <v>0</v>
      </c>
      <c r="DA169" s="38"/>
      <c r="DL169" s="38"/>
      <c r="DW169" s="38"/>
      <c r="EH169" s="38"/>
      <c r="ER169" s="32">
        <v>90226966.725633815</v>
      </c>
      <c r="ES169" s="19" t="str">
        <f t="shared" si="310"/>
        <v/>
      </c>
      <c r="ET169" s="19" t="str">
        <f t="shared" si="311"/>
        <v/>
      </c>
      <c r="EU169" s="19" t="str">
        <f t="shared" si="312"/>
        <v/>
      </c>
      <c r="EV169" s="19" t="str">
        <f t="shared" si="313"/>
        <v/>
      </c>
      <c r="EW169" s="19" t="str">
        <f t="shared" si="314"/>
        <v/>
      </c>
      <c r="EX169" s="19" t="str">
        <f t="shared" si="315"/>
        <v/>
      </c>
      <c r="EY169" s="19" t="str">
        <f t="shared" si="316"/>
        <v/>
      </c>
      <c r="EZ169" s="19" t="str">
        <f t="shared" si="317"/>
        <v/>
      </c>
      <c r="FA169" s="19" t="str">
        <f t="shared" si="318"/>
        <v/>
      </c>
      <c r="FB169" s="19" t="str">
        <f t="shared" si="319"/>
        <v/>
      </c>
      <c r="FC169" s="32">
        <f t="shared" si="320"/>
        <v>18.317838906267564</v>
      </c>
      <c r="FD169" s="19" t="str">
        <f t="shared" si="321"/>
        <v/>
      </c>
      <c r="FE169" s="19" t="str">
        <f t="shared" si="322"/>
        <v/>
      </c>
      <c r="FF169" s="19" t="str">
        <f t="shared" si="323"/>
        <v/>
      </c>
      <c r="FG169" s="19" t="str">
        <f t="shared" si="324"/>
        <v/>
      </c>
      <c r="FH169" s="19" t="str">
        <f t="shared" si="325"/>
        <v/>
      </c>
      <c r="FN169" s="32"/>
      <c r="FO169" s="19" t="str">
        <f t="shared" si="332"/>
        <v/>
      </c>
      <c r="FP169" s="19" t="str">
        <f t="shared" si="333"/>
        <v/>
      </c>
      <c r="FQ169" s="19" t="str">
        <f t="shared" si="334"/>
        <v/>
      </c>
      <c r="FR169" s="19" t="str">
        <f t="shared" si="335"/>
        <v/>
      </c>
      <c r="FS169" s="19" t="str">
        <f t="shared" si="336"/>
        <v/>
      </c>
      <c r="FT169" s="19" t="str">
        <f t="shared" si="337"/>
        <v/>
      </c>
      <c r="FU169" s="19" t="str">
        <f t="shared" si="338"/>
        <v/>
      </c>
      <c r="FV169" s="19" t="str">
        <f t="shared" si="339"/>
        <v/>
      </c>
      <c r="FY169" s="32"/>
      <c r="FZ169" s="19" t="str">
        <f t="shared" si="343"/>
        <v/>
      </c>
      <c r="GA169" s="19" t="str">
        <f t="shared" si="344"/>
        <v/>
      </c>
      <c r="GB169" s="19" t="str">
        <f t="shared" si="345"/>
        <v/>
      </c>
      <c r="GC169" s="19" t="str">
        <f t="shared" si="346"/>
        <v/>
      </c>
      <c r="GD169" s="19" t="str">
        <f t="shared" si="347"/>
        <v/>
      </c>
      <c r="GE169" s="19" t="str">
        <f t="shared" si="348"/>
        <v/>
      </c>
      <c r="GF169" s="19" t="str">
        <f t="shared" si="349"/>
        <v/>
      </c>
      <c r="GJ169" s="32"/>
      <c r="GK169" s="19" t="str">
        <f t="shared" si="354"/>
        <v/>
      </c>
      <c r="GL169" s="19" t="str">
        <f t="shared" si="355"/>
        <v/>
      </c>
      <c r="GM169" s="19" t="str">
        <f t="shared" si="356"/>
        <v/>
      </c>
      <c r="GN169" s="19" t="str">
        <f t="shared" si="357"/>
        <v/>
      </c>
      <c r="GO169" s="19" t="str">
        <f t="shared" si="358"/>
        <v/>
      </c>
      <c r="GP169" s="19" t="str">
        <f t="shared" si="359"/>
        <v/>
      </c>
      <c r="GQ169" s="19" t="str">
        <f t="shared" si="360"/>
        <v/>
      </c>
      <c r="GR169" s="19" t="str">
        <f t="shared" si="361"/>
        <v/>
      </c>
      <c r="GS169" s="19" t="str">
        <f t="shared" si="362"/>
        <v/>
      </c>
      <c r="GT169" s="19" t="str">
        <f t="shared" si="363"/>
        <v/>
      </c>
      <c r="GU169" s="32">
        <f t="shared" si="364"/>
        <v>18.317838906267564</v>
      </c>
      <c r="GV169" s="19">
        <f t="shared" si="365"/>
        <v>10.328571478127515</v>
      </c>
      <c r="GW169" s="19">
        <f t="shared" si="366"/>
        <v>10.328571478127515</v>
      </c>
      <c r="GX169" s="19">
        <f t="shared" si="367"/>
        <v>10.328571478127515</v>
      </c>
      <c r="GY169" s="19">
        <f t="shared" si="368"/>
        <v>10.328571478127515</v>
      </c>
      <c r="GZ169" s="19">
        <f t="shared" si="369"/>
        <v>10.328571478127515</v>
      </c>
      <c r="HA169" s="19">
        <f t="shared" si="370"/>
        <v>0.2011343951618926</v>
      </c>
      <c r="HB169" s="19">
        <f t="shared" si="371"/>
        <v>0.2011343951618926</v>
      </c>
      <c r="HC169" s="19">
        <f t="shared" si="372"/>
        <v>0.2011343951618926</v>
      </c>
      <c r="HD169" s="19">
        <f t="shared" si="373"/>
        <v>0.2011343951618926</v>
      </c>
      <c r="HE169" s="19">
        <f t="shared" si="374"/>
        <v>0.2011343951618926</v>
      </c>
      <c r="HF169" s="19">
        <f t="shared" si="375"/>
        <v>0.2011343951618926</v>
      </c>
      <c r="HG169" s="19" t="str">
        <f t="shared" si="442"/>
        <v/>
      </c>
      <c r="HH169" s="19" t="str">
        <f t="shared" si="443"/>
        <v/>
      </c>
      <c r="HI169" s="19" t="str">
        <f t="shared" si="444"/>
        <v/>
      </c>
      <c r="HJ169" s="19" t="str">
        <f t="shared" si="445"/>
        <v/>
      </c>
      <c r="HK169" s="19" t="str">
        <f t="shared" si="446"/>
        <v/>
      </c>
      <c r="HL169" s="19" t="str">
        <f t="shared" si="447"/>
        <v/>
      </c>
      <c r="HM169" s="19" t="str">
        <f t="shared" si="448"/>
        <v/>
      </c>
      <c r="HN169" s="19" t="str">
        <f t="shared" si="449"/>
        <v/>
      </c>
      <c r="HO169" s="19" t="str">
        <f t="shared" si="450"/>
        <v/>
      </c>
      <c r="HP169" s="19" t="str">
        <f t="shared" si="451"/>
        <v/>
      </c>
      <c r="HQ169" s="32" t="str">
        <f t="shared" si="452"/>
        <v/>
      </c>
      <c r="HR169" s="19">
        <f t="shared" si="376"/>
        <v>0.72436999999999996</v>
      </c>
      <c r="HS169" s="19">
        <f t="shared" si="377"/>
        <v>0.72436999999999996</v>
      </c>
      <c r="HT169" s="19">
        <f t="shared" si="378"/>
        <v>0.72436999999999996</v>
      </c>
      <c r="HU169" s="19">
        <f t="shared" si="379"/>
        <v>0.72436999999999996</v>
      </c>
      <c r="HV169" s="19">
        <f t="shared" si="380"/>
        <v>0.72436999999999996</v>
      </c>
      <c r="HW169" s="19">
        <f t="shared" si="381"/>
        <v>0.72436999999999996</v>
      </c>
      <c r="HX169" s="19">
        <f t="shared" si="382"/>
        <v>0.72436999999999996</v>
      </c>
      <c r="HY169" s="19">
        <f t="shared" si="383"/>
        <v>0.72436999999999996</v>
      </c>
      <c r="HZ169" s="19">
        <f t="shared" si="384"/>
        <v>2.8730000000000002E-2</v>
      </c>
      <c r="IA169" s="19">
        <f t="shared" si="385"/>
        <v>2.8730000000000002E-2</v>
      </c>
      <c r="IB169" s="19">
        <f t="shared" si="386"/>
        <v>2.8730000000000002E-2</v>
      </c>
      <c r="IC169" s="38" t="str">
        <f t="shared" si="387"/>
        <v/>
      </c>
      <c r="ID169" s="19" t="str">
        <f t="shared" si="388"/>
        <v/>
      </c>
      <c r="IE169" s="19" t="str">
        <f t="shared" si="389"/>
        <v/>
      </c>
      <c r="IF169" s="19" t="str">
        <f t="shared" si="390"/>
        <v/>
      </c>
      <c r="IG169" s="19" t="str">
        <f t="shared" si="391"/>
        <v/>
      </c>
      <c r="IH169" s="19" t="str">
        <f t="shared" si="392"/>
        <v/>
      </c>
      <c r="II169" s="19" t="str">
        <f t="shared" si="393"/>
        <v/>
      </c>
      <c r="IJ169" s="19" t="str">
        <f t="shared" si="394"/>
        <v/>
      </c>
      <c r="IK169" s="19" t="str">
        <f t="shared" si="395"/>
        <v/>
      </c>
      <c r="IL169" s="19" t="str">
        <f t="shared" si="396"/>
        <v/>
      </c>
      <c r="IM169" s="19" t="str">
        <f t="shared" si="397"/>
        <v/>
      </c>
      <c r="IN169" s="38">
        <f t="shared" si="398"/>
        <v>0.16917829999999984</v>
      </c>
      <c r="IO169" s="19">
        <f t="shared" si="399"/>
        <v>0.16917829999999984</v>
      </c>
      <c r="IP169" s="19">
        <f t="shared" si="400"/>
        <v>0.16917829999999984</v>
      </c>
      <c r="IQ169" s="19">
        <f t="shared" si="401"/>
        <v>0.16917829999999984</v>
      </c>
      <c r="IR169" s="19">
        <f t="shared" si="402"/>
        <v>0.16917829999999984</v>
      </c>
      <c r="IS169" s="19">
        <f t="shared" si="403"/>
        <v>0.16917829999999984</v>
      </c>
      <c r="IT169" s="19">
        <f t="shared" si="404"/>
        <v>0.16917829999999984</v>
      </c>
      <c r="IU169" s="19">
        <f t="shared" si="405"/>
        <v>0</v>
      </c>
      <c r="IV169" s="19">
        <f t="shared" si="406"/>
        <v>0</v>
      </c>
      <c r="IW169" s="19">
        <f t="shared" si="407"/>
        <v>0</v>
      </c>
      <c r="IX169" s="32">
        <f t="shared" si="408"/>
        <v>0</v>
      </c>
      <c r="IY169" s="19" t="str">
        <f t="shared" si="409"/>
        <v/>
      </c>
      <c r="IZ169" s="19" t="str">
        <f t="shared" si="410"/>
        <v/>
      </c>
      <c r="JA169" s="19" t="str">
        <f t="shared" si="411"/>
        <v/>
      </c>
      <c r="JB169" s="19" t="str">
        <f t="shared" si="412"/>
        <v/>
      </c>
      <c r="JC169" s="19" t="str">
        <f t="shared" si="413"/>
        <v/>
      </c>
      <c r="JD169" s="19" t="str">
        <f t="shared" si="414"/>
        <v/>
      </c>
      <c r="JE169" s="19" t="str">
        <f t="shared" si="415"/>
        <v/>
      </c>
      <c r="JF169" s="19" t="str">
        <f t="shared" si="416"/>
        <v/>
      </c>
      <c r="JG169" s="19" t="str">
        <f t="shared" si="417"/>
        <v/>
      </c>
      <c r="JH169" s="19" t="str">
        <f t="shared" si="418"/>
        <v/>
      </c>
      <c r="JI169" s="32" t="str">
        <f t="shared" si="419"/>
        <v/>
      </c>
      <c r="JJ169" s="19">
        <f t="shared" si="420"/>
        <v>22.018022109317169</v>
      </c>
      <c r="JK169" s="19">
        <f t="shared" si="421"/>
        <v>22.018022109317169</v>
      </c>
      <c r="JL169" s="19">
        <f t="shared" si="422"/>
        <v>22.018022109317169</v>
      </c>
      <c r="JM169" s="19">
        <f t="shared" si="423"/>
        <v>22.018022109317169</v>
      </c>
      <c r="JN169" s="19">
        <f t="shared" si="424"/>
        <v>22.018022109317169</v>
      </c>
      <c r="JO169" s="19">
        <f t="shared" si="425"/>
        <v>22.018022109317169</v>
      </c>
      <c r="JP169" s="19">
        <f t="shared" si="426"/>
        <v>22.018022109317169</v>
      </c>
      <c r="JQ169" s="19">
        <f t="shared" si="427"/>
        <v>22.018022109317169</v>
      </c>
      <c r="JR169" s="19">
        <f t="shared" si="428"/>
        <v>22.018022109317169</v>
      </c>
      <c r="JS169" s="19">
        <f t="shared" si="429"/>
        <v>22.018022109317169</v>
      </c>
      <c r="JT169" s="19">
        <f t="shared" si="430"/>
        <v>18.317838906267564</v>
      </c>
      <c r="JU169" s="38" t="str">
        <f t="shared" si="431"/>
        <v/>
      </c>
      <c r="JV169" s="19" t="str">
        <f t="shared" si="432"/>
        <v/>
      </c>
      <c r="JW169" s="19" t="str">
        <f t="shared" si="433"/>
        <v/>
      </c>
      <c r="JX169" s="19" t="str">
        <f t="shared" si="434"/>
        <v/>
      </c>
      <c r="JY169" s="19" t="str">
        <f t="shared" si="435"/>
        <v/>
      </c>
      <c r="JZ169" s="19" t="str">
        <f t="shared" si="436"/>
        <v/>
      </c>
      <c r="KA169" s="19" t="str">
        <f t="shared" si="437"/>
        <v/>
      </c>
      <c r="KB169" s="19" t="str">
        <f t="shared" si="438"/>
        <v/>
      </c>
      <c r="KC169" s="19" t="str">
        <f t="shared" si="439"/>
        <v/>
      </c>
      <c r="KD169" s="19" t="str">
        <f t="shared" si="440"/>
        <v/>
      </c>
      <c r="KE169" s="32">
        <f t="shared" si="441"/>
        <v>18.317838906267564</v>
      </c>
    </row>
    <row r="170" spans="1:291" x14ac:dyDescent="0.2">
      <c r="A170" s="19" t="s">
        <v>286</v>
      </c>
      <c r="B170" s="19" t="s">
        <v>287</v>
      </c>
      <c r="E170" s="32" t="s">
        <v>279</v>
      </c>
      <c r="F170" s="19">
        <v>1</v>
      </c>
      <c r="G170" s="19">
        <v>1</v>
      </c>
      <c r="H170" s="19">
        <v>1</v>
      </c>
      <c r="I170" s="19">
        <v>1</v>
      </c>
      <c r="J170" s="19">
        <v>1</v>
      </c>
      <c r="K170" s="19">
        <v>1</v>
      </c>
      <c r="L170" s="19">
        <v>1</v>
      </c>
      <c r="M170" s="19">
        <v>1</v>
      </c>
      <c r="N170" s="19">
        <v>1</v>
      </c>
      <c r="O170" s="19">
        <v>1</v>
      </c>
      <c r="P170" s="32">
        <v>1</v>
      </c>
      <c r="Q170" s="19">
        <v>1</v>
      </c>
      <c r="R170" s="19">
        <v>1</v>
      </c>
      <c r="S170" s="19">
        <v>1</v>
      </c>
      <c r="T170" s="19">
        <v>1</v>
      </c>
      <c r="U170" s="19">
        <v>1</v>
      </c>
      <c r="V170" s="19">
        <v>1</v>
      </c>
      <c r="W170" s="19">
        <v>1</v>
      </c>
      <c r="X170" s="19">
        <v>1</v>
      </c>
      <c r="Y170" s="19">
        <v>1</v>
      </c>
      <c r="Z170" s="19">
        <v>1</v>
      </c>
      <c r="AA170" s="32">
        <v>1</v>
      </c>
      <c r="AB170" s="19">
        <v>1</v>
      </c>
      <c r="AC170" s="19">
        <v>1</v>
      </c>
      <c r="AD170" s="19">
        <v>1</v>
      </c>
      <c r="AE170" s="19">
        <v>1</v>
      </c>
      <c r="AF170" s="19">
        <v>1</v>
      </c>
      <c r="AG170" s="19">
        <v>1</v>
      </c>
      <c r="AH170" s="19">
        <v>1</v>
      </c>
      <c r="AI170" s="19">
        <v>1</v>
      </c>
      <c r="AJ170" s="19">
        <v>1</v>
      </c>
      <c r="AK170" s="19">
        <v>1</v>
      </c>
      <c r="AL170" s="32">
        <v>1</v>
      </c>
      <c r="AM170" s="19">
        <v>3.1544099999999999E-2</v>
      </c>
      <c r="AN170" s="19">
        <v>4.38068E-2</v>
      </c>
      <c r="AO170" s="19">
        <v>4.5765500000000001E-2</v>
      </c>
      <c r="AU170" s="19">
        <v>4.9456699999999999E-2</v>
      </c>
      <c r="AV170" s="19">
        <v>5.00356E-2</v>
      </c>
      <c r="AW170" s="32">
        <v>5.20025E-2</v>
      </c>
      <c r="AX170" s="19">
        <v>0</v>
      </c>
      <c r="AY170" s="19">
        <v>2</v>
      </c>
      <c r="AZ170" s="19">
        <v>7</v>
      </c>
      <c r="BF170" s="19">
        <v>16</v>
      </c>
      <c r="BG170" s="19">
        <v>36</v>
      </c>
      <c r="BH170" s="32">
        <v>34</v>
      </c>
      <c r="BI170" s="19">
        <v>0</v>
      </c>
      <c r="BJ170" s="19">
        <v>1</v>
      </c>
      <c r="BK170" s="19">
        <v>1</v>
      </c>
      <c r="BQ170" s="19">
        <v>1</v>
      </c>
      <c r="BR170" s="19">
        <v>1</v>
      </c>
      <c r="BS170" s="32">
        <v>1</v>
      </c>
      <c r="BT170" s="19">
        <v>42</v>
      </c>
      <c r="BU170" s="19">
        <v>40</v>
      </c>
      <c r="BV170" s="19">
        <v>61</v>
      </c>
      <c r="BW170" s="19">
        <v>37</v>
      </c>
      <c r="BX170" s="19">
        <v>48</v>
      </c>
      <c r="BY170" s="19">
        <v>45</v>
      </c>
      <c r="BZ170" s="19">
        <v>51</v>
      </c>
      <c r="CA170" s="19">
        <v>45</v>
      </c>
      <c r="CB170" s="19">
        <v>178</v>
      </c>
      <c r="CC170" s="19">
        <v>74</v>
      </c>
      <c r="CD170" s="19">
        <v>59</v>
      </c>
      <c r="CE170" s="38">
        <v>600</v>
      </c>
      <c r="CF170" s="19">
        <v>356</v>
      </c>
      <c r="CG170" s="19">
        <v>570</v>
      </c>
      <c r="CH170" s="19">
        <v>656</v>
      </c>
      <c r="CI170" s="19">
        <v>719</v>
      </c>
      <c r="CJ170" s="19">
        <v>1062</v>
      </c>
      <c r="CK170" s="19">
        <v>796</v>
      </c>
      <c r="CL170" s="19">
        <v>986</v>
      </c>
      <c r="CM170" s="19">
        <v>1035</v>
      </c>
      <c r="CN170" s="19">
        <v>865</v>
      </c>
      <c r="CO170" s="19">
        <v>599</v>
      </c>
      <c r="CP170" s="38">
        <v>7.0000000000000007E-2</v>
      </c>
      <c r="CQ170" s="19">
        <v>0.11235955056179775</v>
      </c>
      <c r="CR170" s="19">
        <v>0.10701754385964912</v>
      </c>
      <c r="CS170" s="19">
        <v>5.6402439024390245E-2</v>
      </c>
      <c r="CT170" s="19">
        <v>6.6759388038942977E-2</v>
      </c>
      <c r="CU170" s="19">
        <v>4.2372881355932202E-2</v>
      </c>
      <c r="CV170" s="19">
        <v>6.407035175879397E-2</v>
      </c>
      <c r="CW170" s="19">
        <v>4.5638945233265719E-2</v>
      </c>
      <c r="CX170" s="19">
        <v>0.17198067632850242</v>
      </c>
      <c r="CY170" s="19">
        <v>8.5549132947976878E-2</v>
      </c>
      <c r="CZ170" s="19">
        <v>9.849749582637729E-2</v>
      </c>
      <c r="DA170" s="38">
        <v>0.72252034399999998</v>
      </c>
      <c r="DB170" s="19">
        <v>0.830745603</v>
      </c>
      <c r="DC170" s="19">
        <v>0.78384097600000002</v>
      </c>
      <c r="DD170" s="19">
        <v>1.252641935</v>
      </c>
      <c r="DE170" s="19">
        <v>0.94904129999999998</v>
      </c>
      <c r="DF170" s="19">
        <v>1.112008909</v>
      </c>
      <c r="DG170" s="19">
        <v>1.540496933</v>
      </c>
      <c r="DH170" s="19">
        <v>0.96641039799999995</v>
      </c>
      <c r="DI170" s="19">
        <v>0.83272151999999999</v>
      </c>
      <c r="DJ170" s="19">
        <v>1.10545800345925</v>
      </c>
      <c r="DK170" s="19">
        <v>1.838982652995</v>
      </c>
      <c r="DL170" s="38">
        <v>1.43E-2</v>
      </c>
      <c r="DM170" s="19">
        <v>7.4800000000000005E-2</v>
      </c>
      <c r="DN170" s="19">
        <v>8.2100000000000006E-2</v>
      </c>
      <c r="DO170" s="19">
        <v>8.77E-2</v>
      </c>
      <c r="DP170" s="19">
        <v>8.8400000000000006E-2</v>
      </c>
      <c r="DQ170" s="19">
        <v>6.1499999999999999E-2</v>
      </c>
      <c r="DR170" s="19">
        <v>5.11E-2</v>
      </c>
      <c r="DS170" s="19">
        <v>0.1057</v>
      </c>
      <c r="DT170" s="19">
        <v>0.1135</v>
      </c>
      <c r="DU170" s="19">
        <v>0.1522</v>
      </c>
      <c r="DV170" s="19">
        <v>0.18129999999999999</v>
      </c>
      <c r="DW170" s="38">
        <v>2.3E-2</v>
      </c>
      <c r="DX170" s="19">
        <v>6.0999999999999999E-2</v>
      </c>
      <c r="DY170" s="19">
        <v>-1.0999999999999999E-2</v>
      </c>
      <c r="DZ170" s="19">
        <v>-8.0000000000000002E-3</v>
      </c>
      <c r="EA170" s="19">
        <v>7.0000000000000001E-3</v>
      </c>
      <c r="EB170" s="19">
        <v>1.6E-2</v>
      </c>
      <c r="EC170" s="19">
        <v>0.05</v>
      </c>
      <c r="ED170" s="19">
        <v>0.06</v>
      </c>
      <c r="EE170" s="19">
        <v>2.5999999999999999E-2</v>
      </c>
      <c r="EF170" s="19">
        <v>-1.0999999999999999E-2</v>
      </c>
      <c r="EG170" s="19">
        <v>1.0999999999999999E-2</v>
      </c>
      <c r="EH170" s="38">
        <v>2026935780.500756</v>
      </c>
      <c r="EI170" s="19">
        <v>1604584338.9242907</v>
      </c>
      <c r="EJ170" s="19">
        <v>1867038671.0190911</v>
      </c>
      <c r="EK170" s="19">
        <v>1522653511.4844174</v>
      </c>
      <c r="EL170" s="19">
        <v>1565876239.6692557</v>
      </c>
      <c r="EM170" s="19">
        <v>875511563.65951157</v>
      </c>
      <c r="EN170" s="19">
        <v>1149540749.0478911</v>
      </c>
      <c r="EO170" s="19">
        <v>1914839290.8441119</v>
      </c>
      <c r="EP170" s="19">
        <v>1086825102.2847543</v>
      </c>
      <c r="EQ170" s="19">
        <v>868185445.59101439</v>
      </c>
      <c r="ER170" s="32">
        <v>1115143686.6557627</v>
      </c>
      <c r="ES170" s="19">
        <f t="shared" si="310"/>
        <v>21.429791021872333</v>
      </c>
      <c r="ET170" s="19">
        <f t="shared" si="311"/>
        <v>21.196130581124205</v>
      </c>
      <c r="EU170" s="19">
        <f t="shared" si="312"/>
        <v>21.347619414210122</v>
      </c>
      <c r="EV170" s="19">
        <f t="shared" si="313"/>
        <v>21.143720381026661</v>
      </c>
      <c r="EW170" s="19">
        <f t="shared" si="314"/>
        <v>21.171711401806615</v>
      </c>
      <c r="EX170" s="19">
        <f t="shared" si="315"/>
        <v>20.590318917666359</v>
      </c>
      <c r="EY170" s="19">
        <f t="shared" si="316"/>
        <v>20.862628350906654</v>
      </c>
      <c r="EZ170" s="19">
        <f t="shared" si="317"/>
        <v>21.372899534827209</v>
      </c>
      <c r="FA170" s="19">
        <f t="shared" si="318"/>
        <v>20.806526532677729</v>
      </c>
      <c r="FB170" s="19">
        <f t="shared" si="319"/>
        <v>20.581915896799611</v>
      </c>
      <c r="FC170" s="32">
        <f t="shared" si="320"/>
        <v>20.832249100511703</v>
      </c>
      <c r="FD170" s="19">
        <f t="shared" si="321"/>
        <v>0.72252034399999998</v>
      </c>
      <c r="FE170" s="19">
        <f t="shared" si="322"/>
        <v>0.830745603</v>
      </c>
      <c r="FF170" s="19">
        <f t="shared" si="323"/>
        <v>0.78384097600000002</v>
      </c>
      <c r="FG170" s="19">
        <f t="shared" si="324"/>
        <v>1.252641935</v>
      </c>
      <c r="FH170" s="19">
        <f t="shared" si="325"/>
        <v>0.94904129999999998</v>
      </c>
      <c r="FI170" s="19">
        <f t="shared" si="326"/>
        <v>1.112008909</v>
      </c>
      <c r="FJ170" s="19">
        <f t="shared" si="327"/>
        <v>1.540496933</v>
      </c>
      <c r="FK170" s="19">
        <f t="shared" si="328"/>
        <v>0.96641039799999995</v>
      </c>
      <c r="FL170" s="19">
        <f t="shared" si="329"/>
        <v>0.83272151999999999</v>
      </c>
      <c r="FM170" s="19">
        <f t="shared" si="330"/>
        <v>1.10545800345925</v>
      </c>
      <c r="FN170" s="32">
        <f t="shared" si="331"/>
        <v>1.838982652995</v>
      </c>
      <c r="FO170" s="19">
        <f t="shared" si="332"/>
        <v>1.43E-2</v>
      </c>
      <c r="FP170" s="19">
        <f t="shared" si="333"/>
        <v>7.4800000000000005E-2</v>
      </c>
      <c r="FQ170" s="19">
        <f t="shared" si="334"/>
        <v>8.2100000000000006E-2</v>
      </c>
      <c r="FR170" s="19">
        <f t="shared" si="335"/>
        <v>8.77E-2</v>
      </c>
      <c r="FS170" s="19">
        <f t="shared" si="336"/>
        <v>8.8400000000000006E-2</v>
      </c>
      <c r="FT170" s="19">
        <f t="shared" si="337"/>
        <v>6.1499999999999999E-2</v>
      </c>
      <c r="FU170" s="19">
        <f t="shared" si="338"/>
        <v>5.11E-2</v>
      </c>
      <c r="FV170" s="19">
        <f t="shared" si="339"/>
        <v>0.1057</v>
      </c>
      <c r="FW170" s="19">
        <f t="shared" si="340"/>
        <v>0.1135</v>
      </c>
      <c r="FX170" s="19">
        <f t="shared" si="341"/>
        <v>0.1522</v>
      </c>
      <c r="FY170" s="32">
        <f t="shared" si="342"/>
        <v>0.18129999999999999</v>
      </c>
      <c r="FZ170" s="19">
        <f t="shared" si="343"/>
        <v>2.3E-2</v>
      </c>
      <c r="GA170" s="19">
        <f t="shared" si="344"/>
        <v>6.0999999999999999E-2</v>
      </c>
      <c r="GB170" s="19">
        <f t="shared" si="345"/>
        <v>-1.0999999999999999E-2</v>
      </c>
      <c r="GC170" s="19">
        <f t="shared" si="346"/>
        <v>-8.0000000000000002E-3</v>
      </c>
      <c r="GD170" s="19">
        <f t="shared" si="347"/>
        <v>7.0000000000000001E-3</v>
      </c>
      <c r="GE170" s="19">
        <f t="shared" si="348"/>
        <v>1.6E-2</v>
      </c>
      <c r="GF170" s="19">
        <f t="shared" si="349"/>
        <v>0.05</v>
      </c>
      <c r="GG170" s="19">
        <f t="shared" si="350"/>
        <v>0.06</v>
      </c>
      <c r="GH170" s="19">
        <f t="shared" si="351"/>
        <v>2.5999999999999999E-2</v>
      </c>
      <c r="GI170" s="19">
        <f t="shared" si="352"/>
        <v>-1.0999999999999999E-2</v>
      </c>
      <c r="GJ170" s="32">
        <f t="shared" si="353"/>
        <v>1.0999999999999999E-2</v>
      </c>
      <c r="GK170" s="19">
        <f t="shared" si="354"/>
        <v>21.429791021872333</v>
      </c>
      <c r="GL170" s="19">
        <f t="shared" si="355"/>
        <v>21.196130581124205</v>
      </c>
      <c r="GM170" s="19">
        <f t="shared" si="356"/>
        <v>21.347619414210122</v>
      </c>
      <c r="GN170" s="19">
        <f t="shared" si="357"/>
        <v>21.143720381026661</v>
      </c>
      <c r="GO170" s="19">
        <f t="shared" si="358"/>
        <v>21.171711401806615</v>
      </c>
      <c r="GP170" s="19">
        <f t="shared" si="359"/>
        <v>20.590318917666359</v>
      </c>
      <c r="GQ170" s="19">
        <f t="shared" si="360"/>
        <v>20.862628350906654</v>
      </c>
      <c r="GR170" s="19">
        <f t="shared" si="361"/>
        <v>21.372899534827209</v>
      </c>
      <c r="GS170" s="19">
        <f t="shared" si="362"/>
        <v>20.806526532677729</v>
      </c>
      <c r="GT170" s="19">
        <f t="shared" si="363"/>
        <v>20.581915896799611</v>
      </c>
      <c r="GU170" s="32">
        <f t="shared" si="364"/>
        <v>20.832249100511703</v>
      </c>
      <c r="GV170" s="19">
        <f t="shared" si="365"/>
        <v>0.72252034399999998</v>
      </c>
      <c r="GW170" s="19">
        <f t="shared" si="366"/>
        <v>0.830745603</v>
      </c>
      <c r="GX170" s="19">
        <f t="shared" si="367"/>
        <v>0.78384097600000002</v>
      </c>
      <c r="GY170" s="19">
        <f t="shared" si="368"/>
        <v>1.252641935</v>
      </c>
      <c r="GZ170" s="19">
        <f t="shared" si="369"/>
        <v>0.94904129999999998</v>
      </c>
      <c r="HA170" s="19">
        <f t="shared" si="370"/>
        <v>1.112008909</v>
      </c>
      <c r="HB170" s="19">
        <f t="shared" si="371"/>
        <v>1.540496933</v>
      </c>
      <c r="HC170" s="19">
        <f t="shared" si="372"/>
        <v>0.96641039799999995</v>
      </c>
      <c r="HD170" s="19">
        <f t="shared" si="373"/>
        <v>0.83272151999999999</v>
      </c>
      <c r="HE170" s="19">
        <f t="shared" si="374"/>
        <v>1.10545800345925</v>
      </c>
      <c r="HF170" s="19">
        <f t="shared" si="375"/>
        <v>1.838982652995</v>
      </c>
      <c r="HG170" s="19">
        <f t="shared" si="442"/>
        <v>0.72252034399999998</v>
      </c>
      <c r="HH170" s="19">
        <f t="shared" si="443"/>
        <v>0.830745603</v>
      </c>
      <c r="HI170" s="19">
        <f t="shared" si="444"/>
        <v>0.78384097600000002</v>
      </c>
      <c r="HJ170" s="19">
        <f t="shared" si="445"/>
        <v>1.252641935</v>
      </c>
      <c r="HK170" s="19">
        <f t="shared" si="446"/>
        <v>0.94904129999999998</v>
      </c>
      <c r="HL170" s="19">
        <f t="shared" si="447"/>
        <v>1.112008909</v>
      </c>
      <c r="HM170" s="19">
        <f t="shared" si="448"/>
        <v>1.540496933</v>
      </c>
      <c r="HN170" s="19">
        <f t="shared" si="449"/>
        <v>0.96641039799999995</v>
      </c>
      <c r="HO170" s="19">
        <f t="shared" si="450"/>
        <v>0.83272151999999999</v>
      </c>
      <c r="HP170" s="19">
        <f t="shared" si="451"/>
        <v>1.10545800345925</v>
      </c>
      <c r="HQ170" s="32">
        <f t="shared" si="452"/>
        <v>1.838982652995</v>
      </c>
      <c r="HR170" s="19">
        <f t="shared" si="376"/>
        <v>2.8730000000000002E-2</v>
      </c>
      <c r="HS170" s="19">
        <f t="shared" si="377"/>
        <v>7.4800000000000005E-2</v>
      </c>
      <c r="HT170" s="19">
        <f t="shared" si="378"/>
        <v>8.2100000000000006E-2</v>
      </c>
      <c r="HU170" s="19">
        <f t="shared" si="379"/>
        <v>8.77E-2</v>
      </c>
      <c r="HV170" s="19">
        <f t="shared" si="380"/>
        <v>8.8400000000000006E-2</v>
      </c>
      <c r="HW170" s="19">
        <f t="shared" si="381"/>
        <v>6.1499999999999999E-2</v>
      </c>
      <c r="HX170" s="19">
        <f t="shared" si="382"/>
        <v>5.11E-2</v>
      </c>
      <c r="HY170" s="19">
        <f t="shared" si="383"/>
        <v>0.1057</v>
      </c>
      <c r="HZ170" s="19">
        <f t="shared" si="384"/>
        <v>0.1135</v>
      </c>
      <c r="IA170" s="19">
        <f t="shared" si="385"/>
        <v>0.1522</v>
      </c>
      <c r="IB170" s="19">
        <f t="shared" si="386"/>
        <v>0.18129999999999999</v>
      </c>
      <c r="IC170" s="38">
        <f t="shared" si="387"/>
        <v>2.8730000000000002E-2</v>
      </c>
      <c r="ID170" s="19">
        <f t="shared" si="388"/>
        <v>7.4800000000000005E-2</v>
      </c>
      <c r="IE170" s="19">
        <f t="shared" si="389"/>
        <v>8.2100000000000006E-2</v>
      </c>
      <c r="IF170" s="19">
        <f t="shared" si="390"/>
        <v>8.77E-2</v>
      </c>
      <c r="IG170" s="19">
        <f t="shared" si="391"/>
        <v>8.8400000000000006E-2</v>
      </c>
      <c r="IH170" s="19">
        <f t="shared" si="392"/>
        <v>6.1499999999999999E-2</v>
      </c>
      <c r="II170" s="19">
        <f t="shared" si="393"/>
        <v>5.11E-2</v>
      </c>
      <c r="IJ170" s="19">
        <f t="shared" si="394"/>
        <v>0.1057</v>
      </c>
      <c r="IK170" s="19">
        <f t="shared" si="395"/>
        <v>0.1135</v>
      </c>
      <c r="IL170" s="19">
        <f t="shared" si="396"/>
        <v>0.1522</v>
      </c>
      <c r="IM170" s="19">
        <f t="shared" si="397"/>
        <v>0.18129999999999999</v>
      </c>
      <c r="IN170" s="38">
        <f t="shared" si="398"/>
        <v>2.3E-2</v>
      </c>
      <c r="IO170" s="19">
        <f t="shared" si="399"/>
        <v>6.0999999999999999E-2</v>
      </c>
      <c r="IP170" s="19">
        <f t="shared" si="400"/>
        <v>-1.0999999999999999E-2</v>
      </c>
      <c r="IQ170" s="19">
        <f t="shared" si="401"/>
        <v>-8.0000000000000002E-3</v>
      </c>
      <c r="IR170" s="19">
        <f t="shared" si="402"/>
        <v>7.0000000000000001E-3</v>
      </c>
      <c r="IS170" s="19">
        <f t="shared" si="403"/>
        <v>1.6E-2</v>
      </c>
      <c r="IT170" s="19">
        <f t="shared" si="404"/>
        <v>0.05</v>
      </c>
      <c r="IU170" s="19">
        <f t="shared" si="405"/>
        <v>0.06</v>
      </c>
      <c r="IV170" s="19">
        <f t="shared" si="406"/>
        <v>2.5999999999999999E-2</v>
      </c>
      <c r="IW170" s="19">
        <f t="shared" si="407"/>
        <v>-1.0999999999999999E-2</v>
      </c>
      <c r="IX170" s="32">
        <f t="shared" si="408"/>
        <v>1.0999999999999999E-2</v>
      </c>
      <c r="IY170" s="19">
        <f t="shared" si="409"/>
        <v>2.3E-2</v>
      </c>
      <c r="IZ170" s="19">
        <f t="shared" si="410"/>
        <v>6.0999999999999999E-2</v>
      </c>
      <c r="JA170" s="19">
        <f t="shared" si="411"/>
        <v>-1.0999999999999999E-2</v>
      </c>
      <c r="JB170" s="19">
        <f t="shared" si="412"/>
        <v>-8.0000000000000002E-3</v>
      </c>
      <c r="JC170" s="19">
        <f t="shared" si="413"/>
        <v>7.0000000000000001E-3</v>
      </c>
      <c r="JD170" s="19">
        <f t="shared" si="414"/>
        <v>1.6E-2</v>
      </c>
      <c r="JE170" s="19">
        <f t="shared" si="415"/>
        <v>0.05</v>
      </c>
      <c r="JF170" s="19">
        <f t="shared" si="416"/>
        <v>0.06</v>
      </c>
      <c r="JG170" s="19">
        <f t="shared" si="417"/>
        <v>2.5999999999999999E-2</v>
      </c>
      <c r="JH170" s="19">
        <f t="shared" si="418"/>
        <v>-1.0999999999999999E-2</v>
      </c>
      <c r="JI170" s="32">
        <f t="shared" si="419"/>
        <v>1.0999999999999999E-2</v>
      </c>
      <c r="JJ170" s="19">
        <f t="shared" si="420"/>
        <v>21.429791021872333</v>
      </c>
      <c r="JK170" s="19">
        <f t="shared" si="421"/>
        <v>21.196130581124205</v>
      </c>
      <c r="JL170" s="19">
        <f t="shared" si="422"/>
        <v>21.347619414210122</v>
      </c>
      <c r="JM170" s="19">
        <f t="shared" si="423"/>
        <v>21.143720381026661</v>
      </c>
      <c r="JN170" s="19">
        <f t="shared" si="424"/>
        <v>21.171711401806615</v>
      </c>
      <c r="JO170" s="19">
        <f t="shared" si="425"/>
        <v>20.590318917666359</v>
      </c>
      <c r="JP170" s="19">
        <f t="shared" si="426"/>
        <v>20.862628350906654</v>
      </c>
      <c r="JQ170" s="19">
        <f t="shared" si="427"/>
        <v>21.372899534827209</v>
      </c>
      <c r="JR170" s="19">
        <f t="shared" si="428"/>
        <v>20.806526532677729</v>
      </c>
      <c r="JS170" s="19">
        <f t="shared" si="429"/>
        <v>20.581915896799611</v>
      </c>
      <c r="JT170" s="19">
        <f t="shared" si="430"/>
        <v>20.832249100511703</v>
      </c>
      <c r="JU170" s="38">
        <f t="shared" si="431"/>
        <v>21.429791021872333</v>
      </c>
      <c r="JV170" s="19">
        <f t="shared" si="432"/>
        <v>21.196130581124205</v>
      </c>
      <c r="JW170" s="19">
        <f t="shared" si="433"/>
        <v>21.347619414210122</v>
      </c>
      <c r="JX170" s="19">
        <f t="shared" si="434"/>
        <v>21.143720381026661</v>
      </c>
      <c r="JY170" s="19">
        <f t="shared" si="435"/>
        <v>21.171711401806615</v>
      </c>
      <c r="JZ170" s="19">
        <f t="shared" si="436"/>
        <v>20.590318917666359</v>
      </c>
      <c r="KA170" s="19">
        <f t="shared" si="437"/>
        <v>20.862628350906654</v>
      </c>
      <c r="KB170" s="19">
        <f t="shared" si="438"/>
        <v>21.372899534827209</v>
      </c>
      <c r="KC170" s="19">
        <f t="shared" si="439"/>
        <v>20.806526532677729</v>
      </c>
      <c r="KD170" s="19">
        <f t="shared" si="440"/>
        <v>20.581915896799611</v>
      </c>
      <c r="KE170" s="32">
        <f t="shared" si="441"/>
        <v>20.832249100511703</v>
      </c>
    </row>
    <row r="171" spans="1:291" x14ac:dyDescent="0.2">
      <c r="A171" s="19" t="s">
        <v>282</v>
      </c>
      <c r="B171" s="19" t="s">
        <v>283</v>
      </c>
      <c r="E171" s="32" t="s">
        <v>279</v>
      </c>
      <c r="F171" s="19">
        <v>1</v>
      </c>
      <c r="G171" s="19">
        <v>1</v>
      </c>
      <c r="H171" s="19">
        <v>1</v>
      </c>
      <c r="I171" s="19">
        <v>1</v>
      </c>
      <c r="J171" s="19">
        <v>1</v>
      </c>
      <c r="K171" s="19">
        <v>1</v>
      </c>
      <c r="L171" s="19">
        <v>1</v>
      </c>
      <c r="M171" s="19">
        <v>1</v>
      </c>
      <c r="N171" s="19">
        <v>1</v>
      </c>
      <c r="O171" s="19">
        <v>1</v>
      </c>
      <c r="P171" s="32">
        <v>1</v>
      </c>
      <c r="Q171" s="19">
        <v>1</v>
      </c>
      <c r="R171" s="19">
        <v>1</v>
      </c>
      <c r="S171" s="19">
        <v>1</v>
      </c>
      <c r="T171" s="19">
        <v>1</v>
      </c>
      <c r="U171" s="19">
        <v>1</v>
      </c>
      <c r="V171" s="19">
        <v>1</v>
      </c>
      <c r="W171" s="19">
        <v>1</v>
      </c>
      <c r="X171" s="19">
        <v>1</v>
      </c>
      <c r="Y171" s="19">
        <v>1</v>
      </c>
      <c r="Z171" s="19">
        <v>1</v>
      </c>
      <c r="AA171" s="32">
        <v>1</v>
      </c>
      <c r="AB171" s="19">
        <v>1</v>
      </c>
      <c r="AC171" s="19">
        <v>1</v>
      </c>
      <c r="AD171" s="19">
        <v>1</v>
      </c>
      <c r="AE171" s="19">
        <v>1</v>
      </c>
      <c r="AF171" s="19">
        <v>1</v>
      </c>
      <c r="AG171" s="19">
        <v>1</v>
      </c>
      <c r="AH171" s="19">
        <v>1</v>
      </c>
      <c r="AI171" s="19">
        <v>1</v>
      </c>
      <c r="AJ171" s="19">
        <v>1</v>
      </c>
      <c r="AK171" s="19">
        <v>1</v>
      </c>
      <c r="AL171" s="32">
        <v>1</v>
      </c>
      <c r="AM171" s="19">
        <v>3.7736199999999998E-2</v>
      </c>
      <c r="AN171" s="19">
        <v>3.8129700000000002E-2</v>
      </c>
      <c r="AO171" s="19">
        <v>3.78895E-2</v>
      </c>
      <c r="AP171" s="19">
        <v>3.9617199999999998E-2</v>
      </c>
      <c r="AQ171" s="19">
        <v>3.8354600000000003E-2</v>
      </c>
      <c r="AR171" s="19">
        <v>4.6642599999999999E-2</v>
      </c>
      <c r="AS171" s="19">
        <v>4.7790199999999998E-2</v>
      </c>
      <c r="AT171" s="19">
        <v>4.7862200000000001E-2</v>
      </c>
      <c r="AU171" s="19">
        <v>4.6101400000000001E-2</v>
      </c>
      <c r="AV171" s="19">
        <v>4.5278800000000001E-2</v>
      </c>
      <c r="AW171" s="32">
        <v>4.8441600000000001E-2</v>
      </c>
      <c r="AX171" s="19">
        <v>1</v>
      </c>
      <c r="AY171" s="19">
        <v>1</v>
      </c>
      <c r="AZ171" s="19">
        <v>2</v>
      </c>
      <c r="BA171" s="19">
        <v>1</v>
      </c>
      <c r="BB171" s="19">
        <v>0</v>
      </c>
      <c r="BC171" s="19">
        <v>0</v>
      </c>
      <c r="BD171" s="19">
        <v>3</v>
      </c>
      <c r="BE171" s="19">
        <v>5</v>
      </c>
      <c r="BF171" s="19">
        <v>5</v>
      </c>
      <c r="BG171" s="19">
        <v>14</v>
      </c>
      <c r="BH171" s="32">
        <v>93</v>
      </c>
      <c r="BI171" s="19">
        <v>1</v>
      </c>
      <c r="BJ171" s="19">
        <v>1</v>
      </c>
      <c r="BK171" s="19">
        <v>1</v>
      </c>
      <c r="BL171" s="19">
        <v>1</v>
      </c>
      <c r="BM171" s="19">
        <v>0</v>
      </c>
      <c r="BN171" s="19">
        <v>0</v>
      </c>
      <c r="BO171" s="19">
        <v>1</v>
      </c>
      <c r="BP171" s="19">
        <v>1</v>
      </c>
      <c r="BQ171" s="19">
        <v>1</v>
      </c>
      <c r="BR171" s="19">
        <v>1</v>
      </c>
      <c r="BS171" s="32">
        <v>1</v>
      </c>
      <c r="BT171" s="19">
        <v>53</v>
      </c>
      <c r="BU171" s="19">
        <v>59</v>
      </c>
      <c r="BV171" s="19">
        <v>122</v>
      </c>
      <c r="BW171" s="19">
        <v>114</v>
      </c>
      <c r="BX171" s="19">
        <v>118</v>
      </c>
      <c r="BY171" s="19">
        <v>121</v>
      </c>
      <c r="BZ171" s="19">
        <v>98</v>
      </c>
      <c r="CA171" s="19">
        <v>62</v>
      </c>
      <c r="CB171" s="19">
        <v>69</v>
      </c>
      <c r="CC171" s="19">
        <v>41</v>
      </c>
      <c r="CD171" s="19">
        <v>58</v>
      </c>
      <c r="CE171" s="38">
        <v>418</v>
      </c>
      <c r="CF171" s="19">
        <v>277</v>
      </c>
      <c r="CG171" s="19">
        <v>574</v>
      </c>
      <c r="CH171" s="19">
        <v>861</v>
      </c>
      <c r="CI171" s="19">
        <v>1066</v>
      </c>
      <c r="CJ171" s="19">
        <v>878</v>
      </c>
      <c r="CK171" s="19">
        <v>834</v>
      </c>
      <c r="CL171" s="19">
        <v>688</v>
      </c>
      <c r="CM171" s="19">
        <v>578</v>
      </c>
      <c r="CN171" s="19">
        <v>435</v>
      </c>
      <c r="CO171" s="19">
        <v>524</v>
      </c>
      <c r="CP171" s="38">
        <v>0.12679425837320574</v>
      </c>
      <c r="CQ171" s="19">
        <v>0.21299638989169675</v>
      </c>
      <c r="CR171" s="19">
        <v>0.21254355400696864</v>
      </c>
      <c r="CS171" s="19">
        <v>0.13240418118466898</v>
      </c>
      <c r="CT171" s="19">
        <v>0.11069418386491557</v>
      </c>
      <c r="CU171" s="19">
        <v>0.13781321184510251</v>
      </c>
      <c r="CV171" s="19">
        <v>0.11750599520383694</v>
      </c>
      <c r="CW171" s="19">
        <v>9.0116279069767435E-2</v>
      </c>
      <c r="CX171" s="19">
        <v>0.11937716262975778</v>
      </c>
      <c r="CY171" s="19">
        <v>9.4252873563218389E-2</v>
      </c>
      <c r="CZ171" s="19">
        <v>0.11068702290076336</v>
      </c>
      <c r="DA171" s="38">
        <v>1.5534959978968601</v>
      </c>
      <c r="DB171" s="19">
        <v>1.58356051361794</v>
      </c>
      <c r="DC171" s="19">
        <v>1.29202459908129</v>
      </c>
      <c r="DD171" s="19">
        <v>1.34128522705742</v>
      </c>
      <c r="DE171" s="19">
        <v>1.3447280713577601</v>
      </c>
      <c r="DF171" s="19">
        <v>1.1634767538249</v>
      </c>
      <c r="DG171" s="19">
        <v>1.3097116626610099</v>
      </c>
      <c r="DH171" s="19">
        <v>1.12948528980588</v>
      </c>
      <c r="DI171" s="19">
        <v>1.2670652030862899</v>
      </c>
      <c r="DJ171" s="19">
        <v>1.3560740630627399</v>
      </c>
      <c r="DK171" s="19">
        <v>1.8227383189142801</v>
      </c>
      <c r="DL171" s="38">
        <v>0.20300000000000001</v>
      </c>
      <c r="DM171" s="19">
        <v>0.15429999999999999</v>
      </c>
      <c r="DN171" s="19">
        <v>0.1341</v>
      </c>
      <c r="DO171" s="19">
        <v>0.1147</v>
      </c>
      <c r="DP171" s="19">
        <v>0.1381</v>
      </c>
      <c r="DQ171" s="19">
        <v>0.127</v>
      </c>
      <c r="DR171" s="19">
        <v>0.13739999999999999</v>
      </c>
      <c r="DS171" s="19">
        <v>0.18440000000000001</v>
      </c>
      <c r="DT171" s="19">
        <v>0.24</v>
      </c>
      <c r="DU171" s="19">
        <v>0.2407</v>
      </c>
      <c r="DV171" s="19">
        <v>0.2586</v>
      </c>
      <c r="DW171" s="38">
        <v>0.13700000000000001</v>
      </c>
      <c r="DX171" s="19">
        <v>0.17299999999999999</v>
      </c>
      <c r="DY171" s="19">
        <v>0.13600000000000001</v>
      </c>
      <c r="DZ171" s="19">
        <v>6.8000000000000005E-2</v>
      </c>
      <c r="EA171" s="19">
        <v>7.5999999999999998E-2</v>
      </c>
      <c r="EB171" s="19">
        <v>7.0000000000000007E-2</v>
      </c>
      <c r="EC171" s="19">
        <v>5.2999999999999999E-2</v>
      </c>
      <c r="ED171" s="19">
        <v>3.2000000000000001E-2</v>
      </c>
      <c r="EE171" s="19">
        <v>0.01</v>
      </c>
      <c r="EF171" s="19">
        <v>3.5999999999999997E-2</v>
      </c>
      <c r="EG171" s="19">
        <v>4.1000000000000002E-2</v>
      </c>
      <c r="EH171" s="38">
        <v>2860358869.9035974</v>
      </c>
      <c r="EI171" s="19">
        <v>1930104870.1993072</v>
      </c>
      <c r="EJ171" s="19">
        <v>2549221472.1813726</v>
      </c>
      <c r="EK171" s="19">
        <v>1976149704.2232027</v>
      </c>
      <c r="EL171" s="19">
        <v>1644279434.3704848</v>
      </c>
      <c r="EM171" s="19">
        <v>1345328316.1420267</v>
      </c>
      <c r="EN171" s="19">
        <v>1249689534.2876914</v>
      </c>
      <c r="EO171" s="19">
        <v>1527706350.6997321</v>
      </c>
      <c r="EP171" s="19">
        <v>1220696127.1173635</v>
      </c>
      <c r="EQ171" s="19">
        <v>1278922725.4349146</v>
      </c>
      <c r="ER171" s="32">
        <v>1290721151.392324</v>
      </c>
      <c r="ES171" s="19">
        <f t="shared" si="310"/>
        <v>21.774212932893615</v>
      </c>
      <c r="ET171" s="19">
        <f t="shared" si="311"/>
        <v>21.380840175277843</v>
      </c>
      <c r="EU171" s="19">
        <f t="shared" si="312"/>
        <v>21.659053844474766</v>
      </c>
      <c r="EV171" s="19">
        <f t="shared" si="313"/>
        <v>21.40441619464891</v>
      </c>
      <c r="EW171" s="19">
        <f t="shared" si="314"/>
        <v>21.220568091381576</v>
      </c>
      <c r="EX171" s="19">
        <f t="shared" si="315"/>
        <v>21.019903921433194</v>
      </c>
      <c r="EY171" s="19">
        <f t="shared" si="316"/>
        <v>20.9461609848412</v>
      </c>
      <c r="EZ171" s="19">
        <f t="shared" si="317"/>
        <v>21.147033330360586</v>
      </c>
      <c r="FA171" s="19">
        <f t="shared" si="318"/>
        <v>20.922687128961417</v>
      </c>
      <c r="FB171" s="19">
        <f t="shared" si="319"/>
        <v>20.969283939762377</v>
      </c>
      <c r="FC171" s="32">
        <f t="shared" si="320"/>
        <v>20.978466931206839</v>
      </c>
      <c r="FD171" s="19">
        <f t="shared" si="321"/>
        <v>1.5534959978968601</v>
      </c>
      <c r="FE171" s="19">
        <f t="shared" si="322"/>
        <v>1.58356051361794</v>
      </c>
      <c r="FF171" s="19">
        <f t="shared" si="323"/>
        <v>1.29202459908129</v>
      </c>
      <c r="FG171" s="19">
        <f t="shared" si="324"/>
        <v>1.34128522705742</v>
      </c>
      <c r="FH171" s="19">
        <f t="shared" si="325"/>
        <v>1.3447280713577601</v>
      </c>
      <c r="FI171" s="19">
        <f t="shared" si="326"/>
        <v>1.1634767538249</v>
      </c>
      <c r="FJ171" s="19">
        <f t="shared" si="327"/>
        <v>1.3097116626610099</v>
      </c>
      <c r="FK171" s="19">
        <f t="shared" si="328"/>
        <v>1.12948528980588</v>
      </c>
      <c r="FL171" s="19">
        <f t="shared" si="329"/>
        <v>1.2670652030862899</v>
      </c>
      <c r="FM171" s="19">
        <f t="shared" si="330"/>
        <v>1.3560740630627399</v>
      </c>
      <c r="FN171" s="32">
        <f t="shared" si="331"/>
        <v>1.8227383189142801</v>
      </c>
      <c r="FO171" s="19">
        <f t="shared" si="332"/>
        <v>0.20300000000000001</v>
      </c>
      <c r="FP171" s="19">
        <f t="shared" si="333"/>
        <v>0.15429999999999999</v>
      </c>
      <c r="FQ171" s="19">
        <f t="shared" si="334"/>
        <v>0.1341</v>
      </c>
      <c r="FR171" s="19">
        <f t="shared" si="335"/>
        <v>0.1147</v>
      </c>
      <c r="FS171" s="19">
        <f t="shared" si="336"/>
        <v>0.1381</v>
      </c>
      <c r="FT171" s="19">
        <f t="shared" si="337"/>
        <v>0.127</v>
      </c>
      <c r="FU171" s="19">
        <f t="shared" si="338"/>
        <v>0.13739999999999999</v>
      </c>
      <c r="FV171" s="19">
        <f t="shared" si="339"/>
        <v>0.18440000000000001</v>
      </c>
      <c r="FW171" s="19">
        <f t="shared" si="340"/>
        <v>0.24</v>
      </c>
      <c r="FX171" s="19">
        <f t="shared" si="341"/>
        <v>0.2407</v>
      </c>
      <c r="FY171" s="32">
        <f t="shared" si="342"/>
        <v>0.2586</v>
      </c>
      <c r="FZ171" s="19">
        <f t="shared" si="343"/>
        <v>0.13700000000000001</v>
      </c>
      <c r="GA171" s="19">
        <f t="shared" si="344"/>
        <v>0.17299999999999999</v>
      </c>
      <c r="GB171" s="19">
        <f t="shared" si="345"/>
        <v>0.13600000000000001</v>
      </c>
      <c r="GC171" s="19">
        <f t="shared" si="346"/>
        <v>6.8000000000000005E-2</v>
      </c>
      <c r="GD171" s="19">
        <f t="shared" si="347"/>
        <v>7.5999999999999998E-2</v>
      </c>
      <c r="GE171" s="19">
        <f t="shared" si="348"/>
        <v>7.0000000000000007E-2</v>
      </c>
      <c r="GF171" s="19">
        <f t="shared" si="349"/>
        <v>5.2999999999999999E-2</v>
      </c>
      <c r="GG171" s="19">
        <f t="shared" si="350"/>
        <v>3.2000000000000001E-2</v>
      </c>
      <c r="GH171" s="19">
        <f t="shared" si="351"/>
        <v>0.01</v>
      </c>
      <c r="GI171" s="19">
        <f t="shared" si="352"/>
        <v>3.5999999999999997E-2</v>
      </c>
      <c r="GJ171" s="32">
        <f t="shared" si="353"/>
        <v>4.1000000000000002E-2</v>
      </c>
      <c r="GK171" s="19">
        <f t="shared" si="354"/>
        <v>21.774212932893615</v>
      </c>
      <c r="GL171" s="19">
        <f t="shared" si="355"/>
        <v>21.380840175277843</v>
      </c>
      <c r="GM171" s="19">
        <f t="shared" si="356"/>
        <v>21.659053844474766</v>
      </c>
      <c r="GN171" s="19">
        <f t="shared" si="357"/>
        <v>21.40441619464891</v>
      </c>
      <c r="GO171" s="19">
        <f t="shared" si="358"/>
        <v>21.220568091381576</v>
      </c>
      <c r="GP171" s="19">
        <f t="shared" si="359"/>
        <v>21.019903921433194</v>
      </c>
      <c r="GQ171" s="19">
        <f t="shared" si="360"/>
        <v>20.9461609848412</v>
      </c>
      <c r="GR171" s="19">
        <f t="shared" si="361"/>
        <v>21.147033330360586</v>
      </c>
      <c r="GS171" s="19">
        <f t="shared" si="362"/>
        <v>20.922687128961417</v>
      </c>
      <c r="GT171" s="19">
        <f t="shared" si="363"/>
        <v>20.969283939762377</v>
      </c>
      <c r="GU171" s="32">
        <f t="shared" si="364"/>
        <v>20.978466931206839</v>
      </c>
      <c r="GV171" s="19">
        <f t="shared" si="365"/>
        <v>1.5534959978968601</v>
      </c>
      <c r="GW171" s="19">
        <f t="shared" si="366"/>
        <v>1.58356051361794</v>
      </c>
      <c r="GX171" s="19">
        <f t="shared" si="367"/>
        <v>1.29202459908129</v>
      </c>
      <c r="GY171" s="19">
        <f t="shared" si="368"/>
        <v>1.34128522705742</v>
      </c>
      <c r="GZ171" s="19">
        <f t="shared" si="369"/>
        <v>1.3447280713577601</v>
      </c>
      <c r="HA171" s="19">
        <f t="shared" si="370"/>
        <v>1.1634767538249</v>
      </c>
      <c r="HB171" s="19">
        <f t="shared" si="371"/>
        <v>1.3097116626610099</v>
      </c>
      <c r="HC171" s="19">
        <f t="shared" si="372"/>
        <v>1.12948528980588</v>
      </c>
      <c r="HD171" s="19">
        <f t="shared" si="373"/>
        <v>1.2670652030862899</v>
      </c>
      <c r="HE171" s="19">
        <f t="shared" si="374"/>
        <v>1.3560740630627399</v>
      </c>
      <c r="HF171" s="19">
        <f t="shared" si="375"/>
        <v>1.8227383189142801</v>
      </c>
      <c r="HG171" s="19">
        <f t="shared" si="442"/>
        <v>1.5534959978968601</v>
      </c>
      <c r="HH171" s="19">
        <f t="shared" si="443"/>
        <v>1.58356051361794</v>
      </c>
      <c r="HI171" s="19">
        <f t="shared" si="444"/>
        <v>1.29202459908129</v>
      </c>
      <c r="HJ171" s="19">
        <f t="shared" si="445"/>
        <v>1.34128522705742</v>
      </c>
      <c r="HK171" s="19">
        <f t="shared" si="446"/>
        <v>1.3447280713577601</v>
      </c>
      <c r="HL171" s="19">
        <f t="shared" si="447"/>
        <v>1.1634767538249</v>
      </c>
      <c r="HM171" s="19">
        <f t="shared" si="448"/>
        <v>1.3097116626610099</v>
      </c>
      <c r="HN171" s="19">
        <f t="shared" si="449"/>
        <v>1.12948528980588</v>
      </c>
      <c r="HO171" s="19">
        <f t="shared" si="450"/>
        <v>1.2670652030862899</v>
      </c>
      <c r="HP171" s="19">
        <f t="shared" si="451"/>
        <v>1.3560740630627399</v>
      </c>
      <c r="HQ171" s="32">
        <f t="shared" si="452"/>
        <v>1.8227383189142801</v>
      </c>
      <c r="HR171" s="19">
        <f t="shared" si="376"/>
        <v>0.20300000000000001</v>
      </c>
      <c r="HS171" s="19">
        <f t="shared" si="377"/>
        <v>0.15429999999999999</v>
      </c>
      <c r="HT171" s="19">
        <f t="shared" si="378"/>
        <v>0.1341</v>
      </c>
      <c r="HU171" s="19">
        <f t="shared" si="379"/>
        <v>0.1147</v>
      </c>
      <c r="HV171" s="19">
        <f t="shared" si="380"/>
        <v>0.1381</v>
      </c>
      <c r="HW171" s="19">
        <f t="shared" si="381"/>
        <v>0.127</v>
      </c>
      <c r="HX171" s="19">
        <f t="shared" si="382"/>
        <v>0.13739999999999999</v>
      </c>
      <c r="HY171" s="19">
        <f t="shared" si="383"/>
        <v>0.18440000000000001</v>
      </c>
      <c r="HZ171" s="19">
        <f t="shared" si="384"/>
        <v>0.24</v>
      </c>
      <c r="IA171" s="19">
        <f t="shared" si="385"/>
        <v>0.2407</v>
      </c>
      <c r="IB171" s="19">
        <f t="shared" si="386"/>
        <v>0.2586</v>
      </c>
      <c r="IC171" s="38">
        <f t="shared" si="387"/>
        <v>0.20300000000000001</v>
      </c>
      <c r="ID171" s="19">
        <f t="shared" si="388"/>
        <v>0.15429999999999999</v>
      </c>
      <c r="IE171" s="19">
        <f t="shared" si="389"/>
        <v>0.1341</v>
      </c>
      <c r="IF171" s="19">
        <f t="shared" si="390"/>
        <v>0.1147</v>
      </c>
      <c r="IG171" s="19">
        <f t="shared" si="391"/>
        <v>0.1381</v>
      </c>
      <c r="IH171" s="19">
        <f t="shared" si="392"/>
        <v>0.127</v>
      </c>
      <c r="II171" s="19">
        <f t="shared" si="393"/>
        <v>0.13739999999999999</v>
      </c>
      <c r="IJ171" s="19">
        <f t="shared" si="394"/>
        <v>0.18440000000000001</v>
      </c>
      <c r="IK171" s="19">
        <f t="shared" si="395"/>
        <v>0.24</v>
      </c>
      <c r="IL171" s="19">
        <f t="shared" si="396"/>
        <v>0.2407</v>
      </c>
      <c r="IM171" s="19">
        <f t="shared" si="397"/>
        <v>0.2586</v>
      </c>
      <c r="IN171" s="38">
        <f t="shared" si="398"/>
        <v>0.13700000000000001</v>
      </c>
      <c r="IO171" s="19">
        <f t="shared" si="399"/>
        <v>0.16917829999999984</v>
      </c>
      <c r="IP171" s="19">
        <f t="shared" si="400"/>
        <v>0.13600000000000001</v>
      </c>
      <c r="IQ171" s="19">
        <f t="shared" si="401"/>
        <v>6.8000000000000005E-2</v>
      </c>
      <c r="IR171" s="19">
        <f t="shared" si="402"/>
        <v>7.5999999999999998E-2</v>
      </c>
      <c r="IS171" s="19">
        <f t="shared" si="403"/>
        <v>7.0000000000000007E-2</v>
      </c>
      <c r="IT171" s="19">
        <f t="shared" si="404"/>
        <v>5.2999999999999999E-2</v>
      </c>
      <c r="IU171" s="19">
        <f t="shared" si="405"/>
        <v>3.2000000000000001E-2</v>
      </c>
      <c r="IV171" s="19">
        <f t="shared" si="406"/>
        <v>0.01</v>
      </c>
      <c r="IW171" s="19">
        <f t="shared" si="407"/>
        <v>3.5999999999999997E-2</v>
      </c>
      <c r="IX171" s="32">
        <f t="shared" si="408"/>
        <v>4.1000000000000002E-2</v>
      </c>
      <c r="IY171" s="19">
        <f t="shared" si="409"/>
        <v>0.13700000000000001</v>
      </c>
      <c r="IZ171" s="19">
        <f t="shared" si="410"/>
        <v>0.16917829999999984</v>
      </c>
      <c r="JA171" s="19">
        <f t="shared" si="411"/>
        <v>0.13600000000000001</v>
      </c>
      <c r="JB171" s="19">
        <f t="shared" si="412"/>
        <v>6.8000000000000005E-2</v>
      </c>
      <c r="JC171" s="19">
        <f t="shared" si="413"/>
        <v>7.5999999999999998E-2</v>
      </c>
      <c r="JD171" s="19">
        <f t="shared" si="414"/>
        <v>7.0000000000000007E-2</v>
      </c>
      <c r="JE171" s="19">
        <f t="shared" si="415"/>
        <v>5.2999999999999999E-2</v>
      </c>
      <c r="JF171" s="19">
        <f t="shared" si="416"/>
        <v>3.2000000000000001E-2</v>
      </c>
      <c r="JG171" s="19">
        <f t="shared" si="417"/>
        <v>0.01</v>
      </c>
      <c r="JH171" s="19">
        <f t="shared" si="418"/>
        <v>3.5999999999999997E-2</v>
      </c>
      <c r="JI171" s="32">
        <f t="shared" si="419"/>
        <v>4.1000000000000002E-2</v>
      </c>
      <c r="JJ171" s="19">
        <f t="shared" si="420"/>
        <v>21.774212932893615</v>
      </c>
      <c r="JK171" s="19">
        <f t="shared" si="421"/>
        <v>21.380840175277843</v>
      </c>
      <c r="JL171" s="19">
        <f t="shared" si="422"/>
        <v>21.659053844474766</v>
      </c>
      <c r="JM171" s="19">
        <f t="shared" si="423"/>
        <v>21.40441619464891</v>
      </c>
      <c r="JN171" s="19">
        <f t="shared" si="424"/>
        <v>21.220568091381576</v>
      </c>
      <c r="JO171" s="19">
        <f t="shared" si="425"/>
        <v>21.019903921433194</v>
      </c>
      <c r="JP171" s="19">
        <f t="shared" si="426"/>
        <v>20.9461609848412</v>
      </c>
      <c r="JQ171" s="19">
        <f t="shared" si="427"/>
        <v>21.147033330360586</v>
      </c>
      <c r="JR171" s="19">
        <f t="shared" si="428"/>
        <v>20.922687128961417</v>
      </c>
      <c r="JS171" s="19">
        <f t="shared" si="429"/>
        <v>20.969283939762377</v>
      </c>
      <c r="JT171" s="19">
        <f t="shared" si="430"/>
        <v>20.978466931206839</v>
      </c>
      <c r="JU171" s="38">
        <f t="shared" si="431"/>
        <v>21.774212932893615</v>
      </c>
      <c r="JV171" s="19">
        <f t="shared" si="432"/>
        <v>21.380840175277843</v>
      </c>
      <c r="JW171" s="19">
        <f t="shared" si="433"/>
        <v>21.659053844474766</v>
      </c>
      <c r="JX171" s="19">
        <f t="shared" si="434"/>
        <v>21.40441619464891</v>
      </c>
      <c r="JY171" s="19">
        <f t="shared" si="435"/>
        <v>21.220568091381576</v>
      </c>
      <c r="JZ171" s="19">
        <f t="shared" si="436"/>
        <v>21.019903921433194</v>
      </c>
      <c r="KA171" s="19">
        <f t="shared" si="437"/>
        <v>20.9461609848412</v>
      </c>
      <c r="KB171" s="19">
        <f t="shared" si="438"/>
        <v>21.147033330360586</v>
      </c>
      <c r="KC171" s="19">
        <f t="shared" si="439"/>
        <v>20.922687128961417</v>
      </c>
      <c r="KD171" s="19">
        <f t="shared" si="440"/>
        <v>20.969283939762377</v>
      </c>
      <c r="KE171" s="32">
        <f t="shared" si="441"/>
        <v>20.978466931206839</v>
      </c>
    </row>
    <row r="172" spans="1:291" x14ac:dyDescent="0.2">
      <c r="A172" s="19" t="s">
        <v>391</v>
      </c>
      <c r="B172" s="19" t="s">
        <v>392</v>
      </c>
      <c r="C172" s="19">
        <v>2012</v>
      </c>
      <c r="E172" s="32" t="s">
        <v>279</v>
      </c>
      <c r="H172" s="19">
        <v>0</v>
      </c>
      <c r="I172" s="19">
        <v>1</v>
      </c>
      <c r="J172" s="19">
        <v>1</v>
      </c>
      <c r="K172" s="19">
        <v>1</v>
      </c>
      <c r="L172" s="19">
        <v>1</v>
      </c>
      <c r="M172" s="19">
        <v>1</v>
      </c>
      <c r="N172" s="19">
        <v>1</v>
      </c>
      <c r="O172" s="19">
        <v>1</v>
      </c>
      <c r="P172" s="32">
        <v>1</v>
      </c>
      <c r="S172" s="19">
        <v>1</v>
      </c>
      <c r="T172" s="19">
        <v>1</v>
      </c>
      <c r="U172" s="19">
        <v>1</v>
      </c>
      <c r="V172" s="19">
        <v>1</v>
      </c>
      <c r="W172" s="19">
        <v>1</v>
      </c>
      <c r="X172" s="19">
        <v>1</v>
      </c>
      <c r="Y172" s="19">
        <v>1</v>
      </c>
      <c r="Z172" s="19">
        <v>1</v>
      </c>
      <c r="AA172" s="32">
        <v>1</v>
      </c>
      <c r="AD172" s="19">
        <v>1</v>
      </c>
      <c r="AE172" s="19">
        <v>1</v>
      </c>
      <c r="AF172" s="19">
        <v>1</v>
      </c>
      <c r="AG172" s="19">
        <v>1</v>
      </c>
      <c r="AH172" s="19">
        <v>1</v>
      </c>
      <c r="AI172" s="19">
        <v>1</v>
      </c>
      <c r="AJ172" s="19">
        <v>1</v>
      </c>
      <c r="AK172" s="19">
        <v>1</v>
      </c>
      <c r="AL172" s="32">
        <v>1</v>
      </c>
      <c r="AO172" s="19">
        <v>3.3098700000000002E-2</v>
      </c>
      <c r="AP172" s="19">
        <v>4.2888099999999998E-2</v>
      </c>
      <c r="AQ172" s="19">
        <v>4.1772299999999998E-2</v>
      </c>
      <c r="AR172" s="19">
        <v>4.4205500000000002E-2</v>
      </c>
      <c r="AS172" s="19">
        <v>4.5493199999999998E-2</v>
      </c>
      <c r="AT172" s="19">
        <v>5.43253E-2</v>
      </c>
      <c r="AU172" s="19">
        <v>5.5010299999999998E-2</v>
      </c>
      <c r="AV172" s="19">
        <v>5.9231199999999998E-2</v>
      </c>
      <c r="AW172" s="32">
        <v>7.1219900000000003E-2</v>
      </c>
      <c r="AZ172" s="19">
        <v>0</v>
      </c>
      <c r="BA172" s="19">
        <v>0</v>
      </c>
      <c r="BB172" s="19">
        <v>0</v>
      </c>
      <c r="BC172" s="19">
        <v>1</v>
      </c>
      <c r="BD172" s="19">
        <v>2</v>
      </c>
      <c r="BE172" s="19">
        <v>7</v>
      </c>
      <c r="BF172" s="19">
        <v>12</v>
      </c>
      <c r="BG172" s="19">
        <v>21</v>
      </c>
      <c r="BH172" s="32">
        <v>10</v>
      </c>
      <c r="BK172" s="19">
        <v>0</v>
      </c>
      <c r="BL172" s="19">
        <v>0</v>
      </c>
      <c r="BM172" s="19">
        <v>0</v>
      </c>
      <c r="BN172" s="19">
        <v>1</v>
      </c>
      <c r="BO172" s="19">
        <v>1</v>
      </c>
      <c r="BP172" s="19">
        <v>1</v>
      </c>
      <c r="BQ172" s="19">
        <v>1</v>
      </c>
      <c r="BR172" s="19">
        <v>1</v>
      </c>
      <c r="BS172" s="32">
        <v>1</v>
      </c>
      <c r="BT172" s="19">
        <v>0</v>
      </c>
      <c r="BU172" s="19">
        <v>0</v>
      </c>
      <c r="BV172" s="19">
        <v>1</v>
      </c>
      <c r="BW172" s="19">
        <v>1</v>
      </c>
      <c r="BX172" s="19">
        <v>1</v>
      </c>
      <c r="BY172" s="19">
        <v>1</v>
      </c>
      <c r="BZ172" s="19">
        <v>0</v>
      </c>
      <c r="CA172" s="19">
        <v>1</v>
      </c>
      <c r="CB172" s="19">
        <v>1</v>
      </c>
      <c r="CC172" s="19">
        <v>1</v>
      </c>
      <c r="CD172" s="19">
        <v>5</v>
      </c>
      <c r="CE172" s="38">
        <v>0</v>
      </c>
      <c r="CF172" s="19">
        <v>0</v>
      </c>
      <c r="CG172" s="19">
        <v>8</v>
      </c>
      <c r="CH172" s="19">
        <v>78</v>
      </c>
      <c r="CI172" s="19">
        <v>47</v>
      </c>
      <c r="CJ172" s="19">
        <v>62</v>
      </c>
      <c r="CK172" s="19">
        <v>71</v>
      </c>
      <c r="CL172" s="19">
        <v>72</v>
      </c>
      <c r="CM172" s="19">
        <v>67</v>
      </c>
      <c r="CN172" s="19">
        <v>63</v>
      </c>
      <c r="CO172" s="19">
        <v>72</v>
      </c>
      <c r="CP172" s="38">
        <v>0</v>
      </c>
      <c r="CQ172" s="19">
        <v>0</v>
      </c>
      <c r="CR172" s="19">
        <v>0.125</v>
      </c>
      <c r="CS172" s="19">
        <v>1.282051282051282E-2</v>
      </c>
      <c r="CT172" s="19">
        <v>2.1276595744680851E-2</v>
      </c>
      <c r="CU172" s="19">
        <v>1.6129032258064516E-2</v>
      </c>
      <c r="CV172" s="19">
        <v>0</v>
      </c>
      <c r="CW172" s="19">
        <v>1.3888888888888888E-2</v>
      </c>
      <c r="CX172" s="19">
        <v>1.4925373134328358E-2</v>
      </c>
      <c r="CY172" s="19">
        <v>1.5873015873015872E-2</v>
      </c>
      <c r="CZ172" s="19">
        <v>6.9444444444444448E-2</v>
      </c>
      <c r="DA172" s="38"/>
      <c r="DB172" s="19">
        <v>3.3226837059999998</v>
      </c>
      <c r="DC172" s="19">
        <v>1.661071857</v>
      </c>
      <c r="DD172" s="19">
        <v>2.714288528</v>
      </c>
      <c r="DE172" s="19">
        <v>2.4507863639999998</v>
      </c>
      <c r="DF172" s="19">
        <v>3.144890508</v>
      </c>
      <c r="DG172" s="19">
        <v>2.7747345569999999</v>
      </c>
      <c r="DH172" s="19">
        <v>2.3946054330000002</v>
      </c>
      <c r="DI172" s="19">
        <v>3.0095099840000001</v>
      </c>
      <c r="DJ172" s="19">
        <v>4.5390271131034998</v>
      </c>
      <c r="DK172" s="19">
        <v>5.4947687397450702</v>
      </c>
      <c r="DL172" s="38">
        <v>0.52929999999999999</v>
      </c>
      <c r="DM172" s="19">
        <v>0.48809999999999998</v>
      </c>
      <c r="DN172" s="19">
        <v>0.28789999999999999</v>
      </c>
      <c r="DO172" s="19">
        <v>0.2276</v>
      </c>
      <c r="DP172" s="19">
        <v>0.21129999999999999</v>
      </c>
      <c r="DQ172" s="19">
        <v>0.19450000000000001</v>
      </c>
      <c r="DR172" s="19">
        <v>0.1255</v>
      </c>
      <c r="DS172" s="19">
        <v>0.19239999999999999</v>
      </c>
      <c r="DT172" s="19">
        <v>0.2331</v>
      </c>
      <c r="DU172" s="19">
        <v>0.30059999999999998</v>
      </c>
      <c r="DV172" s="19">
        <v>0.28620000000000001</v>
      </c>
      <c r="DW172" s="38">
        <v>5.2999999999999999E-2</v>
      </c>
      <c r="DX172" s="19">
        <v>8.7999999999999995E-2</v>
      </c>
      <c r="DY172" s="19">
        <v>7.6999999999999999E-2</v>
      </c>
      <c r="DZ172" s="19">
        <v>9.7000000000000003E-2</v>
      </c>
      <c r="EA172" s="19">
        <v>9.2999999999999999E-2</v>
      </c>
      <c r="EB172" s="19">
        <v>9.8000000000000004E-2</v>
      </c>
      <c r="EC172" s="19">
        <v>0.126</v>
      </c>
      <c r="ED172" s="19">
        <v>0.113</v>
      </c>
      <c r="EE172" s="19">
        <v>8.4000000000000005E-2</v>
      </c>
      <c r="EF172" s="19">
        <v>6.6000000000000003E-2</v>
      </c>
      <c r="EG172" s="19">
        <v>6.3E-2</v>
      </c>
      <c r="EH172" s="38"/>
      <c r="EJ172" s="19">
        <v>67323043.555067688</v>
      </c>
      <c r="EK172" s="19">
        <v>82103118.66736114</v>
      </c>
      <c r="EL172" s="19">
        <v>98972587.385844946</v>
      </c>
      <c r="EM172" s="19">
        <v>63096794.103671923</v>
      </c>
      <c r="EN172" s="19">
        <v>113676550.93265046</v>
      </c>
      <c r="EO172" s="19">
        <v>120974407.10592814</v>
      </c>
      <c r="EP172" s="19">
        <v>100208433.42094393</v>
      </c>
      <c r="EQ172" s="19">
        <v>122130979.28138036</v>
      </c>
      <c r="ER172" s="32">
        <v>191738630.3147099</v>
      </c>
      <c r="ES172" s="19" t="str">
        <f t="shared" si="310"/>
        <v/>
      </c>
      <c r="ET172" s="19" t="str">
        <f t="shared" si="311"/>
        <v/>
      </c>
      <c r="EU172" s="19">
        <f t="shared" si="312"/>
        <v>18.02501313653034</v>
      </c>
      <c r="EV172" s="19">
        <f t="shared" si="313"/>
        <v>18.223486559905353</v>
      </c>
      <c r="EW172" s="19">
        <f t="shared" si="314"/>
        <v>18.410353474663864</v>
      </c>
      <c r="EX172" s="19">
        <f t="shared" si="315"/>
        <v>17.960180519622835</v>
      </c>
      <c r="EY172" s="19">
        <f t="shared" si="316"/>
        <v>18.548867701150787</v>
      </c>
      <c r="EZ172" s="19">
        <f t="shared" si="317"/>
        <v>18.611089569668042</v>
      </c>
      <c r="FA172" s="19">
        <f t="shared" si="318"/>
        <v>18.422762908950975</v>
      </c>
      <c r="FB172" s="19">
        <f t="shared" si="319"/>
        <v>18.620604627467539</v>
      </c>
      <c r="FC172" s="32">
        <f t="shared" si="320"/>
        <v>19.071643702136633</v>
      </c>
      <c r="FD172" s="19" t="str">
        <f t="shared" si="321"/>
        <v/>
      </c>
      <c r="FE172" s="19" t="str">
        <f t="shared" si="322"/>
        <v/>
      </c>
      <c r="FF172" s="19">
        <f t="shared" si="323"/>
        <v>1.661071857</v>
      </c>
      <c r="FG172" s="19">
        <f t="shared" si="324"/>
        <v>2.714288528</v>
      </c>
      <c r="FH172" s="19">
        <f t="shared" si="325"/>
        <v>2.4507863639999998</v>
      </c>
      <c r="FI172" s="19">
        <f t="shared" si="326"/>
        <v>3.144890508</v>
      </c>
      <c r="FJ172" s="19">
        <f t="shared" si="327"/>
        <v>2.7747345569999999</v>
      </c>
      <c r="FK172" s="19">
        <f t="shared" si="328"/>
        <v>2.3946054330000002</v>
      </c>
      <c r="FL172" s="19">
        <f t="shared" si="329"/>
        <v>3.0095099840000001</v>
      </c>
      <c r="FM172" s="19">
        <f t="shared" si="330"/>
        <v>4.5390271131034998</v>
      </c>
      <c r="FN172" s="32">
        <f t="shared" si="331"/>
        <v>5.4947687397450702</v>
      </c>
      <c r="FO172" s="19" t="str">
        <f t="shared" si="332"/>
        <v/>
      </c>
      <c r="FP172" s="19" t="str">
        <f t="shared" si="333"/>
        <v/>
      </c>
      <c r="FQ172" s="19">
        <f t="shared" si="334"/>
        <v>0.28789999999999999</v>
      </c>
      <c r="FR172" s="19">
        <f t="shared" si="335"/>
        <v>0.2276</v>
      </c>
      <c r="FS172" s="19">
        <f t="shared" si="336"/>
        <v>0.21129999999999999</v>
      </c>
      <c r="FT172" s="19">
        <f t="shared" si="337"/>
        <v>0.19450000000000001</v>
      </c>
      <c r="FU172" s="19">
        <f t="shared" si="338"/>
        <v>0.1255</v>
      </c>
      <c r="FV172" s="19">
        <f t="shared" si="339"/>
        <v>0.19239999999999999</v>
      </c>
      <c r="FW172" s="19">
        <f t="shared" si="340"/>
        <v>0.2331</v>
      </c>
      <c r="FX172" s="19">
        <f t="shared" si="341"/>
        <v>0.30059999999999998</v>
      </c>
      <c r="FY172" s="32">
        <f t="shared" si="342"/>
        <v>0.28620000000000001</v>
      </c>
      <c r="FZ172" s="19" t="str">
        <f t="shared" si="343"/>
        <v/>
      </c>
      <c r="GA172" s="19" t="str">
        <f t="shared" si="344"/>
        <v/>
      </c>
      <c r="GB172" s="19">
        <f t="shared" si="345"/>
        <v>7.6999999999999999E-2</v>
      </c>
      <c r="GC172" s="19">
        <f t="shared" si="346"/>
        <v>9.7000000000000003E-2</v>
      </c>
      <c r="GD172" s="19">
        <f t="shared" si="347"/>
        <v>9.2999999999999999E-2</v>
      </c>
      <c r="GE172" s="19">
        <f t="shared" si="348"/>
        <v>9.8000000000000004E-2</v>
      </c>
      <c r="GF172" s="19">
        <f t="shared" si="349"/>
        <v>0.126</v>
      </c>
      <c r="GG172" s="19">
        <f t="shared" si="350"/>
        <v>0.113</v>
      </c>
      <c r="GH172" s="19">
        <f t="shared" si="351"/>
        <v>8.4000000000000005E-2</v>
      </c>
      <c r="GI172" s="19">
        <f t="shared" si="352"/>
        <v>6.6000000000000003E-2</v>
      </c>
      <c r="GJ172" s="32">
        <f t="shared" si="353"/>
        <v>6.3E-2</v>
      </c>
      <c r="GK172" s="19" t="str">
        <f t="shared" si="354"/>
        <v/>
      </c>
      <c r="GL172" s="19" t="str">
        <f t="shared" si="355"/>
        <v/>
      </c>
      <c r="GM172" s="19">
        <f t="shared" si="356"/>
        <v>18.02501313653034</v>
      </c>
      <c r="GN172" s="19">
        <f t="shared" si="357"/>
        <v>18.223486559905353</v>
      </c>
      <c r="GO172" s="19">
        <f t="shared" si="358"/>
        <v>18.410353474663864</v>
      </c>
      <c r="GP172" s="19">
        <f t="shared" si="359"/>
        <v>17.960180519622835</v>
      </c>
      <c r="GQ172" s="19">
        <f t="shared" si="360"/>
        <v>18.548867701150787</v>
      </c>
      <c r="GR172" s="19">
        <f t="shared" si="361"/>
        <v>18.611089569668042</v>
      </c>
      <c r="GS172" s="19">
        <f t="shared" si="362"/>
        <v>18.422762908950975</v>
      </c>
      <c r="GT172" s="19">
        <f t="shared" si="363"/>
        <v>18.620604627467539</v>
      </c>
      <c r="GU172" s="32">
        <f t="shared" si="364"/>
        <v>19.071643702136633</v>
      </c>
      <c r="GV172" s="19">
        <f t="shared" si="365"/>
        <v>10.328571478127515</v>
      </c>
      <c r="GW172" s="19">
        <f t="shared" si="366"/>
        <v>10.328571478127515</v>
      </c>
      <c r="GX172" s="19">
        <f t="shared" si="367"/>
        <v>1.661071857</v>
      </c>
      <c r="GY172" s="19">
        <f t="shared" si="368"/>
        <v>2.714288528</v>
      </c>
      <c r="GZ172" s="19">
        <f t="shared" si="369"/>
        <v>2.4507863639999998</v>
      </c>
      <c r="HA172" s="19">
        <f t="shared" si="370"/>
        <v>3.144890508</v>
      </c>
      <c r="HB172" s="19">
        <f t="shared" si="371"/>
        <v>2.7747345569999999</v>
      </c>
      <c r="HC172" s="19">
        <f t="shared" si="372"/>
        <v>2.3946054330000002</v>
      </c>
      <c r="HD172" s="19">
        <f t="shared" si="373"/>
        <v>3.0095099840000001</v>
      </c>
      <c r="HE172" s="19">
        <f t="shared" si="374"/>
        <v>4.5390271131034998</v>
      </c>
      <c r="HF172" s="19">
        <f t="shared" si="375"/>
        <v>5.4947687397450702</v>
      </c>
      <c r="HG172" s="19" t="str">
        <f t="shared" si="442"/>
        <v/>
      </c>
      <c r="HH172" s="19" t="str">
        <f t="shared" si="443"/>
        <v/>
      </c>
      <c r="HI172" s="19">
        <f t="shared" si="444"/>
        <v>1.661071857</v>
      </c>
      <c r="HJ172" s="19">
        <f t="shared" si="445"/>
        <v>2.714288528</v>
      </c>
      <c r="HK172" s="19">
        <f t="shared" si="446"/>
        <v>2.4507863639999998</v>
      </c>
      <c r="HL172" s="19">
        <f t="shared" si="447"/>
        <v>3.144890508</v>
      </c>
      <c r="HM172" s="19">
        <f t="shared" si="448"/>
        <v>2.7747345569999999</v>
      </c>
      <c r="HN172" s="19">
        <f t="shared" si="449"/>
        <v>2.3946054330000002</v>
      </c>
      <c r="HO172" s="19">
        <f t="shared" si="450"/>
        <v>3.0095099840000001</v>
      </c>
      <c r="HP172" s="19">
        <f t="shared" si="451"/>
        <v>4.5390271131034998</v>
      </c>
      <c r="HQ172" s="32">
        <f t="shared" si="452"/>
        <v>5.4947687397450702</v>
      </c>
      <c r="HR172" s="19">
        <f t="shared" si="376"/>
        <v>0.72436999999999996</v>
      </c>
      <c r="HS172" s="19">
        <f t="shared" si="377"/>
        <v>0.72436999999999996</v>
      </c>
      <c r="HT172" s="19">
        <f t="shared" si="378"/>
        <v>0.28789999999999999</v>
      </c>
      <c r="HU172" s="19">
        <f t="shared" si="379"/>
        <v>0.2276</v>
      </c>
      <c r="HV172" s="19">
        <f t="shared" si="380"/>
        <v>0.21129999999999999</v>
      </c>
      <c r="HW172" s="19">
        <f t="shared" si="381"/>
        <v>0.19450000000000001</v>
      </c>
      <c r="HX172" s="19">
        <f t="shared" si="382"/>
        <v>0.1255</v>
      </c>
      <c r="HY172" s="19">
        <f t="shared" si="383"/>
        <v>0.19239999999999999</v>
      </c>
      <c r="HZ172" s="19">
        <f t="shared" si="384"/>
        <v>0.2331</v>
      </c>
      <c r="IA172" s="19">
        <f t="shared" si="385"/>
        <v>0.30059999999999998</v>
      </c>
      <c r="IB172" s="19">
        <f t="shared" si="386"/>
        <v>0.28620000000000001</v>
      </c>
      <c r="IC172" s="38" t="str">
        <f t="shared" si="387"/>
        <v/>
      </c>
      <c r="ID172" s="19" t="str">
        <f t="shared" si="388"/>
        <v/>
      </c>
      <c r="IE172" s="19">
        <f t="shared" si="389"/>
        <v>0.28789999999999999</v>
      </c>
      <c r="IF172" s="19">
        <f t="shared" si="390"/>
        <v>0.2276</v>
      </c>
      <c r="IG172" s="19">
        <f t="shared" si="391"/>
        <v>0.21129999999999999</v>
      </c>
      <c r="IH172" s="19">
        <f t="shared" si="392"/>
        <v>0.19450000000000001</v>
      </c>
      <c r="II172" s="19">
        <f t="shared" si="393"/>
        <v>0.1255</v>
      </c>
      <c r="IJ172" s="19">
        <f t="shared" si="394"/>
        <v>0.19239999999999999</v>
      </c>
      <c r="IK172" s="19">
        <f t="shared" si="395"/>
        <v>0.2331</v>
      </c>
      <c r="IL172" s="19">
        <f t="shared" si="396"/>
        <v>0.30059999999999998</v>
      </c>
      <c r="IM172" s="19">
        <f t="shared" si="397"/>
        <v>0.28620000000000001</v>
      </c>
      <c r="IN172" s="38">
        <f t="shared" si="398"/>
        <v>0.16917829999999984</v>
      </c>
      <c r="IO172" s="19">
        <f t="shared" si="399"/>
        <v>0.16917829999999984</v>
      </c>
      <c r="IP172" s="19">
        <f t="shared" si="400"/>
        <v>7.6999999999999999E-2</v>
      </c>
      <c r="IQ172" s="19">
        <f t="shared" si="401"/>
        <v>9.7000000000000003E-2</v>
      </c>
      <c r="IR172" s="19">
        <f t="shared" si="402"/>
        <v>9.2999999999999999E-2</v>
      </c>
      <c r="IS172" s="19">
        <f t="shared" si="403"/>
        <v>9.8000000000000004E-2</v>
      </c>
      <c r="IT172" s="19">
        <f t="shared" si="404"/>
        <v>0.126</v>
      </c>
      <c r="IU172" s="19">
        <f t="shared" si="405"/>
        <v>0.113</v>
      </c>
      <c r="IV172" s="19">
        <f t="shared" si="406"/>
        <v>8.4000000000000005E-2</v>
      </c>
      <c r="IW172" s="19">
        <f t="shared" si="407"/>
        <v>6.6000000000000003E-2</v>
      </c>
      <c r="IX172" s="32">
        <f t="shared" si="408"/>
        <v>6.3E-2</v>
      </c>
      <c r="IY172" s="19" t="str">
        <f t="shared" si="409"/>
        <v/>
      </c>
      <c r="IZ172" s="19" t="str">
        <f t="shared" si="410"/>
        <v/>
      </c>
      <c r="JA172" s="19">
        <f t="shared" si="411"/>
        <v>7.6999999999999999E-2</v>
      </c>
      <c r="JB172" s="19">
        <f t="shared" si="412"/>
        <v>9.7000000000000003E-2</v>
      </c>
      <c r="JC172" s="19">
        <f t="shared" si="413"/>
        <v>9.2999999999999999E-2</v>
      </c>
      <c r="JD172" s="19">
        <f t="shared" si="414"/>
        <v>9.8000000000000004E-2</v>
      </c>
      <c r="JE172" s="19">
        <f t="shared" si="415"/>
        <v>0.126</v>
      </c>
      <c r="JF172" s="19">
        <f t="shared" si="416"/>
        <v>0.113</v>
      </c>
      <c r="JG172" s="19">
        <f t="shared" si="417"/>
        <v>8.4000000000000005E-2</v>
      </c>
      <c r="JH172" s="19">
        <f t="shared" si="418"/>
        <v>6.6000000000000003E-2</v>
      </c>
      <c r="JI172" s="32">
        <f t="shared" si="419"/>
        <v>6.3E-2</v>
      </c>
      <c r="JJ172" s="19">
        <f t="shared" si="420"/>
        <v>22.018022109317169</v>
      </c>
      <c r="JK172" s="19">
        <f t="shared" si="421"/>
        <v>22.018022109317169</v>
      </c>
      <c r="JL172" s="19">
        <f t="shared" si="422"/>
        <v>18.02501313653034</v>
      </c>
      <c r="JM172" s="19">
        <f t="shared" si="423"/>
        <v>18.223486559905353</v>
      </c>
      <c r="JN172" s="19">
        <f t="shared" si="424"/>
        <v>18.410353474663864</v>
      </c>
      <c r="JO172" s="19">
        <f t="shared" si="425"/>
        <v>17.960180519622835</v>
      </c>
      <c r="JP172" s="19">
        <f t="shared" si="426"/>
        <v>18.548867701150787</v>
      </c>
      <c r="JQ172" s="19">
        <f t="shared" si="427"/>
        <v>18.611089569668042</v>
      </c>
      <c r="JR172" s="19">
        <f t="shared" si="428"/>
        <v>18.422762908950975</v>
      </c>
      <c r="JS172" s="19">
        <f t="shared" si="429"/>
        <v>18.620604627467539</v>
      </c>
      <c r="JT172" s="19">
        <f t="shared" si="430"/>
        <v>19.071643702136633</v>
      </c>
      <c r="JU172" s="38" t="str">
        <f t="shared" si="431"/>
        <v/>
      </c>
      <c r="JV172" s="19" t="str">
        <f t="shared" si="432"/>
        <v/>
      </c>
      <c r="JW172" s="19">
        <f t="shared" si="433"/>
        <v>18.02501313653034</v>
      </c>
      <c r="JX172" s="19">
        <f t="shared" si="434"/>
        <v>18.223486559905353</v>
      </c>
      <c r="JY172" s="19">
        <f t="shared" si="435"/>
        <v>18.410353474663864</v>
      </c>
      <c r="JZ172" s="19">
        <f t="shared" si="436"/>
        <v>17.960180519622835</v>
      </c>
      <c r="KA172" s="19">
        <f t="shared" si="437"/>
        <v>18.548867701150787</v>
      </c>
      <c r="KB172" s="19">
        <f t="shared" si="438"/>
        <v>18.611089569668042</v>
      </c>
      <c r="KC172" s="19">
        <f t="shared" si="439"/>
        <v>18.422762908950975</v>
      </c>
      <c r="KD172" s="19">
        <f t="shared" si="440"/>
        <v>18.620604627467539</v>
      </c>
      <c r="KE172" s="32">
        <f t="shared" si="441"/>
        <v>19.071643702136633</v>
      </c>
    </row>
    <row r="173" spans="1:291" x14ac:dyDescent="0.2">
      <c r="A173" s="19" t="s">
        <v>520</v>
      </c>
      <c r="B173" s="19" t="s">
        <v>521</v>
      </c>
      <c r="C173" s="19">
        <v>2018</v>
      </c>
      <c r="E173" s="32" t="s">
        <v>279</v>
      </c>
      <c r="N173" s="19">
        <v>1</v>
      </c>
      <c r="O173" s="19">
        <v>1</v>
      </c>
      <c r="P173" s="32">
        <v>1</v>
      </c>
      <c r="Y173" s="19">
        <v>1</v>
      </c>
      <c r="Z173" s="19">
        <v>1</v>
      </c>
      <c r="AA173" s="32">
        <v>1</v>
      </c>
      <c r="AJ173" s="19">
        <v>1</v>
      </c>
      <c r="AK173" s="19">
        <v>1</v>
      </c>
      <c r="AL173" s="32">
        <v>1</v>
      </c>
      <c r="AU173" s="19">
        <v>3.8070100000000003E-2</v>
      </c>
      <c r="AV173" s="19">
        <v>4.5618800000000001E-2</v>
      </c>
      <c r="AW173" s="32">
        <v>5.0918199999999997E-2</v>
      </c>
      <c r="BF173" s="19">
        <v>2</v>
      </c>
      <c r="BG173" s="19">
        <v>9</v>
      </c>
      <c r="BH173" s="32">
        <v>20</v>
      </c>
      <c r="BQ173" s="19">
        <v>1</v>
      </c>
      <c r="BR173" s="19">
        <v>1</v>
      </c>
      <c r="BS173" s="32">
        <v>1</v>
      </c>
      <c r="BT173" s="19">
        <v>0</v>
      </c>
      <c r="BU173" s="19">
        <v>0</v>
      </c>
      <c r="BV173" s="19">
        <v>0</v>
      </c>
      <c r="BW173" s="19">
        <v>0</v>
      </c>
      <c r="BX173" s="19">
        <v>0</v>
      </c>
      <c r="BY173" s="19">
        <v>0</v>
      </c>
      <c r="BZ173" s="19">
        <v>0</v>
      </c>
      <c r="CA173" s="19">
        <v>0</v>
      </c>
      <c r="CB173" s="19">
        <v>5</v>
      </c>
      <c r="CC173" s="19">
        <v>11</v>
      </c>
      <c r="CD173" s="19">
        <v>2</v>
      </c>
      <c r="CE173" s="38">
        <v>0</v>
      </c>
      <c r="CF173" s="19">
        <v>0</v>
      </c>
      <c r="CG173" s="19">
        <v>0</v>
      </c>
      <c r="CH173" s="19">
        <v>0</v>
      </c>
      <c r="CI173" s="19">
        <v>0</v>
      </c>
      <c r="CJ173" s="19">
        <v>0</v>
      </c>
      <c r="CK173" s="19">
        <v>0</v>
      </c>
      <c r="CL173" s="19">
        <v>0</v>
      </c>
      <c r="CM173" s="19">
        <v>69</v>
      </c>
      <c r="CN173" s="19">
        <v>94</v>
      </c>
      <c r="CO173" s="19">
        <v>76</v>
      </c>
      <c r="CP173" s="38">
        <v>0</v>
      </c>
      <c r="CQ173" s="19">
        <v>0</v>
      </c>
      <c r="CR173" s="19">
        <v>0</v>
      </c>
      <c r="CS173" s="19">
        <v>0</v>
      </c>
      <c r="CT173" s="19">
        <v>0</v>
      </c>
      <c r="CU173" s="19">
        <v>0</v>
      </c>
      <c r="CV173" s="19">
        <v>0</v>
      </c>
      <c r="CW173" s="19">
        <v>0</v>
      </c>
      <c r="CX173" s="19">
        <v>7.2463768115942032E-2</v>
      </c>
      <c r="CY173" s="19">
        <v>0.11702127659574468</v>
      </c>
      <c r="CZ173" s="19">
        <v>2.6315789473684209E-2</v>
      </c>
      <c r="DA173" s="38"/>
      <c r="DL173" s="38"/>
      <c r="DW173" s="38"/>
      <c r="EH173" s="38"/>
      <c r="EP173" s="19">
        <v>172848601.2462557</v>
      </c>
      <c r="EQ173" s="19">
        <v>185037988.88379183</v>
      </c>
      <c r="ER173" s="32">
        <v>223076504.2548008</v>
      </c>
      <c r="ES173" s="19" t="str">
        <f t="shared" si="310"/>
        <v/>
      </c>
      <c r="ET173" s="19" t="str">
        <f t="shared" si="311"/>
        <v/>
      </c>
      <c r="EU173" s="19" t="str">
        <f t="shared" si="312"/>
        <v/>
      </c>
      <c r="EV173" s="19" t="str">
        <f t="shared" si="313"/>
        <v/>
      </c>
      <c r="EW173" s="19" t="str">
        <f t="shared" si="314"/>
        <v/>
      </c>
      <c r="EX173" s="19" t="str">
        <f t="shared" si="315"/>
        <v/>
      </c>
      <c r="EY173" s="19" t="str">
        <f t="shared" si="316"/>
        <v/>
      </c>
      <c r="EZ173" s="19" t="str">
        <f t="shared" si="317"/>
        <v/>
      </c>
      <c r="FA173" s="19">
        <f t="shared" si="318"/>
        <v>18.967926632000964</v>
      </c>
      <c r="FB173" s="19">
        <f t="shared" si="319"/>
        <v>19.03607170727993</v>
      </c>
      <c r="FC173" s="32">
        <f t="shared" si="320"/>
        <v>19.223025338997061</v>
      </c>
      <c r="FD173" s="19" t="str">
        <f t="shared" si="321"/>
        <v/>
      </c>
      <c r="FN173" s="32"/>
      <c r="FY173" s="32"/>
      <c r="GJ173" s="32"/>
      <c r="GK173" s="19" t="str">
        <f t="shared" si="354"/>
        <v/>
      </c>
      <c r="GL173" s="19" t="str">
        <f t="shared" si="355"/>
        <v/>
      </c>
      <c r="GM173" s="19" t="str">
        <f t="shared" si="356"/>
        <v/>
      </c>
      <c r="GN173" s="19" t="str">
        <f t="shared" si="357"/>
        <v/>
      </c>
      <c r="GO173" s="19" t="str">
        <f t="shared" si="358"/>
        <v/>
      </c>
      <c r="GP173" s="19" t="str">
        <f t="shared" si="359"/>
        <v/>
      </c>
      <c r="GQ173" s="19" t="str">
        <f t="shared" si="360"/>
        <v/>
      </c>
      <c r="GR173" s="19" t="str">
        <f t="shared" si="361"/>
        <v/>
      </c>
      <c r="GS173" s="19">
        <f t="shared" si="362"/>
        <v>18.967926632000964</v>
      </c>
      <c r="GT173" s="19">
        <f t="shared" si="363"/>
        <v>19.03607170727993</v>
      </c>
      <c r="GU173" s="32">
        <f t="shared" si="364"/>
        <v>19.223025338997061</v>
      </c>
      <c r="GV173" s="19">
        <f t="shared" si="365"/>
        <v>10.328571478127515</v>
      </c>
      <c r="GW173" s="19">
        <f t="shared" si="366"/>
        <v>0.2011343951618926</v>
      </c>
      <c r="GX173" s="19">
        <f t="shared" si="367"/>
        <v>0.2011343951618926</v>
      </c>
      <c r="GY173" s="19">
        <f t="shared" si="368"/>
        <v>0.2011343951618926</v>
      </c>
      <c r="GZ173" s="19">
        <f t="shared" si="369"/>
        <v>0.2011343951618926</v>
      </c>
      <c r="HA173" s="19">
        <f t="shared" si="370"/>
        <v>0.2011343951618926</v>
      </c>
      <c r="HB173" s="19">
        <f t="shared" si="371"/>
        <v>0.2011343951618926</v>
      </c>
      <c r="HC173" s="19">
        <f t="shared" si="372"/>
        <v>0.2011343951618926</v>
      </c>
      <c r="HD173" s="19">
        <f t="shared" si="373"/>
        <v>0.2011343951618926</v>
      </c>
      <c r="HE173" s="19">
        <f t="shared" si="374"/>
        <v>0.2011343951618926</v>
      </c>
      <c r="HF173" s="19">
        <f t="shared" si="375"/>
        <v>0.2011343951618926</v>
      </c>
      <c r="HG173" s="19" t="str">
        <f t="shared" si="442"/>
        <v/>
      </c>
      <c r="HH173" s="19" t="str">
        <f t="shared" si="443"/>
        <v/>
      </c>
      <c r="HI173" s="19" t="str">
        <f t="shared" si="444"/>
        <v/>
      </c>
      <c r="HJ173" s="19" t="str">
        <f t="shared" si="445"/>
        <v/>
      </c>
      <c r="HK173" s="19" t="str">
        <f t="shared" si="446"/>
        <v/>
      </c>
      <c r="HL173" s="19" t="str">
        <f t="shared" si="447"/>
        <v/>
      </c>
      <c r="HM173" s="19" t="str">
        <f t="shared" si="448"/>
        <v/>
      </c>
      <c r="HN173" s="19" t="str">
        <f t="shared" si="449"/>
        <v/>
      </c>
      <c r="HO173" s="19" t="str">
        <f t="shared" si="450"/>
        <v/>
      </c>
      <c r="HP173" s="19" t="str">
        <f t="shared" si="451"/>
        <v/>
      </c>
      <c r="HQ173" s="32" t="str">
        <f t="shared" si="452"/>
        <v/>
      </c>
      <c r="HR173" s="19">
        <f t="shared" si="376"/>
        <v>2.8730000000000002E-2</v>
      </c>
      <c r="HS173" s="19">
        <f t="shared" si="377"/>
        <v>2.8730000000000002E-2</v>
      </c>
      <c r="HT173" s="19">
        <f t="shared" si="378"/>
        <v>2.8730000000000002E-2</v>
      </c>
      <c r="HU173" s="19">
        <f t="shared" si="379"/>
        <v>2.8730000000000002E-2</v>
      </c>
      <c r="HV173" s="19">
        <f t="shared" si="380"/>
        <v>2.8730000000000002E-2</v>
      </c>
      <c r="HW173" s="19">
        <f t="shared" si="381"/>
        <v>2.8730000000000002E-2</v>
      </c>
      <c r="HX173" s="19">
        <f t="shared" si="382"/>
        <v>2.8730000000000002E-2</v>
      </c>
      <c r="HY173" s="19">
        <f t="shared" si="383"/>
        <v>2.8730000000000002E-2</v>
      </c>
      <c r="HZ173" s="19">
        <f t="shared" si="384"/>
        <v>2.8730000000000002E-2</v>
      </c>
      <c r="IA173" s="19">
        <f t="shared" si="385"/>
        <v>2.8730000000000002E-2</v>
      </c>
      <c r="IB173" s="19">
        <f t="shared" si="386"/>
        <v>2.8730000000000002E-2</v>
      </c>
      <c r="IC173" s="38" t="str">
        <f t="shared" si="387"/>
        <v/>
      </c>
      <c r="ID173" s="19" t="str">
        <f t="shared" si="388"/>
        <v/>
      </c>
      <c r="IE173" s="19" t="str">
        <f t="shared" si="389"/>
        <v/>
      </c>
      <c r="IF173" s="19" t="str">
        <f t="shared" si="390"/>
        <v/>
      </c>
      <c r="IG173" s="19" t="str">
        <f t="shared" si="391"/>
        <v/>
      </c>
      <c r="IH173" s="19" t="str">
        <f t="shared" si="392"/>
        <v/>
      </c>
      <c r="II173" s="19" t="str">
        <f t="shared" si="393"/>
        <v/>
      </c>
      <c r="IJ173" s="19" t="str">
        <f t="shared" si="394"/>
        <v/>
      </c>
      <c r="IK173" s="19" t="str">
        <f t="shared" si="395"/>
        <v/>
      </c>
      <c r="IL173" s="19" t="str">
        <f t="shared" si="396"/>
        <v/>
      </c>
      <c r="IM173" s="19" t="str">
        <f t="shared" si="397"/>
        <v/>
      </c>
      <c r="IN173" s="38">
        <f t="shared" si="398"/>
        <v>0</v>
      </c>
      <c r="IO173" s="19">
        <f t="shared" si="399"/>
        <v>0</v>
      </c>
      <c r="IP173" s="19">
        <f t="shared" si="400"/>
        <v>0</v>
      </c>
      <c r="IQ173" s="19">
        <f t="shared" si="401"/>
        <v>0</v>
      </c>
      <c r="IR173" s="19">
        <f t="shared" si="402"/>
        <v>0</v>
      </c>
      <c r="IS173" s="19">
        <f t="shared" si="403"/>
        <v>0</v>
      </c>
      <c r="IT173" s="19">
        <f t="shared" si="404"/>
        <v>0</v>
      </c>
      <c r="IU173" s="19">
        <f t="shared" si="405"/>
        <v>0</v>
      </c>
      <c r="IV173" s="19">
        <f t="shared" si="406"/>
        <v>0</v>
      </c>
      <c r="IW173" s="19">
        <f t="shared" si="407"/>
        <v>0</v>
      </c>
      <c r="IX173" s="32">
        <f t="shared" si="408"/>
        <v>0</v>
      </c>
      <c r="IY173" s="19" t="str">
        <f t="shared" si="409"/>
        <v/>
      </c>
      <c r="IZ173" s="19" t="str">
        <f t="shared" si="410"/>
        <v/>
      </c>
      <c r="JA173" s="19" t="str">
        <f t="shared" si="411"/>
        <v/>
      </c>
      <c r="JB173" s="19" t="str">
        <f t="shared" si="412"/>
        <v/>
      </c>
      <c r="JC173" s="19" t="str">
        <f t="shared" si="413"/>
        <v/>
      </c>
      <c r="JD173" s="19" t="str">
        <f t="shared" si="414"/>
        <v/>
      </c>
      <c r="JE173" s="19" t="str">
        <f t="shared" si="415"/>
        <v/>
      </c>
      <c r="JF173" s="19" t="str">
        <f t="shared" si="416"/>
        <v/>
      </c>
      <c r="JG173" s="19" t="str">
        <f t="shared" si="417"/>
        <v/>
      </c>
      <c r="JH173" s="19" t="str">
        <f t="shared" si="418"/>
        <v/>
      </c>
      <c r="JI173" s="32" t="str">
        <f t="shared" si="419"/>
        <v/>
      </c>
      <c r="JJ173" s="19">
        <f t="shared" si="420"/>
        <v>22.018022109317169</v>
      </c>
      <c r="JK173" s="19">
        <f t="shared" si="421"/>
        <v>22.018022109317169</v>
      </c>
      <c r="JL173" s="19">
        <f t="shared" si="422"/>
        <v>22.018022109317169</v>
      </c>
      <c r="JM173" s="19">
        <f t="shared" si="423"/>
        <v>22.018022109317169</v>
      </c>
      <c r="JN173" s="19">
        <f t="shared" si="424"/>
        <v>22.018022109317169</v>
      </c>
      <c r="JO173" s="19">
        <f t="shared" si="425"/>
        <v>22.018022109317169</v>
      </c>
      <c r="JP173" s="19">
        <f t="shared" si="426"/>
        <v>22.018022109317169</v>
      </c>
      <c r="JQ173" s="19">
        <f t="shared" si="427"/>
        <v>22.018022109317169</v>
      </c>
      <c r="JR173" s="19">
        <f t="shared" si="428"/>
        <v>18.967926632000964</v>
      </c>
      <c r="JS173" s="19">
        <f t="shared" si="429"/>
        <v>19.03607170727993</v>
      </c>
      <c r="JT173" s="19">
        <f t="shared" si="430"/>
        <v>19.223025338997061</v>
      </c>
      <c r="JU173" s="38" t="str">
        <f t="shared" si="431"/>
        <v/>
      </c>
      <c r="JV173" s="19" t="str">
        <f t="shared" si="432"/>
        <v/>
      </c>
      <c r="JW173" s="19" t="str">
        <f t="shared" si="433"/>
        <v/>
      </c>
      <c r="JX173" s="19" t="str">
        <f t="shared" si="434"/>
        <v/>
      </c>
      <c r="JY173" s="19" t="str">
        <f t="shared" si="435"/>
        <v/>
      </c>
      <c r="JZ173" s="19" t="str">
        <f t="shared" si="436"/>
        <v/>
      </c>
      <c r="KA173" s="19" t="str">
        <f t="shared" si="437"/>
        <v/>
      </c>
      <c r="KB173" s="19" t="str">
        <f t="shared" si="438"/>
        <v/>
      </c>
      <c r="KC173" s="19">
        <f t="shared" si="439"/>
        <v>18.967926632000964</v>
      </c>
      <c r="KD173" s="19">
        <f t="shared" si="440"/>
        <v>19.03607170727993</v>
      </c>
      <c r="KE173" s="32">
        <f t="shared" si="441"/>
        <v>19.223025338997061</v>
      </c>
    </row>
    <row r="174" spans="1:291" x14ac:dyDescent="0.2">
      <c r="A174" s="19" t="s">
        <v>542</v>
      </c>
      <c r="B174" s="19" t="s">
        <v>543</v>
      </c>
      <c r="E174" s="32" t="s">
        <v>279</v>
      </c>
      <c r="F174" s="19">
        <v>1</v>
      </c>
      <c r="G174" s="19">
        <v>1</v>
      </c>
      <c r="H174" s="19">
        <v>1</v>
      </c>
      <c r="I174" s="19">
        <v>1</v>
      </c>
      <c r="J174" s="19">
        <v>1</v>
      </c>
      <c r="K174" s="19">
        <v>1</v>
      </c>
      <c r="L174" s="19">
        <v>1</v>
      </c>
      <c r="M174" s="19">
        <v>1</v>
      </c>
      <c r="N174" s="19">
        <v>1</v>
      </c>
      <c r="O174" s="19">
        <v>1</v>
      </c>
      <c r="P174" s="32">
        <v>1</v>
      </c>
      <c r="Q174" s="19">
        <v>1</v>
      </c>
      <c r="R174" s="19">
        <v>1</v>
      </c>
      <c r="S174" s="19">
        <v>1</v>
      </c>
      <c r="T174" s="19">
        <v>1</v>
      </c>
      <c r="U174" s="19">
        <v>1</v>
      </c>
      <c r="V174" s="19">
        <v>1</v>
      </c>
      <c r="W174" s="19">
        <v>1</v>
      </c>
      <c r="X174" s="19">
        <v>1</v>
      </c>
      <c r="Y174" s="19">
        <v>1</v>
      </c>
      <c r="Z174" s="19">
        <v>1</v>
      </c>
      <c r="AA174" s="32">
        <v>1</v>
      </c>
      <c r="AB174" s="19">
        <v>1</v>
      </c>
      <c r="AC174" s="19">
        <v>1</v>
      </c>
      <c r="AD174" s="19">
        <v>1</v>
      </c>
      <c r="AE174" s="19">
        <v>1</v>
      </c>
      <c r="AF174" s="19">
        <v>1</v>
      </c>
      <c r="AG174" s="19">
        <v>1</v>
      </c>
      <c r="AH174" s="19">
        <v>1</v>
      </c>
      <c r="AI174" s="19">
        <v>1</v>
      </c>
      <c r="AJ174" s="19">
        <v>1</v>
      </c>
      <c r="AK174" s="19">
        <v>1</v>
      </c>
      <c r="AL174" s="32">
        <v>1</v>
      </c>
      <c r="AN174" s="19">
        <v>4.4884899999999998E-2</v>
      </c>
      <c r="AO174" s="19">
        <v>4.3779800000000001E-2</v>
      </c>
      <c r="AP174" s="19">
        <v>4.71303E-2</v>
      </c>
      <c r="AQ174" s="19">
        <v>4.8668000000000003E-2</v>
      </c>
      <c r="AR174" s="19">
        <v>4.4737199999999998E-2</v>
      </c>
      <c r="AS174" s="19">
        <v>4.7759000000000003E-2</v>
      </c>
      <c r="AT174" s="19">
        <v>2.1564099999999999E-2</v>
      </c>
      <c r="AU174" s="19">
        <v>2.34334E-2</v>
      </c>
      <c r="AV174" s="19">
        <v>5.0148699999999997E-2</v>
      </c>
      <c r="AW174" s="32">
        <v>5.9797099999999999E-2</v>
      </c>
      <c r="AX174" s="19">
        <v>0</v>
      </c>
      <c r="AY174" s="19">
        <v>0</v>
      </c>
      <c r="AZ174" s="19">
        <v>0</v>
      </c>
      <c r="BA174" s="19">
        <v>0</v>
      </c>
      <c r="BB174" s="19">
        <v>0</v>
      </c>
      <c r="BC174" s="19">
        <v>3</v>
      </c>
      <c r="BD174" s="19">
        <v>3</v>
      </c>
      <c r="BE174" s="19">
        <v>1</v>
      </c>
      <c r="BF174" s="19">
        <v>1</v>
      </c>
      <c r="BG174" s="19">
        <v>3</v>
      </c>
      <c r="BH174" s="32">
        <v>19</v>
      </c>
      <c r="BI174" s="19">
        <v>0</v>
      </c>
      <c r="BJ174" s="19">
        <v>0</v>
      </c>
      <c r="BK174" s="19">
        <v>0</v>
      </c>
      <c r="BL174" s="19">
        <v>0</v>
      </c>
      <c r="BM174" s="19">
        <v>0</v>
      </c>
      <c r="BN174" s="19">
        <v>1</v>
      </c>
      <c r="BO174" s="19">
        <v>1</v>
      </c>
      <c r="BP174" s="19">
        <v>1</v>
      </c>
      <c r="BQ174" s="19">
        <v>1</v>
      </c>
      <c r="BR174" s="19">
        <v>1</v>
      </c>
      <c r="BS174" s="32">
        <v>1</v>
      </c>
      <c r="BT174" s="19">
        <v>16</v>
      </c>
      <c r="BU174" s="19">
        <v>18</v>
      </c>
      <c r="BV174" s="19">
        <v>13</v>
      </c>
      <c r="BW174" s="19">
        <v>9</v>
      </c>
      <c r="BX174" s="19">
        <v>2</v>
      </c>
      <c r="BY174" s="19">
        <v>6</v>
      </c>
      <c r="BZ174" s="19">
        <v>9</v>
      </c>
      <c r="CA174" s="19">
        <v>21</v>
      </c>
      <c r="CB174" s="19">
        <v>2</v>
      </c>
      <c r="CC174" s="19">
        <v>6</v>
      </c>
      <c r="CD174" s="19">
        <v>6</v>
      </c>
      <c r="CE174" s="38">
        <v>200</v>
      </c>
      <c r="CF174" s="19">
        <v>185</v>
      </c>
      <c r="CG174" s="19">
        <v>213</v>
      </c>
      <c r="CH174" s="19">
        <v>432</v>
      </c>
      <c r="CI174" s="19">
        <v>210</v>
      </c>
      <c r="CJ174" s="19">
        <v>232</v>
      </c>
      <c r="CK174" s="19">
        <v>221</v>
      </c>
      <c r="CL174" s="19">
        <v>343</v>
      </c>
      <c r="CM174" s="19">
        <v>24</v>
      </c>
      <c r="CN174" s="19">
        <v>50</v>
      </c>
      <c r="CO174" s="19">
        <v>86</v>
      </c>
      <c r="CP174" s="38">
        <v>0.08</v>
      </c>
      <c r="CQ174" s="19">
        <v>9.7297297297297303E-2</v>
      </c>
      <c r="CR174" s="19">
        <v>6.1032863849765258E-2</v>
      </c>
      <c r="CS174" s="19">
        <v>2.0833333333333332E-2</v>
      </c>
      <c r="CT174" s="19">
        <v>9.5238095238095247E-3</v>
      </c>
      <c r="CU174" s="19">
        <v>2.5862068965517241E-2</v>
      </c>
      <c r="CV174" s="19">
        <v>4.072398190045249E-2</v>
      </c>
      <c r="CW174" s="19">
        <v>6.1224489795918366E-2</v>
      </c>
      <c r="CX174" s="19">
        <v>8.3333333333333329E-2</v>
      </c>
      <c r="CY174" s="19">
        <v>0.12</v>
      </c>
      <c r="CZ174" s="19">
        <v>6.9767441860465115E-2</v>
      </c>
      <c r="DA174" s="38"/>
      <c r="DL174" s="38"/>
      <c r="DW174" s="38"/>
      <c r="EH174" s="38"/>
      <c r="EQ174" s="19">
        <v>46348706.005391039</v>
      </c>
      <c r="ER174" s="32">
        <v>43171617.653618805</v>
      </c>
      <c r="ES174" s="19" t="str">
        <f t="shared" si="310"/>
        <v/>
      </c>
      <c r="ET174" s="19" t="str">
        <f t="shared" si="311"/>
        <v/>
      </c>
      <c r="EU174" s="19" t="str">
        <f t="shared" si="312"/>
        <v/>
      </c>
      <c r="EV174" s="19" t="str">
        <f t="shared" si="313"/>
        <v/>
      </c>
      <c r="EW174" s="19" t="str">
        <f t="shared" si="314"/>
        <v/>
      </c>
      <c r="EX174" s="19" t="str">
        <f t="shared" si="315"/>
        <v/>
      </c>
      <c r="EY174" s="19" t="str">
        <f t="shared" si="316"/>
        <v/>
      </c>
      <c r="EZ174" s="19" t="str">
        <f t="shared" si="317"/>
        <v/>
      </c>
      <c r="FA174" s="19" t="str">
        <f t="shared" si="318"/>
        <v/>
      </c>
      <c r="FB174" s="19">
        <f t="shared" si="319"/>
        <v>17.651703931687635</v>
      </c>
      <c r="FC174" s="32">
        <f t="shared" si="320"/>
        <v>17.580693838537254</v>
      </c>
      <c r="FN174" s="32"/>
      <c r="FY174" s="32"/>
      <c r="GJ174" s="32"/>
      <c r="GK174" s="19" t="str">
        <f t="shared" si="354"/>
        <v/>
      </c>
      <c r="GL174" s="19" t="str">
        <f t="shared" si="355"/>
        <v/>
      </c>
      <c r="GM174" s="19" t="str">
        <f t="shared" si="356"/>
        <v/>
      </c>
      <c r="GN174" s="19" t="str">
        <f t="shared" si="357"/>
        <v/>
      </c>
      <c r="GO174" s="19" t="str">
        <f t="shared" si="358"/>
        <v/>
      </c>
      <c r="GP174" s="19" t="str">
        <f t="shared" si="359"/>
        <v/>
      </c>
      <c r="GQ174" s="19" t="str">
        <f t="shared" si="360"/>
        <v/>
      </c>
      <c r="GR174" s="19" t="str">
        <f t="shared" si="361"/>
        <v/>
      </c>
      <c r="GS174" s="19" t="str">
        <f t="shared" si="362"/>
        <v/>
      </c>
      <c r="GT174" s="19">
        <f t="shared" si="363"/>
        <v>17.651703931687635</v>
      </c>
      <c r="GU174" s="32">
        <f t="shared" si="364"/>
        <v>17.580693838537254</v>
      </c>
      <c r="GV174" s="19">
        <f t="shared" si="365"/>
        <v>0.2011343951618926</v>
      </c>
      <c r="GW174" s="19">
        <f t="shared" si="366"/>
        <v>0.2011343951618926</v>
      </c>
      <c r="GX174" s="19">
        <f t="shared" si="367"/>
        <v>0.2011343951618926</v>
      </c>
      <c r="GY174" s="19">
        <f t="shared" si="368"/>
        <v>0.2011343951618926</v>
      </c>
      <c r="GZ174" s="19">
        <f t="shared" si="369"/>
        <v>0.2011343951618926</v>
      </c>
      <c r="HA174" s="19">
        <f t="shared" si="370"/>
        <v>0.2011343951618926</v>
      </c>
      <c r="HB174" s="19">
        <f t="shared" si="371"/>
        <v>0.2011343951618926</v>
      </c>
      <c r="HC174" s="19">
        <f t="shared" si="372"/>
        <v>0.2011343951618926</v>
      </c>
      <c r="HD174" s="19">
        <f t="shared" si="373"/>
        <v>0.2011343951618926</v>
      </c>
      <c r="HE174" s="19">
        <f t="shared" si="374"/>
        <v>0.2011343951618926</v>
      </c>
      <c r="HF174" s="19">
        <f t="shared" si="375"/>
        <v>0.2011343951618926</v>
      </c>
      <c r="HG174" s="19" t="str">
        <f t="shared" si="442"/>
        <v/>
      </c>
      <c r="HH174" s="19" t="str">
        <f t="shared" si="443"/>
        <v/>
      </c>
      <c r="HI174" s="19" t="str">
        <f t="shared" si="444"/>
        <v/>
      </c>
      <c r="HJ174" s="19" t="str">
        <f t="shared" si="445"/>
        <v/>
      </c>
      <c r="HK174" s="19" t="str">
        <f t="shared" si="446"/>
        <v/>
      </c>
      <c r="HL174" s="19" t="str">
        <f t="shared" si="447"/>
        <v/>
      </c>
      <c r="HM174" s="19" t="str">
        <f t="shared" si="448"/>
        <v/>
      </c>
      <c r="HN174" s="19" t="str">
        <f t="shared" si="449"/>
        <v/>
      </c>
      <c r="HO174" s="19" t="str">
        <f t="shared" si="450"/>
        <v/>
      </c>
      <c r="HP174" s="19" t="str">
        <f t="shared" si="451"/>
        <v/>
      </c>
      <c r="HQ174" s="32" t="str">
        <f t="shared" si="452"/>
        <v/>
      </c>
      <c r="HR174" s="19">
        <f t="shared" si="376"/>
        <v>2.8730000000000002E-2</v>
      </c>
      <c r="HS174" s="19">
        <f t="shared" si="377"/>
        <v>2.8730000000000002E-2</v>
      </c>
      <c r="HT174" s="19">
        <f t="shared" si="378"/>
        <v>2.8730000000000002E-2</v>
      </c>
      <c r="HU174" s="19">
        <f t="shared" si="379"/>
        <v>2.8730000000000002E-2</v>
      </c>
      <c r="HV174" s="19">
        <f t="shared" si="380"/>
        <v>2.8730000000000002E-2</v>
      </c>
      <c r="HW174" s="19">
        <f t="shared" si="381"/>
        <v>2.8730000000000002E-2</v>
      </c>
      <c r="HX174" s="19">
        <f t="shared" si="382"/>
        <v>2.8730000000000002E-2</v>
      </c>
      <c r="HY174" s="19">
        <f t="shared" si="383"/>
        <v>2.8730000000000002E-2</v>
      </c>
      <c r="HZ174" s="19">
        <f t="shared" si="384"/>
        <v>2.8730000000000002E-2</v>
      </c>
      <c r="IA174" s="19">
        <f t="shared" si="385"/>
        <v>2.8730000000000002E-2</v>
      </c>
      <c r="IB174" s="19">
        <f t="shared" si="386"/>
        <v>2.8730000000000002E-2</v>
      </c>
      <c r="IC174" s="38" t="str">
        <f t="shared" si="387"/>
        <v/>
      </c>
      <c r="ID174" s="19" t="str">
        <f t="shared" si="388"/>
        <v/>
      </c>
      <c r="IE174" s="19" t="str">
        <f t="shared" si="389"/>
        <v/>
      </c>
      <c r="IF174" s="19" t="str">
        <f t="shared" si="390"/>
        <v/>
      </c>
      <c r="IG174" s="19" t="str">
        <f t="shared" si="391"/>
        <v/>
      </c>
      <c r="IH174" s="19" t="str">
        <f t="shared" si="392"/>
        <v/>
      </c>
      <c r="II174" s="19" t="str">
        <f t="shared" si="393"/>
        <v/>
      </c>
      <c r="IJ174" s="19" t="str">
        <f t="shared" si="394"/>
        <v/>
      </c>
      <c r="IK174" s="19" t="str">
        <f t="shared" si="395"/>
        <v/>
      </c>
      <c r="IL174" s="19" t="str">
        <f t="shared" si="396"/>
        <v/>
      </c>
      <c r="IM174" s="19" t="str">
        <f t="shared" si="397"/>
        <v/>
      </c>
      <c r="IN174" s="38">
        <f t="shared" si="398"/>
        <v>0</v>
      </c>
      <c r="IO174" s="19">
        <f t="shared" si="399"/>
        <v>0</v>
      </c>
      <c r="IP174" s="19">
        <f t="shared" si="400"/>
        <v>0</v>
      </c>
      <c r="IQ174" s="19">
        <f t="shared" si="401"/>
        <v>0</v>
      </c>
      <c r="IR174" s="19">
        <f t="shared" si="402"/>
        <v>0</v>
      </c>
      <c r="IS174" s="19">
        <f t="shared" si="403"/>
        <v>0</v>
      </c>
      <c r="IT174" s="19">
        <f t="shared" si="404"/>
        <v>0</v>
      </c>
      <c r="IU174" s="19">
        <f t="shared" si="405"/>
        <v>0</v>
      </c>
      <c r="IV174" s="19">
        <f t="shared" si="406"/>
        <v>0</v>
      </c>
      <c r="IW174" s="19">
        <f t="shared" si="407"/>
        <v>0</v>
      </c>
      <c r="IX174" s="32">
        <f t="shared" si="408"/>
        <v>0</v>
      </c>
      <c r="IY174" s="19" t="str">
        <f t="shared" si="409"/>
        <v/>
      </c>
      <c r="IZ174" s="19" t="str">
        <f t="shared" si="410"/>
        <v/>
      </c>
      <c r="JA174" s="19" t="str">
        <f t="shared" si="411"/>
        <v/>
      </c>
      <c r="JB174" s="19" t="str">
        <f t="shared" si="412"/>
        <v/>
      </c>
      <c r="JC174" s="19" t="str">
        <f t="shared" si="413"/>
        <v/>
      </c>
      <c r="JD174" s="19" t="str">
        <f t="shared" si="414"/>
        <v/>
      </c>
      <c r="JE174" s="19" t="str">
        <f t="shared" si="415"/>
        <v/>
      </c>
      <c r="JF174" s="19" t="str">
        <f t="shared" si="416"/>
        <v/>
      </c>
      <c r="JG174" s="19" t="str">
        <f t="shared" si="417"/>
        <v/>
      </c>
      <c r="JH174" s="19" t="str">
        <f t="shared" si="418"/>
        <v/>
      </c>
      <c r="JI174" s="32" t="str">
        <f t="shared" si="419"/>
        <v/>
      </c>
      <c r="JJ174" s="19">
        <f t="shared" si="420"/>
        <v>22.018022109317169</v>
      </c>
      <c r="JK174" s="19">
        <f t="shared" si="421"/>
        <v>22.018022109317169</v>
      </c>
      <c r="JL174" s="19">
        <f t="shared" si="422"/>
        <v>22.018022109317169</v>
      </c>
      <c r="JM174" s="19">
        <f t="shared" si="423"/>
        <v>22.018022109317169</v>
      </c>
      <c r="JN174" s="19">
        <f t="shared" si="424"/>
        <v>22.018022109317169</v>
      </c>
      <c r="JO174" s="19">
        <f t="shared" si="425"/>
        <v>22.018022109317169</v>
      </c>
      <c r="JP174" s="19">
        <f t="shared" si="426"/>
        <v>22.018022109317169</v>
      </c>
      <c r="JQ174" s="19">
        <f t="shared" si="427"/>
        <v>22.018022109317169</v>
      </c>
      <c r="JR174" s="19">
        <f t="shared" si="428"/>
        <v>22.018022109317169</v>
      </c>
      <c r="JS174" s="19">
        <f t="shared" si="429"/>
        <v>17.651703931687635</v>
      </c>
      <c r="JT174" s="19">
        <f t="shared" si="430"/>
        <v>17.580693838537254</v>
      </c>
      <c r="JU174" s="38" t="str">
        <f t="shared" si="431"/>
        <v/>
      </c>
      <c r="JV174" s="19" t="str">
        <f t="shared" si="432"/>
        <v/>
      </c>
      <c r="JW174" s="19" t="str">
        <f t="shared" si="433"/>
        <v/>
      </c>
      <c r="JX174" s="19" t="str">
        <f t="shared" si="434"/>
        <v/>
      </c>
      <c r="JY174" s="19" t="str">
        <f t="shared" si="435"/>
        <v/>
      </c>
      <c r="JZ174" s="19" t="str">
        <f t="shared" si="436"/>
        <v/>
      </c>
      <c r="KA174" s="19" t="str">
        <f t="shared" si="437"/>
        <v/>
      </c>
      <c r="KB174" s="19" t="str">
        <f t="shared" si="438"/>
        <v/>
      </c>
      <c r="KC174" s="19" t="str">
        <f t="shared" si="439"/>
        <v/>
      </c>
      <c r="KD174" s="19">
        <f t="shared" si="440"/>
        <v>17.651703931687635</v>
      </c>
      <c r="KE174" s="32">
        <f t="shared" si="441"/>
        <v>17.580693838537254</v>
      </c>
    </row>
    <row r="175" spans="1:291" x14ac:dyDescent="0.2">
      <c r="A175" s="19" t="s">
        <v>562</v>
      </c>
      <c r="B175" s="19" t="s">
        <v>563</v>
      </c>
      <c r="C175" s="19">
        <v>2020</v>
      </c>
      <c r="E175" s="32" t="s">
        <v>279</v>
      </c>
      <c r="P175" s="32">
        <v>1</v>
      </c>
      <c r="AA175" s="32">
        <v>1</v>
      </c>
      <c r="AL175" s="32">
        <v>1</v>
      </c>
      <c r="AW175" s="32">
        <v>3.6831599999999999E-2</v>
      </c>
      <c r="BH175" s="32">
        <v>5</v>
      </c>
      <c r="BS175" s="32">
        <v>1</v>
      </c>
      <c r="BT175" s="19">
        <v>0</v>
      </c>
      <c r="BU175" s="19">
        <v>0</v>
      </c>
      <c r="BV175" s="19">
        <v>0</v>
      </c>
      <c r="BW175" s="19">
        <v>0</v>
      </c>
      <c r="BX175" s="19">
        <v>0</v>
      </c>
      <c r="BY175" s="19">
        <v>0</v>
      </c>
      <c r="BZ175" s="19">
        <v>0</v>
      </c>
      <c r="CA175" s="19">
        <v>0</v>
      </c>
      <c r="CB175" s="19">
        <v>0</v>
      </c>
      <c r="CC175" s="19">
        <v>0</v>
      </c>
      <c r="CD175" s="19">
        <v>0</v>
      </c>
      <c r="CE175" s="38">
        <v>0</v>
      </c>
      <c r="CF175" s="19">
        <v>0</v>
      </c>
      <c r="CG175" s="19">
        <v>0</v>
      </c>
      <c r="CH175" s="19">
        <v>0</v>
      </c>
      <c r="CI175" s="19">
        <v>0</v>
      </c>
      <c r="CJ175" s="19">
        <v>0</v>
      </c>
      <c r="CK175" s="19">
        <v>0</v>
      </c>
      <c r="CL175" s="19">
        <v>0</v>
      </c>
      <c r="CM175" s="19">
        <v>0</v>
      </c>
      <c r="CN175" s="19">
        <v>0</v>
      </c>
      <c r="CO175" s="19">
        <v>21</v>
      </c>
      <c r="CP175" s="38">
        <v>0</v>
      </c>
      <c r="CQ175" s="19">
        <v>0</v>
      </c>
      <c r="CR175" s="19">
        <v>0</v>
      </c>
      <c r="CS175" s="19">
        <v>0</v>
      </c>
      <c r="CT175" s="19">
        <v>0</v>
      </c>
      <c r="CU175" s="19">
        <v>0</v>
      </c>
      <c r="CV175" s="19">
        <v>0</v>
      </c>
      <c r="CW175" s="19">
        <v>0</v>
      </c>
      <c r="CX175" s="19">
        <v>0</v>
      </c>
      <c r="CY175" s="19">
        <v>0</v>
      </c>
      <c r="CZ175" s="19">
        <v>0</v>
      </c>
      <c r="DA175" s="38"/>
      <c r="DL175" s="38"/>
      <c r="DW175" s="38"/>
      <c r="EH175" s="38"/>
      <c r="ER175" s="32">
        <v>46155869.985601634</v>
      </c>
      <c r="ES175" s="19" t="str">
        <f t="shared" si="310"/>
        <v/>
      </c>
      <c r="ET175" s="19" t="str">
        <f t="shared" si="311"/>
        <v/>
      </c>
      <c r="EU175" s="19" t="str">
        <f t="shared" si="312"/>
        <v/>
      </c>
      <c r="EV175" s="19" t="str">
        <f t="shared" si="313"/>
        <v/>
      </c>
      <c r="EW175" s="19" t="str">
        <f t="shared" si="314"/>
        <v/>
      </c>
      <c r="EX175" s="19" t="str">
        <f t="shared" si="315"/>
        <v/>
      </c>
      <c r="EY175" s="19" t="str">
        <f t="shared" si="316"/>
        <v/>
      </c>
      <c r="EZ175" s="19" t="str">
        <f t="shared" si="317"/>
        <v/>
      </c>
      <c r="FA175" s="19" t="str">
        <f t="shared" si="318"/>
        <v/>
      </c>
      <c r="FB175" s="19" t="str">
        <f t="shared" si="319"/>
        <v/>
      </c>
      <c r="FC175" s="32">
        <f t="shared" si="320"/>
        <v>17.647534704445551</v>
      </c>
      <c r="FD175" s="19" t="str">
        <f t="shared" si="321"/>
        <v/>
      </c>
      <c r="FN175" s="32"/>
      <c r="FY175" s="32"/>
      <c r="GJ175" s="32"/>
      <c r="GK175" s="19" t="str">
        <f t="shared" si="354"/>
        <v/>
      </c>
      <c r="GL175" s="19" t="str">
        <f t="shared" si="355"/>
        <v/>
      </c>
      <c r="GM175" s="19" t="str">
        <f t="shared" si="356"/>
        <v/>
      </c>
      <c r="GN175" s="19" t="str">
        <f t="shared" si="357"/>
        <v/>
      </c>
      <c r="GO175" s="19" t="str">
        <f t="shared" si="358"/>
        <v/>
      </c>
      <c r="GP175" s="19" t="str">
        <f t="shared" si="359"/>
        <v/>
      </c>
      <c r="GQ175" s="19" t="str">
        <f t="shared" si="360"/>
        <v/>
      </c>
      <c r="GR175" s="19" t="str">
        <f t="shared" si="361"/>
        <v/>
      </c>
      <c r="GS175" s="19" t="str">
        <f t="shared" si="362"/>
        <v/>
      </c>
      <c r="GT175" s="19" t="str">
        <f t="shared" si="363"/>
        <v/>
      </c>
      <c r="GU175" s="32">
        <f t="shared" si="364"/>
        <v>17.647534704445551</v>
      </c>
      <c r="GV175" s="19">
        <f t="shared" si="365"/>
        <v>10.328571478127515</v>
      </c>
      <c r="GW175" s="19">
        <f t="shared" si="366"/>
        <v>0.2011343951618926</v>
      </c>
      <c r="GX175" s="19">
        <f t="shared" si="367"/>
        <v>0.2011343951618926</v>
      </c>
      <c r="GY175" s="19">
        <f t="shared" si="368"/>
        <v>0.2011343951618926</v>
      </c>
      <c r="GZ175" s="19">
        <f t="shared" si="369"/>
        <v>0.2011343951618926</v>
      </c>
      <c r="HA175" s="19">
        <f t="shared" si="370"/>
        <v>0.2011343951618926</v>
      </c>
      <c r="HB175" s="19">
        <f t="shared" si="371"/>
        <v>0.2011343951618926</v>
      </c>
      <c r="HC175" s="19">
        <f t="shared" si="372"/>
        <v>0.2011343951618926</v>
      </c>
      <c r="HD175" s="19">
        <f t="shared" si="373"/>
        <v>0.2011343951618926</v>
      </c>
      <c r="HE175" s="19">
        <f t="shared" si="374"/>
        <v>0.2011343951618926</v>
      </c>
      <c r="HF175" s="19">
        <f t="shared" si="375"/>
        <v>0.2011343951618926</v>
      </c>
      <c r="HG175" s="19" t="str">
        <f t="shared" si="442"/>
        <v/>
      </c>
      <c r="HH175" s="19" t="str">
        <f t="shared" si="443"/>
        <v/>
      </c>
      <c r="HI175" s="19" t="str">
        <f t="shared" si="444"/>
        <v/>
      </c>
      <c r="HJ175" s="19" t="str">
        <f t="shared" si="445"/>
        <v/>
      </c>
      <c r="HK175" s="19" t="str">
        <f t="shared" si="446"/>
        <v/>
      </c>
      <c r="HL175" s="19" t="str">
        <f t="shared" si="447"/>
        <v/>
      </c>
      <c r="HM175" s="19" t="str">
        <f t="shared" si="448"/>
        <v/>
      </c>
      <c r="HN175" s="19" t="str">
        <f t="shared" si="449"/>
        <v/>
      </c>
      <c r="HO175" s="19" t="str">
        <f t="shared" si="450"/>
        <v/>
      </c>
      <c r="HP175" s="19" t="str">
        <f t="shared" si="451"/>
        <v/>
      </c>
      <c r="HQ175" s="32" t="str">
        <f t="shared" si="452"/>
        <v/>
      </c>
      <c r="HR175" s="19">
        <f t="shared" si="376"/>
        <v>2.8730000000000002E-2</v>
      </c>
      <c r="HS175" s="19">
        <f t="shared" si="377"/>
        <v>2.8730000000000002E-2</v>
      </c>
      <c r="HT175" s="19">
        <f t="shared" si="378"/>
        <v>2.8730000000000002E-2</v>
      </c>
      <c r="HU175" s="19">
        <f t="shared" si="379"/>
        <v>2.8730000000000002E-2</v>
      </c>
      <c r="HV175" s="19">
        <f t="shared" si="380"/>
        <v>2.8730000000000002E-2</v>
      </c>
      <c r="HW175" s="19">
        <f t="shared" si="381"/>
        <v>2.8730000000000002E-2</v>
      </c>
      <c r="HX175" s="19">
        <f t="shared" si="382"/>
        <v>2.8730000000000002E-2</v>
      </c>
      <c r="HY175" s="19">
        <f t="shared" si="383"/>
        <v>2.8730000000000002E-2</v>
      </c>
      <c r="HZ175" s="19">
        <f t="shared" si="384"/>
        <v>2.8730000000000002E-2</v>
      </c>
      <c r="IA175" s="19">
        <f t="shared" si="385"/>
        <v>2.8730000000000002E-2</v>
      </c>
      <c r="IB175" s="19">
        <f t="shared" si="386"/>
        <v>2.8730000000000002E-2</v>
      </c>
      <c r="IC175" s="38" t="str">
        <f t="shared" si="387"/>
        <v/>
      </c>
      <c r="ID175" s="19" t="str">
        <f t="shared" si="388"/>
        <v/>
      </c>
      <c r="IE175" s="19" t="str">
        <f t="shared" si="389"/>
        <v/>
      </c>
      <c r="IF175" s="19" t="str">
        <f t="shared" si="390"/>
        <v/>
      </c>
      <c r="IG175" s="19" t="str">
        <f t="shared" si="391"/>
        <v/>
      </c>
      <c r="IH175" s="19" t="str">
        <f t="shared" si="392"/>
        <v/>
      </c>
      <c r="II175" s="19" t="str">
        <f t="shared" si="393"/>
        <v/>
      </c>
      <c r="IJ175" s="19" t="str">
        <f t="shared" si="394"/>
        <v/>
      </c>
      <c r="IK175" s="19" t="str">
        <f t="shared" si="395"/>
        <v/>
      </c>
      <c r="IL175" s="19" t="str">
        <f t="shared" si="396"/>
        <v/>
      </c>
      <c r="IM175" s="19" t="str">
        <f t="shared" si="397"/>
        <v/>
      </c>
      <c r="IN175" s="38">
        <f t="shared" si="398"/>
        <v>0</v>
      </c>
      <c r="IO175" s="19">
        <f t="shared" si="399"/>
        <v>0</v>
      </c>
      <c r="IP175" s="19">
        <f t="shared" si="400"/>
        <v>0</v>
      </c>
      <c r="IQ175" s="19">
        <f t="shared" si="401"/>
        <v>0</v>
      </c>
      <c r="IR175" s="19">
        <f t="shared" si="402"/>
        <v>0</v>
      </c>
      <c r="IS175" s="19">
        <f t="shared" si="403"/>
        <v>0</v>
      </c>
      <c r="IT175" s="19">
        <f t="shared" si="404"/>
        <v>0</v>
      </c>
      <c r="IU175" s="19">
        <f t="shared" si="405"/>
        <v>0</v>
      </c>
      <c r="IV175" s="19">
        <f t="shared" si="406"/>
        <v>0</v>
      </c>
      <c r="IW175" s="19">
        <f t="shared" si="407"/>
        <v>0</v>
      </c>
      <c r="IX175" s="32">
        <f t="shared" si="408"/>
        <v>0</v>
      </c>
      <c r="IY175" s="19" t="str">
        <f t="shared" si="409"/>
        <v/>
      </c>
      <c r="IZ175" s="19" t="str">
        <f t="shared" si="410"/>
        <v/>
      </c>
      <c r="JA175" s="19" t="str">
        <f t="shared" si="411"/>
        <v/>
      </c>
      <c r="JB175" s="19" t="str">
        <f t="shared" si="412"/>
        <v/>
      </c>
      <c r="JC175" s="19" t="str">
        <f t="shared" si="413"/>
        <v/>
      </c>
      <c r="JD175" s="19" t="str">
        <f t="shared" si="414"/>
        <v/>
      </c>
      <c r="JE175" s="19" t="str">
        <f t="shared" si="415"/>
        <v/>
      </c>
      <c r="JF175" s="19" t="str">
        <f t="shared" si="416"/>
        <v/>
      </c>
      <c r="JG175" s="19" t="str">
        <f t="shared" si="417"/>
        <v/>
      </c>
      <c r="JH175" s="19" t="str">
        <f t="shared" si="418"/>
        <v/>
      </c>
      <c r="JI175" s="32" t="str">
        <f t="shared" si="419"/>
        <v/>
      </c>
      <c r="JJ175" s="19">
        <f t="shared" si="420"/>
        <v>22.018022109317169</v>
      </c>
      <c r="JK175" s="19">
        <f t="shared" si="421"/>
        <v>22.018022109317169</v>
      </c>
      <c r="JL175" s="19">
        <f t="shared" si="422"/>
        <v>22.018022109317169</v>
      </c>
      <c r="JM175" s="19">
        <f t="shared" si="423"/>
        <v>22.018022109317169</v>
      </c>
      <c r="JN175" s="19">
        <f t="shared" si="424"/>
        <v>22.018022109317169</v>
      </c>
      <c r="JO175" s="19">
        <f t="shared" si="425"/>
        <v>22.018022109317169</v>
      </c>
      <c r="JP175" s="19">
        <f t="shared" si="426"/>
        <v>22.018022109317169</v>
      </c>
      <c r="JQ175" s="19">
        <f t="shared" si="427"/>
        <v>22.018022109317169</v>
      </c>
      <c r="JR175" s="19">
        <f t="shared" si="428"/>
        <v>22.018022109317169</v>
      </c>
      <c r="JS175" s="19">
        <f t="shared" si="429"/>
        <v>22.018022109317169</v>
      </c>
      <c r="JT175" s="19">
        <f t="shared" si="430"/>
        <v>17.647534704445551</v>
      </c>
      <c r="JU175" s="38" t="str">
        <f t="shared" si="431"/>
        <v/>
      </c>
      <c r="JV175" s="19" t="str">
        <f t="shared" si="432"/>
        <v/>
      </c>
      <c r="JW175" s="19" t="str">
        <f t="shared" si="433"/>
        <v/>
      </c>
      <c r="JX175" s="19" t="str">
        <f t="shared" si="434"/>
        <v/>
      </c>
      <c r="JY175" s="19" t="str">
        <f t="shared" si="435"/>
        <v/>
      </c>
      <c r="JZ175" s="19" t="str">
        <f t="shared" si="436"/>
        <v/>
      </c>
      <c r="KA175" s="19" t="str">
        <f t="shared" si="437"/>
        <v/>
      </c>
      <c r="KB175" s="19" t="str">
        <f t="shared" si="438"/>
        <v/>
      </c>
      <c r="KC175" s="19" t="str">
        <f t="shared" si="439"/>
        <v/>
      </c>
      <c r="KD175" s="19" t="str">
        <f t="shared" si="440"/>
        <v/>
      </c>
      <c r="KE175" s="32">
        <f t="shared" si="441"/>
        <v>17.647534704445551</v>
      </c>
    </row>
    <row r="176" spans="1:291" x14ac:dyDescent="0.2">
      <c r="A176" s="19" t="s">
        <v>368</v>
      </c>
      <c r="B176" s="19" t="s">
        <v>4020</v>
      </c>
      <c r="E176" s="32" t="s">
        <v>365</v>
      </c>
      <c r="M176" s="19">
        <v>1</v>
      </c>
      <c r="N176" s="19">
        <v>1</v>
      </c>
      <c r="O176" s="19">
        <v>1</v>
      </c>
      <c r="P176" s="32">
        <v>1</v>
      </c>
      <c r="X176" s="19">
        <v>1</v>
      </c>
      <c r="Y176" s="19">
        <v>1</v>
      </c>
      <c r="Z176" s="19">
        <v>1</v>
      </c>
      <c r="AA176" s="32">
        <v>1</v>
      </c>
      <c r="AI176" s="19">
        <v>1</v>
      </c>
      <c r="AJ176" s="19">
        <v>1</v>
      </c>
      <c r="AK176" s="19">
        <v>1</v>
      </c>
      <c r="AL176" s="32">
        <v>1</v>
      </c>
      <c r="AT176" s="19">
        <v>2.8694399999999998E-2</v>
      </c>
      <c r="AU176" s="19">
        <v>2.9922899999999999E-2</v>
      </c>
      <c r="AV176" s="19">
        <v>3.21947E-2</v>
      </c>
      <c r="AW176" s="32">
        <v>3.1615699999999997E-2</v>
      </c>
      <c r="BE176" s="19">
        <v>0</v>
      </c>
      <c r="BF176" s="19">
        <v>1</v>
      </c>
      <c r="BG176" s="19">
        <v>10</v>
      </c>
      <c r="BH176" s="32">
        <v>11</v>
      </c>
      <c r="BP176" s="19">
        <v>0</v>
      </c>
      <c r="BQ176" s="19">
        <v>1</v>
      </c>
      <c r="BR176" s="19">
        <v>1</v>
      </c>
      <c r="BS176" s="32">
        <v>1</v>
      </c>
      <c r="BT176" s="19">
        <v>2</v>
      </c>
      <c r="BU176" s="19">
        <v>0</v>
      </c>
      <c r="BV176" s="19">
        <v>0</v>
      </c>
      <c r="BW176" s="19">
        <v>0</v>
      </c>
      <c r="BX176" s="19">
        <v>0</v>
      </c>
      <c r="BY176" s="19">
        <v>1</v>
      </c>
      <c r="BZ176" s="19">
        <v>0</v>
      </c>
      <c r="CA176" s="19">
        <v>1</v>
      </c>
      <c r="CB176" s="19">
        <v>2</v>
      </c>
      <c r="CC176" s="19">
        <v>0</v>
      </c>
      <c r="CD176" s="19">
        <v>1</v>
      </c>
      <c r="CE176" s="38">
        <v>86</v>
      </c>
      <c r="CF176" s="19">
        <v>22</v>
      </c>
      <c r="CG176" s="19">
        <v>32</v>
      </c>
      <c r="CH176" s="19">
        <v>24</v>
      </c>
      <c r="CI176" s="19">
        <v>73</v>
      </c>
      <c r="CJ176" s="19">
        <v>109</v>
      </c>
      <c r="CK176" s="19">
        <v>103</v>
      </c>
      <c r="CL176" s="19">
        <v>68</v>
      </c>
      <c r="CM176" s="19">
        <v>76</v>
      </c>
      <c r="CN176" s="19">
        <v>71</v>
      </c>
      <c r="CO176" s="19">
        <v>57</v>
      </c>
      <c r="CP176" s="38">
        <v>2.3255813953488372E-2</v>
      </c>
      <c r="CQ176" s="19">
        <v>0</v>
      </c>
      <c r="CR176" s="19">
        <v>0</v>
      </c>
      <c r="CS176" s="19">
        <v>0</v>
      </c>
      <c r="CT176" s="19">
        <v>0</v>
      </c>
      <c r="CU176" s="19">
        <v>9.1743119266055051E-3</v>
      </c>
      <c r="CV176" s="19">
        <v>0</v>
      </c>
      <c r="CW176" s="19">
        <v>1.4705882352941176E-2</v>
      </c>
      <c r="CX176" s="19">
        <v>2.6315789473684209E-2</v>
      </c>
      <c r="CY176" s="19">
        <v>0</v>
      </c>
      <c r="CZ176" s="19">
        <v>1.7543859649122806E-2</v>
      </c>
      <c r="DA176" s="38">
        <v>1.0345</v>
      </c>
      <c r="DB176" s="19">
        <v>0.70189999999999997</v>
      </c>
      <c r="DC176" s="19">
        <v>0.86429999999999996</v>
      </c>
      <c r="DD176" s="19">
        <v>0.78839999999999999</v>
      </c>
      <c r="DE176" s="19">
        <v>1.0469999999999999</v>
      </c>
      <c r="DF176" s="19">
        <v>0.86280000000000001</v>
      </c>
      <c r="DG176" s="19">
        <v>0.84440000000000004</v>
      </c>
      <c r="DH176" s="19">
        <v>0.75949999999999995</v>
      </c>
      <c r="DI176" s="19">
        <v>0.72640000000000005</v>
      </c>
      <c r="DJ176" s="19">
        <v>0.84389999999999998</v>
      </c>
      <c r="DK176" s="19">
        <v>0.73909999999999998</v>
      </c>
      <c r="DL176" s="38">
        <v>0.67358899999999999</v>
      </c>
      <c r="DM176" s="19">
        <v>0.57159000000000004</v>
      </c>
      <c r="DN176" s="19">
        <v>0.56988000000000005</v>
      </c>
      <c r="DO176" s="19">
        <v>0.63673900000000005</v>
      </c>
      <c r="DP176" s="19">
        <v>0.64465799999999995</v>
      </c>
      <c r="DQ176" s="19">
        <v>0.301539</v>
      </c>
      <c r="DR176" s="19">
        <v>0.509633</v>
      </c>
      <c r="DS176" s="19">
        <v>0.47520699999999999</v>
      </c>
      <c r="DT176" s="19">
        <v>0.29549999999999998</v>
      </c>
      <c r="DU176" s="19">
        <v>0.34716799999999998</v>
      </c>
      <c r="DV176" s="19">
        <v>0.45230599999999999</v>
      </c>
      <c r="DW176" s="38">
        <v>-2.2644999999999998E-2</v>
      </c>
      <c r="DX176" s="19">
        <v>1.2184E-2</v>
      </c>
      <c r="DY176" s="19">
        <v>-7.6889999999999997E-3</v>
      </c>
      <c r="DZ176" s="19">
        <v>-1.4831E-2</v>
      </c>
      <c r="EA176" s="19">
        <v>1.4485E-2</v>
      </c>
      <c r="EB176" s="19">
        <v>2.9454999999999999E-2</v>
      </c>
      <c r="EC176" s="19">
        <v>4.9520000000000002E-2</v>
      </c>
      <c r="ED176" s="19">
        <v>9.0191999999999994E-2</v>
      </c>
      <c r="EE176" s="19">
        <v>3.0061000000000001E-2</v>
      </c>
      <c r="EF176" s="19">
        <v>5.7856999999999999E-2</v>
      </c>
      <c r="EG176" s="19">
        <v>7.7725000000000002E-2</v>
      </c>
      <c r="EH176" s="38">
        <v>5160476900</v>
      </c>
      <c r="EI176" s="19">
        <v>3669672500</v>
      </c>
      <c r="EJ176" s="19">
        <v>4661797600</v>
      </c>
      <c r="EK176" s="19">
        <v>3987208500</v>
      </c>
      <c r="EL176" s="19">
        <v>5539313100</v>
      </c>
      <c r="EM176" s="19">
        <v>4985381800</v>
      </c>
      <c r="EN176" s="19">
        <v>5478983900</v>
      </c>
      <c r="EO176" s="19">
        <v>5813536400</v>
      </c>
      <c r="EP176" s="19">
        <v>5813536400</v>
      </c>
      <c r="EQ176" s="19">
        <v>6948270800</v>
      </c>
      <c r="ER176" s="32">
        <v>8545206600</v>
      </c>
      <c r="ES176" s="19">
        <f t="shared" si="310"/>
        <v>22.364294834649808</v>
      </c>
      <c r="ET176" s="19">
        <f t="shared" si="311"/>
        <v>22.023368257973807</v>
      </c>
      <c r="EU176" s="19">
        <f t="shared" si="312"/>
        <v>22.262666961774109</v>
      </c>
      <c r="EV176" s="19">
        <f t="shared" si="313"/>
        <v>22.106357198936912</v>
      </c>
      <c r="EW176" s="19">
        <f t="shared" si="314"/>
        <v>22.435136340848636</v>
      </c>
      <c r="EX176" s="19">
        <f t="shared" si="315"/>
        <v>22.329775827196674</v>
      </c>
      <c r="EY176" s="19">
        <f t="shared" si="316"/>
        <v>22.424185501005947</v>
      </c>
      <c r="EZ176" s="19">
        <f t="shared" si="317"/>
        <v>22.483454897341716</v>
      </c>
      <c r="FA176" s="19">
        <f t="shared" si="318"/>
        <v>22.483454897341716</v>
      </c>
      <c r="FB176" s="19">
        <f t="shared" si="319"/>
        <v>22.661758659810431</v>
      </c>
      <c r="FC176" s="32">
        <f t="shared" si="320"/>
        <v>22.868636331103488</v>
      </c>
      <c r="FD176" s="19" t="str">
        <f t="shared" si="321"/>
        <v/>
      </c>
      <c r="FE176" s="19" t="str">
        <f t="shared" si="322"/>
        <v/>
      </c>
      <c r="FF176" s="19" t="str">
        <f t="shared" si="323"/>
        <v/>
      </c>
      <c r="FG176" s="19" t="str">
        <f t="shared" si="324"/>
        <v/>
      </c>
      <c r="FH176" s="19" t="str">
        <f t="shared" si="325"/>
        <v/>
      </c>
      <c r="FI176" s="19" t="str">
        <f t="shared" si="326"/>
        <v/>
      </c>
      <c r="FJ176" s="19" t="str">
        <f t="shared" si="327"/>
        <v/>
      </c>
      <c r="FK176" s="19">
        <f t="shared" si="328"/>
        <v>0.75949999999999995</v>
      </c>
      <c r="FL176" s="19">
        <f t="shared" si="329"/>
        <v>0.72640000000000005</v>
      </c>
      <c r="FM176" s="19">
        <f t="shared" si="330"/>
        <v>0.84389999999999998</v>
      </c>
      <c r="FN176" s="32">
        <f t="shared" si="331"/>
        <v>0.73909999999999998</v>
      </c>
      <c r="FO176" s="19" t="str">
        <f t="shared" si="332"/>
        <v/>
      </c>
      <c r="FP176" s="19" t="str">
        <f t="shared" si="333"/>
        <v/>
      </c>
      <c r="FQ176" s="19" t="str">
        <f t="shared" si="334"/>
        <v/>
      </c>
      <c r="FR176" s="19" t="str">
        <f t="shared" si="335"/>
        <v/>
      </c>
      <c r="FS176" s="19" t="str">
        <f t="shared" si="336"/>
        <v/>
      </c>
      <c r="FT176" s="19" t="str">
        <f t="shared" si="337"/>
        <v/>
      </c>
      <c r="FU176" s="19" t="str">
        <f t="shared" si="338"/>
        <v/>
      </c>
      <c r="FV176" s="19">
        <f t="shared" si="339"/>
        <v>0.47520699999999999</v>
      </c>
      <c r="FW176" s="19">
        <f t="shared" si="340"/>
        <v>0.29549999999999998</v>
      </c>
      <c r="FX176" s="19">
        <f t="shared" si="341"/>
        <v>0.34716799999999998</v>
      </c>
      <c r="FY176" s="32">
        <f t="shared" si="342"/>
        <v>0.45230599999999999</v>
      </c>
      <c r="FZ176" s="19" t="str">
        <f t="shared" si="343"/>
        <v/>
      </c>
      <c r="GA176" s="19" t="str">
        <f t="shared" si="344"/>
        <v/>
      </c>
      <c r="GB176" s="19" t="str">
        <f t="shared" si="345"/>
        <v/>
      </c>
      <c r="GC176" s="19" t="str">
        <f t="shared" si="346"/>
        <v/>
      </c>
      <c r="GD176" s="19" t="str">
        <f t="shared" si="347"/>
        <v/>
      </c>
      <c r="GE176" s="19" t="str">
        <f t="shared" si="348"/>
        <v/>
      </c>
      <c r="GF176" s="19" t="str">
        <f t="shared" si="349"/>
        <v/>
      </c>
      <c r="GG176" s="19">
        <f t="shared" si="350"/>
        <v>9.0191999999999994E-2</v>
      </c>
      <c r="GH176" s="19">
        <f t="shared" si="351"/>
        <v>3.0061000000000001E-2</v>
      </c>
      <c r="GI176" s="19">
        <f t="shared" si="352"/>
        <v>5.7856999999999999E-2</v>
      </c>
      <c r="GJ176" s="32">
        <f t="shared" si="353"/>
        <v>7.7725000000000002E-2</v>
      </c>
      <c r="GK176" s="19" t="str">
        <f t="shared" si="354"/>
        <v/>
      </c>
      <c r="GL176" s="19" t="str">
        <f t="shared" si="355"/>
        <v/>
      </c>
      <c r="GM176" s="19" t="str">
        <f t="shared" si="356"/>
        <v/>
      </c>
      <c r="GN176" s="19" t="str">
        <f t="shared" si="357"/>
        <v/>
      </c>
      <c r="GO176" s="19" t="str">
        <f t="shared" si="358"/>
        <v/>
      </c>
      <c r="GP176" s="19" t="str">
        <f t="shared" si="359"/>
        <v/>
      </c>
      <c r="GQ176" s="19" t="str">
        <f t="shared" si="360"/>
        <v/>
      </c>
      <c r="GR176" s="19">
        <f t="shared" si="361"/>
        <v>22.483454897341716</v>
      </c>
      <c r="GS176" s="19">
        <f t="shared" si="362"/>
        <v>22.483454897341716</v>
      </c>
      <c r="GT176" s="19">
        <f t="shared" si="363"/>
        <v>22.661758659810431</v>
      </c>
      <c r="GU176" s="32">
        <f t="shared" si="364"/>
        <v>22.868636331103488</v>
      </c>
      <c r="GV176" s="19">
        <f t="shared" si="365"/>
        <v>10.328571478127515</v>
      </c>
      <c r="GW176" s="19">
        <f t="shared" si="366"/>
        <v>10.328571478127515</v>
      </c>
      <c r="GX176" s="19">
        <f t="shared" si="367"/>
        <v>10.328571478127515</v>
      </c>
      <c r="GY176" s="19">
        <f t="shared" si="368"/>
        <v>10.328571478127515</v>
      </c>
      <c r="GZ176" s="19">
        <f t="shared" si="369"/>
        <v>10.328571478127515</v>
      </c>
      <c r="HA176" s="19">
        <f t="shared" si="370"/>
        <v>10.328571478127515</v>
      </c>
      <c r="HB176" s="19">
        <f t="shared" si="371"/>
        <v>10.328571478127515</v>
      </c>
      <c r="HC176" s="19">
        <f t="shared" si="372"/>
        <v>0.75949999999999995</v>
      </c>
      <c r="HD176" s="19">
        <f t="shared" si="373"/>
        <v>0.72640000000000005</v>
      </c>
      <c r="HE176" s="19">
        <f t="shared" si="374"/>
        <v>0.84389999999999998</v>
      </c>
      <c r="HF176" s="19">
        <f t="shared" si="375"/>
        <v>0.73909999999999998</v>
      </c>
      <c r="HG176" s="19" t="str">
        <f t="shared" si="442"/>
        <v/>
      </c>
      <c r="HH176" s="19" t="str">
        <f t="shared" si="443"/>
        <v/>
      </c>
      <c r="HI176" s="19" t="str">
        <f t="shared" si="444"/>
        <v/>
      </c>
      <c r="HJ176" s="19" t="str">
        <f t="shared" si="445"/>
        <v/>
      </c>
      <c r="HK176" s="19" t="str">
        <f t="shared" si="446"/>
        <v/>
      </c>
      <c r="HL176" s="19" t="str">
        <f t="shared" si="447"/>
        <v/>
      </c>
      <c r="HM176" s="19" t="str">
        <f t="shared" si="448"/>
        <v/>
      </c>
      <c r="HN176" s="19">
        <f t="shared" si="449"/>
        <v>0.75949999999999995</v>
      </c>
      <c r="HO176" s="19">
        <f t="shared" si="450"/>
        <v>0.72640000000000005</v>
      </c>
      <c r="HP176" s="19">
        <f t="shared" si="451"/>
        <v>0.84389999999999998</v>
      </c>
      <c r="HQ176" s="32">
        <f t="shared" si="452"/>
        <v>0.73909999999999998</v>
      </c>
      <c r="HR176" s="19">
        <f t="shared" si="376"/>
        <v>0.72436999999999996</v>
      </c>
      <c r="HS176" s="19">
        <f t="shared" si="377"/>
        <v>0.72436999999999996</v>
      </c>
      <c r="HT176" s="19">
        <f t="shared" si="378"/>
        <v>0.72436999999999996</v>
      </c>
      <c r="HU176" s="19">
        <f t="shared" si="379"/>
        <v>0.72436999999999996</v>
      </c>
      <c r="HV176" s="19">
        <f t="shared" si="380"/>
        <v>0.72436999999999996</v>
      </c>
      <c r="HW176" s="19">
        <f t="shared" si="381"/>
        <v>0.72436999999999996</v>
      </c>
      <c r="HX176" s="19">
        <f t="shared" si="382"/>
        <v>0.72436999999999996</v>
      </c>
      <c r="HY176" s="19">
        <f t="shared" si="383"/>
        <v>0.47520699999999999</v>
      </c>
      <c r="HZ176" s="19">
        <f t="shared" si="384"/>
        <v>0.29549999999999998</v>
      </c>
      <c r="IA176" s="19">
        <f t="shared" si="385"/>
        <v>0.34716799999999998</v>
      </c>
      <c r="IB176" s="19">
        <f t="shared" si="386"/>
        <v>0.45230599999999999</v>
      </c>
      <c r="IC176" s="38" t="str">
        <f t="shared" si="387"/>
        <v/>
      </c>
      <c r="ID176" s="19" t="str">
        <f t="shared" si="388"/>
        <v/>
      </c>
      <c r="IE176" s="19" t="str">
        <f t="shared" si="389"/>
        <v/>
      </c>
      <c r="IF176" s="19" t="str">
        <f t="shared" si="390"/>
        <v/>
      </c>
      <c r="IG176" s="19" t="str">
        <f t="shared" si="391"/>
        <v/>
      </c>
      <c r="IH176" s="19" t="str">
        <f t="shared" si="392"/>
        <v/>
      </c>
      <c r="II176" s="19" t="str">
        <f t="shared" si="393"/>
        <v/>
      </c>
      <c r="IJ176" s="19">
        <f t="shared" si="394"/>
        <v>0.47520699999999999</v>
      </c>
      <c r="IK176" s="19">
        <f t="shared" si="395"/>
        <v>0.29549999999999998</v>
      </c>
      <c r="IL176" s="19">
        <f t="shared" si="396"/>
        <v>0.34716799999999998</v>
      </c>
      <c r="IM176" s="19">
        <f t="shared" si="397"/>
        <v>0.45230599999999999</v>
      </c>
      <c r="IN176" s="38">
        <f t="shared" si="398"/>
        <v>0.16917829999999984</v>
      </c>
      <c r="IO176" s="19">
        <f t="shared" si="399"/>
        <v>0.16917829999999984</v>
      </c>
      <c r="IP176" s="19">
        <f t="shared" si="400"/>
        <v>0.16917829999999984</v>
      </c>
      <c r="IQ176" s="19">
        <f t="shared" si="401"/>
        <v>0.16917829999999984</v>
      </c>
      <c r="IR176" s="19">
        <f t="shared" si="402"/>
        <v>0.16917829999999984</v>
      </c>
      <c r="IS176" s="19">
        <f t="shared" si="403"/>
        <v>0.16917829999999984</v>
      </c>
      <c r="IT176" s="19">
        <f t="shared" si="404"/>
        <v>0.16917829999999984</v>
      </c>
      <c r="IU176" s="19">
        <f t="shared" si="405"/>
        <v>9.0191999999999994E-2</v>
      </c>
      <c r="IV176" s="19">
        <f t="shared" si="406"/>
        <v>3.0061000000000001E-2</v>
      </c>
      <c r="IW176" s="19">
        <f t="shared" si="407"/>
        <v>5.7856999999999999E-2</v>
      </c>
      <c r="IX176" s="32">
        <f t="shared" si="408"/>
        <v>7.7725000000000002E-2</v>
      </c>
      <c r="IY176" s="19" t="str">
        <f t="shared" si="409"/>
        <v/>
      </c>
      <c r="IZ176" s="19" t="str">
        <f t="shared" si="410"/>
        <v/>
      </c>
      <c r="JA176" s="19" t="str">
        <f t="shared" si="411"/>
        <v/>
      </c>
      <c r="JB176" s="19" t="str">
        <f t="shared" si="412"/>
        <v/>
      </c>
      <c r="JC176" s="19" t="str">
        <f t="shared" si="413"/>
        <v/>
      </c>
      <c r="JD176" s="19" t="str">
        <f t="shared" si="414"/>
        <v/>
      </c>
      <c r="JE176" s="19" t="str">
        <f t="shared" si="415"/>
        <v/>
      </c>
      <c r="JF176" s="19">
        <f t="shared" si="416"/>
        <v>9.0191999999999994E-2</v>
      </c>
      <c r="JG176" s="19">
        <f t="shared" si="417"/>
        <v>3.0061000000000001E-2</v>
      </c>
      <c r="JH176" s="19">
        <f t="shared" si="418"/>
        <v>5.7856999999999999E-2</v>
      </c>
      <c r="JI176" s="32">
        <f t="shared" si="419"/>
        <v>7.7725000000000002E-2</v>
      </c>
      <c r="JJ176" s="19">
        <f t="shared" si="420"/>
        <v>22.018022109317169</v>
      </c>
      <c r="JK176" s="19">
        <f t="shared" si="421"/>
        <v>22.018022109317169</v>
      </c>
      <c r="JL176" s="19">
        <f t="shared" si="422"/>
        <v>22.018022109317169</v>
      </c>
      <c r="JM176" s="19">
        <f t="shared" si="423"/>
        <v>22.018022109317169</v>
      </c>
      <c r="JN176" s="19">
        <f t="shared" si="424"/>
        <v>22.018022109317169</v>
      </c>
      <c r="JO176" s="19">
        <f t="shared" si="425"/>
        <v>22.018022109317169</v>
      </c>
      <c r="JP176" s="19">
        <f t="shared" si="426"/>
        <v>22.018022109317169</v>
      </c>
      <c r="JQ176" s="19">
        <f t="shared" si="427"/>
        <v>22.018022109317169</v>
      </c>
      <c r="JR176" s="19">
        <f t="shared" si="428"/>
        <v>22.018022109317169</v>
      </c>
      <c r="JS176" s="19">
        <f t="shared" si="429"/>
        <v>22.018022109317169</v>
      </c>
      <c r="JT176" s="19">
        <f t="shared" si="430"/>
        <v>22.018022109317169</v>
      </c>
      <c r="JU176" s="38" t="str">
        <f t="shared" si="431"/>
        <v/>
      </c>
      <c r="JV176" s="19" t="str">
        <f t="shared" si="432"/>
        <v/>
      </c>
      <c r="JW176" s="19" t="str">
        <f t="shared" si="433"/>
        <v/>
      </c>
      <c r="JX176" s="19" t="str">
        <f t="shared" si="434"/>
        <v/>
      </c>
      <c r="JY176" s="19" t="str">
        <f t="shared" si="435"/>
        <v/>
      </c>
      <c r="JZ176" s="19" t="str">
        <f t="shared" si="436"/>
        <v/>
      </c>
      <c r="KA176" s="19" t="str">
        <f t="shared" si="437"/>
        <v/>
      </c>
      <c r="KB176" s="19">
        <f t="shared" si="438"/>
        <v>22.018022109317169</v>
      </c>
      <c r="KC176" s="19">
        <f t="shared" si="439"/>
        <v>22.018022109317169</v>
      </c>
      <c r="KD176" s="19">
        <f t="shared" si="440"/>
        <v>22.018022109317169</v>
      </c>
      <c r="KE176" s="32">
        <f t="shared" si="441"/>
        <v>22.018022109317169</v>
      </c>
    </row>
    <row r="177" spans="1:291" x14ac:dyDescent="0.2">
      <c r="A177" s="19" t="s">
        <v>363</v>
      </c>
      <c r="B177" s="19" t="s">
        <v>4021</v>
      </c>
      <c r="E177" s="32" t="s">
        <v>365</v>
      </c>
      <c r="F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1</v>
      </c>
      <c r="N177" s="19">
        <v>1</v>
      </c>
      <c r="O177" s="19">
        <v>1</v>
      </c>
      <c r="P177" s="32">
        <v>1</v>
      </c>
      <c r="Q177" s="19">
        <v>1</v>
      </c>
      <c r="S177" s="19">
        <v>1</v>
      </c>
      <c r="T177" s="19">
        <v>1</v>
      </c>
      <c r="U177" s="19">
        <v>1</v>
      </c>
      <c r="V177" s="19">
        <v>1</v>
      </c>
      <c r="W177" s="19">
        <v>1</v>
      </c>
      <c r="X177" s="19">
        <v>1</v>
      </c>
      <c r="Y177" s="19">
        <v>1</v>
      </c>
      <c r="Z177" s="19">
        <v>1</v>
      </c>
      <c r="AA177" s="32">
        <v>1</v>
      </c>
      <c r="AB177" s="19">
        <v>1</v>
      </c>
      <c r="AD177" s="19">
        <v>1</v>
      </c>
      <c r="AE177" s="19">
        <v>1</v>
      </c>
      <c r="AF177" s="19">
        <v>1</v>
      </c>
      <c r="AG177" s="19">
        <v>1</v>
      </c>
      <c r="AH177" s="19">
        <v>1</v>
      </c>
      <c r="AI177" s="19">
        <v>1</v>
      </c>
      <c r="AJ177" s="19">
        <v>1</v>
      </c>
      <c r="AK177" s="19">
        <v>1</v>
      </c>
      <c r="AL177" s="32">
        <v>1</v>
      </c>
      <c r="AM177" s="19">
        <v>1.1129099999999999E-2</v>
      </c>
      <c r="AO177" s="19">
        <v>2.3854500000000001E-2</v>
      </c>
      <c r="AP177" s="19">
        <v>2.4263799999999999E-2</v>
      </c>
      <c r="AQ177" s="19">
        <v>2.80352E-2</v>
      </c>
      <c r="AR177" s="19">
        <v>2.9328300000000002E-2</v>
      </c>
      <c r="AS177" s="19">
        <v>3.3982699999999998E-2</v>
      </c>
      <c r="AT177" s="19">
        <v>3.18079E-2</v>
      </c>
      <c r="AU177" s="19">
        <v>3.3951299999999997E-2</v>
      </c>
      <c r="AV177" s="19">
        <v>3.4079499999999999E-2</v>
      </c>
      <c r="AW177" s="32">
        <v>3.3313700000000002E-2</v>
      </c>
      <c r="AZ177" s="19">
        <v>0</v>
      </c>
      <c r="BA177" s="19">
        <v>0</v>
      </c>
      <c r="BB177" s="19">
        <v>0</v>
      </c>
      <c r="BC177" s="19">
        <v>0</v>
      </c>
      <c r="BD177" s="19">
        <v>0</v>
      </c>
      <c r="BE177" s="19">
        <v>0</v>
      </c>
      <c r="BF177" s="19">
        <v>0</v>
      </c>
      <c r="BG177" s="19">
        <v>0</v>
      </c>
      <c r="BH177" s="32">
        <v>0</v>
      </c>
      <c r="BK177" s="19">
        <v>0</v>
      </c>
      <c r="BL177" s="19">
        <v>0</v>
      </c>
      <c r="BM177" s="19">
        <v>0</v>
      </c>
      <c r="BN177" s="19">
        <v>0</v>
      </c>
      <c r="BO177" s="19">
        <v>0</v>
      </c>
      <c r="BP177" s="19">
        <v>0</v>
      </c>
      <c r="BQ177" s="19">
        <v>0</v>
      </c>
      <c r="BR177" s="19">
        <v>0</v>
      </c>
      <c r="BS177" s="32">
        <v>0</v>
      </c>
      <c r="BT177" s="19">
        <v>0</v>
      </c>
      <c r="BU177" s="19">
        <v>0</v>
      </c>
      <c r="BV177" s="19">
        <v>0</v>
      </c>
      <c r="BW177" s="19">
        <v>0</v>
      </c>
      <c r="BX177" s="19">
        <v>0</v>
      </c>
      <c r="BY177" s="19">
        <v>0</v>
      </c>
      <c r="BZ177" s="19">
        <v>0</v>
      </c>
      <c r="CA177" s="19">
        <v>0</v>
      </c>
      <c r="CB177" s="19">
        <v>2</v>
      </c>
      <c r="CC177" s="19">
        <v>2</v>
      </c>
      <c r="CD177" s="19">
        <v>0</v>
      </c>
      <c r="CE177" s="38">
        <v>7</v>
      </c>
      <c r="CF177" s="19">
        <v>9</v>
      </c>
      <c r="CG177" s="19">
        <v>18</v>
      </c>
      <c r="CH177" s="19">
        <v>18</v>
      </c>
      <c r="CI177" s="19">
        <v>18</v>
      </c>
      <c r="CJ177" s="19">
        <v>45</v>
      </c>
      <c r="CK177" s="19">
        <v>73</v>
      </c>
      <c r="CL177" s="19">
        <v>54</v>
      </c>
      <c r="CM177" s="19">
        <v>73</v>
      </c>
      <c r="CN177" s="19">
        <v>73</v>
      </c>
      <c r="CO177" s="19">
        <v>53</v>
      </c>
      <c r="CP177" s="38">
        <v>0</v>
      </c>
      <c r="CQ177" s="19">
        <v>0</v>
      </c>
      <c r="CR177" s="19">
        <v>0</v>
      </c>
      <c r="CS177" s="19">
        <v>0</v>
      </c>
      <c r="CT177" s="19">
        <v>0</v>
      </c>
      <c r="CU177" s="19">
        <v>0</v>
      </c>
      <c r="CV177" s="19">
        <v>0</v>
      </c>
      <c r="CW177" s="19">
        <v>0</v>
      </c>
      <c r="CX177" s="19">
        <v>2.7397260273972601E-2</v>
      </c>
      <c r="CY177" s="19">
        <v>2.7397260273972601E-2</v>
      </c>
      <c r="CZ177" s="19">
        <v>0</v>
      </c>
      <c r="DA177" s="38">
        <v>0.85225474700000003</v>
      </c>
      <c r="DB177" s="19">
        <v>0.91745433700000001</v>
      </c>
      <c r="DC177" s="19">
        <v>0.91637696000000002</v>
      </c>
      <c r="DD177" s="19">
        <v>0.99123600700000003</v>
      </c>
      <c r="DE177" s="19">
        <v>0.93171641699999996</v>
      </c>
      <c r="DF177" s="19">
        <v>0.88607518900000004</v>
      </c>
      <c r="DG177" s="19">
        <v>0.74449236200000002</v>
      </c>
      <c r="DH177" s="19">
        <v>0.580608079</v>
      </c>
      <c r="DI177" s="19">
        <v>0.65447033700000001</v>
      </c>
      <c r="DJ177" s="19">
        <v>0.73077831264399595</v>
      </c>
      <c r="DK177" s="19">
        <v>0.69230768357421002</v>
      </c>
      <c r="DL177" s="38">
        <v>0.48359999999999997</v>
      </c>
      <c r="DM177" s="19">
        <v>0.45390000000000003</v>
      </c>
      <c r="DN177" s="19">
        <v>0.47620000000000001</v>
      </c>
      <c r="DO177" s="19">
        <v>0.40870000000000001</v>
      </c>
      <c r="DP177" s="19">
        <v>0.42820000000000003</v>
      </c>
      <c r="DQ177" s="19">
        <v>0.40200000000000002</v>
      </c>
      <c r="DR177" s="19">
        <v>0.40460000000000002</v>
      </c>
      <c r="DS177" s="19">
        <v>0.38440000000000002</v>
      </c>
      <c r="DT177" s="19">
        <v>0.36870000000000003</v>
      </c>
      <c r="DU177" s="19">
        <v>0.38590000000000002</v>
      </c>
      <c r="DV177" s="19">
        <v>0.35620000000000002</v>
      </c>
      <c r="DW177" s="38">
        <v>4.8000000000000001E-2</v>
      </c>
      <c r="DX177" s="19">
        <v>2.4E-2</v>
      </c>
      <c r="DY177" s="19">
        <v>3.5000000000000003E-2</v>
      </c>
      <c r="DZ177" s="19">
        <v>5.2999999999999999E-2</v>
      </c>
      <c r="EA177" s="19">
        <v>3.3000000000000002E-2</v>
      </c>
      <c r="EB177" s="19">
        <v>8.7999999999999995E-2</v>
      </c>
      <c r="EC177" s="19">
        <v>7.2999999999999995E-2</v>
      </c>
      <c r="ED177" s="19">
        <v>6.2E-2</v>
      </c>
      <c r="EE177" s="19">
        <v>4.3999999999999997E-2</v>
      </c>
      <c r="EF177" s="19">
        <v>3.1E-2</v>
      </c>
      <c r="EG177" s="19">
        <v>5.0000000000000001E-3</v>
      </c>
      <c r="EH177" s="38">
        <v>284228906.75783867</v>
      </c>
      <c r="EI177" s="19">
        <v>234502472.85799438</v>
      </c>
      <c r="EJ177" s="19">
        <v>306630719.06147784</v>
      </c>
      <c r="EK177" s="19">
        <v>309644297.66935772</v>
      </c>
      <c r="EL177" s="19">
        <v>238227688.85231093</v>
      </c>
      <c r="EM177" s="19">
        <v>193061304.02746359</v>
      </c>
      <c r="EN177" s="19">
        <v>229118804.10764191</v>
      </c>
      <c r="EO177" s="19">
        <v>257543173.72312549</v>
      </c>
      <c r="EP177" s="19">
        <v>199644467.52496529</v>
      </c>
      <c r="EQ177" s="19">
        <v>229625846.57670045</v>
      </c>
      <c r="ER177" s="32">
        <v>257114376.62308112</v>
      </c>
      <c r="ES177" s="19">
        <f t="shared" si="310"/>
        <v>19.465290481184788</v>
      </c>
      <c r="ET177" s="19">
        <f t="shared" si="311"/>
        <v>19.272976691031658</v>
      </c>
      <c r="EU177" s="19">
        <f t="shared" si="312"/>
        <v>19.541154712016695</v>
      </c>
      <c r="EV177" s="19">
        <f t="shared" si="313"/>
        <v>19.550934769772216</v>
      </c>
      <c r="EW177" s="19">
        <f t="shared" si="314"/>
        <v>19.288737450163104</v>
      </c>
      <c r="EX177" s="19">
        <f t="shared" si="315"/>
        <v>19.078518333881064</v>
      </c>
      <c r="EY177" s="19">
        <f t="shared" si="316"/>
        <v>19.249751222220674</v>
      </c>
      <c r="EZ177" s="19">
        <f t="shared" si="317"/>
        <v>19.366697928958047</v>
      </c>
      <c r="FA177" s="19">
        <f t="shared" si="318"/>
        <v>19.112048680220358</v>
      </c>
      <c r="FB177" s="19">
        <f t="shared" si="319"/>
        <v>19.251961788272084</v>
      </c>
      <c r="FC177" s="32">
        <f t="shared" si="320"/>
        <v>19.365031589082236</v>
      </c>
      <c r="FD177" s="19">
        <f t="shared" si="321"/>
        <v>0.85225474700000003</v>
      </c>
      <c r="FE177" s="19" t="str">
        <f t="shared" si="322"/>
        <v/>
      </c>
      <c r="FF177" s="19">
        <f t="shared" si="323"/>
        <v>0.91637696000000002</v>
      </c>
      <c r="FG177" s="19">
        <f t="shared" si="324"/>
        <v>0.99123600700000003</v>
      </c>
      <c r="FH177" s="19">
        <f t="shared" si="325"/>
        <v>0.93171641699999996</v>
      </c>
      <c r="FI177" s="19">
        <f t="shared" si="326"/>
        <v>0.88607518900000004</v>
      </c>
      <c r="FJ177" s="19">
        <f t="shared" si="327"/>
        <v>0.74449236200000002</v>
      </c>
      <c r="FK177" s="19">
        <f t="shared" si="328"/>
        <v>0.580608079</v>
      </c>
      <c r="FL177" s="19">
        <f t="shared" si="329"/>
        <v>0.65447033700000001</v>
      </c>
      <c r="FM177" s="19">
        <f t="shared" si="330"/>
        <v>0.73077831264399595</v>
      </c>
      <c r="FN177" s="32">
        <f t="shared" si="331"/>
        <v>0.69230768357421002</v>
      </c>
      <c r="FO177" s="19">
        <f t="shared" si="332"/>
        <v>0.48359999999999997</v>
      </c>
      <c r="FP177" s="19" t="str">
        <f t="shared" si="333"/>
        <v/>
      </c>
      <c r="FQ177" s="19">
        <f t="shared" si="334"/>
        <v>0.47620000000000001</v>
      </c>
      <c r="FR177" s="19">
        <f t="shared" si="335"/>
        <v>0.40870000000000001</v>
      </c>
      <c r="FS177" s="19">
        <f t="shared" si="336"/>
        <v>0.42820000000000003</v>
      </c>
      <c r="FT177" s="19">
        <f t="shared" si="337"/>
        <v>0.40200000000000002</v>
      </c>
      <c r="FU177" s="19">
        <f t="shared" si="338"/>
        <v>0.40460000000000002</v>
      </c>
      <c r="FV177" s="19">
        <f t="shared" si="339"/>
        <v>0.38440000000000002</v>
      </c>
      <c r="FW177" s="19">
        <f t="shared" si="340"/>
        <v>0.36870000000000003</v>
      </c>
      <c r="FX177" s="19">
        <f t="shared" si="341"/>
        <v>0.38590000000000002</v>
      </c>
      <c r="FY177" s="32">
        <f t="shared" si="342"/>
        <v>0.35620000000000002</v>
      </c>
      <c r="FZ177" s="19">
        <f t="shared" si="343"/>
        <v>4.8000000000000001E-2</v>
      </c>
      <c r="GA177" s="19" t="str">
        <f t="shared" si="344"/>
        <v/>
      </c>
      <c r="GB177" s="19">
        <f t="shared" si="345"/>
        <v>3.5000000000000003E-2</v>
      </c>
      <c r="GC177" s="19">
        <f t="shared" si="346"/>
        <v>5.2999999999999999E-2</v>
      </c>
      <c r="GD177" s="19">
        <f t="shared" si="347"/>
        <v>3.3000000000000002E-2</v>
      </c>
      <c r="GE177" s="19">
        <f t="shared" si="348"/>
        <v>8.7999999999999995E-2</v>
      </c>
      <c r="GF177" s="19">
        <f t="shared" si="349"/>
        <v>7.2999999999999995E-2</v>
      </c>
      <c r="GG177" s="19">
        <f t="shared" si="350"/>
        <v>6.2E-2</v>
      </c>
      <c r="GH177" s="19">
        <f t="shared" si="351"/>
        <v>4.3999999999999997E-2</v>
      </c>
      <c r="GI177" s="19">
        <f t="shared" si="352"/>
        <v>3.1E-2</v>
      </c>
      <c r="GJ177" s="32">
        <f t="shared" si="353"/>
        <v>5.0000000000000001E-3</v>
      </c>
      <c r="GK177" s="19">
        <f t="shared" si="354"/>
        <v>19.465290481184788</v>
      </c>
      <c r="GL177" s="19" t="str">
        <f t="shared" si="355"/>
        <v/>
      </c>
      <c r="GM177" s="19">
        <f t="shared" si="356"/>
        <v>19.541154712016695</v>
      </c>
      <c r="GN177" s="19">
        <f t="shared" si="357"/>
        <v>19.550934769772216</v>
      </c>
      <c r="GO177" s="19">
        <f t="shared" si="358"/>
        <v>19.288737450163104</v>
      </c>
      <c r="GP177" s="19">
        <f t="shared" si="359"/>
        <v>19.078518333881064</v>
      </c>
      <c r="GQ177" s="19">
        <f t="shared" si="360"/>
        <v>19.249751222220674</v>
      </c>
      <c r="GR177" s="19">
        <f t="shared" si="361"/>
        <v>19.366697928958047</v>
      </c>
      <c r="GS177" s="19">
        <f t="shared" si="362"/>
        <v>19.112048680220358</v>
      </c>
      <c r="GT177" s="19">
        <f t="shared" si="363"/>
        <v>19.251961788272084</v>
      </c>
      <c r="GU177" s="32">
        <f t="shared" si="364"/>
        <v>19.365031589082236</v>
      </c>
      <c r="GV177" s="19">
        <f t="shared" si="365"/>
        <v>0.85225474700000003</v>
      </c>
      <c r="GW177" s="19">
        <f t="shared" si="366"/>
        <v>10.328571478127515</v>
      </c>
      <c r="GX177" s="19">
        <f t="shared" si="367"/>
        <v>0.91637696000000002</v>
      </c>
      <c r="GY177" s="19">
        <f t="shared" si="368"/>
        <v>0.99123600700000003</v>
      </c>
      <c r="GZ177" s="19">
        <f t="shared" si="369"/>
        <v>0.93171641699999996</v>
      </c>
      <c r="HA177" s="19">
        <f t="shared" si="370"/>
        <v>0.88607518900000004</v>
      </c>
      <c r="HB177" s="19">
        <f t="shared" si="371"/>
        <v>0.74449236200000002</v>
      </c>
      <c r="HC177" s="19">
        <f t="shared" si="372"/>
        <v>0.580608079</v>
      </c>
      <c r="HD177" s="19">
        <f t="shared" si="373"/>
        <v>0.65447033700000001</v>
      </c>
      <c r="HE177" s="19">
        <f t="shared" si="374"/>
        <v>0.73077831264399595</v>
      </c>
      <c r="HF177" s="19">
        <f t="shared" si="375"/>
        <v>0.69230768357421002</v>
      </c>
      <c r="HG177" s="19">
        <f t="shared" si="442"/>
        <v>0.85225474700000003</v>
      </c>
      <c r="HH177" s="19" t="str">
        <f t="shared" si="443"/>
        <v/>
      </c>
      <c r="HI177" s="19">
        <f t="shared" si="444"/>
        <v>0.91637696000000002</v>
      </c>
      <c r="HJ177" s="19">
        <f t="shared" si="445"/>
        <v>0.99123600700000003</v>
      </c>
      <c r="HK177" s="19">
        <f t="shared" si="446"/>
        <v>0.93171641699999996</v>
      </c>
      <c r="HL177" s="19">
        <f t="shared" si="447"/>
        <v>0.88607518900000004</v>
      </c>
      <c r="HM177" s="19">
        <f t="shared" si="448"/>
        <v>0.74449236200000002</v>
      </c>
      <c r="HN177" s="19">
        <f t="shared" si="449"/>
        <v>0.580608079</v>
      </c>
      <c r="HO177" s="19">
        <f t="shared" si="450"/>
        <v>0.65447033700000001</v>
      </c>
      <c r="HP177" s="19">
        <f t="shared" si="451"/>
        <v>0.73077831264399595</v>
      </c>
      <c r="HQ177" s="32">
        <f t="shared" si="452"/>
        <v>0.69230768357421002</v>
      </c>
      <c r="HR177" s="19">
        <f t="shared" si="376"/>
        <v>0.48359999999999997</v>
      </c>
      <c r="HS177" s="19">
        <f t="shared" si="377"/>
        <v>0.72436999999999996</v>
      </c>
      <c r="HT177" s="19">
        <f t="shared" si="378"/>
        <v>0.47620000000000001</v>
      </c>
      <c r="HU177" s="19">
        <f t="shared" si="379"/>
        <v>0.40870000000000001</v>
      </c>
      <c r="HV177" s="19">
        <f t="shared" si="380"/>
        <v>0.42820000000000003</v>
      </c>
      <c r="HW177" s="19">
        <f t="shared" si="381"/>
        <v>0.40200000000000002</v>
      </c>
      <c r="HX177" s="19">
        <f t="shared" si="382"/>
        <v>0.40460000000000002</v>
      </c>
      <c r="HY177" s="19">
        <f t="shared" si="383"/>
        <v>0.38440000000000002</v>
      </c>
      <c r="HZ177" s="19">
        <f t="shared" si="384"/>
        <v>0.36870000000000003</v>
      </c>
      <c r="IA177" s="19">
        <f t="shared" si="385"/>
        <v>0.38590000000000002</v>
      </c>
      <c r="IB177" s="19">
        <f t="shared" si="386"/>
        <v>0.35620000000000002</v>
      </c>
      <c r="IC177" s="38">
        <f t="shared" si="387"/>
        <v>0.48359999999999997</v>
      </c>
      <c r="ID177" s="19" t="str">
        <f t="shared" si="388"/>
        <v/>
      </c>
      <c r="IE177" s="19">
        <f t="shared" si="389"/>
        <v>0.47620000000000001</v>
      </c>
      <c r="IF177" s="19">
        <f t="shared" si="390"/>
        <v>0.40870000000000001</v>
      </c>
      <c r="IG177" s="19">
        <f t="shared" si="391"/>
        <v>0.42820000000000003</v>
      </c>
      <c r="IH177" s="19">
        <f t="shared" si="392"/>
        <v>0.40200000000000002</v>
      </c>
      <c r="II177" s="19">
        <f t="shared" si="393"/>
        <v>0.40460000000000002</v>
      </c>
      <c r="IJ177" s="19">
        <f t="shared" si="394"/>
        <v>0.38440000000000002</v>
      </c>
      <c r="IK177" s="19">
        <f t="shared" si="395"/>
        <v>0.36870000000000003</v>
      </c>
      <c r="IL177" s="19">
        <f t="shared" si="396"/>
        <v>0.38590000000000002</v>
      </c>
      <c r="IM177" s="19">
        <f t="shared" si="397"/>
        <v>0.35620000000000002</v>
      </c>
      <c r="IN177" s="38">
        <f t="shared" si="398"/>
        <v>4.8000000000000001E-2</v>
      </c>
      <c r="IO177" s="19">
        <f t="shared" si="399"/>
        <v>0.16917829999999984</v>
      </c>
      <c r="IP177" s="19">
        <f t="shared" si="400"/>
        <v>3.5000000000000003E-2</v>
      </c>
      <c r="IQ177" s="19">
        <f t="shared" si="401"/>
        <v>5.2999999999999999E-2</v>
      </c>
      <c r="IR177" s="19">
        <f t="shared" si="402"/>
        <v>3.3000000000000002E-2</v>
      </c>
      <c r="IS177" s="19">
        <f t="shared" si="403"/>
        <v>8.7999999999999995E-2</v>
      </c>
      <c r="IT177" s="19">
        <f t="shared" si="404"/>
        <v>7.2999999999999995E-2</v>
      </c>
      <c r="IU177" s="19">
        <f t="shared" si="405"/>
        <v>6.2E-2</v>
      </c>
      <c r="IV177" s="19">
        <f t="shared" si="406"/>
        <v>4.3999999999999997E-2</v>
      </c>
      <c r="IW177" s="19">
        <f t="shared" si="407"/>
        <v>3.1E-2</v>
      </c>
      <c r="IX177" s="32">
        <f t="shared" si="408"/>
        <v>5.0000000000000001E-3</v>
      </c>
      <c r="IY177" s="19">
        <f t="shared" si="409"/>
        <v>4.8000000000000001E-2</v>
      </c>
      <c r="IZ177" s="19" t="str">
        <f t="shared" si="410"/>
        <v/>
      </c>
      <c r="JA177" s="19">
        <f t="shared" si="411"/>
        <v>3.5000000000000003E-2</v>
      </c>
      <c r="JB177" s="19">
        <f t="shared" si="412"/>
        <v>5.2999999999999999E-2</v>
      </c>
      <c r="JC177" s="19">
        <f t="shared" si="413"/>
        <v>3.3000000000000002E-2</v>
      </c>
      <c r="JD177" s="19">
        <f t="shared" si="414"/>
        <v>8.7999999999999995E-2</v>
      </c>
      <c r="JE177" s="19">
        <f t="shared" si="415"/>
        <v>7.2999999999999995E-2</v>
      </c>
      <c r="JF177" s="19">
        <f t="shared" si="416"/>
        <v>6.2E-2</v>
      </c>
      <c r="JG177" s="19">
        <f t="shared" si="417"/>
        <v>4.3999999999999997E-2</v>
      </c>
      <c r="JH177" s="19">
        <f t="shared" si="418"/>
        <v>3.1E-2</v>
      </c>
      <c r="JI177" s="32">
        <f t="shared" si="419"/>
        <v>5.0000000000000001E-3</v>
      </c>
      <c r="JJ177" s="19">
        <f t="shared" si="420"/>
        <v>19.465290481184788</v>
      </c>
      <c r="JK177" s="19">
        <f t="shared" si="421"/>
        <v>22.018022109317169</v>
      </c>
      <c r="JL177" s="19">
        <f t="shared" si="422"/>
        <v>19.541154712016695</v>
      </c>
      <c r="JM177" s="19">
        <f t="shared" si="423"/>
        <v>19.550934769772216</v>
      </c>
      <c r="JN177" s="19">
        <f t="shared" si="424"/>
        <v>19.288737450163104</v>
      </c>
      <c r="JO177" s="19">
        <f t="shared" si="425"/>
        <v>19.078518333881064</v>
      </c>
      <c r="JP177" s="19">
        <f t="shared" si="426"/>
        <v>19.249751222220674</v>
      </c>
      <c r="JQ177" s="19">
        <f t="shared" si="427"/>
        <v>19.366697928958047</v>
      </c>
      <c r="JR177" s="19">
        <f t="shared" si="428"/>
        <v>19.112048680220358</v>
      </c>
      <c r="JS177" s="19">
        <f t="shared" si="429"/>
        <v>19.251961788272084</v>
      </c>
      <c r="JT177" s="19">
        <f t="shared" si="430"/>
        <v>19.365031589082236</v>
      </c>
      <c r="JU177" s="38">
        <f t="shared" si="431"/>
        <v>19.465290481184788</v>
      </c>
      <c r="JV177" s="19" t="str">
        <f t="shared" si="432"/>
        <v/>
      </c>
      <c r="JW177" s="19">
        <f t="shared" si="433"/>
        <v>19.541154712016695</v>
      </c>
      <c r="JX177" s="19">
        <f t="shared" si="434"/>
        <v>19.550934769772216</v>
      </c>
      <c r="JY177" s="19">
        <f t="shared" si="435"/>
        <v>19.288737450163104</v>
      </c>
      <c r="JZ177" s="19">
        <f t="shared" si="436"/>
        <v>19.078518333881064</v>
      </c>
      <c r="KA177" s="19">
        <f t="shared" si="437"/>
        <v>19.249751222220674</v>
      </c>
      <c r="KB177" s="19">
        <f t="shared" si="438"/>
        <v>19.366697928958047</v>
      </c>
      <c r="KC177" s="19">
        <f t="shared" si="439"/>
        <v>19.112048680220358</v>
      </c>
      <c r="KD177" s="19">
        <f t="shared" si="440"/>
        <v>19.251961788272084</v>
      </c>
      <c r="KE177" s="32">
        <f t="shared" si="441"/>
        <v>19.365031589082236</v>
      </c>
    </row>
    <row r="178" spans="1:291" x14ac:dyDescent="0.2">
      <c r="A178" s="19" t="s">
        <v>397</v>
      </c>
      <c r="B178" s="19" t="s">
        <v>398</v>
      </c>
      <c r="C178" s="19">
        <v>2012</v>
      </c>
      <c r="E178" s="32" t="s">
        <v>365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32">
        <v>1</v>
      </c>
      <c r="S178" s="19">
        <v>1</v>
      </c>
      <c r="T178" s="19">
        <v>1</v>
      </c>
      <c r="U178" s="19">
        <v>1</v>
      </c>
      <c r="V178" s="19">
        <v>1</v>
      </c>
      <c r="W178" s="19">
        <v>1</v>
      </c>
      <c r="X178" s="19">
        <v>1</v>
      </c>
      <c r="Y178" s="19">
        <v>1</v>
      </c>
      <c r="Z178" s="19">
        <v>1</v>
      </c>
      <c r="AA178" s="32">
        <v>1</v>
      </c>
      <c r="AD178" s="19">
        <v>1</v>
      </c>
      <c r="AE178" s="19">
        <v>1</v>
      </c>
      <c r="AF178" s="19">
        <v>1</v>
      </c>
      <c r="AG178" s="19">
        <v>1</v>
      </c>
      <c r="AH178" s="19">
        <v>1</v>
      </c>
      <c r="AI178" s="19">
        <v>1</v>
      </c>
      <c r="AJ178" s="19">
        <v>1</v>
      </c>
      <c r="AK178" s="19">
        <v>1</v>
      </c>
      <c r="AL178" s="32">
        <v>1</v>
      </c>
      <c r="AO178" s="19">
        <v>2.8500000000000001E-2</v>
      </c>
      <c r="AP178" s="19">
        <v>4.2421599999999997E-2</v>
      </c>
      <c r="AQ178" s="19">
        <v>3.2486300000000003E-2</v>
      </c>
      <c r="AR178" s="19">
        <v>3.03211E-2</v>
      </c>
      <c r="AS178" s="19">
        <v>3.2052700000000003E-2</v>
      </c>
      <c r="AT178" s="19">
        <v>3.1719900000000002E-2</v>
      </c>
      <c r="AU178" s="19">
        <v>2.6980000000000001E-2</v>
      </c>
      <c r="AV178" s="19">
        <v>2.7667299999999999E-2</v>
      </c>
      <c r="AW178" s="32">
        <v>2.88998E-2</v>
      </c>
      <c r="AZ178" s="19">
        <v>0</v>
      </c>
      <c r="BA178" s="19">
        <v>1</v>
      </c>
      <c r="BB178" s="19">
        <v>1</v>
      </c>
      <c r="BC178" s="19">
        <v>1</v>
      </c>
      <c r="BD178" s="19">
        <v>1</v>
      </c>
      <c r="BE178" s="19">
        <v>1</v>
      </c>
      <c r="BF178" s="19">
        <v>1</v>
      </c>
      <c r="BG178" s="19">
        <v>2</v>
      </c>
      <c r="BH178" s="32">
        <v>0</v>
      </c>
      <c r="BK178" s="19">
        <v>0</v>
      </c>
      <c r="BL178" s="19">
        <v>1</v>
      </c>
      <c r="BM178" s="19">
        <v>1</v>
      </c>
      <c r="BN178" s="19">
        <v>1</v>
      </c>
      <c r="BO178" s="19">
        <v>1</v>
      </c>
      <c r="BP178" s="19">
        <v>1</v>
      </c>
      <c r="BQ178" s="19">
        <v>1</v>
      </c>
      <c r="BR178" s="19">
        <v>1</v>
      </c>
      <c r="BS178" s="32">
        <v>0</v>
      </c>
      <c r="BT178" s="19">
        <v>0</v>
      </c>
      <c r="BU178" s="19">
        <v>0</v>
      </c>
      <c r="BV178" s="19">
        <v>0</v>
      </c>
      <c r="BW178" s="19">
        <v>1</v>
      </c>
      <c r="BX178" s="19">
        <v>0</v>
      </c>
      <c r="BY178" s="19">
        <v>5</v>
      </c>
      <c r="BZ178" s="19">
        <v>1</v>
      </c>
      <c r="CA178" s="19">
        <v>1</v>
      </c>
      <c r="CB178" s="19">
        <v>3</v>
      </c>
      <c r="CC178" s="19">
        <v>0</v>
      </c>
      <c r="CD178" s="19">
        <v>2</v>
      </c>
      <c r="CE178" s="38">
        <v>0</v>
      </c>
      <c r="CF178" s="19">
        <v>0</v>
      </c>
      <c r="CG178" s="19">
        <v>54</v>
      </c>
      <c r="CH178" s="19">
        <v>242</v>
      </c>
      <c r="CI178" s="19">
        <v>95</v>
      </c>
      <c r="CJ178" s="19">
        <v>175</v>
      </c>
      <c r="CK178" s="19">
        <v>173</v>
      </c>
      <c r="CL178" s="19">
        <v>262</v>
      </c>
      <c r="CM178" s="19">
        <v>214</v>
      </c>
      <c r="CN178" s="19">
        <v>158</v>
      </c>
      <c r="CO178" s="19">
        <v>156</v>
      </c>
      <c r="CP178" s="38">
        <v>0</v>
      </c>
      <c r="CQ178" s="19">
        <v>0</v>
      </c>
      <c r="CR178" s="19">
        <v>0</v>
      </c>
      <c r="CS178" s="19">
        <v>4.1322314049586778E-3</v>
      </c>
      <c r="CT178" s="19">
        <v>0</v>
      </c>
      <c r="CU178" s="19">
        <v>2.8571428571428571E-2</v>
      </c>
      <c r="CV178" s="19">
        <v>5.7803468208092483E-3</v>
      </c>
      <c r="CW178" s="19">
        <v>3.8167938931297708E-3</v>
      </c>
      <c r="CX178" s="19">
        <v>1.4018691588785047E-2</v>
      </c>
      <c r="CY178" s="19">
        <v>0</v>
      </c>
      <c r="CZ178" s="19">
        <v>1.282051282051282E-2</v>
      </c>
      <c r="DA178" s="38"/>
      <c r="DB178" s="19">
        <v>0.61797904400000003</v>
      </c>
      <c r="DC178" s="19">
        <v>0.52882663399999996</v>
      </c>
      <c r="DD178" s="19">
        <v>0.57992393200000003</v>
      </c>
      <c r="DE178" s="19">
        <v>0.72075131400000003</v>
      </c>
      <c r="DF178" s="19">
        <v>1.0317265600000001</v>
      </c>
      <c r="DG178" s="19">
        <v>0.82539105099999999</v>
      </c>
      <c r="DH178" s="19">
        <v>0.97083422600000002</v>
      </c>
      <c r="DI178" s="19">
        <v>1.5978061024557799</v>
      </c>
      <c r="DJ178" s="19">
        <v>2.4837897464671901</v>
      </c>
      <c r="DK178" s="19">
        <v>2.1284862024004001</v>
      </c>
      <c r="DL178" s="38">
        <v>0.58020000000000005</v>
      </c>
      <c r="DM178" s="19">
        <v>0.6573</v>
      </c>
      <c r="DN178" s="19">
        <v>0.49349999999999999</v>
      </c>
      <c r="DO178" s="19">
        <v>0.46650000000000003</v>
      </c>
      <c r="DP178" s="19">
        <v>0.43640000000000001</v>
      </c>
      <c r="DQ178" s="19">
        <v>0.41880000000000001</v>
      </c>
      <c r="DR178" s="19">
        <v>0.40150000000000002</v>
      </c>
      <c r="DS178" s="19">
        <v>0.34910000000000002</v>
      </c>
      <c r="DT178" s="19">
        <v>0.35680000000000001</v>
      </c>
      <c r="DU178" s="19">
        <v>0.3322</v>
      </c>
      <c r="DV178" s="19">
        <v>0.41930000000000001</v>
      </c>
      <c r="DW178" s="38"/>
      <c r="DX178" s="19">
        <v>-1E-3</v>
      </c>
      <c r="DY178" s="19">
        <v>0.05</v>
      </c>
      <c r="DZ178" s="19">
        <v>2.8000000000000001E-2</v>
      </c>
      <c r="EA178" s="19">
        <v>4.2000000000000003E-2</v>
      </c>
      <c r="EB178" s="19">
        <v>4.4999999999999998E-2</v>
      </c>
      <c r="EC178" s="19">
        <v>4.8000000000000001E-2</v>
      </c>
      <c r="ED178" s="19">
        <v>6.3E-2</v>
      </c>
      <c r="EE178" s="19">
        <v>8.7999999999999995E-2</v>
      </c>
      <c r="EF178" s="19">
        <v>9.8000000000000004E-2</v>
      </c>
      <c r="EG178" s="19">
        <v>0.23699999999999999</v>
      </c>
      <c r="EH178" s="38"/>
      <c r="EJ178" s="19">
        <v>54324712.17223829</v>
      </c>
      <c r="EK178" s="19">
        <v>45120084.444112383</v>
      </c>
      <c r="EL178" s="19">
        <v>33609490.361419797</v>
      </c>
      <c r="EM178" s="19">
        <v>32934946.322612945</v>
      </c>
      <c r="EN178" s="19">
        <v>50456613.602275655</v>
      </c>
      <c r="EO178" s="19">
        <v>47182345.013828911</v>
      </c>
      <c r="EP178" s="19">
        <v>50811865.303185336</v>
      </c>
      <c r="EQ178" s="19">
        <v>89202676.145876184</v>
      </c>
      <c r="ER178" s="32">
        <v>73410117.111917078</v>
      </c>
      <c r="ES178" s="19" t="str">
        <f t="shared" si="310"/>
        <v/>
      </c>
      <c r="ET178" s="19" t="str">
        <f t="shared" si="311"/>
        <v/>
      </c>
      <c r="EU178" s="19">
        <f t="shared" si="312"/>
        <v>17.810489785836648</v>
      </c>
      <c r="EV178" s="19">
        <f t="shared" si="313"/>
        <v>17.624838036697369</v>
      </c>
      <c r="EW178" s="19">
        <f t="shared" si="314"/>
        <v>17.330319036284326</v>
      </c>
      <c r="EX178" s="19">
        <f t="shared" si="315"/>
        <v>17.31004485025791</v>
      </c>
      <c r="EY178" s="19">
        <f t="shared" si="316"/>
        <v>17.736624388387632</v>
      </c>
      <c r="EZ178" s="19">
        <f t="shared" si="317"/>
        <v>17.669530334265826</v>
      </c>
      <c r="FA178" s="19">
        <f t="shared" si="318"/>
        <v>17.743640454236068</v>
      </c>
      <c r="FB178" s="19">
        <f t="shared" si="319"/>
        <v>18.306421598735582</v>
      </c>
      <c r="FC178" s="32">
        <f t="shared" si="320"/>
        <v>18.111572319398551</v>
      </c>
      <c r="FD178" s="19" t="str">
        <f t="shared" si="321"/>
        <v/>
      </c>
      <c r="FE178" s="19" t="str">
        <f t="shared" si="322"/>
        <v/>
      </c>
      <c r="FF178" s="19">
        <f t="shared" si="323"/>
        <v>0.52882663399999996</v>
      </c>
      <c r="FG178" s="19">
        <f t="shared" si="324"/>
        <v>0.57992393200000003</v>
      </c>
      <c r="FH178" s="19">
        <f t="shared" si="325"/>
        <v>0.72075131400000003</v>
      </c>
      <c r="FI178" s="19">
        <f t="shared" si="326"/>
        <v>1.0317265600000001</v>
      </c>
      <c r="FJ178" s="19">
        <f t="shared" si="327"/>
        <v>0.82539105099999999</v>
      </c>
      <c r="FK178" s="19">
        <f t="shared" si="328"/>
        <v>0.97083422600000002</v>
      </c>
      <c r="FL178" s="19">
        <f t="shared" si="329"/>
        <v>1.5978061024557799</v>
      </c>
      <c r="FM178" s="19">
        <f t="shared" si="330"/>
        <v>2.4837897464671901</v>
      </c>
      <c r="FN178" s="32">
        <f t="shared" si="331"/>
        <v>2.1284862024004001</v>
      </c>
      <c r="FO178" s="19" t="str">
        <f t="shared" si="332"/>
        <v/>
      </c>
      <c r="FP178" s="19" t="str">
        <f t="shared" si="333"/>
        <v/>
      </c>
      <c r="FQ178" s="19">
        <f t="shared" si="334"/>
        <v>0.49349999999999999</v>
      </c>
      <c r="FR178" s="19">
        <f t="shared" si="335"/>
        <v>0.46650000000000003</v>
      </c>
      <c r="FS178" s="19">
        <f t="shared" si="336"/>
        <v>0.43640000000000001</v>
      </c>
      <c r="FT178" s="19">
        <f t="shared" si="337"/>
        <v>0.41880000000000001</v>
      </c>
      <c r="FU178" s="19">
        <f t="shared" si="338"/>
        <v>0.40150000000000002</v>
      </c>
      <c r="FV178" s="19">
        <f t="shared" si="339"/>
        <v>0.34910000000000002</v>
      </c>
      <c r="FW178" s="19">
        <f t="shared" si="340"/>
        <v>0.35680000000000001</v>
      </c>
      <c r="FX178" s="19">
        <f t="shared" si="341"/>
        <v>0.3322</v>
      </c>
      <c r="FY178" s="32">
        <f t="shared" si="342"/>
        <v>0.41930000000000001</v>
      </c>
      <c r="FZ178" s="19" t="str">
        <f t="shared" si="343"/>
        <v/>
      </c>
      <c r="GA178" s="19" t="str">
        <f t="shared" si="344"/>
        <v/>
      </c>
      <c r="GB178" s="19">
        <f t="shared" si="345"/>
        <v>0.05</v>
      </c>
      <c r="GC178" s="19">
        <f t="shared" si="346"/>
        <v>2.8000000000000001E-2</v>
      </c>
      <c r="GD178" s="19">
        <f t="shared" si="347"/>
        <v>4.2000000000000003E-2</v>
      </c>
      <c r="GE178" s="19">
        <f t="shared" si="348"/>
        <v>4.4999999999999998E-2</v>
      </c>
      <c r="GF178" s="19">
        <f t="shared" si="349"/>
        <v>4.8000000000000001E-2</v>
      </c>
      <c r="GG178" s="19">
        <f t="shared" si="350"/>
        <v>6.3E-2</v>
      </c>
      <c r="GH178" s="19">
        <f t="shared" si="351"/>
        <v>8.7999999999999995E-2</v>
      </c>
      <c r="GI178" s="19">
        <f t="shared" si="352"/>
        <v>9.8000000000000004E-2</v>
      </c>
      <c r="GJ178" s="32">
        <f t="shared" si="353"/>
        <v>0.23699999999999999</v>
      </c>
      <c r="GK178" s="19" t="str">
        <f t="shared" si="354"/>
        <v/>
      </c>
      <c r="GL178" s="19" t="str">
        <f t="shared" si="355"/>
        <v/>
      </c>
      <c r="GM178" s="19">
        <f t="shared" si="356"/>
        <v>17.810489785836648</v>
      </c>
      <c r="GN178" s="19">
        <f t="shared" si="357"/>
        <v>17.624838036697369</v>
      </c>
      <c r="GO178" s="19">
        <f t="shared" si="358"/>
        <v>17.330319036284326</v>
      </c>
      <c r="GP178" s="19">
        <f t="shared" si="359"/>
        <v>17.31004485025791</v>
      </c>
      <c r="GQ178" s="19">
        <f t="shared" si="360"/>
        <v>17.736624388387632</v>
      </c>
      <c r="GR178" s="19">
        <f t="shared" si="361"/>
        <v>17.669530334265826</v>
      </c>
      <c r="GS178" s="19">
        <f t="shared" si="362"/>
        <v>17.743640454236068</v>
      </c>
      <c r="GT178" s="19">
        <f t="shared" si="363"/>
        <v>18.306421598735582</v>
      </c>
      <c r="GU178" s="32">
        <f t="shared" si="364"/>
        <v>18.111572319398551</v>
      </c>
      <c r="GV178" s="19">
        <f t="shared" si="365"/>
        <v>10.328571478127515</v>
      </c>
      <c r="GW178" s="19">
        <f t="shared" si="366"/>
        <v>10.328571478127515</v>
      </c>
      <c r="GX178" s="19">
        <f t="shared" si="367"/>
        <v>0.52882663399999996</v>
      </c>
      <c r="GY178" s="19">
        <f t="shared" si="368"/>
        <v>0.57992393200000003</v>
      </c>
      <c r="GZ178" s="19">
        <f t="shared" si="369"/>
        <v>0.72075131400000003</v>
      </c>
      <c r="HA178" s="19">
        <f t="shared" si="370"/>
        <v>1.0317265600000001</v>
      </c>
      <c r="HB178" s="19">
        <f t="shared" si="371"/>
        <v>0.82539105099999999</v>
      </c>
      <c r="HC178" s="19">
        <f t="shared" si="372"/>
        <v>0.97083422600000002</v>
      </c>
      <c r="HD178" s="19">
        <f t="shared" si="373"/>
        <v>1.5978061024557799</v>
      </c>
      <c r="HE178" s="19">
        <f t="shared" si="374"/>
        <v>2.4837897464671901</v>
      </c>
      <c r="HF178" s="19">
        <f t="shared" si="375"/>
        <v>2.1284862024004001</v>
      </c>
      <c r="HG178" s="19" t="str">
        <f t="shared" si="442"/>
        <v/>
      </c>
      <c r="HH178" s="19" t="str">
        <f t="shared" si="443"/>
        <v/>
      </c>
      <c r="HI178" s="19">
        <f t="shared" si="444"/>
        <v>0.52882663399999996</v>
      </c>
      <c r="HJ178" s="19">
        <f t="shared" si="445"/>
        <v>0.57992393200000003</v>
      </c>
      <c r="HK178" s="19">
        <f t="shared" si="446"/>
        <v>0.72075131400000003</v>
      </c>
      <c r="HL178" s="19">
        <f t="shared" si="447"/>
        <v>1.0317265600000001</v>
      </c>
      <c r="HM178" s="19">
        <f t="shared" si="448"/>
        <v>0.82539105099999999</v>
      </c>
      <c r="HN178" s="19">
        <f t="shared" si="449"/>
        <v>0.97083422600000002</v>
      </c>
      <c r="HO178" s="19">
        <f t="shared" si="450"/>
        <v>1.5978061024557799</v>
      </c>
      <c r="HP178" s="19">
        <f t="shared" si="451"/>
        <v>2.4837897464671901</v>
      </c>
      <c r="HQ178" s="32">
        <f t="shared" si="452"/>
        <v>2.1284862024004001</v>
      </c>
      <c r="HR178" s="19">
        <f t="shared" si="376"/>
        <v>0.72436999999999996</v>
      </c>
      <c r="HS178" s="19">
        <f t="shared" si="377"/>
        <v>0.72436999999999996</v>
      </c>
      <c r="HT178" s="19">
        <f t="shared" si="378"/>
        <v>0.49349999999999999</v>
      </c>
      <c r="HU178" s="19">
        <f t="shared" si="379"/>
        <v>0.46650000000000003</v>
      </c>
      <c r="HV178" s="19">
        <f t="shared" si="380"/>
        <v>0.43640000000000001</v>
      </c>
      <c r="HW178" s="19">
        <f t="shared" si="381"/>
        <v>0.41880000000000001</v>
      </c>
      <c r="HX178" s="19">
        <f t="shared" si="382"/>
        <v>0.40150000000000002</v>
      </c>
      <c r="HY178" s="19">
        <f t="shared" si="383"/>
        <v>0.34910000000000002</v>
      </c>
      <c r="HZ178" s="19">
        <f t="shared" si="384"/>
        <v>0.35680000000000001</v>
      </c>
      <c r="IA178" s="19">
        <f t="shared" si="385"/>
        <v>0.3322</v>
      </c>
      <c r="IB178" s="19">
        <f t="shared" si="386"/>
        <v>0.41930000000000001</v>
      </c>
      <c r="IC178" s="38" t="str">
        <f t="shared" si="387"/>
        <v/>
      </c>
      <c r="ID178" s="19" t="str">
        <f t="shared" si="388"/>
        <v/>
      </c>
      <c r="IE178" s="19">
        <f t="shared" si="389"/>
        <v>0.49349999999999999</v>
      </c>
      <c r="IF178" s="19">
        <f t="shared" si="390"/>
        <v>0.46650000000000003</v>
      </c>
      <c r="IG178" s="19">
        <f t="shared" si="391"/>
        <v>0.43640000000000001</v>
      </c>
      <c r="IH178" s="19">
        <f t="shared" si="392"/>
        <v>0.41880000000000001</v>
      </c>
      <c r="II178" s="19">
        <f t="shared" si="393"/>
        <v>0.40150000000000002</v>
      </c>
      <c r="IJ178" s="19">
        <f t="shared" si="394"/>
        <v>0.34910000000000002</v>
      </c>
      <c r="IK178" s="19">
        <f t="shared" si="395"/>
        <v>0.35680000000000001</v>
      </c>
      <c r="IL178" s="19">
        <f t="shared" si="396"/>
        <v>0.3322</v>
      </c>
      <c r="IM178" s="19">
        <f t="shared" si="397"/>
        <v>0.41930000000000001</v>
      </c>
      <c r="IN178" s="38">
        <f t="shared" si="398"/>
        <v>0.16917829999999984</v>
      </c>
      <c r="IO178" s="19">
        <f t="shared" si="399"/>
        <v>0.16917829999999984</v>
      </c>
      <c r="IP178" s="19">
        <f t="shared" si="400"/>
        <v>0.05</v>
      </c>
      <c r="IQ178" s="19">
        <f t="shared" si="401"/>
        <v>2.8000000000000001E-2</v>
      </c>
      <c r="IR178" s="19">
        <f t="shared" si="402"/>
        <v>4.2000000000000003E-2</v>
      </c>
      <c r="IS178" s="19">
        <f t="shared" si="403"/>
        <v>4.4999999999999998E-2</v>
      </c>
      <c r="IT178" s="19">
        <f t="shared" si="404"/>
        <v>4.8000000000000001E-2</v>
      </c>
      <c r="IU178" s="19">
        <f t="shared" si="405"/>
        <v>6.3E-2</v>
      </c>
      <c r="IV178" s="19">
        <f t="shared" si="406"/>
        <v>8.7999999999999995E-2</v>
      </c>
      <c r="IW178" s="19">
        <f t="shared" si="407"/>
        <v>9.8000000000000004E-2</v>
      </c>
      <c r="IX178" s="32">
        <f t="shared" si="408"/>
        <v>0.16917829999999984</v>
      </c>
      <c r="IY178" s="19" t="str">
        <f t="shared" si="409"/>
        <v/>
      </c>
      <c r="IZ178" s="19" t="str">
        <f t="shared" si="410"/>
        <v/>
      </c>
      <c r="JA178" s="19">
        <f t="shared" si="411"/>
        <v>0.05</v>
      </c>
      <c r="JB178" s="19">
        <f t="shared" si="412"/>
        <v>2.8000000000000001E-2</v>
      </c>
      <c r="JC178" s="19">
        <f t="shared" si="413"/>
        <v>4.2000000000000003E-2</v>
      </c>
      <c r="JD178" s="19">
        <f t="shared" si="414"/>
        <v>4.4999999999999998E-2</v>
      </c>
      <c r="JE178" s="19">
        <f t="shared" si="415"/>
        <v>4.8000000000000001E-2</v>
      </c>
      <c r="JF178" s="19">
        <f t="shared" si="416"/>
        <v>6.3E-2</v>
      </c>
      <c r="JG178" s="19">
        <f t="shared" si="417"/>
        <v>8.7999999999999995E-2</v>
      </c>
      <c r="JH178" s="19">
        <f t="shared" si="418"/>
        <v>9.8000000000000004E-2</v>
      </c>
      <c r="JI178" s="32">
        <f t="shared" si="419"/>
        <v>0.16917829999999984</v>
      </c>
      <c r="JJ178" s="19">
        <f t="shared" si="420"/>
        <v>22.018022109317169</v>
      </c>
      <c r="JK178" s="19">
        <f t="shared" si="421"/>
        <v>22.018022109317169</v>
      </c>
      <c r="JL178" s="19">
        <f t="shared" si="422"/>
        <v>17.810489785836648</v>
      </c>
      <c r="JM178" s="19">
        <f t="shared" si="423"/>
        <v>17.624838036697369</v>
      </c>
      <c r="JN178" s="19">
        <f t="shared" si="424"/>
        <v>17.330319036284326</v>
      </c>
      <c r="JO178" s="19">
        <f t="shared" si="425"/>
        <v>17.31004485025791</v>
      </c>
      <c r="JP178" s="19">
        <f t="shared" si="426"/>
        <v>17.736624388387632</v>
      </c>
      <c r="JQ178" s="19">
        <f t="shared" si="427"/>
        <v>17.669530334265826</v>
      </c>
      <c r="JR178" s="19">
        <f t="shared" si="428"/>
        <v>17.743640454236068</v>
      </c>
      <c r="JS178" s="19">
        <f t="shared" si="429"/>
        <v>18.306421598735582</v>
      </c>
      <c r="JT178" s="19">
        <f t="shared" si="430"/>
        <v>18.111572319398551</v>
      </c>
      <c r="JU178" s="38" t="str">
        <f t="shared" si="431"/>
        <v/>
      </c>
      <c r="JV178" s="19" t="str">
        <f t="shared" si="432"/>
        <v/>
      </c>
      <c r="JW178" s="19">
        <f t="shared" si="433"/>
        <v>17.810489785836648</v>
      </c>
      <c r="JX178" s="19">
        <f t="shared" si="434"/>
        <v>17.624838036697369</v>
      </c>
      <c r="JY178" s="19">
        <f t="shared" si="435"/>
        <v>17.330319036284326</v>
      </c>
      <c r="JZ178" s="19">
        <f t="shared" si="436"/>
        <v>17.31004485025791</v>
      </c>
      <c r="KA178" s="19">
        <f t="shared" si="437"/>
        <v>17.736624388387632</v>
      </c>
      <c r="KB178" s="19">
        <f t="shared" si="438"/>
        <v>17.669530334265826</v>
      </c>
      <c r="KC178" s="19">
        <f t="shared" si="439"/>
        <v>17.743640454236068</v>
      </c>
      <c r="KD178" s="19">
        <f t="shared" si="440"/>
        <v>18.306421598735582</v>
      </c>
      <c r="KE178" s="32">
        <f t="shared" si="441"/>
        <v>18.111572319398551</v>
      </c>
    </row>
    <row r="179" spans="1:291" x14ac:dyDescent="0.2">
      <c r="A179" s="19" t="s">
        <v>435</v>
      </c>
      <c r="B179" s="19" t="s">
        <v>4022</v>
      </c>
      <c r="C179" s="19">
        <v>2014</v>
      </c>
      <c r="E179" s="32" t="s">
        <v>365</v>
      </c>
      <c r="J179" s="19">
        <v>1</v>
      </c>
      <c r="K179" s="19">
        <v>1</v>
      </c>
      <c r="L179" s="19">
        <v>1</v>
      </c>
      <c r="M179" s="19">
        <v>1</v>
      </c>
      <c r="N179" s="19">
        <v>1</v>
      </c>
      <c r="O179" s="19">
        <v>1</v>
      </c>
      <c r="P179" s="32">
        <v>1</v>
      </c>
      <c r="U179" s="19">
        <v>1</v>
      </c>
      <c r="V179" s="19">
        <v>1</v>
      </c>
      <c r="W179" s="19">
        <v>1</v>
      </c>
      <c r="X179" s="19">
        <v>1</v>
      </c>
      <c r="Y179" s="19">
        <v>1</v>
      </c>
      <c r="Z179" s="19">
        <v>1</v>
      </c>
      <c r="AA179" s="32">
        <v>1</v>
      </c>
      <c r="AF179" s="19">
        <v>1</v>
      </c>
      <c r="AG179" s="19">
        <v>1</v>
      </c>
      <c r="AH179" s="19">
        <v>1</v>
      </c>
      <c r="AI179" s="19">
        <v>1</v>
      </c>
      <c r="AJ179" s="19">
        <v>1</v>
      </c>
      <c r="AK179" s="19">
        <v>1</v>
      </c>
      <c r="AL179" s="32">
        <v>1</v>
      </c>
      <c r="AQ179" s="19">
        <v>3.3171899999999997E-2</v>
      </c>
      <c r="AR179" s="19">
        <v>3.8768299999999999E-2</v>
      </c>
      <c r="AS179" s="19">
        <v>3.04064E-2</v>
      </c>
      <c r="AT179" s="19">
        <v>3.4468800000000001E-2</v>
      </c>
      <c r="AU179" s="19">
        <v>4.9825800000000003E-2</v>
      </c>
      <c r="AV179" s="19">
        <v>5.1646299999999999E-2</v>
      </c>
      <c r="AW179" s="32">
        <v>5.25394E-2</v>
      </c>
      <c r="BB179" s="19">
        <v>0</v>
      </c>
      <c r="BC179" s="19">
        <v>0</v>
      </c>
      <c r="BD179" s="19">
        <v>0</v>
      </c>
      <c r="BE179" s="19">
        <v>0</v>
      </c>
      <c r="BF179" s="19">
        <v>0</v>
      </c>
      <c r="BG179" s="19">
        <v>2</v>
      </c>
      <c r="BH179" s="32">
        <v>2</v>
      </c>
      <c r="BM179" s="19">
        <v>0</v>
      </c>
      <c r="BN179" s="19">
        <v>0</v>
      </c>
      <c r="BO179" s="19">
        <v>0</v>
      </c>
      <c r="BP179" s="19">
        <v>0</v>
      </c>
      <c r="BQ179" s="19">
        <v>0</v>
      </c>
      <c r="BR179" s="19">
        <v>1</v>
      </c>
      <c r="BS179" s="32">
        <v>1</v>
      </c>
      <c r="BT179" s="19">
        <v>0</v>
      </c>
      <c r="BU179" s="19">
        <v>0</v>
      </c>
      <c r="BV179" s="19">
        <v>0</v>
      </c>
      <c r="BW179" s="19">
        <v>0</v>
      </c>
      <c r="BX179" s="19">
        <v>0</v>
      </c>
      <c r="BY179" s="19">
        <v>1</v>
      </c>
      <c r="BZ179" s="19">
        <v>1</v>
      </c>
      <c r="CA179" s="19">
        <v>1</v>
      </c>
      <c r="CB179" s="19">
        <v>2</v>
      </c>
      <c r="CC179" s="19">
        <v>1</v>
      </c>
      <c r="CD179" s="19">
        <v>4</v>
      </c>
      <c r="CE179" s="38">
        <v>0</v>
      </c>
      <c r="CF179" s="19">
        <v>1</v>
      </c>
      <c r="CG179" s="19">
        <v>5</v>
      </c>
      <c r="CH179" s="19">
        <v>5</v>
      </c>
      <c r="CI179" s="19">
        <v>8</v>
      </c>
      <c r="CJ179" s="19">
        <v>74</v>
      </c>
      <c r="CK179" s="19">
        <v>126</v>
      </c>
      <c r="CL179" s="19">
        <v>92</v>
      </c>
      <c r="CM179" s="19">
        <v>105</v>
      </c>
      <c r="CN179" s="19">
        <v>100</v>
      </c>
      <c r="CO179" s="19">
        <v>221</v>
      </c>
      <c r="CP179" s="38">
        <v>0</v>
      </c>
      <c r="CQ179" s="19">
        <v>0</v>
      </c>
      <c r="CR179" s="19">
        <v>0</v>
      </c>
      <c r="CS179" s="19">
        <v>0</v>
      </c>
      <c r="CT179" s="19">
        <v>0</v>
      </c>
      <c r="CU179" s="19">
        <v>1.3513513513513514E-2</v>
      </c>
      <c r="CV179" s="19">
        <v>7.9365079365079361E-3</v>
      </c>
      <c r="CW179" s="19">
        <v>1.0869565217391304E-2</v>
      </c>
      <c r="CX179" s="19">
        <v>1.9047619047619049E-2</v>
      </c>
      <c r="CY179" s="19">
        <v>0.01</v>
      </c>
      <c r="CZ179" s="19">
        <v>1.8099547511312219E-2</v>
      </c>
      <c r="DA179" s="38"/>
      <c r="DD179" s="19">
        <v>1.6643615380000001</v>
      </c>
      <c r="DE179" s="19">
        <v>1.072763892</v>
      </c>
      <c r="DF179" s="19">
        <v>1.1700748940000001</v>
      </c>
      <c r="DG179" s="19">
        <v>1.3104565990000001</v>
      </c>
      <c r="DH179" s="19">
        <v>1.0634930359999999</v>
      </c>
      <c r="DI179" s="19">
        <v>1.220457213</v>
      </c>
      <c r="DJ179" s="19">
        <v>1.5096720528474801</v>
      </c>
      <c r="DK179" s="19">
        <v>1.2487220377550801</v>
      </c>
      <c r="DL179" s="38">
        <v>0.54100000000000004</v>
      </c>
      <c r="DM179" s="19">
        <v>0.53510000000000002</v>
      </c>
      <c r="DN179" s="19">
        <v>0.53080000000000005</v>
      </c>
      <c r="DO179" s="19">
        <v>0.54820000000000002</v>
      </c>
      <c r="DP179" s="19">
        <v>0.4748</v>
      </c>
      <c r="DQ179" s="19">
        <v>0.45229999999999998</v>
      </c>
      <c r="DR179" s="19">
        <v>0.4657</v>
      </c>
      <c r="DS179" s="19">
        <v>0.42499999999999999</v>
      </c>
      <c r="DT179" s="19">
        <v>0.40179999999999999</v>
      </c>
      <c r="DU179" s="19">
        <v>0.39360000000000001</v>
      </c>
      <c r="DV179" s="19">
        <v>0.3614</v>
      </c>
      <c r="DW179" s="38">
        <v>3.4000000000000002E-2</v>
      </c>
      <c r="DX179" s="19">
        <v>2.5000000000000001E-2</v>
      </c>
      <c r="DY179" s="19">
        <v>2.8000000000000001E-2</v>
      </c>
      <c r="DZ179" s="19">
        <v>1.7000000000000001E-2</v>
      </c>
      <c r="EA179" s="19">
        <v>3.5999999999999997E-2</v>
      </c>
      <c r="EB179" s="19">
        <v>8.2000000000000003E-2</v>
      </c>
      <c r="EC179" s="19">
        <v>7.1999999999999995E-2</v>
      </c>
      <c r="ED179" s="19">
        <v>0.108</v>
      </c>
      <c r="EE179" s="19">
        <v>5.6000000000000001E-2</v>
      </c>
      <c r="EF179" s="19">
        <v>0.06</v>
      </c>
      <c r="EG179" s="19">
        <v>9.9000000000000005E-2</v>
      </c>
      <c r="EH179" s="38"/>
      <c r="EL179" s="19">
        <v>250650899.50094447</v>
      </c>
      <c r="EM179" s="19">
        <v>167205701.96747705</v>
      </c>
      <c r="EN179" s="19">
        <v>211950392.51187849</v>
      </c>
      <c r="EO179" s="19">
        <v>332722066.68435735</v>
      </c>
      <c r="EP179" s="19">
        <v>283557441.49006182</v>
      </c>
      <c r="EQ179" s="19">
        <v>339513165.38084471</v>
      </c>
      <c r="ER179" s="32">
        <v>478265457.63544494</v>
      </c>
      <c r="ES179" s="19" t="str">
        <f t="shared" si="310"/>
        <v/>
      </c>
      <c r="ET179" s="19" t="str">
        <f t="shared" si="311"/>
        <v/>
      </c>
      <c r="EU179" s="19" t="str">
        <f t="shared" si="312"/>
        <v/>
      </c>
      <c r="EV179" s="19" t="str">
        <f t="shared" si="313"/>
        <v/>
      </c>
      <c r="EW179" s="19">
        <f t="shared" si="314"/>
        <v>19.339571690340573</v>
      </c>
      <c r="EX179" s="19">
        <f t="shared" si="315"/>
        <v>18.934735360709691</v>
      </c>
      <c r="EY179" s="19">
        <f t="shared" si="316"/>
        <v>19.1718628076691</v>
      </c>
      <c r="EZ179" s="19">
        <f t="shared" si="317"/>
        <v>19.622818064861839</v>
      </c>
      <c r="FA179" s="19">
        <f t="shared" si="318"/>
        <v>19.462925276093564</v>
      </c>
      <c r="FB179" s="19">
        <f t="shared" si="319"/>
        <v>19.64302328294707</v>
      </c>
      <c r="FC179" s="32">
        <f t="shared" si="320"/>
        <v>19.985676487007364</v>
      </c>
      <c r="FD179" s="19" t="str">
        <f t="shared" si="321"/>
        <v/>
      </c>
      <c r="FE179" s="19" t="str">
        <f t="shared" si="322"/>
        <v/>
      </c>
      <c r="FF179" s="19" t="str">
        <f t="shared" si="323"/>
        <v/>
      </c>
      <c r="FG179" s="19" t="str">
        <f t="shared" si="324"/>
        <v/>
      </c>
      <c r="FH179" s="19">
        <f t="shared" si="325"/>
        <v>1.072763892</v>
      </c>
      <c r="FI179" s="19">
        <f t="shared" si="326"/>
        <v>1.1700748940000001</v>
      </c>
      <c r="FJ179" s="19">
        <f t="shared" si="327"/>
        <v>1.3104565990000001</v>
      </c>
      <c r="FK179" s="19">
        <f t="shared" si="328"/>
        <v>1.0634930359999999</v>
      </c>
      <c r="FL179" s="19">
        <f t="shared" si="329"/>
        <v>1.220457213</v>
      </c>
      <c r="FM179" s="19">
        <f t="shared" si="330"/>
        <v>1.5096720528474801</v>
      </c>
      <c r="FN179" s="32">
        <f t="shared" si="331"/>
        <v>1.2487220377550801</v>
      </c>
      <c r="FO179" s="19" t="str">
        <f t="shared" si="332"/>
        <v/>
      </c>
      <c r="FP179" s="19" t="str">
        <f t="shared" si="333"/>
        <v/>
      </c>
      <c r="FQ179" s="19" t="str">
        <f t="shared" si="334"/>
        <v/>
      </c>
      <c r="FR179" s="19" t="str">
        <f t="shared" si="335"/>
        <v/>
      </c>
      <c r="FS179" s="19">
        <f t="shared" si="336"/>
        <v>0.4748</v>
      </c>
      <c r="FT179" s="19">
        <f t="shared" si="337"/>
        <v>0.45229999999999998</v>
      </c>
      <c r="FU179" s="19">
        <f t="shared" si="338"/>
        <v>0.4657</v>
      </c>
      <c r="FV179" s="19">
        <f t="shared" si="339"/>
        <v>0.42499999999999999</v>
      </c>
      <c r="FW179" s="19">
        <f t="shared" si="340"/>
        <v>0.40179999999999999</v>
      </c>
      <c r="FX179" s="19">
        <f t="shared" si="341"/>
        <v>0.39360000000000001</v>
      </c>
      <c r="FY179" s="32">
        <f t="shared" si="342"/>
        <v>0.3614</v>
      </c>
      <c r="FZ179" s="19" t="str">
        <f t="shared" si="343"/>
        <v/>
      </c>
      <c r="GA179" s="19" t="str">
        <f t="shared" si="344"/>
        <v/>
      </c>
      <c r="GB179" s="19" t="str">
        <f t="shared" si="345"/>
        <v/>
      </c>
      <c r="GC179" s="19" t="str">
        <f t="shared" si="346"/>
        <v/>
      </c>
      <c r="GD179" s="19">
        <f t="shared" si="347"/>
        <v>3.5999999999999997E-2</v>
      </c>
      <c r="GE179" s="19">
        <f t="shared" si="348"/>
        <v>8.2000000000000003E-2</v>
      </c>
      <c r="GF179" s="19">
        <f t="shared" si="349"/>
        <v>7.1999999999999995E-2</v>
      </c>
      <c r="GG179" s="19">
        <f t="shared" si="350"/>
        <v>0.108</v>
      </c>
      <c r="GH179" s="19">
        <f t="shared" si="351"/>
        <v>5.6000000000000001E-2</v>
      </c>
      <c r="GI179" s="19">
        <f t="shared" si="352"/>
        <v>0.06</v>
      </c>
      <c r="GJ179" s="32">
        <f t="shared" si="353"/>
        <v>9.9000000000000005E-2</v>
      </c>
      <c r="GK179" s="19" t="str">
        <f t="shared" si="354"/>
        <v/>
      </c>
      <c r="GL179" s="19" t="str">
        <f t="shared" si="355"/>
        <v/>
      </c>
      <c r="GM179" s="19" t="str">
        <f t="shared" si="356"/>
        <v/>
      </c>
      <c r="GN179" s="19" t="str">
        <f t="shared" si="357"/>
        <v/>
      </c>
      <c r="GO179" s="19">
        <f t="shared" si="358"/>
        <v>19.339571690340573</v>
      </c>
      <c r="GP179" s="19">
        <f t="shared" si="359"/>
        <v>18.934735360709691</v>
      </c>
      <c r="GQ179" s="19">
        <f t="shared" si="360"/>
        <v>19.1718628076691</v>
      </c>
      <c r="GR179" s="19">
        <f t="shared" si="361"/>
        <v>19.622818064861839</v>
      </c>
      <c r="GS179" s="19">
        <f t="shared" si="362"/>
        <v>19.462925276093564</v>
      </c>
      <c r="GT179" s="19">
        <f t="shared" si="363"/>
        <v>19.64302328294707</v>
      </c>
      <c r="GU179" s="32">
        <f t="shared" si="364"/>
        <v>19.985676487007364</v>
      </c>
      <c r="GV179" s="19">
        <f t="shared" si="365"/>
        <v>10.328571478127515</v>
      </c>
      <c r="GW179" s="19">
        <f t="shared" si="366"/>
        <v>10.328571478127515</v>
      </c>
      <c r="GX179" s="19">
        <f t="shared" si="367"/>
        <v>10.328571478127515</v>
      </c>
      <c r="GY179" s="19">
        <f t="shared" si="368"/>
        <v>10.328571478127515</v>
      </c>
      <c r="GZ179" s="19">
        <f t="shared" si="369"/>
        <v>1.072763892</v>
      </c>
      <c r="HA179" s="19">
        <f t="shared" si="370"/>
        <v>1.1700748940000001</v>
      </c>
      <c r="HB179" s="19">
        <f t="shared" si="371"/>
        <v>1.3104565990000001</v>
      </c>
      <c r="HC179" s="19">
        <f t="shared" si="372"/>
        <v>1.0634930359999999</v>
      </c>
      <c r="HD179" s="19">
        <f t="shared" si="373"/>
        <v>1.220457213</v>
      </c>
      <c r="HE179" s="19">
        <f t="shared" si="374"/>
        <v>1.5096720528474801</v>
      </c>
      <c r="HF179" s="19">
        <f t="shared" si="375"/>
        <v>1.2487220377550801</v>
      </c>
      <c r="HG179" s="19" t="str">
        <f t="shared" si="442"/>
        <v/>
      </c>
      <c r="HH179" s="19" t="str">
        <f t="shared" si="443"/>
        <v/>
      </c>
      <c r="HI179" s="19" t="str">
        <f t="shared" si="444"/>
        <v/>
      </c>
      <c r="HJ179" s="19" t="str">
        <f t="shared" si="445"/>
        <v/>
      </c>
      <c r="HK179" s="19">
        <f t="shared" si="446"/>
        <v>1.072763892</v>
      </c>
      <c r="HL179" s="19">
        <f t="shared" si="447"/>
        <v>1.1700748940000001</v>
      </c>
      <c r="HM179" s="19">
        <f t="shared" si="448"/>
        <v>1.3104565990000001</v>
      </c>
      <c r="HN179" s="19">
        <f t="shared" si="449"/>
        <v>1.0634930359999999</v>
      </c>
      <c r="HO179" s="19">
        <f t="shared" si="450"/>
        <v>1.220457213</v>
      </c>
      <c r="HP179" s="19">
        <f t="shared" si="451"/>
        <v>1.5096720528474801</v>
      </c>
      <c r="HQ179" s="32">
        <f t="shared" si="452"/>
        <v>1.2487220377550801</v>
      </c>
      <c r="HR179" s="19">
        <f t="shared" si="376"/>
        <v>0.72436999999999996</v>
      </c>
      <c r="HS179" s="19">
        <f t="shared" si="377"/>
        <v>0.72436999999999996</v>
      </c>
      <c r="HT179" s="19">
        <f t="shared" si="378"/>
        <v>0.72436999999999996</v>
      </c>
      <c r="HU179" s="19">
        <f t="shared" si="379"/>
        <v>0.72436999999999996</v>
      </c>
      <c r="HV179" s="19">
        <f t="shared" si="380"/>
        <v>0.4748</v>
      </c>
      <c r="HW179" s="19">
        <f t="shared" si="381"/>
        <v>0.45229999999999998</v>
      </c>
      <c r="HX179" s="19">
        <f t="shared" si="382"/>
        <v>0.4657</v>
      </c>
      <c r="HY179" s="19">
        <f t="shared" si="383"/>
        <v>0.42499999999999999</v>
      </c>
      <c r="HZ179" s="19">
        <f t="shared" si="384"/>
        <v>0.40179999999999999</v>
      </c>
      <c r="IA179" s="19">
        <f t="shared" si="385"/>
        <v>0.39360000000000001</v>
      </c>
      <c r="IB179" s="19">
        <f t="shared" si="386"/>
        <v>0.3614</v>
      </c>
      <c r="IC179" s="38" t="str">
        <f t="shared" si="387"/>
        <v/>
      </c>
      <c r="ID179" s="19" t="str">
        <f t="shared" si="388"/>
        <v/>
      </c>
      <c r="IE179" s="19" t="str">
        <f t="shared" si="389"/>
        <v/>
      </c>
      <c r="IF179" s="19" t="str">
        <f t="shared" si="390"/>
        <v/>
      </c>
      <c r="IG179" s="19">
        <f t="shared" si="391"/>
        <v>0.4748</v>
      </c>
      <c r="IH179" s="19">
        <f t="shared" si="392"/>
        <v>0.45229999999999998</v>
      </c>
      <c r="II179" s="19">
        <f t="shared" si="393"/>
        <v>0.4657</v>
      </c>
      <c r="IJ179" s="19">
        <f t="shared" si="394"/>
        <v>0.42499999999999999</v>
      </c>
      <c r="IK179" s="19">
        <f t="shared" si="395"/>
        <v>0.40179999999999999</v>
      </c>
      <c r="IL179" s="19">
        <f t="shared" si="396"/>
        <v>0.39360000000000001</v>
      </c>
      <c r="IM179" s="19">
        <f t="shared" si="397"/>
        <v>0.3614</v>
      </c>
      <c r="IN179" s="38">
        <f t="shared" si="398"/>
        <v>0.16917829999999984</v>
      </c>
      <c r="IO179" s="19">
        <f t="shared" si="399"/>
        <v>0.16917829999999984</v>
      </c>
      <c r="IP179" s="19">
        <f t="shared" si="400"/>
        <v>0.16917829999999984</v>
      </c>
      <c r="IQ179" s="19">
        <f t="shared" si="401"/>
        <v>0.16917829999999984</v>
      </c>
      <c r="IR179" s="19">
        <f t="shared" si="402"/>
        <v>3.5999999999999997E-2</v>
      </c>
      <c r="IS179" s="19">
        <f t="shared" si="403"/>
        <v>8.2000000000000003E-2</v>
      </c>
      <c r="IT179" s="19">
        <f t="shared" si="404"/>
        <v>7.1999999999999995E-2</v>
      </c>
      <c r="IU179" s="19">
        <f t="shared" si="405"/>
        <v>0.108</v>
      </c>
      <c r="IV179" s="19">
        <f t="shared" si="406"/>
        <v>5.6000000000000001E-2</v>
      </c>
      <c r="IW179" s="19">
        <f t="shared" si="407"/>
        <v>0.06</v>
      </c>
      <c r="IX179" s="32">
        <f t="shared" si="408"/>
        <v>9.9000000000000005E-2</v>
      </c>
      <c r="IY179" s="19" t="str">
        <f t="shared" si="409"/>
        <v/>
      </c>
      <c r="IZ179" s="19" t="str">
        <f t="shared" si="410"/>
        <v/>
      </c>
      <c r="JA179" s="19" t="str">
        <f t="shared" si="411"/>
        <v/>
      </c>
      <c r="JB179" s="19" t="str">
        <f t="shared" si="412"/>
        <v/>
      </c>
      <c r="JC179" s="19">
        <f t="shared" si="413"/>
        <v>3.5999999999999997E-2</v>
      </c>
      <c r="JD179" s="19">
        <f t="shared" si="414"/>
        <v>8.2000000000000003E-2</v>
      </c>
      <c r="JE179" s="19">
        <f t="shared" si="415"/>
        <v>7.1999999999999995E-2</v>
      </c>
      <c r="JF179" s="19">
        <f t="shared" si="416"/>
        <v>0.108</v>
      </c>
      <c r="JG179" s="19">
        <f t="shared" si="417"/>
        <v>5.6000000000000001E-2</v>
      </c>
      <c r="JH179" s="19">
        <f t="shared" si="418"/>
        <v>0.06</v>
      </c>
      <c r="JI179" s="32">
        <f t="shared" si="419"/>
        <v>9.9000000000000005E-2</v>
      </c>
      <c r="JJ179" s="19">
        <f t="shared" si="420"/>
        <v>22.018022109317169</v>
      </c>
      <c r="JK179" s="19">
        <f t="shared" si="421"/>
        <v>22.018022109317169</v>
      </c>
      <c r="JL179" s="19">
        <f t="shared" si="422"/>
        <v>22.018022109317169</v>
      </c>
      <c r="JM179" s="19">
        <f t="shared" si="423"/>
        <v>22.018022109317169</v>
      </c>
      <c r="JN179" s="19">
        <f t="shared" si="424"/>
        <v>19.339571690340573</v>
      </c>
      <c r="JO179" s="19">
        <f t="shared" si="425"/>
        <v>18.934735360709691</v>
      </c>
      <c r="JP179" s="19">
        <f t="shared" si="426"/>
        <v>19.1718628076691</v>
      </c>
      <c r="JQ179" s="19">
        <f t="shared" si="427"/>
        <v>19.622818064861839</v>
      </c>
      <c r="JR179" s="19">
        <f t="shared" si="428"/>
        <v>19.462925276093564</v>
      </c>
      <c r="JS179" s="19">
        <f t="shared" si="429"/>
        <v>19.64302328294707</v>
      </c>
      <c r="JT179" s="19">
        <f t="shared" si="430"/>
        <v>19.985676487007364</v>
      </c>
      <c r="JU179" s="38" t="str">
        <f t="shared" si="431"/>
        <v/>
      </c>
      <c r="JV179" s="19" t="str">
        <f t="shared" si="432"/>
        <v/>
      </c>
      <c r="JW179" s="19" t="str">
        <f t="shared" si="433"/>
        <v/>
      </c>
      <c r="JX179" s="19" t="str">
        <f t="shared" si="434"/>
        <v/>
      </c>
      <c r="JY179" s="19">
        <f t="shared" si="435"/>
        <v>19.339571690340573</v>
      </c>
      <c r="JZ179" s="19">
        <f t="shared" si="436"/>
        <v>18.934735360709691</v>
      </c>
      <c r="KA179" s="19">
        <f t="shared" si="437"/>
        <v>19.1718628076691</v>
      </c>
      <c r="KB179" s="19">
        <f t="shared" si="438"/>
        <v>19.622818064861839</v>
      </c>
      <c r="KC179" s="19">
        <f t="shared" si="439"/>
        <v>19.462925276093564</v>
      </c>
      <c r="KD179" s="19">
        <f t="shared" si="440"/>
        <v>19.64302328294707</v>
      </c>
      <c r="KE179" s="32">
        <f t="shared" si="441"/>
        <v>19.985676487007364</v>
      </c>
    </row>
    <row r="180" spans="1:291" x14ac:dyDescent="0.2">
      <c r="A180" s="19" t="s">
        <v>309</v>
      </c>
      <c r="B180" s="19" t="s">
        <v>310</v>
      </c>
      <c r="C180" s="19">
        <v>2010</v>
      </c>
      <c r="D180" s="19">
        <v>2014</v>
      </c>
      <c r="E180" s="32" t="s">
        <v>365</v>
      </c>
      <c r="F180" s="19">
        <v>1</v>
      </c>
      <c r="G180" s="19">
        <v>1</v>
      </c>
      <c r="H180" s="19">
        <v>1</v>
      </c>
      <c r="I180" s="19">
        <v>1</v>
      </c>
      <c r="P180" s="32"/>
      <c r="Q180" s="19">
        <v>1</v>
      </c>
      <c r="R180" s="19">
        <v>1</v>
      </c>
      <c r="S180" s="19">
        <v>1</v>
      </c>
      <c r="T180" s="19">
        <v>1</v>
      </c>
      <c r="AA180" s="32"/>
      <c r="AB180" s="19">
        <v>1</v>
      </c>
      <c r="AC180" s="19">
        <v>1</v>
      </c>
      <c r="AD180" s="19">
        <v>1</v>
      </c>
      <c r="AE180" s="19">
        <v>1</v>
      </c>
      <c r="AL180" s="32"/>
      <c r="AM180" s="19">
        <v>2.8578699999999999E-2</v>
      </c>
      <c r="AN180" s="19">
        <v>2.9938599999999999E-2</v>
      </c>
      <c r="AO180" s="19">
        <v>2.9310300000000001E-2</v>
      </c>
      <c r="AP180" s="19">
        <v>3.0343200000000001E-2</v>
      </c>
      <c r="AW180" s="32"/>
      <c r="AX180" s="19">
        <v>0</v>
      </c>
      <c r="AY180" s="19">
        <v>0</v>
      </c>
      <c r="AZ180" s="19">
        <v>0</v>
      </c>
      <c r="BA180" s="19">
        <v>0</v>
      </c>
      <c r="BH180" s="32"/>
      <c r="BI180" s="19">
        <v>0</v>
      </c>
      <c r="BJ180" s="19">
        <v>0</v>
      </c>
      <c r="BK180" s="19">
        <v>0</v>
      </c>
      <c r="BL180" s="19">
        <v>0</v>
      </c>
      <c r="BS180" s="32"/>
      <c r="BT180" s="19">
        <v>0</v>
      </c>
      <c r="BU180" s="19">
        <v>1</v>
      </c>
      <c r="BV180" s="19">
        <v>2</v>
      </c>
      <c r="BW180" s="19">
        <v>0</v>
      </c>
      <c r="BX180" s="19">
        <v>0</v>
      </c>
      <c r="BY180" s="19">
        <v>0</v>
      </c>
      <c r="BZ180" s="19">
        <v>0</v>
      </c>
      <c r="CA180" s="19">
        <v>0</v>
      </c>
      <c r="CB180" s="19">
        <v>0</v>
      </c>
      <c r="CC180" s="19">
        <v>0</v>
      </c>
      <c r="CD180" s="19">
        <v>0</v>
      </c>
      <c r="CE180" s="38">
        <v>41</v>
      </c>
      <c r="CF180" s="19">
        <v>58</v>
      </c>
      <c r="CG180" s="19">
        <v>88</v>
      </c>
      <c r="CH180" s="19">
        <v>114</v>
      </c>
      <c r="CI180" s="19">
        <v>98</v>
      </c>
      <c r="CJ180" s="19">
        <v>0</v>
      </c>
      <c r="CK180" s="19">
        <v>0</v>
      </c>
      <c r="CL180" s="19">
        <v>0</v>
      </c>
      <c r="CM180" s="19">
        <v>1</v>
      </c>
      <c r="CN180" s="19">
        <v>0</v>
      </c>
      <c r="CO180" s="19">
        <v>1</v>
      </c>
      <c r="CP180" s="38">
        <v>0</v>
      </c>
      <c r="CQ180" s="19">
        <v>1.7241379310344827E-2</v>
      </c>
      <c r="CR180" s="19">
        <v>2.2727272727272728E-2</v>
      </c>
      <c r="CS180" s="19">
        <v>0</v>
      </c>
      <c r="CT180" s="19">
        <v>0</v>
      </c>
      <c r="CU180" s="19">
        <v>0</v>
      </c>
      <c r="CV180" s="19">
        <v>0</v>
      </c>
      <c r="CW180" s="19">
        <v>0</v>
      </c>
      <c r="CX180" s="19">
        <v>0</v>
      </c>
      <c r="CY180" s="19">
        <v>0</v>
      </c>
      <c r="CZ180" s="19">
        <v>0</v>
      </c>
      <c r="DA180" s="38">
        <v>1.1088</v>
      </c>
      <c r="DB180" s="19">
        <v>0.4849</v>
      </c>
      <c r="DC180" s="19">
        <v>0.75180000000000002</v>
      </c>
      <c r="DD180" s="19">
        <v>0.61119999999999997</v>
      </c>
      <c r="DE180" s="19">
        <v>0.61119999999999997</v>
      </c>
      <c r="DL180" s="38">
        <v>0.30948599999999998</v>
      </c>
      <c r="DM180" s="19">
        <v>0.25277899999999998</v>
      </c>
      <c r="DN180" s="19">
        <v>0.20860600000000001</v>
      </c>
      <c r="DO180" s="19">
        <v>0.242229</v>
      </c>
      <c r="DP180" s="19">
        <v>1.4796999999999999E-2</v>
      </c>
      <c r="DW180" s="38">
        <v>4.0672E-2</v>
      </c>
      <c r="DX180" s="19">
        <v>3.2710999999999997E-2</v>
      </c>
      <c r="DY180" s="19">
        <v>-3.3179E-2</v>
      </c>
      <c r="DZ180" s="19">
        <v>5.4130999999999999E-2</v>
      </c>
      <c r="EA180" s="19">
        <v>1.6500999999999998E-2</v>
      </c>
      <c r="EH180" s="38">
        <v>2083451200</v>
      </c>
      <c r="EI180" s="19">
        <v>943449600</v>
      </c>
      <c r="EJ180" s="19">
        <v>1640262900</v>
      </c>
      <c r="EK180" s="19">
        <v>1565396400</v>
      </c>
      <c r="EL180" s="19">
        <v>1987372900</v>
      </c>
      <c r="ER180" s="32"/>
      <c r="ES180" s="19">
        <f t="shared" si="310"/>
        <v>21.457291586426251</v>
      </c>
      <c r="ET180" s="19">
        <f t="shared" si="311"/>
        <v>20.665053503222072</v>
      </c>
      <c r="EU180" s="19">
        <f t="shared" si="312"/>
        <v>21.218122370813113</v>
      </c>
      <c r="EV180" s="19">
        <f t="shared" si="313"/>
        <v>21.171404919600668</v>
      </c>
      <c r="EW180" s="19">
        <f t="shared" si="314"/>
        <v>21.410079452762357</v>
      </c>
      <c r="EX180" s="19" t="str">
        <f t="shared" si="315"/>
        <v/>
      </c>
      <c r="EY180" s="19" t="str">
        <f t="shared" si="316"/>
        <v/>
      </c>
      <c r="EZ180" s="19" t="str">
        <f t="shared" si="317"/>
        <v/>
      </c>
      <c r="FA180" s="19" t="str">
        <f t="shared" si="318"/>
        <v/>
      </c>
      <c r="FB180" s="19" t="str">
        <f t="shared" si="319"/>
        <v/>
      </c>
      <c r="FC180" s="32" t="str">
        <f t="shared" si="320"/>
        <v/>
      </c>
      <c r="FD180" s="19">
        <f t="shared" si="321"/>
        <v>1.1088</v>
      </c>
      <c r="FE180" s="19">
        <f t="shared" si="322"/>
        <v>0.4849</v>
      </c>
      <c r="FF180" s="19">
        <f t="shared" si="323"/>
        <v>0.75180000000000002</v>
      </c>
      <c r="FG180" s="19">
        <f t="shared" si="324"/>
        <v>0.61119999999999997</v>
      </c>
      <c r="FH180" s="19" t="str">
        <f t="shared" si="325"/>
        <v/>
      </c>
      <c r="FI180" s="19" t="str">
        <f t="shared" si="326"/>
        <v/>
      </c>
      <c r="FJ180" s="19" t="str">
        <f t="shared" si="327"/>
        <v/>
      </c>
      <c r="FK180" s="19" t="str">
        <f t="shared" si="328"/>
        <v/>
      </c>
      <c r="FL180" s="19" t="str">
        <f t="shared" si="329"/>
        <v/>
      </c>
      <c r="FM180" s="19" t="str">
        <f t="shared" si="330"/>
        <v/>
      </c>
      <c r="FN180" s="32" t="str">
        <f t="shared" si="331"/>
        <v/>
      </c>
      <c r="FO180" s="19">
        <f t="shared" si="332"/>
        <v>0.30948599999999998</v>
      </c>
      <c r="FP180" s="19">
        <f t="shared" si="333"/>
        <v>0.25277899999999998</v>
      </c>
      <c r="FQ180" s="19">
        <f t="shared" si="334"/>
        <v>0.20860600000000001</v>
      </c>
      <c r="FR180" s="19">
        <f t="shared" si="335"/>
        <v>0.242229</v>
      </c>
      <c r="FS180" s="19" t="str">
        <f t="shared" si="336"/>
        <v/>
      </c>
      <c r="FT180" s="19" t="str">
        <f t="shared" si="337"/>
        <v/>
      </c>
      <c r="FU180" s="19" t="str">
        <f t="shared" si="338"/>
        <v/>
      </c>
      <c r="FV180" s="19" t="str">
        <f t="shared" si="339"/>
        <v/>
      </c>
      <c r="FW180" s="19" t="str">
        <f t="shared" si="340"/>
        <v/>
      </c>
      <c r="FX180" s="19" t="str">
        <f t="shared" si="341"/>
        <v/>
      </c>
      <c r="FY180" s="32" t="str">
        <f t="shared" si="342"/>
        <v/>
      </c>
      <c r="FZ180" s="19">
        <f t="shared" si="343"/>
        <v>4.0672E-2</v>
      </c>
      <c r="GA180" s="19">
        <f t="shared" si="344"/>
        <v>3.2710999999999997E-2</v>
      </c>
      <c r="GB180" s="19">
        <f t="shared" si="345"/>
        <v>-3.3179E-2</v>
      </c>
      <c r="GC180" s="19">
        <f t="shared" si="346"/>
        <v>5.4130999999999999E-2</v>
      </c>
      <c r="GD180" s="19" t="str">
        <f t="shared" si="347"/>
        <v/>
      </c>
      <c r="GE180" s="19" t="str">
        <f t="shared" si="348"/>
        <v/>
      </c>
      <c r="GF180" s="19" t="str">
        <f t="shared" si="349"/>
        <v/>
      </c>
      <c r="GG180" s="19" t="str">
        <f t="shared" si="350"/>
        <v/>
      </c>
      <c r="GH180" s="19" t="str">
        <f t="shared" si="351"/>
        <v/>
      </c>
      <c r="GI180" s="19" t="str">
        <f t="shared" si="352"/>
        <v/>
      </c>
      <c r="GJ180" s="32" t="str">
        <f t="shared" si="353"/>
        <v/>
      </c>
      <c r="GK180" s="19">
        <f t="shared" si="354"/>
        <v>21.457291586426251</v>
      </c>
      <c r="GL180" s="19">
        <f t="shared" si="355"/>
        <v>20.665053503222072</v>
      </c>
      <c r="GM180" s="19">
        <f t="shared" si="356"/>
        <v>21.218122370813113</v>
      </c>
      <c r="GN180" s="19">
        <f t="shared" si="357"/>
        <v>21.171404919600668</v>
      </c>
      <c r="GO180" s="19" t="str">
        <f t="shared" si="358"/>
        <v/>
      </c>
      <c r="GP180" s="19" t="str">
        <f t="shared" si="359"/>
        <v/>
      </c>
      <c r="GQ180" s="19" t="str">
        <f t="shared" si="360"/>
        <v/>
      </c>
      <c r="GR180" s="19" t="str">
        <f t="shared" si="361"/>
        <v/>
      </c>
      <c r="GS180" s="19" t="str">
        <f t="shared" si="362"/>
        <v/>
      </c>
      <c r="GT180" s="19" t="str">
        <f t="shared" si="363"/>
        <v/>
      </c>
      <c r="GU180" s="32" t="str">
        <f t="shared" si="364"/>
        <v/>
      </c>
      <c r="GV180" s="19">
        <f t="shared" si="365"/>
        <v>1.1088</v>
      </c>
      <c r="GW180" s="19">
        <f t="shared" si="366"/>
        <v>0.4849</v>
      </c>
      <c r="GX180" s="19">
        <f t="shared" si="367"/>
        <v>0.75180000000000002</v>
      </c>
      <c r="GY180" s="19">
        <f t="shared" si="368"/>
        <v>0.61119999999999997</v>
      </c>
      <c r="GZ180" s="19">
        <f t="shared" si="369"/>
        <v>10.328571478127515</v>
      </c>
      <c r="HA180" s="19">
        <f t="shared" si="370"/>
        <v>10.328571478127515</v>
      </c>
      <c r="HB180" s="19">
        <f t="shared" si="371"/>
        <v>10.328571478127515</v>
      </c>
      <c r="HC180" s="19">
        <f t="shared" si="372"/>
        <v>10.328571478127515</v>
      </c>
      <c r="HD180" s="19">
        <f t="shared" si="373"/>
        <v>10.328571478127515</v>
      </c>
      <c r="HE180" s="19">
        <f t="shared" si="374"/>
        <v>10.328571478127515</v>
      </c>
      <c r="HF180" s="19">
        <f t="shared" si="375"/>
        <v>10.328571478127515</v>
      </c>
      <c r="HG180" s="19">
        <f t="shared" si="442"/>
        <v>1.1088</v>
      </c>
      <c r="HH180" s="19">
        <f t="shared" si="443"/>
        <v>0.4849</v>
      </c>
      <c r="HI180" s="19">
        <f t="shared" si="444"/>
        <v>0.75180000000000002</v>
      </c>
      <c r="HJ180" s="19">
        <f t="shared" si="445"/>
        <v>0.61119999999999997</v>
      </c>
      <c r="HK180" s="19" t="str">
        <f t="shared" si="446"/>
        <v/>
      </c>
      <c r="HL180" s="19" t="str">
        <f t="shared" si="447"/>
        <v/>
      </c>
      <c r="HM180" s="19" t="str">
        <f t="shared" si="448"/>
        <v/>
      </c>
      <c r="HN180" s="19" t="str">
        <f t="shared" si="449"/>
        <v/>
      </c>
      <c r="HO180" s="19" t="str">
        <f t="shared" si="450"/>
        <v/>
      </c>
      <c r="HP180" s="19" t="str">
        <f t="shared" si="451"/>
        <v/>
      </c>
      <c r="HQ180" s="32" t="str">
        <f t="shared" si="452"/>
        <v/>
      </c>
      <c r="HR180" s="19">
        <f t="shared" si="376"/>
        <v>0.30948599999999998</v>
      </c>
      <c r="HS180" s="19">
        <f t="shared" si="377"/>
        <v>0.25277899999999998</v>
      </c>
      <c r="HT180" s="19">
        <f t="shared" si="378"/>
        <v>0.20860600000000001</v>
      </c>
      <c r="HU180" s="19">
        <f t="shared" si="379"/>
        <v>0.242229</v>
      </c>
      <c r="HV180" s="19">
        <f t="shared" si="380"/>
        <v>0.72436999999999996</v>
      </c>
      <c r="HW180" s="19">
        <f t="shared" si="381"/>
        <v>0.72436999999999996</v>
      </c>
      <c r="HX180" s="19">
        <f t="shared" si="382"/>
        <v>0.72436999999999996</v>
      </c>
      <c r="HY180" s="19">
        <f t="shared" si="383"/>
        <v>0.72436999999999996</v>
      </c>
      <c r="HZ180" s="19">
        <f t="shared" si="384"/>
        <v>0.72436999999999996</v>
      </c>
      <c r="IA180" s="19">
        <f t="shared" si="385"/>
        <v>0.72436999999999996</v>
      </c>
      <c r="IB180" s="19">
        <f t="shared" si="386"/>
        <v>0.72436999999999996</v>
      </c>
      <c r="IC180" s="38">
        <f t="shared" si="387"/>
        <v>0.30948599999999998</v>
      </c>
      <c r="ID180" s="19">
        <f t="shared" si="388"/>
        <v>0.25277899999999998</v>
      </c>
      <c r="IE180" s="19">
        <f t="shared" si="389"/>
        <v>0.20860600000000001</v>
      </c>
      <c r="IF180" s="19">
        <f t="shared" si="390"/>
        <v>0.242229</v>
      </c>
      <c r="IG180" s="19" t="str">
        <f t="shared" si="391"/>
        <v/>
      </c>
      <c r="IH180" s="19" t="str">
        <f t="shared" si="392"/>
        <v/>
      </c>
      <c r="II180" s="19" t="str">
        <f t="shared" si="393"/>
        <v/>
      </c>
      <c r="IJ180" s="19" t="str">
        <f t="shared" si="394"/>
        <v/>
      </c>
      <c r="IK180" s="19" t="str">
        <f t="shared" si="395"/>
        <v/>
      </c>
      <c r="IL180" s="19" t="str">
        <f t="shared" si="396"/>
        <v/>
      </c>
      <c r="IM180" s="19" t="str">
        <f t="shared" si="397"/>
        <v/>
      </c>
      <c r="IN180" s="38">
        <f t="shared" si="398"/>
        <v>4.0672E-2</v>
      </c>
      <c r="IO180" s="19">
        <f t="shared" si="399"/>
        <v>3.2710999999999997E-2</v>
      </c>
      <c r="IP180" s="19">
        <f t="shared" si="400"/>
        <v>-3.3179E-2</v>
      </c>
      <c r="IQ180" s="19">
        <f t="shared" si="401"/>
        <v>5.4130999999999999E-2</v>
      </c>
      <c r="IR180" s="19">
        <f t="shared" si="402"/>
        <v>0.16917829999999984</v>
      </c>
      <c r="IS180" s="19">
        <f t="shared" si="403"/>
        <v>0.16917829999999984</v>
      </c>
      <c r="IT180" s="19">
        <f t="shared" si="404"/>
        <v>0.16917829999999984</v>
      </c>
      <c r="IU180" s="19">
        <f t="shared" si="405"/>
        <v>0.16917829999999984</v>
      </c>
      <c r="IV180" s="19">
        <f t="shared" si="406"/>
        <v>0.16917829999999984</v>
      </c>
      <c r="IW180" s="19">
        <f t="shared" si="407"/>
        <v>0.16917829999999984</v>
      </c>
      <c r="IX180" s="32">
        <f t="shared" si="408"/>
        <v>0.16917829999999984</v>
      </c>
      <c r="IY180" s="19">
        <f t="shared" si="409"/>
        <v>4.0672E-2</v>
      </c>
      <c r="IZ180" s="19">
        <f t="shared" si="410"/>
        <v>3.2710999999999997E-2</v>
      </c>
      <c r="JA180" s="19">
        <f t="shared" si="411"/>
        <v>-3.3179E-2</v>
      </c>
      <c r="JB180" s="19">
        <f t="shared" si="412"/>
        <v>5.4130999999999999E-2</v>
      </c>
      <c r="JC180" s="19" t="str">
        <f t="shared" si="413"/>
        <v/>
      </c>
      <c r="JD180" s="19" t="str">
        <f t="shared" si="414"/>
        <v/>
      </c>
      <c r="JE180" s="19" t="str">
        <f t="shared" si="415"/>
        <v/>
      </c>
      <c r="JF180" s="19" t="str">
        <f t="shared" si="416"/>
        <v/>
      </c>
      <c r="JG180" s="19" t="str">
        <f t="shared" si="417"/>
        <v/>
      </c>
      <c r="JH180" s="19" t="str">
        <f t="shared" si="418"/>
        <v/>
      </c>
      <c r="JI180" s="32" t="str">
        <f t="shared" si="419"/>
        <v/>
      </c>
      <c r="JJ180" s="19">
        <f t="shared" si="420"/>
        <v>21.457291586426251</v>
      </c>
      <c r="JK180" s="19">
        <f t="shared" si="421"/>
        <v>20.665053503222072</v>
      </c>
      <c r="JL180" s="19">
        <f t="shared" si="422"/>
        <v>21.218122370813113</v>
      </c>
      <c r="JM180" s="19">
        <f t="shared" si="423"/>
        <v>21.171404919600668</v>
      </c>
      <c r="JN180" s="19">
        <f t="shared" si="424"/>
        <v>22.018022109317169</v>
      </c>
      <c r="JO180" s="19">
        <f t="shared" si="425"/>
        <v>22.018022109317169</v>
      </c>
      <c r="JP180" s="19">
        <f t="shared" si="426"/>
        <v>22.018022109317169</v>
      </c>
      <c r="JQ180" s="19">
        <f t="shared" si="427"/>
        <v>22.018022109317169</v>
      </c>
      <c r="JR180" s="19">
        <f t="shared" si="428"/>
        <v>22.018022109317169</v>
      </c>
      <c r="JS180" s="19">
        <f t="shared" si="429"/>
        <v>22.018022109317169</v>
      </c>
      <c r="JT180" s="19">
        <f t="shared" si="430"/>
        <v>22.018022109317169</v>
      </c>
      <c r="JU180" s="38">
        <f t="shared" si="431"/>
        <v>21.457291586426251</v>
      </c>
      <c r="JV180" s="19">
        <f t="shared" si="432"/>
        <v>20.665053503222072</v>
      </c>
      <c r="JW180" s="19">
        <f t="shared" si="433"/>
        <v>21.218122370813113</v>
      </c>
      <c r="JX180" s="19">
        <f t="shared" si="434"/>
        <v>21.171404919600668</v>
      </c>
      <c r="JY180" s="19" t="str">
        <f t="shared" si="435"/>
        <v/>
      </c>
      <c r="JZ180" s="19" t="str">
        <f t="shared" si="436"/>
        <v/>
      </c>
      <c r="KA180" s="19" t="str">
        <f t="shared" si="437"/>
        <v/>
      </c>
      <c r="KB180" s="19" t="str">
        <f t="shared" si="438"/>
        <v/>
      </c>
      <c r="KC180" s="19" t="str">
        <f t="shared" si="439"/>
        <v/>
      </c>
      <c r="KD180" s="19" t="str">
        <f t="shared" si="440"/>
        <v/>
      </c>
      <c r="KE180" s="32" t="str">
        <f t="shared" si="441"/>
        <v/>
      </c>
    </row>
    <row r="181" spans="1:291" x14ac:dyDescent="0.2">
      <c r="A181" s="19" t="s">
        <v>370</v>
      </c>
      <c r="B181" s="19" t="s">
        <v>371</v>
      </c>
      <c r="C181" s="19">
        <v>2010</v>
      </c>
      <c r="D181" s="19">
        <v>2013</v>
      </c>
      <c r="E181" s="32" t="s">
        <v>365</v>
      </c>
      <c r="F181" s="19">
        <v>0</v>
      </c>
      <c r="I181" s="19">
        <v>0</v>
      </c>
      <c r="P181" s="32"/>
      <c r="Q181" s="19">
        <v>1</v>
      </c>
      <c r="T181" s="19">
        <v>1</v>
      </c>
      <c r="AA181" s="32"/>
      <c r="AB181" s="19">
        <v>1</v>
      </c>
      <c r="AE181" s="19">
        <v>1</v>
      </c>
      <c r="AL181" s="32"/>
      <c r="AM181" s="19">
        <v>3.1678900000000003E-2</v>
      </c>
      <c r="AP181" s="19">
        <v>3.5860499999999997E-2</v>
      </c>
      <c r="AW181" s="32"/>
      <c r="AX181" s="19">
        <v>1</v>
      </c>
      <c r="BA181" s="19">
        <v>1</v>
      </c>
      <c r="BH181" s="32"/>
      <c r="BI181" s="19">
        <v>1</v>
      </c>
      <c r="BL181" s="19">
        <v>1</v>
      </c>
      <c r="BS181" s="32"/>
      <c r="BT181" s="19">
        <v>0</v>
      </c>
      <c r="BU181" s="19">
        <v>0</v>
      </c>
      <c r="BV181" s="19">
        <v>0</v>
      </c>
      <c r="BW181" s="19">
        <v>0</v>
      </c>
      <c r="BX181" s="19">
        <v>0</v>
      </c>
      <c r="BY181" s="19">
        <v>0</v>
      </c>
      <c r="BZ181" s="19">
        <v>0</v>
      </c>
      <c r="CA181" s="19">
        <v>0</v>
      </c>
      <c r="CB181" s="19">
        <v>0</v>
      </c>
      <c r="CC181" s="19">
        <v>0</v>
      </c>
      <c r="CD181" s="19">
        <v>2</v>
      </c>
      <c r="CE181" s="38">
        <v>1</v>
      </c>
      <c r="CF181" s="19">
        <v>3</v>
      </c>
      <c r="CG181" s="19">
        <v>4</v>
      </c>
      <c r="CH181" s="19">
        <v>9</v>
      </c>
      <c r="CI181" s="19">
        <v>9</v>
      </c>
      <c r="CJ181" s="19">
        <v>11</v>
      </c>
      <c r="CK181" s="19">
        <v>6</v>
      </c>
      <c r="CL181" s="19">
        <v>17</v>
      </c>
      <c r="CM181" s="19">
        <v>14</v>
      </c>
      <c r="CN181" s="19">
        <v>11</v>
      </c>
      <c r="CO181" s="19">
        <v>33</v>
      </c>
      <c r="CP181" s="38">
        <v>0</v>
      </c>
      <c r="CQ181" s="19">
        <v>0</v>
      </c>
      <c r="CR181" s="19">
        <v>0</v>
      </c>
      <c r="CS181" s="19">
        <v>0</v>
      </c>
      <c r="CT181" s="19">
        <v>0</v>
      </c>
      <c r="CU181" s="19">
        <v>0</v>
      </c>
      <c r="CV181" s="19">
        <v>0</v>
      </c>
      <c r="CW181" s="19">
        <v>0</v>
      </c>
      <c r="CX181" s="19">
        <v>0</v>
      </c>
      <c r="CY181" s="19">
        <v>0</v>
      </c>
      <c r="CZ181" s="19">
        <v>6.0606060606060608E-2</v>
      </c>
      <c r="DA181" s="38">
        <v>0.32985051899028001</v>
      </c>
      <c r="DB181" s="19">
        <v>0.38886011749795402</v>
      </c>
      <c r="DC181" s="19">
        <v>0.43961025467356202</v>
      </c>
      <c r="DD181" s="19">
        <v>0.37040286465807198</v>
      </c>
      <c r="DE181" s="19">
        <v>0.57278360144237095</v>
      </c>
      <c r="DF181" s="19">
        <v>1.3137898460342301</v>
      </c>
      <c r="DG181" s="19">
        <v>0.65031560776575603</v>
      </c>
      <c r="DH181" s="19">
        <v>1.1437591623244601</v>
      </c>
      <c r="DI181" s="19">
        <v>0.85353586804811399</v>
      </c>
      <c r="DJ181" s="19">
        <v>0.51550207031824302</v>
      </c>
      <c r="DK181" s="19">
        <v>1.7445991211615199</v>
      </c>
      <c r="DL181" s="38">
        <v>0.29349999999999998</v>
      </c>
      <c r="DM181" s="19">
        <v>0.35570000000000002</v>
      </c>
      <c r="DN181" s="19">
        <v>0.33019999999999999</v>
      </c>
      <c r="DO181" s="19">
        <v>0.3246</v>
      </c>
      <c r="DP181" s="19">
        <v>0.43619999999999998</v>
      </c>
      <c r="DQ181" s="19">
        <v>0.4234</v>
      </c>
      <c r="DR181" s="19">
        <v>0.58430000000000004</v>
      </c>
      <c r="DS181" s="19">
        <v>0.61199999999999999</v>
      </c>
      <c r="DT181" s="19">
        <v>0.83840000000000003</v>
      </c>
      <c r="DU181" s="19">
        <v>0.75170000000000003</v>
      </c>
      <c r="DV181" s="19">
        <v>0.55620000000000003</v>
      </c>
      <c r="DW181" s="38"/>
      <c r="DX181" s="19">
        <v>0.12</v>
      </c>
      <c r="DY181" s="19">
        <v>8.9999999999999993E-3</v>
      </c>
      <c r="DZ181" s="19">
        <v>7.9000000000000001E-2</v>
      </c>
      <c r="EA181" s="19">
        <v>0.13800000000000001</v>
      </c>
      <c r="EB181" s="19">
        <v>-6.2E-2</v>
      </c>
      <c r="EC181" s="19">
        <v>-0.215</v>
      </c>
      <c r="ED181" s="19">
        <v>-0.16800000000000001</v>
      </c>
      <c r="EE181" s="19">
        <v>-0.11700000000000001</v>
      </c>
      <c r="EF181" s="19">
        <v>-1.2999999999999999E-2</v>
      </c>
      <c r="EG181" s="19">
        <v>0.17699999999999999</v>
      </c>
      <c r="EH181" s="38">
        <v>8605315.9759567026</v>
      </c>
      <c r="EI181" s="19">
        <v>7700384.8000935419</v>
      </c>
      <c r="EJ181" s="19">
        <v>9395965.4315021802</v>
      </c>
      <c r="EK181" s="19">
        <v>9094242.5244854223</v>
      </c>
      <c r="EL181" s="19">
        <v>4285450.8764842367</v>
      </c>
      <c r="EM181" s="19">
        <v>2472095.4796977644</v>
      </c>
      <c r="EN181" s="19">
        <v>1234004.2075356692</v>
      </c>
      <c r="EO181" s="19">
        <v>878609.169571565</v>
      </c>
      <c r="EP181" s="19">
        <v>534965.9370615622</v>
      </c>
      <c r="EQ181" s="19">
        <v>386159.04222541663</v>
      </c>
      <c r="ER181" s="32">
        <v>38415750.105639905</v>
      </c>
      <c r="ES181" s="19">
        <f t="shared" si="310"/>
        <v>15.967890706995066</v>
      </c>
      <c r="ET181" s="19">
        <f t="shared" si="311"/>
        <v>15.856780859613375</v>
      </c>
      <c r="EU181" s="19">
        <f t="shared" si="312"/>
        <v>16.055790945688845</v>
      </c>
      <c r="EV181" s="19">
        <f t="shared" si="313"/>
        <v>16.023152081637555</v>
      </c>
      <c r="EW181" s="19">
        <f t="shared" si="314"/>
        <v>15.270736326528562</v>
      </c>
      <c r="EX181" s="19">
        <f t="shared" si="315"/>
        <v>14.720576721287019</v>
      </c>
      <c r="EY181" s="19">
        <f t="shared" si="316"/>
        <v>14.025774893113999</v>
      </c>
      <c r="EZ181" s="19">
        <f t="shared" si="317"/>
        <v>13.68609544704068</v>
      </c>
      <c r="FA181" s="19">
        <f t="shared" si="318"/>
        <v>13.189958354807375</v>
      </c>
      <c r="FB181" s="19">
        <f t="shared" si="319"/>
        <v>12.864004590078078</v>
      </c>
      <c r="FC181" s="32">
        <f t="shared" si="320"/>
        <v>17.463978092466785</v>
      </c>
      <c r="FD181" s="19">
        <f t="shared" si="321"/>
        <v>0.32985051899028001</v>
      </c>
      <c r="FE181" s="19" t="str">
        <f t="shared" si="322"/>
        <v/>
      </c>
      <c r="FF181" s="19" t="str">
        <f t="shared" si="323"/>
        <v/>
      </c>
      <c r="FG181" s="19">
        <f t="shared" si="324"/>
        <v>0.37040286465807198</v>
      </c>
      <c r="FH181" s="19" t="str">
        <f t="shared" si="325"/>
        <v/>
      </c>
      <c r="FI181" s="19" t="str">
        <f t="shared" si="326"/>
        <v/>
      </c>
      <c r="FJ181" s="19" t="str">
        <f t="shared" si="327"/>
        <v/>
      </c>
      <c r="FK181" s="19" t="str">
        <f t="shared" si="328"/>
        <v/>
      </c>
      <c r="FL181" s="19" t="str">
        <f t="shared" si="329"/>
        <v/>
      </c>
      <c r="FM181" s="19" t="str">
        <f t="shared" si="330"/>
        <v/>
      </c>
      <c r="FN181" s="32" t="str">
        <f t="shared" si="331"/>
        <v/>
      </c>
      <c r="FO181" s="19">
        <f t="shared" si="332"/>
        <v>0.29349999999999998</v>
      </c>
      <c r="FP181" s="19" t="str">
        <f t="shared" si="333"/>
        <v/>
      </c>
      <c r="FQ181" s="19" t="str">
        <f t="shared" si="334"/>
        <v/>
      </c>
      <c r="FR181" s="19">
        <f t="shared" si="335"/>
        <v>0.3246</v>
      </c>
      <c r="FS181" s="19" t="str">
        <f t="shared" si="336"/>
        <v/>
      </c>
      <c r="FT181" s="19" t="str">
        <f t="shared" si="337"/>
        <v/>
      </c>
      <c r="FU181" s="19" t="str">
        <f t="shared" si="338"/>
        <v/>
      </c>
      <c r="FV181" s="19" t="str">
        <f t="shared" si="339"/>
        <v/>
      </c>
      <c r="FW181" s="19" t="str">
        <f t="shared" si="340"/>
        <v/>
      </c>
      <c r="FX181" s="19" t="str">
        <f t="shared" si="341"/>
        <v/>
      </c>
      <c r="FY181" s="32" t="str">
        <f t="shared" si="342"/>
        <v/>
      </c>
      <c r="GA181" s="19" t="str">
        <f t="shared" si="344"/>
        <v/>
      </c>
      <c r="GB181" s="19" t="str">
        <f t="shared" si="345"/>
        <v/>
      </c>
      <c r="GC181" s="19">
        <f t="shared" si="346"/>
        <v>7.9000000000000001E-2</v>
      </c>
      <c r="GD181" s="19" t="str">
        <f t="shared" si="347"/>
        <v/>
      </c>
      <c r="GE181" s="19" t="str">
        <f t="shared" si="348"/>
        <v/>
      </c>
      <c r="GF181" s="19" t="str">
        <f t="shared" si="349"/>
        <v/>
      </c>
      <c r="GG181" s="19" t="str">
        <f t="shared" si="350"/>
        <v/>
      </c>
      <c r="GH181" s="19" t="str">
        <f t="shared" si="351"/>
        <v/>
      </c>
      <c r="GI181" s="19" t="str">
        <f t="shared" si="352"/>
        <v/>
      </c>
      <c r="GJ181" s="32" t="str">
        <f t="shared" si="353"/>
        <v/>
      </c>
      <c r="GK181" s="19">
        <f t="shared" si="354"/>
        <v>15.967890706995066</v>
      </c>
      <c r="GL181" s="19" t="str">
        <f t="shared" si="355"/>
        <v/>
      </c>
      <c r="GM181" s="19" t="str">
        <f t="shared" si="356"/>
        <v/>
      </c>
      <c r="GN181" s="19">
        <f t="shared" si="357"/>
        <v>16.023152081637555</v>
      </c>
      <c r="GO181" s="19" t="str">
        <f t="shared" si="358"/>
        <v/>
      </c>
      <c r="GP181" s="19" t="str">
        <f t="shared" si="359"/>
        <v/>
      </c>
      <c r="GQ181" s="19" t="str">
        <f t="shared" si="360"/>
        <v/>
      </c>
      <c r="GR181" s="19" t="str">
        <f t="shared" si="361"/>
        <v/>
      </c>
      <c r="GS181" s="19" t="str">
        <f t="shared" si="362"/>
        <v/>
      </c>
      <c r="GT181" s="19" t="str">
        <f t="shared" si="363"/>
        <v/>
      </c>
      <c r="GU181" s="32" t="str">
        <f t="shared" si="364"/>
        <v/>
      </c>
      <c r="GV181" s="19">
        <f t="shared" si="365"/>
        <v>0.32985051899028001</v>
      </c>
      <c r="GW181" s="19">
        <f t="shared" si="366"/>
        <v>10.328571478127515</v>
      </c>
      <c r="GX181" s="19">
        <f t="shared" si="367"/>
        <v>10.328571478127515</v>
      </c>
      <c r="GY181" s="19">
        <f t="shared" si="368"/>
        <v>0.37040286465807198</v>
      </c>
      <c r="GZ181" s="19">
        <f t="shared" si="369"/>
        <v>10.328571478127515</v>
      </c>
      <c r="HA181" s="19">
        <f t="shared" si="370"/>
        <v>10.328571478127515</v>
      </c>
      <c r="HB181" s="19">
        <f t="shared" si="371"/>
        <v>10.328571478127515</v>
      </c>
      <c r="HC181" s="19">
        <f t="shared" si="372"/>
        <v>10.328571478127515</v>
      </c>
      <c r="HD181" s="19">
        <f t="shared" si="373"/>
        <v>10.328571478127515</v>
      </c>
      <c r="HE181" s="19">
        <f t="shared" si="374"/>
        <v>10.328571478127515</v>
      </c>
      <c r="HF181" s="19">
        <f t="shared" si="375"/>
        <v>10.328571478127515</v>
      </c>
      <c r="HG181" s="19">
        <f t="shared" si="442"/>
        <v>0.32985051899028001</v>
      </c>
      <c r="HH181" s="19" t="str">
        <f t="shared" si="443"/>
        <v/>
      </c>
      <c r="HI181" s="19" t="str">
        <f t="shared" si="444"/>
        <v/>
      </c>
      <c r="HJ181" s="19">
        <f t="shared" si="445"/>
        <v>0.37040286465807198</v>
      </c>
      <c r="HK181" s="19" t="str">
        <f t="shared" si="446"/>
        <v/>
      </c>
      <c r="HL181" s="19" t="str">
        <f t="shared" si="447"/>
        <v/>
      </c>
      <c r="HM181" s="19" t="str">
        <f t="shared" si="448"/>
        <v/>
      </c>
      <c r="HN181" s="19" t="str">
        <f t="shared" si="449"/>
        <v/>
      </c>
      <c r="HO181" s="19" t="str">
        <f t="shared" si="450"/>
        <v/>
      </c>
      <c r="HP181" s="19" t="str">
        <f t="shared" si="451"/>
        <v/>
      </c>
      <c r="HQ181" s="32" t="str">
        <f t="shared" si="452"/>
        <v/>
      </c>
      <c r="HR181" s="19">
        <f t="shared" si="376"/>
        <v>0.29349999999999998</v>
      </c>
      <c r="HS181" s="19">
        <f t="shared" si="377"/>
        <v>0.72436999999999996</v>
      </c>
      <c r="HT181" s="19">
        <f t="shared" si="378"/>
        <v>0.72436999999999996</v>
      </c>
      <c r="HU181" s="19">
        <f t="shared" si="379"/>
        <v>0.3246</v>
      </c>
      <c r="HV181" s="19">
        <f t="shared" si="380"/>
        <v>0.72436999999999996</v>
      </c>
      <c r="HW181" s="19">
        <f t="shared" si="381"/>
        <v>0.72436999999999996</v>
      </c>
      <c r="HX181" s="19">
        <f t="shared" si="382"/>
        <v>0.72436999999999996</v>
      </c>
      <c r="HY181" s="19">
        <f t="shared" si="383"/>
        <v>0.72436999999999996</v>
      </c>
      <c r="HZ181" s="19">
        <f t="shared" si="384"/>
        <v>0.72436999999999996</v>
      </c>
      <c r="IA181" s="19">
        <f t="shared" si="385"/>
        <v>0.72436999999999996</v>
      </c>
      <c r="IB181" s="19">
        <f t="shared" si="386"/>
        <v>0.72436999999999996</v>
      </c>
      <c r="IC181" s="38">
        <f t="shared" si="387"/>
        <v>0.29349999999999998</v>
      </c>
      <c r="ID181" s="19" t="str">
        <f t="shared" si="388"/>
        <v/>
      </c>
      <c r="IE181" s="19" t="str">
        <f t="shared" si="389"/>
        <v/>
      </c>
      <c r="IF181" s="19">
        <f t="shared" si="390"/>
        <v>0.3246</v>
      </c>
      <c r="IG181" s="19" t="str">
        <f t="shared" si="391"/>
        <v/>
      </c>
      <c r="IH181" s="19" t="str">
        <f t="shared" si="392"/>
        <v/>
      </c>
      <c r="II181" s="19" t="str">
        <f t="shared" si="393"/>
        <v/>
      </c>
      <c r="IJ181" s="19" t="str">
        <f t="shared" si="394"/>
        <v/>
      </c>
      <c r="IK181" s="19" t="str">
        <f t="shared" si="395"/>
        <v/>
      </c>
      <c r="IL181" s="19" t="str">
        <f t="shared" si="396"/>
        <v/>
      </c>
      <c r="IM181" s="19" t="str">
        <f t="shared" si="397"/>
        <v/>
      </c>
      <c r="IN181" s="38">
        <f t="shared" si="398"/>
        <v>0</v>
      </c>
      <c r="IO181" s="19">
        <f t="shared" si="399"/>
        <v>0.16917829999999984</v>
      </c>
      <c r="IP181" s="19">
        <f t="shared" si="400"/>
        <v>0.16917829999999984</v>
      </c>
      <c r="IQ181" s="19">
        <f t="shared" si="401"/>
        <v>7.9000000000000001E-2</v>
      </c>
      <c r="IR181" s="19">
        <f t="shared" si="402"/>
        <v>0.16917829999999984</v>
      </c>
      <c r="IS181" s="19">
        <f t="shared" si="403"/>
        <v>0.16917829999999984</v>
      </c>
      <c r="IT181" s="19">
        <f t="shared" si="404"/>
        <v>0.16917829999999984</v>
      </c>
      <c r="IU181" s="19">
        <f t="shared" si="405"/>
        <v>0.16917829999999984</v>
      </c>
      <c r="IV181" s="19">
        <f t="shared" si="406"/>
        <v>0.16917829999999984</v>
      </c>
      <c r="IW181" s="19">
        <f t="shared" si="407"/>
        <v>0.16917829999999984</v>
      </c>
      <c r="IX181" s="32">
        <f t="shared" si="408"/>
        <v>0.16917829999999984</v>
      </c>
      <c r="IY181" s="19" t="str">
        <f t="shared" si="409"/>
        <v/>
      </c>
      <c r="IZ181" s="19" t="str">
        <f t="shared" si="410"/>
        <v/>
      </c>
      <c r="JA181" s="19" t="str">
        <f t="shared" si="411"/>
        <v/>
      </c>
      <c r="JB181" s="19">
        <f t="shared" si="412"/>
        <v>7.9000000000000001E-2</v>
      </c>
      <c r="JC181" s="19" t="str">
        <f t="shared" si="413"/>
        <v/>
      </c>
      <c r="JD181" s="19" t="str">
        <f t="shared" si="414"/>
        <v/>
      </c>
      <c r="JE181" s="19" t="str">
        <f t="shared" si="415"/>
        <v/>
      </c>
      <c r="JF181" s="19" t="str">
        <f t="shared" si="416"/>
        <v/>
      </c>
      <c r="JG181" s="19" t="str">
        <f t="shared" si="417"/>
        <v/>
      </c>
      <c r="JH181" s="19" t="str">
        <f t="shared" si="418"/>
        <v/>
      </c>
      <c r="JI181" s="32" t="str">
        <f t="shared" si="419"/>
        <v/>
      </c>
      <c r="JJ181" s="19">
        <f t="shared" si="420"/>
        <v>15.967890706995066</v>
      </c>
      <c r="JK181" s="19">
        <f t="shared" si="421"/>
        <v>22.018022109317169</v>
      </c>
      <c r="JL181" s="19">
        <f t="shared" si="422"/>
        <v>22.018022109317169</v>
      </c>
      <c r="JM181" s="19">
        <f t="shared" si="423"/>
        <v>16.023152081637555</v>
      </c>
      <c r="JN181" s="19">
        <f t="shared" si="424"/>
        <v>22.018022109317169</v>
      </c>
      <c r="JO181" s="19">
        <f t="shared" si="425"/>
        <v>22.018022109317169</v>
      </c>
      <c r="JP181" s="19">
        <f t="shared" si="426"/>
        <v>22.018022109317169</v>
      </c>
      <c r="JQ181" s="19">
        <f t="shared" si="427"/>
        <v>22.018022109317169</v>
      </c>
      <c r="JR181" s="19">
        <f t="shared" si="428"/>
        <v>22.018022109317169</v>
      </c>
      <c r="JS181" s="19">
        <f t="shared" si="429"/>
        <v>22.018022109317169</v>
      </c>
      <c r="JT181" s="19">
        <f t="shared" si="430"/>
        <v>22.018022109317169</v>
      </c>
      <c r="JU181" s="38">
        <f t="shared" si="431"/>
        <v>15.967890706995066</v>
      </c>
      <c r="JV181" s="19" t="str">
        <f t="shared" si="432"/>
        <v/>
      </c>
      <c r="JW181" s="19" t="str">
        <f t="shared" si="433"/>
        <v/>
      </c>
      <c r="JX181" s="19">
        <f t="shared" si="434"/>
        <v>16.023152081637555</v>
      </c>
      <c r="JY181" s="19" t="str">
        <f t="shared" si="435"/>
        <v/>
      </c>
      <c r="JZ181" s="19" t="str">
        <f t="shared" si="436"/>
        <v/>
      </c>
      <c r="KA181" s="19" t="str">
        <f t="shared" si="437"/>
        <v/>
      </c>
      <c r="KB181" s="19" t="str">
        <f t="shared" si="438"/>
        <v/>
      </c>
      <c r="KC181" s="19" t="str">
        <f t="shared" si="439"/>
        <v/>
      </c>
      <c r="KD181" s="19" t="str">
        <f t="shared" si="440"/>
        <v/>
      </c>
      <c r="KE181" s="32" t="str">
        <f t="shared" si="441"/>
        <v/>
      </c>
    </row>
    <row r="182" spans="1:291" x14ac:dyDescent="0.2">
      <c r="A182" s="19" t="s">
        <v>341</v>
      </c>
      <c r="B182" s="19" t="s">
        <v>4023</v>
      </c>
      <c r="E182" s="32" t="s">
        <v>365</v>
      </c>
      <c r="F182" s="19">
        <v>0</v>
      </c>
      <c r="P182" s="32"/>
      <c r="Q182" s="19">
        <v>1</v>
      </c>
      <c r="AA182" s="32"/>
      <c r="AB182" s="19">
        <v>0</v>
      </c>
      <c r="AL182" s="32"/>
      <c r="AM182" s="19">
        <v>2.8564099999999999E-2</v>
      </c>
      <c r="AW182" s="32"/>
      <c r="BH182" s="32"/>
      <c r="BS182" s="32"/>
      <c r="BT182" s="19">
        <v>0</v>
      </c>
      <c r="BU182" s="19">
        <v>0</v>
      </c>
      <c r="BV182" s="19">
        <v>0</v>
      </c>
      <c r="BW182" s="19">
        <v>0</v>
      </c>
      <c r="BX182" s="19">
        <v>0</v>
      </c>
      <c r="BY182" s="19">
        <v>0</v>
      </c>
      <c r="BZ182" s="19">
        <v>0</v>
      </c>
      <c r="CA182" s="19">
        <v>0</v>
      </c>
      <c r="CB182" s="19">
        <v>0</v>
      </c>
      <c r="CC182" s="19">
        <v>0</v>
      </c>
      <c r="CD182" s="19">
        <v>0</v>
      </c>
      <c r="CE182" s="38">
        <v>27</v>
      </c>
      <c r="CF182" s="19">
        <v>25</v>
      </c>
      <c r="CG182" s="19">
        <v>27</v>
      </c>
      <c r="CH182" s="19">
        <v>26</v>
      </c>
      <c r="CI182" s="19">
        <v>0</v>
      </c>
      <c r="CJ182" s="19">
        <v>0</v>
      </c>
      <c r="CK182" s="19">
        <v>0</v>
      </c>
      <c r="CL182" s="19">
        <v>0</v>
      </c>
      <c r="CM182" s="19">
        <v>0</v>
      </c>
      <c r="CN182" s="19">
        <v>0</v>
      </c>
      <c r="CO182" s="19">
        <v>0</v>
      </c>
      <c r="CP182" s="38">
        <v>0</v>
      </c>
      <c r="CQ182" s="19">
        <v>0</v>
      </c>
      <c r="CR182" s="19">
        <v>0</v>
      </c>
      <c r="CS182" s="19">
        <v>0</v>
      </c>
      <c r="CT182" s="19">
        <v>0</v>
      </c>
      <c r="CU182" s="19">
        <v>0</v>
      </c>
      <c r="CV182" s="19">
        <v>0</v>
      </c>
      <c r="CW182" s="19">
        <v>0</v>
      </c>
      <c r="CX182" s="19">
        <v>0</v>
      </c>
      <c r="CY182" s="19">
        <v>0</v>
      </c>
      <c r="CZ182" s="19">
        <v>0</v>
      </c>
      <c r="DA182" s="38"/>
      <c r="DL182" s="38"/>
      <c r="DW182" s="38"/>
      <c r="EH182" s="38"/>
      <c r="ER182" s="32"/>
      <c r="ES182" s="19" t="str">
        <f t="shared" si="310"/>
        <v/>
      </c>
      <c r="ET182" s="19" t="str">
        <f t="shared" si="311"/>
        <v/>
      </c>
      <c r="EU182" s="19" t="str">
        <f t="shared" si="312"/>
        <v/>
      </c>
      <c r="EV182" s="19" t="str">
        <f t="shared" si="313"/>
        <v/>
      </c>
      <c r="EW182" s="19" t="str">
        <f t="shared" si="314"/>
        <v/>
      </c>
      <c r="EX182" s="19" t="str">
        <f t="shared" si="315"/>
        <v/>
      </c>
      <c r="EY182" s="19" t="str">
        <f t="shared" si="316"/>
        <v/>
      </c>
      <c r="EZ182" s="19" t="str">
        <f t="shared" si="317"/>
        <v/>
      </c>
      <c r="FA182" s="19" t="str">
        <f t="shared" si="318"/>
        <v/>
      </c>
      <c r="FB182" s="19" t="str">
        <f t="shared" si="319"/>
        <v/>
      </c>
      <c r="FC182" s="32" t="str">
        <f t="shared" si="320"/>
        <v/>
      </c>
      <c r="FE182" s="19" t="str">
        <f t="shared" si="322"/>
        <v/>
      </c>
      <c r="FF182" s="19" t="str">
        <f t="shared" si="323"/>
        <v/>
      </c>
      <c r="FG182" s="19" t="str">
        <f t="shared" si="324"/>
        <v/>
      </c>
      <c r="FH182" s="19" t="str">
        <f t="shared" si="325"/>
        <v/>
      </c>
      <c r="FI182" s="19" t="str">
        <f t="shared" si="326"/>
        <v/>
      </c>
      <c r="FJ182" s="19" t="str">
        <f t="shared" si="327"/>
        <v/>
      </c>
      <c r="FK182" s="19" t="str">
        <f t="shared" si="328"/>
        <v/>
      </c>
      <c r="FL182" s="19" t="str">
        <f t="shared" si="329"/>
        <v/>
      </c>
      <c r="FM182" s="19" t="str">
        <f t="shared" si="330"/>
        <v/>
      </c>
      <c r="FN182" s="32" t="str">
        <f t="shared" si="331"/>
        <v/>
      </c>
      <c r="FP182" s="19" t="str">
        <f t="shared" si="333"/>
        <v/>
      </c>
      <c r="FQ182" s="19" t="str">
        <f t="shared" si="334"/>
        <v/>
      </c>
      <c r="FR182" s="19" t="str">
        <f t="shared" si="335"/>
        <v/>
      </c>
      <c r="FS182" s="19" t="str">
        <f t="shared" si="336"/>
        <v/>
      </c>
      <c r="FT182" s="19" t="str">
        <f t="shared" si="337"/>
        <v/>
      </c>
      <c r="FU182" s="19" t="str">
        <f t="shared" si="338"/>
        <v/>
      </c>
      <c r="FV182" s="19" t="str">
        <f t="shared" si="339"/>
        <v/>
      </c>
      <c r="FW182" s="19" t="str">
        <f t="shared" si="340"/>
        <v/>
      </c>
      <c r="FX182" s="19" t="str">
        <f t="shared" si="341"/>
        <v/>
      </c>
      <c r="FY182" s="32" t="str">
        <f t="shared" si="342"/>
        <v/>
      </c>
      <c r="GA182" s="19" t="str">
        <f t="shared" si="344"/>
        <v/>
      </c>
      <c r="GB182" s="19" t="str">
        <f t="shared" si="345"/>
        <v/>
      </c>
      <c r="GC182" s="19" t="str">
        <f t="shared" si="346"/>
        <v/>
      </c>
      <c r="GD182" s="19" t="str">
        <f t="shared" si="347"/>
        <v/>
      </c>
      <c r="GE182" s="19" t="str">
        <f t="shared" si="348"/>
        <v/>
      </c>
      <c r="GF182" s="19" t="str">
        <f t="shared" si="349"/>
        <v/>
      </c>
      <c r="GG182" s="19" t="str">
        <f t="shared" si="350"/>
        <v/>
      </c>
      <c r="GH182" s="19" t="str">
        <f t="shared" si="351"/>
        <v/>
      </c>
      <c r="GI182" s="19" t="str">
        <f t="shared" si="352"/>
        <v/>
      </c>
      <c r="GJ182" s="32" t="str">
        <f t="shared" si="353"/>
        <v/>
      </c>
      <c r="GK182" s="19" t="str">
        <f t="shared" si="354"/>
        <v/>
      </c>
      <c r="GL182" s="19" t="str">
        <f t="shared" si="355"/>
        <v/>
      </c>
      <c r="GM182" s="19" t="str">
        <f t="shared" si="356"/>
        <v/>
      </c>
      <c r="GN182" s="19" t="str">
        <f t="shared" si="357"/>
        <v/>
      </c>
      <c r="GO182" s="19" t="str">
        <f t="shared" si="358"/>
        <v/>
      </c>
      <c r="GP182" s="19" t="str">
        <f t="shared" si="359"/>
        <v/>
      </c>
      <c r="GQ182" s="19" t="str">
        <f t="shared" si="360"/>
        <v/>
      </c>
      <c r="GR182" s="19" t="str">
        <f t="shared" si="361"/>
        <v/>
      </c>
      <c r="GS182" s="19" t="str">
        <f t="shared" si="362"/>
        <v/>
      </c>
      <c r="GT182" s="19" t="str">
        <f t="shared" si="363"/>
        <v/>
      </c>
      <c r="GU182" s="32" t="str">
        <f t="shared" si="364"/>
        <v/>
      </c>
      <c r="GV182" s="19">
        <f t="shared" si="365"/>
        <v>0.2011343951618926</v>
      </c>
      <c r="GW182" s="19">
        <f t="shared" si="366"/>
        <v>10.328571478127515</v>
      </c>
      <c r="GX182" s="19">
        <f t="shared" si="367"/>
        <v>10.328571478127515</v>
      </c>
      <c r="GY182" s="19">
        <f t="shared" si="368"/>
        <v>10.328571478127515</v>
      </c>
      <c r="GZ182" s="19">
        <f t="shared" si="369"/>
        <v>10.328571478127515</v>
      </c>
      <c r="HA182" s="19">
        <f t="shared" si="370"/>
        <v>10.328571478127515</v>
      </c>
      <c r="HB182" s="19">
        <f t="shared" si="371"/>
        <v>10.328571478127515</v>
      </c>
      <c r="HC182" s="19">
        <f t="shared" si="372"/>
        <v>10.328571478127515</v>
      </c>
      <c r="HD182" s="19">
        <f t="shared" si="373"/>
        <v>10.328571478127515</v>
      </c>
      <c r="HE182" s="19">
        <f t="shared" si="374"/>
        <v>10.328571478127515</v>
      </c>
      <c r="HF182" s="19">
        <f t="shared" si="375"/>
        <v>10.328571478127515</v>
      </c>
      <c r="HG182" s="19" t="str">
        <f t="shared" si="442"/>
        <v/>
      </c>
      <c r="HH182" s="19" t="str">
        <f t="shared" si="443"/>
        <v/>
      </c>
      <c r="HI182" s="19" t="str">
        <f t="shared" si="444"/>
        <v/>
      </c>
      <c r="HJ182" s="19" t="str">
        <f t="shared" si="445"/>
        <v/>
      </c>
      <c r="HK182" s="19" t="str">
        <f t="shared" si="446"/>
        <v/>
      </c>
      <c r="HL182" s="19" t="str">
        <f t="shared" si="447"/>
        <v/>
      </c>
      <c r="HM182" s="19" t="str">
        <f t="shared" si="448"/>
        <v/>
      </c>
      <c r="HN182" s="19" t="str">
        <f t="shared" si="449"/>
        <v/>
      </c>
      <c r="HO182" s="19" t="str">
        <f t="shared" si="450"/>
        <v/>
      </c>
      <c r="HP182" s="19" t="str">
        <f t="shared" si="451"/>
        <v/>
      </c>
      <c r="HQ182" s="32" t="str">
        <f t="shared" si="452"/>
        <v/>
      </c>
      <c r="HR182" s="19">
        <f t="shared" si="376"/>
        <v>2.8730000000000002E-2</v>
      </c>
      <c r="HS182" s="19">
        <f t="shared" si="377"/>
        <v>0.72436999999999996</v>
      </c>
      <c r="HT182" s="19">
        <f t="shared" si="378"/>
        <v>0.72436999999999996</v>
      </c>
      <c r="HU182" s="19">
        <f t="shared" si="379"/>
        <v>0.72436999999999996</v>
      </c>
      <c r="HV182" s="19">
        <f t="shared" si="380"/>
        <v>0.72436999999999996</v>
      </c>
      <c r="HW182" s="19">
        <f t="shared" si="381"/>
        <v>0.72436999999999996</v>
      </c>
      <c r="HX182" s="19">
        <f t="shared" si="382"/>
        <v>0.72436999999999996</v>
      </c>
      <c r="HY182" s="19">
        <f t="shared" si="383"/>
        <v>0.72436999999999996</v>
      </c>
      <c r="HZ182" s="19">
        <f t="shared" si="384"/>
        <v>0.72436999999999996</v>
      </c>
      <c r="IA182" s="19">
        <f t="shared" si="385"/>
        <v>0.72436999999999996</v>
      </c>
      <c r="IB182" s="19">
        <f t="shared" si="386"/>
        <v>0.72436999999999996</v>
      </c>
      <c r="IC182" s="38" t="str">
        <f t="shared" si="387"/>
        <v/>
      </c>
      <c r="ID182" s="19" t="str">
        <f t="shared" si="388"/>
        <v/>
      </c>
      <c r="IE182" s="19" t="str">
        <f t="shared" si="389"/>
        <v/>
      </c>
      <c r="IF182" s="19" t="str">
        <f t="shared" si="390"/>
        <v/>
      </c>
      <c r="IG182" s="19" t="str">
        <f t="shared" si="391"/>
        <v/>
      </c>
      <c r="IH182" s="19" t="str">
        <f t="shared" si="392"/>
        <v/>
      </c>
      <c r="II182" s="19" t="str">
        <f t="shared" si="393"/>
        <v/>
      </c>
      <c r="IJ182" s="19" t="str">
        <f t="shared" si="394"/>
        <v/>
      </c>
      <c r="IK182" s="19" t="str">
        <f t="shared" si="395"/>
        <v/>
      </c>
      <c r="IL182" s="19" t="str">
        <f t="shared" si="396"/>
        <v/>
      </c>
      <c r="IM182" s="19" t="str">
        <f t="shared" si="397"/>
        <v/>
      </c>
      <c r="IN182" s="38">
        <f t="shared" si="398"/>
        <v>0</v>
      </c>
      <c r="IO182" s="19">
        <f t="shared" si="399"/>
        <v>0.16917829999999984</v>
      </c>
      <c r="IP182" s="19">
        <f t="shared" si="400"/>
        <v>0.16917829999999984</v>
      </c>
      <c r="IQ182" s="19">
        <f t="shared" si="401"/>
        <v>0.16917829999999984</v>
      </c>
      <c r="IR182" s="19">
        <f t="shared" si="402"/>
        <v>0.16917829999999984</v>
      </c>
      <c r="IS182" s="19">
        <f t="shared" si="403"/>
        <v>0.16917829999999984</v>
      </c>
      <c r="IT182" s="19">
        <f t="shared" si="404"/>
        <v>0.16917829999999984</v>
      </c>
      <c r="IU182" s="19">
        <f t="shared" si="405"/>
        <v>0.16917829999999984</v>
      </c>
      <c r="IV182" s="19">
        <f t="shared" si="406"/>
        <v>0.16917829999999984</v>
      </c>
      <c r="IW182" s="19">
        <f t="shared" si="407"/>
        <v>0.16917829999999984</v>
      </c>
      <c r="IX182" s="32">
        <f t="shared" si="408"/>
        <v>0.16917829999999984</v>
      </c>
      <c r="IY182" s="19" t="str">
        <f t="shared" si="409"/>
        <v/>
      </c>
      <c r="IZ182" s="19" t="str">
        <f t="shared" si="410"/>
        <v/>
      </c>
      <c r="JA182" s="19" t="str">
        <f t="shared" si="411"/>
        <v/>
      </c>
      <c r="JB182" s="19" t="str">
        <f t="shared" si="412"/>
        <v/>
      </c>
      <c r="JC182" s="19" t="str">
        <f t="shared" si="413"/>
        <v/>
      </c>
      <c r="JD182" s="19" t="str">
        <f t="shared" si="414"/>
        <v/>
      </c>
      <c r="JE182" s="19" t="str">
        <f t="shared" si="415"/>
        <v/>
      </c>
      <c r="JF182" s="19" t="str">
        <f t="shared" si="416"/>
        <v/>
      </c>
      <c r="JG182" s="19" t="str">
        <f t="shared" si="417"/>
        <v/>
      </c>
      <c r="JH182" s="19" t="str">
        <f t="shared" si="418"/>
        <v/>
      </c>
      <c r="JI182" s="32" t="str">
        <f t="shared" si="419"/>
        <v/>
      </c>
      <c r="JJ182" s="19">
        <f t="shared" si="420"/>
        <v>22.018022109317169</v>
      </c>
      <c r="JK182" s="19">
        <f t="shared" si="421"/>
        <v>22.018022109317169</v>
      </c>
      <c r="JL182" s="19">
        <f t="shared" si="422"/>
        <v>22.018022109317169</v>
      </c>
      <c r="JM182" s="19">
        <f t="shared" si="423"/>
        <v>22.018022109317169</v>
      </c>
      <c r="JN182" s="19">
        <f t="shared" si="424"/>
        <v>22.018022109317169</v>
      </c>
      <c r="JO182" s="19">
        <f t="shared" si="425"/>
        <v>22.018022109317169</v>
      </c>
      <c r="JP182" s="19">
        <f t="shared" si="426"/>
        <v>22.018022109317169</v>
      </c>
      <c r="JQ182" s="19">
        <f t="shared" si="427"/>
        <v>22.018022109317169</v>
      </c>
      <c r="JR182" s="19">
        <f t="shared" si="428"/>
        <v>22.018022109317169</v>
      </c>
      <c r="JS182" s="19">
        <f t="shared" si="429"/>
        <v>22.018022109317169</v>
      </c>
      <c r="JT182" s="19">
        <f t="shared" si="430"/>
        <v>22.018022109317169</v>
      </c>
      <c r="JU182" s="38" t="str">
        <f t="shared" si="431"/>
        <v/>
      </c>
      <c r="JV182" s="19" t="str">
        <f t="shared" si="432"/>
        <v/>
      </c>
      <c r="JW182" s="19" t="str">
        <f t="shared" si="433"/>
        <v/>
      </c>
      <c r="JX182" s="19" t="str">
        <f t="shared" si="434"/>
        <v/>
      </c>
      <c r="JY182" s="19" t="str">
        <f t="shared" si="435"/>
        <v/>
      </c>
      <c r="JZ182" s="19" t="str">
        <f t="shared" si="436"/>
        <v/>
      </c>
      <c r="KA182" s="19" t="str">
        <f t="shared" si="437"/>
        <v/>
      </c>
      <c r="KB182" s="19" t="str">
        <f t="shared" si="438"/>
        <v/>
      </c>
      <c r="KC182" s="19" t="str">
        <f t="shared" si="439"/>
        <v/>
      </c>
      <c r="KD182" s="19" t="str">
        <f t="shared" si="440"/>
        <v/>
      </c>
      <c r="KE182" s="32" t="str">
        <f t="shared" si="441"/>
        <v/>
      </c>
    </row>
    <row r="183" spans="1:291" x14ac:dyDescent="0.2">
      <c r="A183" s="19" t="s">
        <v>372</v>
      </c>
      <c r="B183" s="19" t="s">
        <v>4024</v>
      </c>
      <c r="C183" s="19">
        <v>2014</v>
      </c>
      <c r="E183" s="32" t="s">
        <v>374</v>
      </c>
      <c r="F183" s="19">
        <v>1</v>
      </c>
      <c r="G183" s="19">
        <v>1</v>
      </c>
      <c r="H183" s="19">
        <v>1</v>
      </c>
      <c r="I183" s="19">
        <v>1</v>
      </c>
      <c r="J183" s="19">
        <v>1</v>
      </c>
      <c r="K183" s="19">
        <v>1</v>
      </c>
      <c r="P183" s="32"/>
      <c r="Q183" s="19">
        <v>1</v>
      </c>
      <c r="R183" s="19">
        <v>1</v>
      </c>
      <c r="S183" s="19">
        <v>1</v>
      </c>
      <c r="T183" s="19">
        <v>1</v>
      </c>
      <c r="U183" s="19">
        <v>1</v>
      </c>
      <c r="V183" s="19">
        <v>1</v>
      </c>
      <c r="AA183" s="32"/>
      <c r="AB183" s="19">
        <v>1</v>
      </c>
      <c r="AC183" s="19">
        <v>1</v>
      </c>
      <c r="AD183" s="19">
        <v>1</v>
      </c>
      <c r="AE183" s="19">
        <v>1</v>
      </c>
      <c r="AF183" s="19">
        <v>1</v>
      </c>
      <c r="AG183" s="19">
        <v>1</v>
      </c>
      <c r="AL183" s="32"/>
      <c r="AM183" s="19">
        <v>4.6671900000000002E-2</v>
      </c>
      <c r="AN183" s="19">
        <v>4.1807200000000003E-2</v>
      </c>
      <c r="AO183" s="19">
        <v>3.3291500000000002E-2</v>
      </c>
      <c r="AQ183" s="19">
        <v>3.2946599999999999E-2</v>
      </c>
      <c r="AR183" s="19">
        <v>3.2890799999999998E-2</v>
      </c>
      <c r="AW183" s="32"/>
      <c r="AX183" s="19">
        <v>2</v>
      </c>
      <c r="AY183" s="19">
        <v>1</v>
      </c>
      <c r="AZ183" s="19">
        <v>0</v>
      </c>
      <c r="BB183" s="19">
        <v>0</v>
      </c>
      <c r="BC183" s="19">
        <v>0</v>
      </c>
      <c r="BH183" s="32"/>
      <c r="BI183" s="19">
        <v>1</v>
      </c>
      <c r="BJ183" s="19">
        <v>1</v>
      </c>
      <c r="BK183" s="19">
        <v>0</v>
      </c>
      <c r="BM183" s="19">
        <v>0</v>
      </c>
      <c r="BN183" s="19">
        <v>0</v>
      </c>
      <c r="BS183" s="32"/>
      <c r="BT183" s="19">
        <v>17</v>
      </c>
      <c r="BU183" s="19">
        <v>17</v>
      </c>
      <c r="BV183" s="19">
        <v>6</v>
      </c>
      <c r="BW183" s="19">
        <v>7</v>
      </c>
      <c r="BX183" s="19">
        <v>4</v>
      </c>
      <c r="BY183" s="19">
        <v>4</v>
      </c>
      <c r="BZ183" s="19">
        <v>3</v>
      </c>
      <c r="CA183" s="19">
        <v>3</v>
      </c>
      <c r="CB183" s="19">
        <v>1</v>
      </c>
      <c r="CC183" s="19">
        <v>2</v>
      </c>
      <c r="CD183" s="19">
        <v>3</v>
      </c>
      <c r="CE183" s="38">
        <v>239</v>
      </c>
      <c r="CF183" s="19">
        <v>127</v>
      </c>
      <c r="CG183" s="19">
        <v>125</v>
      </c>
      <c r="CH183" s="19">
        <v>139</v>
      </c>
      <c r="CI183" s="19">
        <v>121</v>
      </c>
      <c r="CJ183" s="19">
        <v>115</v>
      </c>
      <c r="CK183" s="19">
        <v>93</v>
      </c>
      <c r="CL183" s="19">
        <v>62</v>
      </c>
      <c r="CM183" s="19">
        <v>32</v>
      </c>
      <c r="CN183" s="19">
        <v>25</v>
      </c>
      <c r="CO183" s="19">
        <v>26</v>
      </c>
      <c r="CP183" s="38">
        <v>7.1129707112970716E-2</v>
      </c>
      <c r="CQ183" s="19">
        <v>0.13385826771653545</v>
      </c>
      <c r="CR183" s="19">
        <v>4.8000000000000001E-2</v>
      </c>
      <c r="CS183" s="19">
        <v>5.0359712230215826E-2</v>
      </c>
      <c r="CT183" s="19">
        <v>3.3057851239669422E-2</v>
      </c>
      <c r="CU183" s="19">
        <v>3.4782608695652174E-2</v>
      </c>
      <c r="CV183" s="19">
        <v>3.2258064516129031E-2</v>
      </c>
      <c r="CW183" s="19">
        <v>4.8387096774193547E-2</v>
      </c>
      <c r="CX183" s="19">
        <v>3.125E-2</v>
      </c>
      <c r="CY183" s="19">
        <v>0.08</v>
      </c>
      <c r="CZ183" s="19">
        <v>0.11538461538461539</v>
      </c>
      <c r="DA183" s="38">
        <v>1.3063</v>
      </c>
      <c r="DB183" s="19">
        <v>1.3962000000000001</v>
      </c>
      <c r="DC183" s="19">
        <v>1.2243999999999999</v>
      </c>
      <c r="DD183" s="19">
        <v>1.1919999999999999</v>
      </c>
      <c r="DE183" s="19">
        <v>1.2541</v>
      </c>
      <c r="DF183" s="19">
        <v>1.2945</v>
      </c>
      <c r="DG183" s="19">
        <v>1.9229000000000001</v>
      </c>
      <c r="DH183" s="19">
        <v>1.9229000000000001</v>
      </c>
      <c r="DI183" s="19">
        <v>1.9229000000000001</v>
      </c>
      <c r="DJ183" s="19">
        <v>1.9229000000000001</v>
      </c>
      <c r="DL183" s="38">
        <v>0.42527900000000002</v>
      </c>
      <c r="DM183" s="19">
        <v>0.47665999999999997</v>
      </c>
      <c r="DN183" s="19">
        <v>0.44726500000000002</v>
      </c>
      <c r="DO183" s="19">
        <v>0.482431</v>
      </c>
      <c r="DP183" s="19">
        <v>0.45735799999999999</v>
      </c>
      <c r="DQ183" s="19">
        <v>0.43012400000000001</v>
      </c>
      <c r="DR183" s="19">
        <v>0.407856</v>
      </c>
      <c r="DS183" s="19">
        <v>0.52393800000000001</v>
      </c>
      <c r="DT183" s="19">
        <v>0.38809500000000002</v>
      </c>
      <c r="DU183" s="19">
        <v>0.35080099999999997</v>
      </c>
      <c r="DW183" s="38">
        <v>-1.3438E-2</v>
      </c>
      <c r="DX183" s="19">
        <v>-2.5617000000000001E-2</v>
      </c>
      <c r="DY183" s="19">
        <v>-4.06E-4</v>
      </c>
      <c r="DZ183" s="19">
        <v>2.9936999999999998E-2</v>
      </c>
      <c r="EA183" s="19">
        <v>3.8901999999999999E-2</v>
      </c>
      <c r="EB183" s="19">
        <v>4.8593999999999998E-2</v>
      </c>
      <c r="EC183" s="19">
        <v>5.2578E-2</v>
      </c>
      <c r="ED183" s="19">
        <v>0.20516799999999999</v>
      </c>
      <c r="EE183" s="19">
        <v>3.1403E-2</v>
      </c>
      <c r="EF183" s="19">
        <v>3.5584999999999999E-2</v>
      </c>
      <c r="EH183" s="38">
        <v>8079946200</v>
      </c>
      <c r="EI183" s="19">
        <v>6694812600</v>
      </c>
      <c r="EJ183" s="19">
        <v>5263507800</v>
      </c>
      <c r="EK183" s="19">
        <v>5332762400</v>
      </c>
      <c r="EL183" s="19">
        <v>5829101700</v>
      </c>
      <c r="EM183" s="19">
        <v>6896808500</v>
      </c>
      <c r="EN183" s="19">
        <v>10879066100</v>
      </c>
      <c r="EO183" s="19">
        <v>11946772900</v>
      </c>
      <c r="EP183" s="19">
        <v>11946772900</v>
      </c>
      <c r="EQ183" s="19">
        <v>11946772900</v>
      </c>
      <c r="ER183" s="32"/>
      <c r="ES183" s="19">
        <f t="shared" si="310"/>
        <v>22.812651051041406</v>
      </c>
      <c r="ET183" s="19">
        <f t="shared" si="311"/>
        <v>22.624598824659703</v>
      </c>
      <c r="EU183" s="19">
        <f t="shared" si="312"/>
        <v>22.384063523558233</v>
      </c>
      <c r="EV183" s="19">
        <f t="shared" si="313"/>
        <v>22.397135214787824</v>
      </c>
      <c r="EW183" s="19">
        <f t="shared" si="314"/>
        <v>22.48612874310415</v>
      </c>
      <c r="EX183" s="19">
        <f t="shared" si="315"/>
        <v>22.654324605314862</v>
      </c>
      <c r="EY183" s="19">
        <f t="shared" si="316"/>
        <v>23.110106238292996</v>
      </c>
      <c r="EZ183" s="19">
        <f t="shared" si="317"/>
        <v>23.203727028644604</v>
      </c>
      <c r="FA183" s="19">
        <f t="shared" si="318"/>
        <v>23.203727028644604</v>
      </c>
      <c r="FB183" s="19">
        <f t="shared" si="319"/>
        <v>23.203727028644604</v>
      </c>
      <c r="FC183" s="32" t="str">
        <f t="shared" si="320"/>
        <v/>
      </c>
      <c r="FD183" s="19">
        <f t="shared" si="321"/>
        <v>1.3063</v>
      </c>
      <c r="FE183" s="19">
        <f t="shared" si="322"/>
        <v>1.3962000000000001</v>
      </c>
      <c r="FF183" s="19">
        <f t="shared" si="323"/>
        <v>1.2243999999999999</v>
      </c>
      <c r="FG183" s="19">
        <f t="shared" si="324"/>
        <v>1.1919999999999999</v>
      </c>
      <c r="FH183" s="19">
        <f t="shared" si="325"/>
        <v>1.2541</v>
      </c>
      <c r="FI183" s="19">
        <f t="shared" si="326"/>
        <v>1.2945</v>
      </c>
      <c r="FJ183" s="19" t="str">
        <f t="shared" si="327"/>
        <v/>
      </c>
      <c r="FK183" s="19" t="str">
        <f t="shared" si="328"/>
        <v/>
      </c>
      <c r="FL183" s="19" t="str">
        <f t="shared" si="329"/>
        <v/>
      </c>
      <c r="FM183" s="19" t="str">
        <f t="shared" si="330"/>
        <v/>
      </c>
      <c r="FN183" s="32" t="str">
        <f t="shared" si="331"/>
        <v/>
      </c>
      <c r="FO183" s="19">
        <f t="shared" si="332"/>
        <v>0.42527900000000002</v>
      </c>
      <c r="FP183" s="19">
        <f t="shared" si="333"/>
        <v>0.47665999999999997</v>
      </c>
      <c r="FQ183" s="19">
        <f t="shared" si="334"/>
        <v>0.44726500000000002</v>
      </c>
      <c r="FR183" s="19">
        <f t="shared" si="335"/>
        <v>0.482431</v>
      </c>
      <c r="FS183" s="19">
        <f t="shared" si="336"/>
        <v>0.45735799999999999</v>
      </c>
      <c r="FT183" s="19">
        <f t="shared" si="337"/>
        <v>0.43012400000000001</v>
      </c>
      <c r="FU183" s="19" t="str">
        <f t="shared" si="338"/>
        <v/>
      </c>
      <c r="FV183" s="19" t="str">
        <f t="shared" si="339"/>
        <v/>
      </c>
      <c r="FW183" s="19" t="str">
        <f t="shared" si="340"/>
        <v/>
      </c>
      <c r="FX183" s="19" t="str">
        <f t="shared" si="341"/>
        <v/>
      </c>
      <c r="FY183" s="32" t="str">
        <f t="shared" si="342"/>
        <v/>
      </c>
      <c r="FZ183" s="19">
        <f t="shared" si="343"/>
        <v>-1.3438E-2</v>
      </c>
      <c r="GA183" s="19">
        <f t="shared" si="344"/>
        <v>-2.5617000000000001E-2</v>
      </c>
      <c r="GB183" s="19">
        <f t="shared" si="345"/>
        <v>-4.06E-4</v>
      </c>
      <c r="GC183" s="19">
        <f t="shared" si="346"/>
        <v>2.9936999999999998E-2</v>
      </c>
      <c r="GD183" s="19">
        <f t="shared" si="347"/>
        <v>3.8901999999999999E-2</v>
      </c>
      <c r="GE183" s="19">
        <f t="shared" si="348"/>
        <v>4.8593999999999998E-2</v>
      </c>
      <c r="GF183" s="19" t="str">
        <f t="shared" si="349"/>
        <v/>
      </c>
      <c r="GG183" s="19" t="str">
        <f t="shared" si="350"/>
        <v/>
      </c>
      <c r="GH183" s="19" t="str">
        <f t="shared" si="351"/>
        <v/>
      </c>
      <c r="GI183" s="19" t="str">
        <f t="shared" si="352"/>
        <v/>
      </c>
      <c r="GJ183" s="32" t="str">
        <f t="shared" si="353"/>
        <v/>
      </c>
      <c r="GK183" s="19">
        <f t="shared" si="354"/>
        <v>22.812651051041406</v>
      </c>
      <c r="GL183" s="19">
        <f t="shared" si="355"/>
        <v>22.624598824659703</v>
      </c>
      <c r="GM183" s="19">
        <f t="shared" si="356"/>
        <v>22.384063523558233</v>
      </c>
      <c r="GN183" s="19">
        <f t="shared" si="357"/>
        <v>22.397135214787824</v>
      </c>
      <c r="GO183" s="19">
        <f t="shared" si="358"/>
        <v>22.48612874310415</v>
      </c>
      <c r="GP183" s="19">
        <f t="shared" si="359"/>
        <v>22.654324605314862</v>
      </c>
      <c r="GQ183" s="19" t="str">
        <f t="shared" si="360"/>
        <v/>
      </c>
      <c r="GR183" s="19" t="str">
        <f t="shared" si="361"/>
        <v/>
      </c>
      <c r="GS183" s="19" t="str">
        <f t="shared" si="362"/>
        <v/>
      </c>
      <c r="GT183" s="19" t="str">
        <f t="shared" si="363"/>
        <v/>
      </c>
      <c r="GU183" s="32" t="str">
        <f t="shared" si="364"/>
        <v/>
      </c>
      <c r="GV183" s="19">
        <f t="shared" si="365"/>
        <v>1.3063</v>
      </c>
      <c r="GW183" s="19">
        <f t="shared" si="366"/>
        <v>1.3962000000000001</v>
      </c>
      <c r="GX183" s="19">
        <f t="shared" si="367"/>
        <v>1.2243999999999999</v>
      </c>
      <c r="GY183" s="19">
        <f t="shared" si="368"/>
        <v>1.1919999999999999</v>
      </c>
      <c r="GZ183" s="19">
        <f t="shared" si="369"/>
        <v>1.2541</v>
      </c>
      <c r="HA183" s="19">
        <f t="shared" si="370"/>
        <v>1.2945</v>
      </c>
      <c r="HB183" s="19">
        <f t="shared" si="371"/>
        <v>10.328571478127515</v>
      </c>
      <c r="HC183" s="19">
        <f t="shared" si="372"/>
        <v>10.328571478127515</v>
      </c>
      <c r="HD183" s="19">
        <f t="shared" si="373"/>
        <v>10.328571478127515</v>
      </c>
      <c r="HE183" s="19">
        <f t="shared" si="374"/>
        <v>10.328571478127515</v>
      </c>
      <c r="HF183" s="19">
        <f t="shared" si="375"/>
        <v>10.328571478127515</v>
      </c>
      <c r="HG183" s="19">
        <f t="shared" si="442"/>
        <v>1.3063</v>
      </c>
      <c r="HH183" s="19">
        <f t="shared" si="443"/>
        <v>1.3962000000000001</v>
      </c>
      <c r="HI183" s="19">
        <f t="shared" si="444"/>
        <v>1.2243999999999999</v>
      </c>
      <c r="HJ183" s="19">
        <f t="shared" si="445"/>
        <v>1.1919999999999999</v>
      </c>
      <c r="HK183" s="19">
        <f t="shared" si="446"/>
        <v>1.2541</v>
      </c>
      <c r="HL183" s="19">
        <f t="shared" si="447"/>
        <v>1.2945</v>
      </c>
      <c r="HM183" s="19" t="str">
        <f t="shared" si="448"/>
        <v/>
      </c>
      <c r="HN183" s="19" t="str">
        <f t="shared" si="449"/>
        <v/>
      </c>
      <c r="HO183" s="19" t="str">
        <f t="shared" si="450"/>
        <v/>
      </c>
      <c r="HP183" s="19" t="str">
        <f t="shared" si="451"/>
        <v/>
      </c>
      <c r="HQ183" s="32" t="str">
        <f t="shared" si="452"/>
        <v/>
      </c>
      <c r="HR183" s="19">
        <f t="shared" si="376"/>
        <v>0.42527900000000002</v>
      </c>
      <c r="HS183" s="19">
        <f t="shared" si="377"/>
        <v>0.47665999999999997</v>
      </c>
      <c r="HT183" s="19">
        <f t="shared" si="378"/>
        <v>0.44726500000000002</v>
      </c>
      <c r="HU183" s="19">
        <f t="shared" si="379"/>
        <v>0.482431</v>
      </c>
      <c r="HV183" s="19">
        <f t="shared" si="380"/>
        <v>0.45735799999999999</v>
      </c>
      <c r="HW183" s="19">
        <f t="shared" si="381"/>
        <v>0.43012400000000001</v>
      </c>
      <c r="HX183" s="19">
        <f t="shared" si="382"/>
        <v>0.72436999999999996</v>
      </c>
      <c r="HY183" s="19">
        <f t="shared" si="383"/>
        <v>0.72436999999999996</v>
      </c>
      <c r="HZ183" s="19">
        <f t="shared" si="384"/>
        <v>0.72436999999999996</v>
      </c>
      <c r="IA183" s="19">
        <f t="shared" si="385"/>
        <v>0.72436999999999996</v>
      </c>
      <c r="IB183" s="19">
        <f t="shared" si="386"/>
        <v>0.72436999999999996</v>
      </c>
      <c r="IC183" s="38">
        <f t="shared" si="387"/>
        <v>0.42527900000000002</v>
      </c>
      <c r="ID183" s="19">
        <f t="shared" si="388"/>
        <v>0.47665999999999997</v>
      </c>
      <c r="IE183" s="19">
        <f t="shared" si="389"/>
        <v>0.44726500000000002</v>
      </c>
      <c r="IF183" s="19">
        <f t="shared" si="390"/>
        <v>0.482431</v>
      </c>
      <c r="IG183" s="19">
        <f t="shared" si="391"/>
        <v>0.45735799999999999</v>
      </c>
      <c r="IH183" s="19">
        <f t="shared" si="392"/>
        <v>0.43012400000000001</v>
      </c>
      <c r="II183" s="19" t="str">
        <f t="shared" si="393"/>
        <v/>
      </c>
      <c r="IJ183" s="19" t="str">
        <f t="shared" si="394"/>
        <v/>
      </c>
      <c r="IK183" s="19" t="str">
        <f t="shared" si="395"/>
        <v/>
      </c>
      <c r="IL183" s="19" t="str">
        <f t="shared" si="396"/>
        <v/>
      </c>
      <c r="IM183" s="19" t="str">
        <f t="shared" si="397"/>
        <v/>
      </c>
      <c r="IN183" s="38">
        <f t="shared" si="398"/>
        <v>-1.3438E-2</v>
      </c>
      <c r="IO183" s="19">
        <f t="shared" si="399"/>
        <v>-2.5617000000000001E-2</v>
      </c>
      <c r="IP183" s="19">
        <f t="shared" si="400"/>
        <v>-4.06E-4</v>
      </c>
      <c r="IQ183" s="19">
        <f t="shared" si="401"/>
        <v>2.9936999999999998E-2</v>
      </c>
      <c r="IR183" s="19">
        <f t="shared" si="402"/>
        <v>3.8901999999999999E-2</v>
      </c>
      <c r="IS183" s="19">
        <f t="shared" si="403"/>
        <v>4.8593999999999998E-2</v>
      </c>
      <c r="IT183" s="19">
        <f t="shared" si="404"/>
        <v>0.16917829999999984</v>
      </c>
      <c r="IU183" s="19">
        <f t="shared" si="405"/>
        <v>0.16917829999999984</v>
      </c>
      <c r="IV183" s="19">
        <f t="shared" si="406"/>
        <v>0.16917829999999984</v>
      </c>
      <c r="IW183" s="19">
        <f t="shared" si="407"/>
        <v>0.16917829999999984</v>
      </c>
      <c r="IX183" s="32">
        <f t="shared" si="408"/>
        <v>0.16917829999999984</v>
      </c>
      <c r="IY183" s="19">
        <f t="shared" si="409"/>
        <v>-1.3438E-2</v>
      </c>
      <c r="IZ183" s="19">
        <f t="shared" si="410"/>
        <v>-2.5617000000000001E-2</v>
      </c>
      <c r="JA183" s="19">
        <f t="shared" si="411"/>
        <v>-4.06E-4</v>
      </c>
      <c r="JB183" s="19">
        <f t="shared" si="412"/>
        <v>2.9936999999999998E-2</v>
      </c>
      <c r="JC183" s="19">
        <f t="shared" si="413"/>
        <v>3.8901999999999999E-2</v>
      </c>
      <c r="JD183" s="19">
        <f t="shared" si="414"/>
        <v>4.8593999999999998E-2</v>
      </c>
      <c r="JE183" s="19" t="str">
        <f t="shared" si="415"/>
        <v/>
      </c>
      <c r="JF183" s="19" t="str">
        <f t="shared" si="416"/>
        <v/>
      </c>
      <c r="JG183" s="19" t="str">
        <f t="shared" si="417"/>
        <v/>
      </c>
      <c r="JH183" s="19" t="str">
        <f t="shared" si="418"/>
        <v/>
      </c>
      <c r="JI183" s="32" t="str">
        <f t="shared" si="419"/>
        <v/>
      </c>
      <c r="JJ183" s="19">
        <f t="shared" si="420"/>
        <v>22.018022109317169</v>
      </c>
      <c r="JK183" s="19">
        <f t="shared" si="421"/>
        <v>22.018022109317169</v>
      </c>
      <c r="JL183" s="19">
        <f t="shared" si="422"/>
        <v>22.018022109317169</v>
      </c>
      <c r="JM183" s="19">
        <f t="shared" si="423"/>
        <v>22.018022109317169</v>
      </c>
      <c r="JN183" s="19">
        <f t="shared" si="424"/>
        <v>22.018022109317169</v>
      </c>
      <c r="JO183" s="19">
        <f t="shared" si="425"/>
        <v>22.018022109317169</v>
      </c>
      <c r="JP183" s="19">
        <f t="shared" si="426"/>
        <v>22.018022109317169</v>
      </c>
      <c r="JQ183" s="19">
        <f t="shared" si="427"/>
        <v>22.018022109317169</v>
      </c>
      <c r="JR183" s="19">
        <f t="shared" si="428"/>
        <v>22.018022109317169</v>
      </c>
      <c r="JS183" s="19">
        <f t="shared" si="429"/>
        <v>22.018022109317169</v>
      </c>
      <c r="JT183" s="19">
        <f t="shared" si="430"/>
        <v>22.018022109317169</v>
      </c>
      <c r="JU183" s="38">
        <f t="shared" si="431"/>
        <v>22.018022109317169</v>
      </c>
      <c r="JV183" s="19">
        <f t="shared" si="432"/>
        <v>22.018022109317169</v>
      </c>
      <c r="JW183" s="19">
        <f t="shared" si="433"/>
        <v>22.018022109317169</v>
      </c>
      <c r="JX183" s="19">
        <f t="shared" si="434"/>
        <v>22.018022109317169</v>
      </c>
      <c r="JY183" s="19">
        <f t="shared" si="435"/>
        <v>22.018022109317169</v>
      </c>
      <c r="JZ183" s="19">
        <f t="shared" si="436"/>
        <v>22.018022109317169</v>
      </c>
      <c r="KA183" s="19" t="str">
        <f t="shared" si="437"/>
        <v/>
      </c>
      <c r="KB183" s="19" t="str">
        <f t="shared" si="438"/>
        <v/>
      </c>
      <c r="KC183" s="19" t="str">
        <f t="shared" si="439"/>
        <v/>
      </c>
      <c r="KD183" s="19" t="str">
        <f t="shared" si="440"/>
        <v/>
      </c>
      <c r="KE183" s="32" t="str">
        <f t="shared" si="441"/>
        <v/>
      </c>
    </row>
    <row r="184" spans="1:291" x14ac:dyDescent="0.2">
      <c r="A184" s="14" t="s">
        <v>437</v>
      </c>
      <c r="B184" s="14" t="s">
        <v>438</v>
      </c>
      <c r="C184" s="14">
        <v>2014</v>
      </c>
      <c r="D184" s="14"/>
      <c r="E184" s="15" t="s">
        <v>374</v>
      </c>
      <c r="F184" s="14"/>
      <c r="G184" s="14"/>
      <c r="H184" s="14"/>
      <c r="I184" s="14"/>
      <c r="J184" s="14">
        <v>1</v>
      </c>
      <c r="K184" s="14">
        <v>1</v>
      </c>
      <c r="L184" s="14">
        <v>1</v>
      </c>
      <c r="M184" s="14">
        <v>1</v>
      </c>
      <c r="N184" s="14">
        <v>1</v>
      </c>
      <c r="O184" s="14">
        <v>1</v>
      </c>
      <c r="P184" s="15">
        <v>1</v>
      </c>
      <c r="Q184" s="14"/>
      <c r="R184" s="14"/>
      <c r="S184" s="14"/>
      <c r="T184" s="14"/>
      <c r="U184" s="14">
        <v>1</v>
      </c>
      <c r="V184" s="14">
        <v>1</v>
      </c>
      <c r="W184" s="14">
        <v>1</v>
      </c>
      <c r="X184" s="14">
        <v>1</v>
      </c>
      <c r="Y184" s="14">
        <v>1</v>
      </c>
      <c r="Z184" s="14">
        <v>1</v>
      </c>
      <c r="AA184" s="15">
        <v>1</v>
      </c>
      <c r="AB184" s="14"/>
      <c r="AC184" s="14"/>
      <c r="AD184" s="14"/>
      <c r="AE184" s="14"/>
      <c r="AF184" s="14">
        <v>1</v>
      </c>
      <c r="AG184" s="14">
        <v>1</v>
      </c>
      <c r="AH184" s="14">
        <v>1</v>
      </c>
      <c r="AI184" s="14">
        <v>1</v>
      </c>
      <c r="AJ184" s="14">
        <v>1</v>
      </c>
      <c r="AK184" s="14">
        <v>1</v>
      </c>
      <c r="AL184" s="15">
        <v>1</v>
      </c>
      <c r="AM184" s="14"/>
      <c r="AN184" s="14"/>
      <c r="AO184" s="14"/>
      <c r="AP184" s="14"/>
      <c r="AQ184" s="14">
        <v>3.1398500000000003E-2</v>
      </c>
      <c r="AR184" s="14">
        <v>3.2299599999999998E-2</v>
      </c>
      <c r="AS184" s="14">
        <v>3.58599E-2</v>
      </c>
      <c r="AT184" s="14">
        <v>4.3857500000000001E-2</v>
      </c>
      <c r="AU184" s="14">
        <v>3.32106E-2</v>
      </c>
      <c r="AV184" s="14">
        <v>3.5315300000000001E-2</v>
      </c>
      <c r="AW184" s="15">
        <v>3.2968299999999999E-2</v>
      </c>
      <c r="AX184" s="14"/>
      <c r="AY184" s="14"/>
      <c r="AZ184" s="14"/>
      <c r="BA184" s="14"/>
      <c r="BB184" s="14">
        <v>1</v>
      </c>
      <c r="BC184" s="14">
        <v>1</v>
      </c>
      <c r="BD184" s="14">
        <v>2</v>
      </c>
      <c r="BE184" s="14">
        <v>3</v>
      </c>
      <c r="BF184" s="14">
        <v>1</v>
      </c>
      <c r="BG184" s="14">
        <v>1</v>
      </c>
      <c r="BH184" s="15">
        <v>1</v>
      </c>
      <c r="BI184" s="14"/>
      <c r="BJ184" s="14"/>
      <c r="BK184" s="14"/>
      <c r="BL184" s="14"/>
      <c r="BM184" s="14">
        <v>1</v>
      </c>
      <c r="BN184" s="14">
        <v>1</v>
      </c>
      <c r="BO184" s="14">
        <v>1</v>
      </c>
      <c r="BP184" s="14">
        <v>1</v>
      </c>
      <c r="BQ184" s="14">
        <v>1</v>
      </c>
      <c r="BR184" s="14">
        <v>1</v>
      </c>
      <c r="BS184" s="15">
        <v>1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2</v>
      </c>
      <c r="BZ184" s="14">
        <v>10</v>
      </c>
      <c r="CA184" s="14">
        <v>9</v>
      </c>
      <c r="CB184" s="14">
        <v>12</v>
      </c>
      <c r="CC184" s="14">
        <v>18</v>
      </c>
      <c r="CD184" s="14">
        <v>22</v>
      </c>
      <c r="CE184" s="25">
        <v>0</v>
      </c>
      <c r="CF184" s="14">
        <v>0</v>
      </c>
      <c r="CG184" s="14">
        <v>0</v>
      </c>
      <c r="CH184" s="14">
        <v>0</v>
      </c>
      <c r="CI184" s="14">
        <v>14</v>
      </c>
      <c r="CJ184" s="14">
        <v>74</v>
      </c>
      <c r="CK184" s="14">
        <v>133</v>
      </c>
      <c r="CL184" s="14">
        <v>149</v>
      </c>
      <c r="CM184" s="14">
        <v>202</v>
      </c>
      <c r="CN184" s="14">
        <v>222</v>
      </c>
      <c r="CO184" s="14">
        <v>219</v>
      </c>
      <c r="CP184" s="25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2.7027027027027029E-2</v>
      </c>
      <c r="CV184" s="14">
        <v>7.5187969924812026E-2</v>
      </c>
      <c r="CW184" s="14">
        <v>6.0402684563758392E-2</v>
      </c>
      <c r="CX184" s="14">
        <v>5.9405940594059403E-2</v>
      </c>
      <c r="CY184" s="14">
        <v>8.1081081081081086E-2</v>
      </c>
      <c r="CZ184" s="14">
        <v>0.1004566210045662</v>
      </c>
      <c r="DA184" s="25"/>
      <c r="DB184" s="14"/>
      <c r="DC184" s="14"/>
      <c r="DD184" s="14">
        <v>21.106654153000001</v>
      </c>
      <c r="DE184" s="14">
        <v>5.0161745509999998</v>
      </c>
      <c r="DF184" s="14">
        <v>5.8870040460000004</v>
      </c>
      <c r="DG184" s="14">
        <v>3.761336343</v>
      </c>
      <c r="DH184" s="14">
        <v>4.4911485720000002</v>
      </c>
      <c r="DI184" s="14">
        <v>4.9790641730000003</v>
      </c>
      <c r="DJ184" s="14">
        <v>9.6949798380444001</v>
      </c>
      <c r="DK184" s="14">
        <v>2.6896990205179101</v>
      </c>
      <c r="DL184" s="25"/>
      <c r="DM184" s="14"/>
      <c r="DN184" s="14"/>
      <c r="DO184" s="14">
        <v>0.68049999999999999</v>
      </c>
      <c r="DP184" s="14">
        <v>0.68840000000000001</v>
      </c>
      <c r="DQ184" s="14">
        <v>0.68379999999999996</v>
      </c>
      <c r="DR184" s="14">
        <v>0.71789999999999998</v>
      </c>
      <c r="DS184" s="14">
        <v>0.70520000000000005</v>
      </c>
      <c r="DT184" s="14">
        <v>0.65629999999999999</v>
      </c>
      <c r="DU184" s="14">
        <v>0.65139999999999998</v>
      </c>
      <c r="DV184" s="14">
        <v>0.4698</v>
      </c>
      <c r="DW184" s="25"/>
      <c r="DX184" s="14"/>
      <c r="DY184" s="14"/>
      <c r="DZ184" s="14"/>
      <c r="EA184" s="14">
        <v>-4.0000000000000001E-3</v>
      </c>
      <c r="EB184" s="14">
        <v>0.01</v>
      </c>
      <c r="EC184" s="14"/>
      <c r="ED184" s="14">
        <v>3.9E-2</v>
      </c>
      <c r="EE184" s="14">
        <v>1.0999999999999999E-2</v>
      </c>
      <c r="EF184" s="14">
        <v>-2E-3</v>
      </c>
      <c r="EG184" s="14">
        <v>-0.02</v>
      </c>
      <c r="EH184" s="25"/>
      <c r="EI184" s="14"/>
      <c r="EJ184" s="14"/>
      <c r="EK184" s="14"/>
      <c r="EL184" s="14">
        <v>51026964.794415019</v>
      </c>
      <c r="EM184" s="14">
        <v>46732917.800612696</v>
      </c>
      <c r="EN184" s="14">
        <v>48590672.371314451</v>
      </c>
      <c r="EO184" s="14">
        <v>76589587.404813826</v>
      </c>
      <c r="EP184" s="14">
        <v>112129453.29906996</v>
      </c>
      <c r="EQ184" s="14">
        <v>199632316.95753419</v>
      </c>
      <c r="ER184" s="15">
        <v>730929803.5154469</v>
      </c>
      <c r="ES184" s="14" t="str">
        <f t="shared" si="310"/>
        <v/>
      </c>
      <c r="ET184" s="14" t="str">
        <f t="shared" si="311"/>
        <v/>
      </c>
      <c r="EU184" s="14" t="str">
        <f t="shared" si="312"/>
        <v/>
      </c>
      <c r="EV184" s="14" t="str">
        <f t="shared" si="313"/>
        <v/>
      </c>
      <c r="EW184" s="14">
        <f t="shared" si="314"/>
        <v>17.747864772423775</v>
      </c>
      <c r="EX184" s="14">
        <f t="shared" si="315"/>
        <v>17.659959352286783</v>
      </c>
      <c r="EY184" s="14">
        <f t="shared" si="316"/>
        <v>17.698942143934307</v>
      </c>
      <c r="EZ184" s="14">
        <f t="shared" si="317"/>
        <v>18.153971690807861</v>
      </c>
      <c r="FA184" s="14">
        <f t="shared" si="318"/>
        <v>18.53516459482605</v>
      </c>
      <c r="FB184" s="14">
        <f t="shared" si="319"/>
        <v>19.111987817340736</v>
      </c>
      <c r="FC184" s="15">
        <f t="shared" si="320"/>
        <v>20.409827985080423</v>
      </c>
      <c r="FD184" s="14" t="str">
        <f t="shared" si="321"/>
        <v/>
      </c>
      <c r="FE184" s="14" t="str">
        <f t="shared" si="322"/>
        <v/>
      </c>
      <c r="FF184" s="14" t="str">
        <f t="shared" si="323"/>
        <v/>
      </c>
      <c r="FG184" s="14" t="str">
        <f t="shared" si="324"/>
        <v/>
      </c>
      <c r="FH184" s="14">
        <f t="shared" si="325"/>
        <v>5.0161745509999998</v>
      </c>
      <c r="FI184" s="14">
        <f t="shared" si="326"/>
        <v>5.8870040460000004</v>
      </c>
      <c r="FJ184" s="14">
        <f t="shared" si="327"/>
        <v>3.761336343</v>
      </c>
      <c r="FK184" s="14">
        <f t="shared" si="328"/>
        <v>4.4911485720000002</v>
      </c>
      <c r="FL184" s="14">
        <f t="shared" si="329"/>
        <v>4.9790641730000003</v>
      </c>
      <c r="FM184" s="14">
        <f t="shared" si="330"/>
        <v>9.6949798380444001</v>
      </c>
      <c r="FN184" s="15">
        <f t="shared" si="331"/>
        <v>2.6896990205179101</v>
      </c>
      <c r="FO184" s="14" t="str">
        <f t="shared" si="332"/>
        <v/>
      </c>
      <c r="FP184" s="14" t="str">
        <f t="shared" si="333"/>
        <v/>
      </c>
      <c r="FQ184" s="14" t="str">
        <f t="shared" si="334"/>
        <v/>
      </c>
      <c r="FR184" s="14" t="str">
        <f t="shared" si="335"/>
        <v/>
      </c>
      <c r="FS184" s="14">
        <f t="shared" si="336"/>
        <v>0.68840000000000001</v>
      </c>
      <c r="FT184" s="14">
        <f t="shared" si="337"/>
        <v>0.68379999999999996</v>
      </c>
      <c r="FU184" s="14">
        <f t="shared" si="338"/>
        <v>0.71789999999999998</v>
      </c>
      <c r="FV184" s="14">
        <f t="shared" si="339"/>
        <v>0.70520000000000005</v>
      </c>
      <c r="FW184" s="14">
        <f t="shared" si="340"/>
        <v>0.65629999999999999</v>
      </c>
      <c r="FX184" s="14">
        <f t="shared" si="341"/>
        <v>0.65139999999999998</v>
      </c>
      <c r="FY184" s="15">
        <f t="shared" si="342"/>
        <v>0.4698</v>
      </c>
      <c r="FZ184" s="14" t="str">
        <f t="shared" si="343"/>
        <v/>
      </c>
      <c r="GA184" s="14" t="str">
        <f t="shared" si="344"/>
        <v/>
      </c>
      <c r="GB184" s="14" t="str">
        <f t="shared" si="345"/>
        <v/>
      </c>
      <c r="GC184" s="14" t="str">
        <f t="shared" si="346"/>
        <v/>
      </c>
      <c r="GD184" s="14">
        <f t="shared" si="347"/>
        <v>-4.0000000000000001E-3</v>
      </c>
      <c r="GE184" s="14">
        <f t="shared" si="348"/>
        <v>0.01</v>
      </c>
      <c r="GF184" s="14"/>
      <c r="GG184" s="14">
        <f t="shared" si="350"/>
        <v>3.9E-2</v>
      </c>
      <c r="GH184" s="14">
        <f t="shared" si="351"/>
        <v>1.0999999999999999E-2</v>
      </c>
      <c r="GI184" s="14">
        <f t="shared" si="352"/>
        <v>-2E-3</v>
      </c>
      <c r="GJ184" s="15">
        <f t="shared" si="353"/>
        <v>-0.02</v>
      </c>
      <c r="GK184" s="14" t="str">
        <f t="shared" si="354"/>
        <v/>
      </c>
      <c r="GL184" s="14" t="str">
        <f t="shared" si="355"/>
        <v/>
      </c>
      <c r="GM184" s="14" t="str">
        <f t="shared" si="356"/>
        <v/>
      </c>
      <c r="GN184" s="14" t="str">
        <f t="shared" si="357"/>
        <v/>
      </c>
      <c r="GO184" s="14">
        <f t="shared" si="358"/>
        <v>17.747864772423775</v>
      </c>
      <c r="GP184" s="14">
        <f t="shared" si="359"/>
        <v>17.659959352286783</v>
      </c>
      <c r="GQ184" s="14">
        <f t="shared" si="360"/>
        <v>17.698942143934307</v>
      </c>
      <c r="GR184" s="14">
        <f t="shared" si="361"/>
        <v>18.153971690807861</v>
      </c>
      <c r="GS184" s="14">
        <f t="shared" si="362"/>
        <v>18.53516459482605</v>
      </c>
      <c r="GT184" s="14">
        <f t="shared" si="363"/>
        <v>19.111987817340736</v>
      </c>
      <c r="GU184" s="15">
        <f t="shared" si="364"/>
        <v>20.409827985080423</v>
      </c>
      <c r="GV184" s="19">
        <f t="shared" si="365"/>
        <v>10.328571478127515</v>
      </c>
      <c r="GW184" s="19">
        <f t="shared" si="366"/>
        <v>10.328571478127515</v>
      </c>
      <c r="GX184" s="19">
        <f t="shared" si="367"/>
        <v>10.328571478127515</v>
      </c>
      <c r="GY184" s="19">
        <f t="shared" si="368"/>
        <v>10.328571478127515</v>
      </c>
      <c r="GZ184" s="19">
        <f t="shared" si="369"/>
        <v>5.0161745509999998</v>
      </c>
      <c r="HA184" s="19">
        <f t="shared" si="370"/>
        <v>5.8870040460000004</v>
      </c>
      <c r="HB184" s="19">
        <f t="shared" si="371"/>
        <v>3.761336343</v>
      </c>
      <c r="HC184" s="19">
        <f t="shared" si="372"/>
        <v>4.4911485720000002</v>
      </c>
      <c r="HD184" s="19">
        <f t="shared" si="373"/>
        <v>4.9790641730000003</v>
      </c>
      <c r="HE184" s="19">
        <f t="shared" si="374"/>
        <v>9.6949798380444001</v>
      </c>
      <c r="HF184" s="19">
        <f t="shared" si="375"/>
        <v>2.6896990205179101</v>
      </c>
      <c r="HG184" s="14" t="str">
        <f t="shared" si="442"/>
        <v/>
      </c>
      <c r="HH184" s="14" t="str">
        <f t="shared" si="443"/>
        <v/>
      </c>
      <c r="HI184" s="14" t="str">
        <f t="shared" si="444"/>
        <v/>
      </c>
      <c r="HJ184" s="14" t="str">
        <f t="shared" si="445"/>
        <v/>
      </c>
      <c r="HK184" s="14">
        <f t="shared" si="446"/>
        <v>5.0161745509999998</v>
      </c>
      <c r="HL184" s="14">
        <f t="shared" si="447"/>
        <v>5.8870040460000004</v>
      </c>
      <c r="HM184" s="14">
        <f t="shared" si="448"/>
        <v>3.761336343</v>
      </c>
      <c r="HN184" s="14">
        <f t="shared" si="449"/>
        <v>4.4911485720000002</v>
      </c>
      <c r="HO184" s="14">
        <f t="shared" si="450"/>
        <v>4.9790641730000003</v>
      </c>
      <c r="HP184" s="14">
        <f t="shared" si="451"/>
        <v>9.6949798380444001</v>
      </c>
      <c r="HQ184" s="15">
        <f t="shared" si="452"/>
        <v>2.6896990205179101</v>
      </c>
      <c r="HR184" s="14">
        <f t="shared" si="376"/>
        <v>0.72436999999999996</v>
      </c>
      <c r="HS184" s="14">
        <f t="shared" si="377"/>
        <v>0.72436999999999996</v>
      </c>
      <c r="HT184" s="14">
        <f t="shared" si="378"/>
        <v>0.72436999999999996</v>
      </c>
      <c r="HU184" s="14">
        <f t="shared" si="379"/>
        <v>0.72436999999999996</v>
      </c>
      <c r="HV184" s="14">
        <f t="shared" si="380"/>
        <v>0.68840000000000001</v>
      </c>
      <c r="HW184" s="14">
        <f t="shared" si="381"/>
        <v>0.68379999999999996</v>
      </c>
      <c r="HX184" s="14">
        <f t="shared" si="382"/>
        <v>0.71789999999999998</v>
      </c>
      <c r="HY184" s="14">
        <f t="shared" si="383"/>
        <v>0.70520000000000005</v>
      </c>
      <c r="HZ184" s="14">
        <f t="shared" si="384"/>
        <v>0.65629999999999999</v>
      </c>
      <c r="IA184" s="14">
        <f t="shared" si="385"/>
        <v>0.65139999999999998</v>
      </c>
      <c r="IB184" s="14">
        <f t="shared" si="386"/>
        <v>0.4698</v>
      </c>
      <c r="IC184" s="25" t="str">
        <f t="shared" si="387"/>
        <v/>
      </c>
      <c r="ID184" s="14" t="str">
        <f t="shared" si="388"/>
        <v/>
      </c>
      <c r="IE184" s="14" t="str">
        <f t="shared" si="389"/>
        <v/>
      </c>
      <c r="IF184" s="14" t="str">
        <f t="shared" si="390"/>
        <v/>
      </c>
      <c r="IG184" s="14">
        <f t="shared" si="391"/>
        <v>0.68840000000000001</v>
      </c>
      <c r="IH184" s="14">
        <f t="shared" si="392"/>
        <v>0.68379999999999996</v>
      </c>
      <c r="II184" s="14">
        <f t="shared" si="393"/>
        <v>0.71789999999999998</v>
      </c>
      <c r="IJ184" s="14">
        <f t="shared" si="394"/>
        <v>0.70520000000000005</v>
      </c>
      <c r="IK184" s="14">
        <f t="shared" si="395"/>
        <v>0.65629999999999999</v>
      </c>
      <c r="IL184" s="14">
        <f t="shared" si="396"/>
        <v>0.65139999999999998</v>
      </c>
      <c r="IM184" s="14">
        <f t="shared" si="397"/>
        <v>0.4698</v>
      </c>
      <c r="IN184" s="25">
        <f t="shared" si="398"/>
        <v>0.16917829999999984</v>
      </c>
      <c r="IO184" s="14">
        <f t="shared" si="399"/>
        <v>0.16917829999999984</v>
      </c>
      <c r="IP184" s="14">
        <f t="shared" si="400"/>
        <v>0.16917829999999984</v>
      </c>
      <c r="IQ184" s="14">
        <f t="shared" si="401"/>
        <v>0.16917829999999984</v>
      </c>
      <c r="IR184" s="14">
        <f t="shared" si="402"/>
        <v>-4.0000000000000001E-3</v>
      </c>
      <c r="IS184" s="14">
        <f t="shared" si="403"/>
        <v>0.01</v>
      </c>
      <c r="IT184" s="14">
        <f t="shared" si="404"/>
        <v>0</v>
      </c>
      <c r="IU184" s="14">
        <f t="shared" si="405"/>
        <v>3.9E-2</v>
      </c>
      <c r="IV184" s="14">
        <f t="shared" si="406"/>
        <v>1.0999999999999999E-2</v>
      </c>
      <c r="IW184" s="14">
        <f t="shared" si="407"/>
        <v>-2E-3</v>
      </c>
      <c r="IX184" s="15">
        <f t="shared" si="408"/>
        <v>-0.02</v>
      </c>
      <c r="IY184" s="14" t="str">
        <f t="shared" si="409"/>
        <v/>
      </c>
      <c r="IZ184" s="14" t="str">
        <f t="shared" si="410"/>
        <v/>
      </c>
      <c r="JA184" s="14" t="str">
        <f t="shared" si="411"/>
        <v/>
      </c>
      <c r="JB184" s="14" t="str">
        <f t="shared" si="412"/>
        <v/>
      </c>
      <c r="JC184" s="14">
        <f t="shared" si="413"/>
        <v>-4.0000000000000001E-3</v>
      </c>
      <c r="JD184" s="14">
        <f t="shared" si="414"/>
        <v>0.01</v>
      </c>
      <c r="JE184" s="14" t="str">
        <f t="shared" si="415"/>
        <v/>
      </c>
      <c r="JF184" s="14">
        <f t="shared" si="416"/>
        <v>3.9E-2</v>
      </c>
      <c r="JG184" s="14">
        <f t="shared" si="417"/>
        <v>1.0999999999999999E-2</v>
      </c>
      <c r="JH184" s="14">
        <f t="shared" si="418"/>
        <v>-2E-3</v>
      </c>
      <c r="JI184" s="15">
        <f t="shared" si="419"/>
        <v>-0.02</v>
      </c>
      <c r="JJ184" s="14">
        <f t="shared" si="420"/>
        <v>22.018022109317169</v>
      </c>
      <c r="JK184" s="14">
        <f t="shared" si="421"/>
        <v>22.018022109317169</v>
      </c>
      <c r="JL184" s="14">
        <f t="shared" si="422"/>
        <v>22.018022109317169</v>
      </c>
      <c r="JM184" s="14">
        <f t="shared" si="423"/>
        <v>22.018022109317169</v>
      </c>
      <c r="JN184" s="14">
        <f t="shared" si="424"/>
        <v>17.747864772423775</v>
      </c>
      <c r="JO184" s="14">
        <f t="shared" si="425"/>
        <v>17.659959352286783</v>
      </c>
      <c r="JP184" s="14">
        <f t="shared" si="426"/>
        <v>17.698942143934307</v>
      </c>
      <c r="JQ184" s="14">
        <f t="shared" si="427"/>
        <v>18.153971690807861</v>
      </c>
      <c r="JR184" s="14">
        <f t="shared" si="428"/>
        <v>18.53516459482605</v>
      </c>
      <c r="JS184" s="14">
        <f t="shared" si="429"/>
        <v>19.111987817340736</v>
      </c>
      <c r="JT184" s="14">
        <f t="shared" si="430"/>
        <v>20.409827985080423</v>
      </c>
      <c r="JU184" s="25" t="str">
        <f t="shared" si="431"/>
        <v/>
      </c>
      <c r="JV184" s="14" t="str">
        <f t="shared" si="432"/>
        <v/>
      </c>
      <c r="JW184" s="14" t="str">
        <f t="shared" si="433"/>
        <v/>
      </c>
      <c r="JX184" s="14" t="str">
        <f t="shared" si="434"/>
        <v/>
      </c>
      <c r="JY184" s="14">
        <f t="shared" si="435"/>
        <v>17.747864772423775</v>
      </c>
      <c r="JZ184" s="14">
        <f t="shared" si="436"/>
        <v>17.659959352286783</v>
      </c>
      <c r="KA184" s="14">
        <f t="shared" si="437"/>
        <v>17.698942143934307</v>
      </c>
      <c r="KB184" s="14">
        <f t="shared" si="438"/>
        <v>18.153971690807861</v>
      </c>
      <c r="KC184" s="14">
        <f t="shared" si="439"/>
        <v>18.53516459482605</v>
      </c>
      <c r="KD184" s="14">
        <f t="shared" si="440"/>
        <v>19.111987817340736</v>
      </c>
      <c r="KE184" s="15">
        <f t="shared" si="441"/>
        <v>20.409827985080423</v>
      </c>
    </row>
    <row r="185" spans="1:291" x14ac:dyDescent="0.2">
      <c r="CP185" s="38"/>
      <c r="DA185" s="38"/>
      <c r="DL185" s="38"/>
      <c r="DW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19" t="str">
        <f t="shared" si="310"/>
        <v/>
      </c>
      <c r="ET185" s="19" t="str">
        <f t="shared" si="311"/>
        <v/>
      </c>
      <c r="EU185" s="19" t="str">
        <f t="shared" si="312"/>
        <v/>
      </c>
      <c r="EV185" s="19" t="str">
        <f t="shared" si="313"/>
        <v/>
      </c>
      <c r="EW185" s="19" t="str">
        <f t="shared" si="314"/>
        <v/>
      </c>
      <c r="EX185" s="19" t="str">
        <f t="shared" si="315"/>
        <v/>
      </c>
      <c r="EY185" s="19" t="str">
        <f t="shared" si="316"/>
        <v/>
      </c>
      <c r="EZ185" s="19" t="str">
        <f t="shared" si="317"/>
        <v/>
      </c>
      <c r="FA185" s="19" t="str">
        <f t="shared" si="318"/>
        <v/>
      </c>
      <c r="FB185" s="19" t="str">
        <f t="shared" si="319"/>
        <v/>
      </c>
      <c r="FC185" s="32" t="str">
        <f t="shared" si="320"/>
        <v/>
      </c>
    </row>
    <row r="186" spans="1:291" x14ac:dyDescent="0.2">
      <c r="A186" s="19" t="s">
        <v>4025</v>
      </c>
      <c r="F186" s="19">
        <v>0.22826086956521738</v>
      </c>
      <c r="G186" s="19">
        <v>0.31182795698924731</v>
      </c>
      <c r="H186" s="19">
        <v>0.31683168316831684</v>
      </c>
      <c r="I186" s="19">
        <v>0.39805825242718446</v>
      </c>
      <c r="J186" s="19">
        <v>0.38095238095238093</v>
      </c>
      <c r="K186" s="19">
        <v>0.38181818181818183</v>
      </c>
      <c r="L186" s="19">
        <v>0.375</v>
      </c>
      <c r="M186" s="19">
        <v>0.40310077519379844</v>
      </c>
      <c r="N186" s="19">
        <v>0.4296875</v>
      </c>
      <c r="O186" s="19">
        <v>0.47058823529411764</v>
      </c>
      <c r="P186" s="19">
        <v>0.61594202898550721</v>
      </c>
      <c r="Q186" s="19">
        <v>0.81521739130434778</v>
      </c>
      <c r="R186" s="19">
        <v>0.90322580645161288</v>
      </c>
      <c r="S186" s="19">
        <v>0.90099009900990101</v>
      </c>
      <c r="T186" s="19">
        <v>0.88349514563106801</v>
      </c>
      <c r="U186" s="19">
        <v>0.91428571428571426</v>
      </c>
      <c r="V186" s="19">
        <v>0.91818181818181821</v>
      </c>
      <c r="W186" s="19">
        <v>0.90833333333333333</v>
      </c>
      <c r="X186" s="19">
        <v>0.93798449612403101</v>
      </c>
      <c r="Y186" s="19">
        <v>0.9453125</v>
      </c>
      <c r="Z186" s="19">
        <v>0.96323529411764708</v>
      </c>
      <c r="AA186" s="19">
        <v>0.94202898550724634</v>
      </c>
      <c r="AB186" s="19">
        <v>0.84782608695652173</v>
      </c>
      <c r="AC186" s="19">
        <v>0.91397849462365588</v>
      </c>
      <c r="AD186" s="19">
        <v>0.93069306930693074</v>
      </c>
      <c r="AE186" s="19">
        <v>0.94174757281553401</v>
      </c>
      <c r="AF186" s="19">
        <v>0.93333333333333335</v>
      </c>
      <c r="AG186" s="19">
        <v>0.94545454545454544</v>
      </c>
      <c r="AH186" s="19">
        <v>0.93333333333333335</v>
      </c>
      <c r="AI186" s="19">
        <v>0.93023255813953487</v>
      </c>
      <c r="AJ186" s="19">
        <v>0.9375</v>
      </c>
      <c r="AK186" s="19">
        <v>0.94117647058823528</v>
      </c>
      <c r="AL186" s="19">
        <v>0.94202898550724634</v>
      </c>
      <c r="AM186" s="19">
        <v>2.7821598561643832E-2</v>
      </c>
      <c r="AN186" s="19">
        <v>3.0257451951219507E-2</v>
      </c>
      <c r="AO186" s="19">
        <v>3.3424760719555559E-2</v>
      </c>
      <c r="AP186" s="19">
        <v>3.1323352446808519E-2</v>
      </c>
      <c r="AQ186" s="19">
        <v>3.1900443525252516E-2</v>
      </c>
      <c r="AR186" s="19">
        <v>3.0829119201886801E-2</v>
      </c>
      <c r="AS186" s="19">
        <v>3.2017123893805309E-2</v>
      </c>
      <c r="AT186" s="19">
        <v>3.1743350480000009E-2</v>
      </c>
      <c r="AU186" s="19">
        <v>3.3001673527999993E-2</v>
      </c>
      <c r="AV186" s="19">
        <v>3.4009270476923086E-2</v>
      </c>
      <c r="AW186" s="19">
        <v>3.7005326015037567E-2</v>
      </c>
      <c r="AX186" s="19">
        <v>0.14285714285714285</v>
      </c>
      <c r="AY186" s="19">
        <v>0.11627906976744186</v>
      </c>
      <c r="AZ186" s="19">
        <v>0.28260869565217389</v>
      </c>
      <c r="BA186" s="19">
        <v>0.25</v>
      </c>
      <c r="BB186" s="19">
        <v>0.23</v>
      </c>
      <c r="BC186" s="19">
        <v>0.31775700934579437</v>
      </c>
      <c r="BD186" s="19">
        <v>0.42608695652173911</v>
      </c>
      <c r="BE186" s="19">
        <v>0.77600000000000002</v>
      </c>
      <c r="BF186" s="19">
        <v>1.4</v>
      </c>
      <c r="BG186" s="19">
        <v>3.3053435114503817</v>
      </c>
      <c r="BH186" s="19">
        <v>4.9925373134328357</v>
      </c>
      <c r="BI186" s="19">
        <v>0.14117647058823529</v>
      </c>
      <c r="BJ186" s="19">
        <v>0.11235955056179775</v>
      </c>
      <c r="BK186" s="19">
        <v>0.13829787234042554</v>
      </c>
      <c r="BL186" s="19">
        <v>0.15463917525773196</v>
      </c>
      <c r="BM186" s="19">
        <v>0.15686274509803921</v>
      </c>
      <c r="BN186" s="19">
        <v>0.19266055045871561</v>
      </c>
      <c r="BO186" s="19">
        <v>0.22222222222222221</v>
      </c>
      <c r="BP186" s="19">
        <v>0.23622047244094488</v>
      </c>
      <c r="BQ186" s="19">
        <v>0.37795275590551181</v>
      </c>
      <c r="BR186" s="19">
        <v>0.45864661654135336</v>
      </c>
      <c r="BS186" s="19">
        <v>0.55882352941176472</v>
      </c>
    </row>
    <row r="187" spans="1:291" x14ac:dyDescent="0.2">
      <c r="A187" s="19" t="s">
        <v>4079</v>
      </c>
      <c r="F187" s="19">
        <v>21</v>
      </c>
      <c r="G187" s="19">
        <v>29</v>
      </c>
      <c r="H187" s="19">
        <v>32</v>
      </c>
      <c r="I187" s="19">
        <v>41</v>
      </c>
      <c r="J187" s="19">
        <v>41</v>
      </c>
      <c r="K187" s="19">
        <v>43</v>
      </c>
      <c r="L187" s="19">
        <v>46</v>
      </c>
      <c r="M187" s="19">
        <v>53</v>
      </c>
      <c r="N187" s="19">
        <v>56</v>
      </c>
      <c r="O187" s="19">
        <v>65</v>
      </c>
      <c r="P187" s="19">
        <v>86</v>
      </c>
      <c r="Q187" s="19">
        <v>75</v>
      </c>
      <c r="R187" s="19">
        <v>84</v>
      </c>
      <c r="S187" s="19">
        <v>91</v>
      </c>
      <c r="T187" s="19">
        <v>91</v>
      </c>
      <c r="U187" s="19">
        <v>97</v>
      </c>
      <c r="V187" s="19">
        <v>102</v>
      </c>
      <c r="W187" s="19">
        <v>110</v>
      </c>
      <c r="X187" s="19">
        <v>122</v>
      </c>
      <c r="Y187" s="19">
        <v>122</v>
      </c>
      <c r="Z187" s="19">
        <v>132</v>
      </c>
      <c r="AA187" s="19">
        <v>131</v>
      </c>
      <c r="AB187" s="19">
        <v>78</v>
      </c>
      <c r="AC187" s="19">
        <v>85</v>
      </c>
      <c r="AD187" s="19">
        <v>94</v>
      </c>
      <c r="AE187" s="19">
        <v>97</v>
      </c>
      <c r="AF187" s="19">
        <v>99</v>
      </c>
      <c r="AG187" s="19">
        <v>105</v>
      </c>
      <c r="AH187" s="19">
        <v>113</v>
      </c>
      <c r="AI187" s="19">
        <v>121</v>
      </c>
      <c r="AJ187" s="19">
        <v>121</v>
      </c>
      <c r="AK187" s="19">
        <v>129</v>
      </c>
      <c r="AL187" s="19">
        <v>131</v>
      </c>
      <c r="BI187" s="19">
        <v>12</v>
      </c>
      <c r="BJ187" s="19">
        <v>10</v>
      </c>
      <c r="BK187" s="19">
        <v>13</v>
      </c>
      <c r="BL187" s="19">
        <v>15</v>
      </c>
      <c r="BM187" s="19">
        <v>16</v>
      </c>
      <c r="BN187" s="19">
        <v>21</v>
      </c>
      <c r="BO187" s="19">
        <v>26</v>
      </c>
      <c r="BP187" s="19">
        <v>30</v>
      </c>
      <c r="BQ187" s="19">
        <v>48</v>
      </c>
      <c r="BR187" s="19">
        <v>61</v>
      </c>
      <c r="BS187" s="19">
        <v>76</v>
      </c>
      <c r="EH187" s="168"/>
    </row>
    <row r="188" spans="1:291" x14ac:dyDescent="0.2">
      <c r="A188" s="19" t="s">
        <v>4080</v>
      </c>
      <c r="F188" s="19">
        <v>92</v>
      </c>
      <c r="G188" s="19">
        <v>93</v>
      </c>
      <c r="H188" s="19">
        <v>101</v>
      </c>
      <c r="I188" s="19">
        <v>103</v>
      </c>
      <c r="J188" s="19">
        <v>106</v>
      </c>
      <c r="K188" s="19">
        <v>111</v>
      </c>
      <c r="L188" s="19">
        <v>121</v>
      </c>
      <c r="M188" s="19">
        <v>130</v>
      </c>
      <c r="N188" s="19">
        <v>129</v>
      </c>
      <c r="O188" s="19">
        <v>137</v>
      </c>
      <c r="P188" s="19">
        <v>139</v>
      </c>
      <c r="Q188" s="19">
        <v>92</v>
      </c>
      <c r="R188" s="19">
        <v>93</v>
      </c>
      <c r="S188" s="19">
        <v>101</v>
      </c>
      <c r="T188" s="19">
        <v>103</v>
      </c>
      <c r="U188" s="19">
        <v>106</v>
      </c>
      <c r="V188" s="19">
        <v>111</v>
      </c>
      <c r="W188" s="19">
        <v>121</v>
      </c>
      <c r="X188" s="19">
        <v>130</v>
      </c>
      <c r="Y188" s="19">
        <v>129</v>
      </c>
      <c r="Z188" s="19">
        <v>137</v>
      </c>
      <c r="AA188" s="19">
        <v>139</v>
      </c>
      <c r="AB188" s="19">
        <v>92</v>
      </c>
      <c r="AC188" s="19">
        <v>93</v>
      </c>
      <c r="AD188" s="19">
        <v>101</v>
      </c>
      <c r="AE188" s="19">
        <v>103</v>
      </c>
      <c r="AF188" s="19">
        <v>106</v>
      </c>
      <c r="AG188" s="19">
        <v>111</v>
      </c>
      <c r="AH188" s="19">
        <v>121</v>
      </c>
      <c r="AI188" s="19">
        <v>130</v>
      </c>
      <c r="AJ188" s="19">
        <v>129</v>
      </c>
      <c r="AK188" s="19">
        <v>137</v>
      </c>
      <c r="AL188" s="19">
        <v>139</v>
      </c>
      <c r="BI188" s="19">
        <v>85</v>
      </c>
      <c r="BJ188" s="19">
        <v>89</v>
      </c>
      <c r="BK188" s="19">
        <v>94</v>
      </c>
      <c r="BL188" s="19">
        <v>97</v>
      </c>
      <c r="BM188" s="19">
        <v>102</v>
      </c>
      <c r="BN188" s="19">
        <v>109</v>
      </c>
      <c r="BO188" s="19">
        <v>117</v>
      </c>
      <c r="BP188" s="19">
        <v>127</v>
      </c>
      <c r="BQ188" s="19">
        <v>127</v>
      </c>
      <c r="BR188" s="19">
        <v>133</v>
      </c>
      <c r="BS188" s="19">
        <v>136</v>
      </c>
      <c r="HG188" s="19">
        <f>MIN(HG3:HQ184)</f>
        <v>0.2011343951618926</v>
      </c>
    </row>
    <row r="189" spans="1:291" x14ac:dyDescent="0.2">
      <c r="A189" s="19" t="s">
        <v>4081</v>
      </c>
      <c r="F189" s="19">
        <v>0.22826086956521738</v>
      </c>
      <c r="G189" s="19">
        <v>0.31182795698924731</v>
      </c>
      <c r="H189" s="19">
        <v>0.31683168316831684</v>
      </c>
      <c r="I189" s="19">
        <v>0.39805825242718446</v>
      </c>
      <c r="J189" s="19">
        <v>0.3867924528301887</v>
      </c>
      <c r="K189" s="19">
        <v>0.38738738738738737</v>
      </c>
      <c r="L189" s="19">
        <v>0.38016528925619836</v>
      </c>
      <c r="M189" s="19">
        <v>0.40769230769230769</v>
      </c>
      <c r="N189" s="19">
        <v>0.43410852713178294</v>
      </c>
      <c r="O189" s="19">
        <v>0.47445255474452552</v>
      </c>
      <c r="P189" s="19">
        <v>0.61870503597122306</v>
      </c>
      <c r="Q189" s="19">
        <v>0.81521739130434778</v>
      </c>
      <c r="R189" s="19">
        <v>0.90322580645161288</v>
      </c>
      <c r="S189" s="19">
        <v>0.90099009900990101</v>
      </c>
      <c r="T189" s="19">
        <v>0.88349514563106801</v>
      </c>
      <c r="U189" s="19">
        <v>0.91509433962264153</v>
      </c>
      <c r="V189" s="19">
        <v>0.91891891891891897</v>
      </c>
      <c r="W189" s="19">
        <v>0.90909090909090906</v>
      </c>
      <c r="X189" s="19">
        <v>0.93846153846153846</v>
      </c>
      <c r="Y189" s="19">
        <v>0.94573643410852715</v>
      </c>
      <c r="Z189" s="19">
        <v>0.96350364963503654</v>
      </c>
      <c r="AA189" s="19">
        <v>0.94244604316546765</v>
      </c>
      <c r="AB189" s="19">
        <v>0.84782608695652173</v>
      </c>
      <c r="AC189" s="19">
        <v>0.91397849462365588</v>
      </c>
      <c r="AD189" s="19">
        <v>0.93069306930693074</v>
      </c>
      <c r="AE189" s="19">
        <v>0.94174757281553401</v>
      </c>
      <c r="AF189" s="19">
        <v>0.93396226415094341</v>
      </c>
      <c r="AG189" s="19">
        <v>0.94594594594594594</v>
      </c>
      <c r="AH189" s="19">
        <v>0.93388429752066116</v>
      </c>
      <c r="AI189" s="19">
        <v>0.93076923076923079</v>
      </c>
      <c r="AJ189" s="19">
        <v>0.93798449612403101</v>
      </c>
      <c r="AK189" s="19">
        <v>0.94160583941605835</v>
      </c>
      <c r="AL189" s="19">
        <v>0.94244604316546765</v>
      </c>
      <c r="BI189" s="19">
        <v>0.14117647058823529</v>
      </c>
      <c r="BJ189" s="19">
        <v>0.11235955056179775</v>
      </c>
      <c r="BK189" s="19">
        <v>0.13829787234042554</v>
      </c>
      <c r="BL189" s="19">
        <v>0.15463917525773196</v>
      </c>
      <c r="BM189" s="19">
        <v>0.15686274509803921</v>
      </c>
      <c r="BN189" s="19">
        <v>0.19266055045871561</v>
      </c>
      <c r="BO189" s="19">
        <v>0.22222222222222221</v>
      </c>
      <c r="BP189" s="19">
        <v>0.23622047244094488</v>
      </c>
      <c r="BQ189" s="19">
        <v>0.37795275590551181</v>
      </c>
      <c r="BR189" s="19">
        <v>0.45864661654135336</v>
      </c>
      <c r="BS189" s="19">
        <v>0.55882352941176472</v>
      </c>
      <c r="FA189" s="19" t="s">
        <v>4135</v>
      </c>
      <c r="FC189" s="19" t="s">
        <v>4107</v>
      </c>
      <c r="FD189" s="19">
        <f>_xlfn.PERCENTILE.EXC(FD3:FN184,0.95)</f>
        <v>10.328571478127515</v>
      </c>
      <c r="FO189" s="19">
        <f>_xlfn.PERCENTILE.EXC(FO3:FY184,0.95)</f>
        <v>0.72436999999999996</v>
      </c>
      <c r="FZ189" s="19">
        <f>_xlfn.PERCENTILE.EXC(FZ3:GJ184,0.95)</f>
        <v>0.16917829999999984</v>
      </c>
      <c r="GK189" s="19">
        <f>_xlfn.PERCENTILE.EXC(GK3:GU184,0.95)</f>
        <v>22.018022109317169</v>
      </c>
      <c r="JB189" s="19">
        <f>MIN(IY3:JI184)</f>
        <v>-0.47170000000000001</v>
      </c>
    </row>
    <row r="190" spans="1:291" x14ac:dyDescent="0.2">
      <c r="A190" s="19" t="s">
        <v>4082</v>
      </c>
      <c r="F190" s="19">
        <v>89</v>
      </c>
      <c r="G190" s="19">
        <v>88</v>
      </c>
      <c r="H190" s="19">
        <v>80</v>
      </c>
      <c r="I190" s="19">
        <v>78</v>
      </c>
      <c r="J190" s="19">
        <v>75</v>
      </c>
      <c r="K190" s="19">
        <v>70</v>
      </c>
      <c r="L190" s="19">
        <v>60</v>
      </c>
      <c r="M190" s="19">
        <v>51</v>
      </c>
      <c r="N190" s="19">
        <v>52</v>
      </c>
      <c r="O190" s="19">
        <v>44</v>
      </c>
      <c r="P190" s="19">
        <v>42</v>
      </c>
      <c r="Q190" s="19">
        <v>89</v>
      </c>
      <c r="R190" s="19">
        <v>88</v>
      </c>
      <c r="S190" s="19">
        <v>80</v>
      </c>
      <c r="T190" s="19">
        <v>78</v>
      </c>
      <c r="U190" s="19">
        <v>75</v>
      </c>
      <c r="V190" s="19">
        <v>70</v>
      </c>
      <c r="W190" s="19">
        <v>60</v>
      </c>
      <c r="X190" s="19">
        <v>51</v>
      </c>
      <c r="Y190" s="19">
        <v>52</v>
      </c>
      <c r="Z190" s="19">
        <v>44</v>
      </c>
      <c r="AA190" s="19">
        <v>42</v>
      </c>
      <c r="AB190" s="19">
        <v>89</v>
      </c>
      <c r="AC190" s="19">
        <v>88</v>
      </c>
      <c r="AD190" s="19">
        <v>80</v>
      </c>
      <c r="AE190" s="19">
        <v>78</v>
      </c>
      <c r="AF190" s="19">
        <v>75</v>
      </c>
      <c r="AG190" s="19">
        <v>70</v>
      </c>
      <c r="AH190" s="19">
        <v>60</v>
      </c>
      <c r="AI190" s="19">
        <v>51</v>
      </c>
      <c r="AJ190" s="19">
        <v>52</v>
      </c>
      <c r="AK190" s="19">
        <v>44</v>
      </c>
      <c r="AL190" s="19">
        <v>42</v>
      </c>
      <c r="FC190" s="19" t="s">
        <v>4108</v>
      </c>
      <c r="FD190" s="19">
        <f>_xlfn.PERCENTILE.EXC(FD3:FN184,0.05)</f>
        <v>0.2011343951618926</v>
      </c>
      <c r="FO190" s="19">
        <f>_xlfn.PERCENTILE.EXC(FO3:FY184,0.05)</f>
        <v>2.8730000000000002E-2</v>
      </c>
      <c r="FZ190" s="19">
        <v>-0.47170000000000001</v>
      </c>
      <c r="GK190" s="19">
        <f>_xlfn.PERCENTILE.EXC(GK3:GU184,0.05)</f>
        <v>14.641961211891772</v>
      </c>
    </row>
    <row r="191" spans="1:291" x14ac:dyDescent="0.2">
      <c r="A191" s="19" t="s">
        <v>4083</v>
      </c>
      <c r="F191" s="19">
        <v>0.42201142814496129</v>
      </c>
      <c r="G191" s="19">
        <v>0.46575078761761951</v>
      </c>
      <c r="H191" s="19">
        <v>0.46756161239577676</v>
      </c>
      <c r="I191" s="19">
        <v>0.49189122472915037</v>
      </c>
      <c r="J191" s="19">
        <v>0.48932907842281026</v>
      </c>
      <c r="K191" s="19">
        <v>0.48936268704902242</v>
      </c>
      <c r="L191" s="19">
        <v>0.48744569521652764</v>
      </c>
      <c r="M191" s="19">
        <v>0.49330641838616884</v>
      </c>
      <c r="N191" s="19">
        <v>0.49757162236189167</v>
      </c>
      <c r="O191" s="19">
        <v>0.50117937335500296</v>
      </c>
      <c r="P191" s="19">
        <v>0.48746138387728383</v>
      </c>
      <c r="Q191" s="19">
        <v>0.39024781718172102</v>
      </c>
      <c r="R191" s="19">
        <v>0.29725249584033758</v>
      </c>
      <c r="S191" s="19">
        <v>0.30016497114252044</v>
      </c>
      <c r="T191" s="19">
        <v>0.32239820931320456</v>
      </c>
      <c r="U191" s="19">
        <v>0.28006545249627035</v>
      </c>
      <c r="V191" s="19">
        <v>0.27419751126564812</v>
      </c>
      <c r="W191" s="19">
        <v>0.28867513459481287</v>
      </c>
      <c r="X191" s="19">
        <v>0.24124503140149722</v>
      </c>
      <c r="Y191" s="19">
        <v>0.22742023049920182</v>
      </c>
      <c r="Z191" s="19">
        <v>0.18820979861687784</v>
      </c>
      <c r="AA191" s="19">
        <v>0.23374035429720655</v>
      </c>
      <c r="AB191" s="19">
        <v>0.36115755925730747</v>
      </c>
      <c r="AC191" s="19">
        <v>0.28191557395227324</v>
      </c>
      <c r="AD191" s="19">
        <v>0.25524207108446118</v>
      </c>
      <c r="AE191" s="19">
        <v>0.23536549459929892</v>
      </c>
      <c r="AF191" s="19">
        <v>0.24952785604696764</v>
      </c>
      <c r="AG191" s="19">
        <v>0.22714984392918172</v>
      </c>
      <c r="AH191" s="19">
        <v>0.24951744060895642</v>
      </c>
      <c r="AI191" s="19">
        <v>0.25482815423968003</v>
      </c>
      <c r="AJ191" s="19">
        <v>0.24212399923954653</v>
      </c>
      <c r="AK191" s="19">
        <v>0.23534778263068437</v>
      </c>
      <c r="AL191" s="19">
        <v>0.23374035429720655</v>
      </c>
      <c r="AM191" s="19">
        <v>1.2954203313120773E-2</v>
      </c>
      <c r="AN191" s="19">
        <v>1.285922833256869E-2</v>
      </c>
      <c r="AO191" s="19">
        <v>2.8996827337490694E-2</v>
      </c>
      <c r="AP191" s="19">
        <v>1.4304629395279404E-2</v>
      </c>
      <c r="AQ191" s="19">
        <v>1.4084336984182705E-2</v>
      </c>
      <c r="AR191" s="19">
        <v>1.1004256295393774E-2</v>
      </c>
      <c r="AS191" s="19">
        <v>1.1802957685386476E-2</v>
      </c>
      <c r="AT191" s="19">
        <v>9.5721337002118625E-3</v>
      </c>
      <c r="AU191" s="19">
        <v>1.1923021487890074E-2</v>
      </c>
      <c r="AV191" s="19">
        <v>1.2295314634200345E-2</v>
      </c>
      <c r="AW191" s="19">
        <v>1.3459885846848676E-2</v>
      </c>
      <c r="AX191" s="19">
        <v>0.38473452411338188</v>
      </c>
      <c r="AY191" s="19">
        <v>0.35706663247545239</v>
      </c>
      <c r="AZ191" s="19">
        <v>0.98701555880854697</v>
      </c>
      <c r="BA191" s="19">
        <v>0.99472291830967996</v>
      </c>
      <c r="BB191" s="19">
        <v>0.76352491578841297</v>
      </c>
      <c r="BC191" s="19">
        <v>0.99370639812607864</v>
      </c>
      <c r="BD191" s="19">
        <v>1.049130431675998</v>
      </c>
      <c r="BE191" s="19">
        <v>2.5715908238052503</v>
      </c>
      <c r="BF191" s="19">
        <v>3.4271372661843942</v>
      </c>
      <c r="BG191" s="19">
        <v>8.5333027916987554</v>
      </c>
      <c r="BH191" s="19">
        <v>12.33996504954496</v>
      </c>
      <c r="BI191" s="19">
        <v>0.35027000389735358</v>
      </c>
      <c r="BJ191" s="19">
        <v>0.31759759585158198</v>
      </c>
      <c r="BK191" s="19">
        <v>0.34706337402097365</v>
      </c>
      <c r="BL191" s="19">
        <v>0.36343861774167502</v>
      </c>
      <c r="BM191" s="19">
        <v>0.36546723219223254</v>
      </c>
      <c r="BN191" s="19">
        <v>0.39621038697154148</v>
      </c>
      <c r="BO191" s="19">
        <v>0.41752784567703843</v>
      </c>
      <c r="BP191" s="19">
        <v>0.4264414009760798</v>
      </c>
      <c r="BQ191" s="19">
        <v>0.48679603398411347</v>
      </c>
      <c r="BR191" s="19">
        <v>0.5001708525592321</v>
      </c>
      <c r="BS191" s="19">
        <v>0.49836333439760133</v>
      </c>
    </row>
    <row r="192" spans="1:291" x14ac:dyDescent="0.2">
      <c r="A192" s="19" t="s">
        <v>4084</v>
      </c>
      <c r="F192" s="19">
        <v>0</v>
      </c>
      <c r="G192" s="19">
        <v>0</v>
      </c>
      <c r="H192" s="19">
        <v>0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19">
        <v>0</v>
      </c>
      <c r="AI192" s="19">
        <v>0</v>
      </c>
      <c r="AJ192" s="19">
        <v>0</v>
      </c>
      <c r="AK192" s="19">
        <v>0</v>
      </c>
      <c r="AL192" s="19">
        <v>0</v>
      </c>
      <c r="AM192" s="19">
        <v>4.92005E-4</v>
      </c>
      <c r="AN192" s="19">
        <v>3.1405600000000001E-3</v>
      </c>
      <c r="AO192" s="19">
        <v>7.9947600000000007E-6</v>
      </c>
      <c r="AP192" s="19">
        <v>1.7626300000000001E-3</v>
      </c>
      <c r="AQ192" s="19">
        <v>7.3561899999999996E-4</v>
      </c>
      <c r="AR192" s="19">
        <v>3.4755400000000003E-5</v>
      </c>
      <c r="AS192" s="19">
        <v>2.3960800000000001E-3</v>
      </c>
      <c r="AT192" s="19">
        <v>2.7718299999999999E-3</v>
      </c>
      <c r="AU192" s="19">
        <v>5.5791100000000002E-4</v>
      </c>
      <c r="AV192" s="19">
        <v>4.3676199999999999E-4</v>
      </c>
      <c r="AW192" s="19">
        <v>2.0569199999999998E-3</v>
      </c>
      <c r="AX192" s="19">
        <v>0</v>
      </c>
      <c r="AY192" s="19">
        <v>0</v>
      </c>
      <c r="AZ192" s="19">
        <v>0</v>
      </c>
      <c r="BA192" s="19">
        <v>0</v>
      </c>
      <c r="BB192" s="19">
        <v>0</v>
      </c>
      <c r="BC192" s="19">
        <v>0</v>
      </c>
      <c r="BD192" s="19">
        <v>0</v>
      </c>
      <c r="BE192" s="19">
        <v>0</v>
      </c>
      <c r="BF192" s="19">
        <v>0</v>
      </c>
      <c r="BG192" s="19">
        <v>0</v>
      </c>
      <c r="BH192" s="19">
        <v>0</v>
      </c>
      <c r="BI192" s="19">
        <v>0</v>
      </c>
      <c r="BJ192" s="19">
        <v>0</v>
      </c>
      <c r="BK192" s="19">
        <v>0</v>
      </c>
      <c r="BL192" s="19">
        <v>0</v>
      </c>
      <c r="BM192" s="19">
        <v>0</v>
      </c>
      <c r="BN192" s="19">
        <v>0</v>
      </c>
      <c r="BO192" s="19">
        <v>0</v>
      </c>
      <c r="BP192" s="19">
        <v>0</v>
      </c>
      <c r="BQ192" s="19">
        <v>0</v>
      </c>
      <c r="BR192" s="19">
        <v>0</v>
      </c>
      <c r="BS192" s="19">
        <v>0</v>
      </c>
    </row>
    <row r="193" spans="1:71" x14ac:dyDescent="0.2">
      <c r="A193" s="19" t="s">
        <v>4085</v>
      </c>
      <c r="F193" s="19">
        <v>1</v>
      </c>
      <c r="G193" s="19">
        <v>1</v>
      </c>
      <c r="H193" s="19">
        <v>1</v>
      </c>
      <c r="I193" s="19">
        <v>1</v>
      </c>
      <c r="J193" s="19">
        <v>1</v>
      </c>
      <c r="K193" s="19">
        <v>1</v>
      </c>
      <c r="L193" s="19">
        <v>1</v>
      </c>
      <c r="M193" s="19">
        <v>1</v>
      </c>
      <c r="N193" s="19">
        <v>1</v>
      </c>
      <c r="O193" s="19">
        <v>1</v>
      </c>
      <c r="P193" s="19">
        <v>1</v>
      </c>
      <c r="Q193" s="19">
        <v>1</v>
      </c>
      <c r="R193" s="19">
        <v>1</v>
      </c>
      <c r="S193" s="19">
        <v>1</v>
      </c>
      <c r="T193" s="19">
        <v>1</v>
      </c>
      <c r="U193" s="19">
        <v>1</v>
      </c>
      <c r="V193" s="19">
        <v>1</v>
      </c>
      <c r="W193" s="19">
        <v>1</v>
      </c>
      <c r="X193" s="19">
        <v>1</v>
      </c>
      <c r="Y193" s="19">
        <v>1</v>
      </c>
      <c r="Z193" s="19">
        <v>1</v>
      </c>
      <c r="AA193" s="19">
        <v>1</v>
      </c>
      <c r="AB193" s="19">
        <v>1</v>
      </c>
      <c r="AC193" s="19">
        <v>1</v>
      </c>
      <c r="AD193" s="19">
        <v>1</v>
      </c>
      <c r="AE193" s="19">
        <v>1</v>
      </c>
      <c r="AF193" s="19">
        <v>1</v>
      </c>
      <c r="AG193" s="19">
        <v>1</v>
      </c>
      <c r="AH193" s="19">
        <v>1</v>
      </c>
      <c r="AI193" s="19">
        <v>1</v>
      </c>
      <c r="AJ193" s="19">
        <v>1</v>
      </c>
      <c r="AK193" s="19">
        <v>1</v>
      </c>
      <c r="AL193" s="19">
        <v>1</v>
      </c>
      <c r="AM193" s="19">
        <v>8.8514399999999993E-2</v>
      </c>
      <c r="AN193" s="19">
        <v>0.10194</v>
      </c>
      <c r="AO193" s="19">
        <v>0.27702399999999999</v>
      </c>
      <c r="AP193" s="19">
        <v>0.105795</v>
      </c>
      <c r="AQ193" s="19">
        <v>0.107422</v>
      </c>
      <c r="AR193" s="19">
        <v>5.9512799999999998E-2</v>
      </c>
      <c r="AS193" s="19">
        <v>9.9339899999999995E-2</v>
      </c>
      <c r="AT193" s="19">
        <v>5.6807400000000001E-2</v>
      </c>
      <c r="AU193" s="19">
        <v>6.7718399999999998E-2</v>
      </c>
      <c r="AV193" s="19">
        <v>6.6588800000000004E-2</v>
      </c>
      <c r="AW193" s="19">
        <v>9.4450999999999993E-2</v>
      </c>
      <c r="AX193" s="19">
        <v>2</v>
      </c>
      <c r="AY193" s="19">
        <v>2</v>
      </c>
      <c r="AZ193" s="19">
        <v>7</v>
      </c>
      <c r="BA193" s="19">
        <v>9</v>
      </c>
      <c r="BB193" s="19">
        <v>6</v>
      </c>
      <c r="BC193" s="19">
        <v>8</v>
      </c>
      <c r="BD193" s="19">
        <v>6</v>
      </c>
      <c r="BE193" s="19">
        <v>19</v>
      </c>
      <c r="BF193" s="19">
        <v>18</v>
      </c>
      <c r="BG193" s="19">
        <v>50</v>
      </c>
      <c r="BH193" s="19">
        <v>93</v>
      </c>
      <c r="BI193" s="19">
        <v>1</v>
      </c>
      <c r="BJ193" s="19">
        <v>1</v>
      </c>
      <c r="BK193" s="19">
        <v>1</v>
      </c>
      <c r="BL193" s="19">
        <v>1</v>
      </c>
      <c r="BM193" s="19">
        <v>1</v>
      </c>
      <c r="BN193" s="19">
        <v>1</v>
      </c>
      <c r="BO193" s="19">
        <v>1</v>
      </c>
      <c r="BP193" s="19">
        <v>1</v>
      </c>
      <c r="BQ193" s="19">
        <v>1</v>
      </c>
      <c r="BR193" s="19">
        <v>1</v>
      </c>
      <c r="BS193" s="19">
        <v>1</v>
      </c>
    </row>
    <row r="194" spans="1:71" x14ac:dyDescent="0.2">
      <c r="A194" s="19" t="s">
        <v>4086</v>
      </c>
      <c r="F194" s="19">
        <v>0</v>
      </c>
      <c r="G194" s="19">
        <v>0</v>
      </c>
      <c r="H194" s="19">
        <v>0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19">
        <v>1</v>
      </c>
      <c r="Q194" s="19">
        <v>1</v>
      </c>
      <c r="R194" s="19">
        <v>1</v>
      </c>
      <c r="S194" s="19">
        <v>1</v>
      </c>
      <c r="T194" s="19">
        <v>1</v>
      </c>
      <c r="U194" s="19">
        <v>1</v>
      </c>
      <c r="V194" s="19">
        <v>1</v>
      </c>
      <c r="W194" s="19">
        <v>1</v>
      </c>
      <c r="X194" s="19">
        <v>1</v>
      </c>
      <c r="Y194" s="19">
        <v>1</v>
      </c>
      <c r="Z194" s="19">
        <v>1</v>
      </c>
      <c r="AA194" s="19">
        <v>1</v>
      </c>
      <c r="AB194" s="19">
        <v>1</v>
      </c>
      <c r="AC194" s="19">
        <v>1</v>
      </c>
      <c r="AD194" s="19">
        <v>1</v>
      </c>
      <c r="AE194" s="19">
        <v>1</v>
      </c>
      <c r="AF194" s="19">
        <v>1</v>
      </c>
      <c r="AG194" s="19">
        <v>1</v>
      </c>
      <c r="AH194" s="19">
        <v>1</v>
      </c>
      <c r="AI194" s="19">
        <v>1</v>
      </c>
      <c r="AJ194" s="19">
        <v>1</v>
      </c>
      <c r="AK194" s="19">
        <v>1</v>
      </c>
      <c r="AL194" s="19">
        <v>1</v>
      </c>
      <c r="AM194" s="19">
        <v>2.8781600000000001E-2</v>
      </c>
      <c r="AN194" s="19">
        <v>2.9083100000000001E-2</v>
      </c>
      <c r="AO194" s="19">
        <v>3.0022750000000001E-2</v>
      </c>
      <c r="AP194" s="19">
        <v>3.047565E-2</v>
      </c>
      <c r="AQ194" s="19">
        <v>3.1773800000000005E-2</v>
      </c>
      <c r="AR194" s="19">
        <v>3.1407400000000002E-2</v>
      </c>
      <c r="AS194" s="19">
        <v>3.142615E-2</v>
      </c>
      <c r="AT194" s="19">
        <v>3.1670199999999996E-2</v>
      </c>
      <c r="AU194" s="19">
        <v>3.1910549999999996E-2</v>
      </c>
      <c r="AV194" s="19">
        <v>3.2621999999999998E-2</v>
      </c>
      <c r="AW194" s="19">
        <v>3.5760700000000006E-2</v>
      </c>
      <c r="AX194" s="19">
        <v>0</v>
      </c>
      <c r="AY194" s="19">
        <v>0</v>
      </c>
      <c r="AZ194" s="19">
        <v>0</v>
      </c>
      <c r="BA194" s="19">
        <v>0</v>
      </c>
      <c r="BB194" s="19">
        <v>0</v>
      </c>
      <c r="BC194" s="19">
        <v>0</v>
      </c>
      <c r="BD194" s="19">
        <v>0</v>
      </c>
      <c r="BE194" s="19">
        <v>0</v>
      </c>
      <c r="BF194" s="19">
        <v>0</v>
      </c>
      <c r="BG194" s="19">
        <v>0</v>
      </c>
      <c r="BH194" s="19">
        <v>1</v>
      </c>
      <c r="BI194" s="19">
        <v>0</v>
      </c>
      <c r="BJ194" s="19">
        <v>0</v>
      </c>
      <c r="BK194" s="19">
        <v>0</v>
      </c>
      <c r="BL194" s="19">
        <v>0</v>
      </c>
      <c r="BM194" s="19">
        <v>0</v>
      </c>
      <c r="BN194" s="19">
        <v>0</v>
      </c>
      <c r="BO194" s="19">
        <v>0</v>
      </c>
      <c r="BP194" s="19">
        <v>0</v>
      </c>
      <c r="BQ194" s="19">
        <v>0</v>
      </c>
      <c r="BR194" s="19">
        <v>0</v>
      </c>
      <c r="BS194" s="19">
        <v>1</v>
      </c>
    </row>
  </sheetData>
  <mergeCells count="26">
    <mergeCell ref="IN1:IX1"/>
    <mergeCell ref="IY1:JI1"/>
    <mergeCell ref="JJ1:JT1"/>
    <mergeCell ref="JU1:KE1"/>
    <mergeCell ref="FZ1:GJ1"/>
    <mergeCell ref="GK1:GU1"/>
    <mergeCell ref="GV1:HF1"/>
    <mergeCell ref="HG1:HQ1"/>
    <mergeCell ref="HR1:IB1"/>
    <mergeCell ref="IC1:IM1"/>
    <mergeCell ref="FO1:FY1"/>
    <mergeCell ref="F1:P1"/>
    <mergeCell ref="Q1:AA1"/>
    <mergeCell ref="AB1:AL1"/>
    <mergeCell ref="AM1:AW1"/>
    <mergeCell ref="AX1:BH1"/>
    <mergeCell ref="EH1:ER1"/>
    <mergeCell ref="BI1:BS1"/>
    <mergeCell ref="BT1:CD1"/>
    <mergeCell ref="CE1:CO1"/>
    <mergeCell ref="DW1:EG1"/>
    <mergeCell ref="CP1:CZ1"/>
    <mergeCell ref="DA1:DK1"/>
    <mergeCell ref="DL1:DV1"/>
    <mergeCell ref="ES1:FC1"/>
    <mergeCell ref="FD1:F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B3DA4-49B6-4329-A7FC-0865F9194EF1}">
  <dimension ref="A1:KE187"/>
  <sheetViews>
    <sheetView showGridLines="0" topLeftCell="JO1" workbookViewId="0">
      <selection activeCell="KI25" sqref="KI25"/>
    </sheetView>
  </sheetViews>
  <sheetFormatPr baseColWidth="10" defaultColWidth="8.83203125" defaultRowHeight="16" x14ac:dyDescent="0.2"/>
  <cols>
    <col min="1" max="1" width="16.33203125" bestFit="1" customWidth="1"/>
    <col min="2" max="2" width="50.6640625" customWidth="1"/>
    <col min="5" max="5" width="20.1640625" bestFit="1" customWidth="1"/>
    <col min="106" max="106" width="9.1640625" bestFit="1" customWidth="1"/>
    <col min="138" max="138" width="17.6640625" bestFit="1" customWidth="1"/>
    <col min="139" max="148" width="16.6640625" bestFit="1" customWidth="1"/>
    <col min="158" max="159" width="12" bestFit="1" customWidth="1"/>
  </cols>
  <sheetData>
    <row r="1" spans="1:291" x14ac:dyDescent="0.2">
      <c r="A1" s="347" t="s">
        <v>0</v>
      </c>
      <c r="B1" s="348" t="s">
        <v>4541</v>
      </c>
      <c r="C1" s="348" t="s">
        <v>3460</v>
      </c>
      <c r="D1" s="348" t="s">
        <v>565</v>
      </c>
      <c r="E1" s="353" t="s">
        <v>2</v>
      </c>
      <c r="F1" s="366" t="s">
        <v>4026</v>
      </c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6" t="s">
        <v>4027</v>
      </c>
      <c r="R1" s="367"/>
      <c r="S1" s="367"/>
      <c r="T1" s="367"/>
      <c r="U1" s="367"/>
      <c r="V1" s="367"/>
      <c r="W1" s="367"/>
      <c r="X1" s="367"/>
      <c r="Y1" s="367"/>
      <c r="Z1" s="367"/>
      <c r="AA1" s="365"/>
      <c r="AB1" s="366" t="s">
        <v>4028</v>
      </c>
      <c r="AC1" s="367"/>
      <c r="AD1" s="367"/>
      <c r="AE1" s="367"/>
      <c r="AF1" s="367"/>
      <c r="AG1" s="367"/>
      <c r="AH1" s="367"/>
      <c r="AI1" s="367"/>
      <c r="AJ1" s="367"/>
      <c r="AK1" s="367"/>
      <c r="AL1" s="365"/>
      <c r="AM1" s="364" t="s">
        <v>4029</v>
      </c>
      <c r="AN1" s="362"/>
      <c r="AO1" s="362"/>
      <c r="AP1" s="362"/>
      <c r="AQ1" s="362"/>
      <c r="AR1" s="362"/>
      <c r="AS1" s="362"/>
      <c r="AT1" s="362"/>
      <c r="AU1" s="362"/>
      <c r="AV1" s="362"/>
      <c r="AW1" s="363"/>
      <c r="AX1" s="364" t="s">
        <v>4030</v>
      </c>
      <c r="AY1" s="362"/>
      <c r="AZ1" s="362"/>
      <c r="BA1" s="362"/>
      <c r="BB1" s="362"/>
      <c r="BC1" s="362"/>
      <c r="BD1" s="362"/>
      <c r="BE1" s="362"/>
      <c r="BF1" s="362"/>
      <c r="BG1" s="362"/>
      <c r="BH1" s="363"/>
      <c r="BI1" s="364" t="s">
        <v>4091</v>
      </c>
      <c r="BJ1" s="362"/>
      <c r="BK1" s="362"/>
      <c r="BL1" s="362"/>
      <c r="BM1" s="362"/>
      <c r="BN1" s="362"/>
      <c r="BO1" s="362"/>
      <c r="BP1" s="362"/>
      <c r="BQ1" s="362"/>
      <c r="BR1" s="362"/>
      <c r="BS1" s="363"/>
      <c r="BT1" s="364" t="s">
        <v>4076</v>
      </c>
      <c r="BU1" s="362"/>
      <c r="BV1" s="362"/>
      <c r="BW1" s="362"/>
      <c r="BX1" s="362"/>
      <c r="BY1" s="362"/>
      <c r="BZ1" s="362"/>
      <c r="CA1" s="362"/>
      <c r="CB1" s="362"/>
      <c r="CC1" s="362"/>
      <c r="CD1" s="362"/>
      <c r="CE1" s="362" t="s">
        <v>4077</v>
      </c>
      <c r="CF1" s="362"/>
      <c r="CG1" s="362"/>
      <c r="CH1" s="362"/>
      <c r="CI1" s="362"/>
      <c r="CJ1" s="362"/>
      <c r="CK1" s="362"/>
      <c r="CL1" s="362"/>
      <c r="CM1" s="362"/>
      <c r="CN1" s="362"/>
      <c r="CO1" s="362"/>
      <c r="CP1" s="362" t="s">
        <v>4078</v>
      </c>
      <c r="CQ1" s="362"/>
      <c r="CR1" s="362"/>
      <c r="CS1" s="362"/>
      <c r="CT1" s="362"/>
      <c r="CU1" s="362"/>
      <c r="CV1" s="362"/>
      <c r="CW1" s="362"/>
      <c r="CX1" s="362"/>
      <c r="CY1" s="362"/>
      <c r="CZ1" s="363"/>
      <c r="DA1" s="367" t="s">
        <v>4101</v>
      </c>
      <c r="DB1" s="367"/>
      <c r="DC1" s="367"/>
      <c r="DD1" s="367"/>
      <c r="DE1" s="367"/>
      <c r="DF1" s="367"/>
      <c r="DG1" s="367"/>
      <c r="DH1" s="367"/>
      <c r="DI1" s="367"/>
      <c r="DJ1" s="367"/>
      <c r="DK1" s="367"/>
      <c r="DL1" s="371" t="s">
        <v>4102</v>
      </c>
      <c r="DM1" s="371"/>
      <c r="DN1" s="371"/>
      <c r="DO1" s="371"/>
      <c r="DP1" s="371"/>
      <c r="DQ1" s="371"/>
      <c r="DR1" s="371"/>
      <c r="DS1" s="371"/>
      <c r="DT1" s="371"/>
      <c r="DU1" s="371"/>
      <c r="DV1" s="372"/>
      <c r="DW1" s="373" t="s">
        <v>4103</v>
      </c>
      <c r="DX1" s="371" t="s">
        <v>4104</v>
      </c>
      <c r="DY1" s="371" t="s">
        <v>4104</v>
      </c>
      <c r="DZ1" s="371" t="s">
        <v>4104</v>
      </c>
      <c r="EA1" s="371" t="s">
        <v>4104</v>
      </c>
      <c r="EB1" s="371" t="s">
        <v>4104</v>
      </c>
      <c r="EC1" s="371" t="s">
        <v>4104</v>
      </c>
      <c r="ED1" s="371" t="s">
        <v>4104</v>
      </c>
      <c r="EE1" s="371" t="s">
        <v>4104</v>
      </c>
      <c r="EF1" s="371" t="s">
        <v>4104</v>
      </c>
      <c r="EG1" s="372" t="s">
        <v>4104</v>
      </c>
      <c r="EH1" s="364" t="s">
        <v>4115</v>
      </c>
      <c r="EI1" s="362"/>
      <c r="EJ1" s="362"/>
      <c r="EK1" s="362"/>
      <c r="EL1" s="362"/>
      <c r="EM1" s="362"/>
      <c r="EN1" s="362"/>
      <c r="EO1" s="362"/>
      <c r="EP1" s="362"/>
      <c r="EQ1" s="362"/>
      <c r="ER1" s="362"/>
      <c r="ES1" s="364" t="s">
        <v>4136</v>
      </c>
      <c r="ET1" s="362"/>
      <c r="EU1" s="362"/>
      <c r="EV1" s="362"/>
      <c r="EW1" s="362"/>
      <c r="EX1" s="362"/>
      <c r="EY1" s="362"/>
      <c r="EZ1" s="362"/>
      <c r="FA1" s="362"/>
      <c r="FB1" s="362"/>
      <c r="FC1" s="362"/>
      <c r="FD1" s="367" t="s">
        <v>4137</v>
      </c>
      <c r="FE1" s="367"/>
      <c r="FF1" s="367"/>
      <c r="FG1" s="367"/>
      <c r="FH1" s="367"/>
      <c r="FI1" s="367"/>
      <c r="FJ1" s="367"/>
      <c r="FK1" s="367"/>
      <c r="FL1" s="367"/>
      <c r="FM1" s="367"/>
      <c r="FN1" s="367"/>
      <c r="FO1" s="374" t="s">
        <v>4138</v>
      </c>
      <c r="FP1" s="375"/>
      <c r="FQ1" s="375"/>
      <c r="FR1" s="375"/>
      <c r="FS1" s="375"/>
      <c r="FT1" s="375"/>
      <c r="FU1" s="375"/>
      <c r="FV1" s="375"/>
      <c r="FW1" s="375"/>
      <c r="FX1" s="375"/>
      <c r="FY1" s="376"/>
      <c r="FZ1" s="375" t="s">
        <v>4139</v>
      </c>
      <c r="GA1" s="375" t="s">
        <v>4104</v>
      </c>
      <c r="GB1" s="375" t="s">
        <v>4104</v>
      </c>
      <c r="GC1" s="375" t="s">
        <v>4104</v>
      </c>
      <c r="GD1" s="375" t="s">
        <v>4104</v>
      </c>
      <c r="GE1" s="375" t="s">
        <v>4104</v>
      </c>
      <c r="GF1" s="375" t="s">
        <v>4104</v>
      </c>
      <c r="GG1" s="375" t="s">
        <v>4104</v>
      </c>
      <c r="GH1" s="375" t="s">
        <v>4104</v>
      </c>
      <c r="GI1" s="375" t="s">
        <v>4104</v>
      </c>
      <c r="GJ1" s="376" t="s">
        <v>4104</v>
      </c>
      <c r="GK1" s="362" t="s">
        <v>4140</v>
      </c>
      <c r="GL1" s="362"/>
      <c r="GM1" s="362"/>
      <c r="GN1" s="362"/>
      <c r="GO1" s="362"/>
      <c r="GP1" s="362"/>
      <c r="GQ1" s="362"/>
      <c r="GR1" s="362"/>
      <c r="GS1" s="362"/>
      <c r="GT1" s="362"/>
      <c r="GU1" s="363"/>
      <c r="GV1" s="367" t="s">
        <v>4141</v>
      </c>
      <c r="GW1" s="367"/>
      <c r="GX1" s="367"/>
      <c r="GY1" s="367"/>
      <c r="GZ1" s="367"/>
      <c r="HA1" s="367"/>
      <c r="HB1" s="367"/>
      <c r="HC1" s="367"/>
      <c r="HD1" s="367"/>
      <c r="HE1" s="367"/>
      <c r="HF1" s="367"/>
      <c r="HG1" s="367" t="s">
        <v>4142</v>
      </c>
      <c r="HH1" s="367"/>
      <c r="HI1" s="367"/>
      <c r="HJ1" s="367"/>
      <c r="HK1" s="367"/>
      <c r="HL1" s="367"/>
      <c r="HM1" s="367"/>
      <c r="HN1" s="367"/>
      <c r="HO1" s="367"/>
      <c r="HP1" s="367"/>
      <c r="HQ1" s="367"/>
      <c r="HR1" s="374" t="s">
        <v>4143</v>
      </c>
      <c r="HS1" s="375"/>
      <c r="HT1" s="375"/>
      <c r="HU1" s="375"/>
      <c r="HV1" s="375"/>
      <c r="HW1" s="375"/>
      <c r="HX1" s="375"/>
      <c r="HY1" s="375"/>
      <c r="HZ1" s="375"/>
      <c r="IA1" s="375"/>
      <c r="IB1" s="376"/>
      <c r="IC1" s="374" t="s">
        <v>4144</v>
      </c>
      <c r="ID1" s="375"/>
      <c r="IE1" s="375"/>
      <c r="IF1" s="375"/>
      <c r="IG1" s="375"/>
      <c r="IH1" s="375"/>
      <c r="II1" s="375"/>
      <c r="IJ1" s="375"/>
      <c r="IK1" s="375"/>
      <c r="IL1" s="375"/>
      <c r="IM1" s="376"/>
      <c r="IN1" s="375" t="s">
        <v>4145</v>
      </c>
      <c r="IO1" s="375" t="s">
        <v>4104</v>
      </c>
      <c r="IP1" s="375" t="s">
        <v>4104</v>
      </c>
      <c r="IQ1" s="375" t="s">
        <v>4104</v>
      </c>
      <c r="IR1" s="375" t="s">
        <v>4104</v>
      </c>
      <c r="IS1" s="375" t="s">
        <v>4104</v>
      </c>
      <c r="IT1" s="375" t="s">
        <v>4104</v>
      </c>
      <c r="IU1" s="375" t="s">
        <v>4104</v>
      </c>
      <c r="IV1" s="375" t="s">
        <v>4104</v>
      </c>
      <c r="IW1" s="375" t="s">
        <v>4104</v>
      </c>
      <c r="IX1" s="376" t="s">
        <v>4104</v>
      </c>
      <c r="IY1" s="375" t="s">
        <v>4146</v>
      </c>
      <c r="IZ1" s="375" t="s">
        <v>4104</v>
      </c>
      <c r="JA1" s="375" t="s">
        <v>4104</v>
      </c>
      <c r="JB1" s="375" t="s">
        <v>4104</v>
      </c>
      <c r="JC1" s="375" t="s">
        <v>4104</v>
      </c>
      <c r="JD1" s="375" t="s">
        <v>4104</v>
      </c>
      <c r="JE1" s="375" t="s">
        <v>4104</v>
      </c>
      <c r="JF1" s="375" t="s">
        <v>4104</v>
      </c>
      <c r="JG1" s="375" t="s">
        <v>4104</v>
      </c>
      <c r="JH1" s="375" t="s">
        <v>4104</v>
      </c>
      <c r="JI1" s="376" t="s">
        <v>4104</v>
      </c>
      <c r="JJ1" s="362" t="s">
        <v>4147</v>
      </c>
      <c r="JK1" s="362"/>
      <c r="JL1" s="362"/>
      <c r="JM1" s="362"/>
      <c r="JN1" s="362"/>
      <c r="JO1" s="362"/>
      <c r="JP1" s="362"/>
      <c r="JQ1" s="362"/>
      <c r="JR1" s="362"/>
      <c r="JS1" s="362"/>
      <c r="JT1" s="363"/>
      <c r="JU1" s="362" t="s">
        <v>4148</v>
      </c>
      <c r="JV1" s="362"/>
      <c r="JW1" s="362"/>
      <c r="JX1" s="362"/>
      <c r="JY1" s="362"/>
      <c r="JZ1" s="362"/>
      <c r="KA1" s="362"/>
      <c r="KB1" s="362"/>
      <c r="KC1" s="362"/>
      <c r="KD1" s="362"/>
      <c r="KE1" s="363"/>
    </row>
    <row r="2" spans="1:291" x14ac:dyDescent="0.2">
      <c r="A2" s="14"/>
      <c r="B2" s="14"/>
      <c r="C2" s="14"/>
      <c r="D2" s="14"/>
      <c r="E2" s="15"/>
      <c r="F2" s="14">
        <v>2010</v>
      </c>
      <c r="G2" s="14">
        <v>2011</v>
      </c>
      <c r="H2" s="14">
        <v>2012</v>
      </c>
      <c r="I2" s="14">
        <v>2013</v>
      </c>
      <c r="J2" s="14">
        <v>2014</v>
      </c>
      <c r="K2" s="14">
        <v>2015</v>
      </c>
      <c r="L2" s="14">
        <v>2016</v>
      </c>
      <c r="M2" s="14">
        <v>2017</v>
      </c>
      <c r="N2" s="14">
        <v>2018</v>
      </c>
      <c r="O2" s="14">
        <v>2019</v>
      </c>
      <c r="P2" s="15">
        <v>2020</v>
      </c>
      <c r="Q2" s="14">
        <v>2010</v>
      </c>
      <c r="R2" s="14">
        <v>2011</v>
      </c>
      <c r="S2" s="14">
        <v>2012</v>
      </c>
      <c r="T2" s="14">
        <v>2013</v>
      </c>
      <c r="U2" s="14">
        <v>2014</v>
      </c>
      <c r="V2" s="14">
        <v>2015</v>
      </c>
      <c r="W2" s="14">
        <v>2016</v>
      </c>
      <c r="X2" s="14">
        <v>2017</v>
      </c>
      <c r="Y2" s="14">
        <v>2018</v>
      </c>
      <c r="Z2" s="14">
        <v>2019</v>
      </c>
      <c r="AA2" s="15">
        <v>2020</v>
      </c>
      <c r="AB2" s="14">
        <v>2010</v>
      </c>
      <c r="AC2" s="14">
        <v>2011</v>
      </c>
      <c r="AD2" s="14">
        <v>2012</v>
      </c>
      <c r="AE2" s="14">
        <v>2013</v>
      </c>
      <c r="AF2" s="14">
        <v>2014</v>
      </c>
      <c r="AG2" s="14">
        <v>2015</v>
      </c>
      <c r="AH2" s="14">
        <v>2016</v>
      </c>
      <c r="AI2" s="14">
        <v>2017</v>
      </c>
      <c r="AJ2" s="14">
        <v>2018</v>
      </c>
      <c r="AK2" s="14">
        <v>2019</v>
      </c>
      <c r="AL2" s="15">
        <v>2020</v>
      </c>
      <c r="AM2" s="14">
        <v>2010</v>
      </c>
      <c r="AN2" s="14">
        <v>2011</v>
      </c>
      <c r="AO2" s="14">
        <v>2012</v>
      </c>
      <c r="AP2" s="14">
        <v>2013</v>
      </c>
      <c r="AQ2" s="14">
        <v>2014</v>
      </c>
      <c r="AR2" s="14">
        <v>2015</v>
      </c>
      <c r="AS2" s="14">
        <v>2016</v>
      </c>
      <c r="AT2" s="14">
        <v>2017</v>
      </c>
      <c r="AU2" s="14">
        <v>2018</v>
      </c>
      <c r="AV2" s="14">
        <v>2019</v>
      </c>
      <c r="AW2" s="15">
        <v>2020</v>
      </c>
      <c r="AX2" s="14">
        <v>2010</v>
      </c>
      <c r="AY2" s="14">
        <v>2011</v>
      </c>
      <c r="AZ2" s="14">
        <v>2012</v>
      </c>
      <c r="BA2" s="14">
        <v>2013</v>
      </c>
      <c r="BB2" s="14">
        <v>2014</v>
      </c>
      <c r="BC2" s="14">
        <v>2015</v>
      </c>
      <c r="BD2" s="14">
        <v>2016</v>
      </c>
      <c r="BE2" s="14">
        <v>2017</v>
      </c>
      <c r="BF2" s="14">
        <v>2018</v>
      </c>
      <c r="BG2" s="14">
        <v>2019</v>
      </c>
      <c r="BH2" s="15">
        <v>2020</v>
      </c>
      <c r="BI2" s="14">
        <v>2010</v>
      </c>
      <c r="BJ2" s="14">
        <v>2011</v>
      </c>
      <c r="BK2" s="14">
        <v>2012</v>
      </c>
      <c r="BL2" s="14">
        <v>2013</v>
      </c>
      <c r="BM2" s="14">
        <v>2014</v>
      </c>
      <c r="BN2" s="14">
        <v>2015</v>
      </c>
      <c r="BO2" s="14">
        <v>2016</v>
      </c>
      <c r="BP2" s="14">
        <v>2017</v>
      </c>
      <c r="BQ2" s="14">
        <v>2018</v>
      </c>
      <c r="BR2" s="14">
        <v>2019</v>
      </c>
      <c r="BS2" s="15">
        <v>2020</v>
      </c>
      <c r="BT2" s="14">
        <v>2010</v>
      </c>
      <c r="BU2" s="14">
        <v>2011</v>
      </c>
      <c r="BV2" s="14">
        <v>2012</v>
      </c>
      <c r="BW2" s="14">
        <v>2013</v>
      </c>
      <c r="BX2" s="14">
        <v>2014</v>
      </c>
      <c r="BY2" s="14">
        <v>2015</v>
      </c>
      <c r="BZ2" s="14">
        <v>2016</v>
      </c>
      <c r="CA2" s="14">
        <v>2017</v>
      </c>
      <c r="CB2" s="14">
        <v>2018</v>
      </c>
      <c r="CC2" s="14">
        <v>2019</v>
      </c>
      <c r="CD2" s="15">
        <v>2020</v>
      </c>
      <c r="CE2" s="14">
        <v>2010</v>
      </c>
      <c r="CF2" s="14">
        <v>2011</v>
      </c>
      <c r="CG2" s="14">
        <v>2012</v>
      </c>
      <c r="CH2" s="14">
        <v>2013</v>
      </c>
      <c r="CI2" s="14">
        <v>2014</v>
      </c>
      <c r="CJ2" s="14">
        <v>2015</v>
      </c>
      <c r="CK2" s="14">
        <v>2016</v>
      </c>
      <c r="CL2" s="14">
        <v>2017</v>
      </c>
      <c r="CM2" s="14">
        <v>2018</v>
      </c>
      <c r="CN2" s="14">
        <v>2019</v>
      </c>
      <c r="CO2" s="15">
        <v>2020</v>
      </c>
      <c r="CP2" s="14">
        <v>2010</v>
      </c>
      <c r="CQ2" s="14">
        <v>2011</v>
      </c>
      <c r="CR2" s="14">
        <v>2012</v>
      </c>
      <c r="CS2" s="14">
        <v>2013</v>
      </c>
      <c r="CT2" s="14">
        <v>2014</v>
      </c>
      <c r="CU2" s="14">
        <v>2015</v>
      </c>
      <c r="CV2" s="14">
        <v>2016</v>
      </c>
      <c r="CW2" s="14">
        <v>2017</v>
      </c>
      <c r="CX2" s="14">
        <v>2018</v>
      </c>
      <c r="CY2" s="14">
        <v>2019</v>
      </c>
      <c r="CZ2" s="15">
        <v>2020</v>
      </c>
      <c r="DA2" s="25">
        <v>2010</v>
      </c>
      <c r="DB2" s="14">
        <v>2011</v>
      </c>
      <c r="DC2" s="14">
        <v>2012</v>
      </c>
      <c r="DD2" s="14">
        <v>2013</v>
      </c>
      <c r="DE2" s="14">
        <v>2014</v>
      </c>
      <c r="DF2" s="14">
        <v>2015</v>
      </c>
      <c r="DG2" s="14">
        <v>2016</v>
      </c>
      <c r="DH2" s="14">
        <v>2017</v>
      </c>
      <c r="DI2" s="14">
        <v>2018</v>
      </c>
      <c r="DJ2" s="14">
        <v>2019</v>
      </c>
      <c r="DK2" s="15">
        <v>2020</v>
      </c>
      <c r="DL2" s="14">
        <v>2010</v>
      </c>
      <c r="DM2" s="14">
        <v>2011</v>
      </c>
      <c r="DN2" s="14">
        <v>2012</v>
      </c>
      <c r="DO2" s="14">
        <v>2013</v>
      </c>
      <c r="DP2" s="14">
        <v>2014</v>
      </c>
      <c r="DQ2" s="14">
        <v>2015</v>
      </c>
      <c r="DR2" s="14">
        <v>2016</v>
      </c>
      <c r="DS2" s="14">
        <v>2017</v>
      </c>
      <c r="DT2" s="14">
        <v>2018</v>
      </c>
      <c r="DU2" s="14">
        <v>2019</v>
      </c>
      <c r="DV2" s="15">
        <v>2020</v>
      </c>
      <c r="DW2" s="25">
        <v>2010</v>
      </c>
      <c r="DX2" s="14">
        <v>2011</v>
      </c>
      <c r="DY2" s="14">
        <v>2012</v>
      </c>
      <c r="DZ2" s="14">
        <v>2013</v>
      </c>
      <c r="EA2" s="14">
        <v>2014</v>
      </c>
      <c r="EB2" s="14">
        <v>2015</v>
      </c>
      <c r="EC2" s="14">
        <v>2016</v>
      </c>
      <c r="ED2" s="14">
        <v>2017</v>
      </c>
      <c r="EE2" s="14">
        <v>2018</v>
      </c>
      <c r="EF2" s="14">
        <v>2019</v>
      </c>
      <c r="EG2" s="15">
        <v>2020</v>
      </c>
      <c r="EH2" s="25">
        <v>2010</v>
      </c>
      <c r="EI2" s="14">
        <v>2011</v>
      </c>
      <c r="EJ2" s="14">
        <v>2012</v>
      </c>
      <c r="EK2" s="14">
        <v>2013</v>
      </c>
      <c r="EL2" s="14">
        <v>2014</v>
      </c>
      <c r="EM2" s="14">
        <v>2015</v>
      </c>
      <c r="EN2" s="14">
        <v>2016</v>
      </c>
      <c r="EO2" s="14">
        <v>2017</v>
      </c>
      <c r="EP2" s="14">
        <v>2018</v>
      </c>
      <c r="EQ2" s="14">
        <v>2019</v>
      </c>
      <c r="ER2" s="14">
        <v>2020</v>
      </c>
      <c r="ES2" s="25">
        <v>2010</v>
      </c>
      <c r="ET2" s="14">
        <v>2011</v>
      </c>
      <c r="EU2" s="14">
        <v>2012</v>
      </c>
      <c r="EV2" s="14">
        <v>2013</v>
      </c>
      <c r="EW2" s="14">
        <v>2014</v>
      </c>
      <c r="EX2" s="14">
        <v>2015</v>
      </c>
      <c r="EY2" s="14">
        <v>2016</v>
      </c>
      <c r="EZ2" s="14">
        <v>2017</v>
      </c>
      <c r="FA2" s="14">
        <v>2018</v>
      </c>
      <c r="FB2" s="14">
        <v>2019</v>
      </c>
      <c r="FC2" s="15">
        <v>2020</v>
      </c>
      <c r="FD2" s="14">
        <v>2010</v>
      </c>
      <c r="FE2" s="14">
        <v>2011</v>
      </c>
      <c r="FF2" s="14">
        <v>2012</v>
      </c>
      <c r="FG2" s="14">
        <v>2013</v>
      </c>
      <c r="FH2" s="14">
        <v>2014</v>
      </c>
      <c r="FI2" s="14">
        <v>2015</v>
      </c>
      <c r="FJ2" s="14">
        <v>2016</v>
      </c>
      <c r="FK2" s="14">
        <v>2017</v>
      </c>
      <c r="FL2" s="14">
        <v>2018</v>
      </c>
      <c r="FM2" s="14">
        <v>2019</v>
      </c>
      <c r="FN2" s="14">
        <v>2020</v>
      </c>
      <c r="FO2" s="25">
        <v>2010</v>
      </c>
      <c r="FP2" s="14">
        <v>2011</v>
      </c>
      <c r="FQ2" s="14">
        <v>2012</v>
      </c>
      <c r="FR2" s="14">
        <v>2013</v>
      </c>
      <c r="FS2" s="14">
        <v>2014</v>
      </c>
      <c r="FT2" s="14">
        <v>2015</v>
      </c>
      <c r="FU2" s="14">
        <v>2016</v>
      </c>
      <c r="FV2" s="14">
        <v>2017</v>
      </c>
      <c r="FW2" s="14">
        <v>2018</v>
      </c>
      <c r="FX2" s="14">
        <v>2019</v>
      </c>
      <c r="FY2" s="15">
        <v>2020</v>
      </c>
      <c r="FZ2" s="14">
        <v>2010</v>
      </c>
      <c r="GA2" s="14">
        <v>2011</v>
      </c>
      <c r="GB2" s="14">
        <v>2012</v>
      </c>
      <c r="GC2" s="14">
        <v>2013</v>
      </c>
      <c r="GD2" s="14">
        <v>2014</v>
      </c>
      <c r="GE2" s="14">
        <v>2015</v>
      </c>
      <c r="GF2" s="14">
        <v>2016</v>
      </c>
      <c r="GG2" s="14">
        <v>2017</v>
      </c>
      <c r="GH2" s="14">
        <v>2018</v>
      </c>
      <c r="GI2" s="14">
        <v>2019</v>
      </c>
      <c r="GJ2" s="15">
        <v>2020</v>
      </c>
      <c r="GK2" s="14">
        <v>2010</v>
      </c>
      <c r="GL2" s="14">
        <v>2011</v>
      </c>
      <c r="GM2" s="14">
        <v>2012</v>
      </c>
      <c r="GN2" s="14">
        <v>2013</v>
      </c>
      <c r="GO2" s="14">
        <v>2014</v>
      </c>
      <c r="GP2" s="14">
        <v>2015</v>
      </c>
      <c r="GQ2" s="14">
        <v>2016</v>
      </c>
      <c r="GR2" s="14">
        <v>2017</v>
      </c>
      <c r="GS2" s="14">
        <v>2018</v>
      </c>
      <c r="GT2" s="14">
        <v>2019</v>
      </c>
      <c r="GU2" s="15">
        <v>2020</v>
      </c>
      <c r="GV2" s="19">
        <v>2010</v>
      </c>
      <c r="GW2" s="19">
        <v>2011</v>
      </c>
      <c r="GX2" s="19">
        <v>2012</v>
      </c>
      <c r="GY2" s="19">
        <v>2013</v>
      </c>
      <c r="GZ2" s="19">
        <v>2014</v>
      </c>
      <c r="HA2" s="19">
        <v>2015</v>
      </c>
      <c r="HB2" s="19">
        <v>2016</v>
      </c>
      <c r="HC2" s="19">
        <v>2017</v>
      </c>
      <c r="HD2" s="19">
        <v>2018</v>
      </c>
      <c r="HE2" s="19">
        <v>2019</v>
      </c>
      <c r="HF2" s="19">
        <v>2020</v>
      </c>
      <c r="HG2" s="19">
        <v>2010</v>
      </c>
      <c r="HH2" s="19">
        <v>2011</v>
      </c>
      <c r="HI2" s="19">
        <v>2012</v>
      </c>
      <c r="HJ2" s="19">
        <v>2013</v>
      </c>
      <c r="HK2" s="19">
        <v>2014</v>
      </c>
      <c r="HL2" s="19">
        <v>2015</v>
      </c>
      <c r="HM2" s="19">
        <v>2016</v>
      </c>
      <c r="HN2" s="19">
        <v>2017</v>
      </c>
      <c r="HO2" s="19">
        <v>2018</v>
      </c>
      <c r="HP2" s="19">
        <v>2019</v>
      </c>
      <c r="HQ2" s="19">
        <v>2020</v>
      </c>
      <c r="HR2" s="38">
        <v>2010</v>
      </c>
      <c r="HS2" s="19">
        <v>2011</v>
      </c>
      <c r="HT2" s="19">
        <v>2012</v>
      </c>
      <c r="HU2" s="19">
        <v>2013</v>
      </c>
      <c r="HV2" s="19">
        <v>2014</v>
      </c>
      <c r="HW2" s="19">
        <v>2015</v>
      </c>
      <c r="HX2" s="19">
        <v>2016</v>
      </c>
      <c r="HY2" s="19">
        <v>2017</v>
      </c>
      <c r="HZ2" s="19">
        <v>2018</v>
      </c>
      <c r="IA2" s="19">
        <v>2019</v>
      </c>
      <c r="IB2" s="32">
        <v>2020</v>
      </c>
      <c r="IC2" s="25">
        <v>2010</v>
      </c>
      <c r="ID2" s="14">
        <v>2011</v>
      </c>
      <c r="IE2" s="14">
        <v>2012</v>
      </c>
      <c r="IF2" s="14">
        <v>2013</v>
      </c>
      <c r="IG2" s="14">
        <v>2014</v>
      </c>
      <c r="IH2" s="14">
        <v>2015</v>
      </c>
      <c r="II2" s="14">
        <v>2016</v>
      </c>
      <c r="IJ2" s="14">
        <v>2017</v>
      </c>
      <c r="IK2" s="14">
        <v>2018</v>
      </c>
      <c r="IL2" s="14">
        <v>2019</v>
      </c>
      <c r="IM2" s="15">
        <v>2020</v>
      </c>
      <c r="IN2" s="19">
        <v>2010</v>
      </c>
      <c r="IO2" s="19">
        <v>2011</v>
      </c>
      <c r="IP2" s="19">
        <v>2012</v>
      </c>
      <c r="IQ2" s="19">
        <v>2013</v>
      </c>
      <c r="IR2" s="19">
        <v>2014</v>
      </c>
      <c r="IS2" s="19">
        <v>2015</v>
      </c>
      <c r="IT2" s="19">
        <v>2016</v>
      </c>
      <c r="IU2" s="19">
        <v>2017</v>
      </c>
      <c r="IV2" s="19">
        <v>2018</v>
      </c>
      <c r="IW2" s="19">
        <v>2019</v>
      </c>
      <c r="IX2" s="32">
        <v>2020</v>
      </c>
      <c r="IY2" s="19">
        <v>2010</v>
      </c>
      <c r="IZ2" s="19">
        <v>2011</v>
      </c>
      <c r="JA2" s="19">
        <v>2012</v>
      </c>
      <c r="JB2" s="19">
        <v>2013</v>
      </c>
      <c r="JC2" s="19">
        <v>2014</v>
      </c>
      <c r="JD2" s="19">
        <v>2015</v>
      </c>
      <c r="JE2" s="19">
        <v>2016</v>
      </c>
      <c r="JF2" s="19">
        <v>2017</v>
      </c>
      <c r="JG2" s="19">
        <v>2018</v>
      </c>
      <c r="JH2" s="19">
        <v>2019</v>
      </c>
      <c r="JI2" s="32">
        <v>2020</v>
      </c>
      <c r="JJ2" s="19">
        <v>2010</v>
      </c>
      <c r="JK2" s="19">
        <v>2011</v>
      </c>
      <c r="JL2" s="19">
        <v>2012</v>
      </c>
      <c r="JM2" s="19">
        <v>2013</v>
      </c>
      <c r="JN2" s="19">
        <v>2014</v>
      </c>
      <c r="JO2" s="19">
        <v>2015</v>
      </c>
      <c r="JP2" s="19">
        <v>2016</v>
      </c>
      <c r="JQ2" s="19">
        <v>2017</v>
      </c>
      <c r="JR2" s="19">
        <v>2018</v>
      </c>
      <c r="JS2" s="19">
        <v>2019</v>
      </c>
      <c r="JT2" s="32">
        <v>2020</v>
      </c>
      <c r="JU2" s="19">
        <v>2010</v>
      </c>
      <c r="JV2" s="19">
        <v>2011</v>
      </c>
      <c r="JW2" s="19">
        <v>2012</v>
      </c>
      <c r="JX2" s="19">
        <v>2013</v>
      </c>
      <c r="JY2" s="19">
        <v>2014</v>
      </c>
      <c r="JZ2" s="19">
        <v>2015</v>
      </c>
      <c r="KA2" s="19">
        <v>2016</v>
      </c>
      <c r="KB2" s="19">
        <v>2017</v>
      </c>
      <c r="KC2" s="19">
        <v>2018</v>
      </c>
      <c r="KD2" s="19">
        <v>2019</v>
      </c>
      <c r="KE2" s="32">
        <v>2020</v>
      </c>
    </row>
    <row r="3" spans="1:291" x14ac:dyDescent="0.2">
      <c r="A3" s="16" t="s">
        <v>3464</v>
      </c>
      <c r="B3" s="17" t="s">
        <v>3465</v>
      </c>
      <c r="C3" s="17"/>
      <c r="D3" s="17"/>
      <c r="E3" s="18" t="s">
        <v>5</v>
      </c>
      <c r="F3" s="19">
        <v>0</v>
      </c>
      <c r="G3" s="19"/>
      <c r="H3" s="19">
        <v>0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19">
        <v>0</v>
      </c>
      <c r="P3" s="32"/>
      <c r="Q3" s="19">
        <v>0</v>
      </c>
      <c r="R3" s="19"/>
      <c r="S3" s="19">
        <v>0</v>
      </c>
      <c r="T3" s="19">
        <v>0</v>
      </c>
      <c r="U3" s="19">
        <v>0</v>
      </c>
      <c r="V3" s="19">
        <v>0</v>
      </c>
      <c r="W3" s="19">
        <v>0</v>
      </c>
      <c r="X3" s="19">
        <v>0</v>
      </c>
      <c r="Y3" s="19">
        <v>0</v>
      </c>
      <c r="Z3" s="19">
        <v>0</v>
      </c>
      <c r="AA3" s="32"/>
      <c r="AB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 s="4"/>
      <c r="AM3" s="19">
        <v>1.7676500000000001E-2</v>
      </c>
      <c r="AN3" s="19"/>
      <c r="AO3" s="19">
        <v>2.0071599999999998E-2</v>
      </c>
      <c r="AP3" s="19">
        <v>1.86482E-2</v>
      </c>
      <c r="AQ3" s="19">
        <v>2.1661300000000001E-2</v>
      </c>
      <c r="AR3" s="19">
        <v>2.1718700000000001E-2</v>
      </c>
      <c r="AS3" s="19">
        <v>2.2043900000000002E-2</v>
      </c>
      <c r="AT3" s="19">
        <v>2.18204E-2</v>
      </c>
      <c r="AU3" s="19">
        <v>2.2262199999999999E-2</v>
      </c>
      <c r="AV3" s="19">
        <v>2.4743899999999999E-2</v>
      </c>
      <c r="AW3" s="32"/>
      <c r="AX3" s="19">
        <v>0</v>
      </c>
      <c r="AY3" s="19"/>
      <c r="AZ3" s="19">
        <v>0</v>
      </c>
      <c r="BA3" s="19">
        <v>0</v>
      </c>
      <c r="BB3" s="19">
        <v>0</v>
      </c>
      <c r="BC3" s="19">
        <v>1</v>
      </c>
      <c r="BD3" s="19">
        <v>2</v>
      </c>
      <c r="BE3" s="19">
        <v>2</v>
      </c>
      <c r="BF3" s="19">
        <v>0</v>
      </c>
      <c r="BG3" s="19">
        <v>0</v>
      </c>
      <c r="BH3" s="32"/>
      <c r="BI3" s="19">
        <f>IF(AX3&gt;0,1,0)</f>
        <v>0</v>
      </c>
      <c r="BJ3" s="19"/>
      <c r="BK3" s="19">
        <f t="shared" ref="BK3:BR3" si="0">IF(AZ3&gt;0,1,0)</f>
        <v>0</v>
      </c>
      <c r="BL3" s="19">
        <f t="shared" si="0"/>
        <v>0</v>
      </c>
      <c r="BM3" s="19">
        <f t="shared" si="0"/>
        <v>0</v>
      </c>
      <c r="BN3" s="19">
        <f t="shared" si="0"/>
        <v>1</v>
      </c>
      <c r="BO3" s="19">
        <f t="shared" si="0"/>
        <v>1</v>
      </c>
      <c r="BP3" s="19">
        <f t="shared" si="0"/>
        <v>1</v>
      </c>
      <c r="BQ3" s="19">
        <f t="shared" si="0"/>
        <v>0</v>
      </c>
      <c r="BR3" s="19">
        <f t="shared" si="0"/>
        <v>0</v>
      </c>
      <c r="BS3" s="19"/>
      <c r="BT3" s="38">
        <v>3</v>
      </c>
      <c r="BU3" s="19">
        <v>2</v>
      </c>
      <c r="BV3" s="19">
        <v>5</v>
      </c>
      <c r="BW3" s="19">
        <v>3</v>
      </c>
      <c r="BX3" s="19">
        <v>5</v>
      </c>
      <c r="BY3" s="19">
        <v>5</v>
      </c>
      <c r="BZ3" s="19">
        <v>2</v>
      </c>
      <c r="CA3" s="19">
        <v>4</v>
      </c>
      <c r="CB3" s="19">
        <v>12</v>
      </c>
      <c r="CC3" s="19">
        <v>3</v>
      </c>
      <c r="CD3" s="32">
        <v>4</v>
      </c>
      <c r="CE3" s="19">
        <v>51</v>
      </c>
      <c r="CF3" s="19">
        <v>138</v>
      </c>
      <c r="CG3" s="19">
        <v>82</v>
      </c>
      <c r="CH3" s="19">
        <v>143</v>
      </c>
      <c r="CI3" s="19">
        <v>156</v>
      </c>
      <c r="CJ3" s="19">
        <v>133</v>
      </c>
      <c r="CK3" s="19">
        <v>103</v>
      </c>
      <c r="CL3" s="19">
        <v>80</v>
      </c>
      <c r="CM3" s="19">
        <v>62</v>
      </c>
      <c r="CN3" s="19">
        <v>41</v>
      </c>
      <c r="CO3" s="32">
        <v>49</v>
      </c>
      <c r="CP3" s="35">
        <f t="shared" ref="CP3:CP34" si="1">IF(CE3,BT3/CE3,0)</f>
        <v>5.8823529411764705E-2</v>
      </c>
      <c r="CQ3" s="35">
        <f t="shared" ref="CQ3:CQ34" si="2">IF(CF3,BU3/CF3,0)</f>
        <v>1.4492753623188406E-2</v>
      </c>
      <c r="CR3" s="35">
        <f t="shared" ref="CR3:CR34" si="3">IF(CG3,BV3/CG3,0)</f>
        <v>6.097560975609756E-2</v>
      </c>
      <c r="CS3" s="35">
        <f t="shared" ref="CS3:CS34" si="4">IF(CH3,BW3/CH3,0)</f>
        <v>2.097902097902098E-2</v>
      </c>
      <c r="CT3" s="35">
        <f t="shared" ref="CT3:CT34" si="5">IF(CI3,BX3/CI3,0)</f>
        <v>3.2051282051282048E-2</v>
      </c>
      <c r="CU3" s="35">
        <f t="shared" ref="CU3:CU34" si="6">IF(CJ3,BY3/CJ3,0)</f>
        <v>3.7593984962406013E-2</v>
      </c>
      <c r="CV3" s="35">
        <f t="shared" ref="CV3:CV34" si="7">IF(CK3,BZ3/CK3,0)</f>
        <v>1.9417475728155338E-2</v>
      </c>
      <c r="CW3" s="35">
        <f t="shared" ref="CW3:CW34" si="8">IF(CL3,CA3/CL3,0)</f>
        <v>0.05</v>
      </c>
      <c r="CX3" s="35">
        <f t="shared" ref="CX3:CX34" si="9">IF(CM3,CB3/CM3,0)</f>
        <v>0.19354838709677419</v>
      </c>
      <c r="CY3" s="35">
        <f t="shared" ref="CY3:CY34" si="10">IF(CN3,CC3/CN3,0)</f>
        <v>7.3170731707317069E-2</v>
      </c>
      <c r="CZ3" s="139">
        <f t="shared" ref="CZ3:CZ34" si="11">IF(CO3,CD3/CO3,0)</f>
        <v>8.1632653061224483E-2</v>
      </c>
      <c r="DA3" s="146">
        <v>5.4013759109999997</v>
      </c>
      <c r="DB3" s="146">
        <v>0.97321522599999999</v>
      </c>
      <c r="DC3" s="146">
        <v>0.87787974999999996</v>
      </c>
      <c r="DD3" s="146">
        <v>1.3333919789999999</v>
      </c>
      <c r="DE3" s="146">
        <v>1.777099132</v>
      </c>
      <c r="DF3" s="146">
        <v>1.3505952160000001</v>
      </c>
      <c r="DG3" s="146">
        <v>1.180177246</v>
      </c>
      <c r="DH3" s="146">
        <v>1.001875109</v>
      </c>
      <c r="DI3" s="146">
        <v>1.080980694</v>
      </c>
      <c r="DJ3" s="146">
        <v>0.74743293600000005</v>
      </c>
      <c r="DK3" s="147">
        <v>1.324362386</v>
      </c>
      <c r="DL3" s="146"/>
      <c r="DM3" s="146"/>
      <c r="DN3" s="146"/>
      <c r="DO3" s="146"/>
      <c r="DP3" s="146"/>
      <c r="DQ3" s="146"/>
      <c r="DR3" s="146"/>
      <c r="DS3" s="146"/>
      <c r="DT3" s="146"/>
      <c r="DU3" s="146">
        <v>0.46426799899999999</v>
      </c>
      <c r="DV3" s="147">
        <v>6.7014989849999997</v>
      </c>
      <c r="DW3" s="146"/>
      <c r="DX3" s="146"/>
      <c r="DY3" s="146">
        <v>-4.8989439009999997E-2</v>
      </c>
      <c r="DZ3" s="146">
        <v>4.358544827E-2</v>
      </c>
      <c r="EA3" s="146">
        <v>6.8013000499999995E-3</v>
      </c>
      <c r="EB3" s="146">
        <v>4.9333481790000001E-2</v>
      </c>
      <c r="EC3" s="146">
        <v>4.9333481790000001E-2</v>
      </c>
      <c r="ED3" s="146">
        <v>-4.2908099999999998E-2</v>
      </c>
      <c r="EE3" s="146">
        <v>6.1304530000000003E-2</v>
      </c>
      <c r="EF3" s="146">
        <v>-0.24526800000000001</v>
      </c>
      <c r="EG3" s="147">
        <v>-0.27697299999999997</v>
      </c>
      <c r="EH3" s="143">
        <v>104022300</v>
      </c>
      <c r="EI3" s="143">
        <v>29297600</v>
      </c>
      <c r="EJ3" s="143">
        <v>23259900</v>
      </c>
      <c r="EK3" s="143">
        <v>34785600</v>
      </c>
      <c r="EL3" s="143">
        <v>44016100</v>
      </c>
      <c r="EM3" s="143">
        <v>33402200</v>
      </c>
      <c r="EN3" s="143">
        <v>28615800</v>
      </c>
      <c r="EO3" s="143">
        <v>14177300</v>
      </c>
      <c r="EP3" s="143">
        <v>17641300</v>
      </c>
      <c r="EQ3" s="143">
        <v>8815400</v>
      </c>
      <c r="ER3" s="143">
        <v>10276300</v>
      </c>
      <c r="ES3" s="26">
        <f t="shared" ref="ES3:ES34" si="12">IF(ISNUMBER(EH3),LN(EH3),"")</f>
        <v>18.460115857197227</v>
      </c>
      <c r="ET3" s="26">
        <f t="shared" ref="ET3:ET34" si="13">IF(ISNUMBER(EI3),LN(EI3),"")</f>
        <v>17.193016159369588</v>
      </c>
      <c r="EU3" s="26">
        <f t="shared" ref="EU3:EU34" si="14">IF(ISNUMBER(EJ3),LN(EJ3),"")</f>
        <v>16.962241405819412</v>
      </c>
      <c r="EV3" s="26">
        <f t="shared" ref="EV3:EV34" si="15">IF(ISNUMBER(EK3),LN(EK3),"")</f>
        <v>17.364714066005263</v>
      </c>
      <c r="EW3" s="26">
        <f t="shared" ref="EW3:EW34" si="16">IF(ISNUMBER(EL3),LN(EL3),"")</f>
        <v>17.600066034045039</v>
      </c>
      <c r="EX3" s="26">
        <f t="shared" ref="EX3:EX34" si="17">IF(ISNUMBER(EM3),LN(EM3),"")</f>
        <v>17.324132324041184</v>
      </c>
      <c r="EY3" s="26">
        <f t="shared" ref="EY3:EY34" si="18">IF(ISNUMBER(EN3),LN(EN3),"")</f>
        <v>17.16946957079956</v>
      </c>
      <c r="EZ3" s="26">
        <f t="shared" ref="EZ3:EZ34" si="19">IF(ISNUMBER(EO3),LN(EO3),"")</f>
        <v>16.467152651911356</v>
      </c>
      <c r="FA3" s="26">
        <f t="shared" ref="FA3:FA34" si="20">IF(ISNUMBER(EP3),LN(EP3),"")</f>
        <v>16.685753301972618</v>
      </c>
      <c r="FB3" s="26">
        <f t="shared" ref="FB3:FB34" si="21">IF(ISNUMBER(EQ3),LN(EQ3),"")</f>
        <v>15.992010749982551</v>
      </c>
      <c r="FC3" s="152">
        <f t="shared" ref="FC3:FC34" si="22">IF(ISNUMBER(ER3),LN(ER3),"")</f>
        <v>16.145350831024771</v>
      </c>
      <c r="FD3">
        <f t="shared" ref="FD3:FN5" si="23">IF(ISNUMBER(F3),DA3,"")</f>
        <v>5.4013759109999997</v>
      </c>
      <c r="FE3" t="str">
        <f t="shared" si="23"/>
        <v/>
      </c>
      <c r="FF3">
        <f t="shared" si="23"/>
        <v>0.87787974999999996</v>
      </c>
      <c r="FG3">
        <f t="shared" si="23"/>
        <v>1.3333919789999999</v>
      </c>
      <c r="FH3">
        <f t="shared" si="23"/>
        <v>1.777099132</v>
      </c>
      <c r="FI3">
        <f t="shared" si="23"/>
        <v>1.3505952160000001</v>
      </c>
      <c r="FJ3">
        <f t="shared" si="23"/>
        <v>1.180177246</v>
      </c>
      <c r="FK3">
        <f t="shared" si="23"/>
        <v>1.001875109</v>
      </c>
      <c r="FL3">
        <f t="shared" si="23"/>
        <v>1.080980694</v>
      </c>
      <c r="FM3">
        <f t="shared" si="23"/>
        <v>0.74743293600000005</v>
      </c>
      <c r="FN3" t="str">
        <f t="shared" si="23"/>
        <v/>
      </c>
      <c r="FO3" s="26"/>
      <c r="FX3">
        <f t="shared" ref="FX3:FY5" si="24">IF(ISNUMBER(O3),DU3,"")</f>
        <v>0.46426799899999999</v>
      </c>
      <c r="FY3" s="4" t="str">
        <f t="shared" si="24"/>
        <v/>
      </c>
      <c r="GA3" t="str">
        <f t="shared" ref="GA3:GJ5" si="25">IF(ISNUMBER(G3),DX3,"")</f>
        <v/>
      </c>
      <c r="GB3">
        <f t="shared" si="25"/>
        <v>-4.8989439009999997E-2</v>
      </c>
      <c r="GC3">
        <f t="shared" si="25"/>
        <v>4.358544827E-2</v>
      </c>
      <c r="GD3">
        <f t="shared" si="25"/>
        <v>6.8013000499999995E-3</v>
      </c>
      <c r="GE3">
        <f t="shared" si="25"/>
        <v>4.9333481790000001E-2</v>
      </c>
      <c r="GF3">
        <f t="shared" si="25"/>
        <v>4.9333481790000001E-2</v>
      </c>
      <c r="GG3">
        <f t="shared" si="25"/>
        <v>-4.2908099999999998E-2</v>
      </c>
      <c r="GH3">
        <f t="shared" si="25"/>
        <v>6.1304530000000003E-2</v>
      </c>
      <c r="GI3">
        <f t="shared" si="25"/>
        <v>-0.24526800000000001</v>
      </c>
      <c r="GJ3" s="4" t="str">
        <f t="shared" si="25"/>
        <v/>
      </c>
      <c r="GK3">
        <f t="shared" ref="GK3:GK34" si="26">IF(ISNUMBER(F3),ES3,"")</f>
        <v>18.460115857197227</v>
      </c>
      <c r="GL3" t="str">
        <f t="shared" ref="GL3:GL34" si="27">IF(ISNUMBER(G3),ET3,"")</f>
        <v/>
      </c>
      <c r="GM3">
        <f t="shared" ref="GM3:GM34" si="28">IF(ISNUMBER(H3),EU3,"")</f>
        <v>16.962241405819412</v>
      </c>
      <c r="GN3">
        <f t="shared" ref="GN3:GN34" si="29">IF(ISNUMBER(I3),EV3,"")</f>
        <v>17.364714066005263</v>
      </c>
      <c r="GO3">
        <f t="shared" ref="GO3:GO34" si="30">IF(ISNUMBER(J3),EW3,"")</f>
        <v>17.600066034045039</v>
      </c>
      <c r="GP3">
        <f t="shared" ref="GP3:GP34" si="31">IF(ISNUMBER(K3),EX3,"")</f>
        <v>17.324132324041184</v>
      </c>
      <c r="GQ3">
        <f t="shared" ref="GQ3:GQ34" si="32">IF(ISNUMBER(L3),EY3,"")</f>
        <v>17.16946957079956</v>
      </c>
      <c r="GR3">
        <f t="shared" ref="GR3:GR34" si="33">IF(ISNUMBER(M3),EZ3,"")</f>
        <v>16.467152651911356</v>
      </c>
      <c r="GS3">
        <f t="shared" ref="GS3:GS34" si="34">IF(ISNUMBER(N3),FA3,"")</f>
        <v>16.685753301972618</v>
      </c>
      <c r="GT3">
        <f t="shared" ref="GT3:GT34" si="35">IF(ISNUMBER(O3),FB3,"")</f>
        <v>15.992010749982551</v>
      </c>
      <c r="GU3" t="str">
        <f t="shared" ref="GU3:GU34" si="36">IF(ISNUMBER(P3),FC3,"")</f>
        <v/>
      </c>
      <c r="GV3" s="154">
        <f>IF(FD3&lt;$FD$187,$FD$187,IF(FD3&gt;$FD$186,$FD$186,FD3))</f>
        <v>5.4013759109999997</v>
      </c>
      <c r="GW3" s="155">
        <f t="shared" ref="GW3:HF3" si="37">IF(FE3&lt;$FD$187,$FD$187,IF(FE3&gt;$FD$186,$FD$186,FE3))</f>
        <v>11.025982470999988</v>
      </c>
      <c r="GX3" s="155">
        <f t="shared" si="37"/>
        <v>0.87787974999999996</v>
      </c>
      <c r="GY3" s="155">
        <f t="shared" si="37"/>
        <v>1.3333919789999999</v>
      </c>
      <c r="GZ3" s="155">
        <f t="shared" si="37"/>
        <v>1.777099132</v>
      </c>
      <c r="HA3" s="155">
        <f t="shared" si="37"/>
        <v>1.3505952160000001</v>
      </c>
      <c r="HB3" s="155">
        <f t="shared" si="37"/>
        <v>1.180177246</v>
      </c>
      <c r="HC3" s="155">
        <f t="shared" si="37"/>
        <v>1.001875109</v>
      </c>
      <c r="HD3" s="155">
        <f t="shared" si="37"/>
        <v>1.080980694</v>
      </c>
      <c r="HE3" s="155">
        <f t="shared" si="37"/>
        <v>0.74743293600000005</v>
      </c>
      <c r="HF3" s="155">
        <f t="shared" si="37"/>
        <v>11.025982470999988</v>
      </c>
      <c r="HG3" s="154">
        <f>IF(ISNUMBER(FD3),GV3,"")</f>
        <v>5.4013759109999997</v>
      </c>
      <c r="HH3" s="155" t="str">
        <f t="shared" ref="HH3:HQ3" si="38">IF(ISNUMBER(FE3),GW3,"")</f>
        <v/>
      </c>
      <c r="HI3" s="155">
        <f t="shared" si="38"/>
        <v>0.87787974999999996</v>
      </c>
      <c r="HJ3" s="155">
        <f t="shared" si="38"/>
        <v>1.3333919789999999</v>
      </c>
      <c r="HK3" s="155">
        <f t="shared" si="38"/>
        <v>1.777099132</v>
      </c>
      <c r="HL3" s="155">
        <f t="shared" si="38"/>
        <v>1.3505952160000001</v>
      </c>
      <c r="HM3" s="155">
        <f t="shared" si="38"/>
        <v>1.180177246</v>
      </c>
      <c r="HN3" s="155">
        <f t="shared" si="38"/>
        <v>1.001875109</v>
      </c>
      <c r="HO3" s="155">
        <f t="shared" si="38"/>
        <v>1.080980694</v>
      </c>
      <c r="HP3" s="155">
        <f t="shared" si="38"/>
        <v>0.74743293600000005</v>
      </c>
      <c r="HQ3" s="155" t="str">
        <f t="shared" si="38"/>
        <v/>
      </c>
      <c r="HR3" s="154">
        <f>IF(FO3&lt;$FO$187,$FO$187,IF(FO3&gt;$FO$186,$FO$186,FO3))</f>
        <v>1.8501305000000012E-3</v>
      </c>
      <c r="HS3" s="155">
        <f t="shared" ref="HS3:IB3" si="39">IF(FP3&lt;$FO$187,$FO$187,IF(FP3&gt;$FO$186,$FO$186,FP3))</f>
        <v>1.8501305000000012E-3</v>
      </c>
      <c r="HT3" s="155">
        <f t="shared" si="39"/>
        <v>1.8501305000000012E-3</v>
      </c>
      <c r="HU3" s="155">
        <f t="shared" si="39"/>
        <v>1.8501305000000012E-3</v>
      </c>
      <c r="HV3" s="155">
        <f t="shared" si="39"/>
        <v>1.8501305000000012E-3</v>
      </c>
      <c r="HW3" s="155">
        <f t="shared" si="39"/>
        <v>1.8501305000000012E-3</v>
      </c>
      <c r="HX3" s="155">
        <f t="shared" si="39"/>
        <v>1.8501305000000012E-3</v>
      </c>
      <c r="HY3" s="155">
        <f t="shared" si="39"/>
        <v>1.8501305000000012E-3</v>
      </c>
      <c r="HZ3" s="155">
        <f t="shared" si="39"/>
        <v>1.8501305000000012E-3</v>
      </c>
      <c r="IA3" s="155">
        <f t="shared" si="39"/>
        <v>0.46426799899999999</v>
      </c>
      <c r="IB3" s="156">
        <f t="shared" si="39"/>
        <v>0.86766592399999853</v>
      </c>
      <c r="IC3" t="str">
        <f>IF(ISNUMBER(FO3),HR3,"")</f>
        <v/>
      </c>
      <c r="ID3" t="str">
        <f t="shared" ref="ID3:IM3" si="40">IF(ISNUMBER(FP3),HS3,"")</f>
        <v/>
      </c>
      <c r="IE3" t="str">
        <f t="shared" si="40"/>
        <v/>
      </c>
      <c r="IF3" t="str">
        <f t="shared" si="40"/>
        <v/>
      </c>
      <c r="IG3" t="str">
        <f t="shared" si="40"/>
        <v/>
      </c>
      <c r="IH3" t="str">
        <f t="shared" si="40"/>
        <v/>
      </c>
      <c r="II3" t="str">
        <f t="shared" si="40"/>
        <v/>
      </c>
      <c r="IJ3" t="str">
        <f t="shared" si="40"/>
        <v/>
      </c>
      <c r="IK3" t="str">
        <f t="shared" si="40"/>
        <v/>
      </c>
      <c r="IL3">
        <f t="shared" si="40"/>
        <v>0.46426799899999999</v>
      </c>
      <c r="IM3" t="str">
        <f t="shared" si="40"/>
        <v/>
      </c>
      <c r="IN3" s="154">
        <f>IF(FZ3&lt;$FZ$187,$FZ$187,IF(FZ3&gt;$FZ$186,$FZ$186,FZ3))</f>
        <v>0</v>
      </c>
      <c r="IO3" s="155">
        <f t="shared" ref="IO3:IX3" si="41">IF(GA3&lt;$FZ$187,$FZ$187,IF(GA3&gt;$FZ$186,$FZ$186,GA3))</f>
        <v>0.13094384999999997</v>
      </c>
      <c r="IP3" s="155">
        <f t="shared" si="41"/>
        <v>-4.8989439009999997E-2</v>
      </c>
      <c r="IQ3" s="155">
        <f t="shared" si="41"/>
        <v>4.358544827E-2</v>
      </c>
      <c r="IR3" s="155">
        <f t="shared" si="41"/>
        <v>6.8013000499999995E-3</v>
      </c>
      <c r="IS3" s="155">
        <f t="shared" si="41"/>
        <v>4.9333481790000001E-2</v>
      </c>
      <c r="IT3" s="155">
        <f t="shared" si="41"/>
        <v>4.9333481790000001E-2</v>
      </c>
      <c r="IU3" s="155">
        <f t="shared" si="41"/>
        <v>-4.2908099999999998E-2</v>
      </c>
      <c r="IV3" s="155">
        <f t="shared" si="41"/>
        <v>6.1304530000000003E-2</v>
      </c>
      <c r="IW3" s="155">
        <f t="shared" si="41"/>
        <v>-0.24526800000000001</v>
      </c>
      <c r="IX3" s="155">
        <f t="shared" si="41"/>
        <v>0.13094384999999997</v>
      </c>
      <c r="IY3" s="154" t="str">
        <f>IF(ISNUMBER(FZ3),IN3,"")</f>
        <v/>
      </c>
      <c r="IZ3" s="155" t="str">
        <f t="shared" ref="IZ3:JI3" si="42">IF(ISNUMBER(GA3),IO3,"")</f>
        <v/>
      </c>
      <c r="JA3" s="155">
        <f t="shared" si="42"/>
        <v>-4.8989439009999997E-2</v>
      </c>
      <c r="JB3" s="155">
        <f t="shared" si="42"/>
        <v>4.358544827E-2</v>
      </c>
      <c r="JC3" s="155">
        <f t="shared" si="42"/>
        <v>6.8013000499999995E-3</v>
      </c>
      <c r="JD3" s="155">
        <f t="shared" si="42"/>
        <v>4.9333481790000001E-2</v>
      </c>
      <c r="JE3" s="155">
        <f t="shared" si="42"/>
        <v>4.9333481790000001E-2</v>
      </c>
      <c r="JF3" s="155">
        <f t="shared" si="42"/>
        <v>-4.2908099999999998E-2</v>
      </c>
      <c r="JG3" s="155">
        <f t="shared" si="42"/>
        <v>6.1304530000000003E-2</v>
      </c>
      <c r="JH3" s="155">
        <f t="shared" si="42"/>
        <v>-0.24526800000000001</v>
      </c>
      <c r="JI3" s="155" t="str">
        <f t="shared" si="42"/>
        <v/>
      </c>
      <c r="JJ3" s="154">
        <f>IF(GK3&lt;$GK$187,$GK$187,IF(GK3&gt;$GK$186,$GK$186,GK3))</f>
        <v>18.460115857197227</v>
      </c>
      <c r="JK3" s="155">
        <f t="shared" ref="JK3:JT3" si="43">IF(GL3&lt;$GK$187,$GK$187,IF(GL3&gt;$GK$186,$GK$186,GL3))</f>
        <v>23.290190403071897</v>
      </c>
      <c r="JL3" s="155">
        <f t="shared" si="43"/>
        <v>16.962241405819412</v>
      </c>
      <c r="JM3" s="155">
        <f t="shared" si="43"/>
        <v>17.364714066005263</v>
      </c>
      <c r="JN3" s="155">
        <f t="shared" si="43"/>
        <v>17.600066034045039</v>
      </c>
      <c r="JO3" s="155">
        <f t="shared" si="43"/>
        <v>17.324132324041184</v>
      </c>
      <c r="JP3" s="155">
        <f t="shared" si="43"/>
        <v>17.16946957079956</v>
      </c>
      <c r="JQ3" s="155">
        <f t="shared" si="43"/>
        <v>16.471776900977758</v>
      </c>
      <c r="JR3" s="155">
        <f t="shared" si="43"/>
        <v>16.685753301972618</v>
      </c>
      <c r="JS3" s="155">
        <f t="shared" si="43"/>
        <v>16.471776900977758</v>
      </c>
      <c r="JT3" s="155">
        <f t="shared" si="43"/>
        <v>23.290190403071897</v>
      </c>
      <c r="JU3" s="154">
        <f>IF(ISNUMBER(GK3),JJ3,"")</f>
        <v>18.460115857197227</v>
      </c>
      <c r="JV3" s="155" t="str">
        <f t="shared" ref="JV3:KE3" si="44">IF(ISNUMBER(GL3),JK3,"")</f>
        <v/>
      </c>
      <c r="JW3" s="155">
        <f t="shared" si="44"/>
        <v>16.962241405819412</v>
      </c>
      <c r="JX3" s="155">
        <f t="shared" si="44"/>
        <v>17.364714066005263</v>
      </c>
      <c r="JY3" s="155">
        <f t="shared" si="44"/>
        <v>17.600066034045039</v>
      </c>
      <c r="JZ3" s="155">
        <f t="shared" si="44"/>
        <v>17.324132324041184</v>
      </c>
      <c r="KA3" s="155">
        <f t="shared" si="44"/>
        <v>17.16946957079956</v>
      </c>
      <c r="KB3" s="155">
        <f t="shared" si="44"/>
        <v>16.471776900977758</v>
      </c>
      <c r="KC3" s="155">
        <f t="shared" si="44"/>
        <v>16.685753301972618</v>
      </c>
      <c r="KD3" s="155">
        <f t="shared" si="44"/>
        <v>16.471776900977758</v>
      </c>
      <c r="KE3" s="156" t="str">
        <f t="shared" si="44"/>
        <v/>
      </c>
    </row>
    <row r="4" spans="1:291" x14ac:dyDescent="0.2">
      <c r="A4" s="16" t="s">
        <v>4092</v>
      </c>
      <c r="B4" s="17" t="s">
        <v>3898</v>
      </c>
      <c r="C4" s="17"/>
      <c r="D4" s="17"/>
      <c r="E4" s="20" t="s">
        <v>5</v>
      </c>
      <c r="F4" s="19"/>
      <c r="G4" s="19"/>
      <c r="H4" s="19">
        <v>0</v>
      </c>
      <c r="I4" s="19"/>
      <c r="J4" s="19"/>
      <c r="K4" s="19"/>
      <c r="L4" s="19">
        <v>0</v>
      </c>
      <c r="M4" s="19">
        <v>0</v>
      </c>
      <c r="N4" s="19"/>
      <c r="O4" s="19"/>
      <c r="P4" s="32"/>
      <c r="Q4" s="19"/>
      <c r="R4" s="19"/>
      <c r="S4" s="19">
        <v>0</v>
      </c>
      <c r="T4" s="19"/>
      <c r="U4" s="19"/>
      <c r="V4" s="19"/>
      <c r="W4" s="19">
        <v>0</v>
      </c>
      <c r="X4" s="19">
        <v>0</v>
      </c>
      <c r="Y4" s="19"/>
      <c r="Z4" s="19"/>
      <c r="AA4" s="32"/>
      <c r="AD4">
        <v>0</v>
      </c>
      <c r="AH4">
        <v>0</v>
      </c>
      <c r="AI4">
        <v>0</v>
      </c>
      <c r="AL4" s="4"/>
      <c r="AM4" s="19"/>
      <c r="AN4" s="19"/>
      <c r="AO4" s="19">
        <v>1.84975E-2</v>
      </c>
      <c r="AP4" s="19"/>
      <c r="AQ4" s="19"/>
      <c r="AR4" s="19"/>
      <c r="AS4" s="19">
        <v>1.85963E-2</v>
      </c>
      <c r="AT4" s="19">
        <v>1.79331E-2</v>
      </c>
      <c r="AU4" s="19"/>
      <c r="AV4" s="19"/>
      <c r="AW4" s="32"/>
      <c r="AX4" s="19"/>
      <c r="AY4" s="19"/>
      <c r="AZ4" s="19">
        <v>0</v>
      </c>
      <c r="BA4" s="19"/>
      <c r="BB4" s="19"/>
      <c r="BC4" s="19"/>
      <c r="BD4" s="19">
        <v>0</v>
      </c>
      <c r="BE4" s="19">
        <v>0</v>
      </c>
      <c r="BF4" s="19"/>
      <c r="BG4" s="19"/>
      <c r="BH4" s="32"/>
      <c r="BI4" s="19"/>
      <c r="BJ4" s="19"/>
      <c r="BK4" s="19">
        <f>IF(AZ4&gt;0,1,0)</f>
        <v>0</v>
      </c>
      <c r="BL4" s="19"/>
      <c r="BM4" s="19"/>
      <c r="BN4" s="19"/>
      <c r="BO4" s="19">
        <f t="shared" ref="BO4:BP8" si="45">IF(BD4&gt;0,1,0)</f>
        <v>0</v>
      </c>
      <c r="BP4" s="19">
        <f t="shared" si="45"/>
        <v>0</v>
      </c>
      <c r="BQ4" s="19"/>
      <c r="BR4" s="19"/>
      <c r="BS4" s="19"/>
      <c r="BT4" s="38">
        <v>4</v>
      </c>
      <c r="BU4" s="19">
        <v>4</v>
      </c>
      <c r="BV4" s="19">
        <v>10</v>
      </c>
      <c r="BW4" s="19">
        <v>17</v>
      </c>
      <c r="BX4" s="19">
        <v>17</v>
      </c>
      <c r="BY4" s="19">
        <v>16</v>
      </c>
      <c r="BZ4" s="19">
        <v>3</v>
      </c>
      <c r="CA4" s="19">
        <v>14</v>
      </c>
      <c r="CB4" s="19">
        <v>15</v>
      </c>
      <c r="CC4" s="19">
        <v>29</v>
      </c>
      <c r="CD4" s="32">
        <v>24</v>
      </c>
      <c r="CE4" s="19">
        <v>93</v>
      </c>
      <c r="CF4" s="19">
        <v>93</v>
      </c>
      <c r="CG4" s="19">
        <v>165</v>
      </c>
      <c r="CH4" s="19">
        <v>209</v>
      </c>
      <c r="CI4" s="19">
        <v>203</v>
      </c>
      <c r="CJ4" s="19">
        <v>125</v>
      </c>
      <c r="CK4" s="19">
        <v>86</v>
      </c>
      <c r="CL4" s="19">
        <v>86</v>
      </c>
      <c r="CM4" s="19">
        <v>88</v>
      </c>
      <c r="CN4" s="19">
        <v>99</v>
      </c>
      <c r="CO4" s="32">
        <v>151</v>
      </c>
      <c r="CP4" s="35">
        <f t="shared" si="1"/>
        <v>4.3010752688172046E-2</v>
      </c>
      <c r="CQ4" s="35">
        <f t="shared" si="2"/>
        <v>4.3010752688172046E-2</v>
      </c>
      <c r="CR4" s="35">
        <f t="shared" si="3"/>
        <v>6.0606060606060608E-2</v>
      </c>
      <c r="CS4" s="35">
        <f t="shared" si="4"/>
        <v>8.1339712918660281E-2</v>
      </c>
      <c r="CT4" s="35">
        <f t="shared" si="5"/>
        <v>8.3743842364532015E-2</v>
      </c>
      <c r="CU4" s="35">
        <f t="shared" si="6"/>
        <v>0.128</v>
      </c>
      <c r="CV4" s="35">
        <f t="shared" si="7"/>
        <v>3.4883720930232558E-2</v>
      </c>
      <c r="CW4" s="35">
        <f t="shared" si="8"/>
        <v>0.16279069767441862</v>
      </c>
      <c r="CX4" s="35">
        <f t="shared" si="9"/>
        <v>0.17045454545454544</v>
      </c>
      <c r="CY4" s="35">
        <f t="shared" si="10"/>
        <v>0.29292929292929293</v>
      </c>
      <c r="CZ4" s="139">
        <f t="shared" si="11"/>
        <v>0.15894039735099338</v>
      </c>
      <c r="DA4" s="146">
        <v>20.9727</v>
      </c>
      <c r="DB4" s="146">
        <v>20.9727</v>
      </c>
      <c r="DC4" s="146">
        <v>26.415299999999998</v>
      </c>
      <c r="DD4" s="146">
        <v>3.9451000000000001</v>
      </c>
      <c r="DE4" s="146">
        <v>3.8809999999999998</v>
      </c>
      <c r="DF4" s="146">
        <v>4.0910000000000002</v>
      </c>
      <c r="DG4" s="146">
        <v>3.4403999999999999</v>
      </c>
      <c r="DH4" s="146">
        <v>1.8549</v>
      </c>
      <c r="DI4" s="146">
        <v>0.76519999999999999</v>
      </c>
      <c r="DJ4" s="146">
        <v>0.76690000000000003</v>
      </c>
      <c r="DK4" s="147">
        <v>0.84740000000000004</v>
      </c>
      <c r="DL4" s="146"/>
      <c r="DM4" s="146"/>
      <c r="DN4" s="146">
        <v>0.98396700000000004</v>
      </c>
      <c r="DO4" s="146"/>
      <c r="DP4" s="146"/>
      <c r="DQ4" s="146"/>
      <c r="DR4" s="146">
        <v>0.60497000000000001</v>
      </c>
      <c r="DS4" s="146">
        <v>0.45434200000000002</v>
      </c>
      <c r="DT4" s="146"/>
      <c r="DU4" s="146"/>
      <c r="DV4" s="147"/>
      <c r="DW4" s="146">
        <v>-3.6957999999999998E-2</v>
      </c>
      <c r="DX4" s="146">
        <v>-1.7117E-2</v>
      </c>
      <c r="DY4" s="146">
        <v>3.0044999999999999E-2</v>
      </c>
      <c r="DZ4" s="146">
        <v>0.27415099999999998</v>
      </c>
      <c r="EA4" s="146">
        <v>5.0885E-2</v>
      </c>
      <c r="EB4" s="146">
        <v>4.8682999999999997E-2</v>
      </c>
      <c r="EC4" s="146">
        <v>3.9132E-2</v>
      </c>
      <c r="ED4" s="146">
        <v>0.27366000000000001</v>
      </c>
      <c r="EE4" s="146">
        <v>1.6698000000000001E-2</v>
      </c>
      <c r="EF4" s="146">
        <v>-2.9277000000000001E-2</v>
      </c>
      <c r="EG4" s="147">
        <v>-5.5719999999999997E-3</v>
      </c>
      <c r="EH4" s="143">
        <v>136145700</v>
      </c>
      <c r="EI4" s="143">
        <v>83483100</v>
      </c>
      <c r="EJ4" s="143">
        <v>90311000</v>
      </c>
      <c r="EK4" s="143">
        <v>362798300</v>
      </c>
      <c r="EL4" s="143">
        <v>385695100</v>
      </c>
      <c r="EM4" s="143">
        <v>492322400</v>
      </c>
      <c r="EN4" s="143">
        <v>457808200</v>
      </c>
      <c r="EO4" s="143">
        <v>469930200</v>
      </c>
      <c r="EP4" s="143">
        <v>187917600</v>
      </c>
      <c r="EQ4" s="143">
        <v>157904700</v>
      </c>
      <c r="ER4" s="143">
        <v>164739800</v>
      </c>
      <c r="ES4" s="26">
        <f t="shared" si="12"/>
        <v>18.72923619377222</v>
      </c>
      <c r="ET4" s="26">
        <f t="shared" si="13"/>
        <v>18.240154774126829</v>
      </c>
      <c r="EU4" s="26">
        <f t="shared" si="14"/>
        <v>18.318769827136556</v>
      </c>
      <c r="EV4" s="26">
        <f t="shared" si="15"/>
        <v>19.709357590416989</v>
      </c>
      <c r="EW4" s="26">
        <f t="shared" si="16"/>
        <v>19.770557718923527</v>
      </c>
      <c r="EX4" s="26">
        <f t="shared" si="17"/>
        <v>20.014644344404253</v>
      </c>
      <c r="EY4" s="26">
        <f t="shared" si="18"/>
        <v>19.941960877074184</v>
      </c>
      <c r="EZ4" s="26">
        <f t="shared" si="19"/>
        <v>19.968094731001283</v>
      </c>
      <c r="FA4" s="26">
        <f t="shared" si="20"/>
        <v>19.051514126841294</v>
      </c>
      <c r="FB4" s="26">
        <f t="shared" si="21"/>
        <v>18.877502244457361</v>
      </c>
      <c r="FC4" s="152">
        <f t="shared" si="22"/>
        <v>18.919877817442405</v>
      </c>
      <c r="FD4" t="str">
        <f t="shared" si="23"/>
        <v/>
      </c>
      <c r="FE4" t="str">
        <f t="shared" si="23"/>
        <v/>
      </c>
      <c r="FF4">
        <f t="shared" si="23"/>
        <v>26.415299999999998</v>
      </c>
      <c r="FG4" t="str">
        <f t="shared" si="23"/>
        <v/>
      </c>
      <c r="FH4" t="str">
        <f t="shared" si="23"/>
        <v/>
      </c>
      <c r="FI4" t="str">
        <f t="shared" si="23"/>
        <v/>
      </c>
      <c r="FJ4">
        <f t="shared" si="23"/>
        <v>3.4403999999999999</v>
      </c>
      <c r="FK4">
        <f t="shared" si="23"/>
        <v>1.8549</v>
      </c>
      <c r="FL4" t="str">
        <f t="shared" si="23"/>
        <v/>
      </c>
      <c r="FM4" t="str">
        <f t="shared" si="23"/>
        <v/>
      </c>
      <c r="FN4" t="str">
        <f t="shared" si="23"/>
        <v/>
      </c>
      <c r="FO4" s="26" t="str">
        <f t="shared" ref="FO4:FW4" si="46">IF(ISNUMBER(F4),DL4,"")</f>
        <v/>
      </c>
      <c r="FP4" t="str">
        <f t="shared" si="46"/>
        <v/>
      </c>
      <c r="FQ4">
        <f t="shared" si="46"/>
        <v>0.98396700000000004</v>
      </c>
      <c r="FR4" t="str">
        <f t="shared" si="46"/>
        <v/>
      </c>
      <c r="FS4" t="str">
        <f t="shared" si="46"/>
        <v/>
      </c>
      <c r="FT4" t="str">
        <f t="shared" si="46"/>
        <v/>
      </c>
      <c r="FU4">
        <f t="shared" si="46"/>
        <v>0.60497000000000001</v>
      </c>
      <c r="FV4">
        <f t="shared" si="46"/>
        <v>0.45434200000000002</v>
      </c>
      <c r="FW4" t="str">
        <f t="shared" si="46"/>
        <v/>
      </c>
      <c r="FX4" t="str">
        <f t="shared" si="24"/>
        <v/>
      </c>
      <c r="FY4" s="4" t="str">
        <f t="shared" si="24"/>
        <v/>
      </c>
      <c r="FZ4" t="str">
        <f>IF(ISNUMBER(F4),DW4,"")</f>
        <v/>
      </c>
      <c r="GA4" t="str">
        <f t="shared" si="25"/>
        <v/>
      </c>
      <c r="GB4">
        <f t="shared" si="25"/>
        <v>3.0044999999999999E-2</v>
      </c>
      <c r="GC4" t="str">
        <f t="shared" si="25"/>
        <v/>
      </c>
      <c r="GD4" t="str">
        <f t="shared" si="25"/>
        <v/>
      </c>
      <c r="GE4" t="str">
        <f t="shared" si="25"/>
        <v/>
      </c>
      <c r="GF4">
        <f t="shared" si="25"/>
        <v>3.9132E-2</v>
      </c>
      <c r="GG4">
        <f t="shared" si="25"/>
        <v>0.27366000000000001</v>
      </c>
      <c r="GH4" t="str">
        <f t="shared" si="25"/>
        <v/>
      </c>
      <c r="GI4" t="str">
        <f t="shared" si="25"/>
        <v/>
      </c>
      <c r="GJ4" s="4" t="str">
        <f t="shared" si="25"/>
        <v/>
      </c>
      <c r="GK4" t="str">
        <f t="shared" si="26"/>
        <v/>
      </c>
      <c r="GL4" t="str">
        <f t="shared" si="27"/>
        <v/>
      </c>
      <c r="GM4">
        <f t="shared" si="28"/>
        <v>18.318769827136556</v>
      </c>
      <c r="GN4" t="str">
        <f t="shared" si="29"/>
        <v/>
      </c>
      <c r="GO4" t="str">
        <f t="shared" si="30"/>
        <v/>
      </c>
      <c r="GP4" t="str">
        <f t="shared" si="31"/>
        <v/>
      </c>
      <c r="GQ4">
        <f t="shared" si="32"/>
        <v>19.941960877074184</v>
      </c>
      <c r="GR4">
        <f t="shared" si="33"/>
        <v>19.968094731001283</v>
      </c>
      <c r="GS4" t="str">
        <f t="shared" si="34"/>
        <v/>
      </c>
      <c r="GT4" t="str">
        <f t="shared" si="35"/>
        <v/>
      </c>
      <c r="GU4" t="str">
        <f t="shared" si="36"/>
        <v/>
      </c>
      <c r="GV4" s="26">
        <f t="shared" ref="GV4:GV67" si="47">IF(FD4&lt;$FD$187,$FD$187,IF(FD4&gt;$FD$186,$FD$186,FD4))</f>
        <v>11.025982470999988</v>
      </c>
      <c r="GW4">
        <f t="shared" ref="GW4:GW67" si="48">IF(FE4&lt;$FD$187,$FD$187,IF(FE4&gt;$FD$186,$FD$186,FE4))</f>
        <v>11.025982470999988</v>
      </c>
      <c r="GX4">
        <f t="shared" ref="GX4:GX67" si="49">IF(FF4&lt;$FD$187,$FD$187,IF(FF4&gt;$FD$186,$FD$186,FF4))</f>
        <v>11.025982470999988</v>
      </c>
      <c r="GY4">
        <f t="shared" ref="GY4:GY67" si="50">IF(FG4&lt;$FD$187,$FD$187,IF(FG4&gt;$FD$186,$FD$186,FG4))</f>
        <v>11.025982470999988</v>
      </c>
      <c r="GZ4">
        <f t="shared" ref="GZ4:GZ67" si="51">IF(FH4&lt;$FD$187,$FD$187,IF(FH4&gt;$FD$186,$FD$186,FH4))</f>
        <v>11.025982470999988</v>
      </c>
      <c r="HA4">
        <f t="shared" ref="HA4:HA67" si="52">IF(FI4&lt;$FD$187,$FD$187,IF(FI4&gt;$FD$186,$FD$186,FI4))</f>
        <v>11.025982470999988</v>
      </c>
      <c r="HB4">
        <f t="shared" ref="HB4:HB67" si="53">IF(FJ4&lt;$FD$187,$FD$187,IF(FJ4&gt;$FD$186,$FD$186,FJ4))</f>
        <v>3.4403999999999999</v>
      </c>
      <c r="HC4">
        <f t="shared" ref="HC4:HC67" si="54">IF(FK4&lt;$FD$187,$FD$187,IF(FK4&gt;$FD$186,$FD$186,FK4))</f>
        <v>1.8549</v>
      </c>
      <c r="HD4">
        <f t="shared" ref="HD4:HD67" si="55">IF(FL4&lt;$FD$187,$FD$187,IF(FL4&gt;$FD$186,$FD$186,FL4))</f>
        <v>11.025982470999988</v>
      </c>
      <c r="HE4">
        <f t="shared" ref="HE4:HE67" si="56">IF(FM4&lt;$FD$187,$FD$187,IF(FM4&gt;$FD$186,$FD$186,FM4))</f>
        <v>11.025982470999988</v>
      </c>
      <c r="HF4">
        <f t="shared" ref="HF4:HF67" si="57">IF(FN4&lt;$FD$187,$FD$187,IF(FN4&gt;$FD$186,$FD$186,FN4))</f>
        <v>11.025982470999988</v>
      </c>
      <c r="HG4" s="26" t="str">
        <f t="shared" ref="HG4:HG67" si="58">IF(ISNUMBER(FD4),GV4,"")</f>
        <v/>
      </c>
      <c r="HH4" t="str">
        <f t="shared" ref="HH4:HH67" si="59">IF(ISNUMBER(FE4),GW4,"")</f>
        <v/>
      </c>
      <c r="HI4">
        <f t="shared" ref="HI4:HI67" si="60">IF(ISNUMBER(FF4),GX4,"")</f>
        <v>11.025982470999988</v>
      </c>
      <c r="HJ4" t="str">
        <f t="shared" ref="HJ4:HJ67" si="61">IF(ISNUMBER(FG4),GY4,"")</f>
        <v/>
      </c>
      <c r="HK4" t="str">
        <f t="shared" ref="HK4:HK67" si="62">IF(ISNUMBER(FH4),GZ4,"")</f>
        <v/>
      </c>
      <c r="HL4" t="str">
        <f t="shared" ref="HL4:HL67" si="63">IF(ISNUMBER(FI4),HA4,"")</f>
        <v/>
      </c>
      <c r="HM4">
        <f t="shared" ref="HM4:HM67" si="64">IF(ISNUMBER(FJ4),HB4,"")</f>
        <v>3.4403999999999999</v>
      </c>
      <c r="HN4">
        <f t="shared" ref="HN4:HN67" si="65">IF(ISNUMBER(FK4),HC4,"")</f>
        <v>1.8549</v>
      </c>
      <c r="HO4" t="str">
        <f t="shared" ref="HO4:HO67" si="66">IF(ISNUMBER(FL4),HD4,"")</f>
        <v/>
      </c>
      <c r="HP4" t="str">
        <f t="shared" ref="HP4:HP67" si="67">IF(ISNUMBER(FM4),HE4,"")</f>
        <v/>
      </c>
      <c r="HQ4" t="str">
        <f t="shared" ref="HQ4:HQ67" si="68">IF(ISNUMBER(FN4),HF4,"")</f>
        <v/>
      </c>
      <c r="HR4" s="26">
        <f t="shared" ref="HR4:HR67" si="69">IF(FO4&lt;$FO$187,$FO$187,IF(FO4&gt;$FO$186,$FO$186,FO4))</f>
        <v>0.86766592399999853</v>
      </c>
      <c r="HS4">
        <f t="shared" ref="HS4:HS67" si="70">IF(FP4&lt;$FO$187,$FO$187,IF(FP4&gt;$FO$186,$FO$186,FP4))</f>
        <v>0.86766592399999853</v>
      </c>
      <c r="HT4">
        <f t="shared" ref="HT4:HT67" si="71">IF(FQ4&lt;$FO$187,$FO$187,IF(FQ4&gt;$FO$186,$FO$186,FQ4))</f>
        <v>0.86766592399999853</v>
      </c>
      <c r="HU4">
        <f t="shared" ref="HU4:HU67" si="72">IF(FR4&lt;$FO$187,$FO$187,IF(FR4&gt;$FO$186,$FO$186,FR4))</f>
        <v>0.86766592399999853</v>
      </c>
      <c r="HV4">
        <f t="shared" ref="HV4:HV67" si="73">IF(FS4&lt;$FO$187,$FO$187,IF(FS4&gt;$FO$186,$FO$186,FS4))</f>
        <v>0.86766592399999853</v>
      </c>
      <c r="HW4">
        <f t="shared" ref="HW4:HW67" si="74">IF(FT4&lt;$FO$187,$FO$187,IF(FT4&gt;$FO$186,$FO$186,FT4))</f>
        <v>0.86766592399999853</v>
      </c>
      <c r="HX4">
        <f t="shared" ref="HX4:HX67" si="75">IF(FU4&lt;$FO$187,$FO$187,IF(FU4&gt;$FO$186,$FO$186,FU4))</f>
        <v>0.60497000000000001</v>
      </c>
      <c r="HY4">
        <f t="shared" ref="HY4:HY67" si="76">IF(FV4&lt;$FO$187,$FO$187,IF(FV4&gt;$FO$186,$FO$186,FV4))</f>
        <v>0.45434200000000002</v>
      </c>
      <c r="HZ4">
        <f t="shared" ref="HZ4:HZ67" si="77">IF(FW4&lt;$FO$187,$FO$187,IF(FW4&gt;$FO$186,$FO$186,FW4))</f>
        <v>0.86766592399999853</v>
      </c>
      <c r="IA4">
        <f t="shared" ref="IA4:IA67" si="78">IF(FX4&lt;$FO$187,$FO$187,IF(FX4&gt;$FO$186,$FO$186,FX4))</f>
        <v>0.86766592399999853</v>
      </c>
      <c r="IB4" s="4">
        <f t="shared" ref="IB4:IB67" si="79">IF(FY4&lt;$FO$187,$FO$187,IF(FY4&gt;$FO$186,$FO$186,FY4))</f>
        <v>0.86766592399999853</v>
      </c>
      <c r="IC4" t="str">
        <f t="shared" ref="IC4:IC67" si="80">IF(ISNUMBER(FO4),HR4,"")</f>
        <v/>
      </c>
      <c r="ID4" t="str">
        <f t="shared" ref="ID4:ID67" si="81">IF(ISNUMBER(FP4),HS4,"")</f>
        <v/>
      </c>
      <c r="IE4">
        <f t="shared" ref="IE4:IE67" si="82">IF(ISNUMBER(FQ4),HT4,"")</f>
        <v>0.86766592399999853</v>
      </c>
      <c r="IF4" t="str">
        <f t="shared" ref="IF4:IF67" si="83">IF(ISNUMBER(FR4),HU4,"")</f>
        <v/>
      </c>
      <c r="IG4" t="str">
        <f t="shared" ref="IG4:IG67" si="84">IF(ISNUMBER(FS4),HV4,"")</f>
        <v/>
      </c>
      <c r="IH4" t="str">
        <f t="shared" ref="IH4:IH67" si="85">IF(ISNUMBER(FT4),HW4,"")</f>
        <v/>
      </c>
      <c r="II4">
        <f t="shared" ref="II4:II67" si="86">IF(ISNUMBER(FU4),HX4,"")</f>
        <v>0.60497000000000001</v>
      </c>
      <c r="IJ4">
        <f t="shared" ref="IJ4:IJ67" si="87">IF(ISNUMBER(FV4),HY4,"")</f>
        <v>0.45434200000000002</v>
      </c>
      <c r="IK4" t="str">
        <f t="shared" ref="IK4:IK67" si="88">IF(ISNUMBER(FW4),HZ4,"")</f>
        <v/>
      </c>
      <c r="IL4" t="str">
        <f t="shared" ref="IL4:IL67" si="89">IF(ISNUMBER(FX4),IA4,"")</f>
        <v/>
      </c>
      <c r="IM4" t="str">
        <f t="shared" ref="IM4:IM67" si="90">IF(ISNUMBER(FY4),IB4,"")</f>
        <v/>
      </c>
      <c r="IN4" s="26">
        <f t="shared" ref="IN4:IN67" si="91">IF(FZ4&lt;$FZ$187,$FZ$187,IF(FZ4&gt;$FZ$186,$FZ$186,FZ4))</f>
        <v>0.13094384999999997</v>
      </c>
      <c r="IO4">
        <f t="shared" ref="IO4:IO67" si="92">IF(GA4&lt;$FZ$187,$FZ$187,IF(GA4&gt;$FZ$186,$FZ$186,GA4))</f>
        <v>0.13094384999999997</v>
      </c>
      <c r="IP4">
        <f t="shared" ref="IP4:IP67" si="93">IF(GB4&lt;$FZ$187,$FZ$187,IF(GB4&gt;$FZ$186,$FZ$186,GB4))</f>
        <v>3.0044999999999999E-2</v>
      </c>
      <c r="IQ4">
        <f t="shared" ref="IQ4:IQ67" si="94">IF(GC4&lt;$FZ$187,$FZ$187,IF(GC4&gt;$FZ$186,$FZ$186,GC4))</f>
        <v>0.13094384999999997</v>
      </c>
      <c r="IR4">
        <f t="shared" ref="IR4:IR67" si="95">IF(GD4&lt;$FZ$187,$FZ$187,IF(GD4&gt;$FZ$186,$FZ$186,GD4))</f>
        <v>0.13094384999999997</v>
      </c>
      <c r="IS4">
        <f t="shared" ref="IS4:IS67" si="96">IF(GE4&lt;$FZ$187,$FZ$187,IF(GE4&gt;$FZ$186,$FZ$186,GE4))</f>
        <v>0.13094384999999997</v>
      </c>
      <c r="IT4">
        <f t="shared" ref="IT4:IT67" si="97">IF(GF4&lt;$FZ$187,$FZ$187,IF(GF4&gt;$FZ$186,$FZ$186,GF4))</f>
        <v>3.9132E-2</v>
      </c>
      <c r="IU4">
        <f t="shared" ref="IU4:IU67" si="98">IF(GG4&lt;$FZ$187,$FZ$187,IF(GG4&gt;$FZ$186,$FZ$186,GG4))</f>
        <v>0.13094384999999997</v>
      </c>
      <c r="IV4">
        <f t="shared" ref="IV4:IV67" si="99">IF(GH4&lt;$FZ$187,$FZ$187,IF(GH4&gt;$FZ$186,$FZ$186,GH4))</f>
        <v>0.13094384999999997</v>
      </c>
      <c r="IW4">
        <f t="shared" ref="IW4:IW67" si="100">IF(GI4&lt;$FZ$187,$FZ$187,IF(GI4&gt;$FZ$186,$FZ$186,GI4))</f>
        <v>0.13094384999999997</v>
      </c>
      <c r="IX4">
        <f t="shared" ref="IX4:IX67" si="101">IF(GJ4&lt;$FZ$187,$FZ$187,IF(GJ4&gt;$FZ$186,$FZ$186,GJ4))</f>
        <v>0.13094384999999997</v>
      </c>
      <c r="IY4" s="26" t="str">
        <f t="shared" ref="IY4:IY67" si="102">IF(ISNUMBER(FZ4),IN4,"")</f>
        <v/>
      </c>
      <c r="IZ4" t="str">
        <f t="shared" ref="IZ4:IZ67" si="103">IF(ISNUMBER(GA4),IO4,"")</f>
        <v/>
      </c>
      <c r="JA4">
        <f t="shared" ref="JA4:JA67" si="104">IF(ISNUMBER(GB4),IP4,"")</f>
        <v>3.0044999999999999E-2</v>
      </c>
      <c r="JB4" t="str">
        <f t="shared" ref="JB4:JB67" si="105">IF(ISNUMBER(GC4),IQ4,"")</f>
        <v/>
      </c>
      <c r="JC4" t="str">
        <f t="shared" ref="JC4:JC67" si="106">IF(ISNUMBER(GD4),IR4,"")</f>
        <v/>
      </c>
      <c r="JD4" t="str">
        <f t="shared" ref="JD4:JD67" si="107">IF(ISNUMBER(GE4),IS4,"")</f>
        <v/>
      </c>
      <c r="JE4">
        <f t="shared" ref="JE4:JE67" si="108">IF(ISNUMBER(GF4),IT4,"")</f>
        <v>3.9132E-2</v>
      </c>
      <c r="JF4">
        <f t="shared" ref="JF4:JF67" si="109">IF(ISNUMBER(GG4),IU4,"")</f>
        <v>0.13094384999999997</v>
      </c>
      <c r="JG4" t="str">
        <f t="shared" ref="JG4:JG67" si="110">IF(ISNUMBER(GH4),IV4,"")</f>
        <v/>
      </c>
      <c r="JH4" t="str">
        <f t="shared" ref="JH4:JH67" si="111">IF(ISNUMBER(GI4),IW4,"")</f>
        <v/>
      </c>
      <c r="JI4" t="str">
        <f t="shared" ref="JI4:JI67" si="112">IF(ISNUMBER(GJ4),IX4,"")</f>
        <v/>
      </c>
      <c r="JJ4" s="26">
        <f t="shared" ref="JJ4:JJ67" si="113">IF(GK4&lt;$GK$187,$GK$187,IF(GK4&gt;$GK$186,$GK$186,GK4))</f>
        <v>23.290190403071897</v>
      </c>
      <c r="JK4">
        <f t="shared" ref="JK4:JK67" si="114">IF(GL4&lt;$GK$187,$GK$187,IF(GL4&gt;$GK$186,$GK$186,GL4))</f>
        <v>23.290190403071897</v>
      </c>
      <c r="JL4">
        <f t="shared" ref="JL4:JL67" si="115">IF(GM4&lt;$GK$187,$GK$187,IF(GM4&gt;$GK$186,$GK$186,GM4))</f>
        <v>18.318769827136556</v>
      </c>
      <c r="JM4">
        <f t="shared" ref="JM4:JM67" si="116">IF(GN4&lt;$GK$187,$GK$187,IF(GN4&gt;$GK$186,$GK$186,GN4))</f>
        <v>23.290190403071897</v>
      </c>
      <c r="JN4">
        <f t="shared" ref="JN4:JN67" si="117">IF(GO4&lt;$GK$187,$GK$187,IF(GO4&gt;$GK$186,$GK$186,GO4))</f>
        <v>23.290190403071897</v>
      </c>
      <c r="JO4">
        <f t="shared" ref="JO4:JO67" si="118">IF(GP4&lt;$GK$187,$GK$187,IF(GP4&gt;$GK$186,$GK$186,GP4))</f>
        <v>23.290190403071897</v>
      </c>
      <c r="JP4">
        <f t="shared" ref="JP4:JP67" si="119">IF(GQ4&lt;$GK$187,$GK$187,IF(GQ4&gt;$GK$186,$GK$186,GQ4))</f>
        <v>19.941960877074184</v>
      </c>
      <c r="JQ4">
        <f t="shared" ref="JQ4:JQ67" si="120">IF(GR4&lt;$GK$187,$GK$187,IF(GR4&gt;$GK$186,$GK$186,GR4))</f>
        <v>19.968094731001283</v>
      </c>
      <c r="JR4">
        <f t="shared" ref="JR4:JR67" si="121">IF(GS4&lt;$GK$187,$GK$187,IF(GS4&gt;$GK$186,$GK$186,GS4))</f>
        <v>23.290190403071897</v>
      </c>
      <c r="JS4">
        <f t="shared" ref="JS4:JS67" si="122">IF(GT4&lt;$GK$187,$GK$187,IF(GT4&gt;$GK$186,$GK$186,GT4))</f>
        <v>23.290190403071897</v>
      </c>
      <c r="JT4">
        <f t="shared" ref="JT4:JT67" si="123">IF(GU4&lt;$GK$187,$GK$187,IF(GU4&gt;$GK$186,$GK$186,GU4))</f>
        <v>23.290190403071897</v>
      </c>
      <c r="JU4" s="26" t="str">
        <f t="shared" ref="JU4:JU67" si="124">IF(ISNUMBER(GK4),JJ4,"")</f>
        <v/>
      </c>
      <c r="JV4" t="str">
        <f t="shared" ref="JV4:JV67" si="125">IF(ISNUMBER(GL4),JK4,"")</f>
        <v/>
      </c>
      <c r="JW4">
        <f t="shared" ref="JW4:JW67" si="126">IF(ISNUMBER(GM4),JL4,"")</f>
        <v>18.318769827136556</v>
      </c>
      <c r="JX4" t="str">
        <f t="shared" ref="JX4:JX67" si="127">IF(ISNUMBER(GN4),JM4,"")</f>
        <v/>
      </c>
      <c r="JY4" t="str">
        <f t="shared" ref="JY4:JY67" si="128">IF(ISNUMBER(GO4),JN4,"")</f>
        <v/>
      </c>
      <c r="JZ4" t="str">
        <f t="shared" ref="JZ4:JZ67" si="129">IF(ISNUMBER(GP4),JO4,"")</f>
        <v/>
      </c>
      <c r="KA4">
        <f t="shared" ref="KA4:KA67" si="130">IF(ISNUMBER(GQ4),JP4,"")</f>
        <v>19.941960877074184</v>
      </c>
      <c r="KB4">
        <f t="shared" ref="KB4:KB67" si="131">IF(ISNUMBER(GR4),JQ4,"")</f>
        <v>19.968094731001283</v>
      </c>
      <c r="KC4" t="str">
        <f t="shared" ref="KC4:KC67" si="132">IF(ISNUMBER(GS4),JR4,"")</f>
        <v/>
      </c>
      <c r="KD4" t="str">
        <f t="shared" ref="KD4:KD67" si="133">IF(ISNUMBER(GT4),JS4,"")</f>
        <v/>
      </c>
      <c r="KE4" s="4" t="str">
        <f t="shared" ref="KE4:KE67" si="134">IF(ISNUMBER(GU4),JT4,"")</f>
        <v/>
      </c>
    </row>
    <row r="5" spans="1:291" x14ac:dyDescent="0.2">
      <c r="A5" s="16" t="s">
        <v>3468</v>
      </c>
      <c r="B5" s="17" t="s">
        <v>3469</v>
      </c>
      <c r="C5" s="17"/>
      <c r="D5" s="17"/>
      <c r="E5" s="20" t="s">
        <v>5</v>
      </c>
      <c r="F5" s="19">
        <v>0</v>
      </c>
      <c r="G5" s="19">
        <v>0</v>
      </c>
      <c r="H5" s="19">
        <v>0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19">
        <v>0</v>
      </c>
      <c r="P5" s="32">
        <v>0</v>
      </c>
      <c r="Q5" s="19">
        <v>0</v>
      </c>
      <c r="R5" s="19">
        <v>0</v>
      </c>
      <c r="S5" s="19">
        <v>0</v>
      </c>
      <c r="T5" s="19">
        <v>0</v>
      </c>
      <c r="U5" s="19">
        <v>0</v>
      </c>
      <c r="V5" s="19">
        <v>0</v>
      </c>
      <c r="W5" s="19">
        <v>0</v>
      </c>
      <c r="X5" s="19">
        <v>0</v>
      </c>
      <c r="Y5" s="19">
        <v>0</v>
      </c>
      <c r="Z5" s="19">
        <v>0</v>
      </c>
      <c r="AA5" s="32">
        <v>0</v>
      </c>
      <c r="AB5" s="19">
        <v>0</v>
      </c>
      <c r="AC5" s="19">
        <v>0</v>
      </c>
      <c r="AD5" s="19">
        <v>0</v>
      </c>
      <c r="AE5" s="19">
        <v>0</v>
      </c>
      <c r="AF5" s="19">
        <v>0</v>
      </c>
      <c r="AG5" s="19">
        <v>0</v>
      </c>
      <c r="AH5" s="19">
        <v>0</v>
      </c>
      <c r="AI5" s="19">
        <v>0</v>
      </c>
      <c r="AJ5" s="19">
        <v>0</v>
      </c>
      <c r="AK5" s="19">
        <v>0</v>
      </c>
      <c r="AL5" s="32">
        <v>0</v>
      </c>
      <c r="AM5" s="19">
        <v>1.8227500000000001E-2</v>
      </c>
      <c r="AN5" s="19">
        <v>1.8456799999999999E-2</v>
      </c>
      <c r="AO5" s="19">
        <v>1.8658000000000001E-2</v>
      </c>
      <c r="AP5" s="19">
        <v>1.8473300000000002E-2</v>
      </c>
      <c r="AQ5" s="19">
        <v>1.84818E-2</v>
      </c>
      <c r="AR5" s="19">
        <v>1.83199E-2</v>
      </c>
      <c r="AS5" s="19">
        <v>1.7812700000000001E-2</v>
      </c>
      <c r="AT5" s="19">
        <v>1.7995400000000002E-2</v>
      </c>
      <c r="AU5" s="19">
        <v>1.8494199999999999E-2</v>
      </c>
      <c r="AV5" s="19">
        <v>1.96204E-2</v>
      </c>
      <c r="AW5" s="32">
        <v>2.0082599999999999E-2</v>
      </c>
      <c r="AX5" s="19">
        <v>0</v>
      </c>
      <c r="AY5" s="19">
        <v>0</v>
      </c>
      <c r="AZ5" s="19">
        <v>0</v>
      </c>
      <c r="BA5" s="19">
        <v>0</v>
      </c>
      <c r="BB5" s="19">
        <v>0</v>
      </c>
      <c r="BC5" s="19">
        <v>0</v>
      </c>
      <c r="BD5" s="19">
        <v>0</v>
      </c>
      <c r="BE5" s="19">
        <v>0</v>
      </c>
      <c r="BF5" s="19">
        <v>0</v>
      </c>
      <c r="BG5" s="19">
        <v>0</v>
      </c>
      <c r="BH5" s="32">
        <v>0</v>
      </c>
      <c r="BI5" s="19">
        <f t="shared" ref="BI5:BJ8" si="135">IF(AX5&gt;0,1,0)</f>
        <v>0</v>
      </c>
      <c r="BJ5" s="19">
        <f t="shared" si="135"/>
        <v>0</v>
      </c>
      <c r="BK5" s="19">
        <f>IF(AZ5&gt;0,1,0)</f>
        <v>0</v>
      </c>
      <c r="BL5" s="19">
        <f t="shared" ref="BL5:BN8" si="136">IF(BA5&gt;0,1,0)</f>
        <v>0</v>
      </c>
      <c r="BM5" s="19">
        <f t="shared" si="136"/>
        <v>0</v>
      </c>
      <c r="BN5" s="19">
        <f t="shared" si="136"/>
        <v>0</v>
      </c>
      <c r="BO5" s="19">
        <f t="shared" si="45"/>
        <v>0</v>
      </c>
      <c r="BP5" s="19">
        <f t="shared" si="45"/>
        <v>0</v>
      </c>
      <c r="BQ5" s="19">
        <f t="shared" ref="BQ5:BS8" si="137">IF(BF5&gt;0,1,0)</f>
        <v>0</v>
      </c>
      <c r="BR5" s="19">
        <f t="shared" si="137"/>
        <v>0</v>
      </c>
      <c r="BS5" s="19">
        <f t="shared" si="137"/>
        <v>0</v>
      </c>
      <c r="BT5" s="38">
        <v>12</v>
      </c>
      <c r="BU5" s="19">
        <v>20</v>
      </c>
      <c r="BV5" s="19">
        <v>5</v>
      </c>
      <c r="BW5" s="19">
        <v>9</v>
      </c>
      <c r="BX5" s="19">
        <v>10</v>
      </c>
      <c r="BY5" s="19">
        <v>12</v>
      </c>
      <c r="BZ5" s="19">
        <v>10</v>
      </c>
      <c r="CA5" s="19">
        <v>12</v>
      </c>
      <c r="CB5" s="19">
        <v>14</v>
      </c>
      <c r="CC5" s="19">
        <v>21</v>
      </c>
      <c r="CD5" s="32">
        <v>21</v>
      </c>
      <c r="CE5" s="19">
        <v>273</v>
      </c>
      <c r="CF5" s="19">
        <v>279</v>
      </c>
      <c r="CG5" s="19">
        <v>228</v>
      </c>
      <c r="CH5" s="19">
        <v>294</v>
      </c>
      <c r="CI5" s="19">
        <v>286</v>
      </c>
      <c r="CJ5" s="19">
        <v>177</v>
      </c>
      <c r="CK5" s="19">
        <v>220</v>
      </c>
      <c r="CL5" s="19">
        <v>215</v>
      </c>
      <c r="CM5" s="19">
        <v>221</v>
      </c>
      <c r="CN5" s="19">
        <v>181</v>
      </c>
      <c r="CO5" s="32">
        <v>237</v>
      </c>
      <c r="CP5" s="35">
        <f t="shared" si="1"/>
        <v>4.3956043956043959E-2</v>
      </c>
      <c r="CQ5" s="35">
        <f t="shared" si="2"/>
        <v>7.1684587813620068E-2</v>
      </c>
      <c r="CR5" s="35">
        <f t="shared" si="3"/>
        <v>2.1929824561403508E-2</v>
      </c>
      <c r="CS5" s="35">
        <f t="shared" si="4"/>
        <v>3.0612244897959183E-2</v>
      </c>
      <c r="CT5" s="35">
        <f t="shared" si="5"/>
        <v>3.4965034965034968E-2</v>
      </c>
      <c r="CU5" s="35">
        <f t="shared" si="6"/>
        <v>6.7796610169491525E-2</v>
      </c>
      <c r="CV5" s="35">
        <f t="shared" si="7"/>
        <v>4.5454545454545456E-2</v>
      </c>
      <c r="CW5" s="35">
        <f t="shared" si="8"/>
        <v>5.5813953488372092E-2</v>
      </c>
      <c r="CX5" s="35">
        <f t="shared" si="9"/>
        <v>6.3348416289592757E-2</v>
      </c>
      <c r="CY5" s="35">
        <f t="shared" si="10"/>
        <v>0.11602209944751381</v>
      </c>
      <c r="CZ5" s="139">
        <f t="shared" si="11"/>
        <v>8.8607594936708861E-2</v>
      </c>
      <c r="DA5" s="146">
        <v>1.68963131623145</v>
      </c>
      <c r="DB5" s="146">
        <v>1.1898147361539499</v>
      </c>
      <c r="DC5" s="146">
        <v>1.10010479168548</v>
      </c>
      <c r="DD5" s="146">
        <v>1.3969413250818099</v>
      </c>
      <c r="DE5" s="146">
        <v>2.3616975980775901</v>
      </c>
      <c r="DF5" s="146">
        <v>1.6079900724995499</v>
      </c>
      <c r="DG5" s="146">
        <v>1.9949894751750099</v>
      </c>
      <c r="DH5" s="146">
        <v>3.1683185569827801</v>
      </c>
      <c r="DI5" s="146">
        <v>2.5593291809028198</v>
      </c>
      <c r="DJ5" s="146">
        <v>4.8023206510581797</v>
      </c>
      <c r="DK5" s="147">
        <v>8.2087793118722399</v>
      </c>
      <c r="DL5" s="146"/>
      <c r="DM5" s="146"/>
      <c r="DN5" s="146"/>
      <c r="DO5" s="146"/>
      <c r="DP5" s="146"/>
      <c r="DQ5" s="146"/>
      <c r="DR5" s="146">
        <v>0.22603000000000001</v>
      </c>
      <c r="DS5" s="146">
        <v>0.18609999999999999</v>
      </c>
      <c r="DT5" s="146">
        <v>0.14141999999999999</v>
      </c>
      <c r="DU5" s="146">
        <v>0.24573</v>
      </c>
      <c r="DV5" s="147">
        <v>0.40395999999999999</v>
      </c>
      <c r="DW5" s="146">
        <v>-5.7999999999999996E-3</v>
      </c>
      <c r="DX5" s="146">
        <v>2.3269999999999999E-2</v>
      </c>
      <c r="DY5" s="146">
        <v>1.874E-2</v>
      </c>
      <c r="DZ5" s="146">
        <v>-9.2499999999999995E-3</v>
      </c>
      <c r="EA5" s="146">
        <v>2.3029999999999998E-2</v>
      </c>
      <c r="EB5" s="146">
        <v>4.045E-2</v>
      </c>
      <c r="EC5" s="146">
        <v>1.3899999999999999E-2</v>
      </c>
      <c r="ED5" s="146">
        <v>3.9640000000000002E-2</v>
      </c>
      <c r="EE5" s="146">
        <v>7.4109999999999995E-2</v>
      </c>
      <c r="EF5" s="146">
        <v>8.4779999999999994E-2</v>
      </c>
      <c r="EG5" s="147">
        <v>5.0340000000000003E-2</v>
      </c>
      <c r="EH5" s="143">
        <v>338231100</v>
      </c>
      <c r="EI5" s="143">
        <v>225126700</v>
      </c>
      <c r="EJ5" s="143">
        <v>219167300</v>
      </c>
      <c r="EK5" s="143">
        <v>217615800</v>
      </c>
      <c r="EL5" s="143">
        <v>374902600</v>
      </c>
      <c r="EM5" s="143">
        <v>259462300</v>
      </c>
      <c r="EN5" s="143">
        <v>237276500</v>
      </c>
      <c r="EO5" s="143">
        <v>384156300</v>
      </c>
      <c r="EP5" s="143">
        <v>341900400</v>
      </c>
      <c r="EQ5" s="143">
        <v>730904100</v>
      </c>
      <c r="ER5" s="143">
        <v>1660914600</v>
      </c>
      <c r="ES5" s="26">
        <f t="shared" si="12"/>
        <v>19.639239947622574</v>
      </c>
      <c r="ET5" s="26">
        <f t="shared" si="13"/>
        <v>19.232173912792238</v>
      </c>
      <c r="EU5" s="26">
        <f t="shared" si="14"/>
        <v>19.205345923077751</v>
      </c>
      <c r="EV5" s="26">
        <f t="shared" si="15"/>
        <v>19.19824168060418</v>
      </c>
      <c r="EW5" s="26">
        <f t="shared" si="16"/>
        <v>19.742176816864809</v>
      </c>
      <c r="EX5" s="26">
        <f t="shared" si="17"/>
        <v>19.374121970632714</v>
      </c>
      <c r="EY5" s="26">
        <f t="shared" si="18"/>
        <v>19.284736685739375</v>
      </c>
      <c r="EZ5" s="26">
        <f t="shared" si="19"/>
        <v>19.766560058987253</v>
      </c>
      <c r="FA5" s="26">
        <f t="shared" si="20"/>
        <v>19.650030024541575</v>
      </c>
      <c r="FB5" s="26">
        <f t="shared" si="21"/>
        <v>20.409792818957392</v>
      </c>
      <c r="FC5" s="152">
        <f t="shared" si="22"/>
        <v>21.230634251445426</v>
      </c>
      <c r="FD5">
        <f t="shared" si="23"/>
        <v>1.68963131623145</v>
      </c>
      <c r="FE5">
        <f t="shared" si="23"/>
        <v>1.1898147361539499</v>
      </c>
      <c r="FF5">
        <f t="shared" si="23"/>
        <v>1.10010479168548</v>
      </c>
      <c r="FG5">
        <f t="shared" si="23"/>
        <v>1.3969413250818099</v>
      </c>
      <c r="FH5">
        <f t="shared" si="23"/>
        <v>2.3616975980775901</v>
      </c>
      <c r="FI5">
        <f t="shared" si="23"/>
        <v>1.6079900724995499</v>
      </c>
      <c r="FJ5">
        <f t="shared" si="23"/>
        <v>1.9949894751750099</v>
      </c>
      <c r="FK5">
        <f t="shared" si="23"/>
        <v>3.1683185569827801</v>
      </c>
      <c r="FL5">
        <f t="shared" si="23"/>
        <v>2.5593291809028198</v>
      </c>
      <c r="FM5">
        <f t="shared" si="23"/>
        <v>4.8023206510581797</v>
      </c>
      <c r="FN5">
        <f t="shared" si="23"/>
        <v>8.2087793118722399</v>
      </c>
      <c r="FO5" s="26"/>
      <c r="FU5">
        <f t="shared" ref="FU5:FW11" si="138">IF(ISNUMBER(L5),DR5,"")</f>
        <v>0.22603000000000001</v>
      </c>
      <c r="FV5">
        <f t="shared" si="138"/>
        <v>0.18609999999999999</v>
      </c>
      <c r="FW5">
        <f t="shared" si="138"/>
        <v>0.14141999999999999</v>
      </c>
      <c r="FX5">
        <f t="shared" si="24"/>
        <v>0.24573</v>
      </c>
      <c r="FY5" s="4">
        <f t="shared" si="24"/>
        <v>0.40395999999999999</v>
      </c>
      <c r="FZ5">
        <f>IF(ISNUMBER(F5),DW5,"")</f>
        <v>-5.7999999999999996E-3</v>
      </c>
      <c r="GA5">
        <f t="shared" si="25"/>
        <v>2.3269999999999999E-2</v>
      </c>
      <c r="GB5">
        <f t="shared" si="25"/>
        <v>1.874E-2</v>
      </c>
      <c r="GC5">
        <f t="shared" si="25"/>
        <v>-9.2499999999999995E-3</v>
      </c>
      <c r="GD5">
        <f t="shared" si="25"/>
        <v>2.3029999999999998E-2</v>
      </c>
      <c r="GE5">
        <f t="shared" si="25"/>
        <v>4.045E-2</v>
      </c>
      <c r="GF5">
        <f t="shared" si="25"/>
        <v>1.3899999999999999E-2</v>
      </c>
      <c r="GG5">
        <f t="shared" si="25"/>
        <v>3.9640000000000002E-2</v>
      </c>
      <c r="GH5">
        <f t="shared" si="25"/>
        <v>7.4109999999999995E-2</v>
      </c>
      <c r="GI5">
        <f t="shared" si="25"/>
        <v>8.4779999999999994E-2</v>
      </c>
      <c r="GJ5" s="4">
        <f t="shared" si="25"/>
        <v>5.0340000000000003E-2</v>
      </c>
      <c r="GK5">
        <f t="shared" si="26"/>
        <v>19.639239947622574</v>
      </c>
      <c r="GL5">
        <f t="shared" si="27"/>
        <v>19.232173912792238</v>
      </c>
      <c r="GM5">
        <f t="shared" si="28"/>
        <v>19.205345923077751</v>
      </c>
      <c r="GN5">
        <f t="shared" si="29"/>
        <v>19.19824168060418</v>
      </c>
      <c r="GO5">
        <f t="shared" si="30"/>
        <v>19.742176816864809</v>
      </c>
      <c r="GP5">
        <f t="shared" si="31"/>
        <v>19.374121970632714</v>
      </c>
      <c r="GQ5">
        <f t="shared" si="32"/>
        <v>19.284736685739375</v>
      </c>
      <c r="GR5">
        <f t="shared" si="33"/>
        <v>19.766560058987253</v>
      </c>
      <c r="GS5">
        <f t="shared" si="34"/>
        <v>19.650030024541575</v>
      </c>
      <c r="GT5">
        <f t="shared" si="35"/>
        <v>20.409792818957392</v>
      </c>
      <c r="GU5">
        <f t="shared" si="36"/>
        <v>21.230634251445426</v>
      </c>
      <c r="GV5" s="26">
        <f t="shared" si="47"/>
        <v>1.68963131623145</v>
      </c>
      <c r="GW5">
        <f t="shared" si="48"/>
        <v>1.1898147361539499</v>
      </c>
      <c r="GX5">
        <f t="shared" si="49"/>
        <v>1.10010479168548</v>
      </c>
      <c r="GY5">
        <f t="shared" si="50"/>
        <v>1.3969413250818099</v>
      </c>
      <c r="GZ5">
        <f t="shared" si="51"/>
        <v>2.3616975980775901</v>
      </c>
      <c r="HA5">
        <f t="shared" si="52"/>
        <v>1.6079900724995499</v>
      </c>
      <c r="HB5">
        <f t="shared" si="53"/>
        <v>1.9949894751750099</v>
      </c>
      <c r="HC5">
        <f t="shared" si="54"/>
        <v>3.1683185569827801</v>
      </c>
      <c r="HD5">
        <f t="shared" si="55"/>
        <v>2.5593291809028198</v>
      </c>
      <c r="HE5">
        <f t="shared" si="56"/>
        <v>4.8023206510581797</v>
      </c>
      <c r="HF5">
        <f t="shared" si="57"/>
        <v>8.2087793118722399</v>
      </c>
      <c r="HG5" s="26">
        <f t="shared" si="58"/>
        <v>1.68963131623145</v>
      </c>
      <c r="HH5">
        <f t="shared" si="59"/>
        <v>1.1898147361539499</v>
      </c>
      <c r="HI5">
        <f t="shared" si="60"/>
        <v>1.10010479168548</v>
      </c>
      <c r="HJ5">
        <f t="shared" si="61"/>
        <v>1.3969413250818099</v>
      </c>
      <c r="HK5">
        <f t="shared" si="62"/>
        <v>2.3616975980775901</v>
      </c>
      <c r="HL5">
        <f t="shared" si="63"/>
        <v>1.6079900724995499</v>
      </c>
      <c r="HM5">
        <f t="shared" si="64"/>
        <v>1.9949894751750099</v>
      </c>
      <c r="HN5">
        <f t="shared" si="65"/>
        <v>3.1683185569827801</v>
      </c>
      <c r="HO5">
        <f t="shared" si="66"/>
        <v>2.5593291809028198</v>
      </c>
      <c r="HP5">
        <f t="shared" si="67"/>
        <v>4.8023206510581797</v>
      </c>
      <c r="HQ5">
        <f t="shared" si="68"/>
        <v>8.2087793118722399</v>
      </c>
      <c r="HR5" s="26">
        <f t="shared" si="69"/>
        <v>1.8501305000000012E-3</v>
      </c>
      <c r="HS5">
        <f t="shared" si="70"/>
        <v>1.8501305000000012E-3</v>
      </c>
      <c r="HT5">
        <f t="shared" si="71"/>
        <v>1.8501305000000012E-3</v>
      </c>
      <c r="HU5">
        <f t="shared" si="72"/>
        <v>1.8501305000000012E-3</v>
      </c>
      <c r="HV5">
        <f t="shared" si="73"/>
        <v>1.8501305000000012E-3</v>
      </c>
      <c r="HW5">
        <f t="shared" si="74"/>
        <v>1.8501305000000012E-3</v>
      </c>
      <c r="HX5">
        <f t="shared" si="75"/>
        <v>0.22603000000000001</v>
      </c>
      <c r="HY5">
        <f t="shared" si="76"/>
        <v>0.18609999999999999</v>
      </c>
      <c r="HZ5">
        <f t="shared" si="77"/>
        <v>0.14141999999999999</v>
      </c>
      <c r="IA5">
        <f t="shared" si="78"/>
        <v>0.24573</v>
      </c>
      <c r="IB5" s="4">
        <f t="shared" si="79"/>
        <v>0.40395999999999999</v>
      </c>
      <c r="IC5" t="str">
        <f t="shared" si="80"/>
        <v/>
      </c>
      <c r="ID5" t="str">
        <f t="shared" si="81"/>
        <v/>
      </c>
      <c r="IE5" t="str">
        <f t="shared" si="82"/>
        <v/>
      </c>
      <c r="IF5" t="str">
        <f t="shared" si="83"/>
        <v/>
      </c>
      <c r="IG5" t="str">
        <f t="shared" si="84"/>
        <v/>
      </c>
      <c r="IH5" t="str">
        <f t="shared" si="85"/>
        <v/>
      </c>
      <c r="II5">
        <f t="shared" si="86"/>
        <v>0.22603000000000001</v>
      </c>
      <c r="IJ5">
        <f t="shared" si="87"/>
        <v>0.18609999999999999</v>
      </c>
      <c r="IK5">
        <f t="shared" si="88"/>
        <v>0.14141999999999999</v>
      </c>
      <c r="IL5">
        <f t="shared" si="89"/>
        <v>0.24573</v>
      </c>
      <c r="IM5">
        <f t="shared" si="90"/>
        <v>0.40395999999999999</v>
      </c>
      <c r="IN5" s="26">
        <f t="shared" si="91"/>
        <v>-5.7999999999999996E-3</v>
      </c>
      <c r="IO5">
        <f t="shared" si="92"/>
        <v>2.3269999999999999E-2</v>
      </c>
      <c r="IP5">
        <f t="shared" si="93"/>
        <v>1.874E-2</v>
      </c>
      <c r="IQ5">
        <f t="shared" si="94"/>
        <v>-9.2499999999999995E-3</v>
      </c>
      <c r="IR5">
        <f t="shared" si="95"/>
        <v>2.3029999999999998E-2</v>
      </c>
      <c r="IS5">
        <f t="shared" si="96"/>
        <v>4.045E-2</v>
      </c>
      <c r="IT5">
        <f t="shared" si="97"/>
        <v>1.3899999999999999E-2</v>
      </c>
      <c r="IU5">
        <f t="shared" si="98"/>
        <v>3.9640000000000002E-2</v>
      </c>
      <c r="IV5">
        <f t="shared" si="99"/>
        <v>7.4109999999999995E-2</v>
      </c>
      <c r="IW5">
        <f t="shared" si="100"/>
        <v>8.4779999999999994E-2</v>
      </c>
      <c r="IX5">
        <f t="shared" si="101"/>
        <v>5.0340000000000003E-2</v>
      </c>
      <c r="IY5" s="26">
        <f t="shared" si="102"/>
        <v>-5.7999999999999996E-3</v>
      </c>
      <c r="IZ5">
        <f t="shared" si="103"/>
        <v>2.3269999999999999E-2</v>
      </c>
      <c r="JA5">
        <f t="shared" si="104"/>
        <v>1.874E-2</v>
      </c>
      <c r="JB5">
        <f t="shared" si="105"/>
        <v>-9.2499999999999995E-3</v>
      </c>
      <c r="JC5">
        <f t="shared" si="106"/>
        <v>2.3029999999999998E-2</v>
      </c>
      <c r="JD5">
        <f t="shared" si="107"/>
        <v>4.045E-2</v>
      </c>
      <c r="JE5">
        <f t="shared" si="108"/>
        <v>1.3899999999999999E-2</v>
      </c>
      <c r="JF5">
        <f t="shared" si="109"/>
        <v>3.9640000000000002E-2</v>
      </c>
      <c r="JG5">
        <f t="shared" si="110"/>
        <v>7.4109999999999995E-2</v>
      </c>
      <c r="JH5">
        <f t="shared" si="111"/>
        <v>8.4779999999999994E-2</v>
      </c>
      <c r="JI5">
        <f t="shared" si="112"/>
        <v>5.0340000000000003E-2</v>
      </c>
      <c r="JJ5" s="26">
        <f t="shared" si="113"/>
        <v>19.639239947622574</v>
      </c>
      <c r="JK5">
        <f t="shared" si="114"/>
        <v>19.232173912792238</v>
      </c>
      <c r="JL5">
        <f t="shared" si="115"/>
        <v>19.205345923077751</v>
      </c>
      <c r="JM5">
        <f t="shared" si="116"/>
        <v>19.19824168060418</v>
      </c>
      <c r="JN5">
        <f t="shared" si="117"/>
        <v>19.742176816864809</v>
      </c>
      <c r="JO5">
        <f t="shared" si="118"/>
        <v>19.374121970632714</v>
      </c>
      <c r="JP5">
        <f t="shared" si="119"/>
        <v>19.284736685739375</v>
      </c>
      <c r="JQ5">
        <f t="shared" si="120"/>
        <v>19.766560058987253</v>
      </c>
      <c r="JR5">
        <f t="shared" si="121"/>
        <v>19.650030024541575</v>
      </c>
      <c r="JS5">
        <f t="shared" si="122"/>
        <v>20.409792818957392</v>
      </c>
      <c r="JT5">
        <f t="shared" si="123"/>
        <v>21.230634251445426</v>
      </c>
      <c r="JU5" s="26">
        <f t="shared" si="124"/>
        <v>19.639239947622574</v>
      </c>
      <c r="JV5">
        <f t="shared" si="125"/>
        <v>19.232173912792238</v>
      </c>
      <c r="JW5">
        <f t="shared" si="126"/>
        <v>19.205345923077751</v>
      </c>
      <c r="JX5">
        <f t="shared" si="127"/>
        <v>19.19824168060418</v>
      </c>
      <c r="JY5">
        <f t="shared" si="128"/>
        <v>19.742176816864809</v>
      </c>
      <c r="JZ5">
        <f t="shared" si="129"/>
        <v>19.374121970632714</v>
      </c>
      <c r="KA5">
        <f t="shared" si="130"/>
        <v>19.284736685739375</v>
      </c>
      <c r="KB5">
        <f t="shared" si="131"/>
        <v>19.766560058987253</v>
      </c>
      <c r="KC5">
        <f t="shared" si="132"/>
        <v>19.650030024541575</v>
      </c>
      <c r="KD5">
        <f t="shared" si="133"/>
        <v>20.409792818957392</v>
      </c>
      <c r="KE5" s="4">
        <f t="shared" si="134"/>
        <v>21.230634251445426</v>
      </c>
    </row>
    <row r="6" spans="1:291" x14ac:dyDescent="0.2">
      <c r="A6" s="16" t="s">
        <v>3470</v>
      </c>
      <c r="B6" s="17" t="s">
        <v>3471</v>
      </c>
      <c r="C6" s="17"/>
      <c r="D6" s="17"/>
      <c r="E6" s="18" t="s">
        <v>5</v>
      </c>
      <c r="F6" s="19">
        <v>0</v>
      </c>
      <c r="G6" s="19">
        <v>0</v>
      </c>
      <c r="H6" s="19">
        <v>0</v>
      </c>
      <c r="I6" s="19">
        <v>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19">
        <v>0</v>
      </c>
      <c r="P6" s="32">
        <v>0</v>
      </c>
      <c r="Q6" s="19">
        <v>0</v>
      </c>
      <c r="R6" s="19">
        <v>0</v>
      </c>
      <c r="S6" s="19">
        <v>0</v>
      </c>
      <c r="T6" s="19">
        <v>0</v>
      </c>
      <c r="U6" s="19">
        <v>0</v>
      </c>
      <c r="V6" s="19">
        <v>0</v>
      </c>
      <c r="W6" s="19">
        <v>0</v>
      </c>
      <c r="X6" s="19">
        <v>0</v>
      </c>
      <c r="Y6" s="19">
        <v>0</v>
      </c>
      <c r="Z6" s="19">
        <v>0</v>
      </c>
      <c r="AA6" s="32">
        <v>1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 s="4">
        <v>0</v>
      </c>
      <c r="AM6" s="19">
        <v>1.7949E-2</v>
      </c>
      <c r="AN6" s="19">
        <v>1.7949E-2</v>
      </c>
      <c r="AO6" s="19">
        <v>1.80974E-2</v>
      </c>
      <c r="AP6" s="19">
        <v>1.77392E-2</v>
      </c>
      <c r="AQ6" s="19">
        <v>1.9324600000000001E-2</v>
      </c>
      <c r="AR6" s="19">
        <v>1.9159099999999998E-2</v>
      </c>
      <c r="AS6" s="19">
        <v>1.91693E-2</v>
      </c>
      <c r="AT6" s="19">
        <v>1.91202E-2</v>
      </c>
      <c r="AU6" s="19">
        <v>1.87014E-2</v>
      </c>
      <c r="AV6" s="19">
        <v>2.84879E-2</v>
      </c>
      <c r="AW6" s="32">
        <v>2.3879600000000001E-2</v>
      </c>
      <c r="AX6" s="19">
        <v>0</v>
      </c>
      <c r="AY6" s="19">
        <v>0</v>
      </c>
      <c r="AZ6" s="19">
        <v>0</v>
      </c>
      <c r="BA6" s="19">
        <v>1</v>
      </c>
      <c r="BB6" s="19">
        <v>1</v>
      </c>
      <c r="BC6" s="19">
        <v>0</v>
      </c>
      <c r="BD6" s="19">
        <v>0</v>
      </c>
      <c r="BE6" s="19">
        <v>0</v>
      </c>
      <c r="BF6" s="19">
        <v>0</v>
      </c>
      <c r="BG6" s="19">
        <v>0</v>
      </c>
      <c r="BH6" s="32">
        <v>0</v>
      </c>
      <c r="BI6" s="19">
        <f t="shared" si="135"/>
        <v>0</v>
      </c>
      <c r="BJ6" s="19">
        <f t="shared" si="135"/>
        <v>0</v>
      </c>
      <c r="BK6" s="19">
        <f>IF(AZ6&gt;0,1,0)</f>
        <v>0</v>
      </c>
      <c r="BL6" s="19">
        <f t="shared" si="136"/>
        <v>1</v>
      </c>
      <c r="BM6" s="19">
        <f t="shared" si="136"/>
        <v>1</v>
      </c>
      <c r="BN6" s="19">
        <f t="shared" si="136"/>
        <v>0</v>
      </c>
      <c r="BO6" s="19">
        <f t="shared" si="45"/>
        <v>0</v>
      </c>
      <c r="BP6" s="19">
        <f t="shared" si="45"/>
        <v>0</v>
      </c>
      <c r="BQ6" s="19">
        <f t="shared" si="137"/>
        <v>0</v>
      </c>
      <c r="BR6" s="19">
        <f t="shared" si="137"/>
        <v>0</v>
      </c>
      <c r="BS6" s="19">
        <f t="shared" si="137"/>
        <v>0</v>
      </c>
      <c r="BT6" s="38">
        <v>435</v>
      </c>
      <c r="BU6" s="19">
        <v>457</v>
      </c>
      <c r="BV6" s="19">
        <v>340</v>
      </c>
      <c r="BW6" s="19">
        <v>312</v>
      </c>
      <c r="BX6" s="19">
        <v>287</v>
      </c>
      <c r="BY6" s="19">
        <v>383</v>
      </c>
      <c r="BZ6" s="19">
        <v>908</v>
      </c>
      <c r="CA6" s="19">
        <v>419</v>
      </c>
      <c r="CB6" s="19">
        <v>457</v>
      </c>
      <c r="CC6" s="19">
        <v>550</v>
      </c>
      <c r="CD6" s="32">
        <v>245</v>
      </c>
      <c r="CE6" s="19">
        <v>4537</v>
      </c>
      <c r="CF6" s="19">
        <v>3836</v>
      </c>
      <c r="CG6" s="19">
        <v>3777</v>
      </c>
      <c r="CH6" s="19">
        <v>3384</v>
      </c>
      <c r="CI6" s="19">
        <v>3789</v>
      </c>
      <c r="CJ6" s="19">
        <v>4119</v>
      </c>
      <c r="CK6" s="19">
        <v>6232</v>
      </c>
      <c r="CL6" s="19">
        <v>3436</v>
      </c>
      <c r="CM6" s="19">
        <v>3975</v>
      </c>
      <c r="CN6" s="19">
        <v>4489</v>
      </c>
      <c r="CO6" s="32">
        <v>2167</v>
      </c>
      <c r="CP6" s="35">
        <f t="shared" si="1"/>
        <v>9.5878333700683271E-2</v>
      </c>
      <c r="CQ6" s="35">
        <f t="shared" si="2"/>
        <v>0.11913451511991657</v>
      </c>
      <c r="CR6" s="35">
        <f t="shared" si="3"/>
        <v>9.0018533227429171E-2</v>
      </c>
      <c r="CS6" s="35">
        <f t="shared" si="4"/>
        <v>9.2198581560283682E-2</v>
      </c>
      <c r="CT6" s="35">
        <f t="shared" si="5"/>
        <v>7.5745579308524671E-2</v>
      </c>
      <c r="CU6" s="35">
        <f t="shared" si="6"/>
        <v>9.2983733915999026E-2</v>
      </c>
      <c r="CV6" s="35">
        <f t="shared" si="7"/>
        <v>0.14569961489088576</v>
      </c>
      <c r="CW6" s="35">
        <f t="shared" si="8"/>
        <v>0.12194412107101281</v>
      </c>
      <c r="CX6" s="35">
        <f t="shared" si="9"/>
        <v>0.11496855345911949</v>
      </c>
      <c r="CY6" s="35">
        <f t="shared" si="10"/>
        <v>0.1225217197594119</v>
      </c>
      <c r="CZ6" s="139">
        <f t="shared" si="11"/>
        <v>0.11305952930318412</v>
      </c>
      <c r="DA6" s="146">
        <v>2.5021</v>
      </c>
      <c r="DB6" s="146">
        <v>3.6480000000000001</v>
      </c>
      <c r="DC6" s="146">
        <v>7.2313999999999998</v>
      </c>
      <c r="DD6" s="146">
        <v>8.5691000000000006</v>
      </c>
      <c r="DE6" s="146">
        <v>4.2443</v>
      </c>
      <c r="DF6" s="146">
        <v>3.5365000000000002</v>
      </c>
      <c r="DG6" s="146">
        <v>1.8563000000000001</v>
      </c>
      <c r="DH6" s="146">
        <v>1.8372999999999999</v>
      </c>
      <c r="DI6" s="146">
        <v>1.1475</v>
      </c>
      <c r="DJ6" s="146"/>
      <c r="DK6" s="147"/>
      <c r="DL6" s="146">
        <v>0.45461299999999999</v>
      </c>
      <c r="DM6" s="146">
        <v>0.51569699999999996</v>
      </c>
      <c r="DN6" s="146">
        <v>0.68694599999999995</v>
      </c>
      <c r="DO6" s="146">
        <v>0.761073</v>
      </c>
      <c r="DP6" s="146">
        <v>0.76178400000000002</v>
      </c>
      <c r="DQ6" s="146">
        <v>0.72298499999999999</v>
      </c>
      <c r="DR6" s="146">
        <v>0.63479399999999997</v>
      </c>
      <c r="DS6" s="146">
        <v>0.53476100000000004</v>
      </c>
      <c r="DT6" s="146">
        <v>0.49374200000000001</v>
      </c>
      <c r="DU6" s="146"/>
      <c r="DV6" s="147"/>
      <c r="DW6" s="146"/>
      <c r="DX6" s="146">
        <v>8.7944999999999995E-2</v>
      </c>
      <c r="DY6" s="146">
        <v>0.103952</v>
      </c>
      <c r="DZ6" s="146">
        <v>0.10201399999999999</v>
      </c>
      <c r="EA6" s="146">
        <v>8.5063E-2</v>
      </c>
      <c r="EB6" s="146">
        <v>6.4410999999999996E-2</v>
      </c>
      <c r="EC6" s="146">
        <v>8.1115000000000007E-2</v>
      </c>
      <c r="ED6" s="146">
        <v>7.2408E-2</v>
      </c>
      <c r="EE6" s="146">
        <v>6.5241999999999994E-2</v>
      </c>
      <c r="EF6" s="146"/>
      <c r="EG6" s="147"/>
      <c r="EH6" s="143">
        <v>20268352300</v>
      </c>
      <c r="EI6" s="143">
        <v>24835502800</v>
      </c>
      <c r="EJ6" s="143">
        <v>35586518900</v>
      </c>
      <c r="EK6" s="143">
        <v>28627108600</v>
      </c>
      <c r="EL6" s="143">
        <v>14992903900</v>
      </c>
      <c r="EM6" s="143">
        <v>13229258800</v>
      </c>
      <c r="EN6" s="143">
        <v>9819676900</v>
      </c>
      <c r="EO6" s="143">
        <v>11931900500</v>
      </c>
      <c r="EP6" s="143">
        <v>8505775100</v>
      </c>
      <c r="EQ6" s="143"/>
      <c r="ER6" s="143"/>
      <c r="ES6" s="26">
        <f t="shared" si="12"/>
        <v>23.732326506489134</v>
      </c>
      <c r="ET6" s="26">
        <f t="shared" si="13"/>
        <v>23.935540030921885</v>
      </c>
      <c r="EU6" s="26">
        <f t="shared" si="14"/>
        <v>24.295232720501769</v>
      </c>
      <c r="EV6" s="26">
        <f t="shared" si="15"/>
        <v>24.077619958989935</v>
      </c>
      <c r="EW6" s="26">
        <f t="shared" si="16"/>
        <v>23.430842852780795</v>
      </c>
      <c r="EX6" s="26">
        <f t="shared" si="17"/>
        <v>23.305696789316411</v>
      </c>
      <c r="EY6" s="26">
        <f t="shared" si="18"/>
        <v>23.00765405653117</v>
      </c>
      <c r="EZ6" s="26">
        <f t="shared" si="19"/>
        <v>23.202481364643596</v>
      </c>
      <c r="FA6" s="26">
        <f t="shared" si="20"/>
        <v>22.864011193268418</v>
      </c>
      <c r="FB6" s="26" t="str">
        <f t="shared" si="21"/>
        <v/>
      </c>
      <c r="FC6" s="152" t="str">
        <f t="shared" si="22"/>
        <v/>
      </c>
      <c r="FD6">
        <f t="shared" ref="FD6:FD24" si="139">IF(ISNUMBER(F6),DA6,"")</f>
        <v>2.5021</v>
      </c>
      <c r="FE6">
        <f t="shared" ref="FE6:FE24" si="140">IF(ISNUMBER(G6),DB6,"")</f>
        <v>3.6480000000000001</v>
      </c>
      <c r="FF6">
        <f t="shared" ref="FF6:FF24" si="141">IF(ISNUMBER(H6),DC6,"")</f>
        <v>7.2313999999999998</v>
      </c>
      <c r="FG6">
        <f t="shared" ref="FG6:FG24" si="142">IF(ISNUMBER(I6),DD6,"")</f>
        <v>8.5691000000000006</v>
      </c>
      <c r="FH6">
        <f t="shared" ref="FH6:FH24" si="143">IF(ISNUMBER(J6),DE6,"")</f>
        <v>4.2443</v>
      </c>
      <c r="FI6">
        <f t="shared" ref="FI6:FI24" si="144">IF(ISNUMBER(K6),DF6,"")</f>
        <v>3.5365000000000002</v>
      </c>
      <c r="FJ6">
        <f t="shared" ref="FJ6:FJ24" si="145">IF(ISNUMBER(L6),DG6,"")</f>
        <v>1.8563000000000001</v>
      </c>
      <c r="FK6">
        <f t="shared" ref="FK6:FK24" si="146">IF(ISNUMBER(M6),DH6,"")</f>
        <v>1.8372999999999999</v>
      </c>
      <c r="FL6">
        <f t="shared" ref="FL6:FL24" si="147">IF(ISNUMBER(N6),DI6,"")</f>
        <v>1.1475</v>
      </c>
      <c r="FO6" s="26">
        <f t="shared" ref="FO6:FT6" si="148">IF(ISNUMBER(F6),DL6,"")</f>
        <v>0.45461299999999999</v>
      </c>
      <c r="FP6">
        <f t="shared" si="148"/>
        <v>0.51569699999999996</v>
      </c>
      <c r="FQ6">
        <f t="shared" si="148"/>
        <v>0.68694599999999995</v>
      </c>
      <c r="FR6">
        <f t="shared" si="148"/>
        <v>0.761073</v>
      </c>
      <c r="FS6">
        <f t="shared" si="148"/>
        <v>0.76178400000000002</v>
      </c>
      <c r="FT6">
        <f t="shared" si="148"/>
        <v>0.72298499999999999</v>
      </c>
      <c r="FU6">
        <f t="shared" si="138"/>
        <v>0.63479399999999997</v>
      </c>
      <c r="FV6">
        <f t="shared" si="138"/>
        <v>0.53476100000000004</v>
      </c>
      <c r="FW6">
        <f t="shared" si="138"/>
        <v>0.49374200000000001</v>
      </c>
      <c r="FY6" s="4"/>
      <c r="GA6">
        <f t="shared" ref="GA6:GH6" si="149">IF(ISNUMBER(G6),DX6,"")</f>
        <v>8.7944999999999995E-2</v>
      </c>
      <c r="GB6">
        <f t="shared" si="149"/>
        <v>0.103952</v>
      </c>
      <c r="GC6">
        <f t="shared" si="149"/>
        <v>0.10201399999999999</v>
      </c>
      <c r="GD6">
        <f t="shared" si="149"/>
        <v>8.5063E-2</v>
      </c>
      <c r="GE6">
        <f t="shared" si="149"/>
        <v>6.4410999999999996E-2</v>
      </c>
      <c r="GF6">
        <f t="shared" si="149"/>
        <v>8.1115000000000007E-2</v>
      </c>
      <c r="GG6">
        <f t="shared" si="149"/>
        <v>7.2408E-2</v>
      </c>
      <c r="GH6">
        <f t="shared" si="149"/>
        <v>6.5241999999999994E-2</v>
      </c>
      <c r="GJ6" s="4"/>
      <c r="GK6">
        <f t="shared" si="26"/>
        <v>23.732326506489134</v>
      </c>
      <c r="GL6">
        <f t="shared" si="27"/>
        <v>23.935540030921885</v>
      </c>
      <c r="GM6">
        <f t="shared" si="28"/>
        <v>24.295232720501769</v>
      </c>
      <c r="GN6">
        <f t="shared" si="29"/>
        <v>24.077619958989935</v>
      </c>
      <c r="GO6">
        <f t="shared" si="30"/>
        <v>23.430842852780795</v>
      </c>
      <c r="GP6">
        <f t="shared" si="31"/>
        <v>23.305696789316411</v>
      </c>
      <c r="GQ6">
        <f t="shared" si="32"/>
        <v>23.00765405653117</v>
      </c>
      <c r="GR6">
        <f t="shared" si="33"/>
        <v>23.202481364643596</v>
      </c>
      <c r="GS6">
        <f t="shared" si="34"/>
        <v>22.864011193268418</v>
      </c>
      <c r="GT6" t="str">
        <f t="shared" si="35"/>
        <v/>
      </c>
      <c r="GU6" t="str">
        <f t="shared" si="36"/>
        <v/>
      </c>
      <c r="GV6" s="26">
        <f t="shared" si="47"/>
        <v>2.5021</v>
      </c>
      <c r="GW6">
        <f t="shared" si="48"/>
        <v>3.6480000000000001</v>
      </c>
      <c r="GX6">
        <f t="shared" si="49"/>
        <v>7.2313999999999998</v>
      </c>
      <c r="GY6">
        <f t="shared" si="50"/>
        <v>8.5691000000000006</v>
      </c>
      <c r="GZ6">
        <f t="shared" si="51"/>
        <v>4.2443</v>
      </c>
      <c r="HA6">
        <f t="shared" si="52"/>
        <v>3.5365000000000002</v>
      </c>
      <c r="HB6">
        <f t="shared" si="53"/>
        <v>1.8563000000000001</v>
      </c>
      <c r="HC6">
        <f t="shared" si="54"/>
        <v>1.8372999999999999</v>
      </c>
      <c r="HD6">
        <f t="shared" si="55"/>
        <v>1.1475</v>
      </c>
      <c r="HE6">
        <f t="shared" si="56"/>
        <v>0.52583789730000008</v>
      </c>
      <c r="HF6">
        <f t="shared" si="57"/>
        <v>0.52583789730000008</v>
      </c>
      <c r="HG6" s="26">
        <f t="shared" si="58"/>
        <v>2.5021</v>
      </c>
      <c r="HH6">
        <f t="shared" si="59"/>
        <v>3.6480000000000001</v>
      </c>
      <c r="HI6">
        <f t="shared" si="60"/>
        <v>7.2313999999999998</v>
      </c>
      <c r="HJ6">
        <f t="shared" si="61"/>
        <v>8.5691000000000006</v>
      </c>
      <c r="HK6">
        <f t="shared" si="62"/>
        <v>4.2443</v>
      </c>
      <c r="HL6">
        <f t="shared" si="63"/>
        <v>3.5365000000000002</v>
      </c>
      <c r="HM6">
        <f t="shared" si="64"/>
        <v>1.8563000000000001</v>
      </c>
      <c r="HN6">
        <f t="shared" si="65"/>
        <v>1.8372999999999999</v>
      </c>
      <c r="HO6">
        <f t="shared" si="66"/>
        <v>1.1475</v>
      </c>
      <c r="HP6" t="str">
        <f t="shared" si="67"/>
        <v/>
      </c>
      <c r="HQ6" t="str">
        <f t="shared" si="68"/>
        <v/>
      </c>
      <c r="HR6" s="26">
        <f t="shared" si="69"/>
        <v>0.45461299999999999</v>
      </c>
      <c r="HS6">
        <f t="shared" si="70"/>
        <v>0.51569699999999996</v>
      </c>
      <c r="HT6">
        <f t="shared" si="71"/>
        <v>0.68694599999999995</v>
      </c>
      <c r="HU6">
        <f t="shared" si="72"/>
        <v>0.761073</v>
      </c>
      <c r="HV6">
        <f t="shared" si="73"/>
        <v>0.76178400000000002</v>
      </c>
      <c r="HW6">
        <f t="shared" si="74"/>
        <v>0.72298499999999999</v>
      </c>
      <c r="HX6">
        <f t="shared" si="75"/>
        <v>0.63479399999999997</v>
      </c>
      <c r="HY6">
        <f t="shared" si="76"/>
        <v>0.53476100000000004</v>
      </c>
      <c r="HZ6">
        <f t="shared" si="77"/>
        <v>0.49374200000000001</v>
      </c>
      <c r="IA6">
        <f t="shared" si="78"/>
        <v>1.8501305000000012E-3</v>
      </c>
      <c r="IB6" s="4">
        <f t="shared" si="79"/>
        <v>1.8501305000000012E-3</v>
      </c>
      <c r="IC6">
        <f t="shared" si="80"/>
        <v>0.45461299999999999</v>
      </c>
      <c r="ID6">
        <f t="shared" si="81"/>
        <v>0.51569699999999996</v>
      </c>
      <c r="IE6">
        <f t="shared" si="82"/>
        <v>0.68694599999999995</v>
      </c>
      <c r="IF6">
        <f t="shared" si="83"/>
        <v>0.761073</v>
      </c>
      <c r="IG6">
        <f t="shared" si="84"/>
        <v>0.76178400000000002</v>
      </c>
      <c r="IH6">
        <f t="shared" si="85"/>
        <v>0.72298499999999999</v>
      </c>
      <c r="II6">
        <f t="shared" si="86"/>
        <v>0.63479399999999997</v>
      </c>
      <c r="IJ6">
        <f t="shared" si="87"/>
        <v>0.53476100000000004</v>
      </c>
      <c r="IK6">
        <f t="shared" si="88"/>
        <v>0.49374200000000001</v>
      </c>
      <c r="IL6" t="str">
        <f t="shared" si="89"/>
        <v/>
      </c>
      <c r="IM6" t="str">
        <f t="shared" si="90"/>
        <v/>
      </c>
      <c r="IN6" s="26">
        <f t="shared" si="91"/>
        <v>0</v>
      </c>
      <c r="IO6">
        <f t="shared" si="92"/>
        <v>8.7944999999999995E-2</v>
      </c>
      <c r="IP6">
        <f t="shared" si="93"/>
        <v>0.103952</v>
      </c>
      <c r="IQ6">
        <f t="shared" si="94"/>
        <v>0.10201399999999999</v>
      </c>
      <c r="IR6">
        <f t="shared" si="95"/>
        <v>8.5063E-2</v>
      </c>
      <c r="IS6">
        <f t="shared" si="96"/>
        <v>6.4410999999999996E-2</v>
      </c>
      <c r="IT6">
        <f t="shared" si="97"/>
        <v>8.1115000000000007E-2</v>
      </c>
      <c r="IU6">
        <f t="shared" si="98"/>
        <v>7.2408E-2</v>
      </c>
      <c r="IV6">
        <f t="shared" si="99"/>
        <v>6.5241999999999994E-2</v>
      </c>
      <c r="IW6">
        <f t="shared" si="100"/>
        <v>0</v>
      </c>
      <c r="IX6">
        <f t="shared" si="101"/>
        <v>0</v>
      </c>
      <c r="IY6" s="26" t="str">
        <f t="shared" si="102"/>
        <v/>
      </c>
      <c r="IZ6">
        <f t="shared" si="103"/>
        <v>8.7944999999999995E-2</v>
      </c>
      <c r="JA6">
        <f t="shared" si="104"/>
        <v>0.103952</v>
      </c>
      <c r="JB6">
        <f t="shared" si="105"/>
        <v>0.10201399999999999</v>
      </c>
      <c r="JC6">
        <f t="shared" si="106"/>
        <v>8.5063E-2</v>
      </c>
      <c r="JD6">
        <f t="shared" si="107"/>
        <v>6.4410999999999996E-2</v>
      </c>
      <c r="JE6">
        <f t="shared" si="108"/>
        <v>8.1115000000000007E-2</v>
      </c>
      <c r="JF6">
        <f t="shared" si="109"/>
        <v>7.2408E-2</v>
      </c>
      <c r="JG6">
        <f t="shared" si="110"/>
        <v>6.5241999999999994E-2</v>
      </c>
      <c r="JH6" t="str">
        <f t="shared" si="111"/>
        <v/>
      </c>
      <c r="JI6" t="str">
        <f t="shared" si="112"/>
        <v/>
      </c>
      <c r="JJ6" s="26">
        <f t="shared" si="113"/>
        <v>23.290190403071897</v>
      </c>
      <c r="JK6">
        <f t="shared" si="114"/>
        <v>23.290190403071897</v>
      </c>
      <c r="JL6">
        <f t="shared" si="115"/>
        <v>23.290190403071897</v>
      </c>
      <c r="JM6">
        <f t="shared" si="116"/>
        <v>23.290190403071897</v>
      </c>
      <c r="JN6">
        <f t="shared" si="117"/>
        <v>23.290190403071897</v>
      </c>
      <c r="JO6">
        <f t="shared" si="118"/>
        <v>23.290190403071897</v>
      </c>
      <c r="JP6">
        <f t="shared" si="119"/>
        <v>23.00765405653117</v>
      </c>
      <c r="JQ6">
        <f t="shared" si="120"/>
        <v>23.202481364643596</v>
      </c>
      <c r="JR6">
        <f t="shared" si="121"/>
        <v>22.864011193268418</v>
      </c>
      <c r="JS6">
        <f t="shared" si="122"/>
        <v>23.290190403071897</v>
      </c>
      <c r="JT6">
        <f t="shared" si="123"/>
        <v>23.290190403071897</v>
      </c>
      <c r="JU6" s="26">
        <f t="shared" si="124"/>
        <v>23.290190403071897</v>
      </c>
      <c r="JV6">
        <f t="shared" si="125"/>
        <v>23.290190403071897</v>
      </c>
      <c r="JW6">
        <f t="shared" si="126"/>
        <v>23.290190403071897</v>
      </c>
      <c r="JX6">
        <f t="shared" si="127"/>
        <v>23.290190403071897</v>
      </c>
      <c r="JY6">
        <f t="shared" si="128"/>
        <v>23.290190403071897</v>
      </c>
      <c r="JZ6">
        <f t="shared" si="129"/>
        <v>23.290190403071897</v>
      </c>
      <c r="KA6">
        <f t="shared" si="130"/>
        <v>23.00765405653117</v>
      </c>
      <c r="KB6">
        <f t="shared" si="131"/>
        <v>23.202481364643596</v>
      </c>
      <c r="KC6">
        <f t="shared" si="132"/>
        <v>22.864011193268418</v>
      </c>
      <c r="KD6" t="str">
        <f t="shared" si="133"/>
        <v/>
      </c>
      <c r="KE6" s="4" t="str">
        <f t="shared" si="134"/>
        <v/>
      </c>
    </row>
    <row r="7" spans="1:291" x14ac:dyDescent="0.2">
      <c r="A7" s="16" t="s">
        <v>3473</v>
      </c>
      <c r="B7" s="17" t="s">
        <v>3474</v>
      </c>
      <c r="C7" s="17"/>
      <c r="D7" s="17"/>
      <c r="E7" s="18" t="s">
        <v>5</v>
      </c>
      <c r="F7" s="19">
        <v>0</v>
      </c>
      <c r="G7" s="19">
        <v>0</v>
      </c>
      <c r="H7" s="19">
        <v>0</v>
      </c>
      <c r="I7" s="19">
        <v>0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19">
        <v>0</v>
      </c>
      <c r="P7" s="32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0</v>
      </c>
      <c r="Y7" s="19">
        <v>0</v>
      </c>
      <c r="Z7" s="19">
        <v>0</v>
      </c>
      <c r="AA7" s="32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 s="4">
        <v>0</v>
      </c>
      <c r="AM7" s="19">
        <v>1.9139699999999999E-2</v>
      </c>
      <c r="AN7" s="19">
        <v>1.80308E-2</v>
      </c>
      <c r="AO7" s="19">
        <v>1.81505E-2</v>
      </c>
      <c r="AP7" s="19">
        <v>1.7785200000000001E-2</v>
      </c>
      <c r="AQ7" s="19">
        <v>1.8271900000000001E-2</v>
      </c>
      <c r="AR7" s="19">
        <v>1.7675900000000001E-2</v>
      </c>
      <c r="AS7" s="19">
        <v>1.8893299999999998E-2</v>
      </c>
      <c r="AT7" s="19">
        <v>1.8557899999999999E-2</v>
      </c>
      <c r="AU7" s="19">
        <v>1.8085799999999999E-2</v>
      </c>
      <c r="AV7" s="19">
        <v>2.3825800000000001E-2</v>
      </c>
      <c r="AW7" s="32">
        <v>2.4634799999999998E-2</v>
      </c>
      <c r="AX7" s="19">
        <v>0</v>
      </c>
      <c r="AY7" s="19">
        <v>0</v>
      </c>
      <c r="AZ7" s="19">
        <v>0</v>
      </c>
      <c r="BA7" s="19">
        <v>0</v>
      </c>
      <c r="BB7" s="19">
        <v>0</v>
      </c>
      <c r="BC7" s="19">
        <v>0</v>
      </c>
      <c r="BD7" s="19">
        <v>0</v>
      </c>
      <c r="BE7" s="19">
        <v>0</v>
      </c>
      <c r="BF7" s="19">
        <v>0</v>
      </c>
      <c r="BG7" s="19">
        <v>1</v>
      </c>
      <c r="BH7" s="32">
        <v>1</v>
      </c>
      <c r="BI7" s="19">
        <f t="shared" si="135"/>
        <v>0</v>
      </c>
      <c r="BJ7" s="19">
        <f t="shared" si="135"/>
        <v>0</v>
      </c>
      <c r="BK7" s="19">
        <f>IF(AZ7&gt;0,1,0)</f>
        <v>0</v>
      </c>
      <c r="BL7" s="19">
        <f t="shared" si="136"/>
        <v>0</v>
      </c>
      <c r="BM7" s="19">
        <f t="shared" si="136"/>
        <v>0</v>
      </c>
      <c r="BN7" s="19">
        <f t="shared" si="136"/>
        <v>0</v>
      </c>
      <c r="BO7" s="19">
        <f t="shared" si="45"/>
        <v>0</v>
      </c>
      <c r="BP7" s="19">
        <f t="shared" si="45"/>
        <v>0</v>
      </c>
      <c r="BQ7" s="19">
        <f t="shared" si="137"/>
        <v>0</v>
      </c>
      <c r="BR7" s="19">
        <f t="shared" si="137"/>
        <v>1</v>
      </c>
      <c r="BS7" s="19">
        <f t="shared" si="137"/>
        <v>1</v>
      </c>
      <c r="BT7" s="38">
        <v>135</v>
      </c>
      <c r="BU7" s="19">
        <v>126</v>
      </c>
      <c r="BV7" s="19">
        <v>128</v>
      </c>
      <c r="BW7" s="19">
        <v>166</v>
      </c>
      <c r="BX7" s="19">
        <v>123</v>
      </c>
      <c r="BY7" s="19">
        <v>124</v>
      </c>
      <c r="BZ7" s="19">
        <v>133</v>
      </c>
      <c r="CA7" s="19">
        <v>151</v>
      </c>
      <c r="CB7" s="19">
        <v>158</v>
      </c>
      <c r="CC7" s="19">
        <v>221</v>
      </c>
      <c r="CD7" s="32">
        <v>214</v>
      </c>
      <c r="CE7" s="19">
        <v>2080</v>
      </c>
      <c r="CF7" s="19">
        <v>1946</v>
      </c>
      <c r="CG7" s="19">
        <v>1634</v>
      </c>
      <c r="CH7" s="19">
        <v>1788</v>
      </c>
      <c r="CI7" s="19">
        <v>1112</v>
      </c>
      <c r="CJ7" s="19">
        <v>1341</v>
      </c>
      <c r="CK7" s="19">
        <v>943</v>
      </c>
      <c r="CL7" s="19">
        <v>1118</v>
      </c>
      <c r="CM7" s="19">
        <v>1302</v>
      </c>
      <c r="CN7" s="19">
        <v>1453</v>
      </c>
      <c r="CO7" s="32">
        <v>1286</v>
      </c>
      <c r="CP7" s="35">
        <f t="shared" si="1"/>
        <v>6.4903846153846159E-2</v>
      </c>
      <c r="CQ7" s="35">
        <f t="shared" si="2"/>
        <v>6.4748201438848921E-2</v>
      </c>
      <c r="CR7" s="35">
        <f t="shared" si="3"/>
        <v>7.8335373317013457E-2</v>
      </c>
      <c r="CS7" s="35">
        <f t="shared" si="4"/>
        <v>9.2841163310961969E-2</v>
      </c>
      <c r="CT7" s="35">
        <f t="shared" si="5"/>
        <v>0.11061151079136691</v>
      </c>
      <c r="CU7" s="35">
        <f t="shared" si="6"/>
        <v>9.2468307233407904E-2</v>
      </c>
      <c r="CV7" s="35">
        <f t="shared" si="7"/>
        <v>0.14103923647932132</v>
      </c>
      <c r="CW7" s="35">
        <f t="shared" si="8"/>
        <v>0.13506261180679785</v>
      </c>
      <c r="CX7" s="35">
        <f t="shared" si="9"/>
        <v>0.12135176651305683</v>
      </c>
      <c r="CY7" s="35">
        <f t="shared" si="10"/>
        <v>0.15209910529938059</v>
      </c>
      <c r="CZ7" s="139">
        <f t="shared" si="11"/>
        <v>0.16640746500777606</v>
      </c>
      <c r="DA7" s="146">
        <v>2.3201527039999998</v>
      </c>
      <c r="DB7" s="146">
        <v>2.6925986669999999</v>
      </c>
      <c r="DC7" s="146">
        <v>2.2321350529999999</v>
      </c>
      <c r="DD7" s="146">
        <v>3.5371557579999999</v>
      </c>
      <c r="DE7" s="146">
        <v>5.4241347519999996</v>
      </c>
      <c r="DF7" s="146">
        <v>7.0563758830000003</v>
      </c>
      <c r="DG7" s="146">
        <v>6.548780679</v>
      </c>
      <c r="DH7" s="146">
        <v>7.3743118509999999</v>
      </c>
      <c r="DI7" s="146">
        <v>4.444594275</v>
      </c>
      <c r="DJ7" s="146">
        <v>4.322980694</v>
      </c>
      <c r="DK7" s="147">
        <v>5.1936207550000004</v>
      </c>
      <c r="DL7" s="146"/>
      <c r="DM7" s="146"/>
      <c r="DN7" s="146">
        <v>0.17984651600000001</v>
      </c>
      <c r="DO7" s="146">
        <v>0.19780609099999999</v>
      </c>
      <c r="DP7" s="146">
        <v>0.19320453600000001</v>
      </c>
      <c r="DQ7" s="146"/>
      <c r="DR7" s="146">
        <v>0.217458229</v>
      </c>
      <c r="DS7" s="146">
        <v>0.19603960000000001</v>
      </c>
      <c r="DT7" s="146">
        <v>0.17755504599999999</v>
      </c>
      <c r="DU7" s="146">
        <v>0.15715414999999999</v>
      </c>
      <c r="DV7" s="147">
        <v>6.3587141E-2</v>
      </c>
      <c r="DW7" s="146"/>
      <c r="DX7" s="146"/>
      <c r="DY7" s="146">
        <v>1.4588729999999999E-2</v>
      </c>
      <c r="DZ7" s="146">
        <v>1.8558850000000002E-2</v>
      </c>
      <c r="EA7" s="146">
        <v>1.4834E-3</v>
      </c>
      <c r="EB7" s="146">
        <v>0.14751749</v>
      </c>
      <c r="EC7" s="146">
        <v>0.17519132600000001</v>
      </c>
      <c r="ED7" s="146">
        <v>0.13095899999999999</v>
      </c>
      <c r="EE7" s="146">
        <v>0.12795999999999999</v>
      </c>
      <c r="EF7" s="146">
        <v>0.116185</v>
      </c>
      <c r="EG7" s="147">
        <v>0.30285499999999999</v>
      </c>
      <c r="EH7" s="143">
        <v>6529195200</v>
      </c>
      <c r="EI7" s="143">
        <v>5462936200</v>
      </c>
      <c r="EJ7" s="143">
        <v>5311345000</v>
      </c>
      <c r="EK7" s="143">
        <v>8981212000</v>
      </c>
      <c r="EL7" s="143">
        <v>18234760800</v>
      </c>
      <c r="EM7" s="143">
        <v>20448449600</v>
      </c>
      <c r="EN7" s="143">
        <v>27595840400</v>
      </c>
      <c r="EO7" s="143">
        <v>37187702100</v>
      </c>
      <c r="EP7" s="143">
        <v>30447897800</v>
      </c>
      <c r="EQ7" s="143">
        <v>29016674700</v>
      </c>
      <c r="ER7" s="143"/>
      <c r="ES7" s="26">
        <f t="shared" si="12"/>
        <v>22.599549526084907</v>
      </c>
      <c r="ET7" s="26">
        <f t="shared" si="13"/>
        <v>22.421252247726905</v>
      </c>
      <c r="EU7" s="26">
        <f t="shared" si="14"/>
        <v>22.393110935794876</v>
      </c>
      <c r="EV7" s="26">
        <f t="shared" si="15"/>
        <v>22.918400676745776</v>
      </c>
      <c r="EW7" s="26">
        <f t="shared" si="16"/>
        <v>23.626595543490087</v>
      </c>
      <c r="EX7" s="26">
        <f t="shared" si="17"/>
        <v>23.741172902380253</v>
      </c>
      <c r="EY7" s="26">
        <f t="shared" si="18"/>
        <v>24.040930888166674</v>
      </c>
      <c r="EZ7" s="26">
        <f t="shared" si="19"/>
        <v>24.339243954859342</v>
      </c>
      <c r="FA7" s="26">
        <f t="shared" si="20"/>
        <v>24.139282790952269</v>
      </c>
      <c r="FB7" s="26">
        <f t="shared" si="21"/>
        <v>24.091136491344844</v>
      </c>
      <c r="FC7" s="152" t="str">
        <f t="shared" si="22"/>
        <v/>
      </c>
      <c r="FD7">
        <f t="shared" si="139"/>
        <v>2.3201527039999998</v>
      </c>
      <c r="FE7">
        <f t="shared" si="140"/>
        <v>2.6925986669999999</v>
      </c>
      <c r="FF7">
        <f t="shared" si="141"/>
        <v>2.2321350529999999</v>
      </c>
      <c r="FG7">
        <f t="shared" si="142"/>
        <v>3.5371557579999999</v>
      </c>
      <c r="FH7">
        <f t="shared" si="143"/>
        <v>5.4241347519999996</v>
      </c>
      <c r="FI7">
        <f t="shared" si="144"/>
        <v>7.0563758830000003</v>
      </c>
      <c r="FJ7">
        <f t="shared" si="145"/>
        <v>6.548780679</v>
      </c>
      <c r="FK7">
        <f t="shared" si="146"/>
        <v>7.3743118509999999</v>
      </c>
      <c r="FL7">
        <f t="shared" si="147"/>
        <v>4.444594275</v>
      </c>
      <c r="FM7">
        <f>IF(ISNUMBER(O7),DJ7,"")</f>
        <v>4.322980694</v>
      </c>
      <c r="FN7">
        <f>IF(ISNUMBER(P7),DK7,"")</f>
        <v>5.1936207550000004</v>
      </c>
      <c r="FO7" s="26"/>
      <c r="FQ7">
        <f t="shared" ref="FQ7:FS11" si="150">IF(ISNUMBER(H7),DN7,"")</f>
        <v>0.17984651600000001</v>
      </c>
      <c r="FR7">
        <f t="shared" si="150"/>
        <v>0.19780609099999999</v>
      </c>
      <c r="FS7">
        <f t="shared" si="150"/>
        <v>0.19320453600000001</v>
      </c>
      <c r="FU7">
        <f t="shared" si="138"/>
        <v>0.217458229</v>
      </c>
      <c r="FV7">
        <f t="shared" si="138"/>
        <v>0.19603960000000001</v>
      </c>
      <c r="FW7">
        <f t="shared" si="138"/>
        <v>0.17755504599999999</v>
      </c>
      <c r="FX7">
        <f>IF(ISNUMBER(O7),DU7,"")</f>
        <v>0.15715414999999999</v>
      </c>
      <c r="FY7" s="4">
        <f>IF(ISNUMBER(P7),DV7,"")</f>
        <v>6.3587141E-2</v>
      </c>
      <c r="GB7">
        <f t="shared" ref="GB7:GJ8" si="151">IF(ISNUMBER(H7),DY7,"")</f>
        <v>1.4588729999999999E-2</v>
      </c>
      <c r="GC7">
        <f t="shared" si="151"/>
        <v>1.8558850000000002E-2</v>
      </c>
      <c r="GD7">
        <f t="shared" si="151"/>
        <v>1.4834E-3</v>
      </c>
      <c r="GE7">
        <f t="shared" si="151"/>
        <v>0.14751749</v>
      </c>
      <c r="GF7">
        <f t="shared" si="151"/>
        <v>0.17519132600000001</v>
      </c>
      <c r="GG7">
        <f t="shared" si="151"/>
        <v>0.13095899999999999</v>
      </c>
      <c r="GH7">
        <f t="shared" si="151"/>
        <v>0.12795999999999999</v>
      </c>
      <c r="GI7">
        <f t="shared" si="151"/>
        <v>0.116185</v>
      </c>
      <c r="GJ7" s="4">
        <f t="shared" si="151"/>
        <v>0.30285499999999999</v>
      </c>
      <c r="GK7">
        <f t="shared" si="26"/>
        <v>22.599549526084907</v>
      </c>
      <c r="GL7">
        <f t="shared" si="27"/>
        <v>22.421252247726905</v>
      </c>
      <c r="GM7">
        <f t="shared" si="28"/>
        <v>22.393110935794876</v>
      </c>
      <c r="GN7">
        <f t="shared" si="29"/>
        <v>22.918400676745776</v>
      </c>
      <c r="GO7">
        <f t="shared" si="30"/>
        <v>23.626595543490087</v>
      </c>
      <c r="GP7">
        <f t="shared" si="31"/>
        <v>23.741172902380253</v>
      </c>
      <c r="GQ7">
        <f t="shared" si="32"/>
        <v>24.040930888166674</v>
      </c>
      <c r="GR7">
        <f t="shared" si="33"/>
        <v>24.339243954859342</v>
      </c>
      <c r="GS7">
        <f t="shared" si="34"/>
        <v>24.139282790952269</v>
      </c>
      <c r="GT7">
        <f t="shared" si="35"/>
        <v>24.091136491344844</v>
      </c>
      <c r="GU7" t="str">
        <f t="shared" si="36"/>
        <v/>
      </c>
      <c r="GV7" s="26">
        <f t="shared" si="47"/>
        <v>2.3201527039999998</v>
      </c>
      <c r="GW7">
        <f t="shared" si="48"/>
        <v>2.6925986669999999</v>
      </c>
      <c r="GX7">
        <f t="shared" si="49"/>
        <v>2.2321350529999999</v>
      </c>
      <c r="GY7">
        <f t="shared" si="50"/>
        <v>3.5371557579999999</v>
      </c>
      <c r="GZ7">
        <f t="shared" si="51"/>
        <v>5.4241347519999996</v>
      </c>
      <c r="HA7">
        <f t="shared" si="52"/>
        <v>7.0563758830000003</v>
      </c>
      <c r="HB7">
        <f t="shared" si="53"/>
        <v>6.548780679</v>
      </c>
      <c r="HC7">
        <f t="shared" si="54"/>
        <v>7.3743118509999999</v>
      </c>
      <c r="HD7">
        <f t="shared" si="55"/>
        <v>4.444594275</v>
      </c>
      <c r="HE7">
        <f t="shared" si="56"/>
        <v>4.322980694</v>
      </c>
      <c r="HF7">
        <f t="shared" si="57"/>
        <v>5.1936207550000004</v>
      </c>
      <c r="HG7" s="26">
        <f t="shared" si="58"/>
        <v>2.3201527039999998</v>
      </c>
      <c r="HH7">
        <f t="shared" si="59"/>
        <v>2.6925986669999999</v>
      </c>
      <c r="HI7">
        <f t="shared" si="60"/>
        <v>2.2321350529999999</v>
      </c>
      <c r="HJ7">
        <f t="shared" si="61"/>
        <v>3.5371557579999999</v>
      </c>
      <c r="HK7">
        <f t="shared" si="62"/>
        <v>5.4241347519999996</v>
      </c>
      <c r="HL7">
        <f t="shared" si="63"/>
        <v>7.0563758830000003</v>
      </c>
      <c r="HM7">
        <f t="shared" si="64"/>
        <v>6.548780679</v>
      </c>
      <c r="HN7">
        <f t="shared" si="65"/>
        <v>7.3743118509999999</v>
      </c>
      <c r="HO7">
        <f t="shared" si="66"/>
        <v>4.444594275</v>
      </c>
      <c r="HP7">
        <f t="shared" si="67"/>
        <v>4.322980694</v>
      </c>
      <c r="HQ7">
        <f t="shared" si="68"/>
        <v>5.1936207550000004</v>
      </c>
      <c r="HR7" s="26">
        <f t="shared" si="69"/>
        <v>1.8501305000000012E-3</v>
      </c>
      <c r="HS7">
        <f t="shared" si="70"/>
        <v>1.8501305000000012E-3</v>
      </c>
      <c r="HT7">
        <f t="shared" si="71"/>
        <v>0.17984651600000001</v>
      </c>
      <c r="HU7">
        <f t="shared" si="72"/>
        <v>0.19780609099999999</v>
      </c>
      <c r="HV7">
        <f t="shared" si="73"/>
        <v>0.19320453600000001</v>
      </c>
      <c r="HW7">
        <f t="shared" si="74"/>
        <v>1.8501305000000012E-3</v>
      </c>
      <c r="HX7">
        <f t="shared" si="75"/>
        <v>0.217458229</v>
      </c>
      <c r="HY7">
        <f t="shared" si="76"/>
        <v>0.19603960000000001</v>
      </c>
      <c r="HZ7">
        <f t="shared" si="77"/>
        <v>0.17755504599999999</v>
      </c>
      <c r="IA7">
        <f t="shared" si="78"/>
        <v>0.15715414999999999</v>
      </c>
      <c r="IB7" s="4">
        <f t="shared" si="79"/>
        <v>6.3587141E-2</v>
      </c>
      <c r="IC7" t="str">
        <f t="shared" si="80"/>
        <v/>
      </c>
      <c r="ID7" t="str">
        <f t="shared" si="81"/>
        <v/>
      </c>
      <c r="IE7">
        <f t="shared" si="82"/>
        <v>0.17984651600000001</v>
      </c>
      <c r="IF7">
        <f t="shared" si="83"/>
        <v>0.19780609099999999</v>
      </c>
      <c r="IG7">
        <f t="shared" si="84"/>
        <v>0.19320453600000001</v>
      </c>
      <c r="IH7" t="str">
        <f t="shared" si="85"/>
        <v/>
      </c>
      <c r="II7">
        <f t="shared" si="86"/>
        <v>0.217458229</v>
      </c>
      <c r="IJ7">
        <f t="shared" si="87"/>
        <v>0.19603960000000001</v>
      </c>
      <c r="IK7">
        <f t="shared" si="88"/>
        <v>0.17755504599999999</v>
      </c>
      <c r="IL7">
        <f t="shared" si="89"/>
        <v>0.15715414999999999</v>
      </c>
      <c r="IM7">
        <f t="shared" si="90"/>
        <v>6.3587141E-2</v>
      </c>
      <c r="IN7" s="26">
        <f t="shared" si="91"/>
        <v>0</v>
      </c>
      <c r="IO7">
        <f t="shared" si="92"/>
        <v>0</v>
      </c>
      <c r="IP7">
        <f t="shared" si="93"/>
        <v>1.4588729999999999E-2</v>
      </c>
      <c r="IQ7">
        <f t="shared" si="94"/>
        <v>1.8558850000000002E-2</v>
      </c>
      <c r="IR7">
        <f t="shared" si="95"/>
        <v>1.4834E-3</v>
      </c>
      <c r="IS7">
        <f t="shared" si="96"/>
        <v>0.13094384999999997</v>
      </c>
      <c r="IT7">
        <f t="shared" si="97"/>
        <v>0.13094384999999997</v>
      </c>
      <c r="IU7">
        <f t="shared" si="98"/>
        <v>0.13094384999999997</v>
      </c>
      <c r="IV7">
        <f t="shared" si="99"/>
        <v>0.12795999999999999</v>
      </c>
      <c r="IW7">
        <f t="shared" si="100"/>
        <v>0.116185</v>
      </c>
      <c r="IX7">
        <f t="shared" si="101"/>
        <v>0.13094384999999997</v>
      </c>
      <c r="IY7" s="26" t="str">
        <f t="shared" si="102"/>
        <v/>
      </c>
      <c r="IZ7" t="str">
        <f t="shared" si="103"/>
        <v/>
      </c>
      <c r="JA7">
        <f t="shared" si="104"/>
        <v>1.4588729999999999E-2</v>
      </c>
      <c r="JB7">
        <f t="shared" si="105"/>
        <v>1.8558850000000002E-2</v>
      </c>
      <c r="JC7">
        <f t="shared" si="106"/>
        <v>1.4834E-3</v>
      </c>
      <c r="JD7">
        <f t="shared" si="107"/>
        <v>0.13094384999999997</v>
      </c>
      <c r="JE7">
        <f t="shared" si="108"/>
        <v>0.13094384999999997</v>
      </c>
      <c r="JF7">
        <f t="shared" si="109"/>
        <v>0.13094384999999997</v>
      </c>
      <c r="JG7">
        <f t="shared" si="110"/>
        <v>0.12795999999999999</v>
      </c>
      <c r="JH7">
        <f t="shared" si="111"/>
        <v>0.116185</v>
      </c>
      <c r="JI7">
        <f t="shared" si="112"/>
        <v>0.13094384999999997</v>
      </c>
      <c r="JJ7" s="26">
        <f t="shared" si="113"/>
        <v>22.599549526084907</v>
      </c>
      <c r="JK7">
        <f t="shared" si="114"/>
        <v>22.421252247726905</v>
      </c>
      <c r="JL7">
        <f t="shared" si="115"/>
        <v>22.393110935794876</v>
      </c>
      <c r="JM7">
        <f t="shared" si="116"/>
        <v>22.918400676745776</v>
      </c>
      <c r="JN7">
        <f t="shared" si="117"/>
        <v>23.290190403071897</v>
      </c>
      <c r="JO7">
        <f t="shared" si="118"/>
        <v>23.290190403071897</v>
      </c>
      <c r="JP7">
        <f t="shared" si="119"/>
        <v>23.290190403071897</v>
      </c>
      <c r="JQ7">
        <f t="shared" si="120"/>
        <v>23.290190403071897</v>
      </c>
      <c r="JR7">
        <f t="shared" si="121"/>
        <v>23.290190403071897</v>
      </c>
      <c r="JS7">
        <f t="shared" si="122"/>
        <v>23.290190403071897</v>
      </c>
      <c r="JT7">
        <f t="shared" si="123"/>
        <v>23.290190403071897</v>
      </c>
      <c r="JU7" s="26">
        <f t="shared" si="124"/>
        <v>22.599549526084907</v>
      </c>
      <c r="JV7">
        <f t="shared" si="125"/>
        <v>22.421252247726905</v>
      </c>
      <c r="JW7">
        <f t="shared" si="126"/>
        <v>22.393110935794876</v>
      </c>
      <c r="JX7">
        <f t="shared" si="127"/>
        <v>22.918400676745776</v>
      </c>
      <c r="JY7">
        <f t="shared" si="128"/>
        <v>23.290190403071897</v>
      </c>
      <c r="JZ7">
        <f t="shared" si="129"/>
        <v>23.290190403071897</v>
      </c>
      <c r="KA7">
        <f t="shared" si="130"/>
        <v>23.290190403071897</v>
      </c>
      <c r="KB7">
        <f t="shared" si="131"/>
        <v>23.290190403071897</v>
      </c>
      <c r="KC7">
        <f t="shared" si="132"/>
        <v>23.290190403071897</v>
      </c>
      <c r="KD7">
        <f t="shared" si="133"/>
        <v>23.290190403071897</v>
      </c>
      <c r="KE7" s="4" t="str">
        <f t="shared" si="134"/>
        <v/>
      </c>
    </row>
    <row r="8" spans="1:291" x14ac:dyDescent="0.2">
      <c r="A8" s="16" t="s">
        <v>3475</v>
      </c>
      <c r="B8" s="17" t="s">
        <v>3476</v>
      </c>
      <c r="C8" s="17"/>
      <c r="D8" s="17"/>
      <c r="E8" s="20" t="s">
        <v>5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32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32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 s="4">
        <v>0</v>
      </c>
      <c r="AM8" s="19">
        <v>1.78087E-2</v>
      </c>
      <c r="AN8" s="19">
        <v>1.7506600000000001E-2</v>
      </c>
      <c r="AO8" s="19">
        <v>1.9101199999999999E-2</v>
      </c>
      <c r="AP8" s="19">
        <v>1.77019E-2</v>
      </c>
      <c r="AQ8" s="19">
        <v>1.7881399999999999E-2</v>
      </c>
      <c r="AR8" s="19">
        <v>1.6666899999999998E-2</v>
      </c>
      <c r="AS8" s="19">
        <v>1.8096899999999999E-2</v>
      </c>
      <c r="AT8" s="19">
        <v>2.0832699999999999E-2</v>
      </c>
      <c r="AU8" s="19">
        <v>2.0091600000000001E-2</v>
      </c>
      <c r="AV8" s="19">
        <v>2.14822E-2</v>
      </c>
      <c r="AW8" s="32">
        <v>2.631E-2</v>
      </c>
      <c r="AX8" s="19">
        <v>0</v>
      </c>
      <c r="AY8" s="19">
        <v>0</v>
      </c>
      <c r="AZ8" s="19">
        <v>0</v>
      </c>
      <c r="BA8" s="19">
        <v>0</v>
      </c>
      <c r="BB8" s="19">
        <v>0</v>
      </c>
      <c r="BC8" s="19">
        <v>0</v>
      </c>
      <c r="BD8" s="19">
        <v>0</v>
      </c>
      <c r="BE8" s="19">
        <v>0</v>
      </c>
      <c r="BF8" s="19">
        <v>0</v>
      </c>
      <c r="BG8" s="19">
        <v>0</v>
      </c>
      <c r="BH8" s="32">
        <v>0</v>
      </c>
      <c r="BI8" s="19">
        <f t="shared" si="135"/>
        <v>0</v>
      </c>
      <c r="BJ8" s="19">
        <f t="shared" si="135"/>
        <v>0</v>
      </c>
      <c r="BK8" s="19">
        <f>IF(AZ8&gt;0,1,0)</f>
        <v>0</v>
      </c>
      <c r="BL8" s="19">
        <f t="shared" si="136"/>
        <v>0</v>
      </c>
      <c r="BM8" s="19">
        <f t="shared" si="136"/>
        <v>0</v>
      </c>
      <c r="BN8" s="19">
        <f t="shared" si="136"/>
        <v>0</v>
      </c>
      <c r="BO8" s="19">
        <f t="shared" si="45"/>
        <v>0</v>
      </c>
      <c r="BP8" s="19">
        <f t="shared" si="45"/>
        <v>0</v>
      </c>
      <c r="BQ8" s="19">
        <f t="shared" si="137"/>
        <v>0</v>
      </c>
      <c r="BR8" s="19">
        <f t="shared" si="137"/>
        <v>0</v>
      </c>
      <c r="BS8" s="19">
        <f t="shared" si="137"/>
        <v>0</v>
      </c>
      <c r="BT8" s="38">
        <v>5</v>
      </c>
      <c r="BU8" s="19">
        <v>12</v>
      </c>
      <c r="BV8" s="19">
        <v>27</v>
      </c>
      <c r="BW8" s="19">
        <v>10</v>
      </c>
      <c r="BX8" s="19">
        <v>55</v>
      </c>
      <c r="BY8" s="19">
        <v>28</v>
      </c>
      <c r="BZ8" s="19">
        <v>57</v>
      </c>
      <c r="CA8" s="19">
        <v>52</v>
      </c>
      <c r="CB8" s="19">
        <v>29</v>
      </c>
      <c r="CC8" s="19">
        <v>27</v>
      </c>
      <c r="CD8" s="32">
        <v>25</v>
      </c>
      <c r="CE8" s="19">
        <v>80</v>
      </c>
      <c r="CF8" s="19">
        <v>135</v>
      </c>
      <c r="CG8" s="19">
        <v>215</v>
      </c>
      <c r="CH8" s="19">
        <v>129</v>
      </c>
      <c r="CI8" s="19">
        <v>269</v>
      </c>
      <c r="CJ8" s="19">
        <v>163</v>
      </c>
      <c r="CK8" s="19">
        <v>267</v>
      </c>
      <c r="CL8" s="19">
        <v>311</v>
      </c>
      <c r="CM8" s="19">
        <v>284</v>
      </c>
      <c r="CN8" s="19">
        <v>304</v>
      </c>
      <c r="CO8" s="32">
        <v>219</v>
      </c>
      <c r="CP8" s="35">
        <f t="shared" si="1"/>
        <v>6.25E-2</v>
      </c>
      <c r="CQ8" s="35">
        <f t="shared" si="2"/>
        <v>8.8888888888888892E-2</v>
      </c>
      <c r="CR8" s="35">
        <f t="shared" si="3"/>
        <v>0.12558139534883722</v>
      </c>
      <c r="CS8" s="35">
        <f t="shared" si="4"/>
        <v>7.7519379844961239E-2</v>
      </c>
      <c r="CT8" s="35">
        <f t="shared" si="5"/>
        <v>0.20446096654275092</v>
      </c>
      <c r="CU8" s="35">
        <f t="shared" si="6"/>
        <v>0.17177914110429449</v>
      </c>
      <c r="CV8" s="35">
        <f t="shared" si="7"/>
        <v>0.21348314606741572</v>
      </c>
      <c r="CW8" s="35">
        <f t="shared" si="8"/>
        <v>0.16720257234726688</v>
      </c>
      <c r="CX8" s="35">
        <f t="shared" si="9"/>
        <v>0.10211267605633803</v>
      </c>
      <c r="CY8" s="35">
        <f t="shared" si="10"/>
        <v>8.8815789473684209E-2</v>
      </c>
      <c r="CZ8" s="139">
        <f t="shared" si="11"/>
        <v>0.11415525114155251</v>
      </c>
      <c r="DA8" s="146">
        <v>8.5795738680000007</v>
      </c>
      <c r="DB8" s="146">
        <v>9.7654291059999991</v>
      </c>
      <c r="DC8" s="146">
        <v>4.8090567809999998</v>
      </c>
      <c r="DD8" s="146">
        <v>5.3200265980000001</v>
      </c>
      <c r="DE8" s="146">
        <v>4.299488352</v>
      </c>
      <c r="DF8" s="146">
        <v>4.3040612060000001</v>
      </c>
      <c r="DG8" s="146">
        <v>6.5935913910000004</v>
      </c>
      <c r="DH8" s="146">
        <v>1.7401661850000001</v>
      </c>
      <c r="DI8" s="146">
        <v>1.716545572</v>
      </c>
      <c r="DJ8" s="146">
        <v>0.81908020699999995</v>
      </c>
      <c r="DK8" s="147">
        <v>1.0127831979999999</v>
      </c>
      <c r="DL8" s="146"/>
      <c r="DM8" s="146"/>
      <c r="DN8" s="146">
        <v>0.89238815299999996</v>
      </c>
      <c r="DO8" s="146">
        <v>0.88204978899999997</v>
      </c>
      <c r="DP8" s="146">
        <v>0.79745780899999996</v>
      </c>
      <c r="DQ8" s="146">
        <v>0.84041992200000004</v>
      </c>
      <c r="DR8" s="146">
        <v>0.84041992200000004</v>
      </c>
      <c r="DS8" s="146">
        <v>0.87807052600000002</v>
      </c>
      <c r="DT8" s="146">
        <v>0.83775070200000001</v>
      </c>
      <c r="DU8" s="146">
        <v>0.85641403199999999</v>
      </c>
      <c r="DV8" s="147">
        <v>0.82556831399999997</v>
      </c>
      <c r="DW8" s="146"/>
      <c r="DX8" s="146"/>
      <c r="DY8" s="146">
        <v>3.7756600000000001E-3</v>
      </c>
      <c r="DZ8" s="146">
        <v>1.740309E-2</v>
      </c>
      <c r="EA8" s="146">
        <v>7.61109E-3</v>
      </c>
      <c r="EB8" s="146">
        <v>-4.0502000000000002E-4</v>
      </c>
      <c r="EC8" s="146">
        <v>-4.0502000000000002E-4</v>
      </c>
      <c r="ED8" s="146">
        <v>7.05743E-3</v>
      </c>
      <c r="EE8" s="146">
        <v>-1.401469E-2</v>
      </c>
      <c r="EF8" s="146">
        <v>-5.8863300000000004E-3</v>
      </c>
      <c r="EG8" s="147">
        <v>1.072174E-2</v>
      </c>
      <c r="EH8" s="143">
        <v>575462300</v>
      </c>
      <c r="EI8" s="143">
        <v>569861700</v>
      </c>
      <c r="EJ8" s="143">
        <v>635084300</v>
      </c>
      <c r="EK8" s="143">
        <v>787389100</v>
      </c>
      <c r="EL8" s="143">
        <v>1403565700</v>
      </c>
      <c r="EM8" s="143">
        <v>1058166600</v>
      </c>
      <c r="EN8" s="143">
        <v>1360086400</v>
      </c>
      <c r="EO8" s="143">
        <v>863491400</v>
      </c>
      <c r="EP8" s="143">
        <v>703955800</v>
      </c>
      <c r="EQ8" s="143">
        <v>279648700</v>
      </c>
      <c r="ER8" s="143">
        <v>388317500</v>
      </c>
      <c r="ES8" s="26">
        <f t="shared" si="12"/>
        <v>20.17068427572676</v>
      </c>
      <c r="ET8" s="26">
        <f t="shared" si="13"/>
        <v>20.160904257774121</v>
      </c>
      <c r="EU8" s="26">
        <f t="shared" si="14"/>
        <v>20.269268303951193</v>
      </c>
      <c r="EV8" s="26">
        <f t="shared" si="15"/>
        <v>20.484233093350408</v>
      </c>
      <c r="EW8" s="26">
        <f t="shared" si="16"/>
        <v>21.062281764213157</v>
      </c>
      <c r="EX8" s="26">
        <f t="shared" si="17"/>
        <v>20.77980362490462</v>
      </c>
      <c r="EY8" s="26">
        <f t="shared" si="18"/>
        <v>21.030814064088229</v>
      </c>
      <c r="EZ8" s="26">
        <f t="shared" si="19"/>
        <v>20.576494496034126</v>
      </c>
      <c r="FA8" s="26">
        <f t="shared" si="20"/>
        <v>20.372226128060404</v>
      </c>
      <c r="FB8" s="26">
        <f t="shared" si="21"/>
        <v>19.449044730553087</v>
      </c>
      <c r="FC8" s="152">
        <f t="shared" si="22"/>
        <v>19.777333861932554</v>
      </c>
      <c r="FD8">
        <f t="shared" si="139"/>
        <v>8.5795738680000007</v>
      </c>
      <c r="FE8">
        <f t="shared" si="140"/>
        <v>9.7654291059999991</v>
      </c>
      <c r="FF8">
        <f t="shared" si="141"/>
        <v>4.8090567809999998</v>
      </c>
      <c r="FG8">
        <f t="shared" si="142"/>
        <v>5.3200265980000001</v>
      </c>
      <c r="FH8">
        <f t="shared" si="143"/>
        <v>4.299488352</v>
      </c>
      <c r="FI8">
        <f t="shared" si="144"/>
        <v>4.3040612060000001</v>
      </c>
      <c r="FJ8">
        <f t="shared" si="145"/>
        <v>6.5935913910000004</v>
      </c>
      <c r="FK8">
        <f t="shared" si="146"/>
        <v>1.7401661850000001</v>
      </c>
      <c r="FL8">
        <f t="shared" si="147"/>
        <v>1.716545572</v>
      </c>
      <c r="FM8">
        <f>IF(ISNUMBER(O8),DJ8,"")</f>
        <v>0.81908020699999995</v>
      </c>
      <c r="FN8">
        <f>IF(ISNUMBER(P8),DK8,"")</f>
        <v>1.0127831979999999</v>
      </c>
      <c r="FO8" s="26"/>
      <c r="FQ8">
        <f t="shared" si="150"/>
        <v>0.89238815299999996</v>
      </c>
      <c r="FR8">
        <f t="shared" si="150"/>
        <v>0.88204978899999997</v>
      </c>
      <c r="FS8">
        <f t="shared" si="150"/>
        <v>0.79745780899999996</v>
      </c>
      <c r="FT8">
        <f>IF(ISNUMBER(K8),DQ8,"")</f>
        <v>0.84041992200000004</v>
      </c>
      <c r="FU8">
        <f t="shared" si="138"/>
        <v>0.84041992200000004</v>
      </c>
      <c r="FV8">
        <f t="shared" si="138"/>
        <v>0.87807052600000002</v>
      </c>
      <c r="FW8">
        <f t="shared" si="138"/>
        <v>0.83775070200000001</v>
      </c>
      <c r="FX8">
        <f>IF(ISNUMBER(O8),DU8,"")</f>
        <v>0.85641403199999999</v>
      </c>
      <c r="FY8" s="4">
        <f>IF(ISNUMBER(P8),DV8,"")</f>
        <v>0.82556831399999997</v>
      </c>
      <c r="GB8">
        <f t="shared" si="151"/>
        <v>3.7756600000000001E-3</v>
      </c>
      <c r="GC8">
        <f t="shared" si="151"/>
        <v>1.740309E-2</v>
      </c>
      <c r="GD8">
        <f t="shared" si="151"/>
        <v>7.61109E-3</v>
      </c>
      <c r="GE8">
        <f t="shared" si="151"/>
        <v>-4.0502000000000002E-4</v>
      </c>
      <c r="GF8">
        <f t="shared" si="151"/>
        <v>-4.0502000000000002E-4</v>
      </c>
      <c r="GG8">
        <f t="shared" si="151"/>
        <v>7.05743E-3</v>
      </c>
      <c r="GH8">
        <f t="shared" si="151"/>
        <v>-1.401469E-2</v>
      </c>
      <c r="GI8">
        <f t="shared" si="151"/>
        <v>-5.8863300000000004E-3</v>
      </c>
      <c r="GJ8" s="4">
        <f t="shared" si="151"/>
        <v>1.072174E-2</v>
      </c>
      <c r="GK8">
        <f t="shared" si="26"/>
        <v>20.17068427572676</v>
      </c>
      <c r="GL8">
        <f t="shared" si="27"/>
        <v>20.160904257774121</v>
      </c>
      <c r="GM8">
        <f t="shared" si="28"/>
        <v>20.269268303951193</v>
      </c>
      <c r="GN8">
        <f t="shared" si="29"/>
        <v>20.484233093350408</v>
      </c>
      <c r="GO8">
        <f t="shared" si="30"/>
        <v>21.062281764213157</v>
      </c>
      <c r="GP8">
        <f t="shared" si="31"/>
        <v>20.77980362490462</v>
      </c>
      <c r="GQ8">
        <f t="shared" si="32"/>
        <v>21.030814064088229</v>
      </c>
      <c r="GR8">
        <f t="shared" si="33"/>
        <v>20.576494496034126</v>
      </c>
      <c r="GS8">
        <f t="shared" si="34"/>
        <v>20.372226128060404</v>
      </c>
      <c r="GT8">
        <f t="shared" si="35"/>
        <v>19.449044730553087</v>
      </c>
      <c r="GU8">
        <f t="shared" si="36"/>
        <v>19.777333861932554</v>
      </c>
      <c r="GV8" s="26">
        <f t="shared" si="47"/>
        <v>8.5795738680000007</v>
      </c>
      <c r="GW8">
        <f t="shared" si="48"/>
        <v>9.7654291059999991</v>
      </c>
      <c r="GX8">
        <f t="shared" si="49"/>
        <v>4.8090567809999998</v>
      </c>
      <c r="GY8">
        <f t="shared" si="50"/>
        <v>5.3200265980000001</v>
      </c>
      <c r="GZ8">
        <f t="shared" si="51"/>
        <v>4.299488352</v>
      </c>
      <c r="HA8">
        <f t="shared" si="52"/>
        <v>4.3040612060000001</v>
      </c>
      <c r="HB8">
        <f t="shared" si="53"/>
        <v>6.5935913910000004</v>
      </c>
      <c r="HC8">
        <f t="shared" si="54"/>
        <v>1.7401661850000001</v>
      </c>
      <c r="HD8">
        <f t="shared" si="55"/>
        <v>1.716545572</v>
      </c>
      <c r="HE8">
        <f t="shared" si="56"/>
        <v>0.81908020699999995</v>
      </c>
      <c r="HF8">
        <f t="shared" si="57"/>
        <v>1.0127831979999999</v>
      </c>
      <c r="HG8" s="26">
        <f t="shared" si="58"/>
        <v>8.5795738680000007</v>
      </c>
      <c r="HH8">
        <f t="shared" si="59"/>
        <v>9.7654291059999991</v>
      </c>
      <c r="HI8">
        <f t="shared" si="60"/>
        <v>4.8090567809999998</v>
      </c>
      <c r="HJ8">
        <f t="shared" si="61"/>
        <v>5.3200265980000001</v>
      </c>
      <c r="HK8">
        <f t="shared" si="62"/>
        <v>4.299488352</v>
      </c>
      <c r="HL8">
        <f t="shared" si="63"/>
        <v>4.3040612060000001</v>
      </c>
      <c r="HM8">
        <f t="shared" si="64"/>
        <v>6.5935913910000004</v>
      </c>
      <c r="HN8">
        <f t="shared" si="65"/>
        <v>1.7401661850000001</v>
      </c>
      <c r="HO8">
        <f t="shared" si="66"/>
        <v>1.716545572</v>
      </c>
      <c r="HP8">
        <f t="shared" si="67"/>
        <v>0.81908020699999995</v>
      </c>
      <c r="HQ8">
        <f t="shared" si="68"/>
        <v>1.0127831979999999</v>
      </c>
      <c r="HR8" s="26">
        <f t="shared" si="69"/>
        <v>1.8501305000000012E-3</v>
      </c>
      <c r="HS8">
        <f t="shared" si="70"/>
        <v>1.8501305000000012E-3</v>
      </c>
      <c r="HT8">
        <f t="shared" si="71"/>
        <v>0.86766592399999853</v>
      </c>
      <c r="HU8">
        <f t="shared" si="72"/>
        <v>0.86766592399999853</v>
      </c>
      <c r="HV8">
        <f t="shared" si="73"/>
        <v>0.79745780899999996</v>
      </c>
      <c r="HW8">
        <f t="shared" si="74"/>
        <v>0.84041992200000004</v>
      </c>
      <c r="HX8">
        <f t="shared" si="75"/>
        <v>0.84041992200000004</v>
      </c>
      <c r="HY8">
        <f t="shared" si="76"/>
        <v>0.86766592399999853</v>
      </c>
      <c r="HZ8">
        <f t="shared" si="77"/>
        <v>0.83775070200000001</v>
      </c>
      <c r="IA8">
        <f t="shared" si="78"/>
        <v>0.85641403199999999</v>
      </c>
      <c r="IB8" s="4">
        <f t="shared" si="79"/>
        <v>0.82556831399999997</v>
      </c>
      <c r="IC8" t="str">
        <f t="shared" si="80"/>
        <v/>
      </c>
      <c r="ID8" t="str">
        <f t="shared" si="81"/>
        <v/>
      </c>
      <c r="IE8">
        <f t="shared" si="82"/>
        <v>0.86766592399999853</v>
      </c>
      <c r="IF8">
        <f t="shared" si="83"/>
        <v>0.86766592399999853</v>
      </c>
      <c r="IG8">
        <f t="shared" si="84"/>
        <v>0.79745780899999996</v>
      </c>
      <c r="IH8">
        <f t="shared" si="85"/>
        <v>0.84041992200000004</v>
      </c>
      <c r="II8">
        <f t="shared" si="86"/>
        <v>0.84041992200000004</v>
      </c>
      <c r="IJ8">
        <f t="shared" si="87"/>
        <v>0.86766592399999853</v>
      </c>
      <c r="IK8">
        <f t="shared" si="88"/>
        <v>0.83775070200000001</v>
      </c>
      <c r="IL8">
        <f t="shared" si="89"/>
        <v>0.85641403199999999</v>
      </c>
      <c r="IM8">
        <f t="shared" si="90"/>
        <v>0.82556831399999997</v>
      </c>
      <c r="IN8" s="26">
        <f t="shared" si="91"/>
        <v>0</v>
      </c>
      <c r="IO8">
        <f t="shared" si="92"/>
        <v>0</v>
      </c>
      <c r="IP8">
        <f t="shared" si="93"/>
        <v>3.7756600000000001E-3</v>
      </c>
      <c r="IQ8">
        <f t="shared" si="94"/>
        <v>1.740309E-2</v>
      </c>
      <c r="IR8">
        <f t="shared" si="95"/>
        <v>7.61109E-3</v>
      </c>
      <c r="IS8">
        <f t="shared" si="96"/>
        <v>-4.0502000000000002E-4</v>
      </c>
      <c r="IT8">
        <f t="shared" si="97"/>
        <v>-4.0502000000000002E-4</v>
      </c>
      <c r="IU8">
        <f t="shared" si="98"/>
        <v>7.05743E-3</v>
      </c>
      <c r="IV8">
        <f t="shared" si="99"/>
        <v>-1.401469E-2</v>
      </c>
      <c r="IW8">
        <f t="shared" si="100"/>
        <v>-5.8863300000000004E-3</v>
      </c>
      <c r="IX8">
        <f t="shared" si="101"/>
        <v>1.072174E-2</v>
      </c>
      <c r="IY8" s="26" t="str">
        <f t="shared" si="102"/>
        <v/>
      </c>
      <c r="IZ8" t="str">
        <f t="shared" si="103"/>
        <v/>
      </c>
      <c r="JA8">
        <f t="shared" si="104"/>
        <v>3.7756600000000001E-3</v>
      </c>
      <c r="JB8">
        <f t="shared" si="105"/>
        <v>1.740309E-2</v>
      </c>
      <c r="JC8">
        <f t="shared" si="106"/>
        <v>7.61109E-3</v>
      </c>
      <c r="JD8">
        <f t="shared" si="107"/>
        <v>-4.0502000000000002E-4</v>
      </c>
      <c r="JE8">
        <f t="shared" si="108"/>
        <v>-4.0502000000000002E-4</v>
      </c>
      <c r="JF8">
        <f t="shared" si="109"/>
        <v>7.05743E-3</v>
      </c>
      <c r="JG8">
        <f t="shared" si="110"/>
        <v>-1.401469E-2</v>
      </c>
      <c r="JH8">
        <f t="shared" si="111"/>
        <v>-5.8863300000000004E-3</v>
      </c>
      <c r="JI8">
        <f t="shared" si="112"/>
        <v>1.072174E-2</v>
      </c>
      <c r="JJ8" s="26">
        <f t="shared" si="113"/>
        <v>20.17068427572676</v>
      </c>
      <c r="JK8">
        <f t="shared" si="114"/>
        <v>20.160904257774121</v>
      </c>
      <c r="JL8">
        <f t="shared" si="115"/>
        <v>20.269268303951193</v>
      </c>
      <c r="JM8">
        <f t="shared" si="116"/>
        <v>20.484233093350408</v>
      </c>
      <c r="JN8">
        <f t="shared" si="117"/>
        <v>21.062281764213157</v>
      </c>
      <c r="JO8">
        <f t="shared" si="118"/>
        <v>20.77980362490462</v>
      </c>
      <c r="JP8">
        <f t="shared" si="119"/>
        <v>21.030814064088229</v>
      </c>
      <c r="JQ8">
        <f t="shared" si="120"/>
        <v>20.576494496034126</v>
      </c>
      <c r="JR8">
        <f t="shared" si="121"/>
        <v>20.372226128060404</v>
      </c>
      <c r="JS8">
        <f t="shared" si="122"/>
        <v>19.449044730553087</v>
      </c>
      <c r="JT8">
        <f t="shared" si="123"/>
        <v>19.777333861932554</v>
      </c>
      <c r="JU8" s="26">
        <f t="shared" si="124"/>
        <v>20.17068427572676</v>
      </c>
      <c r="JV8">
        <f t="shared" si="125"/>
        <v>20.160904257774121</v>
      </c>
      <c r="JW8">
        <f t="shared" si="126"/>
        <v>20.269268303951193</v>
      </c>
      <c r="JX8">
        <f t="shared" si="127"/>
        <v>20.484233093350408</v>
      </c>
      <c r="JY8">
        <f t="shared" si="128"/>
        <v>21.062281764213157</v>
      </c>
      <c r="JZ8">
        <f t="shared" si="129"/>
        <v>20.77980362490462</v>
      </c>
      <c r="KA8">
        <f t="shared" si="130"/>
        <v>21.030814064088229</v>
      </c>
      <c r="KB8">
        <f t="shared" si="131"/>
        <v>20.576494496034126</v>
      </c>
      <c r="KC8">
        <f t="shared" si="132"/>
        <v>20.372226128060404</v>
      </c>
      <c r="KD8">
        <f t="shared" si="133"/>
        <v>19.449044730553087</v>
      </c>
      <c r="KE8" s="4">
        <f t="shared" si="134"/>
        <v>19.777333861932554</v>
      </c>
    </row>
    <row r="9" spans="1:291" x14ac:dyDescent="0.2">
      <c r="A9" s="21" t="s">
        <v>640</v>
      </c>
      <c r="B9" s="22" t="s">
        <v>641</v>
      </c>
      <c r="C9" s="22"/>
      <c r="D9" s="22"/>
      <c r="E9" s="20" t="s">
        <v>5</v>
      </c>
      <c r="F9" s="19"/>
      <c r="G9" s="19"/>
      <c r="H9" s="19"/>
      <c r="I9" s="19"/>
      <c r="J9" s="19"/>
      <c r="K9" s="19"/>
      <c r="L9" s="19"/>
      <c r="M9" s="19"/>
      <c r="N9" s="19"/>
      <c r="O9" s="19">
        <v>0</v>
      </c>
      <c r="P9" s="32">
        <v>0</v>
      </c>
      <c r="Q9" s="19"/>
      <c r="R9" s="19"/>
      <c r="S9" s="19"/>
      <c r="T9" s="19"/>
      <c r="U9" s="19"/>
      <c r="V9" s="19"/>
      <c r="W9" s="19"/>
      <c r="X9" s="19"/>
      <c r="Y9" s="19"/>
      <c r="Z9" s="19">
        <v>0</v>
      </c>
      <c r="AA9" s="32">
        <v>0</v>
      </c>
      <c r="AK9">
        <v>0</v>
      </c>
      <c r="AL9" s="4">
        <v>0</v>
      </c>
      <c r="AM9" s="19"/>
      <c r="AN9" s="19"/>
      <c r="AO9" s="19"/>
      <c r="AP9" s="19"/>
      <c r="AQ9" s="19"/>
      <c r="AR9" s="19"/>
      <c r="AS9" s="19"/>
      <c r="AT9" s="19"/>
      <c r="AU9" s="19"/>
      <c r="AV9" s="19">
        <v>2.0364E-2</v>
      </c>
      <c r="AW9" s="32">
        <v>1.9979199999999999E-2</v>
      </c>
      <c r="AX9" s="19"/>
      <c r="AY9" s="19"/>
      <c r="AZ9" s="19"/>
      <c r="BA9" s="19"/>
      <c r="BB9" s="19"/>
      <c r="BC9" s="19"/>
      <c r="BD9" s="19"/>
      <c r="BE9" s="19"/>
      <c r="BF9" s="19"/>
      <c r="BG9" s="19">
        <v>0</v>
      </c>
      <c r="BH9" s="32">
        <v>0</v>
      </c>
      <c r="BI9" s="19"/>
      <c r="BJ9" s="19"/>
      <c r="BK9" s="19"/>
      <c r="BL9" s="19"/>
      <c r="BM9" s="19"/>
      <c r="BN9" s="19"/>
      <c r="BO9" s="19"/>
      <c r="BP9" s="19"/>
      <c r="BQ9" s="19"/>
      <c r="BR9" s="19">
        <f t="shared" ref="BR9:BS11" si="152">IF(BG9&gt;0,1,0)</f>
        <v>0</v>
      </c>
      <c r="BS9" s="19">
        <f t="shared" si="152"/>
        <v>0</v>
      </c>
      <c r="BT9" s="38">
        <v>6</v>
      </c>
      <c r="BU9" s="19">
        <v>21</v>
      </c>
      <c r="BV9" s="19">
        <v>9</v>
      </c>
      <c r="BW9" s="19">
        <v>8</v>
      </c>
      <c r="BX9" s="19">
        <v>24</v>
      </c>
      <c r="BY9" s="19">
        <v>17</v>
      </c>
      <c r="BZ9" s="19">
        <v>19</v>
      </c>
      <c r="CA9" s="19">
        <v>15</v>
      </c>
      <c r="CB9" s="19">
        <v>14</v>
      </c>
      <c r="CC9" s="19">
        <v>12</v>
      </c>
      <c r="CD9" s="32">
        <v>8</v>
      </c>
      <c r="CE9" s="19">
        <v>155</v>
      </c>
      <c r="CF9" s="19">
        <v>245</v>
      </c>
      <c r="CG9" s="19">
        <v>295</v>
      </c>
      <c r="CH9" s="19">
        <v>372</v>
      </c>
      <c r="CI9" s="19">
        <v>397</v>
      </c>
      <c r="CJ9" s="19">
        <v>333</v>
      </c>
      <c r="CK9" s="19">
        <v>304</v>
      </c>
      <c r="CL9" s="19">
        <v>311</v>
      </c>
      <c r="CM9" s="19">
        <v>284</v>
      </c>
      <c r="CN9" s="19">
        <v>303</v>
      </c>
      <c r="CO9" s="32">
        <v>338</v>
      </c>
      <c r="CP9" s="35">
        <f t="shared" si="1"/>
        <v>3.870967741935484E-2</v>
      </c>
      <c r="CQ9" s="35">
        <f t="shared" si="2"/>
        <v>8.5714285714285715E-2</v>
      </c>
      <c r="CR9" s="35">
        <f t="shared" si="3"/>
        <v>3.0508474576271188E-2</v>
      </c>
      <c r="CS9" s="35">
        <f t="shared" si="4"/>
        <v>2.1505376344086023E-2</v>
      </c>
      <c r="CT9" s="35">
        <f t="shared" si="5"/>
        <v>6.0453400503778336E-2</v>
      </c>
      <c r="CU9" s="35">
        <f t="shared" si="6"/>
        <v>5.1051051051051052E-2</v>
      </c>
      <c r="CV9" s="35">
        <f t="shared" si="7"/>
        <v>6.25E-2</v>
      </c>
      <c r="CW9" s="35">
        <f t="shared" si="8"/>
        <v>4.8231511254019289E-2</v>
      </c>
      <c r="CX9" s="35">
        <f t="shared" si="9"/>
        <v>4.9295774647887321E-2</v>
      </c>
      <c r="CY9" s="35">
        <f t="shared" si="10"/>
        <v>3.9603960396039604E-2</v>
      </c>
      <c r="CZ9" s="139">
        <f t="shared" si="11"/>
        <v>2.3668639053254437E-2</v>
      </c>
      <c r="DA9" s="146">
        <v>0.91969999999999996</v>
      </c>
      <c r="DB9" s="146">
        <v>1.1202000000000001</v>
      </c>
      <c r="DC9" s="146">
        <v>1.1872</v>
      </c>
      <c r="DD9" s="146">
        <v>1.4092</v>
      </c>
      <c r="DE9" s="146">
        <v>1.5749</v>
      </c>
      <c r="DF9" s="146">
        <v>2.2378999999999998</v>
      </c>
      <c r="DG9" s="146">
        <v>1.7023999999999999</v>
      </c>
      <c r="DH9" s="146">
        <v>2.2281</v>
      </c>
      <c r="DI9" s="146">
        <v>1.6234</v>
      </c>
      <c r="DJ9" s="146">
        <v>0.8397</v>
      </c>
      <c r="DK9" s="147"/>
      <c r="DL9" s="146"/>
      <c r="DM9" s="146"/>
      <c r="DN9" s="146"/>
      <c r="DO9" s="146"/>
      <c r="DP9" s="146"/>
      <c r="DQ9" s="146"/>
      <c r="DR9" s="146"/>
      <c r="DS9" s="146"/>
      <c r="DT9" s="146"/>
      <c r="DU9" s="146">
        <v>0.41737299999999999</v>
      </c>
      <c r="DV9" s="147"/>
      <c r="DW9" s="146">
        <v>1.9383999999999998E-2</v>
      </c>
      <c r="DX9" s="146">
        <v>3.1851999999999998E-2</v>
      </c>
      <c r="DY9" s="146">
        <v>2.3661000000000001E-2</v>
      </c>
      <c r="DZ9" s="146">
        <v>3.2990999999999999E-2</v>
      </c>
      <c r="EA9" s="146">
        <v>3.0412999999999999E-2</v>
      </c>
      <c r="EB9" s="146">
        <v>4.4063999999999999E-2</v>
      </c>
      <c r="EC9" s="146">
        <v>6.7386000000000001E-2</v>
      </c>
      <c r="ED9" s="146">
        <v>5.3200999999999998E-2</v>
      </c>
      <c r="EE9" s="146">
        <v>3.5782000000000001E-2</v>
      </c>
      <c r="EF9" s="146">
        <v>-9.5542000000000002E-2</v>
      </c>
      <c r="EG9" s="147"/>
      <c r="EH9" s="143"/>
      <c r="EI9" s="143"/>
      <c r="EJ9" s="143"/>
      <c r="EK9" s="143"/>
      <c r="EL9" s="143"/>
      <c r="EM9" s="143"/>
      <c r="EN9" s="143"/>
      <c r="EO9" s="143"/>
      <c r="EP9" s="143"/>
      <c r="EQ9" s="143"/>
      <c r="ER9" s="143"/>
      <c r="ES9" s="26" t="str">
        <f t="shared" si="12"/>
        <v/>
      </c>
      <c r="ET9" s="26" t="str">
        <f t="shared" si="13"/>
        <v/>
      </c>
      <c r="EU9" s="26" t="str">
        <f t="shared" si="14"/>
        <v/>
      </c>
      <c r="EV9" s="26" t="str">
        <f t="shared" si="15"/>
        <v/>
      </c>
      <c r="EW9" s="26" t="str">
        <f t="shared" si="16"/>
        <v/>
      </c>
      <c r="EX9" s="26" t="str">
        <f t="shared" si="17"/>
        <v/>
      </c>
      <c r="EY9" s="26" t="str">
        <f t="shared" si="18"/>
        <v/>
      </c>
      <c r="EZ9" s="26" t="str">
        <f t="shared" si="19"/>
        <v/>
      </c>
      <c r="FA9" s="26" t="str">
        <f t="shared" si="20"/>
        <v/>
      </c>
      <c r="FB9" s="26" t="str">
        <f t="shared" si="21"/>
        <v/>
      </c>
      <c r="FC9" s="152" t="str">
        <f t="shared" si="22"/>
        <v/>
      </c>
      <c r="FD9" t="str">
        <f t="shared" si="139"/>
        <v/>
      </c>
      <c r="FE9" t="str">
        <f t="shared" si="140"/>
        <v/>
      </c>
      <c r="FF9" t="str">
        <f t="shared" si="141"/>
        <v/>
      </c>
      <c r="FG9" t="str">
        <f t="shared" si="142"/>
        <v/>
      </c>
      <c r="FH9" t="str">
        <f t="shared" si="143"/>
        <v/>
      </c>
      <c r="FI9" t="str">
        <f t="shared" si="144"/>
        <v/>
      </c>
      <c r="FJ9" t="str">
        <f t="shared" si="145"/>
        <v/>
      </c>
      <c r="FK9" t="str">
        <f t="shared" si="146"/>
        <v/>
      </c>
      <c r="FL9" t="str">
        <f t="shared" si="147"/>
        <v/>
      </c>
      <c r="FM9">
        <f t="shared" ref="FM9:FM24" si="153">IF(ISNUMBER(O9),DJ9,"")</f>
        <v>0.8397</v>
      </c>
      <c r="FO9" s="26" t="str">
        <f>IF(ISNUMBER(F9),DL9,"")</f>
        <v/>
      </c>
      <c r="FP9" t="str">
        <f>IF(ISNUMBER(G9),DM9,"")</f>
        <v/>
      </c>
      <c r="FQ9" t="str">
        <f t="shared" si="150"/>
        <v/>
      </c>
      <c r="FR9" t="str">
        <f t="shared" si="150"/>
        <v/>
      </c>
      <c r="FS9" t="str">
        <f t="shared" si="150"/>
        <v/>
      </c>
      <c r="FT9" t="str">
        <f>IF(ISNUMBER(K9),DQ9,"")</f>
        <v/>
      </c>
      <c r="FU9" t="str">
        <f t="shared" si="138"/>
        <v/>
      </c>
      <c r="FV9" t="str">
        <f t="shared" si="138"/>
        <v/>
      </c>
      <c r="FW9" t="str">
        <f t="shared" si="138"/>
        <v/>
      </c>
      <c r="FX9">
        <f t="shared" ref="FX9:FX24" si="154">IF(ISNUMBER(O9),DU9,"")</f>
        <v>0.41737299999999999</v>
      </c>
      <c r="FY9" s="4"/>
      <c r="GB9" t="str">
        <f t="shared" ref="GB9:GB24" si="155">IF(ISNUMBER(H9),DY9,"")</f>
        <v/>
      </c>
      <c r="GC9" t="str">
        <f t="shared" ref="GC9:GC24" si="156">IF(ISNUMBER(I9),DZ9,"")</f>
        <v/>
      </c>
      <c r="GD9" t="str">
        <f t="shared" ref="GD9:GD24" si="157">IF(ISNUMBER(J9),EA9,"")</f>
        <v/>
      </c>
      <c r="GE9" t="str">
        <f t="shared" ref="GE9:GE24" si="158">IF(ISNUMBER(K9),EB9,"")</f>
        <v/>
      </c>
      <c r="GF9" t="str">
        <f t="shared" ref="GF9:GF24" si="159">IF(ISNUMBER(L9),EC9,"")</f>
        <v/>
      </c>
      <c r="GG9" t="str">
        <f t="shared" ref="GG9:GG24" si="160">IF(ISNUMBER(M9),ED9,"")</f>
        <v/>
      </c>
      <c r="GH9" t="str">
        <f t="shared" ref="GH9:GH24" si="161">IF(ISNUMBER(N9),EE9,"")</f>
        <v/>
      </c>
      <c r="GI9">
        <f t="shared" ref="GI9:GI24" si="162">IF(ISNUMBER(O9),EF9,"")</f>
        <v>-9.5542000000000002E-2</v>
      </c>
      <c r="GJ9" s="4"/>
      <c r="GK9" t="str">
        <f t="shared" si="26"/>
        <v/>
      </c>
      <c r="GL9" t="str">
        <f t="shared" si="27"/>
        <v/>
      </c>
      <c r="GM9" t="str">
        <f t="shared" si="28"/>
        <v/>
      </c>
      <c r="GN9" t="str">
        <f t="shared" si="29"/>
        <v/>
      </c>
      <c r="GO9" t="str">
        <f t="shared" si="30"/>
        <v/>
      </c>
      <c r="GP9" t="str">
        <f t="shared" si="31"/>
        <v/>
      </c>
      <c r="GQ9" t="str">
        <f t="shared" si="32"/>
        <v/>
      </c>
      <c r="GR9" t="str">
        <f t="shared" si="33"/>
        <v/>
      </c>
      <c r="GS9" t="str">
        <f t="shared" si="34"/>
        <v/>
      </c>
      <c r="GT9" t="str">
        <f t="shared" si="35"/>
        <v/>
      </c>
      <c r="GU9" t="str">
        <f t="shared" si="36"/>
        <v/>
      </c>
      <c r="GV9" s="26">
        <f t="shared" si="47"/>
        <v>11.025982470999988</v>
      </c>
      <c r="GW9">
        <f t="shared" si="48"/>
        <v>11.025982470999988</v>
      </c>
      <c r="GX9">
        <f t="shared" si="49"/>
        <v>11.025982470999988</v>
      </c>
      <c r="GY9">
        <f t="shared" si="50"/>
        <v>11.025982470999988</v>
      </c>
      <c r="GZ9">
        <f t="shared" si="51"/>
        <v>11.025982470999988</v>
      </c>
      <c r="HA9">
        <f t="shared" si="52"/>
        <v>11.025982470999988</v>
      </c>
      <c r="HB9">
        <f t="shared" si="53"/>
        <v>11.025982470999988</v>
      </c>
      <c r="HC9">
        <f t="shared" si="54"/>
        <v>11.025982470999988</v>
      </c>
      <c r="HD9">
        <f t="shared" si="55"/>
        <v>11.025982470999988</v>
      </c>
      <c r="HE9">
        <f t="shared" si="56"/>
        <v>0.8397</v>
      </c>
      <c r="HF9">
        <f t="shared" si="57"/>
        <v>0.52583789730000008</v>
      </c>
      <c r="HG9" s="26" t="str">
        <f t="shared" si="58"/>
        <v/>
      </c>
      <c r="HH9" t="str">
        <f t="shared" si="59"/>
        <v/>
      </c>
      <c r="HI9" t="str">
        <f t="shared" si="60"/>
        <v/>
      </c>
      <c r="HJ9" t="str">
        <f t="shared" si="61"/>
        <v/>
      </c>
      <c r="HK9" t="str">
        <f t="shared" si="62"/>
        <v/>
      </c>
      <c r="HL9" t="str">
        <f t="shared" si="63"/>
        <v/>
      </c>
      <c r="HM9" t="str">
        <f t="shared" si="64"/>
        <v/>
      </c>
      <c r="HN9" t="str">
        <f t="shared" si="65"/>
        <v/>
      </c>
      <c r="HO9" t="str">
        <f t="shared" si="66"/>
        <v/>
      </c>
      <c r="HP9">
        <f t="shared" si="67"/>
        <v>0.8397</v>
      </c>
      <c r="HQ9" t="str">
        <f t="shared" si="68"/>
        <v/>
      </c>
      <c r="HR9" s="26">
        <f t="shared" si="69"/>
        <v>0.86766592399999853</v>
      </c>
      <c r="HS9">
        <f t="shared" si="70"/>
        <v>0.86766592399999853</v>
      </c>
      <c r="HT9">
        <f t="shared" si="71"/>
        <v>0.86766592399999853</v>
      </c>
      <c r="HU9">
        <f t="shared" si="72"/>
        <v>0.86766592399999853</v>
      </c>
      <c r="HV9">
        <f t="shared" si="73"/>
        <v>0.86766592399999853</v>
      </c>
      <c r="HW9">
        <f t="shared" si="74"/>
        <v>0.86766592399999853</v>
      </c>
      <c r="HX9">
        <f t="shared" si="75"/>
        <v>0.86766592399999853</v>
      </c>
      <c r="HY9">
        <f t="shared" si="76"/>
        <v>0.86766592399999853</v>
      </c>
      <c r="HZ9">
        <f t="shared" si="77"/>
        <v>0.86766592399999853</v>
      </c>
      <c r="IA9">
        <f t="shared" si="78"/>
        <v>0.41737299999999999</v>
      </c>
      <c r="IB9" s="4">
        <f t="shared" si="79"/>
        <v>1.8501305000000012E-3</v>
      </c>
      <c r="IC9" t="str">
        <f t="shared" si="80"/>
        <v/>
      </c>
      <c r="ID9" t="str">
        <f t="shared" si="81"/>
        <v/>
      </c>
      <c r="IE9" t="str">
        <f t="shared" si="82"/>
        <v/>
      </c>
      <c r="IF9" t="str">
        <f t="shared" si="83"/>
        <v/>
      </c>
      <c r="IG9" t="str">
        <f t="shared" si="84"/>
        <v/>
      </c>
      <c r="IH9" t="str">
        <f t="shared" si="85"/>
        <v/>
      </c>
      <c r="II9" t="str">
        <f t="shared" si="86"/>
        <v/>
      </c>
      <c r="IJ9" t="str">
        <f t="shared" si="87"/>
        <v/>
      </c>
      <c r="IK9" t="str">
        <f t="shared" si="88"/>
        <v/>
      </c>
      <c r="IL9">
        <f t="shared" si="89"/>
        <v>0.41737299999999999</v>
      </c>
      <c r="IM9" t="str">
        <f t="shared" si="90"/>
        <v/>
      </c>
      <c r="IN9" s="26">
        <f t="shared" si="91"/>
        <v>0</v>
      </c>
      <c r="IO9">
        <f t="shared" si="92"/>
        <v>0</v>
      </c>
      <c r="IP9">
        <f t="shared" si="93"/>
        <v>0.13094384999999997</v>
      </c>
      <c r="IQ9">
        <f t="shared" si="94"/>
        <v>0.13094384999999997</v>
      </c>
      <c r="IR9">
        <f t="shared" si="95"/>
        <v>0.13094384999999997</v>
      </c>
      <c r="IS9">
        <f t="shared" si="96"/>
        <v>0.13094384999999997</v>
      </c>
      <c r="IT9">
        <f t="shared" si="97"/>
        <v>0.13094384999999997</v>
      </c>
      <c r="IU9">
        <f t="shared" si="98"/>
        <v>0.13094384999999997</v>
      </c>
      <c r="IV9">
        <f t="shared" si="99"/>
        <v>0.13094384999999997</v>
      </c>
      <c r="IW9">
        <f t="shared" si="100"/>
        <v>-9.5542000000000002E-2</v>
      </c>
      <c r="IX9">
        <f t="shared" si="101"/>
        <v>0</v>
      </c>
      <c r="IY9" s="26" t="str">
        <f t="shared" si="102"/>
        <v/>
      </c>
      <c r="IZ9" t="str">
        <f t="shared" si="103"/>
        <v/>
      </c>
      <c r="JA9" t="str">
        <f t="shared" si="104"/>
        <v/>
      </c>
      <c r="JB9" t="str">
        <f t="shared" si="105"/>
        <v/>
      </c>
      <c r="JC9" t="str">
        <f t="shared" si="106"/>
        <v/>
      </c>
      <c r="JD9" t="str">
        <f t="shared" si="107"/>
        <v/>
      </c>
      <c r="JE9" t="str">
        <f t="shared" si="108"/>
        <v/>
      </c>
      <c r="JF9" t="str">
        <f t="shared" si="109"/>
        <v/>
      </c>
      <c r="JG9" t="str">
        <f t="shared" si="110"/>
        <v/>
      </c>
      <c r="JH9">
        <f t="shared" si="111"/>
        <v>-9.5542000000000002E-2</v>
      </c>
      <c r="JI9" t="str">
        <f t="shared" si="112"/>
        <v/>
      </c>
      <c r="JJ9" s="26">
        <f t="shared" si="113"/>
        <v>23.290190403071897</v>
      </c>
      <c r="JK9">
        <f t="shared" si="114"/>
        <v>23.290190403071897</v>
      </c>
      <c r="JL9">
        <f t="shared" si="115"/>
        <v>23.290190403071897</v>
      </c>
      <c r="JM9">
        <f t="shared" si="116"/>
        <v>23.290190403071897</v>
      </c>
      <c r="JN9">
        <f t="shared" si="117"/>
        <v>23.290190403071897</v>
      </c>
      <c r="JO9">
        <f t="shared" si="118"/>
        <v>23.290190403071897</v>
      </c>
      <c r="JP9">
        <f t="shared" si="119"/>
        <v>23.290190403071897</v>
      </c>
      <c r="JQ9">
        <f t="shared" si="120"/>
        <v>23.290190403071897</v>
      </c>
      <c r="JR9">
        <f t="shared" si="121"/>
        <v>23.290190403071897</v>
      </c>
      <c r="JS9">
        <f t="shared" si="122"/>
        <v>23.290190403071897</v>
      </c>
      <c r="JT9">
        <f t="shared" si="123"/>
        <v>23.290190403071897</v>
      </c>
      <c r="JU9" s="26" t="str">
        <f t="shared" si="124"/>
        <v/>
      </c>
      <c r="JV9" t="str">
        <f t="shared" si="125"/>
        <v/>
      </c>
      <c r="JW9" t="str">
        <f t="shared" si="126"/>
        <v/>
      </c>
      <c r="JX9" t="str">
        <f t="shared" si="127"/>
        <v/>
      </c>
      <c r="JY9" t="str">
        <f t="shared" si="128"/>
        <v/>
      </c>
      <c r="JZ9" t="str">
        <f t="shared" si="129"/>
        <v/>
      </c>
      <c r="KA9" t="str">
        <f t="shared" si="130"/>
        <v/>
      </c>
      <c r="KB9" t="str">
        <f t="shared" si="131"/>
        <v/>
      </c>
      <c r="KC9" t="str">
        <f t="shared" si="132"/>
        <v/>
      </c>
      <c r="KD9" t="str">
        <f t="shared" si="133"/>
        <v/>
      </c>
      <c r="KE9" s="4" t="str">
        <f t="shared" si="134"/>
        <v/>
      </c>
    </row>
    <row r="10" spans="1:291" x14ac:dyDescent="0.2">
      <c r="A10" s="21" t="s">
        <v>2657</v>
      </c>
      <c r="B10" s="22" t="s">
        <v>2658</v>
      </c>
      <c r="C10" s="22">
        <v>2013</v>
      </c>
      <c r="D10" s="22"/>
      <c r="E10" s="20" t="s">
        <v>5</v>
      </c>
      <c r="F10" s="19"/>
      <c r="G10" s="19"/>
      <c r="H10" s="19"/>
      <c r="I10" s="19"/>
      <c r="J10" s="19"/>
      <c r="K10" s="19"/>
      <c r="L10" s="19"/>
      <c r="M10" s="19"/>
      <c r="N10" s="19"/>
      <c r="O10" s="19">
        <v>0</v>
      </c>
      <c r="P10" s="32">
        <v>0</v>
      </c>
      <c r="Q10" s="19"/>
      <c r="R10" s="19"/>
      <c r="S10" s="19"/>
      <c r="T10" s="19"/>
      <c r="U10" s="19"/>
      <c r="V10" s="19"/>
      <c r="W10" s="19"/>
      <c r="X10" s="19"/>
      <c r="Y10" s="19"/>
      <c r="Z10" s="19">
        <v>0</v>
      </c>
      <c r="AA10" s="32">
        <v>0</v>
      </c>
      <c r="AK10">
        <v>0</v>
      </c>
      <c r="AL10" s="4">
        <v>0</v>
      </c>
      <c r="AM10" s="19"/>
      <c r="AN10" s="19"/>
      <c r="AO10" s="19"/>
      <c r="AP10" s="19"/>
      <c r="AQ10" s="19"/>
      <c r="AR10" s="19"/>
      <c r="AS10" s="19"/>
      <c r="AT10" s="19"/>
      <c r="AU10" s="19"/>
      <c r="AV10" s="19">
        <v>1.8538499999999999E-2</v>
      </c>
      <c r="AW10" s="32">
        <v>1.9482099999999999E-2</v>
      </c>
      <c r="AX10" s="19"/>
      <c r="AY10" s="19"/>
      <c r="AZ10" s="19"/>
      <c r="BA10" s="19"/>
      <c r="BB10" s="19"/>
      <c r="BC10" s="19"/>
      <c r="BD10" s="19"/>
      <c r="BE10" s="19"/>
      <c r="BF10" s="19"/>
      <c r="BG10" s="19">
        <v>0</v>
      </c>
      <c r="BH10" s="32">
        <v>0</v>
      </c>
      <c r="BI10" s="19"/>
      <c r="BJ10" s="19"/>
      <c r="BK10" s="19"/>
      <c r="BL10" s="19"/>
      <c r="BM10" s="19"/>
      <c r="BN10" s="19"/>
      <c r="BO10" s="19"/>
      <c r="BP10" s="19"/>
      <c r="BQ10" s="19"/>
      <c r="BR10" s="19">
        <f t="shared" si="152"/>
        <v>0</v>
      </c>
      <c r="BS10" s="19">
        <f t="shared" si="152"/>
        <v>0</v>
      </c>
      <c r="BT10" s="38">
        <v>14</v>
      </c>
      <c r="BU10" s="19">
        <v>75</v>
      </c>
      <c r="BV10" s="19">
        <v>80</v>
      </c>
      <c r="BW10" s="19">
        <v>931</v>
      </c>
      <c r="BX10" s="19">
        <v>916</v>
      </c>
      <c r="BY10" s="19">
        <v>639</v>
      </c>
      <c r="BZ10" s="19">
        <v>389</v>
      </c>
      <c r="CA10" s="19">
        <v>503</v>
      </c>
      <c r="CB10" s="19">
        <v>453</v>
      </c>
      <c r="CC10" s="19">
        <v>395</v>
      </c>
      <c r="CD10" s="32">
        <v>962</v>
      </c>
      <c r="CE10" s="19">
        <v>146</v>
      </c>
      <c r="CF10" s="19">
        <v>296</v>
      </c>
      <c r="CG10" s="19">
        <v>307</v>
      </c>
      <c r="CH10" s="19">
        <v>7814</v>
      </c>
      <c r="CI10" s="19">
        <v>6866</v>
      </c>
      <c r="CJ10" s="19">
        <v>5499</v>
      </c>
      <c r="CK10" s="19">
        <v>3558</v>
      </c>
      <c r="CL10" s="19">
        <v>3912</v>
      </c>
      <c r="CM10" s="19">
        <v>3267</v>
      </c>
      <c r="CN10" s="19">
        <v>3183</v>
      </c>
      <c r="CO10" s="32">
        <v>4102</v>
      </c>
      <c r="CP10" s="35">
        <f t="shared" si="1"/>
        <v>9.5890410958904104E-2</v>
      </c>
      <c r="CQ10" s="35">
        <f t="shared" si="2"/>
        <v>0.2533783783783784</v>
      </c>
      <c r="CR10" s="35">
        <f t="shared" si="3"/>
        <v>0.26058631921824105</v>
      </c>
      <c r="CS10" s="35">
        <f t="shared" si="4"/>
        <v>0.11914512413616586</v>
      </c>
      <c r="CT10" s="35">
        <f t="shared" si="5"/>
        <v>0.13341101077774542</v>
      </c>
      <c r="CU10" s="35">
        <f t="shared" si="6"/>
        <v>0.11620294599018004</v>
      </c>
      <c r="CV10" s="35">
        <f t="shared" si="7"/>
        <v>0.10933108487914558</v>
      </c>
      <c r="CW10" s="35">
        <f t="shared" si="8"/>
        <v>0.12857873210633947</v>
      </c>
      <c r="CX10" s="35">
        <f t="shared" si="9"/>
        <v>0.13865932047750229</v>
      </c>
      <c r="CY10" s="35">
        <f t="shared" si="10"/>
        <v>0.12409676405906378</v>
      </c>
      <c r="CZ10" s="139">
        <f t="shared" si="11"/>
        <v>0.23451974646513896</v>
      </c>
      <c r="DA10" s="146" t="s">
        <v>606</v>
      </c>
      <c r="DB10" s="146" t="s">
        <v>606</v>
      </c>
      <c r="DC10" s="146" t="s">
        <v>606</v>
      </c>
      <c r="DD10" s="146">
        <v>0.81827778399999995</v>
      </c>
      <c r="DE10" s="146">
        <v>0.72240906299999996</v>
      </c>
      <c r="DF10" s="146">
        <v>0.65854587099999995</v>
      </c>
      <c r="DG10" s="146">
        <v>0.57778616000000005</v>
      </c>
      <c r="DH10" s="146">
        <v>0.86539459399999996</v>
      </c>
      <c r="DI10" s="146">
        <v>0.71659137399999995</v>
      </c>
      <c r="DJ10" s="146">
        <v>0.92851043300000002</v>
      </c>
      <c r="DK10" s="147">
        <v>1.305511254</v>
      </c>
      <c r="DL10" s="146"/>
      <c r="DM10" s="146"/>
      <c r="DN10" s="146"/>
      <c r="DO10" s="146"/>
      <c r="DP10" s="146"/>
      <c r="DQ10" s="146"/>
      <c r="DR10" s="146"/>
      <c r="DS10" s="146"/>
      <c r="DT10" s="146"/>
      <c r="DU10" s="146">
        <v>8.5345115999999999E-2</v>
      </c>
      <c r="DV10" s="147">
        <v>0.21318077099999999</v>
      </c>
      <c r="DW10" s="146"/>
      <c r="DX10" s="146"/>
      <c r="DY10" s="146">
        <v>-0.13788291899999999</v>
      </c>
      <c r="DZ10" s="146">
        <v>3.5220830000000002E-2</v>
      </c>
      <c r="EA10" s="146">
        <v>1.487614E-2</v>
      </c>
      <c r="EB10" s="146">
        <v>-9.3262299999999996E-3</v>
      </c>
      <c r="EC10" s="146">
        <v>1.1730779E-2</v>
      </c>
      <c r="ED10" s="146">
        <v>-4.9140000000000003E-2</v>
      </c>
      <c r="EE10" s="146">
        <v>-9.8000000000000004E-2</v>
      </c>
      <c r="EF10" s="146">
        <v>9.6699999999999998E-3</v>
      </c>
      <c r="EG10" s="147">
        <v>-8.4680000000000005E-2</v>
      </c>
      <c r="EH10" s="143"/>
      <c r="EI10" s="143"/>
      <c r="EJ10" s="143">
        <v>3070309500</v>
      </c>
      <c r="EK10" s="143">
        <v>3483547600</v>
      </c>
      <c r="EL10" s="143">
        <v>2842734500</v>
      </c>
      <c r="EM10" s="143">
        <v>2329684800</v>
      </c>
      <c r="EN10" s="143">
        <v>2824767900</v>
      </c>
      <c r="EO10" s="143">
        <v>3164139300</v>
      </c>
      <c r="EP10" s="143">
        <v>2786838200</v>
      </c>
      <c r="EQ10" s="143">
        <v>2385581400</v>
      </c>
      <c r="ER10" s="143"/>
      <c r="ES10" s="26" t="str">
        <f t="shared" si="12"/>
        <v/>
      </c>
      <c r="ET10" s="26" t="str">
        <f t="shared" si="13"/>
        <v/>
      </c>
      <c r="EU10" s="26">
        <f t="shared" si="14"/>
        <v>21.845044207796342</v>
      </c>
      <c r="EV10" s="26">
        <f t="shared" si="15"/>
        <v>21.971317036759061</v>
      </c>
      <c r="EW10" s="26">
        <f t="shared" si="16"/>
        <v>21.768032277987441</v>
      </c>
      <c r="EX10" s="26">
        <f t="shared" si="17"/>
        <v>21.568998816403038</v>
      </c>
      <c r="EY10" s="26">
        <f t="shared" si="18"/>
        <v>21.76169203887752</v>
      </c>
      <c r="EZ10" s="26">
        <f t="shared" si="19"/>
        <v>21.875146912431351</v>
      </c>
      <c r="FA10" s="26">
        <f t="shared" si="20"/>
        <v>21.748173528504402</v>
      </c>
      <c r="FB10" s="26">
        <f t="shared" si="21"/>
        <v>21.59270870516367</v>
      </c>
      <c r="FC10" s="152" t="str">
        <f t="shared" si="22"/>
        <v/>
      </c>
      <c r="FD10" t="str">
        <f t="shared" si="139"/>
        <v/>
      </c>
      <c r="FE10" t="str">
        <f t="shared" si="140"/>
        <v/>
      </c>
      <c r="FF10" t="str">
        <f t="shared" si="141"/>
        <v/>
      </c>
      <c r="FG10" t="str">
        <f t="shared" si="142"/>
        <v/>
      </c>
      <c r="FH10" t="str">
        <f t="shared" si="143"/>
        <v/>
      </c>
      <c r="FI10" t="str">
        <f t="shared" si="144"/>
        <v/>
      </c>
      <c r="FJ10" t="str">
        <f t="shared" si="145"/>
        <v/>
      </c>
      <c r="FK10" t="str">
        <f t="shared" si="146"/>
        <v/>
      </c>
      <c r="FL10" t="str">
        <f t="shared" si="147"/>
        <v/>
      </c>
      <c r="FM10">
        <f t="shared" si="153"/>
        <v>0.92851043300000002</v>
      </c>
      <c r="FN10">
        <f t="shared" ref="FN10:FN24" si="163">IF(ISNUMBER(P10),DK10,"")</f>
        <v>1.305511254</v>
      </c>
      <c r="FO10" s="26" t="str">
        <f>IF(ISNUMBER(F10),DL10,"")</f>
        <v/>
      </c>
      <c r="FP10" t="str">
        <f>IF(ISNUMBER(G10),DM10,"")</f>
        <v/>
      </c>
      <c r="FQ10" t="str">
        <f t="shared" si="150"/>
        <v/>
      </c>
      <c r="FR10" t="str">
        <f t="shared" si="150"/>
        <v/>
      </c>
      <c r="FS10" t="str">
        <f t="shared" si="150"/>
        <v/>
      </c>
      <c r="FT10" t="str">
        <f>IF(ISNUMBER(K10),DQ10,"")</f>
        <v/>
      </c>
      <c r="FU10" t="str">
        <f t="shared" si="138"/>
        <v/>
      </c>
      <c r="FV10" t="str">
        <f t="shared" si="138"/>
        <v/>
      </c>
      <c r="FW10" t="str">
        <f t="shared" si="138"/>
        <v/>
      </c>
      <c r="FX10">
        <f t="shared" si="154"/>
        <v>8.5345115999999999E-2</v>
      </c>
      <c r="FY10" s="4">
        <f t="shared" ref="FY10:FY24" si="164">IF(ISNUMBER(P10),DV10,"")</f>
        <v>0.21318077099999999</v>
      </c>
      <c r="GB10" t="str">
        <f t="shared" si="155"/>
        <v/>
      </c>
      <c r="GC10" t="str">
        <f t="shared" si="156"/>
        <v/>
      </c>
      <c r="GD10" t="str">
        <f t="shared" si="157"/>
        <v/>
      </c>
      <c r="GE10" t="str">
        <f t="shared" si="158"/>
        <v/>
      </c>
      <c r="GF10" t="str">
        <f t="shared" si="159"/>
        <v/>
      </c>
      <c r="GG10" t="str">
        <f t="shared" si="160"/>
        <v/>
      </c>
      <c r="GH10" t="str">
        <f t="shared" si="161"/>
        <v/>
      </c>
      <c r="GI10">
        <f t="shared" si="162"/>
        <v>9.6699999999999998E-3</v>
      </c>
      <c r="GJ10" s="4">
        <f t="shared" ref="GJ10:GJ24" si="165">IF(ISNUMBER(P10),EG10,"")</f>
        <v>-8.4680000000000005E-2</v>
      </c>
      <c r="GK10" t="str">
        <f t="shared" si="26"/>
        <v/>
      </c>
      <c r="GL10" t="str">
        <f t="shared" si="27"/>
        <v/>
      </c>
      <c r="GM10" t="str">
        <f t="shared" si="28"/>
        <v/>
      </c>
      <c r="GN10" t="str">
        <f t="shared" si="29"/>
        <v/>
      </c>
      <c r="GO10" t="str">
        <f t="shared" si="30"/>
        <v/>
      </c>
      <c r="GP10" t="str">
        <f t="shared" si="31"/>
        <v/>
      </c>
      <c r="GQ10" t="str">
        <f t="shared" si="32"/>
        <v/>
      </c>
      <c r="GR10" t="str">
        <f t="shared" si="33"/>
        <v/>
      </c>
      <c r="GS10" t="str">
        <f t="shared" si="34"/>
        <v/>
      </c>
      <c r="GT10">
        <f t="shared" si="35"/>
        <v>21.59270870516367</v>
      </c>
      <c r="GU10" t="str">
        <f t="shared" si="36"/>
        <v/>
      </c>
      <c r="GV10" s="26">
        <f t="shared" si="47"/>
        <v>11.025982470999988</v>
      </c>
      <c r="GW10">
        <f t="shared" si="48"/>
        <v>11.025982470999988</v>
      </c>
      <c r="GX10">
        <f t="shared" si="49"/>
        <v>11.025982470999988</v>
      </c>
      <c r="GY10">
        <f t="shared" si="50"/>
        <v>11.025982470999988</v>
      </c>
      <c r="GZ10">
        <f t="shared" si="51"/>
        <v>11.025982470999988</v>
      </c>
      <c r="HA10">
        <f t="shared" si="52"/>
        <v>11.025982470999988</v>
      </c>
      <c r="HB10">
        <f t="shared" si="53"/>
        <v>11.025982470999988</v>
      </c>
      <c r="HC10">
        <f t="shared" si="54"/>
        <v>11.025982470999988</v>
      </c>
      <c r="HD10">
        <f t="shared" si="55"/>
        <v>11.025982470999988</v>
      </c>
      <c r="HE10">
        <f t="shared" si="56"/>
        <v>0.92851043300000002</v>
      </c>
      <c r="HF10">
        <f t="shared" si="57"/>
        <v>1.305511254</v>
      </c>
      <c r="HG10" s="26" t="str">
        <f t="shared" si="58"/>
        <v/>
      </c>
      <c r="HH10" t="str">
        <f t="shared" si="59"/>
        <v/>
      </c>
      <c r="HI10" t="str">
        <f t="shared" si="60"/>
        <v/>
      </c>
      <c r="HJ10" t="str">
        <f t="shared" si="61"/>
        <v/>
      </c>
      <c r="HK10" t="str">
        <f t="shared" si="62"/>
        <v/>
      </c>
      <c r="HL10" t="str">
        <f t="shared" si="63"/>
        <v/>
      </c>
      <c r="HM10" t="str">
        <f t="shared" si="64"/>
        <v/>
      </c>
      <c r="HN10" t="str">
        <f t="shared" si="65"/>
        <v/>
      </c>
      <c r="HO10" t="str">
        <f t="shared" si="66"/>
        <v/>
      </c>
      <c r="HP10">
        <f t="shared" si="67"/>
        <v>0.92851043300000002</v>
      </c>
      <c r="HQ10">
        <f t="shared" si="68"/>
        <v>1.305511254</v>
      </c>
      <c r="HR10" s="26">
        <f t="shared" si="69"/>
        <v>0.86766592399999853</v>
      </c>
      <c r="HS10">
        <f t="shared" si="70"/>
        <v>0.86766592399999853</v>
      </c>
      <c r="HT10">
        <f t="shared" si="71"/>
        <v>0.86766592399999853</v>
      </c>
      <c r="HU10">
        <f t="shared" si="72"/>
        <v>0.86766592399999853</v>
      </c>
      <c r="HV10">
        <f t="shared" si="73"/>
        <v>0.86766592399999853</v>
      </c>
      <c r="HW10">
        <f t="shared" si="74"/>
        <v>0.86766592399999853</v>
      </c>
      <c r="HX10">
        <f t="shared" si="75"/>
        <v>0.86766592399999853</v>
      </c>
      <c r="HY10">
        <f t="shared" si="76"/>
        <v>0.86766592399999853</v>
      </c>
      <c r="HZ10">
        <f t="shared" si="77"/>
        <v>0.86766592399999853</v>
      </c>
      <c r="IA10">
        <f t="shared" si="78"/>
        <v>8.5345115999999999E-2</v>
      </c>
      <c r="IB10" s="4">
        <f t="shared" si="79"/>
        <v>0.21318077099999999</v>
      </c>
      <c r="IC10" t="str">
        <f t="shared" si="80"/>
        <v/>
      </c>
      <c r="ID10" t="str">
        <f t="shared" si="81"/>
        <v/>
      </c>
      <c r="IE10" t="str">
        <f t="shared" si="82"/>
        <v/>
      </c>
      <c r="IF10" t="str">
        <f t="shared" si="83"/>
        <v/>
      </c>
      <c r="IG10" t="str">
        <f t="shared" si="84"/>
        <v/>
      </c>
      <c r="IH10" t="str">
        <f t="shared" si="85"/>
        <v/>
      </c>
      <c r="II10" t="str">
        <f t="shared" si="86"/>
        <v/>
      </c>
      <c r="IJ10" t="str">
        <f t="shared" si="87"/>
        <v/>
      </c>
      <c r="IK10" t="str">
        <f t="shared" si="88"/>
        <v/>
      </c>
      <c r="IL10">
        <f t="shared" si="89"/>
        <v>8.5345115999999999E-2</v>
      </c>
      <c r="IM10">
        <f t="shared" si="90"/>
        <v>0.21318077099999999</v>
      </c>
      <c r="IN10" s="26">
        <f t="shared" si="91"/>
        <v>0</v>
      </c>
      <c r="IO10">
        <f t="shared" si="92"/>
        <v>0</v>
      </c>
      <c r="IP10">
        <f t="shared" si="93"/>
        <v>0.13094384999999997</v>
      </c>
      <c r="IQ10">
        <f t="shared" si="94"/>
        <v>0.13094384999999997</v>
      </c>
      <c r="IR10">
        <f t="shared" si="95"/>
        <v>0.13094384999999997</v>
      </c>
      <c r="IS10">
        <f t="shared" si="96"/>
        <v>0.13094384999999997</v>
      </c>
      <c r="IT10">
        <f t="shared" si="97"/>
        <v>0.13094384999999997</v>
      </c>
      <c r="IU10">
        <f t="shared" si="98"/>
        <v>0.13094384999999997</v>
      </c>
      <c r="IV10">
        <f t="shared" si="99"/>
        <v>0.13094384999999997</v>
      </c>
      <c r="IW10">
        <f t="shared" si="100"/>
        <v>9.6699999999999998E-3</v>
      </c>
      <c r="IX10">
        <f t="shared" si="101"/>
        <v>-8.4680000000000005E-2</v>
      </c>
      <c r="IY10" s="26" t="str">
        <f t="shared" si="102"/>
        <v/>
      </c>
      <c r="IZ10" t="str">
        <f t="shared" si="103"/>
        <v/>
      </c>
      <c r="JA10" t="str">
        <f t="shared" si="104"/>
        <v/>
      </c>
      <c r="JB10" t="str">
        <f t="shared" si="105"/>
        <v/>
      </c>
      <c r="JC10" t="str">
        <f t="shared" si="106"/>
        <v/>
      </c>
      <c r="JD10" t="str">
        <f t="shared" si="107"/>
        <v/>
      </c>
      <c r="JE10" t="str">
        <f t="shared" si="108"/>
        <v/>
      </c>
      <c r="JF10" t="str">
        <f t="shared" si="109"/>
        <v/>
      </c>
      <c r="JG10" t="str">
        <f t="shared" si="110"/>
        <v/>
      </c>
      <c r="JH10">
        <f t="shared" si="111"/>
        <v>9.6699999999999998E-3</v>
      </c>
      <c r="JI10">
        <f t="shared" si="112"/>
        <v>-8.4680000000000005E-2</v>
      </c>
      <c r="JJ10" s="26">
        <f t="shared" si="113"/>
        <v>23.290190403071897</v>
      </c>
      <c r="JK10">
        <f t="shared" si="114"/>
        <v>23.290190403071897</v>
      </c>
      <c r="JL10">
        <f t="shared" si="115"/>
        <v>23.290190403071897</v>
      </c>
      <c r="JM10">
        <f t="shared" si="116"/>
        <v>23.290190403071897</v>
      </c>
      <c r="JN10">
        <f t="shared" si="117"/>
        <v>23.290190403071897</v>
      </c>
      <c r="JO10">
        <f t="shared" si="118"/>
        <v>23.290190403071897</v>
      </c>
      <c r="JP10">
        <f t="shared" si="119"/>
        <v>23.290190403071897</v>
      </c>
      <c r="JQ10">
        <f t="shared" si="120"/>
        <v>23.290190403071897</v>
      </c>
      <c r="JR10">
        <f t="shared" si="121"/>
        <v>23.290190403071897</v>
      </c>
      <c r="JS10">
        <f t="shared" si="122"/>
        <v>21.59270870516367</v>
      </c>
      <c r="JT10">
        <f t="shared" si="123"/>
        <v>23.290190403071897</v>
      </c>
      <c r="JU10" s="26" t="str">
        <f t="shared" si="124"/>
        <v/>
      </c>
      <c r="JV10" t="str">
        <f t="shared" si="125"/>
        <v/>
      </c>
      <c r="JW10" t="str">
        <f t="shared" si="126"/>
        <v/>
      </c>
      <c r="JX10" t="str">
        <f t="shared" si="127"/>
        <v/>
      </c>
      <c r="JY10" t="str">
        <f t="shared" si="128"/>
        <v/>
      </c>
      <c r="JZ10" t="str">
        <f t="shared" si="129"/>
        <v/>
      </c>
      <c r="KA10" t="str">
        <f t="shared" si="130"/>
        <v/>
      </c>
      <c r="KB10" t="str">
        <f t="shared" si="131"/>
        <v/>
      </c>
      <c r="KC10" t="str">
        <f t="shared" si="132"/>
        <v/>
      </c>
      <c r="KD10">
        <f t="shared" si="133"/>
        <v>21.59270870516367</v>
      </c>
      <c r="KE10" s="4" t="str">
        <f t="shared" si="134"/>
        <v/>
      </c>
    </row>
    <row r="11" spans="1:291" x14ac:dyDescent="0.2">
      <c r="A11" s="16" t="s">
        <v>3479</v>
      </c>
      <c r="B11" s="17" t="s">
        <v>3480</v>
      </c>
      <c r="C11" s="17"/>
      <c r="D11" s="17"/>
      <c r="E11" s="18" t="s">
        <v>18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32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32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 s="4">
        <v>0</v>
      </c>
      <c r="AM11" s="19">
        <v>1.9574100000000001E-2</v>
      </c>
      <c r="AN11" s="19">
        <v>2.0628899999999999E-2</v>
      </c>
      <c r="AO11" s="19">
        <v>2.1495299999999998E-2</v>
      </c>
      <c r="AP11" s="19">
        <v>2.1905500000000001E-2</v>
      </c>
      <c r="AQ11" s="19">
        <v>2.2710299999999999E-2</v>
      </c>
      <c r="AR11" s="19">
        <v>2.2718100000000001E-2</v>
      </c>
      <c r="AS11" s="19">
        <v>2.2460399999999998E-2</v>
      </c>
      <c r="AT11" s="19">
        <v>1.96233E-2</v>
      </c>
      <c r="AU11" s="19">
        <v>2.0140600000000002E-2</v>
      </c>
      <c r="AV11" s="19">
        <v>1.8134999999999998E-2</v>
      </c>
      <c r="AW11" s="32">
        <v>2.16318E-2</v>
      </c>
      <c r="AX11" s="19">
        <v>0</v>
      </c>
      <c r="AY11" s="19">
        <v>0</v>
      </c>
      <c r="AZ11" s="19">
        <v>0</v>
      </c>
      <c r="BA11" s="19">
        <v>0</v>
      </c>
      <c r="BB11" s="19">
        <v>2</v>
      </c>
      <c r="BC11" s="19">
        <v>2</v>
      </c>
      <c r="BD11" s="19">
        <v>1</v>
      </c>
      <c r="BE11" s="19">
        <v>1</v>
      </c>
      <c r="BF11" s="19">
        <v>2</v>
      </c>
      <c r="BG11" s="19">
        <v>2</v>
      </c>
      <c r="BH11" s="32">
        <v>2</v>
      </c>
      <c r="BI11" s="19">
        <f t="shared" ref="BI11:BQ11" si="166">IF(AX11&gt;0,1,0)</f>
        <v>0</v>
      </c>
      <c r="BJ11" s="19">
        <f t="shared" si="166"/>
        <v>0</v>
      </c>
      <c r="BK11" s="19">
        <f t="shared" si="166"/>
        <v>0</v>
      </c>
      <c r="BL11" s="19">
        <f t="shared" si="166"/>
        <v>0</v>
      </c>
      <c r="BM11" s="19">
        <f t="shared" si="166"/>
        <v>1</v>
      </c>
      <c r="BN11" s="19">
        <f t="shared" si="166"/>
        <v>1</v>
      </c>
      <c r="BO11" s="19">
        <f t="shared" si="166"/>
        <v>1</v>
      </c>
      <c r="BP11" s="19">
        <f t="shared" si="166"/>
        <v>1</v>
      </c>
      <c r="BQ11" s="19">
        <f t="shared" si="166"/>
        <v>1</v>
      </c>
      <c r="BR11" s="19">
        <f t="shared" si="152"/>
        <v>1</v>
      </c>
      <c r="BS11" s="19">
        <f t="shared" si="152"/>
        <v>1</v>
      </c>
      <c r="BT11" s="38">
        <v>6</v>
      </c>
      <c r="BU11" s="19">
        <v>8</v>
      </c>
      <c r="BV11" s="19">
        <v>6</v>
      </c>
      <c r="BW11" s="19">
        <v>11</v>
      </c>
      <c r="BX11" s="19">
        <v>28</v>
      </c>
      <c r="BY11" s="19">
        <v>24</v>
      </c>
      <c r="BZ11" s="19">
        <v>35</v>
      </c>
      <c r="CA11" s="19">
        <v>23</v>
      </c>
      <c r="CB11" s="19">
        <v>21</v>
      </c>
      <c r="CC11" s="19">
        <v>16</v>
      </c>
      <c r="CD11" s="32">
        <v>10</v>
      </c>
      <c r="CE11" s="19">
        <v>91</v>
      </c>
      <c r="CF11" s="19">
        <v>163</v>
      </c>
      <c r="CG11" s="19">
        <v>72</v>
      </c>
      <c r="CH11" s="19">
        <v>115</v>
      </c>
      <c r="CI11" s="19">
        <v>166</v>
      </c>
      <c r="CJ11" s="19">
        <v>180</v>
      </c>
      <c r="CK11" s="19">
        <v>262</v>
      </c>
      <c r="CL11" s="19">
        <v>245</v>
      </c>
      <c r="CM11" s="19">
        <v>191</v>
      </c>
      <c r="CN11" s="19">
        <v>179</v>
      </c>
      <c r="CO11" s="32">
        <v>147</v>
      </c>
      <c r="CP11" s="35">
        <f t="shared" si="1"/>
        <v>6.5934065934065936E-2</v>
      </c>
      <c r="CQ11" s="35">
        <f t="shared" si="2"/>
        <v>4.9079754601226995E-2</v>
      </c>
      <c r="CR11" s="35">
        <f t="shared" si="3"/>
        <v>8.3333333333333329E-2</v>
      </c>
      <c r="CS11" s="35">
        <f t="shared" si="4"/>
        <v>9.5652173913043481E-2</v>
      </c>
      <c r="CT11" s="35">
        <f t="shared" si="5"/>
        <v>0.16867469879518071</v>
      </c>
      <c r="CU11" s="35">
        <f t="shared" si="6"/>
        <v>0.13333333333333333</v>
      </c>
      <c r="CV11" s="35">
        <f t="shared" si="7"/>
        <v>0.13358778625954199</v>
      </c>
      <c r="CW11" s="35">
        <f t="shared" si="8"/>
        <v>9.3877551020408165E-2</v>
      </c>
      <c r="CX11" s="35">
        <f t="shared" si="9"/>
        <v>0.1099476439790576</v>
      </c>
      <c r="CY11" s="35">
        <f t="shared" si="10"/>
        <v>8.9385474860335198E-2</v>
      </c>
      <c r="CZ11" s="139">
        <f t="shared" si="11"/>
        <v>6.8027210884353748E-2</v>
      </c>
      <c r="DA11" s="146">
        <v>3.0343755969999999</v>
      </c>
      <c r="DB11" s="146">
        <v>0.83964699700000001</v>
      </c>
      <c r="DC11" s="146">
        <v>1.0031208330000001</v>
      </c>
      <c r="DD11" s="146">
        <v>4.4052025480000001</v>
      </c>
      <c r="DE11" s="146">
        <v>4.6436673470000001</v>
      </c>
      <c r="DF11" s="146">
        <v>1.3341107990000001</v>
      </c>
      <c r="DG11" s="146">
        <v>1.241298445</v>
      </c>
      <c r="DH11" s="146">
        <v>1.191068647</v>
      </c>
      <c r="DI11" s="146">
        <v>0.35739885900000001</v>
      </c>
      <c r="DJ11" s="146">
        <v>0.88216370899999996</v>
      </c>
      <c r="DK11" s="147">
        <v>2.142992403</v>
      </c>
      <c r="DL11" s="146"/>
      <c r="DM11" s="146"/>
      <c r="DN11" s="146">
        <v>0.19748951000000001</v>
      </c>
      <c r="DO11" s="146">
        <v>0.32963504799999999</v>
      </c>
      <c r="DP11" s="146">
        <v>0.32750911700000002</v>
      </c>
      <c r="DQ11" s="146">
        <v>0.37157886499999998</v>
      </c>
      <c r="DR11" s="146">
        <v>0.470376778</v>
      </c>
      <c r="DS11" s="146">
        <v>0.491624336</v>
      </c>
      <c r="DT11" s="146">
        <v>0.45329490700000002</v>
      </c>
      <c r="DU11" s="146">
        <v>0.50547405199999995</v>
      </c>
      <c r="DV11" s="147">
        <v>0.749619217</v>
      </c>
      <c r="DW11" s="146"/>
      <c r="DX11" s="146"/>
      <c r="DY11" s="146">
        <v>-0.21042907699999999</v>
      </c>
      <c r="DZ11" s="146">
        <v>-0.12855846400000001</v>
      </c>
      <c r="EA11" s="146">
        <v>-1.128299E-2</v>
      </c>
      <c r="EB11" s="146">
        <v>-5.6085099999999997E-3</v>
      </c>
      <c r="EC11" s="146">
        <v>-4.6958261000000001E-2</v>
      </c>
      <c r="ED11" s="146">
        <v>-3.2370000000000003E-2</v>
      </c>
      <c r="EE11" s="146">
        <v>5.4600000000000004E-4</v>
      </c>
      <c r="EF11" s="146">
        <v>-9.2469999999999997E-2</v>
      </c>
      <c r="EG11" s="147">
        <v>-0.25430999999999998</v>
      </c>
      <c r="EH11" s="143">
        <v>243243700</v>
      </c>
      <c r="EI11" s="143">
        <v>74634900</v>
      </c>
      <c r="EJ11" s="143">
        <v>136474100</v>
      </c>
      <c r="EK11" s="143">
        <v>307103300</v>
      </c>
      <c r="EL11" s="143">
        <v>353359400</v>
      </c>
      <c r="EM11" s="143">
        <v>69693000</v>
      </c>
      <c r="EN11" s="143">
        <v>91124900</v>
      </c>
      <c r="EO11" s="143">
        <v>78315400</v>
      </c>
      <c r="EP11" s="143">
        <v>38033500</v>
      </c>
      <c r="EQ11" s="143">
        <v>29959400</v>
      </c>
      <c r="ER11" s="143"/>
      <c r="ES11" s="26">
        <f t="shared" si="12"/>
        <v>19.309574379414421</v>
      </c>
      <c r="ET11" s="26">
        <f t="shared" si="13"/>
        <v>18.128118784194623</v>
      </c>
      <c r="EU11" s="26">
        <f t="shared" si="14"/>
        <v>18.731645410995952</v>
      </c>
      <c r="EV11" s="26">
        <f t="shared" si="15"/>
        <v>19.542694731038761</v>
      </c>
      <c r="EW11" s="26">
        <f t="shared" si="16"/>
        <v>19.682996227266045</v>
      </c>
      <c r="EX11" s="26">
        <f t="shared" si="17"/>
        <v>18.059610440271211</v>
      </c>
      <c r="EY11" s="26">
        <f t="shared" si="18"/>
        <v>18.327741650898805</v>
      </c>
      <c r="EZ11" s="26">
        <f t="shared" si="19"/>
        <v>18.176254821060226</v>
      </c>
      <c r="FA11" s="26">
        <f t="shared" si="20"/>
        <v>17.45397790827554</v>
      </c>
      <c r="FB11" s="26">
        <f t="shared" si="21"/>
        <v>17.215353689710486</v>
      </c>
      <c r="FC11" s="152" t="str">
        <f t="shared" si="22"/>
        <v/>
      </c>
      <c r="FD11">
        <f t="shared" si="139"/>
        <v>3.0343755969999999</v>
      </c>
      <c r="FE11">
        <f t="shared" si="140"/>
        <v>0.83964699700000001</v>
      </c>
      <c r="FF11">
        <f t="shared" si="141"/>
        <v>1.0031208330000001</v>
      </c>
      <c r="FG11">
        <f t="shared" si="142"/>
        <v>4.4052025480000001</v>
      </c>
      <c r="FH11">
        <f t="shared" si="143"/>
        <v>4.6436673470000001</v>
      </c>
      <c r="FI11">
        <f t="shared" si="144"/>
        <v>1.3341107990000001</v>
      </c>
      <c r="FJ11">
        <f t="shared" si="145"/>
        <v>1.241298445</v>
      </c>
      <c r="FK11">
        <f t="shared" si="146"/>
        <v>1.191068647</v>
      </c>
      <c r="FL11">
        <f t="shared" si="147"/>
        <v>0.35739885900000001</v>
      </c>
      <c r="FM11">
        <f t="shared" si="153"/>
        <v>0.88216370899999996</v>
      </c>
      <c r="FN11">
        <f t="shared" si="163"/>
        <v>2.142992403</v>
      </c>
      <c r="FO11" s="26"/>
      <c r="FQ11">
        <f t="shared" si="150"/>
        <v>0.19748951000000001</v>
      </c>
      <c r="FR11">
        <f t="shared" si="150"/>
        <v>0.32963504799999999</v>
      </c>
      <c r="FS11">
        <f t="shared" si="150"/>
        <v>0.32750911700000002</v>
      </c>
      <c r="FT11">
        <f>IF(ISNUMBER(K11),DQ11,"")</f>
        <v>0.37157886499999998</v>
      </c>
      <c r="FU11">
        <f t="shared" si="138"/>
        <v>0.470376778</v>
      </c>
      <c r="FV11">
        <f t="shared" si="138"/>
        <v>0.491624336</v>
      </c>
      <c r="FW11">
        <f t="shared" si="138"/>
        <v>0.45329490700000002</v>
      </c>
      <c r="FX11">
        <f t="shared" si="154"/>
        <v>0.50547405199999995</v>
      </c>
      <c r="FY11" s="4">
        <f t="shared" si="164"/>
        <v>0.749619217</v>
      </c>
      <c r="GB11">
        <f t="shared" si="155"/>
        <v>-0.21042907699999999</v>
      </c>
      <c r="GC11">
        <f t="shared" si="156"/>
        <v>-0.12855846400000001</v>
      </c>
      <c r="GD11">
        <f t="shared" si="157"/>
        <v>-1.128299E-2</v>
      </c>
      <c r="GE11">
        <f t="shared" si="158"/>
        <v>-5.6085099999999997E-3</v>
      </c>
      <c r="GF11">
        <f t="shared" si="159"/>
        <v>-4.6958261000000001E-2</v>
      </c>
      <c r="GG11">
        <f t="shared" si="160"/>
        <v>-3.2370000000000003E-2</v>
      </c>
      <c r="GH11">
        <f t="shared" si="161"/>
        <v>5.4600000000000004E-4</v>
      </c>
      <c r="GI11">
        <f t="shared" si="162"/>
        <v>-9.2469999999999997E-2</v>
      </c>
      <c r="GJ11" s="4">
        <f t="shared" si="165"/>
        <v>-0.25430999999999998</v>
      </c>
      <c r="GK11">
        <f t="shared" si="26"/>
        <v>19.309574379414421</v>
      </c>
      <c r="GL11">
        <f t="shared" si="27"/>
        <v>18.128118784194623</v>
      </c>
      <c r="GM11">
        <f t="shared" si="28"/>
        <v>18.731645410995952</v>
      </c>
      <c r="GN11">
        <f t="shared" si="29"/>
        <v>19.542694731038761</v>
      </c>
      <c r="GO11">
        <f t="shared" si="30"/>
        <v>19.682996227266045</v>
      </c>
      <c r="GP11">
        <f t="shared" si="31"/>
        <v>18.059610440271211</v>
      </c>
      <c r="GQ11">
        <f t="shared" si="32"/>
        <v>18.327741650898805</v>
      </c>
      <c r="GR11">
        <f t="shared" si="33"/>
        <v>18.176254821060226</v>
      </c>
      <c r="GS11">
        <f t="shared" si="34"/>
        <v>17.45397790827554</v>
      </c>
      <c r="GT11">
        <f t="shared" si="35"/>
        <v>17.215353689710486</v>
      </c>
      <c r="GU11" t="str">
        <f t="shared" si="36"/>
        <v/>
      </c>
      <c r="GV11" s="26">
        <f t="shared" si="47"/>
        <v>3.0343755969999999</v>
      </c>
      <c r="GW11">
        <f t="shared" si="48"/>
        <v>0.83964699700000001</v>
      </c>
      <c r="GX11">
        <f t="shared" si="49"/>
        <v>1.0031208330000001</v>
      </c>
      <c r="GY11">
        <f t="shared" si="50"/>
        <v>4.4052025480000001</v>
      </c>
      <c r="GZ11">
        <f t="shared" si="51"/>
        <v>4.6436673470000001</v>
      </c>
      <c r="HA11">
        <f t="shared" si="52"/>
        <v>1.3341107990000001</v>
      </c>
      <c r="HB11">
        <f t="shared" si="53"/>
        <v>1.241298445</v>
      </c>
      <c r="HC11">
        <f t="shared" si="54"/>
        <v>1.191068647</v>
      </c>
      <c r="HD11">
        <f t="shared" si="55"/>
        <v>0.52583789730000008</v>
      </c>
      <c r="HE11">
        <f t="shared" si="56"/>
        <v>0.88216370899999996</v>
      </c>
      <c r="HF11">
        <f t="shared" si="57"/>
        <v>2.142992403</v>
      </c>
      <c r="HG11" s="26">
        <f t="shared" si="58"/>
        <v>3.0343755969999999</v>
      </c>
      <c r="HH11">
        <f t="shared" si="59"/>
        <v>0.83964699700000001</v>
      </c>
      <c r="HI11">
        <f t="shared" si="60"/>
        <v>1.0031208330000001</v>
      </c>
      <c r="HJ11">
        <f t="shared" si="61"/>
        <v>4.4052025480000001</v>
      </c>
      <c r="HK11">
        <f t="shared" si="62"/>
        <v>4.6436673470000001</v>
      </c>
      <c r="HL11">
        <f t="shared" si="63"/>
        <v>1.3341107990000001</v>
      </c>
      <c r="HM11">
        <f t="shared" si="64"/>
        <v>1.241298445</v>
      </c>
      <c r="HN11">
        <f t="shared" si="65"/>
        <v>1.191068647</v>
      </c>
      <c r="HO11">
        <f t="shared" si="66"/>
        <v>0.52583789730000008</v>
      </c>
      <c r="HP11">
        <f t="shared" si="67"/>
        <v>0.88216370899999996</v>
      </c>
      <c r="HQ11">
        <f t="shared" si="68"/>
        <v>2.142992403</v>
      </c>
      <c r="HR11" s="26">
        <f t="shared" si="69"/>
        <v>1.8501305000000012E-3</v>
      </c>
      <c r="HS11">
        <f t="shared" si="70"/>
        <v>1.8501305000000012E-3</v>
      </c>
      <c r="HT11">
        <f t="shared" si="71"/>
        <v>0.19748951000000001</v>
      </c>
      <c r="HU11">
        <f t="shared" si="72"/>
        <v>0.32963504799999999</v>
      </c>
      <c r="HV11">
        <f t="shared" si="73"/>
        <v>0.32750911700000002</v>
      </c>
      <c r="HW11">
        <f t="shared" si="74"/>
        <v>0.37157886499999998</v>
      </c>
      <c r="HX11">
        <f t="shared" si="75"/>
        <v>0.470376778</v>
      </c>
      <c r="HY11">
        <f t="shared" si="76"/>
        <v>0.491624336</v>
      </c>
      <c r="HZ11">
        <f t="shared" si="77"/>
        <v>0.45329490700000002</v>
      </c>
      <c r="IA11">
        <f t="shared" si="78"/>
        <v>0.50547405199999995</v>
      </c>
      <c r="IB11" s="4">
        <f t="shared" si="79"/>
        <v>0.749619217</v>
      </c>
      <c r="IC11" t="str">
        <f t="shared" si="80"/>
        <v/>
      </c>
      <c r="ID11" t="str">
        <f t="shared" si="81"/>
        <v/>
      </c>
      <c r="IE11">
        <f t="shared" si="82"/>
        <v>0.19748951000000001</v>
      </c>
      <c r="IF11">
        <f t="shared" si="83"/>
        <v>0.32963504799999999</v>
      </c>
      <c r="IG11">
        <f t="shared" si="84"/>
        <v>0.32750911700000002</v>
      </c>
      <c r="IH11">
        <f t="shared" si="85"/>
        <v>0.37157886499999998</v>
      </c>
      <c r="II11">
        <f t="shared" si="86"/>
        <v>0.470376778</v>
      </c>
      <c r="IJ11">
        <f t="shared" si="87"/>
        <v>0.491624336</v>
      </c>
      <c r="IK11">
        <f t="shared" si="88"/>
        <v>0.45329490700000002</v>
      </c>
      <c r="IL11">
        <f t="shared" si="89"/>
        <v>0.50547405199999995</v>
      </c>
      <c r="IM11">
        <f t="shared" si="90"/>
        <v>0.749619217</v>
      </c>
      <c r="IN11" s="26">
        <f t="shared" si="91"/>
        <v>0</v>
      </c>
      <c r="IO11">
        <f t="shared" si="92"/>
        <v>0</v>
      </c>
      <c r="IP11">
        <f t="shared" si="93"/>
        <v>-0.21042907699999999</v>
      </c>
      <c r="IQ11">
        <f t="shared" si="94"/>
        <v>-0.12855846400000001</v>
      </c>
      <c r="IR11">
        <f t="shared" si="95"/>
        <v>-1.128299E-2</v>
      </c>
      <c r="IS11">
        <f t="shared" si="96"/>
        <v>-5.6085099999999997E-3</v>
      </c>
      <c r="IT11">
        <f t="shared" si="97"/>
        <v>-4.6958261000000001E-2</v>
      </c>
      <c r="IU11">
        <f t="shared" si="98"/>
        <v>-3.2370000000000003E-2</v>
      </c>
      <c r="IV11">
        <f t="shared" si="99"/>
        <v>5.4600000000000004E-4</v>
      </c>
      <c r="IW11">
        <f t="shared" si="100"/>
        <v>-9.2469999999999997E-2</v>
      </c>
      <c r="IX11">
        <f t="shared" si="101"/>
        <v>-0.25430999999999998</v>
      </c>
      <c r="IY11" s="26" t="str">
        <f t="shared" si="102"/>
        <v/>
      </c>
      <c r="IZ11" t="str">
        <f t="shared" si="103"/>
        <v/>
      </c>
      <c r="JA11">
        <f t="shared" si="104"/>
        <v>-0.21042907699999999</v>
      </c>
      <c r="JB11">
        <f t="shared" si="105"/>
        <v>-0.12855846400000001</v>
      </c>
      <c r="JC11">
        <f t="shared" si="106"/>
        <v>-1.128299E-2</v>
      </c>
      <c r="JD11">
        <f t="shared" si="107"/>
        <v>-5.6085099999999997E-3</v>
      </c>
      <c r="JE11">
        <f t="shared" si="108"/>
        <v>-4.6958261000000001E-2</v>
      </c>
      <c r="JF11">
        <f t="shared" si="109"/>
        <v>-3.2370000000000003E-2</v>
      </c>
      <c r="JG11">
        <f t="shared" si="110"/>
        <v>5.4600000000000004E-4</v>
      </c>
      <c r="JH11">
        <f t="shared" si="111"/>
        <v>-9.2469999999999997E-2</v>
      </c>
      <c r="JI11">
        <f t="shared" si="112"/>
        <v>-0.25430999999999998</v>
      </c>
      <c r="JJ11" s="26">
        <f t="shared" si="113"/>
        <v>19.309574379414421</v>
      </c>
      <c r="JK11">
        <f t="shared" si="114"/>
        <v>18.128118784194623</v>
      </c>
      <c r="JL11">
        <f t="shared" si="115"/>
        <v>18.731645410995952</v>
      </c>
      <c r="JM11">
        <f t="shared" si="116"/>
        <v>19.542694731038761</v>
      </c>
      <c r="JN11">
        <f t="shared" si="117"/>
        <v>19.682996227266045</v>
      </c>
      <c r="JO11">
        <f t="shared" si="118"/>
        <v>18.059610440271211</v>
      </c>
      <c r="JP11">
        <f t="shared" si="119"/>
        <v>18.327741650898805</v>
      </c>
      <c r="JQ11">
        <f t="shared" si="120"/>
        <v>18.176254821060226</v>
      </c>
      <c r="JR11">
        <f t="shared" si="121"/>
        <v>17.45397790827554</v>
      </c>
      <c r="JS11">
        <f t="shared" si="122"/>
        <v>17.215353689710486</v>
      </c>
      <c r="JT11">
        <f t="shared" si="123"/>
        <v>23.290190403071897</v>
      </c>
      <c r="JU11" s="26">
        <f t="shared" si="124"/>
        <v>19.309574379414421</v>
      </c>
      <c r="JV11">
        <f t="shared" si="125"/>
        <v>18.128118784194623</v>
      </c>
      <c r="JW11">
        <f t="shared" si="126"/>
        <v>18.731645410995952</v>
      </c>
      <c r="JX11">
        <f t="shared" si="127"/>
        <v>19.542694731038761</v>
      </c>
      <c r="JY11">
        <f t="shared" si="128"/>
        <v>19.682996227266045</v>
      </c>
      <c r="JZ11">
        <f t="shared" si="129"/>
        <v>18.059610440271211</v>
      </c>
      <c r="KA11">
        <f t="shared" si="130"/>
        <v>18.327741650898805</v>
      </c>
      <c r="KB11">
        <f t="shared" si="131"/>
        <v>18.176254821060226</v>
      </c>
      <c r="KC11">
        <f t="shared" si="132"/>
        <v>17.45397790827554</v>
      </c>
      <c r="KD11">
        <f t="shared" si="133"/>
        <v>17.215353689710486</v>
      </c>
      <c r="KE11" s="4" t="str">
        <f t="shared" si="134"/>
        <v/>
      </c>
    </row>
    <row r="12" spans="1:291" x14ac:dyDescent="0.2">
      <c r="A12" s="16" t="s">
        <v>3481</v>
      </c>
      <c r="B12" s="17" t="s">
        <v>755</v>
      </c>
      <c r="C12" s="17"/>
      <c r="D12" s="17"/>
      <c r="E12" s="20" t="s">
        <v>18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/>
      <c r="O12" s="19"/>
      <c r="P12" s="32"/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/>
      <c r="Z12" s="19"/>
      <c r="AA12" s="32"/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L12" s="4"/>
      <c r="AM12" s="19">
        <v>2.2114200000000001E-2</v>
      </c>
      <c r="AN12" s="19">
        <v>2.16697E-2</v>
      </c>
      <c r="AO12" s="19">
        <v>2.06737E-2</v>
      </c>
      <c r="AP12" s="19">
        <v>2.0949800000000001E-2</v>
      </c>
      <c r="AQ12" s="19">
        <v>2.1766299999999999E-2</v>
      </c>
      <c r="AR12" s="19">
        <v>2.2021800000000001E-2</v>
      </c>
      <c r="AS12" s="19">
        <v>2.20167E-2</v>
      </c>
      <c r="AT12" s="19">
        <v>2.1911099999999999E-2</v>
      </c>
      <c r="AU12" s="19"/>
      <c r="AV12" s="19"/>
      <c r="AW12" s="32"/>
      <c r="AX12" s="19">
        <v>1</v>
      </c>
      <c r="AY12" s="19">
        <v>1</v>
      </c>
      <c r="AZ12" s="19">
        <v>1</v>
      </c>
      <c r="BA12" s="19">
        <v>1</v>
      </c>
      <c r="BB12" s="19">
        <v>1</v>
      </c>
      <c r="BC12" s="19">
        <v>1</v>
      </c>
      <c r="BD12" s="19">
        <v>1</v>
      </c>
      <c r="BE12" s="19">
        <v>1</v>
      </c>
      <c r="BF12" s="19"/>
      <c r="BG12" s="19"/>
      <c r="BH12" s="32"/>
      <c r="BI12" s="19">
        <f t="shared" ref="BI12:BP12" si="167">IF(AX12&gt;0,1,0)</f>
        <v>1</v>
      </c>
      <c r="BJ12" s="19">
        <f t="shared" si="167"/>
        <v>1</v>
      </c>
      <c r="BK12" s="19">
        <f t="shared" si="167"/>
        <v>1</v>
      </c>
      <c r="BL12" s="19">
        <f t="shared" si="167"/>
        <v>1</v>
      </c>
      <c r="BM12" s="19">
        <f t="shared" si="167"/>
        <v>1</v>
      </c>
      <c r="BN12" s="19">
        <f t="shared" si="167"/>
        <v>1</v>
      </c>
      <c r="BO12" s="19">
        <f t="shared" si="167"/>
        <v>1</v>
      </c>
      <c r="BP12" s="19">
        <f t="shared" si="167"/>
        <v>1</v>
      </c>
      <c r="BQ12" s="19"/>
      <c r="BR12" s="19"/>
      <c r="BS12" s="19"/>
      <c r="BT12" s="38">
        <v>61</v>
      </c>
      <c r="BU12" s="19">
        <v>29</v>
      </c>
      <c r="BV12" s="19">
        <v>48</v>
      </c>
      <c r="BW12" s="19">
        <v>52</v>
      </c>
      <c r="BX12" s="19">
        <v>59</v>
      </c>
      <c r="BY12" s="19">
        <v>40</v>
      </c>
      <c r="BZ12" s="19">
        <v>40</v>
      </c>
      <c r="CA12" s="19">
        <v>25</v>
      </c>
      <c r="CB12" s="19">
        <v>34</v>
      </c>
      <c r="CC12" s="19">
        <v>29</v>
      </c>
      <c r="CD12" s="32">
        <v>33</v>
      </c>
      <c r="CE12" s="19">
        <v>842</v>
      </c>
      <c r="CF12" s="19">
        <v>639</v>
      </c>
      <c r="CG12" s="19">
        <v>660</v>
      </c>
      <c r="CH12" s="19">
        <v>468</v>
      </c>
      <c r="CI12" s="19">
        <v>529</v>
      </c>
      <c r="CJ12" s="19">
        <v>417</v>
      </c>
      <c r="CK12" s="19">
        <v>315</v>
      </c>
      <c r="CL12" s="19">
        <v>232</v>
      </c>
      <c r="CM12" s="19">
        <v>259</v>
      </c>
      <c r="CN12" s="19">
        <v>231</v>
      </c>
      <c r="CO12" s="32">
        <v>242</v>
      </c>
      <c r="CP12" s="35">
        <f t="shared" si="1"/>
        <v>7.244655581947744E-2</v>
      </c>
      <c r="CQ12" s="35">
        <f t="shared" si="2"/>
        <v>4.5383411580594682E-2</v>
      </c>
      <c r="CR12" s="35">
        <f t="shared" si="3"/>
        <v>7.2727272727272724E-2</v>
      </c>
      <c r="CS12" s="35">
        <f t="shared" si="4"/>
        <v>0.1111111111111111</v>
      </c>
      <c r="CT12" s="35">
        <f t="shared" si="5"/>
        <v>0.11153119092627599</v>
      </c>
      <c r="CU12" s="35">
        <f t="shared" si="6"/>
        <v>9.5923261390887291E-2</v>
      </c>
      <c r="CV12" s="35">
        <f t="shared" si="7"/>
        <v>0.12698412698412698</v>
      </c>
      <c r="CW12" s="35">
        <f t="shared" si="8"/>
        <v>0.10775862068965517</v>
      </c>
      <c r="CX12" s="35">
        <f t="shared" si="9"/>
        <v>0.13127413127413126</v>
      </c>
      <c r="CY12" s="35">
        <f t="shared" si="10"/>
        <v>0.12554112554112554</v>
      </c>
      <c r="CZ12" s="139">
        <f t="shared" si="11"/>
        <v>0.13636363636363635</v>
      </c>
      <c r="DA12" s="146">
        <v>3.952137945</v>
      </c>
      <c r="DB12" s="146">
        <v>3.4330410360000001</v>
      </c>
      <c r="DC12" s="146">
        <v>2.0260498469999999</v>
      </c>
      <c r="DD12" s="146">
        <v>2.4211146459999999</v>
      </c>
      <c r="DE12" s="146">
        <v>3.279958632</v>
      </c>
      <c r="DF12" s="146">
        <v>1.3469334129999999</v>
      </c>
      <c r="DG12" s="146">
        <v>1.879698994</v>
      </c>
      <c r="DH12" s="146">
        <v>1.610227482</v>
      </c>
      <c r="DI12" s="146">
        <v>1.3272385689999999</v>
      </c>
      <c r="DJ12" s="146">
        <v>2.0881520839999999</v>
      </c>
      <c r="DK12" s="147">
        <v>1.876775611</v>
      </c>
      <c r="DL12" s="146"/>
      <c r="DM12" s="146"/>
      <c r="DN12" s="146"/>
      <c r="DO12" s="146"/>
      <c r="DP12" s="146"/>
      <c r="DQ12" s="146"/>
      <c r="DR12" s="146"/>
      <c r="DS12" s="146"/>
      <c r="DT12" s="146"/>
      <c r="DU12" s="146"/>
      <c r="DV12" s="147"/>
      <c r="DW12" s="146"/>
      <c r="DX12" s="146"/>
      <c r="DY12" s="146">
        <v>0.112538939</v>
      </c>
      <c r="DZ12" s="146">
        <v>0.10933868400000001</v>
      </c>
      <c r="EA12" s="146">
        <v>0.107795773</v>
      </c>
      <c r="EB12" s="146">
        <v>9.2181481999999995E-2</v>
      </c>
      <c r="EC12" s="146">
        <v>6.3375167999999996E-2</v>
      </c>
      <c r="ED12" s="146">
        <v>6.1574999999999998E-2</v>
      </c>
      <c r="EE12" s="146">
        <v>5.7875999999999997E-2</v>
      </c>
      <c r="EF12" s="146">
        <v>8.7462999999999999E-2</v>
      </c>
      <c r="EG12" s="147">
        <v>9.2348E-2</v>
      </c>
      <c r="EH12" s="143">
        <v>684263300</v>
      </c>
      <c r="EI12" s="143">
        <v>881856200</v>
      </c>
      <c r="EJ12" s="143">
        <v>661855500</v>
      </c>
      <c r="EK12" s="143">
        <v>651690900</v>
      </c>
      <c r="EL12" s="143">
        <v>1089761300</v>
      </c>
      <c r="EM12" s="143">
        <v>483273300</v>
      </c>
      <c r="EN12" s="143">
        <v>469312000</v>
      </c>
      <c r="EO12" s="143">
        <v>518880900</v>
      </c>
      <c r="EP12" s="143">
        <v>641844200</v>
      </c>
      <c r="EQ12" s="143">
        <v>804276600</v>
      </c>
      <c r="ER12" s="143"/>
      <c r="ES12" s="26">
        <f t="shared" si="12"/>
        <v>20.343853343036315</v>
      </c>
      <c r="ET12" s="26">
        <f t="shared" si="13"/>
        <v>20.597539562130084</v>
      </c>
      <c r="EU12" s="26">
        <f t="shared" si="14"/>
        <v>20.310557812129566</v>
      </c>
      <c r="EV12" s="26">
        <f t="shared" si="15"/>
        <v>20.295080927724989</v>
      </c>
      <c r="EW12" s="26">
        <f t="shared" si="16"/>
        <v>20.809224518379782</v>
      </c>
      <c r="EX12" s="26">
        <f t="shared" si="17"/>
        <v>19.996092890099916</v>
      </c>
      <c r="EY12" s="26">
        <f t="shared" si="18"/>
        <v>19.966778350435607</v>
      </c>
      <c r="EZ12" s="26">
        <f t="shared" si="19"/>
        <v>20.067184935026866</v>
      </c>
      <c r="FA12" s="26">
        <f t="shared" si="20"/>
        <v>20.279856153075166</v>
      </c>
      <c r="FB12" s="26">
        <f t="shared" si="21"/>
        <v>20.505453797829286</v>
      </c>
      <c r="FC12" s="152" t="str">
        <f t="shared" si="22"/>
        <v/>
      </c>
      <c r="FD12">
        <f t="shared" si="139"/>
        <v>3.952137945</v>
      </c>
      <c r="FE12">
        <f t="shared" si="140"/>
        <v>3.4330410360000001</v>
      </c>
      <c r="FF12">
        <f t="shared" si="141"/>
        <v>2.0260498469999999</v>
      </c>
      <c r="FG12">
        <f t="shared" si="142"/>
        <v>2.4211146459999999</v>
      </c>
      <c r="FH12">
        <f t="shared" si="143"/>
        <v>3.279958632</v>
      </c>
      <c r="FI12">
        <f t="shared" si="144"/>
        <v>1.3469334129999999</v>
      </c>
      <c r="FJ12">
        <f t="shared" si="145"/>
        <v>1.879698994</v>
      </c>
      <c r="FK12">
        <f t="shared" si="146"/>
        <v>1.610227482</v>
      </c>
      <c r="FL12" t="str">
        <f t="shared" si="147"/>
        <v/>
      </c>
      <c r="FM12" t="str">
        <f t="shared" si="153"/>
        <v/>
      </c>
      <c r="FN12" t="str">
        <f t="shared" si="163"/>
        <v/>
      </c>
      <c r="FO12" s="26"/>
      <c r="FW12" t="str">
        <f>IF(ISNUMBER(N12),DT12,"")</f>
        <v/>
      </c>
      <c r="FX12" t="str">
        <f t="shared" si="154"/>
        <v/>
      </c>
      <c r="FY12" s="4" t="str">
        <f t="shared" si="164"/>
        <v/>
      </c>
      <c r="GB12">
        <f t="shared" si="155"/>
        <v>0.112538939</v>
      </c>
      <c r="GC12">
        <f t="shared" si="156"/>
        <v>0.10933868400000001</v>
      </c>
      <c r="GD12">
        <f t="shared" si="157"/>
        <v>0.107795773</v>
      </c>
      <c r="GE12">
        <f t="shared" si="158"/>
        <v>9.2181481999999995E-2</v>
      </c>
      <c r="GF12">
        <f t="shared" si="159"/>
        <v>6.3375167999999996E-2</v>
      </c>
      <c r="GG12">
        <f t="shared" si="160"/>
        <v>6.1574999999999998E-2</v>
      </c>
      <c r="GH12" t="str">
        <f t="shared" si="161"/>
        <v/>
      </c>
      <c r="GI12" t="str">
        <f t="shared" si="162"/>
        <v/>
      </c>
      <c r="GJ12" s="4" t="str">
        <f t="shared" si="165"/>
        <v/>
      </c>
      <c r="GK12">
        <f t="shared" si="26"/>
        <v>20.343853343036315</v>
      </c>
      <c r="GL12">
        <f t="shared" si="27"/>
        <v>20.597539562130084</v>
      </c>
      <c r="GM12">
        <f t="shared" si="28"/>
        <v>20.310557812129566</v>
      </c>
      <c r="GN12">
        <f t="shared" si="29"/>
        <v>20.295080927724989</v>
      </c>
      <c r="GO12">
        <f t="shared" si="30"/>
        <v>20.809224518379782</v>
      </c>
      <c r="GP12">
        <f t="shared" si="31"/>
        <v>19.996092890099916</v>
      </c>
      <c r="GQ12">
        <f t="shared" si="32"/>
        <v>19.966778350435607</v>
      </c>
      <c r="GR12">
        <f t="shared" si="33"/>
        <v>20.067184935026866</v>
      </c>
      <c r="GS12" t="str">
        <f t="shared" si="34"/>
        <v/>
      </c>
      <c r="GT12" t="str">
        <f t="shared" si="35"/>
        <v/>
      </c>
      <c r="GU12" t="str">
        <f t="shared" si="36"/>
        <v/>
      </c>
      <c r="GV12" s="26">
        <f t="shared" si="47"/>
        <v>3.952137945</v>
      </c>
      <c r="GW12">
        <f t="shared" si="48"/>
        <v>3.4330410360000001</v>
      </c>
      <c r="GX12">
        <f t="shared" si="49"/>
        <v>2.0260498469999999</v>
      </c>
      <c r="GY12">
        <f t="shared" si="50"/>
        <v>2.4211146459999999</v>
      </c>
      <c r="GZ12">
        <f t="shared" si="51"/>
        <v>3.279958632</v>
      </c>
      <c r="HA12">
        <f t="shared" si="52"/>
        <v>1.3469334129999999</v>
      </c>
      <c r="HB12">
        <f t="shared" si="53"/>
        <v>1.879698994</v>
      </c>
      <c r="HC12">
        <f t="shared" si="54"/>
        <v>1.610227482</v>
      </c>
      <c r="HD12">
        <f t="shared" si="55"/>
        <v>11.025982470999988</v>
      </c>
      <c r="HE12">
        <f t="shared" si="56"/>
        <v>11.025982470999988</v>
      </c>
      <c r="HF12">
        <f t="shared" si="57"/>
        <v>11.025982470999988</v>
      </c>
      <c r="HG12" s="26">
        <f t="shared" si="58"/>
        <v>3.952137945</v>
      </c>
      <c r="HH12">
        <f t="shared" si="59"/>
        <v>3.4330410360000001</v>
      </c>
      <c r="HI12">
        <f t="shared" si="60"/>
        <v>2.0260498469999999</v>
      </c>
      <c r="HJ12">
        <f t="shared" si="61"/>
        <v>2.4211146459999999</v>
      </c>
      <c r="HK12">
        <f t="shared" si="62"/>
        <v>3.279958632</v>
      </c>
      <c r="HL12">
        <f t="shared" si="63"/>
        <v>1.3469334129999999</v>
      </c>
      <c r="HM12">
        <f t="shared" si="64"/>
        <v>1.879698994</v>
      </c>
      <c r="HN12">
        <f t="shared" si="65"/>
        <v>1.610227482</v>
      </c>
      <c r="HO12" t="str">
        <f t="shared" si="66"/>
        <v/>
      </c>
      <c r="HP12" t="str">
        <f t="shared" si="67"/>
        <v/>
      </c>
      <c r="HQ12" t="str">
        <f t="shared" si="68"/>
        <v/>
      </c>
      <c r="HR12" s="26">
        <f t="shared" si="69"/>
        <v>1.8501305000000012E-3</v>
      </c>
      <c r="HS12">
        <f t="shared" si="70"/>
        <v>1.8501305000000012E-3</v>
      </c>
      <c r="HT12">
        <f t="shared" si="71"/>
        <v>1.8501305000000012E-3</v>
      </c>
      <c r="HU12">
        <f t="shared" si="72"/>
        <v>1.8501305000000012E-3</v>
      </c>
      <c r="HV12">
        <f t="shared" si="73"/>
        <v>1.8501305000000012E-3</v>
      </c>
      <c r="HW12">
        <f t="shared" si="74"/>
        <v>1.8501305000000012E-3</v>
      </c>
      <c r="HX12">
        <f t="shared" si="75"/>
        <v>1.8501305000000012E-3</v>
      </c>
      <c r="HY12">
        <f t="shared" si="76"/>
        <v>1.8501305000000012E-3</v>
      </c>
      <c r="HZ12">
        <f t="shared" si="77"/>
        <v>0.86766592399999853</v>
      </c>
      <c r="IA12">
        <f t="shared" si="78"/>
        <v>0.86766592399999853</v>
      </c>
      <c r="IB12" s="4">
        <f t="shared" si="79"/>
        <v>0.86766592399999853</v>
      </c>
      <c r="IC12" t="str">
        <f t="shared" si="80"/>
        <v/>
      </c>
      <c r="ID12" t="str">
        <f t="shared" si="81"/>
        <v/>
      </c>
      <c r="IE12" t="str">
        <f t="shared" si="82"/>
        <v/>
      </c>
      <c r="IF12" t="str">
        <f t="shared" si="83"/>
        <v/>
      </c>
      <c r="IG12" t="str">
        <f t="shared" si="84"/>
        <v/>
      </c>
      <c r="IH12" t="str">
        <f t="shared" si="85"/>
        <v/>
      </c>
      <c r="II12" t="str">
        <f t="shared" si="86"/>
        <v/>
      </c>
      <c r="IJ12" t="str">
        <f t="shared" si="87"/>
        <v/>
      </c>
      <c r="IK12" t="str">
        <f t="shared" si="88"/>
        <v/>
      </c>
      <c r="IL12" t="str">
        <f t="shared" si="89"/>
        <v/>
      </c>
      <c r="IM12" t="str">
        <f t="shared" si="90"/>
        <v/>
      </c>
      <c r="IN12" s="26">
        <f t="shared" si="91"/>
        <v>0</v>
      </c>
      <c r="IO12">
        <f t="shared" si="92"/>
        <v>0</v>
      </c>
      <c r="IP12">
        <f t="shared" si="93"/>
        <v>0.112538939</v>
      </c>
      <c r="IQ12">
        <f t="shared" si="94"/>
        <v>0.10933868400000001</v>
      </c>
      <c r="IR12">
        <f t="shared" si="95"/>
        <v>0.107795773</v>
      </c>
      <c r="IS12">
        <f t="shared" si="96"/>
        <v>9.2181481999999995E-2</v>
      </c>
      <c r="IT12">
        <f t="shared" si="97"/>
        <v>6.3375167999999996E-2</v>
      </c>
      <c r="IU12">
        <f t="shared" si="98"/>
        <v>6.1574999999999998E-2</v>
      </c>
      <c r="IV12">
        <f t="shared" si="99"/>
        <v>0.13094384999999997</v>
      </c>
      <c r="IW12">
        <f t="shared" si="100"/>
        <v>0.13094384999999997</v>
      </c>
      <c r="IX12">
        <f t="shared" si="101"/>
        <v>0.13094384999999997</v>
      </c>
      <c r="IY12" s="26" t="str">
        <f t="shared" si="102"/>
        <v/>
      </c>
      <c r="IZ12" t="str">
        <f t="shared" si="103"/>
        <v/>
      </c>
      <c r="JA12">
        <f t="shared" si="104"/>
        <v>0.112538939</v>
      </c>
      <c r="JB12">
        <f t="shared" si="105"/>
        <v>0.10933868400000001</v>
      </c>
      <c r="JC12">
        <f t="shared" si="106"/>
        <v>0.107795773</v>
      </c>
      <c r="JD12">
        <f t="shared" si="107"/>
        <v>9.2181481999999995E-2</v>
      </c>
      <c r="JE12">
        <f t="shared" si="108"/>
        <v>6.3375167999999996E-2</v>
      </c>
      <c r="JF12">
        <f t="shared" si="109"/>
        <v>6.1574999999999998E-2</v>
      </c>
      <c r="JG12" t="str">
        <f t="shared" si="110"/>
        <v/>
      </c>
      <c r="JH12" t="str">
        <f t="shared" si="111"/>
        <v/>
      </c>
      <c r="JI12" t="str">
        <f t="shared" si="112"/>
        <v/>
      </c>
      <c r="JJ12" s="26">
        <f t="shared" si="113"/>
        <v>20.343853343036315</v>
      </c>
      <c r="JK12">
        <f t="shared" si="114"/>
        <v>20.597539562130084</v>
      </c>
      <c r="JL12">
        <f t="shared" si="115"/>
        <v>20.310557812129566</v>
      </c>
      <c r="JM12">
        <f t="shared" si="116"/>
        <v>20.295080927724989</v>
      </c>
      <c r="JN12">
        <f t="shared" si="117"/>
        <v>20.809224518379782</v>
      </c>
      <c r="JO12">
        <f t="shared" si="118"/>
        <v>19.996092890099916</v>
      </c>
      <c r="JP12">
        <f t="shared" si="119"/>
        <v>19.966778350435607</v>
      </c>
      <c r="JQ12">
        <f t="shared" si="120"/>
        <v>20.067184935026866</v>
      </c>
      <c r="JR12">
        <f t="shared" si="121"/>
        <v>23.290190403071897</v>
      </c>
      <c r="JS12">
        <f t="shared" si="122"/>
        <v>23.290190403071897</v>
      </c>
      <c r="JT12">
        <f t="shared" si="123"/>
        <v>23.290190403071897</v>
      </c>
      <c r="JU12" s="26">
        <f t="shared" si="124"/>
        <v>20.343853343036315</v>
      </c>
      <c r="JV12">
        <f t="shared" si="125"/>
        <v>20.597539562130084</v>
      </c>
      <c r="JW12">
        <f t="shared" si="126"/>
        <v>20.310557812129566</v>
      </c>
      <c r="JX12">
        <f t="shared" si="127"/>
        <v>20.295080927724989</v>
      </c>
      <c r="JY12">
        <f t="shared" si="128"/>
        <v>20.809224518379782</v>
      </c>
      <c r="JZ12">
        <f t="shared" si="129"/>
        <v>19.996092890099916</v>
      </c>
      <c r="KA12">
        <f t="shared" si="130"/>
        <v>19.966778350435607</v>
      </c>
      <c r="KB12">
        <f t="shared" si="131"/>
        <v>20.067184935026866</v>
      </c>
      <c r="KC12" t="str">
        <f t="shared" si="132"/>
        <v/>
      </c>
      <c r="KD12" t="str">
        <f t="shared" si="133"/>
        <v/>
      </c>
      <c r="KE12" s="4" t="str">
        <f t="shared" si="134"/>
        <v/>
      </c>
    </row>
    <row r="13" spans="1:291" x14ac:dyDescent="0.2">
      <c r="A13" s="16" t="s">
        <v>3482</v>
      </c>
      <c r="B13" s="17" t="s">
        <v>881</v>
      </c>
      <c r="C13" s="17"/>
      <c r="D13" s="17"/>
      <c r="E13" s="20" t="s">
        <v>18</v>
      </c>
      <c r="F13" s="19"/>
      <c r="G13" s="19"/>
      <c r="H13" s="19">
        <v>0</v>
      </c>
      <c r="I13" s="19">
        <v>0</v>
      </c>
      <c r="J13" s="19"/>
      <c r="K13" s="19"/>
      <c r="L13" s="19"/>
      <c r="M13" s="19"/>
      <c r="N13" s="19"/>
      <c r="O13" s="19"/>
      <c r="P13" s="32"/>
      <c r="Q13" s="19"/>
      <c r="R13" s="19"/>
      <c r="S13" s="19">
        <v>0</v>
      </c>
      <c r="T13" s="19">
        <v>0</v>
      </c>
      <c r="U13" s="19"/>
      <c r="V13" s="19"/>
      <c r="W13" s="19"/>
      <c r="X13" s="19"/>
      <c r="Y13" s="19"/>
      <c r="Z13" s="19"/>
      <c r="AA13" s="32"/>
      <c r="AD13">
        <v>0</v>
      </c>
      <c r="AE13">
        <v>0</v>
      </c>
      <c r="AL13" s="4"/>
      <c r="AM13" s="19">
        <v>2.2426499999999999E-2</v>
      </c>
      <c r="AN13" s="19">
        <v>2.23421E-2</v>
      </c>
      <c r="AO13" s="19">
        <v>2.12357E-2</v>
      </c>
      <c r="AP13" s="19">
        <v>2.1243100000000001E-2</v>
      </c>
      <c r="AQ13" s="19">
        <v>2.13355E-2</v>
      </c>
      <c r="AR13" s="19">
        <v>2.0697199999999999E-2</v>
      </c>
      <c r="AS13" s="19">
        <v>2.13133E-2</v>
      </c>
      <c r="AT13" s="19">
        <v>1.9826400000000001E-2</v>
      </c>
      <c r="AU13" s="19">
        <v>1.9544300000000001E-2</v>
      </c>
      <c r="AV13" s="19">
        <v>2.1922799999999999E-2</v>
      </c>
      <c r="AW13" s="32">
        <v>2.3571700000000001E-2</v>
      </c>
      <c r="AX13" s="19"/>
      <c r="AY13" s="19"/>
      <c r="AZ13" s="19">
        <v>0</v>
      </c>
      <c r="BA13" s="19">
        <v>0</v>
      </c>
      <c r="BB13" s="19"/>
      <c r="BC13" s="19"/>
      <c r="BD13" s="19"/>
      <c r="BE13" s="19"/>
      <c r="BF13" s="19"/>
      <c r="BG13" s="19"/>
      <c r="BH13" s="32"/>
      <c r="BI13" s="19"/>
      <c r="BJ13" s="19"/>
      <c r="BK13" s="19">
        <f>IF(AZ13&gt;0,1,0)</f>
        <v>0</v>
      </c>
      <c r="BL13" s="19">
        <f>IF(BA13&gt;0,1,0)</f>
        <v>0</v>
      </c>
      <c r="BM13" s="19"/>
      <c r="BN13" s="19"/>
      <c r="BO13" s="19"/>
      <c r="BP13" s="19"/>
      <c r="BQ13" s="19"/>
      <c r="BR13" s="19"/>
      <c r="BS13" s="19"/>
      <c r="BT13" s="38">
        <v>10</v>
      </c>
      <c r="BU13" s="19">
        <v>15</v>
      </c>
      <c r="BV13" s="19">
        <v>14</v>
      </c>
      <c r="BW13" s="19">
        <v>12</v>
      </c>
      <c r="BX13" s="19">
        <v>13</v>
      </c>
      <c r="BY13" s="19">
        <v>16</v>
      </c>
      <c r="BZ13" s="19">
        <v>7</v>
      </c>
      <c r="CA13" s="19">
        <v>74</v>
      </c>
      <c r="CB13" s="19">
        <v>14</v>
      </c>
      <c r="CC13" s="19">
        <v>19</v>
      </c>
      <c r="CD13" s="32">
        <v>13</v>
      </c>
      <c r="CE13" s="19">
        <v>141</v>
      </c>
      <c r="CF13" s="19">
        <v>143</v>
      </c>
      <c r="CG13" s="19">
        <v>146</v>
      </c>
      <c r="CH13" s="19">
        <v>143</v>
      </c>
      <c r="CI13" s="19">
        <v>102</v>
      </c>
      <c r="CJ13" s="19">
        <v>89</v>
      </c>
      <c r="CK13" s="19">
        <v>92</v>
      </c>
      <c r="CL13" s="19">
        <v>225</v>
      </c>
      <c r="CM13" s="19">
        <v>94</v>
      </c>
      <c r="CN13" s="19">
        <v>97</v>
      </c>
      <c r="CO13" s="32">
        <v>132</v>
      </c>
      <c r="CP13" s="35">
        <f t="shared" si="1"/>
        <v>7.0921985815602842E-2</v>
      </c>
      <c r="CQ13" s="35">
        <f t="shared" si="2"/>
        <v>0.1048951048951049</v>
      </c>
      <c r="CR13" s="35">
        <f t="shared" si="3"/>
        <v>9.5890410958904104E-2</v>
      </c>
      <c r="CS13" s="35">
        <f t="shared" si="4"/>
        <v>8.3916083916083919E-2</v>
      </c>
      <c r="CT13" s="35">
        <f t="shared" si="5"/>
        <v>0.12745098039215685</v>
      </c>
      <c r="CU13" s="35">
        <f t="shared" si="6"/>
        <v>0.1797752808988764</v>
      </c>
      <c r="CV13" s="35">
        <f t="shared" si="7"/>
        <v>7.6086956521739135E-2</v>
      </c>
      <c r="CW13" s="35">
        <f t="shared" si="8"/>
        <v>0.3288888888888889</v>
      </c>
      <c r="CX13" s="35">
        <f t="shared" si="9"/>
        <v>0.14893617021276595</v>
      </c>
      <c r="CY13" s="35">
        <f t="shared" si="10"/>
        <v>0.19587628865979381</v>
      </c>
      <c r="CZ13" s="139">
        <f t="shared" si="11"/>
        <v>9.8484848484848481E-2</v>
      </c>
      <c r="DA13" s="146">
        <v>3.9661531939999999</v>
      </c>
      <c r="DB13" s="146">
        <v>2.7035376840000001</v>
      </c>
      <c r="DC13" s="146">
        <v>3.5773045190000001</v>
      </c>
      <c r="DD13" s="146">
        <v>4.8827836189999996</v>
      </c>
      <c r="DE13" s="146">
        <v>3.9595765749999998</v>
      </c>
      <c r="DF13" s="146">
        <v>4.3085807860000003</v>
      </c>
      <c r="DG13" s="146">
        <v>5.3842767079999998</v>
      </c>
      <c r="DH13" s="146">
        <v>8.9873741220000003</v>
      </c>
      <c r="DI13" s="146">
        <v>3.6198097339999999</v>
      </c>
      <c r="DJ13" s="146">
        <v>3.7142655759999998</v>
      </c>
      <c r="DK13" s="147">
        <v>4.6715900100000001</v>
      </c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7"/>
      <c r="DW13" s="146"/>
      <c r="DX13" s="146"/>
      <c r="DY13" s="146">
        <v>0.16882610300000001</v>
      </c>
      <c r="DZ13" s="146">
        <v>0.20901956599999999</v>
      </c>
      <c r="EA13" s="146">
        <v>0.23716959000000001</v>
      </c>
      <c r="EB13" s="146">
        <v>0.216502209</v>
      </c>
      <c r="EC13" s="146">
        <v>0.237588882</v>
      </c>
      <c r="ED13" s="146">
        <v>0.234568</v>
      </c>
      <c r="EE13" s="146">
        <v>0.30109999999999998</v>
      </c>
      <c r="EF13" s="146">
        <v>0.26093899999999998</v>
      </c>
      <c r="EG13" s="147">
        <v>0.16691500000000001</v>
      </c>
      <c r="EH13" s="143">
        <v>357189400</v>
      </c>
      <c r="EI13" s="143">
        <v>251783200</v>
      </c>
      <c r="EJ13" s="143">
        <v>268310700</v>
      </c>
      <c r="EK13" s="143">
        <v>270751600</v>
      </c>
      <c r="EL13" s="143">
        <v>334745100</v>
      </c>
      <c r="EM13" s="143">
        <v>364055500</v>
      </c>
      <c r="EN13" s="143">
        <v>413395800</v>
      </c>
      <c r="EO13" s="143">
        <v>860096200</v>
      </c>
      <c r="EP13" s="143">
        <v>470951900</v>
      </c>
      <c r="EQ13" s="143">
        <v>580388500</v>
      </c>
      <c r="ER13" s="143"/>
      <c r="ES13" s="26">
        <f t="shared" si="12"/>
        <v>19.69377673127434</v>
      </c>
      <c r="ET13" s="26">
        <f t="shared" si="13"/>
        <v>19.344078957729923</v>
      </c>
      <c r="EU13" s="26">
        <f t="shared" si="14"/>
        <v>19.407656195331164</v>
      </c>
      <c r="EV13" s="26">
        <f t="shared" si="15"/>
        <v>19.416712353338532</v>
      </c>
      <c r="EW13" s="26">
        <f t="shared" si="16"/>
        <v>19.628879904639028</v>
      </c>
      <c r="EX13" s="26">
        <f t="shared" si="17"/>
        <v>19.712816886505731</v>
      </c>
      <c r="EY13" s="26">
        <f t="shared" si="18"/>
        <v>19.839916045508662</v>
      </c>
      <c r="EZ13" s="26">
        <f t="shared" si="19"/>
        <v>20.572554801421028</v>
      </c>
      <c r="FA13" s="26">
        <f t="shared" si="20"/>
        <v>19.970266523623518</v>
      </c>
      <c r="FB13" s="26">
        <f t="shared" si="21"/>
        <v>20.179208264856577</v>
      </c>
      <c r="FC13" s="152" t="str">
        <f t="shared" si="22"/>
        <v/>
      </c>
      <c r="FD13" t="str">
        <f t="shared" si="139"/>
        <v/>
      </c>
      <c r="FE13" t="str">
        <f t="shared" si="140"/>
        <v/>
      </c>
      <c r="FF13">
        <f t="shared" si="141"/>
        <v>3.5773045190000001</v>
      </c>
      <c r="FG13">
        <f t="shared" si="142"/>
        <v>4.8827836189999996</v>
      </c>
      <c r="FH13" t="str">
        <f t="shared" si="143"/>
        <v/>
      </c>
      <c r="FI13" t="str">
        <f t="shared" si="144"/>
        <v/>
      </c>
      <c r="FJ13" t="str">
        <f t="shared" si="145"/>
        <v/>
      </c>
      <c r="FK13" t="str">
        <f t="shared" si="146"/>
        <v/>
      </c>
      <c r="FL13" t="str">
        <f t="shared" si="147"/>
        <v/>
      </c>
      <c r="FM13" t="str">
        <f t="shared" si="153"/>
        <v/>
      </c>
      <c r="FN13" t="str">
        <f t="shared" si="163"/>
        <v/>
      </c>
      <c r="FO13" s="26" t="str">
        <f>IF(ISNUMBER(F13),DL13,"")</f>
        <v/>
      </c>
      <c r="FP13" t="str">
        <f>IF(ISNUMBER(G13),DM13,"")</f>
        <v/>
      </c>
      <c r="FS13" t="str">
        <f t="shared" ref="FS13:FS22" si="168">IF(ISNUMBER(J13),DP13,"")</f>
        <v/>
      </c>
      <c r="FT13" t="str">
        <f t="shared" ref="FT13:FT22" si="169">IF(ISNUMBER(K13),DQ13,"")</f>
        <v/>
      </c>
      <c r="FU13" t="str">
        <f t="shared" ref="FU13:FU22" si="170">IF(ISNUMBER(L13),DR13,"")</f>
        <v/>
      </c>
      <c r="FV13" t="str">
        <f t="shared" ref="FV13:FV22" si="171">IF(ISNUMBER(M13),DS13,"")</f>
        <v/>
      </c>
      <c r="FW13" t="str">
        <f>IF(ISNUMBER(N13),DT13,"")</f>
        <v/>
      </c>
      <c r="FX13" t="str">
        <f t="shared" si="154"/>
        <v/>
      </c>
      <c r="FY13" s="4" t="str">
        <f t="shared" si="164"/>
        <v/>
      </c>
      <c r="GB13">
        <f t="shared" si="155"/>
        <v>0.16882610300000001</v>
      </c>
      <c r="GC13">
        <f t="shared" si="156"/>
        <v>0.20901956599999999</v>
      </c>
      <c r="GD13" t="str">
        <f t="shared" si="157"/>
        <v/>
      </c>
      <c r="GE13" t="str">
        <f t="shared" si="158"/>
        <v/>
      </c>
      <c r="GF13" t="str">
        <f t="shared" si="159"/>
        <v/>
      </c>
      <c r="GG13" t="str">
        <f t="shared" si="160"/>
        <v/>
      </c>
      <c r="GH13" t="str">
        <f t="shared" si="161"/>
        <v/>
      </c>
      <c r="GI13" t="str">
        <f t="shared" si="162"/>
        <v/>
      </c>
      <c r="GJ13" s="4" t="str">
        <f t="shared" si="165"/>
        <v/>
      </c>
      <c r="GK13" t="str">
        <f t="shared" si="26"/>
        <v/>
      </c>
      <c r="GL13" t="str">
        <f t="shared" si="27"/>
        <v/>
      </c>
      <c r="GM13">
        <f t="shared" si="28"/>
        <v>19.407656195331164</v>
      </c>
      <c r="GN13">
        <f t="shared" si="29"/>
        <v>19.416712353338532</v>
      </c>
      <c r="GO13" t="str">
        <f t="shared" si="30"/>
        <v/>
      </c>
      <c r="GP13" t="str">
        <f t="shared" si="31"/>
        <v/>
      </c>
      <c r="GQ13" t="str">
        <f t="shared" si="32"/>
        <v/>
      </c>
      <c r="GR13" t="str">
        <f t="shared" si="33"/>
        <v/>
      </c>
      <c r="GS13" t="str">
        <f t="shared" si="34"/>
        <v/>
      </c>
      <c r="GT13" t="str">
        <f t="shared" si="35"/>
        <v/>
      </c>
      <c r="GU13" t="str">
        <f t="shared" si="36"/>
        <v/>
      </c>
      <c r="GV13" s="26">
        <f t="shared" si="47"/>
        <v>11.025982470999988</v>
      </c>
      <c r="GW13">
        <f t="shared" si="48"/>
        <v>11.025982470999988</v>
      </c>
      <c r="GX13">
        <f t="shared" si="49"/>
        <v>3.5773045190000001</v>
      </c>
      <c r="GY13">
        <f t="shared" si="50"/>
        <v>4.8827836189999996</v>
      </c>
      <c r="GZ13">
        <f t="shared" si="51"/>
        <v>11.025982470999988</v>
      </c>
      <c r="HA13">
        <f t="shared" si="52"/>
        <v>11.025982470999988</v>
      </c>
      <c r="HB13">
        <f t="shared" si="53"/>
        <v>11.025982470999988</v>
      </c>
      <c r="HC13">
        <f t="shared" si="54"/>
        <v>11.025982470999988</v>
      </c>
      <c r="HD13">
        <f t="shared" si="55"/>
        <v>11.025982470999988</v>
      </c>
      <c r="HE13">
        <f t="shared" si="56"/>
        <v>11.025982470999988</v>
      </c>
      <c r="HF13">
        <f t="shared" si="57"/>
        <v>11.025982470999988</v>
      </c>
      <c r="HG13" s="26" t="str">
        <f t="shared" si="58"/>
        <v/>
      </c>
      <c r="HH13" t="str">
        <f t="shared" si="59"/>
        <v/>
      </c>
      <c r="HI13">
        <f t="shared" si="60"/>
        <v>3.5773045190000001</v>
      </c>
      <c r="HJ13">
        <f t="shared" si="61"/>
        <v>4.8827836189999996</v>
      </c>
      <c r="HK13" t="str">
        <f t="shared" si="62"/>
        <v/>
      </c>
      <c r="HL13" t="str">
        <f t="shared" si="63"/>
        <v/>
      </c>
      <c r="HM13" t="str">
        <f t="shared" si="64"/>
        <v/>
      </c>
      <c r="HN13" t="str">
        <f t="shared" si="65"/>
        <v/>
      </c>
      <c r="HO13" t="str">
        <f t="shared" si="66"/>
        <v/>
      </c>
      <c r="HP13" t="str">
        <f t="shared" si="67"/>
        <v/>
      </c>
      <c r="HQ13" t="str">
        <f t="shared" si="68"/>
        <v/>
      </c>
      <c r="HR13" s="26">
        <f t="shared" si="69"/>
        <v>0.86766592399999853</v>
      </c>
      <c r="HS13">
        <f t="shared" si="70"/>
        <v>0.86766592399999853</v>
      </c>
      <c r="HT13">
        <f t="shared" si="71"/>
        <v>1.8501305000000012E-3</v>
      </c>
      <c r="HU13">
        <f t="shared" si="72"/>
        <v>1.8501305000000012E-3</v>
      </c>
      <c r="HV13">
        <f t="shared" si="73"/>
        <v>0.86766592399999853</v>
      </c>
      <c r="HW13">
        <f t="shared" si="74"/>
        <v>0.86766592399999853</v>
      </c>
      <c r="HX13">
        <f t="shared" si="75"/>
        <v>0.86766592399999853</v>
      </c>
      <c r="HY13">
        <f t="shared" si="76"/>
        <v>0.86766592399999853</v>
      </c>
      <c r="HZ13">
        <f t="shared" si="77"/>
        <v>0.86766592399999853</v>
      </c>
      <c r="IA13">
        <f t="shared" si="78"/>
        <v>0.86766592399999853</v>
      </c>
      <c r="IB13" s="4">
        <f t="shared" si="79"/>
        <v>0.86766592399999853</v>
      </c>
      <c r="IC13" t="str">
        <f t="shared" si="80"/>
        <v/>
      </c>
      <c r="ID13" t="str">
        <f t="shared" si="81"/>
        <v/>
      </c>
      <c r="IE13" t="str">
        <f t="shared" si="82"/>
        <v/>
      </c>
      <c r="IF13" t="str">
        <f t="shared" si="83"/>
        <v/>
      </c>
      <c r="IG13" t="str">
        <f t="shared" si="84"/>
        <v/>
      </c>
      <c r="IH13" t="str">
        <f t="shared" si="85"/>
        <v/>
      </c>
      <c r="II13" t="str">
        <f t="shared" si="86"/>
        <v/>
      </c>
      <c r="IJ13" t="str">
        <f t="shared" si="87"/>
        <v/>
      </c>
      <c r="IK13" t="str">
        <f t="shared" si="88"/>
        <v/>
      </c>
      <c r="IL13" t="str">
        <f t="shared" si="89"/>
        <v/>
      </c>
      <c r="IM13" t="str">
        <f t="shared" si="90"/>
        <v/>
      </c>
      <c r="IN13" s="26">
        <f t="shared" si="91"/>
        <v>0</v>
      </c>
      <c r="IO13">
        <f t="shared" si="92"/>
        <v>0</v>
      </c>
      <c r="IP13">
        <f t="shared" si="93"/>
        <v>0.13094384999999997</v>
      </c>
      <c r="IQ13">
        <f t="shared" si="94"/>
        <v>0.13094384999999997</v>
      </c>
      <c r="IR13">
        <f t="shared" si="95"/>
        <v>0.13094384999999997</v>
      </c>
      <c r="IS13">
        <f t="shared" si="96"/>
        <v>0.13094384999999997</v>
      </c>
      <c r="IT13">
        <f t="shared" si="97"/>
        <v>0.13094384999999997</v>
      </c>
      <c r="IU13">
        <f t="shared" si="98"/>
        <v>0.13094384999999997</v>
      </c>
      <c r="IV13">
        <f t="shared" si="99"/>
        <v>0.13094384999999997</v>
      </c>
      <c r="IW13">
        <f t="shared" si="100"/>
        <v>0.13094384999999997</v>
      </c>
      <c r="IX13">
        <f t="shared" si="101"/>
        <v>0.13094384999999997</v>
      </c>
      <c r="IY13" s="26" t="str">
        <f t="shared" si="102"/>
        <v/>
      </c>
      <c r="IZ13" t="str">
        <f t="shared" si="103"/>
        <v/>
      </c>
      <c r="JA13">
        <f t="shared" si="104"/>
        <v>0.13094384999999997</v>
      </c>
      <c r="JB13">
        <f t="shared" si="105"/>
        <v>0.13094384999999997</v>
      </c>
      <c r="JC13" t="str">
        <f t="shared" si="106"/>
        <v/>
      </c>
      <c r="JD13" t="str">
        <f t="shared" si="107"/>
        <v/>
      </c>
      <c r="JE13" t="str">
        <f t="shared" si="108"/>
        <v/>
      </c>
      <c r="JF13" t="str">
        <f t="shared" si="109"/>
        <v/>
      </c>
      <c r="JG13" t="str">
        <f t="shared" si="110"/>
        <v/>
      </c>
      <c r="JH13" t="str">
        <f t="shared" si="111"/>
        <v/>
      </c>
      <c r="JI13" t="str">
        <f t="shared" si="112"/>
        <v/>
      </c>
      <c r="JJ13" s="26">
        <f t="shared" si="113"/>
        <v>23.290190403071897</v>
      </c>
      <c r="JK13">
        <f t="shared" si="114"/>
        <v>23.290190403071897</v>
      </c>
      <c r="JL13">
        <f t="shared" si="115"/>
        <v>19.407656195331164</v>
      </c>
      <c r="JM13">
        <f t="shared" si="116"/>
        <v>19.416712353338532</v>
      </c>
      <c r="JN13">
        <f t="shared" si="117"/>
        <v>23.290190403071897</v>
      </c>
      <c r="JO13">
        <f t="shared" si="118"/>
        <v>23.290190403071897</v>
      </c>
      <c r="JP13">
        <f t="shared" si="119"/>
        <v>23.290190403071897</v>
      </c>
      <c r="JQ13">
        <f t="shared" si="120"/>
        <v>23.290190403071897</v>
      </c>
      <c r="JR13">
        <f t="shared" si="121"/>
        <v>23.290190403071897</v>
      </c>
      <c r="JS13">
        <f t="shared" si="122"/>
        <v>23.290190403071897</v>
      </c>
      <c r="JT13">
        <f t="shared" si="123"/>
        <v>23.290190403071897</v>
      </c>
      <c r="JU13" s="26" t="str">
        <f t="shared" si="124"/>
        <v/>
      </c>
      <c r="JV13" t="str">
        <f t="shared" si="125"/>
        <v/>
      </c>
      <c r="JW13">
        <f t="shared" si="126"/>
        <v>19.407656195331164</v>
      </c>
      <c r="JX13">
        <f t="shared" si="127"/>
        <v>19.416712353338532</v>
      </c>
      <c r="JY13" t="str">
        <f t="shared" si="128"/>
        <v/>
      </c>
      <c r="JZ13" t="str">
        <f t="shared" si="129"/>
        <v/>
      </c>
      <c r="KA13" t="str">
        <f t="shared" si="130"/>
        <v/>
      </c>
      <c r="KB13" t="str">
        <f t="shared" si="131"/>
        <v/>
      </c>
      <c r="KC13" t="str">
        <f t="shared" si="132"/>
        <v/>
      </c>
      <c r="KD13" t="str">
        <f t="shared" si="133"/>
        <v/>
      </c>
      <c r="KE13" s="4" t="str">
        <f t="shared" si="134"/>
        <v/>
      </c>
    </row>
    <row r="14" spans="1:291" x14ac:dyDescent="0.2">
      <c r="A14" s="16" t="s">
        <v>3483</v>
      </c>
      <c r="B14" s="17" t="s">
        <v>3484</v>
      </c>
      <c r="C14" s="17"/>
      <c r="D14" s="17"/>
      <c r="E14" s="20" t="s">
        <v>18</v>
      </c>
      <c r="F14" s="19"/>
      <c r="G14" s="19"/>
      <c r="H14" s="19"/>
      <c r="I14" s="19"/>
      <c r="J14" s="19"/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32">
        <v>0</v>
      </c>
      <c r="Q14" s="19"/>
      <c r="R14" s="19"/>
      <c r="S14" s="19"/>
      <c r="T14" s="19"/>
      <c r="U14" s="19"/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32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 s="4">
        <v>0</v>
      </c>
      <c r="AM14" s="19"/>
      <c r="AN14" s="19"/>
      <c r="AO14" s="19"/>
      <c r="AP14" s="19"/>
      <c r="AQ14" s="19"/>
      <c r="AR14" s="19">
        <v>2.1814400000000001E-2</v>
      </c>
      <c r="AS14" s="19">
        <v>2.2115900000000001E-2</v>
      </c>
      <c r="AT14" s="19">
        <v>2.22212E-2</v>
      </c>
      <c r="AU14" s="19">
        <v>2.26587E-2</v>
      </c>
      <c r="AV14" s="19">
        <v>2.26663E-2</v>
      </c>
      <c r="AW14" s="32">
        <v>2.16248E-2</v>
      </c>
      <c r="AX14" s="19"/>
      <c r="AY14" s="19"/>
      <c r="AZ14" s="19"/>
      <c r="BA14" s="19"/>
      <c r="BB14" s="19"/>
      <c r="BC14" s="19">
        <v>0</v>
      </c>
      <c r="BD14" s="19">
        <v>0</v>
      </c>
      <c r="BE14" s="19">
        <v>1</v>
      </c>
      <c r="BF14" s="19">
        <v>0</v>
      </c>
      <c r="BG14" s="19">
        <v>0</v>
      </c>
      <c r="BH14" s="32">
        <v>1</v>
      </c>
      <c r="BI14" s="19"/>
      <c r="BJ14" s="19"/>
      <c r="BK14" s="19"/>
      <c r="BL14" s="19"/>
      <c r="BM14" s="19"/>
      <c r="BN14" s="19">
        <f t="shared" ref="BN14:BS18" si="172">IF(BC14&gt;0,1,0)</f>
        <v>0</v>
      </c>
      <c r="BO14" s="19">
        <f t="shared" si="172"/>
        <v>0</v>
      </c>
      <c r="BP14" s="19">
        <f t="shared" si="172"/>
        <v>1</v>
      </c>
      <c r="BQ14" s="19">
        <f t="shared" si="172"/>
        <v>0</v>
      </c>
      <c r="BR14" s="19">
        <f t="shared" si="172"/>
        <v>0</v>
      </c>
      <c r="BS14" s="19">
        <f t="shared" si="172"/>
        <v>1</v>
      </c>
      <c r="BT14" s="38">
        <v>0</v>
      </c>
      <c r="BU14" s="19">
        <v>2</v>
      </c>
      <c r="BV14" s="19">
        <v>1</v>
      </c>
      <c r="BW14" s="19">
        <v>1</v>
      </c>
      <c r="BX14" s="19">
        <v>5</v>
      </c>
      <c r="BY14" s="19">
        <v>6</v>
      </c>
      <c r="BZ14" s="19">
        <v>2</v>
      </c>
      <c r="CA14" s="19">
        <v>4</v>
      </c>
      <c r="CB14" s="19">
        <v>2</v>
      </c>
      <c r="CC14" s="19">
        <v>2</v>
      </c>
      <c r="CD14" s="32">
        <v>3</v>
      </c>
      <c r="CE14" s="19">
        <v>43</v>
      </c>
      <c r="CF14" s="19">
        <v>58</v>
      </c>
      <c r="CG14" s="19">
        <v>69</v>
      </c>
      <c r="CH14" s="19">
        <v>151</v>
      </c>
      <c r="CI14" s="19">
        <v>150</v>
      </c>
      <c r="CJ14" s="19">
        <v>138</v>
      </c>
      <c r="CK14" s="19">
        <v>74</v>
      </c>
      <c r="CL14" s="19">
        <v>65</v>
      </c>
      <c r="CM14" s="19">
        <v>59</v>
      </c>
      <c r="CN14" s="19">
        <v>39</v>
      </c>
      <c r="CO14" s="32">
        <v>68</v>
      </c>
      <c r="CP14" s="35">
        <f t="shared" si="1"/>
        <v>0</v>
      </c>
      <c r="CQ14" s="35">
        <f t="shared" si="2"/>
        <v>3.4482758620689655E-2</v>
      </c>
      <c r="CR14" s="35">
        <f t="shared" si="3"/>
        <v>1.4492753623188406E-2</v>
      </c>
      <c r="CS14" s="35">
        <f t="shared" si="4"/>
        <v>6.6225165562913907E-3</v>
      </c>
      <c r="CT14" s="35">
        <f t="shared" si="5"/>
        <v>3.3333333333333333E-2</v>
      </c>
      <c r="CU14" s="35">
        <f t="shared" si="6"/>
        <v>4.3478260869565216E-2</v>
      </c>
      <c r="CV14" s="35">
        <f t="shared" si="7"/>
        <v>2.7027027027027029E-2</v>
      </c>
      <c r="CW14" s="35">
        <f t="shared" si="8"/>
        <v>6.1538461538461542E-2</v>
      </c>
      <c r="CX14" s="35">
        <f t="shared" si="9"/>
        <v>3.3898305084745763E-2</v>
      </c>
      <c r="CY14" s="35">
        <f t="shared" si="10"/>
        <v>5.128205128205128E-2</v>
      </c>
      <c r="CZ14" s="139">
        <f t="shared" si="11"/>
        <v>4.4117647058823532E-2</v>
      </c>
      <c r="DA14" s="146">
        <v>0.94449716800000005</v>
      </c>
      <c r="DB14" s="146">
        <v>0.65626942799999999</v>
      </c>
      <c r="DC14" s="146">
        <v>0.86948842800000004</v>
      </c>
      <c r="DD14" s="146">
        <v>1.8274990799999999</v>
      </c>
      <c r="DE14" s="146">
        <v>2.3527904180000001</v>
      </c>
      <c r="DF14" s="146">
        <v>1.9473769599999999</v>
      </c>
      <c r="DG14" s="146">
        <v>1.875853166</v>
      </c>
      <c r="DH14" s="146">
        <v>1.6656131869999999</v>
      </c>
      <c r="DI14" s="146">
        <v>1.288366814</v>
      </c>
      <c r="DJ14" s="146">
        <v>1.107484001</v>
      </c>
      <c r="DK14" s="147">
        <v>2.1175751549999999</v>
      </c>
      <c r="DL14" s="146"/>
      <c r="DM14" s="146"/>
      <c r="DN14" s="146"/>
      <c r="DO14" s="146"/>
      <c r="DP14" s="146"/>
      <c r="DQ14" s="146">
        <v>0.179658813</v>
      </c>
      <c r="DR14" s="146">
        <v>0.179658813</v>
      </c>
      <c r="DS14" s="146">
        <v>0.190236874</v>
      </c>
      <c r="DT14" s="146"/>
      <c r="DU14" s="146">
        <v>3.7283899999999998E-3</v>
      </c>
      <c r="DV14" s="147">
        <v>0.18049003599999999</v>
      </c>
      <c r="DW14" s="146"/>
      <c r="DX14" s="146"/>
      <c r="DY14" s="146">
        <v>-3.8537450000000001E-2</v>
      </c>
      <c r="DZ14" s="146">
        <v>7.3249811999999997E-2</v>
      </c>
      <c r="EA14" s="146">
        <v>8.7580366000000007E-2</v>
      </c>
      <c r="EB14" s="146">
        <v>8.5458249999999999E-2</v>
      </c>
      <c r="EC14" s="146">
        <v>8.5458249999999999E-2</v>
      </c>
      <c r="ED14" s="146">
        <v>7.8050999999999995E-2</v>
      </c>
      <c r="EE14" s="146">
        <v>0.133769</v>
      </c>
      <c r="EF14" s="146">
        <v>4.8661000000000003E-2</v>
      </c>
      <c r="EG14" s="147">
        <v>0.14038</v>
      </c>
      <c r="EH14" s="143"/>
      <c r="EI14" s="143"/>
      <c r="EJ14" s="143"/>
      <c r="EK14" s="143"/>
      <c r="EL14" s="143"/>
      <c r="EM14" s="143"/>
      <c r="EN14" s="143"/>
      <c r="EO14" s="143"/>
      <c r="EP14" s="143"/>
      <c r="EQ14" s="143"/>
      <c r="ER14" s="143"/>
      <c r="ES14" s="26" t="str">
        <f t="shared" si="12"/>
        <v/>
      </c>
      <c r="ET14" s="26" t="str">
        <f t="shared" si="13"/>
        <v/>
      </c>
      <c r="EU14" s="26" t="str">
        <f t="shared" si="14"/>
        <v/>
      </c>
      <c r="EV14" s="26" t="str">
        <f t="shared" si="15"/>
        <v/>
      </c>
      <c r="EW14" s="26" t="str">
        <f t="shared" si="16"/>
        <v/>
      </c>
      <c r="EX14" s="26" t="str">
        <f t="shared" si="17"/>
        <v/>
      </c>
      <c r="EY14" s="26" t="str">
        <f t="shared" si="18"/>
        <v/>
      </c>
      <c r="EZ14" s="26" t="str">
        <f t="shared" si="19"/>
        <v/>
      </c>
      <c r="FA14" s="26" t="str">
        <f t="shared" si="20"/>
        <v/>
      </c>
      <c r="FB14" s="26" t="str">
        <f t="shared" si="21"/>
        <v/>
      </c>
      <c r="FC14" s="152" t="str">
        <f t="shared" si="22"/>
        <v/>
      </c>
      <c r="FD14" t="str">
        <f t="shared" si="139"/>
        <v/>
      </c>
      <c r="FE14" t="str">
        <f t="shared" si="140"/>
        <v/>
      </c>
      <c r="FF14" t="str">
        <f t="shared" si="141"/>
        <v/>
      </c>
      <c r="FG14" t="str">
        <f t="shared" si="142"/>
        <v/>
      </c>
      <c r="FH14" t="str">
        <f t="shared" si="143"/>
        <v/>
      </c>
      <c r="FI14">
        <f t="shared" si="144"/>
        <v>1.9473769599999999</v>
      </c>
      <c r="FJ14">
        <f t="shared" si="145"/>
        <v>1.875853166</v>
      </c>
      <c r="FK14">
        <f t="shared" si="146"/>
        <v>1.6656131869999999</v>
      </c>
      <c r="FL14">
        <f t="shared" si="147"/>
        <v>1.288366814</v>
      </c>
      <c r="FM14">
        <f t="shared" si="153"/>
        <v>1.107484001</v>
      </c>
      <c r="FN14">
        <f t="shared" si="163"/>
        <v>2.1175751549999999</v>
      </c>
      <c r="FO14" s="26" t="str">
        <f>IF(ISNUMBER(F14),DL14,"")</f>
        <v/>
      </c>
      <c r="FP14" t="str">
        <f>IF(ISNUMBER(G14),DM14,"")</f>
        <v/>
      </c>
      <c r="FQ14" t="str">
        <f t="shared" ref="FQ14:FQ24" si="173">IF(ISNUMBER(H14),DN14,"")</f>
        <v/>
      </c>
      <c r="FR14" t="str">
        <f t="shared" ref="FR14:FR24" si="174">IF(ISNUMBER(I14),DO14,"")</f>
        <v/>
      </c>
      <c r="FS14" t="str">
        <f t="shared" si="168"/>
        <v/>
      </c>
      <c r="FT14">
        <f t="shared" si="169"/>
        <v>0.179658813</v>
      </c>
      <c r="FU14">
        <f t="shared" si="170"/>
        <v>0.179658813</v>
      </c>
      <c r="FV14">
        <f t="shared" si="171"/>
        <v>0.190236874</v>
      </c>
      <c r="FX14">
        <f t="shared" si="154"/>
        <v>3.7283899999999998E-3</v>
      </c>
      <c r="FY14" s="4">
        <f t="shared" si="164"/>
        <v>0.18049003599999999</v>
      </c>
      <c r="GB14" t="str">
        <f t="shared" si="155"/>
        <v/>
      </c>
      <c r="GC14" t="str">
        <f t="shared" si="156"/>
        <v/>
      </c>
      <c r="GD14" t="str">
        <f t="shared" si="157"/>
        <v/>
      </c>
      <c r="GE14">
        <f t="shared" si="158"/>
        <v>8.5458249999999999E-2</v>
      </c>
      <c r="GF14">
        <f t="shared" si="159"/>
        <v>8.5458249999999999E-2</v>
      </c>
      <c r="GG14">
        <f t="shared" si="160"/>
        <v>7.8050999999999995E-2</v>
      </c>
      <c r="GH14">
        <f t="shared" si="161"/>
        <v>0.133769</v>
      </c>
      <c r="GI14">
        <f t="shared" si="162"/>
        <v>4.8661000000000003E-2</v>
      </c>
      <c r="GJ14" s="4">
        <f t="shared" si="165"/>
        <v>0.14038</v>
      </c>
      <c r="GK14" t="str">
        <f t="shared" si="26"/>
        <v/>
      </c>
      <c r="GL14" t="str">
        <f t="shared" si="27"/>
        <v/>
      </c>
      <c r="GM14" t="str">
        <f t="shared" si="28"/>
        <v/>
      </c>
      <c r="GN14" t="str">
        <f t="shared" si="29"/>
        <v/>
      </c>
      <c r="GO14" t="str">
        <f t="shared" si="30"/>
        <v/>
      </c>
      <c r="GP14" t="str">
        <f t="shared" si="31"/>
        <v/>
      </c>
      <c r="GQ14" t="str">
        <f t="shared" si="32"/>
        <v/>
      </c>
      <c r="GR14" t="str">
        <f t="shared" si="33"/>
        <v/>
      </c>
      <c r="GS14" t="str">
        <f t="shared" si="34"/>
        <v/>
      </c>
      <c r="GT14" t="str">
        <f t="shared" si="35"/>
        <v/>
      </c>
      <c r="GU14" t="str">
        <f t="shared" si="36"/>
        <v/>
      </c>
      <c r="GV14" s="26">
        <f t="shared" si="47"/>
        <v>11.025982470999988</v>
      </c>
      <c r="GW14">
        <f t="shared" si="48"/>
        <v>11.025982470999988</v>
      </c>
      <c r="GX14">
        <f t="shared" si="49"/>
        <v>11.025982470999988</v>
      </c>
      <c r="GY14">
        <f t="shared" si="50"/>
        <v>11.025982470999988</v>
      </c>
      <c r="GZ14">
        <f t="shared" si="51"/>
        <v>11.025982470999988</v>
      </c>
      <c r="HA14">
        <f t="shared" si="52"/>
        <v>1.9473769599999999</v>
      </c>
      <c r="HB14">
        <f t="shared" si="53"/>
        <v>1.875853166</v>
      </c>
      <c r="HC14">
        <f t="shared" si="54"/>
        <v>1.6656131869999999</v>
      </c>
      <c r="HD14">
        <f t="shared" si="55"/>
        <v>1.288366814</v>
      </c>
      <c r="HE14">
        <f t="shared" si="56"/>
        <v>1.107484001</v>
      </c>
      <c r="HF14">
        <f t="shared" si="57"/>
        <v>2.1175751549999999</v>
      </c>
      <c r="HG14" s="26" t="str">
        <f t="shared" si="58"/>
        <v/>
      </c>
      <c r="HH14" t="str">
        <f t="shared" si="59"/>
        <v/>
      </c>
      <c r="HI14" t="str">
        <f t="shared" si="60"/>
        <v/>
      </c>
      <c r="HJ14" t="str">
        <f t="shared" si="61"/>
        <v/>
      </c>
      <c r="HK14" t="str">
        <f t="shared" si="62"/>
        <v/>
      </c>
      <c r="HL14">
        <f t="shared" si="63"/>
        <v>1.9473769599999999</v>
      </c>
      <c r="HM14">
        <f t="shared" si="64"/>
        <v>1.875853166</v>
      </c>
      <c r="HN14">
        <f t="shared" si="65"/>
        <v>1.6656131869999999</v>
      </c>
      <c r="HO14">
        <f t="shared" si="66"/>
        <v>1.288366814</v>
      </c>
      <c r="HP14">
        <f t="shared" si="67"/>
        <v>1.107484001</v>
      </c>
      <c r="HQ14">
        <f t="shared" si="68"/>
        <v>2.1175751549999999</v>
      </c>
      <c r="HR14" s="26">
        <f t="shared" si="69"/>
        <v>0.86766592399999853</v>
      </c>
      <c r="HS14">
        <f t="shared" si="70"/>
        <v>0.86766592399999853</v>
      </c>
      <c r="HT14">
        <f t="shared" si="71"/>
        <v>0.86766592399999853</v>
      </c>
      <c r="HU14">
        <f t="shared" si="72"/>
        <v>0.86766592399999853</v>
      </c>
      <c r="HV14">
        <f t="shared" si="73"/>
        <v>0.86766592399999853</v>
      </c>
      <c r="HW14">
        <f t="shared" si="74"/>
        <v>0.179658813</v>
      </c>
      <c r="HX14">
        <f t="shared" si="75"/>
        <v>0.179658813</v>
      </c>
      <c r="HY14">
        <f t="shared" si="76"/>
        <v>0.190236874</v>
      </c>
      <c r="HZ14">
        <f t="shared" si="77"/>
        <v>1.8501305000000012E-3</v>
      </c>
      <c r="IA14">
        <f t="shared" si="78"/>
        <v>3.7283899999999998E-3</v>
      </c>
      <c r="IB14" s="4">
        <f t="shared" si="79"/>
        <v>0.18049003599999999</v>
      </c>
      <c r="IC14" t="str">
        <f t="shared" si="80"/>
        <v/>
      </c>
      <c r="ID14" t="str">
        <f t="shared" si="81"/>
        <v/>
      </c>
      <c r="IE14" t="str">
        <f t="shared" si="82"/>
        <v/>
      </c>
      <c r="IF14" t="str">
        <f t="shared" si="83"/>
        <v/>
      </c>
      <c r="IG14" t="str">
        <f t="shared" si="84"/>
        <v/>
      </c>
      <c r="IH14">
        <f t="shared" si="85"/>
        <v>0.179658813</v>
      </c>
      <c r="II14">
        <f t="shared" si="86"/>
        <v>0.179658813</v>
      </c>
      <c r="IJ14">
        <f t="shared" si="87"/>
        <v>0.190236874</v>
      </c>
      <c r="IK14" t="str">
        <f t="shared" si="88"/>
        <v/>
      </c>
      <c r="IL14">
        <f t="shared" si="89"/>
        <v>3.7283899999999998E-3</v>
      </c>
      <c r="IM14">
        <f t="shared" si="90"/>
        <v>0.18049003599999999</v>
      </c>
      <c r="IN14" s="26">
        <f t="shared" si="91"/>
        <v>0</v>
      </c>
      <c r="IO14">
        <f t="shared" si="92"/>
        <v>0</v>
      </c>
      <c r="IP14">
        <f t="shared" si="93"/>
        <v>0.13094384999999997</v>
      </c>
      <c r="IQ14">
        <f t="shared" si="94"/>
        <v>0.13094384999999997</v>
      </c>
      <c r="IR14">
        <f t="shared" si="95"/>
        <v>0.13094384999999997</v>
      </c>
      <c r="IS14">
        <f t="shared" si="96"/>
        <v>8.5458249999999999E-2</v>
      </c>
      <c r="IT14">
        <f t="shared" si="97"/>
        <v>8.5458249999999999E-2</v>
      </c>
      <c r="IU14">
        <f t="shared" si="98"/>
        <v>7.8050999999999995E-2</v>
      </c>
      <c r="IV14">
        <f t="shared" si="99"/>
        <v>0.13094384999999997</v>
      </c>
      <c r="IW14">
        <f t="shared" si="100"/>
        <v>4.8661000000000003E-2</v>
      </c>
      <c r="IX14">
        <f t="shared" si="101"/>
        <v>0.13094384999999997</v>
      </c>
      <c r="IY14" s="26" t="str">
        <f t="shared" si="102"/>
        <v/>
      </c>
      <c r="IZ14" t="str">
        <f t="shared" si="103"/>
        <v/>
      </c>
      <c r="JA14" t="str">
        <f t="shared" si="104"/>
        <v/>
      </c>
      <c r="JB14" t="str">
        <f t="shared" si="105"/>
        <v/>
      </c>
      <c r="JC14" t="str">
        <f t="shared" si="106"/>
        <v/>
      </c>
      <c r="JD14">
        <f t="shared" si="107"/>
        <v>8.5458249999999999E-2</v>
      </c>
      <c r="JE14">
        <f t="shared" si="108"/>
        <v>8.5458249999999999E-2</v>
      </c>
      <c r="JF14">
        <f t="shared" si="109"/>
        <v>7.8050999999999995E-2</v>
      </c>
      <c r="JG14">
        <f t="shared" si="110"/>
        <v>0.13094384999999997</v>
      </c>
      <c r="JH14">
        <f t="shared" si="111"/>
        <v>4.8661000000000003E-2</v>
      </c>
      <c r="JI14">
        <f t="shared" si="112"/>
        <v>0.13094384999999997</v>
      </c>
      <c r="JJ14" s="26">
        <f t="shared" si="113"/>
        <v>23.290190403071897</v>
      </c>
      <c r="JK14">
        <f t="shared" si="114"/>
        <v>23.290190403071897</v>
      </c>
      <c r="JL14">
        <f t="shared" si="115"/>
        <v>23.290190403071897</v>
      </c>
      <c r="JM14">
        <f t="shared" si="116"/>
        <v>23.290190403071897</v>
      </c>
      <c r="JN14">
        <f t="shared" si="117"/>
        <v>23.290190403071897</v>
      </c>
      <c r="JO14">
        <f t="shared" si="118"/>
        <v>23.290190403071897</v>
      </c>
      <c r="JP14">
        <f t="shared" si="119"/>
        <v>23.290190403071897</v>
      </c>
      <c r="JQ14">
        <f t="shared" si="120"/>
        <v>23.290190403071897</v>
      </c>
      <c r="JR14">
        <f t="shared" si="121"/>
        <v>23.290190403071897</v>
      </c>
      <c r="JS14">
        <f t="shared" si="122"/>
        <v>23.290190403071897</v>
      </c>
      <c r="JT14">
        <f t="shared" si="123"/>
        <v>23.290190403071897</v>
      </c>
      <c r="JU14" s="26" t="str">
        <f t="shared" si="124"/>
        <v/>
      </c>
      <c r="JV14" t="str">
        <f t="shared" si="125"/>
        <v/>
      </c>
      <c r="JW14" t="str">
        <f t="shared" si="126"/>
        <v/>
      </c>
      <c r="JX14" t="str">
        <f t="shared" si="127"/>
        <v/>
      </c>
      <c r="JY14" t="str">
        <f t="shared" si="128"/>
        <v/>
      </c>
      <c r="JZ14" t="str">
        <f t="shared" si="129"/>
        <v/>
      </c>
      <c r="KA14" t="str">
        <f t="shared" si="130"/>
        <v/>
      </c>
      <c r="KB14" t="str">
        <f t="shared" si="131"/>
        <v/>
      </c>
      <c r="KC14" t="str">
        <f t="shared" si="132"/>
        <v/>
      </c>
      <c r="KD14" t="str">
        <f t="shared" si="133"/>
        <v/>
      </c>
      <c r="KE14" s="4" t="str">
        <f t="shared" si="134"/>
        <v/>
      </c>
    </row>
    <row r="15" spans="1:291" x14ac:dyDescent="0.2">
      <c r="A15" s="16" t="s">
        <v>3899</v>
      </c>
      <c r="B15" s="17" t="s">
        <v>3900</v>
      </c>
      <c r="C15" s="17"/>
      <c r="D15" s="17"/>
      <c r="E15" s="20" t="s">
        <v>18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/>
      <c r="O15" s="19">
        <v>0</v>
      </c>
      <c r="P15" s="32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32">
        <v>1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 s="4">
        <v>0</v>
      </c>
      <c r="AM15" s="19">
        <v>1.6770799999999999E-2</v>
      </c>
      <c r="AN15" s="19">
        <v>2.6233300000000001E-2</v>
      </c>
      <c r="AO15" s="19">
        <v>1.6424600000000001E-2</v>
      </c>
      <c r="AP15" s="19">
        <v>1.4737800000000001E-2</v>
      </c>
      <c r="AQ15" s="19">
        <v>1.4547300000000001E-2</v>
      </c>
      <c r="AR15" s="19">
        <v>1.66228E-2</v>
      </c>
      <c r="AS15" s="19">
        <v>1.6801900000000002E-2</v>
      </c>
      <c r="AT15" s="19">
        <v>1.6897300000000001E-2</v>
      </c>
      <c r="AU15" s="19">
        <v>1.68542E-2</v>
      </c>
      <c r="AV15" s="19">
        <v>1.6679099999999999E-2</v>
      </c>
      <c r="AW15" s="32">
        <v>1.8044999999999999E-2</v>
      </c>
      <c r="AX15" s="19">
        <v>0</v>
      </c>
      <c r="AY15" s="19">
        <v>0</v>
      </c>
      <c r="AZ15" s="19">
        <v>0</v>
      </c>
      <c r="BA15" s="19">
        <v>0</v>
      </c>
      <c r="BB15" s="19">
        <v>2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32">
        <v>0</v>
      </c>
      <c r="BI15" s="19">
        <f>IF(AX15&gt;0,1,0)</f>
        <v>0</v>
      </c>
      <c r="BJ15" s="19">
        <f>IF(AY15&gt;0,1,0)</f>
        <v>0</v>
      </c>
      <c r="BK15" s="19">
        <f>IF(AZ15&gt;0,1,0)</f>
        <v>0</v>
      </c>
      <c r="BL15" s="19">
        <f>IF(BA15&gt;0,1,0)</f>
        <v>0</v>
      </c>
      <c r="BM15" s="19">
        <f>IF(BB15&gt;0,1,0)</f>
        <v>1</v>
      </c>
      <c r="BN15" s="19">
        <f t="shared" si="172"/>
        <v>0</v>
      </c>
      <c r="BO15" s="19">
        <f t="shared" si="172"/>
        <v>0</v>
      </c>
      <c r="BP15" s="19">
        <f t="shared" si="172"/>
        <v>0</v>
      </c>
      <c r="BQ15" s="19">
        <f t="shared" si="172"/>
        <v>0</v>
      </c>
      <c r="BR15" s="19">
        <f t="shared" si="172"/>
        <v>0</v>
      </c>
      <c r="BS15" s="19">
        <f t="shared" si="172"/>
        <v>0</v>
      </c>
      <c r="BT15" s="38">
        <v>2</v>
      </c>
      <c r="BU15" s="19">
        <v>3</v>
      </c>
      <c r="BV15" s="19">
        <v>14</v>
      </c>
      <c r="BW15" s="19">
        <v>16</v>
      </c>
      <c r="BX15" s="19">
        <v>22</v>
      </c>
      <c r="BY15" s="19">
        <v>25</v>
      </c>
      <c r="BZ15" s="19">
        <v>88</v>
      </c>
      <c r="CA15" s="19">
        <v>140</v>
      </c>
      <c r="CB15" s="19">
        <v>182</v>
      </c>
      <c r="CC15" s="19">
        <v>150</v>
      </c>
      <c r="CD15" s="32">
        <v>175</v>
      </c>
      <c r="CE15" s="19">
        <v>36</v>
      </c>
      <c r="CF15" s="19">
        <v>41</v>
      </c>
      <c r="CG15" s="19">
        <v>142</v>
      </c>
      <c r="CH15" s="19">
        <v>270</v>
      </c>
      <c r="CI15" s="19">
        <v>210</v>
      </c>
      <c r="CJ15" s="19">
        <v>240</v>
      </c>
      <c r="CK15" s="19">
        <v>773</v>
      </c>
      <c r="CL15" s="19">
        <v>1248</v>
      </c>
      <c r="CM15" s="19">
        <v>1045</v>
      </c>
      <c r="CN15" s="19">
        <v>864</v>
      </c>
      <c r="CO15" s="32">
        <v>1082</v>
      </c>
      <c r="CP15" s="35">
        <f t="shared" si="1"/>
        <v>5.5555555555555552E-2</v>
      </c>
      <c r="CQ15" s="35">
        <f t="shared" si="2"/>
        <v>7.3170731707317069E-2</v>
      </c>
      <c r="CR15" s="35">
        <f t="shared" si="3"/>
        <v>9.8591549295774641E-2</v>
      </c>
      <c r="CS15" s="35">
        <f t="shared" si="4"/>
        <v>5.9259259259259262E-2</v>
      </c>
      <c r="CT15" s="35">
        <f t="shared" si="5"/>
        <v>0.10476190476190476</v>
      </c>
      <c r="CU15" s="35">
        <f t="shared" si="6"/>
        <v>0.10416666666666667</v>
      </c>
      <c r="CV15" s="35">
        <f t="shared" si="7"/>
        <v>0.11384217335058215</v>
      </c>
      <c r="CW15" s="35">
        <f t="shared" si="8"/>
        <v>0.11217948717948718</v>
      </c>
      <c r="CX15" s="35">
        <f t="shared" si="9"/>
        <v>0.17416267942583732</v>
      </c>
      <c r="CY15" s="35">
        <f t="shared" si="10"/>
        <v>0.1736111111111111</v>
      </c>
      <c r="CZ15" s="139">
        <f t="shared" si="11"/>
        <v>0.16173752310536044</v>
      </c>
      <c r="DA15" s="146">
        <v>1.376775804</v>
      </c>
      <c r="DB15" s="146">
        <v>0.85029300100000005</v>
      </c>
      <c r="DC15" s="146">
        <v>1.3547933489999999</v>
      </c>
      <c r="DD15" s="146">
        <v>2.7159779159999999</v>
      </c>
      <c r="DE15" s="146">
        <v>2.9822388790000001</v>
      </c>
      <c r="DF15" s="146">
        <v>3.048081603</v>
      </c>
      <c r="DG15" s="146">
        <v>2.1958671650000001</v>
      </c>
      <c r="DH15" s="146">
        <v>1.7380082569999999</v>
      </c>
      <c r="DI15" s="146">
        <v>1.1188234859999999</v>
      </c>
      <c r="DJ15" s="146">
        <v>1.4694386779999999</v>
      </c>
      <c r="DK15" s="147">
        <v>1.2475957339999999</v>
      </c>
      <c r="DL15" s="146"/>
      <c r="DM15" s="146"/>
      <c r="DN15" s="146">
        <v>0.64195228599999998</v>
      </c>
      <c r="DO15" s="146">
        <v>0.996670532</v>
      </c>
      <c r="DP15" s="146">
        <v>0.38390048999999998</v>
      </c>
      <c r="DQ15" s="146">
        <v>0.26533914600000003</v>
      </c>
      <c r="DR15" s="146">
        <v>9.0346384000000002E-2</v>
      </c>
      <c r="DS15" s="146">
        <v>6.6231498999999999E-2</v>
      </c>
      <c r="DT15" s="146"/>
      <c r="DU15" s="146">
        <v>6.4224271999999999E-2</v>
      </c>
      <c r="DV15" s="147">
        <v>0.15802535100000001</v>
      </c>
      <c r="DW15" s="146"/>
      <c r="DX15" s="146"/>
      <c r="DY15" s="146">
        <v>-0.13985755899999999</v>
      </c>
      <c r="DZ15" s="146">
        <v>-0.21113042800000001</v>
      </c>
      <c r="EA15" s="146">
        <v>0.31399692499999998</v>
      </c>
      <c r="EB15" s="146">
        <v>2.9153719000000002E-2</v>
      </c>
      <c r="EC15" s="146">
        <v>2.5323249999999999E-2</v>
      </c>
      <c r="ED15" s="146">
        <v>8.8457999999999995E-2</v>
      </c>
      <c r="EE15" s="146">
        <v>3.8974000000000002E-2</v>
      </c>
      <c r="EF15" s="146">
        <v>-1.325E-2</v>
      </c>
      <c r="EG15" s="147">
        <v>-1.034E-2</v>
      </c>
      <c r="EH15" s="143">
        <v>168700900</v>
      </c>
      <c r="EI15" s="143">
        <v>120570300</v>
      </c>
      <c r="EJ15" s="143">
        <v>89203100</v>
      </c>
      <c r="EK15" s="143">
        <v>397103100</v>
      </c>
      <c r="EL15" s="143">
        <v>499111100</v>
      </c>
      <c r="EM15" s="143">
        <v>696058900</v>
      </c>
      <c r="EN15" s="143">
        <v>574459800</v>
      </c>
      <c r="EO15" s="143">
        <v>408753300</v>
      </c>
      <c r="EP15" s="143">
        <v>354927800</v>
      </c>
      <c r="EQ15" s="143">
        <v>238580100</v>
      </c>
      <c r="ER15" s="143"/>
      <c r="ES15" s="26">
        <f t="shared" si="12"/>
        <v>18.943637882416013</v>
      </c>
      <c r="ET15" s="26">
        <f t="shared" si="13"/>
        <v>18.607743543271539</v>
      </c>
      <c r="EU15" s="26">
        <f t="shared" si="14"/>
        <v>18.306426350309582</v>
      </c>
      <c r="EV15" s="26">
        <f t="shared" si="15"/>
        <v>19.799706502668844</v>
      </c>
      <c r="EW15" s="26">
        <f t="shared" si="16"/>
        <v>20.028339274224589</v>
      </c>
      <c r="EX15" s="26">
        <f t="shared" si="17"/>
        <v>20.360944841154861</v>
      </c>
      <c r="EY15" s="26">
        <f t="shared" si="18"/>
        <v>20.16894067891446</v>
      </c>
      <c r="EZ15" s="26">
        <f t="shared" si="19"/>
        <v>19.828622353537643</v>
      </c>
      <c r="FA15" s="26">
        <f t="shared" si="20"/>
        <v>19.687424946473424</v>
      </c>
      <c r="FB15" s="26">
        <f t="shared" si="21"/>
        <v>19.290215660964602</v>
      </c>
      <c r="FC15" s="152" t="str">
        <f t="shared" si="22"/>
        <v/>
      </c>
      <c r="FD15">
        <f t="shared" si="139"/>
        <v>1.376775804</v>
      </c>
      <c r="FE15">
        <f t="shared" si="140"/>
        <v>0.85029300100000005</v>
      </c>
      <c r="FF15">
        <f t="shared" si="141"/>
        <v>1.3547933489999999</v>
      </c>
      <c r="FG15">
        <f t="shared" si="142"/>
        <v>2.7159779159999999</v>
      </c>
      <c r="FH15">
        <f t="shared" si="143"/>
        <v>2.9822388790000001</v>
      </c>
      <c r="FI15">
        <f t="shared" si="144"/>
        <v>3.048081603</v>
      </c>
      <c r="FJ15">
        <f t="shared" si="145"/>
        <v>2.1958671650000001</v>
      </c>
      <c r="FK15">
        <f t="shared" si="146"/>
        <v>1.7380082569999999</v>
      </c>
      <c r="FL15" t="str">
        <f t="shared" si="147"/>
        <v/>
      </c>
      <c r="FM15">
        <f t="shared" si="153"/>
        <v>1.4694386779999999</v>
      </c>
      <c r="FN15">
        <f t="shared" si="163"/>
        <v>1.2475957339999999</v>
      </c>
      <c r="FO15" s="26"/>
      <c r="FQ15">
        <f t="shared" si="173"/>
        <v>0.64195228599999998</v>
      </c>
      <c r="FR15">
        <f t="shared" si="174"/>
        <v>0.996670532</v>
      </c>
      <c r="FS15">
        <f t="shared" si="168"/>
        <v>0.38390048999999998</v>
      </c>
      <c r="FT15">
        <f t="shared" si="169"/>
        <v>0.26533914600000003</v>
      </c>
      <c r="FU15">
        <f t="shared" si="170"/>
        <v>9.0346384000000002E-2</v>
      </c>
      <c r="FV15">
        <f t="shared" si="171"/>
        <v>6.6231498999999999E-2</v>
      </c>
      <c r="FX15">
        <f t="shared" si="154"/>
        <v>6.4224271999999999E-2</v>
      </c>
      <c r="FY15" s="4">
        <f t="shared" si="164"/>
        <v>0.15802535100000001</v>
      </c>
      <c r="GB15">
        <f t="shared" si="155"/>
        <v>-0.13985755899999999</v>
      </c>
      <c r="GC15">
        <f t="shared" si="156"/>
        <v>-0.21113042800000001</v>
      </c>
      <c r="GD15">
        <f t="shared" si="157"/>
        <v>0.31399692499999998</v>
      </c>
      <c r="GE15">
        <f t="shared" si="158"/>
        <v>2.9153719000000002E-2</v>
      </c>
      <c r="GF15">
        <f t="shared" si="159"/>
        <v>2.5323249999999999E-2</v>
      </c>
      <c r="GG15">
        <f t="shared" si="160"/>
        <v>8.8457999999999995E-2</v>
      </c>
      <c r="GH15" t="str">
        <f t="shared" si="161"/>
        <v/>
      </c>
      <c r="GI15">
        <f t="shared" si="162"/>
        <v>-1.325E-2</v>
      </c>
      <c r="GJ15" s="4">
        <f t="shared" si="165"/>
        <v>-1.034E-2</v>
      </c>
      <c r="GK15">
        <f t="shared" si="26"/>
        <v>18.943637882416013</v>
      </c>
      <c r="GL15">
        <f t="shared" si="27"/>
        <v>18.607743543271539</v>
      </c>
      <c r="GM15">
        <f t="shared" si="28"/>
        <v>18.306426350309582</v>
      </c>
      <c r="GN15">
        <f t="shared" si="29"/>
        <v>19.799706502668844</v>
      </c>
      <c r="GO15">
        <f t="shared" si="30"/>
        <v>20.028339274224589</v>
      </c>
      <c r="GP15">
        <f t="shared" si="31"/>
        <v>20.360944841154861</v>
      </c>
      <c r="GQ15">
        <f t="shared" si="32"/>
        <v>20.16894067891446</v>
      </c>
      <c r="GR15">
        <f t="shared" si="33"/>
        <v>19.828622353537643</v>
      </c>
      <c r="GS15" t="str">
        <f t="shared" si="34"/>
        <v/>
      </c>
      <c r="GT15">
        <f t="shared" si="35"/>
        <v>19.290215660964602</v>
      </c>
      <c r="GU15" t="str">
        <f t="shared" si="36"/>
        <v/>
      </c>
      <c r="GV15" s="26">
        <f t="shared" si="47"/>
        <v>1.376775804</v>
      </c>
      <c r="GW15">
        <f t="shared" si="48"/>
        <v>0.85029300100000005</v>
      </c>
      <c r="GX15">
        <f t="shared" si="49"/>
        <v>1.3547933489999999</v>
      </c>
      <c r="GY15">
        <f t="shared" si="50"/>
        <v>2.7159779159999999</v>
      </c>
      <c r="GZ15">
        <f t="shared" si="51"/>
        <v>2.9822388790000001</v>
      </c>
      <c r="HA15">
        <f t="shared" si="52"/>
        <v>3.048081603</v>
      </c>
      <c r="HB15">
        <f t="shared" si="53"/>
        <v>2.1958671650000001</v>
      </c>
      <c r="HC15">
        <f t="shared" si="54"/>
        <v>1.7380082569999999</v>
      </c>
      <c r="HD15">
        <f t="shared" si="55"/>
        <v>11.025982470999988</v>
      </c>
      <c r="HE15">
        <f t="shared" si="56"/>
        <v>1.4694386779999999</v>
      </c>
      <c r="HF15">
        <f t="shared" si="57"/>
        <v>1.2475957339999999</v>
      </c>
      <c r="HG15" s="26">
        <f t="shared" si="58"/>
        <v>1.376775804</v>
      </c>
      <c r="HH15">
        <f t="shared" si="59"/>
        <v>0.85029300100000005</v>
      </c>
      <c r="HI15">
        <f t="shared" si="60"/>
        <v>1.3547933489999999</v>
      </c>
      <c r="HJ15">
        <f t="shared" si="61"/>
        <v>2.7159779159999999</v>
      </c>
      <c r="HK15">
        <f t="shared" si="62"/>
        <v>2.9822388790000001</v>
      </c>
      <c r="HL15">
        <f t="shared" si="63"/>
        <v>3.048081603</v>
      </c>
      <c r="HM15">
        <f t="shared" si="64"/>
        <v>2.1958671650000001</v>
      </c>
      <c r="HN15">
        <f t="shared" si="65"/>
        <v>1.7380082569999999</v>
      </c>
      <c r="HO15" t="str">
        <f t="shared" si="66"/>
        <v/>
      </c>
      <c r="HP15">
        <f t="shared" si="67"/>
        <v>1.4694386779999999</v>
      </c>
      <c r="HQ15">
        <f t="shared" si="68"/>
        <v>1.2475957339999999</v>
      </c>
      <c r="HR15" s="26">
        <f t="shared" si="69"/>
        <v>1.8501305000000012E-3</v>
      </c>
      <c r="HS15">
        <f t="shared" si="70"/>
        <v>1.8501305000000012E-3</v>
      </c>
      <c r="HT15">
        <f t="shared" si="71"/>
        <v>0.64195228599999998</v>
      </c>
      <c r="HU15">
        <f t="shared" si="72"/>
        <v>0.86766592399999853</v>
      </c>
      <c r="HV15">
        <f t="shared" si="73"/>
        <v>0.38390048999999998</v>
      </c>
      <c r="HW15">
        <f t="shared" si="74"/>
        <v>0.26533914600000003</v>
      </c>
      <c r="HX15">
        <f t="shared" si="75"/>
        <v>9.0346384000000002E-2</v>
      </c>
      <c r="HY15">
        <f t="shared" si="76"/>
        <v>6.6231498999999999E-2</v>
      </c>
      <c r="HZ15">
        <f t="shared" si="77"/>
        <v>1.8501305000000012E-3</v>
      </c>
      <c r="IA15">
        <f t="shared" si="78"/>
        <v>6.4224271999999999E-2</v>
      </c>
      <c r="IB15" s="4">
        <f t="shared" si="79"/>
        <v>0.15802535100000001</v>
      </c>
      <c r="IC15" t="str">
        <f t="shared" si="80"/>
        <v/>
      </c>
      <c r="ID15" t="str">
        <f t="shared" si="81"/>
        <v/>
      </c>
      <c r="IE15">
        <f t="shared" si="82"/>
        <v>0.64195228599999998</v>
      </c>
      <c r="IF15">
        <f t="shared" si="83"/>
        <v>0.86766592399999853</v>
      </c>
      <c r="IG15">
        <f t="shared" si="84"/>
        <v>0.38390048999999998</v>
      </c>
      <c r="IH15">
        <f t="shared" si="85"/>
        <v>0.26533914600000003</v>
      </c>
      <c r="II15">
        <f t="shared" si="86"/>
        <v>9.0346384000000002E-2</v>
      </c>
      <c r="IJ15">
        <f t="shared" si="87"/>
        <v>6.6231498999999999E-2</v>
      </c>
      <c r="IK15" t="str">
        <f t="shared" si="88"/>
        <v/>
      </c>
      <c r="IL15">
        <f t="shared" si="89"/>
        <v>6.4224271999999999E-2</v>
      </c>
      <c r="IM15">
        <f t="shared" si="90"/>
        <v>0.15802535100000001</v>
      </c>
      <c r="IN15" s="26">
        <f t="shared" si="91"/>
        <v>0</v>
      </c>
      <c r="IO15">
        <f t="shared" si="92"/>
        <v>0</v>
      </c>
      <c r="IP15">
        <f t="shared" si="93"/>
        <v>-0.13985755899999999</v>
      </c>
      <c r="IQ15">
        <f t="shared" si="94"/>
        <v>-0.21113042800000001</v>
      </c>
      <c r="IR15">
        <f t="shared" si="95"/>
        <v>0.13094384999999997</v>
      </c>
      <c r="IS15">
        <f t="shared" si="96"/>
        <v>2.9153719000000002E-2</v>
      </c>
      <c r="IT15">
        <f t="shared" si="97"/>
        <v>2.5323249999999999E-2</v>
      </c>
      <c r="IU15">
        <f t="shared" si="98"/>
        <v>8.8457999999999995E-2</v>
      </c>
      <c r="IV15">
        <f t="shared" si="99"/>
        <v>0.13094384999999997</v>
      </c>
      <c r="IW15">
        <f t="shared" si="100"/>
        <v>-1.325E-2</v>
      </c>
      <c r="IX15">
        <f t="shared" si="101"/>
        <v>-1.034E-2</v>
      </c>
      <c r="IY15" s="26" t="str">
        <f t="shared" si="102"/>
        <v/>
      </c>
      <c r="IZ15" t="str">
        <f t="shared" si="103"/>
        <v/>
      </c>
      <c r="JA15">
        <f t="shared" si="104"/>
        <v>-0.13985755899999999</v>
      </c>
      <c r="JB15">
        <f t="shared" si="105"/>
        <v>-0.21113042800000001</v>
      </c>
      <c r="JC15">
        <f t="shared" si="106"/>
        <v>0.13094384999999997</v>
      </c>
      <c r="JD15">
        <f t="shared" si="107"/>
        <v>2.9153719000000002E-2</v>
      </c>
      <c r="JE15">
        <f t="shared" si="108"/>
        <v>2.5323249999999999E-2</v>
      </c>
      <c r="JF15">
        <f t="shared" si="109"/>
        <v>8.8457999999999995E-2</v>
      </c>
      <c r="JG15" t="str">
        <f t="shared" si="110"/>
        <v/>
      </c>
      <c r="JH15">
        <f t="shared" si="111"/>
        <v>-1.325E-2</v>
      </c>
      <c r="JI15">
        <f t="shared" si="112"/>
        <v>-1.034E-2</v>
      </c>
      <c r="JJ15" s="26">
        <f t="shared" si="113"/>
        <v>18.943637882416013</v>
      </c>
      <c r="JK15">
        <f t="shared" si="114"/>
        <v>18.607743543271539</v>
      </c>
      <c r="JL15">
        <f t="shared" si="115"/>
        <v>18.306426350309582</v>
      </c>
      <c r="JM15">
        <f t="shared" si="116"/>
        <v>19.799706502668844</v>
      </c>
      <c r="JN15">
        <f t="shared" si="117"/>
        <v>20.028339274224589</v>
      </c>
      <c r="JO15">
        <f t="shared" si="118"/>
        <v>20.360944841154861</v>
      </c>
      <c r="JP15">
        <f t="shared" si="119"/>
        <v>20.16894067891446</v>
      </c>
      <c r="JQ15">
        <f t="shared" si="120"/>
        <v>19.828622353537643</v>
      </c>
      <c r="JR15">
        <f t="shared" si="121"/>
        <v>23.290190403071897</v>
      </c>
      <c r="JS15">
        <f t="shared" si="122"/>
        <v>19.290215660964602</v>
      </c>
      <c r="JT15">
        <f t="shared" si="123"/>
        <v>23.290190403071897</v>
      </c>
      <c r="JU15" s="26">
        <f t="shared" si="124"/>
        <v>18.943637882416013</v>
      </c>
      <c r="JV15">
        <f t="shared" si="125"/>
        <v>18.607743543271539</v>
      </c>
      <c r="JW15">
        <f t="shared" si="126"/>
        <v>18.306426350309582</v>
      </c>
      <c r="JX15">
        <f t="shared" si="127"/>
        <v>19.799706502668844</v>
      </c>
      <c r="JY15">
        <f t="shared" si="128"/>
        <v>20.028339274224589</v>
      </c>
      <c r="JZ15">
        <f t="shared" si="129"/>
        <v>20.360944841154861</v>
      </c>
      <c r="KA15">
        <f t="shared" si="130"/>
        <v>20.16894067891446</v>
      </c>
      <c r="KB15">
        <f t="shared" si="131"/>
        <v>19.828622353537643</v>
      </c>
      <c r="KC15" t="str">
        <f t="shared" si="132"/>
        <v/>
      </c>
      <c r="KD15">
        <f t="shared" si="133"/>
        <v>19.290215660964602</v>
      </c>
      <c r="KE15" s="4" t="str">
        <f t="shared" si="134"/>
        <v/>
      </c>
    </row>
    <row r="16" spans="1:291" x14ac:dyDescent="0.2">
      <c r="A16" s="16" t="s">
        <v>3489</v>
      </c>
      <c r="B16" s="17" t="s">
        <v>739</v>
      </c>
      <c r="C16" s="17"/>
      <c r="D16" s="17"/>
      <c r="E16" s="20" t="s">
        <v>18</v>
      </c>
      <c r="F16" s="19"/>
      <c r="G16" s="19"/>
      <c r="H16" s="19"/>
      <c r="I16" s="19"/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32">
        <v>0</v>
      </c>
      <c r="Q16" s="19"/>
      <c r="R16" s="19"/>
      <c r="S16" s="19"/>
      <c r="T16" s="19"/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32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 s="4">
        <v>0</v>
      </c>
      <c r="AM16" s="19"/>
      <c r="AN16" s="19"/>
      <c r="AO16" s="19"/>
      <c r="AP16" s="19"/>
      <c r="AQ16" s="19">
        <v>2.1219499999999999E-2</v>
      </c>
      <c r="AR16" s="19">
        <v>2.1098800000000001E-2</v>
      </c>
      <c r="AS16" s="19">
        <v>2.1497499999999999E-2</v>
      </c>
      <c r="AT16" s="19">
        <v>2.2009600000000001E-2</v>
      </c>
      <c r="AU16" s="19">
        <v>2.0939099999999999E-2</v>
      </c>
      <c r="AV16" s="19">
        <v>5.1530600000000003E-2</v>
      </c>
      <c r="AW16" s="32">
        <v>2.56095E-2</v>
      </c>
      <c r="AX16" s="19"/>
      <c r="AY16" s="19"/>
      <c r="AZ16" s="19"/>
      <c r="BA16" s="19"/>
      <c r="BB16" s="19">
        <v>2</v>
      </c>
      <c r="BC16" s="19">
        <v>2</v>
      </c>
      <c r="BD16" s="19">
        <v>2</v>
      </c>
      <c r="BE16" s="19">
        <v>2</v>
      </c>
      <c r="BF16" s="19">
        <v>2</v>
      </c>
      <c r="BG16" s="19">
        <v>2</v>
      </c>
      <c r="BH16" s="32">
        <v>1</v>
      </c>
      <c r="BI16" s="19"/>
      <c r="BJ16" s="19"/>
      <c r="BK16" s="19"/>
      <c r="BL16" s="19"/>
      <c r="BM16" s="19">
        <f>IF(BB16&gt;0,1,0)</f>
        <v>1</v>
      </c>
      <c r="BN16" s="19">
        <f t="shared" si="172"/>
        <v>1</v>
      </c>
      <c r="BO16" s="19">
        <f t="shared" si="172"/>
        <v>1</v>
      </c>
      <c r="BP16" s="19">
        <f t="shared" si="172"/>
        <v>1</v>
      </c>
      <c r="BQ16" s="19">
        <f t="shared" si="172"/>
        <v>1</v>
      </c>
      <c r="BR16" s="19">
        <f t="shared" si="172"/>
        <v>1</v>
      </c>
      <c r="BS16" s="19">
        <f t="shared" si="172"/>
        <v>1</v>
      </c>
      <c r="BT16" s="38">
        <v>17</v>
      </c>
      <c r="BU16" s="19">
        <v>12</v>
      </c>
      <c r="BV16" s="19">
        <v>14</v>
      </c>
      <c r="BW16" s="19">
        <v>9</v>
      </c>
      <c r="BX16" s="19">
        <v>11</v>
      </c>
      <c r="BY16" s="19">
        <v>12</v>
      </c>
      <c r="BZ16" s="19">
        <v>9</v>
      </c>
      <c r="CA16" s="19">
        <v>25</v>
      </c>
      <c r="CB16" s="19">
        <v>9</v>
      </c>
      <c r="CC16" s="19">
        <v>35</v>
      </c>
      <c r="CD16" s="32">
        <v>32</v>
      </c>
      <c r="CE16" s="19">
        <v>176</v>
      </c>
      <c r="CF16" s="19">
        <v>260</v>
      </c>
      <c r="CG16" s="19">
        <v>225</v>
      </c>
      <c r="CH16" s="19">
        <v>240</v>
      </c>
      <c r="CI16" s="19">
        <v>200</v>
      </c>
      <c r="CJ16" s="19">
        <v>198</v>
      </c>
      <c r="CK16" s="19">
        <v>184</v>
      </c>
      <c r="CL16" s="19">
        <v>305</v>
      </c>
      <c r="CM16" s="19">
        <v>275</v>
      </c>
      <c r="CN16" s="19">
        <v>310</v>
      </c>
      <c r="CO16" s="32">
        <v>246</v>
      </c>
      <c r="CP16" s="35">
        <f t="shared" si="1"/>
        <v>9.6590909090909088E-2</v>
      </c>
      <c r="CQ16" s="35">
        <f t="shared" si="2"/>
        <v>4.6153846153846156E-2</v>
      </c>
      <c r="CR16" s="35">
        <f t="shared" si="3"/>
        <v>6.222222222222222E-2</v>
      </c>
      <c r="CS16" s="35">
        <f t="shared" si="4"/>
        <v>3.7499999999999999E-2</v>
      </c>
      <c r="CT16" s="35">
        <f t="shared" si="5"/>
        <v>5.5E-2</v>
      </c>
      <c r="CU16" s="35">
        <f t="shared" si="6"/>
        <v>6.0606060606060608E-2</v>
      </c>
      <c r="CV16" s="35">
        <f t="shared" si="7"/>
        <v>4.8913043478260872E-2</v>
      </c>
      <c r="CW16" s="35">
        <f t="shared" si="8"/>
        <v>8.1967213114754092E-2</v>
      </c>
      <c r="CX16" s="35">
        <f t="shared" si="9"/>
        <v>3.272727272727273E-2</v>
      </c>
      <c r="CY16" s="35">
        <f t="shared" si="10"/>
        <v>0.11290322580645161</v>
      </c>
      <c r="CZ16" s="139">
        <f t="shared" si="11"/>
        <v>0.13008130081300814</v>
      </c>
      <c r="DA16" s="146">
        <v>4.5302022502099097</v>
      </c>
      <c r="DB16" s="146">
        <v>6.3372142704294498</v>
      </c>
      <c r="DC16" s="146">
        <v>5.7470413551794701</v>
      </c>
      <c r="DD16" s="146">
        <v>5.0951257949234101</v>
      </c>
      <c r="DE16" s="146">
        <v>3.6021129009394</v>
      </c>
      <c r="DF16" s="146">
        <v>2.3585123226292102</v>
      </c>
      <c r="DG16" s="146">
        <v>2.1214861151359101</v>
      </c>
      <c r="DH16" s="146">
        <v>1.3135362510794899</v>
      </c>
      <c r="DI16" s="146">
        <v>0.88803688420438698</v>
      </c>
      <c r="DJ16" s="146">
        <v>1.26996598006584</v>
      </c>
      <c r="DK16" s="147">
        <v>2.3788761848014</v>
      </c>
      <c r="DL16" s="146"/>
      <c r="DM16" s="146"/>
      <c r="DN16" s="146"/>
      <c r="DO16" s="146"/>
      <c r="DP16" s="146">
        <v>7.7099999999999998E-3</v>
      </c>
      <c r="DQ16" s="146">
        <v>7.6600000000000001E-3</v>
      </c>
      <c r="DR16" s="146">
        <v>8.2000000000000007E-3</v>
      </c>
      <c r="DS16" s="146">
        <v>7.5199999999999998E-3</v>
      </c>
      <c r="DT16" s="146"/>
      <c r="DU16" s="146">
        <v>6.9610000000000005E-2</v>
      </c>
      <c r="DV16" s="147">
        <v>0.32989000000000002</v>
      </c>
      <c r="DW16" s="146">
        <v>0.12720000000000001</v>
      </c>
      <c r="DX16" s="146">
        <v>0.15703</v>
      </c>
      <c r="DY16" s="146">
        <v>0.18809999999999999</v>
      </c>
      <c r="DZ16" s="146">
        <v>0.21007000000000001</v>
      </c>
      <c r="EA16" s="146">
        <v>0.17860000000000001</v>
      </c>
      <c r="EB16" s="146">
        <v>0.1694</v>
      </c>
      <c r="EC16" s="146">
        <v>0.15765000000000001</v>
      </c>
      <c r="ED16" s="146">
        <v>0.13553999999999999</v>
      </c>
      <c r="EE16" s="146">
        <v>7.6090000000000005E-2</v>
      </c>
      <c r="EF16" s="146">
        <v>5.6399999999999999E-2</v>
      </c>
      <c r="EG16" s="147">
        <v>4.156E-2</v>
      </c>
      <c r="EH16" s="143">
        <v>907825800</v>
      </c>
      <c r="EI16" s="143">
        <v>1295280600</v>
      </c>
      <c r="EJ16" s="143">
        <v>1373783800</v>
      </c>
      <c r="EK16" s="143">
        <v>1549125100</v>
      </c>
      <c r="EL16" s="143">
        <v>1176032600</v>
      </c>
      <c r="EM16" s="143">
        <v>732808700</v>
      </c>
      <c r="EN16" s="143">
        <v>718160900</v>
      </c>
      <c r="EO16" s="143">
        <v>422815700</v>
      </c>
      <c r="EP16" s="143">
        <v>298239600</v>
      </c>
      <c r="EQ16" s="143">
        <v>429545700</v>
      </c>
      <c r="ER16" s="143"/>
      <c r="ES16" s="26">
        <f t="shared" si="12"/>
        <v>20.626563067939696</v>
      </c>
      <c r="ET16" s="26">
        <f t="shared" si="13"/>
        <v>20.981993188162971</v>
      </c>
      <c r="EU16" s="26">
        <f t="shared" si="14"/>
        <v>21.040834667565051</v>
      </c>
      <c r="EV16" s="26">
        <f t="shared" si="15"/>
        <v>21.160956156901879</v>
      </c>
      <c r="EW16" s="26">
        <f t="shared" si="16"/>
        <v>20.88541240712706</v>
      </c>
      <c r="EX16" s="26">
        <f t="shared" si="17"/>
        <v>20.412395243524461</v>
      </c>
      <c r="EY16" s="26">
        <f t="shared" si="18"/>
        <v>20.39220419661455</v>
      </c>
      <c r="EZ16" s="26">
        <f t="shared" si="19"/>
        <v>19.862446944667333</v>
      </c>
      <c r="FA16" s="26">
        <f t="shared" si="20"/>
        <v>19.513407748258885</v>
      </c>
      <c r="FB16" s="26">
        <f t="shared" si="21"/>
        <v>19.878238696522153</v>
      </c>
      <c r="FC16" s="152" t="str">
        <f t="shared" si="22"/>
        <v/>
      </c>
      <c r="FD16" t="str">
        <f t="shared" si="139"/>
        <v/>
      </c>
      <c r="FE16" t="str">
        <f t="shared" si="140"/>
        <v/>
      </c>
      <c r="FF16" t="str">
        <f t="shared" si="141"/>
        <v/>
      </c>
      <c r="FG16" t="str">
        <f t="shared" si="142"/>
        <v/>
      </c>
      <c r="FH16">
        <f t="shared" si="143"/>
        <v>3.6021129009394</v>
      </c>
      <c r="FI16">
        <f t="shared" si="144"/>
        <v>2.3585123226292102</v>
      </c>
      <c r="FJ16">
        <f t="shared" si="145"/>
        <v>2.1214861151359101</v>
      </c>
      <c r="FK16">
        <f t="shared" si="146"/>
        <v>1.3135362510794899</v>
      </c>
      <c r="FL16">
        <f t="shared" si="147"/>
        <v>0.88803688420438698</v>
      </c>
      <c r="FM16">
        <f t="shared" si="153"/>
        <v>1.26996598006584</v>
      </c>
      <c r="FN16">
        <f t="shared" si="163"/>
        <v>2.3788761848014</v>
      </c>
      <c r="FO16" s="26" t="str">
        <f t="shared" ref="FO16:FP19" si="175">IF(ISNUMBER(F16),DL16,"")</f>
        <v/>
      </c>
      <c r="FP16" t="str">
        <f t="shared" si="175"/>
        <v/>
      </c>
      <c r="FQ16" t="str">
        <f t="shared" si="173"/>
        <v/>
      </c>
      <c r="FR16" t="str">
        <f t="shared" si="174"/>
        <v/>
      </c>
      <c r="FS16">
        <f t="shared" si="168"/>
        <v>7.7099999999999998E-3</v>
      </c>
      <c r="FT16">
        <f t="shared" si="169"/>
        <v>7.6600000000000001E-3</v>
      </c>
      <c r="FU16">
        <f t="shared" si="170"/>
        <v>8.2000000000000007E-3</v>
      </c>
      <c r="FV16">
        <f t="shared" si="171"/>
        <v>7.5199999999999998E-3</v>
      </c>
      <c r="FX16">
        <f t="shared" si="154"/>
        <v>6.9610000000000005E-2</v>
      </c>
      <c r="FY16" s="4">
        <f t="shared" si="164"/>
        <v>0.32989000000000002</v>
      </c>
      <c r="GB16" t="str">
        <f t="shared" si="155"/>
        <v/>
      </c>
      <c r="GC16" t="str">
        <f t="shared" si="156"/>
        <v/>
      </c>
      <c r="GD16">
        <f t="shared" si="157"/>
        <v>0.17860000000000001</v>
      </c>
      <c r="GE16">
        <f t="shared" si="158"/>
        <v>0.1694</v>
      </c>
      <c r="GF16">
        <f t="shared" si="159"/>
        <v>0.15765000000000001</v>
      </c>
      <c r="GG16">
        <f t="shared" si="160"/>
        <v>0.13553999999999999</v>
      </c>
      <c r="GH16">
        <f t="shared" si="161"/>
        <v>7.6090000000000005E-2</v>
      </c>
      <c r="GI16">
        <f t="shared" si="162"/>
        <v>5.6399999999999999E-2</v>
      </c>
      <c r="GJ16" s="4">
        <f t="shared" si="165"/>
        <v>4.156E-2</v>
      </c>
      <c r="GK16" t="str">
        <f t="shared" si="26"/>
        <v/>
      </c>
      <c r="GL16" t="str">
        <f t="shared" si="27"/>
        <v/>
      </c>
      <c r="GM16" t="str">
        <f t="shared" si="28"/>
        <v/>
      </c>
      <c r="GN16" t="str">
        <f t="shared" si="29"/>
        <v/>
      </c>
      <c r="GO16">
        <f t="shared" si="30"/>
        <v>20.88541240712706</v>
      </c>
      <c r="GP16">
        <f t="shared" si="31"/>
        <v>20.412395243524461</v>
      </c>
      <c r="GQ16">
        <f t="shared" si="32"/>
        <v>20.39220419661455</v>
      </c>
      <c r="GR16">
        <f t="shared" si="33"/>
        <v>19.862446944667333</v>
      </c>
      <c r="GS16">
        <f t="shared" si="34"/>
        <v>19.513407748258885</v>
      </c>
      <c r="GT16">
        <f t="shared" si="35"/>
        <v>19.878238696522153</v>
      </c>
      <c r="GU16" t="str">
        <f t="shared" si="36"/>
        <v/>
      </c>
      <c r="GV16" s="26">
        <f t="shared" si="47"/>
        <v>11.025982470999988</v>
      </c>
      <c r="GW16">
        <f t="shared" si="48"/>
        <v>11.025982470999988</v>
      </c>
      <c r="GX16">
        <f t="shared" si="49"/>
        <v>11.025982470999988</v>
      </c>
      <c r="GY16">
        <f t="shared" si="50"/>
        <v>11.025982470999988</v>
      </c>
      <c r="GZ16">
        <f t="shared" si="51"/>
        <v>3.6021129009394</v>
      </c>
      <c r="HA16">
        <f t="shared" si="52"/>
        <v>2.3585123226292102</v>
      </c>
      <c r="HB16">
        <f t="shared" si="53"/>
        <v>2.1214861151359101</v>
      </c>
      <c r="HC16">
        <f t="shared" si="54"/>
        <v>1.3135362510794899</v>
      </c>
      <c r="HD16">
        <f t="shared" si="55"/>
        <v>0.88803688420438698</v>
      </c>
      <c r="HE16">
        <f t="shared" si="56"/>
        <v>1.26996598006584</v>
      </c>
      <c r="HF16">
        <f t="shared" si="57"/>
        <v>2.3788761848014</v>
      </c>
      <c r="HG16" s="26" t="str">
        <f t="shared" si="58"/>
        <v/>
      </c>
      <c r="HH16" t="str">
        <f t="shared" si="59"/>
        <v/>
      </c>
      <c r="HI16" t="str">
        <f t="shared" si="60"/>
        <v/>
      </c>
      <c r="HJ16" t="str">
        <f t="shared" si="61"/>
        <v/>
      </c>
      <c r="HK16">
        <f t="shared" si="62"/>
        <v>3.6021129009394</v>
      </c>
      <c r="HL16">
        <f t="shared" si="63"/>
        <v>2.3585123226292102</v>
      </c>
      <c r="HM16">
        <f t="shared" si="64"/>
        <v>2.1214861151359101</v>
      </c>
      <c r="HN16">
        <f t="shared" si="65"/>
        <v>1.3135362510794899</v>
      </c>
      <c r="HO16">
        <f t="shared" si="66"/>
        <v>0.88803688420438698</v>
      </c>
      <c r="HP16">
        <f t="shared" si="67"/>
        <v>1.26996598006584</v>
      </c>
      <c r="HQ16">
        <f t="shared" si="68"/>
        <v>2.3788761848014</v>
      </c>
      <c r="HR16" s="26">
        <f t="shared" si="69"/>
        <v>0.86766592399999853</v>
      </c>
      <c r="HS16">
        <f t="shared" si="70"/>
        <v>0.86766592399999853</v>
      </c>
      <c r="HT16">
        <f t="shared" si="71"/>
        <v>0.86766592399999853</v>
      </c>
      <c r="HU16">
        <f t="shared" si="72"/>
        <v>0.86766592399999853</v>
      </c>
      <c r="HV16">
        <f t="shared" si="73"/>
        <v>7.7099999999999998E-3</v>
      </c>
      <c r="HW16">
        <f t="shared" si="74"/>
        <v>7.6600000000000001E-3</v>
      </c>
      <c r="HX16">
        <f t="shared" si="75"/>
        <v>8.2000000000000007E-3</v>
      </c>
      <c r="HY16">
        <f t="shared" si="76"/>
        <v>7.5199999999999998E-3</v>
      </c>
      <c r="HZ16">
        <f t="shared" si="77"/>
        <v>1.8501305000000012E-3</v>
      </c>
      <c r="IA16">
        <f t="shared" si="78"/>
        <v>6.9610000000000005E-2</v>
      </c>
      <c r="IB16" s="4">
        <f t="shared" si="79"/>
        <v>0.32989000000000002</v>
      </c>
      <c r="IC16" t="str">
        <f t="shared" si="80"/>
        <v/>
      </c>
      <c r="ID16" t="str">
        <f t="shared" si="81"/>
        <v/>
      </c>
      <c r="IE16" t="str">
        <f t="shared" si="82"/>
        <v/>
      </c>
      <c r="IF16" t="str">
        <f t="shared" si="83"/>
        <v/>
      </c>
      <c r="IG16">
        <f t="shared" si="84"/>
        <v>7.7099999999999998E-3</v>
      </c>
      <c r="IH16">
        <f t="shared" si="85"/>
        <v>7.6600000000000001E-3</v>
      </c>
      <c r="II16">
        <f t="shared" si="86"/>
        <v>8.2000000000000007E-3</v>
      </c>
      <c r="IJ16">
        <f t="shared" si="87"/>
        <v>7.5199999999999998E-3</v>
      </c>
      <c r="IK16" t="str">
        <f t="shared" si="88"/>
        <v/>
      </c>
      <c r="IL16">
        <f t="shared" si="89"/>
        <v>6.9610000000000005E-2</v>
      </c>
      <c r="IM16">
        <f t="shared" si="90"/>
        <v>0.32989000000000002</v>
      </c>
      <c r="IN16" s="26">
        <f t="shared" si="91"/>
        <v>0</v>
      </c>
      <c r="IO16">
        <f t="shared" si="92"/>
        <v>0</v>
      </c>
      <c r="IP16">
        <f t="shared" si="93"/>
        <v>0.13094384999999997</v>
      </c>
      <c r="IQ16">
        <f t="shared" si="94"/>
        <v>0.13094384999999997</v>
      </c>
      <c r="IR16">
        <f t="shared" si="95"/>
        <v>0.13094384999999997</v>
      </c>
      <c r="IS16">
        <f t="shared" si="96"/>
        <v>0.13094384999999997</v>
      </c>
      <c r="IT16">
        <f t="shared" si="97"/>
        <v>0.13094384999999997</v>
      </c>
      <c r="IU16">
        <f t="shared" si="98"/>
        <v>0.13094384999999997</v>
      </c>
      <c r="IV16">
        <f t="shared" si="99"/>
        <v>7.6090000000000005E-2</v>
      </c>
      <c r="IW16">
        <f t="shared" si="100"/>
        <v>5.6399999999999999E-2</v>
      </c>
      <c r="IX16">
        <f t="shared" si="101"/>
        <v>4.156E-2</v>
      </c>
      <c r="IY16" s="26" t="str">
        <f t="shared" si="102"/>
        <v/>
      </c>
      <c r="IZ16" t="str">
        <f t="shared" si="103"/>
        <v/>
      </c>
      <c r="JA16" t="str">
        <f t="shared" si="104"/>
        <v/>
      </c>
      <c r="JB16" t="str">
        <f t="shared" si="105"/>
        <v/>
      </c>
      <c r="JC16">
        <f t="shared" si="106"/>
        <v>0.13094384999999997</v>
      </c>
      <c r="JD16">
        <f t="shared" si="107"/>
        <v>0.13094384999999997</v>
      </c>
      <c r="JE16">
        <f t="shared" si="108"/>
        <v>0.13094384999999997</v>
      </c>
      <c r="JF16">
        <f t="shared" si="109"/>
        <v>0.13094384999999997</v>
      </c>
      <c r="JG16">
        <f t="shared" si="110"/>
        <v>7.6090000000000005E-2</v>
      </c>
      <c r="JH16">
        <f t="shared" si="111"/>
        <v>5.6399999999999999E-2</v>
      </c>
      <c r="JI16">
        <f t="shared" si="112"/>
        <v>4.156E-2</v>
      </c>
      <c r="JJ16" s="26">
        <f t="shared" si="113"/>
        <v>23.290190403071897</v>
      </c>
      <c r="JK16">
        <f t="shared" si="114"/>
        <v>23.290190403071897</v>
      </c>
      <c r="JL16">
        <f t="shared" si="115"/>
        <v>23.290190403071897</v>
      </c>
      <c r="JM16">
        <f t="shared" si="116"/>
        <v>23.290190403071897</v>
      </c>
      <c r="JN16">
        <f t="shared" si="117"/>
        <v>20.88541240712706</v>
      </c>
      <c r="JO16">
        <f t="shared" si="118"/>
        <v>20.412395243524461</v>
      </c>
      <c r="JP16">
        <f t="shared" si="119"/>
        <v>20.39220419661455</v>
      </c>
      <c r="JQ16">
        <f t="shared" si="120"/>
        <v>19.862446944667333</v>
      </c>
      <c r="JR16">
        <f t="shared" si="121"/>
        <v>19.513407748258885</v>
      </c>
      <c r="JS16">
        <f t="shared" si="122"/>
        <v>19.878238696522153</v>
      </c>
      <c r="JT16">
        <f t="shared" si="123"/>
        <v>23.290190403071897</v>
      </c>
      <c r="JU16" s="26" t="str">
        <f t="shared" si="124"/>
        <v/>
      </c>
      <c r="JV16" t="str">
        <f t="shared" si="125"/>
        <v/>
      </c>
      <c r="JW16" t="str">
        <f t="shared" si="126"/>
        <v/>
      </c>
      <c r="JX16" t="str">
        <f t="shared" si="127"/>
        <v/>
      </c>
      <c r="JY16">
        <f t="shared" si="128"/>
        <v>20.88541240712706</v>
      </c>
      <c r="JZ16">
        <f t="shared" si="129"/>
        <v>20.412395243524461</v>
      </c>
      <c r="KA16">
        <f t="shared" si="130"/>
        <v>20.39220419661455</v>
      </c>
      <c r="KB16">
        <f t="shared" si="131"/>
        <v>19.862446944667333</v>
      </c>
      <c r="KC16">
        <f t="shared" si="132"/>
        <v>19.513407748258885</v>
      </c>
      <c r="KD16">
        <f t="shared" si="133"/>
        <v>19.878238696522153</v>
      </c>
      <c r="KE16" s="4" t="str">
        <f t="shared" si="134"/>
        <v/>
      </c>
    </row>
    <row r="17" spans="1:291" x14ac:dyDescent="0.2">
      <c r="A17" s="16" t="s">
        <v>3491</v>
      </c>
      <c r="B17" s="17" t="s">
        <v>3492</v>
      </c>
      <c r="C17" s="17"/>
      <c r="D17" s="17"/>
      <c r="E17" s="20" t="s">
        <v>18</v>
      </c>
      <c r="F17" s="19"/>
      <c r="G17" s="19"/>
      <c r="H17" s="19"/>
      <c r="I17" s="19"/>
      <c r="J17" s="19"/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32">
        <v>0</v>
      </c>
      <c r="Q17" s="19"/>
      <c r="R17" s="19"/>
      <c r="S17" s="19"/>
      <c r="T17" s="19"/>
      <c r="U17" s="19"/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32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 s="4">
        <v>0</v>
      </c>
      <c r="AM17" s="19"/>
      <c r="AN17" s="19"/>
      <c r="AO17" s="19"/>
      <c r="AP17" s="19"/>
      <c r="AQ17" s="19"/>
      <c r="AR17" s="19">
        <v>1.83959E-2</v>
      </c>
      <c r="AS17" s="19">
        <v>1.94497E-2</v>
      </c>
      <c r="AT17" s="19">
        <v>2.06853E-2</v>
      </c>
      <c r="AU17" s="19">
        <v>2.17859E-2</v>
      </c>
      <c r="AV17" s="19">
        <v>2.0534299999999998E-2</v>
      </c>
      <c r="AW17" s="32">
        <v>2.3099399999999999E-2</v>
      </c>
      <c r="AX17" s="19"/>
      <c r="AY17" s="19"/>
      <c r="AZ17" s="19"/>
      <c r="BA17" s="19"/>
      <c r="BB17" s="19"/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32">
        <v>0</v>
      </c>
      <c r="BI17" s="19"/>
      <c r="BJ17" s="19"/>
      <c r="BK17" s="19"/>
      <c r="BL17" s="19"/>
      <c r="BM17" s="19"/>
      <c r="BN17" s="19">
        <f t="shared" si="172"/>
        <v>0</v>
      </c>
      <c r="BO17" s="19">
        <f t="shared" si="172"/>
        <v>0</v>
      </c>
      <c r="BP17" s="19">
        <f t="shared" si="172"/>
        <v>0</v>
      </c>
      <c r="BQ17" s="19">
        <f t="shared" si="172"/>
        <v>0</v>
      </c>
      <c r="BR17" s="19">
        <f t="shared" si="172"/>
        <v>0</v>
      </c>
      <c r="BS17" s="19">
        <f t="shared" si="172"/>
        <v>0</v>
      </c>
      <c r="BT17" s="38">
        <v>1</v>
      </c>
      <c r="BU17" s="19">
        <v>1</v>
      </c>
      <c r="BV17" s="19">
        <v>2</v>
      </c>
      <c r="BW17" s="19">
        <v>6</v>
      </c>
      <c r="BX17" s="19">
        <v>6</v>
      </c>
      <c r="BY17" s="19">
        <v>15</v>
      </c>
      <c r="BZ17" s="19">
        <v>19</v>
      </c>
      <c r="CA17" s="19">
        <v>13</v>
      </c>
      <c r="CB17" s="19">
        <v>18</v>
      </c>
      <c r="CC17" s="19">
        <v>11</v>
      </c>
      <c r="CD17" s="32">
        <v>12</v>
      </c>
      <c r="CE17" s="19">
        <v>6</v>
      </c>
      <c r="CF17" s="19">
        <v>30</v>
      </c>
      <c r="CG17" s="19">
        <v>60</v>
      </c>
      <c r="CH17" s="19">
        <v>72</v>
      </c>
      <c r="CI17" s="19">
        <v>82</v>
      </c>
      <c r="CJ17" s="19">
        <v>133</v>
      </c>
      <c r="CK17" s="19">
        <v>114</v>
      </c>
      <c r="CL17" s="19">
        <v>120</v>
      </c>
      <c r="CM17" s="19">
        <v>73</v>
      </c>
      <c r="CN17" s="19">
        <v>68</v>
      </c>
      <c r="CO17" s="32">
        <v>53</v>
      </c>
      <c r="CP17" s="35">
        <f t="shared" si="1"/>
        <v>0.16666666666666666</v>
      </c>
      <c r="CQ17" s="35">
        <f t="shared" si="2"/>
        <v>3.3333333333333333E-2</v>
      </c>
      <c r="CR17" s="35">
        <f t="shared" si="3"/>
        <v>3.3333333333333333E-2</v>
      </c>
      <c r="CS17" s="35">
        <f t="shared" si="4"/>
        <v>8.3333333333333329E-2</v>
      </c>
      <c r="CT17" s="35">
        <f t="shared" si="5"/>
        <v>7.3170731707317069E-2</v>
      </c>
      <c r="CU17" s="35">
        <f t="shared" si="6"/>
        <v>0.11278195488721804</v>
      </c>
      <c r="CV17" s="35">
        <f t="shared" si="7"/>
        <v>0.16666666666666666</v>
      </c>
      <c r="CW17" s="35">
        <f t="shared" si="8"/>
        <v>0.10833333333333334</v>
      </c>
      <c r="CX17" s="35">
        <f t="shared" si="9"/>
        <v>0.24657534246575341</v>
      </c>
      <c r="CY17" s="35">
        <f t="shared" si="10"/>
        <v>0.16176470588235295</v>
      </c>
      <c r="CZ17" s="139">
        <f t="shared" si="11"/>
        <v>0.22641509433962265</v>
      </c>
      <c r="DA17" s="146">
        <v>8.7158631510000006</v>
      </c>
      <c r="DB17" s="146">
        <v>0.24344756200000001</v>
      </c>
      <c r="DC17" s="146">
        <v>0.44101614099999997</v>
      </c>
      <c r="DD17" s="146">
        <v>0.79191071800000001</v>
      </c>
      <c r="DE17" s="146">
        <v>1.6868068110000001</v>
      </c>
      <c r="DF17" s="146">
        <v>1.381301439</v>
      </c>
      <c r="DG17" s="146">
        <v>0.80087370400000002</v>
      </c>
      <c r="DH17" s="146">
        <v>0.56552361799999995</v>
      </c>
      <c r="DI17" s="146">
        <v>0.20520851100000001</v>
      </c>
      <c r="DJ17" s="146">
        <v>0.27736018800000001</v>
      </c>
      <c r="DK17" s="147">
        <v>0.27179224000000002</v>
      </c>
      <c r="DL17" s="146"/>
      <c r="DM17" s="146"/>
      <c r="DN17" s="146"/>
      <c r="DO17" s="146"/>
      <c r="DP17" s="146"/>
      <c r="DQ17" s="146">
        <v>0.225779705</v>
      </c>
      <c r="DR17" s="146">
        <v>0.225779705</v>
      </c>
      <c r="DS17" s="146">
        <v>0.184617958</v>
      </c>
      <c r="DT17" s="146">
        <v>9.4594707E-2</v>
      </c>
      <c r="DU17" s="146">
        <v>0.20453733399999999</v>
      </c>
      <c r="DV17" s="147">
        <v>0.19660154299999999</v>
      </c>
      <c r="DW17" s="146"/>
      <c r="DX17" s="146"/>
      <c r="DY17" s="146">
        <v>6.3925027999999995E-2</v>
      </c>
      <c r="DZ17" s="146">
        <v>2.2067461E-2</v>
      </c>
      <c r="EA17" s="146">
        <v>-2.2799921000000001E-2</v>
      </c>
      <c r="EB17" s="146">
        <v>1.8611039999999999E-2</v>
      </c>
      <c r="EC17" s="146">
        <v>1.8611039999999999E-2</v>
      </c>
      <c r="ED17" s="146">
        <v>1.8051000000000001E-2</v>
      </c>
      <c r="EE17" s="146">
        <v>7.9679999999999994E-3</v>
      </c>
      <c r="EF17" s="146">
        <v>-2.4500000000000001E-2</v>
      </c>
      <c r="EG17" s="147">
        <v>-9.8290000000000002E-2</v>
      </c>
      <c r="EH17" s="143">
        <v>1455800</v>
      </c>
      <c r="EI17" s="143">
        <v>4077500</v>
      </c>
      <c r="EJ17" s="143">
        <v>8714800</v>
      </c>
      <c r="EK17" s="143">
        <v>28468800</v>
      </c>
      <c r="EL17" s="143">
        <v>86996000</v>
      </c>
      <c r="EM17" s="143">
        <v>138285500</v>
      </c>
      <c r="EN17" s="143">
        <v>82194500</v>
      </c>
      <c r="EO17" s="143">
        <v>60907400</v>
      </c>
      <c r="EP17" s="143">
        <v>20661500</v>
      </c>
      <c r="EQ17" s="143">
        <v>28437400</v>
      </c>
      <c r="ER17" s="143">
        <v>23269600</v>
      </c>
      <c r="ES17" s="26">
        <f t="shared" si="12"/>
        <v>14.191066135666295</v>
      </c>
      <c r="ET17" s="26">
        <f t="shared" si="13"/>
        <v>15.220994613477306</v>
      </c>
      <c r="EU17" s="26">
        <f t="shared" si="14"/>
        <v>15.980533287734316</v>
      </c>
      <c r="EV17" s="26">
        <f t="shared" si="15"/>
        <v>17.164319308734708</v>
      </c>
      <c r="EW17" s="26">
        <f t="shared" si="16"/>
        <v>18.281372698550388</v>
      </c>
      <c r="EX17" s="26">
        <f t="shared" si="17"/>
        <v>18.74483094659756</v>
      </c>
      <c r="EY17" s="26">
        <f t="shared" si="18"/>
        <v>18.224598947812169</v>
      </c>
      <c r="EZ17" s="26">
        <f t="shared" si="19"/>
        <v>17.924865235971538</v>
      </c>
      <c r="FA17" s="26">
        <f t="shared" si="20"/>
        <v>16.843782623086046</v>
      </c>
      <c r="FB17" s="26">
        <f t="shared" si="21"/>
        <v>17.163215738185745</v>
      </c>
      <c r="FC17" s="152">
        <f t="shared" si="22"/>
        <v>16.962658345616337</v>
      </c>
      <c r="FD17" t="str">
        <f t="shared" si="139"/>
        <v/>
      </c>
      <c r="FE17" t="str">
        <f t="shared" si="140"/>
        <v/>
      </c>
      <c r="FF17" t="str">
        <f t="shared" si="141"/>
        <v/>
      </c>
      <c r="FG17" t="str">
        <f t="shared" si="142"/>
        <v/>
      </c>
      <c r="FH17" t="str">
        <f t="shared" si="143"/>
        <v/>
      </c>
      <c r="FI17">
        <f t="shared" si="144"/>
        <v>1.381301439</v>
      </c>
      <c r="FJ17">
        <f t="shared" si="145"/>
        <v>0.80087370400000002</v>
      </c>
      <c r="FK17">
        <f t="shared" si="146"/>
        <v>0.56552361799999995</v>
      </c>
      <c r="FL17">
        <f t="shared" si="147"/>
        <v>0.20520851100000001</v>
      </c>
      <c r="FM17">
        <f t="shared" si="153"/>
        <v>0.27736018800000001</v>
      </c>
      <c r="FN17">
        <f t="shared" si="163"/>
        <v>0.27179224000000002</v>
      </c>
      <c r="FO17" s="26" t="str">
        <f t="shared" si="175"/>
        <v/>
      </c>
      <c r="FP17" t="str">
        <f t="shared" si="175"/>
        <v/>
      </c>
      <c r="FQ17" t="str">
        <f t="shared" si="173"/>
        <v/>
      </c>
      <c r="FR17" t="str">
        <f t="shared" si="174"/>
        <v/>
      </c>
      <c r="FS17" t="str">
        <f t="shared" si="168"/>
        <v/>
      </c>
      <c r="FT17">
        <f t="shared" si="169"/>
        <v>0.225779705</v>
      </c>
      <c r="FU17">
        <f t="shared" si="170"/>
        <v>0.225779705</v>
      </c>
      <c r="FV17">
        <f t="shared" si="171"/>
        <v>0.184617958</v>
      </c>
      <c r="FW17">
        <f t="shared" ref="FW17:FW22" si="176">IF(ISNUMBER(N17),DT17,"")</f>
        <v>9.4594707E-2</v>
      </c>
      <c r="FX17">
        <f t="shared" si="154"/>
        <v>0.20453733399999999</v>
      </c>
      <c r="FY17" s="4">
        <f t="shared" si="164"/>
        <v>0.19660154299999999</v>
      </c>
      <c r="FZ17" t="str">
        <f t="shared" ref="FZ17:GA19" si="177">IF(ISNUMBER(F17),DW17,"")</f>
        <v/>
      </c>
      <c r="GA17" t="str">
        <f t="shared" si="177"/>
        <v/>
      </c>
      <c r="GB17" t="str">
        <f t="shared" si="155"/>
        <v/>
      </c>
      <c r="GC17" t="str">
        <f t="shared" si="156"/>
        <v/>
      </c>
      <c r="GD17" t="str">
        <f t="shared" si="157"/>
        <v/>
      </c>
      <c r="GE17">
        <f t="shared" si="158"/>
        <v>1.8611039999999999E-2</v>
      </c>
      <c r="GF17">
        <f t="shared" si="159"/>
        <v>1.8611039999999999E-2</v>
      </c>
      <c r="GG17">
        <f t="shared" si="160"/>
        <v>1.8051000000000001E-2</v>
      </c>
      <c r="GH17">
        <f t="shared" si="161"/>
        <v>7.9679999999999994E-3</v>
      </c>
      <c r="GI17">
        <f t="shared" si="162"/>
        <v>-2.4500000000000001E-2</v>
      </c>
      <c r="GJ17" s="4">
        <f t="shared" si="165"/>
        <v>-9.8290000000000002E-2</v>
      </c>
      <c r="GK17" t="str">
        <f t="shared" si="26"/>
        <v/>
      </c>
      <c r="GL17" t="str">
        <f t="shared" si="27"/>
        <v/>
      </c>
      <c r="GM17" t="str">
        <f t="shared" si="28"/>
        <v/>
      </c>
      <c r="GN17" t="str">
        <f t="shared" si="29"/>
        <v/>
      </c>
      <c r="GO17" t="str">
        <f t="shared" si="30"/>
        <v/>
      </c>
      <c r="GP17">
        <f t="shared" si="31"/>
        <v>18.74483094659756</v>
      </c>
      <c r="GQ17">
        <f t="shared" si="32"/>
        <v>18.224598947812169</v>
      </c>
      <c r="GR17">
        <f t="shared" si="33"/>
        <v>17.924865235971538</v>
      </c>
      <c r="GS17">
        <f t="shared" si="34"/>
        <v>16.843782623086046</v>
      </c>
      <c r="GT17">
        <f t="shared" si="35"/>
        <v>17.163215738185745</v>
      </c>
      <c r="GU17">
        <f t="shared" si="36"/>
        <v>16.962658345616337</v>
      </c>
      <c r="GV17" s="26">
        <f t="shared" si="47"/>
        <v>11.025982470999988</v>
      </c>
      <c r="GW17">
        <f t="shared" si="48"/>
        <v>11.025982470999988</v>
      </c>
      <c r="GX17">
        <f t="shared" si="49"/>
        <v>11.025982470999988</v>
      </c>
      <c r="GY17">
        <f t="shared" si="50"/>
        <v>11.025982470999988</v>
      </c>
      <c r="GZ17">
        <f t="shared" si="51"/>
        <v>11.025982470999988</v>
      </c>
      <c r="HA17">
        <f t="shared" si="52"/>
        <v>1.381301439</v>
      </c>
      <c r="HB17">
        <f t="shared" si="53"/>
        <v>0.80087370400000002</v>
      </c>
      <c r="HC17">
        <f t="shared" si="54"/>
        <v>0.56552361799999995</v>
      </c>
      <c r="HD17">
        <f t="shared" si="55"/>
        <v>0.52583789730000008</v>
      </c>
      <c r="HE17">
        <f t="shared" si="56"/>
        <v>0.52583789730000008</v>
      </c>
      <c r="HF17">
        <f t="shared" si="57"/>
        <v>0.52583789730000008</v>
      </c>
      <c r="HG17" s="26" t="str">
        <f t="shared" si="58"/>
        <v/>
      </c>
      <c r="HH17" t="str">
        <f t="shared" si="59"/>
        <v/>
      </c>
      <c r="HI17" t="str">
        <f t="shared" si="60"/>
        <v/>
      </c>
      <c r="HJ17" t="str">
        <f t="shared" si="61"/>
        <v/>
      </c>
      <c r="HK17" t="str">
        <f t="shared" si="62"/>
        <v/>
      </c>
      <c r="HL17">
        <f t="shared" si="63"/>
        <v>1.381301439</v>
      </c>
      <c r="HM17">
        <f t="shared" si="64"/>
        <v>0.80087370400000002</v>
      </c>
      <c r="HN17">
        <f t="shared" si="65"/>
        <v>0.56552361799999995</v>
      </c>
      <c r="HO17">
        <f t="shared" si="66"/>
        <v>0.52583789730000008</v>
      </c>
      <c r="HP17">
        <f t="shared" si="67"/>
        <v>0.52583789730000008</v>
      </c>
      <c r="HQ17">
        <f t="shared" si="68"/>
        <v>0.52583789730000008</v>
      </c>
      <c r="HR17" s="26">
        <f t="shared" si="69"/>
        <v>0.86766592399999853</v>
      </c>
      <c r="HS17">
        <f t="shared" si="70"/>
        <v>0.86766592399999853</v>
      </c>
      <c r="HT17">
        <f t="shared" si="71"/>
        <v>0.86766592399999853</v>
      </c>
      <c r="HU17">
        <f t="shared" si="72"/>
        <v>0.86766592399999853</v>
      </c>
      <c r="HV17">
        <f t="shared" si="73"/>
        <v>0.86766592399999853</v>
      </c>
      <c r="HW17">
        <f t="shared" si="74"/>
        <v>0.225779705</v>
      </c>
      <c r="HX17">
        <f t="shared" si="75"/>
        <v>0.225779705</v>
      </c>
      <c r="HY17">
        <f t="shared" si="76"/>
        <v>0.184617958</v>
      </c>
      <c r="HZ17">
        <f t="shared" si="77"/>
        <v>9.4594707E-2</v>
      </c>
      <c r="IA17">
        <f t="shared" si="78"/>
        <v>0.20453733399999999</v>
      </c>
      <c r="IB17" s="4">
        <f t="shared" si="79"/>
        <v>0.19660154299999999</v>
      </c>
      <c r="IC17" t="str">
        <f t="shared" si="80"/>
        <v/>
      </c>
      <c r="ID17" t="str">
        <f t="shared" si="81"/>
        <v/>
      </c>
      <c r="IE17" t="str">
        <f t="shared" si="82"/>
        <v/>
      </c>
      <c r="IF17" t="str">
        <f t="shared" si="83"/>
        <v/>
      </c>
      <c r="IG17" t="str">
        <f t="shared" si="84"/>
        <v/>
      </c>
      <c r="IH17">
        <f t="shared" si="85"/>
        <v>0.225779705</v>
      </c>
      <c r="II17">
        <f t="shared" si="86"/>
        <v>0.225779705</v>
      </c>
      <c r="IJ17">
        <f t="shared" si="87"/>
        <v>0.184617958</v>
      </c>
      <c r="IK17">
        <f t="shared" si="88"/>
        <v>9.4594707E-2</v>
      </c>
      <c r="IL17">
        <f t="shared" si="89"/>
        <v>0.20453733399999999</v>
      </c>
      <c r="IM17">
        <f t="shared" si="90"/>
        <v>0.19660154299999999</v>
      </c>
      <c r="IN17" s="26">
        <f t="shared" si="91"/>
        <v>0.13094384999999997</v>
      </c>
      <c r="IO17">
        <f t="shared" si="92"/>
        <v>0.13094384999999997</v>
      </c>
      <c r="IP17">
        <f t="shared" si="93"/>
        <v>0.13094384999999997</v>
      </c>
      <c r="IQ17">
        <f t="shared" si="94"/>
        <v>0.13094384999999997</v>
      </c>
      <c r="IR17">
        <f t="shared" si="95"/>
        <v>0.13094384999999997</v>
      </c>
      <c r="IS17">
        <f t="shared" si="96"/>
        <v>1.8611039999999999E-2</v>
      </c>
      <c r="IT17">
        <f t="shared" si="97"/>
        <v>1.8611039999999999E-2</v>
      </c>
      <c r="IU17">
        <f t="shared" si="98"/>
        <v>1.8051000000000001E-2</v>
      </c>
      <c r="IV17">
        <f t="shared" si="99"/>
        <v>7.9679999999999994E-3</v>
      </c>
      <c r="IW17">
        <f t="shared" si="100"/>
        <v>-2.4500000000000001E-2</v>
      </c>
      <c r="IX17">
        <f t="shared" si="101"/>
        <v>-9.8290000000000002E-2</v>
      </c>
      <c r="IY17" s="26" t="str">
        <f t="shared" si="102"/>
        <v/>
      </c>
      <c r="IZ17" t="str">
        <f t="shared" si="103"/>
        <v/>
      </c>
      <c r="JA17" t="str">
        <f t="shared" si="104"/>
        <v/>
      </c>
      <c r="JB17" t="str">
        <f t="shared" si="105"/>
        <v/>
      </c>
      <c r="JC17" t="str">
        <f t="shared" si="106"/>
        <v/>
      </c>
      <c r="JD17">
        <f t="shared" si="107"/>
        <v>1.8611039999999999E-2</v>
      </c>
      <c r="JE17">
        <f t="shared" si="108"/>
        <v>1.8611039999999999E-2</v>
      </c>
      <c r="JF17">
        <f t="shared" si="109"/>
        <v>1.8051000000000001E-2</v>
      </c>
      <c r="JG17">
        <f t="shared" si="110"/>
        <v>7.9679999999999994E-3</v>
      </c>
      <c r="JH17">
        <f t="shared" si="111"/>
        <v>-2.4500000000000001E-2</v>
      </c>
      <c r="JI17">
        <f t="shared" si="112"/>
        <v>-9.8290000000000002E-2</v>
      </c>
      <c r="JJ17" s="26">
        <f t="shared" si="113"/>
        <v>23.290190403071897</v>
      </c>
      <c r="JK17">
        <f t="shared" si="114"/>
        <v>23.290190403071897</v>
      </c>
      <c r="JL17">
        <f t="shared" si="115"/>
        <v>23.290190403071897</v>
      </c>
      <c r="JM17">
        <f t="shared" si="116"/>
        <v>23.290190403071897</v>
      </c>
      <c r="JN17">
        <f t="shared" si="117"/>
        <v>23.290190403071897</v>
      </c>
      <c r="JO17">
        <f t="shared" si="118"/>
        <v>18.74483094659756</v>
      </c>
      <c r="JP17">
        <f t="shared" si="119"/>
        <v>18.224598947812169</v>
      </c>
      <c r="JQ17">
        <f t="shared" si="120"/>
        <v>17.924865235971538</v>
      </c>
      <c r="JR17">
        <f t="shared" si="121"/>
        <v>16.843782623086046</v>
      </c>
      <c r="JS17">
        <f t="shared" si="122"/>
        <v>17.163215738185745</v>
      </c>
      <c r="JT17">
        <f t="shared" si="123"/>
        <v>16.962658345616337</v>
      </c>
      <c r="JU17" s="26" t="str">
        <f t="shared" si="124"/>
        <v/>
      </c>
      <c r="JV17" t="str">
        <f t="shared" si="125"/>
        <v/>
      </c>
      <c r="JW17" t="str">
        <f t="shared" si="126"/>
        <v/>
      </c>
      <c r="JX17" t="str">
        <f t="shared" si="127"/>
        <v/>
      </c>
      <c r="JY17" t="str">
        <f t="shared" si="128"/>
        <v/>
      </c>
      <c r="JZ17">
        <f t="shared" si="129"/>
        <v>18.74483094659756</v>
      </c>
      <c r="KA17">
        <f t="shared" si="130"/>
        <v>18.224598947812169</v>
      </c>
      <c r="KB17">
        <f t="shared" si="131"/>
        <v>17.924865235971538</v>
      </c>
      <c r="KC17">
        <f t="shared" si="132"/>
        <v>16.843782623086046</v>
      </c>
      <c r="KD17">
        <f t="shared" si="133"/>
        <v>17.163215738185745</v>
      </c>
      <c r="KE17" s="4">
        <f t="shared" si="134"/>
        <v>16.962658345616337</v>
      </c>
    </row>
    <row r="18" spans="1:291" x14ac:dyDescent="0.2">
      <c r="A18" s="16" t="s">
        <v>3494</v>
      </c>
      <c r="B18" s="17" t="s">
        <v>3495</v>
      </c>
      <c r="C18" s="17"/>
      <c r="D18" s="17"/>
      <c r="E18" s="20" t="s">
        <v>18</v>
      </c>
      <c r="F18" s="19"/>
      <c r="G18" s="19"/>
      <c r="H18" s="19"/>
      <c r="I18" s="19"/>
      <c r="J18" s="19"/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32">
        <v>0</v>
      </c>
      <c r="Q18" s="19"/>
      <c r="R18" s="19"/>
      <c r="S18" s="19"/>
      <c r="T18" s="19"/>
      <c r="U18" s="19"/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32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 s="4">
        <v>0</v>
      </c>
      <c r="AM18" s="19"/>
      <c r="AN18" s="19"/>
      <c r="AO18" s="19"/>
      <c r="AP18" s="19"/>
      <c r="AQ18" s="19"/>
      <c r="AR18" s="19">
        <v>1.2763099999999999E-2</v>
      </c>
      <c r="AS18" s="19">
        <v>1.4175999999999999E-2</v>
      </c>
      <c r="AT18" s="19">
        <v>1.43903E-2</v>
      </c>
      <c r="AU18" s="19">
        <v>1.42857E-2</v>
      </c>
      <c r="AV18" s="19">
        <v>1.4408300000000001E-2</v>
      </c>
      <c r="AW18" s="32">
        <v>1.53213E-2</v>
      </c>
      <c r="AX18" s="19"/>
      <c r="AY18" s="19"/>
      <c r="AZ18" s="19"/>
      <c r="BA18" s="19"/>
      <c r="BB18" s="19"/>
      <c r="BC18" s="19">
        <v>0</v>
      </c>
      <c r="BD18" s="19">
        <v>1</v>
      </c>
      <c r="BE18" s="19">
        <v>0</v>
      </c>
      <c r="BF18" s="19">
        <v>0</v>
      </c>
      <c r="BG18" s="19">
        <v>0</v>
      </c>
      <c r="BH18" s="32">
        <v>0</v>
      </c>
      <c r="BI18" s="19"/>
      <c r="BJ18" s="19"/>
      <c r="BK18" s="19"/>
      <c r="BL18" s="19"/>
      <c r="BM18" s="19"/>
      <c r="BN18" s="19">
        <f t="shared" si="172"/>
        <v>0</v>
      </c>
      <c r="BO18" s="19">
        <f t="shared" si="172"/>
        <v>1</v>
      </c>
      <c r="BP18" s="19">
        <f t="shared" si="172"/>
        <v>0</v>
      </c>
      <c r="BQ18" s="19">
        <f t="shared" si="172"/>
        <v>0</v>
      </c>
      <c r="BR18" s="19">
        <f t="shared" si="172"/>
        <v>0</v>
      </c>
      <c r="BS18" s="19">
        <f t="shared" si="172"/>
        <v>0</v>
      </c>
      <c r="BT18" s="38">
        <v>13</v>
      </c>
      <c r="BU18" s="19">
        <v>14</v>
      </c>
      <c r="BV18" s="19">
        <v>12</v>
      </c>
      <c r="BW18" s="19">
        <v>17</v>
      </c>
      <c r="BX18" s="19">
        <v>97</v>
      </c>
      <c r="BY18" s="19">
        <v>41</v>
      </c>
      <c r="BZ18" s="19">
        <v>56</v>
      </c>
      <c r="CA18" s="19">
        <v>107</v>
      </c>
      <c r="CB18" s="19">
        <v>54</v>
      </c>
      <c r="CC18" s="19">
        <v>59</v>
      </c>
      <c r="CD18" s="32">
        <v>136</v>
      </c>
      <c r="CE18" s="19">
        <v>141</v>
      </c>
      <c r="CF18" s="19">
        <v>197</v>
      </c>
      <c r="CG18" s="19">
        <v>247</v>
      </c>
      <c r="CH18" s="19">
        <v>301</v>
      </c>
      <c r="CI18" s="19">
        <v>336</v>
      </c>
      <c r="CJ18" s="19">
        <v>299</v>
      </c>
      <c r="CK18" s="19">
        <v>276</v>
      </c>
      <c r="CL18" s="19">
        <v>349</v>
      </c>
      <c r="CM18" s="19">
        <v>259</v>
      </c>
      <c r="CN18" s="19">
        <v>305</v>
      </c>
      <c r="CO18" s="32">
        <v>377</v>
      </c>
      <c r="CP18" s="35">
        <f t="shared" si="1"/>
        <v>9.2198581560283682E-2</v>
      </c>
      <c r="CQ18" s="35">
        <f t="shared" si="2"/>
        <v>7.1065989847715741E-2</v>
      </c>
      <c r="CR18" s="35">
        <f t="shared" si="3"/>
        <v>4.8582995951417005E-2</v>
      </c>
      <c r="CS18" s="35">
        <f t="shared" si="4"/>
        <v>5.647840531561462E-2</v>
      </c>
      <c r="CT18" s="35">
        <f t="shared" si="5"/>
        <v>0.28869047619047616</v>
      </c>
      <c r="CU18" s="35">
        <f t="shared" si="6"/>
        <v>0.13712374581939799</v>
      </c>
      <c r="CV18" s="35">
        <f t="shared" si="7"/>
        <v>0.20289855072463769</v>
      </c>
      <c r="CW18" s="35">
        <f t="shared" si="8"/>
        <v>0.30659025787965616</v>
      </c>
      <c r="CX18" s="35">
        <f t="shared" si="9"/>
        <v>0.20849420849420849</v>
      </c>
      <c r="CY18" s="35">
        <f t="shared" si="10"/>
        <v>0.19344262295081968</v>
      </c>
      <c r="CZ18" s="139">
        <f t="shared" si="11"/>
        <v>0.36074270557029176</v>
      </c>
      <c r="DA18" s="146">
        <v>0.33998810600000001</v>
      </c>
      <c r="DB18" s="146">
        <v>1.0290618709999999</v>
      </c>
      <c r="DC18" s="146">
        <v>2.5273344670000002</v>
      </c>
      <c r="DD18" s="146">
        <v>5.066638846</v>
      </c>
      <c r="DE18" s="146">
        <v>1.065139085</v>
      </c>
      <c r="DF18" s="146">
        <v>1.279076178</v>
      </c>
      <c r="DG18" s="146">
        <v>0.75543581800000004</v>
      </c>
      <c r="DH18" s="146">
        <v>2.1062442950000002</v>
      </c>
      <c r="DI18" s="146">
        <v>1.0193010170000001</v>
      </c>
      <c r="DJ18" s="146">
        <v>0.56805164900000005</v>
      </c>
      <c r="DK18" s="147">
        <v>0.64503208300000003</v>
      </c>
      <c r="DL18" s="146"/>
      <c r="DM18" s="146"/>
      <c r="DN18" s="146"/>
      <c r="DO18" s="146"/>
      <c r="DP18" s="146"/>
      <c r="DQ18" s="146">
        <v>0.54150958999999999</v>
      </c>
      <c r="DR18" s="146">
        <v>0.69849418600000002</v>
      </c>
      <c r="DS18" s="146">
        <v>0.68813652000000003</v>
      </c>
      <c r="DT18" s="146">
        <v>0.67038833600000003</v>
      </c>
      <c r="DU18" s="146">
        <v>0.57209327700000001</v>
      </c>
      <c r="DV18" s="147">
        <v>0.67133613599999997</v>
      </c>
      <c r="DW18" s="146"/>
      <c r="DX18" s="146"/>
      <c r="DY18" s="146">
        <v>-4.58114E-3</v>
      </c>
      <c r="DZ18" s="146">
        <v>6.2146701999999998E-2</v>
      </c>
      <c r="EA18" s="146">
        <v>8.4651852E-2</v>
      </c>
      <c r="EB18" s="146">
        <v>3.9753520000000001E-2</v>
      </c>
      <c r="EC18" s="146">
        <v>1.6809660000000001E-2</v>
      </c>
      <c r="ED18" s="146">
        <v>-1.289E-2</v>
      </c>
      <c r="EE18" s="146">
        <v>3.3639999999999998E-3</v>
      </c>
      <c r="EF18" s="146">
        <v>3.9015000000000001E-2</v>
      </c>
      <c r="EG18" s="147">
        <v>2.7630999999999999E-2</v>
      </c>
      <c r="EH18" s="143">
        <v>140371200</v>
      </c>
      <c r="EI18" s="143">
        <v>370885600</v>
      </c>
      <c r="EJ18" s="143">
        <v>970085600</v>
      </c>
      <c r="EK18" s="143">
        <v>2185247400</v>
      </c>
      <c r="EL18" s="143">
        <v>571318100</v>
      </c>
      <c r="EM18" s="143">
        <v>397257800</v>
      </c>
      <c r="EN18" s="143">
        <v>325565100</v>
      </c>
      <c r="EO18" s="143">
        <v>1044640300</v>
      </c>
      <c r="EP18" s="143">
        <v>664383200</v>
      </c>
      <c r="EQ18" s="143">
        <v>251389600</v>
      </c>
      <c r="ER18" s="143"/>
      <c r="ES18" s="26">
        <f t="shared" si="12"/>
        <v>18.759800900309187</v>
      </c>
      <c r="ET18" s="26">
        <f t="shared" si="13"/>
        <v>19.731404217225137</v>
      </c>
      <c r="EU18" s="26">
        <f t="shared" si="14"/>
        <v>20.692894872990809</v>
      </c>
      <c r="EV18" s="26">
        <f t="shared" si="15"/>
        <v>21.504994885628946</v>
      </c>
      <c r="EW18" s="26">
        <f t="shared" si="16"/>
        <v>20.163456705321302</v>
      </c>
      <c r="EX18" s="26">
        <f t="shared" si="17"/>
        <v>19.800095998178897</v>
      </c>
      <c r="EY18" s="26">
        <f t="shared" si="18"/>
        <v>19.601072999615564</v>
      </c>
      <c r="EZ18" s="26">
        <f t="shared" si="19"/>
        <v>20.766938452582828</v>
      </c>
      <c r="FA18" s="26">
        <f t="shared" si="20"/>
        <v>20.314369649411411</v>
      </c>
      <c r="FB18" s="26">
        <f t="shared" si="21"/>
        <v>19.342514484927417</v>
      </c>
      <c r="FC18" s="152" t="str">
        <f t="shared" si="22"/>
        <v/>
      </c>
      <c r="FD18" t="str">
        <f t="shared" si="139"/>
        <v/>
      </c>
      <c r="FE18" t="str">
        <f t="shared" si="140"/>
        <v/>
      </c>
      <c r="FF18" t="str">
        <f t="shared" si="141"/>
        <v/>
      </c>
      <c r="FG18" t="str">
        <f t="shared" si="142"/>
        <v/>
      </c>
      <c r="FH18" t="str">
        <f t="shared" si="143"/>
        <v/>
      </c>
      <c r="FI18">
        <f t="shared" si="144"/>
        <v>1.279076178</v>
      </c>
      <c r="FJ18">
        <f t="shared" si="145"/>
        <v>0.75543581800000004</v>
      </c>
      <c r="FK18">
        <f t="shared" si="146"/>
        <v>2.1062442950000002</v>
      </c>
      <c r="FL18">
        <f t="shared" si="147"/>
        <v>1.0193010170000001</v>
      </c>
      <c r="FM18">
        <f t="shared" si="153"/>
        <v>0.56805164900000005</v>
      </c>
      <c r="FN18">
        <f t="shared" si="163"/>
        <v>0.64503208300000003</v>
      </c>
      <c r="FO18" s="26" t="str">
        <f t="shared" si="175"/>
        <v/>
      </c>
      <c r="FP18" t="str">
        <f t="shared" si="175"/>
        <v/>
      </c>
      <c r="FQ18" t="str">
        <f t="shared" si="173"/>
        <v/>
      </c>
      <c r="FR18" t="str">
        <f t="shared" si="174"/>
        <v/>
      </c>
      <c r="FS18" t="str">
        <f t="shared" si="168"/>
        <v/>
      </c>
      <c r="FT18">
        <f t="shared" si="169"/>
        <v>0.54150958999999999</v>
      </c>
      <c r="FU18">
        <f t="shared" si="170"/>
        <v>0.69849418600000002</v>
      </c>
      <c r="FV18">
        <f t="shared" si="171"/>
        <v>0.68813652000000003</v>
      </c>
      <c r="FW18">
        <f t="shared" si="176"/>
        <v>0.67038833600000003</v>
      </c>
      <c r="FX18">
        <f t="shared" si="154"/>
        <v>0.57209327700000001</v>
      </c>
      <c r="FY18" s="4">
        <f t="shared" si="164"/>
        <v>0.67133613599999997</v>
      </c>
      <c r="FZ18" t="str">
        <f t="shared" si="177"/>
        <v/>
      </c>
      <c r="GA18" t="str">
        <f t="shared" si="177"/>
        <v/>
      </c>
      <c r="GB18" t="str">
        <f t="shared" si="155"/>
        <v/>
      </c>
      <c r="GC18" t="str">
        <f t="shared" si="156"/>
        <v/>
      </c>
      <c r="GD18" t="str">
        <f t="shared" si="157"/>
        <v/>
      </c>
      <c r="GE18">
        <f t="shared" si="158"/>
        <v>3.9753520000000001E-2</v>
      </c>
      <c r="GF18">
        <f t="shared" si="159"/>
        <v>1.6809660000000001E-2</v>
      </c>
      <c r="GG18">
        <f t="shared" si="160"/>
        <v>-1.289E-2</v>
      </c>
      <c r="GH18">
        <f t="shared" si="161"/>
        <v>3.3639999999999998E-3</v>
      </c>
      <c r="GI18">
        <f t="shared" si="162"/>
        <v>3.9015000000000001E-2</v>
      </c>
      <c r="GJ18" s="4">
        <f t="shared" si="165"/>
        <v>2.7630999999999999E-2</v>
      </c>
      <c r="GK18" t="str">
        <f t="shared" si="26"/>
        <v/>
      </c>
      <c r="GL18" t="str">
        <f t="shared" si="27"/>
        <v/>
      </c>
      <c r="GM18" t="str">
        <f t="shared" si="28"/>
        <v/>
      </c>
      <c r="GN18" t="str">
        <f t="shared" si="29"/>
        <v/>
      </c>
      <c r="GO18" t="str">
        <f t="shared" si="30"/>
        <v/>
      </c>
      <c r="GP18">
        <f t="shared" si="31"/>
        <v>19.800095998178897</v>
      </c>
      <c r="GQ18">
        <f t="shared" si="32"/>
        <v>19.601072999615564</v>
      </c>
      <c r="GR18">
        <f t="shared" si="33"/>
        <v>20.766938452582828</v>
      </c>
      <c r="GS18">
        <f t="shared" si="34"/>
        <v>20.314369649411411</v>
      </c>
      <c r="GT18">
        <f t="shared" si="35"/>
        <v>19.342514484927417</v>
      </c>
      <c r="GU18" t="str">
        <f t="shared" si="36"/>
        <v/>
      </c>
      <c r="GV18" s="26">
        <f t="shared" si="47"/>
        <v>11.025982470999988</v>
      </c>
      <c r="GW18">
        <f t="shared" si="48"/>
        <v>11.025982470999988</v>
      </c>
      <c r="GX18">
        <f t="shared" si="49"/>
        <v>11.025982470999988</v>
      </c>
      <c r="GY18">
        <f t="shared" si="50"/>
        <v>11.025982470999988</v>
      </c>
      <c r="GZ18">
        <f t="shared" si="51"/>
        <v>11.025982470999988</v>
      </c>
      <c r="HA18">
        <f t="shared" si="52"/>
        <v>1.279076178</v>
      </c>
      <c r="HB18">
        <f t="shared" si="53"/>
        <v>0.75543581800000004</v>
      </c>
      <c r="HC18">
        <f t="shared" si="54"/>
        <v>2.1062442950000002</v>
      </c>
      <c r="HD18">
        <f t="shared" si="55"/>
        <v>1.0193010170000001</v>
      </c>
      <c r="HE18">
        <f t="shared" si="56"/>
        <v>0.56805164900000005</v>
      </c>
      <c r="HF18">
        <f t="shared" si="57"/>
        <v>0.64503208300000003</v>
      </c>
      <c r="HG18" s="26" t="str">
        <f t="shared" si="58"/>
        <v/>
      </c>
      <c r="HH18" t="str">
        <f t="shared" si="59"/>
        <v/>
      </c>
      <c r="HI18" t="str">
        <f t="shared" si="60"/>
        <v/>
      </c>
      <c r="HJ18" t="str">
        <f t="shared" si="61"/>
        <v/>
      </c>
      <c r="HK18" t="str">
        <f t="shared" si="62"/>
        <v/>
      </c>
      <c r="HL18">
        <f t="shared" si="63"/>
        <v>1.279076178</v>
      </c>
      <c r="HM18">
        <f t="shared" si="64"/>
        <v>0.75543581800000004</v>
      </c>
      <c r="HN18">
        <f t="shared" si="65"/>
        <v>2.1062442950000002</v>
      </c>
      <c r="HO18">
        <f t="shared" si="66"/>
        <v>1.0193010170000001</v>
      </c>
      <c r="HP18">
        <f t="shared" si="67"/>
        <v>0.56805164900000005</v>
      </c>
      <c r="HQ18">
        <f t="shared" si="68"/>
        <v>0.64503208300000003</v>
      </c>
      <c r="HR18" s="26">
        <f t="shared" si="69"/>
        <v>0.86766592399999853</v>
      </c>
      <c r="HS18">
        <f t="shared" si="70"/>
        <v>0.86766592399999853</v>
      </c>
      <c r="HT18">
        <f t="shared" si="71"/>
        <v>0.86766592399999853</v>
      </c>
      <c r="HU18">
        <f t="shared" si="72"/>
        <v>0.86766592399999853</v>
      </c>
      <c r="HV18">
        <f t="shared" si="73"/>
        <v>0.86766592399999853</v>
      </c>
      <c r="HW18">
        <f t="shared" si="74"/>
        <v>0.54150958999999999</v>
      </c>
      <c r="HX18">
        <f t="shared" si="75"/>
        <v>0.69849418600000002</v>
      </c>
      <c r="HY18">
        <f t="shared" si="76"/>
        <v>0.68813652000000003</v>
      </c>
      <c r="HZ18">
        <f t="shared" si="77"/>
        <v>0.67038833600000003</v>
      </c>
      <c r="IA18">
        <f t="shared" si="78"/>
        <v>0.57209327700000001</v>
      </c>
      <c r="IB18" s="4">
        <f t="shared" si="79"/>
        <v>0.67133613599999997</v>
      </c>
      <c r="IC18" t="str">
        <f t="shared" si="80"/>
        <v/>
      </c>
      <c r="ID18" t="str">
        <f t="shared" si="81"/>
        <v/>
      </c>
      <c r="IE18" t="str">
        <f t="shared" si="82"/>
        <v/>
      </c>
      <c r="IF18" t="str">
        <f t="shared" si="83"/>
        <v/>
      </c>
      <c r="IG18" t="str">
        <f t="shared" si="84"/>
        <v/>
      </c>
      <c r="IH18">
        <f t="shared" si="85"/>
        <v>0.54150958999999999</v>
      </c>
      <c r="II18">
        <f t="shared" si="86"/>
        <v>0.69849418600000002</v>
      </c>
      <c r="IJ18">
        <f t="shared" si="87"/>
        <v>0.68813652000000003</v>
      </c>
      <c r="IK18">
        <f t="shared" si="88"/>
        <v>0.67038833600000003</v>
      </c>
      <c r="IL18">
        <f t="shared" si="89"/>
        <v>0.57209327700000001</v>
      </c>
      <c r="IM18">
        <f t="shared" si="90"/>
        <v>0.67133613599999997</v>
      </c>
      <c r="IN18" s="26">
        <f t="shared" si="91"/>
        <v>0.13094384999999997</v>
      </c>
      <c r="IO18">
        <f t="shared" si="92"/>
        <v>0.13094384999999997</v>
      </c>
      <c r="IP18">
        <f t="shared" si="93"/>
        <v>0.13094384999999997</v>
      </c>
      <c r="IQ18">
        <f t="shared" si="94"/>
        <v>0.13094384999999997</v>
      </c>
      <c r="IR18">
        <f t="shared" si="95"/>
        <v>0.13094384999999997</v>
      </c>
      <c r="IS18">
        <f t="shared" si="96"/>
        <v>3.9753520000000001E-2</v>
      </c>
      <c r="IT18">
        <f t="shared" si="97"/>
        <v>1.6809660000000001E-2</v>
      </c>
      <c r="IU18">
        <f t="shared" si="98"/>
        <v>-1.289E-2</v>
      </c>
      <c r="IV18">
        <f t="shared" si="99"/>
        <v>3.3639999999999998E-3</v>
      </c>
      <c r="IW18">
        <f t="shared" si="100"/>
        <v>3.9015000000000001E-2</v>
      </c>
      <c r="IX18">
        <f t="shared" si="101"/>
        <v>2.7630999999999999E-2</v>
      </c>
      <c r="IY18" s="26" t="str">
        <f t="shared" si="102"/>
        <v/>
      </c>
      <c r="IZ18" t="str">
        <f t="shared" si="103"/>
        <v/>
      </c>
      <c r="JA18" t="str">
        <f t="shared" si="104"/>
        <v/>
      </c>
      <c r="JB18" t="str">
        <f t="shared" si="105"/>
        <v/>
      </c>
      <c r="JC18" t="str">
        <f t="shared" si="106"/>
        <v/>
      </c>
      <c r="JD18">
        <f t="shared" si="107"/>
        <v>3.9753520000000001E-2</v>
      </c>
      <c r="JE18">
        <f t="shared" si="108"/>
        <v>1.6809660000000001E-2</v>
      </c>
      <c r="JF18">
        <f t="shared" si="109"/>
        <v>-1.289E-2</v>
      </c>
      <c r="JG18">
        <f t="shared" si="110"/>
        <v>3.3639999999999998E-3</v>
      </c>
      <c r="JH18">
        <f t="shared" si="111"/>
        <v>3.9015000000000001E-2</v>
      </c>
      <c r="JI18">
        <f t="shared" si="112"/>
        <v>2.7630999999999999E-2</v>
      </c>
      <c r="JJ18" s="26">
        <f t="shared" si="113"/>
        <v>23.290190403071897</v>
      </c>
      <c r="JK18">
        <f t="shared" si="114"/>
        <v>23.290190403071897</v>
      </c>
      <c r="JL18">
        <f t="shared" si="115"/>
        <v>23.290190403071897</v>
      </c>
      <c r="JM18">
        <f t="shared" si="116"/>
        <v>23.290190403071897</v>
      </c>
      <c r="JN18">
        <f t="shared" si="117"/>
        <v>23.290190403071897</v>
      </c>
      <c r="JO18">
        <f t="shared" si="118"/>
        <v>19.800095998178897</v>
      </c>
      <c r="JP18">
        <f t="shared" si="119"/>
        <v>19.601072999615564</v>
      </c>
      <c r="JQ18">
        <f t="shared" si="120"/>
        <v>20.766938452582828</v>
      </c>
      <c r="JR18">
        <f t="shared" si="121"/>
        <v>20.314369649411411</v>
      </c>
      <c r="JS18">
        <f t="shared" si="122"/>
        <v>19.342514484927417</v>
      </c>
      <c r="JT18">
        <f t="shared" si="123"/>
        <v>23.290190403071897</v>
      </c>
      <c r="JU18" s="26" t="str">
        <f t="shared" si="124"/>
        <v/>
      </c>
      <c r="JV18" t="str">
        <f t="shared" si="125"/>
        <v/>
      </c>
      <c r="JW18" t="str">
        <f t="shared" si="126"/>
        <v/>
      </c>
      <c r="JX18" t="str">
        <f t="shared" si="127"/>
        <v/>
      </c>
      <c r="JY18" t="str">
        <f t="shared" si="128"/>
        <v/>
      </c>
      <c r="JZ18">
        <f t="shared" si="129"/>
        <v>19.800095998178897</v>
      </c>
      <c r="KA18">
        <f t="shared" si="130"/>
        <v>19.601072999615564</v>
      </c>
      <c r="KB18">
        <f t="shared" si="131"/>
        <v>20.766938452582828</v>
      </c>
      <c r="KC18">
        <f t="shared" si="132"/>
        <v>20.314369649411411</v>
      </c>
      <c r="KD18">
        <f t="shared" si="133"/>
        <v>19.342514484927417</v>
      </c>
      <c r="KE18" s="4" t="str">
        <f t="shared" si="134"/>
        <v/>
      </c>
    </row>
    <row r="19" spans="1:291" x14ac:dyDescent="0.2">
      <c r="A19" s="16" t="s">
        <v>3498</v>
      </c>
      <c r="B19" s="17" t="s">
        <v>937</v>
      </c>
      <c r="C19" s="17"/>
      <c r="D19" s="17"/>
      <c r="E19" s="20" t="s">
        <v>18</v>
      </c>
      <c r="F19" s="19"/>
      <c r="G19" s="19"/>
      <c r="H19" s="19"/>
      <c r="I19" s="19"/>
      <c r="J19" s="19"/>
      <c r="K19" s="19"/>
      <c r="L19" s="19"/>
      <c r="M19" s="19"/>
      <c r="N19" s="19"/>
      <c r="O19" s="19">
        <v>0</v>
      </c>
      <c r="P19" s="32">
        <v>0</v>
      </c>
      <c r="Q19" s="19"/>
      <c r="R19" s="19"/>
      <c r="S19" s="19"/>
      <c r="T19" s="19"/>
      <c r="U19" s="19"/>
      <c r="V19" s="19"/>
      <c r="W19" s="19"/>
      <c r="X19" s="19"/>
      <c r="Y19" s="19"/>
      <c r="Z19" s="19">
        <v>0</v>
      </c>
      <c r="AA19" s="32">
        <v>1</v>
      </c>
      <c r="AK19">
        <v>0</v>
      </c>
      <c r="AL19" s="4">
        <v>0</v>
      </c>
      <c r="AM19" s="19"/>
      <c r="AN19" s="19"/>
      <c r="AO19" s="19"/>
      <c r="AP19" s="19"/>
      <c r="AQ19" s="19"/>
      <c r="AR19" s="19"/>
      <c r="AS19" s="19"/>
      <c r="AT19" s="19"/>
      <c r="AU19" s="19"/>
      <c r="AV19" s="19">
        <v>2.2475800000000001E-2</v>
      </c>
      <c r="AW19" s="32">
        <v>2.1953400000000001E-2</v>
      </c>
      <c r="AX19" s="19"/>
      <c r="AY19" s="19"/>
      <c r="AZ19" s="19"/>
      <c r="BA19" s="19"/>
      <c r="BB19" s="19"/>
      <c r="BC19" s="19"/>
      <c r="BD19" s="19"/>
      <c r="BE19" s="19"/>
      <c r="BF19" s="19"/>
      <c r="BG19" s="19">
        <v>1</v>
      </c>
      <c r="BH19" s="32">
        <v>2</v>
      </c>
      <c r="BI19" s="19"/>
      <c r="BJ19" s="19"/>
      <c r="BK19" s="19"/>
      <c r="BL19" s="19"/>
      <c r="BM19" s="19"/>
      <c r="BN19" s="19"/>
      <c r="BO19" s="19"/>
      <c r="BP19" s="19"/>
      <c r="BQ19" s="19"/>
      <c r="BR19" s="19">
        <f t="shared" ref="BR19:BS26" si="178">IF(BG19&gt;0,1,0)</f>
        <v>1</v>
      </c>
      <c r="BS19" s="19">
        <f t="shared" si="178"/>
        <v>1</v>
      </c>
      <c r="BT19" s="38">
        <v>39</v>
      </c>
      <c r="BU19" s="19">
        <v>28</v>
      </c>
      <c r="BV19" s="19">
        <v>35</v>
      </c>
      <c r="BW19" s="19">
        <v>47</v>
      </c>
      <c r="BX19" s="19">
        <v>7</v>
      </c>
      <c r="BY19" s="19">
        <v>5</v>
      </c>
      <c r="BZ19" s="19">
        <v>6</v>
      </c>
      <c r="CA19" s="19">
        <v>14</v>
      </c>
      <c r="CB19" s="19">
        <v>5</v>
      </c>
      <c r="CC19" s="19">
        <v>11</v>
      </c>
      <c r="CD19" s="32">
        <v>11</v>
      </c>
      <c r="CE19" s="19">
        <v>239</v>
      </c>
      <c r="CF19" s="19">
        <v>249</v>
      </c>
      <c r="CG19" s="19">
        <v>195</v>
      </c>
      <c r="CH19" s="19">
        <v>251</v>
      </c>
      <c r="CI19" s="19">
        <v>123</v>
      </c>
      <c r="CJ19" s="19">
        <v>112</v>
      </c>
      <c r="CK19" s="19">
        <v>91</v>
      </c>
      <c r="CL19" s="19">
        <v>133</v>
      </c>
      <c r="CM19" s="19">
        <v>128</v>
      </c>
      <c r="CN19" s="19">
        <v>93</v>
      </c>
      <c r="CO19" s="32">
        <v>125</v>
      </c>
      <c r="CP19" s="35">
        <f t="shared" si="1"/>
        <v>0.16317991631799164</v>
      </c>
      <c r="CQ19" s="35">
        <f t="shared" si="2"/>
        <v>0.11244979919678715</v>
      </c>
      <c r="CR19" s="35">
        <f t="shared" si="3"/>
        <v>0.17948717948717949</v>
      </c>
      <c r="CS19" s="35">
        <f t="shared" si="4"/>
        <v>0.18725099601593626</v>
      </c>
      <c r="CT19" s="35">
        <f t="shared" si="5"/>
        <v>5.6910569105691054E-2</v>
      </c>
      <c r="CU19" s="35">
        <f t="shared" si="6"/>
        <v>4.4642857142857144E-2</v>
      </c>
      <c r="CV19" s="35">
        <f t="shared" si="7"/>
        <v>6.5934065934065936E-2</v>
      </c>
      <c r="CW19" s="35">
        <f t="shared" si="8"/>
        <v>0.10526315789473684</v>
      </c>
      <c r="CX19" s="35">
        <f t="shared" si="9"/>
        <v>3.90625E-2</v>
      </c>
      <c r="CY19" s="35">
        <f t="shared" si="10"/>
        <v>0.11827956989247312</v>
      </c>
      <c r="CZ19" s="139">
        <f t="shared" si="11"/>
        <v>8.7999999999999995E-2</v>
      </c>
      <c r="DA19" s="146">
        <v>6.8551454710000002</v>
      </c>
      <c r="DB19" s="146">
        <v>6.4326946400000002</v>
      </c>
      <c r="DC19" s="146">
        <v>3.765784311</v>
      </c>
      <c r="DD19" s="146">
        <v>3.6901500010000001</v>
      </c>
      <c r="DE19" s="146">
        <v>2.7000240240000002</v>
      </c>
      <c r="DF19" s="146">
        <v>1.254697561</v>
      </c>
      <c r="DG19" s="146">
        <v>1.536866683</v>
      </c>
      <c r="DH19" s="146">
        <v>1.4535908200000001</v>
      </c>
      <c r="DI19" s="146">
        <v>1.455041858</v>
      </c>
      <c r="DJ19" s="146">
        <v>1.401008416</v>
      </c>
      <c r="DK19" s="147">
        <v>1.4706469230000001</v>
      </c>
      <c r="DL19" s="146"/>
      <c r="DM19" s="146"/>
      <c r="DN19" s="146"/>
      <c r="DO19" s="146"/>
      <c r="DP19" s="146"/>
      <c r="DQ19" s="146"/>
      <c r="DR19" s="146"/>
      <c r="DS19" s="146"/>
      <c r="DT19" s="146"/>
      <c r="DU19" s="146">
        <v>3.0776860999999999E-2</v>
      </c>
      <c r="DV19" s="147">
        <v>2.0441958999999999E-2</v>
      </c>
      <c r="DW19" s="146"/>
      <c r="DX19" s="146"/>
      <c r="DY19" s="146">
        <v>0.19431652099999999</v>
      </c>
      <c r="DZ19" s="146">
        <v>0.165079384</v>
      </c>
      <c r="EA19" s="146">
        <v>0.14353912399999999</v>
      </c>
      <c r="EB19" s="146">
        <v>0.108529444</v>
      </c>
      <c r="EC19" s="146">
        <v>0.108529444</v>
      </c>
      <c r="ED19" s="146">
        <v>7.7901999999999999E-2</v>
      </c>
      <c r="EE19" s="146">
        <v>7.2222999999999996E-2</v>
      </c>
      <c r="EF19" s="146">
        <v>2.759E-2</v>
      </c>
      <c r="EG19" s="147">
        <v>5.1857E-2</v>
      </c>
      <c r="EH19" s="143">
        <v>669106000</v>
      </c>
      <c r="EI19" s="143">
        <v>772301300</v>
      </c>
      <c r="EJ19" s="143">
        <v>652482500</v>
      </c>
      <c r="EK19" s="143">
        <v>761589800</v>
      </c>
      <c r="EL19" s="143">
        <v>636545600</v>
      </c>
      <c r="EM19" s="143">
        <v>302715700</v>
      </c>
      <c r="EN19" s="143">
        <v>395155700</v>
      </c>
      <c r="EO19" s="143">
        <v>407508700</v>
      </c>
      <c r="EP19" s="143">
        <v>467432500</v>
      </c>
      <c r="EQ19" s="143">
        <v>421757700</v>
      </c>
      <c r="ER19" s="143">
        <v>451383600</v>
      </c>
      <c r="ES19" s="26">
        <f t="shared" si="12"/>
        <v>20.321453050982306</v>
      </c>
      <c r="ET19" s="26">
        <f t="shared" si="13"/>
        <v>20.464885316821775</v>
      </c>
      <c r="EU19" s="26">
        <f t="shared" si="14"/>
        <v>20.29629487687809</v>
      </c>
      <c r="EV19" s="26">
        <f t="shared" si="15"/>
        <v>20.4509186484946</v>
      </c>
      <c r="EW19" s="26">
        <f t="shared" si="16"/>
        <v>20.271566615186629</v>
      </c>
      <c r="EX19" s="26">
        <f t="shared" si="17"/>
        <v>19.528304639181446</v>
      </c>
      <c r="EY19" s="26">
        <f t="shared" si="18"/>
        <v>19.794790422413158</v>
      </c>
      <c r="EZ19" s="26">
        <f t="shared" si="19"/>
        <v>19.825572840110542</v>
      </c>
      <c r="FA19" s="26">
        <f t="shared" si="20"/>
        <v>19.962765511241756</v>
      </c>
      <c r="FB19" s="26">
        <f t="shared" si="21"/>
        <v>19.859941536485099</v>
      </c>
      <c r="FC19" s="152">
        <f t="shared" si="22"/>
        <v>19.927828090274328</v>
      </c>
      <c r="FD19" t="str">
        <f t="shared" si="139"/>
        <v/>
      </c>
      <c r="FE19" t="str">
        <f t="shared" si="140"/>
        <v/>
      </c>
      <c r="FF19" t="str">
        <f t="shared" si="141"/>
        <v/>
      </c>
      <c r="FG19" t="str">
        <f t="shared" si="142"/>
        <v/>
      </c>
      <c r="FH19" t="str">
        <f t="shared" si="143"/>
        <v/>
      </c>
      <c r="FI19" t="str">
        <f t="shared" si="144"/>
        <v/>
      </c>
      <c r="FJ19" t="str">
        <f t="shared" si="145"/>
        <v/>
      </c>
      <c r="FK19" t="str">
        <f t="shared" si="146"/>
        <v/>
      </c>
      <c r="FL19" t="str">
        <f t="shared" si="147"/>
        <v/>
      </c>
      <c r="FM19">
        <f t="shared" si="153"/>
        <v>1.401008416</v>
      </c>
      <c r="FN19">
        <f t="shared" si="163"/>
        <v>1.4706469230000001</v>
      </c>
      <c r="FO19" s="26" t="str">
        <f t="shared" si="175"/>
        <v/>
      </c>
      <c r="FP19" t="str">
        <f t="shared" si="175"/>
        <v/>
      </c>
      <c r="FQ19" t="str">
        <f t="shared" si="173"/>
        <v/>
      </c>
      <c r="FR19" t="str">
        <f t="shared" si="174"/>
        <v/>
      </c>
      <c r="FS19" t="str">
        <f t="shared" si="168"/>
        <v/>
      </c>
      <c r="FT19" t="str">
        <f t="shared" si="169"/>
        <v/>
      </c>
      <c r="FU19" t="str">
        <f t="shared" si="170"/>
        <v/>
      </c>
      <c r="FV19" t="str">
        <f t="shared" si="171"/>
        <v/>
      </c>
      <c r="FW19" t="str">
        <f t="shared" si="176"/>
        <v/>
      </c>
      <c r="FX19">
        <f t="shared" si="154"/>
        <v>3.0776860999999999E-2</v>
      </c>
      <c r="FY19" s="4">
        <f t="shared" si="164"/>
        <v>2.0441958999999999E-2</v>
      </c>
      <c r="FZ19" t="str">
        <f t="shared" si="177"/>
        <v/>
      </c>
      <c r="GA19" t="str">
        <f t="shared" si="177"/>
        <v/>
      </c>
      <c r="GB19" t="str">
        <f t="shared" si="155"/>
        <v/>
      </c>
      <c r="GC19" t="str">
        <f t="shared" si="156"/>
        <v/>
      </c>
      <c r="GD19" t="str">
        <f t="shared" si="157"/>
        <v/>
      </c>
      <c r="GE19" t="str">
        <f t="shared" si="158"/>
        <v/>
      </c>
      <c r="GF19" t="str">
        <f t="shared" si="159"/>
        <v/>
      </c>
      <c r="GG19" t="str">
        <f t="shared" si="160"/>
        <v/>
      </c>
      <c r="GH19" t="str">
        <f t="shared" si="161"/>
        <v/>
      </c>
      <c r="GI19">
        <f t="shared" si="162"/>
        <v>2.759E-2</v>
      </c>
      <c r="GJ19" s="4">
        <f t="shared" si="165"/>
        <v>5.1857E-2</v>
      </c>
      <c r="GK19" t="str">
        <f t="shared" si="26"/>
        <v/>
      </c>
      <c r="GL19" t="str">
        <f t="shared" si="27"/>
        <v/>
      </c>
      <c r="GM19" t="str">
        <f t="shared" si="28"/>
        <v/>
      </c>
      <c r="GN19" t="str">
        <f t="shared" si="29"/>
        <v/>
      </c>
      <c r="GO19" t="str">
        <f t="shared" si="30"/>
        <v/>
      </c>
      <c r="GP19" t="str">
        <f t="shared" si="31"/>
        <v/>
      </c>
      <c r="GQ19" t="str">
        <f t="shared" si="32"/>
        <v/>
      </c>
      <c r="GR19" t="str">
        <f t="shared" si="33"/>
        <v/>
      </c>
      <c r="GS19" t="str">
        <f t="shared" si="34"/>
        <v/>
      </c>
      <c r="GT19">
        <f t="shared" si="35"/>
        <v>19.859941536485099</v>
      </c>
      <c r="GU19">
        <f t="shared" si="36"/>
        <v>19.927828090274328</v>
      </c>
      <c r="GV19" s="26">
        <f t="shared" si="47"/>
        <v>11.025982470999988</v>
      </c>
      <c r="GW19">
        <f t="shared" si="48"/>
        <v>11.025982470999988</v>
      </c>
      <c r="GX19">
        <f t="shared" si="49"/>
        <v>11.025982470999988</v>
      </c>
      <c r="GY19">
        <f t="shared" si="50"/>
        <v>11.025982470999988</v>
      </c>
      <c r="GZ19">
        <f t="shared" si="51"/>
        <v>11.025982470999988</v>
      </c>
      <c r="HA19">
        <f t="shared" si="52"/>
        <v>11.025982470999988</v>
      </c>
      <c r="HB19">
        <f t="shared" si="53"/>
        <v>11.025982470999988</v>
      </c>
      <c r="HC19">
        <f t="shared" si="54"/>
        <v>11.025982470999988</v>
      </c>
      <c r="HD19">
        <f t="shared" si="55"/>
        <v>11.025982470999988</v>
      </c>
      <c r="HE19">
        <f t="shared" si="56"/>
        <v>1.401008416</v>
      </c>
      <c r="HF19">
        <f t="shared" si="57"/>
        <v>1.4706469230000001</v>
      </c>
      <c r="HG19" s="26" t="str">
        <f t="shared" si="58"/>
        <v/>
      </c>
      <c r="HH19" t="str">
        <f t="shared" si="59"/>
        <v/>
      </c>
      <c r="HI19" t="str">
        <f t="shared" si="60"/>
        <v/>
      </c>
      <c r="HJ19" t="str">
        <f t="shared" si="61"/>
        <v/>
      </c>
      <c r="HK19" t="str">
        <f t="shared" si="62"/>
        <v/>
      </c>
      <c r="HL19" t="str">
        <f t="shared" si="63"/>
        <v/>
      </c>
      <c r="HM19" t="str">
        <f t="shared" si="64"/>
        <v/>
      </c>
      <c r="HN19" t="str">
        <f t="shared" si="65"/>
        <v/>
      </c>
      <c r="HO19" t="str">
        <f t="shared" si="66"/>
        <v/>
      </c>
      <c r="HP19">
        <f t="shared" si="67"/>
        <v>1.401008416</v>
      </c>
      <c r="HQ19">
        <f t="shared" si="68"/>
        <v>1.4706469230000001</v>
      </c>
      <c r="HR19" s="26">
        <f t="shared" si="69"/>
        <v>0.86766592399999853</v>
      </c>
      <c r="HS19">
        <f t="shared" si="70"/>
        <v>0.86766592399999853</v>
      </c>
      <c r="HT19">
        <f t="shared" si="71"/>
        <v>0.86766592399999853</v>
      </c>
      <c r="HU19">
        <f t="shared" si="72"/>
        <v>0.86766592399999853</v>
      </c>
      <c r="HV19">
        <f t="shared" si="73"/>
        <v>0.86766592399999853</v>
      </c>
      <c r="HW19">
        <f t="shared" si="74"/>
        <v>0.86766592399999853</v>
      </c>
      <c r="HX19">
        <f t="shared" si="75"/>
        <v>0.86766592399999853</v>
      </c>
      <c r="HY19">
        <f t="shared" si="76"/>
        <v>0.86766592399999853</v>
      </c>
      <c r="HZ19">
        <f t="shared" si="77"/>
        <v>0.86766592399999853</v>
      </c>
      <c r="IA19">
        <f t="shared" si="78"/>
        <v>3.0776860999999999E-2</v>
      </c>
      <c r="IB19" s="4">
        <f t="shared" si="79"/>
        <v>2.0441958999999999E-2</v>
      </c>
      <c r="IC19" t="str">
        <f t="shared" si="80"/>
        <v/>
      </c>
      <c r="ID19" t="str">
        <f t="shared" si="81"/>
        <v/>
      </c>
      <c r="IE19" t="str">
        <f t="shared" si="82"/>
        <v/>
      </c>
      <c r="IF19" t="str">
        <f t="shared" si="83"/>
        <v/>
      </c>
      <c r="IG19" t="str">
        <f t="shared" si="84"/>
        <v/>
      </c>
      <c r="IH19" t="str">
        <f t="shared" si="85"/>
        <v/>
      </c>
      <c r="II19" t="str">
        <f t="shared" si="86"/>
        <v/>
      </c>
      <c r="IJ19" t="str">
        <f t="shared" si="87"/>
        <v/>
      </c>
      <c r="IK19" t="str">
        <f t="shared" si="88"/>
        <v/>
      </c>
      <c r="IL19">
        <f t="shared" si="89"/>
        <v>3.0776860999999999E-2</v>
      </c>
      <c r="IM19">
        <f t="shared" si="90"/>
        <v>2.0441958999999999E-2</v>
      </c>
      <c r="IN19" s="26">
        <f t="shared" si="91"/>
        <v>0.13094384999999997</v>
      </c>
      <c r="IO19">
        <f t="shared" si="92"/>
        <v>0.13094384999999997</v>
      </c>
      <c r="IP19">
        <f t="shared" si="93"/>
        <v>0.13094384999999997</v>
      </c>
      <c r="IQ19">
        <f t="shared" si="94"/>
        <v>0.13094384999999997</v>
      </c>
      <c r="IR19">
        <f t="shared" si="95"/>
        <v>0.13094384999999997</v>
      </c>
      <c r="IS19">
        <f t="shared" si="96"/>
        <v>0.13094384999999997</v>
      </c>
      <c r="IT19">
        <f t="shared" si="97"/>
        <v>0.13094384999999997</v>
      </c>
      <c r="IU19">
        <f t="shared" si="98"/>
        <v>0.13094384999999997</v>
      </c>
      <c r="IV19">
        <f t="shared" si="99"/>
        <v>0.13094384999999997</v>
      </c>
      <c r="IW19">
        <f t="shared" si="100"/>
        <v>2.759E-2</v>
      </c>
      <c r="IX19">
        <f t="shared" si="101"/>
        <v>5.1857E-2</v>
      </c>
      <c r="IY19" s="26" t="str">
        <f t="shared" si="102"/>
        <v/>
      </c>
      <c r="IZ19" t="str">
        <f t="shared" si="103"/>
        <v/>
      </c>
      <c r="JA19" t="str">
        <f t="shared" si="104"/>
        <v/>
      </c>
      <c r="JB19" t="str">
        <f t="shared" si="105"/>
        <v/>
      </c>
      <c r="JC19" t="str">
        <f t="shared" si="106"/>
        <v/>
      </c>
      <c r="JD19" t="str">
        <f t="shared" si="107"/>
        <v/>
      </c>
      <c r="JE19" t="str">
        <f t="shared" si="108"/>
        <v/>
      </c>
      <c r="JF19" t="str">
        <f t="shared" si="109"/>
        <v/>
      </c>
      <c r="JG19" t="str">
        <f t="shared" si="110"/>
        <v/>
      </c>
      <c r="JH19">
        <f t="shared" si="111"/>
        <v>2.759E-2</v>
      </c>
      <c r="JI19">
        <f t="shared" si="112"/>
        <v>5.1857E-2</v>
      </c>
      <c r="JJ19" s="26">
        <f t="shared" si="113"/>
        <v>23.290190403071897</v>
      </c>
      <c r="JK19">
        <f t="shared" si="114"/>
        <v>23.290190403071897</v>
      </c>
      <c r="JL19">
        <f t="shared" si="115"/>
        <v>23.290190403071897</v>
      </c>
      <c r="JM19">
        <f t="shared" si="116"/>
        <v>23.290190403071897</v>
      </c>
      <c r="JN19">
        <f t="shared" si="117"/>
        <v>23.290190403071897</v>
      </c>
      <c r="JO19">
        <f t="shared" si="118"/>
        <v>23.290190403071897</v>
      </c>
      <c r="JP19">
        <f t="shared" si="119"/>
        <v>23.290190403071897</v>
      </c>
      <c r="JQ19">
        <f t="shared" si="120"/>
        <v>23.290190403071897</v>
      </c>
      <c r="JR19">
        <f t="shared" si="121"/>
        <v>23.290190403071897</v>
      </c>
      <c r="JS19">
        <f t="shared" si="122"/>
        <v>19.859941536485099</v>
      </c>
      <c r="JT19">
        <f t="shared" si="123"/>
        <v>19.927828090274328</v>
      </c>
      <c r="JU19" s="26" t="str">
        <f t="shared" si="124"/>
        <v/>
      </c>
      <c r="JV19" t="str">
        <f t="shared" si="125"/>
        <v/>
      </c>
      <c r="JW19" t="str">
        <f t="shared" si="126"/>
        <v/>
      </c>
      <c r="JX19" t="str">
        <f t="shared" si="127"/>
        <v/>
      </c>
      <c r="JY19" t="str">
        <f t="shared" si="128"/>
        <v/>
      </c>
      <c r="JZ19" t="str">
        <f t="shared" si="129"/>
        <v/>
      </c>
      <c r="KA19" t="str">
        <f t="shared" si="130"/>
        <v/>
      </c>
      <c r="KB19" t="str">
        <f t="shared" si="131"/>
        <v/>
      </c>
      <c r="KC19" t="str">
        <f t="shared" si="132"/>
        <v/>
      </c>
      <c r="KD19">
        <f t="shared" si="133"/>
        <v>19.859941536485099</v>
      </c>
      <c r="KE19" s="4">
        <f t="shared" si="134"/>
        <v>19.927828090274328</v>
      </c>
    </row>
    <row r="20" spans="1:291" x14ac:dyDescent="0.2">
      <c r="A20" s="16" t="s">
        <v>3499</v>
      </c>
      <c r="B20" s="17" t="s">
        <v>3500</v>
      </c>
      <c r="C20" s="17"/>
      <c r="D20" s="17"/>
      <c r="E20" s="20" t="s">
        <v>33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32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32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 s="4">
        <v>0</v>
      </c>
      <c r="AM20" s="19">
        <v>2.15844E-2</v>
      </c>
      <c r="AN20" s="19">
        <v>2.1252699999999999E-2</v>
      </c>
      <c r="AO20" s="19">
        <v>2.1279900000000001E-2</v>
      </c>
      <c r="AP20" s="19">
        <v>1.9376000000000001E-2</v>
      </c>
      <c r="AQ20" s="19">
        <v>1.96156E-2</v>
      </c>
      <c r="AR20" s="19">
        <v>1.9677799999999999E-2</v>
      </c>
      <c r="AS20" s="19">
        <v>1.9830500000000001E-2</v>
      </c>
      <c r="AT20" s="19">
        <v>1.98009E-2</v>
      </c>
      <c r="AU20" s="19">
        <v>2.24368E-2</v>
      </c>
      <c r="AV20" s="19">
        <v>2.2949199999999999E-2</v>
      </c>
      <c r="AW20" s="32">
        <v>2.14944E-2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32">
        <v>0</v>
      </c>
      <c r="BI20" s="19">
        <f t="shared" ref="BI20:BQ20" si="179">IF(AX20&gt;0,1,0)</f>
        <v>0</v>
      </c>
      <c r="BJ20" s="19">
        <f t="shared" si="179"/>
        <v>0</v>
      </c>
      <c r="BK20" s="19">
        <f t="shared" si="179"/>
        <v>0</v>
      </c>
      <c r="BL20" s="19">
        <f t="shared" si="179"/>
        <v>0</v>
      </c>
      <c r="BM20" s="19">
        <f t="shared" si="179"/>
        <v>0</v>
      </c>
      <c r="BN20" s="19">
        <f t="shared" si="179"/>
        <v>0</v>
      </c>
      <c r="BO20" s="19">
        <f t="shared" si="179"/>
        <v>0</v>
      </c>
      <c r="BP20" s="19">
        <f t="shared" si="179"/>
        <v>0</v>
      </c>
      <c r="BQ20" s="19">
        <f t="shared" si="179"/>
        <v>0</v>
      </c>
      <c r="BR20" s="19">
        <f t="shared" si="178"/>
        <v>0</v>
      </c>
      <c r="BS20" s="19">
        <f t="shared" si="178"/>
        <v>0</v>
      </c>
      <c r="BT20" s="38">
        <v>18</v>
      </c>
      <c r="BU20" s="19">
        <v>16</v>
      </c>
      <c r="BV20" s="19">
        <v>20</v>
      </c>
      <c r="BW20" s="19">
        <v>8</v>
      </c>
      <c r="BX20" s="19">
        <v>20</v>
      </c>
      <c r="BY20" s="19">
        <v>13</v>
      </c>
      <c r="BZ20" s="19">
        <v>6</v>
      </c>
      <c r="CA20" s="19">
        <v>26</v>
      </c>
      <c r="CB20" s="19">
        <v>7</v>
      </c>
      <c r="CC20" s="19">
        <v>49</v>
      </c>
      <c r="CD20" s="32">
        <v>89</v>
      </c>
      <c r="CE20" s="19">
        <v>161</v>
      </c>
      <c r="CF20" s="19">
        <v>171</v>
      </c>
      <c r="CG20" s="19">
        <v>164</v>
      </c>
      <c r="CH20" s="19">
        <v>186</v>
      </c>
      <c r="CI20" s="19">
        <v>160</v>
      </c>
      <c r="CJ20" s="19">
        <v>145</v>
      </c>
      <c r="CK20" s="19">
        <v>119</v>
      </c>
      <c r="CL20" s="19">
        <v>135</v>
      </c>
      <c r="CM20" s="19">
        <v>146</v>
      </c>
      <c r="CN20" s="19">
        <v>206</v>
      </c>
      <c r="CO20" s="32">
        <v>237</v>
      </c>
      <c r="CP20" s="35">
        <f t="shared" si="1"/>
        <v>0.11180124223602485</v>
      </c>
      <c r="CQ20" s="35">
        <f t="shared" si="2"/>
        <v>9.3567251461988299E-2</v>
      </c>
      <c r="CR20" s="35">
        <f t="shared" si="3"/>
        <v>0.12195121951219512</v>
      </c>
      <c r="CS20" s="35">
        <f t="shared" si="4"/>
        <v>4.3010752688172046E-2</v>
      </c>
      <c r="CT20" s="35">
        <f t="shared" si="5"/>
        <v>0.125</v>
      </c>
      <c r="CU20" s="35">
        <f t="shared" si="6"/>
        <v>8.9655172413793102E-2</v>
      </c>
      <c r="CV20" s="35">
        <f t="shared" si="7"/>
        <v>5.0420168067226892E-2</v>
      </c>
      <c r="CW20" s="35">
        <f t="shared" si="8"/>
        <v>0.19259259259259259</v>
      </c>
      <c r="CX20" s="35">
        <f t="shared" si="9"/>
        <v>4.7945205479452052E-2</v>
      </c>
      <c r="CY20" s="35">
        <f t="shared" si="10"/>
        <v>0.23786407766990292</v>
      </c>
      <c r="CZ20" s="139">
        <f t="shared" si="11"/>
        <v>0.37552742616033757</v>
      </c>
      <c r="DA20" s="146">
        <v>1.1542164349999999</v>
      </c>
      <c r="DB20" s="146">
        <v>1.002535376</v>
      </c>
      <c r="DC20" s="146">
        <v>1.4761795179999999</v>
      </c>
      <c r="DD20" s="146">
        <v>1.71201096</v>
      </c>
      <c r="DE20" s="146">
        <v>1.7714904229999999</v>
      </c>
      <c r="DF20" s="146">
        <v>1.420414276</v>
      </c>
      <c r="DG20" s="146">
        <v>1.725427236</v>
      </c>
      <c r="DH20" s="146">
        <v>1.500626735</v>
      </c>
      <c r="DI20" s="146">
        <v>1.2973558270000001</v>
      </c>
      <c r="DJ20" s="146">
        <v>1.2731148969999999</v>
      </c>
      <c r="DK20" s="147">
        <v>1.5227224880000001</v>
      </c>
      <c r="DL20" s="146"/>
      <c r="DM20" s="146"/>
      <c r="DN20" s="146">
        <v>0.19143539400000001</v>
      </c>
      <c r="DO20" s="146">
        <v>0.15295546500000001</v>
      </c>
      <c r="DP20" s="146">
        <v>0.118415279</v>
      </c>
      <c r="DQ20" s="146">
        <v>0.130092754</v>
      </c>
      <c r="DR20" s="146">
        <v>0.18195909499999999</v>
      </c>
      <c r="DS20" s="146">
        <v>0.16311588299999999</v>
      </c>
      <c r="DT20" s="146">
        <v>0.12592908899999999</v>
      </c>
      <c r="DU20" s="146">
        <v>0.214600658</v>
      </c>
      <c r="DV20" s="147">
        <v>0.28251157799999999</v>
      </c>
      <c r="DW20" s="146"/>
      <c r="DX20" s="146"/>
      <c r="DY20" s="146">
        <v>5.2462382000000002E-2</v>
      </c>
      <c r="DZ20" s="146">
        <v>7.9443021000000003E-2</v>
      </c>
      <c r="EA20" s="146">
        <v>6.3334789000000002E-2</v>
      </c>
      <c r="EB20" s="146">
        <v>4.1036949000000003E-2</v>
      </c>
      <c r="EC20" s="146">
        <v>-3.3785218999999998E-2</v>
      </c>
      <c r="ED20" s="146">
        <v>3.0203000000000001E-2</v>
      </c>
      <c r="EE20" s="146">
        <v>6.5056000000000003E-2</v>
      </c>
      <c r="EF20" s="146">
        <v>8.8999999999999995E-4</v>
      </c>
      <c r="EG20" s="147">
        <v>-7.2029999999999997E-2</v>
      </c>
      <c r="EH20" s="143">
        <v>153832700</v>
      </c>
      <c r="EI20" s="143">
        <v>180624400</v>
      </c>
      <c r="EJ20" s="143">
        <v>359900100</v>
      </c>
      <c r="EK20" s="143">
        <v>321631100</v>
      </c>
      <c r="EL20" s="143">
        <v>385078300</v>
      </c>
      <c r="EM20" s="143">
        <v>310259400</v>
      </c>
      <c r="EN20" s="143">
        <v>372715700</v>
      </c>
      <c r="EO20" s="143">
        <v>387280200</v>
      </c>
      <c r="EP20" s="143">
        <v>274900400</v>
      </c>
      <c r="EQ20" s="143">
        <v>311373800</v>
      </c>
      <c r="ER20" s="143"/>
      <c r="ES20" s="26">
        <f t="shared" si="12"/>
        <v>18.851376206220845</v>
      </c>
      <c r="ET20" s="26">
        <f t="shared" si="13"/>
        <v>19.011930295026147</v>
      </c>
      <c r="EU20" s="26">
        <f t="shared" si="14"/>
        <v>19.701337050904179</v>
      </c>
      <c r="EV20" s="26">
        <f t="shared" si="15"/>
        <v>19.588915794573655</v>
      </c>
      <c r="EW20" s="26">
        <f t="shared" si="16"/>
        <v>19.768957248197214</v>
      </c>
      <c r="EX20" s="26">
        <f t="shared" si="17"/>
        <v>19.552919279736667</v>
      </c>
      <c r="EY20" s="26">
        <f t="shared" si="18"/>
        <v>19.736326488595793</v>
      </c>
      <c r="EZ20" s="26">
        <f t="shared" si="19"/>
        <v>19.774659020017808</v>
      </c>
      <c r="FA20" s="26">
        <f t="shared" si="20"/>
        <v>19.431919408208987</v>
      </c>
      <c r="FB20" s="26">
        <f t="shared" si="21"/>
        <v>19.556504677665245</v>
      </c>
      <c r="FC20" s="152" t="str">
        <f t="shared" si="22"/>
        <v/>
      </c>
      <c r="FD20">
        <f t="shared" si="139"/>
        <v>1.1542164349999999</v>
      </c>
      <c r="FE20">
        <f t="shared" si="140"/>
        <v>1.002535376</v>
      </c>
      <c r="FF20">
        <f t="shared" si="141"/>
        <v>1.4761795179999999</v>
      </c>
      <c r="FG20">
        <f t="shared" si="142"/>
        <v>1.71201096</v>
      </c>
      <c r="FH20">
        <f t="shared" si="143"/>
        <v>1.7714904229999999</v>
      </c>
      <c r="FI20">
        <f t="shared" si="144"/>
        <v>1.420414276</v>
      </c>
      <c r="FJ20">
        <f t="shared" si="145"/>
        <v>1.725427236</v>
      </c>
      <c r="FK20">
        <f t="shared" si="146"/>
        <v>1.500626735</v>
      </c>
      <c r="FL20">
        <f t="shared" si="147"/>
        <v>1.2973558270000001</v>
      </c>
      <c r="FM20">
        <f t="shared" si="153"/>
        <v>1.2731148969999999</v>
      </c>
      <c r="FN20">
        <f t="shared" si="163"/>
        <v>1.5227224880000001</v>
      </c>
      <c r="FO20" s="26"/>
      <c r="FQ20">
        <f t="shared" si="173"/>
        <v>0.19143539400000001</v>
      </c>
      <c r="FR20">
        <f t="shared" si="174"/>
        <v>0.15295546500000001</v>
      </c>
      <c r="FS20">
        <f t="shared" si="168"/>
        <v>0.118415279</v>
      </c>
      <c r="FT20">
        <f t="shared" si="169"/>
        <v>0.130092754</v>
      </c>
      <c r="FU20">
        <f t="shared" si="170"/>
        <v>0.18195909499999999</v>
      </c>
      <c r="FV20">
        <f t="shared" si="171"/>
        <v>0.16311588299999999</v>
      </c>
      <c r="FW20">
        <f t="shared" si="176"/>
        <v>0.12592908899999999</v>
      </c>
      <c r="FX20">
        <f t="shared" si="154"/>
        <v>0.214600658</v>
      </c>
      <c r="FY20" s="4">
        <f t="shared" si="164"/>
        <v>0.28251157799999999</v>
      </c>
      <c r="GB20">
        <f t="shared" si="155"/>
        <v>5.2462382000000002E-2</v>
      </c>
      <c r="GC20">
        <f t="shared" si="156"/>
        <v>7.9443021000000003E-2</v>
      </c>
      <c r="GD20">
        <f t="shared" si="157"/>
        <v>6.3334789000000002E-2</v>
      </c>
      <c r="GE20">
        <f t="shared" si="158"/>
        <v>4.1036949000000003E-2</v>
      </c>
      <c r="GF20">
        <f t="shared" si="159"/>
        <v>-3.3785218999999998E-2</v>
      </c>
      <c r="GG20">
        <f t="shared" si="160"/>
        <v>3.0203000000000001E-2</v>
      </c>
      <c r="GH20">
        <f t="shared" si="161"/>
        <v>6.5056000000000003E-2</v>
      </c>
      <c r="GI20">
        <f t="shared" si="162"/>
        <v>8.8999999999999995E-4</v>
      </c>
      <c r="GJ20" s="4">
        <f t="shared" si="165"/>
        <v>-7.2029999999999997E-2</v>
      </c>
      <c r="GK20">
        <f t="shared" si="26"/>
        <v>18.851376206220845</v>
      </c>
      <c r="GL20">
        <f t="shared" si="27"/>
        <v>19.011930295026147</v>
      </c>
      <c r="GM20">
        <f t="shared" si="28"/>
        <v>19.701337050904179</v>
      </c>
      <c r="GN20">
        <f t="shared" si="29"/>
        <v>19.588915794573655</v>
      </c>
      <c r="GO20">
        <f t="shared" si="30"/>
        <v>19.768957248197214</v>
      </c>
      <c r="GP20">
        <f t="shared" si="31"/>
        <v>19.552919279736667</v>
      </c>
      <c r="GQ20">
        <f t="shared" si="32"/>
        <v>19.736326488595793</v>
      </c>
      <c r="GR20">
        <f t="shared" si="33"/>
        <v>19.774659020017808</v>
      </c>
      <c r="GS20">
        <f t="shared" si="34"/>
        <v>19.431919408208987</v>
      </c>
      <c r="GT20">
        <f t="shared" si="35"/>
        <v>19.556504677665245</v>
      </c>
      <c r="GU20" t="str">
        <f t="shared" si="36"/>
        <v/>
      </c>
      <c r="GV20" s="26">
        <f t="shared" si="47"/>
        <v>1.1542164349999999</v>
      </c>
      <c r="GW20">
        <f t="shared" si="48"/>
        <v>1.002535376</v>
      </c>
      <c r="GX20">
        <f t="shared" si="49"/>
        <v>1.4761795179999999</v>
      </c>
      <c r="GY20">
        <f t="shared" si="50"/>
        <v>1.71201096</v>
      </c>
      <c r="GZ20">
        <f t="shared" si="51"/>
        <v>1.7714904229999999</v>
      </c>
      <c r="HA20">
        <f t="shared" si="52"/>
        <v>1.420414276</v>
      </c>
      <c r="HB20">
        <f t="shared" si="53"/>
        <v>1.725427236</v>
      </c>
      <c r="HC20">
        <f t="shared" si="54"/>
        <v>1.500626735</v>
      </c>
      <c r="HD20">
        <f t="shared" si="55"/>
        <v>1.2973558270000001</v>
      </c>
      <c r="HE20">
        <f t="shared" si="56"/>
        <v>1.2731148969999999</v>
      </c>
      <c r="HF20">
        <f t="shared" si="57"/>
        <v>1.5227224880000001</v>
      </c>
      <c r="HG20" s="26">
        <f t="shared" si="58"/>
        <v>1.1542164349999999</v>
      </c>
      <c r="HH20">
        <f t="shared" si="59"/>
        <v>1.002535376</v>
      </c>
      <c r="HI20">
        <f t="shared" si="60"/>
        <v>1.4761795179999999</v>
      </c>
      <c r="HJ20">
        <f t="shared" si="61"/>
        <v>1.71201096</v>
      </c>
      <c r="HK20">
        <f t="shared" si="62"/>
        <v>1.7714904229999999</v>
      </c>
      <c r="HL20">
        <f t="shared" si="63"/>
        <v>1.420414276</v>
      </c>
      <c r="HM20">
        <f t="shared" si="64"/>
        <v>1.725427236</v>
      </c>
      <c r="HN20">
        <f t="shared" si="65"/>
        <v>1.500626735</v>
      </c>
      <c r="HO20">
        <f t="shared" si="66"/>
        <v>1.2973558270000001</v>
      </c>
      <c r="HP20">
        <f t="shared" si="67"/>
        <v>1.2731148969999999</v>
      </c>
      <c r="HQ20">
        <f t="shared" si="68"/>
        <v>1.5227224880000001</v>
      </c>
      <c r="HR20" s="26">
        <f t="shared" si="69"/>
        <v>1.8501305000000012E-3</v>
      </c>
      <c r="HS20">
        <f t="shared" si="70"/>
        <v>1.8501305000000012E-3</v>
      </c>
      <c r="HT20">
        <f t="shared" si="71"/>
        <v>0.19143539400000001</v>
      </c>
      <c r="HU20">
        <f t="shared" si="72"/>
        <v>0.15295546500000001</v>
      </c>
      <c r="HV20">
        <f t="shared" si="73"/>
        <v>0.118415279</v>
      </c>
      <c r="HW20">
        <f t="shared" si="74"/>
        <v>0.130092754</v>
      </c>
      <c r="HX20">
        <f t="shared" si="75"/>
        <v>0.18195909499999999</v>
      </c>
      <c r="HY20">
        <f t="shared" si="76"/>
        <v>0.16311588299999999</v>
      </c>
      <c r="HZ20">
        <f t="shared" si="77"/>
        <v>0.12592908899999999</v>
      </c>
      <c r="IA20">
        <f t="shared" si="78"/>
        <v>0.214600658</v>
      </c>
      <c r="IB20" s="4">
        <f t="shared" si="79"/>
        <v>0.28251157799999999</v>
      </c>
      <c r="IC20" t="str">
        <f t="shared" si="80"/>
        <v/>
      </c>
      <c r="ID20" t="str">
        <f t="shared" si="81"/>
        <v/>
      </c>
      <c r="IE20">
        <f t="shared" si="82"/>
        <v>0.19143539400000001</v>
      </c>
      <c r="IF20">
        <f t="shared" si="83"/>
        <v>0.15295546500000001</v>
      </c>
      <c r="IG20">
        <f t="shared" si="84"/>
        <v>0.118415279</v>
      </c>
      <c r="IH20">
        <f t="shared" si="85"/>
        <v>0.130092754</v>
      </c>
      <c r="II20">
        <f t="shared" si="86"/>
        <v>0.18195909499999999</v>
      </c>
      <c r="IJ20">
        <f t="shared" si="87"/>
        <v>0.16311588299999999</v>
      </c>
      <c r="IK20">
        <f t="shared" si="88"/>
        <v>0.12592908899999999</v>
      </c>
      <c r="IL20">
        <f t="shared" si="89"/>
        <v>0.214600658</v>
      </c>
      <c r="IM20">
        <f t="shared" si="90"/>
        <v>0.28251157799999999</v>
      </c>
      <c r="IN20" s="26">
        <f t="shared" si="91"/>
        <v>0</v>
      </c>
      <c r="IO20">
        <f t="shared" si="92"/>
        <v>0</v>
      </c>
      <c r="IP20">
        <f t="shared" si="93"/>
        <v>5.2462382000000002E-2</v>
      </c>
      <c r="IQ20">
        <f t="shared" si="94"/>
        <v>7.9443021000000003E-2</v>
      </c>
      <c r="IR20">
        <f t="shared" si="95"/>
        <v>6.3334789000000002E-2</v>
      </c>
      <c r="IS20">
        <f t="shared" si="96"/>
        <v>4.1036949000000003E-2</v>
      </c>
      <c r="IT20">
        <f t="shared" si="97"/>
        <v>-3.3785218999999998E-2</v>
      </c>
      <c r="IU20">
        <f t="shared" si="98"/>
        <v>3.0203000000000001E-2</v>
      </c>
      <c r="IV20">
        <f t="shared" si="99"/>
        <v>6.5056000000000003E-2</v>
      </c>
      <c r="IW20">
        <f t="shared" si="100"/>
        <v>8.8999999999999995E-4</v>
      </c>
      <c r="IX20">
        <f t="shared" si="101"/>
        <v>-7.2029999999999997E-2</v>
      </c>
      <c r="IY20" s="26" t="str">
        <f t="shared" si="102"/>
        <v/>
      </c>
      <c r="IZ20" t="str">
        <f t="shared" si="103"/>
        <v/>
      </c>
      <c r="JA20">
        <f t="shared" si="104"/>
        <v>5.2462382000000002E-2</v>
      </c>
      <c r="JB20">
        <f t="shared" si="105"/>
        <v>7.9443021000000003E-2</v>
      </c>
      <c r="JC20">
        <f t="shared" si="106"/>
        <v>6.3334789000000002E-2</v>
      </c>
      <c r="JD20">
        <f t="shared" si="107"/>
        <v>4.1036949000000003E-2</v>
      </c>
      <c r="JE20">
        <f t="shared" si="108"/>
        <v>-3.3785218999999998E-2</v>
      </c>
      <c r="JF20">
        <f t="shared" si="109"/>
        <v>3.0203000000000001E-2</v>
      </c>
      <c r="JG20">
        <f t="shared" si="110"/>
        <v>6.5056000000000003E-2</v>
      </c>
      <c r="JH20">
        <f t="shared" si="111"/>
        <v>8.8999999999999995E-4</v>
      </c>
      <c r="JI20">
        <f t="shared" si="112"/>
        <v>-7.2029999999999997E-2</v>
      </c>
      <c r="JJ20" s="26">
        <f t="shared" si="113"/>
        <v>18.851376206220845</v>
      </c>
      <c r="JK20">
        <f t="shared" si="114"/>
        <v>19.011930295026147</v>
      </c>
      <c r="JL20">
        <f t="shared" si="115"/>
        <v>19.701337050904179</v>
      </c>
      <c r="JM20">
        <f t="shared" si="116"/>
        <v>19.588915794573655</v>
      </c>
      <c r="JN20">
        <f t="shared" si="117"/>
        <v>19.768957248197214</v>
      </c>
      <c r="JO20">
        <f t="shared" si="118"/>
        <v>19.552919279736667</v>
      </c>
      <c r="JP20">
        <f t="shared" si="119"/>
        <v>19.736326488595793</v>
      </c>
      <c r="JQ20">
        <f t="shared" si="120"/>
        <v>19.774659020017808</v>
      </c>
      <c r="JR20">
        <f t="shared" si="121"/>
        <v>19.431919408208987</v>
      </c>
      <c r="JS20">
        <f t="shared" si="122"/>
        <v>19.556504677665245</v>
      </c>
      <c r="JT20">
        <f t="shared" si="123"/>
        <v>23.290190403071897</v>
      </c>
      <c r="JU20" s="26">
        <f t="shared" si="124"/>
        <v>18.851376206220845</v>
      </c>
      <c r="JV20">
        <f t="shared" si="125"/>
        <v>19.011930295026147</v>
      </c>
      <c r="JW20">
        <f t="shared" si="126"/>
        <v>19.701337050904179</v>
      </c>
      <c r="JX20">
        <f t="shared" si="127"/>
        <v>19.588915794573655</v>
      </c>
      <c r="JY20">
        <f t="shared" si="128"/>
        <v>19.768957248197214</v>
      </c>
      <c r="JZ20">
        <f t="shared" si="129"/>
        <v>19.552919279736667</v>
      </c>
      <c r="KA20">
        <f t="shared" si="130"/>
        <v>19.736326488595793</v>
      </c>
      <c r="KB20">
        <f t="shared" si="131"/>
        <v>19.774659020017808</v>
      </c>
      <c r="KC20">
        <f t="shared" si="132"/>
        <v>19.431919408208987</v>
      </c>
      <c r="KD20">
        <f t="shared" si="133"/>
        <v>19.556504677665245</v>
      </c>
      <c r="KE20" s="4" t="str">
        <f t="shared" si="134"/>
        <v/>
      </c>
    </row>
    <row r="21" spans="1:291" x14ac:dyDescent="0.2">
      <c r="A21" s="16" t="s">
        <v>3501</v>
      </c>
      <c r="B21" s="17" t="s">
        <v>4037</v>
      </c>
      <c r="C21" s="17"/>
      <c r="D21" s="17"/>
      <c r="E21" s="20" t="s">
        <v>33</v>
      </c>
      <c r="F21" s="19">
        <v>0</v>
      </c>
      <c r="G21" s="19">
        <v>0</v>
      </c>
      <c r="H21" s="19"/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32">
        <v>0</v>
      </c>
      <c r="Q21" s="19">
        <v>0</v>
      </c>
      <c r="R21" s="19">
        <v>0</v>
      </c>
      <c r="S21" s="19"/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32">
        <v>1</v>
      </c>
      <c r="AB21">
        <v>0</v>
      </c>
      <c r="AC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 s="4">
        <v>1</v>
      </c>
      <c r="AM21" s="19">
        <v>1.8553699999999999E-2</v>
      </c>
      <c r="AN21" s="19">
        <v>1.9590699999999999E-2</v>
      </c>
      <c r="AO21" s="19"/>
      <c r="AP21" s="19">
        <v>2.1012800000000002E-2</v>
      </c>
      <c r="AQ21" s="19">
        <v>2.0913399999999999E-2</v>
      </c>
      <c r="AR21" s="19">
        <v>1.9442999999999998E-2</v>
      </c>
      <c r="AS21" s="19">
        <v>2.01367E-2</v>
      </c>
      <c r="AT21" s="19">
        <v>1.9995800000000001E-2</v>
      </c>
      <c r="AU21" s="19">
        <v>2.21873E-2</v>
      </c>
      <c r="AV21" s="19">
        <v>2.6137400000000002E-2</v>
      </c>
      <c r="AW21" s="32">
        <v>2.6419100000000001E-2</v>
      </c>
      <c r="AX21" s="19">
        <v>0</v>
      </c>
      <c r="AY21" s="19">
        <v>0</v>
      </c>
      <c r="AZ21" s="19"/>
      <c r="BA21" s="19">
        <v>0</v>
      </c>
      <c r="BB21" s="19">
        <v>0</v>
      </c>
      <c r="BC21" s="19">
        <v>0</v>
      </c>
      <c r="BD21" s="19">
        <v>1</v>
      </c>
      <c r="BE21" s="19">
        <v>1</v>
      </c>
      <c r="BF21" s="19">
        <v>0</v>
      </c>
      <c r="BG21" s="19">
        <v>1</v>
      </c>
      <c r="BH21" s="32">
        <v>0</v>
      </c>
      <c r="BI21" s="19">
        <f t="shared" ref="BI21:BJ26" si="180">IF(AX21&gt;0,1,0)</f>
        <v>0</v>
      </c>
      <c r="BJ21" s="19">
        <f t="shared" si="180"/>
        <v>0</v>
      </c>
      <c r="BK21" s="19"/>
      <c r="BL21" s="19">
        <f t="shared" ref="BL21:BQ26" si="181">IF(BA21&gt;0,1,0)</f>
        <v>0</v>
      </c>
      <c r="BM21" s="19">
        <f t="shared" si="181"/>
        <v>0</v>
      </c>
      <c r="BN21" s="19">
        <f t="shared" si="181"/>
        <v>0</v>
      </c>
      <c r="BO21" s="19">
        <f t="shared" si="181"/>
        <v>1</v>
      </c>
      <c r="BP21" s="19">
        <f t="shared" si="181"/>
        <v>1</v>
      </c>
      <c r="BQ21" s="19">
        <f t="shared" si="181"/>
        <v>0</v>
      </c>
      <c r="BR21" s="19">
        <f t="shared" si="178"/>
        <v>1</v>
      </c>
      <c r="BS21" s="19">
        <f t="shared" si="178"/>
        <v>0</v>
      </c>
      <c r="BT21" s="38">
        <v>13</v>
      </c>
      <c r="BU21" s="19">
        <v>5</v>
      </c>
      <c r="BV21" s="19">
        <v>9</v>
      </c>
      <c r="BW21" s="19">
        <v>4</v>
      </c>
      <c r="BX21" s="19">
        <v>1</v>
      </c>
      <c r="BY21" s="19">
        <v>8</v>
      </c>
      <c r="BZ21" s="19">
        <v>8</v>
      </c>
      <c r="CA21" s="19">
        <v>12</v>
      </c>
      <c r="CB21" s="19">
        <v>16</v>
      </c>
      <c r="CC21" s="19">
        <v>21</v>
      </c>
      <c r="CD21" s="32">
        <v>24</v>
      </c>
      <c r="CE21" s="19">
        <v>238</v>
      </c>
      <c r="CF21" s="19">
        <v>173</v>
      </c>
      <c r="CG21" s="19">
        <v>209</v>
      </c>
      <c r="CH21" s="19">
        <v>138</v>
      </c>
      <c r="CI21" s="19">
        <v>182</v>
      </c>
      <c r="CJ21" s="19">
        <v>216</v>
      </c>
      <c r="CK21" s="19">
        <v>185</v>
      </c>
      <c r="CL21" s="19">
        <v>139</v>
      </c>
      <c r="CM21" s="19">
        <v>236</v>
      </c>
      <c r="CN21" s="19">
        <v>181</v>
      </c>
      <c r="CO21" s="32">
        <v>191</v>
      </c>
      <c r="CP21" s="35">
        <f t="shared" si="1"/>
        <v>5.4621848739495799E-2</v>
      </c>
      <c r="CQ21" s="35">
        <f t="shared" si="2"/>
        <v>2.8901734104046242E-2</v>
      </c>
      <c r="CR21" s="35">
        <f t="shared" si="3"/>
        <v>4.3062200956937802E-2</v>
      </c>
      <c r="CS21" s="35">
        <f t="shared" si="4"/>
        <v>2.8985507246376812E-2</v>
      </c>
      <c r="CT21" s="35">
        <f t="shared" si="5"/>
        <v>5.4945054945054949E-3</v>
      </c>
      <c r="CU21" s="35">
        <f t="shared" si="6"/>
        <v>3.7037037037037035E-2</v>
      </c>
      <c r="CV21" s="35">
        <f t="shared" si="7"/>
        <v>4.3243243243243246E-2</v>
      </c>
      <c r="CW21" s="35">
        <f t="shared" si="8"/>
        <v>8.6330935251798566E-2</v>
      </c>
      <c r="CX21" s="35">
        <f t="shared" si="9"/>
        <v>6.7796610169491525E-2</v>
      </c>
      <c r="CY21" s="35">
        <f t="shared" si="10"/>
        <v>0.11602209944751381</v>
      </c>
      <c r="CZ21" s="139">
        <f t="shared" si="11"/>
        <v>0.1256544502617801</v>
      </c>
      <c r="DA21" s="146">
        <v>1.922387158</v>
      </c>
      <c r="DB21" s="146">
        <v>1.99778582</v>
      </c>
      <c r="DC21" s="146">
        <v>1.932301123</v>
      </c>
      <c r="DD21" s="146">
        <v>2.6744285670000001</v>
      </c>
      <c r="DE21" s="146">
        <v>2.9616010020000001</v>
      </c>
      <c r="DF21" s="146">
        <v>2.5745890440000001</v>
      </c>
      <c r="DG21" s="146">
        <v>2.4842465599999999</v>
      </c>
      <c r="DH21" s="146">
        <v>2.6922246580000002</v>
      </c>
      <c r="DI21" s="146">
        <v>2.10379059</v>
      </c>
      <c r="DJ21" s="146">
        <v>2.2293635310000002</v>
      </c>
      <c r="DK21" s="147">
        <v>1.822168311</v>
      </c>
      <c r="DL21" s="146"/>
      <c r="DM21" s="146"/>
      <c r="DN21" s="146"/>
      <c r="DO21" s="146">
        <v>9.3723849999999997E-2</v>
      </c>
      <c r="DP21" s="146">
        <v>7.7575560000000002E-2</v>
      </c>
      <c r="DQ21" s="146">
        <v>5.4002928999999998E-2</v>
      </c>
      <c r="DR21" s="146">
        <v>9.8098400000000002E-3</v>
      </c>
      <c r="DS21" s="146">
        <v>7.1460999999999998E-3</v>
      </c>
      <c r="DT21" s="146">
        <v>2.6555200000000002E-3</v>
      </c>
      <c r="DU21" s="146">
        <v>6.4608000000000005E-4</v>
      </c>
      <c r="DV21" s="147">
        <v>2.35622E-3</v>
      </c>
      <c r="DW21" s="146"/>
      <c r="DX21" s="146"/>
      <c r="DY21" s="146">
        <v>0.13127222099999999</v>
      </c>
      <c r="DZ21" s="146">
        <v>6.8512158000000004E-2</v>
      </c>
      <c r="EA21" s="146">
        <v>0.14025280000000001</v>
      </c>
      <c r="EB21" s="146">
        <v>0.185315971</v>
      </c>
      <c r="EC21" s="146">
        <v>0.309780636</v>
      </c>
      <c r="ED21" s="146">
        <v>-6.9260000000000002E-2</v>
      </c>
      <c r="EE21" s="146">
        <v>0.11534700000000001</v>
      </c>
      <c r="EF21" s="146">
        <v>4.7017999999999997E-2</v>
      </c>
      <c r="EG21" s="147">
        <v>1.5566E-2</v>
      </c>
      <c r="EH21" s="143">
        <v>620985100</v>
      </c>
      <c r="EI21" s="143">
        <v>748261800</v>
      </c>
      <c r="EJ21" s="143">
        <v>970786400</v>
      </c>
      <c r="EK21" s="143">
        <v>1514377900</v>
      </c>
      <c r="EL21" s="143">
        <v>2475756900</v>
      </c>
      <c r="EM21" s="143">
        <v>2000506600</v>
      </c>
      <c r="EN21" s="143">
        <v>1687586000</v>
      </c>
      <c r="EO21" s="143">
        <v>2051351200</v>
      </c>
      <c r="EP21" s="143">
        <v>1624973600</v>
      </c>
      <c r="EQ21" s="143">
        <v>1959470900</v>
      </c>
      <c r="ER21" s="143"/>
      <c r="ES21" s="26">
        <f t="shared" si="12"/>
        <v>20.246817646051127</v>
      </c>
      <c r="ET21" s="26">
        <f t="shared" si="13"/>
        <v>20.43326347470304</v>
      </c>
      <c r="EU21" s="26">
        <f t="shared" si="14"/>
        <v>20.693617022653903</v>
      </c>
      <c r="EV21" s="26">
        <f t="shared" si="15"/>
        <v>21.138270564514659</v>
      </c>
      <c r="EW21" s="26">
        <f t="shared" si="16"/>
        <v>21.629812004396033</v>
      </c>
      <c r="EX21" s="26">
        <f t="shared" si="17"/>
        <v>21.416666285431329</v>
      </c>
      <c r="EY21" s="26">
        <f t="shared" si="18"/>
        <v>21.246564942375354</v>
      </c>
      <c r="EZ21" s="26">
        <f t="shared" si="19"/>
        <v>21.441764534922477</v>
      </c>
      <c r="FA21" s="26">
        <f t="shared" si="20"/>
        <v>21.208757406442295</v>
      </c>
      <c r="FB21" s="26">
        <f t="shared" si="21"/>
        <v>21.39594032476646</v>
      </c>
      <c r="FC21" s="152" t="str">
        <f t="shared" si="22"/>
        <v/>
      </c>
      <c r="FD21">
        <f t="shared" si="139"/>
        <v>1.922387158</v>
      </c>
      <c r="FE21">
        <f t="shared" si="140"/>
        <v>1.99778582</v>
      </c>
      <c r="FF21" t="str">
        <f t="shared" si="141"/>
        <v/>
      </c>
      <c r="FG21">
        <f t="shared" si="142"/>
        <v>2.6744285670000001</v>
      </c>
      <c r="FH21">
        <f t="shared" si="143"/>
        <v>2.9616010020000001</v>
      </c>
      <c r="FI21">
        <f t="shared" si="144"/>
        <v>2.5745890440000001</v>
      </c>
      <c r="FJ21">
        <f t="shared" si="145"/>
        <v>2.4842465599999999</v>
      </c>
      <c r="FK21">
        <f t="shared" si="146"/>
        <v>2.6922246580000002</v>
      </c>
      <c r="FL21">
        <f t="shared" si="147"/>
        <v>2.10379059</v>
      </c>
      <c r="FM21">
        <f t="shared" si="153"/>
        <v>2.2293635310000002</v>
      </c>
      <c r="FN21">
        <f t="shared" si="163"/>
        <v>1.822168311</v>
      </c>
      <c r="FO21" s="26"/>
      <c r="FQ21" t="str">
        <f t="shared" si="173"/>
        <v/>
      </c>
      <c r="FR21">
        <f t="shared" si="174"/>
        <v>9.3723849999999997E-2</v>
      </c>
      <c r="FS21">
        <f t="shared" si="168"/>
        <v>7.7575560000000002E-2</v>
      </c>
      <c r="FT21">
        <f t="shared" si="169"/>
        <v>5.4002928999999998E-2</v>
      </c>
      <c r="FU21">
        <f t="shared" si="170"/>
        <v>9.8098400000000002E-3</v>
      </c>
      <c r="FV21">
        <f t="shared" si="171"/>
        <v>7.1460999999999998E-3</v>
      </c>
      <c r="FW21">
        <f t="shared" si="176"/>
        <v>2.6555200000000002E-3</v>
      </c>
      <c r="FX21">
        <f t="shared" si="154"/>
        <v>6.4608000000000005E-4</v>
      </c>
      <c r="FY21" s="4">
        <f t="shared" si="164"/>
        <v>2.35622E-3</v>
      </c>
      <c r="GB21" t="str">
        <f t="shared" si="155"/>
        <v/>
      </c>
      <c r="GC21">
        <f t="shared" si="156"/>
        <v>6.8512158000000004E-2</v>
      </c>
      <c r="GD21">
        <f t="shared" si="157"/>
        <v>0.14025280000000001</v>
      </c>
      <c r="GE21">
        <f t="shared" si="158"/>
        <v>0.185315971</v>
      </c>
      <c r="GF21">
        <f t="shared" si="159"/>
        <v>0.309780636</v>
      </c>
      <c r="GG21">
        <f t="shared" si="160"/>
        <v>-6.9260000000000002E-2</v>
      </c>
      <c r="GH21">
        <f t="shared" si="161"/>
        <v>0.11534700000000001</v>
      </c>
      <c r="GI21">
        <f t="shared" si="162"/>
        <v>4.7017999999999997E-2</v>
      </c>
      <c r="GJ21" s="4">
        <f t="shared" si="165"/>
        <v>1.5566E-2</v>
      </c>
      <c r="GK21">
        <f t="shared" si="26"/>
        <v>20.246817646051127</v>
      </c>
      <c r="GL21">
        <f t="shared" si="27"/>
        <v>20.43326347470304</v>
      </c>
      <c r="GM21" t="str">
        <f t="shared" si="28"/>
        <v/>
      </c>
      <c r="GN21">
        <f t="shared" si="29"/>
        <v>21.138270564514659</v>
      </c>
      <c r="GO21">
        <f t="shared" si="30"/>
        <v>21.629812004396033</v>
      </c>
      <c r="GP21">
        <f t="shared" si="31"/>
        <v>21.416666285431329</v>
      </c>
      <c r="GQ21">
        <f t="shared" si="32"/>
        <v>21.246564942375354</v>
      </c>
      <c r="GR21">
        <f t="shared" si="33"/>
        <v>21.441764534922477</v>
      </c>
      <c r="GS21">
        <f t="shared" si="34"/>
        <v>21.208757406442295</v>
      </c>
      <c r="GT21">
        <f t="shared" si="35"/>
        <v>21.39594032476646</v>
      </c>
      <c r="GU21" t="str">
        <f t="shared" si="36"/>
        <v/>
      </c>
      <c r="GV21" s="26">
        <f t="shared" si="47"/>
        <v>1.922387158</v>
      </c>
      <c r="GW21">
        <f t="shared" si="48"/>
        <v>1.99778582</v>
      </c>
      <c r="GX21">
        <f t="shared" si="49"/>
        <v>11.025982470999988</v>
      </c>
      <c r="GY21">
        <f t="shared" si="50"/>
        <v>2.6744285670000001</v>
      </c>
      <c r="GZ21">
        <f t="shared" si="51"/>
        <v>2.9616010020000001</v>
      </c>
      <c r="HA21">
        <f t="shared" si="52"/>
        <v>2.5745890440000001</v>
      </c>
      <c r="HB21">
        <f t="shared" si="53"/>
        <v>2.4842465599999999</v>
      </c>
      <c r="HC21">
        <f t="shared" si="54"/>
        <v>2.6922246580000002</v>
      </c>
      <c r="HD21">
        <f t="shared" si="55"/>
        <v>2.10379059</v>
      </c>
      <c r="HE21">
        <f t="shared" si="56"/>
        <v>2.2293635310000002</v>
      </c>
      <c r="HF21">
        <f t="shared" si="57"/>
        <v>1.822168311</v>
      </c>
      <c r="HG21" s="26">
        <f t="shared" si="58"/>
        <v>1.922387158</v>
      </c>
      <c r="HH21">
        <f t="shared" si="59"/>
        <v>1.99778582</v>
      </c>
      <c r="HI21" t="str">
        <f t="shared" si="60"/>
        <v/>
      </c>
      <c r="HJ21">
        <f t="shared" si="61"/>
        <v>2.6744285670000001</v>
      </c>
      <c r="HK21">
        <f t="shared" si="62"/>
        <v>2.9616010020000001</v>
      </c>
      <c r="HL21">
        <f t="shared" si="63"/>
        <v>2.5745890440000001</v>
      </c>
      <c r="HM21">
        <f t="shared" si="64"/>
        <v>2.4842465599999999</v>
      </c>
      <c r="HN21">
        <f t="shared" si="65"/>
        <v>2.6922246580000002</v>
      </c>
      <c r="HO21">
        <f t="shared" si="66"/>
        <v>2.10379059</v>
      </c>
      <c r="HP21">
        <f t="shared" si="67"/>
        <v>2.2293635310000002</v>
      </c>
      <c r="HQ21">
        <f t="shared" si="68"/>
        <v>1.822168311</v>
      </c>
      <c r="HR21" s="26">
        <f t="shared" si="69"/>
        <v>1.8501305000000012E-3</v>
      </c>
      <c r="HS21">
        <f t="shared" si="70"/>
        <v>1.8501305000000012E-3</v>
      </c>
      <c r="HT21">
        <f t="shared" si="71"/>
        <v>0.86766592399999853</v>
      </c>
      <c r="HU21">
        <f t="shared" si="72"/>
        <v>9.3723849999999997E-2</v>
      </c>
      <c r="HV21">
        <f t="shared" si="73"/>
        <v>7.7575560000000002E-2</v>
      </c>
      <c r="HW21">
        <f t="shared" si="74"/>
        <v>5.4002928999999998E-2</v>
      </c>
      <c r="HX21">
        <f t="shared" si="75"/>
        <v>9.8098400000000002E-3</v>
      </c>
      <c r="HY21">
        <f t="shared" si="76"/>
        <v>7.1460999999999998E-3</v>
      </c>
      <c r="HZ21">
        <f t="shared" si="77"/>
        <v>2.6555200000000002E-3</v>
      </c>
      <c r="IA21">
        <f t="shared" si="78"/>
        <v>1.8501305000000012E-3</v>
      </c>
      <c r="IB21" s="4">
        <f t="shared" si="79"/>
        <v>2.35622E-3</v>
      </c>
      <c r="IC21" t="str">
        <f t="shared" si="80"/>
        <v/>
      </c>
      <c r="ID21" t="str">
        <f t="shared" si="81"/>
        <v/>
      </c>
      <c r="IE21" t="str">
        <f t="shared" si="82"/>
        <v/>
      </c>
      <c r="IF21">
        <f t="shared" si="83"/>
        <v>9.3723849999999997E-2</v>
      </c>
      <c r="IG21">
        <f t="shared" si="84"/>
        <v>7.7575560000000002E-2</v>
      </c>
      <c r="IH21">
        <f t="shared" si="85"/>
        <v>5.4002928999999998E-2</v>
      </c>
      <c r="II21">
        <f t="shared" si="86"/>
        <v>9.8098400000000002E-3</v>
      </c>
      <c r="IJ21">
        <f t="shared" si="87"/>
        <v>7.1460999999999998E-3</v>
      </c>
      <c r="IK21">
        <f t="shared" si="88"/>
        <v>2.6555200000000002E-3</v>
      </c>
      <c r="IL21">
        <f t="shared" si="89"/>
        <v>1.8501305000000012E-3</v>
      </c>
      <c r="IM21">
        <f t="shared" si="90"/>
        <v>2.35622E-3</v>
      </c>
      <c r="IN21" s="26">
        <f t="shared" si="91"/>
        <v>0</v>
      </c>
      <c r="IO21">
        <f t="shared" si="92"/>
        <v>0</v>
      </c>
      <c r="IP21">
        <f t="shared" si="93"/>
        <v>0.13094384999999997</v>
      </c>
      <c r="IQ21">
        <f t="shared" si="94"/>
        <v>6.8512158000000004E-2</v>
      </c>
      <c r="IR21">
        <f t="shared" si="95"/>
        <v>0.13094384999999997</v>
      </c>
      <c r="IS21">
        <f t="shared" si="96"/>
        <v>0.13094384999999997</v>
      </c>
      <c r="IT21">
        <f t="shared" si="97"/>
        <v>0.13094384999999997</v>
      </c>
      <c r="IU21">
        <f t="shared" si="98"/>
        <v>-6.9260000000000002E-2</v>
      </c>
      <c r="IV21">
        <f t="shared" si="99"/>
        <v>0.11534700000000001</v>
      </c>
      <c r="IW21">
        <f t="shared" si="100"/>
        <v>4.7017999999999997E-2</v>
      </c>
      <c r="IX21">
        <f t="shared" si="101"/>
        <v>1.5566E-2</v>
      </c>
      <c r="IY21" s="26" t="str">
        <f t="shared" si="102"/>
        <v/>
      </c>
      <c r="IZ21" t="str">
        <f t="shared" si="103"/>
        <v/>
      </c>
      <c r="JA21" t="str">
        <f t="shared" si="104"/>
        <v/>
      </c>
      <c r="JB21">
        <f t="shared" si="105"/>
        <v>6.8512158000000004E-2</v>
      </c>
      <c r="JC21">
        <f t="shared" si="106"/>
        <v>0.13094384999999997</v>
      </c>
      <c r="JD21">
        <f t="shared" si="107"/>
        <v>0.13094384999999997</v>
      </c>
      <c r="JE21">
        <f t="shared" si="108"/>
        <v>0.13094384999999997</v>
      </c>
      <c r="JF21">
        <f t="shared" si="109"/>
        <v>-6.9260000000000002E-2</v>
      </c>
      <c r="JG21">
        <f t="shared" si="110"/>
        <v>0.11534700000000001</v>
      </c>
      <c r="JH21">
        <f t="shared" si="111"/>
        <v>4.7017999999999997E-2</v>
      </c>
      <c r="JI21">
        <f t="shared" si="112"/>
        <v>1.5566E-2</v>
      </c>
      <c r="JJ21" s="26">
        <f t="shared" si="113"/>
        <v>20.246817646051127</v>
      </c>
      <c r="JK21">
        <f t="shared" si="114"/>
        <v>20.43326347470304</v>
      </c>
      <c r="JL21">
        <f t="shared" si="115"/>
        <v>23.290190403071897</v>
      </c>
      <c r="JM21">
        <f t="shared" si="116"/>
        <v>21.138270564514659</v>
      </c>
      <c r="JN21">
        <f t="shared" si="117"/>
        <v>21.629812004396033</v>
      </c>
      <c r="JO21">
        <f t="shared" si="118"/>
        <v>21.416666285431329</v>
      </c>
      <c r="JP21">
        <f t="shared" si="119"/>
        <v>21.246564942375354</v>
      </c>
      <c r="JQ21">
        <f t="shared" si="120"/>
        <v>21.441764534922477</v>
      </c>
      <c r="JR21">
        <f t="shared" si="121"/>
        <v>21.208757406442295</v>
      </c>
      <c r="JS21">
        <f t="shared" si="122"/>
        <v>21.39594032476646</v>
      </c>
      <c r="JT21">
        <f t="shared" si="123"/>
        <v>23.290190403071897</v>
      </c>
      <c r="JU21" s="26">
        <f t="shared" si="124"/>
        <v>20.246817646051127</v>
      </c>
      <c r="JV21">
        <f t="shared" si="125"/>
        <v>20.43326347470304</v>
      </c>
      <c r="JW21" t="str">
        <f t="shared" si="126"/>
        <v/>
      </c>
      <c r="JX21">
        <f t="shared" si="127"/>
        <v>21.138270564514659</v>
      </c>
      <c r="JY21">
        <f t="shared" si="128"/>
        <v>21.629812004396033</v>
      </c>
      <c r="JZ21">
        <f t="shared" si="129"/>
        <v>21.416666285431329</v>
      </c>
      <c r="KA21">
        <f t="shared" si="130"/>
        <v>21.246564942375354</v>
      </c>
      <c r="KB21">
        <f t="shared" si="131"/>
        <v>21.441764534922477</v>
      </c>
      <c r="KC21">
        <f t="shared" si="132"/>
        <v>21.208757406442295</v>
      </c>
      <c r="KD21">
        <f t="shared" si="133"/>
        <v>21.39594032476646</v>
      </c>
      <c r="KE21" s="4" t="str">
        <f t="shared" si="134"/>
        <v/>
      </c>
    </row>
    <row r="22" spans="1:291" x14ac:dyDescent="0.2">
      <c r="A22" s="16" t="s">
        <v>3502</v>
      </c>
      <c r="B22" s="17" t="s">
        <v>3503</v>
      </c>
      <c r="C22" s="17"/>
      <c r="D22" s="17"/>
      <c r="E22" s="20" t="s">
        <v>33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32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3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 s="4">
        <v>0</v>
      </c>
      <c r="AM22" s="19">
        <v>1.49482E-2</v>
      </c>
      <c r="AN22" s="19">
        <v>1.6105399999999999E-2</v>
      </c>
      <c r="AO22" s="19">
        <v>1.5728499999999999E-2</v>
      </c>
      <c r="AP22" s="19">
        <v>1.5336199999999999E-2</v>
      </c>
      <c r="AQ22" s="19">
        <v>1.51013E-2</v>
      </c>
      <c r="AR22" s="19">
        <v>1.6114400000000001E-2</v>
      </c>
      <c r="AS22" s="19">
        <v>1.68594E-2</v>
      </c>
      <c r="AT22" s="19">
        <v>1.6889299999999999E-2</v>
      </c>
      <c r="AU22" s="19">
        <v>1.6483999999999999E-2</v>
      </c>
      <c r="AV22" s="19">
        <v>1.74401E-2</v>
      </c>
      <c r="AW22" s="32">
        <v>1.6885899999999999E-2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32">
        <v>0</v>
      </c>
      <c r="BI22" s="19">
        <f t="shared" si="180"/>
        <v>0</v>
      </c>
      <c r="BJ22" s="19">
        <f t="shared" si="180"/>
        <v>0</v>
      </c>
      <c r="BK22" s="19">
        <f t="shared" ref="BK22:BK28" si="182">IF(AZ22&gt;0,1,0)</f>
        <v>0</v>
      </c>
      <c r="BL22" s="19">
        <f t="shared" si="181"/>
        <v>0</v>
      </c>
      <c r="BM22" s="19">
        <f t="shared" si="181"/>
        <v>0</v>
      </c>
      <c r="BN22" s="19">
        <f t="shared" si="181"/>
        <v>0</v>
      </c>
      <c r="BO22" s="19">
        <f t="shared" si="181"/>
        <v>0</v>
      </c>
      <c r="BP22" s="19">
        <f t="shared" si="181"/>
        <v>0</v>
      </c>
      <c r="BQ22" s="19">
        <f t="shared" si="181"/>
        <v>0</v>
      </c>
      <c r="BR22" s="19">
        <f t="shared" si="178"/>
        <v>0</v>
      </c>
      <c r="BS22" s="19">
        <f t="shared" si="178"/>
        <v>0</v>
      </c>
      <c r="BT22" s="38">
        <v>7</v>
      </c>
      <c r="BU22" s="19">
        <v>5</v>
      </c>
      <c r="BV22" s="19">
        <v>11</v>
      </c>
      <c r="BW22" s="19">
        <v>5</v>
      </c>
      <c r="BX22" s="19">
        <v>10</v>
      </c>
      <c r="BY22" s="19">
        <v>7</v>
      </c>
      <c r="BZ22" s="19">
        <v>5</v>
      </c>
      <c r="CA22" s="19">
        <v>5</v>
      </c>
      <c r="CB22" s="19">
        <v>11</v>
      </c>
      <c r="CC22" s="19">
        <v>17</v>
      </c>
      <c r="CD22" s="32">
        <v>7</v>
      </c>
      <c r="CE22" s="19">
        <v>130</v>
      </c>
      <c r="CF22" s="19">
        <v>129</v>
      </c>
      <c r="CG22" s="19">
        <v>96</v>
      </c>
      <c r="CH22" s="19">
        <v>128</v>
      </c>
      <c r="CI22" s="19">
        <v>149</v>
      </c>
      <c r="CJ22" s="19">
        <v>126</v>
      </c>
      <c r="CK22" s="19">
        <v>138</v>
      </c>
      <c r="CL22" s="19">
        <v>173</v>
      </c>
      <c r="CM22" s="19">
        <v>137</v>
      </c>
      <c r="CN22" s="19">
        <v>157</v>
      </c>
      <c r="CO22" s="32">
        <v>148</v>
      </c>
      <c r="CP22" s="35">
        <f t="shared" si="1"/>
        <v>5.3846153846153849E-2</v>
      </c>
      <c r="CQ22" s="35">
        <f t="shared" si="2"/>
        <v>3.875968992248062E-2</v>
      </c>
      <c r="CR22" s="35">
        <f t="shared" si="3"/>
        <v>0.11458333333333333</v>
      </c>
      <c r="CS22" s="35">
        <f t="shared" si="4"/>
        <v>3.90625E-2</v>
      </c>
      <c r="CT22" s="35">
        <f t="shared" si="5"/>
        <v>6.7114093959731544E-2</v>
      </c>
      <c r="CU22" s="35">
        <f t="shared" si="6"/>
        <v>5.5555555555555552E-2</v>
      </c>
      <c r="CV22" s="35">
        <f t="shared" si="7"/>
        <v>3.6231884057971016E-2</v>
      </c>
      <c r="CW22" s="35">
        <f t="shared" si="8"/>
        <v>2.8901734104046242E-2</v>
      </c>
      <c r="CX22" s="35">
        <f t="shared" si="9"/>
        <v>8.0291970802919707E-2</v>
      </c>
      <c r="CY22" s="35">
        <f t="shared" si="10"/>
        <v>0.10828025477707007</v>
      </c>
      <c r="CZ22" s="139">
        <f t="shared" si="11"/>
        <v>4.72972972972973E-2</v>
      </c>
      <c r="DA22" s="146">
        <v>2.3098911310000001</v>
      </c>
      <c r="DB22" s="146">
        <v>2.273246833</v>
      </c>
      <c r="DC22" s="146">
        <v>2.4884729330000002</v>
      </c>
      <c r="DD22" s="146">
        <v>3.1581021119999999</v>
      </c>
      <c r="DE22" s="146">
        <v>3.6065057089999999</v>
      </c>
      <c r="DF22" s="146">
        <v>3.621517715</v>
      </c>
      <c r="DG22" s="146">
        <v>3.8727203619999999</v>
      </c>
      <c r="DH22" s="146">
        <v>4.1528827719999999</v>
      </c>
      <c r="DI22" s="146">
        <v>3.5320411260000002</v>
      </c>
      <c r="DJ22" s="146">
        <v>4.1336740660000002</v>
      </c>
      <c r="DK22" s="147">
        <v>3.6437385189999998</v>
      </c>
      <c r="DL22" s="146"/>
      <c r="DM22" s="146"/>
      <c r="DN22" s="146">
        <v>7.2873000000000002E-4</v>
      </c>
      <c r="DO22" s="146">
        <v>2.631E-4</v>
      </c>
      <c r="DP22" s="146">
        <v>6.6425000000000002E-4</v>
      </c>
      <c r="DQ22" s="146">
        <v>1.9887300000000002E-3</v>
      </c>
      <c r="DR22" s="146">
        <v>1.93097E-3</v>
      </c>
      <c r="DS22" s="146">
        <v>1.32248E-3</v>
      </c>
      <c r="DT22" s="146">
        <v>9.9057000000000008E-4</v>
      </c>
      <c r="DU22" s="146">
        <v>8.6008000000000005E-4</v>
      </c>
      <c r="DV22" s="147">
        <v>5.5168547999999998E-2</v>
      </c>
      <c r="DW22" s="146"/>
      <c r="DX22" s="146"/>
      <c r="DY22" s="146">
        <v>9.3803406000000006E-2</v>
      </c>
      <c r="DZ22" s="146">
        <v>0.103116426</v>
      </c>
      <c r="EA22" s="146">
        <v>0.106356916</v>
      </c>
      <c r="EB22" s="146">
        <v>9.7176628000000001E-2</v>
      </c>
      <c r="EC22" s="146">
        <v>9.9303598000000007E-2</v>
      </c>
      <c r="ED22" s="146">
        <v>9.5521999999999996E-2</v>
      </c>
      <c r="EE22" s="146">
        <v>0.11515499999999999</v>
      </c>
      <c r="EF22" s="146">
        <v>9.7183000000000005E-2</v>
      </c>
      <c r="EG22" s="147">
        <v>1.7635999999999999E-2</v>
      </c>
      <c r="EH22" s="143">
        <v>888686100</v>
      </c>
      <c r="EI22" s="143">
        <v>1084517400</v>
      </c>
      <c r="EJ22" s="143">
        <v>1516260100</v>
      </c>
      <c r="EK22" s="143">
        <v>1757083800</v>
      </c>
      <c r="EL22" s="143">
        <v>2203637700</v>
      </c>
      <c r="EM22" s="143">
        <v>2228482500</v>
      </c>
      <c r="EN22" s="143">
        <v>2460382500</v>
      </c>
      <c r="EO22" s="143">
        <v>2824078400</v>
      </c>
      <c r="EP22" s="143">
        <v>3606149000</v>
      </c>
      <c r="EQ22" s="143">
        <v>2435364700</v>
      </c>
      <c r="ER22" s="143"/>
      <c r="ES22" s="26">
        <f t="shared" si="12"/>
        <v>20.605254637762709</v>
      </c>
      <c r="ET22" s="26">
        <f t="shared" si="13"/>
        <v>20.804400932362523</v>
      </c>
      <c r="EU22" s="26">
        <f t="shared" si="14"/>
        <v>21.139512679370998</v>
      </c>
      <c r="EV22" s="26">
        <f t="shared" si="15"/>
        <v>21.286921339948552</v>
      </c>
      <c r="EW22" s="26">
        <f t="shared" si="16"/>
        <v>21.513375331784616</v>
      </c>
      <c r="EX22" s="26">
        <f t="shared" si="17"/>
        <v>21.524586697504255</v>
      </c>
      <c r="EY22" s="26">
        <f t="shared" si="18"/>
        <v>21.623582662608584</v>
      </c>
      <c r="EZ22" s="26">
        <f t="shared" si="19"/>
        <v>21.76144791823171</v>
      </c>
      <c r="FA22" s="26">
        <f t="shared" si="20"/>
        <v>22.005906280896074</v>
      </c>
      <c r="FB22" s="26">
        <f t="shared" si="21"/>
        <v>21.61336235639325</v>
      </c>
      <c r="FC22" s="152" t="str">
        <f t="shared" si="22"/>
        <v/>
      </c>
      <c r="FD22">
        <f t="shared" si="139"/>
        <v>2.3098911310000001</v>
      </c>
      <c r="FE22">
        <f t="shared" si="140"/>
        <v>2.273246833</v>
      </c>
      <c r="FF22">
        <f t="shared" si="141"/>
        <v>2.4884729330000002</v>
      </c>
      <c r="FG22">
        <f t="shared" si="142"/>
        <v>3.1581021119999999</v>
      </c>
      <c r="FH22">
        <f t="shared" si="143"/>
        <v>3.6065057089999999</v>
      </c>
      <c r="FI22">
        <f t="shared" si="144"/>
        <v>3.621517715</v>
      </c>
      <c r="FJ22">
        <f t="shared" si="145"/>
        <v>3.8727203619999999</v>
      </c>
      <c r="FK22">
        <f t="shared" si="146"/>
        <v>4.1528827719999999</v>
      </c>
      <c r="FL22">
        <f t="shared" si="147"/>
        <v>3.5320411260000002</v>
      </c>
      <c r="FM22">
        <f t="shared" si="153"/>
        <v>4.1336740660000002</v>
      </c>
      <c r="FN22">
        <f t="shared" si="163"/>
        <v>3.6437385189999998</v>
      </c>
      <c r="FO22" s="26"/>
      <c r="FQ22">
        <f t="shared" si="173"/>
        <v>7.2873000000000002E-4</v>
      </c>
      <c r="FR22">
        <f t="shared" si="174"/>
        <v>2.631E-4</v>
      </c>
      <c r="FS22">
        <f t="shared" si="168"/>
        <v>6.6425000000000002E-4</v>
      </c>
      <c r="FT22">
        <f t="shared" si="169"/>
        <v>1.9887300000000002E-3</v>
      </c>
      <c r="FU22">
        <f t="shared" si="170"/>
        <v>1.93097E-3</v>
      </c>
      <c r="FV22">
        <f t="shared" si="171"/>
        <v>1.32248E-3</v>
      </c>
      <c r="FW22">
        <f t="shared" si="176"/>
        <v>9.9057000000000008E-4</v>
      </c>
      <c r="FX22">
        <f t="shared" si="154"/>
        <v>8.6008000000000005E-4</v>
      </c>
      <c r="FY22" s="4">
        <f t="shared" si="164"/>
        <v>5.5168547999999998E-2</v>
      </c>
      <c r="GB22">
        <f t="shared" si="155"/>
        <v>9.3803406000000006E-2</v>
      </c>
      <c r="GC22">
        <f t="shared" si="156"/>
        <v>0.103116426</v>
      </c>
      <c r="GD22">
        <f t="shared" si="157"/>
        <v>0.106356916</v>
      </c>
      <c r="GE22">
        <f t="shared" si="158"/>
        <v>9.7176628000000001E-2</v>
      </c>
      <c r="GF22">
        <f t="shared" si="159"/>
        <v>9.9303598000000007E-2</v>
      </c>
      <c r="GG22">
        <f t="shared" si="160"/>
        <v>9.5521999999999996E-2</v>
      </c>
      <c r="GH22">
        <f t="shared" si="161"/>
        <v>0.11515499999999999</v>
      </c>
      <c r="GI22">
        <f t="shared" si="162"/>
        <v>9.7183000000000005E-2</v>
      </c>
      <c r="GJ22" s="4">
        <f t="shared" si="165"/>
        <v>1.7635999999999999E-2</v>
      </c>
      <c r="GK22">
        <f t="shared" si="26"/>
        <v>20.605254637762709</v>
      </c>
      <c r="GL22">
        <f t="shared" si="27"/>
        <v>20.804400932362523</v>
      </c>
      <c r="GM22">
        <f t="shared" si="28"/>
        <v>21.139512679370998</v>
      </c>
      <c r="GN22">
        <f t="shared" si="29"/>
        <v>21.286921339948552</v>
      </c>
      <c r="GO22">
        <f t="shared" si="30"/>
        <v>21.513375331784616</v>
      </c>
      <c r="GP22">
        <f t="shared" si="31"/>
        <v>21.524586697504255</v>
      </c>
      <c r="GQ22">
        <f t="shared" si="32"/>
        <v>21.623582662608584</v>
      </c>
      <c r="GR22">
        <f t="shared" si="33"/>
        <v>21.76144791823171</v>
      </c>
      <c r="GS22">
        <f t="shared" si="34"/>
        <v>22.005906280896074</v>
      </c>
      <c r="GT22">
        <f t="shared" si="35"/>
        <v>21.61336235639325</v>
      </c>
      <c r="GU22" t="str">
        <f t="shared" si="36"/>
        <v/>
      </c>
      <c r="GV22" s="26">
        <f t="shared" si="47"/>
        <v>2.3098911310000001</v>
      </c>
      <c r="GW22">
        <f t="shared" si="48"/>
        <v>2.273246833</v>
      </c>
      <c r="GX22">
        <f t="shared" si="49"/>
        <v>2.4884729330000002</v>
      </c>
      <c r="GY22">
        <f t="shared" si="50"/>
        <v>3.1581021119999999</v>
      </c>
      <c r="GZ22">
        <f t="shared" si="51"/>
        <v>3.6065057089999999</v>
      </c>
      <c r="HA22">
        <f t="shared" si="52"/>
        <v>3.621517715</v>
      </c>
      <c r="HB22">
        <f t="shared" si="53"/>
        <v>3.8727203619999999</v>
      </c>
      <c r="HC22">
        <f t="shared" si="54"/>
        <v>4.1528827719999999</v>
      </c>
      <c r="HD22">
        <f t="shared" si="55"/>
        <v>3.5320411260000002</v>
      </c>
      <c r="HE22">
        <f t="shared" si="56"/>
        <v>4.1336740660000002</v>
      </c>
      <c r="HF22">
        <f t="shared" si="57"/>
        <v>3.6437385189999998</v>
      </c>
      <c r="HG22" s="26">
        <f t="shared" si="58"/>
        <v>2.3098911310000001</v>
      </c>
      <c r="HH22">
        <f t="shared" si="59"/>
        <v>2.273246833</v>
      </c>
      <c r="HI22">
        <f t="shared" si="60"/>
        <v>2.4884729330000002</v>
      </c>
      <c r="HJ22">
        <f t="shared" si="61"/>
        <v>3.1581021119999999</v>
      </c>
      <c r="HK22">
        <f t="shared" si="62"/>
        <v>3.6065057089999999</v>
      </c>
      <c r="HL22">
        <f t="shared" si="63"/>
        <v>3.621517715</v>
      </c>
      <c r="HM22">
        <f t="shared" si="64"/>
        <v>3.8727203619999999</v>
      </c>
      <c r="HN22">
        <f t="shared" si="65"/>
        <v>4.1528827719999999</v>
      </c>
      <c r="HO22">
        <f t="shared" si="66"/>
        <v>3.5320411260000002</v>
      </c>
      <c r="HP22">
        <f t="shared" si="67"/>
        <v>4.1336740660000002</v>
      </c>
      <c r="HQ22">
        <f t="shared" si="68"/>
        <v>3.6437385189999998</v>
      </c>
      <c r="HR22" s="26">
        <f t="shared" si="69"/>
        <v>1.8501305000000012E-3</v>
      </c>
      <c r="HS22">
        <f t="shared" si="70"/>
        <v>1.8501305000000012E-3</v>
      </c>
      <c r="HT22">
        <f t="shared" si="71"/>
        <v>1.8501305000000012E-3</v>
      </c>
      <c r="HU22">
        <f t="shared" si="72"/>
        <v>1.8501305000000012E-3</v>
      </c>
      <c r="HV22">
        <f t="shared" si="73"/>
        <v>1.8501305000000012E-3</v>
      </c>
      <c r="HW22">
        <f t="shared" si="74"/>
        <v>1.9887300000000002E-3</v>
      </c>
      <c r="HX22">
        <f t="shared" si="75"/>
        <v>1.93097E-3</v>
      </c>
      <c r="HY22">
        <f t="shared" si="76"/>
        <v>1.8501305000000012E-3</v>
      </c>
      <c r="HZ22">
        <f t="shared" si="77"/>
        <v>1.8501305000000012E-3</v>
      </c>
      <c r="IA22">
        <f t="shared" si="78"/>
        <v>1.8501305000000012E-3</v>
      </c>
      <c r="IB22" s="4">
        <f t="shared" si="79"/>
        <v>5.5168547999999998E-2</v>
      </c>
      <c r="IC22" t="str">
        <f t="shared" si="80"/>
        <v/>
      </c>
      <c r="ID22" t="str">
        <f t="shared" si="81"/>
        <v/>
      </c>
      <c r="IE22">
        <f t="shared" si="82"/>
        <v>1.8501305000000012E-3</v>
      </c>
      <c r="IF22">
        <f t="shared" si="83"/>
        <v>1.8501305000000012E-3</v>
      </c>
      <c r="IG22">
        <f t="shared" si="84"/>
        <v>1.8501305000000012E-3</v>
      </c>
      <c r="IH22">
        <f t="shared" si="85"/>
        <v>1.9887300000000002E-3</v>
      </c>
      <c r="II22">
        <f t="shared" si="86"/>
        <v>1.93097E-3</v>
      </c>
      <c r="IJ22">
        <f t="shared" si="87"/>
        <v>1.8501305000000012E-3</v>
      </c>
      <c r="IK22">
        <f t="shared" si="88"/>
        <v>1.8501305000000012E-3</v>
      </c>
      <c r="IL22">
        <f t="shared" si="89"/>
        <v>1.8501305000000012E-3</v>
      </c>
      <c r="IM22">
        <f t="shared" si="90"/>
        <v>5.5168547999999998E-2</v>
      </c>
      <c r="IN22" s="26">
        <f t="shared" si="91"/>
        <v>0</v>
      </c>
      <c r="IO22">
        <f t="shared" si="92"/>
        <v>0</v>
      </c>
      <c r="IP22">
        <f t="shared" si="93"/>
        <v>9.3803406000000006E-2</v>
      </c>
      <c r="IQ22">
        <f t="shared" si="94"/>
        <v>0.103116426</v>
      </c>
      <c r="IR22">
        <f t="shared" si="95"/>
        <v>0.106356916</v>
      </c>
      <c r="IS22">
        <f t="shared" si="96"/>
        <v>9.7176628000000001E-2</v>
      </c>
      <c r="IT22">
        <f t="shared" si="97"/>
        <v>9.9303598000000007E-2</v>
      </c>
      <c r="IU22">
        <f t="shared" si="98"/>
        <v>9.5521999999999996E-2</v>
      </c>
      <c r="IV22">
        <f t="shared" si="99"/>
        <v>0.11515499999999999</v>
      </c>
      <c r="IW22">
        <f t="shared" si="100"/>
        <v>9.7183000000000005E-2</v>
      </c>
      <c r="IX22">
        <f t="shared" si="101"/>
        <v>1.7635999999999999E-2</v>
      </c>
      <c r="IY22" s="26" t="str">
        <f t="shared" si="102"/>
        <v/>
      </c>
      <c r="IZ22" t="str">
        <f t="shared" si="103"/>
        <v/>
      </c>
      <c r="JA22">
        <f t="shared" si="104"/>
        <v>9.3803406000000006E-2</v>
      </c>
      <c r="JB22">
        <f t="shared" si="105"/>
        <v>0.103116426</v>
      </c>
      <c r="JC22">
        <f t="shared" si="106"/>
        <v>0.106356916</v>
      </c>
      <c r="JD22">
        <f t="shared" si="107"/>
        <v>9.7176628000000001E-2</v>
      </c>
      <c r="JE22">
        <f t="shared" si="108"/>
        <v>9.9303598000000007E-2</v>
      </c>
      <c r="JF22">
        <f t="shared" si="109"/>
        <v>9.5521999999999996E-2</v>
      </c>
      <c r="JG22">
        <f t="shared" si="110"/>
        <v>0.11515499999999999</v>
      </c>
      <c r="JH22">
        <f t="shared" si="111"/>
        <v>9.7183000000000005E-2</v>
      </c>
      <c r="JI22">
        <f t="shared" si="112"/>
        <v>1.7635999999999999E-2</v>
      </c>
      <c r="JJ22" s="26">
        <f t="shared" si="113"/>
        <v>20.605254637762709</v>
      </c>
      <c r="JK22">
        <f t="shared" si="114"/>
        <v>20.804400932362523</v>
      </c>
      <c r="JL22">
        <f t="shared" si="115"/>
        <v>21.139512679370998</v>
      </c>
      <c r="JM22">
        <f t="shared" si="116"/>
        <v>21.286921339948552</v>
      </c>
      <c r="JN22">
        <f t="shared" si="117"/>
        <v>21.513375331784616</v>
      </c>
      <c r="JO22">
        <f t="shared" si="118"/>
        <v>21.524586697504255</v>
      </c>
      <c r="JP22">
        <f t="shared" si="119"/>
        <v>21.623582662608584</v>
      </c>
      <c r="JQ22">
        <f t="shared" si="120"/>
        <v>21.76144791823171</v>
      </c>
      <c r="JR22">
        <f t="shared" si="121"/>
        <v>22.005906280896074</v>
      </c>
      <c r="JS22">
        <f t="shared" si="122"/>
        <v>21.61336235639325</v>
      </c>
      <c r="JT22">
        <f t="shared" si="123"/>
        <v>23.290190403071897</v>
      </c>
      <c r="JU22" s="26">
        <f t="shared" si="124"/>
        <v>20.605254637762709</v>
      </c>
      <c r="JV22">
        <f t="shared" si="125"/>
        <v>20.804400932362523</v>
      </c>
      <c r="JW22">
        <f t="shared" si="126"/>
        <v>21.139512679370998</v>
      </c>
      <c r="JX22">
        <f t="shared" si="127"/>
        <v>21.286921339948552</v>
      </c>
      <c r="JY22">
        <f t="shared" si="128"/>
        <v>21.513375331784616</v>
      </c>
      <c r="JZ22">
        <f t="shared" si="129"/>
        <v>21.524586697504255</v>
      </c>
      <c r="KA22">
        <f t="shared" si="130"/>
        <v>21.623582662608584</v>
      </c>
      <c r="KB22">
        <f t="shared" si="131"/>
        <v>21.76144791823171</v>
      </c>
      <c r="KC22">
        <f t="shared" si="132"/>
        <v>22.005906280896074</v>
      </c>
      <c r="KD22">
        <f t="shared" si="133"/>
        <v>21.61336235639325</v>
      </c>
      <c r="KE22" s="4" t="str">
        <f t="shared" si="134"/>
        <v/>
      </c>
    </row>
    <row r="23" spans="1:291" x14ac:dyDescent="0.2">
      <c r="A23" s="16" t="s">
        <v>3504</v>
      </c>
      <c r="B23" s="17" t="s">
        <v>991</v>
      </c>
      <c r="C23" s="17"/>
      <c r="D23" s="17"/>
      <c r="E23" s="20" t="s">
        <v>33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32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32">
        <v>1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 s="4">
        <v>1</v>
      </c>
      <c r="AM23" s="19">
        <v>1.6332699999999999E-2</v>
      </c>
      <c r="AN23" s="19">
        <v>1.6100400000000001E-2</v>
      </c>
      <c r="AO23" s="19">
        <v>1.6139400000000002E-2</v>
      </c>
      <c r="AP23" s="19">
        <v>1.6689099999999998E-2</v>
      </c>
      <c r="AQ23" s="19">
        <v>1.7543300000000001E-2</v>
      </c>
      <c r="AR23" s="19">
        <v>1.7424100000000001E-2</v>
      </c>
      <c r="AS23" s="19">
        <v>1.8307400000000001E-2</v>
      </c>
      <c r="AT23" s="19">
        <v>1.9151399999999999E-2</v>
      </c>
      <c r="AU23" s="19">
        <v>1.82183E-2</v>
      </c>
      <c r="AV23" s="19">
        <v>1.80348E-2</v>
      </c>
      <c r="AW23" s="32">
        <v>1.8556799999999998E-2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2</v>
      </c>
      <c r="BD23" s="19">
        <v>2</v>
      </c>
      <c r="BE23" s="19">
        <v>0</v>
      </c>
      <c r="BF23" s="19">
        <v>0</v>
      </c>
      <c r="BG23" s="19">
        <v>2</v>
      </c>
      <c r="BH23" s="32">
        <v>0</v>
      </c>
      <c r="BI23" s="19">
        <f t="shared" si="180"/>
        <v>0</v>
      </c>
      <c r="BJ23" s="19">
        <f t="shared" si="180"/>
        <v>0</v>
      </c>
      <c r="BK23" s="19">
        <f t="shared" si="182"/>
        <v>0</v>
      </c>
      <c r="BL23" s="19">
        <f t="shared" si="181"/>
        <v>0</v>
      </c>
      <c r="BM23" s="19">
        <f t="shared" si="181"/>
        <v>0</v>
      </c>
      <c r="BN23" s="19">
        <f t="shared" si="181"/>
        <v>1</v>
      </c>
      <c r="BO23" s="19">
        <f t="shared" si="181"/>
        <v>1</v>
      </c>
      <c r="BP23" s="19">
        <f t="shared" si="181"/>
        <v>0</v>
      </c>
      <c r="BQ23" s="19">
        <f t="shared" si="181"/>
        <v>0</v>
      </c>
      <c r="BR23" s="19">
        <f t="shared" si="178"/>
        <v>1</v>
      </c>
      <c r="BS23" s="19">
        <f t="shared" si="178"/>
        <v>0</v>
      </c>
      <c r="BT23" s="38">
        <v>29</v>
      </c>
      <c r="BU23" s="19">
        <v>41</v>
      </c>
      <c r="BV23" s="19">
        <v>28</v>
      </c>
      <c r="BW23" s="19">
        <v>31</v>
      </c>
      <c r="BX23" s="19">
        <v>39</v>
      </c>
      <c r="BY23" s="19">
        <v>53</v>
      </c>
      <c r="BZ23" s="19">
        <v>148</v>
      </c>
      <c r="CA23" s="19">
        <v>93</v>
      </c>
      <c r="CB23" s="19">
        <v>58</v>
      </c>
      <c r="CC23" s="19">
        <v>120</v>
      </c>
      <c r="CD23" s="32">
        <v>85</v>
      </c>
      <c r="CE23" s="19">
        <v>409</v>
      </c>
      <c r="CF23" s="19">
        <v>498</v>
      </c>
      <c r="CG23" s="19">
        <v>288</v>
      </c>
      <c r="CH23" s="19">
        <v>347</v>
      </c>
      <c r="CI23" s="19">
        <v>367</v>
      </c>
      <c r="CJ23" s="19">
        <v>406</v>
      </c>
      <c r="CK23" s="19">
        <v>431</v>
      </c>
      <c r="CL23" s="19">
        <v>417</v>
      </c>
      <c r="CM23" s="19">
        <v>395</v>
      </c>
      <c r="CN23" s="19">
        <v>455</v>
      </c>
      <c r="CO23" s="32">
        <v>468</v>
      </c>
      <c r="CP23" s="35">
        <f t="shared" si="1"/>
        <v>7.090464547677261E-2</v>
      </c>
      <c r="CQ23" s="35">
        <f t="shared" si="2"/>
        <v>8.2329317269076302E-2</v>
      </c>
      <c r="CR23" s="35">
        <f t="shared" si="3"/>
        <v>9.7222222222222224E-2</v>
      </c>
      <c r="CS23" s="35">
        <f t="shared" si="4"/>
        <v>8.9337175792507204E-2</v>
      </c>
      <c r="CT23" s="35">
        <f t="shared" si="5"/>
        <v>0.10626702997275204</v>
      </c>
      <c r="CU23" s="35">
        <f t="shared" si="6"/>
        <v>0.13054187192118227</v>
      </c>
      <c r="CV23" s="35">
        <f t="shared" si="7"/>
        <v>0.3433874709976798</v>
      </c>
      <c r="CW23" s="35">
        <f t="shared" si="8"/>
        <v>0.22302158273381295</v>
      </c>
      <c r="CX23" s="35">
        <f t="shared" si="9"/>
        <v>0.14683544303797469</v>
      </c>
      <c r="CY23" s="35">
        <f t="shared" si="10"/>
        <v>0.26373626373626374</v>
      </c>
      <c r="CZ23" s="139">
        <f t="shared" si="11"/>
        <v>0.18162393162393162</v>
      </c>
      <c r="DA23" s="146">
        <v>1.3385768090000001</v>
      </c>
      <c r="DB23" s="146">
        <v>2.1981977540000002</v>
      </c>
      <c r="DC23" s="146">
        <v>1.985489222</v>
      </c>
      <c r="DD23" s="146">
        <v>2.4788076960000001</v>
      </c>
      <c r="DE23" s="146">
        <v>2.1644243830000001</v>
      </c>
      <c r="DF23" s="146">
        <v>1.6951979159999999</v>
      </c>
      <c r="DG23" s="146">
        <v>1.7967552229999999</v>
      </c>
      <c r="DH23" s="146">
        <v>2.2085569540000001</v>
      </c>
      <c r="DI23" s="146">
        <v>1.5810204489999999</v>
      </c>
      <c r="DJ23" s="146">
        <v>2.7599941690000001</v>
      </c>
      <c r="DK23" s="147">
        <v>2.0726044140000002</v>
      </c>
      <c r="DL23" s="146"/>
      <c r="DM23" s="146"/>
      <c r="DN23" s="146">
        <v>0.211255569</v>
      </c>
      <c r="DO23" s="146">
        <v>4.1369151999999999E-2</v>
      </c>
      <c r="DP23" s="146">
        <v>1.089386E-2</v>
      </c>
      <c r="DQ23" s="146"/>
      <c r="DR23" s="146"/>
      <c r="DS23" s="146"/>
      <c r="DT23" s="146"/>
      <c r="DU23" s="146">
        <v>3.7346999999999998E-2</v>
      </c>
      <c r="DV23" s="147">
        <v>3.4883490000000003E-2</v>
      </c>
      <c r="DW23" s="146"/>
      <c r="DX23" s="146"/>
      <c r="DY23" s="146">
        <v>5.8477788000000003E-2</v>
      </c>
      <c r="DZ23" s="146">
        <v>0.143488159</v>
      </c>
      <c r="EA23" s="146">
        <v>0.24465677299999999</v>
      </c>
      <c r="EB23" s="146">
        <v>0.18284149199999999</v>
      </c>
      <c r="EC23" s="146">
        <v>0.14132357600000001</v>
      </c>
      <c r="ED23" s="146">
        <v>0.17728099999999999</v>
      </c>
      <c r="EE23" s="146">
        <v>3.6214000000000003E-2</v>
      </c>
      <c r="EF23" s="146">
        <v>3.1043000000000001E-2</v>
      </c>
      <c r="EG23" s="147">
        <v>1.5606999999999999E-2</v>
      </c>
      <c r="EH23" s="143">
        <v>1096241800</v>
      </c>
      <c r="EI23" s="143">
        <v>1040581800</v>
      </c>
      <c r="EJ23" s="143">
        <v>1454692900</v>
      </c>
      <c r="EK23" s="143">
        <v>1937488400</v>
      </c>
      <c r="EL23" s="143">
        <v>1557957500</v>
      </c>
      <c r="EM23" s="143">
        <v>2031627600</v>
      </c>
      <c r="EN23" s="143">
        <v>3401883200</v>
      </c>
      <c r="EO23" s="143">
        <v>2247026500</v>
      </c>
      <c r="EP23" s="143">
        <v>3429465800</v>
      </c>
      <c r="EQ23" s="143">
        <v>2846049300</v>
      </c>
      <c r="ER23" s="143"/>
      <c r="ES23" s="26">
        <f t="shared" si="12"/>
        <v>20.815153621577082</v>
      </c>
      <c r="ET23" s="26">
        <f t="shared" si="13"/>
        <v>20.76304581675786</v>
      </c>
      <c r="EU23" s="26">
        <f t="shared" si="14"/>
        <v>21.098060650000356</v>
      </c>
      <c r="EV23" s="26">
        <f t="shared" si="15"/>
        <v>21.38465833207708</v>
      </c>
      <c r="EW23" s="26">
        <f t="shared" si="16"/>
        <v>21.166641505460642</v>
      </c>
      <c r="EX23" s="26">
        <f t="shared" si="17"/>
        <v>21.43210308215053</v>
      </c>
      <c r="EY23" s="26">
        <f t="shared" si="18"/>
        <v>21.947594997585256</v>
      </c>
      <c r="EZ23" s="26">
        <f t="shared" si="19"/>
        <v>21.532873623582507</v>
      </c>
      <c r="FA23" s="26">
        <f t="shared" si="20"/>
        <v>21.955670342554757</v>
      </c>
      <c r="FB23" s="26">
        <f t="shared" si="21"/>
        <v>21.769197659022016</v>
      </c>
      <c r="FC23" s="152" t="str">
        <f t="shared" si="22"/>
        <v/>
      </c>
      <c r="FD23">
        <f t="shared" si="139"/>
        <v>1.3385768090000001</v>
      </c>
      <c r="FE23">
        <f t="shared" si="140"/>
        <v>2.1981977540000002</v>
      </c>
      <c r="FF23">
        <f t="shared" si="141"/>
        <v>1.985489222</v>
      </c>
      <c r="FG23">
        <f t="shared" si="142"/>
        <v>2.4788076960000001</v>
      </c>
      <c r="FH23">
        <f t="shared" si="143"/>
        <v>2.1644243830000001</v>
      </c>
      <c r="FI23">
        <f t="shared" si="144"/>
        <v>1.6951979159999999</v>
      </c>
      <c r="FJ23">
        <f t="shared" si="145"/>
        <v>1.7967552229999999</v>
      </c>
      <c r="FK23">
        <f t="shared" si="146"/>
        <v>2.2085569540000001</v>
      </c>
      <c r="FL23">
        <f t="shared" si="147"/>
        <v>1.5810204489999999</v>
      </c>
      <c r="FM23">
        <f t="shared" si="153"/>
        <v>2.7599941690000001</v>
      </c>
      <c r="FN23">
        <f t="shared" si="163"/>
        <v>2.0726044140000002</v>
      </c>
      <c r="FO23" s="26"/>
      <c r="FQ23">
        <f t="shared" si="173"/>
        <v>0.211255569</v>
      </c>
      <c r="FR23">
        <f t="shared" si="174"/>
        <v>4.1369151999999999E-2</v>
      </c>
      <c r="FS23">
        <f>IF(ISNUMBER(J23),DP23,"")</f>
        <v>1.089386E-2</v>
      </c>
      <c r="FX23">
        <f t="shared" si="154"/>
        <v>3.7346999999999998E-2</v>
      </c>
      <c r="FY23" s="4">
        <f t="shared" si="164"/>
        <v>3.4883490000000003E-2</v>
      </c>
      <c r="GB23">
        <f t="shared" si="155"/>
        <v>5.8477788000000003E-2</v>
      </c>
      <c r="GC23">
        <f t="shared" si="156"/>
        <v>0.143488159</v>
      </c>
      <c r="GD23">
        <f t="shared" si="157"/>
        <v>0.24465677299999999</v>
      </c>
      <c r="GE23">
        <f t="shared" si="158"/>
        <v>0.18284149199999999</v>
      </c>
      <c r="GF23">
        <f t="shared" si="159"/>
        <v>0.14132357600000001</v>
      </c>
      <c r="GG23">
        <f t="shared" si="160"/>
        <v>0.17728099999999999</v>
      </c>
      <c r="GH23">
        <f t="shared" si="161"/>
        <v>3.6214000000000003E-2</v>
      </c>
      <c r="GI23">
        <f t="shared" si="162"/>
        <v>3.1043000000000001E-2</v>
      </c>
      <c r="GJ23" s="4">
        <f t="shared" si="165"/>
        <v>1.5606999999999999E-2</v>
      </c>
      <c r="GK23">
        <f t="shared" si="26"/>
        <v>20.815153621577082</v>
      </c>
      <c r="GL23">
        <f t="shared" si="27"/>
        <v>20.76304581675786</v>
      </c>
      <c r="GM23">
        <f t="shared" si="28"/>
        <v>21.098060650000356</v>
      </c>
      <c r="GN23">
        <f t="shared" si="29"/>
        <v>21.38465833207708</v>
      </c>
      <c r="GO23">
        <f t="shared" si="30"/>
        <v>21.166641505460642</v>
      </c>
      <c r="GP23">
        <f t="shared" si="31"/>
        <v>21.43210308215053</v>
      </c>
      <c r="GQ23">
        <f t="shared" si="32"/>
        <v>21.947594997585256</v>
      </c>
      <c r="GR23">
        <f t="shared" si="33"/>
        <v>21.532873623582507</v>
      </c>
      <c r="GS23">
        <f t="shared" si="34"/>
        <v>21.955670342554757</v>
      </c>
      <c r="GT23">
        <f t="shared" si="35"/>
        <v>21.769197659022016</v>
      </c>
      <c r="GU23" t="str">
        <f t="shared" si="36"/>
        <v/>
      </c>
      <c r="GV23" s="26">
        <f t="shared" si="47"/>
        <v>1.3385768090000001</v>
      </c>
      <c r="GW23">
        <f t="shared" si="48"/>
        <v>2.1981977540000002</v>
      </c>
      <c r="GX23">
        <f t="shared" si="49"/>
        <v>1.985489222</v>
      </c>
      <c r="GY23">
        <f t="shared" si="50"/>
        <v>2.4788076960000001</v>
      </c>
      <c r="GZ23">
        <f t="shared" si="51"/>
        <v>2.1644243830000001</v>
      </c>
      <c r="HA23">
        <f t="shared" si="52"/>
        <v>1.6951979159999999</v>
      </c>
      <c r="HB23">
        <f t="shared" si="53"/>
        <v>1.7967552229999999</v>
      </c>
      <c r="HC23">
        <f t="shared" si="54"/>
        <v>2.2085569540000001</v>
      </c>
      <c r="HD23">
        <f t="shared" si="55"/>
        <v>1.5810204489999999</v>
      </c>
      <c r="HE23">
        <f t="shared" si="56"/>
        <v>2.7599941690000001</v>
      </c>
      <c r="HF23">
        <f t="shared" si="57"/>
        <v>2.0726044140000002</v>
      </c>
      <c r="HG23" s="26">
        <f t="shared" si="58"/>
        <v>1.3385768090000001</v>
      </c>
      <c r="HH23">
        <f t="shared" si="59"/>
        <v>2.1981977540000002</v>
      </c>
      <c r="HI23">
        <f t="shared" si="60"/>
        <v>1.985489222</v>
      </c>
      <c r="HJ23">
        <f t="shared" si="61"/>
        <v>2.4788076960000001</v>
      </c>
      <c r="HK23">
        <f t="shared" si="62"/>
        <v>2.1644243830000001</v>
      </c>
      <c r="HL23">
        <f t="shared" si="63"/>
        <v>1.6951979159999999</v>
      </c>
      <c r="HM23">
        <f t="shared" si="64"/>
        <v>1.7967552229999999</v>
      </c>
      <c r="HN23">
        <f t="shared" si="65"/>
        <v>2.2085569540000001</v>
      </c>
      <c r="HO23">
        <f t="shared" si="66"/>
        <v>1.5810204489999999</v>
      </c>
      <c r="HP23">
        <f t="shared" si="67"/>
        <v>2.7599941690000001</v>
      </c>
      <c r="HQ23">
        <f t="shared" si="68"/>
        <v>2.0726044140000002</v>
      </c>
      <c r="HR23" s="26">
        <f t="shared" si="69"/>
        <v>1.8501305000000012E-3</v>
      </c>
      <c r="HS23">
        <f t="shared" si="70"/>
        <v>1.8501305000000012E-3</v>
      </c>
      <c r="HT23">
        <f t="shared" si="71"/>
        <v>0.211255569</v>
      </c>
      <c r="HU23">
        <f t="shared" si="72"/>
        <v>4.1369151999999999E-2</v>
      </c>
      <c r="HV23">
        <f t="shared" si="73"/>
        <v>1.089386E-2</v>
      </c>
      <c r="HW23">
        <f t="shared" si="74"/>
        <v>1.8501305000000012E-3</v>
      </c>
      <c r="HX23">
        <f t="shared" si="75"/>
        <v>1.8501305000000012E-3</v>
      </c>
      <c r="HY23">
        <f t="shared" si="76"/>
        <v>1.8501305000000012E-3</v>
      </c>
      <c r="HZ23">
        <f t="shared" si="77"/>
        <v>1.8501305000000012E-3</v>
      </c>
      <c r="IA23">
        <f t="shared" si="78"/>
        <v>3.7346999999999998E-2</v>
      </c>
      <c r="IB23" s="4">
        <f t="shared" si="79"/>
        <v>3.4883490000000003E-2</v>
      </c>
      <c r="IC23" t="str">
        <f t="shared" si="80"/>
        <v/>
      </c>
      <c r="ID23" t="str">
        <f t="shared" si="81"/>
        <v/>
      </c>
      <c r="IE23">
        <f t="shared" si="82"/>
        <v>0.211255569</v>
      </c>
      <c r="IF23">
        <f t="shared" si="83"/>
        <v>4.1369151999999999E-2</v>
      </c>
      <c r="IG23">
        <f t="shared" si="84"/>
        <v>1.089386E-2</v>
      </c>
      <c r="IH23" t="str">
        <f t="shared" si="85"/>
        <v/>
      </c>
      <c r="II23" t="str">
        <f t="shared" si="86"/>
        <v/>
      </c>
      <c r="IJ23" t="str">
        <f t="shared" si="87"/>
        <v/>
      </c>
      <c r="IK23" t="str">
        <f t="shared" si="88"/>
        <v/>
      </c>
      <c r="IL23">
        <f t="shared" si="89"/>
        <v>3.7346999999999998E-2</v>
      </c>
      <c r="IM23">
        <f t="shared" si="90"/>
        <v>3.4883490000000003E-2</v>
      </c>
      <c r="IN23" s="26">
        <f t="shared" si="91"/>
        <v>0</v>
      </c>
      <c r="IO23">
        <f t="shared" si="92"/>
        <v>0</v>
      </c>
      <c r="IP23">
        <f t="shared" si="93"/>
        <v>5.8477788000000003E-2</v>
      </c>
      <c r="IQ23">
        <f t="shared" si="94"/>
        <v>0.13094384999999997</v>
      </c>
      <c r="IR23">
        <f t="shared" si="95"/>
        <v>0.13094384999999997</v>
      </c>
      <c r="IS23">
        <f t="shared" si="96"/>
        <v>0.13094384999999997</v>
      </c>
      <c r="IT23">
        <f t="shared" si="97"/>
        <v>0.13094384999999997</v>
      </c>
      <c r="IU23">
        <f t="shared" si="98"/>
        <v>0.13094384999999997</v>
      </c>
      <c r="IV23">
        <f t="shared" si="99"/>
        <v>3.6214000000000003E-2</v>
      </c>
      <c r="IW23">
        <f t="shared" si="100"/>
        <v>3.1043000000000001E-2</v>
      </c>
      <c r="IX23">
        <f t="shared" si="101"/>
        <v>1.5606999999999999E-2</v>
      </c>
      <c r="IY23" s="26" t="str">
        <f t="shared" si="102"/>
        <v/>
      </c>
      <c r="IZ23" t="str">
        <f t="shared" si="103"/>
        <v/>
      </c>
      <c r="JA23">
        <f t="shared" si="104"/>
        <v>5.8477788000000003E-2</v>
      </c>
      <c r="JB23">
        <f t="shared" si="105"/>
        <v>0.13094384999999997</v>
      </c>
      <c r="JC23">
        <f t="shared" si="106"/>
        <v>0.13094384999999997</v>
      </c>
      <c r="JD23">
        <f t="shared" si="107"/>
        <v>0.13094384999999997</v>
      </c>
      <c r="JE23">
        <f t="shared" si="108"/>
        <v>0.13094384999999997</v>
      </c>
      <c r="JF23">
        <f t="shared" si="109"/>
        <v>0.13094384999999997</v>
      </c>
      <c r="JG23">
        <f t="shared" si="110"/>
        <v>3.6214000000000003E-2</v>
      </c>
      <c r="JH23">
        <f t="shared" si="111"/>
        <v>3.1043000000000001E-2</v>
      </c>
      <c r="JI23">
        <f t="shared" si="112"/>
        <v>1.5606999999999999E-2</v>
      </c>
      <c r="JJ23" s="26">
        <f t="shared" si="113"/>
        <v>20.815153621577082</v>
      </c>
      <c r="JK23">
        <f t="shared" si="114"/>
        <v>20.76304581675786</v>
      </c>
      <c r="JL23">
        <f t="shared" si="115"/>
        <v>21.098060650000356</v>
      </c>
      <c r="JM23">
        <f t="shared" si="116"/>
        <v>21.38465833207708</v>
      </c>
      <c r="JN23">
        <f t="shared" si="117"/>
        <v>21.166641505460642</v>
      </c>
      <c r="JO23">
        <f t="shared" si="118"/>
        <v>21.43210308215053</v>
      </c>
      <c r="JP23">
        <f t="shared" si="119"/>
        <v>21.947594997585256</v>
      </c>
      <c r="JQ23">
        <f t="shared" si="120"/>
        <v>21.532873623582507</v>
      </c>
      <c r="JR23">
        <f t="shared" si="121"/>
        <v>21.955670342554757</v>
      </c>
      <c r="JS23">
        <f t="shared" si="122"/>
        <v>21.769197659022016</v>
      </c>
      <c r="JT23">
        <f t="shared" si="123"/>
        <v>23.290190403071897</v>
      </c>
      <c r="JU23" s="26">
        <f t="shared" si="124"/>
        <v>20.815153621577082</v>
      </c>
      <c r="JV23">
        <f t="shared" si="125"/>
        <v>20.76304581675786</v>
      </c>
      <c r="JW23">
        <f t="shared" si="126"/>
        <v>21.098060650000356</v>
      </c>
      <c r="JX23">
        <f t="shared" si="127"/>
        <v>21.38465833207708</v>
      </c>
      <c r="JY23">
        <f t="shared" si="128"/>
        <v>21.166641505460642</v>
      </c>
      <c r="JZ23">
        <f t="shared" si="129"/>
        <v>21.43210308215053</v>
      </c>
      <c r="KA23">
        <f t="shared" si="130"/>
        <v>21.947594997585256</v>
      </c>
      <c r="KB23">
        <f t="shared" si="131"/>
        <v>21.532873623582507</v>
      </c>
      <c r="KC23">
        <f t="shared" si="132"/>
        <v>21.955670342554757</v>
      </c>
      <c r="KD23">
        <f t="shared" si="133"/>
        <v>21.769197659022016</v>
      </c>
      <c r="KE23" s="4" t="str">
        <f t="shared" si="134"/>
        <v/>
      </c>
    </row>
    <row r="24" spans="1:291" x14ac:dyDescent="0.2">
      <c r="A24" s="16" t="s">
        <v>3507</v>
      </c>
      <c r="B24" s="17" t="s">
        <v>1023</v>
      </c>
      <c r="C24" s="17"/>
      <c r="D24" s="17"/>
      <c r="E24" s="20" t="s">
        <v>33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32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32">
        <v>0</v>
      </c>
      <c r="AB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 s="4">
        <v>0</v>
      </c>
      <c r="AM24" s="19">
        <v>2.1550099999999999E-2</v>
      </c>
      <c r="AN24" s="19">
        <v>2.1703E-2</v>
      </c>
      <c r="AO24" s="19">
        <v>2.14705E-2</v>
      </c>
      <c r="AP24" s="19">
        <v>2.0315099999999999E-2</v>
      </c>
      <c r="AQ24" s="19">
        <v>2.1479499999999999E-2</v>
      </c>
      <c r="AR24" s="19">
        <v>2.2787999999999999E-2</v>
      </c>
      <c r="AS24" s="19">
        <v>2.3614199999999998E-2</v>
      </c>
      <c r="AT24" s="19">
        <v>2.40906E-2</v>
      </c>
      <c r="AU24" s="19">
        <v>2.4498300000000001E-2</v>
      </c>
      <c r="AV24" s="19">
        <v>2.6231299999999999E-2</v>
      </c>
      <c r="AW24" s="32">
        <v>2.6228700000000001E-2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1</v>
      </c>
      <c r="BE24" s="19">
        <v>1</v>
      </c>
      <c r="BF24" s="19">
        <v>0</v>
      </c>
      <c r="BG24" s="19">
        <v>4</v>
      </c>
      <c r="BH24" s="32">
        <v>2</v>
      </c>
      <c r="BI24" s="19">
        <f t="shared" si="180"/>
        <v>0</v>
      </c>
      <c r="BJ24" s="19">
        <f t="shared" si="180"/>
        <v>0</v>
      </c>
      <c r="BK24" s="19">
        <f t="shared" si="182"/>
        <v>0</v>
      </c>
      <c r="BL24" s="19">
        <f t="shared" si="181"/>
        <v>0</v>
      </c>
      <c r="BM24" s="19">
        <f t="shared" si="181"/>
        <v>0</v>
      </c>
      <c r="BN24" s="19">
        <f t="shared" si="181"/>
        <v>0</v>
      </c>
      <c r="BO24" s="19">
        <f t="shared" si="181"/>
        <v>1</v>
      </c>
      <c r="BP24" s="19">
        <f t="shared" si="181"/>
        <v>1</v>
      </c>
      <c r="BQ24" s="19">
        <f t="shared" si="181"/>
        <v>0</v>
      </c>
      <c r="BR24" s="19">
        <f t="shared" si="178"/>
        <v>1</v>
      </c>
      <c r="BS24" s="19">
        <f t="shared" si="178"/>
        <v>1</v>
      </c>
      <c r="BT24" s="38">
        <v>28</v>
      </c>
      <c r="BU24" s="19">
        <v>32</v>
      </c>
      <c r="BV24" s="19">
        <v>39</v>
      </c>
      <c r="BW24" s="19">
        <v>66</v>
      </c>
      <c r="BX24" s="19">
        <v>32</v>
      </c>
      <c r="BY24" s="19">
        <v>30</v>
      </c>
      <c r="BZ24" s="19">
        <v>156</v>
      </c>
      <c r="CA24" s="19">
        <v>41</v>
      </c>
      <c r="CB24" s="19">
        <v>45</v>
      </c>
      <c r="CC24" s="19">
        <v>28</v>
      </c>
      <c r="CD24" s="32">
        <v>51</v>
      </c>
      <c r="CE24" s="19">
        <v>243</v>
      </c>
      <c r="CF24" s="19">
        <v>484</v>
      </c>
      <c r="CG24" s="19">
        <v>478</v>
      </c>
      <c r="CH24" s="19">
        <v>729</v>
      </c>
      <c r="CI24" s="19">
        <v>285</v>
      </c>
      <c r="CJ24" s="19">
        <v>359</v>
      </c>
      <c r="CK24" s="19">
        <v>459</v>
      </c>
      <c r="CL24" s="19">
        <v>302</v>
      </c>
      <c r="CM24" s="19">
        <v>339</v>
      </c>
      <c r="CN24" s="19">
        <v>239</v>
      </c>
      <c r="CO24" s="32">
        <v>279</v>
      </c>
      <c r="CP24" s="35">
        <f t="shared" si="1"/>
        <v>0.11522633744855967</v>
      </c>
      <c r="CQ24" s="35">
        <f t="shared" si="2"/>
        <v>6.6115702479338845E-2</v>
      </c>
      <c r="CR24" s="35">
        <f t="shared" si="3"/>
        <v>8.1589958158995821E-2</v>
      </c>
      <c r="CS24" s="35">
        <f t="shared" si="4"/>
        <v>9.0534979423868317E-2</v>
      </c>
      <c r="CT24" s="35">
        <f t="shared" si="5"/>
        <v>0.11228070175438597</v>
      </c>
      <c r="CU24" s="35">
        <f t="shared" si="6"/>
        <v>8.3565459610027856E-2</v>
      </c>
      <c r="CV24" s="35">
        <f t="shared" si="7"/>
        <v>0.33986928104575165</v>
      </c>
      <c r="CW24" s="35">
        <f t="shared" si="8"/>
        <v>0.13576158940397351</v>
      </c>
      <c r="CX24" s="35">
        <f t="shared" si="9"/>
        <v>0.13274336283185842</v>
      </c>
      <c r="CY24" s="35">
        <f t="shared" si="10"/>
        <v>0.11715481171548117</v>
      </c>
      <c r="CZ24" s="139">
        <f t="shared" si="11"/>
        <v>0.18279569892473119</v>
      </c>
      <c r="DA24" s="146">
        <v>1.168629411</v>
      </c>
      <c r="DB24" s="146">
        <v>0.92309073200000002</v>
      </c>
      <c r="DC24" s="146">
        <v>1.083505698</v>
      </c>
      <c r="DD24" s="146">
        <v>0.74000986000000002</v>
      </c>
      <c r="DE24" s="146">
        <v>0.93048765300000003</v>
      </c>
      <c r="DF24" s="146">
        <v>1.360465459</v>
      </c>
      <c r="DG24" s="146">
        <v>3.0299533059999999</v>
      </c>
      <c r="DH24" s="146">
        <v>3.1734255299999998</v>
      </c>
      <c r="DI24" s="146">
        <v>2.0843434680000001</v>
      </c>
      <c r="DJ24" s="146">
        <v>1.7695223289999999</v>
      </c>
      <c r="DK24" s="147">
        <v>1.9585894159999999</v>
      </c>
      <c r="DL24" s="146"/>
      <c r="DM24" s="146"/>
      <c r="DN24" s="146">
        <v>0.49140098599999998</v>
      </c>
      <c r="DO24" s="146">
        <v>0.50120887800000002</v>
      </c>
      <c r="DP24" s="146">
        <v>0.48035854300000003</v>
      </c>
      <c r="DQ24" s="146">
        <v>0.43912738800000001</v>
      </c>
      <c r="DR24" s="146">
        <v>0.41564826999999999</v>
      </c>
      <c r="DS24" s="146">
        <v>0.38272647900000001</v>
      </c>
      <c r="DT24" s="146">
        <v>0.42069084200000001</v>
      </c>
      <c r="DU24" s="146">
        <v>0.41024444599999998</v>
      </c>
      <c r="DV24" s="147">
        <v>0.41257801100000002</v>
      </c>
      <c r="DW24" s="146"/>
      <c r="DX24" s="146"/>
      <c r="DY24" s="146">
        <v>1.8882969999999999E-2</v>
      </c>
      <c r="DZ24" s="146">
        <v>-1.6696199999999999E-3</v>
      </c>
      <c r="EA24" s="146">
        <v>7.6228800000000003E-3</v>
      </c>
      <c r="EB24" s="146">
        <v>2.804075E-2</v>
      </c>
      <c r="EC24" s="146">
        <v>3.8502258999999997E-2</v>
      </c>
      <c r="ED24" s="146">
        <v>6.3377000000000003E-2</v>
      </c>
      <c r="EE24" s="146">
        <v>7.6907000000000003E-2</v>
      </c>
      <c r="EF24" s="146">
        <v>4.7192999999999999E-2</v>
      </c>
      <c r="EG24" s="147">
        <v>5.5300000000000002E-2</v>
      </c>
      <c r="EH24" s="143">
        <v>2456218300</v>
      </c>
      <c r="EI24" s="143">
        <v>2580646000</v>
      </c>
      <c r="EJ24" s="143">
        <v>3169872100</v>
      </c>
      <c r="EK24" s="143">
        <v>4447870700</v>
      </c>
      <c r="EL24" s="143">
        <v>4018002500</v>
      </c>
      <c r="EM24" s="143">
        <v>4559345000</v>
      </c>
      <c r="EN24" s="143">
        <v>4146422100</v>
      </c>
      <c r="EO24" s="143">
        <v>4047563900</v>
      </c>
      <c r="EP24" s="143">
        <v>3857273300</v>
      </c>
      <c r="EQ24" s="143">
        <v>4598315900</v>
      </c>
      <c r="ER24" s="143"/>
      <c r="ES24" s="26">
        <f t="shared" si="12"/>
        <v>21.621888727646148</v>
      </c>
      <c r="ET24" s="26">
        <f t="shared" si="13"/>
        <v>21.671305592135095</v>
      </c>
      <c r="EU24" s="26">
        <f t="shared" si="14"/>
        <v>21.876957077018485</v>
      </c>
      <c r="EV24" s="26">
        <f t="shared" si="15"/>
        <v>22.215691324227571</v>
      </c>
      <c r="EW24" s="26">
        <f t="shared" si="16"/>
        <v>22.114050725539059</v>
      </c>
      <c r="EX24" s="26">
        <f t="shared" si="17"/>
        <v>22.240444809804565</v>
      </c>
      <c r="EY24" s="26">
        <f t="shared" si="18"/>
        <v>22.145511654750322</v>
      </c>
      <c r="EZ24" s="26">
        <f t="shared" si="19"/>
        <v>22.121381030914606</v>
      </c>
      <c r="FA24" s="26">
        <f t="shared" si="20"/>
        <v>22.073226371842111</v>
      </c>
      <c r="FB24" s="26">
        <f t="shared" si="21"/>
        <v>22.248955964711659</v>
      </c>
      <c r="FC24" s="152" t="str">
        <f t="shared" si="22"/>
        <v/>
      </c>
      <c r="FD24">
        <f t="shared" si="139"/>
        <v>1.168629411</v>
      </c>
      <c r="FE24">
        <f t="shared" si="140"/>
        <v>0.92309073200000002</v>
      </c>
      <c r="FF24">
        <f t="shared" si="141"/>
        <v>1.083505698</v>
      </c>
      <c r="FG24">
        <f t="shared" si="142"/>
        <v>0.74000986000000002</v>
      </c>
      <c r="FH24">
        <f t="shared" si="143"/>
        <v>0.93048765300000003</v>
      </c>
      <c r="FI24">
        <f t="shared" si="144"/>
        <v>1.360465459</v>
      </c>
      <c r="FJ24">
        <f t="shared" si="145"/>
        <v>3.0299533059999999</v>
      </c>
      <c r="FK24">
        <f t="shared" si="146"/>
        <v>3.1734255299999998</v>
      </c>
      <c r="FL24">
        <f t="shared" si="147"/>
        <v>2.0843434680000001</v>
      </c>
      <c r="FM24">
        <f t="shared" si="153"/>
        <v>1.7695223289999999</v>
      </c>
      <c r="FN24">
        <f t="shared" si="163"/>
        <v>1.9585894159999999</v>
      </c>
      <c r="FO24" s="26"/>
      <c r="FQ24">
        <f t="shared" si="173"/>
        <v>0.49140098599999998</v>
      </c>
      <c r="FR24">
        <f t="shared" si="174"/>
        <v>0.50120887800000002</v>
      </c>
      <c r="FS24">
        <f>IF(ISNUMBER(J24),DP24,"")</f>
        <v>0.48035854300000003</v>
      </c>
      <c r="FT24">
        <f>IF(ISNUMBER(K24),DQ24,"")</f>
        <v>0.43912738800000001</v>
      </c>
      <c r="FU24">
        <f>IF(ISNUMBER(L24),DR24,"")</f>
        <v>0.41564826999999999</v>
      </c>
      <c r="FV24">
        <f>IF(ISNUMBER(M24),DS24,"")</f>
        <v>0.38272647900000001</v>
      </c>
      <c r="FW24">
        <f>IF(ISNUMBER(N24),DT24,"")</f>
        <v>0.42069084200000001</v>
      </c>
      <c r="FX24">
        <f t="shared" si="154"/>
        <v>0.41024444599999998</v>
      </c>
      <c r="FY24" s="4">
        <f t="shared" si="164"/>
        <v>0.41257801100000002</v>
      </c>
      <c r="GB24">
        <f t="shared" si="155"/>
        <v>1.8882969999999999E-2</v>
      </c>
      <c r="GC24">
        <f t="shared" si="156"/>
        <v>-1.6696199999999999E-3</v>
      </c>
      <c r="GD24">
        <f t="shared" si="157"/>
        <v>7.6228800000000003E-3</v>
      </c>
      <c r="GE24">
        <f t="shared" si="158"/>
        <v>2.804075E-2</v>
      </c>
      <c r="GF24">
        <f t="shared" si="159"/>
        <v>3.8502258999999997E-2</v>
      </c>
      <c r="GG24">
        <f t="shared" si="160"/>
        <v>6.3377000000000003E-2</v>
      </c>
      <c r="GH24">
        <f t="shared" si="161"/>
        <v>7.6907000000000003E-2</v>
      </c>
      <c r="GI24">
        <f t="shared" si="162"/>
        <v>4.7192999999999999E-2</v>
      </c>
      <c r="GJ24" s="4">
        <f t="shared" si="165"/>
        <v>5.5300000000000002E-2</v>
      </c>
      <c r="GK24">
        <f t="shared" si="26"/>
        <v>21.621888727646148</v>
      </c>
      <c r="GL24">
        <f t="shared" si="27"/>
        <v>21.671305592135095</v>
      </c>
      <c r="GM24">
        <f t="shared" si="28"/>
        <v>21.876957077018485</v>
      </c>
      <c r="GN24">
        <f t="shared" si="29"/>
        <v>22.215691324227571</v>
      </c>
      <c r="GO24">
        <f t="shared" si="30"/>
        <v>22.114050725539059</v>
      </c>
      <c r="GP24">
        <f t="shared" si="31"/>
        <v>22.240444809804565</v>
      </c>
      <c r="GQ24">
        <f t="shared" si="32"/>
        <v>22.145511654750322</v>
      </c>
      <c r="GR24">
        <f t="shared" si="33"/>
        <v>22.121381030914606</v>
      </c>
      <c r="GS24">
        <f t="shared" si="34"/>
        <v>22.073226371842111</v>
      </c>
      <c r="GT24">
        <f t="shared" si="35"/>
        <v>22.248955964711659</v>
      </c>
      <c r="GU24" t="str">
        <f t="shared" si="36"/>
        <v/>
      </c>
      <c r="GV24" s="26">
        <f t="shared" si="47"/>
        <v>1.168629411</v>
      </c>
      <c r="GW24">
        <f t="shared" si="48"/>
        <v>0.92309073200000002</v>
      </c>
      <c r="GX24">
        <f t="shared" si="49"/>
        <v>1.083505698</v>
      </c>
      <c r="GY24">
        <f t="shared" si="50"/>
        <v>0.74000986000000002</v>
      </c>
      <c r="GZ24">
        <f t="shared" si="51"/>
        <v>0.93048765300000003</v>
      </c>
      <c r="HA24">
        <f t="shared" si="52"/>
        <v>1.360465459</v>
      </c>
      <c r="HB24">
        <f t="shared" si="53"/>
        <v>3.0299533059999999</v>
      </c>
      <c r="HC24">
        <f t="shared" si="54"/>
        <v>3.1734255299999998</v>
      </c>
      <c r="HD24">
        <f t="shared" si="55"/>
        <v>2.0843434680000001</v>
      </c>
      <c r="HE24">
        <f t="shared" si="56"/>
        <v>1.7695223289999999</v>
      </c>
      <c r="HF24">
        <f t="shared" si="57"/>
        <v>1.9585894159999999</v>
      </c>
      <c r="HG24" s="26">
        <f t="shared" si="58"/>
        <v>1.168629411</v>
      </c>
      <c r="HH24">
        <f t="shared" si="59"/>
        <v>0.92309073200000002</v>
      </c>
      <c r="HI24">
        <f t="shared" si="60"/>
        <v>1.083505698</v>
      </c>
      <c r="HJ24">
        <f t="shared" si="61"/>
        <v>0.74000986000000002</v>
      </c>
      <c r="HK24">
        <f t="shared" si="62"/>
        <v>0.93048765300000003</v>
      </c>
      <c r="HL24">
        <f t="shared" si="63"/>
        <v>1.360465459</v>
      </c>
      <c r="HM24">
        <f t="shared" si="64"/>
        <v>3.0299533059999999</v>
      </c>
      <c r="HN24">
        <f t="shared" si="65"/>
        <v>3.1734255299999998</v>
      </c>
      <c r="HO24">
        <f t="shared" si="66"/>
        <v>2.0843434680000001</v>
      </c>
      <c r="HP24">
        <f t="shared" si="67"/>
        <v>1.7695223289999999</v>
      </c>
      <c r="HQ24">
        <f t="shared" si="68"/>
        <v>1.9585894159999999</v>
      </c>
      <c r="HR24" s="26">
        <f t="shared" si="69"/>
        <v>1.8501305000000012E-3</v>
      </c>
      <c r="HS24">
        <f t="shared" si="70"/>
        <v>1.8501305000000012E-3</v>
      </c>
      <c r="HT24">
        <f t="shared" si="71"/>
        <v>0.49140098599999998</v>
      </c>
      <c r="HU24">
        <f t="shared" si="72"/>
        <v>0.50120887800000002</v>
      </c>
      <c r="HV24">
        <f t="shared" si="73"/>
        <v>0.48035854300000003</v>
      </c>
      <c r="HW24">
        <f t="shared" si="74"/>
        <v>0.43912738800000001</v>
      </c>
      <c r="HX24">
        <f t="shared" si="75"/>
        <v>0.41564826999999999</v>
      </c>
      <c r="HY24">
        <f t="shared" si="76"/>
        <v>0.38272647900000001</v>
      </c>
      <c r="HZ24">
        <f t="shared" si="77"/>
        <v>0.42069084200000001</v>
      </c>
      <c r="IA24">
        <f t="shared" si="78"/>
        <v>0.41024444599999998</v>
      </c>
      <c r="IB24" s="4">
        <f t="shared" si="79"/>
        <v>0.41257801100000002</v>
      </c>
      <c r="IC24" t="str">
        <f t="shared" si="80"/>
        <v/>
      </c>
      <c r="ID24" t="str">
        <f t="shared" si="81"/>
        <v/>
      </c>
      <c r="IE24">
        <f t="shared" si="82"/>
        <v>0.49140098599999998</v>
      </c>
      <c r="IF24">
        <f t="shared" si="83"/>
        <v>0.50120887800000002</v>
      </c>
      <c r="IG24">
        <f t="shared" si="84"/>
        <v>0.48035854300000003</v>
      </c>
      <c r="IH24">
        <f t="shared" si="85"/>
        <v>0.43912738800000001</v>
      </c>
      <c r="II24">
        <f t="shared" si="86"/>
        <v>0.41564826999999999</v>
      </c>
      <c r="IJ24">
        <f t="shared" si="87"/>
        <v>0.38272647900000001</v>
      </c>
      <c r="IK24">
        <f t="shared" si="88"/>
        <v>0.42069084200000001</v>
      </c>
      <c r="IL24">
        <f t="shared" si="89"/>
        <v>0.41024444599999998</v>
      </c>
      <c r="IM24">
        <f t="shared" si="90"/>
        <v>0.41257801100000002</v>
      </c>
      <c r="IN24" s="26">
        <f t="shared" si="91"/>
        <v>0</v>
      </c>
      <c r="IO24">
        <f t="shared" si="92"/>
        <v>0</v>
      </c>
      <c r="IP24">
        <f t="shared" si="93"/>
        <v>1.8882969999999999E-2</v>
      </c>
      <c r="IQ24">
        <f t="shared" si="94"/>
        <v>-1.6696199999999999E-3</v>
      </c>
      <c r="IR24">
        <f t="shared" si="95"/>
        <v>7.6228800000000003E-3</v>
      </c>
      <c r="IS24">
        <f t="shared" si="96"/>
        <v>2.804075E-2</v>
      </c>
      <c r="IT24">
        <f t="shared" si="97"/>
        <v>3.8502258999999997E-2</v>
      </c>
      <c r="IU24">
        <f t="shared" si="98"/>
        <v>6.3377000000000003E-2</v>
      </c>
      <c r="IV24">
        <f t="shared" si="99"/>
        <v>7.6907000000000003E-2</v>
      </c>
      <c r="IW24">
        <f t="shared" si="100"/>
        <v>4.7192999999999999E-2</v>
      </c>
      <c r="IX24">
        <f t="shared" si="101"/>
        <v>5.5300000000000002E-2</v>
      </c>
      <c r="IY24" s="26" t="str">
        <f t="shared" si="102"/>
        <v/>
      </c>
      <c r="IZ24" t="str">
        <f t="shared" si="103"/>
        <v/>
      </c>
      <c r="JA24">
        <f t="shared" si="104"/>
        <v>1.8882969999999999E-2</v>
      </c>
      <c r="JB24">
        <f t="shared" si="105"/>
        <v>-1.6696199999999999E-3</v>
      </c>
      <c r="JC24">
        <f t="shared" si="106"/>
        <v>7.6228800000000003E-3</v>
      </c>
      <c r="JD24">
        <f t="shared" si="107"/>
        <v>2.804075E-2</v>
      </c>
      <c r="JE24">
        <f t="shared" si="108"/>
        <v>3.8502258999999997E-2</v>
      </c>
      <c r="JF24">
        <f t="shared" si="109"/>
        <v>6.3377000000000003E-2</v>
      </c>
      <c r="JG24">
        <f t="shared" si="110"/>
        <v>7.6907000000000003E-2</v>
      </c>
      <c r="JH24">
        <f t="shared" si="111"/>
        <v>4.7192999999999999E-2</v>
      </c>
      <c r="JI24">
        <f t="shared" si="112"/>
        <v>5.5300000000000002E-2</v>
      </c>
      <c r="JJ24" s="26">
        <f t="shared" si="113"/>
        <v>21.621888727646148</v>
      </c>
      <c r="JK24">
        <f t="shared" si="114"/>
        <v>21.671305592135095</v>
      </c>
      <c r="JL24">
        <f t="shared" si="115"/>
        <v>21.876957077018485</v>
      </c>
      <c r="JM24">
        <f t="shared" si="116"/>
        <v>22.215691324227571</v>
      </c>
      <c r="JN24">
        <f t="shared" si="117"/>
        <v>22.114050725539059</v>
      </c>
      <c r="JO24">
        <f t="shared" si="118"/>
        <v>22.240444809804565</v>
      </c>
      <c r="JP24">
        <f t="shared" si="119"/>
        <v>22.145511654750322</v>
      </c>
      <c r="JQ24">
        <f t="shared" si="120"/>
        <v>22.121381030914606</v>
      </c>
      <c r="JR24">
        <f t="shared" si="121"/>
        <v>22.073226371842111</v>
      </c>
      <c r="JS24">
        <f t="shared" si="122"/>
        <v>22.248955964711659</v>
      </c>
      <c r="JT24">
        <f t="shared" si="123"/>
        <v>23.290190403071897</v>
      </c>
      <c r="JU24" s="26">
        <f t="shared" si="124"/>
        <v>21.621888727646148</v>
      </c>
      <c r="JV24">
        <f t="shared" si="125"/>
        <v>21.671305592135095</v>
      </c>
      <c r="JW24">
        <f t="shared" si="126"/>
        <v>21.876957077018485</v>
      </c>
      <c r="JX24">
        <f t="shared" si="127"/>
        <v>22.215691324227571</v>
      </c>
      <c r="JY24">
        <f t="shared" si="128"/>
        <v>22.114050725539059</v>
      </c>
      <c r="JZ24">
        <f t="shared" si="129"/>
        <v>22.240444809804565</v>
      </c>
      <c r="KA24">
        <f t="shared" si="130"/>
        <v>22.145511654750322</v>
      </c>
      <c r="KB24">
        <f t="shared" si="131"/>
        <v>22.121381030914606</v>
      </c>
      <c r="KC24">
        <f t="shared" si="132"/>
        <v>22.073226371842111</v>
      </c>
      <c r="KD24">
        <f t="shared" si="133"/>
        <v>22.248955964711659</v>
      </c>
      <c r="KE24" s="4" t="str">
        <f t="shared" si="134"/>
        <v/>
      </c>
    </row>
    <row r="25" spans="1:291" x14ac:dyDescent="0.2">
      <c r="A25" s="16" t="s">
        <v>3508</v>
      </c>
      <c r="B25" s="17" t="s">
        <v>3509</v>
      </c>
      <c r="C25" s="17"/>
      <c r="D25" s="17"/>
      <c r="E25" s="20" t="s">
        <v>3510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32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32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 s="4">
        <v>1</v>
      </c>
      <c r="AM25" s="19">
        <v>2.1495500000000001E-2</v>
      </c>
      <c r="AN25" s="19">
        <v>2.1274299999999999E-2</v>
      </c>
      <c r="AO25" s="19">
        <v>2.1708700000000001E-2</v>
      </c>
      <c r="AP25" s="19">
        <v>2.06375E-2</v>
      </c>
      <c r="AQ25" s="19">
        <v>2.04867E-2</v>
      </c>
      <c r="AR25" s="19">
        <v>2.0350699999999999E-2</v>
      </c>
      <c r="AS25" s="19">
        <v>2.14402E-2</v>
      </c>
      <c r="AT25" s="19">
        <v>2.1325500000000001E-2</v>
      </c>
      <c r="AU25" s="19">
        <v>2.04447E-2</v>
      </c>
      <c r="AV25" s="19">
        <v>2.1823499999999999E-2</v>
      </c>
      <c r="AW25" s="32">
        <v>2.27504E-2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1</v>
      </c>
      <c r="BE25" s="19">
        <v>0</v>
      </c>
      <c r="BF25" s="19">
        <v>0</v>
      </c>
      <c r="BG25" s="19">
        <v>3</v>
      </c>
      <c r="BH25" s="32">
        <v>1</v>
      </c>
      <c r="BI25" s="19">
        <f t="shared" si="180"/>
        <v>0</v>
      </c>
      <c r="BJ25" s="19">
        <f t="shared" si="180"/>
        <v>0</v>
      </c>
      <c r="BK25" s="19">
        <f t="shared" si="182"/>
        <v>0</v>
      </c>
      <c r="BL25" s="19">
        <f t="shared" si="181"/>
        <v>0</v>
      </c>
      <c r="BM25" s="19">
        <f t="shared" si="181"/>
        <v>0</v>
      </c>
      <c r="BN25" s="19">
        <f t="shared" si="181"/>
        <v>0</v>
      </c>
      <c r="BO25" s="19">
        <f t="shared" si="181"/>
        <v>1</v>
      </c>
      <c r="BP25" s="19">
        <f t="shared" si="181"/>
        <v>0</v>
      </c>
      <c r="BQ25" s="19">
        <f t="shared" si="181"/>
        <v>0</v>
      </c>
      <c r="BR25" s="19">
        <f t="shared" si="178"/>
        <v>1</v>
      </c>
      <c r="BS25" s="19">
        <f t="shared" si="178"/>
        <v>1</v>
      </c>
      <c r="BT25" s="38">
        <v>9</v>
      </c>
      <c r="BU25" s="19">
        <v>13</v>
      </c>
      <c r="BV25" s="19">
        <v>25</v>
      </c>
      <c r="BW25" s="19">
        <v>11</v>
      </c>
      <c r="BX25" s="19">
        <v>19</v>
      </c>
      <c r="BY25" s="19">
        <v>34</v>
      </c>
      <c r="BZ25" s="19">
        <v>40</v>
      </c>
      <c r="CA25" s="19">
        <v>32</v>
      </c>
      <c r="CB25" s="19">
        <v>35</v>
      </c>
      <c r="CC25" s="19">
        <v>29</v>
      </c>
      <c r="CD25" s="32">
        <v>36</v>
      </c>
      <c r="CE25" s="19">
        <v>165</v>
      </c>
      <c r="CF25" s="19">
        <v>150</v>
      </c>
      <c r="CG25" s="19">
        <v>181</v>
      </c>
      <c r="CH25" s="19">
        <v>200</v>
      </c>
      <c r="CI25" s="19">
        <v>228</v>
      </c>
      <c r="CJ25" s="19">
        <v>240</v>
      </c>
      <c r="CK25" s="19">
        <v>218</v>
      </c>
      <c r="CL25" s="19">
        <v>234</v>
      </c>
      <c r="CM25" s="19">
        <v>234</v>
      </c>
      <c r="CN25" s="19">
        <v>168</v>
      </c>
      <c r="CO25" s="32">
        <v>227</v>
      </c>
      <c r="CP25" s="35">
        <f t="shared" si="1"/>
        <v>5.4545454545454543E-2</v>
      </c>
      <c r="CQ25" s="35">
        <f t="shared" si="2"/>
        <v>8.666666666666667E-2</v>
      </c>
      <c r="CR25" s="35">
        <f t="shared" si="3"/>
        <v>0.13812154696132597</v>
      </c>
      <c r="CS25" s="35">
        <f t="shared" si="4"/>
        <v>5.5E-2</v>
      </c>
      <c r="CT25" s="35">
        <f t="shared" si="5"/>
        <v>8.3333333333333329E-2</v>
      </c>
      <c r="CU25" s="35">
        <f t="shared" si="6"/>
        <v>0.14166666666666666</v>
      </c>
      <c r="CV25" s="35">
        <f t="shared" si="7"/>
        <v>0.1834862385321101</v>
      </c>
      <c r="CW25" s="35">
        <f t="shared" si="8"/>
        <v>0.13675213675213677</v>
      </c>
      <c r="CX25" s="35">
        <f t="shared" si="9"/>
        <v>0.14957264957264957</v>
      </c>
      <c r="CY25" s="35">
        <f t="shared" si="10"/>
        <v>0.17261904761904762</v>
      </c>
      <c r="CZ25" s="139">
        <f t="shared" si="11"/>
        <v>0.15859030837004406</v>
      </c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7"/>
      <c r="DL25" s="146"/>
      <c r="DM25" s="146"/>
      <c r="DN25" s="146"/>
      <c r="DO25" s="146"/>
      <c r="DP25" s="146"/>
      <c r="DQ25" s="146"/>
      <c r="DR25" s="146"/>
      <c r="DS25" s="146"/>
      <c r="DT25" s="146"/>
      <c r="DU25" s="146"/>
      <c r="DV25" s="147"/>
      <c r="DW25" s="146"/>
      <c r="DX25" s="146"/>
      <c r="DY25" s="146"/>
      <c r="DZ25" s="146"/>
      <c r="EA25" s="146"/>
      <c r="EB25" s="146"/>
      <c r="EC25" s="146"/>
      <c r="ED25" s="146"/>
      <c r="EE25" s="146"/>
      <c r="EF25" s="146"/>
      <c r="EG25" s="147"/>
      <c r="EH25" s="143">
        <v>91700500</v>
      </c>
      <c r="EI25" s="143">
        <v>145624000</v>
      </c>
      <c r="EJ25" s="143">
        <v>86094700</v>
      </c>
      <c r="EK25" s="143">
        <v>94654700</v>
      </c>
      <c r="EL25" s="143">
        <v>195177300</v>
      </c>
      <c r="EM25" s="143">
        <v>304401200</v>
      </c>
      <c r="EN25" s="143">
        <v>472295300</v>
      </c>
      <c r="EO25" s="143">
        <v>457532700</v>
      </c>
      <c r="EP25" s="143">
        <v>359374500</v>
      </c>
      <c r="EQ25" s="143">
        <v>427170600</v>
      </c>
      <c r="ER25" s="143"/>
      <c r="ES25" s="26">
        <f t="shared" si="12"/>
        <v>18.334038389774534</v>
      </c>
      <c r="ET25" s="26">
        <f t="shared" si="13"/>
        <v>18.796538515307873</v>
      </c>
      <c r="EU25" s="26">
        <f t="shared" si="14"/>
        <v>18.270958411173442</v>
      </c>
      <c r="EV25" s="26">
        <f t="shared" si="15"/>
        <v>18.365746091016444</v>
      </c>
      <c r="EW25" s="26">
        <f t="shared" si="16"/>
        <v>19.08941893419734</v>
      </c>
      <c r="EX25" s="26">
        <f t="shared" si="17"/>
        <v>19.533857126125376</v>
      </c>
      <c r="EY25" s="26">
        <f t="shared" si="18"/>
        <v>19.973114983514691</v>
      </c>
      <c r="EZ25" s="26">
        <f t="shared" si="19"/>
        <v>19.941358915535442</v>
      </c>
      <c r="FA25" s="26">
        <f t="shared" si="20"/>
        <v>19.699875578210573</v>
      </c>
      <c r="FB25" s="26">
        <f t="shared" si="21"/>
        <v>19.872694023017321</v>
      </c>
      <c r="FC25" s="152" t="str">
        <f t="shared" si="22"/>
        <v/>
      </c>
      <c r="FO25" s="26"/>
      <c r="FY25" s="4"/>
      <c r="GJ25" s="4"/>
      <c r="GK25">
        <f t="shared" si="26"/>
        <v>18.334038389774534</v>
      </c>
      <c r="GL25">
        <f t="shared" si="27"/>
        <v>18.796538515307873</v>
      </c>
      <c r="GM25">
        <f t="shared" si="28"/>
        <v>18.270958411173442</v>
      </c>
      <c r="GN25">
        <f t="shared" si="29"/>
        <v>18.365746091016444</v>
      </c>
      <c r="GO25">
        <f t="shared" si="30"/>
        <v>19.08941893419734</v>
      </c>
      <c r="GP25">
        <f t="shared" si="31"/>
        <v>19.533857126125376</v>
      </c>
      <c r="GQ25">
        <f t="shared" si="32"/>
        <v>19.973114983514691</v>
      </c>
      <c r="GR25">
        <f t="shared" si="33"/>
        <v>19.941358915535442</v>
      </c>
      <c r="GS25">
        <f t="shared" si="34"/>
        <v>19.699875578210573</v>
      </c>
      <c r="GT25">
        <f t="shared" si="35"/>
        <v>19.872694023017321</v>
      </c>
      <c r="GU25" t="str">
        <f t="shared" si="36"/>
        <v/>
      </c>
      <c r="GV25" s="26">
        <f t="shared" si="47"/>
        <v>0.52583789730000008</v>
      </c>
      <c r="GW25">
        <f t="shared" si="48"/>
        <v>0.52583789730000008</v>
      </c>
      <c r="GX25">
        <f t="shared" si="49"/>
        <v>0.52583789730000008</v>
      </c>
      <c r="GY25">
        <f t="shared" si="50"/>
        <v>0.52583789730000008</v>
      </c>
      <c r="GZ25">
        <f t="shared" si="51"/>
        <v>0.52583789730000008</v>
      </c>
      <c r="HA25">
        <f t="shared" si="52"/>
        <v>0.52583789730000008</v>
      </c>
      <c r="HB25">
        <f t="shared" si="53"/>
        <v>0.52583789730000008</v>
      </c>
      <c r="HC25">
        <f t="shared" si="54"/>
        <v>0.52583789730000008</v>
      </c>
      <c r="HD25">
        <f t="shared" si="55"/>
        <v>0.52583789730000008</v>
      </c>
      <c r="HE25">
        <f t="shared" si="56"/>
        <v>0.52583789730000008</v>
      </c>
      <c r="HF25">
        <f t="shared" si="57"/>
        <v>0.52583789730000008</v>
      </c>
      <c r="HG25" s="26" t="str">
        <f t="shared" si="58"/>
        <v/>
      </c>
      <c r="HH25" t="str">
        <f t="shared" si="59"/>
        <v/>
      </c>
      <c r="HI25" t="str">
        <f t="shared" si="60"/>
        <v/>
      </c>
      <c r="HJ25" t="str">
        <f t="shared" si="61"/>
        <v/>
      </c>
      <c r="HK25" t="str">
        <f t="shared" si="62"/>
        <v/>
      </c>
      <c r="HL25" t="str">
        <f t="shared" si="63"/>
        <v/>
      </c>
      <c r="HM25" t="str">
        <f t="shared" si="64"/>
        <v/>
      </c>
      <c r="HN25" t="str">
        <f t="shared" si="65"/>
        <v/>
      </c>
      <c r="HO25" t="str">
        <f t="shared" si="66"/>
        <v/>
      </c>
      <c r="HP25" t="str">
        <f t="shared" si="67"/>
        <v/>
      </c>
      <c r="HQ25" t="str">
        <f t="shared" si="68"/>
        <v/>
      </c>
      <c r="HR25" s="26">
        <f t="shared" si="69"/>
        <v>1.8501305000000012E-3</v>
      </c>
      <c r="HS25">
        <f t="shared" si="70"/>
        <v>1.8501305000000012E-3</v>
      </c>
      <c r="HT25">
        <f t="shared" si="71"/>
        <v>1.8501305000000012E-3</v>
      </c>
      <c r="HU25">
        <f t="shared" si="72"/>
        <v>1.8501305000000012E-3</v>
      </c>
      <c r="HV25">
        <f t="shared" si="73"/>
        <v>1.8501305000000012E-3</v>
      </c>
      <c r="HW25">
        <f t="shared" si="74"/>
        <v>1.8501305000000012E-3</v>
      </c>
      <c r="HX25">
        <f t="shared" si="75"/>
        <v>1.8501305000000012E-3</v>
      </c>
      <c r="HY25">
        <f t="shared" si="76"/>
        <v>1.8501305000000012E-3</v>
      </c>
      <c r="HZ25">
        <f t="shared" si="77"/>
        <v>1.8501305000000012E-3</v>
      </c>
      <c r="IA25">
        <f t="shared" si="78"/>
        <v>1.8501305000000012E-3</v>
      </c>
      <c r="IB25" s="4">
        <f t="shared" si="79"/>
        <v>1.8501305000000012E-3</v>
      </c>
      <c r="IC25" t="str">
        <f t="shared" si="80"/>
        <v/>
      </c>
      <c r="ID25" t="str">
        <f t="shared" si="81"/>
        <v/>
      </c>
      <c r="IE25" t="str">
        <f t="shared" si="82"/>
        <v/>
      </c>
      <c r="IF25" t="str">
        <f t="shared" si="83"/>
        <v/>
      </c>
      <c r="IG25" t="str">
        <f t="shared" si="84"/>
        <v/>
      </c>
      <c r="IH25" t="str">
        <f t="shared" si="85"/>
        <v/>
      </c>
      <c r="II25" t="str">
        <f t="shared" si="86"/>
        <v/>
      </c>
      <c r="IJ25" t="str">
        <f t="shared" si="87"/>
        <v/>
      </c>
      <c r="IK25" t="str">
        <f t="shared" si="88"/>
        <v/>
      </c>
      <c r="IL25" t="str">
        <f t="shared" si="89"/>
        <v/>
      </c>
      <c r="IM25" t="str">
        <f t="shared" si="90"/>
        <v/>
      </c>
      <c r="IN25" s="26">
        <f t="shared" si="91"/>
        <v>0</v>
      </c>
      <c r="IO25">
        <f t="shared" si="92"/>
        <v>0</v>
      </c>
      <c r="IP25">
        <f t="shared" si="93"/>
        <v>0</v>
      </c>
      <c r="IQ25">
        <f t="shared" si="94"/>
        <v>0</v>
      </c>
      <c r="IR25">
        <f t="shared" si="95"/>
        <v>0</v>
      </c>
      <c r="IS25">
        <f t="shared" si="96"/>
        <v>0</v>
      </c>
      <c r="IT25">
        <f t="shared" si="97"/>
        <v>0</v>
      </c>
      <c r="IU25">
        <f t="shared" si="98"/>
        <v>0</v>
      </c>
      <c r="IV25">
        <f t="shared" si="99"/>
        <v>0</v>
      </c>
      <c r="IW25">
        <f t="shared" si="100"/>
        <v>0</v>
      </c>
      <c r="IX25">
        <f t="shared" si="101"/>
        <v>0</v>
      </c>
      <c r="IY25" s="26" t="str">
        <f t="shared" si="102"/>
        <v/>
      </c>
      <c r="IZ25" t="str">
        <f t="shared" si="103"/>
        <v/>
      </c>
      <c r="JA25" t="str">
        <f t="shared" si="104"/>
        <v/>
      </c>
      <c r="JB25" t="str">
        <f t="shared" si="105"/>
        <v/>
      </c>
      <c r="JC25" t="str">
        <f t="shared" si="106"/>
        <v/>
      </c>
      <c r="JD25" t="str">
        <f t="shared" si="107"/>
        <v/>
      </c>
      <c r="JE25" t="str">
        <f t="shared" si="108"/>
        <v/>
      </c>
      <c r="JF25" t="str">
        <f t="shared" si="109"/>
        <v/>
      </c>
      <c r="JG25" t="str">
        <f t="shared" si="110"/>
        <v/>
      </c>
      <c r="JH25" t="str">
        <f t="shared" si="111"/>
        <v/>
      </c>
      <c r="JI25" t="str">
        <f t="shared" si="112"/>
        <v/>
      </c>
      <c r="JJ25" s="26">
        <f t="shared" si="113"/>
        <v>18.334038389774534</v>
      </c>
      <c r="JK25">
        <f t="shared" si="114"/>
        <v>18.796538515307873</v>
      </c>
      <c r="JL25">
        <f t="shared" si="115"/>
        <v>18.270958411173442</v>
      </c>
      <c r="JM25">
        <f t="shared" si="116"/>
        <v>18.365746091016444</v>
      </c>
      <c r="JN25">
        <f t="shared" si="117"/>
        <v>19.08941893419734</v>
      </c>
      <c r="JO25">
        <f t="shared" si="118"/>
        <v>19.533857126125376</v>
      </c>
      <c r="JP25">
        <f t="shared" si="119"/>
        <v>19.973114983514691</v>
      </c>
      <c r="JQ25">
        <f t="shared" si="120"/>
        <v>19.941358915535442</v>
      </c>
      <c r="JR25">
        <f t="shared" si="121"/>
        <v>19.699875578210573</v>
      </c>
      <c r="JS25">
        <f t="shared" si="122"/>
        <v>19.872694023017321</v>
      </c>
      <c r="JT25">
        <f t="shared" si="123"/>
        <v>23.290190403071897</v>
      </c>
      <c r="JU25" s="26">
        <f t="shared" si="124"/>
        <v>18.334038389774534</v>
      </c>
      <c r="JV25">
        <f t="shared" si="125"/>
        <v>18.796538515307873</v>
      </c>
      <c r="JW25">
        <f t="shared" si="126"/>
        <v>18.270958411173442</v>
      </c>
      <c r="JX25">
        <f t="shared" si="127"/>
        <v>18.365746091016444</v>
      </c>
      <c r="JY25">
        <f t="shared" si="128"/>
        <v>19.08941893419734</v>
      </c>
      <c r="JZ25">
        <f t="shared" si="129"/>
        <v>19.533857126125376</v>
      </c>
      <c r="KA25">
        <f t="shared" si="130"/>
        <v>19.973114983514691</v>
      </c>
      <c r="KB25">
        <f t="shared" si="131"/>
        <v>19.941358915535442</v>
      </c>
      <c r="KC25">
        <f t="shared" si="132"/>
        <v>19.699875578210573</v>
      </c>
      <c r="KD25">
        <f t="shared" si="133"/>
        <v>19.872694023017321</v>
      </c>
      <c r="KE25" s="4" t="str">
        <f t="shared" si="134"/>
        <v/>
      </c>
    </row>
    <row r="26" spans="1:291" x14ac:dyDescent="0.2">
      <c r="A26" s="16" t="s">
        <v>3511</v>
      </c>
      <c r="B26" s="17" t="s">
        <v>4040</v>
      </c>
      <c r="C26" s="17">
        <v>2011</v>
      </c>
      <c r="D26" s="17"/>
      <c r="E26" s="20" t="s">
        <v>33</v>
      </c>
      <c r="F26" s="19"/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32">
        <v>0</v>
      </c>
      <c r="Q26" s="19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32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 s="4">
        <v>0</v>
      </c>
      <c r="AM26" s="19"/>
      <c r="AN26" s="19">
        <v>1.92272E-2</v>
      </c>
      <c r="AO26" s="19">
        <v>1.82188E-2</v>
      </c>
      <c r="AP26" s="19">
        <v>1.8409600000000002E-2</v>
      </c>
      <c r="AQ26" s="19">
        <v>1.7439199999999998E-2</v>
      </c>
      <c r="AR26" s="19">
        <v>1.7370500000000001E-2</v>
      </c>
      <c r="AS26" s="19">
        <v>1.7662000000000001E-2</v>
      </c>
      <c r="AT26" s="19">
        <v>1.8762500000000001E-2</v>
      </c>
      <c r="AU26" s="19">
        <v>1.99639E-2</v>
      </c>
      <c r="AV26" s="19">
        <v>1.9532799999999999E-2</v>
      </c>
      <c r="AW26" s="32">
        <v>2.0649299999999999E-2</v>
      </c>
      <c r="AX26" s="19">
        <v>0</v>
      </c>
      <c r="AY26" s="19">
        <v>1</v>
      </c>
      <c r="AZ26" s="19">
        <v>1</v>
      </c>
      <c r="BA26" s="19">
        <v>1</v>
      </c>
      <c r="BB26" s="19">
        <v>1</v>
      </c>
      <c r="BC26" s="19">
        <v>1</v>
      </c>
      <c r="BD26" s="19">
        <v>1</v>
      </c>
      <c r="BE26" s="19">
        <v>1</v>
      </c>
      <c r="BF26" s="19">
        <v>1</v>
      </c>
      <c r="BG26" s="19">
        <v>1</v>
      </c>
      <c r="BH26" s="32">
        <v>1</v>
      </c>
      <c r="BI26" s="19">
        <f t="shared" si="180"/>
        <v>0</v>
      </c>
      <c r="BJ26" s="19">
        <f t="shared" si="180"/>
        <v>1</v>
      </c>
      <c r="BK26" s="19">
        <f t="shared" si="182"/>
        <v>1</v>
      </c>
      <c r="BL26" s="19">
        <f t="shared" si="181"/>
        <v>1</v>
      </c>
      <c r="BM26" s="19">
        <f t="shared" si="181"/>
        <v>1</v>
      </c>
      <c r="BN26" s="19">
        <f t="shared" si="181"/>
        <v>1</v>
      </c>
      <c r="BO26" s="19">
        <f t="shared" si="181"/>
        <v>1</v>
      </c>
      <c r="BP26" s="19">
        <f t="shared" si="181"/>
        <v>1</v>
      </c>
      <c r="BQ26" s="19">
        <f t="shared" si="181"/>
        <v>1</v>
      </c>
      <c r="BR26" s="19">
        <f t="shared" si="178"/>
        <v>1</v>
      </c>
      <c r="BS26" s="19">
        <f t="shared" si="178"/>
        <v>1</v>
      </c>
      <c r="BT26" s="38">
        <v>0</v>
      </c>
      <c r="BU26" s="19">
        <v>4</v>
      </c>
      <c r="BV26" s="19">
        <v>21</v>
      </c>
      <c r="BW26" s="19">
        <v>22</v>
      </c>
      <c r="BX26" s="19">
        <v>24</v>
      </c>
      <c r="BY26" s="19">
        <v>21</v>
      </c>
      <c r="BZ26" s="19">
        <v>27</v>
      </c>
      <c r="CA26" s="19">
        <v>24</v>
      </c>
      <c r="CB26" s="19">
        <v>16</v>
      </c>
      <c r="CC26" s="19">
        <v>26</v>
      </c>
      <c r="CD26" s="32">
        <v>30</v>
      </c>
      <c r="CE26" s="19">
        <v>0</v>
      </c>
      <c r="CF26" s="19">
        <v>58</v>
      </c>
      <c r="CG26" s="19">
        <v>107</v>
      </c>
      <c r="CH26" s="19">
        <v>158</v>
      </c>
      <c r="CI26" s="19">
        <v>106</v>
      </c>
      <c r="CJ26" s="19">
        <v>146</v>
      </c>
      <c r="CK26" s="19">
        <v>151</v>
      </c>
      <c r="CL26" s="19">
        <v>138</v>
      </c>
      <c r="CM26" s="19">
        <v>149</v>
      </c>
      <c r="CN26" s="19">
        <v>150</v>
      </c>
      <c r="CO26" s="32">
        <v>204</v>
      </c>
      <c r="CP26" s="35">
        <f t="shared" si="1"/>
        <v>0</v>
      </c>
      <c r="CQ26" s="35">
        <f t="shared" si="2"/>
        <v>6.8965517241379309E-2</v>
      </c>
      <c r="CR26" s="35">
        <f t="shared" si="3"/>
        <v>0.19626168224299065</v>
      </c>
      <c r="CS26" s="35">
        <f t="shared" si="4"/>
        <v>0.13924050632911392</v>
      </c>
      <c r="CT26" s="35">
        <f t="shared" si="5"/>
        <v>0.22641509433962265</v>
      </c>
      <c r="CU26" s="35">
        <f t="shared" si="6"/>
        <v>0.14383561643835616</v>
      </c>
      <c r="CV26" s="35">
        <f t="shared" si="7"/>
        <v>0.17880794701986755</v>
      </c>
      <c r="CW26" s="35">
        <f t="shared" si="8"/>
        <v>0.17391304347826086</v>
      </c>
      <c r="CX26" s="35">
        <f t="shared" si="9"/>
        <v>0.10738255033557047</v>
      </c>
      <c r="CY26" s="35">
        <f t="shared" si="10"/>
        <v>0.17333333333333334</v>
      </c>
      <c r="CZ26" s="139">
        <f t="shared" si="11"/>
        <v>0.14705882352941177</v>
      </c>
      <c r="DA26" s="146"/>
      <c r="DB26" s="146">
        <v>15.7918111</v>
      </c>
      <c r="DC26" s="146">
        <v>8.4471645439999996</v>
      </c>
      <c r="DD26" s="146">
        <v>5.5271225819999996</v>
      </c>
      <c r="DE26" s="146">
        <v>3.928773955</v>
      </c>
      <c r="DF26" s="146">
        <v>2.333044986</v>
      </c>
      <c r="DG26" s="146">
        <v>2.1430191449999998</v>
      </c>
      <c r="DH26" s="146">
        <v>2.3453858030000001</v>
      </c>
      <c r="DI26" s="146">
        <v>3.1048479420000001</v>
      </c>
      <c r="DJ26" s="146">
        <v>3.4421486200000002</v>
      </c>
      <c r="DK26" s="147">
        <v>2.7789224209999999</v>
      </c>
      <c r="DL26" s="146"/>
      <c r="DM26" s="146"/>
      <c r="DN26" s="146">
        <v>0.72860466000000002</v>
      </c>
      <c r="DO26" s="146">
        <v>0.50342235599999996</v>
      </c>
      <c r="DP26" s="146">
        <v>0.46774360700000001</v>
      </c>
      <c r="DQ26" s="146">
        <v>0.57920528400000004</v>
      </c>
      <c r="DR26" s="146">
        <v>0.60371856700000004</v>
      </c>
      <c r="DS26" s="146">
        <v>0.55434719099999996</v>
      </c>
      <c r="DT26" s="146">
        <v>0.473958359</v>
      </c>
      <c r="DU26" s="146">
        <v>0.58862316100000001</v>
      </c>
      <c r="DV26" s="147">
        <v>0.57963085199999997</v>
      </c>
      <c r="DW26" s="146"/>
      <c r="DX26" s="146"/>
      <c r="DY26" s="146">
        <v>9.1260709999999995E-2</v>
      </c>
      <c r="DZ26" s="146">
        <v>6.0153089E-2</v>
      </c>
      <c r="EA26" s="146">
        <v>3.8894538999999999E-2</v>
      </c>
      <c r="EB26" s="146">
        <v>3.3910178999999999E-2</v>
      </c>
      <c r="EC26" s="146">
        <v>4.9829399999999999E-3</v>
      </c>
      <c r="ED26" s="146">
        <v>2.1745E-2</v>
      </c>
      <c r="EE26" s="146">
        <v>2.8732000000000001E-2</v>
      </c>
      <c r="EF26" s="146">
        <v>2.7711E-2</v>
      </c>
      <c r="EG26" s="147">
        <v>-8.3400000000000002E-2</v>
      </c>
      <c r="EH26" s="143"/>
      <c r="EI26" s="143"/>
      <c r="EJ26" s="143"/>
      <c r="EK26" s="143"/>
      <c r="EL26" s="143"/>
      <c r="EM26" s="143"/>
      <c r="EN26" s="143"/>
      <c r="EO26" s="143"/>
      <c r="EP26" s="143"/>
      <c r="EQ26" s="143"/>
      <c r="ER26" s="143"/>
      <c r="ES26" s="26" t="str">
        <f t="shared" si="12"/>
        <v/>
      </c>
      <c r="ET26" s="26" t="str">
        <f t="shared" si="13"/>
        <v/>
      </c>
      <c r="EU26" s="26" t="str">
        <f t="shared" si="14"/>
        <v/>
      </c>
      <c r="EV26" s="26" t="str">
        <f t="shared" si="15"/>
        <v/>
      </c>
      <c r="EW26" s="26" t="str">
        <f t="shared" si="16"/>
        <v/>
      </c>
      <c r="EX26" s="26" t="str">
        <f t="shared" si="17"/>
        <v/>
      </c>
      <c r="EY26" s="26" t="str">
        <f t="shared" si="18"/>
        <v/>
      </c>
      <c r="EZ26" s="26" t="str">
        <f t="shared" si="19"/>
        <v/>
      </c>
      <c r="FA26" s="26" t="str">
        <f t="shared" si="20"/>
        <v/>
      </c>
      <c r="FB26" s="26" t="str">
        <f t="shared" si="21"/>
        <v/>
      </c>
      <c r="FC26" s="152" t="str">
        <f t="shared" si="22"/>
        <v/>
      </c>
      <c r="FD26" t="str">
        <f t="shared" ref="FD26:FN27" si="183">IF(ISNUMBER(F26),DA26,"")</f>
        <v/>
      </c>
      <c r="FE26">
        <f t="shared" si="183"/>
        <v>15.7918111</v>
      </c>
      <c r="FF26">
        <f t="shared" si="183"/>
        <v>8.4471645439999996</v>
      </c>
      <c r="FG26">
        <f t="shared" si="183"/>
        <v>5.5271225819999996</v>
      </c>
      <c r="FH26">
        <f t="shared" si="183"/>
        <v>3.928773955</v>
      </c>
      <c r="FI26">
        <f t="shared" si="183"/>
        <v>2.333044986</v>
      </c>
      <c r="FJ26">
        <f t="shared" si="183"/>
        <v>2.1430191449999998</v>
      </c>
      <c r="FK26">
        <f t="shared" si="183"/>
        <v>2.3453858030000001</v>
      </c>
      <c r="FL26">
        <f t="shared" si="183"/>
        <v>3.1048479420000001</v>
      </c>
      <c r="FM26">
        <f t="shared" si="183"/>
        <v>3.4421486200000002</v>
      </c>
      <c r="FN26">
        <f t="shared" si="183"/>
        <v>2.7789224209999999</v>
      </c>
      <c r="FO26" s="26"/>
      <c r="FQ26">
        <f t="shared" ref="FQ26:FY27" si="184">IF(ISNUMBER(H26),DN26,"")</f>
        <v>0.72860466000000002</v>
      </c>
      <c r="FR26">
        <f t="shared" si="184"/>
        <v>0.50342235599999996</v>
      </c>
      <c r="FS26">
        <f t="shared" si="184"/>
        <v>0.46774360700000001</v>
      </c>
      <c r="FT26">
        <f t="shared" si="184"/>
        <v>0.57920528400000004</v>
      </c>
      <c r="FU26">
        <f t="shared" si="184"/>
        <v>0.60371856700000004</v>
      </c>
      <c r="FV26">
        <f t="shared" si="184"/>
        <v>0.55434719099999996</v>
      </c>
      <c r="FW26">
        <f t="shared" si="184"/>
        <v>0.473958359</v>
      </c>
      <c r="FX26">
        <f t="shared" si="184"/>
        <v>0.58862316100000001</v>
      </c>
      <c r="FY26" s="4">
        <f t="shared" si="184"/>
        <v>0.57963085199999997</v>
      </c>
      <c r="GB26">
        <f t="shared" ref="GB26:GJ27" si="185">IF(ISNUMBER(H26),DY26,"")</f>
        <v>9.1260709999999995E-2</v>
      </c>
      <c r="GC26">
        <f t="shared" si="185"/>
        <v>6.0153089E-2</v>
      </c>
      <c r="GD26">
        <f t="shared" si="185"/>
        <v>3.8894538999999999E-2</v>
      </c>
      <c r="GE26">
        <f t="shared" si="185"/>
        <v>3.3910178999999999E-2</v>
      </c>
      <c r="GF26">
        <f t="shared" si="185"/>
        <v>4.9829399999999999E-3</v>
      </c>
      <c r="GG26">
        <f t="shared" si="185"/>
        <v>2.1745E-2</v>
      </c>
      <c r="GH26">
        <f t="shared" si="185"/>
        <v>2.8732000000000001E-2</v>
      </c>
      <c r="GI26">
        <f t="shared" si="185"/>
        <v>2.7711E-2</v>
      </c>
      <c r="GJ26" s="4">
        <f t="shared" si="185"/>
        <v>-8.3400000000000002E-2</v>
      </c>
      <c r="GK26" t="str">
        <f t="shared" si="26"/>
        <v/>
      </c>
      <c r="GL26" t="str">
        <f t="shared" si="27"/>
        <v/>
      </c>
      <c r="GM26" t="str">
        <f t="shared" si="28"/>
        <v/>
      </c>
      <c r="GN26" t="str">
        <f t="shared" si="29"/>
        <v/>
      </c>
      <c r="GO26" t="str">
        <f t="shared" si="30"/>
        <v/>
      </c>
      <c r="GP26" t="str">
        <f t="shared" si="31"/>
        <v/>
      </c>
      <c r="GQ26" t="str">
        <f t="shared" si="32"/>
        <v/>
      </c>
      <c r="GR26" t="str">
        <f t="shared" si="33"/>
        <v/>
      </c>
      <c r="GS26" t="str">
        <f t="shared" si="34"/>
        <v/>
      </c>
      <c r="GT26" t="str">
        <f t="shared" si="35"/>
        <v/>
      </c>
      <c r="GU26" t="str">
        <f t="shared" si="36"/>
        <v/>
      </c>
      <c r="GV26" s="26">
        <f t="shared" si="47"/>
        <v>11.025982470999988</v>
      </c>
      <c r="GW26">
        <f t="shared" si="48"/>
        <v>11.025982470999988</v>
      </c>
      <c r="GX26">
        <f t="shared" si="49"/>
        <v>8.4471645439999996</v>
      </c>
      <c r="GY26">
        <f t="shared" si="50"/>
        <v>5.5271225819999996</v>
      </c>
      <c r="GZ26">
        <f t="shared" si="51"/>
        <v>3.928773955</v>
      </c>
      <c r="HA26">
        <f t="shared" si="52"/>
        <v>2.333044986</v>
      </c>
      <c r="HB26">
        <f t="shared" si="53"/>
        <v>2.1430191449999998</v>
      </c>
      <c r="HC26">
        <f t="shared" si="54"/>
        <v>2.3453858030000001</v>
      </c>
      <c r="HD26">
        <f t="shared" si="55"/>
        <v>3.1048479420000001</v>
      </c>
      <c r="HE26">
        <f t="shared" si="56"/>
        <v>3.4421486200000002</v>
      </c>
      <c r="HF26">
        <f t="shared" si="57"/>
        <v>2.7789224209999999</v>
      </c>
      <c r="HG26" s="26" t="str">
        <f t="shared" si="58"/>
        <v/>
      </c>
      <c r="HH26">
        <f t="shared" si="59"/>
        <v>11.025982470999988</v>
      </c>
      <c r="HI26">
        <f t="shared" si="60"/>
        <v>8.4471645439999996</v>
      </c>
      <c r="HJ26">
        <f t="shared" si="61"/>
        <v>5.5271225819999996</v>
      </c>
      <c r="HK26">
        <f t="shared" si="62"/>
        <v>3.928773955</v>
      </c>
      <c r="HL26">
        <f t="shared" si="63"/>
        <v>2.333044986</v>
      </c>
      <c r="HM26">
        <f t="shared" si="64"/>
        <v>2.1430191449999998</v>
      </c>
      <c r="HN26">
        <f t="shared" si="65"/>
        <v>2.3453858030000001</v>
      </c>
      <c r="HO26">
        <f t="shared" si="66"/>
        <v>3.1048479420000001</v>
      </c>
      <c r="HP26">
        <f t="shared" si="67"/>
        <v>3.4421486200000002</v>
      </c>
      <c r="HQ26">
        <f t="shared" si="68"/>
        <v>2.7789224209999999</v>
      </c>
      <c r="HR26" s="26">
        <f t="shared" si="69"/>
        <v>1.8501305000000012E-3</v>
      </c>
      <c r="HS26">
        <f t="shared" si="70"/>
        <v>1.8501305000000012E-3</v>
      </c>
      <c r="HT26">
        <f t="shared" si="71"/>
        <v>0.72860466000000002</v>
      </c>
      <c r="HU26">
        <f t="shared" si="72"/>
        <v>0.50342235599999996</v>
      </c>
      <c r="HV26">
        <f t="shared" si="73"/>
        <v>0.46774360700000001</v>
      </c>
      <c r="HW26">
        <f t="shared" si="74"/>
        <v>0.57920528400000004</v>
      </c>
      <c r="HX26">
        <f t="shared" si="75"/>
        <v>0.60371856700000004</v>
      </c>
      <c r="HY26">
        <f t="shared" si="76"/>
        <v>0.55434719099999996</v>
      </c>
      <c r="HZ26">
        <f t="shared" si="77"/>
        <v>0.473958359</v>
      </c>
      <c r="IA26">
        <f t="shared" si="78"/>
        <v>0.58862316100000001</v>
      </c>
      <c r="IB26" s="4">
        <f t="shared" si="79"/>
        <v>0.57963085199999997</v>
      </c>
      <c r="IC26" t="str">
        <f t="shared" si="80"/>
        <v/>
      </c>
      <c r="ID26" t="str">
        <f t="shared" si="81"/>
        <v/>
      </c>
      <c r="IE26">
        <f t="shared" si="82"/>
        <v>0.72860466000000002</v>
      </c>
      <c r="IF26">
        <f t="shared" si="83"/>
        <v>0.50342235599999996</v>
      </c>
      <c r="IG26">
        <f t="shared" si="84"/>
        <v>0.46774360700000001</v>
      </c>
      <c r="IH26">
        <f t="shared" si="85"/>
        <v>0.57920528400000004</v>
      </c>
      <c r="II26">
        <f t="shared" si="86"/>
        <v>0.60371856700000004</v>
      </c>
      <c r="IJ26">
        <f t="shared" si="87"/>
        <v>0.55434719099999996</v>
      </c>
      <c r="IK26">
        <f t="shared" si="88"/>
        <v>0.473958359</v>
      </c>
      <c r="IL26">
        <f t="shared" si="89"/>
        <v>0.58862316100000001</v>
      </c>
      <c r="IM26">
        <f t="shared" si="90"/>
        <v>0.57963085199999997</v>
      </c>
      <c r="IN26" s="26">
        <f t="shared" si="91"/>
        <v>0</v>
      </c>
      <c r="IO26">
        <f t="shared" si="92"/>
        <v>0</v>
      </c>
      <c r="IP26">
        <f t="shared" si="93"/>
        <v>9.1260709999999995E-2</v>
      </c>
      <c r="IQ26">
        <f t="shared" si="94"/>
        <v>6.0153089E-2</v>
      </c>
      <c r="IR26">
        <f t="shared" si="95"/>
        <v>3.8894538999999999E-2</v>
      </c>
      <c r="IS26">
        <f t="shared" si="96"/>
        <v>3.3910178999999999E-2</v>
      </c>
      <c r="IT26">
        <f t="shared" si="97"/>
        <v>4.9829399999999999E-3</v>
      </c>
      <c r="IU26">
        <f t="shared" si="98"/>
        <v>2.1745E-2</v>
      </c>
      <c r="IV26">
        <f t="shared" si="99"/>
        <v>2.8732000000000001E-2</v>
      </c>
      <c r="IW26">
        <f t="shared" si="100"/>
        <v>2.7711E-2</v>
      </c>
      <c r="IX26">
        <f t="shared" si="101"/>
        <v>-8.3400000000000002E-2</v>
      </c>
      <c r="IY26" s="26" t="str">
        <f t="shared" si="102"/>
        <v/>
      </c>
      <c r="IZ26" t="str">
        <f t="shared" si="103"/>
        <v/>
      </c>
      <c r="JA26">
        <f t="shared" si="104"/>
        <v>9.1260709999999995E-2</v>
      </c>
      <c r="JB26">
        <f t="shared" si="105"/>
        <v>6.0153089E-2</v>
      </c>
      <c r="JC26">
        <f t="shared" si="106"/>
        <v>3.8894538999999999E-2</v>
      </c>
      <c r="JD26">
        <f t="shared" si="107"/>
        <v>3.3910178999999999E-2</v>
      </c>
      <c r="JE26">
        <f t="shared" si="108"/>
        <v>4.9829399999999999E-3</v>
      </c>
      <c r="JF26">
        <f t="shared" si="109"/>
        <v>2.1745E-2</v>
      </c>
      <c r="JG26">
        <f t="shared" si="110"/>
        <v>2.8732000000000001E-2</v>
      </c>
      <c r="JH26">
        <f t="shared" si="111"/>
        <v>2.7711E-2</v>
      </c>
      <c r="JI26">
        <f t="shared" si="112"/>
        <v>-8.3400000000000002E-2</v>
      </c>
      <c r="JJ26" s="26">
        <f t="shared" si="113"/>
        <v>23.290190403071897</v>
      </c>
      <c r="JK26">
        <f t="shared" si="114"/>
        <v>23.290190403071897</v>
      </c>
      <c r="JL26">
        <f t="shared" si="115"/>
        <v>23.290190403071897</v>
      </c>
      <c r="JM26">
        <f t="shared" si="116"/>
        <v>23.290190403071897</v>
      </c>
      <c r="JN26">
        <f t="shared" si="117"/>
        <v>23.290190403071897</v>
      </c>
      <c r="JO26">
        <f t="shared" si="118"/>
        <v>23.290190403071897</v>
      </c>
      <c r="JP26">
        <f t="shared" si="119"/>
        <v>23.290190403071897</v>
      </c>
      <c r="JQ26">
        <f t="shared" si="120"/>
        <v>23.290190403071897</v>
      </c>
      <c r="JR26">
        <f t="shared" si="121"/>
        <v>23.290190403071897</v>
      </c>
      <c r="JS26">
        <f t="shared" si="122"/>
        <v>23.290190403071897</v>
      </c>
      <c r="JT26">
        <f t="shared" si="123"/>
        <v>23.290190403071897</v>
      </c>
      <c r="JU26" s="26" t="str">
        <f t="shared" si="124"/>
        <v/>
      </c>
      <c r="JV26" t="str">
        <f t="shared" si="125"/>
        <v/>
      </c>
      <c r="JW26" t="str">
        <f t="shared" si="126"/>
        <v/>
      </c>
      <c r="JX26" t="str">
        <f t="shared" si="127"/>
        <v/>
      </c>
      <c r="JY26" t="str">
        <f t="shared" si="128"/>
        <v/>
      </c>
      <c r="JZ26" t="str">
        <f t="shared" si="129"/>
        <v/>
      </c>
      <c r="KA26" t="str">
        <f t="shared" si="130"/>
        <v/>
      </c>
      <c r="KB26" t="str">
        <f t="shared" si="131"/>
        <v/>
      </c>
      <c r="KC26" t="str">
        <f t="shared" si="132"/>
        <v/>
      </c>
      <c r="KD26" t="str">
        <f t="shared" si="133"/>
        <v/>
      </c>
      <c r="KE26" s="4" t="str">
        <f t="shared" si="134"/>
        <v/>
      </c>
    </row>
    <row r="27" spans="1:291" x14ac:dyDescent="0.2">
      <c r="A27" s="16" t="s">
        <v>3513</v>
      </c>
      <c r="B27" s="17" t="s">
        <v>3514</v>
      </c>
      <c r="C27" s="17"/>
      <c r="D27" s="17"/>
      <c r="E27" s="20" t="s">
        <v>33</v>
      </c>
      <c r="F27" s="19"/>
      <c r="G27" s="19"/>
      <c r="H27" s="19">
        <v>0</v>
      </c>
      <c r="I27" s="19"/>
      <c r="J27" s="19"/>
      <c r="K27" s="19"/>
      <c r="L27" s="19"/>
      <c r="M27" s="19"/>
      <c r="N27" s="19"/>
      <c r="O27" s="19"/>
      <c r="P27" s="32"/>
      <c r="Q27" s="19"/>
      <c r="R27" s="19"/>
      <c r="S27" s="19">
        <v>0</v>
      </c>
      <c r="T27" s="19"/>
      <c r="U27" s="19"/>
      <c r="V27" s="19"/>
      <c r="W27" s="19"/>
      <c r="X27" s="19"/>
      <c r="Y27" s="19"/>
      <c r="Z27" s="19"/>
      <c r="AA27" s="32"/>
      <c r="AD27">
        <v>0</v>
      </c>
      <c r="AL27" s="4"/>
      <c r="AM27" s="19"/>
      <c r="AN27" s="19"/>
      <c r="AO27" s="19">
        <v>2.6729900000000001E-2</v>
      </c>
      <c r="AP27" s="19"/>
      <c r="AQ27" s="19"/>
      <c r="AR27" s="19"/>
      <c r="AS27" s="19"/>
      <c r="AT27" s="19"/>
      <c r="AU27" s="19"/>
      <c r="AV27" s="19"/>
      <c r="AW27" s="32"/>
      <c r="AX27" s="19"/>
      <c r="AY27" s="19"/>
      <c r="AZ27" s="19">
        <v>0</v>
      </c>
      <c r="BA27" s="19"/>
      <c r="BB27" s="19"/>
      <c r="BC27" s="19"/>
      <c r="BD27" s="19"/>
      <c r="BE27" s="19"/>
      <c r="BF27" s="19"/>
      <c r="BG27" s="19"/>
      <c r="BH27" s="32"/>
      <c r="BI27" s="19"/>
      <c r="BJ27" s="19"/>
      <c r="BK27" s="19">
        <f t="shared" si="182"/>
        <v>0</v>
      </c>
      <c r="BL27" s="19"/>
      <c r="BM27" s="19"/>
      <c r="BN27" s="19"/>
      <c r="BO27" s="19"/>
      <c r="BP27" s="19"/>
      <c r="BQ27" s="19"/>
      <c r="BR27" s="19"/>
      <c r="BS27" s="19"/>
      <c r="BT27" s="38">
        <v>18</v>
      </c>
      <c r="BU27" s="19">
        <v>8</v>
      </c>
      <c r="BV27" s="19">
        <v>6</v>
      </c>
      <c r="BW27" s="19">
        <v>8</v>
      </c>
      <c r="BX27" s="19">
        <v>19</v>
      </c>
      <c r="BY27" s="19">
        <v>26</v>
      </c>
      <c r="BZ27" s="19">
        <v>21</v>
      </c>
      <c r="CA27" s="19">
        <v>24</v>
      </c>
      <c r="CB27" s="19">
        <v>13</v>
      </c>
      <c r="CC27" s="19">
        <v>4</v>
      </c>
      <c r="CD27" s="32">
        <v>10</v>
      </c>
      <c r="CE27" s="19">
        <v>131</v>
      </c>
      <c r="CF27" s="19">
        <v>147</v>
      </c>
      <c r="CG27" s="19">
        <v>141</v>
      </c>
      <c r="CH27" s="19">
        <v>174</v>
      </c>
      <c r="CI27" s="19">
        <v>154</v>
      </c>
      <c r="CJ27" s="19">
        <v>183</v>
      </c>
      <c r="CK27" s="19">
        <v>164</v>
      </c>
      <c r="CL27" s="19">
        <v>129</v>
      </c>
      <c r="CM27" s="19">
        <v>106</v>
      </c>
      <c r="CN27" s="19">
        <v>65</v>
      </c>
      <c r="CO27" s="32">
        <v>96</v>
      </c>
      <c r="CP27" s="35">
        <f t="shared" si="1"/>
        <v>0.13740458015267176</v>
      </c>
      <c r="CQ27" s="35">
        <f t="shared" si="2"/>
        <v>5.4421768707482991E-2</v>
      </c>
      <c r="CR27" s="35">
        <f t="shared" si="3"/>
        <v>4.2553191489361701E-2</v>
      </c>
      <c r="CS27" s="35">
        <f t="shared" si="4"/>
        <v>4.5977011494252873E-2</v>
      </c>
      <c r="CT27" s="35">
        <f t="shared" si="5"/>
        <v>0.12337662337662338</v>
      </c>
      <c r="CU27" s="35">
        <f t="shared" si="6"/>
        <v>0.14207650273224043</v>
      </c>
      <c r="CV27" s="35">
        <f t="shared" si="7"/>
        <v>0.12804878048780488</v>
      </c>
      <c r="CW27" s="35">
        <f t="shared" si="8"/>
        <v>0.18604651162790697</v>
      </c>
      <c r="CX27" s="35">
        <f t="shared" si="9"/>
        <v>0.12264150943396226</v>
      </c>
      <c r="CY27" s="35">
        <f t="shared" si="10"/>
        <v>6.1538461538461542E-2</v>
      </c>
      <c r="CZ27" s="139">
        <f t="shared" si="11"/>
        <v>0.10416666666666667</v>
      </c>
      <c r="DA27" s="146">
        <v>1.160730898</v>
      </c>
      <c r="DB27" s="146">
        <v>0.41079685999999999</v>
      </c>
      <c r="DC27" s="146">
        <v>0.73588198199999999</v>
      </c>
      <c r="DD27" s="146">
        <v>1.919254636</v>
      </c>
      <c r="DE27" s="146">
        <v>2.2729938440000002</v>
      </c>
      <c r="DF27" s="146">
        <v>1.310993962</v>
      </c>
      <c r="DG27" s="146">
        <v>1.297439491</v>
      </c>
      <c r="DH27" s="146">
        <v>0.97479161800000003</v>
      </c>
      <c r="DI27" s="146">
        <v>1.767714287</v>
      </c>
      <c r="DJ27" s="146">
        <v>1.4046707940000001</v>
      </c>
      <c r="DK27" s="147">
        <v>1.4832168509999999</v>
      </c>
      <c r="DL27" s="146"/>
      <c r="DM27" s="146"/>
      <c r="DN27" s="146">
        <v>4.2754911999999999E-2</v>
      </c>
      <c r="DO27" s="146"/>
      <c r="DP27" s="146"/>
      <c r="DQ27" s="146"/>
      <c r="DR27" s="146"/>
      <c r="DS27" s="146"/>
      <c r="DT27" s="146"/>
      <c r="DU27" s="146"/>
      <c r="DV27" s="147"/>
      <c r="DW27" s="146"/>
      <c r="DX27" s="146"/>
      <c r="DY27" s="146">
        <v>-2.6092191000000001E-2</v>
      </c>
      <c r="DZ27" s="146">
        <v>6.0931249E-2</v>
      </c>
      <c r="EA27" s="146">
        <v>0.10523331599999999</v>
      </c>
      <c r="EB27" s="146">
        <v>8.5842399999999999E-2</v>
      </c>
      <c r="EC27" s="146">
        <v>8.5842399999999999E-2</v>
      </c>
      <c r="ED27" s="146">
        <v>-8.3800000000000003E-3</v>
      </c>
      <c r="EE27" s="146">
        <v>-5.6140000000000002E-2</v>
      </c>
      <c r="EF27" s="146">
        <v>5.2573000000000002E-2</v>
      </c>
      <c r="EG27" s="147">
        <v>9.7630999999999996E-2</v>
      </c>
      <c r="EH27" s="143">
        <v>47682900</v>
      </c>
      <c r="EI27" s="143">
        <v>11653500</v>
      </c>
      <c r="EJ27" s="143">
        <v>14880100</v>
      </c>
      <c r="EK27" s="143">
        <v>45010400</v>
      </c>
      <c r="EL27" s="143">
        <v>71108700</v>
      </c>
      <c r="EM27" s="143">
        <v>50538300</v>
      </c>
      <c r="EN27" s="143">
        <v>54543400</v>
      </c>
      <c r="EO27" s="143">
        <v>40627400</v>
      </c>
      <c r="EP27" s="143">
        <v>44767400</v>
      </c>
      <c r="EQ27" s="143">
        <v>38387300</v>
      </c>
      <c r="ER27" s="143">
        <v>38832900</v>
      </c>
      <c r="ES27" s="26">
        <f t="shared" si="12"/>
        <v>17.680083401019427</v>
      </c>
      <c r="ET27" s="26">
        <f t="shared" si="13"/>
        <v>16.271117122040721</v>
      </c>
      <c r="EU27" s="26">
        <f t="shared" si="14"/>
        <v>16.515535307776744</v>
      </c>
      <c r="EV27" s="26">
        <f t="shared" si="15"/>
        <v>17.622404132143647</v>
      </c>
      <c r="EW27" s="26">
        <f t="shared" si="16"/>
        <v>18.079720250156942</v>
      </c>
      <c r="EX27" s="26">
        <f t="shared" si="17"/>
        <v>17.738242022635209</v>
      </c>
      <c r="EY27" s="26">
        <f t="shared" si="18"/>
        <v>17.814507273005976</v>
      </c>
      <c r="EZ27" s="26">
        <f t="shared" si="19"/>
        <v>17.519953273792279</v>
      </c>
      <c r="FA27" s="26">
        <f t="shared" si="20"/>
        <v>17.616990753927222</v>
      </c>
      <c r="FB27" s="26">
        <f t="shared" si="21"/>
        <v>17.463237233688336</v>
      </c>
      <c r="FC27" s="152">
        <f t="shared" si="22"/>
        <v>17.474778383441375</v>
      </c>
      <c r="FD27" t="str">
        <f t="shared" si="183"/>
        <v/>
      </c>
      <c r="FE27" t="str">
        <f t="shared" si="183"/>
        <v/>
      </c>
      <c r="FF27">
        <f t="shared" si="183"/>
        <v>0.73588198199999999</v>
      </c>
      <c r="FG27" t="str">
        <f t="shared" si="183"/>
        <v/>
      </c>
      <c r="FH27" t="str">
        <f t="shared" si="183"/>
        <v/>
      </c>
      <c r="FI27" t="str">
        <f t="shared" si="183"/>
        <v/>
      </c>
      <c r="FJ27" t="str">
        <f t="shared" si="183"/>
        <v/>
      </c>
      <c r="FK27" t="str">
        <f t="shared" si="183"/>
        <v/>
      </c>
      <c r="FL27" t="str">
        <f t="shared" si="183"/>
        <v/>
      </c>
      <c r="FM27" t="str">
        <f t="shared" si="183"/>
        <v/>
      </c>
      <c r="FN27" t="str">
        <f t="shared" si="183"/>
        <v/>
      </c>
      <c r="FO27" s="26" t="str">
        <f>IF(ISNUMBER(F27),DL27,"")</f>
        <v/>
      </c>
      <c r="FP27" t="str">
        <f>IF(ISNUMBER(G27),DM27,"")</f>
        <v/>
      </c>
      <c r="FQ27">
        <f t="shared" si="184"/>
        <v>4.2754911999999999E-2</v>
      </c>
      <c r="FR27" t="str">
        <f t="shared" si="184"/>
        <v/>
      </c>
      <c r="FS27" t="str">
        <f t="shared" si="184"/>
        <v/>
      </c>
      <c r="FT27" t="str">
        <f t="shared" si="184"/>
        <v/>
      </c>
      <c r="FU27" t="str">
        <f t="shared" si="184"/>
        <v/>
      </c>
      <c r="FV27" t="str">
        <f t="shared" si="184"/>
        <v/>
      </c>
      <c r="FW27" t="str">
        <f t="shared" si="184"/>
        <v/>
      </c>
      <c r="FX27" t="str">
        <f t="shared" si="184"/>
        <v/>
      </c>
      <c r="FY27" s="4" t="str">
        <f t="shared" si="184"/>
        <v/>
      </c>
      <c r="FZ27" t="str">
        <f>IF(ISNUMBER(F27),DW27,"")</f>
        <v/>
      </c>
      <c r="GA27" t="str">
        <f>IF(ISNUMBER(G27),DX27,"")</f>
        <v/>
      </c>
      <c r="GB27">
        <f t="shared" si="185"/>
        <v>-2.6092191000000001E-2</v>
      </c>
      <c r="GC27" t="str">
        <f t="shared" si="185"/>
        <v/>
      </c>
      <c r="GD27" t="str">
        <f t="shared" si="185"/>
        <v/>
      </c>
      <c r="GE27" t="str">
        <f t="shared" si="185"/>
        <v/>
      </c>
      <c r="GF27" t="str">
        <f t="shared" si="185"/>
        <v/>
      </c>
      <c r="GG27" t="str">
        <f t="shared" si="185"/>
        <v/>
      </c>
      <c r="GH27" t="str">
        <f t="shared" si="185"/>
        <v/>
      </c>
      <c r="GI27" t="str">
        <f t="shared" si="185"/>
        <v/>
      </c>
      <c r="GJ27" s="4" t="str">
        <f t="shared" si="185"/>
        <v/>
      </c>
      <c r="GK27" t="str">
        <f t="shared" si="26"/>
        <v/>
      </c>
      <c r="GL27" t="str">
        <f t="shared" si="27"/>
        <v/>
      </c>
      <c r="GM27">
        <f t="shared" si="28"/>
        <v>16.515535307776744</v>
      </c>
      <c r="GN27" t="str">
        <f t="shared" si="29"/>
        <v/>
      </c>
      <c r="GO27" t="str">
        <f t="shared" si="30"/>
        <v/>
      </c>
      <c r="GP27" t="str">
        <f t="shared" si="31"/>
        <v/>
      </c>
      <c r="GQ27" t="str">
        <f t="shared" si="32"/>
        <v/>
      </c>
      <c r="GR27" t="str">
        <f t="shared" si="33"/>
        <v/>
      </c>
      <c r="GS27" t="str">
        <f t="shared" si="34"/>
        <v/>
      </c>
      <c r="GT27" t="str">
        <f t="shared" si="35"/>
        <v/>
      </c>
      <c r="GU27" t="str">
        <f t="shared" si="36"/>
        <v/>
      </c>
      <c r="GV27" s="26">
        <f t="shared" si="47"/>
        <v>11.025982470999988</v>
      </c>
      <c r="GW27">
        <f t="shared" si="48"/>
        <v>11.025982470999988</v>
      </c>
      <c r="GX27">
        <f t="shared" si="49"/>
        <v>0.73588198199999999</v>
      </c>
      <c r="GY27">
        <f t="shared" si="50"/>
        <v>11.025982470999988</v>
      </c>
      <c r="GZ27">
        <f t="shared" si="51"/>
        <v>11.025982470999988</v>
      </c>
      <c r="HA27">
        <f t="shared" si="52"/>
        <v>11.025982470999988</v>
      </c>
      <c r="HB27">
        <f t="shared" si="53"/>
        <v>11.025982470999988</v>
      </c>
      <c r="HC27">
        <f t="shared" si="54"/>
        <v>11.025982470999988</v>
      </c>
      <c r="HD27">
        <f t="shared" si="55"/>
        <v>11.025982470999988</v>
      </c>
      <c r="HE27">
        <f t="shared" si="56"/>
        <v>11.025982470999988</v>
      </c>
      <c r="HF27">
        <f t="shared" si="57"/>
        <v>11.025982470999988</v>
      </c>
      <c r="HG27" s="26" t="str">
        <f t="shared" si="58"/>
        <v/>
      </c>
      <c r="HH27" t="str">
        <f t="shared" si="59"/>
        <v/>
      </c>
      <c r="HI27">
        <f t="shared" si="60"/>
        <v>0.73588198199999999</v>
      </c>
      <c r="HJ27" t="str">
        <f t="shared" si="61"/>
        <v/>
      </c>
      <c r="HK27" t="str">
        <f t="shared" si="62"/>
        <v/>
      </c>
      <c r="HL27" t="str">
        <f t="shared" si="63"/>
        <v/>
      </c>
      <c r="HM27" t="str">
        <f t="shared" si="64"/>
        <v/>
      </c>
      <c r="HN27" t="str">
        <f t="shared" si="65"/>
        <v/>
      </c>
      <c r="HO27" t="str">
        <f t="shared" si="66"/>
        <v/>
      </c>
      <c r="HP27" t="str">
        <f t="shared" si="67"/>
        <v/>
      </c>
      <c r="HQ27" t="str">
        <f t="shared" si="68"/>
        <v/>
      </c>
      <c r="HR27" s="26">
        <f t="shared" si="69"/>
        <v>0.86766592399999853</v>
      </c>
      <c r="HS27">
        <f t="shared" si="70"/>
        <v>0.86766592399999853</v>
      </c>
      <c r="HT27">
        <f t="shared" si="71"/>
        <v>4.2754911999999999E-2</v>
      </c>
      <c r="HU27">
        <f t="shared" si="72"/>
        <v>0.86766592399999853</v>
      </c>
      <c r="HV27">
        <f t="shared" si="73"/>
        <v>0.86766592399999853</v>
      </c>
      <c r="HW27">
        <f t="shared" si="74"/>
        <v>0.86766592399999853</v>
      </c>
      <c r="HX27">
        <f t="shared" si="75"/>
        <v>0.86766592399999853</v>
      </c>
      <c r="HY27">
        <f t="shared" si="76"/>
        <v>0.86766592399999853</v>
      </c>
      <c r="HZ27">
        <f t="shared" si="77"/>
        <v>0.86766592399999853</v>
      </c>
      <c r="IA27">
        <f t="shared" si="78"/>
        <v>0.86766592399999853</v>
      </c>
      <c r="IB27" s="4">
        <f t="shared" si="79"/>
        <v>0.86766592399999853</v>
      </c>
      <c r="IC27" t="str">
        <f t="shared" si="80"/>
        <v/>
      </c>
      <c r="ID27" t="str">
        <f t="shared" si="81"/>
        <v/>
      </c>
      <c r="IE27">
        <f t="shared" si="82"/>
        <v>4.2754911999999999E-2</v>
      </c>
      <c r="IF27" t="str">
        <f t="shared" si="83"/>
        <v/>
      </c>
      <c r="IG27" t="str">
        <f t="shared" si="84"/>
        <v/>
      </c>
      <c r="IH27" t="str">
        <f t="shared" si="85"/>
        <v/>
      </c>
      <c r="II27" t="str">
        <f t="shared" si="86"/>
        <v/>
      </c>
      <c r="IJ27" t="str">
        <f t="shared" si="87"/>
        <v/>
      </c>
      <c r="IK27" t="str">
        <f t="shared" si="88"/>
        <v/>
      </c>
      <c r="IL27" t="str">
        <f t="shared" si="89"/>
        <v/>
      </c>
      <c r="IM27" t="str">
        <f t="shared" si="90"/>
        <v/>
      </c>
      <c r="IN27" s="26">
        <f t="shared" si="91"/>
        <v>0.13094384999999997</v>
      </c>
      <c r="IO27">
        <f t="shared" si="92"/>
        <v>0.13094384999999997</v>
      </c>
      <c r="IP27">
        <f t="shared" si="93"/>
        <v>-2.6092191000000001E-2</v>
      </c>
      <c r="IQ27">
        <f t="shared" si="94"/>
        <v>0.13094384999999997</v>
      </c>
      <c r="IR27">
        <f t="shared" si="95"/>
        <v>0.13094384999999997</v>
      </c>
      <c r="IS27">
        <f t="shared" si="96"/>
        <v>0.13094384999999997</v>
      </c>
      <c r="IT27">
        <f t="shared" si="97"/>
        <v>0.13094384999999997</v>
      </c>
      <c r="IU27">
        <f t="shared" si="98"/>
        <v>0.13094384999999997</v>
      </c>
      <c r="IV27">
        <f t="shared" si="99"/>
        <v>0.13094384999999997</v>
      </c>
      <c r="IW27">
        <f t="shared" si="100"/>
        <v>0.13094384999999997</v>
      </c>
      <c r="IX27">
        <f t="shared" si="101"/>
        <v>0.13094384999999997</v>
      </c>
      <c r="IY27" s="26" t="str">
        <f t="shared" si="102"/>
        <v/>
      </c>
      <c r="IZ27" t="str">
        <f t="shared" si="103"/>
        <v/>
      </c>
      <c r="JA27">
        <f t="shared" si="104"/>
        <v>-2.6092191000000001E-2</v>
      </c>
      <c r="JB27" t="str">
        <f t="shared" si="105"/>
        <v/>
      </c>
      <c r="JC27" t="str">
        <f t="shared" si="106"/>
        <v/>
      </c>
      <c r="JD27" t="str">
        <f t="shared" si="107"/>
        <v/>
      </c>
      <c r="JE27" t="str">
        <f t="shared" si="108"/>
        <v/>
      </c>
      <c r="JF27" t="str">
        <f t="shared" si="109"/>
        <v/>
      </c>
      <c r="JG27" t="str">
        <f t="shared" si="110"/>
        <v/>
      </c>
      <c r="JH27" t="str">
        <f t="shared" si="111"/>
        <v/>
      </c>
      <c r="JI27" t="str">
        <f t="shared" si="112"/>
        <v/>
      </c>
      <c r="JJ27" s="26">
        <f t="shared" si="113"/>
        <v>23.290190403071897</v>
      </c>
      <c r="JK27">
        <f t="shared" si="114"/>
        <v>23.290190403071897</v>
      </c>
      <c r="JL27">
        <f t="shared" si="115"/>
        <v>16.515535307776744</v>
      </c>
      <c r="JM27">
        <f t="shared" si="116"/>
        <v>23.290190403071897</v>
      </c>
      <c r="JN27">
        <f t="shared" si="117"/>
        <v>23.290190403071897</v>
      </c>
      <c r="JO27">
        <f t="shared" si="118"/>
        <v>23.290190403071897</v>
      </c>
      <c r="JP27">
        <f t="shared" si="119"/>
        <v>23.290190403071897</v>
      </c>
      <c r="JQ27">
        <f t="shared" si="120"/>
        <v>23.290190403071897</v>
      </c>
      <c r="JR27">
        <f t="shared" si="121"/>
        <v>23.290190403071897</v>
      </c>
      <c r="JS27">
        <f t="shared" si="122"/>
        <v>23.290190403071897</v>
      </c>
      <c r="JT27">
        <f t="shared" si="123"/>
        <v>23.290190403071897</v>
      </c>
      <c r="JU27" s="26" t="str">
        <f t="shared" si="124"/>
        <v/>
      </c>
      <c r="JV27" t="str">
        <f t="shared" si="125"/>
        <v/>
      </c>
      <c r="JW27">
        <f t="shared" si="126"/>
        <v>16.515535307776744</v>
      </c>
      <c r="JX27" t="str">
        <f t="shared" si="127"/>
        <v/>
      </c>
      <c r="JY27" t="str">
        <f t="shared" si="128"/>
        <v/>
      </c>
      <c r="JZ27" t="str">
        <f t="shared" si="129"/>
        <v/>
      </c>
      <c r="KA27" t="str">
        <f t="shared" si="130"/>
        <v/>
      </c>
      <c r="KB27" t="str">
        <f t="shared" si="131"/>
        <v/>
      </c>
      <c r="KC27" t="str">
        <f t="shared" si="132"/>
        <v/>
      </c>
      <c r="KD27" t="str">
        <f t="shared" si="133"/>
        <v/>
      </c>
      <c r="KE27" s="4" t="str">
        <f t="shared" si="134"/>
        <v/>
      </c>
    </row>
    <row r="28" spans="1:291" x14ac:dyDescent="0.2">
      <c r="A28" s="16" t="s">
        <v>3515</v>
      </c>
      <c r="B28" s="17" t="s">
        <v>3516</v>
      </c>
      <c r="C28" s="17"/>
      <c r="D28" s="17"/>
      <c r="E28" s="20" t="s">
        <v>33</v>
      </c>
      <c r="F28" s="19">
        <v>0</v>
      </c>
      <c r="G28" s="19">
        <v>0</v>
      </c>
      <c r="H28" s="19">
        <v>0</v>
      </c>
      <c r="I28" s="19">
        <v>0</v>
      </c>
      <c r="J28" s="19"/>
      <c r="K28" s="19"/>
      <c r="L28" s="19"/>
      <c r="M28" s="19"/>
      <c r="N28" s="19"/>
      <c r="O28" s="19"/>
      <c r="P28" s="32"/>
      <c r="Q28" s="19">
        <v>0</v>
      </c>
      <c r="R28" s="19">
        <v>0</v>
      </c>
      <c r="S28" s="19">
        <v>0</v>
      </c>
      <c r="T28" s="19">
        <v>0</v>
      </c>
      <c r="U28" s="19"/>
      <c r="V28" s="19"/>
      <c r="W28" s="19"/>
      <c r="X28" s="19"/>
      <c r="Y28" s="19"/>
      <c r="Z28" s="19"/>
      <c r="AA28" s="32"/>
      <c r="AB28">
        <v>0</v>
      </c>
      <c r="AC28">
        <v>0</v>
      </c>
      <c r="AD28">
        <v>0</v>
      </c>
      <c r="AE28">
        <v>0</v>
      </c>
      <c r="AL28" s="4"/>
      <c r="AM28" s="19">
        <v>1.4427799999999999E-2</v>
      </c>
      <c r="AN28" s="19">
        <v>1.4941100000000001E-2</v>
      </c>
      <c r="AO28" s="19">
        <v>1.59696E-2</v>
      </c>
      <c r="AP28" s="19">
        <v>1.7031999999999999E-2</v>
      </c>
      <c r="AQ28" s="19"/>
      <c r="AR28" s="19"/>
      <c r="AS28" s="19"/>
      <c r="AT28" s="19"/>
      <c r="AU28" s="19"/>
      <c r="AV28" s="19"/>
      <c r="AW28" s="32"/>
      <c r="AX28" s="19">
        <v>0</v>
      </c>
      <c r="AY28" s="19">
        <v>0</v>
      </c>
      <c r="AZ28" s="19">
        <v>0</v>
      </c>
      <c r="BA28" s="19">
        <v>0</v>
      </c>
      <c r="BB28" s="19"/>
      <c r="BC28" s="19"/>
      <c r="BD28" s="19"/>
      <c r="BE28" s="19"/>
      <c r="BF28" s="19"/>
      <c r="BG28" s="19"/>
      <c r="BH28" s="32"/>
      <c r="BI28" s="19">
        <f>IF(AX28&gt;0,1,0)</f>
        <v>0</v>
      </c>
      <c r="BJ28" s="19">
        <f>IF(AY28&gt;0,1,0)</f>
        <v>0</v>
      </c>
      <c r="BK28" s="19">
        <f t="shared" si="182"/>
        <v>0</v>
      </c>
      <c r="BL28" s="19">
        <f>IF(BA28&gt;0,1,0)</f>
        <v>0</v>
      </c>
      <c r="BM28" s="19"/>
      <c r="BN28" s="19"/>
      <c r="BO28" s="19"/>
      <c r="BP28" s="19"/>
      <c r="BQ28" s="19"/>
      <c r="BR28" s="19"/>
      <c r="BS28" s="19"/>
      <c r="BT28" s="38">
        <v>10</v>
      </c>
      <c r="BU28" s="19">
        <v>26</v>
      </c>
      <c r="BV28" s="19">
        <v>18</v>
      </c>
      <c r="BW28" s="19">
        <v>19</v>
      </c>
      <c r="BX28" s="19">
        <v>50</v>
      </c>
      <c r="BY28" s="19">
        <v>21</v>
      </c>
      <c r="BZ28" s="19">
        <v>45</v>
      </c>
      <c r="CA28" s="19">
        <v>11</v>
      </c>
      <c r="CB28" s="19">
        <v>4</v>
      </c>
      <c r="CC28" s="19">
        <v>12</v>
      </c>
      <c r="CD28" s="32">
        <v>1</v>
      </c>
      <c r="CE28" s="19">
        <v>190</v>
      </c>
      <c r="CF28" s="19">
        <v>287</v>
      </c>
      <c r="CG28" s="19">
        <v>266</v>
      </c>
      <c r="CH28" s="19">
        <v>355</v>
      </c>
      <c r="CI28" s="19">
        <v>546</v>
      </c>
      <c r="CJ28" s="19">
        <v>225</v>
      </c>
      <c r="CK28" s="19">
        <v>372</v>
      </c>
      <c r="CL28" s="19">
        <v>99</v>
      </c>
      <c r="CM28" s="19">
        <v>46</v>
      </c>
      <c r="CN28" s="19">
        <v>40</v>
      </c>
      <c r="CO28" s="32">
        <v>28</v>
      </c>
      <c r="CP28" s="35">
        <f t="shared" si="1"/>
        <v>5.2631578947368418E-2</v>
      </c>
      <c r="CQ28" s="35">
        <f t="shared" si="2"/>
        <v>9.0592334494773524E-2</v>
      </c>
      <c r="CR28" s="35">
        <f t="shared" si="3"/>
        <v>6.7669172932330823E-2</v>
      </c>
      <c r="CS28" s="35">
        <f t="shared" si="4"/>
        <v>5.3521126760563378E-2</v>
      </c>
      <c r="CT28" s="35">
        <f t="shared" si="5"/>
        <v>9.1575091575091569E-2</v>
      </c>
      <c r="CU28" s="35">
        <f t="shared" si="6"/>
        <v>9.3333333333333338E-2</v>
      </c>
      <c r="CV28" s="35">
        <f t="shared" si="7"/>
        <v>0.12096774193548387</v>
      </c>
      <c r="CW28" s="35">
        <f t="shared" si="8"/>
        <v>0.1111111111111111</v>
      </c>
      <c r="CX28" s="35">
        <f t="shared" si="9"/>
        <v>8.6956521739130432E-2</v>
      </c>
      <c r="CY28" s="35">
        <f t="shared" si="10"/>
        <v>0.3</v>
      </c>
      <c r="CZ28" s="139">
        <f t="shared" si="11"/>
        <v>3.5714285714285712E-2</v>
      </c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7"/>
      <c r="DL28" s="146"/>
      <c r="DM28" s="146"/>
      <c r="DN28" s="146"/>
      <c r="DO28" s="146"/>
      <c r="DP28" s="146"/>
      <c r="DQ28" s="146"/>
      <c r="DR28" s="146"/>
      <c r="DS28" s="146"/>
      <c r="DT28" s="146"/>
      <c r="DU28" s="146"/>
      <c r="DV28" s="147"/>
      <c r="DW28" s="146"/>
      <c r="DX28" s="146"/>
      <c r="DY28" s="146"/>
      <c r="DZ28" s="146"/>
      <c r="EA28" s="146"/>
      <c r="EB28" s="146"/>
      <c r="EC28" s="146"/>
      <c r="ED28" s="146"/>
      <c r="EE28" s="146"/>
      <c r="EF28" s="146"/>
      <c r="EG28" s="147"/>
      <c r="EH28" s="143">
        <v>842749600</v>
      </c>
      <c r="EI28" s="143">
        <v>1139888500</v>
      </c>
      <c r="EJ28" s="143">
        <v>1327697100</v>
      </c>
      <c r="EK28" s="143">
        <v>636327300</v>
      </c>
      <c r="EL28" s="143">
        <v>425114200</v>
      </c>
      <c r="EM28" s="143">
        <v>412102600</v>
      </c>
      <c r="EN28" s="143"/>
      <c r="EO28" s="143"/>
      <c r="EP28" s="143"/>
      <c r="EQ28" s="143"/>
      <c r="ER28" s="143"/>
      <c r="ES28" s="26">
        <f t="shared" si="12"/>
        <v>20.552180437441724</v>
      </c>
      <c r="ET28" s="26">
        <f t="shared" si="13"/>
        <v>20.854196287551854</v>
      </c>
      <c r="EU28" s="26">
        <f t="shared" si="14"/>
        <v>21.006711774635381</v>
      </c>
      <c r="EV28" s="26">
        <f t="shared" si="15"/>
        <v>20.271223611573088</v>
      </c>
      <c r="EW28" s="26">
        <f t="shared" si="16"/>
        <v>19.867868396676084</v>
      </c>
      <c r="EX28" s="26">
        <f t="shared" si="17"/>
        <v>19.83678290543741</v>
      </c>
      <c r="EY28" s="26" t="str">
        <f t="shared" si="18"/>
        <v/>
      </c>
      <c r="EZ28" s="26" t="str">
        <f t="shared" si="19"/>
        <v/>
      </c>
      <c r="FA28" s="26" t="str">
        <f t="shared" si="20"/>
        <v/>
      </c>
      <c r="FB28" s="26" t="str">
        <f t="shared" si="21"/>
        <v/>
      </c>
      <c r="FC28" s="152" t="str">
        <f t="shared" si="22"/>
        <v/>
      </c>
      <c r="FI28" t="str">
        <f t="shared" ref="FI28:FI39" si="186">IF(ISNUMBER(K28),DF28,"")</f>
        <v/>
      </c>
      <c r="FJ28" t="str">
        <f t="shared" ref="FJ28:FJ39" si="187">IF(ISNUMBER(L28),DG28,"")</f>
        <v/>
      </c>
      <c r="FK28" t="str">
        <f t="shared" ref="FK28:FK39" si="188">IF(ISNUMBER(M28),DH28,"")</f>
        <v/>
      </c>
      <c r="FL28" t="str">
        <f t="shared" ref="FL28:FL39" si="189">IF(ISNUMBER(N28),DI28,"")</f>
        <v/>
      </c>
      <c r="FM28" t="str">
        <f t="shared" ref="FM28:FM39" si="190">IF(ISNUMBER(O28),DJ28,"")</f>
        <v/>
      </c>
      <c r="FN28" t="str">
        <f t="shared" ref="FN28:FN39" si="191">IF(ISNUMBER(P28),DK28,"")</f>
        <v/>
      </c>
      <c r="FO28" s="26"/>
      <c r="FS28" t="str">
        <f t="shared" ref="FS28:FY29" si="192">IF(ISNUMBER(J28),DP28,"")</f>
        <v/>
      </c>
      <c r="FT28" t="str">
        <f t="shared" si="192"/>
        <v/>
      </c>
      <c r="FU28" t="str">
        <f t="shared" si="192"/>
        <v/>
      </c>
      <c r="FV28" t="str">
        <f t="shared" si="192"/>
        <v/>
      </c>
      <c r="FW28" t="str">
        <f t="shared" si="192"/>
        <v/>
      </c>
      <c r="FX28" t="str">
        <f t="shared" si="192"/>
        <v/>
      </c>
      <c r="FY28" s="4" t="str">
        <f t="shared" si="192"/>
        <v/>
      </c>
      <c r="GD28" t="str">
        <f t="shared" ref="GD28:GD44" si="193">IF(ISNUMBER(J28),EA28,"")</f>
        <v/>
      </c>
      <c r="GE28" t="str">
        <f t="shared" ref="GE28:GE44" si="194">IF(ISNUMBER(K28),EB28,"")</f>
        <v/>
      </c>
      <c r="GF28" t="str">
        <f t="shared" ref="GF28:GF44" si="195">IF(ISNUMBER(L28),EC28,"")</f>
        <v/>
      </c>
      <c r="GG28" t="str">
        <f t="shared" ref="GG28:GG44" si="196">IF(ISNUMBER(M28),ED28,"")</f>
        <v/>
      </c>
      <c r="GH28" t="str">
        <f t="shared" ref="GH28:GH44" si="197">IF(ISNUMBER(N28),EE28,"")</f>
        <v/>
      </c>
      <c r="GI28" t="str">
        <f t="shared" ref="GI28:GI44" si="198">IF(ISNUMBER(O28),EF28,"")</f>
        <v/>
      </c>
      <c r="GJ28" s="4" t="str">
        <f t="shared" ref="GJ28:GJ44" si="199">IF(ISNUMBER(P28),EG28,"")</f>
        <v/>
      </c>
      <c r="GK28">
        <f t="shared" si="26"/>
        <v>20.552180437441724</v>
      </c>
      <c r="GL28">
        <f t="shared" si="27"/>
        <v>20.854196287551854</v>
      </c>
      <c r="GM28">
        <f t="shared" si="28"/>
        <v>21.006711774635381</v>
      </c>
      <c r="GN28">
        <f t="shared" si="29"/>
        <v>20.271223611573088</v>
      </c>
      <c r="GO28" t="str">
        <f t="shared" si="30"/>
        <v/>
      </c>
      <c r="GP28" t="str">
        <f t="shared" si="31"/>
        <v/>
      </c>
      <c r="GQ28" t="str">
        <f t="shared" si="32"/>
        <v/>
      </c>
      <c r="GR28" t="str">
        <f t="shared" si="33"/>
        <v/>
      </c>
      <c r="GS28" t="str">
        <f t="shared" si="34"/>
        <v/>
      </c>
      <c r="GT28" t="str">
        <f t="shared" si="35"/>
        <v/>
      </c>
      <c r="GU28" t="str">
        <f t="shared" si="36"/>
        <v/>
      </c>
      <c r="GV28" s="26">
        <f t="shared" si="47"/>
        <v>0.52583789730000008</v>
      </c>
      <c r="GW28">
        <f t="shared" si="48"/>
        <v>0.52583789730000008</v>
      </c>
      <c r="GX28">
        <f t="shared" si="49"/>
        <v>0.52583789730000008</v>
      </c>
      <c r="GY28">
        <f t="shared" si="50"/>
        <v>0.52583789730000008</v>
      </c>
      <c r="GZ28">
        <f t="shared" si="51"/>
        <v>0.52583789730000008</v>
      </c>
      <c r="HA28">
        <f t="shared" si="52"/>
        <v>11.025982470999988</v>
      </c>
      <c r="HB28">
        <f t="shared" si="53"/>
        <v>11.025982470999988</v>
      </c>
      <c r="HC28">
        <f t="shared" si="54"/>
        <v>11.025982470999988</v>
      </c>
      <c r="HD28">
        <f t="shared" si="55"/>
        <v>11.025982470999988</v>
      </c>
      <c r="HE28">
        <f t="shared" si="56"/>
        <v>11.025982470999988</v>
      </c>
      <c r="HF28">
        <f t="shared" si="57"/>
        <v>11.025982470999988</v>
      </c>
      <c r="HG28" s="26" t="str">
        <f t="shared" si="58"/>
        <v/>
      </c>
      <c r="HH28" t="str">
        <f t="shared" si="59"/>
        <v/>
      </c>
      <c r="HI28" t="str">
        <f t="shared" si="60"/>
        <v/>
      </c>
      <c r="HJ28" t="str">
        <f t="shared" si="61"/>
        <v/>
      </c>
      <c r="HK28" t="str">
        <f t="shared" si="62"/>
        <v/>
      </c>
      <c r="HL28" t="str">
        <f t="shared" si="63"/>
        <v/>
      </c>
      <c r="HM28" t="str">
        <f t="shared" si="64"/>
        <v/>
      </c>
      <c r="HN28" t="str">
        <f t="shared" si="65"/>
        <v/>
      </c>
      <c r="HO28" t="str">
        <f t="shared" si="66"/>
        <v/>
      </c>
      <c r="HP28" t="str">
        <f t="shared" si="67"/>
        <v/>
      </c>
      <c r="HQ28" t="str">
        <f t="shared" si="68"/>
        <v/>
      </c>
      <c r="HR28" s="26">
        <f t="shared" si="69"/>
        <v>1.8501305000000012E-3</v>
      </c>
      <c r="HS28">
        <f t="shared" si="70"/>
        <v>1.8501305000000012E-3</v>
      </c>
      <c r="HT28">
        <f t="shared" si="71"/>
        <v>1.8501305000000012E-3</v>
      </c>
      <c r="HU28">
        <f t="shared" si="72"/>
        <v>1.8501305000000012E-3</v>
      </c>
      <c r="HV28">
        <f t="shared" si="73"/>
        <v>0.86766592399999853</v>
      </c>
      <c r="HW28">
        <f t="shared" si="74"/>
        <v>0.86766592399999853</v>
      </c>
      <c r="HX28">
        <f t="shared" si="75"/>
        <v>0.86766592399999853</v>
      </c>
      <c r="HY28">
        <f t="shared" si="76"/>
        <v>0.86766592399999853</v>
      </c>
      <c r="HZ28">
        <f t="shared" si="77"/>
        <v>0.86766592399999853</v>
      </c>
      <c r="IA28">
        <f t="shared" si="78"/>
        <v>0.86766592399999853</v>
      </c>
      <c r="IB28" s="4">
        <f t="shared" si="79"/>
        <v>0.86766592399999853</v>
      </c>
      <c r="IC28" t="str">
        <f t="shared" si="80"/>
        <v/>
      </c>
      <c r="ID28" t="str">
        <f t="shared" si="81"/>
        <v/>
      </c>
      <c r="IE28" t="str">
        <f t="shared" si="82"/>
        <v/>
      </c>
      <c r="IF28" t="str">
        <f t="shared" si="83"/>
        <v/>
      </c>
      <c r="IG28" t="str">
        <f t="shared" si="84"/>
        <v/>
      </c>
      <c r="IH28" t="str">
        <f t="shared" si="85"/>
        <v/>
      </c>
      <c r="II28" t="str">
        <f t="shared" si="86"/>
        <v/>
      </c>
      <c r="IJ28" t="str">
        <f t="shared" si="87"/>
        <v/>
      </c>
      <c r="IK28" t="str">
        <f t="shared" si="88"/>
        <v/>
      </c>
      <c r="IL28" t="str">
        <f t="shared" si="89"/>
        <v/>
      </c>
      <c r="IM28" t="str">
        <f t="shared" si="90"/>
        <v/>
      </c>
      <c r="IN28" s="26">
        <f t="shared" si="91"/>
        <v>0</v>
      </c>
      <c r="IO28">
        <f t="shared" si="92"/>
        <v>0</v>
      </c>
      <c r="IP28">
        <f t="shared" si="93"/>
        <v>0</v>
      </c>
      <c r="IQ28">
        <f t="shared" si="94"/>
        <v>0</v>
      </c>
      <c r="IR28">
        <f t="shared" si="95"/>
        <v>0.13094384999999997</v>
      </c>
      <c r="IS28">
        <f t="shared" si="96"/>
        <v>0.13094384999999997</v>
      </c>
      <c r="IT28">
        <f t="shared" si="97"/>
        <v>0.13094384999999997</v>
      </c>
      <c r="IU28">
        <f t="shared" si="98"/>
        <v>0.13094384999999997</v>
      </c>
      <c r="IV28">
        <f t="shared" si="99"/>
        <v>0.13094384999999997</v>
      </c>
      <c r="IW28">
        <f t="shared" si="100"/>
        <v>0.13094384999999997</v>
      </c>
      <c r="IX28">
        <f t="shared" si="101"/>
        <v>0.13094384999999997</v>
      </c>
      <c r="IY28" s="26" t="str">
        <f t="shared" si="102"/>
        <v/>
      </c>
      <c r="IZ28" t="str">
        <f t="shared" si="103"/>
        <v/>
      </c>
      <c r="JA28" t="str">
        <f t="shared" si="104"/>
        <v/>
      </c>
      <c r="JB28" t="str">
        <f t="shared" si="105"/>
        <v/>
      </c>
      <c r="JC28" t="str">
        <f t="shared" si="106"/>
        <v/>
      </c>
      <c r="JD28" t="str">
        <f t="shared" si="107"/>
        <v/>
      </c>
      <c r="JE28" t="str">
        <f t="shared" si="108"/>
        <v/>
      </c>
      <c r="JF28" t="str">
        <f t="shared" si="109"/>
        <v/>
      </c>
      <c r="JG28" t="str">
        <f t="shared" si="110"/>
        <v/>
      </c>
      <c r="JH28" t="str">
        <f t="shared" si="111"/>
        <v/>
      </c>
      <c r="JI28" t="str">
        <f t="shared" si="112"/>
        <v/>
      </c>
      <c r="JJ28" s="26">
        <f t="shared" si="113"/>
        <v>20.552180437441724</v>
      </c>
      <c r="JK28">
        <f t="shared" si="114"/>
        <v>20.854196287551854</v>
      </c>
      <c r="JL28">
        <f t="shared" si="115"/>
        <v>21.006711774635381</v>
      </c>
      <c r="JM28">
        <f t="shared" si="116"/>
        <v>20.271223611573088</v>
      </c>
      <c r="JN28">
        <f t="shared" si="117"/>
        <v>23.290190403071897</v>
      </c>
      <c r="JO28">
        <f t="shared" si="118"/>
        <v>23.290190403071897</v>
      </c>
      <c r="JP28">
        <f t="shared" si="119"/>
        <v>23.290190403071897</v>
      </c>
      <c r="JQ28">
        <f t="shared" si="120"/>
        <v>23.290190403071897</v>
      </c>
      <c r="JR28">
        <f t="shared" si="121"/>
        <v>23.290190403071897</v>
      </c>
      <c r="JS28">
        <f t="shared" si="122"/>
        <v>23.290190403071897</v>
      </c>
      <c r="JT28">
        <f t="shared" si="123"/>
        <v>23.290190403071897</v>
      </c>
      <c r="JU28" s="26">
        <f t="shared" si="124"/>
        <v>20.552180437441724</v>
      </c>
      <c r="JV28">
        <f t="shared" si="125"/>
        <v>20.854196287551854</v>
      </c>
      <c r="JW28">
        <f t="shared" si="126"/>
        <v>21.006711774635381</v>
      </c>
      <c r="JX28">
        <f t="shared" si="127"/>
        <v>20.271223611573088</v>
      </c>
      <c r="JY28" t="str">
        <f t="shared" si="128"/>
        <v/>
      </c>
      <c r="JZ28" t="str">
        <f t="shared" si="129"/>
        <v/>
      </c>
      <c r="KA28" t="str">
        <f t="shared" si="130"/>
        <v/>
      </c>
      <c r="KB28" t="str">
        <f t="shared" si="131"/>
        <v/>
      </c>
      <c r="KC28" t="str">
        <f t="shared" si="132"/>
        <v/>
      </c>
      <c r="KD28" t="str">
        <f t="shared" si="133"/>
        <v/>
      </c>
      <c r="KE28" s="4" t="str">
        <f t="shared" si="134"/>
        <v/>
      </c>
    </row>
    <row r="29" spans="1:291" x14ac:dyDescent="0.2">
      <c r="A29" s="16" t="s">
        <v>3517</v>
      </c>
      <c r="B29" s="17" t="s">
        <v>3518</v>
      </c>
      <c r="C29" s="17"/>
      <c r="D29" s="17"/>
      <c r="E29" s="20" t="s">
        <v>33</v>
      </c>
      <c r="F29" s="19"/>
      <c r="G29" s="19"/>
      <c r="H29" s="19"/>
      <c r="I29" s="19">
        <v>0</v>
      </c>
      <c r="J29" s="19"/>
      <c r="K29" s="19"/>
      <c r="L29" s="19"/>
      <c r="M29" s="19"/>
      <c r="N29" s="19"/>
      <c r="O29" s="19"/>
      <c r="P29" s="32"/>
      <c r="Q29" s="19"/>
      <c r="R29" s="19"/>
      <c r="S29" s="19"/>
      <c r="T29" s="19">
        <v>0</v>
      </c>
      <c r="U29" s="19"/>
      <c r="V29" s="19"/>
      <c r="W29" s="19"/>
      <c r="X29" s="19"/>
      <c r="Y29" s="19"/>
      <c r="Z29" s="19"/>
      <c r="AA29" s="32"/>
      <c r="AE29">
        <v>0</v>
      </c>
      <c r="AL29" s="4"/>
      <c r="AM29" s="19"/>
      <c r="AN29" s="19"/>
      <c r="AO29" s="19"/>
      <c r="AP29" s="19">
        <v>1.6471400000000001E-2</v>
      </c>
      <c r="AQ29" s="19"/>
      <c r="AR29" s="19"/>
      <c r="AS29" s="19"/>
      <c r="AT29" s="19"/>
      <c r="AU29" s="19"/>
      <c r="AV29" s="19"/>
      <c r="AW29" s="32"/>
      <c r="AX29" s="19"/>
      <c r="AY29" s="19"/>
      <c r="AZ29" s="19"/>
      <c r="BA29" s="19">
        <v>0</v>
      </c>
      <c r="BB29" s="19"/>
      <c r="BC29" s="19"/>
      <c r="BD29" s="19"/>
      <c r="BE29" s="19"/>
      <c r="BF29" s="19"/>
      <c r="BG29" s="19"/>
      <c r="BH29" s="32"/>
      <c r="BI29" s="19"/>
      <c r="BJ29" s="19"/>
      <c r="BK29" s="19"/>
      <c r="BL29" s="19">
        <f>IF(BA29&gt;0,1,0)</f>
        <v>0</v>
      </c>
      <c r="BM29" s="19"/>
      <c r="BN29" s="19"/>
      <c r="BO29" s="19"/>
      <c r="BP29" s="19"/>
      <c r="BQ29" s="19"/>
      <c r="BR29" s="19"/>
      <c r="BS29" s="19"/>
      <c r="BT29" s="38">
        <v>5</v>
      </c>
      <c r="BU29" s="19">
        <v>2</v>
      </c>
      <c r="BV29" s="19">
        <v>3</v>
      </c>
      <c r="BW29" s="19">
        <v>4</v>
      </c>
      <c r="BX29" s="19">
        <v>6</v>
      </c>
      <c r="BY29" s="19">
        <v>6</v>
      </c>
      <c r="BZ29" s="19">
        <v>4</v>
      </c>
      <c r="CA29" s="19">
        <v>1</v>
      </c>
      <c r="CB29" s="19">
        <v>1</v>
      </c>
      <c r="CC29" s="19">
        <v>1</v>
      </c>
      <c r="CD29" s="32">
        <v>0</v>
      </c>
      <c r="CE29" s="19">
        <v>51</v>
      </c>
      <c r="CF29" s="19">
        <v>33</v>
      </c>
      <c r="CG29" s="19">
        <v>46</v>
      </c>
      <c r="CH29" s="19">
        <v>46</v>
      </c>
      <c r="CI29" s="19">
        <v>35</v>
      </c>
      <c r="CJ29" s="19">
        <v>42</v>
      </c>
      <c r="CK29" s="19">
        <v>36</v>
      </c>
      <c r="CL29" s="19">
        <v>25</v>
      </c>
      <c r="CM29" s="19">
        <v>24</v>
      </c>
      <c r="CN29" s="19">
        <v>27</v>
      </c>
      <c r="CO29" s="32">
        <v>40</v>
      </c>
      <c r="CP29" s="35">
        <f t="shared" si="1"/>
        <v>9.8039215686274508E-2</v>
      </c>
      <c r="CQ29" s="35">
        <f t="shared" si="2"/>
        <v>6.0606060606060608E-2</v>
      </c>
      <c r="CR29" s="35">
        <f t="shared" si="3"/>
        <v>6.5217391304347824E-2</v>
      </c>
      <c r="CS29" s="35">
        <f t="shared" si="4"/>
        <v>8.6956521739130432E-2</v>
      </c>
      <c r="CT29" s="35">
        <f t="shared" si="5"/>
        <v>0.17142857142857143</v>
      </c>
      <c r="CU29" s="35">
        <f t="shared" si="6"/>
        <v>0.14285714285714285</v>
      </c>
      <c r="CV29" s="35">
        <f t="shared" si="7"/>
        <v>0.1111111111111111</v>
      </c>
      <c r="CW29" s="35">
        <f t="shared" si="8"/>
        <v>0.04</v>
      </c>
      <c r="CX29" s="35">
        <f t="shared" si="9"/>
        <v>4.1666666666666664E-2</v>
      </c>
      <c r="CY29" s="35">
        <f t="shared" si="10"/>
        <v>3.7037037037037035E-2</v>
      </c>
      <c r="CZ29" s="139">
        <f t="shared" si="11"/>
        <v>0</v>
      </c>
      <c r="DA29" s="146">
        <v>4.9322276079999998</v>
      </c>
      <c r="DB29" s="146">
        <v>4.6217878580000002</v>
      </c>
      <c r="DC29" s="146">
        <v>7.0425158100000003</v>
      </c>
      <c r="DD29" s="146">
        <v>9.0976780089999991</v>
      </c>
      <c r="DE29" s="146">
        <v>6.1849227510000002</v>
      </c>
      <c r="DF29" s="146">
        <v>6.0336264149999996</v>
      </c>
      <c r="DG29" s="146">
        <v>4.7335296839999996</v>
      </c>
      <c r="DH29" s="146">
        <v>5.7014247940000002</v>
      </c>
      <c r="DI29" s="146">
        <v>7.7126130919999998</v>
      </c>
      <c r="DJ29" s="146">
        <v>8.4904753940000006</v>
      </c>
      <c r="DK29" s="147">
        <v>6.3796744810000003</v>
      </c>
      <c r="DL29" s="146"/>
      <c r="DM29" s="146"/>
      <c r="DN29" s="146"/>
      <c r="DO29" s="146"/>
      <c r="DP29" s="146"/>
      <c r="DQ29" s="146"/>
      <c r="DR29" s="146"/>
      <c r="DS29" s="146"/>
      <c r="DT29" s="146"/>
      <c r="DU29" s="146"/>
      <c r="DV29" s="147"/>
      <c r="DW29" s="146"/>
      <c r="DX29" s="146"/>
      <c r="DY29" s="146">
        <v>0.33183879900000002</v>
      </c>
      <c r="DZ29" s="146">
        <v>0.40008693699999998</v>
      </c>
      <c r="EA29" s="146">
        <v>0.25643755000000001</v>
      </c>
      <c r="EB29" s="146">
        <v>0.29132696200000002</v>
      </c>
      <c r="EC29" s="146">
        <v>0.29132696200000002</v>
      </c>
      <c r="ED29" s="146">
        <v>0.16895299999999999</v>
      </c>
      <c r="EE29" s="146">
        <v>0.34273599999999999</v>
      </c>
      <c r="EF29" s="146">
        <v>0.38235200000000003</v>
      </c>
      <c r="EG29" s="147">
        <v>0.272204</v>
      </c>
      <c r="EH29" s="143">
        <v>64349600</v>
      </c>
      <c r="EI29" s="143">
        <v>70095100</v>
      </c>
      <c r="EJ29" s="143">
        <v>90411200</v>
      </c>
      <c r="EK29" s="143">
        <v>129513900</v>
      </c>
      <c r="EL29" s="143">
        <v>91146800</v>
      </c>
      <c r="EM29" s="143">
        <v>88021800</v>
      </c>
      <c r="EN29" s="143">
        <v>71211900</v>
      </c>
      <c r="EO29" s="143">
        <v>84994900</v>
      </c>
      <c r="EP29" s="143">
        <v>84259800</v>
      </c>
      <c r="EQ29" s="143">
        <v>90278400</v>
      </c>
      <c r="ER29" s="143">
        <v>66057100</v>
      </c>
      <c r="ES29" s="26">
        <f t="shared" si="12"/>
        <v>17.979841275980874</v>
      </c>
      <c r="ET29" s="26">
        <f t="shared" si="13"/>
        <v>18.065363449419035</v>
      </c>
      <c r="EU29" s="26">
        <f t="shared" si="14"/>
        <v>18.319878711493512</v>
      </c>
      <c r="EV29" s="26">
        <f t="shared" si="15"/>
        <v>18.679298769251115</v>
      </c>
      <c r="EW29" s="26">
        <f t="shared" si="16"/>
        <v>18.327981951506143</v>
      </c>
      <c r="EX29" s="26">
        <f t="shared" si="17"/>
        <v>18.293095069035875</v>
      </c>
      <c r="EY29" s="26">
        <f t="shared" si="18"/>
        <v>18.081170497248195</v>
      </c>
      <c r="EZ29" s="26">
        <f t="shared" si="19"/>
        <v>18.25810181265452</v>
      </c>
      <c r="FA29" s="26">
        <f t="shared" si="20"/>
        <v>18.249415440906819</v>
      </c>
      <c r="FB29" s="26">
        <f t="shared" si="21"/>
        <v>18.318408787115889</v>
      </c>
      <c r="FC29" s="152">
        <f t="shared" si="22"/>
        <v>18.006030077477991</v>
      </c>
      <c r="FD29" t="str">
        <f t="shared" ref="FD29:FD38" si="200">IF(ISNUMBER(F29),DA29,"")</f>
        <v/>
      </c>
      <c r="FE29" t="str">
        <f t="shared" ref="FE29:FE38" si="201">IF(ISNUMBER(G29),DB29,"")</f>
        <v/>
      </c>
      <c r="FF29" t="str">
        <f t="shared" ref="FF29:FF38" si="202">IF(ISNUMBER(H29),DC29,"")</f>
        <v/>
      </c>
      <c r="FG29">
        <f t="shared" ref="FG29:FG38" si="203">IF(ISNUMBER(I29),DD29,"")</f>
        <v>9.0976780089999991</v>
      </c>
      <c r="FH29" t="str">
        <f t="shared" ref="FH29:FH38" si="204">IF(ISNUMBER(J29),DE29,"")</f>
        <v/>
      </c>
      <c r="FI29" t="str">
        <f t="shared" si="186"/>
        <v/>
      </c>
      <c r="FJ29" t="str">
        <f t="shared" si="187"/>
        <v/>
      </c>
      <c r="FK29" t="str">
        <f t="shared" si="188"/>
        <v/>
      </c>
      <c r="FL29" t="str">
        <f t="shared" si="189"/>
        <v/>
      </c>
      <c r="FM29" t="str">
        <f t="shared" si="190"/>
        <v/>
      </c>
      <c r="FN29" t="str">
        <f t="shared" si="191"/>
        <v/>
      </c>
      <c r="FO29" s="26"/>
      <c r="FS29" t="str">
        <f t="shared" si="192"/>
        <v/>
      </c>
      <c r="FT29" t="str">
        <f t="shared" si="192"/>
        <v/>
      </c>
      <c r="FU29" t="str">
        <f t="shared" si="192"/>
        <v/>
      </c>
      <c r="FV29" t="str">
        <f t="shared" si="192"/>
        <v/>
      </c>
      <c r="FW29" t="str">
        <f t="shared" si="192"/>
        <v/>
      </c>
      <c r="FX29" t="str">
        <f t="shared" si="192"/>
        <v/>
      </c>
      <c r="FY29" s="4" t="str">
        <f t="shared" si="192"/>
        <v/>
      </c>
      <c r="FZ29" t="str">
        <f t="shared" ref="FZ29:GC35" si="205">IF(ISNUMBER(F29),DW29,"")</f>
        <v/>
      </c>
      <c r="GA29" t="str">
        <f t="shared" si="205"/>
        <v/>
      </c>
      <c r="GB29" t="str">
        <f t="shared" si="205"/>
        <v/>
      </c>
      <c r="GC29">
        <f t="shared" si="205"/>
        <v>0.40008693699999998</v>
      </c>
      <c r="GD29" t="str">
        <f t="shared" si="193"/>
        <v/>
      </c>
      <c r="GE29" t="str">
        <f t="shared" si="194"/>
        <v/>
      </c>
      <c r="GF29" t="str">
        <f t="shared" si="195"/>
        <v/>
      </c>
      <c r="GG29" t="str">
        <f t="shared" si="196"/>
        <v/>
      </c>
      <c r="GH29" t="str">
        <f t="shared" si="197"/>
        <v/>
      </c>
      <c r="GI29" t="str">
        <f t="shared" si="198"/>
        <v/>
      </c>
      <c r="GJ29" s="4" t="str">
        <f t="shared" si="199"/>
        <v/>
      </c>
      <c r="GK29" t="str">
        <f t="shared" si="26"/>
        <v/>
      </c>
      <c r="GL29" t="str">
        <f t="shared" si="27"/>
        <v/>
      </c>
      <c r="GM29" t="str">
        <f t="shared" si="28"/>
        <v/>
      </c>
      <c r="GN29">
        <f t="shared" si="29"/>
        <v>18.679298769251115</v>
      </c>
      <c r="GO29" t="str">
        <f t="shared" si="30"/>
        <v/>
      </c>
      <c r="GP29" t="str">
        <f t="shared" si="31"/>
        <v/>
      </c>
      <c r="GQ29" t="str">
        <f t="shared" si="32"/>
        <v/>
      </c>
      <c r="GR29" t="str">
        <f t="shared" si="33"/>
        <v/>
      </c>
      <c r="GS29" t="str">
        <f t="shared" si="34"/>
        <v/>
      </c>
      <c r="GT29" t="str">
        <f t="shared" si="35"/>
        <v/>
      </c>
      <c r="GU29" t="str">
        <f t="shared" si="36"/>
        <v/>
      </c>
      <c r="GV29" s="26">
        <f t="shared" si="47"/>
        <v>11.025982470999988</v>
      </c>
      <c r="GW29">
        <f t="shared" si="48"/>
        <v>11.025982470999988</v>
      </c>
      <c r="GX29">
        <f t="shared" si="49"/>
        <v>11.025982470999988</v>
      </c>
      <c r="GY29">
        <f t="shared" si="50"/>
        <v>9.0976780089999991</v>
      </c>
      <c r="GZ29">
        <f t="shared" si="51"/>
        <v>11.025982470999988</v>
      </c>
      <c r="HA29">
        <f t="shared" si="52"/>
        <v>11.025982470999988</v>
      </c>
      <c r="HB29">
        <f t="shared" si="53"/>
        <v>11.025982470999988</v>
      </c>
      <c r="HC29">
        <f t="shared" si="54"/>
        <v>11.025982470999988</v>
      </c>
      <c r="HD29">
        <f t="shared" si="55"/>
        <v>11.025982470999988</v>
      </c>
      <c r="HE29">
        <f t="shared" si="56"/>
        <v>11.025982470999988</v>
      </c>
      <c r="HF29">
        <f t="shared" si="57"/>
        <v>11.025982470999988</v>
      </c>
      <c r="HG29" s="26" t="str">
        <f t="shared" si="58"/>
        <v/>
      </c>
      <c r="HH29" t="str">
        <f t="shared" si="59"/>
        <v/>
      </c>
      <c r="HI29" t="str">
        <f t="shared" si="60"/>
        <v/>
      </c>
      <c r="HJ29">
        <f t="shared" si="61"/>
        <v>9.0976780089999991</v>
      </c>
      <c r="HK29" t="str">
        <f t="shared" si="62"/>
        <v/>
      </c>
      <c r="HL29" t="str">
        <f t="shared" si="63"/>
        <v/>
      </c>
      <c r="HM29" t="str">
        <f t="shared" si="64"/>
        <v/>
      </c>
      <c r="HN29" t="str">
        <f t="shared" si="65"/>
        <v/>
      </c>
      <c r="HO29" t="str">
        <f t="shared" si="66"/>
        <v/>
      </c>
      <c r="HP29" t="str">
        <f t="shared" si="67"/>
        <v/>
      </c>
      <c r="HQ29" t="str">
        <f t="shared" si="68"/>
        <v/>
      </c>
      <c r="HR29" s="26">
        <f t="shared" si="69"/>
        <v>1.8501305000000012E-3</v>
      </c>
      <c r="HS29">
        <f t="shared" si="70"/>
        <v>1.8501305000000012E-3</v>
      </c>
      <c r="HT29">
        <f t="shared" si="71"/>
        <v>1.8501305000000012E-3</v>
      </c>
      <c r="HU29">
        <f t="shared" si="72"/>
        <v>1.8501305000000012E-3</v>
      </c>
      <c r="HV29">
        <f t="shared" si="73"/>
        <v>0.86766592399999853</v>
      </c>
      <c r="HW29">
        <f t="shared" si="74"/>
        <v>0.86766592399999853</v>
      </c>
      <c r="HX29">
        <f t="shared" si="75"/>
        <v>0.86766592399999853</v>
      </c>
      <c r="HY29">
        <f t="shared" si="76"/>
        <v>0.86766592399999853</v>
      </c>
      <c r="HZ29">
        <f t="shared" si="77"/>
        <v>0.86766592399999853</v>
      </c>
      <c r="IA29">
        <f t="shared" si="78"/>
        <v>0.86766592399999853</v>
      </c>
      <c r="IB29" s="4">
        <f t="shared" si="79"/>
        <v>0.86766592399999853</v>
      </c>
      <c r="IC29" t="str">
        <f t="shared" si="80"/>
        <v/>
      </c>
      <c r="ID29" t="str">
        <f t="shared" si="81"/>
        <v/>
      </c>
      <c r="IE29" t="str">
        <f t="shared" si="82"/>
        <v/>
      </c>
      <c r="IF29" t="str">
        <f t="shared" si="83"/>
        <v/>
      </c>
      <c r="IG29" t="str">
        <f t="shared" si="84"/>
        <v/>
      </c>
      <c r="IH29" t="str">
        <f t="shared" si="85"/>
        <v/>
      </c>
      <c r="II29" t="str">
        <f t="shared" si="86"/>
        <v/>
      </c>
      <c r="IJ29" t="str">
        <f t="shared" si="87"/>
        <v/>
      </c>
      <c r="IK29" t="str">
        <f t="shared" si="88"/>
        <v/>
      </c>
      <c r="IL29" t="str">
        <f t="shared" si="89"/>
        <v/>
      </c>
      <c r="IM29" t="str">
        <f t="shared" si="90"/>
        <v/>
      </c>
      <c r="IN29" s="26">
        <f t="shared" si="91"/>
        <v>0.13094384999999997</v>
      </c>
      <c r="IO29">
        <f t="shared" si="92"/>
        <v>0.13094384999999997</v>
      </c>
      <c r="IP29">
        <f t="shared" si="93"/>
        <v>0.13094384999999997</v>
      </c>
      <c r="IQ29">
        <f t="shared" si="94"/>
        <v>0.13094384999999997</v>
      </c>
      <c r="IR29">
        <f t="shared" si="95"/>
        <v>0.13094384999999997</v>
      </c>
      <c r="IS29">
        <f t="shared" si="96"/>
        <v>0.13094384999999997</v>
      </c>
      <c r="IT29">
        <f t="shared" si="97"/>
        <v>0.13094384999999997</v>
      </c>
      <c r="IU29">
        <f t="shared" si="98"/>
        <v>0.13094384999999997</v>
      </c>
      <c r="IV29">
        <f t="shared" si="99"/>
        <v>0.13094384999999997</v>
      </c>
      <c r="IW29">
        <f t="shared" si="100"/>
        <v>0.13094384999999997</v>
      </c>
      <c r="IX29">
        <f t="shared" si="101"/>
        <v>0.13094384999999997</v>
      </c>
      <c r="IY29" s="26" t="str">
        <f t="shared" si="102"/>
        <v/>
      </c>
      <c r="IZ29" t="str">
        <f t="shared" si="103"/>
        <v/>
      </c>
      <c r="JA29" t="str">
        <f t="shared" si="104"/>
        <v/>
      </c>
      <c r="JB29">
        <f t="shared" si="105"/>
        <v>0.13094384999999997</v>
      </c>
      <c r="JC29" t="str">
        <f t="shared" si="106"/>
        <v/>
      </c>
      <c r="JD29" t="str">
        <f t="shared" si="107"/>
        <v/>
      </c>
      <c r="JE29" t="str">
        <f t="shared" si="108"/>
        <v/>
      </c>
      <c r="JF29" t="str">
        <f t="shared" si="109"/>
        <v/>
      </c>
      <c r="JG29" t="str">
        <f t="shared" si="110"/>
        <v/>
      </c>
      <c r="JH29" t="str">
        <f t="shared" si="111"/>
        <v/>
      </c>
      <c r="JI29" t="str">
        <f t="shared" si="112"/>
        <v/>
      </c>
      <c r="JJ29" s="26">
        <f t="shared" si="113"/>
        <v>23.290190403071897</v>
      </c>
      <c r="JK29">
        <f t="shared" si="114"/>
        <v>23.290190403071897</v>
      </c>
      <c r="JL29">
        <f t="shared" si="115"/>
        <v>23.290190403071897</v>
      </c>
      <c r="JM29">
        <f t="shared" si="116"/>
        <v>18.679298769251115</v>
      </c>
      <c r="JN29">
        <f t="shared" si="117"/>
        <v>23.290190403071897</v>
      </c>
      <c r="JO29">
        <f t="shared" si="118"/>
        <v>23.290190403071897</v>
      </c>
      <c r="JP29">
        <f t="shared" si="119"/>
        <v>23.290190403071897</v>
      </c>
      <c r="JQ29">
        <f t="shared" si="120"/>
        <v>23.290190403071897</v>
      </c>
      <c r="JR29">
        <f t="shared" si="121"/>
        <v>23.290190403071897</v>
      </c>
      <c r="JS29">
        <f t="shared" si="122"/>
        <v>23.290190403071897</v>
      </c>
      <c r="JT29">
        <f t="shared" si="123"/>
        <v>23.290190403071897</v>
      </c>
      <c r="JU29" s="26" t="str">
        <f t="shared" si="124"/>
        <v/>
      </c>
      <c r="JV29" t="str">
        <f t="shared" si="125"/>
        <v/>
      </c>
      <c r="JW29" t="str">
        <f t="shared" si="126"/>
        <v/>
      </c>
      <c r="JX29">
        <f t="shared" si="127"/>
        <v>18.679298769251115</v>
      </c>
      <c r="JY29" t="str">
        <f t="shared" si="128"/>
        <v/>
      </c>
      <c r="JZ29" t="str">
        <f t="shared" si="129"/>
        <v/>
      </c>
      <c r="KA29" t="str">
        <f t="shared" si="130"/>
        <v/>
      </c>
      <c r="KB29" t="str">
        <f t="shared" si="131"/>
        <v/>
      </c>
      <c r="KC29" t="str">
        <f t="shared" si="132"/>
        <v/>
      </c>
      <c r="KD29" t="str">
        <f t="shared" si="133"/>
        <v/>
      </c>
      <c r="KE29" s="4" t="str">
        <f t="shared" si="134"/>
        <v/>
      </c>
    </row>
    <row r="30" spans="1:291" x14ac:dyDescent="0.2">
      <c r="A30" s="16" t="s">
        <v>3519</v>
      </c>
      <c r="B30" s="17" t="s">
        <v>3520</v>
      </c>
      <c r="C30" s="17"/>
      <c r="D30" s="17"/>
      <c r="E30" s="20" t="s">
        <v>33</v>
      </c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32">
        <v>0</v>
      </c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32">
        <v>0</v>
      </c>
      <c r="AL30" s="4">
        <v>0</v>
      </c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32">
        <v>2.9817099999999999E-2</v>
      </c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32">
        <v>0</v>
      </c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>
        <f>IF(BH30&gt;0,1,0)</f>
        <v>0</v>
      </c>
      <c r="BT30" s="38">
        <v>2</v>
      </c>
      <c r="BU30" s="19">
        <v>5</v>
      </c>
      <c r="BV30" s="19">
        <v>3</v>
      </c>
      <c r="BW30" s="19">
        <v>12</v>
      </c>
      <c r="BX30" s="19">
        <v>18</v>
      </c>
      <c r="BY30" s="19">
        <v>22</v>
      </c>
      <c r="BZ30" s="19">
        <v>9</v>
      </c>
      <c r="CA30" s="19">
        <v>11</v>
      </c>
      <c r="CB30" s="19">
        <v>8</v>
      </c>
      <c r="CC30" s="19">
        <v>11</v>
      </c>
      <c r="CD30" s="32">
        <v>18</v>
      </c>
      <c r="CE30" s="19">
        <v>65</v>
      </c>
      <c r="CF30" s="19">
        <v>60</v>
      </c>
      <c r="CG30" s="19">
        <v>52</v>
      </c>
      <c r="CH30" s="19">
        <v>97</v>
      </c>
      <c r="CI30" s="19">
        <v>108</v>
      </c>
      <c r="CJ30" s="19">
        <v>89</v>
      </c>
      <c r="CK30" s="19">
        <v>64</v>
      </c>
      <c r="CL30" s="19">
        <v>76</v>
      </c>
      <c r="CM30" s="19">
        <v>75</v>
      </c>
      <c r="CN30" s="19">
        <v>70</v>
      </c>
      <c r="CO30" s="32">
        <v>59</v>
      </c>
      <c r="CP30" s="35">
        <f t="shared" si="1"/>
        <v>3.0769230769230771E-2</v>
      </c>
      <c r="CQ30" s="35">
        <f t="shared" si="2"/>
        <v>8.3333333333333329E-2</v>
      </c>
      <c r="CR30" s="35">
        <f t="shared" si="3"/>
        <v>5.7692307692307696E-2</v>
      </c>
      <c r="CS30" s="35">
        <f t="shared" si="4"/>
        <v>0.12371134020618557</v>
      </c>
      <c r="CT30" s="35">
        <f t="shared" si="5"/>
        <v>0.16666666666666666</v>
      </c>
      <c r="CU30" s="35">
        <f t="shared" si="6"/>
        <v>0.24719101123595505</v>
      </c>
      <c r="CV30" s="35">
        <f t="shared" si="7"/>
        <v>0.140625</v>
      </c>
      <c r="CW30" s="35">
        <f t="shared" si="8"/>
        <v>0.14473684210526316</v>
      </c>
      <c r="CX30" s="35">
        <f t="shared" si="9"/>
        <v>0.10666666666666667</v>
      </c>
      <c r="CY30" s="35">
        <f t="shared" si="10"/>
        <v>0.15714285714285714</v>
      </c>
      <c r="CZ30" s="139">
        <f t="shared" si="11"/>
        <v>0.30508474576271188</v>
      </c>
      <c r="DA30" s="146">
        <v>2.0398107240000001</v>
      </c>
      <c r="DB30" s="146">
        <v>3.005496876</v>
      </c>
      <c r="DC30" s="146">
        <v>1.979736342</v>
      </c>
      <c r="DD30" s="146">
        <v>2.6621977480000001</v>
      </c>
      <c r="DE30" s="146">
        <v>2.2094558229999999</v>
      </c>
      <c r="DF30" s="146">
        <v>1.4089095469999999</v>
      </c>
      <c r="DG30" s="146">
        <v>2.0042891420000002</v>
      </c>
      <c r="DH30" s="146">
        <v>1.6093626999999999</v>
      </c>
      <c r="DI30" s="146">
        <v>1.298805786</v>
      </c>
      <c r="DJ30" s="146">
        <v>1.341480201</v>
      </c>
      <c r="DK30" s="147">
        <v>1.895087937</v>
      </c>
      <c r="DL30" s="146"/>
      <c r="DM30" s="146"/>
      <c r="DN30" s="146"/>
      <c r="DO30" s="146"/>
      <c r="DP30" s="146"/>
      <c r="DQ30" s="146"/>
      <c r="DR30" s="146"/>
      <c r="DS30" s="146"/>
      <c r="DT30" s="146"/>
      <c r="DU30" s="146"/>
      <c r="DV30" s="147"/>
      <c r="DW30" s="146"/>
      <c r="DX30" s="146"/>
      <c r="DY30" s="146">
        <v>0.13728937099999999</v>
      </c>
      <c r="DZ30" s="146">
        <v>8.9492311000000005E-2</v>
      </c>
      <c r="EA30" s="146">
        <v>5.0548548999999998E-2</v>
      </c>
      <c r="EB30" s="146">
        <v>7.3930520999999999E-2</v>
      </c>
      <c r="EC30" s="146">
        <v>7.3930520999999999E-2</v>
      </c>
      <c r="ED30" s="146">
        <v>1.0534999999999999E-2</v>
      </c>
      <c r="EE30" s="146">
        <v>-4.4000000000000003E-3</v>
      </c>
      <c r="EF30" s="146">
        <v>3.3318E-2</v>
      </c>
      <c r="EG30" s="147">
        <v>9.2255000000000004E-2</v>
      </c>
      <c r="EH30" s="143">
        <v>139314800</v>
      </c>
      <c r="EI30" s="143">
        <v>241596700</v>
      </c>
      <c r="EJ30" s="143">
        <v>228256900</v>
      </c>
      <c r="EK30" s="143">
        <v>280718200</v>
      </c>
      <c r="EL30" s="143">
        <v>276881400</v>
      </c>
      <c r="EM30" s="143">
        <v>188112300</v>
      </c>
      <c r="EN30" s="143">
        <v>281314700</v>
      </c>
      <c r="EO30" s="143">
        <v>218316900</v>
      </c>
      <c r="EP30" s="143">
        <v>156510000</v>
      </c>
      <c r="EQ30" s="143">
        <v>172629100</v>
      </c>
      <c r="ER30" s="143">
        <v>293887900</v>
      </c>
      <c r="ES30" s="26">
        <f t="shared" si="12"/>
        <v>18.75224667861966</v>
      </c>
      <c r="ET30" s="26">
        <f t="shared" si="13"/>
        <v>19.302780364991253</v>
      </c>
      <c r="EU30" s="26">
        <f t="shared" si="14"/>
        <v>19.245982306993387</v>
      </c>
      <c r="EV30" s="26">
        <f t="shared" si="15"/>
        <v>19.452861877135462</v>
      </c>
      <c r="EW30" s="26">
        <f t="shared" si="16"/>
        <v>19.439099813620679</v>
      </c>
      <c r="EX30" s="26">
        <f t="shared" si="17"/>
        <v>19.052549682882979</v>
      </c>
      <c r="EY30" s="26">
        <f t="shared" si="18"/>
        <v>19.454984529471183</v>
      </c>
      <c r="EZ30" s="26">
        <f t="shared" si="19"/>
        <v>19.201458234923127</v>
      </c>
      <c r="FA30" s="26">
        <f t="shared" si="20"/>
        <v>18.868630463666687</v>
      </c>
      <c r="FB30" s="26">
        <f t="shared" si="21"/>
        <v>18.966655920316825</v>
      </c>
      <c r="FC30" s="152">
        <f t="shared" si="22"/>
        <v>19.498708960075472</v>
      </c>
      <c r="FD30" t="str">
        <f t="shared" si="200"/>
        <v/>
      </c>
      <c r="FE30" t="str">
        <f t="shared" si="201"/>
        <v/>
      </c>
      <c r="FF30" t="str">
        <f t="shared" si="202"/>
        <v/>
      </c>
      <c r="FG30" t="str">
        <f t="shared" si="203"/>
        <v/>
      </c>
      <c r="FH30" t="str">
        <f t="shared" si="204"/>
        <v/>
      </c>
      <c r="FI30" t="str">
        <f t="shared" si="186"/>
        <v/>
      </c>
      <c r="FJ30" t="str">
        <f t="shared" si="187"/>
        <v/>
      </c>
      <c r="FK30" t="str">
        <f t="shared" si="188"/>
        <v/>
      </c>
      <c r="FL30" t="str">
        <f t="shared" si="189"/>
        <v/>
      </c>
      <c r="FM30" t="str">
        <f t="shared" si="190"/>
        <v/>
      </c>
      <c r="FN30">
        <f t="shared" si="191"/>
        <v>1.895087937</v>
      </c>
      <c r="FO30" s="26"/>
      <c r="FS30" t="str">
        <f t="shared" ref="FS30:FX33" si="206">IF(ISNUMBER(J30),DP30,"")</f>
        <v/>
      </c>
      <c r="FT30" t="str">
        <f t="shared" si="206"/>
        <v/>
      </c>
      <c r="FU30" t="str">
        <f t="shared" si="206"/>
        <v/>
      </c>
      <c r="FV30" t="str">
        <f t="shared" si="206"/>
        <v/>
      </c>
      <c r="FW30" t="str">
        <f t="shared" si="206"/>
        <v/>
      </c>
      <c r="FX30" t="str">
        <f t="shared" si="206"/>
        <v/>
      </c>
      <c r="FY30" s="4"/>
      <c r="FZ30" t="str">
        <f t="shared" si="205"/>
        <v/>
      </c>
      <c r="GA30" t="str">
        <f t="shared" si="205"/>
        <v/>
      </c>
      <c r="GB30" t="str">
        <f t="shared" si="205"/>
        <v/>
      </c>
      <c r="GC30" t="str">
        <f t="shared" si="205"/>
        <v/>
      </c>
      <c r="GD30" t="str">
        <f t="shared" si="193"/>
        <v/>
      </c>
      <c r="GE30" t="str">
        <f t="shared" si="194"/>
        <v/>
      </c>
      <c r="GF30" t="str">
        <f t="shared" si="195"/>
        <v/>
      </c>
      <c r="GG30" t="str">
        <f t="shared" si="196"/>
        <v/>
      </c>
      <c r="GH30" t="str">
        <f t="shared" si="197"/>
        <v/>
      </c>
      <c r="GI30" t="str">
        <f t="shared" si="198"/>
        <v/>
      </c>
      <c r="GJ30" s="4">
        <f t="shared" si="199"/>
        <v>9.2255000000000004E-2</v>
      </c>
      <c r="GK30" t="str">
        <f t="shared" si="26"/>
        <v/>
      </c>
      <c r="GL30" t="str">
        <f t="shared" si="27"/>
        <v/>
      </c>
      <c r="GM30" t="str">
        <f t="shared" si="28"/>
        <v/>
      </c>
      <c r="GN30" t="str">
        <f t="shared" si="29"/>
        <v/>
      </c>
      <c r="GO30" t="str">
        <f t="shared" si="30"/>
        <v/>
      </c>
      <c r="GP30" t="str">
        <f t="shared" si="31"/>
        <v/>
      </c>
      <c r="GQ30" t="str">
        <f t="shared" si="32"/>
        <v/>
      </c>
      <c r="GR30" t="str">
        <f t="shared" si="33"/>
        <v/>
      </c>
      <c r="GS30" t="str">
        <f t="shared" si="34"/>
        <v/>
      </c>
      <c r="GT30" t="str">
        <f t="shared" si="35"/>
        <v/>
      </c>
      <c r="GU30">
        <f t="shared" si="36"/>
        <v>19.498708960075472</v>
      </c>
      <c r="GV30" s="26">
        <f t="shared" si="47"/>
        <v>11.025982470999988</v>
      </c>
      <c r="GW30">
        <f t="shared" si="48"/>
        <v>11.025982470999988</v>
      </c>
      <c r="GX30">
        <f t="shared" si="49"/>
        <v>11.025982470999988</v>
      </c>
      <c r="GY30">
        <f t="shared" si="50"/>
        <v>11.025982470999988</v>
      </c>
      <c r="GZ30">
        <f t="shared" si="51"/>
        <v>11.025982470999988</v>
      </c>
      <c r="HA30">
        <f t="shared" si="52"/>
        <v>11.025982470999988</v>
      </c>
      <c r="HB30">
        <f t="shared" si="53"/>
        <v>11.025982470999988</v>
      </c>
      <c r="HC30">
        <f t="shared" si="54"/>
        <v>11.025982470999988</v>
      </c>
      <c r="HD30">
        <f t="shared" si="55"/>
        <v>11.025982470999988</v>
      </c>
      <c r="HE30">
        <f t="shared" si="56"/>
        <v>11.025982470999988</v>
      </c>
      <c r="HF30">
        <f t="shared" si="57"/>
        <v>1.895087937</v>
      </c>
      <c r="HG30" s="26" t="str">
        <f t="shared" si="58"/>
        <v/>
      </c>
      <c r="HH30" t="str">
        <f t="shared" si="59"/>
        <v/>
      </c>
      <c r="HI30" t="str">
        <f t="shared" si="60"/>
        <v/>
      </c>
      <c r="HJ30" t="str">
        <f t="shared" si="61"/>
        <v/>
      </c>
      <c r="HK30" t="str">
        <f t="shared" si="62"/>
        <v/>
      </c>
      <c r="HL30" t="str">
        <f t="shared" si="63"/>
        <v/>
      </c>
      <c r="HM30" t="str">
        <f t="shared" si="64"/>
        <v/>
      </c>
      <c r="HN30" t="str">
        <f t="shared" si="65"/>
        <v/>
      </c>
      <c r="HO30" t="str">
        <f t="shared" si="66"/>
        <v/>
      </c>
      <c r="HP30" t="str">
        <f t="shared" si="67"/>
        <v/>
      </c>
      <c r="HQ30">
        <f t="shared" si="68"/>
        <v>1.895087937</v>
      </c>
      <c r="HR30" s="26">
        <f t="shared" si="69"/>
        <v>1.8501305000000012E-3</v>
      </c>
      <c r="HS30">
        <f t="shared" si="70"/>
        <v>1.8501305000000012E-3</v>
      </c>
      <c r="HT30">
        <f t="shared" si="71"/>
        <v>1.8501305000000012E-3</v>
      </c>
      <c r="HU30">
        <f t="shared" si="72"/>
        <v>1.8501305000000012E-3</v>
      </c>
      <c r="HV30">
        <f t="shared" si="73"/>
        <v>0.86766592399999853</v>
      </c>
      <c r="HW30">
        <f t="shared" si="74"/>
        <v>0.86766592399999853</v>
      </c>
      <c r="HX30">
        <f t="shared" si="75"/>
        <v>0.86766592399999853</v>
      </c>
      <c r="HY30">
        <f t="shared" si="76"/>
        <v>0.86766592399999853</v>
      </c>
      <c r="HZ30">
        <f t="shared" si="77"/>
        <v>0.86766592399999853</v>
      </c>
      <c r="IA30">
        <f t="shared" si="78"/>
        <v>0.86766592399999853</v>
      </c>
      <c r="IB30" s="4">
        <f t="shared" si="79"/>
        <v>1.8501305000000012E-3</v>
      </c>
      <c r="IC30" t="str">
        <f t="shared" si="80"/>
        <v/>
      </c>
      <c r="ID30" t="str">
        <f t="shared" si="81"/>
        <v/>
      </c>
      <c r="IE30" t="str">
        <f t="shared" si="82"/>
        <v/>
      </c>
      <c r="IF30" t="str">
        <f t="shared" si="83"/>
        <v/>
      </c>
      <c r="IG30" t="str">
        <f t="shared" si="84"/>
        <v/>
      </c>
      <c r="IH30" t="str">
        <f t="shared" si="85"/>
        <v/>
      </c>
      <c r="II30" t="str">
        <f t="shared" si="86"/>
        <v/>
      </c>
      <c r="IJ30" t="str">
        <f t="shared" si="87"/>
        <v/>
      </c>
      <c r="IK30" t="str">
        <f t="shared" si="88"/>
        <v/>
      </c>
      <c r="IL30" t="str">
        <f t="shared" si="89"/>
        <v/>
      </c>
      <c r="IM30" t="str">
        <f t="shared" si="90"/>
        <v/>
      </c>
      <c r="IN30" s="26">
        <f t="shared" si="91"/>
        <v>0.13094384999999997</v>
      </c>
      <c r="IO30">
        <f t="shared" si="92"/>
        <v>0.13094384999999997</v>
      </c>
      <c r="IP30">
        <f t="shared" si="93"/>
        <v>0.13094384999999997</v>
      </c>
      <c r="IQ30">
        <f t="shared" si="94"/>
        <v>0.13094384999999997</v>
      </c>
      <c r="IR30">
        <f t="shared" si="95"/>
        <v>0.13094384999999997</v>
      </c>
      <c r="IS30">
        <f t="shared" si="96"/>
        <v>0.13094384999999997</v>
      </c>
      <c r="IT30">
        <f t="shared" si="97"/>
        <v>0.13094384999999997</v>
      </c>
      <c r="IU30">
        <f t="shared" si="98"/>
        <v>0.13094384999999997</v>
      </c>
      <c r="IV30">
        <f t="shared" si="99"/>
        <v>0.13094384999999997</v>
      </c>
      <c r="IW30">
        <f t="shared" si="100"/>
        <v>0.13094384999999997</v>
      </c>
      <c r="IX30">
        <f t="shared" si="101"/>
        <v>9.2255000000000004E-2</v>
      </c>
      <c r="IY30" s="26" t="str">
        <f t="shared" si="102"/>
        <v/>
      </c>
      <c r="IZ30" t="str">
        <f t="shared" si="103"/>
        <v/>
      </c>
      <c r="JA30" t="str">
        <f t="shared" si="104"/>
        <v/>
      </c>
      <c r="JB30" t="str">
        <f t="shared" si="105"/>
        <v/>
      </c>
      <c r="JC30" t="str">
        <f t="shared" si="106"/>
        <v/>
      </c>
      <c r="JD30" t="str">
        <f t="shared" si="107"/>
        <v/>
      </c>
      <c r="JE30" t="str">
        <f t="shared" si="108"/>
        <v/>
      </c>
      <c r="JF30" t="str">
        <f t="shared" si="109"/>
        <v/>
      </c>
      <c r="JG30" t="str">
        <f t="shared" si="110"/>
        <v/>
      </c>
      <c r="JH30" t="str">
        <f t="shared" si="111"/>
        <v/>
      </c>
      <c r="JI30">
        <f t="shared" si="112"/>
        <v>9.2255000000000004E-2</v>
      </c>
      <c r="JJ30" s="26">
        <f t="shared" si="113"/>
        <v>23.290190403071897</v>
      </c>
      <c r="JK30">
        <f t="shared" si="114"/>
        <v>23.290190403071897</v>
      </c>
      <c r="JL30">
        <f t="shared" si="115"/>
        <v>23.290190403071897</v>
      </c>
      <c r="JM30">
        <f t="shared" si="116"/>
        <v>23.290190403071897</v>
      </c>
      <c r="JN30">
        <f t="shared" si="117"/>
        <v>23.290190403071897</v>
      </c>
      <c r="JO30">
        <f t="shared" si="118"/>
        <v>23.290190403071897</v>
      </c>
      <c r="JP30">
        <f t="shared" si="119"/>
        <v>23.290190403071897</v>
      </c>
      <c r="JQ30">
        <f t="shared" si="120"/>
        <v>23.290190403071897</v>
      </c>
      <c r="JR30">
        <f t="shared" si="121"/>
        <v>23.290190403071897</v>
      </c>
      <c r="JS30">
        <f t="shared" si="122"/>
        <v>23.290190403071897</v>
      </c>
      <c r="JT30">
        <f t="shared" si="123"/>
        <v>19.498708960075472</v>
      </c>
      <c r="JU30" s="26" t="str">
        <f t="shared" si="124"/>
        <v/>
      </c>
      <c r="JV30" t="str">
        <f t="shared" si="125"/>
        <v/>
      </c>
      <c r="JW30" t="str">
        <f t="shared" si="126"/>
        <v/>
      </c>
      <c r="JX30" t="str">
        <f t="shared" si="127"/>
        <v/>
      </c>
      <c r="JY30" t="str">
        <f t="shared" si="128"/>
        <v/>
      </c>
      <c r="JZ30" t="str">
        <f t="shared" si="129"/>
        <v/>
      </c>
      <c r="KA30" t="str">
        <f t="shared" si="130"/>
        <v/>
      </c>
      <c r="KB30" t="str">
        <f t="shared" si="131"/>
        <v/>
      </c>
      <c r="KC30" t="str">
        <f t="shared" si="132"/>
        <v/>
      </c>
      <c r="KD30" t="str">
        <f t="shared" si="133"/>
        <v/>
      </c>
      <c r="KE30" s="4">
        <f t="shared" si="134"/>
        <v>19.498708960075472</v>
      </c>
    </row>
    <row r="31" spans="1:291" x14ac:dyDescent="0.2">
      <c r="A31" s="16" t="s">
        <v>3521</v>
      </c>
      <c r="B31" s="17" t="s">
        <v>3522</v>
      </c>
      <c r="C31" s="17"/>
      <c r="D31" s="17"/>
      <c r="E31" s="20" t="s">
        <v>33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32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32">
        <v>1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 s="4">
        <v>1</v>
      </c>
      <c r="AM31" s="19">
        <v>1.8176100000000001E-2</v>
      </c>
      <c r="AN31" s="19">
        <v>1.78905E-2</v>
      </c>
      <c r="AO31" s="19">
        <v>1.8549900000000001E-2</v>
      </c>
      <c r="AP31" s="19">
        <v>1.8565600000000002E-2</v>
      </c>
      <c r="AQ31" s="19">
        <v>1.7048299999999999E-2</v>
      </c>
      <c r="AR31" s="19">
        <v>2.2424900000000001E-2</v>
      </c>
      <c r="AS31" s="19">
        <v>2.2888499999999999E-2</v>
      </c>
      <c r="AT31" s="19">
        <v>2.2447100000000001E-2</v>
      </c>
      <c r="AU31" s="19">
        <v>2.4483100000000001E-2</v>
      </c>
      <c r="AV31" s="19">
        <v>3.3811500000000001E-2</v>
      </c>
      <c r="AW31" s="32">
        <v>3.6011500000000002E-2</v>
      </c>
      <c r="AX31" s="19">
        <v>1</v>
      </c>
      <c r="AY31" s="19">
        <v>1</v>
      </c>
      <c r="AZ31" s="19">
        <v>1</v>
      </c>
      <c r="BA31" s="19">
        <v>1</v>
      </c>
      <c r="BB31" s="19">
        <v>1</v>
      </c>
      <c r="BC31" s="19">
        <v>1</v>
      </c>
      <c r="BD31" s="19">
        <v>1</v>
      </c>
      <c r="BE31" s="19">
        <v>1</v>
      </c>
      <c r="BF31" s="19">
        <v>2</v>
      </c>
      <c r="BG31" s="19">
        <v>1</v>
      </c>
      <c r="BH31" s="32">
        <v>1</v>
      </c>
      <c r="BI31" s="19">
        <f t="shared" ref="BI31:BR31" si="207">IF(AX31&gt;0,1,0)</f>
        <v>1</v>
      </c>
      <c r="BJ31" s="19">
        <f t="shared" si="207"/>
        <v>1</v>
      </c>
      <c r="BK31" s="19">
        <f t="shared" si="207"/>
        <v>1</v>
      </c>
      <c r="BL31" s="19">
        <f t="shared" si="207"/>
        <v>1</v>
      </c>
      <c r="BM31" s="19">
        <f t="shared" si="207"/>
        <v>1</v>
      </c>
      <c r="BN31" s="19">
        <f t="shared" si="207"/>
        <v>1</v>
      </c>
      <c r="BO31" s="19">
        <f t="shared" si="207"/>
        <v>1</v>
      </c>
      <c r="BP31" s="19">
        <f t="shared" si="207"/>
        <v>1</v>
      </c>
      <c r="BQ31" s="19">
        <f t="shared" si="207"/>
        <v>1</v>
      </c>
      <c r="BR31" s="19">
        <f t="shared" si="207"/>
        <v>1</v>
      </c>
      <c r="BS31" s="19">
        <f>IF(BH31&gt;0,1,0)</f>
        <v>1</v>
      </c>
      <c r="BT31" s="38">
        <v>65</v>
      </c>
      <c r="BU31" s="19">
        <v>118</v>
      </c>
      <c r="BV31" s="19">
        <v>66</v>
      </c>
      <c r="BW31" s="19">
        <v>46</v>
      </c>
      <c r="BX31" s="19">
        <v>46</v>
      </c>
      <c r="BY31" s="19">
        <v>72</v>
      </c>
      <c r="BZ31" s="19">
        <v>54</v>
      </c>
      <c r="CA31" s="19">
        <v>72</v>
      </c>
      <c r="CB31" s="19">
        <v>123</v>
      </c>
      <c r="CC31" s="19">
        <v>138</v>
      </c>
      <c r="CD31" s="32">
        <v>130</v>
      </c>
      <c r="CE31" s="19">
        <v>558</v>
      </c>
      <c r="CF31" s="19">
        <v>910</v>
      </c>
      <c r="CG31" s="19">
        <v>630</v>
      </c>
      <c r="CH31" s="19">
        <v>637</v>
      </c>
      <c r="CI31" s="19">
        <v>540</v>
      </c>
      <c r="CJ31" s="19">
        <v>819</v>
      </c>
      <c r="CK31" s="19">
        <v>462</v>
      </c>
      <c r="CL31" s="19">
        <v>566</v>
      </c>
      <c r="CM31" s="19">
        <v>887</v>
      </c>
      <c r="CN31" s="19">
        <v>677</v>
      </c>
      <c r="CO31" s="32">
        <v>746</v>
      </c>
      <c r="CP31" s="35">
        <f t="shared" si="1"/>
        <v>0.11648745519713262</v>
      </c>
      <c r="CQ31" s="35">
        <f t="shared" si="2"/>
        <v>0.12967032967032968</v>
      </c>
      <c r="CR31" s="35">
        <f t="shared" si="3"/>
        <v>0.10476190476190476</v>
      </c>
      <c r="CS31" s="35">
        <f t="shared" si="4"/>
        <v>7.2213500784929358E-2</v>
      </c>
      <c r="CT31" s="35">
        <f t="shared" si="5"/>
        <v>8.5185185185185183E-2</v>
      </c>
      <c r="CU31" s="35">
        <f t="shared" si="6"/>
        <v>8.7912087912087919E-2</v>
      </c>
      <c r="CV31" s="35">
        <f t="shared" si="7"/>
        <v>0.11688311688311688</v>
      </c>
      <c r="CW31" s="35">
        <f t="shared" si="8"/>
        <v>0.12720848056537101</v>
      </c>
      <c r="CX31" s="35">
        <f t="shared" si="9"/>
        <v>0.13866967305524239</v>
      </c>
      <c r="CY31" s="35">
        <f t="shared" si="10"/>
        <v>0.20384047267355981</v>
      </c>
      <c r="CZ31" s="139">
        <f t="shared" si="11"/>
        <v>0.17426273458445041</v>
      </c>
      <c r="DA31" s="146">
        <v>1.61948475539943</v>
      </c>
      <c r="DB31" s="146">
        <v>1.7008164517334201</v>
      </c>
      <c r="DC31" s="146">
        <v>2.1349919010351899</v>
      </c>
      <c r="DD31" s="146">
        <v>1.9548482249085399</v>
      </c>
      <c r="DE31" s="146">
        <v>1.9559192935359599</v>
      </c>
      <c r="DF31" s="146">
        <v>2.1072482557066401</v>
      </c>
      <c r="DG31" s="146">
        <v>2.0984876581939198</v>
      </c>
      <c r="DH31" s="146">
        <v>1.64189904920733</v>
      </c>
      <c r="DI31" s="146">
        <v>1.74998027206323</v>
      </c>
      <c r="DJ31" s="146">
        <v>1.6003243776215099</v>
      </c>
      <c r="DK31" s="147">
        <v>1.74666860432626</v>
      </c>
      <c r="DL31" s="146">
        <v>0.11411</v>
      </c>
      <c r="DM31" s="146">
        <v>0.15665000000000001</v>
      </c>
      <c r="DN31" s="146">
        <v>0.22714999999999999</v>
      </c>
      <c r="DO31" s="146">
        <v>0.22341</v>
      </c>
      <c r="DP31" s="146">
        <v>0.24462</v>
      </c>
      <c r="DQ31" s="146">
        <v>0.36718000000000001</v>
      </c>
      <c r="DR31" s="146">
        <v>0.33971000000000001</v>
      </c>
      <c r="DS31" s="146">
        <v>0.34517999999999999</v>
      </c>
      <c r="DT31" s="146">
        <v>0.31579000000000002</v>
      </c>
      <c r="DU31" s="146">
        <v>0.35370000000000001</v>
      </c>
      <c r="DV31" s="147">
        <v>0.34079999999999999</v>
      </c>
      <c r="DW31" s="146">
        <v>6.1129999999999997E-2</v>
      </c>
      <c r="DX31" s="146">
        <v>5.8840000000000003E-2</v>
      </c>
      <c r="DY31" s="146">
        <v>5.2720000000000003E-2</v>
      </c>
      <c r="DZ31" s="146">
        <v>5.9979999999999999E-2</v>
      </c>
      <c r="EA31" s="146">
        <v>6.2480000000000001E-2</v>
      </c>
      <c r="EB31" s="146">
        <v>2.6669999999999999E-2</v>
      </c>
      <c r="EC31" s="146">
        <v>4.2009999999999999E-2</v>
      </c>
      <c r="ED31" s="146">
        <v>3.746E-2</v>
      </c>
      <c r="EE31" s="146">
        <v>8.6529999999999996E-2</v>
      </c>
      <c r="EF31" s="146">
        <v>3.2140000000000002E-2</v>
      </c>
      <c r="EG31" s="147">
        <v>4.6289999999999998E-2</v>
      </c>
      <c r="EH31" s="143">
        <v>8707249400</v>
      </c>
      <c r="EI31" s="143">
        <v>8920049100</v>
      </c>
      <c r="EJ31" s="143">
        <v>11072222400</v>
      </c>
      <c r="EK31" s="143">
        <v>10024646200</v>
      </c>
      <c r="EL31" s="143">
        <v>13871322800</v>
      </c>
      <c r="EM31" s="143">
        <v>15197511900</v>
      </c>
      <c r="EN31" s="143">
        <v>14755422100</v>
      </c>
      <c r="EO31" s="143">
        <v>12959390100</v>
      </c>
      <c r="EP31" s="143">
        <v>13948741400</v>
      </c>
      <c r="EQ31" s="143">
        <v>13104098000</v>
      </c>
      <c r="ER31" s="143"/>
      <c r="ES31" s="26">
        <f t="shared" si="12"/>
        <v>22.887421780002743</v>
      </c>
      <c r="ET31" s="26">
        <f t="shared" si="13"/>
        <v>22.911567288007486</v>
      </c>
      <c r="EU31" s="26">
        <f t="shared" si="14"/>
        <v>23.127705322325191</v>
      </c>
      <c r="EV31" s="26">
        <f t="shared" si="15"/>
        <v>23.0283125177457</v>
      </c>
      <c r="EW31" s="26">
        <f t="shared" si="16"/>
        <v>23.353089438030572</v>
      </c>
      <c r="EX31" s="26">
        <f t="shared" si="17"/>
        <v>23.444397560610369</v>
      </c>
      <c r="EY31" s="26">
        <f t="shared" si="18"/>
        <v>23.414876452183915</v>
      </c>
      <c r="EZ31" s="26">
        <f t="shared" si="19"/>
        <v>23.28508646657799</v>
      </c>
      <c r="FA31" s="26">
        <f t="shared" si="20"/>
        <v>23.358655118921295</v>
      </c>
      <c r="FB31" s="26">
        <f t="shared" si="21"/>
        <v>23.296190842661638</v>
      </c>
      <c r="FC31" s="152" t="str">
        <f t="shared" si="22"/>
        <v/>
      </c>
      <c r="FD31">
        <f t="shared" si="200"/>
        <v>1.61948475539943</v>
      </c>
      <c r="FE31">
        <f t="shared" si="201"/>
        <v>1.7008164517334201</v>
      </c>
      <c r="FF31">
        <f t="shared" si="202"/>
        <v>2.1349919010351899</v>
      </c>
      <c r="FG31">
        <f t="shared" si="203"/>
        <v>1.9548482249085399</v>
      </c>
      <c r="FH31">
        <f t="shared" si="204"/>
        <v>1.9559192935359599</v>
      </c>
      <c r="FI31">
        <f t="shared" si="186"/>
        <v>2.1072482557066401</v>
      </c>
      <c r="FJ31">
        <f t="shared" si="187"/>
        <v>2.0984876581939198</v>
      </c>
      <c r="FK31">
        <f t="shared" si="188"/>
        <v>1.64189904920733</v>
      </c>
      <c r="FL31">
        <f t="shared" si="189"/>
        <v>1.74998027206323</v>
      </c>
      <c r="FM31">
        <f t="shared" si="190"/>
        <v>1.6003243776215099</v>
      </c>
      <c r="FN31">
        <f t="shared" si="191"/>
        <v>1.74666860432626</v>
      </c>
      <c r="FO31" s="26">
        <f t="shared" ref="FO31:FR35" si="208">IF(ISNUMBER(F31),DL31,"")</f>
        <v>0.11411</v>
      </c>
      <c r="FP31">
        <f t="shared" si="208"/>
        <v>0.15665000000000001</v>
      </c>
      <c r="FQ31">
        <f t="shared" si="208"/>
        <v>0.22714999999999999</v>
      </c>
      <c r="FR31">
        <f t="shared" si="208"/>
        <v>0.22341</v>
      </c>
      <c r="FS31">
        <f t="shared" si="206"/>
        <v>0.24462</v>
      </c>
      <c r="FT31">
        <f t="shared" si="206"/>
        <v>0.36718000000000001</v>
      </c>
      <c r="FU31">
        <f t="shared" si="206"/>
        <v>0.33971000000000001</v>
      </c>
      <c r="FV31">
        <f t="shared" si="206"/>
        <v>0.34517999999999999</v>
      </c>
      <c r="FW31">
        <f t="shared" si="206"/>
        <v>0.31579000000000002</v>
      </c>
      <c r="FX31">
        <f t="shared" si="206"/>
        <v>0.35370000000000001</v>
      </c>
      <c r="FY31" s="4">
        <f t="shared" ref="FY31:FY44" si="209">IF(ISNUMBER(P31),DV31,"")</f>
        <v>0.34079999999999999</v>
      </c>
      <c r="FZ31">
        <f t="shared" si="205"/>
        <v>6.1129999999999997E-2</v>
      </c>
      <c r="GA31">
        <f t="shared" si="205"/>
        <v>5.8840000000000003E-2</v>
      </c>
      <c r="GB31">
        <f t="shared" si="205"/>
        <v>5.2720000000000003E-2</v>
      </c>
      <c r="GC31">
        <f t="shared" si="205"/>
        <v>5.9979999999999999E-2</v>
      </c>
      <c r="GD31">
        <f t="shared" si="193"/>
        <v>6.2480000000000001E-2</v>
      </c>
      <c r="GE31">
        <f t="shared" si="194"/>
        <v>2.6669999999999999E-2</v>
      </c>
      <c r="GF31">
        <f t="shared" si="195"/>
        <v>4.2009999999999999E-2</v>
      </c>
      <c r="GG31">
        <f t="shared" si="196"/>
        <v>3.746E-2</v>
      </c>
      <c r="GH31">
        <f t="shared" si="197"/>
        <v>8.6529999999999996E-2</v>
      </c>
      <c r="GI31">
        <f t="shared" si="198"/>
        <v>3.2140000000000002E-2</v>
      </c>
      <c r="GJ31" s="4">
        <f t="shared" si="199"/>
        <v>4.6289999999999998E-2</v>
      </c>
      <c r="GK31">
        <f t="shared" si="26"/>
        <v>22.887421780002743</v>
      </c>
      <c r="GL31">
        <f t="shared" si="27"/>
        <v>22.911567288007486</v>
      </c>
      <c r="GM31">
        <f t="shared" si="28"/>
        <v>23.127705322325191</v>
      </c>
      <c r="GN31">
        <f t="shared" si="29"/>
        <v>23.0283125177457</v>
      </c>
      <c r="GO31">
        <f t="shared" si="30"/>
        <v>23.353089438030572</v>
      </c>
      <c r="GP31">
        <f t="shared" si="31"/>
        <v>23.444397560610369</v>
      </c>
      <c r="GQ31">
        <f t="shared" si="32"/>
        <v>23.414876452183915</v>
      </c>
      <c r="GR31">
        <f t="shared" si="33"/>
        <v>23.28508646657799</v>
      </c>
      <c r="GS31">
        <f t="shared" si="34"/>
        <v>23.358655118921295</v>
      </c>
      <c r="GT31">
        <f t="shared" si="35"/>
        <v>23.296190842661638</v>
      </c>
      <c r="GU31" t="str">
        <f t="shared" si="36"/>
        <v/>
      </c>
      <c r="GV31" s="26">
        <f t="shared" si="47"/>
        <v>1.61948475539943</v>
      </c>
      <c r="GW31">
        <f t="shared" si="48"/>
        <v>1.7008164517334201</v>
      </c>
      <c r="GX31">
        <f t="shared" si="49"/>
        <v>2.1349919010351899</v>
      </c>
      <c r="GY31">
        <f t="shared" si="50"/>
        <v>1.9548482249085399</v>
      </c>
      <c r="GZ31">
        <f t="shared" si="51"/>
        <v>1.9559192935359599</v>
      </c>
      <c r="HA31">
        <f t="shared" si="52"/>
        <v>2.1072482557066401</v>
      </c>
      <c r="HB31">
        <f t="shared" si="53"/>
        <v>2.0984876581939198</v>
      </c>
      <c r="HC31">
        <f t="shared" si="54"/>
        <v>1.64189904920733</v>
      </c>
      <c r="HD31">
        <f t="shared" si="55"/>
        <v>1.74998027206323</v>
      </c>
      <c r="HE31">
        <f t="shared" si="56"/>
        <v>1.6003243776215099</v>
      </c>
      <c r="HF31">
        <f t="shared" si="57"/>
        <v>1.74666860432626</v>
      </c>
      <c r="HG31" s="26">
        <f t="shared" si="58"/>
        <v>1.61948475539943</v>
      </c>
      <c r="HH31">
        <f t="shared" si="59"/>
        <v>1.7008164517334201</v>
      </c>
      <c r="HI31">
        <f t="shared" si="60"/>
        <v>2.1349919010351899</v>
      </c>
      <c r="HJ31">
        <f t="shared" si="61"/>
        <v>1.9548482249085399</v>
      </c>
      <c r="HK31">
        <f t="shared" si="62"/>
        <v>1.9559192935359599</v>
      </c>
      <c r="HL31">
        <f t="shared" si="63"/>
        <v>2.1072482557066401</v>
      </c>
      <c r="HM31">
        <f t="shared" si="64"/>
        <v>2.0984876581939198</v>
      </c>
      <c r="HN31">
        <f t="shared" si="65"/>
        <v>1.64189904920733</v>
      </c>
      <c r="HO31">
        <f t="shared" si="66"/>
        <v>1.74998027206323</v>
      </c>
      <c r="HP31">
        <f t="shared" si="67"/>
        <v>1.6003243776215099</v>
      </c>
      <c r="HQ31">
        <f t="shared" si="68"/>
        <v>1.74666860432626</v>
      </c>
      <c r="HR31" s="26">
        <f t="shared" si="69"/>
        <v>0.11411</v>
      </c>
      <c r="HS31">
        <f t="shared" si="70"/>
        <v>0.15665000000000001</v>
      </c>
      <c r="HT31">
        <f t="shared" si="71"/>
        <v>0.22714999999999999</v>
      </c>
      <c r="HU31">
        <f t="shared" si="72"/>
        <v>0.22341</v>
      </c>
      <c r="HV31">
        <f t="shared" si="73"/>
        <v>0.24462</v>
      </c>
      <c r="HW31">
        <f t="shared" si="74"/>
        <v>0.36718000000000001</v>
      </c>
      <c r="HX31">
        <f t="shared" si="75"/>
        <v>0.33971000000000001</v>
      </c>
      <c r="HY31">
        <f t="shared" si="76"/>
        <v>0.34517999999999999</v>
      </c>
      <c r="HZ31">
        <f t="shared" si="77"/>
        <v>0.31579000000000002</v>
      </c>
      <c r="IA31">
        <f t="shared" si="78"/>
        <v>0.35370000000000001</v>
      </c>
      <c r="IB31" s="4">
        <f t="shared" si="79"/>
        <v>0.34079999999999999</v>
      </c>
      <c r="IC31">
        <f t="shared" si="80"/>
        <v>0.11411</v>
      </c>
      <c r="ID31">
        <f t="shared" si="81"/>
        <v>0.15665000000000001</v>
      </c>
      <c r="IE31">
        <f t="shared" si="82"/>
        <v>0.22714999999999999</v>
      </c>
      <c r="IF31">
        <f t="shared" si="83"/>
        <v>0.22341</v>
      </c>
      <c r="IG31">
        <f t="shared" si="84"/>
        <v>0.24462</v>
      </c>
      <c r="IH31">
        <f t="shared" si="85"/>
        <v>0.36718000000000001</v>
      </c>
      <c r="II31">
        <f t="shared" si="86"/>
        <v>0.33971000000000001</v>
      </c>
      <c r="IJ31">
        <f t="shared" si="87"/>
        <v>0.34517999999999999</v>
      </c>
      <c r="IK31">
        <f t="shared" si="88"/>
        <v>0.31579000000000002</v>
      </c>
      <c r="IL31">
        <f t="shared" si="89"/>
        <v>0.35370000000000001</v>
      </c>
      <c r="IM31">
        <f t="shared" si="90"/>
        <v>0.34079999999999999</v>
      </c>
      <c r="IN31" s="26">
        <f t="shared" si="91"/>
        <v>6.1129999999999997E-2</v>
      </c>
      <c r="IO31">
        <f t="shared" si="92"/>
        <v>5.8840000000000003E-2</v>
      </c>
      <c r="IP31">
        <f t="shared" si="93"/>
        <v>5.2720000000000003E-2</v>
      </c>
      <c r="IQ31">
        <f t="shared" si="94"/>
        <v>5.9979999999999999E-2</v>
      </c>
      <c r="IR31">
        <f t="shared" si="95"/>
        <v>6.2480000000000001E-2</v>
      </c>
      <c r="IS31">
        <f t="shared" si="96"/>
        <v>2.6669999999999999E-2</v>
      </c>
      <c r="IT31">
        <f t="shared" si="97"/>
        <v>4.2009999999999999E-2</v>
      </c>
      <c r="IU31">
        <f t="shared" si="98"/>
        <v>3.746E-2</v>
      </c>
      <c r="IV31">
        <f t="shared" si="99"/>
        <v>8.6529999999999996E-2</v>
      </c>
      <c r="IW31">
        <f t="shared" si="100"/>
        <v>3.2140000000000002E-2</v>
      </c>
      <c r="IX31">
        <f t="shared" si="101"/>
        <v>4.6289999999999998E-2</v>
      </c>
      <c r="IY31" s="26">
        <f t="shared" si="102"/>
        <v>6.1129999999999997E-2</v>
      </c>
      <c r="IZ31">
        <f t="shared" si="103"/>
        <v>5.8840000000000003E-2</v>
      </c>
      <c r="JA31">
        <f t="shared" si="104"/>
        <v>5.2720000000000003E-2</v>
      </c>
      <c r="JB31">
        <f t="shared" si="105"/>
        <v>5.9979999999999999E-2</v>
      </c>
      <c r="JC31">
        <f t="shared" si="106"/>
        <v>6.2480000000000001E-2</v>
      </c>
      <c r="JD31">
        <f t="shared" si="107"/>
        <v>2.6669999999999999E-2</v>
      </c>
      <c r="JE31">
        <f t="shared" si="108"/>
        <v>4.2009999999999999E-2</v>
      </c>
      <c r="JF31">
        <f t="shared" si="109"/>
        <v>3.746E-2</v>
      </c>
      <c r="JG31">
        <f t="shared" si="110"/>
        <v>8.6529999999999996E-2</v>
      </c>
      <c r="JH31">
        <f t="shared" si="111"/>
        <v>3.2140000000000002E-2</v>
      </c>
      <c r="JI31">
        <f t="shared" si="112"/>
        <v>4.6289999999999998E-2</v>
      </c>
      <c r="JJ31" s="26">
        <f t="shared" si="113"/>
        <v>22.887421780002743</v>
      </c>
      <c r="JK31">
        <f t="shared" si="114"/>
        <v>22.911567288007486</v>
      </c>
      <c r="JL31">
        <f t="shared" si="115"/>
        <v>23.127705322325191</v>
      </c>
      <c r="JM31">
        <f t="shared" si="116"/>
        <v>23.0283125177457</v>
      </c>
      <c r="JN31">
        <f t="shared" si="117"/>
        <v>23.290190403071897</v>
      </c>
      <c r="JO31">
        <f t="shared" si="118"/>
        <v>23.290190403071897</v>
      </c>
      <c r="JP31">
        <f t="shared" si="119"/>
        <v>23.290190403071897</v>
      </c>
      <c r="JQ31">
        <f t="shared" si="120"/>
        <v>23.28508646657799</v>
      </c>
      <c r="JR31">
        <f t="shared" si="121"/>
        <v>23.290190403071897</v>
      </c>
      <c r="JS31">
        <f t="shared" si="122"/>
        <v>23.290190403071897</v>
      </c>
      <c r="JT31">
        <f t="shared" si="123"/>
        <v>23.290190403071897</v>
      </c>
      <c r="JU31" s="26">
        <f t="shared" si="124"/>
        <v>22.887421780002743</v>
      </c>
      <c r="JV31">
        <f t="shared" si="125"/>
        <v>22.911567288007486</v>
      </c>
      <c r="JW31">
        <f t="shared" si="126"/>
        <v>23.127705322325191</v>
      </c>
      <c r="JX31">
        <f t="shared" si="127"/>
        <v>23.0283125177457</v>
      </c>
      <c r="JY31">
        <f t="shared" si="128"/>
        <v>23.290190403071897</v>
      </c>
      <c r="JZ31">
        <f t="shared" si="129"/>
        <v>23.290190403071897</v>
      </c>
      <c r="KA31">
        <f t="shared" si="130"/>
        <v>23.290190403071897</v>
      </c>
      <c r="KB31">
        <f t="shared" si="131"/>
        <v>23.28508646657799</v>
      </c>
      <c r="KC31">
        <f t="shared" si="132"/>
        <v>23.290190403071897</v>
      </c>
      <c r="KD31">
        <f t="shared" si="133"/>
        <v>23.290190403071897</v>
      </c>
      <c r="KE31" s="4" t="str">
        <f t="shared" si="134"/>
        <v/>
      </c>
    </row>
    <row r="32" spans="1:291" x14ac:dyDescent="0.2">
      <c r="A32" s="21" t="s">
        <v>1006</v>
      </c>
      <c r="B32" s="22" t="s">
        <v>1007</v>
      </c>
      <c r="C32" s="22"/>
      <c r="D32" s="22"/>
      <c r="E32" s="20" t="s">
        <v>33</v>
      </c>
      <c r="F32" s="19"/>
      <c r="G32" s="19"/>
      <c r="H32" s="19"/>
      <c r="I32" s="19"/>
      <c r="J32" s="19"/>
      <c r="K32" s="19"/>
      <c r="L32" s="19">
        <v>0</v>
      </c>
      <c r="M32" s="19">
        <v>0</v>
      </c>
      <c r="N32" s="19">
        <v>0</v>
      </c>
      <c r="O32" s="19">
        <v>0</v>
      </c>
      <c r="P32" s="32">
        <v>0</v>
      </c>
      <c r="Q32" s="19"/>
      <c r="R32" s="19"/>
      <c r="S32" s="19"/>
      <c r="T32" s="19"/>
      <c r="U32" s="19"/>
      <c r="V32" s="19"/>
      <c r="W32" s="19">
        <v>0</v>
      </c>
      <c r="X32" s="19">
        <v>0</v>
      </c>
      <c r="Y32" s="19">
        <v>0</v>
      </c>
      <c r="Z32" s="19">
        <v>0</v>
      </c>
      <c r="AA32" s="32">
        <v>1</v>
      </c>
      <c r="AH32">
        <v>0</v>
      </c>
      <c r="AI32">
        <v>0</v>
      </c>
      <c r="AJ32">
        <v>0</v>
      </c>
      <c r="AK32">
        <v>0</v>
      </c>
      <c r="AL32" s="4">
        <v>0</v>
      </c>
      <c r="AM32" s="19"/>
      <c r="AN32" s="19"/>
      <c r="AO32" s="19"/>
      <c r="AP32" s="19"/>
      <c r="AQ32" s="19"/>
      <c r="AR32" s="19"/>
      <c r="AS32" s="19">
        <v>2.07776E-2</v>
      </c>
      <c r="AT32" s="19">
        <v>2.25817E-2</v>
      </c>
      <c r="AU32" s="19">
        <v>2.1797500000000001E-2</v>
      </c>
      <c r="AV32" s="19">
        <v>2.3379799999999999E-2</v>
      </c>
      <c r="AW32" s="32">
        <v>2.4162599999999999E-2</v>
      </c>
      <c r="AX32" s="19"/>
      <c r="AY32" s="19"/>
      <c r="AZ32" s="19"/>
      <c r="BA32" s="19"/>
      <c r="BB32" s="19"/>
      <c r="BC32" s="19"/>
      <c r="BD32" s="19">
        <v>0</v>
      </c>
      <c r="BE32" s="19">
        <v>0</v>
      </c>
      <c r="BF32" s="19">
        <v>1</v>
      </c>
      <c r="BG32" s="19">
        <v>0</v>
      </c>
      <c r="BH32" s="32">
        <v>0</v>
      </c>
      <c r="BI32" s="19"/>
      <c r="BJ32" s="19"/>
      <c r="BK32" s="19"/>
      <c r="BL32" s="19"/>
      <c r="BM32" s="19"/>
      <c r="BN32" s="19"/>
      <c r="BO32" s="19">
        <f>IF(BD32&gt;0,1,0)</f>
        <v>0</v>
      </c>
      <c r="BP32" s="19">
        <f>IF(BE32&gt;0,1,0)</f>
        <v>0</v>
      </c>
      <c r="BQ32" s="19">
        <f>IF(BF32&gt;0,1,0)</f>
        <v>1</v>
      </c>
      <c r="BR32" s="19">
        <f>IF(BG32&gt;0,1,0)</f>
        <v>0</v>
      </c>
      <c r="BS32" s="19">
        <f>IF(BH32&gt;0,1,0)</f>
        <v>0</v>
      </c>
      <c r="BT32" s="38">
        <v>42</v>
      </c>
      <c r="BU32" s="19">
        <v>19</v>
      </c>
      <c r="BV32" s="19">
        <v>29</v>
      </c>
      <c r="BW32" s="19">
        <v>76</v>
      </c>
      <c r="BX32" s="19">
        <v>29</v>
      </c>
      <c r="BY32" s="19">
        <v>25</v>
      </c>
      <c r="BZ32" s="19">
        <v>32</v>
      </c>
      <c r="CA32" s="19">
        <v>47</v>
      </c>
      <c r="CB32" s="19">
        <v>42</v>
      </c>
      <c r="CC32" s="19">
        <v>65</v>
      </c>
      <c r="CD32" s="32">
        <v>34</v>
      </c>
      <c r="CE32" s="19">
        <v>262</v>
      </c>
      <c r="CF32" s="19">
        <v>222</v>
      </c>
      <c r="CG32" s="19">
        <v>188</v>
      </c>
      <c r="CH32" s="19">
        <v>529</v>
      </c>
      <c r="CI32" s="19">
        <v>145</v>
      </c>
      <c r="CJ32" s="19">
        <v>139</v>
      </c>
      <c r="CK32" s="19">
        <v>156</v>
      </c>
      <c r="CL32" s="19">
        <v>271</v>
      </c>
      <c r="CM32" s="19">
        <v>218</v>
      </c>
      <c r="CN32" s="19">
        <v>247</v>
      </c>
      <c r="CO32" s="32">
        <v>265</v>
      </c>
      <c r="CP32" s="35">
        <f t="shared" si="1"/>
        <v>0.16030534351145037</v>
      </c>
      <c r="CQ32" s="35">
        <f t="shared" si="2"/>
        <v>8.5585585585585586E-2</v>
      </c>
      <c r="CR32" s="35">
        <f t="shared" si="3"/>
        <v>0.15425531914893617</v>
      </c>
      <c r="CS32" s="35">
        <f t="shared" si="4"/>
        <v>0.14366729678638943</v>
      </c>
      <c r="CT32" s="35">
        <f t="shared" si="5"/>
        <v>0.2</v>
      </c>
      <c r="CU32" s="35">
        <f t="shared" si="6"/>
        <v>0.17985611510791366</v>
      </c>
      <c r="CV32" s="35">
        <f t="shared" si="7"/>
        <v>0.20512820512820512</v>
      </c>
      <c r="CW32" s="35">
        <f t="shared" si="8"/>
        <v>0.17343173431734318</v>
      </c>
      <c r="CX32" s="35">
        <f t="shared" si="9"/>
        <v>0.19266055045871561</v>
      </c>
      <c r="CY32" s="35">
        <f t="shared" si="10"/>
        <v>0.26315789473684209</v>
      </c>
      <c r="CZ32" s="139">
        <f t="shared" si="11"/>
        <v>0.12830188679245283</v>
      </c>
      <c r="DA32" s="146">
        <v>1.3150524589999999</v>
      </c>
      <c r="DB32" s="146">
        <v>1.3159564399999999</v>
      </c>
      <c r="DC32" s="146">
        <v>1.022931042</v>
      </c>
      <c r="DD32" s="146">
        <v>1.573384337</v>
      </c>
      <c r="DE32" s="146">
        <v>1.3214915920000001</v>
      </c>
      <c r="DF32" s="146">
        <v>1.0449302069999999</v>
      </c>
      <c r="DG32" s="146">
        <v>1.8174428979999999</v>
      </c>
      <c r="DH32" s="146">
        <v>1.397348136</v>
      </c>
      <c r="DI32" s="146">
        <v>0.862711008</v>
      </c>
      <c r="DJ32" s="146">
        <v>0.75288670800000002</v>
      </c>
      <c r="DK32" s="147">
        <v>0.86324310100000001</v>
      </c>
      <c r="DL32" s="146"/>
      <c r="DM32" s="146"/>
      <c r="DN32" s="146"/>
      <c r="DO32" s="146"/>
      <c r="DP32" s="146"/>
      <c r="DQ32" s="146"/>
      <c r="DR32" s="146">
        <v>0.36615699800000001</v>
      </c>
      <c r="DS32" s="146">
        <v>0.329226456</v>
      </c>
      <c r="DT32" s="146">
        <v>0.48075927699999998</v>
      </c>
      <c r="DU32" s="146">
        <v>0.56323902100000001</v>
      </c>
      <c r="DV32" s="147">
        <v>0.56323902100000001</v>
      </c>
      <c r="DW32" s="146"/>
      <c r="DX32" s="146"/>
      <c r="DY32" s="146">
        <v>4.1928382E-2</v>
      </c>
      <c r="DZ32" s="146">
        <v>3.529624E-2</v>
      </c>
      <c r="EA32" s="146">
        <v>3.529624E-2</v>
      </c>
      <c r="EB32" s="146">
        <v>4.0335797999999999E-2</v>
      </c>
      <c r="EC32" s="146">
        <v>3.2580471E-2</v>
      </c>
      <c r="ED32" s="146">
        <v>2.9538999999999999E-2</v>
      </c>
      <c r="EE32" s="146">
        <v>1.6670999999999998E-2</v>
      </c>
      <c r="EF32" s="146">
        <v>2.7039999999999998E-3</v>
      </c>
      <c r="EG32" s="147">
        <v>2.7039999999999998E-3</v>
      </c>
      <c r="EH32" s="143">
        <v>341385600</v>
      </c>
      <c r="EI32" s="143">
        <v>414462400</v>
      </c>
      <c r="EJ32" s="143">
        <v>381721300</v>
      </c>
      <c r="EK32" s="143">
        <v>968145700</v>
      </c>
      <c r="EL32" s="143">
        <v>813569000</v>
      </c>
      <c r="EM32" s="143">
        <v>1482007600</v>
      </c>
      <c r="EN32" s="143">
        <v>986405800</v>
      </c>
      <c r="EO32" s="143">
        <v>607023800</v>
      </c>
      <c r="EP32" s="143">
        <v>513224400</v>
      </c>
      <c r="EQ32" s="143"/>
      <c r="ER32" s="143"/>
      <c r="ES32" s="26">
        <f t="shared" si="12"/>
        <v>19.648523188173183</v>
      </c>
      <c r="ET32" s="26">
        <f t="shared" si="13"/>
        <v>19.842492816724224</v>
      </c>
      <c r="EU32" s="26">
        <f t="shared" si="14"/>
        <v>19.760201319145168</v>
      </c>
      <c r="EV32" s="26">
        <f t="shared" si="15"/>
        <v>20.690893150443301</v>
      </c>
      <c r="EW32" s="26">
        <f t="shared" si="16"/>
        <v>20.51694129971116</v>
      </c>
      <c r="EX32" s="26">
        <f t="shared" si="17"/>
        <v>21.116663492012286</v>
      </c>
      <c r="EY32" s="26">
        <f t="shared" si="18"/>
        <v>20.70957838976468</v>
      </c>
      <c r="EZ32" s="26">
        <f t="shared" si="19"/>
        <v>20.224078557480812</v>
      </c>
      <c r="FA32" s="26">
        <f t="shared" si="20"/>
        <v>20.056223734392372</v>
      </c>
      <c r="FB32" s="26" t="str">
        <f t="shared" si="21"/>
        <v/>
      </c>
      <c r="FC32" s="152" t="str">
        <f t="shared" si="22"/>
        <v/>
      </c>
      <c r="FD32" t="str">
        <f t="shared" si="200"/>
        <v/>
      </c>
      <c r="FE32" t="str">
        <f t="shared" si="201"/>
        <v/>
      </c>
      <c r="FF32" t="str">
        <f t="shared" si="202"/>
        <v/>
      </c>
      <c r="FG32" t="str">
        <f t="shared" si="203"/>
        <v/>
      </c>
      <c r="FH32" t="str">
        <f t="shared" si="204"/>
        <v/>
      </c>
      <c r="FI32" t="str">
        <f t="shared" si="186"/>
        <v/>
      </c>
      <c r="FJ32">
        <f t="shared" si="187"/>
        <v>1.8174428979999999</v>
      </c>
      <c r="FK32">
        <f t="shared" si="188"/>
        <v>1.397348136</v>
      </c>
      <c r="FL32">
        <f t="shared" si="189"/>
        <v>0.862711008</v>
      </c>
      <c r="FM32">
        <f t="shared" si="190"/>
        <v>0.75288670800000002</v>
      </c>
      <c r="FN32">
        <f t="shared" si="191"/>
        <v>0.86324310100000001</v>
      </c>
      <c r="FO32" s="26" t="str">
        <f t="shared" si="208"/>
        <v/>
      </c>
      <c r="FP32" t="str">
        <f t="shared" si="208"/>
        <v/>
      </c>
      <c r="FQ32" t="str">
        <f t="shared" si="208"/>
        <v/>
      </c>
      <c r="FR32" t="str">
        <f t="shared" si="208"/>
        <v/>
      </c>
      <c r="FS32" t="str">
        <f t="shared" si="206"/>
        <v/>
      </c>
      <c r="FT32" t="str">
        <f t="shared" si="206"/>
        <v/>
      </c>
      <c r="FU32">
        <f t="shared" si="206"/>
        <v>0.36615699800000001</v>
      </c>
      <c r="FV32">
        <f t="shared" si="206"/>
        <v>0.329226456</v>
      </c>
      <c r="FW32">
        <f t="shared" si="206"/>
        <v>0.48075927699999998</v>
      </c>
      <c r="FX32">
        <f t="shared" si="206"/>
        <v>0.56323902100000001</v>
      </c>
      <c r="FY32" s="4">
        <f t="shared" si="209"/>
        <v>0.56323902100000001</v>
      </c>
      <c r="FZ32" t="str">
        <f t="shared" si="205"/>
        <v/>
      </c>
      <c r="GA32" t="str">
        <f t="shared" si="205"/>
        <v/>
      </c>
      <c r="GB32" t="str">
        <f t="shared" si="205"/>
        <v/>
      </c>
      <c r="GC32" t="str">
        <f t="shared" si="205"/>
        <v/>
      </c>
      <c r="GD32" t="str">
        <f t="shared" si="193"/>
        <v/>
      </c>
      <c r="GE32" t="str">
        <f t="shared" si="194"/>
        <v/>
      </c>
      <c r="GF32">
        <f t="shared" si="195"/>
        <v>3.2580471E-2</v>
      </c>
      <c r="GG32">
        <f t="shared" si="196"/>
        <v>2.9538999999999999E-2</v>
      </c>
      <c r="GH32">
        <f t="shared" si="197"/>
        <v>1.6670999999999998E-2</v>
      </c>
      <c r="GI32">
        <f t="shared" si="198"/>
        <v>2.7039999999999998E-3</v>
      </c>
      <c r="GJ32" s="4">
        <f t="shared" si="199"/>
        <v>2.7039999999999998E-3</v>
      </c>
      <c r="GK32" t="str">
        <f t="shared" si="26"/>
        <v/>
      </c>
      <c r="GL32" t="str">
        <f t="shared" si="27"/>
        <v/>
      </c>
      <c r="GM32" t="str">
        <f t="shared" si="28"/>
        <v/>
      </c>
      <c r="GN32" t="str">
        <f t="shared" si="29"/>
        <v/>
      </c>
      <c r="GO32" t="str">
        <f t="shared" si="30"/>
        <v/>
      </c>
      <c r="GP32" t="str">
        <f t="shared" si="31"/>
        <v/>
      </c>
      <c r="GQ32">
        <f t="shared" si="32"/>
        <v>20.70957838976468</v>
      </c>
      <c r="GR32">
        <f t="shared" si="33"/>
        <v>20.224078557480812</v>
      </c>
      <c r="GS32">
        <f t="shared" si="34"/>
        <v>20.056223734392372</v>
      </c>
      <c r="GT32" t="str">
        <f t="shared" si="35"/>
        <v/>
      </c>
      <c r="GU32" t="str">
        <f t="shared" si="36"/>
        <v/>
      </c>
      <c r="GV32" s="26">
        <f t="shared" si="47"/>
        <v>11.025982470999988</v>
      </c>
      <c r="GW32">
        <f t="shared" si="48"/>
        <v>11.025982470999988</v>
      </c>
      <c r="GX32">
        <f t="shared" si="49"/>
        <v>11.025982470999988</v>
      </c>
      <c r="GY32">
        <f t="shared" si="50"/>
        <v>11.025982470999988</v>
      </c>
      <c r="GZ32">
        <f t="shared" si="51"/>
        <v>11.025982470999988</v>
      </c>
      <c r="HA32">
        <f t="shared" si="52"/>
        <v>11.025982470999988</v>
      </c>
      <c r="HB32">
        <f t="shared" si="53"/>
        <v>1.8174428979999999</v>
      </c>
      <c r="HC32">
        <f t="shared" si="54"/>
        <v>1.397348136</v>
      </c>
      <c r="HD32">
        <f t="shared" si="55"/>
        <v>0.862711008</v>
      </c>
      <c r="HE32">
        <f t="shared" si="56"/>
        <v>0.75288670800000002</v>
      </c>
      <c r="HF32">
        <f t="shared" si="57"/>
        <v>0.86324310100000001</v>
      </c>
      <c r="HG32" s="26" t="str">
        <f t="shared" si="58"/>
        <v/>
      </c>
      <c r="HH32" t="str">
        <f t="shared" si="59"/>
        <v/>
      </c>
      <c r="HI32" t="str">
        <f t="shared" si="60"/>
        <v/>
      </c>
      <c r="HJ32" t="str">
        <f t="shared" si="61"/>
        <v/>
      </c>
      <c r="HK32" t="str">
        <f t="shared" si="62"/>
        <v/>
      </c>
      <c r="HL32" t="str">
        <f t="shared" si="63"/>
        <v/>
      </c>
      <c r="HM32">
        <f t="shared" si="64"/>
        <v>1.8174428979999999</v>
      </c>
      <c r="HN32">
        <f t="shared" si="65"/>
        <v>1.397348136</v>
      </c>
      <c r="HO32">
        <f t="shared" si="66"/>
        <v>0.862711008</v>
      </c>
      <c r="HP32">
        <f t="shared" si="67"/>
        <v>0.75288670800000002</v>
      </c>
      <c r="HQ32">
        <f t="shared" si="68"/>
        <v>0.86324310100000001</v>
      </c>
      <c r="HR32" s="26">
        <f t="shared" si="69"/>
        <v>0.86766592399999853</v>
      </c>
      <c r="HS32">
        <f t="shared" si="70"/>
        <v>0.86766592399999853</v>
      </c>
      <c r="HT32">
        <f t="shared" si="71"/>
        <v>0.86766592399999853</v>
      </c>
      <c r="HU32">
        <f t="shared" si="72"/>
        <v>0.86766592399999853</v>
      </c>
      <c r="HV32">
        <f t="shared" si="73"/>
        <v>0.86766592399999853</v>
      </c>
      <c r="HW32">
        <f t="shared" si="74"/>
        <v>0.86766592399999853</v>
      </c>
      <c r="HX32">
        <f t="shared" si="75"/>
        <v>0.36615699800000001</v>
      </c>
      <c r="HY32">
        <f t="shared" si="76"/>
        <v>0.329226456</v>
      </c>
      <c r="HZ32">
        <f t="shared" si="77"/>
        <v>0.48075927699999998</v>
      </c>
      <c r="IA32">
        <f t="shared" si="78"/>
        <v>0.56323902100000001</v>
      </c>
      <c r="IB32" s="4">
        <f t="shared" si="79"/>
        <v>0.56323902100000001</v>
      </c>
      <c r="IC32" t="str">
        <f t="shared" si="80"/>
        <v/>
      </c>
      <c r="ID32" t="str">
        <f t="shared" si="81"/>
        <v/>
      </c>
      <c r="IE32" t="str">
        <f t="shared" si="82"/>
        <v/>
      </c>
      <c r="IF32" t="str">
        <f t="shared" si="83"/>
        <v/>
      </c>
      <c r="IG32" t="str">
        <f t="shared" si="84"/>
        <v/>
      </c>
      <c r="IH32" t="str">
        <f t="shared" si="85"/>
        <v/>
      </c>
      <c r="II32">
        <f t="shared" si="86"/>
        <v>0.36615699800000001</v>
      </c>
      <c r="IJ32">
        <f t="shared" si="87"/>
        <v>0.329226456</v>
      </c>
      <c r="IK32">
        <f t="shared" si="88"/>
        <v>0.48075927699999998</v>
      </c>
      <c r="IL32">
        <f t="shared" si="89"/>
        <v>0.56323902100000001</v>
      </c>
      <c r="IM32">
        <f t="shared" si="90"/>
        <v>0.56323902100000001</v>
      </c>
      <c r="IN32" s="26">
        <f t="shared" si="91"/>
        <v>0.13094384999999997</v>
      </c>
      <c r="IO32">
        <f t="shared" si="92"/>
        <v>0.13094384999999997</v>
      </c>
      <c r="IP32">
        <f t="shared" si="93"/>
        <v>0.13094384999999997</v>
      </c>
      <c r="IQ32">
        <f t="shared" si="94"/>
        <v>0.13094384999999997</v>
      </c>
      <c r="IR32">
        <f t="shared" si="95"/>
        <v>0.13094384999999997</v>
      </c>
      <c r="IS32">
        <f t="shared" si="96"/>
        <v>0.13094384999999997</v>
      </c>
      <c r="IT32">
        <f t="shared" si="97"/>
        <v>3.2580471E-2</v>
      </c>
      <c r="IU32">
        <f t="shared" si="98"/>
        <v>2.9538999999999999E-2</v>
      </c>
      <c r="IV32">
        <f t="shared" si="99"/>
        <v>1.6670999999999998E-2</v>
      </c>
      <c r="IW32">
        <f t="shared" si="100"/>
        <v>2.7039999999999998E-3</v>
      </c>
      <c r="IX32">
        <f t="shared" si="101"/>
        <v>2.7039999999999998E-3</v>
      </c>
      <c r="IY32" s="26" t="str">
        <f t="shared" si="102"/>
        <v/>
      </c>
      <c r="IZ32" t="str">
        <f t="shared" si="103"/>
        <v/>
      </c>
      <c r="JA32" t="str">
        <f t="shared" si="104"/>
        <v/>
      </c>
      <c r="JB32" t="str">
        <f t="shared" si="105"/>
        <v/>
      </c>
      <c r="JC32" t="str">
        <f t="shared" si="106"/>
        <v/>
      </c>
      <c r="JD32" t="str">
        <f t="shared" si="107"/>
        <v/>
      </c>
      <c r="JE32">
        <f t="shared" si="108"/>
        <v>3.2580471E-2</v>
      </c>
      <c r="JF32">
        <f t="shared" si="109"/>
        <v>2.9538999999999999E-2</v>
      </c>
      <c r="JG32">
        <f t="shared" si="110"/>
        <v>1.6670999999999998E-2</v>
      </c>
      <c r="JH32">
        <f t="shared" si="111"/>
        <v>2.7039999999999998E-3</v>
      </c>
      <c r="JI32">
        <f t="shared" si="112"/>
        <v>2.7039999999999998E-3</v>
      </c>
      <c r="JJ32" s="26">
        <f t="shared" si="113"/>
        <v>23.290190403071897</v>
      </c>
      <c r="JK32">
        <f t="shared" si="114"/>
        <v>23.290190403071897</v>
      </c>
      <c r="JL32">
        <f t="shared" si="115"/>
        <v>23.290190403071897</v>
      </c>
      <c r="JM32">
        <f t="shared" si="116"/>
        <v>23.290190403071897</v>
      </c>
      <c r="JN32">
        <f t="shared" si="117"/>
        <v>23.290190403071897</v>
      </c>
      <c r="JO32">
        <f t="shared" si="118"/>
        <v>23.290190403071897</v>
      </c>
      <c r="JP32">
        <f t="shared" si="119"/>
        <v>20.70957838976468</v>
      </c>
      <c r="JQ32">
        <f t="shared" si="120"/>
        <v>20.224078557480812</v>
      </c>
      <c r="JR32">
        <f t="shared" si="121"/>
        <v>20.056223734392372</v>
      </c>
      <c r="JS32">
        <f t="shared" si="122"/>
        <v>23.290190403071897</v>
      </c>
      <c r="JT32">
        <f t="shared" si="123"/>
        <v>23.290190403071897</v>
      </c>
      <c r="JU32" s="26" t="str">
        <f t="shared" si="124"/>
        <v/>
      </c>
      <c r="JV32" t="str">
        <f t="shared" si="125"/>
        <v/>
      </c>
      <c r="JW32" t="str">
        <f t="shared" si="126"/>
        <v/>
      </c>
      <c r="JX32" t="str">
        <f t="shared" si="127"/>
        <v/>
      </c>
      <c r="JY32" t="str">
        <f t="shared" si="128"/>
        <v/>
      </c>
      <c r="JZ32" t="str">
        <f t="shared" si="129"/>
        <v/>
      </c>
      <c r="KA32">
        <f t="shared" si="130"/>
        <v>20.70957838976468</v>
      </c>
      <c r="KB32">
        <f t="shared" si="131"/>
        <v>20.224078557480812</v>
      </c>
      <c r="KC32">
        <f t="shared" si="132"/>
        <v>20.056223734392372</v>
      </c>
      <c r="KD32" t="str">
        <f t="shared" si="133"/>
        <v/>
      </c>
      <c r="KE32" s="4" t="str">
        <f t="shared" si="134"/>
        <v/>
      </c>
    </row>
    <row r="33" spans="1:291" x14ac:dyDescent="0.2">
      <c r="A33" s="16" t="s">
        <v>3525</v>
      </c>
      <c r="B33" s="17" t="s">
        <v>3526</v>
      </c>
      <c r="C33" s="17"/>
      <c r="D33" s="17"/>
      <c r="E33" s="20" t="s">
        <v>33</v>
      </c>
      <c r="F33" s="19"/>
      <c r="G33" s="19"/>
      <c r="H33" s="19"/>
      <c r="I33" s="19"/>
      <c r="J33" s="19"/>
      <c r="K33" s="19"/>
      <c r="L33" s="19"/>
      <c r="M33" s="19"/>
      <c r="N33" s="19">
        <v>0</v>
      </c>
      <c r="O33" s="19">
        <v>0</v>
      </c>
      <c r="P33" s="32">
        <v>0</v>
      </c>
      <c r="Q33" s="19"/>
      <c r="R33" s="19"/>
      <c r="S33" s="19"/>
      <c r="T33" s="19"/>
      <c r="U33" s="19"/>
      <c r="V33" s="19"/>
      <c r="W33" s="19"/>
      <c r="X33" s="19"/>
      <c r="Y33" s="19">
        <v>0</v>
      </c>
      <c r="Z33" s="19">
        <v>0</v>
      </c>
      <c r="AA33" s="32">
        <v>0</v>
      </c>
      <c r="AJ33">
        <v>0</v>
      </c>
      <c r="AK33">
        <v>0</v>
      </c>
      <c r="AL33" s="4">
        <v>0</v>
      </c>
      <c r="AM33" s="19"/>
      <c r="AN33" s="19"/>
      <c r="AO33" s="19"/>
      <c r="AP33" s="19"/>
      <c r="AQ33" s="19"/>
      <c r="AR33" s="19"/>
      <c r="AS33" s="19"/>
      <c r="AT33" s="19"/>
      <c r="AU33" s="19">
        <v>2.1586399999999999E-2</v>
      </c>
      <c r="AV33" s="19">
        <v>2.1007100000000001E-2</v>
      </c>
      <c r="AW33" s="32">
        <v>2.25512E-2</v>
      </c>
      <c r="AX33" s="19"/>
      <c r="AY33" s="19"/>
      <c r="AZ33" s="19"/>
      <c r="BA33" s="19"/>
      <c r="BB33" s="19"/>
      <c r="BC33" s="19"/>
      <c r="BD33" s="19"/>
      <c r="BE33" s="19"/>
      <c r="BF33" s="19">
        <v>1</v>
      </c>
      <c r="BG33" s="19">
        <v>3</v>
      </c>
      <c r="BH33" s="32">
        <v>1</v>
      </c>
      <c r="BI33" s="19"/>
      <c r="BJ33" s="19"/>
      <c r="BK33" s="19"/>
      <c r="BL33" s="19"/>
      <c r="BM33" s="19"/>
      <c r="BN33" s="19"/>
      <c r="BO33" s="19"/>
      <c r="BP33" s="19"/>
      <c r="BQ33" s="19">
        <f>IF(BF33&gt;0,1,0)</f>
        <v>1</v>
      </c>
      <c r="BR33" s="19">
        <f>IF(BG33&gt;0,1,0)</f>
        <v>1</v>
      </c>
      <c r="BS33" s="19">
        <f>IF(BH33&gt;0,1,0)</f>
        <v>1</v>
      </c>
      <c r="BT33" s="38">
        <v>8</v>
      </c>
      <c r="BU33" s="19">
        <v>5</v>
      </c>
      <c r="BV33" s="19">
        <v>13</v>
      </c>
      <c r="BW33" s="19">
        <v>28</v>
      </c>
      <c r="BX33" s="19">
        <v>26</v>
      </c>
      <c r="BY33" s="19">
        <v>46</v>
      </c>
      <c r="BZ33" s="19">
        <v>45</v>
      </c>
      <c r="CA33" s="19">
        <v>36</v>
      </c>
      <c r="CB33" s="19">
        <v>39</v>
      </c>
      <c r="CC33" s="19">
        <v>42</v>
      </c>
      <c r="CD33" s="32">
        <v>43</v>
      </c>
      <c r="CE33" s="19">
        <v>65</v>
      </c>
      <c r="CF33" s="19">
        <v>66</v>
      </c>
      <c r="CG33" s="19">
        <v>71</v>
      </c>
      <c r="CH33" s="19">
        <v>145</v>
      </c>
      <c r="CI33" s="19">
        <v>133</v>
      </c>
      <c r="CJ33" s="19">
        <v>213</v>
      </c>
      <c r="CK33" s="19">
        <v>196</v>
      </c>
      <c r="CL33" s="19">
        <v>200</v>
      </c>
      <c r="CM33" s="19">
        <v>140</v>
      </c>
      <c r="CN33" s="19">
        <v>152</v>
      </c>
      <c r="CO33" s="32">
        <v>128</v>
      </c>
      <c r="CP33" s="35">
        <f t="shared" si="1"/>
        <v>0.12307692307692308</v>
      </c>
      <c r="CQ33" s="35">
        <f t="shared" si="2"/>
        <v>7.575757575757576E-2</v>
      </c>
      <c r="CR33" s="35">
        <f t="shared" si="3"/>
        <v>0.18309859154929578</v>
      </c>
      <c r="CS33" s="35">
        <f t="shared" si="4"/>
        <v>0.19310344827586207</v>
      </c>
      <c r="CT33" s="35">
        <f t="shared" si="5"/>
        <v>0.19548872180451127</v>
      </c>
      <c r="CU33" s="35">
        <f t="shared" si="6"/>
        <v>0.215962441314554</v>
      </c>
      <c r="CV33" s="35">
        <f t="shared" si="7"/>
        <v>0.22959183673469388</v>
      </c>
      <c r="CW33" s="35">
        <f t="shared" si="8"/>
        <v>0.18</v>
      </c>
      <c r="CX33" s="35">
        <f t="shared" si="9"/>
        <v>0.27857142857142858</v>
      </c>
      <c r="CY33" s="35">
        <f t="shared" si="10"/>
        <v>0.27631578947368424</v>
      </c>
      <c r="CZ33" s="139">
        <f t="shared" si="11"/>
        <v>0.3359375</v>
      </c>
      <c r="DA33" s="146">
        <v>1.9727356819999999</v>
      </c>
      <c r="DB33" s="146">
        <v>1.0193415589999999</v>
      </c>
      <c r="DC33" s="146">
        <v>3.5611193069999998</v>
      </c>
      <c r="DD33" s="146">
        <v>4.1999774419999998</v>
      </c>
      <c r="DE33" s="146">
        <v>4.3918968139999999</v>
      </c>
      <c r="DF33" s="146">
        <v>5.2567113179999998</v>
      </c>
      <c r="DG33" s="146">
        <v>3.3141739829999999</v>
      </c>
      <c r="DH33" s="146">
        <v>2.5010098859999998</v>
      </c>
      <c r="DI33" s="146">
        <v>1.817001648</v>
      </c>
      <c r="DJ33" s="146">
        <v>1.5193872129999999</v>
      </c>
      <c r="DK33" s="147">
        <v>1.0303569020000001</v>
      </c>
      <c r="DL33" s="146"/>
      <c r="DM33" s="146"/>
      <c r="DN33" s="146"/>
      <c r="DO33" s="146"/>
      <c r="DP33" s="146"/>
      <c r="DQ33" s="146"/>
      <c r="DR33" s="146"/>
      <c r="DS33" s="146"/>
      <c r="DT33" s="146">
        <v>1.8176999999999999E-4</v>
      </c>
      <c r="DU33" s="146">
        <v>0.36869102500000001</v>
      </c>
      <c r="DV33" s="147">
        <v>0.53888290400000005</v>
      </c>
      <c r="DW33" s="146"/>
      <c r="DX33" s="146"/>
      <c r="DY33" s="146">
        <v>-9.6998186E-2</v>
      </c>
      <c r="DZ33" s="146">
        <v>-3.3709660000000002E-2</v>
      </c>
      <c r="EA33" s="146">
        <v>4.7547288E-2</v>
      </c>
      <c r="EB33" s="146">
        <v>2.5713799999999998E-3</v>
      </c>
      <c r="EC33" s="146">
        <v>0.23540580699999999</v>
      </c>
      <c r="ED33" s="146">
        <v>5.8110000000000002E-2</v>
      </c>
      <c r="EE33" s="146">
        <v>-4.1419999999999998E-2</v>
      </c>
      <c r="EF33" s="146">
        <v>-0.16352</v>
      </c>
      <c r="EG33" s="147">
        <v>-9.0749999999999997E-2</v>
      </c>
      <c r="EH33" s="143">
        <v>164322800</v>
      </c>
      <c r="EI33" s="143">
        <v>129596800</v>
      </c>
      <c r="EJ33" s="143">
        <v>231279300</v>
      </c>
      <c r="EK33" s="143">
        <v>357868900</v>
      </c>
      <c r="EL33" s="143">
        <v>391002100</v>
      </c>
      <c r="EM33" s="143">
        <v>537615100</v>
      </c>
      <c r="EN33" s="143">
        <v>509549900</v>
      </c>
      <c r="EO33" s="143">
        <v>517150000</v>
      </c>
      <c r="EP33" s="143">
        <v>278946400</v>
      </c>
      <c r="EQ33" s="143">
        <v>127244200</v>
      </c>
      <c r="ER33" s="143"/>
      <c r="ES33" s="26">
        <f t="shared" si="12"/>
        <v>18.917343343921448</v>
      </c>
      <c r="ET33" s="26">
        <f t="shared" si="13"/>
        <v>18.679938650219587</v>
      </c>
      <c r="EU33" s="26">
        <f t="shared" si="14"/>
        <v>19.259136629033403</v>
      </c>
      <c r="EV33" s="26">
        <f t="shared" si="15"/>
        <v>19.695677276179651</v>
      </c>
      <c r="EW33" s="26">
        <f t="shared" si="16"/>
        <v>19.784223488779208</v>
      </c>
      <c r="EX33" s="26">
        <f t="shared" si="17"/>
        <v>20.102653434576379</v>
      </c>
      <c r="EY33" s="26">
        <f t="shared" si="18"/>
        <v>20.049038344987363</v>
      </c>
      <c r="EZ33" s="26">
        <f t="shared" si="19"/>
        <v>20.063843525788087</v>
      </c>
      <c r="FA33" s="26">
        <f t="shared" si="20"/>
        <v>19.446530206633906</v>
      </c>
      <c r="FB33" s="26">
        <f t="shared" si="21"/>
        <v>18.661618632788347</v>
      </c>
      <c r="FC33" s="152" t="str">
        <f t="shared" si="22"/>
        <v/>
      </c>
      <c r="FD33" t="str">
        <f t="shared" si="200"/>
        <v/>
      </c>
      <c r="FE33" t="str">
        <f t="shared" si="201"/>
        <v/>
      </c>
      <c r="FF33" t="str">
        <f t="shared" si="202"/>
        <v/>
      </c>
      <c r="FG33" t="str">
        <f t="shared" si="203"/>
        <v/>
      </c>
      <c r="FH33" t="str">
        <f t="shared" si="204"/>
        <v/>
      </c>
      <c r="FI33" t="str">
        <f t="shared" si="186"/>
        <v/>
      </c>
      <c r="FJ33" t="str">
        <f t="shared" si="187"/>
        <v/>
      </c>
      <c r="FK33" t="str">
        <f t="shared" si="188"/>
        <v/>
      </c>
      <c r="FL33">
        <f t="shared" si="189"/>
        <v>1.817001648</v>
      </c>
      <c r="FM33">
        <f t="shared" si="190"/>
        <v>1.5193872129999999</v>
      </c>
      <c r="FN33">
        <f t="shared" si="191"/>
        <v>1.0303569020000001</v>
      </c>
      <c r="FO33" s="26" t="str">
        <f t="shared" si="208"/>
        <v/>
      </c>
      <c r="FP33" t="str">
        <f t="shared" si="208"/>
        <v/>
      </c>
      <c r="FQ33" t="str">
        <f t="shared" si="208"/>
        <v/>
      </c>
      <c r="FR33" t="str">
        <f t="shared" si="208"/>
        <v/>
      </c>
      <c r="FS33" t="str">
        <f t="shared" si="206"/>
        <v/>
      </c>
      <c r="FT33" t="str">
        <f t="shared" si="206"/>
        <v/>
      </c>
      <c r="FU33" t="str">
        <f t="shared" si="206"/>
        <v/>
      </c>
      <c r="FV33" t="str">
        <f t="shared" si="206"/>
        <v/>
      </c>
      <c r="FW33">
        <f t="shared" si="206"/>
        <v>1.8176999999999999E-4</v>
      </c>
      <c r="FX33">
        <f t="shared" si="206"/>
        <v>0.36869102500000001</v>
      </c>
      <c r="FY33" s="4">
        <f t="shared" si="209"/>
        <v>0.53888290400000005</v>
      </c>
      <c r="FZ33" t="str">
        <f t="shared" si="205"/>
        <v/>
      </c>
      <c r="GA33" t="str">
        <f t="shared" si="205"/>
        <v/>
      </c>
      <c r="GB33" t="str">
        <f t="shared" si="205"/>
        <v/>
      </c>
      <c r="GC33" t="str">
        <f t="shared" si="205"/>
        <v/>
      </c>
      <c r="GD33" t="str">
        <f t="shared" si="193"/>
        <v/>
      </c>
      <c r="GE33" t="str">
        <f t="shared" si="194"/>
        <v/>
      </c>
      <c r="GF33" t="str">
        <f t="shared" si="195"/>
        <v/>
      </c>
      <c r="GG33" t="str">
        <f t="shared" si="196"/>
        <v/>
      </c>
      <c r="GH33">
        <f t="shared" si="197"/>
        <v>-4.1419999999999998E-2</v>
      </c>
      <c r="GI33">
        <f t="shared" si="198"/>
        <v>-0.16352</v>
      </c>
      <c r="GJ33" s="4">
        <f t="shared" si="199"/>
        <v>-9.0749999999999997E-2</v>
      </c>
      <c r="GK33" t="str">
        <f t="shared" si="26"/>
        <v/>
      </c>
      <c r="GL33" t="str">
        <f t="shared" si="27"/>
        <v/>
      </c>
      <c r="GM33" t="str">
        <f t="shared" si="28"/>
        <v/>
      </c>
      <c r="GN33" t="str">
        <f t="shared" si="29"/>
        <v/>
      </c>
      <c r="GO33" t="str">
        <f t="shared" si="30"/>
        <v/>
      </c>
      <c r="GP33" t="str">
        <f t="shared" si="31"/>
        <v/>
      </c>
      <c r="GQ33" t="str">
        <f t="shared" si="32"/>
        <v/>
      </c>
      <c r="GR33" t="str">
        <f t="shared" si="33"/>
        <v/>
      </c>
      <c r="GS33">
        <f t="shared" si="34"/>
        <v>19.446530206633906</v>
      </c>
      <c r="GT33">
        <f t="shared" si="35"/>
        <v>18.661618632788347</v>
      </c>
      <c r="GU33" t="str">
        <f t="shared" si="36"/>
        <v/>
      </c>
      <c r="GV33" s="26">
        <f t="shared" si="47"/>
        <v>11.025982470999988</v>
      </c>
      <c r="GW33">
        <f t="shared" si="48"/>
        <v>11.025982470999988</v>
      </c>
      <c r="GX33">
        <f t="shared" si="49"/>
        <v>11.025982470999988</v>
      </c>
      <c r="GY33">
        <f t="shared" si="50"/>
        <v>11.025982470999988</v>
      </c>
      <c r="GZ33">
        <f t="shared" si="51"/>
        <v>11.025982470999988</v>
      </c>
      <c r="HA33">
        <f t="shared" si="52"/>
        <v>11.025982470999988</v>
      </c>
      <c r="HB33">
        <f t="shared" si="53"/>
        <v>11.025982470999988</v>
      </c>
      <c r="HC33">
        <f t="shared" si="54"/>
        <v>11.025982470999988</v>
      </c>
      <c r="HD33">
        <f t="shared" si="55"/>
        <v>1.817001648</v>
      </c>
      <c r="HE33">
        <f t="shared" si="56"/>
        <v>1.5193872129999999</v>
      </c>
      <c r="HF33">
        <f t="shared" si="57"/>
        <v>1.0303569020000001</v>
      </c>
      <c r="HG33" s="26" t="str">
        <f t="shared" si="58"/>
        <v/>
      </c>
      <c r="HH33" t="str">
        <f t="shared" si="59"/>
        <v/>
      </c>
      <c r="HI33" t="str">
        <f t="shared" si="60"/>
        <v/>
      </c>
      <c r="HJ33" t="str">
        <f t="shared" si="61"/>
        <v/>
      </c>
      <c r="HK33" t="str">
        <f t="shared" si="62"/>
        <v/>
      </c>
      <c r="HL33" t="str">
        <f t="shared" si="63"/>
        <v/>
      </c>
      <c r="HM33" t="str">
        <f t="shared" si="64"/>
        <v/>
      </c>
      <c r="HN33" t="str">
        <f t="shared" si="65"/>
        <v/>
      </c>
      <c r="HO33">
        <f t="shared" si="66"/>
        <v>1.817001648</v>
      </c>
      <c r="HP33">
        <f t="shared" si="67"/>
        <v>1.5193872129999999</v>
      </c>
      <c r="HQ33">
        <f t="shared" si="68"/>
        <v>1.0303569020000001</v>
      </c>
      <c r="HR33" s="26">
        <f t="shared" si="69"/>
        <v>0.86766592399999853</v>
      </c>
      <c r="HS33">
        <f t="shared" si="70"/>
        <v>0.86766592399999853</v>
      </c>
      <c r="HT33">
        <f t="shared" si="71"/>
        <v>0.86766592399999853</v>
      </c>
      <c r="HU33">
        <f t="shared" si="72"/>
        <v>0.86766592399999853</v>
      </c>
      <c r="HV33">
        <f t="shared" si="73"/>
        <v>0.86766592399999853</v>
      </c>
      <c r="HW33">
        <f t="shared" si="74"/>
        <v>0.86766592399999853</v>
      </c>
      <c r="HX33">
        <f t="shared" si="75"/>
        <v>0.86766592399999853</v>
      </c>
      <c r="HY33">
        <f t="shared" si="76"/>
        <v>0.86766592399999853</v>
      </c>
      <c r="HZ33">
        <f t="shared" si="77"/>
        <v>1.8501305000000012E-3</v>
      </c>
      <c r="IA33">
        <f t="shared" si="78"/>
        <v>0.36869102500000001</v>
      </c>
      <c r="IB33" s="4">
        <f t="shared" si="79"/>
        <v>0.53888290400000005</v>
      </c>
      <c r="IC33" t="str">
        <f t="shared" si="80"/>
        <v/>
      </c>
      <c r="ID33" t="str">
        <f t="shared" si="81"/>
        <v/>
      </c>
      <c r="IE33" t="str">
        <f t="shared" si="82"/>
        <v/>
      </c>
      <c r="IF33" t="str">
        <f t="shared" si="83"/>
        <v/>
      </c>
      <c r="IG33" t="str">
        <f t="shared" si="84"/>
        <v/>
      </c>
      <c r="IH33" t="str">
        <f t="shared" si="85"/>
        <v/>
      </c>
      <c r="II33" t="str">
        <f t="shared" si="86"/>
        <v/>
      </c>
      <c r="IJ33" t="str">
        <f t="shared" si="87"/>
        <v/>
      </c>
      <c r="IK33">
        <f t="shared" si="88"/>
        <v>1.8501305000000012E-3</v>
      </c>
      <c r="IL33">
        <f t="shared" si="89"/>
        <v>0.36869102500000001</v>
      </c>
      <c r="IM33">
        <f t="shared" si="90"/>
        <v>0.53888290400000005</v>
      </c>
      <c r="IN33" s="26">
        <f t="shared" si="91"/>
        <v>0.13094384999999997</v>
      </c>
      <c r="IO33">
        <f t="shared" si="92"/>
        <v>0.13094384999999997</v>
      </c>
      <c r="IP33">
        <f t="shared" si="93"/>
        <v>0.13094384999999997</v>
      </c>
      <c r="IQ33">
        <f t="shared" si="94"/>
        <v>0.13094384999999997</v>
      </c>
      <c r="IR33">
        <f t="shared" si="95"/>
        <v>0.13094384999999997</v>
      </c>
      <c r="IS33">
        <f t="shared" si="96"/>
        <v>0.13094384999999997</v>
      </c>
      <c r="IT33">
        <f t="shared" si="97"/>
        <v>0.13094384999999997</v>
      </c>
      <c r="IU33">
        <f t="shared" si="98"/>
        <v>0.13094384999999997</v>
      </c>
      <c r="IV33">
        <f t="shared" si="99"/>
        <v>-4.1419999999999998E-2</v>
      </c>
      <c r="IW33">
        <f t="shared" si="100"/>
        <v>-0.16352</v>
      </c>
      <c r="IX33">
        <f t="shared" si="101"/>
        <v>-9.0749999999999997E-2</v>
      </c>
      <c r="IY33" s="26" t="str">
        <f t="shared" si="102"/>
        <v/>
      </c>
      <c r="IZ33" t="str">
        <f t="shared" si="103"/>
        <v/>
      </c>
      <c r="JA33" t="str">
        <f t="shared" si="104"/>
        <v/>
      </c>
      <c r="JB33" t="str">
        <f t="shared" si="105"/>
        <v/>
      </c>
      <c r="JC33" t="str">
        <f t="shared" si="106"/>
        <v/>
      </c>
      <c r="JD33" t="str">
        <f t="shared" si="107"/>
        <v/>
      </c>
      <c r="JE33" t="str">
        <f t="shared" si="108"/>
        <v/>
      </c>
      <c r="JF33" t="str">
        <f t="shared" si="109"/>
        <v/>
      </c>
      <c r="JG33">
        <f t="shared" si="110"/>
        <v>-4.1419999999999998E-2</v>
      </c>
      <c r="JH33">
        <f t="shared" si="111"/>
        <v>-0.16352</v>
      </c>
      <c r="JI33">
        <f t="shared" si="112"/>
        <v>-9.0749999999999997E-2</v>
      </c>
      <c r="JJ33" s="26">
        <f t="shared" si="113"/>
        <v>23.290190403071897</v>
      </c>
      <c r="JK33">
        <f t="shared" si="114"/>
        <v>23.290190403071897</v>
      </c>
      <c r="JL33">
        <f t="shared" si="115"/>
        <v>23.290190403071897</v>
      </c>
      <c r="JM33">
        <f t="shared" si="116"/>
        <v>23.290190403071897</v>
      </c>
      <c r="JN33">
        <f t="shared" si="117"/>
        <v>23.290190403071897</v>
      </c>
      <c r="JO33">
        <f t="shared" si="118"/>
        <v>23.290190403071897</v>
      </c>
      <c r="JP33">
        <f t="shared" si="119"/>
        <v>23.290190403071897</v>
      </c>
      <c r="JQ33">
        <f t="shared" si="120"/>
        <v>23.290190403071897</v>
      </c>
      <c r="JR33">
        <f t="shared" si="121"/>
        <v>19.446530206633906</v>
      </c>
      <c r="JS33">
        <f t="shared" si="122"/>
        <v>18.661618632788347</v>
      </c>
      <c r="JT33">
        <f t="shared" si="123"/>
        <v>23.290190403071897</v>
      </c>
      <c r="JU33" s="26" t="str">
        <f t="shared" si="124"/>
        <v/>
      </c>
      <c r="JV33" t="str">
        <f t="shared" si="125"/>
        <v/>
      </c>
      <c r="JW33" t="str">
        <f t="shared" si="126"/>
        <v/>
      </c>
      <c r="JX33" t="str">
        <f t="shared" si="127"/>
        <v/>
      </c>
      <c r="JY33" t="str">
        <f t="shared" si="128"/>
        <v/>
      </c>
      <c r="JZ33" t="str">
        <f t="shared" si="129"/>
        <v/>
      </c>
      <c r="KA33" t="str">
        <f t="shared" si="130"/>
        <v/>
      </c>
      <c r="KB33" t="str">
        <f t="shared" si="131"/>
        <v/>
      </c>
      <c r="KC33">
        <f t="shared" si="132"/>
        <v>19.446530206633906</v>
      </c>
      <c r="KD33">
        <f t="shared" si="133"/>
        <v>18.661618632788347</v>
      </c>
      <c r="KE33" s="4" t="str">
        <f t="shared" si="134"/>
        <v/>
      </c>
    </row>
    <row r="34" spans="1:291" x14ac:dyDescent="0.2">
      <c r="A34" s="16" t="s">
        <v>3879</v>
      </c>
      <c r="B34" s="17" t="s">
        <v>3880</v>
      </c>
      <c r="C34" s="17"/>
      <c r="D34" s="17"/>
      <c r="E34" s="20" t="s">
        <v>33</v>
      </c>
      <c r="F34" s="19"/>
      <c r="G34" s="19"/>
      <c r="H34" s="19"/>
      <c r="I34" s="19"/>
      <c r="J34" s="19"/>
      <c r="K34" s="19"/>
      <c r="L34" s="19"/>
      <c r="M34" s="19"/>
      <c r="N34" s="19">
        <v>0</v>
      </c>
      <c r="O34" s="19">
        <v>0</v>
      </c>
      <c r="P34" s="32">
        <v>0</v>
      </c>
      <c r="Q34" s="19"/>
      <c r="R34" s="19"/>
      <c r="S34" s="19"/>
      <c r="T34" s="19"/>
      <c r="U34" s="19"/>
      <c r="V34" s="19"/>
      <c r="W34" s="19"/>
      <c r="X34" s="19"/>
      <c r="Y34" s="19">
        <v>0</v>
      </c>
      <c r="Z34" s="19">
        <v>0</v>
      </c>
      <c r="AA34" s="32">
        <v>0</v>
      </c>
      <c r="AJ34">
        <v>0</v>
      </c>
      <c r="AK34">
        <v>0</v>
      </c>
      <c r="AL34" s="4">
        <v>0</v>
      </c>
      <c r="AM34" s="19"/>
      <c r="AN34" s="19"/>
      <c r="AO34" s="19"/>
      <c r="AP34" s="19"/>
      <c r="AQ34" s="19"/>
      <c r="AR34" s="19"/>
      <c r="AS34" s="19"/>
      <c r="AT34" s="19"/>
      <c r="AU34" s="19">
        <v>1.4195599999999999E-2</v>
      </c>
      <c r="AV34" s="19">
        <v>1.6826399999999998E-2</v>
      </c>
      <c r="AW34" s="32">
        <v>1.7928300000000001E-2</v>
      </c>
      <c r="AX34" s="19"/>
      <c r="AY34" s="19"/>
      <c r="AZ34" s="19"/>
      <c r="BA34" s="19"/>
      <c r="BB34" s="19"/>
      <c r="BC34" s="19"/>
      <c r="BD34" s="19"/>
      <c r="BE34" s="19"/>
      <c r="BF34" s="19">
        <v>0</v>
      </c>
      <c r="BG34" s="19">
        <v>0</v>
      </c>
      <c r="BH34" s="32">
        <v>0</v>
      </c>
      <c r="BI34" s="19"/>
      <c r="BJ34" s="19"/>
      <c r="BK34" s="19"/>
      <c r="BL34" s="19"/>
      <c r="BM34" s="19"/>
      <c r="BN34" s="19"/>
      <c r="BO34" s="19"/>
      <c r="BP34" s="19"/>
      <c r="BQ34" s="19">
        <f>IF(BF34&gt;0,1,0)</f>
        <v>0</v>
      </c>
      <c r="BR34" s="19">
        <f>IF(BG34&gt;0,1,0)</f>
        <v>0</v>
      </c>
      <c r="BS34" s="19">
        <f>IF(BH34&gt;0,1,0)</f>
        <v>0</v>
      </c>
      <c r="BT34" s="38">
        <v>13</v>
      </c>
      <c r="BU34" s="19">
        <v>17</v>
      </c>
      <c r="BV34" s="19">
        <v>9</v>
      </c>
      <c r="BW34" s="19">
        <v>5</v>
      </c>
      <c r="BX34" s="19">
        <v>9</v>
      </c>
      <c r="BY34" s="19">
        <v>13</v>
      </c>
      <c r="BZ34" s="19">
        <v>10</v>
      </c>
      <c r="CA34" s="19">
        <v>7</v>
      </c>
      <c r="CB34" s="19">
        <v>9</v>
      </c>
      <c r="CC34" s="19">
        <v>7</v>
      </c>
      <c r="CD34" s="32">
        <v>9</v>
      </c>
      <c r="CE34" s="19">
        <v>40</v>
      </c>
      <c r="CF34" s="19">
        <v>200</v>
      </c>
      <c r="CG34" s="19">
        <v>78</v>
      </c>
      <c r="CH34" s="19">
        <v>61</v>
      </c>
      <c r="CI34" s="19">
        <v>48</v>
      </c>
      <c r="CJ34" s="19">
        <v>56</v>
      </c>
      <c r="CK34" s="19">
        <v>49</v>
      </c>
      <c r="CL34" s="19">
        <v>53</v>
      </c>
      <c r="CM34" s="19">
        <v>48</v>
      </c>
      <c r="CN34" s="19">
        <v>43</v>
      </c>
      <c r="CO34" s="32">
        <v>50</v>
      </c>
      <c r="CP34" s="35">
        <f t="shared" si="1"/>
        <v>0.32500000000000001</v>
      </c>
      <c r="CQ34" s="35">
        <f t="shared" si="2"/>
        <v>8.5000000000000006E-2</v>
      </c>
      <c r="CR34" s="35">
        <f t="shared" si="3"/>
        <v>0.11538461538461539</v>
      </c>
      <c r="CS34" s="35">
        <f t="shared" si="4"/>
        <v>8.1967213114754092E-2</v>
      </c>
      <c r="CT34" s="35">
        <f t="shared" si="5"/>
        <v>0.1875</v>
      </c>
      <c r="CU34" s="35">
        <f t="shared" si="6"/>
        <v>0.23214285714285715</v>
      </c>
      <c r="CV34" s="35">
        <f t="shared" si="7"/>
        <v>0.20408163265306123</v>
      </c>
      <c r="CW34" s="35">
        <f t="shared" si="8"/>
        <v>0.13207547169811321</v>
      </c>
      <c r="CX34" s="35">
        <f t="shared" si="9"/>
        <v>0.1875</v>
      </c>
      <c r="CY34" s="35">
        <f t="shared" si="10"/>
        <v>0.16279069767441862</v>
      </c>
      <c r="CZ34" s="139">
        <f t="shared" si="11"/>
        <v>0.18</v>
      </c>
      <c r="DA34" s="146">
        <v>1.515007818</v>
      </c>
      <c r="DB34" s="146">
        <v>2.2805250140000002</v>
      </c>
      <c r="DC34" s="146">
        <v>1.8886769999999999</v>
      </c>
      <c r="DD34" s="146">
        <v>1.491262195</v>
      </c>
      <c r="DE34" s="146">
        <v>1.239705077</v>
      </c>
      <c r="DF34" s="146">
        <v>0.985163134</v>
      </c>
      <c r="DG34" s="146">
        <v>1.102070774</v>
      </c>
      <c r="DH34" s="146">
        <v>0.99050773599999997</v>
      </c>
      <c r="DI34" s="146">
        <v>0.79012861499999998</v>
      </c>
      <c r="DJ34" s="146">
        <v>1.0140487220000001</v>
      </c>
      <c r="DK34" s="147">
        <v>0.82662594199999995</v>
      </c>
      <c r="DL34" s="146"/>
      <c r="DM34" s="146"/>
      <c r="DN34" s="146"/>
      <c r="DO34" s="146"/>
      <c r="DP34" s="146"/>
      <c r="DQ34" s="146"/>
      <c r="DR34" s="146"/>
      <c r="DS34" s="146"/>
      <c r="DT34" s="146"/>
      <c r="DU34" s="146"/>
      <c r="DV34" s="147">
        <v>5.9859270999999999E-2</v>
      </c>
      <c r="DW34" s="146"/>
      <c r="DX34" s="146"/>
      <c r="DY34" s="146">
        <v>6.4540868000000001E-2</v>
      </c>
      <c r="DZ34" s="146">
        <v>-4.1905241000000003E-2</v>
      </c>
      <c r="EA34" s="146">
        <v>0.13924092299999999</v>
      </c>
      <c r="EB34" s="146">
        <v>-3.8078400999999998E-2</v>
      </c>
      <c r="EC34" s="146">
        <v>6.1198702000000001E-2</v>
      </c>
      <c r="ED34" s="146">
        <v>1.2133E-2</v>
      </c>
      <c r="EE34" s="146">
        <v>2.6873000000000001E-2</v>
      </c>
      <c r="EF34" s="146">
        <v>-2.4099999999999998E-3</v>
      </c>
      <c r="EG34" s="147">
        <v>-2.4099999999999998E-3</v>
      </c>
      <c r="EH34" s="143">
        <v>57376200</v>
      </c>
      <c r="EI34" s="143">
        <v>40910200</v>
      </c>
      <c r="EJ34" s="143">
        <v>34028100</v>
      </c>
      <c r="EK34" s="143">
        <v>35878700</v>
      </c>
      <c r="EL34" s="143">
        <v>26417600</v>
      </c>
      <c r="EM34" s="143">
        <v>31230500</v>
      </c>
      <c r="EN34" s="143">
        <v>24435900</v>
      </c>
      <c r="EO34" s="143">
        <v>24450300</v>
      </c>
      <c r="EP34" s="143">
        <v>21052100</v>
      </c>
      <c r="EQ34" s="143">
        <v>21219200</v>
      </c>
      <c r="ER34" s="143"/>
      <c r="ES34" s="26">
        <f t="shared" si="12"/>
        <v>17.865140141158946</v>
      </c>
      <c r="ET34" s="26">
        <f t="shared" si="13"/>
        <v>17.526889978673882</v>
      </c>
      <c r="EU34" s="26">
        <f t="shared" si="14"/>
        <v>17.342697211829911</v>
      </c>
      <c r="EV34" s="26">
        <f t="shared" si="15"/>
        <v>17.395654362614422</v>
      </c>
      <c r="EW34" s="26">
        <f t="shared" si="16"/>
        <v>17.089541012659705</v>
      </c>
      <c r="EX34" s="26">
        <f t="shared" si="17"/>
        <v>17.256905739377657</v>
      </c>
      <c r="EY34" s="26">
        <f t="shared" si="18"/>
        <v>17.01156392042062</v>
      </c>
      <c r="EZ34" s="26">
        <f t="shared" si="19"/>
        <v>17.01215304374853</v>
      </c>
      <c r="FA34" s="26">
        <f t="shared" si="20"/>
        <v>16.862510875587031</v>
      </c>
      <c r="FB34" s="26">
        <f t="shared" si="21"/>
        <v>16.870416990156684</v>
      </c>
      <c r="FC34" s="152" t="str">
        <f t="shared" si="22"/>
        <v/>
      </c>
      <c r="FD34" t="str">
        <f t="shared" si="200"/>
        <v/>
      </c>
      <c r="FE34" t="str">
        <f t="shared" si="201"/>
        <v/>
      </c>
      <c r="FF34" t="str">
        <f t="shared" si="202"/>
        <v/>
      </c>
      <c r="FG34" t="str">
        <f t="shared" si="203"/>
        <v/>
      </c>
      <c r="FH34" t="str">
        <f t="shared" si="204"/>
        <v/>
      </c>
      <c r="FI34" t="str">
        <f t="shared" si="186"/>
        <v/>
      </c>
      <c r="FJ34" t="str">
        <f t="shared" si="187"/>
        <v/>
      </c>
      <c r="FK34" t="str">
        <f t="shared" si="188"/>
        <v/>
      </c>
      <c r="FL34">
        <f t="shared" si="189"/>
        <v>0.79012861499999998</v>
      </c>
      <c r="FM34">
        <f t="shared" si="190"/>
        <v>1.0140487220000001</v>
      </c>
      <c r="FN34">
        <f t="shared" si="191"/>
        <v>0.82662594199999995</v>
      </c>
      <c r="FO34" s="26" t="str">
        <f t="shared" si="208"/>
        <v/>
      </c>
      <c r="FP34" t="str">
        <f t="shared" si="208"/>
        <v/>
      </c>
      <c r="FQ34" t="str">
        <f t="shared" si="208"/>
        <v/>
      </c>
      <c r="FR34" t="str">
        <f t="shared" si="208"/>
        <v/>
      </c>
      <c r="FS34" t="str">
        <f t="shared" ref="FS34:FV39" si="210">IF(ISNUMBER(J34),DP34,"")</f>
        <v/>
      </c>
      <c r="FT34" t="str">
        <f t="shared" si="210"/>
        <v/>
      </c>
      <c r="FU34" t="str">
        <f t="shared" si="210"/>
        <v/>
      </c>
      <c r="FV34" t="str">
        <f t="shared" si="210"/>
        <v/>
      </c>
      <c r="FY34" s="4">
        <f t="shared" si="209"/>
        <v>5.9859270999999999E-2</v>
      </c>
      <c r="FZ34" t="str">
        <f t="shared" si="205"/>
        <v/>
      </c>
      <c r="GA34" t="str">
        <f t="shared" si="205"/>
        <v/>
      </c>
      <c r="GB34" t="str">
        <f t="shared" si="205"/>
        <v/>
      </c>
      <c r="GC34" t="str">
        <f t="shared" si="205"/>
        <v/>
      </c>
      <c r="GD34" t="str">
        <f t="shared" si="193"/>
        <v/>
      </c>
      <c r="GE34" t="str">
        <f t="shared" si="194"/>
        <v/>
      </c>
      <c r="GF34" t="str">
        <f t="shared" si="195"/>
        <v/>
      </c>
      <c r="GG34" t="str">
        <f t="shared" si="196"/>
        <v/>
      </c>
      <c r="GH34">
        <f t="shared" si="197"/>
        <v>2.6873000000000001E-2</v>
      </c>
      <c r="GI34">
        <f t="shared" si="198"/>
        <v>-2.4099999999999998E-3</v>
      </c>
      <c r="GJ34" s="4">
        <f t="shared" si="199"/>
        <v>-2.4099999999999998E-3</v>
      </c>
      <c r="GK34" t="str">
        <f t="shared" si="26"/>
        <v/>
      </c>
      <c r="GL34" t="str">
        <f t="shared" si="27"/>
        <v/>
      </c>
      <c r="GM34" t="str">
        <f t="shared" si="28"/>
        <v/>
      </c>
      <c r="GN34" t="str">
        <f t="shared" si="29"/>
        <v/>
      </c>
      <c r="GO34" t="str">
        <f t="shared" si="30"/>
        <v/>
      </c>
      <c r="GP34" t="str">
        <f t="shared" si="31"/>
        <v/>
      </c>
      <c r="GQ34" t="str">
        <f t="shared" si="32"/>
        <v/>
      </c>
      <c r="GR34" t="str">
        <f t="shared" si="33"/>
        <v/>
      </c>
      <c r="GS34">
        <f t="shared" si="34"/>
        <v>16.862510875587031</v>
      </c>
      <c r="GT34">
        <f t="shared" si="35"/>
        <v>16.870416990156684</v>
      </c>
      <c r="GU34" t="str">
        <f t="shared" si="36"/>
        <v/>
      </c>
      <c r="GV34" s="26">
        <f t="shared" si="47"/>
        <v>11.025982470999988</v>
      </c>
      <c r="GW34">
        <f t="shared" si="48"/>
        <v>11.025982470999988</v>
      </c>
      <c r="GX34">
        <f t="shared" si="49"/>
        <v>11.025982470999988</v>
      </c>
      <c r="GY34">
        <f t="shared" si="50"/>
        <v>11.025982470999988</v>
      </c>
      <c r="GZ34">
        <f t="shared" si="51"/>
        <v>11.025982470999988</v>
      </c>
      <c r="HA34">
        <f t="shared" si="52"/>
        <v>11.025982470999988</v>
      </c>
      <c r="HB34">
        <f t="shared" si="53"/>
        <v>11.025982470999988</v>
      </c>
      <c r="HC34">
        <f t="shared" si="54"/>
        <v>11.025982470999988</v>
      </c>
      <c r="HD34">
        <f t="shared" si="55"/>
        <v>0.79012861499999998</v>
      </c>
      <c r="HE34">
        <f t="shared" si="56"/>
        <v>1.0140487220000001</v>
      </c>
      <c r="HF34">
        <f t="shared" si="57"/>
        <v>0.82662594199999995</v>
      </c>
      <c r="HG34" s="26" t="str">
        <f t="shared" si="58"/>
        <v/>
      </c>
      <c r="HH34" t="str">
        <f t="shared" si="59"/>
        <v/>
      </c>
      <c r="HI34" t="str">
        <f t="shared" si="60"/>
        <v/>
      </c>
      <c r="HJ34" t="str">
        <f t="shared" si="61"/>
        <v/>
      </c>
      <c r="HK34" t="str">
        <f t="shared" si="62"/>
        <v/>
      </c>
      <c r="HL34" t="str">
        <f t="shared" si="63"/>
        <v/>
      </c>
      <c r="HM34" t="str">
        <f t="shared" si="64"/>
        <v/>
      </c>
      <c r="HN34" t="str">
        <f t="shared" si="65"/>
        <v/>
      </c>
      <c r="HO34">
        <f t="shared" si="66"/>
        <v>0.79012861499999998</v>
      </c>
      <c r="HP34">
        <f t="shared" si="67"/>
        <v>1.0140487220000001</v>
      </c>
      <c r="HQ34">
        <f t="shared" si="68"/>
        <v>0.82662594199999995</v>
      </c>
      <c r="HR34" s="26">
        <f t="shared" si="69"/>
        <v>0.86766592399999853</v>
      </c>
      <c r="HS34">
        <f t="shared" si="70"/>
        <v>0.86766592399999853</v>
      </c>
      <c r="HT34">
        <f t="shared" si="71"/>
        <v>0.86766592399999853</v>
      </c>
      <c r="HU34">
        <f t="shared" si="72"/>
        <v>0.86766592399999853</v>
      </c>
      <c r="HV34">
        <f t="shared" si="73"/>
        <v>0.86766592399999853</v>
      </c>
      <c r="HW34">
        <f t="shared" si="74"/>
        <v>0.86766592399999853</v>
      </c>
      <c r="HX34">
        <f t="shared" si="75"/>
        <v>0.86766592399999853</v>
      </c>
      <c r="HY34">
        <f t="shared" si="76"/>
        <v>0.86766592399999853</v>
      </c>
      <c r="HZ34">
        <f t="shared" si="77"/>
        <v>1.8501305000000012E-3</v>
      </c>
      <c r="IA34">
        <f t="shared" si="78"/>
        <v>1.8501305000000012E-3</v>
      </c>
      <c r="IB34" s="4">
        <f t="shared" si="79"/>
        <v>5.9859270999999999E-2</v>
      </c>
      <c r="IC34" t="str">
        <f t="shared" si="80"/>
        <v/>
      </c>
      <c r="ID34" t="str">
        <f t="shared" si="81"/>
        <v/>
      </c>
      <c r="IE34" t="str">
        <f t="shared" si="82"/>
        <v/>
      </c>
      <c r="IF34" t="str">
        <f t="shared" si="83"/>
        <v/>
      </c>
      <c r="IG34" t="str">
        <f t="shared" si="84"/>
        <v/>
      </c>
      <c r="IH34" t="str">
        <f t="shared" si="85"/>
        <v/>
      </c>
      <c r="II34" t="str">
        <f t="shared" si="86"/>
        <v/>
      </c>
      <c r="IJ34" t="str">
        <f t="shared" si="87"/>
        <v/>
      </c>
      <c r="IK34" t="str">
        <f t="shared" si="88"/>
        <v/>
      </c>
      <c r="IL34" t="str">
        <f t="shared" si="89"/>
        <v/>
      </c>
      <c r="IM34">
        <f t="shared" si="90"/>
        <v>5.9859270999999999E-2</v>
      </c>
      <c r="IN34" s="26">
        <f t="shared" si="91"/>
        <v>0.13094384999999997</v>
      </c>
      <c r="IO34">
        <f t="shared" si="92"/>
        <v>0.13094384999999997</v>
      </c>
      <c r="IP34">
        <f t="shared" si="93"/>
        <v>0.13094384999999997</v>
      </c>
      <c r="IQ34">
        <f t="shared" si="94"/>
        <v>0.13094384999999997</v>
      </c>
      <c r="IR34">
        <f t="shared" si="95"/>
        <v>0.13094384999999997</v>
      </c>
      <c r="IS34">
        <f t="shared" si="96"/>
        <v>0.13094384999999997</v>
      </c>
      <c r="IT34">
        <f t="shared" si="97"/>
        <v>0.13094384999999997</v>
      </c>
      <c r="IU34">
        <f t="shared" si="98"/>
        <v>0.13094384999999997</v>
      </c>
      <c r="IV34">
        <f t="shared" si="99"/>
        <v>2.6873000000000001E-2</v>
      </c>
      <c r="IW34">
        <f t="shared" si="100"/>
        <v>-2.4099999999999998E-3</v>
      </c>
      <c r="IX34">
        <f t="shared" si="101"/>
        <v>-2.4099999999999998E-3</v>
      </c>
      <c r="IY34" s="26" t="str">
        <f t="shared" si="102"/>
        <v/>
      </c>
      <c r="IZ34" t="str">
        <f t="shared" si="103"/>
        <v/>
      </c>
      <c r="JA34" t="str">
        <f t="shared" si="104"/>
        <v/>
      </c>
      <c r="JB34" t="str">
        <f t="shared" si="105"/>
        <v/>
      </c>
      <c r="JC34" t="str">
        <f t="shared" si="106"/>
        <v/>
      </c>
      <c r="JD34" t="str">
        <f t="shared" si="107"/>
        <v/>
      </c>
      <c r="JE34" t="str">
        <f t="shared" si="108"/>
        <v/>
      </c>
      <c r="JF34" t="str">
        <f t="shared" si="109"/>
        <v/>
      </c>
      <c r="JG34">
        <f t="shared" si="110"/>
        <v>2.6873000000000001E-2</v>
      </c>
      <c r="JH34">
        <f t="shared" si="111"/>
        <v>-2.4099999999999998E-3</v>
      </c>
      <c r="JI34">
        <f t="shared" si="112"/>
        <v>-2.4099999999999998E-3</v>
      </c>
      <c r="JJ34" s="26">
        <f t="shared" si="113"/>
        <v>23.290190403071897</v>
      </c>
      <c r="JK34">
        <f t="shared" si="114"/>
        <v>23.290190403071897</v>
      </c>
      <c r="JL34">
        <f t="shared" si="115"/>
        <v>23.290190403071897</v>
      </c>
      <c r="JM34">
        <f t="shared" si="116"/>
        <v>23.290190403071897</v>
      </c>
      <c r="JN34">
        <f t="shared" si="117"/>
        <v>23.290190403071897</v>
      </c>
      <c r="JO34">
        <f t="shared" si="118"/>
        <v>23.290190403071897</v>
      </c>
      <c r="JP34">
        <f t="shared" si="119"/>
        <v>23.290190403071897</v>
      </c>
      <c r="JQ34">
        <f t="shared" si="120"/>
        <v>23.290190403071897</v>
      </c>
      <c r="JR34">
        <f t="shared" si="121"/>
        <v>16.862510875587031</v>
      </c>
      <c r="JS34">
        <f t="shared" si="122"/>
        <v>16.870416990156684</v>
      </c>
      <c r="JT34">
        <f t="shared" si="123"/>
        <v>23.290190403071897</v>
      </c>
      <c r="JU34" s="26" t="str">
        <f t="shared" si="124"/>
        <v/>
      </c>
      <c r="JV34" t="str">
        <f t="shared" si="125"/>
        <v/>
      </c>
      <c r="JW34" t="str">
        <f t="shared" si="126"/>
        <v/>
      </c>
      <c r="JX34" t="str">
        <f t="shared" si="127"/>
        <v/>
      </c>
      <c r="JY34" t="str">
        <f t="shared" si="128"/>
        <v/>
      </c>
      <c r="JZ34" t="str">
        <f t="shared" si="129"/>
        <v/>
      </c>
      <c r="KA34" t="str">
        <f t="shared" si="130"/>
        <v/>
      </c>
      <c r="KB34" t="str">
        <f t="shared" si="131"/>
        <v/>
      </c>
      <c r="KC34">
        <f t="shared" si="132"/>
        <v>16.862510875587031</v>
      </c>
      <c r="KD34">
        <f t="shared" si="133"/>
        <v>16.870416990156684</v>
      </c>
      <c r="KE34" s="4" t="str">
        <f t="shared" si="134"/>
        <v/>
      </c>
    </row>
    <row r="35" spans="1:291" x14ac:dyDescent="0.2">
      <c r="A35" s="21" t="s">
        <v>1002</v>
      </c>
      <c r="B35" s="22" t="s">
        <v>1003</v>
      </c>
      <c r="C35" s="22"/>
      <c r="D35" s="22"/>
      <c r="E35" s="20" t="s">
        <v>33</v>
      </c>
      <c r="F35" s="19">
        <v>0</v>
      </c>
      <c r="G35" s="19"/>
      <c r="H35" s="19"/>
      <c r="I35" s="19"/>
      <c r="J35" s="19"/>
      <c r="K35" s="19"/>
      <c r="L35" s="19"/>
      <c r="M35" s="19"/>
      <c r="N35" s="19"/>
      <c r="O35" s="19"/>
      <c r="P35" s="32"/>
      <c r="Q35" s="19">
        <v>0</v>
      </c>
      <c r="R35" s="19"/>
      <c r="S35" s="19"/>
      <c r="T35" s="19"/>
      <c r="U35" s="19"/>
      <c r="V35" s="19"/>
      <c r="W35" s="19"/>
      <c r="X35" s="19"/>
      <c r="Y35" s="19"/>
      <c r="Z35" s="19"/>
      <c r="AA35" s="32"/>
      <c r="AB35">
        <v>0</v>
      </c>
      <c r="AL35" s="4"/>
      <c r="AM35" s="19">
        <v>2.1625800000000001E-2</v>
      </c>
      <c r="AN35" s="19"/>
      <c r="AO35" s="19"/>
      <c r="AP35" s="19"/>
      <c r="AQ35" s="19"/>
      <c r="AR35" s="19"/>
      <c r="AS35" s="19"/>
      <c r="AT35" s="19"/>
      <c r="AU35" s="19"/>
      <c r="AV35" s="19"/>
      <c r="AW35" s="32"/>
      <c r="AX35" s="19">
        <v>0</v>
      </c>
      <c r="AY35" s="19"/>
      <c r="AZ35" s="19"/>
      <c r="BA35" s="19"/>
      <c r="BB35" s="19"/>
      <c r="BC35" s="19"/>
      <c r="BD35" s="19"/>
      <c r="BE35" s="19"/>
      <c r="BF35" s="19"/>
      <c r="BG35" s="19"/>
      <c r="BH35" s="32"/>
      <c r="BI35" s="19">
        <f>IF(AX35&gt;0,1,0)</f>
        <v>0</v>
      </c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38">
        <v>17</v>
      </c>
      <c r="BU35" s="19">
        <v>25</v>
      </c>
      <c r="BV35" s="19">
        <v>51</v>
      </c>
      <c r="BW35" s="19">
        <v>46</v>
      </c>
      <c r="BX35" s="19">
        <v>16</v>
      </c>
      <c r="BY35" s="19">
        <v>22</v>
      </c>
      <c r="BZ35" s="19">
        <v>61</v>
      </c>
      <c r="CA35" s="19">
        <v>36</v>
      </c>
      <c r="CB35" s="19">
        <v>40</v>
      </c>
      <c r="CC35" s="19">
        <v>43</v>
      </c>
      <c r="CD35" s="32">
        <v>48</v>
      </c>
      <c r="CE35" s="19">
        <v>173</v>
      </c>
      <c r="CF35" s="19">
        <v>217</v>
      </c>
      <c r="CG35" s="19">
        <v>255</v>
      </c>
      <c r="CH35" s="19">
        <v>324</v>
      </c>
      <c r="CI35" s="19">
        <v>216</v>
      </c>
      <c r="CJ35" s="19">
        <v>264</v>
      </c>
      <c r="CK35" s="19">
        <v>273</v>
      </c>
      <c r="CL35" s="19">
        <v>212</v>
      </c>
      <c r="CM35" s="19">
        <v>208</v>
      </c>
      <c r="CN35" s="19">
        <v>199</v>
      </c>
      <c r="CO35" s="32">
        <v>227</v>
      </c>
      <c r="CP35" s="35">
        <f t="shared" ref="CP35:CP66" si="211">IF(CE35,BT35/CE35,0)</f>
        <v>9.8265895953757232E-2</v>
      </c>
      <c r="CQ35" s="35">
        <f t="shared" ref="CQ35:CQ66" si="212">IF(CF35,BU35/CF35,0)</f>
        <v>0.1152073732718894</v>
      </c>
      <c r="CR35" s="35">
        <f t="shared" ref="CR35:CR66" si="213">IF(CG35,BV35/CG35,0)</f>
        <v>0.2</v>
      </c>
      <c r="CS35" s="35">
        <f t="shared" ref="CS35:CS66" si="214">IF(CH35,BW35/CH35,0)</f>
        <v>0.1419753086419753</v>
      </c>
      <c r="CT35" s="35">
        <f t="shared" ref="CT35:CT66" si="215">IF(CI35,BX35/CI35,0)</f>
        <v>7.407407407407407E-2</v>
      </c>
      <c r="CU35" s="35">
        <f t="shared" ref="CU35:CU66" si="216">IF(CJ35,BY35/CJ35,0)</f>
        <v>8.3333333333333329E-2</v>
      </c>
      <c r="CV35" s="35">
        <f t="shared" ref="CV35:CV66" si="217">IF(CK35,BZ35/CK35,0)</f>
        <v>0.22344322344322345</v>
      </c>
      <c r="CW35" s="35">
        <f t="shared" ref="CW35:CW66" si="218">IF(CL35,CA35/CL35,0)</f>
        <v>0.16981132075471697</v>
      </c>
      <c r="CX35" s="35">
        <f t="shared" ref="CX35:CX66" si="219">IF(CM35,CB35/CM35,0)</f>
        <v>0.19230769230769232</v>
      </c>
      <c r="CY35" s="35">
        <f t="shared" ref="CY35:CY66" si="220">IF(CN35,CC35/CN35,0)</f>
        <v>0.21608040201005024</v>
      </c>
      <c r="CZ35" s="139">
        <f t="shared" ref="CZ35:CZ66" si="221">IF(CO35,CD35/CO35,0)</f>
        <v>0.21145374449339208</v>
      </c>
      <c r="DA35" s="146">
        <v>1.4844917259699599</v>
      </c>
      <c r="DB35" s="146">
        <v>1.54152239072242</v>
      </c>
      <c r="DC35" s="146">
        <v>1.34556949594612</v>
      </c>
      <c r="DD35" s="146">
        <v>2.3889728931280398</v>
      </c>
      <c r="DE35" s="146">
        <v>1.9164339069832901</v>
      </c>
      <c r="DF35" s="146">
        <v>1.1570083767962001</v>
      </c>
      <c r="DG35" s="146">
        <v>1.62951943602532</v>
      </c>
      <c r="DH35" s="146">
        <v>1.08394244616672</v>
      </c>
      <c r="DI35" s="146">
        <v>1.02572936764291</v>
      </c>
      <c r="DJ35" s="146">
        <v>0.86575840428919204</v>
      </c>
      <c r="DK35" s="147">
        <v>0.85499140755033598</v>
      </c>
      <c r="DL35" s="146">
        <v>0.31919999999999998</v>
      </c>
      <c r="DM35" s="146"/>
      <c r="DN35" s="146"/>
      <c r="DO35" s="146"/>
      <c r="DP35" s="146"/>
      <c r="DQ35" s="146"/>
      <c r="DR35" s="146"/>
      <c r="DS35" s="146"/>
      <c r="DT35" s="146"/>
      <c r="DU35" s="146"/>
      <c r="DV35" s="147"/>
      <c r="DW35" s="146">
        <v>4.3339999999999997E-2</v>
      </c>
      <c r="DX35" s="146">
        <v>5.5399999999999998E-2</v>
      </c>
      <c r="DY35" s="146">
        <v>4.0590000000000001E-2</v>
      </c>
      <c r="DZ35" s="146">
        <v>4.0370000000000003E-2</v>
      </c>
      <c r="EA35" s="146">
        <v>4.7309999999999998E-2</v>
      </c>
      <c r="EB35" s="146">
        <v>-5.5300000000000002E-3</v>
      </c>
      <c r="EC35" s="146">
        <v>5.0499999999999998E-3</v>
      </c>
      <c r="ED35" s="146">
        <v>1.934E-2</v>
      </c>
      <c r="EE35" s="146">
        <v>1.822E-2</v>
      </c>
      <c r="EF35" s="146">
        <v>5.8199999999999997E-3</v>
      </c>
      <c r="EG35" s="147">
        <v>1.89E-3</v>
      </c>
      <c r="EH35" s="143">
        <v>668840000</v>
      </c>
      <c r="EI35" s="143">
        <v>807710000</v>
      </c>
      <c r="EJ35" s="143">
        <v>797940000</v>
      </c>
      <c r="EK35" s="143">
        <v>1667479100</v>
      </c>
      <c r="EL35" s="143">
        <v>1535746000</v>
      </c>
      <c r="EM35" s="143">
        <v>885640000</v>
      </c>
      <c r="EN35" s="143">
        <v>1260540000</v>
      </c>
      <c r="EO35" s="143">
        <v>884660000</v>
      </c>
      <c r="EP35" s="143">
        <v>845887000</v>
      </c>
      <c r="EQ35" s="143">
        <v>824128000</v>
      </c>
      <c r="ER35" s="143">
        <v>808303000</v>
      </c>
      <c r="ES35" s="26">
        <f t="shared" ref="ES35:ES66" si="222">IF(ISNUMBER(EH35),LN(EH35),"")</f>
        <v>20.321055426558743</v>
      </c>
      <c r="ET35" s="26">
        <f t="shared" ref="ET35:ET66" si="223">IF(ISNUMBER(EI35),LN(EI35),"")</f>
        <v>20.50971364117035</v>
      </c>
      <c r="EU35" s="26">
        <f t="shared" ref="EU35:EU66" si="224">IF(ISNUMBER(EJ35),LN(EJ35),"")</f>
        <v>20.4975439646174</v>
      </c>
      <c r="EV35" s="26">
        <f t="shared" ref="EV35:EV66" si="225">IF(ISNUMBER(EK35),LN(EK35),"")</f>
        <v>21.234578801942373</v>
      </c>
      <c r="EW35" s="26">
        <f t="shared" ref="EW35:EW66" si="226">IF(ISNUMBER(EL35),LN(EL35),"")</f>
        <v>21.152282093414328</v>
      </c>
      <c r="EX35" s="26">
        <f t="shared" ref="EX35:EX66" si="227">IF(ISNUMBER(EM35),LN(EM35),"")</f>
        <v>20.601821105457034</v>
      </c>
      <c r="EY35" s="26">
        <f t="shared" ref="EY35:EY66" si="228">IF(ISNUMBER(EN35),LN(EN35),"")</f>
        <v>20.954806037527867</v>
      </c>
      <c r="EZ35" s="26">
        <f t="shared" ref="EZ35:EZ66" si="229">IF(ISNUMBER(EO35),LN(EO35),"")</f>
        <v>20.600713948364895</v>
      </c>
      <c r="FA35" s="26">
        <f t="shared" ref="FA35:FA66" si="230">IF(ISNUMBER(EP35),LN(EP35),"")</f>
        <v>20.555896338909314</v>
      </c>
      <c r="FB35" s="26">
        <f t="shared" ref="FB35:FB66" si="231">IF(ISNUMBER(EQ35),LN(EQ35),"")</f>
        <v>20.529836415615591</v>
      </c>
      <c r="FC35" s="152">
        <f t="shared" ref="FC35:FC66" si="232">IF(ISNUMBER(ER35),LN(ER35),"")</f>
        <v>20.510447546190441</v>
      </c>
      <c r="FD35">
        <f t="shared" si="200"/>
        <v>1.4844917259699599</v>
      </c>
      <c r="FE35" t="str">
        <f t="shared" si="201"/>
        <v/>
      </c>
      <c r="FF35" t="str">
        <f t="shared" si="202"/>
        <v/>
      </c>
      <c r="FG35" t="str">
        <f t="shared" si="203"/>
        <v/>
      </c>
      <c r="FH35" t="str">
        <f t="shared" si="204"/>
        <v/>
      </c>
      <c r="FI35" t="str">
        <f t="shared" si="186"/>
        <v/>
      </c>
      <c r="FJ35" t="str">
        <f t="shared" si="187"/>
        <v/>
      </c>
      <c r="FK35" t="str">
        <f t="shared" si="188"/>
        <v/>
      </c>
      <c r="FL35" t="str">
        <f t="shared" si="189"/>
        <v/>
      </c>
      <c r="FM35" t="str">
        <f t="shared" si="190"/>
        <v/>
      </c>
      <c r="FN35" t="str">
        <f t="shared" si="191"/>
        <v/>
      </c>
      <c r="FO35" s="26">
        <f t="shared" si="208"/>
        <v>0.31919999999999998</v>
      </c>
      <c r="FP35" t="str">
        <f t="shared" si="208"/>
        <v/>
      </c>
      <c r="FQ35" t="str">
        <f t="shared" si="208"/>
        <v/>
      </c>
      <c r="FR35" t="str">
        <f t="shared" si="208"/>
        <v/>
      </c>
      <c r="FS35" t="str">
        <f t="shared" si="210"/>
        <v/>
      </c>
      <c r="FT35" t="str">
        <f t="shared" si="210"/>
        <v/>
      </c>
      <c r="FU35" t="str">
        <f t="shared" si="210"/>
        <v/>
      </c>
      <c r="FV35" t="str">
        <f t="shared" si="210"/>
        <v/>
      </c>
      <c r="FW35" t="str">
        <f t="shared" ref="FW35:FW44" si="233">IF(ISNUMBER(N35),DT35,"")</f>
        <v/>
      </c>
      <c r="FX35" t="str">
        <f t="shared" ref="FX35:FX44" si="234">IF(ISNUMBER(O35),DU35,"")</f>
        <v/>
      </c>
      <c r="FY35" s="4" t="str">
        <f t="shared" si="209"/>
        <v/>
      </c>
      <c r="FZ35">
        <f t="shared" si="205"/>
        <v>4.3339999999999997E-2</v>
      </c>
      <c r="GA35" t="str">
        <f t="shared" si="205"/>
        <v/>
      </c>
      <c r="GB35" t="str">
        <f t="shared" si="205"/>
        <v/>
      </c>
      <c r="GC35" t="str">
        <f t="shared" si="205"/>
        <v/>
      </c>
      <c r="GD35" t="str">
        <f t="shared" si="193"/>
        <v/>
      </c>
      <c r="GE35" t="str">
        <f t="shared" si="194"/>
        <v/>
      </c>
      <c r="GF35" t="str">
        <f t="shared" si="195"/>
        <v/>
      </c>
      <c r="GG35" t="str">
        <f t="shared" si="196"/>
        <v/>
      </c>
      <c r="GH35" t="str">
        <f t="shared" si="197"/>
        <v/>
      </c>
      <c r="GI35" t="str">
        <f t="shared" si="198"/>
        <v/>
      </c>
      <c r="GJ35" s="4" t="str">
        <f t="shared" si="199"/>
        <v/>
      </c>
      <c r="GK35">
        <f t="shared" ref="GK35:GK66" si="235">IF(ISNUMBER(F35),ES35,"")</f>
        <v>20.321055426558743</v>
      </c>
      <c r="GL35" t="str">
        <f t="shared" ref="GL35:GL66" si="236">IF(ISNUMBER(G35),ET35,"")</f>
        <v/>
      </c>
      <c r="GM35" t="str">
        <f t="shared" ref="GM35:GM66" si="237">IF(ISNUMBER(H35),EU35,"")</f>
        <v/>
      </c>
      <c r="GN35" t="str">
        <f t="shared" ref="GN35:GN66" si="238">IF(ISNUMBER(I35),EV35,"")</f>
        <v/>
      </c>
      <c r="GO35" t="str">
        <f t="shared" ref="GO35:GO66" si="239">IF(ISNUMBER(J35),EW35,"")</f>
        <v/>
      </c>
      <c r="GP35" t="str">
        <f t="shared" ref="GP35:GP66" si="240">IF(ISNUMBER(K35),EX35,"")</f>
        <v/>
      </c>
      <c r="GQ35" t="str">
        <f t="shared" ref="GQ35:GQ66" si="241">IF(ISNUMBER(L35),EY35,"")</f>
        <v/>
      </c>
      <c r="GR35" t="str">
        <f t="shared" ref="GR35:GR66" si="242">IF(ISNUMBER(M35),EZ35,"")</f>
        <v/>
      </c>
      <c r="GS35" t="str">
        <f t="shared" ref="GS35:GS66" si="243">IF(ISNUMBER(N35),FA35,"")</f>
        <v/>
      </c>
      <c r="GT35" t="str">
        <f t="shared" ref="GT35:GT66" si="244">IF(ISNUMBER(O35),FB35,"")</f>
        <v/>
      </c>
      <c r="GU35" t="str">
        <f t="shared" ref="GU35:GU66" si="245">IF(ISNUMBER(P35),FC35,"")</f>
        <v/>
      </c>
      <c r="GV35" s="26">
        <f t="shared" si="47"/>
        <v>1.4844917259699599</v>
      </c>
      <c r="GW35">
        <f t="shared" si="48"/>
        <v>11.025982470999988</v>
      </c>
      <c r="GX35">
        <f t="shared" si="49"/>
        <v>11.025982470999988</v>
      </c>
      <c r="GY35">
        <f t="shared" si="50"/>
        <v>11.025982470999988</v>
      </c>
      <c r="GZ35">
        <f t="shared" si="51"/>
        <v>11.025982470999988</v>
      </c>
      <c r="HA35">
        <f t="shared" si="52"/>
        <v>11.025982470999988</v>
      </c>
      <c r="HB35">
        <f t="shared" si="53"/>
        <v>11.025982470999988</v>
      </c>
      <c r="HC35">
        <f t="shared" si="54"/>
        <v>11.025982470999988</v>
      </c>
      <c r="HD35">
        <f t="shared" si="55"/>
        <v>11.025982470999988</v>
      </c>
      <c r="HE35">
        <f t="shared" si="56"/>
        <v>11.025982470999988</v>
      </c>
      <c r="HF35">
        <f t="shared" si="57"/>
        <v>11.025982470999988</v>
      </c>
      <c r="HG35" s="26">
        <f t="shared" si="58"/>
        <v>1.4844917259699599</v>
      </c>
      <c r="HH35" t="str">
        <f t="shared" si="59"/>
        <v/>
      </c>
      <c r="HI35" t="str">
        <f t="shared" si="60"/>
        <v/>
      </c>
      <c r="HJ35" t="str">
        <f t="shared" si="61"/>
        <v/>
      </c>
      <c r="HK35" t="str">
        <f t="shared" si="62"/>
        <v/>
      </c>
      <c r="HL35" t="str">
        <f t="shared" si="63"/>
        <v/>
      </c>
      <c r="HM35" t="str">
        <f t="shared" si="64"/>
        <v/>
      </c>
      <c r="HN35" t="str">
        <f t="shared" si="65"/>
        <v/>
      </c>
      <c r="HO35" t="str">
        <f t="shared" si="66"/>
        <v/>
      </c>
      <c r="HP35" t="str">
        <f t="shared" si="67"/>
        <v/>
      </c>
      <c r="HQ35" t="str">
        <f t="shared" si="68"/>
        <v/>
      </c>
      <c r="HR35" s="26">
        <f t="shared" si="69"/>
        <v>0.31919999999999998</v>
      </c>
      <c r="HS35">
        <f t="shared" si="70"/>
        <v>0.86766592399999853</v>
      </c>
      <c r="HT35">
        <f t="shared" si="71"/>
        <v>0.86766592399999853</v>
      </c>
      <c r="HU35">
        <f t="shared" si="72"/>
        <v>0.86766592399999853</v>
      </c>
      <c r="HV35">
        <f t="shared" si="73"/>
        <v>0.86766592399999853</v>
      </c>
      <c r="HW35">
        <f t="shared" si="74"/>
        <v>0.86766592399999853</v>
      </c>
      <c r="HX35">
        <f t="shared" si="75"/>
        <v>0.86766592399999853</v>
      </c>
      <c r="HY35">
        <f t="shared" si="76"/>
        <v>0.86766592399999853</v>
      </c>
      <c r="HZ35">
        <f t="shared" si="77"/>
        <v>0.86766592399999853</v>
      </c>
      <c r="IA35">
        <f t="shared" si="78"/>
        <v>0.86766592399999853</v>
      </c>
      <c r="IB35" s="4">
        <f t="shared" si="79"/>
        <v>0.86766592399999853</v>
      </c>
      <c r="IC35">
        <f t="shared" si="80"/>
        <v>0.31919999999999998</v>
      </c>
      <c r="ID35" t="str">
        <f t="shared" si="81"/>
        <v/>
      </c>
      <c r="IE35" t="str">
        <f t="shared" si="82"/>
        <v/>
      </c>
      <c r="IF35" t="str">
        <f t="shared" si="83"/>
        <v/>
      </c>
      <c r="IG35" t="str">
        <f t="shared" si="84"/>
        <v/>
      </c>
      <c r="IH35" t="str">
        <f t="shared" si="85"/>
        <v/>
      </c>
      <c r="II35" t="str">
        <f t="shared" si="86"/>
        <v/>
      </c>
      <c r="IJ35" t="str">
        <f t="shared" si="87"/>
        <v/>
      </c>
      <c r="IK35" t="str">
        <f t="shared" si="88"/>
        <v/>
      </c>
      <c r="IL35" t="str">
        <f t="shared" si="89"/>
        <v/>
      </c>
      <c r="IM35" t="str">
        <f t="shared" si="90"/>
        <v/>
      </c>
      <c r="IN35" s="26">
        <f t="shared" si="91"/>
        <v>4.3339999999999997E-2</v>
      </c>
      <c r="IO35">
        <f t="shared" si="92"/>
        <v>0.13094384999999997</v>
      </c>
      <c r="IP35">
        <f t="shared" si="93"/>
        <v>0.13094384999999997</v>
      </c>
      <c r="IQ35">
        <f t="shared" si="94"/>
        <v>0.13094384999999997</v>
      </c>
      <c r="IR35">
        <f t="shared" si="95"/>
        <v>0.13094384999999997</v>
      </c>
      <c r="IS35">
        <f t="shared" si="96"/>
        <v>0.13094384999999997</v>
      </c>
      <c r="IT35">
        <f t="shared" si="97"/>
        <v>0.13094384999999997</v>
      </c>
      <c r="IU35">
        <f t="shared" si="98"/>
        <v>0.13094384999999997</v>
      </c>
      <c r="IV35">
        <f t="shared" si="99"/>
        <v>0.13094384999999997</v>
      </c>
      <c r="IW35">
        <f t="shared" si="100"/>
        <v>0.13094384999999997</v>
      </c>
      <c r="IX35">
        <f t="shared" si="101"/>
        <v>0.13094384999999997</v>
      </c>
      <c r="IY35" s="26">
        <f t="shared" si="102"/>
        <v>4.3339999999999997E-2</v>
      </c>
      <c r="IZ35" t="str">
        <f t="shared" si="103"/>
        <v/>
      </c>
      <c r="JA35" t="str">
        <f t="shared" si="104"/>
        <v/>
      </c>
      <c r="JB35" t="str">
        <f t="shared" si="105"/>
        <v/>
      </c>
      <c r="JC35" t="str">
        <f t="shared" si="106"/>
        <v/>
      </c>
      <c r="JD35" t="str">
        <f t="shared" si="107"/>
        <v/>
      </c>
      <c r="JE35" t="str">
        <f t="shared" si="108"/>
        <v/>
      </c>
      <c r="JF35" t="str">
        <f t="shared" si="109"/>
        <v/>
      </c>
      <c r="JG35" t="str">
        <f t="shared" si="110"/>
        <v/>
      </c>
      <c r="JH35" t="str">
        <f t="shared" si="111"/>
        <v/>
      </c>
      <c r="JI35" t="str">
        <f t="shared" si="112"/>
        <v/>
      </c>
      <c r="JJ35" s="26">
        <f t="shared" si="113"/>
        <v>20.321055426558743</v>
      </c>
      <c r="JK35">
        <f t="shared" si="114"/>
        <v>23.290190403071897</v>
      </c>
      <c r="JL35">
        <f t="shared" si="115"/>
        <v>23.290190403071897</v>
      </c>
      <c r="JM35">
        <f t="shared" si="116"/>
        <v>23.290190403071897</v>
      </c>
      <c r="JN35">
        <f t="shared" si="117"/>
        <v>23.290190403071897</v>
      </c>
      <c r="JO35">
        <f t="shared" si="118"/>
        <v>23.290190403071897</v>
      </c>
      <c r="JP35">
        <f t="shared" si="119"/>
        <v>23.290190403071897</v>
      </c>
      <c r="JQ35">
        <f t="shared" si="120"/>
        <v>23.290190403071897</v>
      </c>
      <c r="JR35">
        <f t="shared" si="121"/>
        <v>23.290190403071897</v>
      </c>
      <c r="JS35">
        <f t="shared" si="122"/>
        <v>23.290190403071897</v>
      </c>
      <c r="JT35">
        <f t="shared" si="123"/>
        <v>23.290190403071897</v>
      </c>
      <c r="JU35" s="26">
        <f t="shared" si="124"/>
        <v>20.321055426558743</v>
      </c>
      <c r="JV35" t="str">
        <f t="shared" si="125"/>
        <v/>
      </c>
      <c r="JW35" t="str">
        <f t="shared" si="126"/>
        <v/>
      </c>
      <c r="JX35" t="str">
        <f t="shared" si="127"/>
        <v/>
      </c>
      <c r="JY35" t="str">
        <f t="shared" si="128"/>
        <v/>
      </c>
      <c r="JZ35" t="str">
        <f t="shared" si="129"/>
        <v/>
      </c>
      <c r="KA35" t="str">
        <f t="shared" si="130"/>
        <v/>
      </c>
      <c r="KB35" t="str">
        <f t="shared" si="131"/>
        <v/>
      </c>
      <c r="KC35" t="str">
        <f t="shared" si="132"/>
        <v/>
      </c>
      <c r="KD35" t="str">
        <f t="shared" si="133"/>
        <v/>
      </c>
      <c r="KE35" s="4" t="str">
        <f t="shared" si="134"/>
        <v/>
      </c>
    </row>
    <row r="36" spans="1:291" x14ac:dyDescent="0.2">
      <c r="A36" s="21" t="s">
        <v>992</v>
      </c>
      <c r="B36" s="22" t="s">
        <v>993</v>
      </c>
      <c r="C36" s="22"/>
      <c r="D36" s="22"/>
      <c r="E36" s="20" t="s">
        <v>33</v>
      </c>
      <c r="F36" s="19">
        <v>0</v>
      </c>
      <c r="G36" s="19">
        <v>0</v>
      </c>
      <c r="H36" s="19">
        <v>0</v>
      </c>
      <c r="I36" s="19"/>
      <c r="J36" s="19"/>
      <c r="K36" s="19"/>
      <c r="L36" s="19"/>
      <c r="M36" s="19"/>
      <c r="N36" s="19"/>
      <c r="O36" s="19"/>
      <c r="P36" s="32"/>
      <c r="Q36" s="19">
        <v>0</v>
      </c>
      <c r="R36" s="19">
        <v>0</v>
      </c>
      <c r="S36" s="19">
        <v>0</v>
      </c>
      <c r="T36" s="19"/>
      <c r="U36" s="19"/>
      <c r="V36" s="19"/>
      <c r="W36" s="19"/>
      <c r="X36" s="19"/>
      <c r="Y36" s="19"/>
      <c r="Z36" s="19"/>
      <c r="AA36" s="32"/>
      <c r="AB36">
        <v>0</v>
      </c>
      <c r="AC36">
        <v>0</v>
      </c>
      <c r="AD36">
        <v>0</v>
      </c>
      <c r="AL36" s="4"/>
      <c r="AM36" s="19">
        <v>2.71162E-2</v>
      </c>
      <c r="AN36" s="19">
        <v>2.73241E-2</v>
      </c>
      <c r="AO36" s="19">
        <v>2.82379E-2</v>
      </c>
      <c r="AP36" s="19"/>
      <c r="AQ36" s="19"/>
      <c r="AR36" s="19"/>
      <c r="AS36" s="19"/>
      <c r="AT36" s="19"/>
      <c r="AU36" s="19"/>
      <c r="AV36" s="19"/>
      <c r="AW36" s="32"/>
      <c r="AX36" s="19">
        <v>0</v>
      </c>
      <c r="AY36" s="19">
        <v>0</v>
      </c>
      <c r="AZ36" s="19">
        <v>0</v>
      </c>
      <c r="BA36" s="19"/>
      <c r="BB36" s="19"/>
      <c r="BC36" s="19"/>
      <c r="BD36" s="19"/>
      <c r="BE36" s="19"/>
      <c r="BF36" s="19"/>
      <c r="BG36" s="19"/>
      <c r="BH36" s="32"/>
      <c r="BI36" s="19">
        <f>IF(AX36&gt;0,1,0)</f>
        <v>0</v>
      </c>
      <c r="BJ36" s="19">
        <f t="shared" ref="BJ36:BK38" si="246">IF(AY36&gt;0,1,0)</f>
        <v>0</v>
      </c>
      <c r="BK36" s="19">
        <f t="shared" si="246"/>
        <v>0</v>
      </c>
      <c r="BL36" s="19"/>
      <c r="BM36" s="19"/>
      <c r="BN36" s="19"/>
      <c r="BO36" s="19"/>
      <c r="BP36" s="19"/>
      <c r="BQ36" s="19"/>
      <c r="BR36" s="19"/>
      <c r="BS36" s="19"/>
      <c r="BT36" s="38">
        <v>12</v>
      </c>
      <c r="BU36" s="19">
        <v>12</v>
      </c>
      <c r="BV36" s="19">
        <v>11</v>
      </c>
      <c r="BW36" s="19">
        <v>14</v>
      </c>
      <c r="BX36" s="19">
        <v>14</v>
      </c>
      <c r="BY36" s="19">
        <v>20</v>
      </c>
      <c r="BZ36" s="19">
        <v>13</v>
      </c>
      <c r="CA36" s="19">
        <v>19</v>
      </c>
      <c r="CB36" s="19">
        <v>20</v>
      </c>
      <c r="CC36" s="19">
        <v>18</v>
      </c>
      <c r="CD36" s="32">
        <v>17</v>
      </c>
      <c r="CE36" s="19">
        <v>108</v>
      </c>
      <c r="CF36" s="19">
        <v>94</v>
      </c>
      <c r="CG36" s="19">
        <v>66</v>
      </c>
      <c r="CH36" s="19">
        <v>103</v>
      </c>
      <c r="CI36" s="19">
        <v>129</v>
      </c>
      <c r="CJ36" s="19">
        <v>96</v>
      </c>
      <c r="CK36" s="19">
        <v>171</v>
      </c>
      <c r="CL36" s="19">
        <v>63</v>
      </c>
      <c r="CM36" s="19">
        <v>103</v>
      </c>
      <c r="CN36" s="19">
        <v>99</v>
      </c>
      <c r="CO36" s="32">
        <v>121</v>
      </c>
      <c r="CP36" s="35">
        <f t="shared" si="211"/>
        <v>0.1111111111111111</v>
      </c>
      <c r="CQ36" s="35">
        <f t="shared" si="212"/>
        <v>0.1276595744680851</v>
      </c>
      <c r="CR36" s="35">
        <f t="shared" si="213"/>
        <v>0.16666666666666666</v>
      </c>
      <c r="CS36" s="35">
        <f t="shared" si="214"/>
        <v>0.13592233009708737</v>
      </c>
      <c r="CT36" s="35">
        <f t="shared" si="215"/>
        <v>0.10852713178294573</v>
      </c>
      <c r="CU36" s="35">
        <f t="shared" si="216"/>
        <v>0.20833333333333334</v>
      </c>
      <c r="CV36" s="35">
        <f t="shared" si="217"/>
        <v>7.6023391812865493E-2</v>
      </c>
      <c r="CW36" s="35">
        <f t="shared" si="218"/>
        <v>0.30158730158730157</v>
      </c>
      <c r="CX36" s="35">
        <f t="shared" si="219"/>
        <v>0.1941747572815534</v>
      </c>
      <c r="CY36" s="35">
        <f t="shared" si="220"/>
        <v>0.18181818181818182</v>
      </c>
      <c r="CZ36" s="139">
        <f t="shared" si="221"/>
        <v>0.14049586776859505</v>
      </c>
      <c r="DA36" s="146">
        <v>0.96688420500000005</v>
      </c>
      <c r="DB36" s="146">
        <v>0.89303732999999996</v>
      </c>
      <c r="DC36" s="146">
        <v>0.90404492199999997</v>
      </c>
      <c r="DD36" s="146">
        <v>0.90234635100000005</v>
      </c>
      <c r="DE36" s="146">
        <v>0.88605499399999998</v>
      </c>
      <c r="DF36" s="146">
        <v>0.812382728</v>
      </c>
      <c r="DG36" s="146">
        <v>1.0044547049999999</v>
      </c>
      <c r="DH36" s="146">
        <v>0.77342718600000004</v>
      </c>
      <c r="DI36" s="146">
        <v>0.67292593199999995</v>
      </c>
      <c r="DJ36" s="146">
        <v>0.86366575199999995</v>
      </c>
      <c r="DK36" s="147">
        <v>0.71231950200000005</v>
      </c>
      <c r="DL36" s="146"/>
      <c r="DM36" s="146"/>
      <c r="DN36" s="146">
        <v>0.38526054399999998</v>
      </c>
      <c r="DO36" s="146"/>
      <c r="DP36" s="146"/>
      <c r="DQ36" s="146"/>
      <c r="DR36" s="146"/>
      <c r="DS36" s="146"/>
      <c r="DT36" s="146"/>
      <c r="DU36" s="146"/>
      <c r="DV36" s="147"/>
      <c r="DW36" s="146"/>
      <c r="DX36" s="146"/>
      <c r="DY36" s="146">
        <v>1.5182660000000001E-2</v>
      </c>
      <c r="DZ36" s="146">
        <v>5.3905911000000001E-2</v>
      </c>
      <c r="EA36" s="146">
        <v>1.7582998999999998E-2</v>
      </c>
      <c r="EB36" s="146">
        <v>1.2567760000000001E-2</v>
      </c>
      <c r="EC36" s="146">
        <v>6.6282558000000005E-2</v>
      </c>
      <c r="ED36" s="146">
        <v>1.6966999999999999E-2</v>
      </c>
      <c r="EE36" s="146">
        <v>-8.4499999999999992E-3</v>
      </c>
      <c r="EF36" s="146">
        <v>6.1209999999999997E-3</v>
      </c>
      <c r="EG36" s="147">
        <v>5.9533000000000003E-2</v>
      </c>
      <c r="EH36" s="143">
        <v>286384600</v>
      </c>
      <c r="EI36" s="143">
        <v>252719100</v>
      </c>
      <c r="EJ36" s="143">
        <v>288763200</v>
      </c>
      <c r="EK36" s="143">
        <v>274747900</v>
      </c>
      <c r="EL36" s="143">
        <v>259866900</v>
      </c>
      <c r="EM36" s="143">
        <v>274647600</v>
      </c>
      <c r="EN36" s="143">
        <v>283918600</v>
      </c>
      <c r="EO36" s="143">
        <v>217568300</v>
      </c>
      <c r="EP36" s="143">
        <v>189422500</v>
      </c>
      <c r="EQ36" s="143">
        <v>295109300</v>
      </c>
      <c r="ER36" s="143"/>
      <c r="ES36" s="26">
        <f t="shared" si="222"/>
        <v>19.472846220655335</v>
      </c>
      <c r="ET36" s="26">
        <f t="shared" si="223"/>
        <v>19.3477891531982</v>
      </c>
      <c r="EU36" s="26">
        <f t="shared" si="224"/>
        <v>19.481117533041125</v>
      </c>
      <c r="EV36" s="26">
        <f t="shared" si="225"/>
        <v>19.431364507906693</v>
      </c>
      <c r="EW36" s="26">
        <f t="shared" si="226"/>
        <v>19.375680134825526</v>
      </c>
      <c r="EX36" s="26">
        <f t="shared" si="227"/>
        <v>19.430999379320404</v>
      </c>
      <c r="EY36" s="26">
        <f t="shared" si="228"/>
        <v>19.464198135323887</v>
      </c>
      <c r="EZ36" s="26">
        <f t="shared" si="229"/>
        <v>19.198023382186619</v>
      </c>
      <c r="FA36" s="26">
        <f t="shared" si="230"/>
        <v>19.059490527859065</v>
      </c>
      <c r="FB36" s="26">
        <f t="shared" si="231"/>
        <v>19.502856354157355</v>
      </c>
      <c r="FC36" s="152" t="str">
        <f t="shared" si="232"/>
        <v/>
      </c>
      <c r="FD36">
        <f t="shared" si="200"/>
        <v>0.96688420500000005</v>
      </c>
      <c r="FE36">
        <f t="shared" si="201"/>
        <v>0.89303732999999996</v>
      </c>
      <c r="FF36">
        <f t="shared" si="202"/>
        <v>0.90404492199999997</v>
      </c>
      <c r="FG36" t="str">
        <f t="shared" si="203"/>
        <v/>
      </c>
      <c r="FH36" t="str">
        <f t="shared" si="204"/>
        <v/>
      </c>
      <c r="FI36" t="str">
        <f t="shared" si="186"/>
        <v/>
      </c>
      <c r="FJ36" t="str">
        <f t="shared" si="187"/>
        <v/>
      </c>
      <c r="FK36" t="str">
        <f t="shared" si="188"/>
        <v/>
      </c>
      <c r="FL36" t="str">
        <f t="shared" si="189"/>
        <v/>
      </c>
      <c r="FM36" t="str">
        <f t="shared" si="190"/>
        <v/>
      </c>
      <c r="FN36" t="str">
        <f t="shared" si="191"/>
        <v/>
      </c>
      <c r="FO36" s="26"/>
      <c r="FQ36">
        <f t="shared" ref="FQ36:FR39" si="247">IF(ISNUMBER(H36),DN36,"")</f>
        <v>0.38526054399999998</v>
      </c>
      <c r="FR36" t="str">
        <f t="shared" si="247"/>
        <v/>
      </c>
      <c r="FS36" t="str">
        <f t="shared" si="210"/>
        <v/>
      </c>
      <c r="FT36" t="str">
        <f t="shared" si="210"/>
        <v/>
      </c>
      <c r="FU36" t="str">
        <f t="shared" si="210"/>
        <v/>
      </c>
      <c r="FV36" t="str">
        <f t="shared" si="210"/>
        <v/>
      </c>
      <c r="FW36" t="str">
        <f t="shared" si="233"/>
        <v/>
      </c>
      <c r="FX36" t="str">
        <f t="shared" si="234"/>
        <v/>
      </c>
      <c r="FY36" s="4" t="str">
        <f t="shared" si="209"/>
        <v/>
      </c>
      <c r="GB36">
        <f t="shared" ref="GB36:GB44" si="248">IF(ISNUMBER(H36),DY36,"")</f>
        <v>1.5182660000000001E-2</v>
      </c>
      <c r="GC36" t="str">
        <f t="shared" ref="GC36:GC44" si="249">IF(ISNUMBER(I36),DZ36,"")</f>
        <v/>
      </c>
      <c r="GD36" t="str">
        <f t="shared" si="193"/>
        <v/>
      </c>
      <c r="GE36" t="str">
        <f t="shared" si="194"/>
        <v/>
      </c>
      <c r="GF36" t="str">
        <f t="shared" si="195"/>
        <v/>
      </c>
      <c r="GG36" t="str">
        <f t="shared" si="196"/>
        <v/>
      </c>
      <c r="GH36" t="str">
        <f t="shared" si="197"/>
        <v/>
      </c>
      <c r="GI36" t="str">
        <f t="shared" si="198"/>
        <v/>
      </c>
      <c r="GJ36" s="4" t="str">
        <f t="shared" si="199"/>
        <v/>
      </c>
      <c r="GK36">
        <f t="shared" si="235"/>
        <v>19.472846220655335</v>
      </c>
      <c r="GL36">
        <f t="shared" si="236"/>
        <v>19.3477891531982</v>
      </c>
      <c r="GM36">
        <f t="shared" si="237"/>
        <v>19.481117533041125</v>
      </c>
      <c r="GN36" t="str">
        <f t="shared" si="238"/>
        <v/>
      </c>
      <c r="GO36" t="str">
        <f t="shared" si="239"/>
        <v/>
      </c>
      <c r="GP36" t="str">
        <f t="shared" si="240"/>
        <v/>
      </c>
      <c r="GQ36" t="str">
        <f t="shared" si="241"/>
        <v/>
      </c>
      <c r="GR36" t="str">
        <f t="shared" si="242"/>
        <v/>
      </c>
      <c r="GS36" t="str">
        <f t="shared" si="243"/>
        <v/>
      </c>
      <c r="GT36" t="str">
        <f t="shared" si="244"/>
        <v/>
      </c>
      <c r="GU36" t="str">
        <f t="shared" si="245"/>
        <v/>
      </c>
      <c r="GV36" s="26">
        <f t="shared" si="47"/>
        <v>0.96688420500000005</v>
      </c>
      <c r="GW36">
        <f t="shared" si="48"/>
        <v>0.89303732999999996</v>
      </c>
      <c r="GX36">
        <f t="shared" si="49"/>
        <v>0.90404492199999997</v>
      </c>
      <c r="GY36">
        <f t="shared" si="50"/>
        <v>11.025982470999988</v>
      </c>
      <c r="GZ36">
        <f t="shared" si="51"/>
        <v>11.025982470999988</v>
      </c>
      <c r="HA36">
        <f t="shared" si="52"/>
        <v>11.025982470999988</v>
      </c>
      <c r="HB36">
        <f t="shared" si="53"/>
        <v>11.025982470999988</v>
      </c>
      <c r="HC36">
        <f t="shared" si="54"/>
        <v>11.025982470999988</v>
      </c>
      <c r="HD36">
        <f t="shared" si="55"/>
        <v>11.025982470999988</v>
      </c>
      <c r="HE36">
        <f t="shared" si="56"/>
        <v>11.025982470999988</v>
      </c>
      <c r="HF36">
        <f t="shared" si="57"/>
        <v>11.025982470999988</v>
      </c>
      <c r="HG36" s="26">
        <f t="shared" si="58"/>
        <v>0.96688420500000005</v>
      </c>
      <c r="HH36">
        <f t="shared" si="59"/>
        <v>0.89303732999999996</v>
      </c>
      <c r="HI36">
        <f t="shared" si="60"/>
        <v>0.90404492199999997</v>
      </c>
      <c r="HJ36" t="str">
        <f t="shared" si="61"/>
        <v/>
      </c>
      <c r="HK36" t="str">
        <f t="shared" si="62"/>
        <v/>
      </c>
      <c r="HL36" t="str">
        <f t="shared" si="63"/>
        <v/>
      </c>
      <c r="HM36" t="str">
        <f t="shared" si="64"/>
        <v/>
      </c>
      <c r="HN36" t="str">
        <f t="shared" si="65"/>
        <v/>
      </c>
      <c r="HO36" t="str">
        <f t="shared" si="66"/>
        <v/>
      </c>
      <c r="HP36" t="str">
        <f t="shared" si="67"/>
        <v/>
      </c>
      <c r="HQ36" t="str">
        <f t="shared" si="68"/>
        <v/>
      </c>
      <c r="HR36" s="26">
        <f t="shared" si="69"/>
        <v>1.8501305000000012E-3</v>
      </c>
      <c r="HS36">
        <f t="shared" si="70"/>
        <v>1.8501305000000012E-3</v>
      </c>
      <c r="HT36">
        <f t="shared" si="71"/>
        <v>0.38526054399999998</v>
      </c>
      <c r="HU36">
        <f t="shared" si="72"/>
        <v>0.86766592399999853</v>
      </c>
      <c r="HV36">
        <f t="shared" si="73"/>
        <v>0.86766592399999853</v>
      </c>
      <c r="HW36">
        <f t="shared" si="74"/>
        <v>0.86766592399999853</v>
      </c>
      <c r="HX36">
        <f t="shared" si="75"/>
        <v>0.86766592399999853</v>
      </c>
      <c r="HY36">
        <f t="shared" si="76"/>
        <v>0.86766592399999853</v>
      </c>
      <c r="HZ36">
        <f t="shared" si="77"/>
        <v>0.86766592399999853</v>
      </c>
      <c r="IA36">
        <f t="shared" si="78"/>
        <v>0.86766592399999853</v>
      </c>
      <c r="IB36" s="4">
        <f t="shared" si="79"/>
        <v>0.86766592399999853</v>
      </c>
      <c r="IC36" t="str">
        <f t="shared" si="80"/>
        <v/>
      </c>
      <c r="ID36" t="str">
        <f t="shared" si="81"/>
        <v/>
      </c>
      <c r="IE36">
        <f t="shared" si="82"/>
        <v>0.38526054399999998</v>
      </c>
      <c r="IF36" t="str">
        <f t="shared" si="83"/>
        <v/>
      </c>
      <c r="IG36" t="str">
        <f t="shared" si="84"/>
        <v/>
      </c>
      <c r="IH36" t="str">
        <f t="shared" si="85"/>
        <v/>
      </c>
      <c r="II36" t="str">
        <f t="shared" si="86"/>
        <v/>
      </c>
      <c r="IJ36" t="str">
        <f t="shared" si="87"/>
        <v/>
      </c>
      <c r="IK36" t="str">
        <f t="shared" si="88"/>
        <v/>
      </c>
      <c r="IL36" t="str">
        <f t="shared" si="89"/>
        <v/>
      </c>
      <c r="IM36" t="str">
        <f t="shared" si="90"/>
        <v/>
      </c>
      <c r="IN36" s="26">
        <f t="shared" si="91"/>
        <v>0</v>
      </c>
      <c r="IO36">
        <f t="shared" si="92"/>
        <v>0</v>
      </c>
      <c r="IP36">
        <f t="shared" si="93"/>
        <v>1.5182660000000001E-2</v>
      </c>
      <c r="IQ36">
        <f t="shared" si="94"/>
        <v>0.13094384999999997</v>
      </c>
      <c r="IR36">
        <f t="shared" si="95"/>
        <v>0.13094384999999997</v>
      </c>
      <c r="IS36">
        <f t="shared" si="96"/>
        <v>0.13094384999999997</v>
      </c>
      <c r="IT36">
        <f t="shared" si="97"/>
        <v>0.13094384999999997</v>
      </c>
      <c r="IU36">
        <f t="shared" si="98"/>
        <v>0.13094384999999997</v>
      </c>
      <c r="IV36">
        <f t="shared" si="99"/>
        <v>0.13094384999999997</v>
      </c>
      <c r="IW36">
        <f t="shared" si="100"/>
        <v>0.13094384999999997</v>
      </c>
      <c r="IX36">
        <f t="shared" si="101"/>
        <v>0.13094384999999997</v>
      </c>
      <c r="IY36" s="26" t="str">
        <f t="shared" si="102"/>
        <v/>
      </c>
      <c r="IZ36" t="str">
        <f t="shared" si="103"/>
        <v/>
      </c>
      <c r="JA36">
        <f t="shared" si="104"/>
        <v>1.5182660000000001E-2</v>
      </c>
      <c r="JB36" t="str">
        <f t="shared" si="105"/>
        <v/>
      </c>
      <c r="JC36" t="str">
        <f t="shared" si="106"/>
        <v/>
      </c>
      <c r="JD36" t="str">
        <f t="shared" si="107"/>
        <v/>
      </c>
      <c r="JE36" t="str">
        <f t="shared" si="108"/>
        <v/>
      </c>
      <c r="JF36" t="str">
        <f t="shared" si="109"/>
        <v/>
      </c>
      <c r="JG36" t="str">
        <f t="shared" si="110"/>
        <v/>
      </c>
      <c r="JH36" t="str">
        <f t="shared" si="111"/>
        <v/>
      </c>
      <c r="JI36" t="str">
        <f t="shared" si="112"/>
        <v/>
      </c>
      <c r="JJ36" s="26">
        <f t="shared" si="113"/>
        <v>19.472846220655335</v>
      </c>
      <c r="JK36">
        <f t="shared" si="114"/>
        <v>19.3477891531982</v>
      </c>
      <c r="JL36">
        <f t="shared" si="115"/>
        <v>19.481117533041125</v>
      </c>
      <c r="JM36">
        <f t="shared" si="116"/>
        <v>23.290190403071897</v>
      </c>
      <c r="JN36">
        <f t="shared" si="117"/>
        <v>23.290190403071897</v>
      </c>
      <c r="JO36">
        <f t="shared" si="118"/>
        <v>23.290190403071897</v>
      </c>
      <c r="JP36">
        <f t="shared" si="119"/>
        <v>23.290190403071897</v>
      </c>
      <c r="JQ36">
        <f t="shared" si="120"/>
        <v>23.290190403071897</v>
      </c>
      <c r="JR36">
        <f t="shared" si="121"/>
        <v>23.290190403071897</v>
      </c>
      <c r="JS36">
        <f t="shared" si="122"/>
        <v>23.290190403071897</v>
      </c>
      <c r="JT36">
        <f t="shared" si="123"/>
        <v>23.290190403071897</v>
      </c>
      <c r="JU36" s="26">
        <f t="shared" si="124"/>
        <v>19.472846220655335</v>
      </c>
      <c r="JV36">
        <f t="shared" si="125"/>
        <v>19.3477891531982</v>
      </c>
      <c r="JW36">
        <f t="shared" si="126"/>
        <v>19.481117533041125</v>
      </c>
      <c r="JX36" t="str">
        <f t="shared" si="127"/>
        <v/>
      </c>
      <c r="JY36" t="str">
        <f t="shared" si="128"/>
        <v/>
      </c>
      <c r="JZ36" t="str">
        <f t="shared" si="129"/>
        <v/>
      </c>
      <c r="KA36" t="str">
        <f t="shared" si="130"/>
        <v/>
      </c>
      <c r="KB36" t="str">
        <f t="shared" si="131"/>
        <v/>
      </c>
      <c r="KC36" t="str">
        <f t="shared" si="132"/>
        <v/>
      </c>
      <c r="KD36" t="str">
        <f t="shared" si="133"/>
        <v/>
      </c>
      <c r="KE36" s="4" t="str">
        <f t="shared" si="134"/>
        <v/>
      </c>
    </row>
    <row r="37" spans="1:291" x14ac:dyDescent="0.2">
      <c r="A37" s="16" t="s">
        <v>3892</v>
      </c>
      <c r="B37" s="17" t="s">
        <v>3893</v>
      </c>
      <c r="C37" s="17"/>
      <c r="D37" s="17"/>
      <c r="E37" s="20" t="s">
        <v>33</v>
      </c>
      <c r="F37" s="19">
        <v>0</v>
      </c>
      <c r="G37" s="19">
        <v>0</v>
      </c>
      <c r="H37" s="19">
        <v>0</v>
      </c>
      <c r="I37" s="19"/>
      <c r="J37" s="19"/>
      <c r="K37" s="19"/>
      <c r="L37" s="19"/>
      <c r="M37" s="19"/>
      <c r="N37" s="19"/>
      <c r="O37" s="19"/>
      <c r="P37" s="32"/>
      <c r="Q37" s="19">
        <v>0</v>
      </c>
      <c r="R37" s="19">
        <v>0</v>
      </c>
      <c r="S37" s="19">
        <v>0</v>
      </c>
      <c r="T37" s="19"/>
      <c r="U37" s="19"/>
      <c r="V37" s="19"/>
      <c r="W37" s="19"/>
      <c r="X37" s="19"/>
      <c r="Y37" s="19"/>
      <c r="Z37" s="19"/>
      <c r="AA37" s="32"/>
      <c r="AB37">
        <v>0</v>
      </c>
      <c r="AC37">
        <v>0</v>
      </c>
      <c r="AD37">
        <v>0</v>
      </c>
      <c r="AL37" s="4"/>
      <c r="AM37" s="19">
        <v>1.6632899999999999E-2</v>
      </c>
      <c r="AN37" s="19">
        <v>1.7550799999999998E-2</v>
      </c>
      <c r="AO37" s="19">
        <v>1.8517800000000001E-2</v>
      </c>
      <c r="AP37" s="19"/>
      <c r="AQ37" s="19"/>
      <c r="AR37" s="19"/>
      <c r="AS37" s="19"/>
      <c r="AT37" s="19"/>
      <c r="AU37" s="19"/>
      <c r="AV37" s="19"/>
      <c r="AW37" s="32"/>
      <c r="AX37" s="19">
        <v>0</v>
      </c>
      <c r="AY37" s="19">
        <v>0</v>
      </c>
      <c r="AZ37" s="19">
        <v>0</v>
      </c>
      <c r="BA37" s="19"/>
      <c r="BB37" s="19"/>
      <c r="BC37" s="19"/>
      <c r="BD37" s="19"/>
      <c r="BE37" s="19"/>
      <c r="BF37" s="19"/>
      <c r="BG37" s="19"/>
      <c r="BH37" s="32"/>
      <c r="BI37" s="19">
        <f>IF(AX37&gt;0,1,0)</f>
        <v>0</v>
      </c>
      <c r="BJ37" s="19">
        <f t="shared" si="246"/>
        <v>0</v>
      </c>
      <c r="BK37" s="19">
        <f t="shared" si="246"/>
        <v>0</v>
      </c>
      <c r="BL37" s="19"/>
      <c r="BM37" s="19"/>
      <c r="BN37" s="19"/>
      <c r="BO37" s="19"/>
      <c r="BP37" s="19"/>
      <c r="BQ37" s="19"/>
      <c r="BR37" s="19"/>
      <c r="BS37" s="19"/>
      <c r="BT37" s="38">
        <v>9</v>
      </c>
      <c r="BU37" s="19">
        <v>5</v>
      </c>
      <c r="BV37" s="19">
        <v>15</v>
      </c>
      <c r="BW37" s="19">
        <v>3</v>
      </c>
      <c r="BX37" s="19">
        <v>8</v>
      </c>
      <c r="BY37" s="19">
        <v>2</v>
      </c>
      <c r="BZ37" s="19">
        <v>0</v>
      </c>
      <c r="CA37" s="19">
        <v>1</v>
      </c>
      <c r="CB37" s="19">
        <v>13</v>
      </c>
      <c r="CC37" s="19">
        <v>4</v>
      </c>
      <c r="CD37" s="32">
        <v>4</v>
      </c>
      <c r="CE37" s="19">
        <v>120</v>
      </c>
      <c r="CF37" s="19">
        <v>120</v>
      </c>
      <c r="CG37" s="19">
        <v>91</v>
      </c>
      <c r="CH37" s="19">
        <v>176</v>
      </c>
      <c r="CI37" s="19">
        <v>111</v>
      </c>
      <c r="CJ37" s="19">
        <v>120</v>
      </c>
      <c r="CK37" s="19">
        <v>100</v>
      </c>
      <c r="CL37" s="19">
        <v>83</v>
      </c>
      <c r="CM37" s="19">
        <v>75</v>
      </c>
      <c r="CN37" s="19">
        <v>70</v>
      </c>
      <c r="CO37" s="32">
        <v>94</v>
      </c>
      <c r="CP37" s="35">
        <f t="shared" si="211"/>
        <v>7.4999999999999997E-2</v>
      </c>
      <c r="CQ37" s="35">
        <f t="shared" si="212"/>
        <v>4.1666666666666664E-2</v>
      </c>
      <c r="CR37" s="35">
        <f t="shared" si="213"/>
        <v>0.16483516483516483</v>
      </c>
      <c r="CS37" s="35">
        <f t="shared" si="214"/>
        <v>1.7045454545454544E-2</v>
      </c>
      <c r="CT37" s="35">
        <f t="shared" si="215"/>
        <v>7.2072072072072071E-2</v>
      </c>
      <c r="CU37" s="35">
        <f t="shared" si="216"/>
        <v>1.6666666666666666E-2</v>
      </c>
      <c r="CV37" s="35">
        <f t="shared" si="217"/>
        <v>0</v>
      </c>
      <c r="CW37" s="35">
        <f t="shared" si="218"/>
        <v>1.2048192771084338E-2</v>
      </c>
      <c r="CX37" s="35">
        <f t="shared" si="219"/>
        <v>0.17333333333333334</v>
      </c>
      <c r="CY37" s="35">
        <f t="shared" si="220"/>
        <v>5.7142857142857141E-2</v>
      </c>
      <c r="CZ37" s="139">
        <f t="shared" si="221"/>
        <v>4.2553191489361701E-2</v>
      </c>
      <c r="DA37" s="146">
        <v>1.1252152740000001</v>
      </c>
      <c r="DB37" s="146">
        <v>0.83784188299999995</v>
      </c>
      <c r="DC37" s="146">
        <v>0.93888196300000004</v>
      </c>
      <c r="DD37" s="146">
        <v>1.480686121</v>
      </c>
      <c r="DE37" s="146">
        <v>1.9052738279999999</v>
      </c>
      <c r="DF37" s="146">
        <v>2.0356293459999999</v>
      </c>
      <c r="DG37" s="146">
        <v>2.0270267529999999</v>
      </c>
      <c r="DH37" s="146">
        <v>1.371657305</v>
      </c>
      <c r="DI37" s="146">
        <v>0.89720378499999998</v>
      </c>
      <c r="DJ37" s="146">
        <v>1.416940216</v>
      </c>
      <c r="DK37" s="147">
        <v>0.99115859299999998</v>
      </c>
      <c r="DL37" s="146"/>
      <c r="DM37" s="146"/>
      <c r="DN37" s="146">
        <v>0.60749744400000005</v>
      </c>
      <c r="DO37" s="146"/>
      <c r="DP37" s="146"/>
      <c r="DQ37" s="146"/>
      <c r="DR37" s="146"/>
      <c r="DS37" s="146"/>
      <c r="DT37" s="146"/>
      <c r="DU37" s="146"/>
      <c r="DV37" s="147"/>
      <c r="DW37" s="146"/>
      <c r="DX37" s="146"/>
      <c r="DY37" s="146">
        <v>2.6649220000000001E-2</v>
      </c>
      <c r="DZ37" s="146">
        <v>1.256004E-2</v>
      </c>
      <c r="EA37" s="146">
        <v>3.0921309000000001E-2</v>
      </c>
      <c r="EB37" s="146">
        <v>3.5843638999999997E-2</v>
      </c>
      <c r="EC37" s="146">
        <v>3.2436090000000001E-2</v>
      </c>
      <c r="ED37" s="146">
        <v>3.1507E-2</v>
      </c>
      <c r="EE37" s="146">
        <v>5.4726999999999998E-2</v>
      </c>
      <c r="EF37" s="146">
        <v>4.419E-2</v>
      </c>
      <c r="EG37" s="147">
        <v>9.4834000000000002E-2</v>
      </c>
      <c r="EH37" s="143">
        <v>182576300</v>
      </c>
      <c r="EI37" s="143">
        <v>211546100</v>
      </c>
      <c r="EJ37" s="143">
        <v>378475500</v>
      </c>
      <c r="EK37" s="143">
        <v>325012000</v>
      </c>
      <c r="EL37" s="143">
        <v>612661400</v>
      </c>
      <c r="EM37" s="143">
        <v>538537300</v>
      </c>
      <c r="EN37" s="143">
        <v>361691400</v>
      </c>
      <c r="EO37" s="143">
        <v>484133800</v>
      </c>
      <c r="EP37" s="143">
        <v>550505900</v>
      </c>
      <c r="EQ37" s="143">
        <v>518317100</v>
      </c>
      <c r="ER37" s="143"/>
      <c r="ES37" s="26">
        <f t="shared" si="222"/>
        <v>19.022678725806593</v>
      </c>
      <c r="ET37" s="26">
        <f t="shared" si="223"/>
        <v>19.169953499602347</v>
      </c>
      <c r="EU37" s="26">
        <f t="shared" si="224"/>
        <v>19.751661899552566</v>
      </c>
      <c r="EV37" s="26">
        <f t="shared" si="225"/>
        <v>19.599372662689294</v>
      </c>
      <c r="EW37" s="26">
        <f t="shared" si="226"/>
        <v>20.233322975874522</v>
      </c>
      <c r="EX37" s="26">
        <f t="shared" si="227"/>
        <v>20.104367318642872</v>
      </c>
      <c r="EY37" s="26">
        <f t="shared" si="228"/>
        <v>19.706301920029208</v>
      </c>
      <c r="EZ37" s="26">
        <f t="shared" si="229"/>
        <v>19.997871872757663</v>
      </c>
      <c r="FA37" s="26">
        <f t="shared" si="230"/>
        <v>20.126348231599096</v>
      </c>
      <c r="FB37" s="26">
        <f t="shared" si="231"/>
        <v>20.066097775091094</v>
      </c>
      <c r="FC37" s="152" t="str">
        <f t="shared" si="232"/>
        <v/>
      </c>
      <c r="FD37">
        <f t="shared" si="200"/>
        <v>1.1252152740000001</v>
      </c>
      <c r="FE37">
        <f t="shared" si="201"/>
        <v>0.83784188299999995</v>
      </c>
      <c r="FF37">
        <f t="shared" si="202"/>
        <v>0.93888196300000004</v>
      </c>
      <c r="FG37" t="str">
        <f t="shared" si="203"/>
        <v/>
      </c>
      <c r="FH37" t="str">
        <f t="shared" si="204"/>
        <v/>
      </c>
      <c r="FI37" t="str">
        <f t="shared" si="186"/>
        <v/>
      </c>
      <c r="FJ37" t="str">
        <f t="shared" si="187"/>
        <v/>
      </c>
      <c r="FK37" t="str">
        <f t="shared" si="188"/>
        <v/>
      </c>
      <c r="FL37" t="str">
        <f t="shared" si="189"/>
        <v/>
      </c>
      <c r="FM37" t="str">
        <f t="shared" si="190"/>
        <v/>
      </c>
      <c r="FN37" t="str">
        <f t="shared" si="191"/>
        <v/>
      </c>
      <c r="FO37" s="26"/>
      <c r="FQ37">
        <f t="shared" si="247"/>
        <v>0.60749744400000005</v>
      </c>
      <c r="FR37" t="str">
        <f t="shared" si="247"/>
        <v/>
      </c>
      <c r="FS37" t="str">
        <f t="shared" si="210"/>
        <v/>
      </c>
      <c r="FT37" t="str">
        <f t="shared" si="210"/>
        <v/>
      </c>
      <c r="FU37" t="str">
        <f t="shared" si="210"/>
        <v/>
      </c>
      <c r="FV37" t="str">
        <f t="shared" si="210"/>
        <v/>
      </c>
      <c r="FW37" t="str">
        <f t="shared" si="233"/>
        <v/>
      </c>
      <c r="FX37" t="str">
        <f t="shared" si="234"/>
        <v/>
      </c>
      <c r="FY37" s="4" t="str">
        <f t="shared" si="209"/>
        <v/>
      </c>
      <c r="GB37">
        <f t="shared" si="248"/>
        <v>2.6649220000000001E-2</v>
      </c>
      <c r="GC37" t="str">
        <f t="shared" si="249"/>
        <v/>
      </c>
      <c r="GD37" t="str">
        <f t="shared" si="193"/>
        <v/>
      </c>
      <c r="GE37" t="str">
        <f t="shared" si="194"/>
        <v/>
      </c>
      <c r="GF37" t="str">
        <f t="shared" si="195"/>
        <v/>
      </c>
      <c r="GG37" t="str">
        <f t="shared" si="196"/>
        <v/>
      </c>
      <c r="GH37" t="str">
        <f t="shared" si="197"/>
        <v/>
      </c>
      <c r="GI37" t="str">
        <f t="shared" si="198"/>
        <v/>
      </c>
      <c r="GJ37" s="4" t="str">
        <f t="shared" si="199"/>
        <v/>
      </c>
      <c r="GK37">
        <f t="shared" si="235"/>
        <v>19.022678725806593</v>
      </c>
      <c r="GL37">
        <f t="shared" si="236"/>
        <v>19.169953499602347</v>
      </c>
      <c r="GM37">
        <f t="shared" si="237"/>
        <v>19.751661899552566</v>
      </c>
      <c r="GN37" t="str">
        <f t="shared" si="238"/>
        <v/>
      </c>
      <c r="GO37" t="str">
        <f t="shared" si="239"/>
        <v/>
      </c>
      <c r="GP37" t="str">
        <f t="shared" si="240"/>
        <v/>
      </c>
      <c r="GQ37" t="str">
        <f t="shared" si="241"/>
        <v/>
      </c>
      <c r="GR37" t="str">
        <f t="shared" si="242"/>
        <v/>
      </c>
      <c r="GS37" t="str">
        <f t="shared" si="243"/>
        <v/>
      </c>
      <c r="GT37" t="str">
        <f t="shared" si="244"/>
        <v/>
      </c>
      <c r="GU37" t="str">
        <f t="shared" si="245"/>
        <v/>
      </c>
      <c r="GV37" s="26">
        <f t="shared" si="47"/>
        <v>1.1252152740000001</v>
      </c>
      <c r="GW37">
        <f t="shared" si="48"/>
        <v>0.83784188299999995</v>
      </c>
      <c r="GX37">
        <f t="shared" si="49"/>
        <v>0.93888196300000004</v>
      </c>
      <c r="GY37">
        <f t="shared" si="50"/>
        <v>11.025982470999988</v>
      </c>
      <c r="GZ37">
        <f t="shared" si="51"/>
        <v>11.025982470999988</v>
      </c>
      <c r="HA37">
        <f t="shared" si="52"/>
        <v>11.025982470999988</v>
      </c>
      <c r="HB37">
        <f t="shared" si="53"/>
        <v>11.025982470999988</v>
      </c>
      <c r="HC37">
        <f t="shared" si="54"/>
        <v>11.025982470999988</v>
      </c>
      <c r="HD37">
        <f t="shared" si="55"/>
        <v>11.025982470999988</v>
      </c>
      <c r="HE37">
        <f t="shared" si="56"/>
        <v>11.025982470999988</v>
      </c>
      <c r="HF37">
        <f t="shared" si="57"/>
        <v>11.025982470999988</v>
      </c>
      <c r="HG37" s="26">
        <f t="shared" si="58"/>
        <v>1.1252152740000001</v>
      </c>
      <c r="HH37">
        <f t="shared" si="59"/>
        <v>0.83784188299999995</v>
      </c>
      <c r="HI37">
        <f t="shared" si="60"/>
        <v>0.93888196300000004</v>
      </c>
      <c r="HJ37" t="str">
        <f t="shared" si="61"/>
        <v/>
      </c>
      <c r="HK37" t="str">
        <f t="shared" si="62"/>
        <v/>
      </c>
      <c r="HL37" t="str">
        <f t="shared" si="63"/>
        <v/>
      </c>
      <c r="HM37" t="str">
        <f t="shared" si="64"/>
        <v/>
      </c>
      <c r="HN37" t="str">
        <f t="shared" si="65"/>
        <v/>
      </c>
      <c r="HO37" t="str">
        <f t="shared" si="66"/>
        <v/>
      </c>
      <c r="HP37" t="str">
        <f t="shared" si="67"/>
        <v/>
      </c>
      <c r="HQ37" t="str">
        <f t="shared" si="68"/>
        <v/>
      </c>
      <c r="HR37" s="26">
        <f t="shared" si="69"/>
        <v>1.8501305000000012E-3</v>
      </c>
      <c r="HS37">
        <f t="shared" si="70"/>
        <v>1.8501305000000012E-3</v>
      </c>
      <c r="HT37">
        <f t="shared" si="71"/>
        <v>0.60749744400000005</v>
      </c>
      <c r="HU37">
        <f t="shared" si="72"/>
        <v>0.86766592399999853</v>
      </c>
      <c r="HV37">
        <f t="shared" si="73"/>
        <v>0.86766592399999853</v>
      </c>
      <c r="HW37">
        <f t="shared" si="74"/>
        <v>0.86766592399999853</v>
      </c>
      <c r="HX37">
        <f t="shared" si="75"/>
        <v>0.86766592399999853</v>
      </c>
      <c r="HY37">
        <f t="shared" si="76"/>
        <v>0.86766592399999853</v>
      </c>
      <c r="HZ37">
        <f t="shared" si="77"/>
        <v>0.86766592399999853</v>
      </c>
      <c r="IA37">
        <f t="shared" si="78"/>
        <v>0.86766592399999853</v>
      </c>
      <c r="IB37" s="4">
        <f t="shared" si="79"/>
        <v>0.86766592399999853</v>
      </c>
      <c r="IC37" t="str">
        <f t="shared" si="80"/>
        <v/>
      </c>
      <c r="ID37" t="str">
        <f t="shared" si="81"/>
        <v/>
      </c>
      <c r="IE37">
        <f t="shared" si="82"/>
        <v>0.60749744400000005</v>
      </c>
      <c r="IF37" t="str">
        <f t="shared" si="83"/>
        <v/>
      </c>
      <c r="IG37" t="str">
        <f t="shared" si="84"/>
        <v/>
      </c>
      <c r="IH37" t="str">
        <f t="shared" si="85"/>
        <v/>
      </c>
      <c r="II37" t="str">
        <f t="shared" si="86"/>
        <v/>
      </c>
      <c r="IJ37" t="str">
        <f t="shared" si="87"/>
        <v/>
      </c>
      <c r="IK37" t="str">
        <f t="shared" si="88"/>
        <v/>
      </c>
      <c r="IL37" t="str">
        <f t="shared" si="89"/>
        <v/>
      </c>
      <c r="IM37" t="str">
        <f t="shared" si="90"/>
        <v/>
      </c>
      <c r="IN37" s="26">
        <f t="shared" si="91"/>
        <v>0</v>
      </c>
      <c r="IO37">
        <f t="shared" si="92"/>
        <v>0</v>
      </c>
      <c r="IP37">
        <f t="shared" si="93"/>
        <v>2.6649220000000001E-2</v>
      </c>
      <c r="IQ37">
        <f t="shared" si="94"/>
        <v>0.13094384999999997</v>
      </c>
      <c r="IR37">
        <f t="shared" si="95"/>
        <v>0.13094384999999997</v>
      </c>
      <c r="IS37">
        <f t="shared" si="96"/>
        <v>0.13094384999999997</v>
      </c>
      <c r="IT37">
        <f t="shared" si="97"/>
        <v>0.13094384999999997</v>
      </c>
      <c r="IU37">
        <f t="shared" si="98"/>
        <v>0.13094384999999997</v>
      </c>
      <c r="IV37">
        <f t="shared" si="99"/>
        <v>0.13094384999999997</v>
      </c>
      <c r="IW37">
        <f t="shared" si="100"/>
        <v>0.13094384999999997</v>
      </c>
      <c r="IX37">
        <f t="shared" si="101"/>
        <v>0.13094384999999997</v>
      </c>
      <c r="IY37" s="26" t="str">
        <f t="shared" si="102"/>
        <v/>
      </c>
      <c r="IZ37" t="str">
        <f t="shared" si="103"/>
        <v/>
      </c>
      <c r="JA37">
        <f t="shared" si="104"/>
        <v>2.6649220000000001E-2</v>
      </c>
      <c r="JB37" t="str">
        <f t="shared" si="105"/>
        <v/>
      </c>
      <c r="JC37" t="str">
        <f t="shared" si="106"/>
        <v/>
      </c>
      <c r="JD37" t="str">
        <f t="shared" si="107"/>
        <v/>
      </c>
      <c r="JE37" t="str">
        <f t="shared" si="108"/>
        <v/>
      </c>
      <c r="JF37" t="str">
        <f t="shared" si="109"/>
        <v/>
      </c>
      <c r="JG37" t="str">
        <f t="shared" si="110"/>
        <v/>
      </c>
      <c r="JH37" t="str">
        <f t="shared" si="111"/>
        <v/>
      </c>
      <c r="JI37" t="str">
        <f t="shared" si="112"/>
        <v/>
      </c>
      <c r="JJ37" s="26">
        <f t="shared" si="113"/>
        <v>19.022678725806593</v>
      </c>
      <c r="JK37">
        <f t="shared" si="114"/>
        <v>19.169953499602347</v>
      </c>
      <c r="JL37">
        <f t="shared" si="115"/>
        <v>19.751661899552566</v>
      </c>
      <c r="JM37">
        <f t="shared" si="116"/>
        <v>23.290190403071897</v>
      </c>
      <c r="JN37">
        <f t="shared" si="117"/>
        <v>23.290190403071897</v>
      </c>
      <c r="JO37">
        <f t="shared" si="118"/>
        <v>23.290190403071897</v>
      </c>
      <c r="JP37">
        <f t="shared" si="119"/>
        <v>23.290190403071897</v>
      </c>
      <c r="JQ37">
        <f t="shared" si="120"/>
        <v>23.290190403071897</v>
      </c>
      <c r="JR37">
        <f t="shared" si="121"/>
        <v>23.290190403071897</v>
      </c>
      <c r="JS37">
        <f t="shared" si="122"/>
        <v>23.290190403071897</v>
      </c>
      <c r="JT37">
        <f t="shared" si="123"/>
        <v>23.290190403071897</v>
      </c>
      <c r="JU37" s="26">
        <f t="shared" si="124"/>
        <v>19.022678725806593</v>
      </c>
      <c r="JV37">
        <f t="shared" si="125"/>
        <v>19.169953499602347</v>
      </c>
      <c r="JW37">
        <f t="shared" si="126"/>
        <v>19.751661899552566</v>
      </c>
      <c r="JX37" t="str">
        <f t="shared" si="127"/>
        <v/>
      </c>
      <c r="JY37" t="str">
        <f t="shared" si="128"/>
        <v/>
      </c>
      <c r="JZ37" t="str">
        <f t="shared" si="129"/>
        <v/>
      </c>
      <c r="KA37" t="str">
        <f t="shared" si="130"/>
        <v/>
      </c>
      <c r="KB37" t="str">
        <f t="shared" si="131"/>
        <v/>
      </c>
      <c r="KC37" t="str">
        <f t="shared" si="132"/>
        <v/>
      </c>
      <c r="KD37" t="str">
        <f t="shared" si="133"/>
        <v/>
      </c>
      <c r="KE37" s="4" t="str">
        <f t="shared" si="134"/>
        <v/>
      </c>
    </row>
    <row r="38" spans="1:291" x14ac:dyDescent="0.2">
      <c r="A38" s="16" t="s">
        <v>4094</v>
      </c>
      <c r="B38" s="17" t="s">
        <v>4095</v>
      </c>
      <c r="C38" s="17"/>
      <c r="D38" s="17"/>
      <c r="E38" s="20" t="s">
        <v>56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/>
      <c r="P38" s="32"/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/>
      <c r="AA38" s="32"/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L38" s="4"/>
      <c r="AM38" s="19">
        <v>2.1965499999999999E-2</v>
      </c>
      <c r="AN38" s="19">
        <v>2.0820100000000001E-2</v>
      </c>
      <c r="AO38" s="19">
        <v>1.9839800000000001E-2</v>
      </c>
      <c r="AP38" s="19">
        <v>1.7188100000000001E-2</v>
      </c>
      <c r="AQ38" s="19">
        <v>2.2843599999999999E-2</v>
      </c>
      <c r="AR38" s="19">
        <v>2.18122E-2</v>
      </c>
      <c r="AS38" s="19">
        <v>2.0833299999999999E-2</v>
      </c>
      <c r="AT38" s="19">
        <v>2.0160600000000001E-2</v>
      </c>
      <c r="AU38" s="19">
        <v>1.92984E-2</v>
      </c>
      <c r="AV38" s="19"/>
      <c r="AW38" s="32"/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/>
      <c r="BH38" s="32"/>
      <c r="BI38" s="19">
        <f>IF(AX38&gt;0,1,0)</f>
        <v>0</v>
      </c>
      <c r="BJ38" s="19">
        <f t="shared" si="246"/>
        <v>0</v>
      </c>
      <c r="BK38" s="19">
        <f t="shared" si="246"/>
        <v>0</v>
      </c>
      <c r="BL38" s="19">
        <f t="shared" ref="BL38:BQ38" si="250">IF(BA38&gt;0,1,0)</f>
        <v>0</v>
      </c>
      <c r="BM38" s="19">
        <f t="shared" si="250"/>
        <v>0</v>
      </c>
      <c r="BN38" s="19">
        <f t="shared" si="250"/>
        <v>0</v>
      </c>
      <c r="BO38" s="19">
        <f t="shared" si="250"/>
        <v>0</v>
      </c>
      <c r="BP38" s="19">
        <f t="shared" si="250"/>
        <v>0</v>
      </c>
      <c r="BQ38" s="19">
        <f t="shared" si="250"/>
        <v>0</v>
      </c>
      <c r="BR38" s="19"/>
      <c r="BS38" s="19"/>
      <c r="BT38" s="38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40</v>
      </c>
      <c r="CA38" s="19">
        <v>16</v>
      </c>
      <c r="CB38" s="19">
        <v>11</v>
      </c>
      <c r="CC38" s="19">
        <v>22</v>
      </c>
      <c r="CD38" s="32">
        <v>21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210</v>
      </c>
      <c r="CL38" s="19">
        <v>258</v>
      </c>
      <c r="CM38" s="19">
        <v>184</v>
      </c>
      <c r="CN38" s="19">
        <v>176</v>
      </c>
      <c r="CO38" s="32">
        <v>212</v>
      </c>
      <c r="CP38" s="35">
        <f t="shared" si="211"/>
        <v>0</v>
      </c>
      <c r="CQ38" s="35">
        <f t="shared" si="212"/>
        <v>0</v>
      </c>
      <c r="CR38" s="35">
        <f t="shared" si="213"/>
        <v>0</v>
      </c>
      <c r="CS38" s="35">
        <f t="shared" si="214"/>
        <v>0</v>
      </c>
      <c r="CT38" s="35">
        <f t="shared" si="215"/>
        <v>0</v>
      </c>
      <c r="CU38" s="35">
        <f t="shared" si="216"/>
        <v>0</v>
      </c>
      <c r="CV38" s="35">
        <f t="shared" si="217"/>
        <v>0.19047619047619047</v>
      </c>
      <c r="CW38" s="35">
        <f t="shared" si="218"/>
        <v>6.2015503875968991E-2</v>
      </c>
      <c r="CX38" s="35">
        <f t="shared" si="219"/>
        <v>5.9782608695652176E-2</v>
      </c>
      <c r="CY38" s="35">
        <f t="shared" si="220"/>
        <v>0.125</v>
      </c>
      <c r="CZ38" s="139">
        <f t="shared" si="221"/>
        <v>9.9056603773584911E-2</v>
      </c>
      <c r="DA38" s="146">
        <v>1.2576000000000001</v>
      </c>
      <c r="DB38" s="146">
        <v>0.89259999999999995</v>
      </c>
      <c r="DC38" s="146">
        <v>0.70589999999999997</v>
      </c>
      <c r="DD38" s="146">
        <v>0.84050000000000002</v>
      </c>
      <c r="DE38" s="146">
        <v>0.76529999999999998</v>
      </c>
      <c r="DF38" s="146">
        <v>0.55869999999999997</v>
      </c>
      <c r="DG38" s="146">
        <v>1.4339999999999999</v>
      </c>
      <c r="DH38" s="146">
        <v>0.73819999999999997</v>
      </c>
      <c r="DI38" s="146">
        <v>0.29570000000000002</v>
      </c>
      <c r="DJ38" s="146">
        <v>0.6149</v>
      </c>
      <c r="DK38" s="147">
        <v>0.46779999999999999</v>
      </c>
      <c r="DL38" s="146">
        <v>0.310915</v>
      </c>
      <c r="DM38" s="146">
        <v>0.42242099999999999</v>
      </c>
      <c r="DN38" s="146">
        <v>0.42084700000000003</v>
      </c>
      <c r="DO38" s="146">
        <v>0.39179599999999998</v>
      </c>
      <c r="DP38" s="146">
        <v>0.46796199999999999</v>
      </c>
      <c r="DQ38" s="146">
        <v>0.459451</v>
      </c>
      <c r="DR38" s="146">
        <v>0.52365200000000001</v>
      </c>
      <c r="DS38" s="146">
        <v>0.56169599999999997</v>
      </c>
      <c r="DT38" s="146">
        <v>0.53190099999999996</v>
      </c>
      <c r="DU38" s="146"/>
      <c r="DV38" s="147"/>
      <c r="DW38" s="146">
        <v>8.4960000000000001E-3</v>
      </c>
      <c r="DX38" s="146">
        <v>1.9845000000000002E-2</v>
      </c>
      <c r="DY38" s="146">
        <v>1.2893E-2</v>
      </c>
      <c r="DZ38" s="146">
        <v>1.1282E-2</v>
      </c>
      <c r="EA38" s="146">
        <v>-5.5835000000000003E-2</v>
      </c>
      <c r="EB38" s="146">
        <v>-3.4827999999999998E-2</v>
      </c>
      <c r="EC38" s="146">
        <v>-0.116192</v>
      </c>
      <c r="ED38" s="146">
        <v>-6.5924999999999997E-2</v>
      </c>
      <c r="EE38" s="146">
        <v>-7.8856999999999997E-2</v>
      </c>
      <c r="EF38" s="146">
        <v>-9.6188999999999997E-2</v>
      </c>
      <c r="EG38" s="147">
        <v>-0.131382</v>
      </c>
      <c r="EH38" s="143">
        <v>6695270500</v>
      </c>
      <c r="EI38" s="143">
        <v>4986202000</v>
      </c>
      <c r="EJ38" s="143">
        <v>4196045800</v>
      </c>
      <c r="EK38" s="143">
        <v>5014874800</v>
      </c>
      <c r="EL38" s="143">
        <v>3756918600</v>
      </c>
      <c r="EM38" s="143">
        <v>2412582700</v>
      </c>
      <c r="EN38" s="143">
        <v>4648221400</v>
      </c>
      <c r="EO38" s="143">
        <v>2171247400</v>
      </c>
      <c r="EP38" s="143">
        <v>715589100</v>
      </c>
      <c r="EQ38" s="143">
        <v>1046637500</v>
      </c>
      <c r="ER38" s="143">
        <v>424730500</v>
      </c>
      <c r="ES38" s="26">
        <f t="shared" si="222"/>
        <v>22.624667218559392</v>
      </c>
      <c r="ET38" s="26">
        <f t="shared" si="223"/>
        <v>22.329940334664755</v>
      </c>
      <c r="EU38" s="26">
        <f t="shared" si="224"/>
        <v>22.157408442578184</v>
      </c>
      <c r="EV38" s="26">
        <f t="shared" si="225"/>
        <v>22.335674292943992</v>
      </c>
      <c r="EW38" s="26">
        <f t="shared" si="226"/>
        <v>22.046864937080478</v>
      </c>
      <c r="EX38" s="26">
        <f t="shared" si="227"/>
        <v>21.603963670382623</v>
      </c>
      <c r="EY38" s="26">
        <f t="shared" si="228"/>
        <v>22.259750488752292</v>
      </c>
      <c r="EZ38" s="26">
        <f t="shared" si="229"/>
        <v>21.498567678051973</v>
      </c>
      <c r="FA38" s="26">
        <f t="shared" si="230"/>
        <v>20.38861667750966</v>
      </c>
      <c r="FB38" s="26">
        <f t="shared" si="231"/>
        <v>20.768848481568153</v>
      </c>
      <c r="FC38" s="152">
        <f t="shared" si="232"/>
        <v>19.866965408104001</v>
      </c>
      <c r="FD38">
        <f t="shared" si="200"/>
        <v>1.2576000000000001</v>
      </c>
      <c r="FE38">
        <f t="shared" si="201"/>
        <v>0.89259999999999995</v>
      </c>
      <c r="FF38">
        <f t="shared" si="202"/>
        <v>0.70589999999999997</v>
      </c>
      <c r="FG38">
        <f t="shared" si="203"/>
        <v>0.84050000000000002</v>
      </c>
      <c r="FH38">
        <f t="shared" si="204"/>
        <v>0.76529999999999998</v>
      </c>
      <c r="FI38">
        <f t="shared" si="186"/>
        <v>0.55869999999999997</v>
      </c>
      <c r="FJ38">
        <f t="shared" si="187"/>
        <v>1.4339999999999999</v>
      </c>
      <c r="FK38">
        <f t="shared" si="188"/>
        <v>0.73819999999999997</v>
      </c>
      <c r="FL38">
        <f t="shared" si="189"/>
        <v>0.29570000000000002</v>
      </c>
      <c r="FM38" t="str">
        <f t="shared" si="190"/>
        <v/>
      </c>
      <c r="FN38" t="str">
        <f t="shared" si="191"/>
        <v/>
      </c>
      <c r="FO38" s="26">
        <f t="shared" ref="FO38:FP43" si="251">IF(ISNUMBER(F38),DL38,"")</f>
        <v>0.310915</v>
      </c>
      <c r="FP38">
        <f t="shared" si="251"/>
        <v>0.42242099999999999</v>
      </c>
      <c r="FQ38">
        <f t="shared" si="247"/>
        <v>0.42084700000000003</v>
      </c>
      <c r="FR38">
        <f t="shared" si="247"/>
        <v>0.39179599999999998</v>
      </c>
      <c r="FS38">
        <f t="shared" si="210"/>
        <v>0.46796199999999999</v>
      </c>
      <c r="FT38">
        <f t="shared" si="210"/>
        <v>0.459451</v>
      </c>
      <c r="FU38">
        <f t="shared" si="210"/>
        <v>0.52365200000000001</v>
      </c>
      <c r="FV38">
        <f t="shared" si="210"/>
        <v>0.56169599999999997</v>
      </c>
      <c r="FW38">
        <f t="shared" si="233"/>
        <v>0.53190099999999996</v>
      </c>
      <c r="FX38" t="str">
        <f t="shared" si="234"/>
        <v/>
      </c>
      <c r="FY38" s="4" t="str">
        <f t="shared" si="209"/>
        <v/>
      </c>
      <c r="FZ38">
        <f t="shared" ref="FZ38:GA43" si="252">IF(ISNUMBER(F38),DW38,"")</f>
        <v>8.4960000000000001E-3</v>
      </c>
      <c r="GA38">
        <f t="shared" si="252"/>
        <v>1.9845000000000002E-2</v>
      </c>
      <c r="GB38">
        <f t="shared" si="248"/>
        <v>1.2893E-2</v>
      </c>
      <c r="GC38">
        <f t="shared" si="249"/>
        <v>1.1282E-2</v>
      </c>
      <c r="GD38">
        <f t="shared" si="193"/>
        <v>-5.5835000000000003E-2</v>
      </c>
      <c r="GE38">
        <f t="shared" si="194"/>
        <v>-3.4827999999999998E-2</v>
      </c>
      <c r="GF38">
        <f t="shared" si="195"/>
        <v>-0.116192</v>
      </c>
      <c r="GG38">
        <f t="shared" si="196"/>
        <v>-6.5924999999999997E-2</v>
      </c>
      <c r="GH38">
        <f t="shared" si="197"/>
        <v>-7.8856999999999997E-2</v>
      </c>
      <c r="GI38" t="str">
        <f t="shared" si="198"/>
        <v/>
      </c>
      <c r="GJ38" s="4" t="str">
        <f t="shared" si="199"/>
        <v/>
      </c>
      <c r="GK38">
        <f t="shared" si="235"/>
        <v>22.624667218559392</v>
      </c>
      <c r="GL38">
        <f t="shared" si="236"/>
        <v>22.329940334664755</v>
      </c>
      <c r="GM38">
        <f t="shared" si="237"/>
        <v>22.157408442578184</v>
      </c>
      <c r="GN38">
        <f t="shared" si="238"/>
        <v>22.335674292943992</v>
      </c>
      <c r="GO38">
        <f t="shared" si="239"/>
        <v>22.046864937080478</v>
      </c>
      <c r="GP38">
        <f t="shared" si="240"/>
        <v>21.603963670382623</v>
      </c>
      <c r="GQ38">
        <f t="shared" si="241"/>
        <v>22.259750488752292</v>
      </c>
      <c r="GR38">
        <f t="shared" si="242"/>
        <v>21.498567678051973</v>
      </c>
      <c r="GS38">
        <f t="shared" si="243"/>
        <v>20.38861667750966</v>
      </c>
      <c r="GT38" t="str">
        <f t="shared" si="244"/>
        <v/>
      </c>
      <c r="GU38" t="str">
        <f t="shared" si="245"/>
        <v/>
      </c>
      <c r="GV38" s="26">
        <f t="shared" si="47"/>
        <v>1.2576000000000001</v>
      </c>
      <c r="GW38">
        <f t="shared" si="48"/>
        <v>0.89259999999999995</v>
      </c>
      <c r="GX38">
        <f t="shared" si="49"/>
        <v>0.70589999999999997</v>
      </c>
      <c r="GY38">
        <f t="shared" si="50"/>
        <v>0.84050000000000002</v>
      </c>
      <c r="GZ38">
        <f t="shared" si="51"/>
        <v>0.76529999999999998</v>
      </c>
      <c r="HA38">
        <f t="shared" si="52"/>
        <v>0.55869999999999997</v>
      </c>
      <c r="HB38">
        <f t="shared" si="53"/>
        <v>1.4339999999999999</v>
      </c>
      <c r="HC38">
        <f t="shared" si="54"/>
        <v>0.73819999999999997</v>
      </c>
      <c r="HD38">
        <f t="shared" si="55"/>
        <v>0.52583789730000008</v>
      </c>
      <c r="HE38">
        <f t="shared" si="56"/>
        <v>11.025982470999988</v>
      </c>
      <c r="HF38">
        <f t="shared" si="57"/>
        <v>11.025982470999988</v>
      </c>
      <c r="HG38" s="26">
        <f t="shared" si="58"/>
        <v>1.2576000000000001</v>
      </c>
      <c r="HH38">
        <f t="shared" si="59"/>
        <v>0.89259999999999995</v>
      </c>
      <c r="HI38">
        <f t="shared" si="60"/>
        <v>0.70589999999999997</v>
      </c>
      <c r="HJ38">
        <f t="shared" si="61"/>
        <v>0.84050000000000002</v>
      </c>
      <c r="HK38">
        <f t="shared" si="62"/>
        <v>0.76529999999999998</v>
      </c>
      <c r="HL38">
        <f t="shared" si="63"/>
        <v>0.55869999999999997</v>
      </c>
      <c r="HM38">
        <f t="shared" si="64"/>
        <v>1.4339999999999999</v>
      </c>
      <c r="HN38">
        <f t="shared" si="65"/>
        <v>0.73819999999999997</v>
      </c>
      <c r="HO38">
        <f t="shared" si="66"/>
        <v>0.52583789730000008</v>
      </c>
      <c r="HP38" t="str">
        <f t="shared" si="67"/>
        <v/>
      </c>
      <c r="HQ38" t="str">
        <f t="shared" si="68"/>
        <v/>
      </c>
      <c r="HR38" s="26">
        <f t="shared" si="69"/>
        <v>0.310915</v>
      </c>
      <c r="HS38">
        <f t="shared" si="70"/>
        <v>0.42242099999999999</v>
      </c>
      <c r="HT38">
        <f t="shared" si="71"/>
        <v>0.42084700000000003</v>
      </c>
      <c r="HU38">
        <f t="shared" si="72"/>
        <v>0.39179599999999998</v>
      </c>
      <c r="HV38">
        <f t="shared" si="73"/>
        <v>0.46796199999999999</v>
      </c>
      <c r="HW38">
        <f t="shared" si="74"/>
        <v>0.459451</v>
      </c>
      <c r="HX38">
        <f t="shared" si="75"/>
        <v>0.52365200000000001</v>
      </c>
      <c r="HY38">
        <f t="shared" si="76"/>
        <v>0.56169599999999997</v>
      </c>
      <c r="HZ38">
        <f t="shared" si="77"/>
        <v>0.53190099999999996</v>
      </c>
      <c r="IA38">
        <f t="shared" si="78"/>
        <v>0.86766592399999853</v>
      </c>
      <c r="IB38" s="4">
        <f t="shared" si="79"/>
        <v>0.86766592399999853</v>
      </c>
      <c r="IC38">
        <f t="shared" si="80"/>
        <v>0.310915</v>
      </c>
      <c r="ID38">
        <f t="shared" si="81"/>
        <v>0.42242099999999999</v>
      </c>
      <c r="IE38">
        <f t="shared" si="82"/>
        <v>0.42084700000000003</v>
      </c>
      <c r="IF38">
        <f t="shared" si="83"/>
        <v>0.39179599999999998</v>
      </c>
      <c r="IG38">
        <f t="shared" si="84"/>
        <v>0.46796199999999999</v>
      </c>
      <c r="IH38">
        <f t="shared" si="85"/>
        <v>0.459451</v>
      </c>
      <c r="II38">
        <f t="shared" si="86"/>
        <v>0.52365200000000001</v>
      </c>
      <c r="IJ38">
        <f t="shared" si="87"/>
        <v>0.56169599999999997</v>
      </c>
      <c r="IK38">
        <f t="shared" si="88"/>
        <v>0.53190099999999996</v>
      </c>
      <c r="IL38" t="str">
        <f t="shared" si="89"/>
        <v/>
      </c>
      <c r="IM38" t="str">
        <f t="shared" si="90"/>
        <v/>
      </c>
      <c r="IN38" s="26">
        <f t="shared" si="91"/>
        <v>8.4960000000000001E-3</v>
      </c>
      <c r="IO38">
        <f t="shared" si="92"/>
        <v>1.9845000000000002E-2</v>
      </c>
      <c r="IP38">
        <f t="shared" si="93"/>
        <v>1.2893E-2</v>
      </c>
      <c r="IQ38">
        <f t="shared" si="94"/>
        <v>1.1282E-2</v>
      </c>
      <c r="IR38">
        <f t="shared" si="95"/>
        <v>-5.5835000000000003E-2</v>
      </c>
      <c r="IS38">
        <f t="shared" si="96"/>
        <v>-3.4827999999999998E-2</v>
      </c>
      <c r="IT38">
        <f t="shared" si="97"/>
        <v>-0.116192</v>
      </c>
      <c r="IU38">
        <f t="shared" si="98"/>
        <v>-6.5924999999999997E-2</v>
      </c>
      <c r="IV38">
        <f t="shared" si="99"/>
        <v>-7.8856999999999997E-2</v>
      </c>
      <c r="IW38">
        <f t="shared" si="100"/>
        <v>0.13094384999999997</v>
      </c>
      <c r="IX38">
        <f t="shared" si="101"/>
        <v>0.13094384999999997</v>
      </c>
      <c r="IY38" s="26">
        <f t="shared" si="102"/>
        <v>8.4960000000000001E-3</v>
      </c>
      <c r="IZ38">
        <f t="shared" si="103"/>
        <v>1.9845000000000002E-2</v>
      </c>
      <c r="JA38">
        <f t="shared" si="104"/>
        <v>1.2893E-2</v>
      </c>
      <c r="JB38">
        <f t="shared" si="105"/>
        <v>1.1282E-2</v>
      </c>
      <c r="JC38">
        <f t="shared" si="106"/>
        <v>-5.5835000000000003E-2</v>
      </c>
      <c r="JD38">
        <f t="shared" si="107"/>
        <v>-3.4827999999999998E-2</v>
      </c>
      <c r="JE38">
        <f t="shared" si="108"/>
        <v>-0.116192</v>
      </c>
      <c r="JF38">
        <f t="shared" si="109"/>
        <v>-6.5924999999999997E-2</v>
      </c>
      <c r="JG38">
        <f t="shared" si="110"/>
        <v>-7.8856999999999997E-2</v>
      </c>
      <c r="JH38" t="str">
        <f t="shared" si="111"/>
        <v/>
      </c>
      <c r="JI38" t="str">
        <f t="shared" si="112"/>
        <v/>
      </c>
      <c r="JJ38" s="26">
        <f t="shared" si="113"/>
        <v>22.624667218559392</v>
      </c>
      <c r="JK38">
        <f t="shared" si="114"/>
        <v>22.329940334664755</v>
      </c>
      <c r="JL38">
        <f t="shared" si="115"/>
        <v>22.157408442578184</v>
      </c>
      <c r="JM38">
        <f t="shared" si="116"/>
        <v>22.335674292943992</v>
      </c>
      <c r="JN38">
        <f t="shared" si="117"/>
        <v>22.046864937080478</v>
      </c>
      <c r="JO38">
        <f t="shared" si="118"/>
        <v>21.603963670382623</v>
      </c>
      <c r="JP38">
        <f t="shared" si="119"/>
        <v>22.259750488752292</v>
      </c>
      <c r="JQ38">
        <f t="shared" si="120"/>
        <v>21.498567678051973</v>
      </c>
      <c r="JR38">
        <f t="shared" si="121"/>
        <v>20.38861667750966</v>
      </c>
      <c r="JS38">
        <f t="shared" si="122"/>
        <v>23.290190403071897</v>
      </c>
      <c r="JT38">
        <f t="shared" si="123"/>
        <v>23.290190403071897</v>
      </c>
      <c r="JU38" s="26">
        <f t="shared" si="124"/>
        <v>22.624667218559392</v>
      </c>
      <c r="JV38">
        <f t="shared" si="125"/>
        <v>22.329940334664755</v>
      </c>
      <c r="JW38">
        <f t="shared" si="126"/>
        <v>22.157408442578184</v>
      </c>
      <c r="JX38">
        <f t="shared" si="127"/>
        <v>22.335674292943992</v>
      </c>
      <c r="JY38">
        <f t="shared" si="128"/>
        <v>22.046864937080478</v>
      </c>
      <c r="JZ38">
        <f t="shared" si="129"/>
        <v>21.603963670382623</v>
      </c>
      <c r="KA38">
        <f t="shared" si="130"/>
        <v>22.259750488752292</v>
      </c>
      <c r="KB38">
        <f t="shared" si="131"/>
        <v>21.498567678051973</v>
      </c>
      <c r="KC38">
        <f t="shared" si="132"/>
        <v>20.38861667750966</v>
      </c>
      <c r="KD38" t="str">
        <f t="shared" si="133"/>
        <v/>
      </c>
      <c r="KE38" s="4" t="str">
        <f t="shared" si="134"/>
        <v/>
      </c>
    </row>
    <row r="39" spans="1:291" x14ac:dyDescent="0.2">
      <c r="A39" s="16" t="s">
        <v>3529</v>
      </c>
      <c r="B39" s="17" t="s">
        <v>4096</v>
      </c>
      <c r="C39" s="17"/>
      <c r="D39" s="17"/>
      <c r="E39" s="20" t="s">
        <v>3531</v>
      </c>
      <c r="F39" s="19">
        <v>0</v>
      </c>
      <c r="G39" s="19">
        <v>0</v>
      </c>
      <c r="H39" s="19"/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/>
      <c r="O39" s="19">
        <v>1</v>
      </c>
      <c r="P39" s="32">
        <v>1</v>
      </c>
      <c r="Q39" s="19">
        <v>0</v>
      </c>
      <c r="R39" s="19">
        <v>0</v>
      </c>
      <c r="S39" s="19"/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/>
      <c r="Z39" s="19">
        <v>0</v>
      </c>
      <c r="AA39" s="32">
        <v>0</v>
      </c>
      <c r="AB39">
        <v>0</v>
      </c>
      <c r="AC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K39">
        <v>0</v>
      </c>
      <c r="AL39" s="4">
        <v>0</v>
      </c>
      <c r="AM39" s="19">
        <v>2.21833E-2</v>
      </c>
      <c r="AN39" s="19">
        <v>2.2030000000000001E-2</v>
      </c>
      <c r="AO39" s="19"/>
      <c r="AP39" s="19">
        <v>2.3282600000000001E-2</v>
      </c>
      <c r="AQ39" s="19">
        <v>2.2886099999999999E-2</v>
      </c>
      <c r="AR39" s="19">
        <v>2.45043E-2</v>
      </c>
      <c r="AS39" s="19">
        <v>2.4570999999999999E-2</v>
      </c>
      <c r="AT39" s="19">
        <v>2.4242300000000001E-2</v>
      </c>
      <c r="AU39" s="19"/>
      <c r="AV39" s="19">
        <v>2.3548800000000002E-2</v>
      </c>
      <c r="AW39" s="32">
        <v>2.2677510000000001E-2</v>
      </c>
      <c r="AX39" s="19">
        <v>0</v>
      </c>
      <c r="AY39" s="19">
        <v>0</v>
      </c>
      <c r="AZ39" s="19"/>
      <c r="BA39" s="19">
        <v>2</v>
      </c>
      <c r="BB39" s="19">
        <v>2</v>
      </c>
      <c r="BC39" s="19">
        <v>2</v>
      </c>
      <c r="BD39" s="19">
        <v>2</v>
      </c>
      <c r="BE39" s="19">
        <v>3</v>
      </c>
      <c r="BF39" s="19"/>
      <c r="BG39" s="19">
        <v>3</v>
      </c>
      <c r="BH39" s="32">
        <v>3</v>
      </c>
      <c r="BI39" s="19">
        <f>IF(AX39&gt;0,1,0)</f>
        <v>0</v>
      </c>
      <c r="BJ39" s="19">
        <f>IF(AY39&gt;0,1,0)</f>
        <v>0</v>
      </c>
      <c r="BK39" s="19"/>
      <c r="BL39" s="19">
        <f>IF(BA39&gt;0,1,0)</f>
        <v>1</v>
      </c>
      <c r="BM39" s="19">
        <f>IF(BB39&gt;0,1,0)</f>
        <v>1</v>
      </c>
      <c r="BN39" s="19">
        <f>IF(BC39&gt;0,1,0)</f>
        <v>1</v>
      </c>
      <c r="BO39" s="19">
        <f>IF(BD39&gt;0,1,0)</f>
        <v>1</v>
      </c>
      <c r="BP39" s="19">
        <f>IF(BE39&gt;0,1,0)</f>
        <v>1</v>
      </c>
      <c r="BQ39" s="19"/>
      <c r="BR39" s="19">
        <f>IF(BG39&gt;0,1,0)</f>
        <v>1</v>
      </c>
      <c r="BS39" s="19">
        <f>IF(BH39&gt;0,1,0)</f>
        <v>1</v>
      </c>
      <c r="BT39" s="38">
        <v>7</v>
      </c>
      <c r="BU39" s="19">
        <v>29</v>
      </c>
      <c r="BV39" s="19">
        <v>160</v>
      </c>
      <c r="BW39" s="19">
        <v>279</v>
      </c>
      <c r="BX39" s="19">
        <v>378</v>
      </c>
      <c r="BY39" s="19">
        <v>320</v>
      </c>
      <c r="BZ39" s="19">
        <v>229</v>
      </c>
      <c r="CA39" s="19">
        <v>175</v>
      </c>
      <c r="CB39" s="19">
        <v>175</v>
      </c>
      <c r="CC39" s="19">
        <v>141</v>
      </c>
      <c r="CD39" s="32">
        <v>271</v>
      </c>
      <c r="CE39" s="19">
        <v>8</v>
      </c>
      <c r="CF39" s="19">
        <v>34</v>
      </c>
      <c r="CG39" s="19">
        <v>164</v>
      </c>
      <c r="CH39" s="19">
        <v>344</v>
      </c>
      <c r="CI39" s="19">
        <v>411</v>
      </c>
      <c r="CJ39" s="19">
        <v>395</v>
      </c>
      <c r="CK39" s="19">
        <v>231</v>
      </c>
      <c r="CL39" s="19">
        <v>176</v>
      </c>
      <c r="CM39" s="19">
        <v>178</v>
      </c>
      <c r="CN39" s="19">
        <v>143</v>
      </c>
      <c r="CO39" s="32">
        <v>271</v>
      </c>
      <c r="CP39" s="35">
        <f t="shared" si="211"/>
        <v>0.875</v>
      </c>
      <c r="CQ39" s="35">
        <f t="shared" si="212"/>
        <v>0.8529411764705882</v>
      </c>
      <c r="CR39" s="35">
        <f t="shared" si="213"/>
        <v>0.97560975609756095</v>
      </c>
      <c r="CS39" s="35">
        <f t="shared" si="214"/>
        <v>0.81104651162790697</v>
      </c>
      <c r="CT39" s="35">
        <f t="shared" si="215"/>
        <v>0.91970802919708028</v>
      </c>
      <c r="CU39" s="35">
        <f t="shared" si="216"/>
        <v>0.810126582278481</v>
      </c>
      <c r="CV39" s="35">
        <f t="shared" si="217"/>
        <v>0.9913419913419913</v>
      </c>
      <c r="CW39" s="35">
        <f t="shared" si="218"/>
        <v>0.99431818181818177</v>
      </c>
      <c r="CX39" s="35">
        <f t="shared" si="219"/>
        <v>0.9831460674157303</v>
      </c>
      <c r="CY39" s="35">
        <f t="shared" si="220"/>
        <v>0.98601398601398604</v>
      </c>
      <c r="CZ39" s="139">
        <f t="shared" si="221"/>
        <v>1</v>
      </c>
      <c r="DA39" s="146"/>
      <c r="DB39" s="146"/>
      <c r="DC39" s="146">
        <v>0.55141955112019803</v>
      </c>
      <c r="DD39" s="146">
        <v>0.70422895056138202</v>
      </c>
      <c r="DE39" s="146">
        <v>0.56035503260052</v>
      </c>
      <c r="DF39" s="146">
        <v>0.66622883631069196</v>
      </c>
      <c r="DG39" s="146">
        <v>0.615744490510305</v>
      </c>
      <c r="DH39" s="146">
        <v>0.80743476396362102</v>
      </c>
      <c r="DI39" s="146">
        <v>1.2533068271539001</v>
      </c>
      <c r="DJ39" s="146">
        <v>0.92778267722761398</v>
      </c>
      <c r="DK39" s="147">
        <v>2.37291318490061</v>
      </c>
      <c r="DL39" s="146">
        <v>0.29060000000000002</v>
      </c>
      <c r="DM39" s="146">
        <v>0.19764999999999999</v>
      </c>
      <c r="DN39" s="146"/>
      <c r="DO39" s="146">
        <v>7.1629999999999999E-2</v>
      </c>
      <c r="DP39" s="146">
        <v>0.20737</v>
      </c>
      <c r="DQ39" s="146">
        <v>0.23941000000000001</v>
      </c>
      <c r="DR39" s="146">
        <v>0.27016000000000001</v>
      </c>
      <c r="DS39" s="146">
        <v>0.28922999999999999</v>
      </c>
      <c r="DT39" s="146"/>
      <c r="DU39" s="146">
        <v>0.12678</v>
      </c>
      <c r="DV39" s="147">
        <v>6.5040000000000001E-2</v>
      </c>
      <c r="DW39" s="146">
        <v>-7.5719999999999996E-2</v>
      </c>
      <c r="DX39" s="146">
        <v>0.20810000000000001</v>
      </c>
      <c r="DY39" s="146">
        <v>4.5420000000000002E-2</v>
      </c>
      <c r="DZ39" s="146">
        <v>0.30141000000000001</v>
      </c>
      <c r="EA39" s="146">
        <v>7.8359999999999999E-2</v>
      </c>
      <c r="EB39" s="146">
        <v>-0.11684</v>
      </c>
      <c r="EC39" s="146">
        <v>3.7560000000000003E-2</v>
      </c>
      <c r="ED39" s="146">
        <v>-7.3830000000000007E-2</v>
      </c>
      <c r="EE39" s="146">
        <v>0.27672000000000002</v>
      </c>
      <c r="EF39" s="146">
        <v>0.25087999999999999</v>
      </c>
      <c r="EG39" s="147">
        <v>7.5649999999999995E-2</v>
      </c>
      <c r="EH39" s="143"/>
      <c r="EI39" s="143"/>
      <c r="EJ39" s="143">
        <v>178874200</v>
      </c>
      <c r="EK39" s="143">
        <v>417731500</v>
      </c>
      <c r="EL39" s="143">
        <v>410797000</v>
      </c>
      <c r="EM39" s="143">
        <v>430658400</v>
      </c>
      <c r="EN39" s="143">
        <v>373968100</v>
      </c>
      <c r="EO39" s="143">
        <v>458224700</v>
      </c>
      <c r="EP39" s="143">
        <v>958602400</v>
      </c>
      <c r="EQ39" s="143">
        <v>1050087200</v>
      </c>
      <c r="ER39" s="143">
        <v>2785543200</v>
      </c>
      <c r="ES39" s="26" t="str">
        <f t="shared" si="222"/>
        <v/>
      </c>
      <c r="ET39" s="26" t="str">
        <f t="shared" si="223"/>
        <v/>
      </c>
      <c r="EU39" s="26">
        <f t="shared" si="224"/>
        <v>19.002193323433964</v>
      </c>
      <c r="EV39" s="26">
        <f t="shared" si="225"/>
        <v>19.850349439599807</v>
      </c>
      <c r="EW39" s="26">
        <f t="shared" si="226"/>
        <v>19.833609733168252</v>
      </c>
      <c r="EX39" s="26">
        <f t="shared" si="227"/>
        <v>19.880825758408044</v>
      </c>
      <c r="EY39" s="26">
        <f t="shared" si="228"/>
        <v>19.739681057623407</v>
      </c>
      <c r="EZ39" s="26">
        <f t="shared" si="229"/>
        <v>19.94287023312177</v>
      </c>
      <c r="FA39" s="26">
        <f t="shared" si="230"/>
        <v>20.680986948337829</v>
      </c>
      <c r="FB39" s="26">
        <f t="shared" si="231"/>
        <v>20.772139045286629</v>
      </c>
      <c r="FC39" s="152">
        <f t="shared" si="232"/>
        <v>21.74770873619018</v>
      </c>
      <c r="FG39">
        <f>IF(ISNUMBER(I39),DD39,"")</f>
        <v>0.70422895056138202</v>
      </c>
      <c r="FH39">
        <f>IF(ISNUMBER(J39),DE39,"")</f>
        <v>0.56035503260052</v>
      </c>
      <c r="FI39">
        <f t="shared" si="186"/>
        <v>0.66622883631069196</v>
      </c>
      <c r="FJ39">
        <f t="shared" si="187"/>
        <v>0.615744490510305</v>
      </c>
      <c r="FK39">
        <f t="shared" si="188"/>
        <v>0.80743476396362102</v>
      </c>
      <c r="FL39" t="str">
        <f t="shared" si="189"/>
        <v/>
      </c>
      <c r="FM39">
        <f t="shared" si="190"/>
        <v>0.92778267722761398</v>
      </c>
      <c r="FN39">
        <f t="shared" si="191"/>
        <v>2.37291318490061</v>
      </c>
      <c r="FO39" s="26">
        <f t="shared" si="251"/>
        <v>0.29060000000000002</v>
      </c>
      <c r="FP39">
        <f t="shared" si="251"/>
        <v>0.19764999999999999</v>
      </c>
      <c r="FQ39" t="str">
        <f t="shared" si="247"/>
        <v/>
      </c>
      <c r="FR39">
        <f t="shared" si="247"/>
        <v>7.1629999999999999E-2</v>
      </c>
      <c r="FS39">
        <f t="shared" si="210"/>
        <v>0.20737</v>
      </c>
      <c r="FT39">
        <f t="shared" si="210"/>
        <v>0.23941000000000001</v>
      </c>
      <c r="FU39">
        <f t="shared" si="210"/>
        <v>0.27016000000000001</v>
      </c>
      <c r="FV39">
        <f t="shared" si="210"/>
        <v>0.28922999999999999</v>
      </c>
      <c r="FW39" t="str">
        <f t="shared" si="233"/>
        <v/>
      </c>
      <c r="FX39">
        <f t="shared" si="234"/>
        <v>0.12678</v>
      </c>
      <c r="FY39" s="4">
        <f t="shared" si="209"/>
        <v>6.5040000000000001E-2</v>
      </c>
      <c r="FZ39">
        <f t="shared" si="252"/>
        <v>-7.5719999999999996E-2</v>
      </c>
      <c r="GA39">
        <f t="shared" si="252"/>
        <v>0.20810000000000001</v>
      </c>
      <c r="GB39" t="str">
        <f t="shared" si="248"/>
        <v/>
      </c>
      <c r="GC39">
        <f t="shared" si="249"/>
        <v>0.30141000000000001</v>
      </c>
      <c r="GD39">
        <f t="shared" si="193"/>
        <v>7.8359999999999999E-2</v>
      </c>
      <c r="GE39">
        <f t="shared" si="194"/>
        <v>-0.11684</v>
      </c>
      <c r="GF39">
        <f t="shared" si="195"/>
        <v>3.7560000000000003E-2</v>
      </c>
      <c r="GG39">
        <f t="shared" si="196"/>
        <v>-7.3830000000000007E-2</v>
      </c>
      <c r="GH39" t="str">
        <f t="shared" si="197"/>
        <v/>
      </c>
      <c r="GI39">
        <f t="shared" si="198"/>
        <v>0.25087999999999999</v>
      </c>
      <c r="GJ39" s="4">
        <f t="shared" si="199"/>
        <v>7.5649999999999995E-2</v>
      </c>
      <c r="GK39" t="str">
        <f t="shared" si="235"/>
        <v/>
      </c>
      <c r="GL39" t="str">
        <f t="shared" si="236"/>
        <v/>
      </c>
      <c r="GM39" t="str">
        <f t="shared" si="237"/>
        <v/>
      </c>
      <c r="GN39">
        <f t="shared" si="238"/>
        <v>19.850349439599807</v>
      </c>
      <c r="GO39">
        <f t="shared" si="239"/>
        <v>19.833609733168252</v>
      </c>
      <c r="GP39">
        <f t="shared" si="240"/>
        <v>19.880825758408044</v>
      </c>
      <c r="GQ39">
        <f t="shared" si="241"/>
        <v>19.739681057623407</v>
      </c>
      <c r="GR39">
        <f t="shared" si="242"/>
        <v>19.94287023312177</v>
      </c>
      <c r="GS39" t="str">
        <f t="shared" si="243"/>
        <v/>
      </c>
      <c r="GT39">
        <f t="shared" si="244"/>
        <v>20.772139045286629</v>
      </c>
      <c r="GU39">
        <f t="shared" si="245"/>
        <v>21.74770873619018</v>
      </c>
      <c r="GV39" s="26">
        <f t="shared" si="47"/>
        <v>0.52583789730000008</v>
      </c>
      <c r="GW39">
        <f t="shared" si="48"/>
        <v>0.52583789730000008</v>
      </c>
      <c r="GX39">
        <f t="shared" si="49"/>
        <v>0.52583789730000008</v>
      </c>
      <c r="GY39">
        <f t="shared" si="50"/>
        <v>0.70422895056138202</v>
      </c>
      <c r="GZ39">
        <f t="shared" si="51"/>
        <v>0.56035503260052</v>
      </c>
      <c r="HA39">
        <f t="shared" si="52"/>
        <v>0.66622883631069196</v>
      </c>
      <c r="HB39">
        <f t="shared" si="53"/>
        <v>0.615744490510305</v>
      </c>
      <c r="HC39">
        <f t="shared" si="54"/>
        <v>0.80743476396362102</v>
      </c>
      <c r="HD39">
        <f t="shared" si="55"/>
        <v>11.025982470999988</v>
      </c>
      <c r="HE39">
        <f t="shared" si="56"/>
        <v>0.92778267722761398</v>
      </c>
      <c r="HF39">
        <f t="shared" si="57"/>
        <v>2.37291318490061</v>
      </c>
      <c r="HG39" s="26" t="str">
        <f t="shared" si="58"/>
        <v/>
      </c>
      <c r="HH39" t="str">
        <f t="shared" si="59"/>
        <v/>
      </c>
      <c r="HI39" t="str">
        <f t="shared" si="60"/>
        <v/>
      </c>
      <c r="HJ39">
        <f t="shared" si="61"/>
        <v>0.70422895056138202</v>
      </c>
      <c r="HK39">
        <f t="shared" si="62"/>
        <v>0.56035503260052</v>
      </c>
      <c r="HL39">
        <f t="shared" si="63"/>
        <v>0.66622883631069196</v>
      </c>
      <c r="HM39">
        <f t="shared" si="64"/>
        <v>0.615744490510305</v>
      </c>
      <c r="HN39">
        <f t="shared" si="65"/>
        <v>0.80743476396362102</v>
      </c>
      <c r="HO39" t="str">
        <f t="shared" si="66"/>
        <v/>
      </c>
      <c r="HP39">
        <f t="shared" si="67"/>
        <v>0.92778267722761398</v>
      </c>
      <c r="HQ39">
        <f t="shared" si="68"/>
        <v>2.37291318490061</v>
      </c>
      <c r="HR39" s="26">
        <f t="shared" si="69"/>
        <v>0.29060000000000002</v>
      </c>
      <c r="HS39">
        <f t="shared" si="70"/>
        <v>0.19764999999999999</v>
      </c>
      <c r="HT39">
        <f t="shared" si="71"/>
        <v>0.86766592399999853</v>
      </c>
      <c r="HU39">
        <f t="shared" si="72"/>
        <v>7.1629999999999999E-2</v>
      </c>
      <c r="HV39">
        <f t="shared" si="73"/>
        <v>0.20737</v>
      </c>
      <c r="HW39">
        <f t="shared" si="74"/>
        <v>0.23941000000000001</v>
      </c>
      <c r="HX39">
        <f t="shared" si="75"/>
        <v>0.27016000000000001</v>
      </c>
      <c r="HY39">
        <f t="shared" si="76"/>
        <v>0.28922999999999999</v>
      </c>
      <c r="HZ39">
        <f t="shared" si="77"/>
        <v>0.86766592399999853</v>
      </c>
      <c r="IA39">
        <f t="shared" si="78"/>
        <v>0.12678</v>
      </c>
      <c r="IB39" s="4">
        <f t="shared" si="79"/>
        <v>6.5040000000000001E-2</v>
      </c>
      <c r="IC39">
        <f t="shared" si="80"/>
        <v>0.29060000000000002</v>
      </c>
      <c r="ID39">
        <f t="shared" si="81"/>
        <v>0.19764999999999999</v>
      </c>
      <c r="IE39" t="str">
        <f t="shared" si="82"/>
        <v/>
      </c>
      <c r="IF39">
        <f t="shared" si="83"/>
        <v>7.1629999999999999E-2</v>
      </c>
      <c r="IG39">
        <f t="shared" si="84"/>
        <v>0.20737</v>
      </c>
      <c r="IH39">
        <f t="shared" si="85"/>
        <v>0.23941000000000001</v>
      </c>
      <c r="II39">
        <f t="shared" si="86"/>
        <v>0.27016000000000001</v>
      </c>
      <c r="IJ39">
        <f t="shared" si="87"/>
        <v>0.28922999999999999</v>
      </c>
      <c r="IK39" t="str">
        <f t="shared" si="88"/>
        <v/>
      </c>
      <c r="IL39">
        <f t="shared" si="89"/>
        <v>0.12678</v>
      </c>
      <c r="IM39">
        <f t="shared" si="90"/>
        <v>6.5040000000000001E-2</v>
      </c>
      <c r="IN39" s="26">
        <f t="shared" si="91"/>
        <v>-7.5719999999999996E-2</v>
      </c>
      <c r="IO39">
        <f t="shared" si="92"/>
        <v>0.13094384999999997</v>
      </c>
      <c r="IP39">
        <f t="shared" si="93"/>
        <v>0.13094384999999997</v>
      </c>
      <c r="IQ39">
        <f t="shared" si="94"/>
        <v>0.13094384999999997</v>
      </c>
      <c r="IR39">
        <f t="shared" si="95"/>
        <v>7.8359999999999999E-2</v>
      </c>
      <c r="IS39">
        <f t="shared" si="96"/>
        <v>-0.11684</v>
      </c>
      <c r="IT39">
        <f t="shared" si="97"/>
        <v>3.7560000000000003E-2</v>
      </c>
      <c r="IU39">
        <f t="shared" si="98"/>
        <v>-7.3830000000000007E-2</v>
      </c>
      <c r="IV39">
        <f t="shared" si="99"/>
        <v>0.13094384999999997</v>
      </c>
      <c r="IW39">
        <f t="shared" si="100"/>
        <v>0.13094384999999997</v>
      </c>
      <c r="IX39">
        <f t="shared" si="101"/>
        <v>7.5649999999999995E-2</v>
      </c>
      <c r="IY39" s="26">
        <f t="shared" si="102"/>
        <v>-7.5719999999999996E-2</v>
      </c>
      <c r="IZ39">
        <f t="shared" si="103"/>
        <v>0.13094384999999997</v>
      </c>
      <c r="JA39" t="str">
        <f t="shared" si="104"/>
        <v/>
      </c>
      <c r="JB39">
        <f t="shared" si="105"/>
        <v>0.13094384999999997</v>
      </c>
      <c r="JC39">
        <f t="shared" si="106"/>
        <v>7.8359999999999999E-2</v>
      </c>
      <c r="JD39">
        <f t="shared" si="107"/>
        <v>-0.11684</v>
      </c>
      <c r="JE39">
        <f t="shared" si="108"/>
        <v>3.7560000000000003E-2</v>
      </c>
      <c r="JF39">
        <f t="shared" si="109"/>
        <v>-7.3830000000000007E-2</v>
      </c>
      <c r="JG39" t="str">
        <f t="shared" si="110"/>
        <v/>
      </c>
      <c r="JH39">
        <f t="shared" si="111"/>
        <v>0.13094384999999997</v>
      </c>
      <c r="JI39">
        <f t="shared" si="112"/>
        <v>7.5649999999999995E-2</v>
      </c>
      <c r="JJ39" s="26">
        <f t="shared" si="113"/>
        <v>23.290190403071897</v>
      </c>
      <c r="JK39">
        <f t="shared" si="114"/>
        <v>23.290190403071897</v>
      </c>
      <c r="JL39">
        <f t="shared" si="115"/>
        <v>23.290190403071897</v>
      </c>
      <c r="JM39">
        <f t="shared" si="116"/>
        <v>19.850349439599807</v>
      </c>
      <c r="JN39">
        <f t="shared" si="117"/>
        <v>19.833609733168252</v>
      </c>
      <c r="JO39">
        <f t="shared" si="118"/>
        <v>19.880825758408044</v>
      </c>
      <c r="JP39">
        <f t="shared" si="119"/>
        <v>19.739681057623407</v>
      </c>
      <c r="JQ39">
        <f t="shared" si="120"/>
        <v>19.94287023312177</v>
      </c>
      <c r="JR39">
        <f t="shared" si="121"/>
        <v>23.290190403071897</v>
      </c>
      <c r="JS39">
        <f t="shared" si="122"/>
        <v>20.772139045286629</v>
      </c>
      <c r="JT39">
        <f t="shared" si="123"/>
        <v>21.74770873619018</v>
      </c>
      <c r="JU39" s="26" t="str">
        <f t="shared" si="124"/>
        <v/>
      </c>
      <c r="JV39" t="str">
        <f t="shared" si="125"/>
        <v/>
      </c>
      <c r="JW39" t="str">
        <f t="shared" si="126"/>
        <v/>
      </c>
      <c r="JX39">
        <f t="shared" si="127"/>
        <v>19.850349439599807</v>
      </c>
      <c r="JY39">
        <f t="shared" si="128"/>
        <v>19.833609733168252</v>
      </c>
      <c r="JZ39">
        <f t="shared" si="129"/>
        <v>19.880825758408044</v>
      </c>
      <c r="KA39">
        <f t="shared" si="130"/>
        <v>19.739681057623407</v>
      </c>
      <c r="KB39">
        <f t="shared" si="131"/>
        <v>19.94287023312177</v>
      </c>
      <c r="KC39" t="str">
        <f t="shared" si="132"/>
        <v/>
      </c>
      <c r="KD39">
        <f t="shared" si="133"/>
        <v>20.772139045286629</v>
      </c>
      <c r="KE39" s="4">
        <f t="shared" si="134"/>
        <v>21.74770873619018</v>
      </c>
    </row>
    <row r="40" spans="1:291" x14ac:dyDescent="0.2">
      <c r="A40" s="16" t="s">
        <v>3532</v>
      </c>
      <c r="B40" s="17" t="s">
        <v>3533</v>
      </c>
      <c r="C40" s="17"/>
      <c r="D40" s="17"/>
      <c r="E40" s="20" t="s">
        <v>56</v>
      </c>
      <c r="F40" s="19"/>
      <c r="G40" s="19"/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/>
      <c r="N40" s="19"/>
      <c r="O40" s="19"/>
      <c r="P40" s="32"/>
      <c r="Q40" s="19"/>
      <c r="R40" s="19"/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/>
      <c r="Y40" s="19"/>
      <c r="Z40" s="19"/>
      <c r="AA40" s="32"/>
      <c r="AD40">
        <v>0</v>
      </c>
      <c r="AE40">
        <v>0</v>
      </c>
      <c r="AF40">
        <v>0</v>
      </c>
      <c r="AG40">
        <v>0</v>
      </c>
      <c r="AH40">
        <v>0</v>
      </c>
      <c r="AL40" s="4"/>
      <c r="AM40" s="19"/>
      <c r="AN40" s="19"/>
      <c r="AO40" s="19">
        <v>2.3407399999999998E-2</v>
      </c>
      <c r="AP40" s="19">
        <v>2.47175E-2</v>
      </c>
      <c r="AQ40" s="19"/>
      <c r="AR40" s="19">
        <v>2.4927499999999998E-2</v>
      </c>
      <c r="AS40" s="19">
        <v>2.9987900000000001E-2</v>
      </c>
      <c r="AT40" s="19"/>
      <c r="AU40" s="19"/>
      <c r="AV40" s="19"/>
      <c r="AW40" s="32"/>
      <c r="AX40" s="19"/>
      <c r="AY40" s="19"/>
      <c r="AZ40" s="19">
        <v>0</v>
      </c>
      <c r="BA40" s="19">
        <v>0</v>
      </c>
      <c r="BB40" s="19"/>
      <c r="BC40" s="19">
        <v>1</v>
      </c>
      <c r="BD40" s="19">
        <v>1</v>
      </c>
      <c r="BE40" s="19"/>
      <c r="BF40" s="19"/>
      <c r="BG40" s="19"/>
      <c r="BH40" s="32"/>
      <c r="BI40" s="19"/>
      <c r="BJ40" s="19"/>
      <c r="BK40" s="19">
        <f>IF(AZ40&gt;0,1,0)</f>
        <v>0</v>
      </c>
      <c r="BL40" s="19">
        <f>IF(BA40&gt;0,1,0)</f>
        <v>0</v>
      </c>
      <c r="BM40" s="19"/>
      <c r="BN40" s="19">
        <f>IF(BC40&gt;0,1,0)</f>
        <v>1</v>
      </c>
      <c r="BO40" s="19">
        <f>IF(BD40&gt;0,1,0)</f>
        <v>1</v>
      </c>
      <c r="BP40" s="19"/>
      <c r="BQ40" s="19"/>
      <c r="BR40" s="19"/>
      <c r="BS40" s="19"/>
      <c r="BT40" s="38">
        <v>51</v>
      </c>
      <c r="BU40" s="19">
        <v>51</v>
      </c>
      <c r="BV40" s="19">
        <v>72</v>
      </c>
      <c r="BW40" s="19">
        <v>81</v>
      </c>
      <c r="BX40" s="19">
        <v>40</v>
      </c>
      <c r="BY40" s="19">
        <v>33</v>
      </c>
      <c r="BZ40" s="19">
        <v>61</v>
      </c>
      <c r="CA40" s="19">
        <v>88</v>
      </c>
      <c r="CB40" s="19">
        <v>29</v>
      </c>
      <c r="CC40" s="19">
        <v>16</v>
      </c>
      <c r="CD40" s="32">
        <v>1</v>
      </c>
      <c r="CE40" s="19">
        <v>98</v>
      </c>
      <c r="CF40" s="19">
        <v>158</v>
      </c>
      <c r="CG40" s="19">
        <v>176</v>
      </c>
      <c r="CH40" s="19">
        <v>150</v>
      </c>
      <c r="CI40" s="19">
        <v>194</v>
      </c>
      <c r="CJ40" s="19">
        <v>180</v>
      </c>
      <c r="CK40" s="19">
        <v>196</v>
      </c>
      <c r="CL40" s="19">
        <v>105</v>
      </c>
      <c r="CM40" s="19">
        <v>109</v>
      </c>
      <c r="CN40" s="19">
        <v>107</v>
      </c>
      <c r="CO40" s="32">
        <v>35</v>
      </c>
      <c r="CP40" s="35">
        <f t="shared" si="211"/>
        <v>0.52040816326530615</v>
      </c>
      <c r="CQ40" s="35">
        <f t="shared" si="212"/>
        <v>0.32278481012658228</v>
      </c>
      <c r="CR40" s="35">
        <f t="shared" si="213"/>
        <v>0.40909090909090912</v>
      </c>
      <c r="CS40" s="35">
        <f t="shared" si="214"/>
        <v>0.54</v>
      </c>
      <c r="CT40" s="35">
        <f t="shared" si="215"/>
        <v>0.20618556701030927</v>
      </c>
      <c r="CU40" s="35">
        <f t="shared" si="216"/>
        <v>0.18333333333333332</v>
      </c>
      <c r="CV40" s="35">
        <f t="shared" si="217"/>
        <v>0.31122448979591838</v>
      </c>
      <c r="CW40" s="35">
        <f t="shared" si="218"/>
        <v>0.83809523809523812</v>
      </c>
      <c r="CX40" s="35">
        <f t="shared" si="219"/>
        <v>0.26605504587155965</v>
      </c>
      <c r="CY40" s="35">
        <f t="shared" si="220"/>
        <v>0.14953271028037382</v>
      </c>
      <c r="CZ40" s="139">
        <f t="shared" si="221"/>
        <v>2.8571428571428571E-2</v>
      </c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7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7"/>
      <c r="DW40" s="146">
        <v>-0.13413700000000001</v>
      </c>
      <c r="DX40" s="146">
        <v>-0.19619300000000001</v>
      </c>
      <c r="DY40" s="146">
        <v>-0.219998</v>
      </c>
      <c r="DZ40" s="146">
        <v>-0.158194</v>
      </c>
      <c r="EA40" s="146">
        <v>-0.45790700000000001</v>
      </c>
      <c r="EB40" s="146">
        <v>-0.35789399999999999</v>
      </c>
      <c r="EC40" s="146">
        <v>-0.75235099999999999</v>
      </c>
      <c r="ED40" s="146">
        <v>-0.64804300000000004</v>
      </c>
      <c r="EE40" s="146">
        <v>-1.2629349999999999</v>
      </c>
      <c r="EF40" s="146">
        <v>0</v>
      </c>
      <c r="EG40" s="147">
        <v>0</v>
      </c>
      <c r="EH40" s="143">
        <v>90934400</v>
      </c>
      <c r="EI40" s="143">
        <v>63467200</v>
      </c>
      <c r="EJ40" s="143">
        <v>49291300</v>
      </c>
      <c r="EK40" s="143">
        <v>136886200</v>
      </c>
      <c r="EL40" s="143">
        <v>121979400</v>
      </c>
      <c r="EM40" s="143">
        <v>91312100</v>
      </c>
      <c r="EN40" s="143">
        <v>58498100</v>
      </c>
      <c r="EO40" s="143">
        <v>36078000</v>
      </c>
      <c r="EP40" s="143">
        <v>3420000</v>
      </c>
      <c r="EQ40" s="143"/>
      <c r="ER40" s="143"/>
      <c r="ES40" s="26">
        <f t="shared" si="222"/>
        <v>18.325648925401953</v>
      </c>
      <c r="ET40" s="26">
        <f t="shared" si="223"/>
        <v>17.966033794979467</v>
      </c>
      <c r="EU40" s="26">
        <f t="shared" si="224"/>
        <v>17.713258152851918</v>
      </c>
      <c r="EV40" s="26">
        <f t="shared" si="225"/>
        <v>18.734660481671455</v>
      </c>
      <c r="EW40" s="26">
        <f t="shared" si="226"/>
        <v>18.619362735981333</v>
      </c>
      <c r="EX40" s="26">
        <f t="shared" si="227"/>
        <v>18.329793866904339</v>
      </c>
      <c r="EY40" s="26">
        <f t="shared" si="228"/>
        <v>17.884504833042165</v>
      </c>
      <c r="EZ40" s="26">
        <f t="shared" si="229"/>
        <v>17.401193819249762</v>
      </c>
      <c r="FA40" s="26">
        <f t="shared" si="230"/>
        <v>15.045151109038787</v>
      </c>
      <c r="FB40" s="26" t="str">
        <f t="shared" si="231"/>
        <v/>
      </c>
      <c r="FC40" s="152" t="str">
        <f t="shared" si="232"/>
        <v/>
      </c>
      <c r="FD40" t="str">
        <f t="shared" ref="FD40:FE43" si="253">IF(ISNUMBER(F40),DA40,"")</f>
        <v/>
      </c>
      <c r="FE40" t="str">
        <f t="shared" si="253"/>
        <v/>
      </c>
      <c r="FL40" t="str">
        <f t="shared" ref="FL40:FN43" si="254">IF(ISNUMBER(N40),DI40,"")</f>
        <v/>
      </c>
      <c r="FM40" t="str">
        <f t="shared" si="254"/>
        <v/>
      </c>
      <c r="FN40" t="str">
        <f t="shared" si="254"/>
        <v/>
      </c>
      <c r="FO40" s="26" t="str">
        <f t="shared" si="251"/>
        <v/>
      </c>
      <c r="FP40" t="str">
        <f t="shared" si="251"/>
        <v/>
      </c>
      <c r="FV40" t="str">
        <f>IF(ISNUMBER(M40),DS40,"")</f>
        <v/>
      </c>
      <c r="FW40" t="str">
        <f t="shared" si="233"/>
        <v/>
      </c>
      <c r="FX40" t="str">
        <f t="shared" si="234"/>
        <v/>
      </c>
      <c r="FY40" s="4" t="str">
        <f t="shared" si="209"/>
        <v/>
      </c>
      <c r="FZ40" t="str">
        <f t="shared" si="252"/>
        <v/>
      </c>
      <c r="GA40" t="str">
        <f t="shared" si="252"/>
        <v/>
      </c>
      <c r="GB40">
        <f t="shared" si="248"/>
        <v>-0.219998</v>
      </c>
      <c r="GC40">
        <f t="shared" si="249"/>
        <v>-0.158194</v>
      </c>
      <c r="GD40">
        <f t="shared" si="193"/>
        <v>-0.45790700000000001</v>
      </c>
      <c r="GE40">
        <f t="shared" si="194"/>
        <v>-0.35789399999999999</v>
      </c>
      <c r="GF40">
        <f t="shared" si="195"/>
        <v>-0.75235099999999999</v>
      </c>
      <c r="GG40" t="str">
        <f t="shared" si="196"/>
        <v/>
      </c>
      <c r="GH40" t="str">
        <f t="shared" si="197"/>
        <v/>
      </c>
      <c r="GI40" t="str">
        <f t="shared" si="198"/>
        <v/>
      </c>
      <c r="GJ40" s="4" t="str">
        <f t="shared" si="199"/>
        <v/>
      </c>
      <c r="GK40" t="str">
        <f t="shared" si="235"/>
        <v/>
      </c>
      <c r="GL40" t="str">
        <f t="shared" si="236"/>
        <v/>
      </c>
      <c r="GM40">
        <f t="shared" si="237"/>
        <v>17.713258152851918</v>
      </c>
      <c r="GN40">
        <f t="shared" si="238"/>
        <v>18.734660481671455</v>
      </c>
      <c r="GO40">
        <f t="shared" si="239"/>
        <v>18.619362735981333</v>
      </c>
      <c r="GP40">
        <f t="shared" si="240"/>
        <v>18.329793866904339</v>
      </c>
      <c r="GQ40">
        <f t="shared" si="241"/>
        <v>17.884504833042165</v>
      </c>
      <c r="GR40" t="str">
        <f t="shared" si="242"/>
        <v/>
      </c>
      <c r="GS40" t="str">
        <f t="shared" si="243"/>
        <v/>
      </c>
      <c r="GT40" t="str">
        <f t="shared" si="244"/>
        <v/>
      </c>
      <c r="GU40" t="str">
        <f t="shared" si="245"/>
        <v/>
      </c>
      <c r="GV40" s="26">
        <f t="shared" si="47"/>
        <v>11.025982470999988</v>
      </c>
      <c r="GW40">
        <f t="shared" si="48"/>
        <v>11.025982470999988</v>
      </c>
      <c r="GX40">
        <f t="shared" si="49"/>
        <v>0.52583789730000008</v>
      </c>
      <c r="GY40">
        <f t="shared" si="50"/>
        <v>0.52583789730000008</v>
      </c>
      <c r="GZ40">
        <f t="shared" si="51"/>
        <v>0.52583789730000008</v>
      </c>
      <c r="HA40">
        <f t="shared" si="52"/>
        <v>0.52583789730000008</v>
      </c>
      <c r="HB40">
        <f t="shared" si="53"/>
        <v>0.52583789730000008</v>
      </c>
      <c r="HC40">
        <f t="shared" si="54"/>
        <v>0.52583789730000008</v>
      </c>
      <c r="HD40">
        <f t="shared" si="55"/>
        <v>11.025982470999988</v>
      </c>
      <c r="HE40">
        <f t="shared" si="56"/>
        <v>11.025982470999988</v>
      </c>
      <c r="HF40">
        <f t="shared" si="57"/>
        <v>11.025982470999988</v>
      </c>
      <c r="HG40" s="26" t="str">
        <f t="shared" si="58"/>
        <v/>
      </c>
      <c r="HH40" t="str">
        <f t="shared" si="59"/>
        <v/>
      </c>
      <c r="HI40" t="str">
        <f t="shared" si="60"/>
        <v/>
      </c>
      <c r="HJ40" t="str">
        <f t="shared" si="61"/>
        <v/>
      </c>
      <c r="HK40" t="str">
        <f t="shared" si="62"/>
        <v/>
      </c>
      <c r="HL40" t="str">
        <f t="shared" si="63"/>
        <v/>
      </c>
      <c r="HM40" t="str">
        <f t="shared" si="64"/>
        <v/>
      </c>
      <c r="HN40" t="str">
        <f t="shared" si="65"/>
        <v/>
      </c>
      <c r="HO40" t="str">
        <f t="shared" si="66"/>
        <v/>
      </c>
      <c r="HP40" t="str">
        <f t="shared" si="67"/>
        <v/>
      </c>
      <c r="HQ40" t="str">
        <f t="shared" si="68"/>
        <v/>
      </c>
      <c r="HR40" s="26">
        <f t="shared" si="69"/>
        <v>0.86766592399999853</v>
      </c>
      <c r="HS40">
        <f t="shared" si="70"/>
        <v>0.86766592399999853</v>
      </c>
      <c r="HT40">
        <f t="shared" si="71"/>
        <v>1.8501305000000012E-3</v>
      </c>
      <c r="HU40">
        <f t="shared" si="72"/>
        <v>1.8501305000000012E-3</v>
      </c>
      <c r="HV40">
        <f t="shared" si="73"/>
        <v>1.8501305000000012E-3</v>
      </c>
      <c r="HW40">
        <f t="shared" si="74"/>
        <v>1.8501305000000012E-3</v>
      </c>
      <c r="HX40">
        <f t="shared" si="75"/>
        <v>1.8501305000000012E-3</v>
      </c>
      <c r="HY40">
        <f t="shared" si="76"/>
        <v>0.86766592399999853</v>
      </c>
      <c r="HZ40">
        <f t="shared" si="77"/>
        <v>0.86766592399999853</v>
      </c>
      <c r="IA40">
        <f t="shared" si="78"/>
        <v>0.86766592399999853</v>
      </c>
      <c r="IB40" s="4">
        <f t="shared" si="79"/>
        <v>0.86766592399999853</v>
      </c>
      <c r="IC40" t="str">
        <f t="shared" si="80"/>
        <v/>
      </c>
      <c r="ID40" t="str">
        <f t="shared" si="81"/>
        <v/>
      </c>
      <c r="IE40" t="str">
        <f t="shared" si="82"/>
        <v/>
      </c>
      <c r="IF40" t="str">
        <f t="shared" si="83"/>
        <v/>
      </c>
      <c r="IG40" t="str">
        <f t="shared" si="84"/>
        <v/>
      </c>
      <c r="IH40" t="str">
        <f t="shared" si="85"/>
        <v/>
      </c>
      <c r="II40" t="str">
        <f t="shared" si="86"/>
        <v/>
      </c>
      <c r="IJ40" t="str">
        <f t="shared" si="87"/>
        <v/>
      </c>
      <c r="IK40" t="str">
        <f t="shared" si="88"/>
        <v/>
      </c>
      <c r="IL40" t="str">
        <f t="shared" si="89"/>
        <v/>
      </c>
      <c r="IM40" t="str">
        <f t="shared" si="90"/>
        <v/>
      </c>
      <c r="IN40" s="26">
        <f t="shared" si="91"/>
        <v>0.13094384999999997</v>
      </c>
      <c r="IO40">
        <f t="shared" si="92"/>
        <v>0.13094384999999997</v>
      </c>
      <c r="IP40">
        <f t="shared" si="93"/>
        <v>-0.219998</v>
      </c>
      <c r="IQ40">
        <f t="shared" si="94"/>
        <v>-0.158194</v>
      </c>
      <c r="IR40">
        <f t="shared" si="95"/>
        <v>-0.45790700000000001</v>
      </c>
      <c r="IS40">
        <f t="shared" si="96"/>
        <v>-0.35789399999999999</v>
      </c>
      <c r="IT40">
        <f t="shared" si="97"/>
        <v>-0.59402007594999995</v>
      </c>
      <c r="IU40">
        <f t="shared" si="98"/>
        <v>0.13094384999999997</v>
      </c>
      <c r="IV40">
        <f t="shared" si="99"/>
        <v>0.13094384999999997</v>
      </c>
      <c r="IW40">
        <f t="shared" si="100"/>
        <v>0.13094384999999997</v>
      </c>
      <c r="IX40">
        <f t="shared" si="101"/>
        <v>0.13094384999999997</v>
      </c>
      <c r="IY40" s="26" t="str">
        <f t="shared" si="102"/>
        <v/>
      </c>
      <c r="IZ40" t="str">
        <f t="shared" si="103"/>
        <v/>
      </c>
      <c r="JA40">
        <f t="shared" si="104"/>
        <v>-0.219998</v>
      </c>
      <c r="JB40">
        <f t="shared" si="105"/>
        <v>-0.158194</v>
      </c>
      <c r="JC40">
        <f t="shared" si="106"/>
        <v>-0.45790700000000001</v>
      </c>
      <c r="JD40">
        <f t="shared" si="107"/>
        <v>-0.35789399999999999</v>
      </c>
      <c r="JE40">
        <f t="shared" si="108"/>
        <v>-0.59402007594999995</v>
      </c>
      <c r="JF40" t="str">
        <f t="shared" si="109"/>
        <v/>
      </c>
      <c r="JG40" t="str">
        <f t="shared" si="110"/>
        <v/>
      </c>
      <c r="JH40" t="str">
        <f t="shared" si="111"/>
        <v/>
      </c>
      <c r="JI40" t="str">
        <f t="shared" si="112"/>
        <v/>
      </c>
      <c r="JJ40" s="26">
        <f t="shared" si="113"/>
        <v>23.290190403071897</v>
      </c>
      <c r="JK40">
        <f t="shared" si="114"/>
        <v>23.290190403071897</v>
      </c>
      <c r="JL40">
        <f t="shared" si="115"/>
        <v>17.713258152851918</v>
      </c>
      <c r="JM40">
        <f t="shared" si="116"/>
        <v>18.734660481671455</v>
      </c>
      <c r="JN40">
        <f t="shared" si="117"/>
        <v>18.619362735981333</v>
      </c>
      <c r="JO40">
        <f t="shared" si="118"/>
        <v>18.329793866904339</v>
      </c>
      <c r="JP40">
        <f t="shared" si="119"/>
        <v>17.884504833042165</v>
      </c>
      <c r="JQ40">
        <f t="shared" si="120"/>
        <v>23.290190403071897</v>
      </c>
      <c r="JR40">
        <f t="shared" si="121"/>
        <v>23.290190403071897</v>
      </c>
      <c r="JS40">
        <f t="shared" si="122"/>
        <v>23.290190403071897</v>
      </c>
      <c r="JT40">
        <f t="shared" si="123"/>
        <v>23.290190403071897</v>
      </c>
      <c r="JU40" s="26" t="str">
        <f t="shared" si="124"/>
        <v/>
      </c>
      <c r="JV40" t="str">
        <f t="shared" si="125"/>
        <v/>
      </c>
      <c r="JW40">
        <f t="shared" si="126"/>
        <v>17.713258152851918</v>
      </c>
      <c r="JX40">
        <f t="shared" si="127"/>
        <v>18.734660481671455</v>
      </c>
      <c r="JY40">
        <f t="shared" si="128"/>
        <v>18.619362735981333</v>
      </c>
      <c r="JZ40">
        <f t="shared" si="129"/>
        <v>18.329793866904339</v>
      </c>
      <c r="KA40">
        <f t="shared" si="130"/>
        <v>17.884504833042165</v>
      </c>
      <c r="KB40" t="str">
        <f t="shared" si="131"/>
        <v/>
      </c>
      <c r="KC40" t="str">
        <f t="shared" si="132"/>
        <v/>
      </c>
      <c r="KD40" t="str">
        <f t="shared" si="133"/>
        <v/>
      </c>
      <c r="KE40" s="4" t="str">
        <f t="shared" si="134"/>
        <v/>
      </c>
    </row>
    <row r="41" spans="1:291" x14ac:dyDescent="0.2">
      <c r="A41" s="16" t="s">
        <v>3534</v>
      </c>
      <c r="B41" s="17" t="s">
        <v>3535</v>
      </c>
      <c r="C41" s="17"/>
      <c r="D41" s="17"/>
      <c r="E41" s="20" t="s">
        <v>56</v>
      </c>
      <c r="F41" s="19"/>
      <c r="G41" s="19"/>
      <c r="H41" s="19"/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32">
        <v>0</v>
      </c>
      <c r="Q41" s="19"/>
      <c r="R41" s="19"/>
      <c r="S41" s="19"/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32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 s="4">
        <v>0</v>
      </c>
      <c r="AM41" s="19"/>
      <c r="AN41" s="19"/>
      <c r="AO41" s="19"/>
      <c r="AP41" s="19">
        <v>1.9288699999999999E-2</v>
      </c>
      <c r="AQ41" s="19">
        <v>1.8127799999999999E-2</v>
      </c>
      <c r="AR41" s="19">
        <v>1.7002699999999999E-2</v>
      </c>
      <c r="AS41" s="19">
        <v>2.15154E-2</v>
      </c>
      <c r="AT41" s="19">
        <v>2.1598200000000001E-2</v>
      </c>
      <c r="AU41" s="19">
        <v>2.10738E-2</v>
      </c>
      <c r="AV41" s="19">
        <v>2.20313E-2</v>
      </c>
      <c r="AW41" s="32">
        <v>2.3474399999999999E-2</v>
      </c>
      <c r="AX41" s="19"/>
      <c r="AY41" s="19"/>
      <c r="AZ41" s="19"/>
      <c r="BA41" s="19">
        <v>0</v>
      </c>
      <c r="BB41" s="19">
        <v>0</v>
      </c>
      <c r="BC41" s="19">
        <v>1</v>
      </c>
      <c r="BD41" s="19">
        <v>0</v>
      </c>
      <c r="BE41" s="19">
        <v>0</v>
      </c>
      <c r="BF41" s="19">
        <v>2</v>
      </c>
      <c r="BG41" s="19">
        <v>2</v>
      </c>
      <c r="BH41" s="32">
        <v>1</v>
      </c>
      <c r="BI41" s="19"/>
      <c r="BJ41" s="19"/>
      <c r="BK41" s="19"/>
      <c r="BL41" s="19">
        <f t="shared" ref="BL41:BL53" si="255">IF(BA41&gt;0,1,0)</f>
        <v>0</v>
      </c>
      <c r="BM41" s="19">
        <f t="shared" ref="BM41:BM53" si="256">IF(BB41&gt;0,1,0)</f>
        <v>0</v>
      </c>
      <c r="BN41" s="19">
        <f>IF(BC41&gt;0,1,0)</f>
        <v>1</v>
      </c>
      <c r="BO41" s="19">
        <f>IF(BD41&gt;0,1,0)</f>
        <v>0</v>
      </c>
      <c r="BP41" s="19">
        <f>IF(BE41&gt;0,1,0)</f>
        <v>0</v>
      </c>
      <c r="BQ41" s="19">
        <f>IF(BF41&gt;0,1,0)</f>
        <v>1</v>
      </c>
      <c r="BR41" s="19">
        <f>IF(BG41&gt;0,1,0)</f>
        <v>1</v>
      </c>
      <c r="BS41" s="19">
        <f>IF(BH41&gt;0,1,0)</f>
        <v>1</v>
      </c>
      <c r="BT41" s="38">
        <v>7</v>
      </c>
      <c r="BU41" s="19">
        <v>10</v>
      </c>
      <c r="BV41" s="19">
        <v>7</v>
      </c>
      <c r="BW41" s="19">
        <v>10</v>
      </c>
      <c r="BX41" s="19">
        <v>21</v>
      </c>
      <c r="BY41" s="19">
        <v>17</v>
      </c>
      <c r="BZ41" s="19">
        <v>8</v>
      </c>
      <c r="CA41" s="19">
        <v>7</v>
      </c>
      <c r="CB41" s="19">
        <v>16</v>
      </c>
      <c r="CC41" s="19">
        <v>1</v>
      </c>
      <c r="CD41" s="32">
        <v>6</v>
      </c>
      <c r="CE41" s="19">
        <v>52</v>
      </c>
      <c r="CF41" s="19">
        <v>106</v>
      </c>
      <c r="CG41" s="19">
        <v>141</v>
      </c>
      <c r="CH41" s="19">
        <v>99</v>
      </c>
      <c r="CI41" s="19">
        <v>132</v>
      </c>
      <c r="CJ41" s="19">
        <v>184</v>
      </c>
      <c r="CK41" s="19">
        <v>107</v>
      </c>
      <c r="CL41" s="19">
        <v>123</v>
      </c>
      <c r="CM41" s="19">
        <v>119</v>
      </c>
      <c r="CN41" s="19">
        <v>67</v>
      </c>
      <c r="CO41" s="32">
        <v>61</v>
      </c>
      <c r="CP41" s="35">
        <f t="shared" si="211"/>
        <v>0.13461538461538461</v>
      </c>
      <c r="CQ41" s="35">
        <f t="shared" si="212"/>
        <v>9.4339622641509441E-2</v>
      </c>
      <c r="CR41" s="35">
        <f t="shared" si="213"/>
        <v>4.9645390070921988E-2</v>
      </c>
      <c r="CS41" s="35">
        <f t="shared" si="214"/>
        <v>0.10101010101010101</v>
      </c>
      <c r="CT41" s="35">
        <f t="shared" si="215"/>
        <v>0.15909090909090909</v>
      </c>
      <c r="CU41" s="35">
        <f t="shared" si="216"/>
        <v>9.2391304347826081E-2</v>
      </c>
      <c r="CV41" s="35">
        <f t="shared" si="217"/>
        <v>7.476635514018691E-2</v>
      </c>
      <c r="CW41" s="35">
        <f t="shared" si="218"/>
        <v>5.6910569105691054E-2</v>
      </c>
      <c r="CX41" s="35">
        <f t="shared" si="219"/>
        <v>0.13445378151260504</v>
      </c>
      <c r="CY41" s="35">
        <f t="shared" si="220"/>
        <v>1.4925373134328358E-2</v>
      </c>
      <c r="CZ41" s="139">
        <f t="shared" si="221"/>
        <v>9.8360655737704916E-2</v>
      </c>
      <c r="DA41" s="146">
        <v>1.38049639</v>
      </c>
      <c r="DB41" s="146">
        <v>2.3150743610000002</v>
      </c>
      <c r="DC41" s="146">
        <v>2.168906008</v>
      </c>
      <c r="DD41" s="146">
        <v>2.31730298</v>
      </c>
      <c r="DE41" s="146">
        <v>0.83817126399999997</v>
      </c>
      <c r="DF41" s="146">
        <v>0.35604856000000001</v>
      </c>
      <c r="DG41" s="146">
        <v>0.97614277699999996</v>
      </c>
      <c r="DH41" s="146">
        <v>0.74153987399999999</v>
      </c>
      <c r="DI41" s="146">
        <v>0.66348693999999997</v>
      </c>
      <c r="DJ41" s="146">
        <v>0.541751435</v>
      </c>
      <c r="DK41" s="147">
        <v>0.54711791899999995</v>
      </c>
      <c r="DL41" s="146"/>
      <c r="DM41" s="146"/>
      <c r="DN41" s="146"/>
      <c r="DO41" s="146">
        <v>8.5498400000000002E-2</v>
      </c>
      <c r="DP41" s="146">
        <v>7.9691957999999993E-2</v>
      </c>
      <c r="DQ41" s="146"/>
      <c r="DR41" s="146"/>
      <c r="DS41" s="146"/>
      <c r="DT41" s="146">
        <v>4.6973710000000002E-2</v>
      </c>
      <c r="DU41" s="146">
        <v>5.2733202E-2</v>
      </c>
      <c r="DV41" s="147">
        <v>5.0895800999999997E-2</v>
      </c>
      <c r="DW41" s="146"/>
      <c r="DX41" s="146"/>
      <c r="DY41" s="146">
        <v>0.129568348</v>
      </c>
      <c r="DZ41" s="146">
        <v>-5.2561541000000003E-2</v>
      </c>
      <c r="EA41" s="146">
        <v>-0.10389411</v>
      </c>
      <c r="EB41" s="146">
        <v>-0.157874823</v>
      </c>
      <c r="EC41" s="146">
        <v>-0.157874823</v>
      </c>
      <c r="ED41" s="146">
        <v>-0.18276000000000001</v>
      </c>
      <c r="EE41" s="146">
        <v>-0.15321000000000001</v>
      </c>
      <c r="EF41" s="146">
        <v>-0.10933</v>
      </c>
      <c r="EG41" s="147">
        <v>-0.11426</v>
      </c>
      <c r="EH41" s="143">
        <v>72976700</v>
      </c>
      <c r="EI41" s="143">
        <v>137503500</v>
      </c>
      <c r="EJ41" s="143">
        <v>169143100</v>
      </c>
      <c r="EK41" s="143">
        <v>160197000</v>
      </c>
      <c r="EL41" s="143">
        <v>47518200</v>
      </c>
      <c r="EM41" s="143">
        <v>74637400</v>
      </c>
      <c r="EN41" s="143">
        <v>173925200</v>
      </c>
      <c r="EO41" s="143">
        <v>107938500</v>
      </c>
      <c r="EP41" s="143">
        <v>77549500</v>
      </c>
      <c r="EQ41" s="143">
        <v>55818000</v>
      </c>
      <c r="ER41" s="143">
        <v>49773500</v>
      </c>
      <c r="ES41" s="26">
        <f t="shared" si="222"/>
        <v>18.10565077008231</v>
      </c>
      <c r="ET41" s="26">
        <f t="shared" si="223"/>
        <v>18.739159929292395</v>
      </c>
      <c r="EU41" s="26">
        <f t="shared" si="224"/>
        <v>18.946255660162691</v>
      </c>
      <c r="EV41" s="26">
        <f t="shared" si="225"/>
        <v>18.891914865831428</v>
      </c>
      <c r="EW41" s="26">
        <f t="shared" si="226"/>
        <v>17.676623353513364</v>
      </c>
      <c r="EX41" s="26">
        <f t="shared" si="227"/>
        <v>18.128152280027411</v>
      </c>
      <c r="EY41" s="26">
        <f t="shared" si="228"/>
        <v>18.974135879694259</v>
      </c>
      <c r="EZ41" s="26">
        <f t="shared" si="229"/>
        <v>18.497072178448985</v>
      </c>
      <c r="FA41" s="26">
        <f t="shared" si="230"/>
        <v>18.16642700011278</v>
      </c>
      <c r="FB41" s="26">
        <f t="shared" si="231"/>
        <v>17.83760695597875</v>
      </c>
      <c r="FC41" s="152">
        <f t="shared" si="232"/>
        <v>17.7229932718502</v>
      </c>
      <c r="FD41" t="str">
        <f t="shared" si="253"/>
        <v/>
      </c>
      <c r="FE41" t="str">
        <f t="shared" si="253"/>
        <v/>
      </c>
      <c r="FF41" t="str">
        <f t="shared" ref="FF41:FK43" si="257">IF(ISNUMBER(H41),DC41,"")</f>
        <v/>
      </c>
      <c r="FG41">
        <f t="shared" si="257"/>
        <v>2.31730298</v>
      </c>
      <c r="FH41">
        <f t="shared" si="257"/>
        <v>0.83817126399999997</v>
      </c>
      <c r="FI41">
        <f t="shared" si="257"/>
        <v>0.35604856000000001</v>
      </c>
      <c r="FJ41">
        <f t="shared" si="257"/>
        <v>0.97614277699999996</v>
      </c>
      <c r="FK41">
        <f t="shared" si="257"/>
        <v>0.74153987399999999</v>
      </c>
      <c r="FL41">
        <f t="shared" si="254"/>
        <v>0.66348693999999997</v>
      </c>
      <c r="FM41">
        <f t="shared" si="254"/>
        <v>0.541751435</v>
      </c>
      <c r="FN41">
        <f t="shared" si="254"/>
        <v>0.54711791899999995</v>
      </c>
      <c r="FO41" s="26" t="str">
        <f t="shared" si="251"/>
        <v/>
      </c>
      <c r="FP41" t="str">
        <f t="shared" si="251"/>
        <v/>
      </c>
      <c r="FQ41" t="str">
        <f t="shared" ref="FQ41:FS44" si="258">IF(ISNUMBER(H41),DN41,"")</f>
        <v/>
      </c>
      <c r="FR41">
        <f t="shared" si="258"/>
        <v>8.5498400000000002E-2</v>
      </c>
      <c r="FS41">
        <f t="shared" si="258"/>
        <v>7.9691957999999993E-2</v>
      </c>
      <c r="FW41">
        <f t="shared" si="233"/>
        <v>4.6973710000000002E-2</v>
      </c>
      <c r="FX41">
        <f t="shared" si="234"/>
        <v>5.2733202E-2</v>
      </c>
      <c r="FY41" s="4">
        <f t="shared" si="209"/>
        <v>5.0895800999999997E-2</v>
      </c>
      <c r="FZ41" t="str">
        <f t="shared" si="252"/>
        <v/>
      </c>
      <c r="GA41" t="str">
        <f t="shared" si="252"/>
        <v/>
      </c>
      <c r="GB41" t="str">
        <f t="shared" si="248"/>
        <v/>
      </c>
      <c r="GC41">
        <f t="shared" si="249"/>
        <v>-5.2561541000000003E-2</v>
      </c>
      <c r="GD41">
        <f t="shared" si="193"/>
        <v>-0.10389411</v>
      </c>
      <c r="GE41">
        <f t="shared" si="194"/>
        <v>-0.157874823</v>
      </c>
      <c r="GF41">
        <f t="shared" si="195"/>
        <v>-0.157874823</v>
      </c>
      <c r="GG41">
        <f t="shared" si="196"/>
        <v>-0.18276000000000001</v>
      </c>
      <c r="GH41">
        <f t="shared" si="197"/>
        <v>-0.15321000000000001</v>
      </c>
      <c r="GI41">
        <f t="shared" si="198"/>
        <v>-0.10933</v>
      </c>
      <c r="GJ41" s="4">
        <f t="shared" si="199"/>
        <v>-0.11426</v>
      </c>
      <c r="GK41" t="str">
        <f t="shared" si="235"/>
        <v/>
      </c>
      <c r="GL41" t="str">
        <f t="shared" si="236"/>
        <v/>
      </c>
      <c r="GM41" t="str">
        <f t="shared" si="237"/>
        <v/>
      </c>
      <c r="GN41">
        <f t="shared" si="238"/>
        <v>18.891914865831428</v>
      </c>
      <c r="GO41">
        <f t="shared" si="239"/>
        <v>17.676623353513364</v>
      </c>
      <c r="GP41">
        <f t="shared" si="240"/>
        <v>18.128152280027411</v>
      </c>
      <c r="GQ41">
        <f t="shared" si="241"/>
        <v>18.974135879694259</v>
      </c>
      <c r="GR41">
        <f t="shared" si="242"/>
        <v>18.497072178448985</v>
      </c>
      <c r="GS41">
        <f t="shared" si="243"/>
        <v>18.16642700011278</v>
      </c>
      <c r="GT41">
        <f t="shared" si="244"/>
        <v>17.83760695597875</v>
      </c>
      <c r="GU41">
        <f t="shared" si="245"/>
        <v>17.7229932718502</v>
      </c>
      <c r="GV41" s="26">
        <f t="shared" si="47"/>
        <v>11.025982470999988</v>
      </c>
      <c r="GW41">
        <f t="shared" si="48"/>
        <v>11.025982470999988</v>
      </c>
      <c r="GX41">
        <f t="shared" si="49"/>
        <v>11.025982470999988</v>
      </c>
      <c r="GY41">
        <f t="shared" si="50"/>
        <v>2.31730298</v>
      </c>
      <c r="GZ41">
        <f t="shared" si="51"/>
        <v>0.83817126399999997</v>
      </c>
      <c r="HA41">
        <f t="shared" si="52"/>
        <v>0.52583789730000008</v>
      </c>
      <c r="HB41">
        <f t="shared" si="53"/>
        <v>0.97614277699999996</v>
      </c>
      <c r="HC41">
        <f t="shared" si="54"/>
        <v>0.74153987399999999</v>
      </c>
      <c r="HD41">
        <f t="shared" si="55"/>
        <v>0.66348693999999997</v>
      </c>
      <c r="HE41">
        <f t="shared" si="56"/>
        <v>0.541751435</v>
      </c>
      <c r="HF41">
        <f t="shared" si="57"/>
        <v>0.54711791899999995</v>
      </c>
      <c r="HG41" s="26" t="str">
        <f t="shared" si="58"/>
        <v/>
      </c>
      <c r="HH41" t="str">
        <f t="shared" si="59"/>
        <v/>
      </c>
      <c r="HI41" t="str">
        <f t="shared" si="60"/>
        <v/>
      </c>
      <c r="HJ41">
        <f t="shared" si="61"/>
        <v>2.31730298</v>
      </c>
      <c r="HK41">
        <f t="shared" si="62"/>
        <v>0.83817126399999997</v>
      </c>
      <c r="HL41">
        <f t="shared" si="63"/>
        <v>0.52583789730000008</v>
      </c>
      <c r="HM41">
        <f t="shared" si="64"/>
        <v>0.97614277699999996</v>
      </c>
      <c r="HN41">
        <f t="shared" si="65"/>
        <v>0.74153987399999999</v>
      </c>
      <c r="HO41">
        <f t="shared" si="66"/>
        <v>0.66348693999999997</v>
      </c>
      <c r="HP41">
        <f t="shared" si="67"/>
        <v>0.541751435</v>
      </c>
      <c r="HQ41">
        <f t="shared" si="68"/>
        <v>0.54711791899999995</v>
      </c>
      <c r="HR41" s="26">
        <f t="shared" si="69"/>
        <v>0.86766592399999853</v>
      </c>
      <c r="HS41">
        <f t="shared" si="70"/>
        <v>0.86766592399999853</v>
      </c>
      <c r="HT41">
        <f t="shared" si="71"/>
        <v>0.86766592399999853</v>
      </c>
      <c r="HU41">
        <f t="shared" si="72"/>
        <v>8.5498400000000002E-2</v>
      </c>
      <c r="HV41">
        <f t="shared" si="73"/>
        <v>7.9691957999999993E-2</v>
      </c>
      <c r="HW41">
        <f t="shared" si="74"/>
        <v>1.8501305000000012E-3</v>
      </c>
      <c r="HX41">
        <f t="shared" si="75"/>
        <v>1.8501305000000012E-3</v>
      </c>
      <c r="HY41">
        <f t="shared" si="76"/>
        <v>1.8501305000000012E-3</v>
      </c>
      <c r="HZ41">
        <f t="shared" si="77"/>
        <v>4.6973710000000002E-2</v>
      </c>
      <c r="IA41">
        <f t="shared" si="78"/>
        <v>5.2733202E-2</v>
      </c>
      <c r="IB41" s="4">
        <f t="shared" si="79"/>
        <v>5.0895800999999997E-2</v>
      </c>
      <c r="IC41" t="str">
        <f t="shared" si="80"/>
        <v/>
      </c>
      <c r="ID41" t="str">
        <f t="shared" si="81"/>
        <v/>
      </c>
      <c r="IE41" t="str">
        <f t="shared" si="82"/>
        <v/>
      </c>
      <c r="IF41">
        <f t="shared" si="83"/>
        <v>8.5498400000000002E-2</v>
      </c>
      <c r="IG41">
        <f t="shared" si="84"/>
        <v>7.9691957999999993E-2</v>
      </c>
      <c r="IH41" t="str">
        <f t="shared" si="85"/>
        <v/>
      </c>
      <c r="II41" t="str">
        <f t="shared" si="86"/>
        <v/>
      </c>
      <c r="IJ41" t="str">
        <f t="shared" si="87"/>
        <v/>
      </c>
      <c r="IK41">
        <f t="shared" si="88"/>
        <v>4.6973710000000002E-2</v>
      </c>
      <c r="IL41">
        <f t="shared" si="89"/>
        <v>5.2733202E-2</v>
      </c>
      <c r="IM41">
        <f t="shared" si="90"/>
        <v>5.0895800999999997E-2</v>
      </c>
      <c r="IN41" s="26">
        <f t="shared" si="91"/>
        <v>0.13094384999999997</v>
      </c>
      <c r="IO41">
        <f t="shared" si="92"/>
        <v>0.13094384999999997</v>
      </c>
      <c r="IP41">
        <f t="shared" si="93"/>
        <v>0.13094384999999997</v>
      </c>
      <c r="IQ41">
        <f t="shared" si="94"/>
        <v>-5.2561541000000003E-2</v>
      </c>
      <c r="IR41">
        <f t="shared" si="95"/>
        <v>-0.10389411</v>
      </c>
      <c r="IS41">
        <f t="shared" si="96"/>
        <v>-0.157874823</v>
      </c>
      <c r="IT41">
        <f t="shared" si="97"/>
        <v>-0.157874823</v>
      </c>
      <c r="IU41">
        <f t="shared" si="98"/>
        <v>-0.18276000000000001</v>
      </c>
      <c r="IV41">
        <f t="shared" si="99"/>
        <v>-0.15321000000000001</v>
      </c>
      <c r="IW41">
        <f t="shared" si="100"/>
        <v>-0.10933</v>
      </c>
      <c r="IX41">
        <f t="shared" si="101"/>
        <v>-0.11426</v>
      </c>
      <c r="IY41" s="26" t="str">
        <f t="shared" si="102"/>
        <v/>
      </c>
      <c r="IZ41" t="str">
        <f t="shared" si="103"/>
        <v/>
      </c>
      <c r="JA41" t="str">
        <f t="shared" si="104"/>
        <v/>
      </c>
      <c r="JB41">
        <f t="shared" si="105"/>
        <v>-5.2561541000000003E-2</v>
      </c>
      <c r="JC41">
        <f t="shared" si="106"/>
        <v>-0.10389411</v>
      </c>
      <c r="JD41">
        <f t="shared" si="107"/>
        <v>-0.157874823</v>
      </c>
      <c r="JE41">
        <f t="shared" si="108"/>
        <v>-0.157874823</v>
      </c>
      <c r="JF41">
        <f t="shared" si="109"/>
        <v>-0.18276000000000001</v>
      </c>
      <c r="JG41">
        <f t="shared" si="110"/>
        <v>-0.15321000000000001</v>
      </c>
      <c r="JH41">
        <f t="shared" si="111"/>
        <v>-0.10933</v>
      </c>
      <c r="JI41">
        <f t="shared" si="112"/>
        <v>-0.11426</v>
      </c>
      <c r="JJ41" s="26">
        <f t="shared" si="113"/>
        <v>23.290190403071897</v>
      </c>
      <c r="JK41">
        <f t="shared" si="114"/>
        <v>23.290190403071897</v>
      </c>
      <c r="JL41">
        <f t="shared" si="115"/>
        <v>23.290190403071897</v>
      </c>
      <c r="JM41">
        <f t="shared" si="116"/>
        <v>18.891914865831428</v>
      </c>
      <c r="JN41">
        <f t="shared" si="117"/>
        <v>17.676623353513364</v>
      </c>
      <c r="JO41">
        <f t="shared" si="118"/>
        <v>18.128152280027411</v>
      </c>
      <c r="JP41">
        <f t="shared" si="119"/>
        <v>18.974135879694259</v>
      </c>
      <c r="JQ41">
        <f t="shared" si="120"/>
        <v>18.497072178448985</v>
      </c>
      <c r="JR41">
        <f t="shared" si="121"/>
        <v>18.16642700011278</v>
      </c>
      <c r="JS41">
        <f t="shared" si="122"/>
        <v>17.83760695597875</v>
      </c>
      <c r="JT41">
        <f t="shared" si="123"/>
        <v>17.7229932718502</v>
      </c>
      <c r="JU41" s="26" t="str">
        <f t="shared" si="124"/>
        <v/>
      </c>
      <c r="JV41" t="str">
        <f t="shared" si="125"/>
        <v/>
      </c>
      <c r="JW41" t="str">
        <f t="shared" si="126"/>
        <v/>
      </c>
      <c r="JX41">
        <f t="shared" si="127"/>
        <v>18.891914865831428</v>
      </c>
      <c r="JY41">
        <f t="shared" si="128"/>
        <v>17.676623353513364</v>
      </c>
      <c r="JZ41">
        <f t="shared" si="129"/>
        <v>18.128152280027411</v>
      </c>
      <c r="KA41">
        <f t="shared" si="130"/>
        <v>18.974135879694259</v>
      </c>
      <c r="KB41">
        <f t="shared" si="131"/>
        <v>18.497072178448985</v>
      </c>
      <c r="KC41">
        <f t="shared" si="132"/>
        <v>18.16642700011278</v>
      </c>
      <c r="KD41">
        <f t="shared" si="133"/>
        <v>17.83760695597875</v>
      </c>
      <c r="KE41" s="4">
        <f t="shared" si="134"/>
        <v>17.7229932718502</v>
      </c>
    </row>
    <row r="42" spans="1:291" x14ac:dyDescent="0.2">
      <c r="A42" s="16" t="s">
        <v>3537</v>
      </c>
      <c r="B42" s="17" t="s">
        <v>3538</v>
      </c>
      <c r="C42" s="17"/>
      <c r="D42" s="17"/>
      <c r="E42" s="20" t="s">
        <v>56</v>
      </c>
      <c r="F42" s="19"/>
      <c r="G42" s="19"/>
      <c r="H42" s="19">
        <v>0</v>
      </c>
      <c r="I42" s="19">
        <v>0</v>
      </c>
      <c r="J42" s="19">
        <v>0</v>
      </c>
      <c r="K42" s="19"/>
      <c r="L42" s="19"/>
      <c r="M42" s="19"/>
      <c r="N42" s="19"/>
      <c r="O42" s="19"/>
      <c r="P42" s="32"/>
      <c r="Q42" s="19"/>
      <c r="R42" s="19"/>
      <c r="S42" s="19">
        <v>0</v>
      </c>
      <c r="T42" s="19">
        <v>0</v>
      </c>
      <c r="U42" s="19">
        <v>0</v>
      </c>
      <c r="V42" s="19"/>
      <c r="W42" s="19"/>
      <c r="X42" s="19"/>
      <c r="Y42" s="19"/>
      <c r="Z42" s="19"/>
      <c r="AA42" s="32"/>
      <c r="AD42">
        <v>0</v>
      </c>
      <c r="AE42">
        <v>0</v>
      </c>
      <c r="AF42">
        <v>0</v>
      </c>
      <c r="AL42" s="4"/>
      <c r="AM42" s="19"/>
      <c r="AN42" s="19"/>
      <c r="AO42" s="19">
        <v>2.1465600000000001E-2</v>
      </c>
      <c r="AP42" s="19">
        <v>2.24449E-2</v>
      </c>
      <c r="AQ42" s="19">
        <v>2.3177E-2</v>
      </c>
      <c r="AR42" s="19"/>
      <c r="AS42" s="19"/>
      <c r="AT42" s="19"/>
      <c r="AU42" s="19"/>
      <c r="AV42" s="19"/>
      <c r="AW42" s="32"/>
      <c r="AX42" s="19"/>
      <c r="AY42" s="19"/>
      <c r="AZ42" s="19">
        <v>1</v>
      </c>
      <c r="BA42" s="19">
        <v>1</v>
      </c>
      <c r="BB42" s="19">
        <v>2</v>
      </c>
      <c r="BC42" s="19"/>
      <c r="BD42" s="19"/>
      <c r="BE42" s="19"/>
      <c r="BF42" s="19"/>
      <c r="BG42" s="19"/>
      <c r="BH42" s="32"/>
      <c r="BI42" s="19"/>
      <c r="BJ42" s="19"/>
      <c r="BK42" s="19">
        <f t="shared" ref="BK42:BK53" si="259">IF(AZ42&gt;0,1,0)</f>
        <v>1</v>
      </c>
      <c r="BL42" s="19">
        <f t="shared" si="255"/>
        <v>1</v>
      </c>
      <c r="BM42" s="19">
        <f t="shared" si="256"/>
        <v>1</v>
      </c>
      <c r="BN42" s="19"/>
      <c r="BO42" s="19"/>
      <c r="BP42" s="19"/>
      <c r="BQ42" s="19"/>
      <c r="BR42" s="19"/>
      <c r="BS42" s="19"/>
      <c r="BT42" s="38">
        <v>35</v>
      </c>
      <c r="BU42" s="19">
        <v>24</v>
      </c>
      <c r="BV42" s="19">
        <v>30</v>
      </c>
      <c r="BW42" s="19">
        <v>47</v>
      </c>
      <c r="BX42" s="19">
        <v>44</v>
      </c>
      <c r="BY42" s="19">
        <v>31</v>
      </c>
      <c r="BZ42" s="19">
        <v>29</v>
      </c>
      <c r="CA42" s="19">
        <v>97</v>
      </c>
      <c r="CB42" s="19">
        <v>45</v>
      </c>
      <c r="CC42" s="19">
        <v>164</v>
      </c>
      <c r="CD42" s="32">
        <v>72</v>
      </c>
      <c r="CE42" s="19">
        <v>157</v>
      </c>
      <c r="CF42" s="19">
        <v>235</v>
      </c>
      <c r="CG42" s="19">
        <v>297</v>
      </c>
      <c r="CH42" s="19">
        <v>350</v>
      </c>
      <c r="CI42" s="19">
        <v>272</v>
      </c>
      <c r="CJ42" s="19">
        <v>273</v>
      </c>
      <c r="CK42" s="19">
        <v>372</v>
      </c>
      <c r="CL42" s="19">
        <v>356</v>
      </c>
      <c r="CM42" s="19">
        <v>243</v>
      </c>
      <c r="CN42" s="19">
        <v>502</v>
      </c>
      <c r="CO42" s="32">
        <v>332</v>
      </c>
      <c r="CP42" s="35">
        <f t="shared" si="211"/>
        <v>0.22292993630573249</v>
      </c>
      <c r="CQ42" s="35">
        <f t="shared" si="212"/>
        <v>0.10212765957446808</v>
      </c>
      <c r="CR42" s="35">
        <f t="shared" si="213"/>
        <v>0.10101010101010101</v>
      </c>
      <c r="CS42" s="35">
        <f t="shared" si="214"/>
        <v>0.13428571428571429</v>
      </c>
      <c r="CT42" s="35">
        <f t="shared" si="215"/>
        <v>0.16176470588235295</v>
      </c>
      <c r="CU42" s="35">
        <f t="shared" si="216"/>
        <v>0.11355311355311355</v>
      </c>
      <c r="CV42" s="35">
        <f t="shared" si="217"/>
        <v>7.7956989247311828E-2</v>
      </c>
      <c r="CW42" s="35">
        <f t="shared" si="218"/>
        <v>0.27247191011235955</v>
      </c>
      <c r="CX42" s="35">
        <f t="shared" si="219"/>
        <v>0.18518518518518517</v>
      </c>
      <c r="CY42" s="35">
        <f t="shared" si="220"/>
        <v>0.32669322709163345</v>
      </c>
      <c r="CZ42" s="139">
        <f t="shared" si="221"/>
        <v>0.21686746987951808</v>
      </c>
      <c r="DA42" s="146">
        <v>1.52736348262553</v>
      </c>
      <c r="DB42" s="146">
        <v>1.23633450508651</v>
      </c>
      <c r="DC42" s="146">
        <v>1.4155808928059901</v>
      </c>
      <c r="DD42" s="146">
        <v>1.9414770347841399</v>
      </c>
      <c r="DE42" s="146">
        <v>1.2892991797236999</v>
      </c>
      <c r="DF42" s="146">
        <v>1.6478361329315601</v>
      </c>
      <c r="DG42" s="146">
        <v>1.7985000467686201</v>
      </c>
      <c r="DH42" s="146">
        <v>1.34030347112793</v>
      </c>
      <c r="DI42" s="146">
        <v>0.77045493256503395</v>
      </c>
      <c r="DJ42" s="146">
        <v>0.68323828758845695</v>
      </c>
      <c r="DK42" s="147">
        <v>0.77457075885128002</v>
      </c>
      <c r="DL42" s="146"/>
      <c r="DM42" s="146"/>
      <c r="DN42" s="146">
        <v>0.37035000000000001</v>
      </c>
      <c r="DO42" s="146">
        <v>2.9873E-3</v>
      </c>
      <c r="DP42" s="146">
        <v>0.28408</v>
      </c>
      <c r="DQ42" s="146"/>
      <c r="DR42" s="146"/>
      <c r="DS42" s="146"/>
      <c r="DT42" s="146"/>
      <c r="DU42" s="146"/>
      <c r="DV42" s="147"/>
      <c r="DW42" s="146">
        <v>4.7099999999999998E-3</v>
      </c>
      <c r="DX42" s="146">
        <v>8.7100000000000007E-3</v>
      </c>
      <c r="DY42" s="146">
        <v>-7.417E-2</v>
      </c>
      <c r="DZ42" s="146">
        <v>-1.158E-2</v>
      </c>
      <c r="EA42" s="146">
        <v>7.1209999999999996E-2</v>
      </c>
      <c r="EB42" s="146">
        <v>-2.8989999999999998E-2</v>
      </c>
      <c r="EC42" s="146">
        <v>-7.1739999999999998E-2</v>
      </c>
      <c r="ED42" s="146">
        <v>-2.8629999999999999E-2</v>
      </c>
      <c r="EE42" s="146">
        <v>4.4999999999999999E-4</v>
      </c>
      <c r="EF42" s="146">
        <v>-1.26E-2</v>
      </c>
      <c r="EG42" s="147">
        <v>-0.14954999999999999</v>
      </c>
      <c r="EH42" s="143">
        <v>989190800</v>
      </c>
      <c r="EI42" s="143">
        <v>828989200</v>
      </c>
      <c r="EJ42" s="143">
        <v>1005104000</v>
      </c>
      <c r="EK42" s="143">
        <v>1897455300</v>
      </c>
      <c r="EL42" s="143">
        <v>1480614100</v>
      </c>
      <c r="EM42" s="143">
        <v>2140939700</v>
      </c>
      <c r="EN42" s="143">
        <v>4083797000</v>
      </c>
      <c r="EO42" s="143">
        <v>3395083600</v>
      </c>
      <c r="EP42" s="143">
        <v>1966554800</v>
      </c>
      <c r="EQ42" s="143">
        <v>1612509000</v>
      </c>
      <c r="ER42" s="143">
        <v>2045561400</v>
      </c>
      <c r="ES42" s="26">
        <f t="shared" si="222"/>
        <v>20.712397793123483</v>
      </c>
      <c r="ET42" s="26">
        <f t="shared" si="223"/>
        <v>20.535717685270438</v>
      </c>
      <c r="EU42" s="26">
        <f t="shared" si="224"/>
        <v>20.72835685569056</v>
      </c>
      <c r="EV42" s="26">
        <f t="shared" si="225"/>
        <v>21.363779509644328</v>
      </c>
      <c r="EW42" s="26">
        <f t="shared" si="226"/>
        <v>21.115722771094212</v>
      </c>
      <c r="EX42" s="26">
        <f t="shared" si="227"/>
        <v>21.484510681748176</v>
      </c>
      <c r="EY42" s="26">
        <f t="shared" si="228"/>
        <v>22.130293029843017</v>
      </c>
      <c r="EZ42" s="26">
        <f t="shared" si="229"/>
        <v>21.945594222101612</v>
      </c>
      <c r="FA42" s="26">
        <f t="shared" si="230"/>
        <v>21.399549016216238</v>
      </c>
      <c r="FB42" s="26">
        <f t="shared" si="231"/>
        <v>21.201057188013973</v>
      </c>
      <c r="FC42" s="152">
        <f t="shared" si="232"/>
        <v>21.438938111993952</v>
      </c>
      <c r="FD42" t="str">
        <f t="shared" si="253"/>
        <v/>
      </c>
      <c r="FE42" t="str">
        <f t="shared" si="253"/>
        <v/>
      </c>
      <c r="FF42">
        <f t="shared" si="257"/>
        <v>1.4155808928059901</v>
      </c>
      <c r="FG42">
        <f t="shared" si="257"/>
        <v>1.9414770347841399</v>
      </c>
      <c r="FH42">
        <f t="shared" si="257"/>
        <v>1.2892991797236999</v>
      </c>
      <c r="FI42" t="str">
        <f t="shared" si="257"/>
        <v/>
      </c>
      <c r="FJ42" t="str">
        <f t="shared" si="257"/>
        <v/>
      </c>
      <c r="FK42" t="str">
        <f t="shared" si="257"/>
        <v/>
      </c>
      <c r="FL42" t="str">
        <f t="shared" si="254"/>
        <v/>
      </c>
      <c r="FM42" t="str">
        <f t="shared" si="254"/>
        <v/>
      </c>
      <c r="FN42" t="str">
        <f t="shared" si="254"/>
        <v/>
      </c>
      <c r="FO42" s="26" t="str">
        <f t="shared" si="251"/>
        <v/>
      </c>
      <c r="FP42" t="str">
        <f t="shared" si="251"/>
        <v/>
      </c>
      <c r="FQ42">
        <f t="shared" si="258"/>
        <v>0.37035000000000001</v>
      </c>
      <c r="FR42">
        <f t="shared" si="258"/>
        <v>2.9873E-3</v>
      </c>
      <c r="FS42">
        <f t="shared" si="258"/>
        <v>0.28408</v>
      </c>
      <c r="FT42" t="str">
        <f t="shared" ref="FT42:FV44" si="260">IF(ISNUMBER(K42),DQ42,"")</f>
        <v/>
      </c>
      <c r="FU42" t="str">
        <f t="shared" si="260"/>
        <v/>
      </c>
      <c r="FV42" t="str">
        <f t="shared" si="260"/>
        <v/>
      </c>
      <c r="FW42" t="str">
        <f t="shared" si="233"/>
        <v/>
      </c>
      <c r="FX42" t="str">
        <f t="shared" si="234"/>
        <v/>
      </c>
      <c r="FY42" s="4" t="str">
        <f t="shared" si="209"/>
        <v/>
      </c>
      <c r="FZ42" t="str">
        <f t="shared" si="252"/>
        <v/>
      </c>
      <c r="GA42" t="str">
        <f t="shared" si="252"/>
        <v/>
      </c>
      <c r="GB42">
        <f t="shared" si="248"/>
        <v>-7.417E-2</v>
      </c>
      <c r="GC42">
        <f t="shared" si="249"/>
        <v>-1.158E-2</v>
      </c>
      <c r="GD42">
        <f t="shared" si="193"/>
        <v>7.1209999999999996E-2</v>
      </c>
      <c r="GE42" t="str">
        <f t="shared" si="194"/>
        <v/>
      </c>
      <c r="GF42" t="str">
        <f t="shared" si="195"/>
        <v/>
      </c>
      <c r="GG42" t="str">
        <f t="shared" si="196"/>
        <v/>
      </c>
      <c r="GH42" t="str">
        <f t="shared" si="197"/>
        <v/>
      </c>
      <c r="GI42" t="str">
        <f t="shared" si="198"/>
        <v/>
      </c>
      <c r="GJ42" s="4" t="str">
        <f t="shared" si="199"/>
        <v/>
      </c>
      <c r="GK42" t="str">
        <f t="shared" si="235"/>
        <v/>
      </c>
      <c r="GL42" t="str">
        <f t="shared" si="236"/>
        <v/>
      </c>
      <c r="GM42">
        <f t="shared" si="237"/>
        <v>20.72835685569056</v>
      </c>
      <c r="GN42">
        <f t="shared" si="238"/>
        <v>21.363779509644328</v>
      </c>
      <c r="GO42">
        <f t="shared" si="239"/>
        <v>21.115722771094212</v>
      </c>
      <c r="GP42" t="str">
        <f t="shared" si="240"/>
        <v/>
      </c>
      <c r="GQ42" t="str">
        <f t="shared" si="241"/>
        <v/>
      </c>
      <c r="GR42" t="str">
        <f t="shared" si="242"/>
        <v/>
      </c>
      <c r="GS42" t="str">
        <f t="shared" si="243"/>
        <v/>
      </c>
      <c r="GT42" t="str">
        <f t="shared" si="244"/>
        <v/>
      </c>
      <c r="GU42" t="str">
        <f t="shared" si="245"/>
        <v/>
      </c>
      <c r="GV42" s="26">
        <f t="shared" si="47"/>
        <v>11.025982470999988</v>
      </c>
      <c r="GW42">
        <f t="shared" si="48"/>
        <v>11.025982470999988</v>
      </c>
      <c r="GX42">
        <f t="shared" si="49"/>
        <v>1.4155808928059901</v>
      </c>
      <c r="GY42">
        <f t="shared" si="50"/>
        <v>1.9414770347841399</v>
      </c>
      <c r="GZ42">
        <f t="shared" si="51"/>
        <v>1.2892991797236999</v>
      </c>
      <c r="HA42">
        <f t="shared" si="52"/>
        <v>11.025982470999988</v>
      </c>
      <c r="HB42">
        <f t="shared" si="53"/>
        <v>11.025982470999988</v>
      </c>
      <c r="HC42">
        <f t="shared" si="54"/>
        <v>11.025982470999988</v>
      </c>
      <c r="HD42">
        <f t="shared" si="55"/>
        <v>11.025982470999988</v>
      </c>
      <c r="HE42">
        <f t="shared" si="56"/>
        <v>11.025982470999988</v>
      </c>
      <c r="HF42">
        <f t="shared" si="57"/>
        <v>11.025982470999988</v>
      </c>
      <c r="HG42" s="26" t="str">
        <f t="shared" si="58"/>
        <v/>
      </c>
      <c r="HH42" t="str">
        <f t="shared" si="59"/>
        <v/>
      </c>
      <c r="HI42">
        <f t="shared" si="60"/>
        <v>1.4155808928059901</v>
      </c>
      <c r="HJ42">
        <f t="shared" si="61"/>
        <v>1.9414770347841399</v>
      </c>
      <c r="HK42">
        <f t="shared" si="62"/>
        <v>1.2892991797236999</v>
      </c>
      <c r="HL42" t="str">
        <f t="shared" si="63"/>
        <v/>
      </c>
      <c r="HM42" t="str">
        <f t="shared" si="64"/>
        <v/>
      </c>
      <c r="HN42" t="str">
        <f t="shared" si="65"/>
        <v/>
      </c>
      <c r="HO42" t="str">
        <f t="shared" si="66"/>
        <v/>
      </c>
      <c r="HP42" t="str">
        <f t="shared" si="67"/>
        <v/>
      </c>
      <c r="HQ42" t="str">
        <f t="shared" si="68"/>
        <v/>
      </c>
      <c r="HR42" s="26">
        <f t="shared" si="69"/>
        <v>0.86766592399999853</v>
      </c>
      <c r="HS42">
        <f t="shared" si="70"/>
        <v>0.86766592399999853</v>
      </c>
      <c r="HT42">
        <f t="shared" si="71"/>
        <v>0.37035000000000001</v>
      </c>
      <c r="HU42">
        <f t="shared" si="72"/>
        <v>2.9873E-3</v>
      </c>
      <c r="HV42">
        <f t="shared" si="73"/>
        <v>0.28408</v>
      </c>
      <c r="HW42">
        <f t="shared" si="74"/>
        <v>0.86766592399999853</v>
      </c>
      <c r="HX42">
        <f t="shared" si="75"/>
        <v>0.86766592399999853</v>
      </c>
      <c r="HY42">
        <f t="shared" si="76"/>
        <v>0.86766592399999853</v>
      </c>
      <c r="HZ42">
        <f t="shared" si="77"/>
        <v>0.86766592399999853</v>
      </c>
      <c r="IA42">
        <f t="shared" si="78"/>
        <v>0.86766592399999853</v>
      </c>
      <c r="IB42" s="4">
        <f t="shared" si="79"/>
        <v>0.86766592399999853</v>
      </c>
      <c r="IC42" t="str">
        <f t="shared" si="80"/>
        <v/>
      </c>
      <c r="ID42" t="str">
        <f t="shared" si="81"/>
        <v/>
      </c>
      <c r="IE42">
        <f t="shared" si="82"/>
        <v>0.37035000000000001</v>
      </c>
      <c r="IF42">
        <f t="shared" si="83"/>
        <v>2.9873E-3</v>
      </c>
      <c r="IG42">
        <f t="shared" si="84"/>
        <v>0.28408</v>
      </c>
      <c r="IH42" t="str">
        <f t="shared" si="85"/>
        <v/>
      </c>
      <c r="II42" t="str">
        <f t="shared" si="86"/>
        <v/>
      </c>
      <c r="IJ42" t="str">
        <f t="shared" si="87"/>
        <v/>
      </c>
      <c r="IK42" t="str">
        <f t="shared" si="88"/>
        <v/>
      </c>
      <c r="IL42" t="str">
        <f t="shared" si="89"/>
        <v/>
      </c>
      <c r="IM42" t="str">
        <f t="shared" si="90"/>
        <v/>
      </c>
      <c r="IN42" s="26">
        <f t="shared" si="91"/>
        <v>0.13094384999999997</v>
      </c>
      <c r="IO42">
        <f t="shared" si="92"/>
        <v>0.13094384999999997</v>
      </c>
      <c r="IP42">
        <f t="shared" si="93"/>
        <v>-7.417E-2</v>
      </c>
      <c r="IQ42">
        <f t="shared" si="94"/>
        <v>-1.158E-2</v>
      </c>
      <c r="IR42">
        <f t="shared" si="95"/>
        <v>7.1209999999999996E-2</v>
      </c>
      <c r="IS42">
        <f t="shared" si="96"/>
        <v>0.13094384999999997</v>
      </c>
      <c r="IT42">
        <f t="shared" si="97"/>
        <v>0.13094384999999997</v>
      </c>
      <c r="IU42">
        <f t="shared" si="98"/>
        <v>0.13094384999999997</v>
      </c>
      <c r="IV42">
        <f t="shared" si="99"/>
        <v>0.13094384999999997</v>
      </c>
      <c r="IW42">
        <f t="shared" si="100"/>
        <v>0.13094384999999997</v>
      </c>
      <c r="IX42">
        <f t="shared" si="101"/>
        <v>0.13094384999999997</v>
      </c>
      <c r="IY42" s="26" t="str">
        <f t="shared" si="102"/>
        <v/>
      </c>
      <c r="IZ42" t="str">
        <f t="shared" si="103"/>
        <v/>
      </c>
      <c r="JA42">
        <f t="shared" si="104"/>
        <v>-7.417E-2</v>
      </c>
      <c r="JB42">
        <f t="shared" si="105"/>
        <v>-1.158E-2</v>
      </c>
      <c r="JC42">
        <f t="shared" si="106"/>
        <v>7.1209999999999996E-2</v>
      </c>
      <c r="JD42" t="str">
        <f t="shared" si="107"/>
        <v/>
      </c>
      <c r="JE42" t="str">
        <f t="shared" si="108"/>
        <v/>
      </c>
      <c r="JF42" t="str">
        <f t="shared" si="109"/>
        <v/>
      </c>
      <c r="JG42" t="str">
        <f t="shared" si="110"/>
        <v/>
      </c>
      <c r="JH42" t="str">
        <f t="shared" si="111"/>
        <v/>
      </c>
      <c r="JI42" t="str">
        <f t="shared" si="112"/>
        <v/>
      </c>
      <c r="JJ42" s="26">
        <f t="shared" si="113"/>
        <v>23.290190403071897</v>
      </c>
      <c r="JK42">
        <f t="shared" si="114"/>
        <v>23.290190403071897</v>
      </c>
      <c r="JL42">
        <f t="shared" si="115"/>
        <v>20.72835685569056</v>
      </c>
      <c r="JM42">
        <f t="shared" si="116"/>
        <v>21.363779509644328</v>
      </c>
      <c r="JN42">
        <f t="shared" si="117"/>
        <v>21.115722771094212</v>
      </c>
      <c r="JO42">
        <f t="shared" si="118"/>
        <v>23.290190403071897</v>
      </c>
      <c r="JP42">
        <f t="shared" si="119"/>
        <v>23.290190403071897</v>
      </c>
      <c r="JQ42">
        <f t="shared" si="120"/>
        <v>23.290190403071897</v>
      </c>
      <c r="JR42">
        <f t="shared" si="121"/>
        <v>23.290190403071897</v>
      </c>
      <c r="JS42">
        <f t="shared" si="122"/>
        <v>23.290190403071897</v>
      </c>
      <c r="JT42">
        <f t="shared" si="123"/>
        <v>23.290190403071897</v>
      </c>
      <c r="JU42" s="26" t="str">
        <f t="shared" si="124"/>
        <v/>
      </c>
      <c r="JV42" t="str">
        <f t="shared" si="125"/>
        <v/>
      </c>
      <c r="JW42">
        <f t="shared" si="126"/>
        <v>20.72835685569056</v>
      </c>
      <c r="JX42">
        <f t="shared" si="127"/>
        <v>21.363779509644328</v>
      </c>
      <c r="JY42">
        <f t="shared" si="128"/>
        <v>21.115722771094212</v>
      </c>
      <c r="JZ42" t="str">
        <f t="shared" si="129"/>
        <v/>
      </c>
      <c r="KA42" t="str">
        <f t="shared" si="130"/>
        <v/>
      </c>
      <c r="KB42" t="str">
        <f t="shared" si="131"/>
        <v/>
      </c>
      <c r="KC42" t="str">
        <f t="shared" si="132"/>
        <v/>
      </c>
      <c r="KD42" t="str">
        <f t="shared" si="133"/>
        <v/>
      </c>
      <c r="KE42" s="4" t="str">
        <f t="shared" si="134"/>
        <v/>
      </c>
    </row>
    <row r="43" spans="1:291" x14ac:dyDescent="0.2">
      <c r="A43" s="21" t="s">
        <v>1057</v>
      </c>
      <c r="B43" s="22" t="s">
        <v>1058</v>
      </c>
      <c r="C43" s="22"/>
      <c r="D43" s="22"/>
      <c r="E43" s="20" t="s">
        <v>56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32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32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 s="4">
        <v>0</v>
      </c>
      <c r="AM43" s="19">
        <v>1.8214500000000002E-2</v>
      </c>
      <c r="AN43" s="19">
        <v>1.8668400000000002E-2</v>
      </c>
      <c r="AO43" s="19">
        <v>1.7382999999999999E-2</v>
      </c>
      <c r="AP43" s="19">
        <v>1.77293E-2</v>
      </c>
      <c r="AQ43" s="19">
        <v>1.6798E-2</v>
      </c>
      <c r="AR43" s="19">
        <v>1.8473400000000001E-2</v>
      </c>
      <c r="AS43" s="19">
        <v>1.8658999999999999E-2</v>
      </c>
      <c r="AT43" s="19">
        <v>1.9466500000000001E-2</v>
      </c>
      <c r="AU43" s="19">
        <v>2.0331200000000001E-2</v>
      </c>
      <c r="AV43" s="19">
        <v>2.15073E-2</v>
      </c>
      <c r="AW43" s="32">
        <v>2.73283E-2</v>
      </c>
      <c r="AX43" s="19">
        <v>1</v>
      </c>
      <c r="AY43" s="19">
        <v>1</v>
      </c>
      <c r="AZ43" s="19">
        <v>1</v>
      </c>
      <c r="BA43" s="19">
        <v>2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32">
        <v>1</v>
      </c>
      <c r="BI43" s="19">
        <f t="shared" ref="BI43:BI53" si="261">IF(AX43&gt;0,1,0)</f>
        <v>1</v>
      </c>
      <c r="BJ43" s="19">
        <f t="shared" ref="BJ43:BJ53" si="262">IF(AY43&gt;0,1,0)</f>
        <v>1</v>
      </c>
      <c r="BK43" s="19">
        <f t="shared" si="259"/>
        <v>1</v>
      </c>
      <c r="BL43" s="19">
        <f t="shared" si="255"/>
        <v>1</v>
      </c>
      <c r="BM43" s="19">
        <f t="shared" si="256"/>
        <v>0</v>
      </c>
      <c r="BN43" s="19">
        <f t="shared" ref="BN43:BS49" si="263">IF(BC43&gt;0,1,0)</f>
        <v>0</v>
      </c>
      <c r="BO43" s="19">
        <f t="shared" si="263"/>
        <v>0</v>
      </c>
      <c r="BP43" s="19">
        <f t="shared" si="263"/>
        <v>0</v>
      </c>
      <c r="BQ43" s="19">
        <f t="shared" si="263"/>
        <v>0</v>
      </c>
      <c r="BR43" s="19">
        <f t="shared" si="263"/>
        <v>0</v>
      </c>
      <c r="BS43" s="19">
        <f t="shared" si="263"/>
        <v>1</v>
      </c>
      <c r="BT43" s="38">
        <v>38</v>
      </c>
      <c r="BU43" s="19">
        <v>22</v>
      </c>
      <c r="BV43" s="19">
        <v>29</v>
      </c>
      <c r="BW43" s="19">
        <v>12</v>
      </c>
      <c r="BX43" s="19">
        <v>30</v>
      </c>
      <c r="BY43" s="19">
        <v>28</v>
      </c>
      <c r="BZ43" s="19">
        <v>30</v>
      </c>
      <c r="CA43" s="19">
        <v>32</v>
      </c>
      <c r="CB43" s="19">
        <v>41</v>
      </c>
      <c r="CC43" s="19">
        <v>43</v>
      </c>
      <c r="CD43" s="32">
        <v>23</v>
      </c>
      <c r="CE43" s="19">
        <v>144</v>
      </c>
      <c r="CF43" s="19">
        <v>237</v>
      </c>
      <c r="CG43" s="19">
        <v>237</v>
      </c>
      <c r="CH43" s="19">
        <v>178</v>
      </c>
      <c r="CI43" s="19">
        <v>269</v>
      </c>
      <c r="CJ43" s="19">
        <v>212</v>
      </c>
      <c r="CK43" s="19">
        <v>248</v>
      </c>
      <c r="CL43" s="19">
        <v>205</v>
      </c>
      <c r="CM43" s="19">
        <v>268</v>
      </c>
      <c r="CN43" s="19">
        <v>153</v>
      </c>
      <c r="CO43" s="32">
        <v>173</v>
      </c>
      <c r="CP43" s="35">
        <f t="shared" si="211"/>
        <v>0.2638888888888889</v>
      </c>
      <c r="CQ43" s="35">
        <f t="shared" si="212"/>
        <v>9.2827004219409287E-2</v>
      </c>
      <c r="CR43" s="35">
        <f t="shared" si="213"/>
        <v>0.12236286919831224</v>
      </c>
      <c r="CS43" s="35">
        <f t="shared" si="214"/>
        <v>6.741573033707865E-2</v>
      </c>
      <c r="CT43" s="35">
        <f t="shared" si="215"/>
        <v>0.11152416356877323</v>
      </c>
      <c r="CU43" s="35">
        <f t="shared" si="216"/>
        <v>0.13207547169811321</v>
      </c>
      <c r="CV43" s="35">
        <f t="shared" si="217"/>
        <v>0.12096774193548387</v>
      </c>
      <c r="CW43" s="35">
        <f t="shared" si="218"/>
        <v>0.15609756097560976</v>
      </c>
      <c r="CX43" s="35">
        <f t="shared" si="219"/>
        <v>0.15298507462686567</v>
      </c>
      <c r="CY43" s="35">
        <f t="shared" si="220"/>
        <v>0.28104575163398693</v>
      </c>
      <c r="CZ43" s="139">
        <f t="shared" si="221"/>
        <v>0.13294797687861271</v>
      </c>
      <c r="DA43" s="146">
        <v>1.7539</v>
      </c>
      <c r="DB43" s="146">
        <v>1.3717999999999999</v>
      </c>
      <c r="DC43" s="146">
        <v>1.0758000000000001</v>
      </c>
      <c r="DD43" s="146">
        <v>1.7544</v>
      </c>
      <c r="DE43" s="146">
        <v>1.4391</v>
      </c>
      <c r="DF43" s="146">
        <v>2.5019999999999998</v>
      </c>
      <c r="DG43" s="146">
        <v>2.4718</v>
      </c>
      <c r="DH43" s="146">
        <v>2.3778999999999999</v>
      </c>
      <c r="DI43" s="146">
        <v>1.2181999999999999</v>
      </c>
      <c r="DJ43" s="146">
        <v>7.1551</v>
      </c>
      <c r="DK43" s="147">
        <v>7.1551</v>
      </c>
      <c r="DL43" s="146">
        <v>0.37137900000000001</v>
      </c>
      <c r="DM43" s="146">
        <v>0.348935</v>
      </c>
      <c r="DN43" s="146">
        <v>0.34506500000000001</v>
      </c>
      <c r="DO43" s="146">
        <v>0.393542</v>
      </c>
      <c r="DP43" s="146">
        <v>0.49685000000000001</v>
      </c>
      <c r="DQ43" s="146">
        <v>0.62941899999999995</v>
      </c>
      <c r="DR43" s="146">
        <v>0.60897699999999999</v>
      </c>
      <c r="DS43" s="146">
        <v>0.64112899999999995</v>
      </c>
      <c r="DT43" s="146">
        <v>0.72281600000000001</v>
      </c>
      <c r="DU43" s="146">
        <v>0.80535400000000001</v>
      </c>
      <c r="DV43" s="147">
        <v>0.74833899999999998</v>
      </c>
      <c r="DW43" s="146">
        <v>-3.3029000000000003E-2</v>
      </c>
      <c r="DX43" s="146">
        <v>3.3140000000000001E-3</v>
      </c>
      <c r="DY43" s="146">
        <v>1.2949E-2</v>
      </c>
      <c r="DZ43" s="146">
        <v>1.2400000000000001E-4</v>
      </c>
      <c r="EA43" s="146">
        <v>-0.10364</v>
      </c>
      <c r="EB43" s="146">
        <v>-6.7764000000000005E-2</v>
      </c>
      <c r="EC43" s="146">
        <v>-0.10865900000000001</v>
      </c>
      <c r="ED43" s="146">
        <v>-2.9760000000000002E-2</v>
      </c>
      <c r="EE43" s="146">
        <v>-4.5740999999999997E-2</v>
      </c>
      <c r="EF43" s="146">
        <v>-0.110943</v>
      </c>
      <c r="EG43" s="147">
        <v>-4.2535000000000003E-2</v>
      </c>
      <c r="EH43" s="143">
        <v>904266100</v>
      </c>
      <c r="EI43" s="143">
        <v>721736300</v>
      </c>
      <c r="EJ43" s="143">
        <v>592640900</v>
      </c>
      <c r="EK43" s="143">
        <v>974519600</v>
      </c>
      <c r="EL43" s="143">
        <v>531726500</v>
      </c>
      <c r="EM43" s="143">
        <v>603330700</v>
      </c>
      <c r="EN43" s="143">
        <v>566076600</v>
      </c>
      <c r="EO43" s="143">
        <v>494840700</v>
      </c>
      <c r="EP43" s="143">
        <v>211193500</v>
      </c>
      <c r="EQ43" s="143">
        <v>246059600</v>
      </c>
      <c r="ER43" s="143">
        <v>108529000</v>
      </c>
      <c r="ES43" s="26">
        <f t="shared" si="222"/>
        <v>20.622634233448593</v>
      </c>
      <c r="ET43" s="26">
        <f t="shared" si="223"/>
        <v>20.397170394685322</v>
      </c>
      <c r="EU43" s="26">
        <f t="shared" si="224"/>
        <v>20.200099208609391</v>
      </c>
      <c r="EV43" s="26">
        <f t="shared" si="225"/>
        <v>20.697455189588027</v>
      </c>
      <c r="EW43" s="26">
        <f t="shared" si="226"/>
        <v>20.091639817368005</v>
      </c>
      <c r="EX43" s="26">
        <f t="shared" si="227"/>
        <v>20.217976028905628</v>
      </c>
      <c r="EY43" s="26">
        <f t="shared" si="228"/>
        <v>20.154239962699453</v>
      </c>
      <c r="EZ43" s="26">
        <f t="shared" si="229"/>
        <v>20.019746450556564</v>
      </c>
      <c r="FA43" s="26">
        <f t="shared" si="230"/>
        <v>19.168285332807621</v>
      </c>
      <c r="FB43" s="26">
        <f t="shared" si="231"/>
        <v>19.321084340975208</v>
      </c>
      <c r="FC43" s="152">
        <f t="shared" si="232"/>
        <v>18.502527976337547</v>
      </c>
      <c r="FD43">
        <f t="shared" si="253"/>
        <v>1.7539</v>
      </c>
      <c r="FE43">
        <f t="shared" si="253"/>
        <v>1.3717999999999999</v>
      </c>
      <c r="FF43">
        <f t="shared" si="257"/>
        <v>1.0758000000000001</v>
      </c>
      <c r="FG43">
        <f t="shared" si="257"/>
        <v>1.7544</v>
      </c>
      <c r="FH43">
        <f t="shared" si="257"/>
        <v>1.4391</v>
      </c>
      <c r="FI43">
        <f t="shared" si="257"/>
        <v>2.5019999999999998</v>
      </c>
      <c r="FJ43">
        <f t="shared" si="257"/>
        <v>2.4718</v>
      </c>
      <c r="FK43">
        <f t="shared" si="257"/>
        <v>2.3778999999999999</v>
      </c>
      <c r="FL43">
        <f t="shared" si="254"/>
        <v>1.2181999999999999</v>
      </c>
      <c r="FM43">
        <f t="shared" si="254"/>
        <v>7.1551</v>
      </c>
      <c r="FN43">
        <f t="shared" si="254"/>
        <v>7.1551</v>
      </c>
      <c r="FO43" s="26">
        <f t="shared" si="251"/>
        <v>0.37137900000000001</v>
      </c>
      <c r="FP43">
        <f t="shared" si="251"/>
        <v>0.348935</v>
      </c>
      <c r="FQ43">
        <f t="shared" si="258"/>
        <v>0.34506500000000001</v>
      </c>
      <c r="FR43">
        <f t="shared" si="258"/>
        <v>0.393542</v>
      </c>
      <c r="FS43">
        <f t="shared" si="258"/>
        <v>0.49685000000000001</v>
      </c>
      <c r="FT43">
        <f t="shared" si="260"/>
        <v>0.62941899999999995</v>
      </c>
      <c r="FU43">
        <f t="shared" si="260"/>
        <v>0.60897699999999999</v>
      </c>
      <c r="FV43">
        <f t="shared" si="260"/>
        <v>0.64112899999999995</v>
      </c>
      <c r="FW43">
        <f t="shared" si="233"/>
        <v>0.72281600000000001</v>
      </c>
      <c r="FX43">
        <f t="shared" si="234"/>
        <v>0.80535400000000001</v>
      </c>
      <c r="FY43" s="4">
        <f t="shared" si="209"/>
        <v>0.74833899999999998</v>
      </c>
      <c r="FZ43">
        <f t="shared" si="252"/>
        <v>-3.3029000000000003E-2</v>
      </c>
      <c r="GA43">
        <f t="shared" si="252"/>
        <v>3.3140000000000001E-3</v>
      </c>
      <c r="GB43">
        <f t="shared" si="248"/>
        <v>1.2949E-2</v>
      </c>
      <c r="GC43">
        <f t="shared" si="249"/>
        <v>1.2400000000000001E-4</v>
      </c>
      <c r="GD43">
        <f t="shared" si="193"/>
        <v>-0.10364</v>
      </c>
      <c r="GE43">
        <f t="shared" si="194"/>
        <v>-6.7764000000000005E-2</v>
      </c>
      <c r="GF43">
        <f t="shared" si="195"/>
        <v>-0.10865900000000001</v>
      </c>
      <c r="GG43">
        <f t="shared" si="196"/>
        <v>-2.9760000000000002E-2</v>
      </c>
      <c r="GH43">
        <f t="shared" si="197"/>
        <v>-4.5740999999999997E-2</v>
      </c>
      <c r="GI43">
        <f t="shared" si="198"/>
        <v>-0.110943</v>
      </c>
      <c r="GJ43" s="4">
        <f t="shared" si="199"/>
        <v>-4.2535000000000003E-2</v>
      </c>
      <c r="GK43">
        <f t="shared" si="235"/>
        <v>20.622634233448593</v>
      </c>
      <c r="GL43">
        <f t="shared" si="236"/>
        <v>20.397170394685322</v>
      </c>
      <c r="GM43">
        <f t="shared" si="237"/>
        <v>20.200099208609391</v>
      </c>
      <c r="GN43">
        <f t="shared" si="238"/>
        <v>20.697455189588027</v>
      </c>
      <c r="GO43">
        <f t="shared" si="239"/>
        <v>20.091639817368005</v>
      </c>
      <c r="GP43">
        <f t="shared" si="240"/>
        <v>20.217976028905628</v>
      </c>
      <c r="GQ43">
        <f t="shared" si="241"/>
        <v>20.154239962699453</v>
      </c>
      <c r="GR43">
        <f t="shared" si="242"/>
        <v>20.019746450556564</v>
      </c>
      <c r="GS43">
        <f t="shared" si="243"/>
        <v>19.168285332807621</v>
      </c>
      <c r="GT43">
        <f t="shared" si="244"/>
        <v>19.321084340975208</v>
      </c>
      <c r="GU43">
        <f t="shared" si="245"/>
        <v>18.502527976337547</v>
      </c>
      <c r="GV43" s="26">
        <f t="shared" si="47"/>
        <v>1.7539</v>
      </c>
      <c r="GW43">
        <f t="shared" si="48"/>
        <v>1.3717999999999999</v>
      </c>
      <c r="GX43">
        <f t="shared" si="49"/>
        <v>1.0758000000000001</v>
      </c>
      <c r="GY43">
        <f t="shared" si="50"/>
        <v>1.7544</v>
      </c>
      <c r="GZ43">
        <f t="shared" si="51"/>
        <v>1.4391</v>
      </c>
      <c r="HA43">
        <f t="shared" si="52"/>
        <v>2.5019999999999998</v>
      </c>
      <c r="HB43">
        <f t="shared" si="53"/>
        <v>2.4718</v>
      </c>
      <c r="HC43">
        <f t="shared" si="54"/>
        <v>2.3778999999999999</v>
      </c>
      <c r="HD43">
        <f t="shared" si="55"/>
        <v>1.2181999999999999</v>
      </c>
      <c r="HE43">
        <f t="shared" si="56"/>
        <v>7.1551</v>
      </c>
      <c r="HF43">
        <f t="shared" si="57"/>
        <v>7.1551</v>
      </c>
      <c r="HG43" s="26">
        <f t="shared" si="58"/>
        <v>1.7539</v>
      </c>
      <c r="HH43">
        <f t="shared" si="59"/>
        <v>1.3717999999999999</v>
      </c>
      <c r="HI43">
        <f t="shared" si="60"/>
        <v>1.0758000000000001</v>
      </c>
      <c r="HJ43">
        <f t="shared" si="61"/>
        <v>1.7544</v>
      </c>
      <c r="HK43">
        <f t="shared" si="62"/>
        <v>1.4391</v>
      </c>
      <c r="HL43">
        <f t="shared" si="63"/>
        <v>2.5019999999999998</v>
      </c>
      <c r="HM43">
        <f t="shared" si="64"/>
        <v>2.4718</v>
      </c>
      <c r="HN43">
        <f t="shared" si="65"/>
        <v>2.3778999999999999</v>
      </c>
      <c r="HO43">
        <f t="shared" si="66"/>
        <v>1.2181999999999999</v>
      </c>
      <c r="HP43">
        <f t="shared" si="67"/>
        <v>7.1551</v>
      </c>
      <c r="HQ43">
        <f t="shared" si="68"/>
        <v>7.1551</v>
      </c>
      <c r="HR43" s="26">
        <f t="shared" si="69"/>
        <v>0.37137900000000001</v>
      </c>
      <c r="HS43">
        <f t="shared" si="70"/>
        <v>0.348935</v>
      </c>
      <c r="HT43">
        <f t="shared" si="71"/>
        <v>0.34506500000000001</v>
      </c>
      <c r="HU43">
        <f t="shared" si="72"/>
        <v>0.393542</v>
      </c>
      <c r="HV43">
        <f t="shared" si="73"/>
        <v>0.49685000000000001</v>
      </c>
      <c r="HW43">
        <f t="shared" si="74"/>
        <v>0.62941899999999995</v>
      </c>
      <c r="HX43">
        <f t="shared" si="75"/>
        <v>0.60897699999999999</v>
      </c>
      <c r="HY43">
        <f t="shared" si="76"/>
        <v>0.64112899999999995</v>
      </c>
      <c r="HZ43">
        <f t="shared" si="77"/>
        <v>0.72281600000000001</v>
      </c>
      <c r="IA43">
        <f t="shared" si="78"/>
        <v>0.80535400000000001</v>
      </c>
      <c r="IB43" s="4">
        <f t="shared" si="79"/>
        <v>0.74833899999999998</v>
      </c>
      <c r="IC43">
        <f t="shared" si="80"/>
        <v>0.37137900000000001</v>
      </c>
      <c r="ID43">
        <f t="shared" si="81"/>
        <v>0.348935</v>
      </c>
      <c r="IE43">
        <f t="shared" si="82"/>
        <v>0.34506500000000001</v>
      </c>
      <c r="IF43">
        <f t="shared" si="83"/>
        <v>0.393542</v>
      </c>
      <c r="IG43">
        <f t="shared" si="84"/>
        <v>0.49685000000000001</v>
      </c>
      <c r="IH43">
        <f t="shared" si="85"/>
        <v>0.62941899999999995</v>
      </c>
      <c r="II43">
        <f t="shared" si="86"/>
        <v>0.60897699999999999</v>
      </c>
      <c r="IJ43">
        <f t="shared" si="87"/>
        <v>0.64112899999999995</v>
      </c>
      <c r="IK43">
        <f t="shared" si="88"/>
        <v>0.72281600000000001</v>
      </c>
      <c r="IL43">
        <f t="shared" si="89"/>
        <v>0.80535400000000001</v>
      </c>
      <c r="IM43">
        <f t="shared" si="90"/>
        <v>0.74833899999999998</v>
      </c>
      <c r="IN43" s="26">
        <f t="shared" si="91"/>
        <v>-3.3029000000000003E-2</v>
      </c>
      <c r="IO43">
        <f t="shared" si="92"/>
        <v>3.3140000000000001E-3</v>
      </c>
      <c r="IP43">
        <f t="shared" si="93"/>
        <v>1.2949E-2</v>
      </c>
      <c r="IQ43">
        <f t="shared" si="94"/>
        <v>1.2400000000000001E-4</v>
      </c>
      <c r="IR43">
        <f t="shared" si="95"/>
        <v>-0.10364</v>
      </c>
      <c r="IS43">
        <f t="shared" si="96"/>
        <v>-6.7764000000000005E-2</v>
      </c>
      <c r="IT43">
        <f t="shared" si="97"/>
        <v>-0.10865900000000001</v>
      </c>
      <c r="IU43">
        <f t="shared" si="98"/>
        <v>-2.9760000000000002E-2</v>
      </c>
      <c r="IV43">
        <f t="shared" si="99"/>
        <v>-4.5740999999999997E-2</v>
      </c>
      <c r="IW43">
        <f t="shared" si="100"/>
        <v>-0.110943</v>
      </c>
      <c r="IX43">
        <f t="shared" si="101"/>
        <v>-4.2535000000000003E-2</v>
      </c>
      <c r="IY43" s="26">
        <f t="shared" si="102"/>
        <v>-3.3029000000000003E-2</v>
      </c>
      <c r="IZ43">
        <f t="shared" si="103"/>
        <v>3.3140000000000001E-3</v>
      </c>
      <c r="JA43">
        <f t="shared" si="104"/>
        <v>1.2949E-2</v>
      </c>
      <c r="JB43">
        <f t="shared" si="105"/>
        <v>1.2400000000000001E-4</v>
      </c>
      <c r="JC43">
        <f t="shared" si="106"/>
        <v>-0.10364</v>
      </c>
      <c r="JD43">
        <f t="shared" si="107"/>
        <v>-6.7764000000000005E-2</v>
      </c>
      <c r="JE43">
        <f t="shared" si="108"/>
        <v>-0.10865900000000001</v>
      </c>
      <c r="JF43">
        <f t="shared" si="109"/>
        <v>-2.9760000000000002E-2</v>
      </c>
      <c r="JG43">
        <f t="shared" si="110"/>
        <v>-4.5740999999999997E-2</v>
      </c>
      <c r="JH43">
        <f t="shared" si="111"/>
        <v>-0.110943</v>
      </c>
      <c r="JI43">
        <f t="shared" si="112"/>
        <v>-4.2535000000000003E-2</v>
      </c>
      <c r="JJ43" s="26">
        <f t="shared" si="113"/>
        <v>20.622634233448593</v>
      </c>
      <c r="JK43">
        <f t="shared" si="114"/>
        <v>20.397170394685322</v>
      </c>
      <c r="JL43">
        <f t="shared" si="115"/>
        <v>20.200099208609391</v>
      </c>
      <c r="JM43">
        <f t="shared" si="116"/>
        <v>20.697455189588027</v>
      </c>
      <c r="JN43">
        <f t="shared" si="117"/>
        <v>20.091639817368005</v>
      </c>
      <c r="JO43">
        <f t="shared" si="118"/>
        <v>20.217976028905628</v>
      </c>
      <c r="JP43">
        <f t="shared" si="119"/>
        <v>20.154239962699453</v>
      </c>
      <c r="JQ43">
        <f t="shared" si="120"/>
        <v>20.019746450556564</v>
      </c>
      <c r="JR43">
        <f t="shared" si="121"/>
        <v>19.168285332807621</v>
      </c>
      <c r="JS43">
        <f t="shared" si="122"/>
        <v>19.321084340975208</v>
      </c>
      <c r="JT43">
        <f t="shared" si="123"/>
        <v>18.502527976337547</v>
      </c>
      <c r="JU43" s="26">
        <f t="shared" si="124"/>
        <v>20.622634233448593</v>
      </c>
      <c r="JV43">
        <f t="shared" si="125"/>
        <v>20.397170394685322</v>
      </c>
      <c r="JW43">
        <f t="shared" si="126"/>
        <v>20.200099208609391</v>
      </c>
      <c r="JX43">
        <f t="shared" si="127"/>
        <v>20.697455189588027</v>
      </c>
      <c r="JY43">
        <f t="shared" si="128"/>
        <v>20.091639817368005</v>
      </c>
      <c r="JZ43">
        <f t="shared" si="129"/>
        <v>20.217976028905628</v>
      </c>
      <c r="KA43">
        <f t="shared" si="130"/>
        <v>20.154239962699453</v>
      </c>
      <c r="KB43">
        <f t="shared" si="131"/>
        <v>20.019746450556564</v>
      </c>
      <c r="KC43">
        <f t="shared" si="132"/>
        <v>19.168285332807621</v>
      </c>
      <c r="KD43">
        <f t="shared" si="133"/>
        <v>19.321084340975208</v>
      </c>
      <c r="KE43" s="4">
        <f t="shared" si="134"/>
        <v>18.502527976337547</v>
      </c>
    </row>
    <row r="44" spans="1:291" x14ac:dyDescent="0.2">
      <c r="A44" s="16" t="s">
        <v>3540</v>
      </c>
      <c r="B44" s="17" t="s">
        <v>3541</v>
      </c>
      <c r="C44" s="17"/>
      <c r="D44" s="17"/>
      <c r="E44" s="20" t="s">
        <v>56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32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32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 s="4">
        <v>0</v>
      </c>
      <c r="AM44" s="19">
        <v>3.0433200000000001E-2</v>
      </c>
      <c r="AN44" s="19">
        <v>2.3361E-2</v>
      </c>
      <c r="AO44" s="19">
        <v>2.6410599999999999E-2</v>
      </c>
      <c r="AP44" s="19">
        <v>2.65204E-2</v>
      </c>
      <c r="AQ44" s="19">
        <v>1.9540999999999999E-2</v>
      </c>
      <c r="AR44" s="19">
        <v>2.12479E-2</v>
      </c>
      <c r="AS44" s="19">
        <v>2.1741E-2</v>
      </c>
      <c r="AT44" s="19">
        <v>1.9435999999999998E-2</v>
      </c>
      <c r="AU44" s="19">
        <v>1.94322E-2</v>
      </c>
      <c r="AV44" s="19">
        <v>2.19705E-2</v>
      </c>
      <c r="AW44" s="32">
        <v>2.5557099999999999E-2</v>
      </c>
      <c r="AX44" s="19">
        <v>1</v>
      </c>
      <c r="AY44" s="19">
        <v>1</v>
      </c>
      <c r="AZ44" s="19">
        <v>1</v>
      </c>
      <c r="BA44" s="19">
        <v>1</v>
      </c>
      <c r="BB44" s="19">
        <v>1</v>
      </c>
      <c r="BC44" s="19">
        <v>1</v>
      </c>
      <c r="BD44" s="19">
        <v>1</v>
      </c>
      <c r="BE44" s="19">
        <v>1</v>
      </c>
      <c r="BF44" s="19">
        <v>0</v>
      </c>
      <c r="BG44" s="19">
        <v>0</v>
      </c>
      <c r="BH44" s="32">
        <v>1</v>
      </c>
      <c r="BI44" s="19">
        <f t="shared" si="261"/>
        <v>1</v>
      </c>
      <c r="BJ44" s="19">
        <f t="shared" si="262"/>
        <v>1</v>
      </c>
      <c r="BK44" s="19">
        <f t="shared" si="259"/>
        <v>1</v>
      </c>
      <c r="BL44" s="19">
        <f t="shared" si="255"/>
        <v>1</v>
      </c>
      <c r="BM44" s="19">
        <f t="shared" si="256"/>
        <v>1</v>
      </c>
      <c r="BN44" s="19">
        <f t="shared" si="263"/>
        <v>1</v>
      </c>
      <c r="BO44" s="19">
        <f t="shared" si="263"/>
        <v>1</v>
      </c>
      <c r="BP44" s="19">
        <f t="shared" si="263"/>
        <v>1</v>
      </c>
      <c r="BQ44" s="19">
        <f t="shared" si="263"/>
        <v>0</v>
      </c>
      <c r="BR44" s="19">
        <f t="shared" si="263"/>
        <v>0</v>
      </c>
      <c r="BS44" s="19">
        <f t="shared" si="263"/>
        <v>1</v>
      </c>
      <c r="BT44" s="38">
        <v>8</v>
      </c>
      <c r="BU44" s="19">
        <v>23</v>
      </c>
      <c r="BV44" s="19">
        <v>58</v>
      </c>
      <c r="BW44" s="19">
        <v>25</v>
      </c>
      <c r="BX44" s="19">
        <v>56</v>
      </c>
      <c r="BY44" s="19">
        <v>45</v>
      </c>
      <c r="BZ44" s="19">
        <v>38</v>
      </c>
      <c r="CA44" s="19">
        <v>37</v>
      </c>
      <c r="CB44" s="19">
        <v>63</v>
      </c>
      <c r="CC44" s="19">
        <v>68</v>
      </c>
      <c r="CD44" s="32">
        <v>150</v>
      </c>
      <c r="CE44" s="19">
        <v>17</v>
      </c>
      <c r="CF44" s="19">
        <v>45</v>
      </c>
      <c r="CG44" s="19">
        <v>86</v>
      </c>
      <c r="CH44" s="19">
        <v>71</v>
      </c>
      <c r="CI44" s="19">
        <v>93</v>
      </c>
      <c r="CJ44" s="19">
        <v>106</v>
      </c>
      <c r="CK44" s="19">
        <v>84</v>
      </c>
      <c r="CL44" s="19">
        <v>76</v>
      </c>
      <c r="CM44" s="19">
        <v>101</v>
      </c>
      <c r="CN44" s="19">
        <v>104</v>
      </c>
      <c r="CO44" s="32">
        <v>226</v>
      </c>
      <c r="CP44" s="35">
        <f t="shared" si="211"/>
        <v>0.47058823529411764</v>
      </c>
      <c r="CQ44" s="35">
        <f t="shared" si="212"/>
        <v>0.51111111111111107</v>
      </c>
      <c r="CR44" s="35">
        <f t="shared" si="213"/>
        <v>0.67441860465116277</v>
      </c>
      <c r="CS44" s="35">
        <f t="shared" si="214"/>
        <v>0.352112676056338</v>
      </c>
      <c r="CT44" s="35">
        <f t="shared" si="215"/>
        <v>0.60215053763440862</v>
      </c>
      <c r="CU44" s="35">
        <f t="shared" si="216"/>
        <v>0.42452830188679247</v>
      </c>
      <c r="CV44" s="35">
        <f t="shared" si="217"/>
        <v>0.45238095238095238</v>
      </c>
      <c r="CW44" s="35">
        <f t="shared" si="218"/>
        <v>0.48684210526315791</v>
      </c>
      <c r="CX44" s="35">
        <f t="shared" si="219"/>
        <v>0.62376237623762376</v>
      </c>
      <c r="CY44" s="35">
        <f t="shared" si="220"/>
        <v>0.65384615384615385</v>
      </c>
      <c r="CZ44" s="139">
        <f t="shared" si="221"/>
        <v>0.66371681415929207</v>
      </c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7"/>
      <c r="DL44" s="146"/>
      <c r="DM44" s="146"/>
      <c r="DN44" s="146">
        <v>0.46943817100000002</v>
      </c>
      <c r="DO44" s="146">
        <v>0.96823631300000002</v>
      </c>
      <c r="DP44" s="146">
        <v>0.838703384</v>
      </c>
      <c r="DQ44" s="146">
        <v>1.301493988</v>
      </c>
      <c r="DR44" s="146">
        <v>1.301493988</v>
      </c>
      <c r="DS44" s="146">
        <v>1.5492315670000001</v>
      </c>
      <c r="DT44" s="146">
        <v>3.5654867549999998</v>
      </c>
      <c r="DU44" s="146">
        <v>6.8434521479999999</v>
      </c>
      <c r="DV44" s="147">
        <v>3.304931335</v>
      </c>
      <c r="DW44" s="146"/>
      <c r="DX44" s="146"/>
      <c r="DY44" s="146">
        <v>-6.9018650000000001E-2</v>
      </c>
      <c r="DZ44" s="146">
        <v>-0.251911736</v>
      </c>
      <c r="EA44" s="146">
        <v>7.6568059999999993E-2</v>
      </c>
      <c r="EB44" s="146">
        <v>-0.31497762699999998</v>
      </c>
      <c r="EC44" s="146">
        <v>-0.31497762699999998</v>
      </c>
      <c r="ED44" s="146">
        <v>-0.1943</v>
      </c>
      <c r="EE44" s="146">
        <v>-0.35471999999999998</v>
      </c>
      <c r="EF44" s="146">
        <v>-0.37258999999999998</v>
      </c>
      <c r="EG44" s="147">
        <v>-0.32580999999999999</v>
      </c>
      <c r="EH44" s="143">
        <v>13551300</v>
      </c>
      <c r="EI44" s="143">
        <v>63239400</v>
      </c>
      <c r="EJ44" s="143">
        <v>119383900</v>
      </c>
      <c r="EK44" s="143">
        <v>63141200</v>
      </c>
      <c r="EL44" s="143">
        <v>119344100</v>
      </c>
      <c r="EM44" s="143">
        <v>56783200</v>
      </c>
      <c r="EN44" s="143">
        <v>27602900</v>
      </c>
      <c r="EO44" s="143">
        <v>10902600</v>
      </c>
      <c r="EP44" s="143">
        <v>12339500</v>
      </c>
      <c r="EQ44" s="143">
        <v>17073300</v>
      </c>
      <c r="ER44" s="143">
        <v>54321000</v>
      </c>
      <c r="ES44" s="26">
        <f t="shared" si="222"/>
        <v>16.421993041647355</v>
      </c>
      <c r="ET44" s="26">
        <f t="shared" si="223"/>
        <v>17.962438082594502</v>
      </c>
      <c r="EU44" s="26">
        <f t="shared" si="224"/>
        <v>18.597854908959906</v>
      </c>
      <c r="EV44" s="26">
        <f t="shared" si="225"/>
        <v>17.960884046298379</v>
      </c>
      <c r="EW44" s="26">
        <f t="shared" si="226"/>
        <v>18.597521475090659</v>
      </c>
      <c r="EX44" s="26">
        <f t="shared" si="227"/>
        <v>17.854751065293545</v>
      </c>
      <c r="EY44" s="26">
        <f t="shared" si="228"/>
        <v>17.133431397631423</v>
      </c>
      <c r="EZ44" s="26">
        <f t="shared" si="229"/>
        <v>16.204511850865202</v>
      </c>
      <c r="FA44" s="26">
        <f t="shared" si="230"/>
        <v>16.32831605698204</v>
      </c>
      <c r="FB44" s="26">
        <f t="shared" si="231"/>
        <v>16.653026397703279</v>
      </c>
      <c r="FC44" s="152">
        <f t="shared" si="232"/>
        <v>17.810421450470891</v>
      </c>
      <c r="FO44" s="26"/>
      <c r="FQ44">
        <f t="shared" si="258"/>
        <v>0.46943817100000002</v>
      </c>
      <c r="FR44">
        <f t="shared" si="258"/>
        <v>0.96823631300000002</v>
      </c>
      <c r="FS44">
        <f t="shared" si="258"/>
        <v>0.838703384</v>
      </c>
      <c r="FT44">
        <f t="shared" si="260"/>
        <v>1.301493988</v>
      </c>
      <c r="FU44">
        <f t="shared" si="260"/>
        <v>1.301493988</v>
      </c>
      <c r="FV44">
        <f t="shared" si="260"/>
        <v>1.5492315670000001</v>
      </c>
      <c r="FW44">
        <f t="shared" si="233"/>
        <v>3.5654867549999998</v>
      </c>
      <c r="FX44">
        <f t="shared" si="234"/>
        <v>6.8434521479999999</v>
      </c>
      <c r="FY44" s="4">
        <f t="shared" si="209"/>
        <v>3.304931335</v>
      </c>
      <c r="GB44">
        <f t="shared" si="248"/>
        <v>-6.9018650000000001E-2</v>
      </c>
      <c r="GC44">
        <f t="shared" si="249"/>
        <v>-0.251911736</v>
      </c>
      <c r="GD44">
        <f t="shared" si="193"/>
        <v>7.6568059999999993E-2</v>
      </c>
      <c r="GE44">
        <f t="shared" si="194"/>
        <v>-0.31497762699999998</v>
      </c>
      <c r="GF44">
        <f t="shared" si="195"/>
        <v>-0.31497762699999998</v>
      </c>
      <c r="GG44">
        <f t="shared" si="196"/>
        <v>-0.1943</v>
      </c>
      <c r="GH44">
        <f t="shared" si="197"/>
        <v>-0.35471999999999998</v>
      </c>
      <c r="GI44">
        <f t="shared" si="198"/>
        <v>-0.37258999999999998</v>
      </c>
      <c r="GJ44" s="4">
        <f t="shared" si="199"/>
        <v>-0.32580999999999999</v>
      </c>
      <c r="GK44">
        <f t="shared" si="235"/>
        <v>16.421993041647355</v>
      </c>
      <c r="GL44">
        <f t="shared" si="236"/>
        <v>17.962438082594502</v>
      </c>
      <c r="GM44">
        <f t="shared" si="237"/>
        <v>18.597854908959906</v>
      </c>
      <c r="GN44">
        <f t="shared" si="238"/>
        <v>17.960884046298379</v>
      </c>
      <c r="GO44">
        <f t="shared" si="239"/>
        <v>18.597521475090659</v>
      </c>
      <c r="GP44">
        <f t="shared" si="240"/>
        <v>17.854751065293545</v>
      </c>
      <c r="GQ44">
        <f t="shared" si="241"/>
        <v>17.133431397631423</v>
      </c>
      <c r="GR44">
        <f t="shared" si="242"/>
        <v>16.204511850865202</v>
      </c>
      <c r="GS44">
        <f t="shared" si="243"/>
        <v>16.32831605698204</v>
      </c>
      <c r="GT44">
        <f t="shared" si="244"/>
        <v>16.653026397703279</v>
      </c>
      <c r="GU44">
        <f t="shared" si="245"/>
        <v>17.810421450470891</v>
      </c>
      <c r="GV44" s="26">
        <f t="shared" si="47"/>
        <v>0.52583789730000008</v>
      </c>
      <c r="GW44">
        <f t="shared" si="48"/>
        <v>0.52583789730000008</v>
      </c>
      <c r="GX44">
        <f t="shared" si="49"/>
        <v>0.52583789730000008</v>
      </c>
      <c r="GY44">
        <f t="shared" si="50"/>
        <v>0.52583789730000008</v>
      </c>
      <c r="GZ44">
        <f t="shared" si="51"/>
        <v>0.52583789730000008</v>
      </c>
      <c r="HA44">
        <f t="shared" si="52"/>
        <v>0.52583789730000008</v>
      </c>
      <c r="HB44">
        <f t="shared" si="53"/>
        <v>0.52583789730000008</v>
      </c>
      <c r="HC44">
        <f t="shared" si="54"/>
        <v>0.52583789730000008</v>
      </c>
      <c r="HD44">
        <f t="shared" si="55"/>
        <v>0.52583789730000008</v>
      </c>
      <c r="HE44">
        <f t="shared" si="56"/>
        <v>0.52583789730000008</v>
      </c>
      <c r="HF44">
        <f t="shared" si="57"/>
        <v>0.52583789730000008</v>
      </c>
      <c r="HG44" s="26" t="str">
        <f t="shared" si="58"/>
        <v/>
      </c>
      <c r="HH44" t="str">
        <f t="shared" si="59"/>
        <v/>
      </c>
      <c r="HI44" t="str">
        <f t="shared" si="60"/>
        <v/>
      </c>
      <c r="HJ44" t="str">
        <f t="shared" si="61"/>
        <v/>
      </c>
      <c r="HK44" t="str">
        <f t="shared" si="62"/>
        <v/>
      </c>
      <c r="HL44" t="str">
        <f t="shared" si="63"/>
        <v/>
      </c>
      <c r="HM44" t="str">
        <f t="shared" si="64"/>
        <v/>
      </c>
      <c r="HN44" t="str">
        <f t="shared" si="65"/>
        <v/>
      </c>
      <c r="HO44" t="str">
        <f t="shared" si="66"/>
        <v/>
      </c>
      <c r="HP44" t="str">
        <f t="shared" si="67"/>
        <v/>
      </c>
      <c r="HQ44" t="str">
        <f t="shared" si="68"/>
        <v/>
      </c>
      <c r="HR44" s="26">
        <f t="shared" si="69"/>
        <v>1.8501305000000012E-3</v>
      </c>
      <c r="HS44">
        <f t="shared" si="70"/>
        <v>1.8501305000000012E-3</v>
      </c>
      <c r="HT44">
        <f t="shared" si="71"/>
        <v>0.46943817100000002</v>
      </c>
      <c r="HU44">
        <f t="shared" si="72"/>
        <v>0.86766592399999853</v>
      </c>
      <c r="HV44">
        <f t="shared" si="73"/>
        <v>0.838703384</v>
      </c>
      <c r="HW44">
        <f t="shared" si="74"/>
        <v>0.86766592399999853</v>
      </c>
      <c r="HX44">
        <f t="shared" si="75"/>
        <v>0.86766592399999853</v>
      </c>
      <c r="HY44">
        <f t="shared" si="76"/>
        <v>0.86766592399999853</v>
      </c>
      <c r="HZ44">
        <f t="shared" si="77"/>
        <v>0.86766592399999853</v>
      </c>
      <c r="IA44">
        <f t="shared" si="78"/>
        <v>0.86766592399999853</v>
      </c>
      <c r="IB44" s="4">
        <f t="shared" si="79"/>
        <v>0.86766592399999853</v>
      </c>
      <c r="IC44" t="str">
        <f t="shared" si="80"/>
        <v/>
      </c>
      <c r="ID44" t="str">
        <f t="shared" si="81"/>
        <v/>
      </c>
      <c r="IE44">
        <f t="shared" si="82"/>
        <v>0.46943817100000002</v>
      </c>
      <c r="IF44">
        <f t="shared" si="83"/>
        <v>0.86766592399999853</v>
      </c>
      <c r="IG44">
        <f t="shared" si="84"/>
        <v>0.838703384</v>
      </c>
      <c r="IH44">
        <f t="shared" si="85"/>
        <v>0.86766592399999853</v>
      </c>
      <c r="II44">
        <f t="shared" si="86"/>
        <v>0.86766592399999853</v>
      </c>
      <c r="IJ44">
        <f t="shared" si="87"/>
        <v>0.86766592399999853</v>
      </c>
      <c r="IK44">
        <f t="shared" si="88"/>
        <v>0.86766592399999853</v>
      </c>
      <c r="IL44">
        <f t="shared" si="89"/>
        <v>0.86766592399999853</v>
      </c>
      <c r="IM44">
        <f t="shared" si="90"/>
        <v>0.86766592399999853</v>
      </c>
      <c r="IN44" s="26">
        <f t="shared" si="91"/>
        <v>0</v>
      </c>
      <c r="IO44">
        <f t="shared" si="92"/>
        <v>0</v>
      </c>
      <c r="IP44">
        <f t="shared" si="93"/>
        <v>-6.9018650000000001E-2</v>
      </c>
      <c r="IQ44">
        <f t="shared" si="94"/>
        <v>-0.251911736</v>
      </c>
      <c r="IR44">
        <f t="shared" si="95"/>
        <v>7.6568059999999993E-2</v>
      </c>
      <c r="IS44">
        <f t="shared" si="96"/>
        <v>-0.31497762699999998</v>
      </c>
      <c r="IT44">
        <f t="shared" si="97"/>
        <v>-0.31497762699999998</v>
      </c>
      <c r="IU44">
        <f t="shared" si="98"/>
        <v>-0.1943</v>
      </c>
      <c r="IV44">
        <f t="shared" si="99"/>
        <v>-0.35471999999999998</v>
      </c>
      <c r="IW44">
        <f t="shared" si="100"/>
        <v>-0.37258999999999998</v>
      </c>
      <c r="IX44">
        <f t="shared" si="101"/>
        <v>-0.32580999999999999</v>
      </c>
      <c r="IY44" s="26" t="str">
        <f t="shared" si="102"/>
        <v/>
      </c>
      <c r="IZ44" t="str">
        <f t="shared" si="103"/>
        <v/>
      </c>
      <c r="JA44">
        <f t="shared" si="104"/>
        <v>-6.9018650000000001E-2</v>
      </c>
      <c r="JB44">
        <f t="shared" si="105"/>
        <v>-0.251911736</v>
      </c>
      <c r="JC44">
        <f t="shared" si="106"/>
        <v>7.6568059999999993E-2</v>
      </c>
      <c r="JD44">
        <f t="shared" si="107"/>
        <v>-0.31497762699999998</v>
      </c>
      <c r="JE44">
        <f t="shared" si="108"/>
        <v>-0.31497762699999998</v>
      </c>
      <c r="JF44">
        <f t="shared" si="109"/>
        <v>-0.1943</v>
      </c>
      <c r="JG44">
        <f t="shared" si="110"/>
        <v>-0.35471999999999998</v>
      </c>
      <c r="JH44">
        <f t="shared" si="111"/>
        <v>-0.37258999999999998</v>
      </c>
      <c r="JI44">
        <f t="shared" si="112"/>
        <v>-0.32580999999999999</v>
      </c>
      <c r="JJ44" s="26">
        <f t="shared" si="113"/>
        <v>16.471776900977758</v>
      </c>
      <c r="JK44">
        <f t="shared" si="114"/>
        <v>17.962438082594502</v>
      </c>
      <c r="JL44">
        <f t="shared" si="115"/>
        <v>18.597854908959906</v>
      </c>
      <c r="JM44">
        <f t="shared" si="116"/>
        <v>17.960884046298379</v>
      </c>
      <c r="JN44">
        <f t="shared" si="117"/>
        <v>18.597521475090659</v>
      </c>
      <c r="JO44">
        <f t="shared" si="118"/>
        <v>17.854751065293545</v>
      </c>
      <c r="JP44">
        <f t="shared" si="119"/>
        <v>17.133431397631423</v>
      </c>
      <c r="JQ44">
        <f t="shared" si="120"/>
        <v>16.471776900977758</v>
      </c>
      <c r="JR44">
        <f t="shared" si="121"/>
        <v>16.471776900977758</v>
      </c>
      <c r="JS44">
        <f t="shared" si="122"/>
        <v>16.653026397703279</v>
      </c>
      <c r="JT44">
        <f t="shared" si="123"/>
        <v>17.810421450470891</v>
      </c>
      <c r="JU44" s="26">
        <f t="shared" si="124"/>
        <v>16.471776900977758</v>
      </c>
      <c r="JV44">
        <f t="shared" si="125"/>
        <v>17.962438082594502</v>
      </c>
      <c r="JW44">
        <f t="shared" si="126"/>
        <v>18.597854908959906</v>
      </c>
      <c r="JX44">
        <f t="shared" si="127"/>
        <v>17.960884046298379</v>
      </c>
      <c r="JY44">
        <f t="shared" si="128"/>
        <v>18.597521475090659</v>
      </c>
      <c r="JZ44">
        <f t="shared" si="129"/>
        <v>17.854751065293545</v>
      </c>
      <c r="KA44">
        <f t="shared" si="130"/>
        <v>17.133431397631423</v>
      </c>
      <c r="KB44">
        <f t="shared" si="131"/>
        <v>16.471776900977758</v>
      </c>
      <c r="KC44">
        <f t="shared" si="132"/>
        <v>16.471776900977758</v>
      </c>
      <c r="KD44">
        <f t="shared" si="133"/>
        <v>16.653026397703279</v>
      </c>
      <c r="KE44" s="4">
        <f t="shared" si="134"/>
        <v>17.810421450470891</v>
      </c>
    </row>
    <row r="45" spans="1:291" x14ac:dyDescent="0.2">
      <c r="A45" s="21" t="s">
        <v>1073</v>
      </c>
      <c r="B45" s="22" t="s">
        <v>1074</v>
      </c>
      <c r="C45" s="22"/>
      <c r="D45" s="22"/>
      <c r="E45" s="20" t="s">
        <v>56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32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32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 s="4">
        <v>0</v>
      </c>
      <c r="AM45" s="19">
        <v>1.8349399999999998E-2</v>
      </c>
      <c r="AN45" s="19">
        <v>2.1703900000000002E-2</v>
      </c>
      <c r="AO45" s="19">
        <v>2.1763500000000002E-2</v>
      </c>
      <c r="AP45" s="19">
        <v>2.1970099999999999E-2</v>
      </c>
      <c r="AQ45" s="19">
        <v>2.1569700000000001E-2</v>
      </c>
      <c r="AR45" s="19">
        <v>2.2488999999999999E-2</v>
      </c>
      <c r="AS45" s="19">
        <v>2.25741E-2</v>
      </c>
      <c r="AT45" s="19">
        <v>2.26213E-2</v>
      </c>
      <c r="AU45" s="19">
        <v>2.1763999999999999E-2</v>
      </c>
      <c r="AV45" s="19">
        <v>2.1767700000000001E-2</v>
      </c>
      <c r="AW45" s="32">
        <v>2.0608999999999999E-2</v>
      </c>
      <c r="AX45" s="19">
        <v>0</v>
      </c>
      <c r="AY45" s="19">
        <v>1</v>
      </c>
      <c r="AZ45" s="19">
        <v>1</v>
      </c>
      <c r="BA45" s="19">
        <v>0</v>
      </c>
      <c r="BB45" s="19">
        <v>0</v>
      </c>
      <c r="BC45" s="19">
        <v>0</v>
      </c>
      <c r="BD45" s="19">
        <v>1</v>
      </c>
      <c r="BE45" s="19">
        <v>3</v>
      </c>
      <c r="BF45" s="19">
        <v>3</v>
      </c>
      <c r="BG45" s="19">
        <v>0</v>
      </c>
      <c r="BH45" s="32">
        <v>0</v>
      </c>
      <c r="BI45" s="19">
        <f t="shared" si="261"/>
        <v>0</v>
      </c>
      <c r="BJ45" s="19">
        <f t="shared" si="262"/>
        <v>1</v>
      </c>
      <c r="BK45" s="19">
        <f t="shared" si="259"/>
        <v>1</v>
      </c>
      <c r="BL45" s="19">
        <f t="shared" si="255"/>
        <v>0</v>
      </c>
      <c r="BM45" s="19">
        <f t="shared" si="256"/>
        <v>0</v>
      </c>
      <c r="BN45" s="19">
        <f t="shared" si="263"/>
        <v>0</v>
      </c>
      <c r="BO45" s="19">
        <f t="shared" si="263"/>
        <v>1</v>
      </c>
      <c r="BP45" s="19">
        <f t="shared" si="263"/>
        <v>1</v>
      </c>
      <c r="BQ45" s="19">
        <f t="shared" si="263"/>
        <v>1</v>
      </c>
      <c r="BR45" s="19">
        <f t="shared" si="263"/>
        <v>0</v>
      </c>
      <c r="BS45" s="19">
        <f t="shared" si="263"/>
        <v>0</v>
      </c>
      <c r="BT45" s="38">
        <v>10</v>
      </c>
      <c r="BU45" s="19">
        <v>10</v>
      </c>
      <c r="BV45" s="19">
        <v>23</v>
      </c>
      <c r="BW45" s="19">
        <v>37</v>
      </c>
      <c r="BX45" s="19">
        <v>37</v>
      </c>
      <c r="BY45" s="19">
        <v>16</v>
      </c>
      <c r="BZ45" s="19">
        <v>22</v>
      </c>
      <c r="CA45" s="19">
        <v>40</v>
      </c>
      <c r="CB45" s="19">
        <v>34</v>
      </c>
      <c r="CC45" s="19">
        <v>30</v>
      </c>
      <c r="CD45" s="32">
        <v>23</v>
      </c>
      <c r="CE45" s="19">
        <v>126</v>
      </c>
      <c r="CF45" s="19">
        <v>179</v>
      </c>
      <c r="CG45" s="19">
        <v>151</v>
      </c>
      <c r="CH45" s="19">
        <v>395</v>
      </c>
      <c r="CI45" s="19">
        <v>236</v>
      </c>
      <c r="CJ45" s="19">
        <v>169</v>
      </c>
      <c r="CK45" s="19">
        <v>228</v>
      </c>
      <c r="CL45" s="19">
        <v>235</v>
      </c>
      <c r="CM45" s="19">
        <v>226</v>
      </c>
      <c r="CN45" s="19">
        <v>224</v>
      </c>
      <c r="CO45" s="32">
        <v>215</v>
      </c>
      <c r="CP45" s="35">
        <f t="shared" si="211"/>
        <v>7.9365079365079361E-2</v>
      </c>
      <c r="CQ45" s="35">
        <f t="shared" si="212"/>
        <v>5.5865921787709494E-2</v>
      </c>
      <c r="CR45" s="35">
        <f t="shared" si="213"/>
        <v>0.15231788079470199</v>
      </c>
      <c r="CS45" s="35">
        <f t="shared" si="214"/>
        <v>9.3670886075949367E-2</v>
      </c>
      <c r="CT45" s="35">
        <f t="shared" si="215"/>
        <v>0.15677966101694915</v>
      </c>
      <c r="CU45" s="35">
        <f t="shared" si="216"/>
        <v>9.4674556213017749E-2</v>
      </c>
      <c r="CV45" s="35">
        <f t="shared" si="217"/>
        <v>9.6491228070175433E-2</v>
      </c>
      <c r="CW45" s="35">
        <f t="shared" si="218"/>
        <v>0.1702127659574468</v>
      </c>
      <c r="CX45" s="35">
        <f t="shared" si="219"/>
        <v>0.15044247787610621</v>
      </c>
      <c r="CY45" s="35">
        <f t="shared" si="220"/>
        <v>0.13392857142857142</v>
      </c>
      <c r="CZ45" s="139">
        <f t="shared" si="221"/>
        <v>0.10697674418604651</v>
      </c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7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7"/>
      <c r="DW45" s="146"/>
      <c r="DX45" s="146"/>
      <c r="DY45" s="146"/>
      <c r="DZ45" s="146"/>
      <c r="EA45" s="146"/>
      <c r="EB45" s="146"/>
      <c r="EC45" s="146"/>
      <c r="ED45" s="146"/>
      <c r="EE45" s="146"/>
      <c r="EF45" s="146"/>
      <c r="EG45" s="147"/>
      <c r="EH45" s="143"/>
      <c r="EI45" s="143"/>
      <c r="EJ45" s="143"/>
      <c r="EK45" s="143"/>
      <c r="EL45" s="143"/>
      <c r="EM45" s="143"/>
      <c r="EN45" s="143"/>
      <c r="EO45" s="143"/>
      <c r="EP45" s="143"/>
      <c r="EQ45" s="143"/>
      <c r="ER45" s="143"/>
      <c r="ES45" s="26" t="str">
        <f t="shared" si="222"/>
        <v/>
      </c>
      <c r="ET45" s="26" t="str">
        <f t="shared" si="223"/>
        <v/>
      </c>
      <c r="EU45" s="26" t="str">
        <f t="shared" si="224"/>
        <v/>
      </c>
      <c r="EV45" s="26" t="str">
        <f t="shared" si="225"/>
        <v/>
      </c>
      <c r="EW45" s="26" t="str">
        <f t="shared" si="226"/>
        <v/>
      </c>
      <c r="EX45" s="26" t="str">
        <f t="shared" si="227"/>
        <v/>
      </c>
      <c r="EY45" s="26" t="str">
        <f t="shared" si="228"/>
        <v/>
      </c>
      <c r="EZ45" s="26" t="str">
        <f t="shared" si="229"/>
        <v/>
      </c>
      <c r="FA45" s="26" t="str">
        <f t="shared" si="230"/>
        <v/>
      </c>
      <c r="FB45" s="26" t="str">
        <f t="shared" si="231"/>
        <v/>
      </c>
      <c r="FC45" s="152" t="str">
        <f t="shared" si="232"/>
        <v/>
      </c>
      <c r="FO45" s="26"/>
      <c r="FY45" s="4"/>
      <c r="GJ45" s="4"/>
      <c r="GK45" t="str">
        <f t="shared" si="235"/>
        <v/>
      </c>
      <c r="GL45" t="str">
        <f t="shared" si="236"/>
        <v/>
      </c>
      <c r="GM45" t="str">
        <f t="shared" si="237"/>
        <v/>
      </c>
      <c r="GN45" t="str">
        <f t="shared" si="238"/>
        <v/>
      </c>
      <c r="GO45" t="str">
        <f t="shared" si="239"/>
        <v/>
      </c>
      <c r="GP45" t="str">
        <f t="shared" si="240"/>
        <v/>
      </c>
      <c r="GQ45" t="str">
        <f t="shared" si="241"/>
        <v/>
      </c>
      <c r="GR45" t="str">
        <f t="shared" si="242"/>
        <v/>
      </c>
      <c r="GS45" t="str">
        <f t="shared" si="243"/>
        <v/>
      </c>
      <c r="GT45" t="str">
        <f t="shared" si="244"/>
        <v/>
      </c>
      <c r="GU45" t="str">
        <f t="shared" si="245"/>
        <v/>
      </c>
      <c r="GV45" s="26">
        <f t="shared" si="47"/>
        <v>0.52583789730000008</v>
      </c>
      <c r="GW45">
        <f t="shared" si="48"/>
        <v>0.52583789730000008</v>
      </c>
      <c r="GX45">
        <f t="shared" si="49"/>
        <v>0.52583789730000008</v>
      </c>
      <c r="GY45">
        <f t="shared" si="50"/>
        <v>0.52583789730000008</v>
      </c>
      <c r="GZ45">
        <f t="shared" si="51"/>
        <v>0.52583789730000008</v>
      </c>
      <c r="HA45">
        <f t="shared" si="52"/>
        <v>0.52583789730000008</v>
      </c>
      <c r="HB45">
        <f t="shared" si="53"/>
        <v>0.52583789730000008</v>
      </c>
      <c r="HC45">
        <f t="shared" si="54"/>
        <v>0.52583789730000008</v>
      </c>
      <c r="HD45">
        <f t="shared" si="55"/>
        <v>0.52583789730000008</v>
      </c>
      <c r="HE45">
        <f t="shared" si="56"/>
        <v>0.52583789730000008</v>
      </c>
      <c r="HF45">
        <f t="shared" si="57"/>
        <v>0.52583789730000008</v>
      </c>
      <c r="HG45" s="26" t="str">
        <f t="shared" si="58"/>
        <v/>
      </c>
      <c r="HH45" t="str">
        <f t="shared" si="59"/>
        <v/>
      </c>
      <c r="HI45" t="str">
        <f t="shared" si="60"/>
        <v/>
      </c>
      <c r="HJ45" t="str">
        <f t="shared" si="61"/>
        <v/>
      </c>
      <c r="HK45" t="str">
        <f t="shared" si="62"/>
        <v/>
      </c>
      <c r="HL45" t="str">
        <f t="shared" si="63"/>
        <v/>
      </c>
      <c r="HM45" t="str">
        <f t="shared" si="64"/>
        <v/>
      </c>
      <c r="HN45" t="str">
        <f t="shared" si="65"/>
        <v/>
      </c>
      <c r="HO45" t="str">
        <f t="shared" si="66"/>
        <v/>
      </c>
      <c r="HP45" t="str">
        <f t="shared" si="67"/>
        <v/>
      </c>
      <c r="HQ45" t="str">
        <f t="shared" si="68"/>
        <v/>
      </c>
      <c r="HR45" s="26">
        <f t="shared" si="69"/>
        <v>1.8501305000000012E-3</v>
      </c>
      <c r="HS45">
        <f t="shared" si="70"/>
        <v>1.8501305000000012E-3</v>
      </c>
      <c r="HT45">
        <f t="shared" si="71"/>
        <v>1.8501305000000012E-3</v>
      </c>
      <c r="HU45">
        <f t="shared" si="72"/>
        <v>1.8501305000000012E-3</v>
      </c>
      <c r="HV45">
        <f t="shared" si="73"/>
        <v>1.8501305000000012E-3</v>
      </c>
      <c r="HW45">
        <f t="shared" si="74"/>
        <v>1.8501305000000012E-3</v>
      </c>
      <c r="HX45">
        <f t="shared" si="75"/>
        <v>1.8501305000000012E-3</v>
      </c>
      <c r="HY45">
        <f t="shared" si="76"/>
        <v>1.8501305000000012E-3</v>
      </c>
      <c r="HZ45">
        <f t="shared" si="77"/>
        <v>1.8501305000000012E-3</v>
      </c>
      <c r="IA45">
        <f t="shared" si="78"/>
        <v>1.8501305000000012E-3</v>
      </c>
      <c r="IB45" s="4">
        <f t="shared" si="79"/>
        <v>1.8501305000000012E-3</v>
      </c>
      <c r="IC45" t="str">
        <f t="shared" si="80"/>
        <v/>
      </c>
      <c r="ID45" t="str">
        <f t="shared" si="81"/>
        <v/>
      </c>
      <c r="IE45" t="str">
        <f t="shared" si="82"/>
        <v/>
      </c>
      <c r="IF45" t="str">
        <f t="shared" si="83"/>
        <v/>
      </c>
      <c r="IG45" t="str">
        <f t="shared" si="84"/>
        <v/>
      </c>
      <c r="IH45" t="str">
        <f t="shared" si="85"/>
        <v/>
      </c>
      <c r="II45" t="str">
        <f t="shared" si="86"/>
        <v/>
      </c>
      <c r="IJ45" t="str">
        <f t="shared" si="87"/>
        <v/>
      </c>
      <c r="IK45" t="str">
        <f t="shared" si="88"/>
        <v/>
      </c>
      <c r="IL45" t="str">
        <f t="shared" si="89"/>
        <v/>
      </c>
      <c r="IM45" t="str">
        <f t="shared" si="90"/>
        <v/>
      </c>
      <c r="IN45" s="26">
        <f t="shared" si="91"/>
        <v>0</v>
      </c>
      <c r="IO45">
        <f t="shared" si="92"/>
        <v>0</v>
      </c>
      <c r="IP45">
        <f t="shared" si="93"/>
        <v>0</v>
      </c>
      <c r="IQ45">
        <f t="shared" si="94"/>
        <v>0</v>
      </c>
      <c r="IR45">
        <f t="shared" si="95"/>
        <v>0</v>
      </c>
      <c r="IS45">
        <f t="shared" si="96"/>
        <v>0</v>
      </c>
      <c r="IT45">
        <f t="shared" si="97"/>
        <v>0</v>
      </c>
      <c r="IU45">
        <f t="shared" si="98"/>
        <v>0</v>
      </c>
      <c r="IV45">
        <f t="shared" si="99"/>
        <v>0</v>
      </c>
      <c r="IW45">
        <f t="shared" si="100"/>
        <v>0</v>
      </c>
      <c r="IX45">
        <f t="shared" si="101"/>
        <v>0</v>
      </c>
      <c r="IY45" s="26" t="str">
        <f t="shared" si="102"/>
        <v/>
      </c>
      <c r="IZ45" t="str">
        <f t="shared" si="103"/>
        <v/>
      </c>
      <c r="JA45" t="str">
        <f t="shared" si="104"/>
        <v/>
      </c>
      <c r="JB45" t="str">
        <f t="shared" si="105"/>
        <v/>
      </c>
      <c r="JC45" t="str">
        <f t="shared" si="106"/>
        <v/>
      </c>
      <c r="JD45" t="str">
        <f t="shared" si="107"/>
        <v/>
      </c>
      <c r="JE45" t="str">
        <f t="shared" si="108"/>
        <v/>
      </c>
      <c r="JF45" t="str">
        <f t="shared" si="109"/>
        <v/>
      </c>
      <c r="JG45" t="str">
        <f t="shared" si="110"/>
        <v/>
      </c>
      <c r="JH45" t="str">
        <f t="shared" si="111"/>
        <v/>
      </c>
      <c r="JI45" t="str">
        <f t="shared" si="112"/>
        <v/>
      </c>
      <c r="JJ45" s="26">
        <f t="shared" si="113"/>
        <v>23.290190403071897</v>
      </c>
      <c r="JK45">
        <f t="shared" si="114"/>
        <v>23.290190403071897</v>
      </c>
      <c r="JL45">
        <f t="shared" si="115"/>
        <v>23.290190403071897</v>
      </c>
      <c r="JM45">
        <f t="shared" si="116"/>
        <v>23.290190403071897</v>
      </c>
      <c r="JN45">
        <f t="shared" si="117"/>
        <v>23.290190403071897</v>
      </c>
      <c r="JO45">
        <f t="shared" si="118"/>
        <v>23.290190403071897</v>
      </c>
      <c r="JP45">
        <f t="shared" si="119"/>
        <v>23.290190403071897</v>
      </c>
      <c r="JQ45">
        <f t="shared" si="120"/>
        <v>23.290190403071897</v>
      </c>
      <c r="JR45">
        <f t="shared" si="121"/>
        <v>23.290190403071897</v>
      </c>
      <c r="JS45">
        <f t="shared" si="122"/>
        <v>23.290190403071897</v>
      </c>
      <c r="JT45">
        <f t="shared" si="123"/>
        <v>23.290190403071897</v>
      </c>
      <c r="JU45" s="26" t="str">
        <f t="shared" si="124"/>
        <v/>
      </c>
      <c r="JV45" t="str">
        <f t="shared" si="125"/>
        <v/>
      </c>
      <c r="JW45" t="str">
        <f t="shared" si="126"/>
        <v/>
      </c>
      <c r="JX45" t="str">
        <f t="shared" si="127"/>
        <v/>
      </c>
      <c r="JY45" t="str">
        <f t="shared" si="128"/>
        <v/>
      </c>
      <c r="JZ45" t="str">
        <f t="shared" si="129"/>
        <v/>
      </c>
      <c r="KA45" t="str">
        <f t="shared" si="130"/>
        <v/>
      </c>
      <c r="KB45" t="str">
        <f t="shared" si="131"/>
        <v/>
      </c>
      <c r="KC45" t="str">
        <f t="shared" si="132"/>
        <v/>
      </c>
      <c r="KD45" t="str">
        <f t="shared" si="133"/>
        <v/>
      </c>
      <c r="KE45" s="4" t="str">
        <f t="shared" si="134"/>
        <v/>
      </c>
    </row>
    <row r="46" spans="1:291" x14ac:dyDescent="0.2">
      <c r="A46" s="16" t="s">
        <v>3544</v>
      </c>
      <c r="B46" s="17" t="s">
        <v>3545</v>
      </c>
      <c r="C46" s="17"/>
      <c r="D46" s="17"/>
      <c r="E46" s="20" t="s">
        <v>56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32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32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 s="4">
        <v>0</v>
      </c>
      <c r="AM46" s="19">
        <v>3.11746E-2</v>
      </c>
      <c r="AN46" s="19">
        <v>2.8775800000000001E-2</v>
      </c>
      <c r="AO46" s="19">
        <v>2.9334300000000001E-2</v>
      </c>
      <c r="AP46" s="19">
        <v>2.9555000000000001E-2</v>
      </c>
      <c r="AQ46" s="19">
        <v>2.8252599999999999E-2</v>
      </c>
      <c r="AR46" s="19">
        <v>2.8761399999999999E-2</v>
      </c>
      <c r="AS46" s="19">
        <v>2.95535E-2</v>
      </c>
      <c r="AT46" s="19">
        <v>3.1217100000000001E-2</v>
      </c>
      <c r="AU46" s="19">
        <v>3.2341700000000001E-2</v>
      </c>
      <c r="AV46" s="19">
        <v>3.2017499999999997E-2</v>
      </c>
      <c r="AW46" s="32">
        <v>3.2232400000000001E-2</v>
      </c>
      <c r="AX46" s="19">
        <v>0</v>
      </c>
      <c r="AY46" s="19">
        <v>0</v>
      </c>
      <c r="AZ46" s="19">
        <v>0</v>
      </c>
      <c r="BA46" s="19">
        <v>0</v>
      </c>
      <c r="BB46" s="19">
        <v>4</v>
      </c>
      <c r="BC46" s="19">
        <v>3</v>
      </c>
      <c r="BD46" s="19">
        <v>3</v>
      </c>
      <c r="BE46" s="19">
        <v>2</v>
      </c>
      <c r="BF46" s="19">
        <v>2</v>
      </c>
      <c r="BG46" s="19">
        <v>5</v>
      </c>
      <c r="BH46" s="32">
        <v>3</v>
      </c>
      <c r="BI46" s="19">
        <f t="shared" si="261"/>
        <v>0</v>
      </c>
      <c r="BJ46" s="19">
        <f t="shared" si="262"/>
        <v>0</v>
      </c>
      <c r="BK46" s="19">
        <f t="shared" si="259"/>
        <v>0</v>
      </c>
      <c r="BL46" s="19">
        <f t="shared" si="255"/>
        <v>0</v>
      </c>
      <c r="BM46" s="19">
        <f t="shared" si="256"/>
        <v>1</v>
      </c>
      <c r="BN46" s="19">
        <f t="shared" si="263"/>
        <v>1</v>
      </c>
      <c r="BO46" s="19">
        <f t="shared" si="263"/>
        <v>1</v>
      </c>
      <c r="BP46" s="19">
        <f t="shared" si="263"/>
        <v>1</v>
      </c>
      <c r="BQ46" s="19">
        <f t="shared" si="263"/>
        <v>1</v>
      </c>
      <c r="BR46" s="19">
        <f t="shared" si="263"/>
        <v>1</v>
      </c>
      <c r="BS46" s="19">
        <f t="shared" si="263"/>
        <v>1</v>
      </c>
      <c r="BT46" s="38">
        <v>12</v>
      </c>
      <c r="BU46" s="19">
        <v>19</v>
      </c>
      <c r="BV46" s="19">
        <v>32</v>
      </c>
      <c r="BW46" s="19">
        <v>54</v>
      </c>
      <c r="BX46" s="19">
        <v>40</v>
      </c>
      <c r="BY46" s="19">
        <v>51</v>
      </c>
      <c r="BZ46" s="19">
        <v>35</v>
      </c>
      <c r="CA46" s="19">
        <v>43</v>
      </c>
      <c r="CB46" s="19">
        <v>45</v>
      </c>
      <c r="CC46" s="19">
        <v>52</v>
      </c>
      <c r="CD46" s="32">
        <v>72</v>
      </c>
      <c r="CE46" s="19">
        <v>94</v>
      </c>
      <c r="CF46" s="19">
        <v>283</v>
      </c>
      <c r="CG46" s="19">
        <v>320</v>
      </c>
      <c r="CH46" s="19">
        <v>392</v>
      </c>
      <c r="CI46" s="19">
        <v>297</v>
      </c>
      <c r="CJ46" s="19">
        <v>320</v>
      </c>
      <c r="CK46" s="19">
        <v>239</v>
      </c>
      <c r="CL46" s="19">
        <v>292</v>
      </c>
      <c r="CM46" s="19">
        <v>211</v>
      </c>
      <c r="CN46" s="19">
        <v>216</v>
      </c>
      <c r="CO46" s="32">
        <v>252</v>
      </c>
      <c r="CP46" s="35">
        <f t="shared" si="211"/>
        <v>0.1276595744680851</v>
      </c>
      <c r="CQ46" s="35">
        <f t="shared" si="212"/>
        <v>6.7137809187279157E-2</v>
      </c>
      <c r="CR46" s="35">
        <f t="shared" si="213"/>
        <v>0.1</v>
      </c>
      <c r="CS46" s="35">
        <f t="shared" si="214"/>
        <v>0.13775510204081631</v>
      </c>
      <c r="CT46" s="35">
        <f t="shared" si="215"/>
        <v>0.13468013468013468</v>
      </c>
      <c r="CU46" s="35">
        <f t="shared" si="216"/>
        <v>0.15937499999999999</v>
      </c>
      <c r="CV46" s="35">
        <f t="shared" si="217"/>
        <v>0.14644351464435146</v>
      </c>
      <c r="CW46" s="35">
        <f t="shared" si="218"/>
        <v>0.14726027397260275</v>
      </c>
      <c r="CX46" s="35">
        <f t="shared" si="219"/>
        <v>0.2132701421800948</v>
      </c>
      <c r="CY46" s="35">
        <f t="shared" si="220"/>
        <v>0.24074074074074073</v>
      </c>
      <c r="CZ46" s="139">
        <f t="shared" si="221"/>
        <v>0.2857142857142857</v>
      </c>
      <c r="DA46" s="146">
        <v>1.8867659999999999</v>
      </c>
      <c r="DB46" s="146">
        <v>1.8649616659999999</v>
      </c>
      <c r="DC46" s="146">
        <v>1.964872645</v>
      </c>
      <c r="DD46" s="146">
        <v>1.6970601320000001</v>
      </c>
      <c r="DE46" s="146">
        <v>1.9210373510000001</v>
      </c>
      <c r="DF46" s="146">
        <v>2.5018354989999998</v>
      </c>
      <c r="DG46" s="146">
        <v>1.0385189180000001</v>
      </c>
      <c r="DH46" s="146">
        <v>2.930648309</v>
      </c>
      <c r="DI46" s="146">
        <v>2.5960661780000001</v>
      </c>
      <c r="DJ46" s="146">
        <v>13.106254959999999</v>
      </c>
      <c r="DK46" s="147" t="s">
        <v>606</v>
      </c>
      <c r="DL46" s="146"/>
      <c r="DM46" s="146"/>
      <c r="DN46" s="146">
        <v>0.49206237800000002</v>
      </c>
      <c r="DO46" s="146">
        <v>0.51085754400000005</v>
      </c>
      <c r="DP46" s="146">
        <v>0.67408416699999996</v>
      </c>
      <c r="DQ46" s="146">
        <v>0.71433982799999995</v>
      </c>
      <c r="DR46" s="146">
        <v>0.71433982799999995</v>
      </c>
      <c r="DS46" s="146">
        <v>0.89972473100000006</v>
      </c>
      <c r="DT46" s="146">
        <v>0.95838821399999996</v>
      </c>
      <c r="DU46" s="146">
        <v>0.93667549100000003</v>
      </c>
      <c r="DV46" s="147">
        <v>1.065864487</v>
      </c>
      <c r="DW46" s="146"/>
      <c r="DX46" s="146"/>
      <c r="DY46" s="146">
        <v>0.10325304</v>
      </c>
      <c r="DZ46" s="146">
        <v>1.41668E-3</v>
      </c>
      <c r="EA46" s="146">
        <v>-3.8869259000000003E-2</v>
      </c>
      <c r="EB46" s="146">
        <v>-4.6237019999999997E-2</v>
      </c>
      <c r="EC46" s="146">
        <v>-4.6237019999999997E-2</v>
      </c>
      <c r="ED46" s="146">
        <v>-0.11591</v>
      </c>
      <c r="EE46" s="146">
        <v>-2.307E-2</v>
      </c>
      <c r="EF46" s="146">
        <v>-2.2100000000000002E-2</v>
      </c>
      <c r="EG46" s="147">
        <v>-8.1290000000000001E-2</v>
      </c>
      <c r="EH46" s="143">
        <v>473153900</v>
      </c>
      <c r="EI46" s="143">
        <v>1038840800</v>
      </c>
      <c r="EJ46" s="143">
        <v>1748330600</v>
      </c>
      <c r="EK46" s="143">
        <v>1803635500</v>
      </c>
      <c r="EL46" s="143">
        <v>1556424500</v>
      </c>
      <c r="EM46" s="143">
        <v>1508385900</v>
      </c>
      <c r="EN46" s="143">
        <v>305532300</v>
      </c>
      <c r="EO46" s="143">
        <v>591273800</v>
      </c>
      <c r="EP46" s="143">
        <v>170489600</v>
      </c>
      <c r="EQ46" s="143">
        <v>283095300</v>
      </c>
      <c r="ER46" s="143">
        <v>244335100</v>
      </c>
      <c r="ES46" s="26">
        <f t="shared" si="222"/>
        <v>19.974931263513731</v>
      </c>
      <c r="ET46" s="26">
        <f t="shared" si="223"/>
        <v>20.761371313069375</v>
      </c>
      <c r="EU46" s="26">
        <f t="shared" si="224"/>
        <v>21.281927226731632</v>
      </c>
      <c r="EV46" s="26">
        <f t="shared" si="225"/>
        <v>21.313070187174006</v>
      </c>
      <c r="EW46" s="26">
        <f t="shared" si="226"/>
        <v>21.165657040405417</v>
      </c>
      <c r="EX46" s="26">
        <f t="shared" si="227"/>
        <v>21.134305975651642</v>
      </c>
      <c r="EY46" s="26">
        <f t="shared" si="228"/>
        <v>19.537566059301319</v>
      </c>
      <c r="EZ46" s="26">
        <f t="shared" si="229"/>
        <v>20.197789750660046</v>
      </c>
      <c r="FA46" s="26">
        <f t="shared" si="230"/>
        <v>18.954184855760001</v>
      </c>
      <c r="FB46" s="26">
        <f t="shared" si="231"/>
        <v>19.461294148036863</v>
      </c>
      <c r="FC46" s="152">
        <f t="shared" si="232"/>
        <v>19.314051201716019</v>
      </c>
      <c r="FD46">
        <f t="shared" ref="FD46:FN50" si="264">IF(ISNUMBER(F46),DA46,"")</f>
        <v>1.8867659999999999</v>
      </c>
      <c r="FE46">
        <f t="shared" si="264"/>
        <v>1.8649616659999999</v>
      </c>
      <c r="FF46">
        <f t="shared" si="264"/>
        <v>1.964872645</v>
      </c>
      <c r="FG46">
        <f t="shared" si="264"/>
        <v>1.6970601320000001</v>
      </c>
      <c r="FH46">
        <f t="shared" si="264"/>
        <v>1.9210373510000001</v>
      </c>
      <c r="FI46">
        <f t="shared" si="264"/>
        <v>2.5018354989999998</v>
      </c>
      <c r="FJ46">
        <f t="shared" si="264"/>
        <v>1.0385189180000001</v>
      </c>
      <c r="FK46">
        <f t="shared" si="264"/>
        <v>2.930648309</v>
      </c>
      <c r="FL46">
        <f t="shared" si="264"/>
        <v>2.5960661780000001</v>
      </c>
      <c r="FM46">
        <f t="shared" si="264"/>
        <v>13.106254959999999</v>
      </c>
      <c r="FN46" t="str">
        <f t="shared" si="264"/>
        <v>--</v>
      </c>
      <c r="FO46" s="26"/>
      <c r="FQ46">
        <f t="shared" ref="FQ46:FY47" si="265">IF(ISNUMBER(H46),DN46,"")</f>
        <v>0.49206237800000002</v>
      </c>
      <c r="FR46">
        <f t="shared" si="265"/>
        <v>0.51085754400000005</v>
      </c>
      <c r="FS46">
        <f t="shared" si="265"/>
        <v>0.67408416699999996</v>
      </c>
      <c r="FT46">
        <f t="shared" si="265"/>
        <v>0.71433982799999995</v>
      </c>
      <c r="FU46">
        <f t="shared" si="265"/>
        <v>0.71433982799999995</v>
      </c>
      <c r="FV46">
        <f t="shared" si="265"/>
        <v>0.89972473100000006</v>
      </c>
      <c r="FW46">
        <f t="shared" si="265"/>
        <v>0.95838821399999996</v>
      </c>
      <c r="FX46">
        <f t="shared" si="265"/>
        <v>0.93667549100000003</v>
      </c>
      <c r="FY46" s="4">
        <f t="shared" si="265"/>
        <v>1.065864487</v>
      </c>
      <c r="GB46">
        <f t="shared" ref="GB46:GJ50" si="266">IF(ISNUMBER(H46),DY46,"")</f>
        <v>0.10325304</v>
      </c>
      <c r="GC46">
        <f t="shared" si="266"/>
        <v>1.41668E-3</v>
      </c>
      <c r="GD46">
        <f t="shared" si="266"/>
        <v>-3.8869259000000003E-2</v>
      </c>
      <c r="GE46">
        <f t="shared" si="266"/>
        <v>-4.6237019999999997E-2</v>
      </c>
      <c r="GF46">
        <f t="shared" si="266"/>
        <v>-4.6237019999999997E-2</v>
      </c>
      <c r="GG46">
        <f t="shared" si="266"/>
        <v>-0.11591</v>
      </c>
      <c r="GH46">
        <f t="shared" si="266"/>
        <v>-2.307E-2</v>
      </c>
      <c r="GI46">
        <f t="shared" si="266"/>
        <v>-2.2100000000000002E-2</v>
      </c>
      <c r="GJ46" s="4">
        <f t="shared" si="266"/>
        <v>-8.1290000000000001E-2</v>
      </c>
      <c r="GK46">
        <f t="shared" si="235"/>
        <v>19.974931263513731</v>
      </c>
      <c r="GL46">
        <f t="shared" si="236"/>
        <v>20.761371313069375</v>
      </c>
      <c r="GM46">
        <f t="shared" si="237"/>
        <v>21.281927226731632</v>
      </c>
      <c r="GN46">
        <f t="shared" si="238"/>
        <v>21.313070187174006</v>
      </c>
      <c r="GO46">
        <f t="shared" si="239"/>
        <v>21.165657040405417</v>
      </c>
      <c r="GP46">
        <f t="shared" si="240"/>
        <v>21.134305975651642</v>
      </c>
      <c r="GQ46">
        <f t="shared" si="241"/>
        <v>19.537566059301319</v>
      </c>
      <c r="GR46">
        <f t="shared" si="242"/>
        <v>20.197789750660046</v>
      </c>
      <c r="GS46">
        <f t="shared" si="243"/>
        <v>18.954184855760001</v>
      </c>
      <c r="GT46">
        <f t="shared" si="244"/>
        <v>19.461294148036863</v>
      </c>
      <c r="GU46">
        <f t="shared" si="245"/>
        <v>19.314051201716019</v>
      </c>
      <c r="GV46" s="26">
        <f t="shared" si="47"/>
        <v>1.8867659999999999</v>
      </c>
      <c r="GW46">
        <f t="shared" si="48"/>
        <v>1.8649616659999999</v>
      </c>
      <c r="GX46">
        <f t="shared" si="49"/>
        <v>1.964872645</v>
      </c>
      <c r="GY46">
        <f t="shared" si="50"/>
        <v>1.6970601320000001</v>
      </c>
      <c r="GZ46">
        <f t="shared" si="51"/>
        <v>1.9210373510000001</v>
      </c>
      <c r="HA46">
        <f t="shared" si="52"/>
        <v>2.5018354989999998</v>
      </c>
      <c r="HB46">
        <f t="shared" si="53"/>
        <v>1.0385189180000001</v>
      </c>
      <c r="HC46">
        <f t="shared" si="54"/>
        <v>2.930648309</v>
      </c>
      <c r="HD46">
        <f t="shared" si="55"/>
        <v>2.5960661780000001</v>
      </c>
      <c r="HE46">
        <f t="shared" si="56"/>
        <v>11.025982470999988</v>
      </c>
      <c r="HF46">
        <f t="shared" si="57"/>
        <v>11.025982470999988</v>
      </c>
      <c r="HG46" s="26">
        <f t="shared" si="58"/>
        <v>1.8867659999999999</v>
      </c>
      <c r="HH46">
        <f t="shared" si="59"/>
        <v>1.8649616659999999</v>
      </c>
      <c r="HI46">
        <f t="shared" si="60"/>
        <v>1.964872645</v>
      </c>
      <c r="HJ46">
        <f t="shared" si="61"/>
        <v>1.6970601320000001</v>
      </c>
      <c r="HK46">
        <f t="shared" si="62"/>
        <v>1.9210373510000001</v>
      </c>
      <c r="HL46">
        <f t="shared" si="63"/>
        <v>2.5018354989999998</v>
      </c>
      <c r="HM46">
        <f t="shared" si="64"/>
        <v>1.0385189180000001</v>
      </c>
      <c r="HN46">
        <f t="shared" si="65"/>
        <v>2.930648309</v>
      </c>
      <c r="HO46">
        <f t="shared" si="66"/>
        <v>2.5960661780000001</v>
      </c>
      <c r="HP46">
        <f t="shared" si="67"/>
        <v>11.025982470999988</v>
      </c>
      <c r="HQ46" t="str">
        <f t="shared" si="68"/>
        <v/>
      </c>
      <c r="HR46" s="26">
        <f t="shared" si="69"/>
        <v>1.8501305000000012E-3</v>
      </c>
      <c r="HS46">
        <f t="shared" si="70"/>
        <v>1.8501305000000012E-3</v>
      </c>
      <c r="HT46">
        <f t="shared" si="71"/>
        <v>0.49206237800000002</v>
      </c>
      <c r="HU46">
        <f t="shared" si="72"/>
        <v>0.51085754400000005</v>
      </c>
      <c r="HV46">
        <f t="shared" si="73"/>
        <v>0.67408416699999996</v>
      </c>
      <c r="HW46">
        <f t="shared" si="74"/>
        <v>0.71433982799999995</v>
      </c>
      <c r="HX46">
        <f t="shared" si="75"/>
        <v>0.71433982799999995</v>
      </c>
      <c r="HY46">
        <f t="shared" si="76"/>
        <v>0.86766592399999853</v>
      </c>
      <c r="HZ46">
        <f t="shared" si="77"/>
        <v>0.86766592399999853</v>
      </c>
      <c r="IA46">
        <f t="shared" si="78"/>
        <v>0.86766592399999853</v>
      </c>
      <c r="IB46" s="4">
        <f t="shared" si="79"/>
        <v>0.86766592399999853</v>
      </c>
      <c r="IC46" t="str">
        <f t="shared" si="80"/>
        <v/>
      </c>
      <c r="ID46" t="str">
        <f t="shared" si="81"/>
        <v/>
      </c>
      <c r="IE46">
        <f t="shared" si="82"/>
        <v>0.49206237800000002</v>
      </c>
      <c r="IF46">
        <f t="shared" si="83"/>
        <v>0.51085754400000005</v>
      </c>
      <c r="IG46">
        <f t="shared" si="84"/>
        <v>0.67408416699999996</v>
      </c>
      <c r="IH46">
        <f t="shared" si="85"/>
        <v>0.71433982799999995</v>
      </c>
      <c r="II46">
        <f t="shared" si="86"/>
        <v>0.71433982799999995</v>
      </c>
      <c r="IJ46">
        <f t="shared" si="87"/>
        <v>0.86766592399999853</v>
      </c>
      <c r="IK46">
        <f t="shared" si="88"/>
        <v>0.86766592399999853</v>
      </c>
      <c r="IL46">
        <f t="shared" si="89"/>
        <v>0.86766592399999853</v>
      </c>
      <c r="IM46">
        <f t="shared" si="90"/>
        <v>0.86766592399999853</v>
      </c>
      <c r="IN46" s="26">
        <f t="shared" si="91"/>
        <v>0</v>
      </c>
      <c r="IO46">
        <f t="shared" si="92"/>
        <v>0</v>
      </c>
      <c r="IP46">
        <f t="shared" si="93"/>
        <v>0.10325304</v>
      </c>
      <c r="IQ46">
        <f t="shared" si="94"/>
        <v>1.41668E-3</v>
      </c>
      <c r="IR46">
        <f t="shared" si="95"/>
        <v>-3.8869259000000003E-2</v>
      </c>
      <c r="IS46">
        <f t="shared" si="96"/>
        <v>-4.6237019999999997E-2</v>
      </c>
      <c r="IT46">
        <f t="shared" si="97"/>
        <v>-4.6237019999999997E-2</v>
      </c>
      <c r="IU46">
        <f t="shared" si="98"/>
        <v>-0.11591</v>
      </c>
      <c r="IV46">
        <f t="shared" si="99"/>
        <v>-2.307E-2</v>
      </c>
      <c r="IW46">
        <f t="shared" si="100"/>
        <v>-2.2100000000000002E-2</v>
      </c>
      <c r="IX46">
        <f t="shared" si="101"/>
        <v>-8.1290000000000001E-2</v>
      </c>
      <c r="IY46" s="26" t="str">
        <f t="shared" si="102"/>
        <v/>
      </c>
      <c r="IZ46" t="str">
        <f t="shared" si="103"/>
        <v/>
      </c>
      <c r="JA46">
        <f t="shared" si="104"/>
        <v>0.10325304</v>
      </c>
      <c r="JB46">
        <f t="shared" si="105"/>
        <v>1.41668E-3</v>
      </c>
      <c r="JC46">
        <f t="shared" si="106"/>
        <v>-3.8869259000000003E-2</v>
      </c>
      <c r="JD46">
        <f t="shared" si="107"/>
        <v>-4.6237019999999997E-2</v>
      </c>
      <c r="JE46">
        <f t="shared" si="108"/>
        <v>-4.6237019999999997E-2</v>
      </c>
      <c r="JF46">
        <f t="shared" si="109"/>
        <v>-0.11591</v>
      </c>
      <c r="JG46">
        <f t="shared" si="110"/>
        <v>-2.307E-2</v>
      </c>
      <c r="JH46">
        <f t="shared" si="111"/>
        <v>-2.2100000000000002E-2</v>
      </c>
      <c r="JI46">
        <f t="shared" si="112"/>
        <v>-8.1290000000000001E-2</v>
      </c>
      <c r="JJ46" s="26">
        <f t="shared" si="113"/>
        <v>19.974931263513731</v>
      </c>
      <c r="JK46">
        <f t="shared" si="114"/>
        <v>20.761371313069375</v>
      </c>
      <c r="JL46">
        <f t="shared" si="115"/>
        <v>21.281927226731632</v>
      </c>
      <c r="JM46">
        <f t="shared" si="116"/>
        <v>21.313070187174006</v>
      </c>
      <c r="JN46">
        <f t="shared" si="117"/>
        <v>21.165657040405417</v>
      </c>
      <c r="JO46">
        <f t="shared" si="118"/>
        <v>21.134305975651642</v>
      </c>
      <c r="JP46">
        <f t="shared" si="119"/>
        <v>19.537566059301319</v>
      </c>
      <c r="JQ46">
        <f t="shared" si="120"/>
        <v>20.197789750660046</v>
      </c>
      <c r="JR46">
        <f t="shared" si="121"/>
        <v>18.954184855760001</v>
      </c>
      <c r="JS46">
        <f t="shared" si="122"/>
        <v>19.461294148036863</v>
      </c>
      <c r="JT46">
        <f t="shared" si="123"/>
        <v>19.314051201716019</v>
      </c>
      <c r="JU46" s="26">
        <f t="shared" si="124"/>
        <v>19.974931263513731</v>
      </c>
      <c r="JV46">
        <f t="shared" si="125"/>
        <v>20.761371313069375</v>
      </c>
      <c r="JW46">
        <f t="shared" si="126"/>
        <v>21.281927226731632</v>
      </c>
      <c r="JX46">
        <f t="shared" si="127"/>
        <v>21.313070187174006</v>
      </c>
      <c r="JY46">
        <f t="shared" si="128"/>
        <v>21.165657040405417</v>
      </c>
      <c r="JZ46">
        <f t="shared" si="129"/>
        <v>21.134305975651642</v>
      </c>
      <c r="KA46">
        <f t="shared" si="130"/>
        <v>19.537566059301319</v>
      </c>
      <c r="KB46">
        <f t="shared" si="131"/>
        <v>20.197789750660046</v>
      </c>
      <c r="KC46">
        <f t="shared" si="132"/>
        <v>18.954184855760001</v>
      </c>
      <c r="KD46">
        <f t="shared" si="133"/>
        <v>19.461294148036863</v>
      </c>
      <c r="KE46" s="4">
        <f t="shared" si="134"/>
        <v>19.314051201716019</v>
      </c>
    </row>
    <row r="47" spans="1:291" x14ac:dyDescent="0.2">
      <c r="A47" s="16" t="s">
        <v>3550</v>
      </c>
      <c r="B47" s="17" t="s">
        <v>3551</v>
      </c>
      <c r="C47" s="17"/>
      <c r="D47" s="17"/>
      <c r="E47" s="20" t="s">
        <v>56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32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32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 s="4">
        <v>0</v>
      </c>
      <c r="AM47" s="19">
        <v>2.72781E-2</v>
      </c>
      <c r="AN47" s="19">
        <v>2.7281E-2</v>
      </c>
      <c r="AO47" s="19">
        <v>2.72686E-2</v>
      </c>
      <c r="AP47" s="19">
        <v>2.9748E-2</v>
      </c>
      <c r="AQ47" s="19">
        <v>2.7980100000000001E-2</v>
      </c>
      <c r="AR47" s="19">
        <v>2.7927799999999999E-2</v>
      </c>
      <c r="AS47" s="19">
        <v>3.03398E-2</v>
      </c>
      <c r="AT47" s="19">
        <v>3.1770899999999998E-2</v>
      </c>
      <c r="AU47" s="19">
        <v>3.0509100000000001E-2</v>
      </c>
      <c r="AV47" s="19">
        <v>3.0538699999999998E-2</v>
      </c>
      <c r="AW47" s="32">
        <v>2.35456E-2</v>
      </c>
      <c r="AX47" s="19">
        <v>0</v>
      </c>
      <c r="AY47" s="19">
        <v>1</v>
      </c>
      <c r="AZ47" s="19">
        <v>1</v>
      </c>
      <c r="BA47" s="19">
        <v>1</v>
      </c>
      <c r="BB47" s="19">
        <v>0</v>
      </c>
      <c r="BC47" s="19">
        <v>0</v>
      </c>
      <c r="BD47" s="19">
        <v>0</v>
      </c>
      <c r="BE47" s="19">
        <v>0</v>
      </c>
      <c r="BF47" s="19">
        <v>0</v>
      </c>
      <c r="BG47" s="19">
        <v>2</v>
      </c>
      <c r="BH47" s="32">
        <v>3</v>
      </c>
      <c r="BI47" s="19">
        <f t="shared" si="261"/>
        <v>0</v>
      </c>
      <c r="BJ47" s="19">
        <f t="shared" si="262"/>
        <v>1</v>
      </c>
      <c r="BK47" s="19">
        <f t="shared" si="259"/>
        <v>1</v>
      </c>
      <c r="BL47" s="19">
        <f t="shared" si="255"/>
        <v>1</v>
      </c>
      <c r="BM47" s="19">
        <f t="shared" si="256"/>
        <v>0</v>
      </c>
      <c r="BN47" s="19">
        <f t="shared" si="263"/>
        <v>0</v>
      </c>
      <c r="BO47" s="19">
        <f t="shared" si="263"/>
        <v>0</v>
      </c>
      <c r="BP47" s="19">
        <f t="shared" si="263"/>
        <v>0</v>
      </c>
      <c r="BQ47" s="19">
        <f t="shared" si="263"/>
        <v>0</v>
      </c>
      <c r="BR47" s="19">
        <f t="shared" si="263"/>
        <v>1</v>
      </c>
      <c r="BS47" s="19">
        <f t="shared" si="263"/>
        <v>1</v>
      </c>
      <c r="BT47" s="38">
        <v>10</v>
      </c>
      <c r="BU47" s="19">
        <v>6</v>
      </c>
      <c r="BV47" s="19">
        <v>3</v>
      </c>
      <c r="BW47" s="19">
        <v>12</v>
      </c>
      <c r="BX47" s="19">
        <v>30</v>
      </c>
      <c r="BY47" s="19">
        <v>69</v>
      </c>
      <c r="BZ47" s="19">
        <v>115</v>
      </c>
      <c r="CA47" s="19">
        <v>72</v>
      </c>
      <c r="CB47" s="19">
        <v>40</v>
      </c>
      <c r="CC47" s="19">
        <v>39</v>
      </c>
      <c r="CD47" s="32">
        <v>41</v>
      </c>
      <c r="CE47" s="19">
        <v>92</v>
      </c>
      <c r="CF47" s="19">
        <v>152</v>
      </c>
      <c r="CG47" s="19">
        <v>115</v>
      </c>
      <c r="CH47" s="19">
        <v>127</v>
      </c>
      <c r="CI47" s="19">
        <v>298</v>
      </c>
      <c r="CJ47" s="19">
        <v>877</v>
      </c>
      <c r="CK47" s="19">
        <v>845</v>
      </c>
      <c r="CL47" s="19">
        <v>675</v>
      </c>
      <c r="CM47" s="19">
        <v>634</v>
      </c>
      <c r="CN47" s="19">
        <v>524</v>
      </c>
      <c r="CO47" s="32">
        <v>448</v>
      </c>
      <c r="CP47" s="35">
        <f t="shared" si="211"/>
        <v>0.10869565217391304</v>
      </c>
      <c r="CQ47" s="35">
        <f t="shared" si="212"/>
        <v>3.9473684210526314E-2</v>
      </c>
      <c r="CR47" s="35">
        <f t="shared" si="213"/>
        <v>2.6086956521739129E-2</v>
      </c>
      <c r="CS47" s="35">
        <f t="shared" si="214"/>
        <v>9.4488188976377951E-2</v>
      </c>
      <c r="CT47" s="35">
        <f t="shared" si="215"/>
        <v>0.10067114093959731</v>
      </c>
      <c r="CU47" s="35">
        <f t="shared" si="216"/>
        <v>7.8677309007981755E-2</v>
      </c>
      <c r="CV47" s="35">
        <f t="shared" si="217"/>
        <v>0.13609467455621302</v>
      </c>
      <c r="CW47" s="35">
        <f t="shared" si="218"/>
        <v>0.10666666666666667</v>
      </c>
      <c r="CX47" s="35">
        <f t="shared" si="219"/>
        <v>6.3091482649842268E-2</v>
      </c>
      <c r="CY47" s="35">
        <f t="shared" si="220"/>
        <v>7.4427480916030533E-2</v>
      </c>
      <c r="CZ47" s="139">
        <f t="shared" si="221"/>
        <v>9.1517857142857137E-2</v>
      </c>
      <c r="DA47" s="146">
        <v>7.8576427573111598</v>
      </c>
      <c r="DB47" s="146">
        <v>10.9119585206831</v>
      </c>
      <c r="DC47" s="146">
        <v>15.5089624266482</v>
      </c>
      <c r="DD47" s="146">
        <v>24.9827905528226</v>
      </c>
      <c r="DE47" s="146">
        <v>26.3327383798587</v>
      </c>
      <c r="DF47" s="146">
        <v>1.0372987532229401</v>
      </c>
      <c r="DG47" s="146">
        <v>1.9733414313816999</v>
      </c>
      <c r="DH47" s="146">
        <v>1.7100779461389899</v>
      </c>
      <c r="DI47" s="146">
        <v>1.37334192364378</v>
      </c>
      <c r="DJ47" s="146">
        <v>1.9320031634246499</v>
      </c>
      <c r="DK47" s="147">
        <v>2.2669549275179901</v>
      </c>
      <c r="DL47" s="146">
        <v>0.45221</v>
      </c>
      <c r="DM47" s="146">
        <v>0.40903</v>
      </c>
      <c r="DN47" s="146">
        <v>0.48487999999999998</v>
      </c>
      <c r="DO47" s="146">
        <v>0.49420999999999998</v>
      </c>
      <c r="DP47" s="146">
        <v>0.44711000000000001</v>
      </c>
      <c r="DQ47" s="146">
        <v>0.43470999999999999</v>
      </c>
      <c r="DR47" s="146">
        <v>0.35785</v>
      </c>
      <c r="DS47" s="146">
        <v>0.32685999999999998</v>
      </c>
      <c r="DT47" s="146">
        <v>0.33450999999999997</v>
      </c>
      <c r="DU47" s="146">
        <v>0.41866999999999999</v>
      </c>
      <c r="DV47" s="147">
        <v>0.49219000000000002</v>
      </c>
      <c r="DW47" s="146">
        <v>-4.4400000000000004E-3</v>
      </c>
      <c r="DX47" s="146">
        <v>8.5000000000000006E-3</v>
      </c>
      <c r="DY47" s="146">
        <v>8.5299999999999994E-3</v>
      </c>
      <c r="DZ47" s="146">
        <v>1.167E-2</v>
      </c>
      <c r="EA47" s="146">
        <v>1.6369999999999999E-2</v>
      </c>
      <c r="EB47" s="146">
        <v>5.9199999999999999E-3</v>
      </c>
      <c r="EC47" s="146">
        <v>-1.434E-2</v>
      </c>
      <c r="ED47" s="146">
        <v>3.96E-3</v>
      </c>
      <c r="EE47" s="146">
        <v>1E-3</v>
      </c>
      <c r="EF47" s="146">
        <v>-1.17E-2</v>
      </c>
      <c r="EG47" s="147">
        <v>-8.9590000000000003E-2</v>
      </c>
      <c r="EH47" s="149">
        <v>1200000000</v>
      </c>
      <c r="EI47" s="149">
        <v>1730000000</v>
      </c>
      <c r="EJ47" s="149">
        <v>2250000000</v>
      </c>
      <c r="EK47" s="149">
        <v>3730000000</v>
      </c>
      <c r="EL47" s="149">
        <v>4470000000</v>
      </c>
      <c r="EM47" s="149">
        <v>1520000000</v>
      </c>
      <c r="EN47" s="149">
        <v>10100000000</v>
      </c>
      <c r="EO47" s="149">
        <v>10400000000</v>
      </c>
      <c r="EP47" s="149">
        <v>8260000000</v>
      </c>
      <c r="EQ47" s="149">
        <v>9500000000</v>
      </c>
      <c r="ER47" s="149">
        <v>6040000000</v>
      </c>
      <c r="ES47" s="26">
        <f t="shared" si="222"/>
        <v>20.905587393740365</v>
      </c>
      <c r="ET47" s="26">
        <f t="shared" si="223"/>
        <v>21.271387245456097</v>
      </c>
      <c r="EU47" s="26">
        <f t="shared" si="224"/>
        <v>21.534196053162741</v>
      </c>
      <c r="EV47" s="26">
        <f t="shared" si="225"/>
        <v>22.039674070602135</v>
      </c>
      <c r="EW47" s="26">
        <f t="shared" si="226"/>
        <v>22.22065424557189</v>
      </c>
      <c r="EX47" s="26">
        <f t="shared" si="227"/>
        <v>21.141976171804597</v>
      </c>
      <c r="EY47" s="26">
        <f t="shared" si="228"/>
        <v>23.035801260793626</v>
      </c>
      <c r="EZ47" s="26">
        <f t="shared" si="229"/>
        <v>23.065071643093738</v>
      </c>
      <c r="FA47" s="26">
        <f t="shared" si="230"/>
        <v>22.834690424479298</v>
      </c>
      <c r="FB47" s="26">
        <f t="shared" si="231"/>
        <v>22.974557635552905</v>
      </c>
      <c r="FC47" s="152">
        <f t="shared" si="232"/>
        <v>22.521669848893136</v>
      </c>
      <c r="FD47">
        <f t="shared" si="264"/>
        <v>7.8576427573111598</v>
      </c>
      <c r="FE47">
        <f t="shared" si="264"/>
        <v>10.9119585206831</v>
      </c>
      <c r="FF47">
        <f t="shared" si="264"/>
        <v>15.5089624266482</v>
      </c>
      <c r="FG47">
        <f t="shared" si="264"/>
        <v>24.9827905528226</v>
      </c>
      <c r="FH47">
        <f t="shared" si="264"/>
        <v>26.3327383798587</v>
      </c>
      <c r="FI47">
        <f t="shared" si="264"/>
        <v>1.0372987532229401</v>
      </c>
      <c r="FJ47">
        <f t="shared" si="264"/>
        <v>1.9733414313816999</v>
      </c>
      <c r="FK47">
        <f t="shared" si="264"/>
        <v>1.7100779461389899</v>
      </c>
      <c r="FL47">
        <f t="shared" si="264"/>
        <v>1.37334192364378</v>
      </c>
      <c r="FM47">
        <f t="shared" si="264"/>
        <v>1.9320031634246499</v>
      </c>
      <c r="FN47">
        <f t="shared" si="264"/>
        <v>2.2669549275179901</v>
      </c>
      <c r="FO47" s="26">
        <f>IF(ISNUMBER(F47),DL47,"")</f>
        <v>0.45221</v>
      </c>
      <c r="FP47">
        <f>IF(ISNUMBER(G47),DM47,"")</f>
        <v>0.40903</v>
      </c>
      <c r="FQ47">
        <f t="shared" si="265"/>
        <v>0.48487999999999998</v>
      </c>
      <c r="FR47">
        <f t="shared" si="265"/>
        <v>0.49420999999999998</v>
      </c>
      <c r="FS47">
        <f t="shared" si="265"/>
        <v>0.44711000000000001</v>
      </c>
      <c r="FT47">
        <f t="shared" si="265"/>
        <v>0.43470999999999999</v>
      </c>
      <c r="FU47">
        <f t="shared" si="265"/>
        <v>0.35785</v>
      </c>
      <c r="FV47">
        <f t="shared" si="265"/>
        <v>0.32685999999999998</v>
      </c>
      <c r="FW47">
        <f t="shared" si="265"/>
        <v>0.33450999999999997</v>
      </c>
      <c r="FX47">
        <f t="shared" si="265"/>
        <v>0.41866999999999999</v>
      </c>
      <c r="FY47" s="4">
        <f t="shared" si="265"/>
        <v>0.49219000000000002</v>
      </c>
      <c r="FZ47">
        <f>IF(ISNUMBER(F47),DW47,"")</f>
        <v>-4.4400000000000004E-3</v>
      </c>
      <c r="GA47">
        <f>IF(ISNUMBER(G47),DX47,"")</f>
        <v>8.5000000000000006E-3</v>
      </c>
      <c r="GB47">
        <f t="shared" si="266"/>
        <v>8.5299999999999994E-3</v>
      </c>
      <c r="GC47">
        <f t="shared" si="266"/>
        <v>1.167E-2</v>
      </c>
      <c r="GD47">
        <f t="shared" si="266"/>
        <v>1.6369999999999999E-2</v>
      </c>
      <c r="GE47">
        <f t="shared" si="266"/>
        <v>5.9199999999999999E-3</v>
      </c>
      <c r="GF47">
        <f t="shared" si="266"/>
        <v>-1.434E-2</v>
      </c>
      <c r="GG47">
        <f t="shared" si="266"/>
        <v>3.96E-3</v>
      </c>
      <c r="GH47">
        <f t="shared" si="266"/>
        <v>1E-3</v>
      </c>
      <c r="GI47">
        <f t="shared" si="266"/>
        <v>-1.17E-2</v>
      </c>
      <c r="GJ47" s="4">
        <f t="shared" si="266"/>
        <v>-8.9590000000000003E-2</v>
      </c>
      <c r="GK47">
        <f t="shared" si="235"/>
        <v>20.905587393740365</v>
      </c>
      <c r="GL47">
        <f t="shared" si="236"/>
        <v>21.271387245456097</v>
      </c>
      <c r="GM47">
        <f t="shared" si="237"/>
        <v>21.534196053162741</v>
      </c>
      <c r="GN47">
        <f t="shared" si="238"/>
        <v>22.039674070602135</v>
      </c>
      <c r="GO47">
        <f t="shared" si="239"/>
        <v>22.22065424557189</v>
      </c>
      <c r="GP47">
        <f t="shared" si="240"/>
        <v>21.141976171804597</v>
      </c>
      <c r="GQ47">
        <f t="shared" si="241"/>
        <v>23.035801260793626</v>
      </c>
      <c r="GR47">
        <f t="shared" si="242"/>
        <v>23.065071643093738</v>
      </c>
      <c r="GS47">
        <f t="shared" si="243"/>
        <v>22.834690424479298</v>
      </c>
      <c r="GT47">
        <f t="shared" si="244"/>
        <v>22.974557635552905</v>
      </c>
      <c r="GU47">
        <f t="shared" si="245"/>
        <v>22.521669848893136</v>
      </c>
      <c r="GV47" s="26">
        <f t="shared" si="47"/>
        <v>7.8576427573111598</v>
      </c>
      <c r="GW47">
        <f t="shared" si="48"/>
        <v>10.9119585206831</v>
      </c>
      <c r="GX47">
        <f t="shared" si="49"/>
        <v>11.025982470999988</v>
      </c>
      <c r="GY47">
        <f t="shared" si="50"/>
        <v>11.025982470999988</v>
      </c>
      <c r="GZ47">
        <f t="shared" si="51"/>
        <v>11.025982470999988</v>
      </c>
      <c r="HA47">
        <f t="shared" si="52"/>
        <v>1.0372987532229401</v>
      </c>
      <c r="HB47">
        <f t="shared" si="53"/>
        <v>1.9733414313816999</v>
      </c>
      <c r="HC47">
        <f t="shared" si="54"/>
        <v>1.7100779461389899</v>
      </c>
      <c r="HD47">
        <f t="shared" si="55"/>
        <v>1.37334192364378</v>
      </c>
      <c r="HE47">
        <f t="shared" si="56"/>
        <v>1.9320031634246499</v>
      </c>
      <c r="HF47">
        <f t="shared" si="57"/>
        <v>2.2669549275179901</v>
      </c>
      <c r="HG47" s="26">
        <f t="shared" si="58"/>
        <v>7.8576427573111598</v>
      </c>
      <c r="HH47">
        <f t="shared" si="59"/>
        <v>10.9119585206831</v>
      </c>
      <c r="HI47">
        <f t="shared" si="60"/>
        <v>11.025982470999988</v>
      </c>
      <c r="HJ47">
        <f t="shared" si="61"/>
        <v>11.025982470999988</v>
      </c>
      <c r="HK47">
        <f t="shared" si="62"/>
        <v>11.025982470999988</v>
      </c>
      <c r="HL47">
        <f t="shared" si="63"/>
        <v>1.0372987532229401</v>
      </c>
      <c r="HM47">
        <f t="shared" si="64"/>
        <v>1.9733414313816999</v>
      </c>
      <c r="HN47">
        <f t="shared" si="65"/>
        <v>1.7100779461389899</v>
      </c>
      <c r="HO47">
        <f t="shared" si="66"/>
        <v>1.37334192364378</v>
      </c>
      <c r="HP47">
        <f t="shared" si="67"/>
        <v>1.9320031634246499</v>
      </c>
      <c r="HQ47">
        <f t="shared" si="68"/>
        <v>2.2669549275179901</v>
      </c>
      <c r="HR47" s="26">
        <f t="shared" si="69"/>
        <v>0.45221</v>
      </c>
      <c r="HS47">
        <f t="shared" si="70"/>
        <v>0.40903</v>
      </c>
      <c r="HT47">
        <f t="shared" si="71"/>
        <v>0.48487999999999998</v>
      </c>
      <c r="HU47">
        <f t="shared" si="72"/>
        <v>0.49420999999999998</v>
      </c>
      <c r="HV47">
        <f t="shared" si="73"/>
        <v>0.44711000000000001</v>
      </c>
      <c r="HW47">
        <f t="shared" si="74"/>
        <v>0.43470999999999999</v>
      </c>
      <c r="HX47">
        <f t="shared" si="75"/>
        <v>0.35785</v>
      </c>
      <c r="HY47">
        <f t="shared" si="76"/>
        <v>0.32685999999999998</v>
      </c>
      <c r="HZ47">
        <f t="shared" si="77"/>
        <v>0.33450999999999997</v>
      </c>
      <c r="IA47">
        <f t="shared" si="78"/>
        <v>0.41866999999999999</v>
      </c>
      <c r="IB47" s="4">
        <f t="shared" si="79"/>
        <v>0.49219000000000002</v>
      </c>
      <c r="IC47">
        <f t="shared" si="80"/>
        <v>0.45221</v>
      </c>
      <c r="ID47">
        <f t="shared" si="81"/>
        <v>0.40903</v>
      </c>
      <c r="IE47">
        <f t="shared" si="82"/>
        <v>0.48487999999999998</v>
      </c>
      <c r="IF47">
        <f t="shared" si="83"/>
        <v>0.49420999999999998</v>
      </c>
      <c r="IG47">
        <f t="shared" si="84"/>
        <v>0.44711000000000001</v>
      </c>
      <c r="IH47">
        <f t="shared" si="85"/>
        <v>0.43470999999999999</v>
      </c>
      <c r="II47">
        <f t="shared" si="86"/>
        <v>0.35785</v>
      </c>
      <c r="IJ47">
        <f t="shared" si="87"/>
        <v>0.32685999999999998</v>
      </c>
      <c r="IK47">
        <f t="shared" si="88"/>
        <v>0.33450999999999997</v>
      </c>
      <c r="IL47">
        <f t="shared" si="89"/>
        <v>0.41866999999999999</v>
      </c>
      <c r="IM47">
        <f t="shared" si="90"/>
        <v>0.49219000000000002</v>
      </c>
      <c r="IN47" s="26">
        <f t="shared" si="91"/>
        <v>-4.4400000000000004E-3</v>
      </c>
      <c r="IO47">
        <f t="shared" si="92"/>
        <v>8.5000000000000006E-3</v>
      </c>
      <c r="IP47">
        <f t="shared" si="93"/>
        <v>8.5299999999999994E-3</v>
      </c>
      <c r="IQ47">
        <f t="shared" si="94"/>
        <v>1.167E-2</v>
      </c>
      <c r="IR47">
        <f t="shared" si="95"/>
        <v>1.6369999999999999E-2</v>
      </c>
      <c r="IS47">
        <f t="shared" si="96"/>
        <v>5.9199999999999999E-3</v>
      </c>
      <c r="IT47">
        <f t="shared" si="97"/>
        <v>-1.434E-2</v>
      </c>
      <c r="IU47">
        <f t="shared" si="98"/>
        <v>3.96E-3</v>
      </c>
      <c r="IV47">
        <f t="shared" si="99"/>
        <v>1E-3</v>
      </c>
      <c r="IW47">
        <f t="shared" si="100"/>
        <v>-1.17E-2</v>
      </c>
      <c r="IX47">
        <f t="shared" si="101"/>
        <v>-8.9590000000000003E-2</v>
      </c>
      <c r="IY47" s="26">
        <f t="shared" si="102"/>
        <v>-4.4400000000000004E-3</v>
      </c>
      <c r="IZ47">
        <f t="shared" si="103"/>
        <v>8.5000000000000006E-3</v>
      </c>
      <c r="JA47">
        <f t="shared" si="104"/>
        <v>8.5299999999999994E-3</v>
      </c>
      <c r="JB47">
        <f t="shared" si="105"/>
        <v>1.167E-2</v>
      </c>
      <c r="JC47">
        <f t="shared" si="106"/>
        <v>1.6369999999999999E-2</v>
      </c>
      <c r="JD47">
        <f t="shared" si="107"/>
        <v>5.9199999999999999E-3</v>
      </c>
      <c r="JE47">
        <f t="shared" si="108"/>
        <v>-1.434E-2</v>
      </c>
      <c r="JF47">
        <f t="shared" si="109"/>
        <v>3.96E-3</v>
      </c>
      <c r="JG47">
        <f t="shared" si="110"/>
        <v>1E-3</v>
      </c>
      <c r="JH47">
        <f t="shared" si="111"/>
        <v>-1.17E-2</v>
      </c>
      <c r="JI47">
        <f t="shared" si="112"/>
        <v>-8.9590000000000003E-2</v>
      </c>
      <c r="JJ47" s="26">
        <f t="shared" si="113"/>
        <v>20.905587393740365</v>
      </c>
      <c r="JK47">
        <f t="shared" si="114"/>
        <v>21.271387245456097</v>
      </c>
      <c r="JL47">
        <f t="shared" si="115"/>
        <v>21.534196053162741</v>
      </c>
      <c r="JM47">
        <f t="shared" si="116"/>
        <v>22.039674070602135</v>
      </c>
      <c r="JN47">
        <f t="shared" si="117"/>
        <v>22.22065424557189</v>
      </c>
      <c r="JO47">
        <f t="shared" si="118"/>
        <v>21.141976171804597</v>
      </c>
      <c r="JP47">
        <f t="shared" si="119"/>
        <v>23.035801260793626</v>
      </c>
      <c r="JQ47">
        <f t="shared" si="120"/>
        <v>23.065071643093738</v>
      </c>
      <c r="JR47">
        <f t="shared" si="121"/>
        <v>22.834690424479298</v>
      </c>
      <c r="JS47">
        <f t="shared" si="122"/>
        <v>22.974557635552905</v>
      </c>
      <c r="JT47">
        <f t="shared" si="123"/>
        <v>22.521669848893136</v>
      </c>
      <c r="JU47" s="26">
        <f t="shared" si="124"/>
        <v>20.905587393740365</v>
      </c>
      <c r="JV47">
        <f t="shared" si="125"/>
        <v>21.271387245456097</v>
      </c>
      <c r="JW47">
        <f t="shared" si="126"/>
        <v>21.534196053162741</v>
      </c>
      <c r="JX47">
        <f t="shared" si="127"/>
        <v>22.039674070602135</v>
      </c>
      <c r="JY47">
        <f t="shared" si="128"/>
        <v>22.22065424557189</v>
      </c>
      <c r="JZ47">
        <f t="shared" si="129"/>
        <v>21.141976171804597</v>
      </c>
      <c r="KA47">
        <f t="shared" si="130"/>
        <v>23.035801260793626</v>
      </c>
      <c r="KB47">
        <f t="shared" si="131"/>
        <v>23.065071643093738</v>
      </c>
      <c r="KC47">
        <f t="shared" si="132"/>
        <v>22.834690424479298</v>
      </c>
      <c r="KD47">
        <f t="shared" si="133"/>
        <v>22.974557635552905</v>
      </c>
      <c r="KE47" s="4">
        <f t="shared" si="134"/>
        <v>22.521669848893136</v>
      </c>
    </row>
    <row r="48" spans="1:291" x14ac:dyDescent="0.2">
      <c r="A48" s="16" t="s">
        <v>3552</v>
      </c>
      <c r="B48" s="17" t="s">
        <v>3553</v>
      </c>
      <c r="C48" s="17"/>
      <c r="D48" s="17"/>
      <c r="E48" s="20" t="s">
        <v>56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32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32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 s="4">
        <v>0</v>
      </c>
      <c r="AM48" s="19">
        <v>1.8764900000000001E-2</v>
      </c>
      <c r="AN48" s="19">
        <v>1.88697E-2</v>
      </c>
      <c r="AO48" s="19">
        <v>1.8982599999999999E-2</v>
      </c>
      <c r="AP48" s="19">
        <v>1.78824E-2</v>
      </c>
      <c r="AQ48" s="19">
        <v>1.8345799999999999E-2</v>
      </c>
      <c r="AR48" s="19">
        <v>2.0747399999999999E-2</v>
      </c>
      <c r="AS48" s="19">
        <v>2.08174E-2</v>
      </c>
      <c r="AT48" s="19">
        <v>2.3717700000000001E-2</v>
      </c>
      <c r="AU48" s="19">
        <v>2.4522800000000001E-2</v>
      </c>
      <c r="AV48" s="19">
        <v>2.31121E-2</v>
      </c>
      <c r="AW48" s="32">
        <v>2.7796999999999999E-2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32">
        <v>0</v>
      </c>
      <c r="BI48" s="19">
        <f t="shared" si="261"/>
        <v>0</v>
      </c>
      <c r="BJ48" s="19">
        <f t="shared" si="262"/>
        <v>0</v>
      </c>
      <c r="BK48" s="19">
        <f t="shared" si="259"/>
        <v>0</v>
      </c>
      <c r="BL48" s="19">
        <f t="shared" si="255"/>
        <v>0</v>
      </c>
      <c r="BM48" s="19">
        <f t="shared" si="256"/>
        <v>0</v>
      </c>
      <c r="BN48" s="19">
        <f t="shared" si="263"/>
        <v>0</v>
      </c>
      <c r="BO48" s="19">
        <f t="shared" si="263"/>
        <v>0</v>
      </c>
      <c r="BP48" s="19">
        <f t="shared" si="263"/>
        <v>0</v>
      </c>
      <c r="BQ48" s="19">
        <f t="shared" si="263"/>
        <v>0</v>
      </c>
      <c r="BR48" s="19">
        <f t="shared" si="263"/>
        <v>0</v>
      </c>
      <c r="BS48" s="19">
        <f t="shared" si="263"/>
        <v>0</v>
      </c>
      <c r="BT48" s="38">
        <v>1</v>
      </c>
      <c r="BU48" s="19">
        <v>2</v>
      </c>
      <c r="BV48" s="19">
        <v>12</v>
      </c>
      <c r="BW48" s="19">
        <v>16</v>
      </c>
      <c r="BX48" s="19">
        <v>13</v>
      </c>
      <c r="BY48" s="19">
        <v>17</v>
      </c>
      <c r="BZ48" s="19">
        <v>2</v>
      </c>
      <c r="CA48" s="19">
        <v>1</v>
      </c>
      <c r="CB48" s="19">
        <v>9</v>
      </c>
      <c r="CC48" s="19">
        <v>5</v>
      </c>
      <c r="CD48" s="32">
        <v>16</v>
      </c>
      <c r="CE48" s="19">
        <v>66</v>
      </c>
      <c r="CF48" s="19">
        <v>64</v>
      </c>
      <c r="CG48" s="19">
        <v>102</v>
      </c>
      <c r="CH48" s="19">
        <v>115</v>
      </c>
      <c r="CI48" s="19">
        <v>74</v>
      </c>
      <c r="CJ48" s="19">
        <v>74</v>
      </c>
      <c r="CK48" s="19">
        <v>50</v>
      </c>
      <c r="CL48" s="19">
        <v>48</v>
      </c>
      <c r="CM48" s="19">
        <v>50</v>
      </c>
      <c r="CN48" s="19">
        <v>51</v>
      </c>
      <c r="CO48" s="32">
        <v>51</v>
      </c>
      <c r="CP48" s="35">
        <f t="shared" si="211"/>
        <v>1.5151515151515152E-2</v>
      </c>
      <c r="CQ48" s="35">
        <f t="shared" si="212"/>
        <v>3.125E-2</v>
      </c>
      <c r="CR48" s="35">
        <f t="shared" si="213"/>
        <v>0.11764705882352941</v>
      </c>
      <c r="CS48" s="35">
        <f t="shared" si="214"/>
        <v>0.1391304347826087</v>
      </c>
      <c r="CT48" s="35">
        <f t="shared" si="215"/>
        <v>0.17567567567567569</v>
      </c>
      <c r="CU48" s="35">
        <f t="shared" si="216"/>
        <v>0.22972972972972974</v>
      </c>
      <c r="CV48" s="35">
        <f t="shared" si="217"/>
        <v>0.04</v>
      </c>
      <c r="CW48" s="35">
        <f t="shared" si="218"/>
        <v>2.0833333333333332E-2</v>
      </c>
      <c r="CX48" s="35">
        <f t="shared" si="219"/>
        <v>0.18</v>
      </c>
      <c r="CY48" s="35">
        <f t="shared" si="220"/>
        <v>9.8039215686274508E-2</v>
      </c>
      <c r="CZ48" s="139">
        <f t="shared" si="221"/>
        <v>0.31372549019607843</v>
      </c>
      <c r="DA48" s="146">
        <v>1.5243122099999999</v>
      </c>
      <c r="DB48" s="146">
        <v>0.90151906800000003</v>
      </c>
      <c r="DC48" s="146">
        <v>0.54659506400000002</v>
      </c>
      <c r="DD48" s="146">
        <v>1.6883906319999999</v>
      </c>
      <c r="DE48" s="146">
        <v>1.814923697</v>
      </c>
      <c r="DF48" s="146" t="s">
        <v>606</v>
      </c>
      <c r="DG48" s="146">
        <v>1.7515728209999999</v>
      </c>
      <c r="DH48" s="146">
        <v>1.027243219</v>
      </c>
      <c r="DI48" s="146">
        <v>1.0117287100000001</v>
      </c>
      <c r="DJ48" s="146">
        <v>1.9156714889999999</v>
      </c>
      <c r="DK48" s="147">
        <v>6.4739192079999999</v>
      </c>
      <c r="DL48" s="146"/>
      <c r="DM48" s="146"/>
      <c r="DN48" s="146"/>
      <c r="DO48" s="146"/>
      <c r="DP48" s="146">
        <v>7.3851200000000002E-3</v>
      </c>
      <c r="DQ48" s="146">
        <v>7.8849499999999999E-3</v>
      </c>
      <c r="DR48" s="146">
        <v>7.8849499999999999E-3</v>
      </c>
      <c r="DS48" s="146">
        <v>3.8023000000000001E-4</v>
      </c>
      <c r="DT48" s="146"/>
      <c r="DU48" s="146">
        <v>8.8240632999999999E-2</v>
      </c>
      <c r="DV48" s="147">
        <v>0.15041419</v>
      </c>
      <c r="DW48" s="146"/>
      <c r="DX48" s="146"/>
      <c r="DY48" s="146">
        <v>-0.367493134</v>
      </c>
      <c r="DZ48" s="146">
        <v>-4.8020691999999997E-2</v>
      </c>
      <c r="EA48" s="146">
        <v>0.12376741400000001</v>
      </c>
      <c r="EB48" s="146">
        <v>0.20289632799999999</v>
      </c>
      <c r="EC48" s="146">
        <v>0.20289632799999999</v>
      </c>
      <c r="ED48" s="146">
        <v>-4.8469999999999999E-2</v>
      </c>
      <c r="EE48" s="146">
        <v>-0.21998999999999999</v>
      </c>
      <c r="EF48" s="146">
        <v>-5.7500000000000002E-2</v>
      </c>
      <c r="EG48" s="147">
        <v>-2.1139999999999999E-2</v>
      </c>
      <c r="EH48" s="143">
        <v>99235800</v>
      </c>
      <c r="EI48" s="143">
        <v>56169300</v>
      </c>
      <c r="EJ48" s="143">
        <v>15908900</v>
      </c>
      <c r="EK48" s="143">
        <v>39270100</v>
      </c>
      <c r="EL48" s="143">
        <v>51304300</v>
      </c>
      <c r="EM48" s="143">
        <v>27501600</v>
      </c>
      <c r="EN48" s="143">
        <v>65397600</v>
      </c>
      <c r="EO48" s="143">
        <v>23936800</v>
      </c>
      <c r="EP48" s="143">
        <v>18637600</v>
      </c>
      <c r="EQ48" s="143">
        <v>27164200</v>
      </c>
      <c r="ER48" s="143">
        <v>81304000</v>
      </c>
      <c r="ES48" s="26">
        <f t="shared" si="222"/>
        <v>18.413009394247791</v>
      </c>
      <c r="ET48" s="26">
        <f t="shared" si="223"/>
        <v>17.843880902262544</v>
      </c>
      <c r="EU48" s="26">
        <f t="shared" si="224"/>
        <v>16.582389259017418</v>
      </c>
      <c r="EV48" s="26">
        <f t="shared" si="225"/>
        <v>17.485973973024084</v>
      </c>
      <c r="EW48" s="26">
        <f t="shared" si="226"/>
        <v>17.753285127291011</v>
      </c>
      <c r="EX48" s="26">
        <f t="shared" si="227"/>
        <v>17.129754742762486</v>
      </c>
      <c r="EY48" s="26">
        <f t="shared" si="228"/>
        <v>17.995996118506362</v>
      </c>
      <c r="EZ48" s="26">
        <f t="shared" si="229"/>
        <v>16.990927581657715</v>
      </c>
      <c r="FA48" s="26">
        <f t="shared" si="230"/>
        <v>16.740691603567228</v>
      </c>
      <c r="FB48" s="26">
        <f t="shared" si="231"/>
        <v>17.117410487874622</v>
      </c>
      <c r="FC48" s="152">
        <f t="shared" si="232"/>
        <v>18.213705773799738</v>
      </c>
      <c r="FD48">
        <f t="shared" si="264"/>
        <v>1.5243122099999999</v>
      </c>
      <c r="FE48">
        <f t="shared" si="264"/>
        <v>0.90151906800000003</v>
      </c>
      <c r="FF48">
        <f t="shared" si="264"/>
        <v>0.54659506400000002</v>
      </c>
      <c r="FG48">
        <f t="shared" si="264"/>
        <v>1.6883906319999999</v>
      </c>
      <c r="FH48">
        <f t="shared" si="264"/>
        <v>1.814923697</v>
      </c>
      <c r="FI48" t="str">
        <f t="shared" si="264"/>
        <v>--</v>
      </c>
      <c r="FJ48">
        <f t="shared" si="264"/>
        <v>1.7515728209999999</v>
      </c>
      <c r="FK48">
        <f t="shared" si="264"/>
        <v>1.027243219</v>
      </c>
      <c r="FL48">
        <f t="shared" si="264"/>
        <v>1.0117287100000001</v>
      </c>
      <c r="FM48">
        <f t="shared" si="264"/>
        <v>1.9156714889999999</v>
      </c>
      <c r="FN48">
        <f t="shared" si="264"/>
        <v>6.4739192079999999</v>
      </c>
      <c r="FO48" s="26"/>
      <c r="FS48">
        <f t="shared" ref="FS48:FV49" si="267">IF(ISNUMBER(J48),DP48,"")</f>
        <v>7.3851200000000002E-3</v>
      </c>
      <c r="FT48">
        <f t="shared" si="267"/>
        <v>7.8849499999999999E-3</v>
      </c>
      <c r="FU48">
        <f t="shared" si="267"/>
        <v>7.8849499999999999E-3</v>
      </c>
      <c r="FV48">
        <f t="shared" si="267"/>
        <v>3.8023000000000001E-4</v>
      </c>
      <c r="FX48">
        <f>IF(ISNUMBER(O48),DU48,"")</f>
        <v>8.8240632999999999E-2</v>
      </c>
      <c r="FY48" s="4">
        <f>IF(ISNUMBER(P48),DV48,"")</f>
        <v>0.15041419</v>
      </c>
      <c r="GB48">
        <f t="shared" si="266"/>
        <v>-0.367493134</v>
      </c>
      <c r="GC48">
        <f t="shared" si="266"/>
        <v>-4.8020691999999997E-2</v>
      </c>
      <c r="GD48">
        <f t="shared" si="266"/>
        <v>0.12376741400000001</v>
      </c>
      <c r="GE48">
        <f t="shared" si="266"/>
        <v>0.20289632799999999</v>
      </c>
      <c r="GF48">
        <f t="shared" si="266"/>
        <v>0.20289632799999999</v>
      </c>
      <c r="GG48">
        <f t="shared" si="266"/>
        <v>-4.8469999999999999E-2</v>
      </c>
      <c r="GH48">
        <f t="shared" si="266"/>
        <v>-0.21998999999999999</v>
      </c>
      <c r="GI48">
        <f t="shared" si="266"/>
        <v>-5.7500000000000002E-2</v>
      </c>
      <c r="GJ48" s="4">
        <f t="shared" si="266"/>
        <v>-2.1139999999999999E-2</v>
      </c>
      <c r="GK48">
        <f t="shared" si="235"/>
        <v>18.413009394247791</v>
      </c>
      <c r="GL48">
        <f t="shared" si="236"/>
        <v>17.843880902262544</v>
      </c>
      <c r="GM48">
        <f t="shared" si="237"/>
        <v>16.582389259017418</v>
      </c>
      <c r="GN48">
        <f t="shared" si="238"/>
        <v>17.485973973024084</v>
      </c>
      <c r="GO48">
        <f t="shared" si="239"/>
        <v>17.753285127291011</v>
      </c>
      <c r="GP48">
        <f t="shared" si="240"/>
        <v>17.129754742762486</v>
      </c>
      <c r="GQ48">
        <f t="shared" si="241"/>
        <v>17.995996118506362</v>
      </c>
      <c r="GR48">
        <f t="shared" si="242"/>
        <v>16.990927581657715</v>
      </c>
      <c r="GS48">
        <f t="shared" si="243"/>
        <v>16.740691603567228</v>
      </c>
      <c r="GT48">
        <f t="shared" si="244"/>
        <v>17.117410487874622</v>
      </c>
      <c r="GU48">
        <f t="shared" si="245"/>
        <v>18.213705773799738</v>
      </c>
      <c r="GV48" s="26">
        <f t="shared" si="47"/>
        <v>1.5243122099999999</v>
      </c>
      <c r="GW48">
        <f t="shared" si="48"/>
        <v>0.90151906800000003</v>
      </c>
      <c r="GX48">
        <f t="shared" si="49"/>
        <v>0.54659506400000002</v>
      </c>
      <c r="GY48">
        <f t="shared" si="50"/>
        <v>1.6883906319999999</v>
      </c>
      <c r="GZ48">
        <f t="shared" si="51"/>
        <v>1.814923697</v>
      </c>
      <c r="HA48">
        <f t="shared" si="52"/>
        <v>11.025982470999988</v>
      </c>
      <c r="HB48">
        <f t="shared" si="53"/>
        <v>1.7515728209999999</v>
      </c>
      <c r="HC48">
        <f t="shared" si="54"/>
        <v>1.027243219</v>
      </c>
      <c r="HD48">
        <f t="shared" si="55"/>
        <v>1.0117287100000001</v>
      </c>
      <c r="HE48">
        <f t="shared" si="56"/>
        <v>1.9156714889999999</v>
      </c>
      <c r="HF48">
        <f t="shared" si="57"/>
        <v>6.4739192079999999</v>
      </c>
      <c r="HG48" s="26">
        <f t="shared" si="58"/>
        <v>1.5243122099999999</v>
      </c>
      <c r="HH48">
        <f t="shared" si="59"/>
        <v>0.90151906800000003</v>
      </c>
      <c r="HI48">
        <f t="shared" si="60"/>
        <v>0.54659506400000002</v>
      </c>
      <c r="HJ48">
        <f t="shared" si="61"/>
        <v>1.6883906319999999</v>
      </c>
      <c r="HK48">
        <f t="shared" si="62"/>
        <v>1.814923697</v>
      </c>
      <c r="HL48" t="str">
        <f t="shared" si="63"/>
        <v/>
      </c>
      <c r="HM48">
        <f t="shared" si="64"/>
        <v>1.7515728209999999</v>
      </c>
      <c r="HN48">
        <f t="shared" si="65"/>
        <v>1.027243219</v>
      </c>
      <c r="HO48">
        <f t="shared" si="66"/>
        <v>1.0117287100000001</v>
      </c>
      <c r="HP48">
        <f t="shared" si="67"/>
        <v>1.9156714889999999</v>
      </c>
      <c r="HQ48">
        <f t="shared" si="68"/>
        <v>6.4739192079999999</v>
      </c>
      <c r="HR48" s="26">
        <f t="shared" si="69"/>
        <v>1.8501305000000012E-3</v>
      </c>
      <c r="HS48">
        <f t="shared" si="70"/>
        <v>1.8501305000000012E-3</v>
      </c>
      <c r="HT48">
        <f t="shared" si="71"/>
        <v>1.8501305000000012E-3</v>
      </c>
      <c r="HU48">
        <f t="shared" si="72"/>
        <v>1.8501305000000012E-3</v>
      </c>
      <c r="HV48">
        <f t="shared" si="73"/>
        <v>7.3851200000000002E-3</v>
      </c>
      <c r="HW48">
        <f t="shared" si="74"/>
        <v>7.8849499999999999E-3</v>
      </c>
      <c r="HX48">
        <f t="shared" si="75"/>
        <v>7.8849499999999999E-3</v>
      </c>
      <c r="HY48">
        <f t="shared" si="76"/>
        <v>1.8501305000000012E-3</v>
      </c>
      <c r="HZ48">
        <f t="shared" si="77"/>
        <v>1.8501305000000012E-3</v>
      </c>
      <c r="IA48">
        <f t="shared" si="78"/>
        <v>8.8240632999999999E-2</v>
      </c>
      <c r="IB48" s="4">
        <f t="shared" si="79"/>
        <v>0.15041419</v>
      </c>
      <c r="IC48" t="str">
        <f t="shared" si="80"/>
        <v/>
      </c>
      <c r="ID48" t="str">
        <f t="shared" si="81"/>
        <v/>
      </c>
      <c r="IE48" t="str">
        <f t="shared" si="82"/>
        <v/>
      </c>
      <c r="IF48" t="str">
        <f t="shared" si="83"/>
        <v/>
      </c>
      <c r="IG48">
        <f t="shared" si="84"/>
        <v>7.3851200000000002E-3</v>
      </c>
      <c r="IH48">
        <f t="shared" si="85"/>
        <v>7.8849499999999999E-3</v>
      </c>
      <c r="II48">
        <f t="shared" si="86"/>
        <v>7.8849499999999999E-3</v>
      </c>
      <c r="IJ48">
        <f t="shared" si="87"/>
        <v>1.8501305000000012E-3</v>
      </c>
      <c r="IK48" t="str">
        <f t="shared" si="88"/>
        <v/>
      </c>
      <c r="IL48">
        <f t="shared" si="89"/>
        <v>8.8240632999999999E-2</v>
      </c>
      <c r="IM48">
        <f t="shared" si="90"/>
        <v>0.15041419</v>
      </c>
      <c r="IN48" s="26">
        <f t="shared" si="91"/>
        <v>0</v>
      </c>
      <c r="IO48">
        <f t="shared" si="92"/>
        <v>0</v>
      </c>
      <c r="IP48">
        <f t="shared" si="93"/>
        <v>-0.367493134</v>
      </c>
      <c r="IQ48">
        <f t="shared" si="94"/>
        <v>-4.8020691999999997E-2</v>
      </c>
      <c r="IR48">
        <f t="shared" si="95"/>
        <v>0.12376741400000001</v>
      </c>
      <c r="IS48">
        <f t="shared" si="96"/>
        <v>0.13094384999999997</v>
      </c>
      <c r="IT48">
        <f t="shared" si="97"/>
        <v>0.13094384999999997</v>
      </c>
      <c r="IU48">
        <f t="shared" si="98"/>
        <v>-4.8469999999999999E-2</v>
      </c>
      <c r="IV48">
        <f t="shared" si="99"/>
        <v>-0.21998999999999999</v>
      </c>
      <c r="IW48">
        <f t="shared" si="100"/>
        <v>-5.7500000000000002E-2</v>
      </c>
      <c r="IX48">
        <f t="shared" si="101"/>
        <v>-2.1139999999999999E-2</v>
      </c>
      <c r="IY48" s="26" t="str">
        <f t="shared" si="102"/>
        <v/>
      </c>
      <c r="IZ48" t="str">
        <f t="shared" si="103"/>
        <v/>
      </c>
      <c r="JA48">
        <f t="shared" si="104"/>
        <v>-0.367493134</v>
      </c>
      <c r="JB48">
        <f t="shared" si="105"/>
        <v>-4.8020691999999997E-2</v>
      </c>
      <c r="JC48">
        <f t="shared" si="106"/>
        <v>0.12376741400000001</v>
      </c>
      <c r="JD48">
        <f t="shared" si="107"/>
        <v>0.13094384999999997</v>
      </c>
      <c r="JE48">
        <f t="shared" si="108"/>
        <v>0.13094384999999997</v>
      </c>
      <c r="JF48">
        <f t="shared" si="109"/>
        <v>-4.8469999999999999E-2</v>
      </c>
      <c r="JG48">
        <f t="shared" si="110"/>
        <v>-0.21998999999999999</v>
      </c>
      <c r="JH48">
        <f t="shared" si="111"/>
        <v>-5.7500000000000002E-2</v>
      </c>
      <c r="JI48">
        <f t="shared" si="112"/>
        <v>-2.1139999999999999E-2</v>
      </c>
      <c r="JJ48" s="26">
        <f t="shared" si="113"/>
        <v>18.413009394247791</v>
      </c>
      <c r="JK48">
        <f t="shared" si="114"/>
        <v>17.843880902262544</v>
      </c>
      <c r="JL48">
        <f t="shared" si="115"/>
        <v>16.582389259017418</v>
      </c>
      <c r="JM48">
        <f t="shared" si="116"/>
        <v>17.485973973024084</v>
      </c>
      <c r="JN48">
        <f t="shared" si="117"/>
        <v>17.753285127291011</v>
      </c>
      <c r="JO48">
        <f t="shared" si="118"/>
        <v>17.129754742762486</v>
      </c>
      <c r="JP48">
        <f t="shared" si="119"/>
        <v>17.995996118506362</v>
      </c>
      <c r="JQ48">
        <f t="shared" si="120"/>
        <v>16.990927581657715</v>
      </c>
      <c r="JR48">
        <f t="shared" si="121"/>
        <v>16.740691603567228</v>
      </c>
      <c r="JS48">
        <f t="shared" si="122"/>
        <v>17.117410487874622</v>
      </c>
      <c r="JT48">
        <f t="shared" si="123"/>
        <v>18.213705773799738</v>
      </c>
      <c r="JU48" s="26">
        <f t="shared" si="124"/>
        <v>18.413009394247791</v>
      </c>
      <c r="JV48">
        <f t="shared" si="125"/>
        <v>17.843880902262544</v>
      </c>
      <c r="JW48">
        <f t="shared" si="126"/>
        <v>16.582389259017418</v>
      </c>
      <c r="JX48">
        <f t="shared" si="127"/>
        <v>17.485973973024084</v>
      </c>
      <c r="JY48">
        <f t="shared" si="128"/>
        <v>17.753285127291011</v>
      </c>
      <c r="JZ48">
        <f t="shared" si="129"/>
        <v>17.129754742762486</v>
      </c>
      <c r="KA48">
        <f t="shared" si="130"/>
        <v>17.995996118506362</v>
      </c>
      <c r="KB48">
        <f t="shared" si="131"/>
        <v>16.990927581657715</v>
      </c>
      <c r="KC48">
        <f t="shared" si="132"/>
        <v>16.740691603567228</v>
      </c>
      <c r="KD48">
        <f t="shared" si="133"/>
        <v>17.117410487874622</v>
      </c>
      <c r="KE48" s="4">
        <f t="shared" si="134"/>
        <v>18.213705773799738</v>
      </c>
    </row>
    <row r="49" spans="1:291" x14ac:dyDescent="0.2">
      <c r="A49" s="21" t="s">
        <v>1051</v>
      </c>
      <c r="B49" s="22" t="s">
        <v>1052</v>
      </c>
      <c r="C49" s="22"/>
      <c r="D49" s="22"/>
      <c r="E49" s="20" t="s">
        <v>56</v>
      </c>
      <c r="F49" s="19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32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32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 s="4">
        <v>1</v>
      </c>
      <c r="AM49" s="19">
        <v>1.7738199999999999E-2</v>
      </c>
      <c r="AN49" s="19">
        <v>1.9383399999999999E-2</v>
      </c>
      <c r="AO49" s="19">
        <v>2.0498300000000001E-2</v>
      </c>
      <c r="AP49" s="19">
        <v>2.0781899999999999E-2</v>
      </c>
      <c r="AQ49" s="19">
        <v>2.0647100000000002E-2</v>
      </c>
      <c r="AR49" s="19">
        <v>2.1007000000000001E-2</v>
      </c>
      <c r="AS49" s="19">
        <v>2.1743999999999999E-2</v>
      </c>
      <c r="AT49" s="19">
        <v>2.23486E-2</v>
      </c>
      <c r="AU49" s="19">
        <v>2.14348E-2</v>
      </c>
      <c r="AV49" s="19">
        <v>2.3788900000000002E-2</v>
      </c>
      <c r="AW49" s="32">
        <v>2.7232800000000001E-2</v>
      </c>
      <c r="AX49" s="19">
        <v>0</v>
      </c>
      <c r="AY49" s="19">
        <v>1</v>
      </c>
      <c r="AZ49" s="19">
        <v>3</v>
      </c>
      <c r="BA49" s="19">
        <v>3</v>
      </c>
      <c r="BB49" s="19">
        <v>2</v>
      </c>
      <c r="BC49" s="19">
        <v>1</v>
      </c>
      <c r="BD49" s="19">
        <v>1</v>
      </c>
      <c r="BE49" s="19">
        <v>1</v>
      </c>
      <c r="BF49" s="19">
        <v>1</v>
      </c>
      <c r="BG49" s="19">
        <v>2</v>
      </c>
      <c r="BH49" s="32">
        <v>2</v>
      </c>
      <c r="BI49" s="19">
        <f t="shared" si="261"/>
        <v>0</v>
      </c>
      <c r="BJ49" s="19">
        <f t="shared" si="262"/>
        <v>1</v>
      </c>
      <c r="BK49" s="19">
        <f t="shared" si="259"/>
        <v>1</v>
      </c>
      <c r="BL49" s="19">
        <f t="shared" si="255"/>
        <v>1</v>
      </c>
      <c r="BM49" s="19">
        <f t="shared" si="256"/>
        <v>1</v>
      </c>
      <c r="BN49" s="19">
        <f t="shared" si="263"/>
        <v>1</v>
      </c>
      <c r="BO49" s="19">
        <f t="shared" si="263"/>
        <v>1</v>
      </c>
      <c r="BP49" s="19">
        <f t="shared" si="263"/>
        <v>1</v>
      </c>
      <c r="BQ49" s="19">
        <f t="shared" si="263"/>
        <v>1</v>
      </c>
      <c r="BR49" s="19">
        <f t="shared" si="263"/>
        <v>1</v>
      </c>
      <c r="BS49" s="19">
        <f t="shared" si="263"/>
        <v>1</v>
      </c>
      <c r="BT49" s="38">
        <v>356</v>
      </c>
      <c r="BU49" s="19">
        <v>273</v>
      </c>
      <c r="BV49" s="19">
        <v>296</v>
      </c>
      <c r="BW49" s="19">
        <v>215</v>
      </c>
      <c r="BX49" s="19">
        <v>98</v>
      </c>
      <c r="BY49" s="19">
        <v>147</v>
      </c>
      <c r="BZ49" s="19">
        <v>133</v>
      </c>
      <c r="CA49" s="19">
        <v>103</v>
      </c>
      <c r="CB49" s="19">
        <v>91</v>
      </c>
      <c r="CC49" s="19">
        <v>85</v>
      </c>
      <c r="CD49" s="32">
        <v>235</v>
      </c>
      <c r="CE49" s="19">
        <v>772</v>
      </c>
      <c r="CF49" s="19">
        <v>1185</v>
      </c>
      <c r="CG49" s="19">
        <v>1184</v>
      </c>
      <c r="CH49" s="19">
        <v>832</v>
      </c>
      <c r="CI49" s="19">
        <v>566</v>
      </c>
      <c r="CJ49" s="19">
        <v>593</v>
      </c>
      <c r="CK49" s="19">
        <v>693</v>
      </c>
      <c r="CL49" s="19">
        <v>620</v>
      </c>
      <c r="CM49" s="19">
        <v>666</v>
      </c>
      <c r="CN49" s="19">
        <v>568</v>
      </c>
      <c r="CO49" s="32">
        <v>705</v>
      </c>
      <c r="CP49" s="35">
        <f t="shared" si="211"/>
        <v>0.46113989637305697</v>
      </c>
      <c r="CQ49" s="35">
        <f t="shared" si="212"/>
        <v>0.23037974683544304</v>
      </c>
      <c r="CR49" s="35">
        <f t="shared" si="213"/>
        <v>0.25</v>
      </c>
      <c r="CS49" s="35">
        <f t="shared" si="214"/>
        <v>0.25841346153846156</v>
      </c>
      <c r="CT49" s="35">
        <f t="shared" si="215"/>
        <v>0.17314487632508835</v>
      </c>
      <c r="CU49" s="35">
        <f t="shared" si="216"/>
        <v>0.2478920741989882</v>
      </c>
      <c r="CV49" s="35">
        <f t="shared" si="217"/>
        <v>0.19191919191919191</v>
      </c>
      <c r="CW49" s="35">
        <f t="shared" si="218"/>
        <v>0.16612903225806452</v>
      </c>
      <c r="CX49" s="35">
        <f t="shared" si="219"/>
        <v>0.13663663663663664</v>
      </c>
      <c r="CY49" s="35">
        <f t="shared" si="220"/>
        <v>0.14964788732394366</v>
      </c>
      <c r="CZ49" s="139">
        <f t="shared" si="221"/>
        <v>0.33333333333333331</v>
      </c>
      <c r="DA49" s="146">
        <v>2.9205360339867599</v>
      </c>
      <c r="DB49" s="146">
        <v>0.88285817521667898</v>
      </c>
      <c r="DC49" s="146">
        <v>1.4682596210451599</v>
      </c>
      <c r="DD49" s="146">
        <v>1.5781735479471</v>
      </c>
      <c r="DE49" s="146">
        <v>1.3305322510167299</v>
      </c>
      <c r="DF49" s="146">
        <v>1.3685478374200399</v>
      </c>
      <c r="DG49" s="146">
        <v>1.24104719965036</v>
      </c>
      <c r="DH49" s="146">
        <v>1.6918837667034301</v>
      </c>
      <c r="DI49" s="146">
        <v>1.48665118994433</v>
      </c>
      <c r="DJ49" s="146">
        <v>1.37286254939411</v>
      </c>
      <c r="DK49" s="147">
        <v>0.81232582456991698</v>
      </c>
      <c r="DL49" s="146">
        <v>0.21898000000000001</v>
      </c>
      <c r="DM49" s="146">
        <v>0.12684999999999999</v>
      </c>
      <c r="DN49" s="146">
        <v>0.12937000000000001</v>
      </c>
      <c r="DO49" s="146">
        <v>9.919E-2</v>
      </c>
      <c r="DP49" s="146">
        <v>0.11422</v>
      </c>
      <c r="DQ49" s="146">
        <v>0.12399</v>
      </c>
      <c r="DR49" s="146">
        <v>0.23688000000000001</v>
      </c>
      <c r="DS49" s="146">
        <v>0.23372000000000001</v>
      </c>
      <c r="DT49" s="146">
        <v>0.21934000000000001</v>
      </c>
      <c r="DU49" s="146">
        <v>0.24096000000000001</v>
      </c>
      <c r="DV49" s="147">
        <v>0.30707000000000001</v>
      </c>
      <c r="DW49" s="146">
        <v>3.0370000000000001E-2</v>
      </c>
      <c r="DX49" s="146">
        <v>0.15415000000000001</v>
      </c>
      <c r="DY49" s="146">
        <v>0.17354</v>
      </c>
      <c r="DZ49" s="146">
        <v>7.2190000000000004E-2</v>
      </c>
      <c r="EA49" s="146">
        <v>2.9170000000000001E-2</v>
      </c>
      <c r="EB49" s="146">
        <v>8.4010000000000001E-2</v>
      </c>
      <c r="EC49" s="146">
        <v>-2.9229999999999999E-2</v>
      </c>
      <c r="ED49" s="146">
        <v>8.0030000000000004E-2</v>
      </c>
      <c r="EE49" s="146">
        <v>0.10126</v>
      </c>
      <c r="EF49" s="146">
        <v>6.6699999999999995E-2</v>
      </c>
      <c r="EG49" s="147">
        <v>-5.0819999999999997E-2</v>
      </c>
      <c r="EH49" s="143"/>
      <c r="EI49" s="143"/>
      <c r="EJ49" s="143"/>
      <c r="EK49" s="143"/>
      <c r="EL49" s="143"/>
      <c r="EM49" s="143"/>
      <c r="EN49" s="143"/>
      <c r="EO49" s="143"/>
      <c r="EP49" s="143"/>
      <c r="EQ49" s="143"/>
      <c r="ER49" s="143"/>
      <c r="ES49" s="26" t="str">
        <f t="shared" si="222"/>
        <v/>
      </c>
      <c r="ET49" s="26" t="str">
        <f t="shared" si="223"/>
        <v/>
      </c>
      <c r="EU49" s="26" t="str">
        <f t="shared" si="224"/>
        <v/>
      </c>
      <c r="EV49" s="26" t="str">
        <f t="shared" si="225"/>
        <v/>
      </c>
      <c r="EW49" s="26" t="str">
        <f t="shared" si="226"/>
        <v/>
      </c>
      <c r="EX49" s="26" t="str">
        <f t="shared" si="227"/>
        <v/>
      </c>
      <c r="EY49" s="26" t="str">
        <f t="shared" si="228"/>
        <v/>
      </c>
      <c r="EZ49" s="26" t="str">
        <f t="shared" si="229"/>
        <v/>
      </c>
      <c r="FA49" s="26" t="str">
        <f t="shared" si="230"/>
        <v/>
      </c>
      <c r="FB49" s="26" t="str">
        <f t="shared" si="231"/>
        <v/>
      </c>
      <c r="FC49" s="152" t="str">
        <f t="shared" si="232"/>
        <v/>
      </c>
      <c r="FD49">
        <f t="shared" si="264"/>
        <v>2.9205360339867599</v>
      </c>
      <c r="FE49">
        <f t="shared" si="264"/>
        <v>0.88285817521667898</v>
      </c>
      <c r="FF49">
        <f t="shared" si="264"/>
        <v>1.4682596210451599</v>
      </c>
      <c r="FG49">
        <f t="shared" si="264"/>
        <v>1.5781735479471</v>
      </c>
      <c r="FH49">
        <f t="shared" si="264"/>
        <v>1.3305322510167299</v>
      </c>
      <c r="FI49">
        <f t="shared" si="264"/>
        <v>1.3685478374200399</v>
      </c>
      <c r="FJ49">
        <f t="shared" si="264"/>
        <v>1.24104719965036</v>
      </c>
      <c r="FK49">
        <f t="shared" si="264"/>
        <v>1.6918837667034301</v>
      </c>
      <c r="FL49">
        <f t="shared" si="264"/>
        <v>1.48665118994433</v>
      </c>
      <c r="FM49">
        <f t="shared" si="264"/>
        <v>1.37286254939411</v>
      </c>
      <c r="FN49">
        <f t="shared" si="264"/>
        <v>0.81232582456991698</v>
      </c>
      <c r="FO49" s="26">
        <f>IF(ISNUMBER(F49),DL49,"")</f>
        <v>0.21898000000000001</v>
      </c>
      <c r="FP49">
        <f>IF(ISNUMBER(G49),DM49,"")</f>
        <v>0.12684999999999999</v>
      </c>
      <c r="FQ49">
        <f>IF(ISNUMBER(H49),DN49,"")</f>
        <v>0.12937000000000001</v>
      </c>
      <c r="FR49">
        <f>IF(ISNUMBER(I49),DO49,"")</f>
        <v>9.919E-2</v>
      </c>
      <c r="FS49">
        <f t="shared" si="267"/>
        <v>0.11422</v>
      </c>
      <c r="FT49">
        <f t="shared" si="267"/>
        <v>0.12399</v>
      </c>
      <c r="FU49">
        <f t="shared" si="267"/>
        <v>0.23688000000000001</v>
      </c>
      <c r="FV49">
        <f t="shared" si="267"/>
        <v>0.23372000000000001</v>
      </c>
      <c r="FW49">
        <f>IF(ISNUMBER(N49),DT49,"")</f>
        <v>0.21934000000000001</v>
      </c>
      <c r="FX49">
        <f>IF(ISNUMBER(O49),DU49,"")</f>
        <v>0.24096000000000001</v>
      </c>
      <c r="FY49" s="4">
        <f>IF(ISNUMBER(P49),DV49,"")</f>
        <v>0.30707000000000001</v>
      </c>
      <c r="FZ49">
        <f>IF(ISNUMBER(F49),DW49,"")</f>
        <v>3.0370000000000001E-2</v>
      </c>
      <c r="GA49">
        <f>IF(ISNUMBER(G49),DX49,"")</f>
        <v>0.15415000000000001</v>
      </c>
      <c r="GB49">
        <f t="shared" si="266"/>
        <v>0.17354</v>
      </c>
      <c r="GC49">
        <f t="shared" si="266"/>
        <v>7.2190000000000004E-2</v>
      </c>
      <c r="GD49">
        <f t="shared" si="266"/>
        <v>2.9170000000000001E-2</v>
      </c>
      <c r="GE49">
        <f t="shared" si="266"/>
        <v>8.4010000000000001E-2</v>
      </c>
      <c r="GF49">
        <f t="shared" si="266"/>
        <v>-2.9229999999999999E-2</v>
      </c>
      <c r="GG49">
        <f t="shared" si="266"/>
        <v>8.0030000000000004E-2</v>
      </c>
      <c r="GH49">
        <f t="shared" si="266"/>
        <v>0.10126</v>
      </c>
      <c r="GI49">
        <f t="shared" si="266"/>
        <v>6.6699999999999995E-2</v>
      </c>
      <c r="GJ49" s="4">
        <f t="shared" si="266"/>
        <v>-5.0819999999999997E-2</v>
      </c>
      <c r="GK49" t="str">
        <f t="shared" si="235"/>
        <v/>
      </c>
      <c r="GL49" t="str">
        <f t="shared" si="236"/>
        <v/>
      </c>
      <c r="GM49" t="str">
        <f t="shared" si="237"/>
        <v/>
      </c>
      <c r="GN49" t="str">
        <f t="shared" si="238"/>
        <v/>
      </c>
      <c r="GO49" t="str">
        <f t="shared" si="239"/>
        <v/>
      </c>
      <c r="GP49" t="str">
        <f t="shared" si="240"/>
        <v/>
      </c>
      <c r="GQ49" t="str">
        <f t="shared" si="241"/>
        <v/>
      </c>
      <c r="GR49" t="str">
        <f t="shared" si="242"/>
        <v/>
      </c>
      <c r="GS49" t="str">
        <f t="shared" si="243"/>
        <v/>
      </c>
      <c r="GT49" t="str">
        <f t="shared" si="244"/>
        <v/>
      </c>
      <c r="GU49" t="str">
        <f t="shared" si="245"/>
        <v/>
      </c>
      <c r="GV49" s="26">
        <f t="shared" si="47"/>
        <v>2.9205360339867599</v>
      </c>
      <c r="GW49">
        <f t="shared" si="48"/>
        <v>0.88285817521667898</v>
      </c>
      <c r="GX49">
        <f t="shared" si="49"/>
        <v>1.4682596210451599</v>
      </c>
      <c r="GY49">
        <f t="shared" si="50"/>
        <v>1.5781735479471</v>
      </c>
      <c r="GZ49">
        <f t="shared" si="51"/>
        <v>1.3305322510167299</v>
      </c>
      <c r="HA49">
        <f t="shared" si="52"/>
        <v>1.3685478374200399</v>
      </c>
      <c r="HB49">
        <f t="shared" si="53"/>
        <v>1.24104719965036</v>
      </c>
      <c r="HC49">
        <f t="shared" si="54"/>
        <v>1.6918837667034301</v>
      </c>
      <c r="HD49">
        <f t="shared" si="55"/>
        <v>1.48665118994433</v>
      </c>
      <c r="HE49">
        <f t="shared" si="56"/>
        <v>1.37286254939411</v>
      </c>
      <c r="HF49">
        <f t="shared" si="57"/>
        <v>0.81232582456991698</v>
      </c>
      <c r="HG49" s="26">
        <f t="shared" si="58"/>
        <v>2.9205360339867599</v>
      </c>
      <c r="HH49">
        <f t="shared" si="59"/>
        <v>0.88285817521667898</v>
      </c>
      <c r="HI49">
        <f t="shared" si="60"/>
        <v>1.4682596210451599</v>
      </c>
      <c r="HJ49">
        <f t="shared" si="61"/>
        <v>1.5781735479471</v>
      </c>
      <c r="HK49">
        <f t="shared" si="62"/>
        <v>1.3305322510167299</v>
      </c>
      <c r="HL49">
        <f t="shared" si="63"/>
        <v>1.3685478374200399</v>
      </c>
      <c r="HM49">
        <f t="shared" si="64"/>
        <v>1.24104719965036</v>
      </c>
      <c r="HN49">
        <f t="shared" si="65"/>
        <v>1.6918837667034301</v>
      </c>
      <c r="HO49">
        <f t="shared" si="66"/>
        <v>1.48665118994433</v>
      </c>
      <c r="HP49">
        <f t="shared" si="67"/>
        <v>1.37286254939411</v>
      </c>
      <c r="HQ49">
        <f t="shared" si="68"/>
        <v>0.81232582456991698</v>
      </c>
      <c r="HR49" s="26">
        <f t="shared" si="69"/>
        <v>0.21898000000000001</v>
      </c>
      <c r="HS49">
        <f t="shared" si="70"/>
        <v>0.12684999999999999</v>
      </c>
      <c r="HT49">
        <f t="shared" si="71"/>
        <v>0.12937000000000001</v>
      </c>
      <c r="HU49">
        <f t="shared" si="72"/>
        <v>9.919E-2</v>
      </c>
      <c r="HV49">
        <f t="shared" si="73"/>
        <v>0.11422</v>
      </c>
      <c r="HW49">
        <f t="shared" si="74"/>
        <v>0.12399</v>
      </c>
      <c r="HX49">
        <f t="shared" si="75"/>
        <v>0.23688000000000001</v>
      </c>
      <c r="HY49">
        <f t="shared" si="76"/>
        <v>0.23372000000000001</v>
      </c>
      <c r="HZ49">
        <f t="shared" si="77"/>
        <v>0.21934000000000001</v>
      </c>
      <c r="IA49">
        <f t="shared" si="78"/>
        <v>0.24096000000000001</v>
      </c>
      <c r="IB49" s="4">
        <f t="shared" si="79"/>
        <v>0.30707000000000001</v>
      </c>
      <c r="IC49">
        <f t="shared" si="80"/>
        <v>0.21898000000000001</v>
      </c>
      <c r="ID49">
        <f t="shared" si="81"/>
        <v>0.12684999999999999</v>
      </c>
      <c r="IE49">
        <f t="shared" si="82"/>
        <v>0.12937000000000001</v>
      </c>
      <c r="IF49">
        <f t="shared" si="83"/>
        <v>9.919E-2</v>
      </c>
      <c r="IG49">
        <f t="shared" si="84"/>
        <v>0.11422</v>
      </c>
      <c r="IH49">
        <f t="shared" si="85"/>
        <v>0.12399</v>
      </c>
      <c r="II49">
        <f t="shared" si="86"/>
        <v>0.23688000000000001</v>
      </c>
      <c r="IJ49">
        <f t="shared" si="87"/>
        <v>0.23372000000000001</v>
      </c>
      <c r="IK49">
        <f t="shared" si="88"/>
        <v>0.21934000000000001</v>
      </c>
      <c r="IL49">
        <f t="shared" si="89"/>
        <v>0.24096000000000001</v>
      </c>
      <c r="IM49">
        <f t="shared" si="90"/>
        <v>0.30707000000000001</v>
      </c>
      <c r="IN49" s="26">
        <f t="shared" si="91"/>
        <v>3.0370000000000001E-2</v>
      </c>
      <c r="IO49">
        <f t="shared" si="92"/>
        <v>0.13094384999999997</v>
      </c>
      <c r="IP49">
        <f t="shared" si="93"/>
        <v>0.13094384999999997</v>
      </c>
      <c r="IQ49">
        <f t="shared" si="94"/>
        <v>7.2190000000000004E-2</v>
      </c>
      <c r="IR49">
        <f t="shared" si="95"/>
        <v>2.9170000000000001E-2</v>
      </c>
      <c r="IS49">
        <f t="shared" si="96"/>
        <v>8.4010000000000001E-2</v>
      </c>
      <c r="IT49">
        <f t="shared" si="97"/>
        <v>-2.9229999999999999E-2</v>
      </c>
      <c r="IU49">
        <f t="shared" si="98"/>
        <v>8.0030000000000004E-2</v>
      </c>
      <c r="IV49">
        <f t="shared" si="99"/>
        <v>0.10126</v>
      </c>
      <c r="IW49">
        <f t="shared" si="100"/>
        <v>6.6699999999999995E-2</v>
      </c>
      <c r="IX49">
        <f t="shared" si="101"/>
        <v>-5.0819999999999997E-2</v>
      </c>
      <c r="IY49" s="26">
        <f t="shared" si="102"/>
        <v>3.0370000000000001E-2</v>
      </c>
      <c r="IZ49">
        <f t="shared" si="103"/>
        <v>0.13094384999999997</v>
      </c>
      <c r="JA49">
        <f t="shared" si="104"/>
        <v>0.13094384999999997</v>
      </c>
      <c r="JB49">
        <f t="shared" si="105"/>
        <v>7.2190000000000004E-2</v>
      </c>
      <c r="JC49">
        <f t="shared" si="106"/>
        <v>2.9170000000000001E-2</v>
      </c>
      <c r="JD49">
        <f t="shared" si="107"/>
        <v>8.4010000000000001E-2</v>
      </c>
      <c r="JE49">
        <f t="shared" si="108"/>
        <v>-2.9229999999999999E-2</v>
      </c>
      <c r="JF49">
        <f t="shared" si="109"/>
        <v>8.0030000000000004E-2</v>
      </c>
      <c r="JG49">
        <f t="shared" si="110"/>
        <v>0.10126</v>
      </c>
      <c r="JH49">
        <f t="shared" si="111"/>
        <v>6.6699999999999995E-2</v>
      </c>
      <c r="JI49">
        <f t="shared" si="112"/>
        <v>-5.0819999999999997E-2</v>
      </c>
      <c r="JJ49" s="26">
        <f t="shared" si="113"/>
        <v>23.290190403071897</v>
      </c>
      <c r="JK49">
        <f t="shared" si="114"/>
        <v>23.290190403071897</v>
      </c>
      <c r="JL49">
        <f t="shared" si="115"/>
        <v>23.290190403071897</v>
      </c>
      <c r="JM49">
        <f t="shared" si="116"/>
        <v>23.290190403071897</v>
      </c>
      <c r="JN49">
        <f t="shared" si="117"/>
        <v>23.290190403071897</v>
      </c>
      <c r="JO49">
        <f t="shared" si="118"/>
        <v>23.290190403071897</v>
      </c>
      <c r="JP49">
        <f t="shared" si="119"/>
        <v>23.290190403071897</v>
      </c>
      <c r="JQ49">
        <f t="shared" si="120"/>
        <v>23.290190403071897</v>
      </c>
      <c r="JR49">
        <f t="shared" si="121"/>
        <v>23.290190403071897</v>
      </c>
      <c r="JS49">
        <f t="shared" si="122"/>
        <v>23.290190403071897</v>
      </c>
      <c r="JT49">
        <f t="shared" si="123"/>
        <v>23.290190403071897</v>
      </c>
      <c r="JU49" s="26" t="str">
        <f t="shared" si="124"/>
        <v/>
      </c>
      <c r="JV49" t="str">
        <f t="shared" si="125"/>
        <v/>
      </c>
      <c r="JW49" t="str">
        <f t="shared" si="126"/>
        <v/>
      </c>
      <c r="JX49" t="str">
        <f t="shared" si="127"/>
        <v/>
      </c>
      <c r="JY49" t="str">
        <f t="shared" si="128"/>
        <v/>
      </c>
      <c r="JZ49" t="str">
        <f t="shared" si="129"/>
        <v/>
      </c>
      <c r="KA49" t="str">
        <f t="shared" si="130"/>
        <v/>
      </c>
      <c r="KB49" t="str">
        <f t="shared" si="131"/>
        <v/>
      </c>
      <c r="KC49" t="str">
        <f t="shared" si="132"/>
        <v/>
      </c>
      <c r="KD49" t="str">
        <f t="shared" si="133"/>
        <v/>
      </c>
      <c r="KE49" s="4" t="str">
        <f t="shared" si="134"/>
        <v/>
      </c>
    </row>
    <row r="50" spans="1:291" x14ac:dyDescent="0.2">
      <c r="A50" s="16" t="s">
        <v>3555</v>
      </c>
      <c r="B50" s="17" t="s">
        <v>3556</v>
      </c>
      <c r="C50" s="17"/>
      <c r="D50" s="17"/>
      <c r="E50" s="20" t="s">
        <v>56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/>
      <c r="L50" s="19"/>
      <c r="M50" s="19"/>
      <c r="N50" s="19"/>
      <c r="O50" s="19"/>
      <c r="P50" s="32"/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/>
      <c r="W50" s="19"/>
      <c r="X50" s="19"/>
      <c r="Y50" s="19"/>
      <c r="Z50" s="19"/>
      <c r="AA50" s="32"/>
      <c r="AB50">
        <v>0</v>
      </c>
      <c r="AC50">
        <v>0</v>
      </c>
      <c r="AD50">
        <v>0</v>
      </c>
      <c r="AE50">
        <v>0</v>
      </c>
      <c r="AF50">
        <v>0</v>
      </c>
      <c r="AL50" s="4"/>
      <c r="AM50" s="19">
        <v>1.8659200000000001E-2</v>
      </c>
      <c r="AN50" s="19">
        <v>1.9393199999999999E-2</v>
      </c>
      <c r="AO50" s="19">
        <v>1.8328799999999999E-2</v>
      </c>
      <c r="AP50" s="19">
        <v>1.81487E-2</v>
      </c>
      <c r="AQ50" s="19">
        <v>1.8042900000000001E-2</v>
      </c>
      <c r="AR50" s="19"/>
      <c r="AS50" s="19"/>
      <c r="AT50" s="19"/>
      <c r="AU50" s="19"/>
      <c r="AV50" s="19"/>
      <c r="AW50" s="32"/>
      <c r="AX50" s="19">
        <v>0</v>
      </c>
      <c r="AY50" s="19">
        <v>0</v>
      </c>
      <c r="AZ50" s="19">
        <v>0</v>
      </c>
      <c r="BA50" s="19">
        <v>0</v>
      </c>
      <c r="BB50" s="19">
        <v>0</v>
      </c>
      <c r="BC50" s="19"/>
      <c r="BD50" s="19"/>
      <c r="BE50" s="19"/>
      <c r="BF50" s="19"/>
      <c r="BG50" s="19"/>
      <c r="BH50" s="32"/>
      <c r="BI50" s="19">
        <f t="shared" si="261"/>
        <v>0</v>
      </c>
      <c r="BJ50" s="19">
        <f t="shared" si="262"/>
        <v>0</v>
      </c>
      <c r="BK50" s="19">
        <f t="shared" si="259"/>
        <v>0</v>
      </c>
      <c r="BL50" s="19">
        <f t="shared" si="255"/>
        <v>0</v>
      </c>
      <c r="BM50" s="19">
        <f t="shared" si="256"/>
        <v>0</v>
      </c>
      <c r="BN50" s="19"/>
      <c r="BO50" s="19"/>
      <c r="BP50" s="19"/>
      <c r="BQ50" s="19"/>
      <c r="BR50" s="19"/>
      <c r="BS50" s="19"/>
      <c r="BT50" s="38">
        <v>44</v>
      </c>
      <c r="BU50" s="19">
        <v>35</v>
      </c>
      <c r="BV50" s="19">
        <v>30</v>
      </c>
      <c r="BW50" s="19">
        <v>46</v>
      </c>
      <c r="BX50" s="19">
        <v>74</v>
      </c>
      <c r="BY50" s="19">
        <v>82</v>
      </c>
      <c r="BZ50" s="19">
        <v>140</v>
      </c>
      <c r="CA50" s="19">
        <v>86</v>
      </c>
      <c r="CB50" s="19">
        <v>161</v>
      </c>
      <c r="CC50" s="19">
        <v>112</v>
      </c>
      <c r="CD50" s="32">
        <v>57</v>
      </c>
      <c r="CE50" s="19">
        <v>77</v>
      </c>
      <c r="CF50" s="19">
        <v>116</v>
      </c>
      <c r="CG50" s="19">
        <v>58</v>
      </c>
      <c r="CH50" s="19">
        <v>79</v>
      </c>
      <c r="CI50" s="19">
        <v>128</v>
      </c>
      <c r="CJ50" s="19">
        <v>185</v>
      </c>
      <c r="CK50" s="19">
        <v>225</v>
      </c>
      <c r="CL50" s="19">
        <v>141</v>
      </c>
      <c r="CM50" s="19">
        <v>241</v>
      </c>
      <c r="CN50" s="19">
        <v>178</v>
      </c>
      <c r="CO50" s="32">
        <v>100</v>
      </c>
      <c r="CP50" s="35">
        <f t="shared" si="211"/>
        <v>0.5714285714285714</v>
      </c>
      <c r="CQ50" s="35">
        <f t="shared" si="212"/>
        <v>0.30172413793103448</v>
      </c>
      <c r="CR50" s="35">
        <f t="shared" si="213"/>
        <v>0.51724137931034486</v>
      </c>
      <c r="CS50" s="35">
        <f t="shared" si="214"/>
        <v>0.58227848101265822</v>
      </c>
      <c r="CT50" s="35">
        <f t="shared" si="215"/>
        <v>0.578125</v>
      </c>
      <c r="CU50" s="35">
        <f t="shared" si="216"/>
        <v>0.44324324324324327</v>
      </c>
      <c r="CV50" s="35">
        <f t="shared" si="217"/>
        <v>0.62222222222222223</v>
      </c>
      <c r="CW50" s="35">
        <f t="shared" si="218"/>
        <v>0.60992907801418439</v>
      </c>
      <c r="CX50" s="35">
        <f t="shared" si="219"/>
        <v>0.66804979253112029</v>
      </c>
      <c r="CY50" s="35">
        <f t="shared" si="220"/>
        <v>0.6292134831460674</v>
      </c>
      <c r="CZ50" s="139">
        <f t="shared" si="221"/>
        <v>0.56999999999999995</v>
      </c>
      <c r="DA50" s="146">
        <v>5.0420579190000003</v>
      </c>
      <c r="DB50" s="146">
        <v>2.4446566769999998</v>
      </c>
      <c r="DC50" s="146">
        <v>3.0671509619999999</v>
      </c>
      <c r="DD50" s="146">
        <v>4.2140384150000001</v>
      </c>
      <c r="DE50" s="146">
        <v>36.578172530000003</v>
      </c>
      <c r="DF50" s="146" t="s">
        <v>606</v>
      </c>
      <c r="DG50" s="146">
        <v>2.5772321900000001</v>
      </c>
      <c r="DH50" s="146">
        <v>5.101358265</v>
      </c>
      <c r="DI50" s="146">
        <v>0.94437871600000001</v>
      </c>
      <c r="DJ50" s="146">
        <v>1.220147044</v>
      </c>
      <c r="DK50" s="147">
        <v>2.8646832830000002</v>
      </c>
      <c r="DL50" s="146"/>
      <c r="DM50" s="146"/>
      <c r="DN50" s="146"/>
      <c r="DO50" s="146"/>
      <c r="DP50" s="146"/>
      <c r="DQ50" s="146"/>
      <c r="DR50" s="146"/>
      <c r="DS50" s="146"/>
      <c r="DT50" s="146"/>
      <c r="DU50" s="146"/>
      <c r="DV50" s="147"/>
      <c r="DW50" s="146"/>
      <c r="DX50" s="146"/>
      <c r="DY50" s="146">
        <v>-0.48697242699999999</v>
      </c>
      <c r="DZ50" s="146">
        <v>-0.82447921800000001</v>
      </c>
      <c r="EA50" s="146">
        <v>-0.62408893600000004</v>
      </c>
      <c r="EB50" s="146">
        <v>-1.0454717250000001</v>
      </c>
      <c r="EC50" s="146">
        <v>-1.0454717250000001</v>
      </c>
      <c r="ED50" s="146">
        <v>-1.4085000000000001</v>
      </c>
      <c r="EE50" s="146">
        <v>-0.94177</v>
      </c>
      <c r="EF50" s="146">
        <v>-0.46526000000000001</v>
      </c>
      <c r="EG50" s="147">
        <v>-0.69747999999999999</v>
      </c>
      <c r="EH50" s="143">
        <v>66118300</v>
      </c>
      <c r="EI50" s="143">
        <v>25346600</v>
      </c>
      <c r="EJ50" s="143">
        <v>17659800</v>
      </c>
      <c r="EK50" s="143">
        <v>21833000</v>
      </c>
      <c r="EL50" s="143">
        <v>28028500</v>
      </c>
      <c r="EM50" s="143">
        <v>18623400</v>
      </c>
      <c r="EN50" s="143">
        <v>6321500</v>
      </c>
      <c r="EO50" s="143">
        <v>14026500</v>
      </c>
      <c r="EP50" s="143">
        <v>16995400</v>
      </c>
      <c r="EQ50" s="143">
        <v>14635600</v>
      </c>
      <c r="ER50" s="143">
        <v>23821500</v>
      </c>
      <c r="ES50" s="26">
        <f t="shared" si="222"/>
        <v>18.006956119757774</v>
      </c>
      <c r="ET50" s="26">
        <f t="shared" si="223"/>
        <v>17.048155156718298</v>
      </c>
      <c r="EU50" s="26">
        <f t="shared" si="224"/>
        <v>16.686801428047648</v>
      </c>
      <c r="EV50" s="26">
        <f t="shared" si="225"/>
        <v>16.898933144645255</v>
      </c>
      <c r="EW50" s="26">
        <f t="shared" si="226"/>
        <v>17.148732407616997</v>
      </c>
      <c r="EX50" s="26">
        <f t="shared" si="227"/>
        <v>16.739929412499492</v>
      </c>
      <c r="EY50" s="26">
        <f t="shared" si="228"/>
        <v>15.659467079734089</v>
      </c>
      <c r="EZ50" s="26">
        <f t="shared" si="229"/>
        <v>16.456458955525747</v>
      </c>
      <c r="FA50" s="26">
        <f t="shared" si="230"/>
        <v>16.648453277169594</v>
      </c>
      <c r="FB50" s="26">
        <f t="shared" si="231"/>
        <v>16.498967474876217</v>
      </c>
      <c r="FC50" s="152">
        <f t="shared" si="232"/>
        <v>16.986099092200948</v>
      </c>
      <c r="FD50">
        <f t="shared" si="264"/>
        <v>5.0420579190000003</v>
      </c>
      <c r="FE50">
        <f t="shared" si="264"/>
        <v>2.4446566769999998</v>
      </c>
      <c r="FF50">
        <f t="shared" si="264"/>
        <v>3.0671509619999999</v>
      </c>
      <c r="FG50">
        <f t="shared" si="264"/>
        <v>4.2140384150000001</v>
      </c>
      <c r="FH50">
        <f t="shared" si="264"/>
        <v>36.578172530000003</v>
      </c>
      <c r="FI50" t="str">
        <f t="shared" si="264"/>
        <v/>
      </c>
      <c r="FJ50" t="str">
        <f t="shared" si="264"/>
        <v/>
      </c>
      <c r="FK50" t="str">
        <f t="shared" si="264"/>
        <v/>
      </c>
      <c r="FL50" t="str">
        <f t="shared" si="264"/>
        <v/>
      </c>
      <c r="FM50" t="str">
        <f t="shared" si="264"/>
        <v/>
      </c>
      <c r="FN50" t="str">
        <f t="shared" si="264"/>
        <v/>
      </c>
      <c r="FO50" s="26"/>
      <c r="FY50" s="4"/>
      <c r="GB50">
        <f t="shared" si="266"/>
        <v>-0.48697242699999999</v>
      </c>
      <c r="GC50">
        <f t="shared" si="266"/>
        <v>-0.82447921800000001</v>
      </c>
      <c r="GD50">
        <f t="shared" si="266"/>
        <v>-0.62408893600000004</v>
      </c>
      <c r="GE50" t="str">
        <f t="shared" si="266"/>
        <v/>
      </c>
      <c r="GF50" t="str">
        <f t="shared" si="266"/>
        <v/>
      </c>
      <c r="GG50" t="str">
        <f t="shared" si="266"/>
        <v/>
      </c>
      <c r="GH50" t="str">
        <f t="shared" si="266"/>
        <v/>
      </c>
      <c r="GI50" t="str">
        <f t="shared" si="266"/>
        <v/>
      </c>
      <c r="GJ50" s="4" t="str">
        <f t="shared" si="266"/>
        <v/>
      </c>
      <c r="GK50">
        <f t="shared" si="235"/>
        <v>18.006956119757774</v>
      </c>
      <c r="GL50">
        <f t="shared" si="236"/>
        <v>17.048155156718298</v>
      </c>
      <c r="GM50">
        <f t="shared" si="237"/>
        <v>16.686801428047648</v>
      </c>
      <c r="GN50">
        <f t="shared" si="238"/>
        <v>16.898933144645255</v>
      </c>
      <c r="GO50">
        <f t="shared" si="239"/>
        <v>17.148732407616997</v>
      </c>
      <c r="GP50" t="str">
        <f t="shared" si="240"/>
        <v/>
      </c>
      <c r="GQ50" t="str">
        <f t="shared" si="241"/>
        <v/>
      </c>
      <c r="GR50" t="str">
        <f t="shared" si="242"/>
        <v/>
      </c>
      <c r="GS50" t="str">
        <f t="shared" si="243"/>
        <v/>
      </c>
      <c r="GT50" t="str">
        <f t="shared" si="244"/>
        <v/>
      </c>
      <c r="GU50" t="str">
        <f t="shared" si="245"/>
        <v/>
      </c>
      <c r="GV50" s="26">
        <f t="shared" si="47"/>
        <v>5.0420579190000003</v>
      </c>
      <c r="GW50">
        <f t="shared" si="48"/>
        <v>2.4446566769999998</v>
      </c>
      <c r="GX50">
        <f t="shared" si="49"/>
        <v>3.0671509619999999</v>
      </c>
      <c r="GY50">
        <f t="shared" si="50"/>
        <v>4.2140384150000001</v>
      </c>
      <c r="GZ50">
        <f t="shared" si="51"/>
        <v>11.025982470999988</v>
      </c>
      <c r="HA50">
        <f t="shared" si="52"/>
        <v>11.025982470999988</v>
      </c>
      <c r="HB50">
        <f t="shared" si="53"/>
        <v>11.025982470999988</v>
      </c>
      <c r="HC50">
        <f t="shared" si="54"/>
        <v>11.025982470999988</v>
      </c>
      <c r="HD50">
        <f t="shared" si="55"/>
        <v>11.025982470999988</v>
      </c>
      <c r="HE50">
        <f t="shared" si="56"/>
        <v>11.025982470999988</v>
      </c>
      <c r="HF50">
        <f t="shared" si="57"/>
        <v>11.025982470999988</v>
      </c>
      <c r="HG50" s="26">
        <f t="shared" si="58"/>
        <v>5.0420579190000003</v>
      </c>
      <c r="HH50">
        <f t="shared" si="59"/>
        <v>2.4446566769999998</v>
      </c>
      <c r="HI50">
        <f t="shared" si="60"/>
        <v>3.0671509619999999</v>
      </c>
      <c r="HJ50">
        <f t="shared" si="61"/>
        <v>4.2140384150000001</v>
      </c>
      <c r="HK50">
        <f t="shared" si="62"/>
        <v>11.025982470999988</v>
      </c>
      <c r="HL50" t="str">
        <f t="shared" si="63"/>
        <v/>
      </c>
      <c r="HM50" t="str">
        <f t="shared" si="64"/>
        <v/>
      </c>
      <c r="HN50" t="str">
        <f t="shared" si="65"/>
        <v/>
      </c>
      <c r="HO50" t="str">
        <f t="shared" si="66"/>
        <v/>
      </c>
      <c r="HP50" t="str">
        <f t="shared" si="67"/>
        <v/>
      </c>
      <c r="HQ50" t="str">
        <f t="shared" si="68"/>
        <v/>
      </c>
      <c r="HR50" s="26">
        <f t="shared" si="69"/>
        <v>1.8501305000000012E-3</v>
      </c>
      <c r="HS50">
        <f t="shared" si="70"/>
        <v>1.8501305000000012E-3</v>
      </c>
      <c r="HT50">
        <f t="shared" si="71"/>
        <v>1.8501305000000012E-3</v>
      </c>
      <c r="HU50">
        <f t="shared" si="72"/>
        <v>1.8501305000000012E-3</v>
      </c>
      <c r="HV50">
        <f t="shared" si="73"/>
        <v>1.8501305000000012E-3</v>
      </c>
      <c r="HW50">
        <f t="shared" si="74"/>
        <v>1.8501305000000012E-3</v>
      </c>
      <c r="HX50">
        <f t="shared" si="75"/>
        <v>1.8501305000000012E-3</v>
      </c>
      <c r="HY50">
        <f t="shared" si="76"/>
        <v>1.8501305000000012E-3</v>
      </c>
      <c r="HZ50">
        <f t="shared" si="77"/>
        <v>1.8501305000000012E-3</v>
      </c>
      <c r="IA50">
        <f t="shared" si="78"/>
        <v>1.8501305000000012E-3</v>
      </c>
      <c r="IB50" s="4">
        <f t="shared" si="79"/>
        <v>1.8501305000000012E-3</v>
      </c>
      <c r="IC50" t="str">
        <f t="shared" si="80"/>
        <v/>
      </c>
      <c r="ID50" t="str">
        <f t="shared" si="81"/>
        <v/>
      </c>
      <c r="IE50" t="str">
        <f t="shared" si="82"/>
        <v/>
      </c>
      <c r="IF50" t="str">
        <f t="shared" si="83"/>
        <v/>
      </c>
      <c r="IG50" t="str">
        <f t="shared" si="84"/>
        <v/>
      </c>
      <c r="IH50" t="str">
        <f t="shared" si="85"/>
        <v/>
      </c>
      <c r="II50" t="str">
        <f t="shared" si="86"/>
        <v/>
      </c>
      <c r="IJ50" t="str">
        <f t="shared" si="87"/>
        <v/>
      </c>
      <c r="IK50" t="str">
        <f t="shared" si="88"/>
        <v/>
      </c>
      <c r="IL50" t="str">
        <f t="shared" si="89"/>
        <v/>
      </c>
      <c r="IM50" t="str">
        <f t="shared" si="90"/>
        <v/>
      </c>
      <c r="IN50" s="26">
        <f t="shared" si="91"/>
        <v>0</v>
      </c>
      <c r="IO50">
        <f t="shared" si="92"/>
        <v>0</v>
      </c>
      <c r="IP50">
        <f t="shared" si="93"/>
        <v>-0.48697242699999999</v>
      </c>
      <c r="IQ50">
        <f t="shared" si="94"/>
        <v>-0.59402007594999995</v>
      </c>
      <c r="IR50">
        <f t="shared" si="95"/>
        <v>-0.59402007594999995</v>
      </c>
      <c r="IS50">
        <f t="shared" si="96"/>
        <v>0.13094384999999997</v>
      </c>
      <c r="IT50">
        <f t="shared" si="97"/>
        <v>0.13094384999999997</v>
      </c>
      <c r="IU50">
        <f t="shared" si="98"/>
        <v>0.13094384999999997</v>
      </c>
      <c r="IV50">
        <f t="shared" si="99"/>
        <v>0.13094384999999997</v>
      </c>
      <c r="IW50">
        <f t="shared" si="100"/>
        <v>0.13094384999999997</v>
      </c>
      <c r="IX50">
        <f t="shared" si="101"/>
        <v>0.13094384999999997</v>
      </c>
      <c r="IY50" s="26" t="str">
        <f t="shared" si="102"/>
        <v/>
      </c>
      <c r="IZ50" t="str">
        <f t="shared" si="103"/>
        <v/>
      </c>
      <c r="JA50">
        <f t="shared" si="104"/>
        <v>-0.48697242699999999</v>
      </c>
      <c r="JB50">
        <f t="shared" si="105"/>
        <v>-0.59402007594999995</v>
      </c>
      <c r="JC50">
        <f t="shared" si="106"/>
        <v>-0.59402007594999995</v>
      </c>
      <c r="JD50" t="str">
        <f t="shared" si="107"/>
        <v/>
      </c>
      <c r="JE50" t="str">
        <f t="shared" si="108"/>
        <v/>
      </c>
      <c r="JF50" t="str">
        <f t="shared" si="109"/>
        <v/>
      </c>
      <c r="JG50" t="str">
        <f t="shared" si="110"/>
        <v/>
      </c>
      <c r="JH50" t="str">
        <f t="shared" si="111"/>
        <v/>
      </c>
      <c r="JI50" t="str">
        <f t="shared" si="112"/>
        <v/>
      </c>
      <c r="JJ50" s="26">
        <f t="shared" si="113"/>
        <v>18.006956119757774</v>
      </c>
      <c r="JK50">
        <f t="shared" si="114"/>
        <v>17.048155156718298</v>
      </c>
      <c r="JL50">
        <f t="shared" si="115"/>
        <v>16.686801428047648</v>
      </c>
      <c r="JM50">
        <f t="shared" si="116"/>
        <v>16.898933144645255</v>
      </c>
      <c r="JN50">
        <f t="shared" si="117"/>
        <v>17.148732407616997</v>
      </c>
      <c r="JO50">
        <f t="shared" si="118"/>
        <v>23.290190403071897</v>
      </c>
      <c r="JP50">
        <f t="shared" si="119"/>
        <v>23.290190403071897</v>
      </c>
      <c r="JQ50">
        <f t="shared" si="120"/>
        <v>23.290190403071897</v>
      </c>
      <c r="JR50">
        <f t="shared" si="121"/>
        <v>23.290190403071897</v>
      </c>
      <c r="JS50">
        <f t="shared" si="122"/>
        <v>23.290190403071897</v>
      </c>
      <c r="JT50">
        <f t="shared" si="123"/>
        <v>23.290190403071897</v>
      </c>
      <c r="JU50" s="26">
        <f t="shared" si="124"/>
        <v>18.006956119757774</v>
      </c>
      <c r="JV50">
        <f t="shared" si="125"/>
        <v>17.048155156718298</v>
      </c>
      <c r="JW50">
        <f t="shared" si="126"/>
        <v>16.686801428047648</v>
      </c>
      <c r="JX50">
        <f t="shared" si="127"/>
        <v>16.898933144645255</v>
      </c>
      <c r="JY50">
        <f t="shared" si="128"/>
        <v>17.148732407616997</v>
      </c>
      <c r="JZ50" t="str">
        <f t="shared" si="129"/>
        <v/>
      </c>
      <c r="KA50" t="str">
        <f t="shared" si="130"/>
        <v/>
      </c>
      <c r="KB50" t="str">
        <f t="shared" si="131"/>
        <v/>
      </c>
      <c r="KC50" t="str">
        <f t="shared" si="132"/>
        <v/>
      </c>
      <c r="KD50" t="str">
        <f t="shared" si="133"/>
        <v/>
      </c>
      <c r="KE50" s="4" t="str">
        <f t="shared" si="134"/>
        <v/>
      </c>
    </row>
    <row r="51" spans="1:291" x14ac:dyDescent="0.2">
      <c r="A51" s="16" t="s">
        <v>3901</v>
      </c>
      <c r="B51" s="17" t="s">
        <v>3902</v>
      </c>
      <c r="C51" s="17"/>
      <c r="D51" s="17"/>
      <c r="E51" s="20" t="s">
        <v>56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32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32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 s="4">
        <v>0</v>
      </c>
      <c r="AM51" s="19">
        <v>2.4226999999999999E-2</v>
      </c>
      <c r="AN51" s="19">
        <v>2.5222700000000001E-2</v>
      </c>
      <c r="AO51" s="19">
        <v>2.7349700000000001E-2</v>
      </c>
      <c r="AP51" s="19">
        <v>3.0051399999999999E-2</v>
      </c>
      <c r="AQ51" s="19">
        <v>2.9851200000000001E-2</v>
      </c>
      <c r="AR51" s="19">
        <v>3.0785799999999999E-2</v>
      </c>
      <c r="AS51" s="19">
        <v>3.0652599999999999E-2</v>
      </c>
      <c r="AT51" s="19">
        <v>2.74275E-2</v>
      </c>
      <c r="AU51" s="19">
        <v>2.7524199999999999E-2</v>
      </c>
      <c r="AV51" s="19">
        <v>2.8339900000000001E-2</v>
      </c>
      <c r="AW51" s="32">
        <v>2.7946200000000001E-2</v>
      </c>
      <c r="AX51" s="19">
        <v>0</v>
      </c>
      <c r="AY51" s="19">
        <v>0</v>
      </c>
      <c r="AZ51" s="19">
        <v>0</v>
      </c>
      <c r="BA51" s="19">
        <v>0</v>
      </c>
      <c r="BB51" s="19">
        <v>0</v>
      </c>
      <c r="BC51" s="19">
        <v>0</v>
      </c>
      <c r="BD51" s="19">
        <v>0</v>
      </c>
      <c r="BE51" s="19">
        <v>0</v>
      </c>
      <c r="BF51" s="19">
        <v>0</v>
      </c>
      <c r="BG51" s="19">
        <v>0</v>
      </c>
      <c r="BH51" s="32">
        <v>0</v>
      </c>
      <c r="BI51" s="19">
        <f t="shared" si="261"/>
        <v>0</v>
      </c>
      <c r="BJ51" s="19">
        <f t="shared" si="262"/>
        <v>0</v>
      </c>
      <c r="BK51" s="19">
        <f t="shared" si="259"/>
        <v>0</v>
      </c>
      <c r="BL51" s="19">
        <f t="shared" si="255"/>
        <v>0</v>
      </c>
      <c r="BM51" s="19">
        <f t="shared" si="256"/>
        <v>0</v>
      </c>
      <c r="BN51" s="19">
        <f t="shared" ref="BN51:BS51" si="268">IF(BC51&gt;0,1,0)</f>
        <v>0</v>
      </c>
      <c r="BO51" s="19">
        <f t="shared" si="268"/>
        <v>0</v>
      </c>
      <c r="BP51" s="19">
        <f t="shared" si="268"/>
        <v>0</v>
      </c>
      <c r="BQ51" s="19">
        <f t="shared" si="268"/>
        <v>0</v>
      </c>
      <c r="BR51" s="19">
        <f t="shared" si="268"/>
        <v>0</v>
      </c>
      <c r="BS51" s="19">
        <f t="shared" si="268"/>
        <v>0</v>
      </c>
      <c r="BT51" s="38">
        <v>7</v>
      </c>
      <c r="BU51" s="19">
        <v>13</v>
      </c>
      <c r="BV51" s="19">
        <v>9</v>
      </c>
      <c r="BW51" s="19">
        <v>4</v>
      </c>
      <c r="BX51" s="19">
        <v>9</v>
      </c>
      <c r="BY51" s="19">
        <v>9</v>
      </c>
      <c r="BZ51" s="19">
        <v>6</v>
      </c>
      <c r="CA51" s="19">
        <v>10</v>
      </c>
      <c r="CB51" s="19">
        <v>8</v>
      </c>
      <c r="CC51" s="19">
        <v>9</v>
      </c>
      <c r="CD51" s="32">
        <v>21</v>
      </c>
      <c r="CE51" s="19">
        <v>181</v>
      </c>
      <c r="CF51" s="19">
        <v>171</v>
      </c>
      <c r="CG51" s="19">
        <v>124</v>
      </c>
      <c r="CH51" s="19">
        <v>66</v>
      </c>
      <c r="CI51" s="19">
        <v>165</v>
      </c>
      <c r="CJ51" s="19">
        <v>142</v>
      </c>
      <c r="CK51" s="19">
        <v>101</v>
      </c>
      <c r="CL51" s="19">
        <v>166</v>
      </c>
      <c r="CM51" s="19">
        <v>121</v>
      </c>
      <c r="CN51" s="19">
        <v>112</v>
      </c>
      <c r="CO51" s="32">
        <v>139</v>
      </c>
      <c r="CP51" s="35">
        <f t="shared" si="211"/>
        <v>3.8674033149171269E-2</v>
      </c>
      <c r="CQ51" s="35">
        <f t="shared" si="212"/>
        <v>7.6023391812865493E-2</v>
      </c>
      <c r="CR51" s="35">
        <f t="shared" si="213"/>
        <v>7.2580645161290328E-2</v>
      </c>
      <c r="CS51" s="35">
        <f t="shared" si="214"/>
        <v>6.0606060606060608E-2</v>
      </c>
      <c r="CT51" s="35">
        <f t="shared" si="215"/>
        <v>5.4545454545454543E-2</v>
      </c>
      <c r="CU51" s="35">
        <f t="shared" si="216"/>
        <v>6.3380281690140844E-2</v>
      </c>
      <c r="CV51" s="35">
        <f t="shared" si="217"/>
        <v>5.9405940594059403E-2</v>
      </c>
      <c r="CW51" s="35">
        <f t="shared" si="218"/>
        <v>6.0240963855421686E-2</v>
      </c>
      <c r="CX51" s="35">
        <f t="shared" si="219"/>
        <v>6.6115702479338845E-2</v>
      </c>
      <c r="CY51" s="35">
        <f t="shared" si="220"/>
        <v>8.0357142857142863E-2</v>
      </c>
      <c r="CZ51" s="139">
        <f t="shared" si="221"/>
        <v>0.15107913669064749</v>
      </c>
      <c r="DA51" s="146"/>
      <c r="DB51" s="146"/>
      <c r="DC51" s="146"/>
      <c r="DD51" s="146">
        <v>61.320500000000003</v>
      </c>
      <c r="DE51" s="146">
        <v>62.1601</v>
      </c>
      <c r="DF51" s="146">
        <v>62.1601</v>
      </c>
      <c r="DG51" s="146">
        <v>62.1601</v>
      </c>
      <c r="DH51" s="146">
        <v>62.1601</v>
      </c>
      <c r="DI51" s="146">
        <v>62.1601</v>
      </c>
      <c r="DJ51" s="146">
        <v>62.1601</v>
      </c>
      <c r="DK51" s="147">
        <v>62.1601</v>
      </c>
      <c r="DL51" s="146"/>
      <c r="DM51" s="146"/>
      <c r="DN51" s="146"/>
      <c r="DO51" s="146"/>
      <c r="DP51" s="146"/>
      <c r="DQ51" s="146"/>
      <c r="DR51" s="146"/>
      <c r="DS51" s="146"/>
      <c r="DT51" s="146"/>
      <c r="DU51" s="146"/>
      <c r="DV51" s="147"/>
      <c r="DW51" s="146"/>
      <c r="DX51" s="146"/>
      <c r="DY51" s="146"/>
      <c r="DZ51" s="146">
        <v>2.8033000000000002E-2</v>
      </c>
      <c r="EA51" s="146">
        <v>1.8956999999999998E-2</v>
      </c>
      <c r="EB51" s="146">
        <v>1.1505000000000001E-2</v>
      </c>
      <c r="EC51" s="146">
        <v>2.1958000000000002E-2</v>
      </c>
      <c r="ED51" s="146">
        <v>2.1135999999999999E-2</v>
      </c>
      <c r="EE51" s="146">
        <v>6.9440000000000005E-3</v>
      </c>
      <c r="EF51" s="146">
        <v>3.4289999999999998E-3</v>
      </c>
      <c r="EG51" s="147">
        <v>1.916E-3</v>
      </c>
      <c r="EH51" s="143">
        <v>46535700</v>
      </c>
      <c r="EI51" s="143">
        <v>41892000</v>
      </c>
      <c r="EJ51" s="143">
        <v>135531800</v>
      </c>
      <c r="EK51" s="143">
        <v>179762000</v>
      </c>
      <c r="EL51" s="143">
        <v>85025700</v>
      </c>
      <c r="EM51" s="143">
        <v>34436300</v>
      </c>
      <c r="EN51" s="143">
        <v>10151300</v>
      </c>
      <c r="EO51" s="143">
        <v>43952300</v>
      </c>
      <c r="EP51" s="143">
        <v>21770500</v>
      </c>
      <c r="EQ51" s="143">
        <v>49930900</v>
      </c>
      <c r="ER51" s="143">
        <v>5464200</v>
      </c>
      <c r="ES51" s="26">
        <f t="shared" si="222"/>
        <v>17.655730317929986</v>
      </c>
      <c r="ET51" s="26">
        <f t="shared" si="223"/>
        <v>17.550605435875173</v>
      </c>
      <c r="EU51" s="26">
        <f t="shared" si="224"/>
        <v>18.724716857096361</v>
      </c>
      <c r="EV51" s="26">
        <f t="shared" si="225"/>
        <v>19.00714431172516</v>
      </c>
      <c r="EW51" s="26">
        <f t="shared" si="226"/>
        <v>18.258464121696328</v>
      </c>
      <c r="EX51" s="26">
        <f t="shared" si="227"/>
        <v>17.354621798535252</v>
      </c>
      <c r="EY51" s="26">
        <f t="shared" si="228"/>
        <v>16.133112334068414</v>
      </c>
      <c r="EZ51" s="26">
        <f t="shared" si="229"/>
        <v>17.598615512921857</v>
      </c>
      <c r="FA51" s="26">
        <f t="shared" si="230"/>
        <v>16.896066400333297</v>
      </c>
      <c r="FB51" s="26">
        <f t="shared" si="231"/>
        <v>17.72615060754967</v>
      </c>
      <c r="FC51" s="152">
        <f t="shared" si="232"/>
        <v>15.513728282783966</v>
      </c>
      <c r="FG51">
        <f t="shared" ref="FG51:FN51" si="269">IF(ISNUMBER(I51),DD51,"")</f>
        <v>61.320500000000003</v>
      </c>
      <c r="FH51">
        <f t="shared" si="269"/>
        <v>62.1601</v>
      </c>
      <c r="FI51">
        <f t="shared" si="269"/>
        <v>62.1601</v>
      </c>
      <c r="FJ51">
        <f t="shared" si="269"/>
        <v>62.1601</v>
      </c>
      <c r="FK51">
        <f t="shared" si="269"/>
        <v>62.1601</v>
      </c>
      <c r="FL51">
        <f t="shared" si="269"/>
        <v>62.1601</v>
      </c>
      <c r="FM51">
        <f t="shared" si="269"/>
        <v>62.1601</v>
      </c>
      <c r="FN51">
        <f t="shared" si="269"/>
        <v>62.1601</v>
      </c>
      <c r="FO51" s="26"/>
      <c r="FY51" s="4"/>
      <c r="GC51">
        <f t="shared" ref="GC51:GJ52" si="270">IF(ISNUMBER(I51),DZ51,"")</f>
        <v>2.8033000000000002E-2</v>
      </c>
      <c r="GD51">
        <f t="shared" si="270"/>
        <v>1.8956999999999998E-2</v>
      </c>
      <c r="GE51">
        <f t="shared" si="270"/>
        <v>1.1505000000000001E-2</v>
      </c>
      <c r="GF51">
        <f t="shared" si="270"/>
        <v>2.1958000000000002E-2</v>
      </c>
      <c r="GG51">
        <f t="shared" si="270"/>
        <v>2.1135999999999999E-2</v>
      </c>
      <c r="GH51">
        <f t="shared" si="270"/>
        <v>6.9440000000000005E-3</v>
      </c>
      <c r="GI51">
        <f t="shared" si="270"/>
        <v>3.4289999999999998E-3</v>
      </c>
      <c r="GJ51" s="4">
        <f t="shared" si="270"/>
        <v>1.916E-3</v>
      </c>
      <c r="GK51">
        <f t="shared" si="235"/>
        <v>17.655730317929986</v>
      </c>
      <c r="GL51">
        <f t="shared" si="236"/>
        <v>17.550605435875173</v>
      </c>
      <c r="GM51">
        <f t="shared" si="237"/>
        <v>18.724716857096361</v>
      </c>
      <c r="GN51">
        <f t="shared" si="238"/>
        <v>19.00714431172516</v>
      </c>
      <c r="GO51">
        <f t="shared" si="239"/>
        <v>18.258464121696328</v>
      </c>
      <c r="GP51">
        <f t="shared" si="240"/>
        <v>17.354621798535252</v>
      </c>
      <c r="GQ51">
        <f t="shared" si="241"/>
        <v>16.133112334068414</v>
      </c>
      <c r="GR51">
        <f t="shared" si="242"/>
        <v>17.598615512921857</v>
      </c>
      <c r="GS51">
        <f t="shared" si="243"/>
        <v>16.896066400333297</v>
      </c>
      <c r="GT51">
        <f t="shared" si="244"/>
        <v>17.72615060754967</v>
      </c>
      <c r="GU51">
        <f t="shared" si="245"/>
        <v>15.513728282783966</v>
      </c>
      <c r="GV51" s="26">
        <f t="shared" si="47"/>
        <v>0.52583789730000008</v>
      </c>
      <c r="GW51">
        <f t="shared" si="48"/>
        <v>0.52583789730000008</v>
      </c>
      <c r="GX51">
        <f t="shared" si="49"/>
        <v>0.52583789730000008</v>
      </c>
      <c r="GY51">
        <f t="shared" si="50"/>
        <v>11.025982470999988</v>
      </c>
      <c r="GZ51">
        <f t="shared" si="51"/>
        <v>11.025982470999988</v>
      </c>
      <c r="HA51">
        <f t="shared" si="52"/>
        <v>11.025982470999988</v>
      </c>
      <c r="HB51">
        <f t="shared" si="53"/>
        <v>11.025982470999988</v>
      </c>
      <c r="HC51">
        <f t="shared" si="54"/>
        <v>11.025982470999988</v>
      </c>
      <c r="HD51">
        <f t="shared" si="55"/>
        <v>11.025982470999988</v>
      </c>
      <c r="HE51">
        <f t="shared" si="56"/>
        <v>11.025982470999988</v>
      </c>
      <c r="HF51">
        <f t="shared" si="57"/>
        <v>11.025982470999988</v>
      </c>
      <c r="HG51" s="26" t="str">
        <f t="shared" si="58"/>
        <v/>
      </c>
      <c r="HH51" t="str">
        <f t="shared" si="59"/>
        <v/>
      </c>
      <c r="HI51" t="str">
        <f t="shared" si="60"/>
        <v/>
      </c>
      <c r="HJ51">
        <f t="shared" si="61"/>
        <v>11.025982470999988</v>
      </c>
      <c r="HK51">
        <f t="shared" si="62"/>
        <v>11.025982470999988</v>
      </c>
      <c r="HL51">
        <f t="shared" si="63"/>
        <v>11.025982470999988</v>
      </c>
      <c r="HM51">
        <f t="shared" si="64"/>
        <v>11.025982470999988</v>
      </c>
      <c r="HN51">
        <f t="shared" si="65"/>
        <v>11.025982470999988</v>
      </c>
      <c r="HO51">
        <f t="shared" si="66"/>
        <v>11.025982470999988</v>
      </c>
      <c r="HP51">
        <f t="shared" si="67"/>
        <v>11.025982470999988</v>
      </c>
      <c r="HQ51">
        <f t="shared" si="68"/>
        <v>11.025982470999988</v>
      </c>
      <c r="HR51" s="26">
        <f t="shared" si="69"/>
        <v>1.8501305000000012E-3</v>
      </c>
      <c r="HS51">
        <f t="shared" si="70"/>
        <v>1.8501305000000012E-3</v>
      </c>
      <c r="HT51">
        <f t="shared" si="71"/>
        <v>1.8501305000000012E-3</v>
      </c>
      <c r="HU51">
        <f t="shared" si="72"/>
        <v>1.8501305000000012E-3</v>
      </c>
      <c r="HV51">
        <f t="shared" si="73"/>
        <v>1.8501305000000012E-3</v>
      </c>
      <c r="HW51">
        <f t="shared" si="74"/>
        <v>1.8501305000000012E-3</v>
      </c>
      <c r="HX51">
        <f t="shared" si="75"/>
        <v>1.8501305000000012E-3</v>
      </c>
      <c r="HY51">
        <f t="shared" si="76"/>
        <v>1.8501305000000012E-3</v>
      </c>
      <c r="HZ51">
        <f t="shared" si="77"/>
        <v>1.8501305000000012E-3</v>
      </c>
      <c r="IA51">
        <f t="shared" si="78"/>
        <v>1.8501305000000012E-3</v>
      </c>
      <c r="IB51" s="4">
        <f t="shared" si="79"/>
        <v>1.8501305000000012E-3</v>
      </c>
      <c r="IC51" t="str">
        <f t="shared" si="80"/>
        <v/>
      </c>
      <c r="ID51" t="str">
        <f t="shared" si="81"/>
        <v/>
      </c>
      <c r="IE51" t="str">
        <f t="shared" si="82"/>
        <v/>
      </c>
      <c r="IF51" t="str">
        <f t="shared" si="83"/>
        <v/>
      </c>
      <c r="IG51" t="str">
        <f t="shared" si="84"/>
        <v/>
      </c>
      <c r="IH51" t="str">
        <f t="shared" si="85"/>
        <v/>
      </c>
      <c r="II51" t="str">
        <f t="shared" si="86"/>
        <v/>
      </c>
      <c r="IJ51" t="str">
        <f t="shared" si="87"/>
        <v/>
      </c>
      <c r="IK51" t="str">
        <f t="shared" si="88"/>
        <v/>
      </c>
      <c r="IL51" t="str">
        <f t="shared" si="89"/>
        <v/>
      </c>
      <c r="IM51" t="str">
        <f t="shared" si="90"/>
        <v/>
      </c>
      <c r="IN51" s="26">
        <f t="shared" si="91"/>
        <v>0</v>
      </c>
      <c r="IO51">
        <f t="shared" si="92"/>
        <v>0</v>
      </c>
      <c r="IP51">
        <f t="shared" si="93"/>
        <v>0</v>
      </c>
      <c r="IQ51">
        <f t="shared" si="94"/>
        <v>2.8033000000000002E-2</v>
      </c>
      <c r="IR51">
        <f t="shared" si="95"/>
        <v>1.8956999999999998E-2</v>
      </c>
      <c r="IS51">
        <f t="shared" si="96"/>
        <v>1.1505000000000001E-2</v>
      </c>
      <c r="IT51">
        <f t="shared" si="97"/>
        <v>2.1958000000000002E-2</v>
      </c>
      <c r="IU51">
        <f t="shared" si="98"/>
        <v>2.1135999999999999E-2</v>
      </c>
      <c r="IV51">
        <f t="shared" si="99"/>
        <v>6.9440000000000005E-3</v>
      </c>
      <c r="IW51">
        <f t="shared" si="100"/>
        <v>3.4289999999999998E-3</v>
      </c>
      <c r="IX51">
        <f t="shared" si="101"/>
        <v>1.916E-3</v>
      </c>
      <c r="IY51" s="26" t="str">
        <f t="shared" si="102"/>
        <v/>
      </c>
      <c r="IZ51" t="str">
        <f t="shared" si="103"/>
        <v/>
      </c>
      <c r="JA51" t="str">
        <f t="shared" si="104"/>
        <v/>
      </c>
      <c r="JB51">
        <f t="shared" si="105"/>
        <v>2.8033000000000002E-2</v>
      </c>
      <c r="JC51">
        <f t="shared" si="106"/>
        <v>1.8956999999999998E-2</v>
      </c>
      <c r="JD51">
        <f t="shared" si="107"/>
        <v>1.1505000000000001E-2</v>
      </c>
      <c r="JE51">
        <f t="shared" si="108"/>
        <v>2.1958000000000002E-2</v>
      </c>
      <c r="JF51">
        <f t="shared" si="109"/>
        <v>2.1135999999999999E-2</v>
      </c>
      <c r="JG51">
        <f t="shared" si="110"/>
        <v>6.9440000000000005E-3</v>
      </c>
      <c r="JH51">
        <f t="shared" si="111"/>
        <v>3.4289999999999998E-3</v>
      </c>
      <c r="JI51">
        <f t="shared" si="112"/>
        <v>1.916E-3</v>
      </c>
      <c r="JJ51" s="26">
        <f t="shared" si="113"/>
        <v>17.655730317929986</v>
      </c>
      <c r="JK51">
        <f t="shared" si="114"/>
        <v>17.550605435875173</v>
      </c>
      <c r="JL51">
        <f t="shared" si="115"/>
        <v>18.724716857096361</v>
      </c>
      <c r="JM51">
        <f t="shared" si="116"/>
        <v>19.00714431172516</v>
      </c>
      <c r="JN51">
        <f t="shared" si="117"/>
        <v>18.258464121696328</v>
      </c>
      <c r="JO51">
        <f t="shared" si="118"/>
        <v>17.354621798535252</v>
      </c>
      <c r="JP51">
        <f t="shared" si="119"/>
        <v>16.471776900977758</v>
      </c>
      <c r="JQ51">
        <f t="shared" si="120"/>
        <v>17.598615512921857</v>
      </c>
      <c r="JR51">
        <f t="shared" si="121"/>
        <v>16.896066400333297</v>
      </c>
      <c r="JS51">
        <f t="shared" si="122"/>
        <v>17.72615060754967</v>
      </c>
      <c r="JT51">
        <f t="shared" si="123"/>
        <v>16.471776900977758</v>
      </c>
      <c r="JU51" s="26">
        <f t="shared" si="124"/>
        <v>17.655730317929986</v>
      </c>
      <c r="JV51">
        <f t="shared" si="125"/>
        <v>17.550605435875173</v>
      </c>
      <c r="JW51">
        <f t="shared" si="126"/>
        <v>18.724716857096361</v>
      </c>
      <c r="JX51">
        <f t="shared" si="127"/>
        <v>19.00714431172516</v>
      </c>
      <c r="JY51">
        <f t="shared" si="128"/>
        <v>18.258464121696328</v>
      </c>
      <c r="JZ51">
        <f t="shared" si="129"/>
        <v>17.354621798535252</v>
      </c>
      <c r="KA51">
        <f t="shared" si="130"/>
        <v>16.471776900977758</v>
      </c>
      <c r="KB51">
        <f t="shared" si="131"/>
        <v>17.598615512921857</v>
      </c>
      <c r="KC51">
        <f t="shared" si="132"/>
        <v>16.896066400333297</v>
      </c>
      <c r="KD51">
        <f t="shared" si="133"/>
        <v>17.72615060754967</v>
      </c>
      <c r="KE51" s="4">
        <f t="shared" si="134"/>
        <v>16.471776900977758</v>
      </c>
    </row>
    <row r="52" spans="1:291" x14ac:dyDescent="0.2">
      <c r="A52" s="21" t="s">
        <v>1063</v>
      </c>
      <c r="B52" s="22" t="s">
        <v>1064</v>
      </c>
      <c r="C52" s="22"/>
      <c r="D52" s="22"/>
      <c r="E52" s="20" t="s">
        <v>56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32"/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32"/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1</v>
      </c>
      <c r="AI52">
        <v>1</v>
      </c>
      <c r="AJ52">
        <v>1</v>
      </c>
      <c r="AK52">
        <v>1</v>
      </c>
      <c r="AL52" s="4"/>
      <c r="AM52" s="19">
        <v>2.2140099999999999E-2</v>
      </c>
      <c r="AN52" s="19">
        <v>2.38728E-2</v>
      </c>
      <c r="AO52" s="19">
        <v>2.5425099999999999E-2</v>
      </c>
      <c r="AP52" s="19">
        <v>2.6174900000000001E-2</v>
      </c>
      <c r="AQ52" s="19">
        <v>2.5680399999999999E-2</v>
      </c>
      <c r="AR52" s="19">
        <v>2.63E-2</v>
      </c>
      <c r="AS52" s="19">
        <v>2.7258299999999999E-2</v>
      </c>
      <c r="AT52" s="19">
        <v>2.7416599999999999E-2</v>
      </c>
      <c r="AU52" s="19">
        <v>2.6817400000000002E-2</v>
      </c>
      <c r="AV52" s="19">
        <v>2.6292099999999999E-2</v>
      </c>
      <c r="AW52" s="32"/>
      <c r="AX52" s="19">
        <v>2</v>
      </c>
      <c r="AY52" s="19">
        <v>2</v>
      </c>
      <c r="AZ52" s="19">
        <v>2</v>
      </c>
      <c r="BA52" s="19">
        <v>2</v>
      </c>
      <c r="BB52" s="19">
        <v>4</v>
      </c>
      <c r="BC52" s="19">
        <v>4</v>
      </c>
      <c r="BD52" s="19">
        <v>3</v>
      </c>
      <c r="BE52" s="19">
        <v>3</v>
      </c>
      <c r="BF52" s="19">
        <v>3</v>
      </c>
      <c r="BG52" s="19">
        <v>3</v>
      </c>
      <c r="BH52" s="32"/>
      <c r="BI52" s="19">
        <f t="shared" si="261"/>
        <v>1</v>
      </c>
      <c r="BJ52" s="19">
        <f t="shared" si="262"/>
        <v>1</v>
      </c>
      <c r="BK52" s="19">
        <f t="shared" si="259"/>
        <v>1</v>
      </c>
      <c r="BL52" s="19">
        <f t="shared" si="255"/>
        <v>1</v>
      </c>
      <c r="BM52" s="19">
        <f t="shared" si="256"/>
        <v>1</v>
      </c>
      <c r="BN52" s="19">
        <f t="shared" ref="BN52:BR53" si="271">IF(BC52&gt;0,1,0)</f>
        <v>1</v>
      </c>
      <c r="BO52" s="19">
        <f t="shared" si="271"/>
        <v>1</v>
      </c>
      <c r="BP52" s="19">
        <f t="shared" si="271"/>
        <v>1</v>
      </c>
      <c r="BQ52" s="19">
        <f t="shared" si="271"/>
        <v>1</v>
      </c>
      <c r="BR52" s="19">
        <f t="shared" si="271"/>
        <v>1</v>
      </c>
      <c r="BS52" s="19"/>
      <c r="BT52" s="38">
        <v>13</v>
      </c>
      <c r="BU52" s="19">
        <v>13</v>
      </c>
      <c r="BV52" s="19">
        <v>31</v>
      </c>
      <c r="BW52" s="19">
        <v>34</v>
      </c>
      <c r="BX52" s="19">
        <v>45</v>
      </c>
      <c r="BY52" s="19">
        <v>30</v>
      </c>
      <c r="BZ52" s="19">
        <v>27</v>
      </c>
      <c r="CA52" s="19">
        <v>17</v>
      </c>
      <c r="CB52" s="19">
        <v>22</v>
      </c>
      <c r="CC52" s="19">
        <v>25</v>
      </c>
      <c r="CD52" s="32">
        <v>34</v>
      </c>
      <c r="CE52" s="19">
        <v>121</v>
      </c>
      <c r="CF52" s="19">
        <v>324</v>
      </c>
      <c r="CG52" s="19">
        <v>258</v>
      </c>
      <c r="CH52" s="19">
        <v>144</v>
      </c>
      <c r="CI52" s="19">
        <v>278</v>
      </c>
      <c r="CJ52" s="19">
        <v>202</v>
      </c>
      <c r="CK52" s="19">
        <v>188</v>
      </c>
      <c r="CL52" s="19">
        <v>153</v>
      </c>
      <c r="CM52" s="19">
        <v>223</v>
      </c>
      <c r="CN52" s="19">
        <v>276</v>
      </c>
      <c r="CO52" s="32">
        <v>107</v>
      </c>
      <c r="CP52" s="35">
        <f t="shared" si="211"/>
        <v>0.10743801652892562</v>
      </c>
      <c r="CQ52" s="35">
        <f t="shared" si="212"/>
        <v>4.0123456790123455E-2</v>
      </c>
      <c r="CR52" s="35">
        <f t="shared" si="213"/>
        <v>0.12015503875968993</v>
      </c>
      <c r="CS52" s="35">
        <f t="shared" si="214"/>
        <v>0.2361111111111111</v>
      </c>
      <c r="CT52" s="35">
        <f t="shared" si="215"/>
        <v>0.16187050359712229</v>
      </c>
      <c r="CU52" s="35">
        <f t="shared" si="216"/>
        <v>0.14851485148514851</v>
      </c>
      <c r="CV52" s="35">
        <f t="shared" si="217"/>
        <v>0.14361702127659576</v>
      </c>
      <c r="CW52" s="35">
        <f t="shared" si="218"/>
        <v>0.1111111111111111</v>
      </c>
      <c r="CX52" s="35">
        <f t="shared" si="219"/>
        <v>9.8654708520179366E-2</v>
      </c>
      <c r="CY52" s="35">
        <f t="shared" si="220"/>
        <v>9.0579710144927536E-2</v>
      </c>
      <c r="CZ52" s="139">
        <f t="shared" si="221"/>
        <v>0.31775700934579437</v>
      </c>
      <c r="DA52" s="146"/>
      <c r="DB52" s="146"/>
      <c r="DC52" s="146"/>
      <c r="DD52" s="146"/>
      <c r="DE52" s="146"/>
      <c r="DF52" s="146"/>
      <c r="DG52" s="146"/>
      <c r="DH52" s="146"/>
      <c r="DI52" s="146"/>
      <c r="DJ52" s="146"/>
      <c r="DK52" s="147"/>
      <c r="DL52" s="146">
        <v>0.41272999999999999</v>
      </c>
      <c r="DM52" s="146">
        <v>0.45022299999999998</v>
      </c>
      <c r="DN52" s="146">
        <v>0.48602699999999999</v>
      </c>
      <c r="DO52" s="146">
        <v>0.48941499999999999</v>
      </c>
      <c r="DP52" s="146">
        <v>0.478931</v>
      </c>
      <c r="DQ52" s="146">
        <v>0.53548899999999999</v>
      </c>
      <c r="DR52" s="146">
        <v>0.54676899999999995</v>
      </c>
      <c r="DS52" s="146">
        <v>0.68724600000000002</v>
      </c>
      <c r="DT52" s="146">
        <v>0.73784099999999997</v>
      </c>
      <c r="DU52" s="146">
        <v>0.816666</v>
      </c>
      <c r="DV52" s="147">
        <v>0.59430099999999997</v>
      </c>
      <c r="DW52" s="146">
        <v>-3.9921999999999999E-2</v>
      </c>
      <c r="DX52" s="146">
        <v>1.1098999999999999E-2</v>
      </c>
      <c r="DY52" s="146">
        <v>2.3906E-2</v>
      </c>
      <c r="DZ52" s="146">
        <v>-2.7969000000000001E-2</v>
      </c>
      <c r="EA52" s="146">
        <v>-3.1666E-2</v>
      </c>
      <c r="EB52" s="146">
        <v>-0.15503400000000001</v>
      </c>
      <c r="EC52" s="146">
        <v>-0.16784499999999999</v>
      </c>
      <c r="ED52" s="146">
        <v>-0.102412</v>
      </c>
      <c r="EE52" s="146">
        <v>-6.4982999999999999E-2</v>
      </c>
      <c r="EF52" s="146">
        <v>-9.0291999999999997E-2</v>
      </c>
      <c r="EG52" s="147">
        <v>-0.29229300000000003</v>
      </c>
      <c r="EH52" s="143"/>
      <c r="EI52" s="143"/>
      <c r="EJ52" s="143"/>
      <c r="EK52" s="143"/>
      <c r="EL52" s="143"/>
      <c r="EM52" s="143"/>
      <c r="EN52" s="143"/>
      <c r="EO52" s="143"/>
      <c r="EP52" s="143"/>
      <c r="EQ52" s="143"/>
      <c r="ER52" s="143"/>
      <c r="ES52" s="26" t="str">
        <f t="shared" si="222"/>
        <v/>
      </c>
      <c r="ET52" s="26" t="str">
        <f t="shared" si="223"/>
        <v/>
      </c>
      <c r="EU52" s="26" t="str">
        <f t="shared" si="224"/>
        <v/>
      </c>
      <c r="EV52" s="26" t="str">
        <f t="shared" si="225"/>
        <v/>
      </c>
      <c r="EW52" s="26" t="str">
        <f t="shared" si="226"/>
        <v/>
      </c>
      <c r="EX52" s="26" t="str">
        <f t="shared" si="227"/>
        <v/>
      </c>
      <c r="EY52" s="26" t="str">
        <f t="shared" si="228"/>
        <v/>
      </c>
      <c r="EZ52" s="26" t="str">
        <f t="shared" si="229"/>
        <v/>
      </c>
      <c r="FA52" s="26" t="str">
        <f t="shared" si="230"/>
        <v/>
      </c>
      <c r="FB52" s="26" t="str">
        <f t="shared" si="231"/>
        <v/>
      </c>
      <c r="FC52" s="152" t="str">
        <f t="shared" si="232"/>
        <v/>
      </c>
      <c r="FN52" t="str">
        <f t="shared" ref="FN52:FN70" si="272">IF(ISNUMBER(P52),DK52,"")</f>
        <v/>
      </c>
      <c r="FO52" s="26">
        <f t="shared" ref="FO52:FY52" si="273">IF(ISNUMBER(F52),DL52,"")</f>
        <v>0.41272999999999999</v>
      </c>
      <c r="FP52">
        <f t="shared" si="273"/>
        <v>0.45022299999999998</v>
      </c>
      <c r="FQ52">
        <f t="shared" si="273"/>
        <v>0.48602699999999999</v>
      </c>
      <c r="FR52">
        <f t="shared" si="273"/>
        <v>0.48941499999999999</v>
      </c>
      <c r="FS52">
        <f t="shared" si="273"/>
        <v>0.478931</v>
      </c>
      <c r="FT52">
        <f t="shared" si="273"/>
        <v>0.53548899999999999</v>
      </c>
      <c r="FU52">
        <f t="shared" si="273"/>
        <v>0.54676899999999995</v>
      </c>
      <c r="FV52">
        <f t="shared" si="273"/>
        <v>0.68724600000000002</v>
      </c>
      <c r="FW52">
        <f t="shared" si="273"/>
        <v>0.73784099999999997</v>
      </c>
      <c r="FX52">
        <f t="shared" si="273"/>
        <v>0.816666</v>
      </c>
      <c r="FY52" s="4" t="str">
        <f t="shared" si="273"/>
        <v/>
      </c>
      <c r="FZ52">
        <f>IF(ISNUMBER(F52),DW52,"")</f>
        <v>-3.9921999999999999E-2</v>
      </c>
      <c r="GA52">
        <f>IF(ISNUMBER(G52),DX52,"")</f>
        <v>1.1098999999999999E-2</v>
      </c>
      <c r="GB52">
        <f>IF(ISNUMBER(H52),DY52,"")</f>
        <v>2.3906E-2</v>
      </c>
      <c r="GC52">
        <f t="shared" si="270"/>
        <v>-2.7969000000000001E-2</v>
      </c>
      <c r="GD52">
        <f t="shared" si="270"/>
        <v>-3.1666E-2</v>
      </c>
      <c r="GE52">
        <f t="shared" si="270"/>
        <v>-0.15503400000000001</v>
      </c>
      <c r="GF52">
        <f t="shared" si="270"/>
        <v>-0.16784499999999999</v>
      </c>
      <c r="GG52">
        <f t="shared" si="270"/>
        <v>-0.102412</v>
      </c>
      <c r="GH52">
        <f t="shared" si="270"/>
        <v>-6.4982999999999999E-2</v>
      </c>
      <c r="GI52">
        <f t="shared" si="270"/>
        <v>-9.0291999999999997E-2</v>
      </c>
      <c r="GJ52" s="4" t="str">
        <f t="shared" si="270"/>
        <v/>
      </c>
      <c r="GK52" t="str">
        <f t="shared" si="235"/>
        <v/>
      </c>
      <c r="GL52" t="str">
        <f t="shared" si="236"/>
        <v/>
      </c>
      <c r="GM52" t="str">
        <f t="shared" si="237"/>
        <v/>
      </c>
      <c r="GN52" t="str">
        <f t="shared" si="238"/>
        <v/>
      </c>
      <c r="GO52" t="str">
        <f t="shared" si="239"/>
        <v/>
      </c>
      <c r="GP52" t="str">
        <f t="shared" si="240"/>
        <v/>
      </c>
      <c r="GQ52" t="str">
        <f t="shared" si="241"/>
        <v/>
      </c>
      <c r="GR52" t="str">
        <f t="shared" si="242"/>
        <v/>
      </c>
      <c r="GS52" t="str">
        <f t="shared" si="243"/>
        <v/>
      </c>
      <c r="GT52" t="str">
        <f t="shared" si="244"/>
        <v/>
      </c>
      <c r="GU52" t="str">
        <f t="shared" si="245"/>
        <v/>
      </c>
      <c r="GV52" s="26">
        <f t="shared" si="47"/>
        <v>0.52583789730000008</v>
      </c>
      <c r="GW52">
        <f t="shared" si="48"/>
        <v>0.52583789730000008</v>
      </c>
      <c r="GX52">
        <f t="shared" si="49"/>
        <v>0.52583789730000008</v>
      </c>
      <c r="GY52">
        <f t="shared" si="50"/>
        <v>0.52583789730000008</v>
      </c>
      <c r="GZ52">
        <f t="shared" si="51"/>
        <v>0.52583789730000008</v>
      </c>
      <c r="HA52">
        <f t="shared" si="52"/>
        <v>0.52583789730000008</v>
      </c>
      <c r="HB52">
        <f t="shared" si="53"/>
        <v>0.52583789730000008</v>
      </c>
      <c r="HC52">
        <f t="shared" si="54"/>
        <v>0.52583789730000008</v>
      </c>
      <c r="HD52">
        <f t="shared" si="55"/>
        <v>0.52583789730000008</v>
      </c>
      <c r="HE52">
        <f t="shared" si="56"/>
        <v>0.52583789730000008</v>
      </c>
      <c r="HF52">
        <f t="shared" si="57"/>
        <v>11.025982470999988</v>
      </c>
      <c r="HG52" s="26" t="str">
        <f t="shared" si="58"/>
        <v/>
      </c>
      <c r="HH52" t="str">
        <f t="shared" si="59"/>
        <v/>
      </c>
      <c r="HI52" t="str">
        <f t="shared" si="60"/>
        <v/>
      </c>
      <c r="HJ52" t="str">
        <f t="shared" si="61"/>
        <v/>
      </c>
      <c r="HK52" t="str">
        <f t="shared" si="62"/>
        <v/>
      </c>
      <c r="HL52" t="str">
        <f t="shared" si="63"/>
        <v/>
      </c>
      <c r="HM52" t="str">
        <f t="shared" si="64"/>
        <v/>
      </c>
      <c r="HN52" t="str">
        <f t="shared" si="65"/>
        <v/>
      </c>
      <c r="HO52" t="str">
        <f t="shared" si="66"/>
        <v/>
      </c>
      <c r="HP52" t="str">
        <f t="shared" si="67"/>
        <v/>
      </c>
      <c r="HQ52" t="str">
        <f t="shared" si="68"/>
        <v/>
      </c>
      <c r="HR52" s="26">
        <f t="shared" si="69"/>
        <v>0.41272999999999999</v>
      </c>
      <c r="HS52">
        <f t="shared" si="70"/>
        <v>0.45022299999999998</v>
      </c>
      <c r="HT52">
        <f t="shared" si="71"/>
        <v>0.48602699999999999</v>
      </c>
      <c r="HU52">
        <f t="shared" si="72"/>
        <v>0.48941499999999999</v>
      </c>
      <c r="HV52">
        <f t="shared" si="73"/>
        <v>0.478931</v>
      </c>
      <c r="HW52">
        <f t="shared" si="74"/>
        <v>0.53548899999999999</v>
      </c>
      <c r="HX52">
        <f t="shared" si="75"/>
        <v>0.54676899999999995</v>
      </c>
      <c r="HY52">
        <f t="shared" si="76"/>
        <v>0.68724600000000002</v>
      </c>
      <c r="HZ52">
        <f t="shared" si="77"/>
        <v>0.73784099999999997</v>
      </c>
      <c r="IA52">
        <f t="shared" si="78"/>
        <v>0.816666</v>
      </c>
      <c r="IB52" s="4">
        <f t="shared" si="79"/>
        <v>0.86766592399999853</v>
      </c>
      <c r="IC52">
        <f t="shared" si="80"/>
        <v>0.41272999999999999</v>
      </c>
      <c r="ID52">
        <f t="shared" si="81"/>
        <v>0.45022299999999998</v>
      </c>
      <c r="IE52">
        <f t="shared" si="82"/>
        <v>0.48602699999999999</v>
      </c>
      <c r="IF52">
        <f t="shared" si="83"/>
        <v>0.48941499999999999</v>
      </c>
      <c r="IG52">
        <f t="shared" si="84"/>
        <v>0.478931</v>
      </c>
      <c r="IH52">
        <f t="shared" si="85"/>
        <v>0.53548899999999999</v>
      </c>
      <c r="II52">
        <f t="shared" si="86"/>
        <v>0.54676899999999995</v>
      </c>
      <c r="IJ52">
        <f t="shared" si="87"/>
        <v>0.68724600000000002</v>
      </c>
      <c r="IK52">
        <f t="shared" si="88"/>
        <v>0.73784099999999997</v>
      </c>
      <c r="IL52">
        <f t="shared" si="89"/>
        <v>0.816666</v>
      </c>
      <c r="IM52" t="str">
        <f t="shared" si="90"/>
        <v/>
      </c>
      <c r="IN52" s="26">
        <f t="shared" si="91"/>
        <v>-3.9921999999999999E-2</v>
      </c>
      <c r="IO52">
        <f t="shared" si="92"/>
        <v>1.1098999999999999E-2</v>
      </c>
      <c r="IP52">
        <f t="shared" si="93"/>
        <v>2.3906E-2</v>
      </c>
      <c r="IQ52">
        <f t="shared" si="94"/>
        <v>-2.7969000000000001E-2</v>
      </c>
      <c r="IR52">
        <f t="shared" si="95"/>
        <v>-3.1666E-2</v>
      </c>
      <c r="IS52">
        <f t="shared" si="96"/>
        <v>-0.15503400000000001</v>
      </c>
      <c r="IT52">
        <f t="shared" si="97"/>
        <v>-0.16784499999999999</v>
      </c>
      <c r="IU52">
        <f t="shared" si="98"/>
        <v>-0.102412</v>
      </c>
      <c r="IV52">
        <f t="shared" si="99"/>
        <v>-6.4982999999999999E-2</v>
      </c>
      <c r="IW52">
        <f t="shared" si="100"/>
        <v>-9.0291999999999997E-2</v>
      </c>
      <c r="IX52">
        <f t="shared" si="101"/>
        <v>0.13094384999999997</v>
      </c>
      <c r="IY52" s="26">
        <f t="shared" si="102"/>
        <v>-3.9921999999999999E-2</v>
      </c>
      <c r="IZ52">
        <f t="shared" si="103"/>
        <v>1.1098999999999999E-2</v>
      </c>
      <c r="JA52">
        <f t="shared" si="104"/>
        <v>2.3906E-2</v>
      </c>
      <c r="JB52">
        <f t="shared" si="105"/>
        <v>-2.7969000000000001E-2</v>
      </c>
      <c r="JC52">
        <f t="shared" si="106"/>
        <v>-3.1666E-2</v>
      </c>
      <c r="JD52">
        <f t="shared" si="107"/>
        <v>-0.15503400000000001</v>
      </c>
      <c r="JE52">
        <f t="shared" si="108"/>
        <v>-0.16784499999999999</v>
      </c>
      <c r="JF52">
        <f t="shared" si="109"/>
        <v>-0.102412</v>
      </c>
      <c r="JG52">
        <f t="shared" si="110"/>
        <v>-6.4982999999999999E-2</v>
      </c>
      <c r="JH52">
        <f t="shared" si="111"/>
        <v>-9.0291999999999997E-2</v>
      </c>
      <c r="JI52" t="str">
        <f t="shared" si="112"/>
        <v/>
      </c>
      <c r="JJ52" s="26">
        <f t="shared" si="113"/>
        <v>23.290190403071897</v>
      </c>
      <c r="JK52">
        <f t="shared" si="114"/>
        <v>23.290190403071897</v>
      </c>
      <c r="JL52">
        <f t="shared" si="115"/>
        <v>23.290190403071897</v>
      </c>
      <c r="JM52">
        <f t="shared" si="116"/>
        <v>23.290190403071897</v>
      </c>
      <c r="JN52">
        <f t="shared" si="117"/>
        <v>23.290190403071897</v>
      </c>
      <c r="JO52">
        <f t="shared" si="118"/>
        <v>23.290190403071897</v>
      </c>
      <c r="JP52">
        <f t="shared" si="119"/>
        <v>23.290190403071897</v>
      </c>
      <c r="JQ52">
        <f t="shared" si="120"/>
        <v>23.290190403071897</v>
      </c>
      <c r="JR52">
        <f t="shared" si="121"/>
        <v>23.290190403071897</v>
      </c>
      <c r="JS52">
        <f t="shared" si="122"/>
        <v>23.290190403071897</v>
      </c>
      <c r="JT52">
        <f t="shared" si="123"/>
        <v>23.290190403071897</v>
      </c>
      <c r="JU52" s="26" t="str">
        <f t="shared" si="124"/>
        <v/>
      </c>
      <c r="JV52" t="str">
        <f t="shared" si="125"/>
        <v/>
      </c>
      <c r="JW52" t="str">
        <f t="shared" si="126"/>
        <v/>
      </c>
      <c r="JX52" t="str">
        <f t="shared" si="127"/>
        <v/>
      </c>
      <c r="JY52" t="str">
        <f t="shared" si="128"/>
        <v/>
      </c>
      <c r="JZ52" t="str">
        <f t="shared" si="129"/>
        <v/>
      </c>
      <c r="KA52" t="str">
        <f t="shared" si="130"/>
        <v/>
      </c>
      <c r="KB52" t="str">
        <f t="shared" si="131"/>
        <v/>
      </c>
      <c r="KC52" t="str">
        <f t="shared" si="132"/>
        <v/>
      </c>
      <c r="KD52" t="str">
        <f t="shared" si="133"/>
        <v/>
      </c>
      <c r="KE52" s="4" t="str">
        <f t="shared" si="134"/>
        <v/>
      </c>
    </row>
    <row r="53" spans="1:291" x14ac:dyDescent="0.2">
      <c r="A53" s="16" t="s">
        <v>3563</v>
      </c>
      <c r="B53" s="17" t="s">
        <v>3564</v>
      </c>
      <c r="C53" s="17"/>
      <c r="D53" s="17"/>
      <c r="E53" s="20" t="s">
        <v>56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32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32">
        <v>1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 s="4">
        <v>0</v>
      </c>
      <c r="AM53" s="19">
        <v>2.7402699999999999E-2</v>
      </c>
      <c r="AN53" s="19">
        <v>2.77652E-2</v>
      </c>
      <c r="AO53" s="19">
        <v>2.9584900000000001E-2</v>
      </c>
      <c r="AP53" s="19">
        <v>2.7746199999999999E-2</v>
      </c>
      <c r="AQ53" s="19">
        <v>2.7006100000000002E-2</v>
      </c>
      <c r="AR53" s="19">
        <v>2.88338E-2</v>
      </c>
      <c r="AS53" s="19">
        <v>2.88285E-2</v>
      </c>
      <c r="AT53" s="19">
        <v>2.9134E-2</v>
      </c>
      <c r="AU53" s="19">
        <v>3.0080599999999999E-2</v>
      </c>
      <c r="AV53" s="19">
        <v>2.80363E-2</v>
      </c>
      <c r="AW53" s="32">
        <v>2.5497599999999999E-2</v>
      </c>
      <c r="AX53" s="19">
        <v>0</v>
      </c>
      <c r="AY53" s="19">
        <v>0</v>
      </c>
      <c r="AZ53" s="19">
        <v>0</v>
      </c>
      <c r="BA53" s="19">
        <v>0</v>
      </c>
      <c r="BB53" s="19">
        <v>0</v>
      </c>
      <c r="BC53" s="19">
        <v>0</v>
      </c>
      <c r="BD53" s="19">
        <v>0</v>
      </c>
      <c r="BE53" s="19">
        <v>0</v>
      </c>
      <c r="BF53" s="19">
        <v>0</v>
      </c>
      <c r="BG53" s="19">
        <v>0</v>
      </c>
      <c r="BH53" s="32">
        <v>0</v>
      </c>
      <c r="BI53" s="19">
        <f t="shared" si="261"/>
        <v>0</v>
      </c>
      <c r="BJ53" s="19">
        <f t="shared" si="262"/>
        <v>0</v>
      </c>
      <c r="BK53" s="19">
        <f t="shared" si="259"/>
        <v>0</v>
      </c>
      <c r="BL53" s="19">
        <f t="shared" si="255"/>
        <v>0</v>
      </c>
      <c r="BM53" s="19">
        <f t="shared" si="256"/>
        <v>0</v>
      </c>
      <c r="BN53" s="19">
        <f t="shared" si="271"/>
        <v>0</v>
      </c>
      <c r="BO53" s="19">
        <f t="shared" si="271"/>
        <v>0</v>
      </c>
      <c r="BP53" s="19">
        <f t="shared" si="271"/>
        <v>0</v>
      </c>
      <c r="BQ53" s="19">
        <f t="shared" si="271"/>
        <v>0</v>
      </c>
      <c r="BR53" s="19">
        <f t="shared" si="271"/>
        <v>0</v>
      </c>
      <c r="BS53" s="19">
        <f>IF(BH53&gt;0,1,0)</f>
        <v>0</v>
      </c>
      <c r="BT53" s="38">
        <v>0</v>
      </c>
      <c r="BU53" s="19">
        <v>0</v>
      </c>
      <c r="BV53" s="19">
        <v>1</v>
      </c>
      <c r="BW53" s="19">
        <v>4</v>
      </c>
      <c r="BX53" s="19">
        <v>16</v>
      </c>
      <c r="BY53" s="19">
        <v>18</v>
      </c>
      <c r="BZ53" s="19">
        <v>13</v>
      </c>
      <c r="CA53" s="19">
        <v>9</v>
      </c>
      <c r="CB53" s="19">
        <v>19</v>
      </c>
      <c r="CC53" s="19">
        <v>25</v>
      </c>
      <c r="CD53" s="32">
        <v>42</v>
      </c>
      <c r="CE53" s="19">
        <v>3</v>
      </c>
      <c r="CF53" s="19">
        <v>3</v>
      </c>
      <c r="CG53" s="19">
        <v>32</v>
      </c>
      <c r="CH53" s="19">
        <v>91</v>
      </c>
      <c r="CI53" s="19">
        <v>144</v>
      </c>
      <c r="CJ53" s="19">
        <v>121</v>
      </c>
      <c r="CK53" s="19">
        <v>147</v>
      </c>
      <c r="CL53" s="19">
        <v>127</v>
      </c>
      <c r="CM53" s="19">
        <v>198</v>
      </c>
      <c r="CN53" s="19">
        <v>188</v>
      </c>
      <c r="CO53" s="32">
        <v>215</v>
      </c>
      <c r="CP53" s="35">
        <f t="shared" si="211"/>
        <v>0</v>
      </c>
      <c r="CQ53" s="35">
        <f t="shared" si="212"/>
        <v>0</v>
      </c>
      <c r="CR53" s="35">
        <f t="shared" si="213"/>
        <v>3.125E-2</v>
      </c>
      <c r="CS53" s="35">
        <f t="shared" si="214"/>
        <v>4.3956043956043959E-2</v>
      </c>
      <c r="CT53" s="35">
        <f t="shared" si="215"/>
        <v>0.1111111111111111</v>
      </c>
      <c r="CU53" s="35">
        <f t="shared" si="216"/>
        <v>0.1487603305785124</v>
      </c>
      <c r="CV53" s="35">
        <f t="shared" si="217"/>
        <v>8.8435374149659865E-2</v>
      </c>
      <c r="CW53" s="35">
        <f t="shared" si="218"/>
        <v>7.0866141732283464E-2</v>
      </c>
      <c r="CX53" s="35">
        <f t="shared" si="219"/>
        <v>9.5959595959595953E-2</v>
      </c>
      <c r="CY53" s="35">
        <f t="shared" si="220"/>
        <v>0.13297872340425532</v>
      </c>
      <c r="CZ53" s="139">
        <f t="shared" si="221"/>
        <v>0.19534883720930232</v>
      </c>
      <c r="DA53" s="146"/>
      <c r="DB53" s="146"/>
      <c r="DC53" s="146"/>
      <c r="DD53" s="146">
        <v>2.8033000000000001</v>
      </c>
      <c r="DE53" s="146">
        <v>1.8956999999999999</v>
      </c>
      <c r="DF53" s="146">
        <v>1.1505000000000001</v>
      </c>
      <c r="DG53" s="146">
        <v>2.1958000000000002</v>
      </c>
      <c r="DH53" s="146">
        <v>2.1135999999999999</v>
      </c>
      <c r="DI53" s="146">
        <v>0.69440000000000002</v>
      </c>
      <c r="DJ53" s="146">
        <v>0.34289999999999998</v>
      </c>
      <c r="DK53" s="147">
        <v>0.19159999999999999</v>
      </c>
      <c r="DL53" s="146"/>
      <c r="DM53" s="146"/>
      <c r="DN53" s="146"/>
      <c r="DO53" s="146"/>
      <c r="DP53" s="146"/>
      <c r="DQ53" s="146">
        <v>0.19773299999999999</v>
      </c>
      <c r="DR53" s="146"/>
      <c r="DS53" s="146"/>
      <c r="DT53" s="146">
        <v>7.8670000000000004E-2</v>
      </c>
      <c r="DU53" s="146">
        <v>0.411856</v>
      </c>
      <c r="DV53" s="147">
        <v>0.51463199999999998</v>
      </c>
      <c r="DW53" s="146"/>
      <c r="DX53" s="146"/>
      <c r="DY53" s="146"/>
      <c r="DZ53" s="146"/>
      <c r="EA53" s="146">
        <v>6.0283000000000003E-2</v>
      </c>
      <c r="EB53" s="146">
        <v>-4.3262000000000002E-2</v>
      </c>
      <c r="EC53" s="146">
        <v>-0.13478999999999999</v>
      </c>
      <c r="ED53" s="146">
        <v>4.8599999999999997E-3</v>
      </c>
      <c r="EE53" s="146">
        <v>1.8345E-2</v>
      </c>
      <c r="EF53" s="146">
        <v>3.8304999999999999E-2</v>
      </c>
      <c r="EG53" s="147">
        <v>-0.30970700000000001</v>
      </c>
      <c r="EH53" s="143">
        <v>14192800</v>
      </c>
      <c r="EI53" s="143">
        <v>14192800</v>
      </c>
      <c r="EJ53" s="143">
        <v>38929700</v>
      </c>
      <c r="EK53" s="143">
        <v>287448000</v>
      </c>
      <c r="EL53" s="143">
        <v>270150800</v>
      </c>
      <c r="EM53" s="143">
        <v>214259000</v>
      </c>
      <c r="EN53" s="143">
        <v>629262400</v>
      </c>
      <c r="EO53" s="143">
        <v>752628000</v>
      </c>
      <c r="EP53" s="143">
        <v>320878700</v>
      </c>
      <c r="EQ53" s="143">
        <v>179022700</v>
      </c>
      <c r="ER53" s="143">
        <v>53893100</v>
      </c>
      <c r="ES53" s="26">
        <f t="shared" si="222"/>
        <v>16.468245351728577</v>
      </c>
      <c r="ET53" s="26">
        <f t="shared" si="223"/>
        <v>16.468245351728577</v>
      </c>
      <c r="EU53" s="26">
        <f t="shared" si="224"/>
        <v>17.477268013417721</v>
      </c>
      <c r="EV53" s="26">
        <f t="shared" si="225"/>
        <v>19.476552532277591</v>
      </c>
      <c r="EW53" s="26">
        <f t="shared" si="226"/>
        <v>19.414490879567751</v>
      </c>
      <c r="EX53" s="26">
        <f t="shared" si="227"/>
        <v>19.182696121561062</v>
      </c>
      <c r="EY53" s="26">
        <f t="shared" si="228"/>
        <v>20.260058897784745</v>
      </c>
      <c r="EZ53" s="26">
        <f t="shared" si="229"/>
        <v>20.439081639789769</v>
      </c>
      <c r="FA53" s="26">
        <f t="shared" si="230"/>
        <v>19.586573728059101</v>
      </c>
      <c r="FB53" s="26">
        <f t="shared" si="231"/>
        <v>19.003023171407062</v>
      </c>
      <c r="FC53" s="152">
        <f t="shared" si="232"/>
        <v>17.802513012842326</v>
      </c>
      <c r="FG53">
        <f t="shared" ref="FG53:FM53" si="274">IF(ISNUMBER(I53),DD53,"")</f>
        <v>2.8033000000000001</v>
      </c>
      <c r="FH53">
        <f t="shared" si="274"/>
        <v>1.8956999999999999</v>
      </c>
      <c r="FI53">
        <f t="shared" si="274"/>
        <v>1.1505000000000001</v>
      </c>
      <c r="FJ53">
        <f t="shared" si="274"/>
        <v>2.1958000000000002</v>
      </c>
      <c r="FK53">
        <f t="shared" si="274"/>
        <v>2.1135999999999999</v>
      </c>
      <c r="FL53">
        <f t="shared" si="274"/>
        <v>0.69440000000000002</v>
      </c>
      <c r="FM53">
        <f t="shared" si="274"/>
        <v>0.34289999999999998</v>
      </c>
      <c r="FN53">
        <f t="shared" si="272"/>
        <v>0.19159999999999999</v>
      </c>
      <c r="FO53" s="26"/>
      <c r="FT53">
        <f t="shared" ref="FT53:FT60" si="275">IF(ISNUMBER(K53),DQ53,"")</f>
        <v>0.19773299999999999</v>
      </c>
      <c r="FW53">
        <f t="shared" ref="FW53:FY60" si="276">IF(ISNUMBER(N53),DT53,"")</f>
        <v>7.8670000000000004E-2</v>
      </c>
      <c r="FX53">
        <f t="shared" si="276"/>
        <v>0.411856</v>
      </c>
      <c r="FY53" s="4">
        <f t="shared" si="276"/>
        <v>0.51463199999999998</v>
      </c>
      <c r="GD53">
        <f t="shared" ref="GD53:GJ53" si="277">IF(ISNUMBER(J53),EA53,"")</f>
        <v>6.0283000000000003E-2</v>
      </c>
      <c r="GE53">
        <f t="shared" si="277"/>
        <v>-4.3262000000000002E-2</v>
      </c>
      <c r="GF53">
        <f t="shared" si="277"/>
        <v>-0.13478999999999999</v>
      </c>
      <c r="GG53">
        <f t="shared" si="277"/>
        <v>4.8599999999999997E-3</v>
      </c>
      <c r="GH53">
        <f t="shared" si="277"/>
        <v>1.8345E-2</v>
      </c>
      <c r="GI53">
        <f t="shared" si="277"/>
        <v>3.8304999999999999E-2</v>
      </c>
      <c r="GJ53" s="4">
        <f t="shared" si="277"/>
        <v>-0.30970700000000001</v>
      </c>
      <c r="GK53">
        <f t="shared" si="235"/>
        <v>16.468245351728577</v>
      </c>
      <c r="GL53">
        <f t="shared" si="236"/>
        <v>16.468245351728577</v>
      </c>
      <c r="GM53">
        <f t="shared" si="237"/>
        <v>17.477268013417721</v>
      </c>
      <c r="GN53">
        <f t="shared" si="238"/>
        <v>19.476552532277591</v>
      </c>
      <c r="GO53">
        <f t="shared" si="239"/>
        <v>19.414490879567751</v>
      </c>
      <c r="GP53">
        <f t="shared" si="240"/>
        <v>19.182696121561062</v>
      </c>
      <c r="GQ53">
        <f t="shared" si="241"/>
        <v>20.260058897784745</v>
      </c>
      <c r="GR53">
        <f t="shared" si="242"/>
        <v>20.439081639789769</v>
      </c>
      <c r="GS53">
        <f t="shared" si="243"/>
        <v>19.586573728059101</v>
      </c>
      <c r="GT53">
        <f t="shared" si="244"/>
        <v>19.003023171407062</v>
      </c>
      <c r="GU53">
        <f t="shared" si="245"/>
        <v>17.802513012842326</v>
      </c>
      <c r="GV53" s="26">
        <f t="shared" si="47"/>
        <v>0.52583789730000008</v>
      </c>
      <c r="GW53">
        <f t="shared" si="48"/>
        <v>0.52583789730000008</v>
      </c>
      <c r="GX53">
        <f t="shared" si="49"/>
        <v>0.52583789730000008</v>
      </c>
      <c r="GY53">
        <f t="shared" si="50"/>
        <v>2.8033000000000001</v>
      </c>
      <c r="GZ53">
        <f t="shared" si="51"/>
        <v>1.8956999999999999</v>
      </c>
      <c r="HA53">
        <f t="shared" si="52"/>
        <v>1.1505000000000001</v>
      </c>
      <c r="HB53">
        <f t="shared" si="53"/>
        <v>2.1958000000000002</v>
      </c>
      <c r="HC53">
        <f t="shared" si="54"/>
        <v>2.1135999999999999</v>
      </c>
      <c r="HD53">
        <f t="shared" si="55"/>
        <v>0.69440000000000002</v>
      </c>
      <c r="HE53">
        <f t="shared" si="56"/>
        <v>0.52583789730000008</v>
      </c>
      <c r="HF53">
        <f t="shared" si="57"/>
        <v>0.52583789730000008</v>
      </c>
      <c r="HG53" s="26" t="str">
        <f t="shared" si="58"/>
        <v/>
      </c>
      <c r="HH53" t="str">
        <f t="shared" si="59"/>
        <v/>
      </c>
      <c r="HI53" t="str">
        <f t="shared" si="60"/>
        <v/>
      </c>
      <c r="HJ53">
        <f t="shared" si="61"/>
        <v>2.8033000000000001</v>
      </c>
      <c r="HK53">
        <f t="shared" si="62"/>
        <v>1.8956999999999999</v>
      </c>
      <c r="HL53">
        <f t="shared" si="63"/>
        <v>1.1505000000000001</v>
      </c>
      <c r="HM53">
        <f t="shared" si="64"/>
        <v>2.1958000000000002</v>
      </c>
      <c r="HN53">
        <f t="shared" si="65"/>
        <v>2.1135999999999999</v>
      </c>
      <c r="HO53">
        <f t="shared" si="66"/>
        <v>0.69440000000000002</v>
      </c>
      <c r="HP53">
        <f t="shared" si="67"/>
        <v>0.52583789730000008</v>
      </c>
      <c r="HQ53">
        <f t="shared" si="68"/>
        <v>0.52583789730000008</v>
      </c>
      <c r="HR53" s="26">
        <f t="shared" si="69"/>
        <v>1.8501305000000012E-3</v>
      </c>
      <c r="HS53">
        <f t="shared" si="70"/>
        <v>1.8501305000000012E-3</v>
      </c>
      <c r="HT53">
        <f t="shared" si="71"/>
        <v>1.8501305000000012E-3</v>
      </c>
      <c r="HU53">
        <f t="shared" si="72"/>
        <v>1.8501305000000012E-3</v>
      </c>
      <c r="HV53">
        <f t="shared" si="73"/>
        <v>1.8501305000000012E-3</v>
      </c>
      <c r="HW53">
        <f t="shared" si="74"/>
        <v>0.19773299999999999</v>
      </c>
      <c r="HX53">
        <f t="shared" si="75"/>
        <v>1.8501305000000012E-3</v>
      </c>
      <c r="HY53">
        <f t="shared" si="76"/>
        <v>1.8501305000000012E-3</v>
      </c>
      <c r="HZ53">
        <f t="shared" si="77"/>
        <v>7.8670000000000004E-2</v>
      </c>
      <c r="IA53">
        <f t="shared" si="78"/>
        <v>0.411856</v>
      </c>
      <c r="IB53" s="4">
        <f t="shared" si="79"/>
        <v>0.51463199999999998</v>
      </c>
      <c r="IC53" t="str">
        <f t="shared" si="80"/>
        <v/>
      </c>
      <c r="ID53" t="str">
        <f t="shared" si="81"/>
        <v/>
      </c>
      <c r="IE53" t="str">
        <f t="shared" si="82"/>
        <v/>
      </c>
      <c r="IF53" t="str">
        <f t="shared" si="83"/>
        <v/>
      </c>
      <c r="IG53" t="str">
        <f t="shared" si="84"/>
        <v/>
      </c>
      <c r="IH53">
        <f t="shared" si="85"/>
        <v>0.19773299999999999</v>
      </c>
      <c r="II53" t="str">
        <f t="shared" si="86"/>
        <v/>
      </c>
      <c r="IJ53" t="str">
        <f t="shared" si="87"/>
        <v/>
      </c>
      <c r="IK53">
        <f t="shared" si="88"/>
        <v>7.8670000000000004E-2</v>
      </c>
      <c r="IL53">
        <f t="shared" si="89"/>
        <v>0.411856</v>
      </c>
      <c r="IM53">
        <f t="shared" si="90"/>
        <v>0.51463199999999998</v>
      </c>
      <c r="IN53" s="26">
        <f t="shared" si="91"/>
        <v>0</v>
      </c>
      <c r="IO53">
        <f t="shared" si="92"/>
        <v>0</v>
      </c>
      <c r="IP53">
        <f t="shared" si="93"/>
        <v>0</v>
      </c>
      <c r="IQ53">
        <f t="shared" si="94"/>
        <v>0</v>
      </c>
      <c r="IR53">
        <f t="shared" si="95"/>
        <v>6.0283000000000003E-2</v>
      </c>
      <c r="IS53">
        <f t="shared" si="96"/>
        <v>-4.3262000000000002E-2</v>
      </c>
      <c r="IT53">
        <f t="shared" si="97"/>
        <v>-0.13478999999999999</v>
      </c>
      <c r="IU53">
        <f t="shared" si="98"/>
        <v>4.8599999999999997E-3</v>
      </c>
      <c r="IV53">
        <f t="shared" si="99"/>
        <v>1.8345E-2</v>
      </c>
      <c r="IW53">
        <f t="shared" si="100"/>
        <v>3.8304999999999999E-2</v>
      </c>
      <c r="IX53">
        <f t="shared" si="101"/>
        <v>-0.30970700000000001</v>
      </c>
      <c r="IY53" s="26" t="str">
        <f t="shared" si="102"/>
        <v/>
      </c>
      <c r="IZ53" t="str">
        <f t="shared" si="103"/>
        <v/>
      </c>
      <c r="JA53" t="str">
        <f t="shared" si="104"/>
        <v/>
      </c>
      <c r="JB53" t="str">
        <f t="shared" si="105"/>
        <v/>
      </c>
      <c r="JC53">
        <f t="shared" si="106"/>
        <v>6.0283000000000003E-2</v>
      </c>
      <c r="JD53">
        <f t="shared" si="107"/>
        <v>-4.3262000000000002E-2</v>
      </c>
      <c r="JE53">
        <f t="shared" si="108"/>
        <v>-0.13478999999999999</v>
      </c>
      <c r="JF53">
        <f t="shared" si="109"/>
        <v>4.8599999999999997E-3</v>
      </c>
      <c r="JG53">
        <f t="shared" si="110"/>
        <v>1.8345E-2</v>
      </c>
      <c r="JH53">
        <f t="shared" si="111"/>
        <v>3.8304999999999999E-2</v>
      </c>
      <c r="JI53">
        <f t="shared" si="112"/>
        <v>-0.30970700000000001</v>
      </c>
      <c r="JJ53" s="26">
        <f t="shared" si="113"/>
        <v>16.471776900977758</v>
      </c>
      <c r="JK53">
        <f t="shared" si="114"/>
        <v>16.471776900977758</v>
      </c>
      <c r="JL53">
        <f t="shared" si="115"/>
        <v>17.477268013417721</v>
      </c>
      <c r="JM53">
        <f t="shared" si="116"/>
        <v>19.476552532277591</v>
      </c>
      <c r="JN53">
        <f t="shared" si="117"/>
        <v>19.414490879567751</v>
      </c>
      <c r="JO53">
        <f t="shared" si="118"/>
        <v>19.182696121561062</v>
      </c>
      <c r="JP53">
        <f t="shared" si="119"/>
        <v>20.260058897784745</v>
      </c>
      <c r="JQ53">
        <f t="shared" si="120"/>
        <v>20.439081639789769</v>
      </c>
      <c r="JR53">
        <f t="shared" si="121"/>
        <v>19.586573728059101</v>
      </c>
      <c r="JS53">
        <f t="shared" si="122"/>
        <v>19.003023171407062</v>
      </c>
      <c r="JT53">
        <f t="shared" si="123"/>
        <v>17.802513012842326</v>
      </c>
      <c r="JU53" s="26">
        <f t="shared" si="124"/>
        <v>16.471776900977758</v>
      </c>
      <c r="JV53">
        <f t="shared" si="125"/>
        <v>16.471776900977758</v>
      </c>
      <c r="JW53">
        <f t="shared" si="126"/>
        <v>17.477268013417721</v>
      </c>
      <c r="JX53">
        <f t="shared" si="127"/>
        <v>19.476552532277591</v>
      </c>
      <c r="JY53">
        <f t="shared" si="128"/>
        <v>19.414490879567751</v>
      </c>
      <c r="JZ53">
        <f t="shared" si="129"/>
        <v>19.182696121561062</v>
      </c>
      <c r="KA53">
        <f t="shared" si="130"/>
        <v>20.260058897784745</v>
      </c>
      <c r="KB53">
        <f t="shared" si="131"/>
        <v>20.439081639789769</v>
      </c>
      <c r="KC53">
        <f t="shared" si="132"/>
        <v>19.586573728059101</v>
      </c>
      <c r="KD53">
        <f t="shared" si="133"/>
        <v>19.003023171407062</v>
      </c>
      <c r="KE53" s="4">
        <f t="shared" si="134"/>
        <v>17.802513012842326</v>
      </c>
    </row>
    <row r="54" spans="1:291" x14ac:dyDescent="0.2">
      <c r="A54" s="16" t="s">
        <v>3567</v>
      </c>
      <c r="B54" s="17" t="s">
        <v>3568</v>
      </c>
      <c r="C54" s="17"/>
      <c r="D54" s="17"/>
      <c r="E54" s="20" t="s">
        <v>56</v>
      </c>
      <c r="F54" s="19"/>
      <c r="G54" s="19">
        <v>0</v>
      </c>
      <c r="H54" s="19"/>
      <c r="I54" s="19"/>
      <c r="J54" s="19">
        <v>0</v>
      </c>
      <c r="K54" s="19"/>
      <c r="L54" s="19"/>
      <c r="M54" s="19"/>
      <c r="N54" s="19"/>
      <c r="O54" s="19"/>
      <c r="P54" s="32"/>
      <c r="Q54" s="19"/>
      <c r="R54" s="19">
        <v>0</v>
      </c>
      <c r="S54" s="19"/>
      <c r="T54" s="19"/>
      <c r="U54" s="19">
        <v>0</v>
      </c>
      <c r="V54" s="19"/>
      <c r="W54" s="19"/>
      <c r="X54" s="19"/>
      <c r="Y54" s="19"/>
      <c r="Z54" s="19"/>
      <c r="AA54" s="32"/>
      <c r="AC54">
        <v>0</v>
      </c>
      <c r="AF54">
        <v>0</v>
      </c>
      <c r="AL54" s="4"/>
      <c r="AM54" s="19"/>
      <c r="AN54" s="19">
        <v>2.3372299999999999E-2</v>
      </c>
      <c r="AO54" s="19"/>
      <c r="AP54" s="19"/>
      <c r="AQ54" s="19">
        <v>2.2924099999999999E-2</v>
      </c>
      <c r="AR54" s="19"/>
      <c r="AS54" s="19"/>
      <c r="AT54" s="19"/>
      <c r="AU54" s="19"/>
      <c r="AV54" s="19"/>
      <c r="AW54" s="32"/>
      <c r="AX54" s="19"/>
      <c r="AY54" s="19">
        <v>0</v>
      </c>
      <c r="AZ54" s="19"/>
      <c r="BA54" s="19"/>
      <c r="BB54" s="19">
        <v>0</v>
      </c>
      <c r="BC54" s="19"/>
      <c r="BD54" s="19"/>
      <c r="BE54" s="19"/>
      <c r="BF54" s="19"/>
      <c r="BG54" s="19"/>
      <c r="BH54" s="32"/>
      <c r="BI54" s="19"/>
      <c r="BJ54" s="19">
        <f t="shared" ref="BJ54:BJ60" si="278">IF(AY54&gt;0,1,0)</f>
        <v>0</v>
      </c>
      <c r="BK54" s="19"/>
      <c r="BL54" s="19"/>
      <c r="BM54" s="19">
        <f>IF(BB54&gt;0,1,0)</f>
        <v>0</v>
      </c>
      <c r="BN54" s="19"/>
      <c r="BO54" s="19"/>
      <c r="BP54" s="19"/>
      <c r="BQ54" s="19"/>
      <c r="BR54" s="19"/>
      <c r="BS54" s="19"/>
      <c r="BT54" s="38">
        <v>51</v>
      </c>
      <c r="BU54" s="19">
        <v>19</v>
      </c>
      <c r="BV54" s="19">
        <v>10</v>
      </c>
      <c r="BW54" s="19">
        <v>29</v>
      </c>
      <c r="BX54" s="19">
        <v>43</v>
      </c>
      <c r="BY54" s="19">
        <v>40</v>
      </c>
      <c r="BZ54" s="19">
        <v>42</v>
      </c>
      <c r="CA54" s="19">
        <v>17</v>
      </c>
      <c r="CB54" s="19">
        <v>60</v>
      </c>
      <c r="CC54" s="19">
        <v>9</v>
      </c>
      <c r="CD54" s="32">
        <v>0</v>
      </c>
      <c r="CE54" s="19">
        <v>254</v>
      </c>
      <c r="CF54" s="19">
        <v>235</v>
      </c>
      <c r="CG54" s="19">
        <v>166</v>
      </c>
      <c r="CH54" s="19">
        <v>218</v>
      </c>
      <c r="CI54" s="19">
        <v>259</v>
      </c>
      <c r="CJ54" s="19">
        <v>233</v>
      </c>
      <c r="CK54" s="19">
        <v>326</v>
      </c>
      <c r="CL54" s="19">
        <v>164</v>
      </c>
      <c r="CM54" s="19">
        <v>208</v>
      </c>
      <c r="CN54" s="19">
        <v>54</v>
      </c>
      <c r="CO54" s="32">
        <v>4</v>
      </c>
      <c r="CP54" s="35">
        <f t="shared" si="211"/>
        <v>0.20078740157480315</v>
      </c>
      <c r="CQ54" s="35">
        <f t="shared" si="212"/>
        <v>8.085106382978724E-2</v>
      </c>
      <c r="CR54" s="35">
        <f t="shared" si="213"/>
        <v>6.0240963855421686E-2</v>
      </c>
      <c r="CS54" s="35">
        <f t="shared" si="214"/>
        <v>0.13302752293577982</v>
      </c>
      <c r="CT54" s="35">
        <f t="shared" si="215"/>
        <v>0.16602316602316602</v>
      </c>
      <c r="CU54" s="35">
        <f t="shared" si="216"/>
        <v>0.17167381974248927</v>
      </c>
      <c r="CV54" s="35">
        <f t="shared" si="217"/>
        <v>0.12883435582822086</v>
      </c>
      <c r="CW54" s="35">
        <f t="shared" si="218"/>
        <v>0.10365853658536585</v>
      </c>
      <c r="CX54" s="35">
        <f t="shared" si="219"/>
        <v>0.28846153846153844</v>
      </c>
      <c r="CY54" s="35">
        <f t="shared" si="220"/>
        <v>0.16666666666666666</v>
      </c>
      <c r="CZ54" s="139">
        <f t="shared" si="221"/>
        <v>0</v>
      </c>
      <c r="DA54" s="146"/>
      <c r="DB54" s="146"/>
      <c r="DC54" s="146"/>
      <c r="DD54" s="146"/>
      <c r="DE54" s="146"/>
      <c r="DF54" s="146"/>
      <c r="DG54" s="146"/>
      <c r="DH54" s="146"/>
      <c r="DI54" s="146"/>
      <c r="DJ54" s="146"/>
      <c r="DK54" s="147"/>
      <c r="DL54" s="146"/>
      <c r="DM54" s="146"/>
      <c r="DN54" s="146"/>
      <c r="DO54" s="146"/>
      <c r="DP54" s="146"/>
      <c r="DQ54" s="146"/>
      <c r="DR54" s="146"/>
      <c r="DS54" s="146"/>
      <c r="DT54" s="146"/>
      <c r="DU54" s="146"/>
      <c r="DV54" s="147"/>
      <c r="DW54" s="146"/>
      <c r="DX54" s="146"/>
      <c r="DY54" s="146"/>
      <c r="DZ54" s="146"/>
      <c r="EA54" s="146"/>
      <c r="EB54" s="146"/>
      <c r="EC54" s="146"/>
      <c r="ED54" s="146"/>
      <c r="EE54" s="146"/>
      <c r="EF54" s="146"/>
      <c r="EG54" s="147"/>
      <c r="EH54" s="143"/>
      <c r="EI54" s="143"/>
      <c r="EJ54" s="143"/>
      <c r="EK54" s="143"/>
      <c r="EL54" s="143"/>
      <c r="EM54" s="143"/>
      <c r="EN54" s="143"/>
      <c r="EO54" s="143"/>
      <c r="EP54" s="143"/>
      <c r="EQ54" s="143"/>
      <c r="ER54" s="143"/>
      <c r="ES54" s="26" t="str">
        <f t="shared" si="222"/>
        <v/>
      </c>
      <c r="ET54" s="26" t="str">
        <f t="shared" si="223"/>
        <v/>
      </c>
      <c r="EU54" s="26" t="str">
        <f t="shared" si="224"/>
        <v/>
      </c>
      <c r="EV54" s="26" t="str">
        <f t="shared" si="225"/>
        <v/>
      </c>
      <c r="EW54" s="26" t="str">
        <f t="shared" si="226"/>
        <v/>
      </c>
      <c r="EX54" s="26" t="str">
        <f t="shared" si="227"/>
        <v/>
      </c>
      <c r="EY54" s="26" t="str">
        <f t="shared" si="228"/>
        <v/>
      </c>
      <c r="EZ54" s="26" t="str">
        <f t="shared" si="229"/>
        <v/>
      </c>
      <c r="FA54" s="26" t="str">
        <f t="shared" si="230"/>
        <v/>
      </c>
      <c r="FB54" s="26" t="str">
        <f t="shared" si="231"/>
        <v/>
      </c>
      <c r="FC54" s="152" t="str">
        <f t="shared" si="232"/>
        <v/>
      </c>
      <c r="FD54" t="str">
        <f>IF(ISNUMBER(F54),DA54,"")</f>
        <v/>
      </c>
      <c r="FF54" t="str">
        <f t="shared" ref="FF54:FG57" si="279">IF(ISNUMBER(H54),DC54,"")</f>
        <v/>
      </c>
      <c r="FG54" t="str">
        <f t="shared" si="279"/>
        <v/>
      </c>
      <c r="FI54" t="str">
        <f t="shared" ref="FI54:FM57" si="280">IF(ISNUMBER(K54),DF54,"")</f>
        <v/>
      </c>
      <c r="FJ54" t="str">
        <f t="shared" si="280"/>
        <v/>
      </c>
      <c r="FK54" t="str">
        <f t="shared" si="280"/>
        <v/>
      </c>
      <c r="FL54" t="str">
        <f t="shared" si="280"/>
        <v/>
      </c>
      <c r="FM54" t="str">
        <f t="shared" si="280"/>
        <v/>
      </c>
      <c r="FN54" t="str">
        <f t="shared" si="272"/>
        <v/>
      </c>
      <c r="FO54" s="26"/>
      <c r="FT54" t="str">
        <f t="shared" si="275"/>
        <v/>
      </c>
      <c r="FU54" t="str">
        <f t="shared" ref="FU54:FV60" si="281">IF(ISNUMBER(L54),DR54,"")</f>
        <v/>
      </c>
      <c r="FV54" t="str">
        <f t="shared" si="281"/>
        <v/>
      </c>
      <c r="FW54" t="str">
        <f t="shared" si="276"/>
        <v/>
      </c>
      <c r="FX54" t="str">
        <f t="shared" si="276"/>
        <v/>
      </c>
      <c r="FY54" s="4" t="str">
        <f t="shared" si="276"/>
        <v/>
      </c>
      <c r="FZ54" t="str">
        <f t="shared" ref="FZ54:FZ62" si="282">IF(ISNUMBER(F54),DW54,"")</f>
        <v/>
      </c>
      <c r="GE54" t="str">
        <f t="shared" ref="GE54:GE66" si="283">IF(ISNUMBER(K54),EB54,"")</f>
        <v/>
      </c>
      <c r="GF54" t="str">
        <f t="shared" ref="GF54:GF66" si="284">IF(ISNUMBER(L54),EC54,"")</f>
        <v/>
      </c>
      <c r="GG54" t="str">
        <f t="shared" ref="GG54:GG66" si="285">IF(ISNUMBER(M54),ED54,"")</f>
        <v/>
      </c>
      <c r="GH54" t="str">
        <f t="shared" ref="GH54:GH66" si="286">IF(ISNUMBER(N54),EE54,"")</f>
        <v/>
      </c>
      <c r="GI54" t="str">
        <f t="shared" ref="GI54:GI66" si="287">IF(ISNUMBER(O54),EF54,"")</f>
        <v/>
      </c>
      <c r="GJ54" s="4" t="str">
        <f t="shared" ref="GJ54:GJ66" si="288">IF(ISNUMBER(P54),EG54,"")</f>
        <v/>
      </c>
      <c r="GK54" t="str">
        <f t="shared" si="235"/>
        <v/>
      </c>
      <c r="GL54" t="str">
        <f t="shared" si="236"/>
        <v/>
      </c>
      <c r="GM54" t="str">
        <f t="shared" si="237"/>
        <v/>
      </c>
      <c r="GN54" t="str">
        <f t="shared" si="238"/>
        <v/>
      </c>
      <c r="GO54" t="str">
        <f t="shared" si="239"/>
        <v/>
      </c>
      <c r="GP54" t="str">
        <f t="shared" si="240"/>
        <v/>
      </c>
      <c r="GQ54" t="str">
        <f t="shared" si="241"/>
        <v/>
      </c>
      <c r="GR54" t="str">
        <f t="shared" si="242"/>
        <v/>
      </c>
      <c r="GS54" t="str">
        <f t="shared" si="243"/>
        <v/>
      </c>
      <c r="GT54" t="str">
        <f t="shared" si="244"/>
        <v/>
      </c>
      <c r="GU54" t="str">
        <f t="shared" si="245"/>
        <v/>
      </c>
      <c r="GV54" s="26">
        <f t="shared" si="47"/>
        <v>11.025982470999988</v>
      </c>
      <c r="GW54">
        <f t="shared" si="48"/>
        <v>0.52583789730000008</v>
      </c>
      <c r="GX54">
        <f t="shared" si="49"/>
        <v>11.025982470999988</v>
      </c>
      <c r="GY54">
        <f t="shared" si="50"/>
        <v>11.025982470999988</v>
      </c>
      <c r="GZ54">
        <f t="shared" si="51"/>
        <v>0.52583789730000008</v>
      </c>
      <c r="HA54">
        <f t="shared" si="52"/>
        <v>11.025982470999988</v>
      </c>
      <c r="HB54">
        <f t="shared" si="53"/>
        <v>11.025982470999988</v>
      </c>
      <c r="HC54">
        <f t="shared" si="54"/>
        <v>11.025982470999988</v>
      </c>
      <c r="HD54">
        <f t="shared" si="55"/>
        <v>11.025982470999988</v>
      </c>
      <c r="HE54">
        <f t="shared" si="56"/>
        <v>11.025982470999988</v>
      </c>
      <c r="HF54">
        <f t="shared" si="57"/>
        <v>11.025982470999988</v>
      </c>
      <c r="HG54" s="26" t="str">
        <f t="shared" si="58"/>
        <v/>
      </c>
      <c r="HH54" t="str">
        <f t="shared" si="59"/>
        <v/>
      </c>
      <c r="HI54" t="str">
        <f t="shared" si="60"/>
        <v/>
      </c>
      <c r="HJ54" t="str">
        <f t="shared" si="61"/>
        <v/>
      </c>
      <c r="HK54" t="str">
        <f t="shared" si="62"/>
        <v/>
      </c>
      <c r="HL54" t="str">
        <f t="shared" si="63"/>
        <v/>
      </c>
      <c r="HM54" t="str">
        <f t="shared" si="64"/>
        <v/>
      </c>
      <c r="HN54" t="str">
        <f t="shared" si="65"/>
        <v/>
      </c>
      <c r="HO54" t="str">
        <f t="shared" si="66"/>
        <v/>
      </c>
      <c r="HP54" t="str">
        <f t="shared" si="67"/>
        <v/>
      </c>
      <c r="HQ54" t="str">
        <f t="shared" si="68"/>
        <v/>
      </c>
      <c r="HR54" s="26">
        <f t="shared" si="69"/>
        <v>1.8501305000000012E-3</v>
      </c>
      <c r="HS54">
        <f t="shared" si="70"/>
        <v>1.8501305000000012E-3</v>
      </c>
      <c r="HT54">
        <f t="shared" si="71"/>
        <v>1.8501305000000012E-3</v>
      </c>
      <c r="HU54">
        <f t="shared" si="72"/>
        <v>1.8501305000000012E-3</v>
      </c>
      <c r="HV54">
        <f t="shared" si="73"/>
        <v>1.8501305000000012E-3</v>
      </c>
      <c r="HW54">
        <f t="shared" si="74"/>
        <v>0.86766592399999853</v>
      </c>
      <c r="HX54">
        <f t="shared" si="75"/>
        <v>0.86766592399999853</v>
      </c>
      <c r="HY54">
        <f t="shared" si="76"/>
        <v>0.86766592399999853</v>
      </c>
      <c r="HZ54">
        <f t="shared" si="77"/>
        <v>0.86766592399999853</v>
      </c>
      <c r="IA54">
        <f t="shared" si="78"/>
        <v>0.86766592399999853</v>
      </c>
      <c r="IB54" s="4">
        <f t="shared" si="79"/>
        <v>0.86766592399999853</v>
      </c>
      <c r="IC54" t="str">
        <f t="shared" si="80"/>
        <v/>
      </c>
      <c r="ID54" t="str">
        <f t="shared" si="81"/>
        <v/>
      </c>
      <c r="IE54" t="str">
        <f t="shared" si="82"/>
        <v/>
      </c>
      <c r="IF54" t="str">
        <f t="shared" si="83"/>
        <v/>
      </c>
      <c r="IG54" t="str">
        <f t="shared" si="84"/>
        <v/>
      </c>
      <c r="IH54" t="str">
        <f t="shared" si="85"/>
        <v/>
      </c>
      <c r="II54" t="str">
        <f t="shared" si="86"/>
        <v/>
      </c>
      <c r="IJ54" t="str">
        <f t="shared" si="87"/>
        <v/>
      </c>
      <c r="IK54" t="str">
        <f t="shared" si="88"/>
        <v/>
      </c>
      <c r="IL54" t="str">
        <f t="shared" si="89"/>
        <v/>
      </c>
      <c r="IM54" t="str">
        <f t="shared" si="90"/>
        <v/>
      </c>
      <c r="IN54" s="26">
        <f t="shared" si="91"/>
        <v>0.13094384999999997</v>
      </c>
      <c r="IO54">
        <f t="shared" si="92"/>
        <v>0</v>
      </c>
      <c r="IP54">
        <f t="shared" si="93"/>
        <v>0</v>
      </c>
      <c r="IQ54">
        <f t="shared" si="94"/>
        <v>0</v>
      </c>
      <c r="IR54">
        <f t="shared" si="95"/>
        <v>0</v>
      </c>
      <c r="IS54">
        <f t="shared" si="96"/>
        <v>0.13094384999999997</v>
      </c>
      <c r="IT54">
        <f t="shared" si="97"/>
        <v>0.13094384999999997</v>
      </c>
      <c r="IU54">
        <f t="shared" si="98"/>
        <v>0.13094384999999997</v>
      </c>
      <c r="IV54">
        <f t="shared" si="99"/>
        <v>0.13094384999999997</v>
      </c>
      <c r="IW54">
        <f t="shared" si="100"/>
        <v>0.13094384999999997</v>
      </c>
      <c r="IX54">
        <f t="shared" si="101"/>
        <v>0.13094384999999997</v>
      </c>
      <c r="IY54" s="26" t="str">
        <f t="shared" si="102"/>
        <v/>
      </c>
      <c r="IZ54" t="str">
        <f t="shared" si="103"/>
        <v/>
      </c>
      <c r="JA54" t="str">
        <f t="shared" si="104"/>
        <v/>
      </c>
      <c r="JB54" t="str">
        <f t="shared" si="105"/>
        <v/>
      </c>
      <c r="JC54" t="str">
        <f t="shared" si="106"/>
        <v/>
      </c>
      <c r="JD54" t="str">
        <f t="shared" si="107"/>
        <v/>
      </c>
      <c r="JE54" t="str">
        <f t="shared" si="108"/>
        <v/>
      </c>
      <c r="JF54" t="str">
        <f t="shared" si="109"/>
        <v/>
      </c>
      <c r="JG54" t="str">
        <f t="shared" si="110"/>
        <v/>
      </c>
      <c r="JH54" t="str">
        <f t="shared" si="111"/>
        <v/>
      </c>
      <c r="JI54" t="str">
        <f t="shared" si="112"/>
        <v/>
      </c>
      <c r="JJ54" s="26">
        <f t="shared" si="113"/>
        <v>23.290190403071897</v>
      </c>
      <c r="JK54">
        <f t="shared" si="114"/>
        <v>23.290190403071897</v>
      </c>
      <c r="JL54">
        <f t="shared" si="115"/>
        <v>23.290190403071897</v>
      </c>
      <c r="JM54">
        <f t="shared" si="116"/>
        <v>23.290190403071897</v>
      </c>
      <c r="JN54">
        <f t="shared" si="117"/>
        <v>23.290190403071897</v>
      </c>
      <c r="JO54">
        <f t="shared" si="118"/>
        <v>23.290190403071897</v>
      </c>
      <c r="JP54">
        <f t="shared" si="119"/>
        <v>23.290190403071897</v>
      </c>
      <c r="JQ54">
        <f t="shared" si="120"/>
        <v>23.290190403071897</v>
      </c>
      <c r="JR54">
        <f t="shared" si="121"/>
        <v>23.290190403071897</v>
      </c>
      <c r="JS54">
        <f t="shared" si="122"/>
        <v>23.290190403071897</v>
      </c>
      <c r="JT54">
        <f t="shared" si="123"/>
        <v>23.290190403071897</v>
      </c>
      <c r="JU54" s="26" t="str">
        <f t="shared" si="124"/>
        <v/>
      </c>
      <c r="JV54" t="str">
        <f t="shared" si="125"/>
        <v/>
      </c>
      <c r="JW54" t="str">
        <f t="shared" si="126"/>
        <v/>
      </c>
      <c r="JX54" t="str">
        <f t="shared" si="127"/>
        <v/>
      </c>
      <c r="JY54" t="str">
        <f t="shared" si="128"/>
        <v/>
      </c>
      <c r="JZ54" t="str">
        <f t="shared" si="129"/>
        <v/>
      </c>
      <c r="KA54" t="str">
        <f t="shared" si="130"/>
        <v/>
      </c>
      <c r="KB54" t="str">
        <f t="shared" si="131"/>
        <v/>
      </c>
      <c r="KC54" t="str">
        <f t="shared" si="132"/>
        <v/>
      </c>
      <c r="KD54" t="str">
        <f t="shared" si="133"/>
        <v/>
      </c>
      <c r="KE54" s="4" t="str">
        <f t="shared" si="134"/>
        <v/>
      </c>
    </row>
    <row r="55" spans="1:291" x14ac:dyDescent="0.2">
      <c r="A55" s="16" t="s">
        <v>3569</v>
      </c>
      <c r="B55" s="17" t="s">
        <v>3570</v>
      </c>
      <c r="C55" s="17"/>
      <c r="D55" s="17"/>
      <c r="E55" s="20" t="s">
        <v>56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32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32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 s="4">
        <v>0</v>
      </c>
      <c r="AM55" s="19">
        <v>2.4072E-2</v>
      </c>
      <c r="AN55" s="19">
        <v>2.3740500000000001E-2</v>
      </c>
      <c r="AO55" s="19">
        <v>2.2899599999999999E-2</v>
      </c>
      <c r="AP55" s="19">
        <v>1.8319200000000001E-2</v>
      </c>
      <c r="AQ55" s="19">
        <v>1.74162E-2</v>
      </c>
      <c r="AR55" s="19">
        <v>1.7144E-2</v>
      </c>
      <c r="AS55" s="19">
        <v>1.68664E-2</v>
      </c>
      <c r="AT55" s="19">
        <v>1.7377799999999999E-2</v>
      </c>
      <c r="AU55" s="19">
        <v>1.8652700000000001E-2</v>
      </c>
      <c r="AV55" s="19">
        <v>1.8476200000000002E-2</v>
      </c>
      <c r="AW55" s="32">
        <v>2.1620899999999998E-2</v>
      </c>
      <c r="AX55" s="19">
        <v>1</v>
      </c>
      <c r="AY55" s="19">
        <v>1</v>
      </c>
      <c r="AZ55" s="19">
        <v>1</v>
      </c>
      <c r="BA55" s="19">
        <v>1</v>
      </c>
      <c r="BB55" s="19">
        <v>1</v>
      </c>
      <c r="BC55" s="19">
        <v>1</v>
      </c>
      <c r="BD55" s="19">
        <v>1</v>
      </c>
      <c r="BE55" s="19">
        <v>1</v>
      </c>
      <c r="BF55" s="19">
        <v>2</v>
      </c>
      <c r="BG55" s="19">
        <v>1</v>
      </c>
      <c r="BH55" s="32">
        <v>1</v>
      </c>
      <c r="BI55" s="19">
        <f>IF(AX55&gt;0,1,0)</f>
        <v>1</v>
      </c>
      <c r="BJ55" s="19">
        <f t="shared" si="278"/>
        <v>1</v>
      </c>
      <c r="BK55" s="19">
        <f>IF(AZ55&gt;0,1,0)</f>
        <v>1</v>
      </c>
      <c r="BL55" s="19">
        <f>IF(BA55&gt;0,1,0)</f>
        <v>1</v>
      </c>
      <c r="BM55" s="19">
        <f>IF(BB55&gt;0,1,0)</f>
        <v>1</v>
      </c>
      <c r="BN55" s="19">
        <f t="shared" ref="BN55:BS56" si="289">IF(BC55&gt;0,1,0)</f>
        <v>1</v>
      </c>
      <c r="BO55" s="19">
        <f t="shared" si="289"/>
        <v>1</v>
      </c>
      <c r="BP55" s="19">
        <f t="shared" si="289"/>
        <v>1</v>
      </c>
      <c r="BQ55" s="19">
        <f t="shared" si="289"/>
        <v>1</v>
      </c>
      <c r="BR55" s="19">
        <f t="shared" si="289"/>
        <v>1</v>
      </c>
      <c r="BS55" s="19">
        <f t="shared" si="289"/>
        <v>1</v>
      </c>
      <c r="BT55" s="38">
        <v>3</v>
      </c>
      <c r="BU55" s="19">
        <v>5</v>
      </c>
      <c r="BV55" s="19">
        <v>1</v>
      </c>
      <c r="BW55" s="19">
        <v>7</v>
      </c>
      <c r="BX55" s="19">
        <v>14</v>
      </c>
      <c r="BY55" s="19">
        <v>5</v>
      </c>
      <c r="BZ55" s="19">
        <v>12</v>
      </c>
      <c r="CA55" s="19">
        <v>14</v>
      </c>
      <c r="CB55" s="19">
        <v>26</v>
      </c>
      <c r="CC55" s="19">
        <v>7</v>
      </c>
      <c r="CD55" s="32">
        <v>14</v>
      </c>
      <c r="CE55" s="19">
        <v>27</v>
      </c>
      <c r="CF55" s="19">
        <v>52</v>
      </c>
      <c r="CG55" s="19">
        <v>18</v>
      </c>
      <c r="CH55" s="19">
        <v>85</v>
      </c>
      <c r="CI55" s="19">
        <v>127</v>
      </c>
      <c r="CJ55" s="19">
        <v>92</v>
      </c>
      <c r="CK55" s="19">
        <v>114</v>
      </c>
      <c r="CL55" s="19">
        <v>147</v>
      </c>
      <c r="CM55" s="19">
        <v>123</v>
      </c>
      <c r="CN55" s="19">
        <v>80</v>
      </c>
      <c r="CO55" s="32">
        <v>113</v>
      </c>
      <c r="CP55" s="35">
        <f t="shared" si="211"/>
        <v>0.1111111111111111</v>
      </c>
      <c r="CQ55" s="35">
        <f t="shared" si="212"/>
        <v>9.6153846153846159E-2</v>
      </c>
      <c r="CR55" s="35">
        <f t="shared" si="213"/>
        <v>5.5555555555555552E-2</v>
      </c>
      <c r="CS55" s="35">
        <f t="shared" si="214"/>
        <v>8.2352941176470587E-2</v>
      </c>
      <c r="CT55" s="35">
        <f t="shared" si="215"/>
        <v>0.11023622047244094</v>
      </c>
      <c r="CU55" s="35">
        <f t="shared" si="216"/>
        <v>5.434782608695652E-2</v>
      </c>
      <c r="CV55" s="35">
        <f t="shared" si="217"/>
        <v>0.10526315789473684</v>
      </c>
      <c r="CW55" s="35">
        <f t="shared" si="218"/>
        <v>9.5238095238095233E-2</v>
      </c>
      <c r="CX55" s="35">
        <f t="shared" si="219"/>
        <v>0.21138211382113822</v>
      </c>
      <c r="CY55" s="35">
        <f t="shared" si="220"/>
        <v>8.7499999999999994E-2</v>
      </c>
      <c r="CZ55" s="139">
        <f t="shared" si="221"/>
        <v>0.12389380530973451</v>
      </c>
      <c r="DA55" s="146">
        <v>1.8443000000000001</v>
      </c>
      <c r="DB55" s="146">
        <v>7.1032000000000002</v>
      </c>
      <c r="DC55" s="146">
        <v>3.4550000000000001</v>
      </c>
      <c r="DD55" s="146">
        <v>4.9067999999999996</v>
      </c>
      <c r="DE55" s="146">
        <v>3.3069000000000002</v>
      </c>
      <c r="DF55" s="146">
        <v>1.1511</v>
      </c>
      <c r="DG55" s="146">
        <v>1.9834000000000001</v>
      </c>
      <c r="DH55" s="146">
        <v>4</v>
      </c>
      <c r="DI55" s="146">
        <v>4.3630000000000004</v>
      </c>
      <c r="DJ55" s="146">
        <v>4.3630000000000004</v>
      </c>
      <c r="DK55" s="147">
        <v>4.6116999999999999</v>
      </c>
      <c r="DL55" s="146">
        <v>0.49698900000000001</v>
      </c>
      <c r="DM55" s="146">
        <v>0.46418100000000001</v>
      </c>
      <c r="DN55" s="146">
        <v>0.48546899999999998</v>
      </c>
      <c r="DO55" s="146">
        <v>0.42093900000000001</v>
      </c>
      <c r="DP55" s="146">
        <v>0.61558599999999997</v>
      </c>
      <c r="DQ55" s="146">
        <v>0.539188</v>
      </c>
      <c r="DR55" s="146">
        <v>0.61448499999999995</v>
      </c>
      <c r="DS55" s="146">
        <v>0.76467499999999999</v>
      </c>
      <c r="DT55" s="146">
        <v>0.80694399999999999</v>
      </c>
      <c r="DU55" s="146">
        <v>0.152397</v>
      </c>
      <c r="DV55" s="147">
        <v>0.80823199999999995</v>
      </c>
      <c r="DW55" s="146">
        <v>-0.107571</v>
      </c>
      <c r="DX55" s="146">
        <v>-8.7939000000000003E-2</v>
      </c>
      <c r="DY55" s="146">
        <v>-3.5460000000000001E-3</v>
      </c>
      <c r="DZ55" s="146">
        <v>0.145118</v>
      </c>
      <c r="EA55" s="146">
        <v>8.7361999999999995E-2</v>
      </c>
      <c r="EB55" s="146">
        <v>-2.3965E-2</v>
      </c>
      <c r="EC55" s="146">
        <v>-0.19146299999999999</v>
      </c>
      <c r="ED55" s="146">
        <v>-0.15915499999999999</v>
      </c>
      <c r="EE55" s="146">
        <v>-0.12576300000000001</v>
      </c>
      <c r="EF55" s="146">
        <v>-0.166353</v>
      </c>
      <c r="EG55" s="147">
        <v>-6.8589999999999998E-2</v>
      </c>
      <c r="EH55" s="143">
        <v>8493800</v>
      </c>
      <c r="EI55" s="143">
        <v>22214500</v>
      </c>
      <c r="EJ55" s="143">
        <v>16116400</v>
      </c>
      <c r="EK55" s="143">
        <v>62604200</v>
      </c>
      <c r="EL55" s="143">
        <v>59660500</v>
      </c>
      <c r="EM55" s="143">
        <v>20582400</v>
      </c>
      <c r="EN55" s="143">
        <v>27646700</v>
      </c>
      <c r="EO55" s="143">
        <v>32882500</v>
      </c>
      <c r="EP55" s="143">
        <v>20100000</v>
      </c>
      <c r="EQ55" s="143">
        <v>10351900</v>
      </c>
      <c r="ER55" s="143">
        <v>9616500</v>
      </c>
      <c r="ES55" s="26">
        <f t="shared" si="222"/>
        <v>15.954847043545648</v>
      </c>
      <c r="ET55" s="26">
        <f t="shared" si="223"/>
        <v>16.916255786783974</v>
      </c>
      <c r="EU55" s="26">
        <f t="shared" si="224"/>
        <v>16.595347945039968</v>
      </c>
      <c r="EV55" s="26">
        <f t="shared" si="225"/>
        <v>17.952342926471474</v>
      </c>
      <c r="EW55" s="26">
        <f t="shared" si="226"/>
        <v>17.904180717840429</v>
      </c>
      <c r="EX55" s="26">
        <f t="shared" si="227"/>
        <v>16.83994689964662</v>
      </c>
      <c r="EY55" s="26">
        <f t="shared" si="228"/>
        <v>17.135016929804532</v>
      </c>
      <c r="EZ55" s="26">
        <f t="shared" si="229"/>
        <v>17.30845115932507</v>
      </c>
      <c r="FA55" s="26">
        <f t="shared" si="230"/>
        <v>16.816230373029303</v>
      </c>
      <c r="FB55" s="26">
        <f t="shared" si="231"/>
        <v>16.152680635707075</v>
      </c>
      <c r="FC55" s="152">
        <f t="shared" si="232"/>
        <v>16.078990931077559</v>
      </c>
      <c r="FD55">
        <f>IF(ISNUMBER(F55),DA55,"")</f>
        <v>1.8443000000000001</v>
      </c>
      <c r="FE55">
        <f>IF(ISNUMBER(G55),DB55,"")</f>
        <v>7.1032000000000002</v>
      </c>
      <c r="FF55">
        <f t="shared" si="279"/>
        <v>3.4550000000000001</v>
      </c>
      <c r="FG55">
        <f t="shared" si="279"/>
        <v>4.9067999999999996</v>
      </c>
      <c r="FH55">
        <f>IF(ISNUMBER(J55),DE55,"")</f>
        <v>3.3069000000000002</v>
      </c>
      <c r="FI55">
        <f t="shared" si="280"/>
        <v>1.1511</v>
      </c>
      <c r="FJ55">
        <f t="shared" si="280"/>
        <v>1.9834000000000001</v>
      </c>
      <c r="FK55">
        <f t="shared" si="280"/>
        <v>4</v>
      </c>
      <c r="FL55">
        <f t="shared" si="280"/>
        <v>4.3630000000000004</v>
      </c>
      <c r="FM55">
        <f t="shared" si="280"/>
        <v>4.3630000000000004</v>
      </c>
      <c r="FN55">
        <f t="shared" si="272"/>
        <v>4.6116999999999999</v>
      </c>
      <c r="FO55" s="26">
        <f t="shared" ref="FO55:FS60" si="290">IF(ISNUMBER(F55),DL55,"")</f>
        <v>0.49698900000000001</v>
      </c>
      <c r="FP55">
        <f t="shared" si="290"/>
        <v>0.46418100000000001</v>
      </c>
      <c r="FQ55">
        <f t="shared" si="290"/>
        <v>0.48546899999999998</v>
      </c>
      <c r="FR55">
        <f t="shared" si="290"/>
        <v>0.42093900000000001</v>
      </c>
      <c r="FS55">
        <f t="shared" si="290"/>
        <v>0.61558599999999997</v>
      </c>
      <c r="FT55">
        <f t="shared" si="275"/>
        <v>0.539188</v>
      </c>
      <c r="FU55">
        <f t="shared" si="281"/>
        <v>0.61448499999999995</v>
      </c>
      <c r="FV55">
        <f t="shared" si="281"/>
        <v>0.76467499999999999</v>
      </c>
      <c r="FW55">
        <f t="shared" si="276"/>
        <v>0.80694399999999999</v>
      </c>
      <c r="FX55">
        <f t="shared" si="276"/>
        <v>0.152397</v>
      </c>
      <c r="FY55" s="4">
        <f t="shared" si="276"/>
        <v>0.80823199999999995</v>
      </c>
      <c r="FZ55">
        <f t="shared" si="282"/>
        <v>-0.107571</v>
      </c>
      <c r="GA55">
        <f t="shared" ref="GA55:GD62" si="291">IF(ISNUMBER(G55),DX55,"")</f>
        <v>-8.7939000000000003E-2</v>
      </c>
      <c r="GB55">
        <f t="shared" si="291"/>
        <v>-3.5460000000000001E-3</v>
      </c>
      <c r="GC55">
        <f t="shared" si="291"/>
        <v>0.145118</v>
      </c>
      <c r="GD55">
        <f t="shared" si="291"/>
        <v>8.7361999999999995E-2</v>
      </c>
      <c r="GE55">
        <f t="shared" si="283"/>
        <v>-2.3965E-2</v>
      </c>
      <c r="GF55">
        <f t="shared" si="284"/>
        <v>-0.19146299999999999</v>
      </c>
      <c r="GG55">
        <f t="shared" si="285"/>
        <v>-0.15915499999999999</v>
      </c>
      <c r="GH55">
        <f t="shared" si="286"/>
        <v>-0.12576300000000001</v>
      </c>
      <c r="GI55">
        <f t="shared" si="287"/>
        <v>-0.166353</v>
      </c>
      <c r="GJ55" s="4">
        <f t="shared" si="288"/>
        <v>-6.8589999999999998E-2</v>
      </c>
      <c r="GK55">
        <f t="shared" si="235"/>
        <v>15.954847043545648</v>
      </c>
      <c r="GL55">
        <f t="shared" si="236"/>
        <v>16.916255786783974</v>
      </c>
      <c r="GM55">
        <f t="shared" si="237"/>
        <v>16.595347945039968</v>
      </c>
      <c r="GN55">
        <f t="shared" si="238"/>
        <v>17.952342926471474</v>
      </c>
      <c r="GO55">
        <f t="shared" si="239"/>
        <v>17.904180717840429</v>
      </c>
      <c r="GP55">
        <f t="shared" si="240"/>
        <v>16.83994689964662</v>
      </c>
      <c r="GQ55">
        <f t="shared" si="241"/>
        <v>17.135016929804532</v>
      </c>
      <c r="GR55">
        <f t="shared" si="242"/>
        <v>17.30845115932507</v>
      </c>
      <c r="GS55">
        <f t="shared" si="243"/>
        <v>16.816230373029303</v>
      </c>
      <c r="GT55">
        <f t="shared" si="244"/>
        <v>16.152680635707075</v>
      </c>
      <c r="GU55">
        <f t="shared" si="245"/>
        <v>16.078990931077559</v>
      </c>
      <c r="GV55" s="26">
        <f t="shared" si="47"/>
        <v>1.8443000000000001</v>
      </c>
      <c r="GW55">
        <f t="shared" si="48"/>
        <v>7.1032000000000002</v>
      </c>
      <c r="GX55">
        <f t="shared" si="49"/>
        <v>3.4550000000000001</v>
      </c>
      <c r="GY55">
        <f t="shared" si="50"/>
        <v>4.9067999999999996</v>
      </c>
      <c r="GZ55">
        <f t="shared" si="51"/>
        <v>3.3069000000000002</v>
      </c>
      <c r="HA55">
        <f t="shared" si="52"/>
        <v>1.1511</v>
      </c>
      <c r="HB55">
        <f t="shared" si="53"/>
        <v>1.9834000000000001</v>
      </c>
      <c r="HC55">
        <f t="shared" si="54"/>
        <v>4</v>
      </c>
      <c r="HD55">
        <f t="shared" si="55"/>
        <v>4.3630000000000004</v>
      </c>
      <c r="HE55">
        <f t="shared" si="56"/>
        <v>4.3630000000000004</v>
      </c>
      <c r="HF55">
        <f t="shared" si="57"/>
        <v>4.6116999999999999</v>
      </c>
      <c r="HG55" s="26">
        <f t="shared" si="58"/>
        <v>1.8443000000000001</v>
      </c>
      <c r="HH55">
        <f t="shared" si="59"/>
        <v>7.1032000000000002</v>
      </c>
      <c r="HI55">
        <f t="shared" si="60"/>
        <v>3.4550000000000001</v>
      </c>
      <c r="HJ55">
        <f t="shared" si="61"/>
        <v>4.9067999999999996</v>
      </c>
      <c r="HK55">
        <f t="shared" si="62"/>
        <v>3.3069000000000002</v>
      </c>
      <c r="HL55">
        <f t="shared" si="63"/>
        <v>1.1511</v>
      </c>
      <c r="HM55">
        <f t="shared" si="64"/>
        <v>1.9834000000000001</v>
      </c>
      <c r="HN55">
        <f t="shared" si="65"/>
        <v>4</v>
      </c>
      <c r="HO55">
        <f t="shared" si="66"/>
        <v>4.3630000000000004</v>
      </c>
      <c r="HP55">
        <f t="shared" si="67"/>
        <v>4.3630000000000004</v>
      </c>
      <c r="HQ55">
        <f t="shared" si="68"/>
        <v>4.6116999999999999</v>
      </c>
      <c r="HR55" s="26">
        <f t="shared" si="69"/>
        <v>0.49698900000000001</v>
      </c>
      <c r="HS55">
        <f t="shared" si="70"/>
        <v>0.46418100000000001</v>
      </c>
      <c r="HT55">
        <f t="shared" si="71"/>
        <v>0.48546899999999998</v>
      </c>
      <c r="HU55">
        <f t="shared" si="72"/>
        <v>0.42093900000000001</v>
      </c>
      <c r="HV55">
        <f t="shared" si="73"/>
        <v>0.61558599999999997</v>
      </c>
      <c r="HW55">
        <f t="shared" si="74"/>
        <v>0.539188</v>
      </c>
      <c r="HX55">
        <f t="shared" si="75"/>
        <v>0.61448499999999995</v>
      </c>
      <c r="HY55">
        <f t="shared" si="76"/>
        <v>0.76467499999999999</v>
      </c>
      <c r="HZ55">
        <f t="shared" si="77"/>
        <v>0.80694399999999999</v>
      </c>
      <c r="IA55">
        <f t="shared" si="78"/>
        <v>0.152397</v>
      </c>
      <c r="IB55" s="4">
        <f t="shared" si="79"/>
        <v>0.80823199999999995</v>
      </c>
      <c r="IC55">
        <f t="shared" si="80"/>
        <v>0.49698900000000001</v>
      </c>
      <c r="ID55">
        <f t="shared" si="81"/>
        <v>0.46418100000000001</v>
      </c>
      <c r="IE55">
        <f t="shared" si="82"/>
        <v>0.48546899999999998</v>
      </c>
      <c r="IF55">
        <f t="shared" si="83"/>
        <v>0.42093900000000001</v>
      </c>
      <c r="IG55">
        <f t="shared" si="84"/>
        <v>0.61558599999999997</v>
      </c>
      <c r="IH55">
        <f t="shared" si="85"/>
        <v>0.539188</v>
      </c>
      <c r="II55">
        <f t="shared" si="86"/>
        <v>0.61448499999999995</v>
      </c>
      <c r="IJ55">
        <f t="shared" si="87"/>
        <v>0.76467499999999999</v>
      </c>
      <c r="IK55">
        <f t="shared" si="88"/>
        <v>0.80694399999999999</v>
      </c>
      <c r="IL55">
        <f t="shared" si="89"/>
        <v>0.152397</v>
      </c>
      <c r="IM55">
        <f t="shared" si="90"/>
        <v>0.80823199999999995</v>
      </c>
      <c r="IN55" s="26">
        <f t="shared" si="91"/>
        <v>-0.107571</v>
      </c>
      <c r="IO55">
        <f t="shared" si="92"/>
        <v>-8.7939000000000003E-2</v>
      </c>
      <c r="IP55">
        <f t="shared" si="93"/>
        <v>-3.5460000000000001E-3</v>
      </c>
      <c r="IQ55">
        <f t="shared" si="94"/>
        <v>0.13094384999999997</v>
      </c>
      <c r="IR55">
        <f t="shared" si="95"/>
        <v>8.7361999999999995E-2</v>
      </c>
      <c r="IS55">
        <f t="shared" si="96"/>
        <v>-2.3965E-2</v>
      </c>
      <c r="IT55">
        <f t="shared" si="97"/>
        <v>-0.19146299999999999</v>
      </c>
      <c r="IU55">
        <f t="shared" si="98"/>
        <v>-0.15915499999999999</v>
      </c>
      <c r="IV55">
        <f t="shared" si="99"/>
        <v>-0.12576300000000001</v>
      </c>
      <c r="IW55">
        <f t="shared" si="100"/>
        <v>-0.166353</v>
      </c>
      <c r="IX55">
        <f t="shared" si="101"/>
        <v>-6.8589999999999998E-2</v>
      </c>
      <c r="IY55" s="26">
        <f t="shared" si="102"/>
        <v>-0.107571</v>
      </c>
      <c r="IZ55">
        <f t="shared" si="103"/>
        <v>-8.7939000000000003E-2</v>
      </c>
      <c r="JA55">
        <f t="shared" si="104"/>
        <v>-3.5460000000000001E-3</v>
      </c>
      <c r="JB55">
        <f t="shared" si="105"/>
        <v>0.13094384999999997</v>
      </c>
      <c r="JC55">
        <f t="shared" si="106"/>
        <v>8.7361999999999995E-2</v>
      </c>
      <c r="JD55">
        <f t="shared" si="107"/>
        <v>-2.3965E-2</v>
      </c>
      <c r="JE55">
        <f t="shared" si="108"/>
        <v>-0.19146299999999999</v>
      </c>
      <c r="JF55">
        <f t="shared" si="109"/>
        <v>-0.15915499999999999</v>
      </c>
      <c r="JG55">
        <f t="shared" si="110"/>
        <v>-0.12576300000000001</v>
      </c>
      <c r="JH55">
        <f t="shared" si="111"/>
        <v>-0.166353</v>
      </c>
      <c r="JI55">
        <f t="shared" si="112"/>
        <v>-6.8589999999999998E-2</v>
      </c>
      <c r="JJ55" s="26">
        <f t="shared" si="113"/>
        <v>16.471776900977758</v>
      </c>
      <c r="JK55">
        <f t="shared" si="114"/>
        <v>16.916255786783974</v>
      </c>
      <c r="JL55">
        <f t="shared" si="115"/>
        <v>16.595347945039968</v>
      </c>
      <c r="JM55">
        <f t="shared" si="116"/>
        <v>17.952342926471474</v>
      </c>
      <c r="JN55">
        <f t="shared" si="117"/>
        <v>17.904180717840429</v>
      </c>
      <c r="JO55">
        <f t="shared" si="118"/>
        <v>16.83994689964662</v>
      </c>
      <c r="JP55">
        <f t="shared" si="119"/>
        <v>17.135016929804532</v>
      </c>
      <c r="JQ55">
        <f t="shared" si="120"/>
        <v>17.30845115932507</v>
      </c>
      <c r="JR55">
        <f t="shared" si="121"/>
        <v>16.816230373029303</v>
      </c>
      <c r="JS55">
        <f t="shared" si="122"/>
        <v>16.471776900977758</v>
      </c>
      <c r="JT55">
        <f t="shared" si="123"/>
        <v>16.471776900977758</v>
      </c>
      <c r="JU55" s="26">
        <f t="shared" si="124"/>
        <v>16.471776900977758</v>
      </c>
      <c r="JV55">
        <f t="shared" si="125"/>
        <v>16.916255786783974</v>
      </c>
      <c r="JW55">
        <f t="shared" si="126"/>
        <v>16.595347945039968</v>
      </c>
      <c r="JX55">
        <f t="shared" si="127"/>
        <v>17.952342926471474</v>
      </c>
      <c r="JY55">
        <f t="shared" si="128"/>
        <v>17.904180717840429</v>
      </c>
      <c r="JZ55">
        <f t="shared" si="129"/>
        <v>16.83994689964662</v>
      </c>
      <c r="KA55">
        <f t="shared" si="130"/>
        <v>17.135016929804532</v>
      </c>
      <c r="KB55">
        <f t="shared" si="131"/>
        <v>17.30845115932507</v>
      </c>
      <c r="KC55">
        <f t="shared" si="132"/>
        <v>16.816230373029303</v>
      </c>
      <c r="KD55">
        <f t="shared" si="133"/>
        <v>16.471776900977758</v>
      </c>
      <c r="KE55" s="4">
        <f t="shared" si="134"/>
        <v>16.471776900977758</v>
      </c>
    </row>
    <row r="56" spans="1:291" x14ac:dyDescent="0.2">
      <c r="A56" s="16" t="s">
        <v>3571</v>
      </c>
      <c r="B56" s="17" t="s">
        <v>4050</v>
      </c>
      <c r="C56" s="17"/>
      <c r="D56" s="17"/>
      <c r="E56" s="20" t="s">
        <v>56</v>
      </c>
      <c r="F56" s="19">
        <v>0</v>
      </c>
      <c r="G56" s="19">
        <v>0</v>
      </c>
      <c r="H56" s="19">
        <v>1</v>
      </c>
      <c r="I56" s="19">
        <v>1</v>
      </c>
      <c r="J56" s="19">
        <v>1</v>
      </c>
      <c r="K56" s="19">
        <v>1</v>
      </c>
      <c r="L56" s="19">
        <v>1</v>
      </c>
      <c r="M56" s="19">
        <v>1</v>
      </c>
      <c r="N56" s="19">
        <v>1</v>
      </c>
      <c r="O56" s="19">
        <v>1</v>
      </c>
      <c r="P56" s="32">
        <v>1</v>
      </c>
      <c r="Q56" s="19">
        <v>0</v>
      </c>
      <c r="R56" s="19">
        <v>0</v>
      </c>
      <c r="S56" s="19">
        <v>0</v>
      </c>
      <c r="T56" s="19">
        <v>0</v>
      </c>
      <c r="U56" s="19">
        <v>1</v>
      </c>
      <c r="V56" s="19">
        <v>1</v>
      </c>
      <c r="W56" s="19">
        <v>1</v>
      </c>
      <c r="X56" s="19">
        <v>1</v>
      </c>
      <c r="Y56" s="19">
        <v>1</v>
      </c>
      <c r="Z56" s="19">
        <v>1</v>
      </c>
      <c r="AA56" s="32">
        <v>1</v>
      </c>
      <c r="AB56">
        <v>0</v>
      </c>
      <c r="AC56">
        <v>0</v>
      </c>
      <c r="AD56">
        <v>0</v>
      </c>
      <c r="AE56">
        <v>1</v>
      </c>
      <c r="AF56">
        <v>1</v>
      </c>
      <c r="AG56">
        <v>1</v>
      </c>
      <c r="AH56">
        <v>1</v>
      </c>
      <c r="AI56">
        <v>1</v>
      </c>
      <c r="AJ56">
        <v>1</v>
      </c>
      <c r="AK56">
        <v>1</v>
      </c>
      <c r="AL56" s="4">
        <v>1</v>
      </c>
      <c r="AM56" s="19">
        <v>2.0953800000000002E-2</v>
      </c>
      <c r="AN56" s="19">
        <v>1.9270300000000001E-2</v>
      </c>
      <c r="AO56" s="19">
        <v>1.98931E-2</v>
      </c>
      <c r="AP56" s="19">
        <v>1.9850699999999999E-2</v>
      </c>
      <c r="AQ56" s="19">
        <v>2.0202899999999999E-2</v>
      </c>
      <c r="AR56" s="19">
        <v>2.0894099999999999E-2</v>
      </c>
      <c r="AS56" s="19">
        <v>2.0780799999999999E-2</v>
      </c>
      <c r="AT56" s="19">
        <v>2.22247E-2</v>
      </c>
      <c r="AU56" s="19">
        <v>2.2562499999999999E-2</v>
      </c>
      <c r="AV56" s="19">
        <v>2.79493E-2</v>
      </c>
      <c r="AW56" s="32">
        <v>3.00705E-2</v>
      </c>
      <c r="AX56" s="19">
        <v>1</v>
      </c>
      <c r="AY56" s="19">
        <v>1</v>
      </c>
      <c r="AZ56" s="19">
        <v>1</v>
      </c>
      <c r="BA56" s="19">
        <v>1</v>
      </c>
      <c r="BB56" s="19">
        <v>1</v>
      </c>
      <c r="BC56" s="19">
        <v>1</v>
      </c>
      <c r="BD56" s="19">
        <v>1</v>
      </c>
      <c r="BE56" s="19">
        <v>3</v>
      </c>
      <c r="BF56" s="19">
        <v>9</v>
      </c>
      <c r="BG56" s="19">
        <v>10</v>
      </c>
      <c r="BH56" s="32">
        <v>18</v>
      </c>
      <c r="BI56" s="19">
        <f>IF(AX56&gt;0,1,0)</f>
        <v>1</v>
      </c>
      <c r="BJ56" s="19">
        <f t="shared" si="278"/>
        <v>1</v>
      </c>
      <c r="BK56" s="19">
        <f>IF(AZ56&gt;0,1,0)</f>
        <v>1</v>
      </c>
      <c r="BL56" s="19">
        <f>IF(BA56&gt;0,1,0)</f>
        <v>1</v>
      </c>
      <c r="BM56" s="19">
        <f>IF(BB56&gt;0,1,0)</f>
        <v>1</v>
      </c>
      <c r="BN56" s="19">
        <f t="shared" si="289"/>
        <v>1</v>
      </c>
      <c r="BO56" s="19">
        <f t="shared" si="289"/>
        <v>1</v>
      </c>
      <c r="BP56" s="19">
        <f t="shared" si="289"/>
        <v>1</v>
      </c>
      <c r="BQ56" s="19">
        <f t="shared" si="289"/>
        <v>1</v>
      </c>
      <c r="BR56" s="19">
        <f t="shared" si="289"/>
        <v>1</v>
      </c>
      <c r="BS56" s="19">
        <f t="shared" si="289"/>
        <v>1</v>
      </c>
      <c r="BT56" s="38">
        <v>3204</v>
      </c>
      <c r="BU56" s="19">
        <v>3985</v>
      </c>
      <c r="BV56" s="19">
        <v>2298</v>
      </c>
      <c r="BW56" s="19">
        <v>1213</v>
      </c>
      <c r="BX56" s="19">
        <v>847</v>
      </c>
      <c r="BY56" s="19">
        <v>819</v>
      </c>
      <c r="BZ56" s="19">
        <v>658</v>
      </c>
      <c r="CA56" s="19">
        <v>731</v>
      </c>
      <c r="CB56" s="19">
        <v>770</v>
      </c>
      <c r="CC56" s="19">
        <v>581</v>
      </c>
      <c r="CD56" s="32">
        <v>752</v>
      </c>
      <c r="CE56" s="19">
        <v>11689</v>
      </c>
      <c r="CF56" s="19">
        <v>14436</v>
      </c>
      <c r="CG56" s="19">
        <v>10637</v>
      </c>
      <c r="CH56" s="19">
        <v>6149</v>
      </c>
      <c r="CI56" s="19">
        <v>4793</v>
      </c>
      <c r="CJ56" s="19">
        <v>5015</v>
      </c>
      <c r="CK56" s="19">
        <v>3881</v>
      </c>
      <c r="CL56" s="19">
        <v>3731</v>
      </c>
      <c r="CM56" s="19">
        <v>3715</v>
      </c>
      <c r="CN56" s="19">
        <v>2988</v>
      </c>
      <c r="CO56" s="32">
        <v>2828</v>
      </c>
      <c r="CP56" s="35">
        <f t="shared" si="211"/>
        <v>0.27410385832834289</v>
      </c>
      <c r="CQ56" s="35">
        <f t="shared" si="212"/>
        <v>0.2760459961208091</v>
      </c>
      <c r="CR56" s="35">
        <f t="shared" si="213"/>
        <v>0.2160383566795149</v>
      </c>
      <c r="CS56" s="35">
        <f t="shared" si="214"/>
        <v>0.19726784843063913</v>
      </c>
      <c r="CT56" s="35">
        <f t="shared" si="215"/>
        <v>0.17671604423117046</v>
      </c>
      <c r="CU56" s="35">
        <f t="shared" si="216"/>
        <v>0.16331006979062812</v>
      </c>
      <c r="CV56" s="35">
        <f t="shared" si="217"/>
        <v>0.16954393197629478</v>
      </c>
      <c r="CW56" s="35">
        <f t="shared" si="218"/>
        <v>0.19592602519431787</v>
      </c>
      <c r="CX56" s="35">
        <f t="shared" si="219"/>
        <v>0.2072678331090175</v>
      </c>
      <c r="CY56" s="35">
        <f t="shared" si="220"/>
        <v>0.19444444444444445</v>
      </c>
      <c r="CZ56" s="139">
        <f t="shared" si="221"/>
        <v>0.26591230551626593</v>
      </c>
      <c r="DA56" s="146">
        <v>1.10111812195884</v>
      </c>
      <c r="DB56" s="146">
        <v>1.09473318781047</v>
      </c>
      <c r="DC56" s="146">
        <v>1.4743326699989601</v>
      </c>
      <c r="DD56" s="146">
        <v>1.6627492188798201</v>
      </c>
      <c r="DE56" s="146">
        <v>1.6381348291633799</v>
      </c>
      <c r="DF56" s="146">
        <v>1.4513515399967301</v>
      </c>
      <c r="DG56" s="146">
        <v>1.7737943760233299</v>
      </c>
      <c r="DH56" s="146">
        <v>2.11100110986016</v>
      </c>
      <c r="DI56" s="146">
        <v>2.2222384523419598</v>
      </c>
      <c r="DJ56" s="146">
        <v>2.0167802903481902</v>
      </c>
      <c r="DK56" s="147">
        <v>1.43090243218265</v>
      </c>
      <c r="DL56" s="146">
        <v>0.151</v>
      </c>
      <c r="DM56" s="146">
        <v>0.14763999999999999</v>
      </c>
      <c r="DN56" s="146">
        <v>0.18546000000000001</v>
      </c>
      <c r="DO56" s="146">
        <v>0.18348999999999999</v>
      </c>
      <c r="DP56" s="146">
        <v>0.19363</v>
      </c>
      <c r="DQ56" s="146">
        <v>0.25522</v>
      </c>
      <c r="DR56" s="146">
        <v>0.30382999999999999</v>
      </c>
      <c r="DS56" s="146">
        <v>0.26856999999999998</v>
      </c>
      <c r="DT56" s="146">
        <v>0.21389</v>
      </c>
      <c r="DU56" s="146">
        <v>0.22445000000000001</v>
      </c>
      <c r="DV56" s="147">
        <v>0.25797999999999999</v>
      </c>
      <c r="DW56" s="146">
        <v>7.3649999999999993E-2</v>
      </c>
      <c r="DX56" s="146">
        <v>8.0350000000000005E-2</v>
      </c>
      <c r="DY56" s="146">
        <v>6.234E-2</v>
      </c>
      <c r="DZ56" s="146">
        <v>7.7859999999999999E-2</v>
      </c>
      <c r="EA56" s="146">
        <v>5.8560000000000001E-2</v>
      </c>
      <c r="EB56" s="146">
        <v>-4.138E-2</v>
      </c>
      <c r="EC56" s="146">
        <v>-3.8609999999999998E-2</v>
      </c>
      <c r="ED56" s="146">
        <v>-1.048E-2</v>
      </c>
      <c r="EE56" s="146">
        <v>8.7300000000000003E-2</v>
      </c>
      <c r="EF56" s="146">
        <v>0.10234</v>
      </c>
      <c r="EG56" s="147">
        <v>-4.0579999999999998E-2</v>
      </c>
      <c r="EH56" s="143">
        <v>100054000000</v>
      </c>
      <c r="EI56" s="143">
        <v>96752324100</v>
      </c>
      <c r="EJ56" s="143">
        <v>70393750900</v>
      </c>
      <c r="EK56" s="143">
        <v>86553227000</v>
      </c>
      <c r="EL56" s="143">
        <v>85006840900</v>
      </c>
      <c r="EM56" s="143">
        <v>57645433500</v>
      </c>
      <c r="EN56" s="143">
        <v>62124837100</v>
      </c>
      <c r="EO56" s="143">
        <v>65621863600</v>
      </c>
      <c r="EP56" s="143">
        <v>71779931700</v>
      </c>
      <c r="EQ56" s="143">
        <v>71355381400</v>
      </c>
      <c r="ER56" s="143">
        <v>42710635400</v>
      </c>
      <c r="ES56" s="26">
        <f t="shared" si="222"/>
        <v>25.32897587718697</v>
      </c>
      <c r="ET56" s="26">
        <f t="shared" si="223"/>
        <v>25.295420190273212</v>
      </c>
      <c r="EU56" s="26">
        <f t="shared" si="224"/>
        <v>24.977370330545508</v>
      </c>
      <c r="EV56" s="26">
        <f t="shared" si="225"/>
        <v>25.184025402680039</v>
      </c>
      <c r="EW56" s="26">
        <f t="shared" si="226"/>
        <v>25.165997571374763</v>
      </c>
      <c r="EX56" s="26">
        <f t="shared" si="227"/>
        <v>24.77757686976959</v>
      </c>
      <c r="EY56" s="26">
        <f t="shared" si="228"/>
        <v>24.85241169922697</v>
      </c>
      <c r="EZ56" s="26">
        <f t="shared" si="229"/>
        <v>24.907174763954185</v>
      </c>
      <c r="FA56" s="26">
        <f t="shared" si="230"/>
        <v>24.996870771146892</v>
      </c>
      <c r="FB56" s="26">
        <f t="shared" si="231"/>
        <v>24.990938600589939</v>
      </c>
      <c r="FC56" s="152">
        <f t="shared" si="232"/>
        <v>24.477713798767091</v>
      </c>
      <c r="FD56">
        <f>IF(ISNUMBER(F56),DA56,"")</f>
        <v>1.10111812195884</v>
      </c>
      <c r="FE56">
        <f>IF(ISNUMBER(G56),DB56,"")</f>
        <v>1.09473318781047</v>
      </c>
      <c r="FF56">
        <f t="shared" si="279"/>
        <v>1.4743326699989601</v>
      </c>
      <c r="FG56">
        <f t="shared" si="279"/>
        <v>1.6627492188798201</v>
      </c>
      <c r="FH56">
        <f>IF(ISNUMBER(J56),DE56,"")</f>
        <v>1.6381348291633799</v>
      </c>
      <c r="FI56">
        <f t="shared" si="280"/>
        <v>1.4513515399967301</v>
      </c>
      <c r="FJ56">
        <f t="shared" si="280"/>
        <v>1.7737943760233299</v>
      </c>
      <c r="FK56">
        <f t="shared" si="280"/>
        <v>2.11100110986016</v>
      </c>
      <c r="FL56">
        <f t="shared" si="280"/>
        <v>2.2222384523419598</v>
      </c>
      <c r="FM56">
        <f t="shared" si="280"/>
        <v>2.0167802903481902</v>
      </c>
      <c r="FN56">
        <f t="shared" si="272"/>
        <v>1.43090243218265</v>
      </c>
      <c r="FO56" s="26">
        <f t="shared" si="290"/>
        <v>0.151</v>
      </c>
      <c r="FP56">
        <f t="shared" si="290"/>
        <v>0.14763999999999999</v>
      </c>
      <c r="FQ56">
        <f t="shared" si="290"/>
        <v>0.18546000000000001</v>
      </c>
      <c r="FR56">
        <f t="shared" si="290"/>
        <v>0.18348999999999999</v>
      </c>
      <c r="FS56">
        <f t="shared" si="290"/>
        <v>0.19363</v>
      </c>
      <c r="FT56">
        <f t="shared" si="275"/>
        <v>0.25522</v>
      </c>
      <c r="FU56">
        <f t="shared" si="281"/>
        <v>0.30382999999999999</v>
      </c>
      <c r="FV56">
        <f t="shared" si="281"/>
        <v>0.26856999999999998</v>
      </c>
      <c r="FW56">
        <f t="shared" si="276"/>
        <v>0.21389</v>
      </c>
      <c r="FX56">
        <f t="shared" si="276"/>
        <v>0.22445000000000001</v>
      </c>
      <c r="FY56" s="4">
        <f t="shared" si="276"/>
        <v>0.25797999999999999</v>
      </c>
      <c r="FZ56">
        <f t="shared" si="282"/>
        <v>7.3649999999999993E-2</v>
      </c>
      <c r="GA56">
        <f t="shared" si="291"/>
        <v>8.0350000000000005E-2</v>
      </c>
      <c r="GB56">
        <f t="shared" si="291"/>
        <v>6.234E-2</v>
      </c>
      <c r="GC56">
        <f t="shared" si="291"/>
        <v>7.7859999999999999E-2</v>
      </c>
      <c r="GD56">
        <f t="shared" si="291"/>
        <v>5.8560000000000001E-2</v>
      </c>
      <c r="GE56">
        <f t="shared" si="283"/>
        <v>-4.138E-2</v>
      </c>
      <c r="GF56">
        <f t="shared" si="284"/>
        <v>-3.8609999999999998E-2</v>
      </c>
      <c r="GG56">
        <f t="shared" si="285"/>
        <v>-1.048E-2</v>
      </c>
      <c r="GH56">
        <f t="shared" si="286"/>
        <v>8.7300000000000003E-2</v>
      </c>
      <c r="GI56">
        <f t="shared" si="287"/>
        <v>0.10234</v>
      </c>
      <c r="GJ56" s="4">
        <f t="shared" si="288"/>
        <v>-4.0579999999999998E-2</v>
      </c>
      <c r="GK56">
        <f t="shared" si="235"/>
        <v>25.32897587718697</v>
      </c>
      <c r="GL56">
        <f t="shared" si="236"/>
        <v>25.295420190273212</v>
      </c>
      <c r="GM56">
        <f t="shared" si="237"/>
        <v>24.977370330545508</v>
      </c>
      <c r="GN56">
        <f t="shared" si="238"/>
        <v>25.184025402680039</v>
      </c>
      <c r="GO56">
        <f t="shared" si="239"/>
        <v>25.165997571374763</v>
      </c>
      <c r="GP56">
        <f t="shared" si="240"/>
        <v>24.77757686976959</v>
      </c>
      <c r="GQ56">
        <f t="shared" si="241"/>
        <v>24.85241169922697</v>
      </c>
      <c r="GR56">
        <f t="shared" si="242"/>
        <v>24.907174763954185</v>
      </c>
      <c r="GS56">
        <f t="shared" si="243"/>
        <v>24.996870771146892</v>
      </c>
      <c r="GT56">
        <f t="shared" si="244"/>
        <v>24.990938600589939</v>
      </c>
      <c r="GU56">
        <f t="shared" si="245"/>
        <v>24.477713798767091</v>
      </c>
      <c r="GV56" s="26">
        <f t="shared" si="47"/>
        <v>1.10111812195884</v>
      </c>
      <c r="GW56">
        <f t="shared" si="48"/>
        <v>1.09473318781047</v>
      </c>
      <c r="GX56">
        <f t="shared" si="49"/>
        <v>1.4743326699989601</v>
      </c>
      <c r="GY56">
        <f t="shared" si="50"/>
        <v>1.6627492188798201</v>
      </c>
      <c r="GZ56">
        <f t="shared" si="51"/>
        <v>1.6381348291633799</v>
      </c>
      <c r="HA56">
        <f t="shared" si="52"/>
        <v>1.4513515399967301</v>
      </c>
      <c r="HB56">
        <f t="shared" si="53"/>
        <v>1.7737943760233299</v>
      </c>
      <c r="HC56">
        <f t="shared" si="54"/>
        <v>2.11100110986016</v>
      </c>
      <c r="HD56">
        <f t="shared" si="55"/>
        <v>2.2222384523419598</v>
      </c>
      <c r="HE56">
        <f t="shared" si="56"/>
        <v>2.0167802903481902</v>
      </c>
      <c r="HF56">
        <f t="shared" si="57"/>
        <v>1.43090243218265</v>
      </c>
      <c r="HG56" s="26">
        <f t="shared" si="58"/>
        <v>1.10111812195884</v>
      </c>
      <c r="HH56">
        <f t="shared" si="59"/>
        <v>1.09473318781047</v>
      </c>
      <c r="HI56">
        <f t="shared" si="60"/>
        <v>1.4743326699989601</v>
      </c>
      <c r="HJ56">
        <f t="shared" si="61"/>
        <v>1.6627492188798201</v>
      </c>
      <c r="HK56">
        <f t="shared" si="62"/>
        <v>1.6381348291633799</v>
      </c>
      <c r="HL56">
        <f t="shared" si="63"/>
        <v>1.4513515399967301</v>
      </c>
      <c r="HM56">
        <f t="shared" si="64"/>
        <v>1.7737943760233299</v>
      </c>
      <c r="HN56">
        <f t="shared" si="65"/>
        <v>2.11100110986016</v>
      </c>
      <c r="HO56">
        <f t="shared" si="66"/>
        <v>2.2222384523419598</v>
      </c>
      <c r="HP56">
        <f t="shared" si="67"/>
        <v>2.0167802903481902</v>
      </c>
      <c r="HQ56">
        <f t="shared" si="68"/>
        <v>1.43090243218265</v>
      </c>
      <c r="HR56" s="26">
        <f t="shared" si="69"/>
        <v>0.151</v>
      </c>
      <c r="HS56">
        <f t="shared" si="70"/>
        <v>0.14763999999999999</v>
      </c>
      <c r="HT56">
        <f t="shared" si="71"/>
        <v>0.18546000000000001</v>
      </c>
      <c r="HU56">
        <f t="shared" si="72"/>
        <v>0.18348999999999999</v>
      </c>
      <c r="HV56">
        <f t="shared" si="73"/>
        <v>0.19363</v>
      </c>
      <c r="HW56">
        <f t="shared" si="74"/>
        <v>0.25522</v>
      </c>
      <c r="HX56">
        <f t="shared" si="75"/>
        <v>0.30382999999999999</v>
      </c>
      <c r="HY56">
        <f t="shared" si="76"/>
        <v>0.26856999999999998</v>
      </c>
      <c r="HZ56">
        <f t="shared" si="77"/>
        <v>0.21389</v>
      </c>
      <c r="IA56">
        <f t="shared" si="78"/>
        <v>0.22445000000000001</v>
      </c>
      <c r="IB56" s="4">
        <f t="shared" si="79"/>
        <v>0.25797999999999999</v>
      </c>
      <c r="IC56">
        <f t="shared" si="80"/>
        <v>0.151</v>
      </c>
      <c r="ID56">
        <f t="shared" si="81"/>
        <v>0.14763999999999999</v>
      </c>
      <c r="IE56">
        <f t="shared" si="82"/>
        <v>0.18546000000000001</v>
      </c>
      <c r="IF56">
        <f t="shared" si="83"/>
        <v>0.18348999999999999</v>
      </c>
      <c r="IG56">
        <f t="shared" si="84"/>
        <v>0.19363</v>
      </c>
      <c r="IH56">
        <f t="shared" si="85"/>
        <v>0.25522</v>
      </c>
      <c r="II56">
        <f t="shared" si="86"/>
        <v>0.30382999999999999</v>
      </c>
      <c r="IJ56">
        <f t="shared" si="87"/>
        <v>0.26856999999999998</v>
      </c>
      <c r="IK56">
        <f t="shared" si="88"/>
        <v>0.21389</v>
      </c>
      <c r="IL56">
        <f t="shared" si="89"/>
        <v>0.22445000000000001</v>
      </c>
      <c r="IM56">
        <f t="shared" si="90"/>
        <v>0.25797999999999999</v>
      </c>
      <c r="IN56" s="26">
        <f t="shared" si="91"/>
        <v>7.3649999999999993E-2</v>
      </c>
      <c r="IO56">
        <f t="shared" si="92"/>
        <v>8.0350000000000005E-2</v>
      </c>
      <c r="IP56">
        <f t="shared" si="93"/>
        <v>6.234E-2</v>
      </c>
      <c r="IQ56">
        <f t="shared" si="94"/>
        <v>7.7859999999999999E-2</v>
      </c>
      <c r="IR56">
        <f t="shared" si="95"/>
        <v>5.8560000000000001E-2</v>
      </c>
      <c r="IS56">
        <f t="shared" si="96"/>
        <v>-4.138E-2</v>
      </c>
      <c r="IT56">
        <f t="shared" si="97"/>
        <v>-3.8609999999999998E-2</v>
      </c>
      <c r="IU56">
        <f t="shared" si="98"/>
        <v>-1.048E-2</v>
      </c>
      <c r="IV56">
        <f t="shared" si="99"/>
        <v>8.7300000000000003E-2</v>
      </c>
      <c r="IW56">
        <f t="shared" si="100"/>
        <v>0.10234</v>
      </c>
      <c r="IX56">
        <f t="shared" si="101"/>
        <v>-4.0579999999999998E-2</v>
      </c>
      <c r="IY56" s="26">
        <f t="shared" si="102"/>
        <v>7.3649999999999993E-2</v>
      </c>
      <c r="IZ56">
        <f t="shared" si="103"/>
        <v>8.0350000000000005E-2</v>
      </c>
      <c r="JA56">
        <f t="shared" si="104"/>
        <v>6.234E-2</v>
      </c>
      <c r="JB56">
        <f t="shared" si="105"/>
        <v>7.7859999999999999E-2</v>
      </c>
      <c r="JC56">
        <f t="shared" si="106"/>
        <v>5.8560000000000001E-2</v>
      </c>
      <c r="JD56">
        <f t="shared" si="107"/>
        <v>-4.138E-2</v>
      </c>
      <c r="JE56">
        <f t="shared" si="108"/>
        <v>-3.8609999999999998E-2</v>
      </c>
      <c r="JF56">
        <f t="shared" si="109"/>
        <v>-1.048E-2</v>
      </c>
      <c r="JG56">
        <f t="shared" si="110"/>
        <v>8.7300000000000003E-2</v>
      </c>
      <c r="JH56">
        <f t="shared" si="111"/>
        <v>0.10234</v>
      </c>
      <c r="JI56">
        <f t="shared" si="112"/>
        <v>-4.0579999999999998E-2</v>
      </c>
      <c r="JJ56" s="26">
        <f t="shared" si="113"/>
        <v>23.290190403071897</v>
      </c>
      <c r="JK56">
        <f t="shared" si="114"/>
        <v>23.290190403071897</v>
      </c>
      <c r="JL56">
        <f t="shared" si="115"/>
        <v>23.290190403071897</v>
      </c>
      <c r="JM56">
        <f t="shared" si="116"/>
        <v>23.290190403071897</v>
      </c>
      <c r="JN56">
        <f t="shared" si="117"/>
        <v>23.290190403071897</v>
      </c>
      <c r="JO56">
        <f t="shared" si="118"/>
        <v>23.290190403071897</v>
      </c>
      <c r="JP56">
        <f t="shared" si="119"/>
        <v>23.290190403071897</v>
      </c>
      <c r="JQ56">
        <f t="shared" si="120"/>
        <v>23.290190403071897</v>
      </c>
      <c r="JR56">
        <f t="shared" si="121"/>
        <v>23.290190403071897</v>
      </c>
      <c r="JS56">
        <f t="shared" si="122"/>
        <v>23.290190403071897</v>
      </c>
      <c r="JT56">
        <f t="shared" si="123"/>
        <v>23.290190403071897</v>
      </c>
      <c r="JU56" s="26">
        <f t="shared" si="124"/>
        <v>23.290190403071897</v>
      </c>
      <c r="JV56">
        <f t="shared" si="125"/>
        <v>23.290190403071897</v>
      </c>
      <c r="JW56">
        <f t="shared" si="126"/>
        <v>23.290190403071897</v>
      </c>
      <c r="JX56">
        <f t="shared" si="127"/>
        <v>23.290190403071897</v>
      </c>
      <c r="JY56">
        <f t="shared" si="128"/>
        <v>23.290190403071897</v>
      </c>
      <c r="JZ56">
        <f t="shared" si="129"/>
        <v>23.290190403071897</v>
      </c>
      <c r="KA56">
        <f t="shared" si="130"/>
        <v>23.290190403071897</v>
      </c>
      <c r="KB56">
        <f t="shared" si="131"/>
        <v>23.290190403071897</v>
      </c>
      <c r="KC56">
        <f t="shared" si="132"/>
        <v>23.290190403071897</v>
      </c>
      <c r="KD56">
        <f t="shared" si="133"/>
        <v>23.290190403071897</v>
      </c>
      <c r="KE56" s="4">
        <f t="shared" si="134"/>
        <v>23.290190403071897</v>
      </c>
    </row>
    <row r="57" spans="1:291" x14ac:dyDescent="0.2">
      <c r="A57" s="16" t="s">
        <v>3575</v>
      </c>
      <c r="B57" s="17" t="s">
        <v>3576</v>
      </c>
      <c r="C57" s="17"/>
      <c r="D57" s="17"/>
      <c r="E57" s="20" t="s">
        <v>56</v>
      </c>
      <c r="F57" s="19"/>
      <c r="G57" s="19">
        <v>0</v>
      </c>
      <c r="H57" s="19">
        <v>0</v>
      </c>
      <c r="I57" s="19"/>
      <c r="J57" s="19"/>
      <c r="K57" s="19"/>
      <c r="L57" s="19"/>
      <c r="M57" s="19"/>
      <c r="N57" s="19"/>
      <c r="O57" s="19"/>
      <c r="P57" s="32"/>
      <c r="Q57" s="19"/>
      <c r="R57" s="19">
        <v>0</v>
      </c>
      <c r="S57" s="19">
        <v>0</v>
      </c>
      <c r="T57" s="19"/>
      <c r="U57" s="19"/>
      <c r="V57" s="19"/>
      <c r="W57" s="19"/>
      <c r="X57" s="19"/>
      <c r="Y57" s="19"/>
      <c r="Z57" s="19"/>
      <c r="AA57" s="32"/>
      <c r="AC57">
        <v>0</v>
      </c>
      <c r="AD57">
        <v>0</v>
      </c>
      <c r="AL57" s="4"/>
      <c r="AM57" s="19"/>
      <c r="AN57" s="19">
        <v>1.9813500000000001E-2</v>
      </c>
      <c r="AO57" s="19">
        <v>2.07006E-2</v>
      </c>
      <c r="AP57" s="19"/>
      <c r="AQ57" s="19"/>
      <c r="AR57" s="19"/>
      <c r="AS57" s="19"/>
      <c r="AT57" s="19"/>
      <c r="AU57" s="19"/>
      <c r="AV57" s="19"/>
      <c r="AW57" s="32"/>
      <c r="AX57" s="19"/>
      <c r="AY57" s="19">
        <v>1</v>
      </c>
      <c r="AZ57" s="19">
        <v>1</v>
      </c>
      <c r="BA57" s="19"/>
      <c r="BB57" s="19"/>
      <c r="BC57" s="19"/>
      <c r="BD57" s="19"/>
      <c r="BE57" s="19"/>
      <c r="BF57" s="19"/>
      <c r="BG57" s="19"/>
      <c r="BH57" s="32"/>
      <c r="BI57" s="19"/>
      <c r="BJ57" s="19">
        <f t="shared" si="278"/>
        <v>1</v>
      </c>
      <c r="BK57" s="19">
        <f>IF(AZ57&gt;0,1,0)</f>
        <v>1</v>
      </c>
      <c r="BL57" s="19"/>
      <c r="BM57" s="19"/>
      <c r="BN57" s="19"/>
      <c r="BO57" s="19"/>
      <c r="BP57" s="19"/>
      <c r="BQ57" s="19"/>
      <c r="BR57" s="19"/>
      <c r="BS57" s="19"/>
      <c r="BT57" s="38">
        <v>36</v>
      </c>
      <c r="BU57" s="19">
        <v>33</v>
      </c>
      <c r="BV57" s="19">
        <v>14</v>
      </c>
      <c r="BW57" s="19">
        <v>37</v>
      </c>
      <c r="BX57" s="19">
        <v>61</v>
      </c>
      <c r="BY57" s="19">
        <v>27</v>
      </c>
      <c r="BZ57" s="19">
        <v>27</v>
      </c>
      <c r="CA57" s="19">
        <v>28</v>
      </c>
      <c r="CB57" s="19">
        <v>14</v>
      </c>
      <c r="CC57" s="19">
        <v>7</v>
      </c>
      <c r="CD57" s="32">
        <v>4</v>
      </c>
      <c r="CE57" s="19">
        <v>219</v>
      </c>
      <c r="CF57" s="19">
        <v>396</v>
      </c>
      <c r="CG57" s="19">
        <v>267</v>
      </c>
      <c r="CH57" s="19">
        <v>327</v>
      </c>
      <c r="CI57" s="19">
        <v>431</v>
      </c>
      <c r="CJ57" s="19">
        <v>237</v>
      </c>
      <c r="CK57" s="19">
        <v>258</v>
      </c>
      <c r="CL57" s="19">
        <v>276</v>
      </c>
      <c r="CM57" s="19">
        <v>211</v>
      </c>
      <c r="CN57" s="19">
        <v>187</v>
      </c>
      <c r="CO57" s="32">
        <v>89</v>
      </c>
      <c r="CP57" s="35">
        <f t="shared" si="211"/>
        <v>0.16438356164383561</v>
      </c>
      <c r="CQ57" s="35">
        <f t="shared" si="212"/>
        <v>8.3333333333333329E-2</v>
      </c>
      <c r="CR57" s="35">
        <f t="shared" si="213"/>
        <v>5.2434456928838954E-2</v>
      </c>
      <c r="CS57" s="35">
        <f t="shared" si="214"/>
        <v>0.11314984709480122</v>
      </c>
      <c r="CT57" s="35">
        <f t="shared" si="215"/>
        <v>0.14153132250580047</v>
      </c>
      <c r="CU57" s="35">
        <f t="shared" si="216"/>
        <v>0.11392405063291139</v>
      </c>
      <c r="CV57" s="35">
        <f t="shared" si="217"/>
        <v>0.10465116279069768</v>
      </c>
      <c r="CW57" s="35">
        <f t="shared" si="218"/>
        <v>0.10144927536231885</v>
      </c>
      <c r="CX57" s="35">
        <f t="shared" si="219"/>
        <v>6.6350710900473939E-2</v>
      </c>
      <c r="CY57" s="35">
        <f t="shared" si="220"/>
        <v>3.7433155080213901E-2</v>
      </c>
      <c r="CZ57" s="139">
        <f t="shared" si="221"/>
        <v>4.49438202247191E-2</v>
      </c>
      <c r="DA57" s="146">
        <v>4.8596000000000004</v>
      </c>
      <c r="DB57" s="146">
        <v>4.3266</v>
      </c>
      <c r="DC57" s="146">
        <v>3.4861</v>
      </c>
      <c r="DD57" s="146">
        <v>1.5045999999999999</v>
      </c>
      <c r="DE57" s="146">
        <v>1.3326</v>
      </c>
      <c r="DF57" s="146">
        <v>14.769600000000001</v>
      </c>
      <c r="DG57" s="146">
        <v>3.8386999999999998</v>
      </c>
      <c r="DH57" s="146">
        <v>1.0912999999999999</v>
      </c>
      <c r="DI57" s="146">
        <v>0.56940000000000002</v>
      </c>
      <c r="DJ57" s="146">
        <v>0.56940000000000002</v>
      </c>
      <c r="DK57" s="147"/>
      <c r="DL57" s="146"/>
      <c r="DM57" s="146">
        <v>0.66771400000000003</v>
      </c>
      <c r="DN57" s="146">
        <v>0.72379800000000005</v>
      </c>
      <c r="DO57" s="146"/>
      <c r="DP57" s="146"/>
      <c r="DQ57" s="146"/>
      <c r="DR57" s="146"/>
      <c r="DS57" s="146"/>
      <c r="DT57" s="146"/>
      <c r="DU57" s="146"/>
      <c r="DV57" s="147"/>
      <c r="DW57" s="146">
        <v>9.8340000000000007E-3</v>
      </c>
      <c r="DX57" s="146">
        <v>6.4815999999999999E-2</v>
      </c>
      <c r="DY57" s="146">
        <v>-7.8009999999999996E-2</v>
      </c>
      <c r="DZ57" s="146">
        <v>0.16649</v>
      </c>
      <c r="EA57" s="146">
        <v>0.21140800000000001</v>
      </c>
      <c r="EB57" s="146">
        <v>-0.39550600000000002</v>
      </c>
      <c r="EC57" s="146">
        <v>-0.44877099999999998</v>
      </c>
      <c r="ED57" s="146">
        <v>7.3513999999999996E-2</v>
      </c>
      <c r="EE57" s="146">
        <v>0.16527500000000001</v>
      </c>
      <c r="EF57" s="146">
        <v>-0.16656599999999999</v>
      </c>
      <c r="EG57" s="147">
        <v>-0.72023800000000004</v>
      </c>
      <c r="EH57" s="143">
        <v>349121000</v>
      </c>
      <c r="EI57" s="143">
        <v>304307500</v>
      </c>
      <c r="EJ57" s="143">
        <v>202700000</v>
      </c>
      <c r="EK57" s="143">
        <v>302828700</v>
      </c>
      <c r="EL57" s="143">
        <v>309808400</v>
      </c>
      <c r="EM57" s="143">
        <v>112726800</v>
      </c>
      <c r="EN57" s="143">
        <v>347176900</v>
      </c>
      <c r="EO57" s="143">
        <v>408089200</v>
      </c>
      <c r="EP57" s="143">
        <v>181599700</v>
      </c>
      <c r="EQ57" s="143">
        <v>59125100</v>
      </c>
      <c r="ER57" s="143">
        <v>19243900</v>
      </c>
      <c r="ES57" s="26">
        <f t="shared" si="222"/>
        <v>19.670929124949517</v>
      </c>
      <c r="ET57" s="26">
        <f t="shared" si="223"/>
        <v>19.533549261293675</v>
      </c>
      <c r="EU57" s="26">
        <f t="shared" si="224"/>
        <v>19.127237611422228</v>
      </c>
      <c r="EV57" s="26">
        <f t="shared" si="225"/>
        <v>19.528677857070381</v>
      </c>
      <c r="EW57" s="26">
        <f t="shared" si="226"/>
        <v>19.551464599846728</v>
      </c>
      <c r="EX57" s="26">
        <f t="shared" si="227"/>
        <v>18.540477750207806</v>
      </c>
      <c r="EY57" s="26">
        <f t="shared" si="228"/>
        <v>19.665345006279036</v>
      </c>
      <c r="EZ57" s="26">
        <f t="shared" si="229"/>
        <v>19.826996335923919</v>
      </c>
      <c r="FA57" s="26">
        <f t="shared" si="230"/>
        <v>19.017315372147724</v>
      </c>
      <c r="FB57" s="26">
        <f t="shared" si="231"/>
        <v>17.895166096106866</v>
      </c>
      <c r="FC57" s="152">
        <f t="shared" si="232"/>
        <v>16.77270468536312</v>
      </c>
      <c r="FD57" t="str">
        <f>IF(ISNUMBER(F57),DA57,"")</f>
        <v/>
      </c>
      <c r="FE57">
        <f>IF(ISNUMBER(G57),DB57,"")</f>
        <v>4.3266</v>
      </c>
      <c r="FF57">
        <f t="shared" si="279"/>
        <v>3.4861</v>
      </c>
      <c r="FG57" t="str">
        <f t="shared" si="279"/>
        <v/>
      </c>
      <c r="FH57" t="str">
        <f>IF(ISNUMBER(J57),DE57,"")</f>
        <v/>
      </c>
      <c r="FI57" t="str">
        <f t="shared" si="280"/>
        <v/>
      </c>
      <c r="FJ57" t="str">
        <f t="shared" si="280"/>
        <v/>
      </c>
      <c r="FK57" t="str">
        <f t="shared" si="280"/>
        <v/>
      </c>
      <c r="FL57" t="str">
        <f t="shared" si="280"/>
        <v/>
      </c>
      <c r="FM57" t="str">
        <f t="shared" si="280"/>
        <v/>
      </c>
      <c r="FN57" t="str">
        <f t="shared" si="272"/>
        <v/>
      </c>
      <c r="FO57" s="26" t="str">
        <f t="shared" si="290"/>
        <v/>
      </c>
      <c r="FP57">
        <f t="shared" si="290"/>
        <v>0.66771400000000003</v>
      </c>
      <c r="FQ57">
        <f t="shared" si="290"/>
        <v>0.72379800000000005</v>
      </c>
      <c r="FR57" t="str">
        <f t="shared" si="290"/>
        <v/>
      </c>
      <c r="FS57" t="str">
        <f t="shared" si="290"/>
        <v/>
      </c>
      <c r="FT57" t="str">
        <f t="shared" si="275"/>
        <v/>
      </c>
      <c r="FU57" t="str">
        <f t="shared" si="281"/>
        <v/>
      </c>
      <c r="FV57" t="str">
        <f t="shared" si="281"/>
        <v/>
      </c>
      <c r="FW57" t="str">
        <f t="shared" si="276"/>
        <v/>
      </c>
      <c r="FX57" t="str">
        <f t="shared" si="276"/>
        <v/>
      </c>
      <c r="FY57" s="4" t="str">
        <f t="shared" si="276"/>
        <v/>
      </c>
      <c r="FZ57" t="str">
        <f t="shared" si="282"/>
        <v/>
      </c>
      <c r="GA57">
        <f t="shared" si="291"/>
        <v>6.4815999999999999E-2</v>
      </c>
      <c r="GB57">
        <f t="shared" si="291"/>
        <v>-7.8009999999999996E-2</v>
      </c>
      <c r="GC57" t="str">
        <f t="shared" si="291"/>
        <v/>
      </c>
      <c r="GD57" t="str">
        <f t="shared" si="291"/>
        <v/>
      </c>
      <c r="GE57" t="str">
        <f t="shared" si="283"/>
        <v/>
      </c>
      <c r="GF57" t="str">
        <f t="shared" si="284"/>
        <v/>
      </c>
      <c r="GG57" t="str">
        <f t="shared" si="285"/>
        <v/>
      </c>
      <c r="GH57" t="str">
        <f t="shared" si="286"/>
        <v/>
      </c>
      <c r="GI57" t="str">
        <f t="shared" si="287"/>
        <v/>
      </c>
      <c r="GJ57" s="4" t="str">
        <f t="shared" si="288"/>
        <v/>
      </c>
      <c r="GK57" t="str">
        <f t="shared" si="235"/>
        <v/>
      </c>
      <c r="GL57">
        <f t="shared" si="236"/>
        <v>19.533549261293675</v>
      </c>
      <c r="GM57">
        <f t="shared" si="237"/>
        <v>19.127237611422228</v>
      </c>
      <c r="GN57" t="str">
        <f t="shared" si="238"/>
        <v/>
      </c>
      <c r="GO57" t="str">
        <f t="shared" si="239"/>
        <v/>
      </c>
      <c r="GP57" t="str">
        <f t="shared" si="240"/>
        <v/>
      </c>
      <c r="GQ57" t="str">
        <f t="shared" si="241"/>
        <v/>
      </c>
      <c r="GR57" t="str">
        <f t="shared" si="242"/>
        <v/>
      </c>
      <c r="GS57" t="str">
        <f t="shared" si="243"/>
        <v/>
      </c>
      <c r="GT57" t="str">
        <f t="shared" si="244"/>
        <v/>
      </c>
      <c r="GU57" t="str">
        <f t="shared" si="245"/>
        <v/>
      </c>
      <c r="GV57" s="26">
        <f t="shared" si="47"/>
        <v>11.025982470999988</v>
      </c>
      <c r="GW57">
        <f t="shared" si="48"/>
        <v>4.3266</v>
      </c>
      <c r="GX57">
        <f t="shared" si="49"/>
        <v>3.4861</v>
      </c>
      <c r="GY57">
        <f t="shared" si="50"/>
        <v>11.025982470999988</v>
      </c>
      <c r="GZ57">
        <f t="shared" si="51"/>
        <v>11.025982470999988</v>
      </c>
      <c r="HA57">
        <f t="shared" si="52"/>
        <v>11.025982470999988</v>
      </c>
      <c r="HB57">
        <f t="shared" si="53"/>
        <v>11.025982470999988</v>
      </c>
      <c r="HC57">
        <f t="shared" si="54"/>
        <v>11.025982470999988</v>
      </c>
      <c r="HD57">
        <f t="shared" si="55"/>
        <v>11.025982470999988</v>
      </c>
      <c r="HE57">
        <f t="shared" si="56"/>
        <v>11.025982470999988</v>
      </c>
      <c r="HF57">
        <f t="shared" si="57"/>
        <v>11.025982470999988</v>
      </c>
      <c r="HG57" s="26" t="str">
        <f t="shared" si="58"/>
        <v/>
      </c>
      <c r="HH57">
        <f t="shared" si="59"/>
        <v>4.3266</v>
      </c>
      <c r="HI57">
        <f t="shared" si="60"/>
        <v>3.4861</v>
      </c>
      <c r="HJ57" t="str">
        <f t="shared" si="61"/>
        <v/>
      </c>
      <c r="HK57" t="str">
        <f t="shared" si="62"/>
        <v/>
      </c>
      <c r="HL57" t="str">
        <f t="shared" si="63"/>
        <v/>
      </c>
      <c r="HM57" t="str">
        <f t="shared" si="64"/>
        <v/>
      </c>
      <c r="HN57" t="str">
        <f t="shared" si="65"/>
        <v/>
      </c>
      <c r="HO57" t="str">
        <f t="shared" si="66"/>
        <v/>
      </c>
      <c r="HP57" t="str">
        <f t="shared" si="67"/>
        <v/>
      </c>
      <c r="HQ57" t="str">
        <f t="shared" si="68"/>
        <v/>
      </c>
      <c r="HR57" s="26">
        <f t="shared" si="69"/>
        <v>0.86766592399999853</v>
      </c>
      <c r="HS57">
        <f t="shared" si="70"/>
        <v>0.66771400000000003</v>
      </c>
      <c r="HT57">
        <f t="shared" si="71"/>
        <v>0.72379800000000005</v>
      </c>
      <c r="HU57">
        <f t="shared" si="72"/>
        <v>0.86766592399999853</v>
      </c>
      <c r="HV57">
        <f t="shared" si="73"/>
        <v>0.86766592399999853</v>
      </c>
      <c r="HW57">
        <f t="shared" si="74"/>
        <v>0.86766592399999853</v>
      </c>
      <c r="HX57">
        <f t="shared" si="75"/>
        <v>0.86766592399999853</v>
      </c>
      <c r="HY57">
        <f t="shared" si="76"/>
        <v>0.86766592399999853</v>
      </c>
      <c r="HZ57">
        <f t="shared" si="77"/>
        <v>0.86766592399999853</v>
      </c>
      <c r="IA57">
        <f t="shared" si="78"/>
        <v>0.86766592399999853</v>
      </c>
      <c r="IB57" s="4">
        <f t="shared" si="79"/>
        <v>0.86766592399999853</v>
      </c>
      <c r="IC57" t="str">
        <f t="shared" si="80"/>
        <v/>
      </c>
      <c r="ID57">
        <f t="shared" si="81"/>
        <v>0.66771400000000003</v>
      </c>
      <c r="IE57">
        <f t="shared" si="82"/>
        <v>0.72379800000000005</v>
      </c>
      <c r="IF57" t="str">
        <f t="shared" si="83"/>
        <v/>
      </c>
      <c r="IG57" t="str">
        <f t="shared" si="84"/>
        <v/>
      </c>
      <c r="IH57" t="str">
        <f t="shared" si="85"/>
        <v/>
      </c>
      <c r="II57" t="str">
        <f t="shared" si="86"/>
        <v/>
      </c>
      <c r="IJ57" t="str">
        <f t="shared" si="87"/>
        <v/>
      </c>
      <c r="IK57" t="str">
        <f t="shared" si="88"/>
        <v/>
      </c>
      <c r="IL57" t="str">
        <f t="shared" si="89"/>
        <v/>
      </c>
      <c r="IM57" t="str">
        <f t="shared" si="90"/>
        <v/>
      </c>
      <c r="IN57" s="26">
        <f t="shared" si="91"/>
        <v>0.13094384999999997</v>
      </c>
      <c r="IO57">
        <f t="shared" si="92"/>
        <v>6.4815999999999999E-2</v>
      </c>
      <c r="IP57">
        <f t="shared" si="93"/>
        <v>-7.8009999999999996E-2</v>
      </c>
      <c r="IQ57">
        <f t="shared" si="94"/>
        <v>0.13094384999999997</v>
      </c>
      <c r="IR57">
        <f t="shared" si="95"/>
        <v>0.13094384999999997</v>
      </c>
      <c r="IS57">
        <f t="shared" si="96"/>
        <v>0.13094384999999997</v>
      </c>
      <c r="IT57">
        <f t="shared" si="97"/>
        <v>0.13094384999999997</v>
      </c>
      <c r="IU57">
        <f t="shared" si="98"/>
        <v>0.13094384999999997</v>
      </c>
      <c r="IV57">
        <f t="shared" si="99"/>
        <v>0.13094384999999997</v>
      </c>
      <c r="IW57">
        <f t="shared" si="100"/>
        <v>0.13094384999999997</v>
      </c>
      <c r="IX57">
        <f t="shared" si="101"/>
        <v>0.13094384999999997</v>
      </c>
      <c r="IY57" s="26" t="str">
        <f t="shared" si="102"/>
        <v/>
      </c>
      <c r="IZ57">
        <f t="shared" si="103"/>
        <v>6.4815999999999999E-2</v>
      </c>
      <c r="JA57">
        <f t="shared" si="104"/>
        <v>-7.8009999999999996E-2</v>
      </c>
      <c r="JB57" t="str">
        <f t="shared" si="105"/>
        <v/>
      </c>
      <c r="JC57" t="str">
        <f t="shared" si="106"/>
        <v/>
      </c>
      <c r="JD57" t="str">
        <f t="shared" si="107"/>
        <v/>
      </c>
      <c r="JE57" t="str">
        <f t="shared" si="108"/>
        <v/>
      </c>
      <c r="JF57" t="str">
        <f t="shared" si="109"/>
        <v/>
      </c>
      <c r="JG57" t="str">
        <f t="shared" si="110"/>
        <v/>
      </c>
      <c r="JH57" t="str">
        <f t="shared" si="111"/>
        <v/>
      </c>
      <c r="JI57" t="str">
        <f t="shared" si="112"/>
        <v/>
      </c>
      <c r="JJ57" s="26">
        <f t="shared" si="113"/>
        <v>23.290190403071897</v>
      </c>
      <c r="JK57">
        <f t="shared" si="114"/>
        <v>19.533549261293675</v>
      </c>
      <c r="JL57">
        <f t="shared" si="115"/>
        <v>19.127237611422228</v>
      </c>
      <c r="JM57">
        <f t="shared" si="116"/>
        <v>23.290190403071897</v>
      </c>
      <c r="JN57">
        <f t="shared" si="117"/>
        <v>23.290190403071897</v>
      </c>
      <c r="JO57">
        <f t="shared" si="118"/>
        <v>23.290190403071897</v>
      </c>
      <c r="JP57">
        <f t="shared" si="119"/>
        <v>23.290190403071897</v>
      </c>
      <c r="JQ57">
        <f t="shared" si="120"/>
        <v>23.290190403071897</v>
      </c>
      <c r="JR57">
        <f t="shared" si="121"/>
        <v>23.290190403071897</v>
      </c>
      <c r="JS57">
        <f t="shared" si="122"/>
        <v>23.290190403071897</v>
      </c>
      <c r="JT57">
        <f t="shared" si="123"/>
        <v>23.290190403071897</v>
      </c>
      <c r="JU57" s="26" t="str">
        <f t="shared" si="124"/>
        <v/>
      </c>
      <c r="JV57">
        <f t="shared" si="125"/>
        <v>19.533549261293675</v>
      </c>
      <c r="JW57">
        <f t="shared" si="126"/>
        <v>19.127237611422228</v>
      </c>
      <c r="JX57" t="str">
        <f t="shared" si="127"/>
        <v/>
      </c>
      <c r="JY57" t="str">
        <f t="shared" si="128"/>
        <v/>
      </c>
      <c r="JZ57" t="str">
        <f t="shared" si="129"/>
        <v/>
      </c>
      <c r="KA57" t="str">
        <f t="shared" si="130"/>
        <v/>
      </c>
      <c r="KB57" t="str">
        <f t="shared" si="131"/>
        <v/>
      </c>
      <c r="KC57" t="str">
        <f t="shared" si="132"/>
        <v/>
      </c>
      <c r="KD57" t="str">
        <f t="shared" si="133"/>
        <v/>
      </c>
      <c r="KE57" s="4" t="str">
        <f t="shared" si="134"/>
        <v/>
      </c>
    </row>
    <row r="58" spans="1:291" x14ac:dyDescent="0.2">
      <c r="A58" s="21" t="s">
        <v>4052</v>
      </c>
      <c r="B58" s="22" t="s">
        <v>1050</v>
      </c>
      <c r="C58" s="22"/>
      <c r="D58" s="22"/>
      <c r="E58" s="20" t="s">
        <v>56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32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32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 s="4">
        <v>0</v>
      </c>
      <c r="AM58" s="19">
        <v>2.0066400000000002E-2</v>
      </c>
      <c r="AN58" s="19">
        <v>2.0102999999999999E-2</v>
      </c>
      <c r="AO58" s="19">
        <v>2.1238099999999999E-2</v>
      </c>
      <c r="AP58" s="19">
        <v>1.9531699999999999E-2</v>
      </c>
      <c r="AQ58" s="19">
        <v>2.1453300000000002E-2</v>
      </c>
      <c r="AR58" s="19">
        <v>3.1042500000000001E-2</v>
      </c>
      <c r="AS58" s="19">
        <v>1.9222599999999999E-2</v>
      </c>
      <c r="AT58" s="19">
        <v>1.9633299999999999E-2</v>
      </c>
      <c r="AU58" s="19">
        <v>2.0736399999999999E-2</v>
      </c>
      <c r="AV58" s="19">
        <v>2.13565E-2</v>
      </c>
      <c r="AW58" s="32">
        <v>2.15681E-2</v>
      </c>
      <c r="AX58" s="19">
        <v>0</v>
      </c>
      <c r="AY58" s="19">
        <v>0</v>
      </c>
      <c r="AZ58" s="19">
        <v>0</v>
      </c>
      <c r="BA58" s="19">
        <v>0</v>
      </c>
      <c r="BB58" s="19">
        <v>2</v>
      </c>
      <c r="BC58" s="19">
        <v>2</v>
      </c>
      <c r="BD58" s="19">
        <v>2</v>
      </c>
      <c r="BE58" s="19">
        <v>4</v>
      </c>
      <c r="BF58" s="19">
        <v>3</v>
      </c>
      <c r="BG58" s="19">
        <v>3</v>
      </c>
      <c r="BH58" s="32">
        <v>2</v>
      </c>
      <c r="BI58" s="19">
        <f>IF(AX58&gt;0,1,0)</f>
        <v>0</v>
      </c>
      <c r="BJ58" s="19">
        <f t="shared" si="278"/>
        <v>0</v>
      </c>
      <c r="BK58" s="19">
        <f>IF(AZ58&gt;0,1,0)</f>
        <v>0</v>
      </c>
      <c r="BL58" s="19">
        <f t="shared" ref="BL58:BS60" si="292">IF(BA58&gt;0,1,0)</f>
        <v>0</v>
      </c>
      <c r="BM58" s="19">
        <f t="shared" si="292"/>
        <v>1</v>
      </c>
      <c r="BN58" s="19">
        <f t="shared" si="292"/>
        <v>1</v>
      </c>
      <c r="BO58" s="19">
        <f t="shared" si="292"/>
        <v>1</v>
      </c>
      <c r="BP58" s="19">
        <f t="shared" si="292"/>
        <v>1</v>
      </c>
      <c r="BQ58" s="19">
        <f t="shared" si="292"/>
        <v>1</v>
      </c>
      <c r="BR58" s="19">
        <f t="shared" si="292"/>
        <v>1</v>
      </c>
      <c r="BS58" s="19">
        <f t="shared" si="292"/>
        <v>1</v>
      </c>
      <c r="BT58" s="38">
        <v>50</v>
      </c>
      <c r="BU58" s="19">
        <v>64</v>
      </c>
      <c r="BV58" s="19">
        <v>57</v>
      </c>
      <c r="BW58" s="19">
        <v>43</v>
      </c>
      <c r="BX58" s="19">
        <v>31</v>
      </c>
      <c r="BY58" s="19">
        <v>44</v>
      </c>
      <c r="BZ58" s="19">
        <v>28</v>
      </c>
      <c r="CA58" s="19">
        <v>17</v>
      </c>
      <c r="CB58" s="19">
        <v>50</v>
      </c>
      <c r="CC58" s="19">
        <v>38</v>
      </c>
      <c r="CD58" s="32">
        <v>11</v>
      </c>
      <c r="CE58" s="19">
        <v>449</v>
      </c>
      <c r="CF58" s="19">
        <v>630</v>
      </c>
      <c r="CG58" s="19">
        <v>564</v>
      </c>
      <c r="CH58" s="19">
        <v>411</v>
      </c>
      <c r="CI58" s="19">
        <v>330</v>
      </c>
      <c r="CJ58" s="19">
        <v>338</v>
      </c>
      <c r="CK58" s="19">
        <v>165</v>
      </c>
      <c r="CL58" s="19">
        <v>192</v>
      </c>
      <c r="CM58" s="19">
        <v>285</v>
      </c>
      <c r="CN58" s="19">
        <v>218</v>
      </c>
      <c r="CO58" s="32">
        <v>128</v>
      </c>
      <c r="CP58" s="35">
        <f t="shared" si="211"/>
        <v>0.111358574610245</v>
      </c>
      <c r="CQ58" s="35">
        <f t="shared" si="212"/>
        <v>0.10158730158730159</v>
      </c>
      <c r="CR58" s="35">
        <f t="shared" si="213"/>
        <v>0.10106382978723404</v>
      </c>
      <c r="CS58" s="35">
        <f t="shared" si="214"/>
        <v>0.10462287104622871</v>
      </c>
      <c r="CT58" s="35">
        <f t="shared" si="215"/>
        <v>9.3939393939393934E-2</v>
      </c>
      <c r="CU58" s="35">
        <f t="shared" si="216"/>
        <v>0.13017751479289941</v>
      </c>
      <c r="CV58" s="35">
        <f t="shared" si="217"/>
        <v>0.16969696969696971</v>
      </c>
      <c r="CW58" s="35">
        <f t="shared" si="218"/>
        <v>8.8541666666666671E-2</v>
      </c>
      <c r="CX58" s="35">
        <f t="shared" si="219"/>
        <v>0.17543859649122806</v>
      </c>
      <c r="CY58" s="35">
        <f t="shared" si="220"/>
        <v>0.1743119266055046</v>
      </c>
      <c r="CZ58" s="139">
        <f t="shared" si="221"/>
        <v>8.59375E-2</v>
      </c>
      <c r="DA58" s="146"/>
      <c r="DB58" s="146"/>
      <c r="DC58" s="146"/>
      <c r="DD58" s="146"/>
      <c r="DE58" s="146"/>
      <c r="DF58" s="146"/>
      <c r="DG58" s="146">
        <v>3.9591312328885202</v>
      </c>
      <c r="DH58" s="146">
        <v>2.65020147943277</v>
      </c>
      <c r="DI58" s="146">
        <v>1.82239365076952</v>
      </c>
      <c r="DJ58" s="146">
        <v>0.88213117610346703</v>
      </c>
      <c r="DK58" s="147">
        <v>0.72489130347964204</v>
      </c>
      <c r="DL58" s="146">
        <v>0.26047999999999999</v>
      </c>
      <c r="DM58" s="146">
        <v>0.35887000000000002</v>
      </c>
      <c r="DN58" s="146">
        <v>0.32271</v>
      </c>
      <c r="DO58" s="146">
        <v>0.51095000000000002</v>
      </c>
      <c r="DP58" s="146">
        <v>0.49297000000000002</v>
      </c>
      <c r="DQ58" s="146">
        <v>2.3649300000000002</v>
      </c>
      <c r="DR58" s="146">
        <v>8.5709999999999995E-2</v>
      </c>
      <c r="DS58" s="146">
        <v>0.42132999999999998</v>
      </c>
      <c r="DT58" s="146">
        <v>0.47838999999999998</v>
      </c>
      <c r="DU58" s="146">
        <v>0.45812999999999998</v>
      </c>
      <c r="DV58" s="147">
        <v>0.5645</v>
      </c>
      <c r="DW58" s="146">
        <v>-3.49E-3</v>
      </c>
      <c r="DX58" s="146">
        <v>-6.8379999999999996E-2</v>
      </c>
      <c r="DY58" s="146">
        <v>-5.525E-2</v>
      </c>
      <c r="DZ58" s="146">
        <v>-6.5780000000000005E-2</v>
      </c>
      <c r="EA58" s="146">
        <v>-0.17397000000000001</v>
      </c>
      <c r="EB58" s="146">
        <v>-1.16414</v>
      </c>
      <c r="EC58" s="146">
        <v>2.5927600000000002</v>
      </c>
      <c r="ED58" s="146">
        <v>7.0910000000000001E-2</v>
      </c>
      <c r="EE58" s="146">
        <v>0.26468000000000003</v>
      </c>
      <c r="EF58" s="146">
        <v>6.173E-2</v>
      </c>
      <c r="EG58" s="147">
        <v>-0.29221000000000003</v>
      </c>
      <c r="EH58" s="143"/>
      <c r="EI58" s="143"/>
      <c r="EJ58" s="143"/>
      <c r="EK58" s="143"/>
      <c r="EL58" s="143"/>
      <c r="EM58" s="143">
        <v>734608900</v>
      </c>
      <c r="EN58" s="143">
        <v>586817000</v>
      </c>
      <c r="EO58" s="143">
        <v>814888300</v>
      </c>
      <c r="EP58" s="143">
        <v>458986900</v>
      </c>
      <c r="EQ58" s="143">
        <v>154284400</v>
      </c>
      <c r="ER58" s="143"/>
      <c r="ES58" s="26" t="str">
        <f t="shared" si="222"/>
        <v/>
      </c>
      <c r="ET58" s="26" t="str">
        <f t="shared" si="223"/>
        <v/>
      </c>
      <c r="EU58" s="26" t="str">
        <f t="shared" si="224"/>
        <v/>
      </c>
      <c r="EV58" s="26" t="str">
        <f t="shared" si="225"/>
        <v/>
      </c>
      <c r="EW58" s="26" t="str">
        <f t="shared" si="226"/>
        <v/>
      </c>
      <c r="EX58" s="26">
        <f t="shared" si="227"/>
        <v>20.414848806713422</v>
      </c>
      <c r="EY58" s="26">
        <f t="shared" si="228"/>
        <v>20.190223574501939</v>
      </c>
      <c r="EZ58" s="26">
        <f t="shared" si="229"/>
        <v>20.518561606597487</v>
      </c>
      <c r="FA58" s="26">
        <f t="shared" si="230"/>
        <v>19.944532227312525</v>
      </c>
      <c r="FB58" s="26">
        <f t="shared" si="231"/>
        <v>18.854308210472425</v>
      </c>
      <c r="FC58" s="152" t="str">
        <f t="shared" si="232"/>
        <v/>
      </c>
      <c r="FJ58">
        <f t="shared" ref="FJ58:FJ66" si="293">IF(ISNUMBER(L58),DG58,"")</f>
        <v>3.9591312328885202</v>
      </c>
      <c r="FK58">
        <f t="shared" ref="FK58:FK66" si="294">IF(ISNUMBER(M58),DH58,"")</f>
        <v>2.65020147943277</v>
      </c>
      <c r="FL58">
        <f t="shared" ref="FL58:FL66" si="295">IF(ISNUMBER(N58),DI58,"")</f>
        <v>1.82239365076952</v>
      </c>
      <c r="FM58">
        <f t="shared" ref="FM58:FM66" si="296">IF(ISNUMBER(O58),DJ58,"")</f>
        <v>0.88213117610346703</v>
      </c>
      <c r="FN58">
        <f t="shared" si="272"/>
        <v>0.72489130347964204</v>
      </c>
      <c r="FO58" s="26">
        <f t="shared" si="290"/>
        <v>0.26047999999999999</v>
      </c>
      <c r="FP58">
        <f t="shared" si="290"/>
        <v>0.35887000000000002</v>
      </c>
      <c r="FQ58">
        <f t="shared" si="290"/>
        <v>0.32271</v>
      </c>
      <c r="FR58">
        <f t="shared" si="290"/>
        <v>0.51095000000000002</v>
      </c>
      <c r="FS58">
        <f t="shared" si="290"/>
        <v>0.49297000000000002</v>
      </c>
      <c r="FT58">
        <f t="shared" si="275"/>
        <v>2.3649300000000002</v>
      </c>
      <c r="FU58">
        <f t="shared" si="281"/>
        <v>8.5709999999999995E-2</v>
      </c>
      <c r="FV58">
        <f t="shared" si="281"/>
        <v>0.42132999999999998</v>
      </c>
      <c r="FW58">
        <f t="shared" si="276"/>
        <v>0.47838999999999998</v>
      </c>
      <c r="FX58">
        <f t="shared" si="276"/>
        <v>0.45812999999999998</v>
      </c>
      <c r="FY58" s="4">
        <f t="shared" si="276"/>
        <v>0.5645</v>
      </c>
      <c r="FZ58">
        <f t="shared" si="282"/>
        <v>-3.49E-3</v>
      </c>
      <c r="GA58">
        <f t="shared" si="291"/>
        <v>-6.8379999999999996E-2</v>
      </c>
      <c r="GB58">
        <f t="shared" si="291"/>
        <v>-5.525E-2</v>
      </c>
      <c r="GC58">
        <f t="shared" si="291"/>
        <v>-6.5780000000000005E-2</v>
      </c>
      <c r="GD58">
        <f t="shared" si="291"/>
        <v>-0.17397000000000001</v>
      </c>
      <c r="GE58">
        <f t="shared" si="283"/>
        <v>-1.16414</v>
      </c>
      <c r="GF58">
        <f t="shared" si="284"/>
        <v>2.5927600000000002</v>
      </c>
      <c r="GG58">
        <f t="shared" si="285"/>
        <v>7.0910000000000001E-2</v>
      </c>
      <c r="GH58">
        <f t="shared" si="286"/>
        <v>0.26468000000000003</v>
      </c>
      <c r="GI58">
        <f t="shared" si="287"/>
        <v>6.173E-2</v>
      </c>
      <c r="GJ58" s="4">
        <f t="shared" si="288"/>
        <v>-0.29221000000000003</v>
      </c>
      <c r="GK58" t="str">
        <f t="shared" si="235"/>
        <v/>
      </c>
      <c r="GL58" t="str">
        <f t="shared" si="236"/>
        <v/>
      </c>
      <c r="GM58" t="str">
        <f t="shared" si="237"/>
        <v/>
      </c>
      <c r="GN58" t="str">
        <f t="shared" si="238"/>
        <v/>
      </c>
      <c r="GO58" t="str">
        <f t="shared" si="239"/>
        <v/>
      </c>
      <c r="GP58">
        <f t="shared" si="240"/>
        <v>20.414848806713422</v>
      </c>
      <c r="GQ58">
        <f t="shared" si="241"/>
        <v>20.190223574501939</v>
      </c>
      <c r="GR58">
        <f t="shared" si="242"/>
        <v>20.518561606597487</v>
      </c>
      <c r="GS58">
        <f t="shared" si="243"/>
        <v>19.944532227312525</v>
      </c>
      <c r="GT58">
        <f t="shared" si="244"/>
        <v>18.854308210472425</v>
      </c>
      <c r="GU58" t="str">
        <f t="shared" si="245"/>
        <v/>
      </c>
      <c r="GV58" s="26">
        <f t="shared" si="47"/>
        <v>0.52583789730000008</v>
      </c>
      <c r="GW58">
        <f t="shared" si="48"/>
        <v>0.52583789730000008</v>
      </c>
      <c r="GX58">
        <f t="shared" si="49"/>
        <v>0.52583789730000008</v>
      </c>
      <c r="GY58">
        <f t="shared" si="50"/>
        <v>0.52583789730000008</v>
      </c>
      <c r="GZ58">
        <f t="shared" si="51"/>
        <v>0.52583789730000008</v>
      </c>
      <c r="HA58">
        <f t="shared" si="52"/>
        <v>0.52583789730000008</v>
      </c>
      <c r="HB58">
        <f t="shared" si="53"/>
        <v>3.9591312328885202</v>
      </c>
      <c r="HC58">
        <f t="shared" si="54"/>
        <v>2.65020147943277</v>
      </c>
      <c r="HD58">
        <f t="shared" si="55"/>
        <v>1.82239365076952</v>
      </c>
      <c r="HE58">
        <f t="shared" si="56"/>
        <v>0.88213117610346703</v>
      </c>
      <c r="HF58">
        <f t="shared" si="57"/>
        <v>0.72489130347964204</v>
      </c>
      <c r="HG58" s="26" t="str">
        <f t="shared" si="58"/>
        <v/>
      </c>
      <c r="HH58" t="str">
        <f t="shared" si="59"/>
        <v/>
      </c>
      <c r="HI58" t="str">
        <f t="shared" si="60"/>
        <v/>
      </c>
      <c r="HJ58" t="str">
        <f t="shared" si="61"/>
        <v/>
      </c>
      <c r="HK58" t="str">
        <f t="shared" si="62"/>
        <v/>
      </c>
      <c r="HL58" t="str">
        <f t="shared" si="63"/>
        <v/>
      </c>
      <c r="HM58">
        <f t="shared" si="64"/>
        <v>3.9591312328885202</v>
      </c>
      <c r="HN58">
        <f t="shared" si="65"/>
        <v>2.65020147943277</v>
      </c>
      <c r="HO58">
        <f t="shared" si="66"/>
        <v>1.82239365076952</v>
      </c>
      <c r="HP58">
        <f t="shared" si="67"/>
        <v>0.88213117610346703</v>
      </c>
      <c r="HQ58">
        <f t="shared" si="68"/>
        <v>0.72489130347964204</v>
      </c>
      <c r="HR58" s="26">
        <f t="shared" si="69"/>
        <v>0.26047999999999999</v>
      </c>
      <c r="HS58">
        <f t="shared" si="70"/>
        <v>0.35887000000000002</v>
      </c>
      <c r="HT58">
        <f t="shared" si="71"/>
        <v>0.32271</v>
      </c>
      <c r="HU58">
        <f t="shared" si="72"/>
        <v>0.51095000000000002</v>
      </c>
      <c r="HV58">
        <f t="shared" si="73"/>
        <v>0.49297000000000002</v>
      </c>
      <c r="HW58">
        <f t="shared" si="74"/>
        <v>0.86766592399999853</v>
      </c>
      <c r="HX58">
        <f t="shared" si="75"/>
        <v>8.5709999999999995E-2</v>
      </c>
      <c r="HY58">
        <f t="shared" si="76"/>
        <v>0.42132999999999998</v>
      </c>
      <c r="HZ58">
        <f t="shared" si="77"/>
        <v>0.47838999999999998</v>
      </c>
      <c r="IA58">
        <f t="shared" si="78"/>
        <v>0.45812999999999998</v>
      </c>
      <c r="IB58" s="4">
        <f t="shared" si="79"/>
        <v>0.5645</v>
      </c>
      <c r="IC58">
        <f t="shared" si="80"/>
        <v>0.26047999999999999</v>
      </c>
      <c r="ID58">
        <f t="shared" si="81"/>
        <v>0.35887000000000002</v>
      </c>
      <c r="IE58">
        <f t="shared" si="82"/>
        <v>0.32271</v>
      </c>
      <c r="IF58">
        <f t="shared" si="83"/>
        <v>0.51095000000000002</v>
      </c>
      <c r="IG58">
        <f t="shared" si="84"/>
        <v>0.49297000000000002</v>
      </c>
      <c r="IH58">
        <f t="shared" si="85"/>
        <v>0.86766592399999853</v>
      </c>
      <c r="II58">
        <f t="shared" si="86"/>
        <v>8.5709999999999995E-2</v>
      </c>
      <c r="IJ58">
        <f t="shared" si="87"/>
        <v>0.42132999999999998</v>
      </c>
      <c r="IK58">
        <f t="shared" si="88"/>
        <v>0.47838999999999998</v>
      </c>
      <c r="IL58">
        <f t="shared" si="89"/>
        <v>0.45812999999999998</v>
      </c>
      <c r="IM58">
        <f t="shared" si="90"/>
        <v>0.5645</v>
      </c>
      <c r="IN58" s="26">
        <f t="shared" si="91"/>
        <v>-3.49E-3</v>
      </c>
      <c r="IO58">
        <f t="shared" si="92"/>
        <v>-6.8379999999999996E-2</v>
      </c>
      <c r="IP58">
        <f t="shared" si="93"/>
        <v>-5.525E-2</v>
      </c>
      <c r="IQ58">
        <f t="shared" si="94"/>
        <v>-6.5780000000000005E-2</v>
      </c>
      <c r="IR58">
        <f t="shared" si="95"/>
        <v>-0.17397000000000001</v>
      </c>
      <c r="IS58">
        <f t="shared" si="96"/>
        <v>-0.59402007594999995</v>
      </c>
      <c r="IT58">
        <f t="shared" si="97"/>
        <v>0.13094384999999997</v>
      </c>
      <c r="IU58">
        <f t="shared" si="98"/>
        <v>7.0910000000000001E-2</v>
      </c>
      <c r="IV58">
        <f t="shared" si="99"/>
        <v>0.13094384999999997</v>
      </c>
      <c r="IW58">
        <f t="shared" si="100"/>
        <v>6.173E-2</v>
      </c>
      <c r="IX58">
        <f t="shared" si="101"/>
        <v>-0.29221000000000003</v>
      </c>
      <c r="IY58" s="26">
        <f t="shared" si="102"/>
        <v>-3.49E-3</v>
      </c>
      <c r="IZ58">
        <f t="shared" si="103"/>
        <v>-6.8379999999999996E-2</v>
      </c>
      <c r="JA58">
        <f t="shared" si="104"/>
        <v>-5.525E-2</v>
      </c>
      <c r="JB58">
        <f t="shared" si="105"/>
        <v>-6.5780000000000005E-2</v>
      </c>
      <c r="JC58">
        <f t="shared" si="106"/>
        <v>-0.17397000000000001</v>
      </c>
      <c r="JD58">
        <f t="shared" si="107"/>
        <v>-0.59402007594999995</v>
      </c>
      <c r="JE58">
        <f t="shared" si="108"/>
        <v>0.13094384999999997</v>
      </c>
      <c r="JF58">
        <f t="shared" si="109"/>
        <v>7.0910000000000001E-2</v>
      </c>
      <c r="JG58">
        <f t="shared" si="110"/>
        <v>0.13094384999999997</v>
      </c>
      <c r="JH58">
        <f t="shared" si="111"/>
        <v>6.173E-2</v>
      </c>
      <c r="JI58">
        <f t="shared" si="112"/>
        <v>-0.29221000000000003</v>
      </c>
      <c r="JJ58" s="26">
        <f t="shared" si="113"/>
        <v>23.290190403071897</v>
      </c>
      <c r="JK58">
        <f t="shared" si="114"/>
        <v>23.290190403071897</v>
      </c>
      <c r="JL58">
        <f t="shared" si="115"/>
        <v>23.290190403071897</v>
      </c>
      <c r="JM58">
        <f t="shared" si="116"/>
        <v>23.290190403071897</v>
      </c>
      <c r="JN58">
        <f t="shared" si="117"/>
        <v>23.290190403071897</v>
      </c>
      <c r="JO58">
        <f t="shared" si="118"/>
        <v>20.414848806713422</v>
      </c>
      <c r="JP58">
        <f t="shared" si="119"/>
        <v>20.190223574501939</v>
      </c>
      <c r="JQ58">
        <f t="shared" si="120"/>
        <v>20.518561606597487</v>
      </c>
      <c r="JR58">
        <f t="shared" si="121"/>
        <v>19.944532227312525</v>
      </c>
      <c r="JS58">
        <f t="shared" si="122"/>
        <v>18.854308210472425</v>
      </c>
      <c r="JT58">
        <f t="shared" si="123"/>
        <v>23.290190403071897</v>
      </c>
      <c r="JU58" s="26" t="str">
        <f t="shared" si="124"/>
        <v/>
      </c>
      <c r="JV58" t="str">
        <f t="shared" si="125"/>
        <v/>
      </c>
      <c r="JW58" t="str">
        <f t="shared" si="126"/>
        <v/>
      </c>
      <c r="JX58" t="str">
        <f t="shared" si="127"/>
        <v/>
      </c>
      <c r="JY58" t="str">
        <f t="shared" si="128"/>
        <v/>
      </c>
      <c r="JZ58">
        <f t="shared" si="129"/>
        <v>20.414848806713422</v>
      </c>
      <c r="KA58">
        <f t="shared" si="130"/>
        <v>20.190223574501939</v>
      </c>
      <c r="KB58">
        <f t="shared" si="131"/>
        <v>20.518561606597487</v>
      </c>
      <c r="KC58">
        <f t="shared" si="132"/>
        <v>19.944532227312525</v>
      </c>
      <c r="KD58">
        <f t="shared" si="133"/>
        <v>18.854308210472425</v>
      </c>
      <c r="KE58" s="4" t="str">
        <f t="shared" si="134"/>
        <v/>
      </c>
    </row>
    <row r="59" spans="1:291" x14ac:dyDescent="0.2">
      <c r="A59" s="16" t="s">
        <v>3577</v>
      </c>
      <c r="B59" s="17" t="s">
        <v>3578</v>
      </c>
      <c r="C59" s="17"/>
      <c r="D59" s="17"/>
      <c r="E59" s="20" t="s">
        <v>56</v>
      </c>
      <c r="F59" s="19"/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32"/>
      <c r="Q59" s="19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32"/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 s="4"/>
      <c r="AM59" s="19"/>
      <c r="AN59" s="19">
        <v>2.1702099999999998E-2</v>
      </c>
      <c r="AO59" s="19">
        <v>2.2042099999999998E-2</v>
      </c>
      <c r="AP59" s="19">
        <v>2.3742900000000001E-2</v>
      </c>
      <c r="AQ59" s="19">
        <v>2.29737E-2</v>
      </c>
      <c r="AR59" s="19">
        <v>2.3401499999999999E-2</v>
      </c>
      <c r="AS59" s="19">
        <v>2.4273300000000001E-2</v>
      </c>
      <c r="AT59" s="19">
        <v>2.4679799999999998E-2</v>
      </c>
      <c r="AU59" s="19">
        <v>2.3638699999999999E-2</v>
      </c>
      <c r="AV59" s="19">
        <v>2.2806400000000001E-2</v>
      </c>
      <c r="AW59" s="32"/>
      <c r="AX59" s="19">
        <v>0</v>
      </c>
      <c r="AY59" s="19">
        <v>0</v>
      </c>
      <c r="AZ59" s="19">
        <v>0</v>
      </c>
      <c r="BA59" s="19">
        <v>0</v>
      </c>
      <c r="BB59" s="19">
        <v>0</v>
      </c>
      <c r="BC59" s="19">
        <v>0</v>
      </c>
      <c r="BD59" s="19">
        <v>1</v>
      </c>
      <c r="BE59" s="19">
        <v>0</v>
      </c>
      <c r="BF59" s="19">
        <v>1</v>
      </c>
      <c r="BG59" s="19">
        <v>3</v>
      </c>
      <c r="BH59" s="32">
        <v>3</v>
      </c>
      <c r="BI59" s="19">
        <f>IF(AX59&gt;0,1,0)</f>
        <v>0</v>
      </c>
      <c r="BJ59" s="19">
        <f t="shared" si="278"/>
        <v>0</v>
      </c>
      <c r="BK59" s="19">
        <f>IF(AZ59&gt;0,1,0)</f>
        <v>0</v>
      </c>
      <c r="BL59" s="19">
        <f t="shared" si="292"/>
        <v>0</v>
      </c>
      <c r="BM59" s="19">
        <f t="shared" si="292"/>
        <v>0</v>
      </c>
      <c r="BN59" s="19">
        <f t="shared" si="292"/>
        <v>0</v>
      </c>
      <c r="BO59" s="19">
        <f t="shared" si="292"/>
        <v>1</v>
      </c>
      <c r="BP59" s="19">
        <f t="shared" si="292"/>
        <v>0</v>
      </c>
      <c r="BQ59" s="19">
        <f t="shared" si="292"/>
        <v>1</v>
      </c>
      <c r="BR59" s="19">
        <f t="shared" si="292"/>
        <v>1</v>
      </c>
      <c r="BS59" s="19">
        <f t="shared" si="292"/>
        <v>1</v>
      </c>
      <c r="BT59" s="38">
        <v>34</v>
      </c>
      <c r="BU59" s="19">
        <v>11</v>
      </c>
      <c r="BV59" s="19">
        <v>19</v>
      </c>
      <c r="BW59" s="19">
        <v>16</v>
      </c>
      <c r="BX59" s="19">
        <v>27</v>
      </c>
      <c r="BY59" s="19">
        <v>11</v>
      </c>
      <c r="BZ59" s="19">
        <v>16</v>
      </c>
      <c r="CA59" s="19">
        <v>21</v>
      </c>
      <c r="CB59" s="19">
        <v>17</v>
      </c>
      <c r="CC59" s="19">
        <v>15</v>
      </c>
      <c r="CD59" s="32">
        <v>57</v>
      </c>
      <c r="CE59" s="19">
        <v>196</v>
      </c>
      <c r="CF59" s="19">
        <v>154</v>
      </c>
      <c r="CG59" s="19">
        <v>226</v>
      </c>
      <c r="CH59" s="19">
        <v>208</v>
      </c>
      <c r="CI59" s="19">
        <v>326</v>
      </c>
      <c r="CJ59" s="19">
        <v>174</v>
      </c>
      <c r="CK59" s="19">
        <v>161</v>
      </c>
      <c r="CL59" s="19">
        <v>169</v>
      </c>
      <c r="CM59" s="19">
        <v>221</v>
      </c>
      <c r="CN59" s="19">
        <v>250</v>
      </c>
      <c r="CO59" s="32">
        <v>212</v>
      </c>
      <c r="CP59" s="35">
        <f t="shared" si="211"/>
        <v>0.17346938775510204</v>
      </c>
      <c r="CQ59" s="35">
        <f t="shared" si="212"/>
        <v>7.1428571428571425E-2</v>
      </c>
      <c r="CR59" s="35">
        <f t="shared" si="213"/>
        <v>8.4070796460176997E-2</v>
      </c>
      <c r="CS59" s="35">
        <f t="shared" si="214"/>
        <v>7.6923076923076927E-2</v>
      </c>
      <c r="CT59" s="35">
        <f t="shared" si="215"/>
        <v>8.2822085889570546E-2</v>
      </c>
      <c r="CU59" s="35">
        <f t="shared" si="216"/>
        <v>6.3218390804597707E-2</v>
      </c>
      <c r="CV59" s="35">
        <f t="shared" si="217"/>
        <v>9.9378881987577633E-2</v>
      </c>
      <c r="CW59" s="35">
        <f t="shared" si="218"/>
        <v>0.1242603550295858</v>
      </c>
      <c r="CX59" s="35">
        <f t="shared" si="219"/>
        <v>7.6923076923076927E-2</v>
      </c>
      <c r="CY59" s="35">
        <f t="shared" si="220"/>
        <v>0.06</v>
      </c>
      <c r="CZ59" s="139">
        <f t="shared" si="221"/>
        <v>0.26886792452830188</v>
      </c>
      <c r="DA59" s="146">
        <v>2.6643417079999998</v>
      </c>
      <c r="DB59" s="146">
        <v>2.3505167359999999</v>
      </c>
      <c r="DC59" s="146">
        <v>2.3051723169999998</v>
      </c>
      <c r="DD59" s="146">
        <v>4.3758702319999996</v>
      </c>
      <c r="DE59" s="146">
        <v>1.9573654570000001</v>
      </c>
      <c r="DF59" s="146">
        <v>1.9534134320000001</v>
      </c>
      <c r="DG59" s="146">
        <v>2.092527273</v>
      </c>
      <c r="DH59" s="146">
        <v>1.8009687889999999</v>
      </c>
      <c r="DI59" s="146">
        <v>1.391147275</v>
      </c>
      <c r="DJ59" s="146" t="s">
        <v>606</v>
      </c>
      <c r="DK59" s="147" t="s">
        <v>606</v>
      </c>
      <c r="DL59" s="146"/>
      <c r="DM59" s="146"/>
      <c r="DN59" s="146">
        <v>0.568063545</v>
      </c>
      <c r="DO59" s="146">
        <v>0.71666458099999997</v>
      </c>
      <c r="DP59" s="146">
        <v>0.64667114299999995</v>
      </c>
      <c r="DQ59" s="146">
        <v>0.68711997999999996</v>
      </c>
      <c r="DR59" s="146">
        <v>0.68711997999999996</v>
      </c>
      <c r="DS59" s="146">
        <v>0.72145134</v>
      </c>
      <c r="DT59" s="146">
        <v>0.69281875599999998</v>
      </c>
      <c r="DU59" s="146">
        <v>1.0384051510000001</v>
      </c>
      <c r="DV59" s="147">
        <v>1.0159379580000001</v>
      </c>
      <c r="DW59" s="146"/>
      <c r="DX59" s="146"/>
      <c r="DY59" s="146">
        <v>9.7965326000000005E-2</v>
      </c>
      <c r="DZ59" s="146">
        <v>-1.265233E-2</v>
      </c>
      <c r="EA59" s="146">
        <v>-8.8717299999999995E-3</v>
      </c>
      <c r="EB59" s="146">
        <v>2.6276208999999998E-2</v>
      </c>
      <c r="EC59" s="146">
        <v>2.6276208999999998E-2</v>
      </c>
      <c r="ED59" s="146">
        <v>2.4098999999999999E-2</v>
      </c>
      <c r="EE59" s="146">
        <v>4.7832E-2</v>
      </c>
      <c r="EF59" s="146">
        <v>-0.20100000000000001</v>
      </c>
      <c r="EG59" s="147">
        <v>-1.086E-2</v>
      </c>
      <c r="EH59" s="143">
        <v>697158300</v>
      </c>
      <c r="EI59" s="143">
        <v>674512300</v>
      </c>
      <c r="EJ59" s="143">
        <v>811187800</v>
      </c>
      <c r="EK59" s="143">
        <v>1139551100</v>
      </c>
      <c r="EL59" s="143">
        <v>950199900</v>
      </c>
      <c r="EM59" s="143">
        <v>769408500</v>
      </c>
      <c r="EN59" s="143">
        <v>650589300</v>
      </c>
      <c r="EO59" s="143">
        <v>538252600</v>
      </c>
      <c r="EP59" s="143">
        <v>401292500</v>
      </c>
      <c r="EQ59" s="143">
        <v>156619500</v>
      </c>
      <c r="ER59" s="143">
        <v>55559100</v>
      </c>
      <c r="ES59" s="26">
        <f t="shared" si="222"/>
        <v>20.362523059150153</v>
      </c>
      <c r="ET59" s="26">
        <f t="shared" si="223"/>
        <v>20.329500469175986</v>
      </c>
      <c r="EU59" s="26">
        <f t="shared" si="224"/>
        <v>20.514010151240367</v>
      </c>
      <c r="EV59" s="26">
        <f t="shared" si="225"/>
        <v>20.853900249874467</v>
      </c>
      <c r="EW59" s="26">
        <f t="shared" si="226"/>
        <v>20.672182941476088</v>
      </c>
      <c r="EX59" s="26">
        <f t="shared" si="227"/>
        <v>20.461132595790978</v>
      </c>
      <c r="EY59" s="26">
        <f t="shared" si="228"/>
        <v>20.293389125511073</v>
      </c>
      <c r="EZ59" s="26">
        <f t="shared" si="229"/>
        <v>20.103838524666191</v>
      </c>
      <c r="FA59" s="26">
        <f t="shared" si="230"/>
        <v>19.810201145802594</v>
      </c>
      <c r="FB59" s="26">
        <f t="shared" si="231"/>
        <v>18.86932985484167</v>
      </c>
      <c r="FC59" s="152">
        <f t="shared" si="232"/>
        <v>17.832957877015112</v>
      </c>
      <c r="FD59" t="str">
        <f t="shared" ref="FD59:FI62" si="297">IF(ISNUMBER(F59),DA59,"")</f>
        <v/>
      </c>
      <c r="FE59">
        <f t="shared" si="297"/>
        <v>2.3505167359999999</v>
      </c>
      <c r="FF59">
        <f t="shared" si="297"/>
        <v>2.3051723169999998</v>
      </c>
      <c r="FG59">
        <f t="shared" si="297"/>
        <v>4.3758702319999996</v>
      </c>
      <c r="FH59">
        <f t="shared" si="297"/>
        <v>1.9573654570000001</v>
      </c>
      <c r="FI59">
        <f t="shared" si="297"/>
        <v>1.9534134320000001</v>
      </c>
      <c r="FJ59">
        <f t="shared" si="293"/>
        <v>2.092527273</v>
      </c>
      <c r="FK59">
        <f t="shared" si="294"/>
        <v>1.8009687889999999</v>
      </c>
      <c r="FL59">
        <f t="shared" si="295"/>
        <v>1.391147275</v>
      </c>
      <c r="FM59" t="str">
        <f t="shared" si="296"/>
        <v>--</v>
      </c>
      <c r="FN59" t="str">
        <f t="shared" si="272"/>
        <v/>
      </c>
      <c r="FO59" s="26" t="str">
        <f t="shared" si="290"/>
        <v/>
      </c>
      <c r="FP59">
        <f t="shared" si="290"/>
        <v>0</v>
      </c>
      <c r="FQ59">
        <f t="shared" si="290"/>
        <v>0.568063545</v>
      </c>
      <c r="FR59">
        <f t="shared" si="290"/>
        <v>0.71666458099999997</v>
      </c>
      <c r="FS59">
        <f t="shared" si="290"/>
        <v>0.64667114299999995</v>
      </c>
      <c r="FT59">
        <f t="shared" si="275"/>
        <v>0.68711997999999996</v>
      </c>
      <c r="FU59">
        <f t="shared" si="281"/>
        <v>0.68711997999999996</v>
      </c>
      <c r="FV59">
        <f t="shared" si="281"/>
        <v>0.72145134</v>
      </c>
      <c r="FW59">
        <f t="shared" si="276"/>
        <v>0.69281875599999998</v>
      </c>
      <c r="FX59">
        <f t="shared" si="276"/>
        <v>1.0384051510000001</v>
      </c>
      <c r="FY59" s="4" t="str">
        <f t="shared" si="276"/>
        <v/>
      </c>
      <c r="FZ59" t="str">
        <f t="shared" si="282"/>
        <v/>
      </c>
      <c r="GA59">
        <f t="shared" si="291"/>
        <v>0</v>
      </c>
      <c r="GB59">
        <f t="shared" si="291"/>
        <v>9.7965326000000005E-2</v>
      </c>
      <c r="GC59">
        <f t="shared" si="291"/>
        <v>-1.265233E-2</v>
      </c>
      <c r="GD59">
        <f t="shared" si="291"/>
        <v>-8.8717299999999995E-3</v>
      </c>
      <c r="GE59">
        <f t="shared" si="283"/>
        <v>2.6276208999999998E-2</v>
      </c>
      <c r="GF59">
        <f t="shared" si="284"/>
        <v>2.6276208999999998E-2</v>
      </c>
      <c r="GG59">
        <f t="shared" si="285"/>
        <v>2.4098999999999999E-2</v>
      </c>
      <c r="GH59">
        <f t="shared" si="286"/>
        <v>4.7832E-2</v>
      </c>
      <c r="GI59">
        <f t="shared" si="287"/>
        <v>-0.20100000000000001</v>
      </c>
      <c r="GJ59" s="4" t="str">
        <f t="shared" si="288"/>
        <v/>
      </c>
      <c r="GK59" t="str">
        <f t="shared" si="235"/>
        <v/>
      </c>
      <c r="GL59">
        <f t="shared" si="236"/>
        <v>20.329500469175986</v>
      </c>
      <c r="GM59">
        <f t="shared" si="237"/>
        <v>20.514010151240367</v>
      </c>
      <c r="GN59">
        <f t="shared" si="238"/>
        <v>20.853900249874467</v>
      </c>
      <c r="GO59">
        <f t="shared" si="239"/>
        <v>20.672182941476088</v>
      </c>
      <c r="GP59">
        <f t="shared" si="240"/>
        <v>20.461132595790978</v>
      </c>
      <c r="GQ59">
        <f t="shared" si="241"/>
        <v>20.293389125511073</v>
      </c>
      <c r="GR59">
        <f t="shared" si="242"/>
        <v>20.103838524666191</v>
      </c>
      <c r="GS59">
        <f t="shared" si="243"/>
        <v>19.810201145802594</v>
      </c>
      <c r="GT59">
        <f t="shared" si="244"/>
        <v>18.86932985484167</v>
      </c>
      <c r="GU59" t="str">
        <f t="shared" si="245"/>
        <v/>
      </c>
      <c r="GV59" s="26">
        <f t="shared" si="47"/>
        <v>11.025982470999988</v>
      </c>
      <c r="GW59">
        <f t="shared" si="48"/>
        <v>2.3505167359999999</v>
      </c>
      <c r="GX59">
        <f t="shared" si="49"/>
        <v>2.3051723169999998</v>
      </c>
      <c r="GY59">
        <f t="shared" si="50"/>
        <v>4.3758702319999996</v>
      </c>
      <c r="GZ59">
        <f t="shared" si="51"/>
        <v>1.9573654570000001</v>
      </c>
      <c r="HA59">
        <f t="shared" si="52"/>
        <v>1.9534134320000001</v>
      </c>
      <c r="HB59">
        <f t="shared" si="53"/>
        <v>2.092527273</v>
      </c>
      <c r="HC59">
        <f t="shared" si="54"/>
        <v>1.8009687889999999</v>
      </c>
      <c r="HD59">
        <f t="shared" si="55"/>
        <v>1.391147275</v>
      </c>
      <c r="HE59">
        <f t="shared" si="56"/>
        <v>11.025982470999988</v>
      </c>
      <c r="HF59">
        <f t="shared" si="57"/>
        <v>11.025982470999988</v>
      </c>
      <c r="HG59" s="26" t="str">
        <f t="shared" si="58"/>
        <v/>
      </c>
      <c r="HH59">
        <f t="shared" si="59"/>
        <v>2.3505167359999999</v>
      </c>
      <c r="HI59">
        <f t="shared" si="60"/>
        <v>2.3051723169999998</v>
      </c>
      <c r="HJ59">
        <f t="shared" si="61"/>
        <v>4.3758702319999996</v>
      </c>
      <c r="HK59">
        <f t="shared" si="62"/>
        <v>1.9573654570000001</v>
      </c>
      <c r="HL59">
        <f t="shared" si="63"/>
        <v>1.9534134320000001</v>
      </c>
      <c r="HM59">
        <f t="shared" si="64"/>
        <v>2.092527273</v>
      </c>
      <c r="HN59">
        <f t="shared" si="65"/>
        <v>1.8009687889999999</v>
      </c>
      <c r="HO59">
        <f t="shared" si="66"/>
        <v>1.391147275</v>
      </c>
      <c r="HP59" t="str">
        <f t="shared" si="67"/>
        <v/>
      </c>
      <c r="HQ59" t="str">
        <f t="shared" si="68"/>
        <v/>
      </c>
      <c r="HR59" s="26">
        <f t="shared" si="69"/>
        <v>0.86766592399999853</v>
      </c>
      <c r="HS59">
        <f t="shared" si="70"/>
        <v>1.8501305000000012E-3</v>
      </c>
      <c r="HT59">
        <f t="shared" si="71"/>
        <v>0.568063545</v>
      </c>
      <c r="HU59">
        <f t="shared" si="72"/>
        <v>0.71666458099999997</v>
      </c>
      <c r="HV59">
        <f t="shared" si="73"/>
        <v>0.64667114299999995</v>
      </c>
      <c r="HW59">
        <f t="shared" si="74"/>
        <v>0.68711997999999996</v>
      </c>
      <c r="HX59">
        <f t="shared" si="75"/>
        <v>0.68711997999999996</v>
      </c>
      <c r="HY59">
        <f t="shared" si="76"/>
        <v>0.72145134</v>
      </c>
      <c r="HZ59">
        <f t="shared" si="77"/>
        <v>0.69281875599999998</v>
      </c>
      <c r="IA59">
        <f t="shared" si="78"/>
        <v>0.86766592399999853</v>
      </c>
      <c r="IB59" s="4">
        <f t="shared" si="79"/>
        <v>0.86766592399999853</v>
      </c>
      <c r="IC59" t="str">
        <f t="shared" si="80"/>
        <v/>
      </c>
      <c r="ID59">
        <f t="shared" si="81"/>
        <v>1.8501305000000012E-3</v>
      </c>
      <c r="IE59">
        <f t="shared" si="82"/>
        <v>0.568063545</v>
      </c>
      <c r="IF59">
        <f t="shared" si="83"/>
        <v>0.71666458099999997</v>
      </c>
      <c r="IG59">
        <f t="shared" si="84"/>
        <v>0.64667114299999995</v>
      </c>
      <c r="IH59">
        <f t="shared" si="85"/>
        <v>0.68711997999999996</v>
      </c>
      <c r="II59">
        <f t="shared" si="86"/>
        <v>0.68711997999999996</v>
      </c>
      <c r="IJ59">
        <f t="shared" si="87"/>
        <v>0.72145134</v>
      </c>
      <c r="IK59">
        <f t="shared" si="88"/>
        <v>0.69281875599999998</v>
      </c>
      <c r="IL59">
        <f t="shared" si="89"/>
        <v>0.86766592399999853</v>
      </c>
      <c r="IM59" t="str">
        <f t="shared" si="90"/>
        <v/>
      </c>
      <c r="IN59" s="26">
        <f t="shared" si="91"/>
        <v>0.13094384999999997</v>
      </c>
      <c r="IO59">
        <f t="shared" si="92"/>
        <v>0</v>
      </c>
      <c r="IP59">
        <f t="shared" si="93"/>
        <v>9.7965326000000005E-2</v>
      </c>
      <c r="IQ59">
        <f t="shared" si="94"/>
        <v>-1.265233E-2</v>
      </c>
      <c r="IR59">
        <f t="shared" si="95"/>
        <v>-8.8717299999999995E-3</v>
      </c>
      <c r="IS59">
        <f t="shared" si="96"/>
        <v>2.6276208999999998E-2</v>
      </c>
      <c r="IT59">
        <f t="shared" si="97"/>
        <v>2.6276208999999998E-2</v>
      </c>
      <c r="IU59">
        <f t="shared" si="98"/>
        <v>2.4098999999999999E-2</v>
      </c>
      <c r="IV59">
        <f t="shared" si="99"/>
        <v>4.7832E-2</v>
      </c>
      <c r="IW59">
        <f t="shared" si="100"/>
        <v>-0.20100000000000001</v>
      </c>
      <c r="IX59">
        <f t="shared" si="101"/>
        <v>0.13094384999999997</v>
      </c>
      <c r="IY59" s="26" t="str">
        <f t="shared" si="102"/>
        <v/>
      </c>
      <c r="IZ59">
        <f t="shared" si="103"/>
        <v>0</v>
      </c>
      <c r="JA59">
        <f t="shared" si="104"/>
        <v>9.7965326000000005E-2</v>
      </c>
      <c r="JB59">
        <f t="shared" si="105"/>
        <v>-1.265233E-2</v>
      </c>
      <c r="JC59">
        <f t="shared" si="106"/>
        <v>-8.8717299999999995E-3</v>
      </c>
      <c r="JD59">
        <f t="shared" si="107"/>
        <v>2.6276208999999998E-2</v>
      </c>
      <c r="JE59">
        <f t="shared" si="108"/>
        <v>2.6276208999999998E-2</v>
      </c>
      <c r="JF59">
        <f t="shared" si="109"/>
        <v>2.4098999999999999E-2</v>
      </c>
      <c r="JG59">
        <f t="shared" si="110"/>
        <v>4.7832E-2</v>
      </c>
      <c r="JH59">
        <f t="shared" si="111"/>
        <v>-0.20100000000000001</v>
      </c>
      <c r="JI59" t="str">
        <f t="shared" si="112"/>
        <v/>
      </c>
      <c r="JJ59" s="26">
        <f t="shared" si="113"/>
        <v>23.290190403071897</v>
      </c>
      <c r="JK59">
        <f t="shared" si="114"/>
        <v>20.329500469175986</v>
      </c>
      <c r="JL59">
        <f t="shared" si="115"/>
        <v>20.514010151240367</v>
      </c>
      <c r="JM59">
        <f t="shared" si="116"/>
        <v>20.853900249874467</v>
      </c>
      <c r="JN59">
        <f t="shared" si="117"/>
        <v>20.672182941476088</v>
      </c>
      <c r="JO59">
        <f t="shared" si="118"/>
        <v>20.461132595790978</v>
      </c>
      <c r="JP59">
        <f t="shared" si="119"/>
        <v>20.293389125511073</v>
      </c>
      <c r="JQ59">
        <f t="shared" si="120"/>
        <v>20.103838524666191</v>
      </c>
      <c r="JR59">
        <f t="shared" si="121"/>
        <v>19.810201145802594</v>
      </c>
      <c r="JS59">
        <f t="shared" si="122"/>
        <v>18.86932985484167</v>
      </c>
      <c r="JT59">
        <f t="shared" si="123"/>
        <v>23.290190403071897</v>
      </c>
      <c r="JU59" s="26" t="str">
        <f t="shared" si="124"/>
        <v/>
      </c>
      <c r="JV59">
        <f t="shared" si="125"/>
        <v>20.329500469175986</v>
      </c>
      <c r="JW59">
        <f t="shared" si="126"/>
        <v>20.514010151240367</v>
      </c>
      <c r="JX59">
        <f t="shared" si="127"/>
        <v>20.853900249874467</v>
      </c>
      <c r="JY59">
        <f t="shared" si="128"/>
        <v>20.672182941476088</v>
      </c>
      <c r="JZ59">
        <f t="shared" si="129"/>
        <v>20.461132595790978</v>
      </c>
      <c r="KA59">
        <f t="shared" si="130"/>
        <v>20.293389125511073</v>
      </c>
      <c r="KB59">
        <f t="shared" si="131"/>
        <v>20.103838524666191</v>
      </c>
      <c r="KC59">
        <f t="shared" si="132"/>
        <v>19.810201145802594</v>
      </c>
      <c r="KD59">
        <f t="shared" si="133"/>
        <v>18.86932985484167</v>
      </c>
      <c r="KE59" s="4" t="str">
        <f t="shared" si="134"/>
        <v/>
      </c>
    </row>
    <row r="60" spans="1:291" x14ac:dyDescent="0.2">
      <c r="A60" s="16" t="s">
        <v>3582</v>
      </c>
      <c r="B60" s="17" t="s">
        <v>3583</v>
      </c>
      <c r="C60" s="17"/>
      <c r="D60" s="17"/>
      <c r="E60" s="20" t="s">
        <v>56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32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32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</v>
      </c>
      <c r="AL60" s="4">
        <v>1</v>
      </c>
      <c r="AM60" s="19">
        <v>2.0122500000000001E-2</v>
      </c>
      <c r="AN60" s="19">
        <v>2.0890700000000002E-2</v>
      </c>
      <c r="AO60" s="19">
        <v>2.29123E-2</v>
      </c>
      <c r="AP60" s="19">
        <v>2.4828300000000001E-2</v>
      </c>
      <c r="AQ60" s="19">
        <v>2.50265E-2</v>
      </c>
      <c r="AR60" s="19">
        <v>2.7143500000000001E-2</v>
      </c>
      <c r="AS60" s="19">
        <v>2.6546299999999998E-2</v>
      </c>
      <c r="AT60" s="19">
        <v>2.5205399999999999E-2</v>
      </c>
      <c r="AU60" s="19">
        <v>2.3039500000000001E-2</v>
      </c>
      <c r="AV60" s="19">
        <v>2.5297699999999999E-2</v>
      </c>
      <c r="AW60" s="32">
        <v>2.73213E-2</v>
      </c>
      <c r="AX60" s="19">
        <v>5</v>
      </c>
      <c r="AY60" s="19">
        <v>6</v>
      </c>
      <c r="AZ60" s="19">
        <v>0</v>
      </c>
      <c r="BA60" s="19">
        <v>0</v>
      </c>
      <c r="BB60" s="19">
        <v>1</v>
      </c>
      <c r="BC60" s="19">
        <v>0</v>
      </c>
      <c r="BD60" s="19">
        <v>0</v>
      </c>
      <c r="BE60" s="19">
        <v>0</v>
      </c>
      <c r="BF60" s="19">
        <v>0</v>
      </c>
      <c r="BG60" s="19">
        <v>0</v>
      </c>
      <c r="BH60" s="32">
        <v>0</v>
      </c>
      <c r="BI60" s="19">
        <f>IF(AX60&gt;0,1,0)</f>
        <v>1</v>
      </c>
      <c r="BJ60" s="19">
        <f t="shared" si="278"/>
        <v>1</v>
      </c>
      <c r="BK60" s="19">
        <f>IF(AZ60&gt;0,1,0)</f>
        <v>0</v>
      </c>
      <c r="BL60" s="19">
        <f t="shared" si="292"/>
        <v>0</v>
      </c>
      <c r="BM60" s="19">
        <f t="shared" si="292"/>
        <v>1</v>
      </c>
      <c r="BN60" s="19">
        <f t="shared" si="292"/>
        <v>0</v>
      </c>
      <c r="BO60" s="19">
        <f t="shared" si="292"/>
        <v>0</v>
      </c>
      <c r="BP60" s="19">
        <f t="shared" si="292"/>
        <v>0</v>
      </c>
      <c r="BQ60" s="19">
        <f t="shared" si="292"/>
        <v>0</v>
      </c>
      <c r="BR60" s="19">
        <f t="shared" si="292"/>
        <v>0</v>
      </c>
      <c r="BS60" s="19">
        <f t="shared" si="292"/>
        <v>0</v>
      </c>
      <c r="BT60" s="38">
        <v>99</v>
      </c>
      <c r="BU60" s="19">
        <v>149</v>
      </c>
      <c r="BV60" s="19">
        <v>40</v>
      </c>
      <c r="BW60" s="19">
        <v>39</v>
      </c>
      <c r="BX60" s="19">
        <v>61</v>
      </c>
      <c r="BY60" s="19">
        <v>86</v>
      </c>
      <c r="BZ60" s="19">
        <v>53</v>
      </c>
      <c r="CA60" s="19">
        <v>37</v>
      </c>
      <c r="CB60" s="19">
        <v>27</v>
      </c>
      <c r="CC60" s="19">
        <v>25</v>
      </c>
      <c r="CD60" s="32">
        <v>31</v>
      </c>
      <c r="CE60" s="19">
        <v>256</v>
      </c>
      <c r="CF60" s="19">
        <v>363</v>
      </c>
      <c r="CG60" s="19">
        <v>273</v>
      </c>
      <c r="CH60" s="19">
        <v>262</v>
      </c>
      <c r="CI60" s="19">
        <v>221</v>
      </c>
      <c r="CJ60" s="19">
        <v>275</v>
      </c>
      <c r="CK60" s="19">
        <v>213</v>
      </c>
      <c r="CL60" s="19">
        <v>227</v>
      </c>
      <c r="CM60" s="19">
        <v>202</v>
      </c>
      <c r="CN60" s="19">
        <v>172</v>
      </c>
      <c r="CO60" s="32">
        <v>188</v>
      </c>
      <c r="CP60" s="35">
        <f t="shared" si="211"/>
        <v>0.38671875</v>
      </c>
      <c r="CQ60" s="35">
        <f t="shared" si="212"/>
        <v>0.41046831955922863</v>
      </c>
      <c r="CR60" s="35">
        <f t="shared" si="213"/>
        <v>0.14652014652014653</v>
      </c>
      <c r="CS60" s="35">
        <f t="shared" si="214"/>
        <v>0.14885496183206107</v>
      </c>
      <c r="CT60" s="35">
        <f t="shared" si="215"/>
        <v>0.27601809954751133</v>
      </c>
      <c r="CU60" s="35">
        <f t="shared" si="216"/>
        <v>0.31272727272727274</v>
      </c>
      <c r="CV60" s="35">
        <f t="shared" si="217"/>
        <v>0.24882629107981222</v>
      </c>
      <c r="CW60" s="35">
        <f t="shared" si="218"/>
        <v>0.16299559471365638</v>
      </c>
      <c r="CX60" s="35">
        <f t="shared" si="219"/>
        <v>0.13366336633663367</v>
      </c>
      <c r="CY60" s="35">
        <f t="shared" si="220"/>
        <v>0.14534883720930233</v>
      </c>
      <c r="CZ60" s="139">
        <f t="shared" si="221"/>
        <v>0.16489361702127658</v>
      </c>
      <c r="DA60" s="146">
        <v>1.0176903852321799</v>
      </c>
      <c r="DB60" s="146">
        <v>1.1730480377486201</v>
      </c>
      <c r="DC60" s="146">
        <v>1.5666512270477999</v>
      </c>
      <c r="DD60" s="146">
        <v>1.63352360927013</v>
      </c>
      <c r="DE60" s="146">
        <v>1.38569835389005</v>
      </c>
      <c r="DF60" s="146">
        <v>0.43713550743844798</v>
      </c>
      <c r="DG60" s="146">
        <v>0.830039771760958</v>
      </c>
      <c r="DH60" s="146">
        <v>0.71070854597411104</v>
      </c>
      <c r="DI60" s="146">
        <v>0.495604300711037</v>
      </c>
      <c r="DJ60" s="146">
        <v>0.84360969197883495</v>
      </c>
      <c r="DK60" s="147">
        <v>0.36278865334938998</v>
      </c>
      <c r="DL60" s="146">
        <v>0.37803999999999999</v>
      </c>
      <c r="DM60" s="146">
        <v>0.32250000000000001</v>
      </c>
      <c r="DN60" s="146">
        <v>0.30096000000000001</v>
      </c>
      <c r="DO60" s="146">
        <v>0.22252</v>
      </c>
      <c r="DP60" s="146">
        <v>0.20416000000000001</v>
      </c>
      <c r="DQ60" s="146">
        <v>0.31223000000000001</v>
      </c>
      <c r="DR60" s="146">
        <v>0.27859</v>
      </c>
      <c r="DS60" s="146">
        <v>0.20976</v>
      </c>
      <c r="DT60" s="146">
        <v>0.18754999999999999</v>
      </c>
      <c r="DU60" s="146">
        <v>0.23547000000000001</v>
      </c>
      <c r="DV60" s="147">
        <v>0.20100999999999999</v>
      </c>
      <c r="DW60" s="146">
        <v>-3.4450000000000001E-2</v>
      </c>
      <c r="DX60" s="146">
        <v>3.6229999999999998E-2</v>
      </c>
      <c r="DY60" s="146">
        <v>-1.3299999999999999E-2</v>
      </c>
      <c r="DZ60" s="146">
        <v>3.7069999999999999E-2</v>
      </c>
      <c r="EA60" s="146">
        <v>7.4370000000000006E-2</v>
      </c>
      <c r="EB60" s="146">
        <v>-0.14782000000000001</v>
      </c>
      <c r="EC60" s="146">
        <v>-3.5049999999999998E-2</v>
      </c>
      <c r="ED60" s="146">
        <v>1.304E-2</v>
      </c>
      <c r="EE60" s="146">
        <v>1.214E-2</v>
      </c>
      <c r="EF60" s="146">
        <v>2.3429999999999999E-2</v>
      </c>
      <c r="EG60" s="147">
        <v>8.6999999999999994E-3</v>
      </c>
      <c r="EH60" s="143">
        <v>1280229700</v>
      </c>
      <c r="EI60" s="143">
        <v>1666479700</v>
      </c>
      <c r="EJ60" s="143">
        <v>2174196900</v>
      </c>
      <c r="EK60" s="143">
        <v>2452472900</v>
      </c>
      <c r="EL60" s="143">
        <v>2290174000</v>
      </c>
      <c r="EM60" s="143">
        <v>558280700</v>
      </c>
      <c r="EN60" s="143">
        <v>1063266700</v>
      </c>
      <c r="EO60" s="143">
        <v>1113811800</v>
      </c>
      <c r="EP60" s="143">
        <v>801506000</v>
      </c>
      <c r="EQ60" s="143">
        <v>1433035200</v>
      </c>
      <c r="ER60" s="143">
        <v>630674800</v>
      </c>
      <c r="ES60" s="26">
        <f t="shared" si="222"/>
        <v>20.97030535190315</v>
      </c>
      <c r="ET60" s="26">
        <f t="shared" si="223"/>
        <v>21.233979274419756</v>
      </c>
      <c r="EU60" s="26">
        <f t="shared" si="224"/>
        <v>21.499925191921363</v>
      </c>
      <c r="EV60" s="26">
        <f t="shared" si="225"/>
        <v>21.620362699393709</v>
      </c>
      <c r="EW60" s="26">
        <f t="shared" si="226"/>
        <v>21.551893634158784</v>
      </c>
      <c r="EX60" s="26">
        <f t="shared" si="227"/>
        <v>20.140372440455046</v>
      </c>
      <c r="EY60" s="26">
        <f t="shared" si="228"/>
        <v>20.784611798534744</v>
      </c>
      <c r="EZ60" s="26">
        <f t="shared" si="229"/>
        <v>20.831054023425366</v>
      </c>
      <c r="FA60" s="26">
        <f t="shared" si="230"/>
        <v>20.502003015949679</v>
      </c>
      <c r="FB60" s="26">
        <f t="shared" si="231"/>
        <v>21.083060549342818</v>
      </c>
      <c r="FC60" s="152">
        <f t="shared" si="232"/>
        <v>20.26230091523075</v>
      </c>
      <c r="FD60">
        <f t="shared" si="297"/>
        <v>1.0176903852321799</v>
      </c>
      <c r="FE60">
        <f t="shared" si="297"/>
        <v>1.1730480377486201</v>
      </c>
      <c r="FF60">
        <f t="shared" si="297"/>
        <v>1.5666512270477999</v>
      </c>
      <c r="FG60">
        <f t="shared" si="297"/>
        <v>1.63352360927013</v>
      </c>
      <c r="FH60">
        <f t="shared" si="297"/>
        <v>1.38569835389005</v>
      </c>
      <c r="FI60">
        <f t="shared" si="297"/>
        <v>0.43713550743844798</v>
      </c>
      <c r="FJ60">
        <f t="shared" si="293"/>
        <v>0.830039771760958</v>
      </c>
      <c r="FK60">
        <f t="shared" si="294"/>
        <v>0.71070854597411104</v>
      </c>
      <c r="FL60">
        <f t="shared" si="295"/>
        <v>0.495604300711037</v>
      </c>
      <c r="FM60">
        <f t="shared" si="296"/>
        <v>0.84360969197883495</v>
      </c>
      <c r="FN60">
        <f t="shared" si="272"/>
        <v>0.36278865334938998</v>
      </c>
      <c r="FO60" s="26">
        <f t="shared" si="290"/>
        <v>0.37803999999999999</v>
      </c>
      <c r="FP60">
        <f t="shared" si="290"/>
        <v>0.32250000000000001</v>
      </c>
      <c r="FQ60">
        <f t="shared" si="290"/>
        <v>0.30096000000000001</v>
      </c>
      <c r="FR60">
        <f t="shared" si="290"/>
        <v>0.22252</v>
      </c>
      <c r="FS60">
        <f t="shared" si="290"/>
        <v>0.20416000000000001</v>
      </c>
      <c r="FT60">
        <f t="shared" si="275"/>
        <v>0.31223000000000001</v>
      </c>
      <c r="FU60">
        <f t="shared" si="281"/>
        <v>0.27859</v>
      </c>
      <c r="FV60">
        <f t="shared" si="281"/>
        <v>0.20976</v>
      </c>
      <c r="FW60">
        <f t="shared" si="276"/>
        <v>0.18754999999999999</v>
      </c>
      <c r="FX60">
        <f t="shared" si="276"/>
        <v>0.23547000000000001</v>
      </c>
      <c r="FY60" s="4">
        <f t="shared" si="276"/>
        <v>0.20100999999999999</v>
      </c>
      <c r="FZ60">
        <f t="shared" si="282"/>
        <v>-3.4450000000000001E-2</v>
      </c>
      <c r="GA60">
        <f t="shared" si="291"/>
        <v>3.6229999999999998E-2</v>
      </c>
      <c r="GB60">
        <f t="shared" si="291"/>
        <v>-1.3299999999999999E-2</v>
      </c>
      <c r="GC60">
        <f t="shared" si="291"/>
        <v>3.7069999999999999E-2</v>
      </c>
      <c r="GD60">
        <f t="shared" si="291"/>
        <v>7.4370000000000006E-2</v>
      </c>
      <c r="GE60">
        <f t="shared" si="283"/>
        <v>-0.14782000000000001</v>
      </c>
      <c r="GF60">
        <f t="shared" si="284"/>
        <v>-3.5049999999999998E-2</v>
      </c>
      <c r="GG60">
        <f t="shared" si="285"/>
        <v>1.304E-2</v>
      </c>
      <c r="GH60">
        <f t="shared" si="286"/>
        <v>1.214E-2</v>
      </c>
      <c r="GI60">
        <f t="shared" si="287"/>
        <v>2.3429999999999999E-2</v>
      </c>
      <c r="GJ60" s="4">
        <f t="shared" si="288"/>
        <v>8.6999999999999994E-3</v>
      </c>
      <c r="GK60">
        <f t="shared" si="235"/>
        <v>20.97030535190315</v>
      </c>
      <c r="GL60">
        <f t="shared" si="236"/>
        <v>21.233979274419756</v>
      </c>
      <c r="GM60">
        <f t="shared" si="237"/>
        <v>21.499925191921363</v>
      </c>
      <c r="GN60">
        <f t="shared" si="238"/>
        <v>21.620362699393709</v>
      </c>
      <c r="GO60">
        <f t="shared" si="239"/>
        <v>21.551893634158784</v>
      </c>
      <c r="GP60">
        <f t="shared" si="240"/>
        <v>20.140372440455046</v>
      </c>
      <c r="GQ60">
        <f t="shared" si="241"/>
        <v>20.784611798534744</v>
      </c>
      <c r="GR60">
        <f t="shared" si="242"/>
        <v>20.831054023425366</v>
      </c>
      <c r="GS60">
        <f t="shared" si="243"/>
        <v>20.502003015949679</v>
      </c>
      <c r="GT60">
        <f t="shared" si="244"/>
        <v>21.083060549342818</v>
      </c>
      <c r="GU60">
        <f t="shared" si="245"/>
        <v>20.26230091523075</v>
      </c>
      <c r="GV60" s="26">
        <f t="shared" si="47"/>
        <v>1.0176903852321799</v>
      </c>
      <c r="GW60">
        <f t="shared" si="48"/>
        <v>1.1730480377486201</v>
      </c>
      <c r="GX60">
        <f t="shared" si="49"/>
        <v>1.5666512270477999</v>
      </c>
      <c r="GY60">
        <f t="shared" si="50"/>
        <v>1.63352360927013</v>
      </c>
      <c r="GZ60">
        <f t="shared" si="51"/>
        <v>1.38569835389005</v>
      </c>
      <c r="HA60">
        <f t="shared" si="52"/>
        <v>0.52583789730000008</v>
      </c>
      <c r="HB60">
        <f t="shared" si="53"/>
        <v>0.830039771760958</v>
      </c>
      <c r="HC60">
        <f t="shared" si="54"/>
        <v>0.71070854597411104</v>
      </c>
      <c r="HD60">
        <f t="shared" si="55"/>
        <v>0.52583789730000008</v>
      </c>
      <c r="HE60">
        <f t="shared" si="56"/>
        <v>0.84360969197883495</v>
      </c>
      <c r="HF60">
        <f t="shared" si="57"/>
        <v>0.52583789730000008</v>
      </c>
      <c r="HG60" s="26">
        <f t="shared" si="58"/>
        <v>1.0176903852321799</v>
      </c>
      <c r="HH60">
        <f t="shared" si="59"/>
        <v>1.1730480377486201</v>
      </c>
      <c r="HI60">
        <f t="shared" si="60"/>
        <v>1.5666512270477999</v>
      </c>
      <c r="HJ60">
        <f t="shared" si="61"/>
        <v>1.63352360927013</v>
      </c>
      <c r="HK60">
        <f t="shared" si="62"/>
        <v>1.38569835389005</v>
      </c>
      <c r="HL60">
        <f t="shared" si="63"/>
        <v>0.52583789730000008</v>
      </c>
      <c r="HM60">
        <f t="shared" si="64"/>
        <v>0.830039771760958</v>
      </c>
      <c r="HN60">
        <f t="shared" si="65"/>
        <v>0.71070854597411104</v>
      </c>
      <c r="HO60">
        <f t="shared" si="66"/>
        <v>0.52583789730000008</v>
      </c>
      <c r="HP60">
        <f t="shared" si="67"/>
        <v>0.84360969197883495</v>
      </c>
      <c r="HQ60">
        <f t="shared" si="68"/>
        <v>0.52583789730000008</v>
      </c>
      <c r="HR60" s="26">
        <f t="shared" si="69"/>
        <v>0.37803999999999999</v>
      </c>
      <c r="HS60">
        <f t="shared" si="70"/>
        <v>0.32250000000000001</v>
      </c>
      <c r="HT60">
        <f t="shared" si="71"/>
        <v>0.30096000000000001</v>
      </c>
      <c r="HU60">
        <f t="shared" si="72"/>
        <v>0.22252</v>
      </c>
      <c r="HV60">
        <f t="shared" si="73"/>
        <v>0.20416000000000001</v>
      </c>
      <c r="HW60">
        <f t="shared" si="74"/>
        <v>0.31223000000000001</v>
      </c>
      <c r="HX60">
        <f t="shared" si="75"/>
        <v>0.27859</v>
      </c>
      <c r="HY60">
        <f t="shared" si="76"/>
        <v>0.20976</v>
      </c>
      <c r="HZ60">
        <f t="shared" si="77"/>
        <v>0.18754999999999999</v>
      </c>
      <c r="IA60">
        <f t="shared" si="78"/>
        <v>0.23547000000000001</v>
      </c>
      <c r="IB60" s="4">
        <f t="shared" si="79"/>
        <v>0.20100999999999999</v>
      </c>
      <c r="IC60">
        <f t="shared" si="80"/>
        <v>0.37803999999999999</v>
      </c>
      <c r="ID60">
        <f t="shared" si="81"/>
        <v>0.32250000000000001</v>
      </c>
      <c r="IE60">
        <f t="shared" si="82"/>
        <v>0.30096000000000001</v>
      </c>
      <c r="IF60">
        <f t="shared" si="83"/>
        <v>0.22252</v>
      </c>
      <c r="IG60">
        <f t="shared" si="84"/>
        <v>0.20416000000000001</v>
      </c>
      <c r="IH60">
        <f t="shared" si="85"/>
        <v>0.31223000000000001</v>
      </c>
      <c r="II60">
        <f t="shared" si="86"/>
        <v>0.27859</v>
      </c>
      <c r="IJ60">
        <f t="shared" si="87"/>
        <v>0.20976</v>
      </c>
      <c r="IK60">
        <f t="shared" si="88"/>
        <v>0.18754999999999999</v>
      </c>
      <c r="IL60">
        <f t="shared" si="89"/>
        <v>0.23547000000000001</v>
      </c>
      <c r="IM60">
        <f t="shared" si="90"/>
        <v>0.20100999999999999</v>
      </c>
      <c r="IN60" s="26">
        <f t="shared" si="91"/>
        <v>-3.4450000000000001E-2</v>
      </c>
      <c r="IO60">
        <f t="shared" si="92"/>
        <v>3.6229999999999998E-2</v>
      </c>
      <c r="IP60">
        <f t="shared" si="93"/>
        <v>-1.3299999999999999E-2</v>
      </c>
      <c r="IQ60">
        <f t="shared" si="94"/>
        <v>3.7069999999999999E-2</v>
      </c>
      <c r="IR60">
        <f t="shared" si="95"/>
        <v>7.4370000000000006E-2</v>
      </c>
      <c r="IS60">
        <f t="shared" si="96"/>
        <v>-0.14782000000000001</v>
      </c>
      <c r="IT60">
        <f t="shared" si="97"/>
        <v>-3.5049999999999998E-2</v>
      </c>
      <c r="IU60">
        <f t="shared" si="98"/>
        <v>1.304E-2</v>
      </c>
      <c r="IV60">
        <f t="shared" si="99"/>
        <v>1.214E-2</v>
      </c>
      <c r="IW60">
        <f t="shared" si="100"/>
        <v>2.3429999999999999E-2</v>
      </c>
      <c r="IX60">
        <f t="shared" si="101"/>
        <v>8.6999999999999994E-3</v>
      </c>
      <c r="IY60" s="26">
        <f t="shared" si="102"/>
        <v>-3.4450000000000001E-2</v>
      </c>
      <c r="IZ60">
        <f t="shared" si="103"/>
        <v>3.6229999999999998E-2</v>
      </c>
      <c r="JA60">
        <f t="shared" si="104"/>
        <v>-1.3299999999999999E-2</v>
      </c>
      <c r="JB60">
        <f t="shared" si="105"/>
        <v>3.7069999999999999E-2</v>
      </c>
      <c r="JC60">
        <f t="shared" si="106"/>
        <v>7.4370000000000006E-2</v>
      </c>
      <c r="JD60">
        <f t="shared" si="107"/>
        <v>-0.14782000000000001</v>
      </c>
      <c r="JE60">
        <f t="shared" si="108"/>
        <v>-3.5049999999999998E-2</v>
      </c>
      <c r="JF60">
        <f t="shared" si="109"/>
        <v>1.304E-2</v>
      </c>
      <c r="JG60">
        <f t="shared" si="110"/>
        <v>1.214E-2</v>
      </c>
      <c r="JH60">
        <f t="shared" si="111"/>
        <v>2.3429999999999999E-2</v>
      </c>
      <c r="JI60">
        <f t="shared" si="112"/>
        <v>8.6999999999999994E-3</v>
      </c>
      <c r="JJ60" s="26">
        <f t="shared" si="113"/>
        <v>20.97030535190315</v>
      </c>
      <c r="JK60">
        <f t="shared" si="114"/>
        <v>21.233979274419756</v>
      </c>
      <c r="JL60">
        <f t="shared" si="115"/>
        <v>21.499925191921363</v>
      </c>
      <c r="JM60">
        <f t="shared" si="116"/>
        <v>21.620362699393709</v>
      </c>
      <c r="JN60">
        <f t="shared" si="117"/>
        <v>21.551893634158784</v>
      </c>
      <c r="JO60">
        <f t="shared" si="118"/>
        <v>20.140372440455046</v>
      </c>
      <c r="JP60">
        <f t="shared" si="119"/>
        <v>20.784611798534744</v>
      </c>
      <c r="JQ60">
        <f t="shared" si="120"/>
        <v>20.831054023425366</v>
      </c>
      <c r="JR60">
        <f t="shared" si="121"/>
        <v>20.502003015949679</v>
      </c>
      <c r="JS60">
        <f t="shared" si="122"/>
        <v>21.083060549342818</v>
      </c>
      <c r="JT60">
        <f t="shared" si="123"/>
        <v>20.26230091523075</v>
      </c>
      <c r="JU60" s="26">
        <f t="shared" si="124"/>
        <v>20.97030535190315</v>
      </c>
      <c r="JV60">
        <f t="shared" si="125"/>
        <v>21.233979274419756</v>
      </c>
      <c r="JW60">
        <f t="shared" si="126"/>
        <v>21.499925191921363</v>
      </c>
      <c r="JX60">
        <f t="shared" si="127"/>
        <v>21.620362699393709</v>
      </c>
      <c r="JY60">
        <f t="shared" si="128"/>
        <v>21.551893634158784</v>
      </c>
      <c r="JZ60">
        <f t="shared" si="129"/>
        <v>20.140372440455046</v>
      </c>
      <c r="KA60">
        <f t="shared" si="130"/>
        <v>20.784611798534744</v>
      </c>
      <c r="KB60">
        <f t="shared" si="131"/>
        <v>20.831054023425366</v>
      </c>
      <c r="KC60">
        <f t="shared" si="132"/>
        <v>20.502003015949679</v>
      </c>
      <c r="KD60">
        <f t="shared" si="133"/>
        <v>21.083060549342818</v>
      </c>
      <c r="KE60" s="4">
        <f t="shared" si="134"/>
        <v>20.26230091523075</v>
      </c>
    </row>
    <row r="61" spans="1:291" x14ac:dyDescent="0.2">
      <c r="A61" s="16" t="s">
        <v>3579</v>
      </c>
      <c r="B61" s="17" t="s">
        <v>4097</v>
      </c>
      <c r="C61" s="17"/>
      <c r="D61" s="17"/>
      <c r="E61" s="20" t="s">
        <v>56</v>
      </c>
      <c r="F61" s="19"/>
      <c r="G61" s="19"/>
      <c r="H61" s="19"/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/>
      <c r="P61" s="32"/>
      <c r="Q61" s="19"/>
      <c r="R61" s="19"/>
      <c r="S61" s="19"/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/>
      <c r="AA61" s="32"/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L61" s="4"/>
      <c r="AM61" s="19"/>
      <c r="AN61" s="19"/>
      <c r="AO61" s="19"/>
      <c r="AP61" s="19">
        <v>2.2003700000000001E-2</v>
      </c>
      <c r="AQ61" s="19">
        <v>2.23702E-2</v>
      </c>
      <c r="AR61" s="19">
        <v>2.32208E-2</v>
      </c>
      <c r="AS61" s="19">
        <v>2.3539600000000001E-2</v>
      </c>
      <c r="AT61" s="19">
        <v>2.2054000000000001E-2</v>
      </c>
      <c r="AU61" s="19">
        <v>2.4016599999999999E-2</v>
      </c>
      <c r="AV61" s="19"/>
      <c r="AW61" s="32"/>
      <c r="AX61" s="19"/>
      <c r="AY61" s="19"/>
      <c r="AZ61" s="19"/>
      <c r="BA61" s="19">
        <v>0</v>
      </c>
      <c r="BB61" s="19">
        <v>0</v>
      </c>
      <c r="BC61" s="19">
        <v>0</v>
      </c>
      <c r="BD61" s="19">
        <v>0</v>
      </c>
      <c r="BE61" s="19">
        <v>1</v>
      </c>
      <c r="BF61" s="19">
        <v>0</v>
      </c>
      <c r="BG61" s="19"/>
      <c r="BH61" s="32"/>
      <c r="BI61" s="19"/>
      <c r="BJ61" s="19"/>
      <c r="BK61" s="19"/>
      <c r="BL61" s="19">
        <f t="shared" ref="BL61:BQ62" si="298">IF(BA61&gt;0,1,0)</f>
        <v>0</v>
      </c>
      <c r="BM61" s="19">
        <f t="shared" si="298"/>
        <v>0</v>
      </c>
      <c r="BN61" s="19">
        <f t="shared" si="298"/>
        <v>0</v>
      </c>
      <c r="BO61" s="19">
        <f t="shared" si="298"/>
        <v>0</v>
      </c>
      <c r="BP61" s="19">
        <f t="shared" si="298"/>
        <v>1</v>
      </c>
      <c r="BQ61" s="19">
        <f t="shared" si="298"/>
        <v>0</v>
      </c>
      <c r="BR61" s="19"/>
      <c r="BS61" s="19"/>
      <c r="BT61" s="38">
        <v>7</v>
      </c>
      <c r="BU61" s="19">
        <v>11</v>
      </c>
      <c r="BV61" s="19">
        <v>4</v>
      </c>
      <c r="BW61" s="19">
        <v>6</v>
      </c>
      <c r="BX61" s="19">
        <v>13</v>
      </c>
      <c r="BY61" s="19">
        <v>9</v>
      </c>
      <c r="BZ61" s="19">
        <v>6</v>
      </c>
      <c r="CA61" s="19">
        <v>8</v>
      </c>
      <c r="CB61" s="19">
        <v>28</v>
      </c>
      <c r="CC61" s="19">
        <v>13</v>
      </c>
      <c r="CD61" s="32">
        <v>11</v>
      </c>
      <c r="CE61" s="19">
        <v>150</v>
      </c>
      <c r="CF61" s="19">
        <v>122</v>
      </c>
      <c r="CG61" s="19">
        <v>134</v>
      </c>
      <c r="CH61" s="19">
        <v>167</v>
      </c>
      <c r="CI61" s="19">
        <v>148</v>
      </c>
      <c r="CJ61" s="19">
        <v>127</v>
      </c>
      <c r="CK61" s="19">
        <v>117</v>
      </c>
      <c r="CL61" s="19">
        <v>124</v>
      </c>
      <c r="CM61" s="19">
        <v>217</v>
      </c>
      <c r="CN61" s="19">
        <v>103</v>
      </c>
      <c r="CO61" s="32">
        <v>74</v>
      </c>
      <c r="CP61" s="35">
        <f t="shared" si="211"/>
        <v>4.6666666666666669E-2</v>
      </c>
      <c r="CQ61" s="35">
        <f t="shared" si="212"/>
        <v>9.0163934426229511E-2</v>
      </c>
      <c r="CR61" s="35">
        <f t="shared" si="213"/>
        <v>2.9850746268656716E-2</v>
      </c>
      <c r="CS61" s="35">
        <f t="shared" si="214"/>
        <v>3.5928143712574849E-2</v>
      </c>
      <c r="CT61" s="35">
        <f t="shared" si="215"/>
        <v>8.7837837837837843E-2</v>
      </c>
      <c r="CU61" s="35">
        <f t="shared" si="216"/>
        <v>7.0866141732283464E-2</v>
      </c>
      <c r="CV61" s="35">
        <f t="shared" si="217"/>
        <v>5.128205128205128E-2</v>
      </c>
      <c r="CW61" s="35">
        <f t="shared" si="218"/>
        <v>6.4516129032258063E-2</v>
      </c>
      <c r="CX61" s="35">
        <f t="shared" si="219"/>
        <v>0.12903225806451613</v>
      </c>
      <c r="CY61" s="35">
        <f t="shared" si="220"/>
        <v>0.12621359223300971</v>
      </c>
      <c r="CZ61" s="139">
        <f t="shared" si="221"/>
        <v>0.14864864864864866</v>
      </c>
      <c r="DA61" s="146">
        <v>1.4071720990000001</v>
      </c>
      <c r="DB61" s="146">
        <v>1.487966232</v>
      </c>
      <c r="DC61" s="146">
        <v>1.269826012</v>
      </c>
      <c r="DD61" s="146">
        <v>1.221303405</v>
      </c>
      <c r="DE61" s="146">
        <v>0.98640727900000003</v>
      </c>
      <c r="DF61" s="146">
        <v>0.59296592800000003</v>
      </c>
      <c r="DG61" s="146">
        <v>0.65432927299999999</v>
      </c>
      <c r="DH61" s="146">
        <v>0.817674295</v>
      </c>
      <c r="DI61" s="146">
        <v>0.541769273</v>
      </c>
      <c r="DJ61" s="146">
        <v>0.50681741199999997</v>
      </c>
      <c r="DK61" s="147">
        <v>0.371935709</v>
      </c>
      <c r="DL61" s="146"/>
      <c r="DM61" s="146"/>
      <c r="DN61" s="146"/>
      <c r="DO61" s="146"/>
      <c r="DP61" s="146"/>
      <c r="DQ61" s="146"/>
      <c r="DR61" s="146"/>
      <c r="DS61" s="146"/>
      <c r="DT61" s="146"/>
      <c r="DU61" s="146"/>
      <c r="DV61" s="147"/>
      <c r="DW61" s="146"/>
      <c r="DX61" s="146"/>
      <c r="DY61" s="146">
        <v>-1.0234790000000001E-2</v>
      </c>
      <c r="DZ61" s="146">
        <v>1.7432199999999998E-2</v>
      </c>
      <c r="EA61" s="146">
        <v>3.7296218999999999E-2</v>
      </c>
      <c r="EB61" s="146">
        <v>-7.1225180999999999E-2</v>
      </c>
      <c r="EC61" s="146">
        <v>-7.1225180999999999E-2</v>
      </c>
      <c r="ED61" s="146">
        <v>1.0996000000000001E-2</v>
      </c>
      <c r="EE61" s="146">
        <v>-7.7020000000000005E-2</v>
      </c>
      <c r="EF61" s="146">
        <v>-0.1933</v>
      </c>
      <c r="EG61" s="147">
        <v>-0.11309</v>
      </c>
      <c r="EH61" s="143">
        <v>403495300</v>
      </c>
      <c r="EI61" s="143">
        <v>419251100</v>
      </c>
      <c r="EJ61" s="143">
        <v>346320400</v>
      </c>
      <c r="EK61" s="143">
        <v>336022700</v>
      </c>
      <c r="EL61" s="143">
        <v>281387300</v>
      </c>
      <c r="EM61" s="143">
        <v>152245000</v>
      </c>
      <c r="EN61" s="143">
        <v>174269600</v>
      </c>
      <c r="EO61" s="143">
        <v>200005700</v>
      </c>
      <c r="EP61" s="143">
        <v>108900900</v>
      </c>
      <c r="EQ61" s="143">
        <v>77384300</v>
      </c>
      <c r="ER61" s="143">
        <v>46895300</v>
      </c>
      <c r="ES61" s="26">
        <f t="shared" si="222"/>
        <v>19.815675397527134</v>
      </c>
      <c r="ET61" s="26">
        <f t="shared" si="223"/>
        <v>19.853980582397007</v>
      </c>
      <c r="EU61" s="26">
        <f t="shared" si="224"/>
        <v>19.662874916098488</v>
      </c>
      <c r="EV61" s="26">
        <f t="shared" si="225"/>
        <v>19.632689275169245</v>
      </c>
      <c r="EW61" s="26">
        <f t="shared" si="226"/>
        <v>19.455242570140676</v>
      </c>
      <c r="EX61" s="26">
        <f t="shared" si="227"/>
        <v>18.841001623292517</v>
      </c>
      <c r="EY61" s="26">
        <f t="shared" si="228"/>
        <v>18.976114083345273</v>
      </c>
      <c r="EZ61" s="26">
        <f t="shared" si="229"/>
        <v>19.113856424106192</v>
      </c>
      <c r="FA61" s="26">
        <f t="shared" si="230"/>
        <v>18.505948852331848</v>
      </c>
      <c r="FB61" s="26">
        <f t="shared" si="231"/>
        <v>18.164294475607399</v>
      </c>
      <c r="FC61" s="152">
        <f t="shared" si="232"/>
        <v>17.66342801517521</v>
      </c>
      <c r="FD61" t="str">
        <f t="shared" si="297"/>
        <v/>
      </c>
      <c r="FE61" t="str">
        <f t="shared" si="297"/>
        <v/>
      </c>
      <c r="FF61" t="str">
        <f t="shared" si="297"/>
        <v/>
      </c>
      <c r="FG61">
        <f t="shared" si="297"/>
        <v>1.221303405</v>
      </c>
      <c r="FH61">
        <f t="shared" si="297"/>
        <v>0.98640727900000003</v>
      </c>
      <c r="FI61">
        <f t="shared" si="297"/>
        <v>0.59296592800000003</v>
      </c>
      <c r="FJ61">
        <f t="shared" si="293"/>
        <v>0.65432927299999999</v>
      </c>
      <c r="FK61">
        <f t="shared" si="294"/>
        <v>0.817674295</v>
      </c>
      <c r="FL61">
        <f t="shared" si="295"/>
        <v>0.541769273</v>
      </c>
      <c r="FM61" t="str">
        <f t="shared" si="296"/>
        <v/>
      </c>
      <c r="FN61" t="str">
        <f t="shared" si="272"/>
        <v/>
      </c>
      <c r="FO61" s="26" t="str">
        <f t="shared" ref="FO61:FQ62" si="299">IF(ISNUMBER(F61),DL61,"")</f>
        <v/>
      </c>
      <c r="FP61" t="str">
        <f t="shared" si="299"/>
        <v/>
      </c>
      <c r="FQ61" t="str">
        <f t="shared" si="299"/>
        <v/>
      </c>
      <c r="FY61" s="4" t="str">
        <f>IF(ISNUMBER(P61),DV61,"")</f>
        <v/>
      </c>
      <c r="FZ61" t="str">
        <f t="shared" si="282"/>
        <v/>
      </c>
      <c r="GA61" t="str">
        <f t="shared" si="291"/>
        <v/>
      </c>
      <c r="GB61" t="str">
        <f t="shared" si="291"/>
        <v/>
      </c>
      <c r="GC61">
        <f t="shared" si="291"/>
        <v>1.7432199999999998E-2</v>
      </c>
      <c r="GD61">
        <f t="shared" si="291"/>
        <v>3.7296218999999999E-2</v>
      </c>
      <c r="GE61">
        <f t="shared" si="283"/>
        <v>-7.1225180999999999E-2</v>
      </c>
      <c r="GF61">
        <f t="shared" si="284"/>
        <v>-7.1225180999999999E-2</v>
      </c>
      <c r="GG61">
        <f t="shared" si="285"/>
        <v>1.0996000000000001E-2</v>
      </c>
      <c r="GH61">
        <f t="shared" si="286"/>
        <v>-7.7020000000000005E-2</v>
      </c>
      <c r="GI61" t="str">
        <f t="shared" si="287"/>
        <v/>
      </c>
      <c r="GJ61" s="4" t="str">
        <f t="shared" si="288"/>
        <v/>
      </c>
      <c r="GK61" t="str">
        <f t="shared" si="235"/>
        <v/>
      </c>
      <c r="GL61" t="str">
        <f t="shared" si="236"/>
        <v/>
      </c>
      <c r="GM61" t="str">
        <f t="shared" si="237"/>
        <v/>
      </c>
      <c r="GN61">
        <f t="shared" si="238"/>
        <v>19.632689275169245</v>
      </c>
      <c r="GO61">
        <f t="shared" si="239"/>
        <v>19.455242570140676</v>
      </c>
      <c r="GP61">
        <f t="shared" si="240"/>
        <v>18.841001623292517</v>
      </c>
      <c r="GQ61">
        <f t="shared" si="241"/>
        <v>18.976114083345273</v>
      </c>
      <c r="GR61">
        <f t="shared" si="242"/>
        <v>19.113856424106192</v>
      </c>
      <c r="GS61">
        <f t="shared" si="243"/>
        <v>18.505948852331848</v>
      </c>
      <c r="GT61" t="str">
        <f t="shared" si="244"/>
        <v/>
      </c>
      <c r="GU61" t="str">
        <f t="shared" si="245"/>
        <v/>
      </c>
      <c r="GV61" s="26">
        <f t="shared" si="47"/>
        <v>11.025982470999988</v>
      </c>
      <c r="GW61">
        <f t="shared" si="48"/>
        <v>11.025982470999988</v>
      </c>
      <c r="GX61">
        <f t="shared" si="49"/>
        <v>11.025982470999988</v>
      </c>
      <c r="GY61">
        <f t="shared" si="50"/>
        <v>1.221303405</v>
      </c>
      <c r="GZ61">
        <f t="shared" si="51"/>
        <v>0.98640727900000003</v>
      </c>
      <c r="HA61">
        <f t="shared" si="52"/>
        <v>0.59296592800000003</v>
      </c>
      <c r="HB61">
        <f t="shared" si="53"/>
        <v>0.65432927299999999</v>
      </c>
      <c r="HC61">
        <f t="shared" si="54"/>
        <v>0.817674295</v>
      </c>
      <c r="HD61">
        <f t="shared" si="55"/>
        <v>0.541769273</v>
      </c>
      <c r="HE61">
        <f t="shared" si="56"/>
        <v>11.025982470999988</v>
      </c>
      <c r="HF61">
        <f t="shared" si="57"/>
        <v>11.025982470999988</v>
      </c>
      <c r="HG61" s="26" t="str">
        <f t="shared" si="58"/>
        <v/>
      </c>
      <c r="HH61" t="str">
        <f t="shared" si="59"/>
        <v/>
      </c>
      <c r="HI61" t="str">
        <f t="shared" si="60"/>
        <v/>
      </c>
      <c r="HJ61">
        <f t="shared" si="61"/>
        <v>1.221303405</v>
      </c>
      <c r="HK61">
        <f t="shared" si="62"/>
        <v>0.98640727900000003</v>
      </c>
      <c r="HL61">
        <f t="shared" si="63"/>
        <v>0.59296592800000003</v>
      </c>
      <c r="HM61">
        <f t="shared" si="64"/>
        <v>0.65432927299999999</v>
      </c>
      <c r="HN61">
        <f t="shared" si="65"/>
        <v>0.817674295</v>
      </c>
      <c r="HO61">
        <f t="shared" si="66"/>
        <v>0.541769273</v>
      </c>
      <c r="HP61" t="str">
        <f t="shared" si="67"/>
        <v/>
      </c>
      <c r="HQ61" t="str">
        <f t="shared" si="68"/>
        <v/>
      </c>
      <c r="HR61" s="26">
        <f t="shared" si="69"/>
        <v>0.86766592399999853</v>
      </c>
      <c r="HS61">
        <f t="shared" si="70"/>
        <v>0.86766592399999853</v>
      </c>
      <c r="HT61">
        <f t="shared" si="71"/>
        <v>0.86766592399999853</v>
      </c>
      <c r="HU61">
        <f t="shared" si="72"/>
        <v>1.8501305000000012E-3</v>
      </c>
      <c r="HV61">
        <f t="shared" si="73"/>
        <v>1.8501305000000012E-3</v>
      </c>
      <c r="HW61">
        <f t="shared" si="74"/>
        <v>1.8501305000000012E-3</v>
      </c>
      <c r="HX61">
        <f t="shared" si="75"/>
        <v>1.8501305000000012E-3</v>
      </c>
      <c r="HY61">
        <f t="shared" si="76"/>
        <v>1.8501305000000012E-3</v>
      </c>
      <c r="HZ61">
        <f t="shared" si="77"/>
        <v>1.8501305000000012E-3</v>
      </c>
      <c r="IA61">
        <f t="shared" si="78"/>
        <v>1.8501305000000012E-3</v>
      </c>
      <c r="IB61" s="4">
        <f t="shared" si="79"/>
        <v>0.86766592399999853</v>
      </c>
      <c r="IC61" t="str">
        <f t="shared" si="80"/>
        <v/>
      </c>
      <c r="ID61" t="str">
        <f t="shared" si="81"/>
        <v/>
      </c>
      <c r="IE61" t="str">
        <f t="shared" si="82"/>
        <v/>
      </c>
      <c r="IF61" t="str">
        <f t="shared" si="83"/>
        <v/>
      </c>
      <c r="IG61" t="str">
        <f t="shared" si="84"/>
        <v/>
      </c>
      <c r="IH61" t="str">
        <f t="shared" si="85"/>
        <v/>
      </c>
      <c r="II61" t="str">
        <f t="shared" si="86"/>
        <v/>
      </c>
      <c r="IJ61" t="str">
        <f t="shared" si="87"/>
        <v/>
      </c>
      <c r="IK61" t="str">
        <f t="shared" si="88"/>
        <v/>
      </c>
      <c r="IL61" t="str">
        <f t="shared" si="89"/>
        <v/>
      </c>
      <c r="IM61" t="str">
        <f t="shared" si="90"/>
        <v/>
      </c>
      <c r="IN61" s="26">
        <f t="shared" si="91"/>
        <v>0.13094384999999997</v>
      </c>
      <c r="IO61">
        <f t="shared" si="92"/>
        <v>0.13094384999999997</v>
      </c>
      <c r="IP61">
        <f t="shared" si="93"/>
        <v>0.13094384999999997</v>
      </c>
      <c r="IQ61">
        <f t="shared" si="94"/>
        <v>1.7432199999999998E-2</v>
      </c>
      <c r="IR61">
        <f t="shared" si="95"/>
        <v>3.7296218999999999E-2</v>
      </c>
      <c r="IS61">
        <f t="shared" si="96"/>
        <v>-7.1225180999999999E-2</v>
      </c>
      <c r="IT61">
        <f t="shared" si="97"/>
        <v>-7.1225180999999999E-2</v>
      </c>
      <c r="IU61">
        <f t="shared" si="98"/>
        <v>1.0996000000000001E-2</v>
      </c>
      <c r="IV61">
        <f t="shared" si="99"/>
        <v>-7.7020000000000005E-2</v>
      </c>
      <c r="IW61">
        <f t="shared" si="100"/>
        <v>0.13094384999999997</v>
      </c>
      <c r="IX61">
        <f t="shared" si="101"/>
        <v>0.13094384999999997</v>
      </c>
      <c r="IY61" s="26" t="str">
        <f t="shared" si="102"/>
        <v/>
      </c>
      <c r="IZ61" t="str">
        <f t="shared" si="103"/>
        <v/>
      </c>
      <c r="JA61" t="str">
        <f t="shared" si="104"/>
        <v/>
      </c>
      <c r="JB61">
        <f t="shared" si="105"/>
        <v>1.7432199999999998E-2</v>
      </c>
      <c r="JC61">
        <f t="shared" si="106"/>
        <v>3.7296218999999999E-2</v>
      </c>
      <c r="JD61">
        <f t="shared" si="107"/>
        <v>-7.1225180999999999E-2</v>
      </c>
      <c r="JE61">
        <f t="shared" si="108"/>
        <v>-7.1225180999999999E-2</v>
      </c>
      <c r="JF61">
        <f t="shared" si="109"/>
        <v>1.0996000000000001E-2</v>
      </c>
      <c r="JG61">
        <f t="shared" si="110"/>
        <v>-7.7020000000000005E-2</v>
      </c>
      <c r="JH61" t="str">
        <f t="shared" si="111"/>
        <v/>
      </c>
      <c r="JI61" t="str">
        <f t="shared" si="112"/>
        <v/>
      </c>
      <c r="JJ61" s="26">
        <f t="shared" si="113"/>
        <v>23.290190403071897</v>
      </c>
      <c r="JK61">
        <f t="shared" si="114"/>
        <v>23.290190403071897</v>
      </c>
      <c r="JL61">
        <f t="shared" si="115"/>
        <v>23.290190403071897</v>
      </c>
      <c r="JM61">
        <f t="shared" si="116"/>
        <v>19.632689275169245</v>
      </c>
      <c r="JN61">
        <f t="shared" si="117"/>
        <v>19.455242570140676</v>
      </c>
      <c r="JO61">
        <f t="shared" si="118"/>
        <v>18.841001623292517</v>
      </c>
      <c r="JP61">
        <f t="shared" si="119"/>
        <v>18.976114083345273</v>
      </c>
      <c r="JQ61">
        <f t="shared" si="120"/>
        <v>19.113856424106192</v>
      </c>
      <c r="JR61">
        <f t="shared" si="121"/>
        <v>18.505948852331848</v>
      </c>
      <c r="JS61">
        <f t="shared" si="122"/>
        <v>23.290190403071897</v>
      </c>
      <c r="JT61">
        <f t="shared" si="123"/>
        <v>23.290190403071897</v>
      </c>
      <c r="JU61" s="26" t="str">
        <f t="shared" si="124"/>
        <v/>
      </c>
      <c r="JV61" t="str">
        <f t="shared" si="125"/>
        <v/>
      </c>
      <c r="JW61" t="str">
        <f t="shared" si="126"/>
        <v/>
      </c>
      <c r="JX61">
        <f t="shared" si="127"/>
        <v>19.632689275169245</v>
      </c>
      <c r="JY61">
        <f t="shared" si="128"/>
        <v>19.455242570140676</v>
      </c>
      <c r="JZ61">
        <f t="shared" si="129"/>
        <v>18.841001623292517</v>
      </c>
      <c r="KA61">
        <f t="shared" si="130"/>
        <v>18.976114083345273</v>
      </c>
      <c r="KB61">
        <f t="shared" si="131"/>
        <v>19.113856424106192</v>
      </c>
      <c r="KC61">
        <f t="shared" si="132"/>
        <v>18.505948852331848</v>
      </c>
      <c r="KD61" t="str">
        <f t="shared" si="133"/>
        <v/>
      </c>
      <c r="KE61" s="4" t="str">
        <f t="shared" si="134"/>
        <v/>
      </c>
    </row>
    <row r="62" spans="1:291" x14ac:dyDescent="0.2">
      <c r="A62" s="16" t="s">
        <v>3588</v>
      </c>
      <c r="B62" s="17" t="s">
        <v>3589</v>
      </c>
      <c r="C62" s="17"/>
      <c r="D62" s="17"/>
      <c r="E62" s="20" t="s">
        <v>56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32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3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 s="4">
        <v>0</v>
      </c>
      <c r="AM62" s="19">
        <v>2.2686100000000001E-2</v>
      </c>
      <c r="AN62" s="19">
        <v>3.1033100000000001E-2</v>
      </c>
      <c r="AO62" s="19">
        <v>2.3460000000000002E-2</v>
      </c>
      <c r="AP62" s="19">
        <v>2.7774099999999999E-2</v>
      </c>
      <c r="AQ62" s="19">
        <v>2.85037E-2</v>
      </c>
      <c r="AR62" s="19">
        <v>2.4414600000000002E-2</v>
      </c>
      <c r="AS62" s="19">
        <v>2.45978E-2</v>
      </c>
      <c r="AT62" s="19">
        <v>2.7349100000000001E-2</v>
      </c>
      <c r="AU62" s="19">
        <v>2.84827E-2</v>
      </c>
      <c r="AV62" s="19">
        <v>2.7613200000000001E-2</v>
      </c>
      <c r="AW62" s="32">
        <v>2.62796E-2</v>
      </c>
      <c r="AX62" s="19">
        <v>0</v>
      </c>
      <c r="AY62" s="19">
        <v>0</v>
      </c>
      <c r="AZ62" s="19">
        <v>0</v>
      </c>
      <c r="BA62" s="19">
        <v>0</v>
      </c>
      <c r="BB62" s="19">
        <v>0</v>
      </c>
      <c r="BC62" s="19">
        <v>0</v>
      </c>
      <c r="BD62" s="19">
        <v>0</v>
      </c>
      <c r="BE62" s="19">
        <v>0</v>
      </c>
      <c r="BF62" s="19">
        <v>0</v>
      </c>
      <c r="BG62" s="19">
        <v>0</v>
      </c>
      <c r="BH62" s="32">
        <v>1</v>
      </c>
      <c r="BI62" s="19">
        <f t="shared" ref="BI62:BK64" si="300">IF(AX62&gt;0,1,0)</f>
        <v>0</v>
      </c>
      <c r="BJ62" s="19">
        <f t="shared" si="300"/>
        <v>0</v>
      </c>
      <c r="BK62" s="19">
        <f t="shared" si="300"/>
        <v>0</v>
      </c>
      <c r="BL62" s="19">
        <f t="shared" si="298"/>
        <v>0</v>
      </c>
      <c r="BM62" s="19">
        <f t="shared" si="298"/>
        <v>0</v>
      </c>
      <c r="BN62" s="19">
        <f t="shared" si="298"/>
        <v>0</v>
      </c>
      <c r="BO62" s="19">
        <f t="shared" si="298"/>
        <v>0</v>
      </c>
      <c r="BP62" s="19">
        <f t="shared" si="298"/>
        <v>0</v>
      </c>
      <c r="BQ62" s="19">
        <f t="shared" si="298"/>
        <v>0</v>
      </c>
      <c r="BR62" s="19">
        <f>IF(BG62&gt;0,1,0)</f>
        <v>0</v>
      </c>
      <c r="BS62" s="19">
        <f>IF(BH62&gt;0,1,0)</f>
        <v>1</v>
      </c>
      <c r="BT62" s="38">
        <v>9</v>
      </c>
      <c r="BU62" s="19">
        <v>18</v>
      </c>
      <c r="BV62" s="19">
        <v>11</v>
      </c>
      <c r="BW62" s="19">
        <v>14</v>
      </c>
      <c r="BX62" s="19">
        <v>19</v>
      </c>
      <c r="BY62" s="19">
        <v>47</v>
      </c>
      <c r="BZ62" s="19">
        <v>42</v>
      </c>
      <c r="CA62" s="19">
        <v>22</v>
      </c>
      <c r="CB62" s="19">
        <v>15</v>
      </c>
      <c r="CC62" s="19">
        <v>17</v>
      </c>
      <c r="CD62" s="32">
        <v>5</v>
      </c>
      <c r="CE62" s="19">
        <v>81</v>
      </c>
      <c r="CF62" s="19">
        <v>168</v>
      </c>
      <c r="CG62" s="19">
        <v>111</v>
      </c>
      <c r="CH62" s="19">
        <v>216</v>
      </c>
      <c r="CI62" s="19">
        <v>212</v>
      </c>
      <c r="CJ62" s="19">
        <v>256</v>
      </c>
      <c r="CK62" s="19">
        <v>263</v>
      </c>
      <c r="CL62" s="19">
        <v>202</v>
      </c>
      <c r="CM62" s="19">
        <v>130</v>
      </c>
      <c r="CN62" s="19">
        <v>68</v>
      </c>
      <c r="CO62" s="32">
        <v>47</v>
      </c>
      <c r="CP62" s="35">
        <f t="shared" si="211"/>
        <v>0.1111111111111111</v>
      </c>
      <c r="CQ62" s="35">
        <f t="shared" si="212"/>
        <v>0.10714285714285714</v>
      </c>
      <c r="CR62" s="35">
        <f t="shared" si="213"/>
        <v>9.90990990990991E-2</v>
      </c>
      <c r="CS62" s="35">
        <f t="shared" si="214"/>
        <v>6.4814814814814811E-2</v>
      </c>
      <c r="CT62" s="35">
        <f t="shared" si="215"/>
        <v>8.9622641509433956E-2</v>
      </c>
      <c r="CU62" s="35">
        <f t="shared" si="216"/>
        <v>0.18359375</v>
      </c>
      <c r="CV62" s="35">
        <f t="shared" si="217"/>
        <v>0.1596958174904943</v>
      </c>
      <c r="CW62" s="35">
        <f t="shared" si="218"/>
        <v>0.10891089108910891</v>
      </c>
      <c r="CX62" s="35">
        <f t="shared" si="219"/>
        <v>0.11538461538461539</v>
      </c>
      <c r="CY62" s="35">
        <f t="shared" si="220"/>
        <v>0.25</v>
      </c>
      <c r="CZ62" s="139">
        <f t="shared" si="221"/>
        <v>0.10638297872340426</v>
      </c>
      <c r="DA62" s="146">
        <v>0.3533</v>
      </c>
      <c r="DB62" s="146">
        <v>0.22509999999999999</v>
      </c>
      <c r="DC62" s="146">
        <v>0.22509999999999999</v>
      </c>
      <c r="DD62" s="146">
        <v>0.22509999999999999</v>
      </c>
      <c r="DE62" s="146">
        <v>3.8300000000000001E-2</v>
      </c>
      <c r="DF62" s="146">
        <v>3.8300000000000001E-2</v>
      </c>
      <c r="DG62" s="146">
        <v>9.4770000000000003</v>
      </c>
      <c r="DH62" s="146">
        <v>9.4770000000000003</v>
      </c>
      <c r="DI62" s="146">
        <v>9.4770000000000003</v>
      </c>
      <c r="DJ62" s="146">
        <v>9.4770000000000003</v>
      </c>
      <c r="DK62" s="147">
        <v>9.4770000000000003</v>
      </c>
      <c r="DL62" s="146">
        <v>0.462418</v>
      </c>
      <c r="DM62" s="146">
        <v>0.32228499999999999</v>
      </c>
      <c r="DN62" s="146">
        <v>0.32228499999999999</v>
      </c>
      <c r="DO62" s="146">
        <v>0.32228499999999999</v>
      </c>
      <c r="DP62" s="146">
        <v>0.28461799999999998</v>
      </c>
      <c r="DQ62" s="146">
        <v>0.42158000000000001</v>
      </c>
      <c r="DR62" s="146">
        <v>0.29609600000000003</v>
      </c>
      <c r="DS62" s="146">
        <v>0.37381300000000001</v>
      </c>
      <c r="DT62" s="146">
        <v>0.38502500000000001</v>
      </c>
      <c r="DU62" s="146">
        <v>0.96837499999999999</v>
      </c>
      <c r="DV62" s="147"/>
      <c r="DW62" s="146">
        <v>-0.50683900000000004</v>
      </c>
      <c r="DX62" s="146">
        <v>5.4504999999999998E-2</v>
      </c>
      <c r="DY62" s="146">
        <v>-0.30780299999999999</v>
      </c>
      <c r="DZ62" s="146">
        <v>-0.14180899999999999</v>
      </c>
      <c r="EA62" s="146">
        <v>5.4649000000000003E-2</v>
      </c>
      <c r="EB62" s="146">
        <v>-0.42527900000000002</v>
      </c>
      <c r="EC62" s="146">
        <v>3.8043E-2</v>
      </c>
      <c r="ED62" s="146">
        <v>-5.692E-3</v>
      </c>
      <c r="EE62" s="146">
        <v>3.0915000000000002E-2</v>
      </c>
      <c r="EF62" s="146">
        <v>-0.113507</v>
      </c>
      <c r="EG62" s="147">
        <v>-0.30932700000000002</v>
      </c>
      <c r="EH62" s="143">
        <v>66650500</v>
      </c>
      <c r="EI62" s="143">
        <v>46585700</v>
      </c>
      <c r="EJ62" s="143">
        <v>27953100</v>
      </c>
      <c r="EK62" s="143">
        <v>68313000</v>
      </c>
      <c r="EL62" s="143">
        <v>40230000</v>
      </c>
      <c r="EM62" s="143">
        <v>43346600</v>
      </c>
      <c r="EN62" s="143">
        <v>156390600</v>
      </c>
      <c r="EO62" s="143">
        <v>164037900</v>
      </c>
      <c r="EP62" s="143">
        <v>27845000</v>
      </c>
      <c r="EQ62" s="143">
        <v>6060600</v>
      </c>
      <c r="ER62" s="143">
        <v>12257700</v>
      </c>
      <c r="ES62" s="26">
        <f t="shared" si="222"/>
        <v>18.014973106436322</v>
      </c>
      <c r="ET62" s="26">
        <f t="shared" si="223"/>
        <v>17.656804185049786</v>
      </c>
      <c r="EU62" s="26">
        <f t="shared" si="224"/>
        <v>17.146038663758535</v>
      </c>
      <c r="EV62" s="26">
        <f t="shared" si="225"/>
        <v>18.039610643178911</v>
      </c>
      <c r="EW62" s="26">
        <f t="shared" si="226"/>
        <v>17.510123543925971</v>
      </c>
      <c r="EX62" s="26">
        <f t="shared" si="227"/>
        <v>17.584738826742374</v>
      </c>
      <c r="EY62" s="26">
        <f t="shared" si="228"/>
        <v>18.867867281967477</v>
      </c>
      <c r="EZ62" s="26">
        <f t="shared" si="229"/>
        <v>18.91560805665052</v>
      </c>
      <c r="FA62" s="26">
        <f t="shared" si="230"/>
        <v>17.142163975005907</v>
      </c>
      <c r="FB62" s="26">
        <f t="shared" si="231"/>
        <v>15.617319363045331</v>
      </c>
      <c r="FC62" s="152">
        <f t="shared" si="232"/>
        <v>16.321664868915306</v>
      </c>
      <c r="FD62">
        <f t="shared" si="297"/>
        <v>0.3533</v>
      </c>
      <c r="FE62">
        <f t="shared" si="297"/>
        <v>0.22509999999999999</v>
      </c>
      <c r="FF62">
        <f t="shared" si="297"/>
        <v>0.22509999999999999</v>
      </c>
      <c r="FG62">
        <f t="shared" si="297"/>
        <v>0.22509999999999999</v>
      </c>
      <c r="FH62">
        <f t="shared" si="297"/>
        <v>3.8300000000000001E-2</v>
      </c>
      <c r="FI62">
        <f t="shared" si="297"/>
        <v>3.8300000000000001E-2</v>
      </c>
      <c r="FJ62">
        <f t="shared" si="293"/>
        <v>9.4770000000000003</v>
      </c>
      <c r="FK62">
        <f t="shared" si="294"/>
        <v>9.4770000000000003</v>
      </c>
      <c r="FL62">
        <f t="shared" si="295"/>
        <v>9.4770000000000003</v>
      </c>
      <c r="FM62">
        <f t="shared" si="296"/>
        <v>9.4770000000000003</v>
      </c>
      <c r="FN62">
        <f t="shared" si="272"/>
        <v>9.4770000000000003</v>
      </c>
      <c r="FO62" s="26">
        <f t="shared" si="299"/>
        <v>0.462418</v>
      </c>
      <c r="FP62">
        <f t="shared" si="299"/>
        <v>0.32228499999999999</v>
      </c>
      <c r="FQ62">
        <f t="shared" si="299"/>
        <v>0.32228499999999999</v>
      </c>
      <c r="FR62">
        <f t="shared" ref="FR62:FX62" si="301">IF(ISNUMBER(I62),DO62,"")</f>
        <v>0.32228499999999999</v>
      </c>
      <c r="FS62">
        <f t="shared" si="301"/>
        <v>0.28461799999999998</v>
      </c>
      <c r="FT62">
        <f t="shared" si="301"/>
        <v>0.42158000000000001</v>
      </c>
      <c r="FU62">
        <f t="shared" si="301"/>
        <v>0.29609600000000003</v>
      </c>
      <c r="FV62">
        <f t="shared" si="301"/>
        <v>0.37381300000000001</v>
      </c>
      <c r="FW62">
        <f t="shared" si="301"/>
        <v>0.38502500000000001</v>
      </c>
      <c r="FX62">
        <f t="shared" si="301"/>
        <v>0.96837499999999999</v>
      </c>
      <c r="FY62" s="4"/>
      <c r="FZ62">
        <f t="shared" si="282"/>
        <v>-0.50683900000000004</v>
      </c>
      <c r="GA62">
        <f t="shared" si="291"/>
        <v>5.4504999999999998E-2</v>
      </c>
      <c r="GB62">
        <f t="shared" si="291"/>
        <v>-0.30780299999999999</v>
      </c>
      <c r="GC62">
        <f t="shared" si="291"/>
        <v>-0.14180899999999999</v>
      </c>
      <c r="GD62">
        <f t="shared" si="291"/>
        <v>5.4649000000000003E-2</v>
      </c>
      <c r="GE62">
        <f t="shared" si="283"/>
        <v>-0.42527900000000002</v>
      </c>
      <c r="GF62">
        <f t="shared" si="284"/>
        <v>3.8043E-2</v>
      </c>
      <c r="GG62">
        <f t="shared" si="285"/>
        <v>-5.692E-3</v>
      </c>
      <c r="GH62">
        <f t="shared" si="286"/>
        <v>3.0915000000000002E-2</v>
      </c>
      <c r="GI62">
        <f t="shared" si="287"/>
        <v>-0.113507</v>
      </c>
      <c r="GJ62" s="4">
        <f t="shared" si="288"/>
        <v>-0.30932700000000002</v>
      </c>
      <c r="GK62">
        <f t="shared" si="235"/>
        <v>18.014973106436322</v>
      </c>
      <c r="GL62">
        <f t="shared" si="236"/>
        <v>17.656804185049786</v>
      </c>
      <c r="GM62">
        <f t="shared" si="237"/>
        <v>17.146038663758535</v>
      </c>
      <c r="GN62">
        <f t="shared" si="238"/>
        <v>18.039610643178911</v>
      </c>
      <c r="GO62">
        <f t="shared" si="239"/>
        <v>17.510123543925971</v>
      </c>
      <c r="GP62">
        <f t="shared" si="240"/>
        <v>17.584738826742374</v>
      </c>
      <c r="GQ62">
        <f t="shared" si="241"/>
        <v>18.867867281967477</v>
      </c>
      <c r="GR62">
        <f t="shared" si="242"/>
        <v>18.91560805665052</v>
      </c>
      <c r="GS62">
        <f t="shared" si="243"/>
        <v>17.142163975005907</v>
      </c>
      <c r="GT62">
        <f t="shared" si="244"/>
        <v>15.617319363045331</v>
      </c>
      <c r="GU62">
        <f t="shared" si="245"/>
        <v>16.321664868915306</v>
      </c>
      <c r="GV62" s="26">
        <f t="shared" si="47"/>
        <v>0.52583789730000008</v>
      </c>
      <c r="GW62">
        <f t="shared" si="48"/>
        <v>0.52583789730000008</v>
      </c>
      <c r="GX62">
        <f t="shared" si="49"/>
        <v>0.52583789730000008</v>
      </c>
      <c r="GY62">
        <f t="shared" si="50"/>
        <v>0.52583789730000008</v>
      </c>
      <c r="GZ62">
        <f t="shared" si="51"/>
        <v>0.52583789730000008</v>
      </c>
      <c r="HA62">
        <f t="shared" si="52"/>
        <v>0.52583789730000008</v>
      </c>
      <c r="HB62">
        <f t="shared" si="53"/>
        <v>9.4770000000000003</v>
      </c>
      <c r="HC62">
        <f t="shared" si="54"/>
        <v>9.4770000000000003</v>
      </c>
      <c r="HD62">
        <f t="shared" si="55"/>
        <v>9.4770000000000003</v>
      </c>
      <c r="HE62">
        <f t="shared" si="56"/>
        <v>9.4770000000000003</v>
      </c>
      <c r="HF62">
        <f t="shared" si="57"/>
        <v>9.4770000000000003</v>
      </c>
      <c r="HG62" s="26">
        <f t="shared" si="58"/>
        <v>0.52583789730000008</v>
      </c>
      <c r="HH62">
        <f t="shared" si="59"/>
        <v>0.52583789730000008</v>
      </c>
      <c r="HI62">
        <f t="shared" si="60"/>
        <v>0.52583789730000008</v>
      </c>
      <c r="HJ62">
        <f t="shared" si="61"/>
        <v>0.52583789730000008</v>
      </c>
      <c r="HK62">
        <f t="shared" si="62"/>
        <v>0.52583789730000008</v>
      </c>
      <c r="HL62">
        <f t="shared" si="63"/>
        <v>0.52583789730000008</v>
      </c>
      <c r="HM62">
        <f t="shared" si="64"/>
        <v>9.4770000000000003</v>
      </c>
      <c r="HN62">
        <f t="shared" si="65"/>
        <v>9.4770000000000003</v>
      </c>
      <c r="HO62">
        <f t="shared" si="66"/>
        <v>9.4770000000000003</v>
      </c>
      <c r="HP62">
        <f t="shared" si="67"/>
        <v>9.4770000000000003</v>
      </c>
      <c r="HQ62">
        <f t="shared" si="68"/>
        <v>9.4770000000000003</v>
      </c>
      <c r="HR62" s="26">
        <f t="shared" si="69"/>
        <v>0.462418</v>
      </c>
      <c r="HS62">
        <f t="shared" si="70"/>
        <v>0.32228499999999999</v>
      </c>
      <c r="HT62">
        <f t="shared" si="71"/>
        <v>0.32228499999999999</v>
      </c>
      <c r="HU62">
        <f t="shared" si="72"/>
        <v>0.32228499999999999</v>
      </c>
      <c r="HV62">
        <f t="shared" si="73"/>
        <v>0.28461799999999998</v>
      </c>
      <c r="HW62">
        <f t="shared" si="74"/>
        <v>0.42158000000000001</v>
      </c>
      <c r="HX62">
        <f t="shared" si="75"/>
        <v>0.29609600000000003</v>
      </c>
      <c r="HY62">
        <f t="shared" si="76"/>
        <v>0.37381300000000001</v>
      </c>
      <c r="HZ62">
        <f t="shared" si="77"/>
        <v>0.38502500000000001</v>
      </c>
      <c r="IA62">
        <f t="shared" si="78"/>
        <v>0.86766592399999853</v>
      </c>
      <c r="IB62" s="4">
        <f t="shared" si="79"/>
        <v>1.8501305000000012E-3</v>
      </c>
      <c r="IC62">
        <f t="shared" si="80"/>
        <v>0.462418</v>
      </c>
      <c r="ID62">
        <f t="shared" si="81"/>
        <v>0.32228499999999999</v>
      </c>
      <c r="IE62">
        <f t="shared" si="82"/>
        <v>0.32228499999999999</v>
      </c>
      <c r="IF62">
        <f t="shared" si="83"/>
        <v>0.32228499999999999</v>
      </c>
      <c r="IG62">
        <f t="shared" si="84"/>
        <v>0.28461799999999998</v>
      </c>
      <c r="IH62">
        <f t="shared" si="85"/>
        <v>0.42158000000000001</v>
      </c>
      <c r="II62">
        <f t="shared" si="86"/>
        <v>0.29609600000000003</v>
      </c>
      <c r="IJ62">
        <f t="shared" si="87"/>
        <v>0.37381300000000001</v>
      </c>
      <c r="IK62">
        <f t="shared" si="88"/>
        <v>0.38502500000000001</v>
      </c>
      <c r="IL62">
        <f t="shared" si="89"/>
        <v>0.86766592399999853</v>
      </c>
      <c r="IM62" t="str">
        <f t="shared" si="90"/>
        <v/>
      </c>
      <c r="IN62" s="26">
        <f t="shared" si="91"/>
        <v>-0.50683900000000004</v>
      </c>
      <c r="IO62">
        <f t="shared" si="92"/>
        <v>5.4504999999999998E-2</v>
      </c>
      <c r="IP62">
        <f t="shared" si="93"/>
        <v>-0.30780299999999999</v>
      </c>
      <c r="IQ62">
        <f t="shared" si="94"/>
        <v>-0.14180899999999999</v>
      </c>
      <c r="IR62">
        <f t="shared" si="95"/>
        <v>5.4649000000000003E-2</v>
      </c>
      <c r="IS62">
        <f t="shared" si="96"/>
        <v>-0.42527900000000002</v>
      </c>
      <c r="IT62">
        <f t="shared" si="97"/>
        <v>3.8043E-2</v>
      </c>
      <c r="IU62">
        <f t="shared" si="98"/>
        <v>-5.692E-3</v>
      </c>
      <c r="IV62">
        <f t="shared" si="99"/>
        <v>3.0915000000000002E-2</v>
      </c>
      <c r="IW62">
        <f t="shared" si="100"/>
        <v>-0.113507</v>
      </c>
      <c r="IX62">
        <f t="shared" si="101"/>
        <v>-0.30932700000000002</v>
      </c>
      <c r="IY62" s="26">
        <f t="shared" si="102"/>
        <v>-0.50683900000000004</v>
      </c>
      <c r="IZ62">
        <f t="shared" si="103"/>
        <v>5.4504999999999998E-2</v>
      </c>
      <c r="JA62">
        <f t="shared" si="104"/>
        <v>-0.30780299999999999</v>
      </c>
      <c r="JB62">
        <f t="shared" si="105"/>
        <v>-0.14180899999999999</v>
      </c>
      <c r="JC62">
        <f t="shared" si="106"/>
        <v>5.4649000000000003E-2</v>
      </c>
      <c r="JD62">
        <f t="shared" si="107"/>
        <v>-0.42527900000000002</v>
      </c>
      <c r="JE62">
        <f t="shared" si="108"/>
        <v>3.8043E-2</v>
      </c>
      <c r="JF62">
        <f t="shared" si="109"/>
        <v>-5.692E-3</v>
      </c>
      <c r="JG62">
        <f t="shared" si="110"/>
        <v>3.0915000000000002E-2</v>
      </c>
      <c r="JH62">
        <f t="shared" si="111"/>
        <v>-0.113507</v>
      </c>
      <c r="JI62">
        <f t="shared" si="112"/>
        <v>-0.30932700000000002</v>
      </c>
      <c r="JJ62" s="26">
        <f t="shared" si="113"/>
        <v>18.014973106436322</v>
      </c>
      <c r="JK62">
        <f t="shared" si="114"/>
        <v>17.656804185049786</v>
      </c>
      <c r="JL62">
        <f t="shared" si="115"/>
        <v>17.146038663758535</v>
      </c>
      <c r="JM62">
        <f t="shared" si="116"/>
        <v>18.039610643178911</v>
      </c>
      <c r="JN62">
        <f t="shared" si="117"/>
        <v>17.510123543925971</v>
      </c>
      <c r="JO62">
        <f t="shared" si="118"/>
        <v>17.584738826742374</v>
      </c>
      <c r="JP62">
        <f t="shared" si="119"/>
        <v>18.867867281967477</v>
      </c>
      <c r="JQ62">
        <f t="shared" si="120"/>
        <v>18.91560805665052</v>
      </c>
      <c r="JR62">
        <f t="shared" si="121"/>
        <v>17.142163975005907</v>
      </c>
      <c r="JS62">
        <f t="shared" si="122"/>
        <v>16.471776900977758</v>
      </c>
      <c r="JT62">
        <f t="shared" si="123"/>
        <v>16.471776900977758</v>
      </c>
      <c r="JU62" s="26">
        <f t="shared" si="124"/>
        <v>18.014973106436322</v>
      </c>
      <c r="JV62">
        <f t="shared" si="125"/>
        <v>17.656804185049786</v>
      </c>
      <c r="JW62">
        <f t="shared" si="126"/>
        <v>17.146038663758535</v>
      </c>
      <c r="JX62">
        <f t="shared" si="127"/>
        <v>18.039610643178911</v>
      </c>
      <c r="JY62">
        <f t="shared" si="128"/>
        <v>17.510123543925971</v>
      </c>
      <c r="JZ62">
        <f t="shared" si="129"/>
        <v>17.584738826742374</v>
      </c>
      <c r="KA62">
        <f t="shared" si="130"/>
        <v>18.867867281967477</v>
      </c>
      <c r="KB62">
        <f t="shared" si="131"/>
        <v>18.91560805665052</v>
      </c>
      <c r="KC62">
        <f t="shared" si="132"/>
        <v>17.142163975005907</v>
      </c>
      <c r="KD62">
        <f t="shared" si="133"/>
        <v>16.471776900977758</v>
      </c>
      <c r="KE62" s="4">
        <f t="shared" si="134"/>
        <v>16.471776900977758</v>
      </c>
    </row>
    <row r="63" spans="1:291" x14ac:dyDescent="0.2">
      <c r="A63" s="16" t="s">
        <v>3590</v>
      </c>
      <c r="B63" s="17" t="s">
        <v>3591</v>
      </c>
      <c r="C63" s="17"/>
      <c r="D63" s="17"/>
      <c r="E63" s="20" t="s">
        <v>56</v>
      </c>
      <c r="F63" s="19">
        <v>0</v>
      </c>
      <c r="G63" s="19">
        <v>0</v>
      </c>
      <c r="H63" s="19">
        <v>0</v>
      </c>
      <c r="I63" s="19">
        <v>0</v>
      </c>
      <c r="J63" s="19"/>
      <c r="K63" s="19"/>
      <c r="L63" s="19"/>
      <c r="M63" s="19"/>
      <c r="N63" s="19"/>
      <c r="O63" s="19"/>
      <c r="P63" s="32"/>
      <c r="Q63" s="19">
        <v>0</v>
      </c>
      <c r="R63" s="19">
        <v>0</v>
      </c>
      <c r="S63" s="19">
        <v>0</v>
      </c>
      <c r="T63" s="19">
        <v>0</v>
      </c>
      <c r="U63" s="19"/>
      <c r="V63" s="19"/>
      <c r="W63" s="19"/>
      <c r="X63" s="19"/>
      <c r="Y63" s="19"/>
      <c r="Z63" s="19"/>
      <c r="AA63" s="32"/>
      <c r="AB63">
        <v>0</v>
      </c>
      <c r="AC63">
        <v>0</v>
      </c>
      <c r="AD63">
        <v>0</v>
      </c>
      <c r="AE63">
        <v>0</v>
      </c>
      <c r="AL63" s="4"/>
      <c r="AM63" s="19">
        <v>2.1593399999999999E-2</v>
      </c>
      <c r="AN63" s="19">
        <v>2.14168E-2</v>
      </c>
      <c r="AO63" s="19">
        <v>2.1192800000000001E-2</v>
      </c>
      <c r="AP63" s="19">
        <v>2.01532E-2</v>
      </c>
      <c r="AQ63" s="19"/>
      <c r="AR63" s="19"/>
      <c r="AS63" s="19"/>
      <c r="AT63" s="19"/>
      <c r="AU63" s="19"/>
      <c r="AV63" s="19"/>
      <c r="AW63" s="32"/>
      <c r="AX63" s="19">
        <v>2</v>
      </c>
      <c r="AY63" s="19">
        <v>2</v>
      </c>
      <c r="AZ63" s="19">
        <v>2</v>
      </c>
      <c r="BA63" s="19">
        <v>3</v>
      </c>
      <c r="BB63" s="19"/>
      <c r="BC63" s="19"/>
      <c r="BD63" s="19"/>
      <c r="BE63" s="19"/>
      <c r="BF63" s="19"/>
      <c r="BG63" s="19"/>
      <c r="BH63" s="32"/>
      <c r="BI63" s="19">
        <f t="shared" si="300"/>
        <v>1</v>
      </c>
      <c r="BJ63" s="19">
        <f t="shared" si="300"/>
        <v>1</v>
      </c>
      <c r="BK63" s="19">
        <f t="shared" si="300"/>
        <v>1</v>
      </c>
      <c r="BL63" s="19">
        <f>IF(BA63&gt;0,1,0)</f>
        <v>1</v>
      </c>
      <c r="BM63" s="19"/>
      <c r="BN63" s="19"/>
      <c r="BO63" s="19"/>
      <c r="BP63" s="19"/>
      <c r="BQ63" s="19"/>
      <c r="BR63" s="19"/>
      <c r="BS63" s="19"/>
      <c r="BT63" s="38">
        <v>13</v>
      </c>
      <c r="BU63" s="19">
        <v>6</v>
      </c>
      <c r="BV63" s="19">
        <v>14</v>
      </c>
      <c r="BW63" s="19">
        <v>15</v>
      </c>
      <c r="BX63" s="19">
        <v>91</v>
      </c>
      <c r="BY63" s="19">
        <v>106</v>
      </c>
      <c r="BZ63" s="19">
        <v>60</v>
      </c>
      <c r="CA63" s="19">
        <v>2</v>
      </c>
      <c r="CB63" s="19">
        <v>1</v>
      </c>
      <c r="CC63" s="19">
        <v>0</v>
      </c>
      <c r="CD63" s="32">
        <v>0</v>
      </c>
      <c r="CE63" s="19">
        <v>74</v>
      </c>
      <c r="CF63" s="19">
        <v>119</v>
      </c>
      <c r="CG63" s="19">
        <v>100</v>
      </c>
      <c r="CH63" s="19">
        <v>143</v>
      </c>
      <c r="CI63" s="19">
        <v>279</v>
      </c>
      <c r="CJ63" s="19">
        <v>353</v>
      </c>
      <c r="CK63" s="19">
        <v>164</v>
      </c>
      <c r="CL63" s="19">
        <v>13</v>
      </c>
      <c r="CM63" s="19">
        <v>2</v>
      </c>
      <c r="CN63" s="19">
        <v>1</v>
      </c>
      <c r="CO63" s="32">
        <v>0</v>
      </c>
      <c r="CP63" s="35">
        <f t="shared" si="211"/>
        <v>0.17567567567567569</v>
      </c>
      <c r="CQ63" s="35">
        <f t="shared" si="212"/>
        <v>5.0420168067226892E-2</v>
      </c>
      <c r="CR63" s="35">
        <f t="shared" si="213"/>
        <v>0.14000000000000001</v>
      </c>
      <c r="CS63" s="35">
        <f t="shared" si="214"/>
        <v>0.1048951048951049</v>
      </c>
      <c r="CT63" s="35">
        <f t="shared" si="215"/>
        <v>0.32616487455197135</v>
      </c>
      <c r="CU63" s="35">
        <f t="shared" si="216"/>
        <v>0.3002832861189802</v>
      </c>
      <c r="CV63" s="35">
        <f t="shared" si="217"/>
        <v>0.36585365853658536</v>
      </c>
      <c r="CW63" s="35">
        <f t="shared" si="218"/>
        <v>0.15384615384615385</v>
      </c>
      <c r="CX63" s="35">
        <f t="shared" si="219"/>
        <v>0.5</v>
      </c>
      <c r="CY63" s="35">
        <f t="shared" si="220"/>
        <v>0</v>
      </c>
      <c r="CZ63" s="139">
        <f t="shared" si="221"/>
        <v>0</v>
      </c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7"/>
      <c r="DL63" s="146"/>
      <c r="DM63" s="146"/>
      <c r="DN63" s="146"/>
      <c r="DO63" s="146"/>
      <c r="DP63" s="146"/>
      <c r="DQ63" s="146"/>
      <c r="DR63" s="146"/>
      <c r="DS63" s="146"/>
      <c r="DT63" s="146"/>
      <c r="DU63" s="146"/>
      <c r="DV63" s="147"/>
      <c r="DW63" s="146"/>
      <c r="DX63" s="146"/>
      <c r="DY63" s="146"/>
      <c r="DZ63" s="146"/>
      <c r="EA63" s="146"/>
      <c r="EB63" s="146"/>
      <c r="EC63" s="146"/>
      <c r="ED63" s="146"/>
      <c r="EE63" s="146"/>
      <c r="EF63" s="146"/>
      <c r="EG63" s="147"/>
      <c r="EH63" s="143"/>
      <c r="EI63" s="143"/>
      <c r="EJ63" s="143"/>
      <c r="EK63" s="143"/>
      <c r="EL63" s="143"/>
      <c r="EM63" s="143"/>
      <c r="EN63" s="143"/>
      <c r="EO63" s="143"/>
      <c r="EP63" s="143"/>
      <c r="EQ63" s="143"/>
      <c r="ER63" s="143"/>
      <c r="ES63" s="26" t="str">
        <f t="shared" si="222"/>
        <v/>
      </c>
      <c r="ET63" s="26" t="str">
        <f t="shared" si="223"/>
        <v/>
      </c>
      <c r="EU63" s="26" t="str">
        <f t="shared" si="224"/>
        <v/>
      </c>
      <c r="EV63" s="26" t="str">
        <f t="shared" si="225"/>
        <v/>
      </c>
      <c r="EW63" s="26" t="str">
        <f t="shared" si="226"/>
        <v/>
      </c>
      <c r="EX63" s="26" t="str">
        <f t="shared" si="227"/>
        <v/>
      </c>
      <c r="EY63" s="26" t="str">
        <f t="shared" si="228"/>
        <v/>
      </c>
      <c r="EZ63" s="26" t="str">
        <f t="shared" si="229"/>
        <v/>
      </c>
      <c r="FA63" s="26" t="str">
        <f t="shared" si="230"/>
        <v/>
      </c>
      <c r="FB63" s="26" t="str">
        <f t="shared" si="231"/>
        <v/>
      </c>
      <c r="FC63" s="152" t="str">
        <f t="shared" si="232"/>
        <v/>
      </c>
      <c r="FH63" t="str">
        <f t="shared" ref="FH63:FH98" si="302">IF(ISNUMBER(J63),DE63,"")</f>
        <v/>
      </c>
      <c r="FI63" t="str">
        <f t="shared" ref="FI63:FI98" si="303">IF(ISNUMBER(K63),DF63,"")</f>
        <v/>
      </c>
      <c r="FJ63" t="str">
        <f t="shared" si="293"/>
        <v/>
      </c>
      <c r="FK63" t="str">
        <f t="shared" si="294"/>
        <v/>
      </c>
      <c r="FL63" t="str">
        <f t="shared" si="295"/>
        <v/>
      </c>
      <c r="FM63" t="str">
        <f t="shared" si="296"/>
        <v/>
      </c>
      <c r="FN63" t="str">
        <f t="shared" si="272"/>
        <v/>
      </c>
      <c r="FO63" s="26"/>
      <c r="FS63" t="str">
        <f t="shared" ref="FS63:FY66" si="304">IF(ISNUMBER(J63),DP63,"")</f>
        <v/>
      </c>
      <c r="FT63" t="str">
        <f t="shared" si="304"/>
        <v/>
      </c>
      <c r="FU63" t="str">
        <f t="shared" si="304"/>
        <v/>
      </c>
      <c r="FV63" t="str">
        <f t="shared" si="304"/>
        <v/>
      </c>
      <c r="FW63" t="str">
        <f t="shared" si="304"/>
        <v/>
      </c>
      <c r="FX63" t="str">
        <f t="shared" si="304"/>
        <v/>
      </c>
      <c r="FY63" s="4" t="str">
        <f t="shared" si="304"/>
        <v/>
      </c>
      <c r="GE63" t="str">
        <f t="shared" si="283"/>
        <v/>
      </c>
      <c r="GF63" t="str">
        <f t="shared" si="284"/>
        <v/>
      </c>
      <c r="GG63" t="str">
        <f t="shared" si="285"/>
        <v/>
      </c>
      <c r="GH63" t="str">
        <f t="shared" si="286"/>
        <v/>
      </c>
      <c r="GI63" t="str">
        <f t="shared" si="287"/>
        <v/>
      </c>
      <c r="GJ63" s="4" t="str">
        <f t="shared" si="288"/>
        <v/>
      </c>
      <c r="GK63" t="str">
        <f t="shared" si="235"/>
        <v/>
      </c>
      <c r="GL63" t="str">
        <f t="shared" si="236"/>
        <v/>
      </c>
      <c r="GM63" t="str">
        <f t="shared" si="237"/>
        <v/>
      </c>
      <c r="GN63" t="str">
        <f t="shared" si="238"/>
        <v/>
      </c>
      <c r="GO63" t="str">
        <f t="shared" si="239"/>
        <v/>
      </c>
      <c r="GP63" t="str">
        <f t="shared" si="240"/>
        <v/>
      </c>
      <c r="GQ63" t="str">
        <f t="shared" si="241"/>
        <v/>
      </c>
      <c r="GR63" t="str">
        <f t="shared" si="242"/>
        <v/>
      </c>
      <c r="GS63" t="str">
        <f t="shared" si="243"/>
        <v/>
      </c>
      <c r="GT63" t="str">
        <f t="shared" si="244"/>
        <v/>
      </c>
      <c r="GU63" t="str">
        <f t="shared" si="245"/>
        <v/>
      </c>
      <c r="GV63" s="26">
        <f t="shared" si="47"/>
        <v>0.52583789730000008</v>
      </c>
      <c r="GW63">
        <f t="shared" si="48"/>
        <v>0.52583789730000008</v>
      </c>
      <c r="GX63">
        <f t="shared" si="49"/>
        <v>0.52583789730000008</v>
      </c>
      <c r="GY63">
        <f t="shared" si="50"/>
        <v>0.52583789730000008</v>
      </c>
      <c r="GZ63">
        <f t="shared" si="51"/>
        <v>11.025982470999988</v>
      </c>
      <c r="HA63">
        <f t="shared" si="52"/>
        <v>11.025982470999988</v>
      </c>
      <c r="HB63">
        <f t="shared" si="53"/>
        <v>11.025982470999988</v>
      </c>
      <c r="HC63">
        <f t="shared" si="54"/>
        <v>11.025982470999988</v>
      </c>
      <c r="HD63">
        <f t="shared" si="55"/>
        <v>11.025982470999988</v>
      </c>
      <c r="HE63">
        <f t="shared" si="56"/>
        <v>11.025982470999988</v>
      </c>
      <c r="HF63">
        <f t="shared" si="57"/>
        <v>11.025982470999988</v>
      </c>
      <c r="HG63" s="26" t="str">
        <f t="shared" si="58"/>
        <v/>
      </c>
      <c r="HH63" t="str">
        <f t="shared" si="59"/>
        <v/>
      </c>
      <c r="HI63" t="str">
        <f t="shared" si="60"/>
        <v/>
      </c>
      <c r="HJ63" t="str">
        <f t="shared" si="61"/>
        <v/>
      </c>
      <c r="HK63" t="str">
        <f t="shared" si="62"/>
        <v/>
      </c>
      <c r="HL63" t="str">
        <f t="shared" si="63"/>
        <v/>
      </c>
      <c r="HM63" t="str">
        <f t="shared" si="64"/>
        <v/>
      </c>
      <c r="HN63" t="str">
        <f t="shared" si="65"/>
        <v/>
      </c>
      <c r="HO63" t="str">
        <f t="shared" si="66"/>
        <v/>
      </c>
      <c r="HP63" t="str">
        <f t="shared" si="67"/>
        <v/>
      </c>
      <c r="HQ63" t="str">
        <f t="shared" si="68"/>
        <v/>
      </c>
      <c r="HR63" s="26">
        <f t="shared" si="69"/>
        <v>1.8501305000000012E-3</v>
      </c>
      <c r="HS63">
        <f t="shared" si="70"/>
        <v>1.8501305000000012E-3</v>
      </c>
      <c r="HT63">
        <f t="shared" si="71"/>
        <v>1.8501305000000012E-3</v>
      </c>
      <c r="HU63">
        <f t="shared" si="72"/>
        <v>1.8501305000000012E-3</v>
      </c>
      <c r="HV63">
        <f t="shared" si="73"/>
        <v>0.86766592399999853</v>
      </c>
      <c r="HW63">
        <f t="shared" si="74"/>
        <v>0.86766592399999853</v>
      </c>
      <c r="HX63">
        <f t="shared" si="75"/>
        <v>0.86766592399999853</v>
      </c>
      <c r="HY63">
        <f t="shared" si="76"/>
        <v>0.86766592399999853</v>
      </c>
      <c r="HZ63">
        <f t="shared" si="77"/>
        <v>0.86766592399999853</v>
      </c>
      <c r="IA63">
        <f t="shared" si="78"/>
        <v>0.86766592399999853</v>
      </c>
      <c r="IB63" s="4">
        <f t="shared" si="79"/>
        <v>0.86766592399999853</v>
      </c>
      <c r="IC63" t="str">
        <f t="shared" si="80"/>
        <v/>
      </c>
      <c r="ID63" t="str">
        <f t="shared" si="81"/>
        <v/>
      </c>
      <c r="IE63" t="str">
        <f t="shared" si="82"/>
        <v/>
      </c>
      <c r="IF63" t="str">
        <f t="shared" si="83"/>
        <v/>
      </c>
      <c r="IG63" t="str">
        <f t="shared" si="84"/>
        <v/>
      </c>
      <c r="IH63" t="str">
        <f t="shared" si="85"/>
        <v/>
      </c>
      <c r="II63" t="str">
        <f t="shared" si="86"/>
        <v/>
      </c>
      <c r="IJ63" t="str">
        <f t="shared" si="87"/>
        <v/>
      </c>
      <c r="IK63" t="str">
        <f t="shared" si="88"/>
        <v/>
      </c>
      <c r="IL63" t="str">
        <f t="shared" si="89"/>
        <v/>
      </c>
      <c r="IM63" t="str">
        <f t="shared" si="90"/>
        <v/>
      </c>
      <c r="IN63" s="26">
        <f t="shared" si="91"/>
        <v>0</v>
      </c>
      <c r="IO63">
        <f t="shared" si="92"/>
        <v>0</v>
      </c>
      <c r="IP63">
        <f t="shared" si="93"/>
        <v>0</v>
      </c>
      <c r="IQ63">
        <f t="shared" si="94"/>
        <v>0</v>
      </c>
      <c r="IR63">
        <f t="shared" si="95"/>
        <v>0</v>
      </c>
      <c r="IS63">
        <f t="shared" si="96"/>
        <v>0.13094384999999997</v>
      </c>
      <c r="IT63">
        <f t="shared" si="97"/>
        <v>0.13094384999999997</v>
      </c>
      <c r="IU63">
        <f t="shared" si="98"/>
        <v>0.13094384999999997</v>
      </c>
      <c r="IV63">
        <f t="shared" si="99"/>
        <v>0.13094384999999997</v>
      </c>
      <c r="IW63">
        <f t="shared" si="100"/>
        <v>0.13094384999999997</v>
      </c>
      <c r="IX63">
        <f t="shared" si="101"/>
        <v>0.13094384999999997</v>
      </c>
      <c r="IY63" s="26" t="str">
        <f t="shared" si="102"/>
        <v/>
      </c>
      <c r="IZ63" t="str">
        <f t="shared" si="103"/>
        <v/>
      </c>
      <c r="JA63" t="str">
        <f t="shared" si="104"/>
        <v/>
      </c>
      <c r="JB63" t="str">
        <f t="shared" si="105"/>
        <v/>
      </c>
      <c r="JC63" t="str">
        <f t="shared" si="106"/>
        <v/>
      </c>
      <c r="JD63" t="str">
        <f t="shared" si="107"/>
        <v/>
      </c>
      <c r="JE63" t="str">
        <f t="shared" si="108"/>
        <v/>
      </c>
      <c r="JF63" t="str">
        <f t="shared" si="109"/>
        <v/>
      </c>
      <c r="JG63" t="str">
        <f t="shared" si="110"/>
        <v/>
      </c>
      <c r="JH63" t="str">
        <f t="shared" si="111"/>
        <v/>
      </c>
      <c r="JI63" t="str">
        <f t="shared" si="112"/>
        <v/>
      </c>
      <c r="JJ63" s="26">
        <f t="shared" si="113"/>
        <v>23.290190403071897</v>
      </c>
      <c r="JK63">
        <f t="shared" si="114"/>
        <v>23.290190403071897</v>
      </c>
      <c r="JL63">
        <f t="shared" si="115"/>
        <v>23.290190403071897</v>
      </c>
      <c r="JM63">
        <f t="shared" si="116"/>
        <v>23.290190403071897</v>
      </c>
      <c r="JN63">
        <f t="shared" si="117"/>
        <v>23.290190403071897</v>
      </c>
      <c r="JO63">
        <f t="shared" si="118"/>
        <v>23.290190403071897</v>
      </c>
      <c r="JP63">
        <f t="shared" si="119"/>
        <v>23.290190403071897</v>
      </c>
      <c r="JQ63">
        <f t="shared" si="120"/>
        <v>23.290190403071897</v>
      </c>
      <c r="JR63">
        <f t="shared" si="121"/>
        <v>23.290190403071897</v>
      </c>
      <c r="JS63">
        <f t="shared" si="122"/>
        <v>23.290190403071897</v>
      </c>
      <c r="JT63">
        <f t="shared" si="123"/>
        <v>23.290190403071897</v>
      </c>
      <c r="JU63" s="26" t="str">
        <f t="shared" si="124"/>
        <v/>
      </c>
      <c r="JV63" t="str">
        <f t="shared" si="125"/>
        <v/>
      </c>
      <c r="JW63" t="str">
        <f t="shared" si="126"/>
        <v/>
      </c>
      <c r="JX63" t="str">
        <f t="shared" si="127"/>
        <v/>
      </c>
      <c r="JY63" t="str">
        <f t="shared" si="128"/>
        <v/>
      </c>
      <c r="JZ63" t="str">
        <f t="shared" si="129"/>
        <v/>
      </c>
      <c r="KA63" t="str">
        <f t="shared" si="130"/>
        <v/>
      </c>
      <c r="KB63" t="str">
        <f t="shared" si="131"/>
        <v/>
      </c>
      <c r="KC63" t="str">
        <f t="shared" si="132"/>
        <v/>
      </c>
      <c r="KD63" t="str">
        <f t="shared" si="133"/>
        <v/>
      </c>
      <c r="KE63" s="4" t="str">
        <f t="shared" si="134"/>
        <v/>
      </c>
    </row>
    <row r="64" spans="1:291" x14ac:dyDescent="0.2">
      <c r="A64" s="16" t="s">
        <v>3594</v>
      </c>
      <c r="B64" s="17" t="s">
        <v>3595</v>
      </c>
      <c r="C64" s="17"/>
      <c r="D64" s="17"/>
      <c r="E64" s="20" t="s">
        <v>56</v>
      </c>
      <c r="F64" s="19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32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32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 s="4">
        <v>0</v>
      </c>
      <c r="AM64" s="19">
        <v>2.2090100000000001E-2</v>
      </c>
      <c r="AN64" s="19">
        <v>2.0017299999999998E-2</v>
      </c>
      <c r="AO64" s="19">
        <v>2.07046E-2</v>
      </c>
      <c r="AP64" s="19">
        <v>1.9150400000000001E-2</v>
      </c>
      <c r="AQ64" s="19">
        <v>1.7251499999999999E-2</v>
      </c>
      <c r="AR64" s="19">
        <v>1.63512E-2</v>
      </c>
      <c r="AS64" s="19">
        <v>1.7245199999999999E-2</v>
      </c>
      <c r="AT64" s="19">
        <v>1.9602399999999999E-2</v>
      </c>
      <c r="AU64" s="19">
        <v>2.38745E-2</v>
      </c>
      <c r="AV64" s="19">
        <v>3.0555599999999999E-2</v>
      </c>
      <c r="AW64" s="32">
        <v>2.9860000000000001E-2</v>
      </c>
      <c r="AX64" s="19">
        <v>0</v>
      </c>
      <c r="AY64" s="19">
        <v>1</v>
      </c>
      <c r="AZ64" s="19">
        <v>1</v>
      </c>
      <c r="BA64" s="19">
        <v>3</v>
      </c>
      <c r="BB64" s="19">
        <v>3</v>
      </c>
      <c r="BC64" s="19">
        <v>5</v>
      </c>
      <c r="BD64" s="19">
        <v>7</v>
      </c>
      <c r="BE64" s="19">
        <v>5</v>
      </c>
      <c r="BF64" s="19">
        <v>7</v>
      </c>
      <c r="BG64" s="19">
        <v>7</v>
      </c>
      <c r="BH64" s="32">
        <v>7</v>
      </c>
      <c r="BI64" s="19">
        <f t="shared" si="300"/>
        <v>0</v>
      </c>
      <c r="BJ64" s="19">
        <f t="shared" si="300"/>
        <v>1</v>
      </c>
      <c r="BK64" s="19">
        <f t="shared" si="300"/>
        <v>1</v>
      </c>
      <c r="BL64" s="19">
        <f>IF(BA64&gt;0,1,0)</f>
        <v>1</v>
      </c>
      <c r="BM64" s="19">
        <f t="shared" ref="BM64:BS64" si="305">IF(BB64&gt;0,1,0)</f>
        <v>1</v>
      </c>
      <c r="BN64" s="19">
        <f t="shared" si="305"/>
        <v>1</v>
      </c>
      <c r="BO64" s="19">
        <f t="shared" si="305"/>
        <v>1</v>
      </c>
      <c r="BP64" s="19">
        <f t="shared" si="305"/>
        <v>1</v>
      </c>
      <c r="BQ64" s="19">
        <f t="shared" si="305"/>
        <v>1</v>
      </c>
      <c r="BR64" s="19">
        <f t="shared" si="305"/>
        <v>1</v>
      </c>
      <c r="BS64" s="19">
        <f t="shared" si="305"/>
        <v>1</v>
      </c>
      <c r="BT64" s="38">
        <v>62</v>
      </c>
      <c r="BU64" s="19">
        <v>40</v>
      </c>
      <c r="BV64" s="19">
        <v>33</v>
      </c>
      <c r="BW64" s="19">
        <v>35</v>
      </c>
      <c r="BX64" s="19">
        <v>47</v>
      </c>
      <c r="BY64" s="19">
        <v>28</v>
      </c>
      <c r="BZ64" s="19">
        <v>33</v>
      </c>
      <c r="CA64" s="19">
        <v>29</v>
      </c>
      <c r="CB64" s="19">
        <v>18</v>
      </c>
      <c r="CC64" s="19">
        <v>32</v>
      </c>
      <c r="CD64" s="32">
        <v>38</v>
      </c>
      <c r="CE64" s="19">
        <v>458</v>
      </c>
      <c r="CF64" s="19">
        <v>384</v>
      </c>
      <c r="CG64" s="19">
        <v>292</v>
      </c>
      <c r="CH64" s="19">
        <v>386</v>
      </c>
      <c r="CI64" s="19">
        <v>402</v>
      </c>
      <c r="CJ64" s="19">
        <v>390</v>
      </c>
      <c r="CK64" s="19">
        <v>337</v>
      </c>
      <c r="CL64" s="19">
        <v>374</v>
      </c>
      <c r="CM64" s="19">
        <v>379</v>
      </c>
      <c r="CN64" s="19">
        <v>343</v>
      </c>
      <c r="CO64" s="32">
        <v>325</v>
      </c>
      <c r="CP64" s="35">
        <f t="shared" si="211"/>
        <v>0.13537117903930132</v>
      </c>
      <c r="CQ64" s="35">
        <f t="shared" si="212"/>
        <v>0.10416666666666667</v>
      </c>
      <c r="CR64" s="35">
        <f t="shared" si="213"/>
        <v>0.11301369863013698</v>
      </c>
      <c r="CS64" s="35">
        <f t="shared" si="214"/>
        <v>9.0673575129533682E-2</v>
      </c>
      <c r="CT64" s="35">
        <f t="shared" si="215"/>
        <v>0.11691542288557213</v>
      </c>
      <c r="CU64" s="35">
        <f t="shared" si="216"/>
        <v>7.179487179487179E-2</v>
      </c>
      <c r="CV64" s="35">
        <f t="shared" si="217"/>
        <v>9.7922848664688422E-2</v>
      </c>
      <c r="CW64" s="35">
        <f t="shared" si="218"/>
        <v>7.7540106951871662E-2</v>
      </c>
      <c r="CX64" s="35">
        <f t="shared" si="219"/>
        <v>4.7493403693931395E-2</v>
      </c>
      <c r="CY64" s="35">
        <f t="shared" si="220"/>
        <v>9.3294460641399415E-2</v>
      </c>
      <c r="CZ64" s="139">
        <f t="shared" si="221"/>
        <v>0.11692307692307692</v>
      </c>
      <c r="DA64" s="146">
        <v>1.33</v>
      </c>
      <c r="DB64" s="146">
        <v>1.31</v>
      </c>
      <c r="DC64" s="146">
        <v>1.66</v>
      </c>
      <c r="DD64" s="146">
        <v>2.17</v>
      </c>
      <c r="DE64" s="146">
        <v>1.04</v>
      </c>
      <c r="DF64" s="146">
        <v>1.59</v>
      </c>
      <c r="DG64" s="146">
        <v>1.36</v>
      </c>
      <c r="DH64" s="146">
        <v>1.71</v>
      </c>
      <c r="DI64" s="146">
        <v>1.08</v>
      </c>
      <c r="DJ64" s="146">
        <v>0.47</v>
      </c>
      <c r="DK64" s="147">
        <v>1.02</v>
      </c>
      <c r="DL64" s="146">
        <v>8.4400000000000003E-2</v>
      </c>
      <c r="DM64" s="146">
        <v>6.9949999999999998E-2</v>
      </c>
      <c r="DN64" s="146">
        <v>4.1079999999999998E-2</v>
      </c>
      <c r="DO64" s="146">
        <v>3.1130000000000001E-2</v>
      </c>
      <c r="DP64" s="146">
        <v>1.1769999999999999E-2</v>
      </c>
      <c r="DQ64" s="146">
        <v>7.4370000000000006E-2</v>
      </c>
      <c r="DR64" s="146">
        <v>7.1989999999999998E-2</v>
      </c>
      <c r="DS64" s="146">
        <v>7.6539999999999997E-2</v>
      </c>
      <c r="DT64" s="146">
        <v>7.9479999999999995E-2</v>
      </c>
      <c r="DU64" s="146">
        <v>8.2089999999999996E-2</v>
      </c>
      <c r="DV64" s="147">
        <v>0.10891000000000001</v>
      </c>
      <c r="DW64" s="146">
        <v>3.7100000000000001E-2</v>
      </c>
      <c r="DX64" s="146">
        <v>9.3679999999999999E-2</v>
      </c>
      <c r="DY64" s="146">
        <v>0.10835</v>
      </c>
      <c r="DZ64" s="146">
        <v>0.12292</v>
      </c>
      <c r="EA64" s="146">
        <v>0.10882</v>
      </c>
      <c r="EB64" s="146">
        <v>6.0630000000000003E-2</v>
      </c>
      <c r="EC64" s="146">
        <v>-8.1300000000000001E-3</v>
      </c>
      <c r="ED64" s="146">
        <v>-1.932E-2</v>
      </c>
      <c r="EE64" s="146">
        <v>7.6280000000000001E-2</v>
      </c>
      <c r="EF64" s="146">
        <v>-5.5799999999999999E-3</v>
      </c>
      <c r="EG64" s="147">
        <v>-9.2700000000000005E-2</v>
      </c>
      <c r="EH64" s="143">
        <v>4347663000</v>
      </c>
      <c r="EI64" s="143">
        <v>5032029600</v>
      </c>
      <c r="EJ64" s="143">
        <v>7342384400</v>
      </c>
      <c r="EK64" s="143">
        <v>10592167300</v>
      </c>
      <c r="EL64" s="143">
        <v>5092335300</v>
      </c>
      <c r="EM64" s="143">
        <v>7272851200</v>
      </c>
      <c r="EN64" s="143">
        <v>5658184400</v>
      </c>
      <c r="EO64" s="143">
        <v>7492062000</v>
      </c>
      <c r="EP64" s="143">
        <v>4385008300</v>
      </c>
      <c r="EQ64" s="143">
        <v>1574555100</v>
      </c>
      <c r="ER64" s="143"/>
      <c r="ES64" s="26">
        <f t="shared" si="222"/>
        <v>22.192904296301837</v>
      </c>
      <c r="ET64" s="26">
        <f t="shared" si="223"/>
        <v>22.339089238680192</v>
      </c>
      <c r="EU64" s="26">
        <f t="shared" si="224"/>
        <v>22.716929476956693</v>
      </c>
      <c r="EV64" s="26">
        <f t="shared" si="225"/>
        <v>23.083380630955901</v>
      </c>
      <c r="EW64" s="26">
        <f t="shared" si="226"/>
        <v>22.351002363863291</v>
      </c>
      <c r="EX64" s="26">
        <f t="shared" si="227"/>
        <v>22.707414238676744</v>
      </c>
      <c r="EY64" s="26">
        <f t="shared" si="228"/>
        <v>22.456368900316274</v>
      </c>
      <c r="EZ64" s="26">
        <f t="shared" si="229"/>
        <v>22.737109896987871</v>
      </c>
      <c r="FA64" s="26">
        <f t="shared" si="230"/>
        <v>22.201457355585188</v>
      </c>
      <c r="FB64" s="26">
        <f t="shared" si="231"/>
        <v>21.177238593129619</v>
      </c>
      <c r="FC64" s="152" t="str">
        <f t="shared" si="232"/>
        <v/>
      </c>
      <c r="FD64">
        <f t="shared" ref="FD64:FD72" si="306">IF(ISNUMBER(F64),DA64,"")</f>
        <v>1.33</v>
      </c>
      <c r="FE64">
        <f t="shared" ref="FE64:FE72" si="307">IF(ISNUMBER(G64),DB64,"")</f>
        <v>1.31</v>
      </c>
      <c r="FF64">
        <f t="shared" ref="FF64:FF72" si="308">IF(ISNUMBER(H64),DC64,"")</f>
        <v>1.66</v>
      </c>
      <c r="FG64">
        <f t="shared" ref="FG64:FG72" si="309">IF(ISNUMBER(I64),DD64,"")</f>
        <v>2.17</v>
      </c>
      <c r="FH64">
        <f t="shared" si="302"/>
        <v>1.04</v>
      </c>
      <c r="FI64">
        <f t="shared" si="303"/>
        <v>1.59</v>
      </c>
      <c r="FJ64">
        <f t="shared" si="293"/>
        <v>1.36</v>
      </c>
      <c r="FK64">
        <f t="shared" si="294"/>
        <v>1.71</v>
      </c>
      <c r="FL64">
        <f t="shared" si="295"/>
        <v>1.08</v>
      </c>
      <c r="FM64">
        <f t="shared" si="296"/>
        <v>0.47</v>
      </c>
      <c r="FN64">
        <f t="shared" si="272"/>
        <v>1.02</v>
      </c>
      <c r="FO64" s="26">
        <f t="shared" ref="FO64:FR69" si="310">IF(ISNUMBER(F64),DL64,"")</f>
        <v>8.4400000000000003E-2</v>
      </c>
      <c r="FP64">
        <f t="shared" si="310"/>
        <v>6.9949999999999998E-2</v>
      </c>
      <c r="FQ64">
        <f t="shared" si="310"/>
        <v>4.1079999999999998E-2</v>
      </c>
      <c r="FR64">
        <f t="shared" si="310"/>
        <v>3.1130000000000001E-2</v>
      </c>
      <c r="FS64">
        <f t="shared" si="304"/>
        <v>1.1769999999999999E-2</v>
      </c>
      <c r="FT64">
        <f t="shared" si="304"/>
        <v>7.4370000000000006E-2</v>
      </c>
      <c r="FU64">
        <f t="shared" si="304"/>
        <v>7.1989999999999998E-2</v>
      </c>
      <c r="FV64">
        <f t="shared" si="304"/>
        <v>7.6539999999999997E-2</v>
      </c>
      <c r="FW64">
        <f t="shared" si="304"/>
        <v>7.9479999999999995E-2</v>
      </c>
      <c r="FX64">
        <f t="shared" si="304"/>
        <v>8.2089999999999996E-2</v>
      </c>
      <c r="FY64" s="4">
        <f t="shared" si="304"/>
        <v>0.10891000000000001</v>
      </c>
      <c r="FZ64">
        <f t="shared" ref="FZ64:FZ72" si="311">IF(ISNUMBER(F64),DW64,"")</f>
        <v>3.7100000000000001E-2</v>
      </c>
      <c r="GA64">
        <f t="shared" ref="GA64:GA72" si="312">IF(ISNUMBER(G64),DX64,"")</f>
        <v>9.3679999999999999E-2</v>
      </c>
      <c r="GB64">
        <f t="shared" ref="GB64:GB72" si="313">IF(ISNUMBER(H64),DY64,"")</f>
        <v>0.10835</v>
      </c>
      <c r="GC64">
        <f t="shared" ref="GC64:GC72" si="314">IF(ISNUMBER(I64),DZ64,"")</f>
        <v>0.12292</v>
      </c>
      <c r="GD64">
        <f t="shared" ref="GD64:GD72" si="315">IF(ISNUMBER(J64),EA64,"")</f>
        <v>0.10882</v>
      </c>
      <c r="GE64">
        <f t="shared" si="283"/>
        <v>6.0630000000000003E-2</v>
      </c>
      <c r="GF64">
        <f t="shared" si="284"/>
        <v>-8.1300000000000001E-3</v>
      </c>
      <c r="GG64">
        <f t="shared" si="285"/>
        <v>-1.932E-2</v>
      </c>
      <c r="GH64">
        <f t="shared" si="286"/>
        <v>7.6280000000000001E-2</v>
      </c>
      <c r="GI64">
        <f t="shared" si="287"/>
        <v>-5.5799999999999999E-3</v>
      </c>
      <c r="GJ64" s="4">
        <f t="shared" si="288"/>
        <v>-9.2700000000000005E-2</v>
      </c>
      <c r="GK64">
        <f t="shared" si="235"/>
        <v>22.192904296301837</v>
      </c>
      <c r="GL64">
        <f t="shared" si="236"/>
        <v>22.339089238680192</v>
      </c>
      <c r="GM64">
        <f t="shared" si="237"/>
        <v>22.716929476956693</v>
      </c>
      <c r="GN64">
        <f t="shared" si="238"/>
        <v>23.083380630955901</v>
      </c>
      <c r="GO64">
        <f t="shared" si="239"/>
        <v>22.351002363863291</v>
      </c>
      <c r="GP64">
        <f t="shared" si="240"/>
        <v>22.707414238676744</v>
      </c>
      <c r="GQ64">
        <f t="shared" si="241"/>
        <v>22.456368900316274</v>
      </c>
      <c r="GR64">
        <f t="shared" si="242"/>
        <v>22.737109896987871</v>
      </c>
      <c r="GS64">
        <f t="shared" si="243"/>
        <v>22.201457355585188</v>
      </c>
      <c r="GT64">
        <f t="shared" si="244"/>
        <v>21.177238593129619</v>
      </c>
      <c r="GU64" t="str">
        <f t="shared" si="245"/>
        <v/>
      </c>
      <c r="GV64" s="26">
        <f t="shared" si="47"/>
        <v>1.33</v>
      </c>
      <c r="GW64">
        <f t="shared" si="48"/>
        <v>1.31</v>
      </c>
      <c r="GX64">
        <f t="shared" si="49"/>
        <v>1.66</v>
      </c>
      <c r="GY64">
        <f t="shared" si="50"/>
        <v>2.17</v>
      </c>
      <c r="GZ64">
        <f t="shared" si="51"/>
        <v>1.04</v>
      </c>
      <c r="HA64">
        <f t="shared" si="52"/>
        <v>1.59</v>
      </c>
      <c r="HB64">
        <f t="shared" si="53"/>
        <v>1.36</v>
      </c>
      <c r="HC64">
        <f t="shared" si="54"/>
        <v>1.71</v>
      </c>
      <c r="HD64">
        <f t="shared" si="55"/>
        <v>1.08</v>
      </c>
      <c r="HE64">
        <f t="shared" si="56"/>
        <v>0.52583789730000008</v>
      </c>
      <c r="HF64">
        <f t="shared" si="57"/>
        <v>1.02</v>
      </c>
      <c r="HG64" s="26">
        <f t="shared" si="58"/>
        <v>1.33</v>
      </c>
      <c r="HH64">
        <f t="shared" si="59"/>
        <v>1.31</v>
      </c>
      <c r="HI64">
        <f t="shared" si="60"/>
        <v>1.66</v>
      </c>
      <c r="HJ64">
        <f t="shared" si="61"/>
        <v>2.17</v>
      </c>
      <c r="HK64">
        <f t="shared" si="62"/>
        <v>1.04</v>
      </c>
      <c r="HL64">
        <f t="shared" si="63"/>
        <v>1.59</v>
      </c>
      <c r="HM64">
        <f t="shared" si="64"/>
        <v>1.36</v>
      </c>
      <c r="HN64">
        <f t="shared" si="65"/>
        <v>1.71</v>
      </c>
      <c r="HO64">
        <f t="shared" si="66"/>
        <v>1.08</v>
      </c>
      <c r="HP64">
        <f t="shared" si="67"/>
        <v>0.52583789730000008</v>
      </c>
      <c r="HQ64">
        <f t="shared" si="68"/>
        <v>1.02</v>
      </c>
      <c r="HR64" s="26">
        <f t="shared" si="69"/>
        <v>8.4400000000000003E-2</v>
      </c>
      <c r="HS64">
        <f t="shared" si="70"/>
        <v>6.9949999999999998E-2</v>
      </c>
      <c r="HT64">
        <f t="shared" si="71"/>
        <v>4.1079999999999998E-2</v>
      </c>
      <c r="HU64">
        <f t="shared" si="72"/>
        <v>3.1130000000000001E-2</v>
      </c>
      <c r="HV64">
        <f t="shared" si="73"/>
        <v>1.1769999999999999E-2</v>
      </c>
      <c r="HW64">
        <f t="shared" si="74"/>
        <v>7.4370000000000006E-2</v>
      </c>
      <c r="HX64">
        <f t="shared" si="75"/>
        <v>7.1989999999999998E-2</v>
      </c>
      <c r="HY64">
        <f t="shared" si="76"/>
        <v>7.6539999999999997E-2</v>
      </c>
      <c r="HZ64">
        <f t="shared" si="77"/>
        <v>7.9479999999999995E-2</v>
      </c>
      <c r="IA64">
        <f t="shared" si="78"/>
        <v>8.2089999999999996E-2</v>
      </c>
      <c r="IB64" s="4">
        <f t="shared" si="79"/>
        <v>0.10891000000000001</v>
      </c>
      <c r="IC64">
        <f t="shared" si="80"/>
        <v>8.4400000000000003E-2</v>
      </c>
      <c r="ID64">
        <f t="shared" si="81"/>
        <v>6.9949999999999998E-2</v>
      </c>
      <c r="IE64">
        <f t="shared" si="82"/>
        <v>4.1079999999999998E-2</v>
      </c>
      <c r="IF64">
        <f t="shared" si="83"/>
        <v>3.1130000000000001E-2</v>
      </c>
      <c r="IG64">
        <f t="shared" si="84"/>
        <v>1.1769999999999999E-2</v>
      </c>
      <c r="IH64">
        <f t="shared" si="85"/>
        <v>7.4370000000000006E-2</v>
      </c>
      <c r="II64">
        <f t="shared" si="86"/>
        <v>7.1989999999999998E-2</v>
      </c>
      <c r="IJ64">
        <f t="shared" si="87"/>
        <v>7.6539999999999997E-2</v>
      </c>
      <c r="IK64">
        <f t="shared" si="88"/>
        <v>7.9479999999999995E-2</v>
      </c>
      <c r="IL64">
        <f t="shared" si="89"/>
        <v>8.2089999999999996E-2</v>
      </c>
      <c r="IM64">
        <f t="shared" si="90"/>
        <v>0.10891000000000001</v>
      </c>
      <c r="IN64" s="26">
        <f t="shared" si="91"/>
        <v>3.7100000000000001E-2</v>
      </c>
      <c r="IO64">
        <f t="shared" si="92"/>
        <v>9.3679999999999999E-2</v>
      </c>
      <c r="IP64">
        <f t="shared" si="93"/>
        <v>0.10835</v>
      </c>
      <c r="IQ64">
        <f t="shared" si="94"/>
        <v>0.12292</v>
      </c>
      <c r="IR64">
        <f t="shared" si="95"/>
        <v>0.10882</v>
      </c>
      <c r="IS64">
        <f t="shared" si="96"/>
        <v>6.0630000000000003E-2</v>
      </c>
      <c r="IT64">
        <f t="shared" si="97"/>
        <v>-8.1300000000000001E-3</v>
      </c>
      <c r="IU64">
        <f t="shared" si="98"/>
        <v>-1.932E-2</v>
      </c>
      <c r="IV64">
        <f t="shared" si="99"/>
        <v>7.6280000000000001E-2</v>
      </c>
      <c r="IW64">
        <f t="shared" si="100"/>
        <v>-5.5799999999999999E-3</v>
      </c>
      <c r="IX64">
        <f t="shared" si="101"/>
        <v>-9.2700000000000005E-2</v>
      </c>
      <c r="IY64" s="26">
        <f t="shared" si="102"/>
        <v>3.7100000000000001E-2</v>
      </c>
      <c r="IZ64">
        <f t="shared" si="103"/>
        <v>9.3679999999999999E-2</v>
      </c>
      <c r="JA64">
        <f t="shared" si="104"/>
        <v>0.10835</v>
      </c>
      <c r="JB64">
        <f t="shared" si="105"/>
        <v>0.12292</v>
      </c>
      <c r="JC64">
        <f t="shared" si="106"/>
        <v>0.10882</v>
      </c>
      <c r="JD64">
        <f t="shared" si="107"/>
        <v>6.0630000000000003E-2</v>
      </c>
      <c r="JE64">
        <f t="shared" si="108"/>
        <v>-8.1300000000000001E-3</v>
      </c>
      <c r="JF64">
        <f t="shared" si="109"/>
        <v>-1.932E-2</v>
      </c>
      <c r="JG64">
        <f t="shared" si="110"/>
        <v>7.6280000000000001E-2</v>
      </c>
      <c r="JH64">
        <f t="shared" si="111"/>
        <v>-5.5799999999999999E-3</v>
      </c>
      <c r="JI64">
        <f t="shared" si="112"/>
        <v>-9.2700000000000005E-2</v>
      </c>
      <c r="JJ64" s="26">
        <f t="shared" si="113"/>
        <v>22.192904296301837</v>
      </c>
      <c r="JK64">
        <f t="shared" si="114"/>
        <v>22.339089238680192</v>
      </c>
      <c r="JL64">
        <f t="shared" si="115"/>
        <v>22.716929476956693</v>
      </c>
      <c r="JM64">
        <f t="shared" si="116"/>
        <v>23.083380630955901</v>
      </c>
      <c r="JN64">
        <f t="shared" si="117"/>
        <v>22.351002363863291</v>
      </c>
      <c r="JO64">
        <f t="shared" si="118"/>
        <v>22.707414238676744</v>
      </c>
      <c r="JP64">
        <f t="shared" si="119"/>
        <v>22.456368900316274</v>
      </c>
      <c r="JQ64">
        <f t="shared" si="120"/>
        <v>22.737109896987871</v>
      </c>
      <c r="JR64">
        <f t="shared" si="121"/>
        <v>22.201457355585188</v>
      </c>
      <c r="JS64">
        <f t="shared" si="122"/>
        <v>21.177238593129619</v>
      </c>
      <c r="JT64">
        <f t="shared" si="123"/>
        <v>23.290190403071897</v>
      </c>
      <c r="JU64" s="26">
        <f t="shared" si="124"/>
        <v>22.192904296301837</v>
      </c>
      <c r="JV64">
        <f t="shared" si="125"/>
        <v>22.339089238680192</v>
      </c>
      <c r="JW64">
        <f t="shared" si="126"/>
        <v>22.716929476956693</v>
      </c>
      <c r="JX64">
        <f t="shared" si="127"/>
        <v>23.083380630955901</v>
      </c>
      <c r="JY64">
        <f t="shared" si="128"/>
        <v>22.351002363863291</v>
      </c>
      <c r="JZ64">
        <f t="shared" si="129"/>
        <v>22.707414238676744</v>
      </c>
      <c r="KA64">
        <f t="shared" si="130"/>
        <v>22.456368900316274</v>
      </c>
      <c r="KB64">
        <f t="shared" si="131"/>
        <v>22.737109896987871</v>
      </c>
      <c r="KC64">
        <f t="shared" si="132"/>
        <v>22.201457355585188</v>
      </c>
      <c r="KD64">
        <f t="shared" si="133"/>
        <v>21.177238593129619</v>
      </c>
      <c r="KE64" s="4" t="str">
        <f t="shared" si="134"/>
        <v/>
      </c>
    </row>
    <row r="65" spans="1:291" x14ac:dyDescent="0.2">
      <c r="A65" s="21" t="s">
        <v>1039</v>
      </c>
      <c r="B65" s="22" t="s">
        <v>1040</v>
      </c>
      <c r="C65" s="22"/>
      <c r="D65" s="22"/>
      <c r="E65" s="20" t="s">
        <v>56</v>
      </c>
      <c r="F65" s="19"/>
      <c r="G65" s="19"/>
      <c r="H65" s="19"/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/>
      <c r="P65" s="32">
        <v>0</v>
      </c>
      <c r="Q65" s="19"/>
      <c r="R65" s="19"/>
      <c r="S65" s="19"/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/>
      <c r="AA65" s="32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L65" s="4">
        <v>0</v>
      </c>
      <c r="AM65" s="19"/>
      <c r="AN65" s="19"/>
      <c r="AO65" s="19"/>
      <c r="AP65" s="19">
        <v>2.0809000000000001E-2</v>
      </c>
      <c r="AQ65" s="19">
        <v>2.01958E-2</v>
      </c>
      <c r="AR65" s="19">
        <v>2.1654E-2</v>
      </c>
      <c r="AS65" s="19">
        <v>2.1354600000000001E-2</v>
      </c>
      <c r="AT65" s="19">
        <v>1.9936800000000001E-2</v>
      </c>
      <c r="AU65" s="19">
        <v>2.0379700000000001E-2</v>
      </c>
      <c r="AV65" s="19">
        <v>2.2150599999999999E-2</v>
      </c>
      <c r="AW65" s="32">
        <v>2.2150599999999999E-2</v>
      </c>
      <c r="AX65" s="19"/>
      <c r="AY65" s="19"/>
      <c r="AZ65" s="19"/>
      <c r="BA65" s="19">
        <v>1</v>
      </c>
      <c r="BB65" s="19">
        <v>1</v>
      </c>
      <c r="BC65" s="19">
        <v>1</v>
      </c>
      <c r="BD65" s="19">
        <v>1</v>
      </c>
      <c r="BE65" s="19">
        <v>1</v>
      </c>
      <c r="BF65" s="19">
        <v>1</v>
      </c>
      <c r="BG65" s="19"/>
      <c r="BH65" s="32">
        <v>0</v>
      </c>
      <c r="BI65" s="19"/>
      <c r="BJ65" s="19"/>
      <c r="BK65" s="19"/>
      <c r="BL65" s="19">
        <f>IF(BA65&gt;0,1,0)</f>
        <v>1</v>
      </c>
      <c r="BM65" s="19">
        <f t="shared" ref="BM65:BQ69" si="316">IF(BB65&gt;0,1,0)</f>
        <v>1</v>
      </c>
      <c r="BN65" s="19">
        <f t="shared" si="316"/>
        <v>1</v>
      </c>
      <c r="BO65" s="19">
        <f t="shared" si="316"/>
        <v>1</v>
      </c>
      <c r="BP65" s="19">
        <f t="shared" si="316"/>
        <v>1</v>
      </c>
      <c r="BQ65" s="19">
        <f t="shared" si="316"/>
        <v>1</v>
      </c>
      <c r="BR65" s="19"/>
      <c r="BS65" s="19">
        <f>IF(BH65&gt;0,1,0)</f>
        <v>0</v>
      </c>
      <c r="BT65" s="38">
        <v>11</v>
      </c>
      <c r="BU65" s="19">
        <v>12</v>
      </c>
      <c r="BV65" s="19">
        <v>19</v>
      </c>
      <c r="BW65" s="19">
        <v>12</v>
      </c>
      <c r="BX65" s="19">
        <v>17</v>
      </c>
      <c r="BY65" s="19">
        <v>25</v>
      </c>
      <c r="BZ65" s="19">
        <v>10</v>
      </c>
      <c r="CA65" s="19">
        <v>4</v>
      </c>
      <c r="CB65" s="19">
        <v>13</v>
      </c>
      <c r="CC65" s="19">
        <v>19</v>
      </c>
      <c r="CD65" s="32">
        <v>23</v>
      </c>
      <c r="CE65" s="19">
        <v>171</v>
      </c>
      <c r="CF65" s="19">
        <v>230</v>
      </c>
      <c r="CG65" s="19">
        <v>220</v>
      </c>
      <c r="CH65" s="19">
        <v>328</v>
      </c>
      <c r="CI65" s="19">
        <v>229</v>
      </c>
      <c r="CJ65" s="19">
        <v>285</v>
      </c>
      <c r="CK65" s="19">
        <v>250</v>
      </c>
      <c r="CL65" s="19">
        <v>174</v>
      </c>
      <c r="CM65" s="19">
        <v>300</v>
      </c>
      <c r="CN65" s="19">
        <v>276</v>
      </c>
      <c r="CO65" s="32">
        <v>252</v>
      </c>
      <c r="CP65" s="35">
        <f t="shared" si="211"/>
        <v>6.4327485380116955E-2</v>
      </c>
      <c r="CQ65" s="35">
        <f t="shared" si="212"/>
        <v>5.2173913043478258E-2</v>
      </c>
      <c r="CR65" s="35">
        <f t="shared" si="213"/>
        <v>8.6363636363636365E-2</v>
      </c>
      <c r="CS65" s="35">
        <f t="shared" si="214"/>
        <v>3.6585365853658534E-2</v>
      </c>
      <c r="CT65" s="35">
        <f t="shared" si="215"/>
        <v>7.4235807860262015E-2</v>
      </c>
      <c r="CU65" s="35">
        <f t="shared" si="216"/>
        <v>8.771929824561403E-2</v>
      </c>
      <c r="CV65" s="35">
        <f t="shared" si="217"/>
        <v>0.04</v>
      </c>
      <c r="CW65" s="35">
        <f t="shared" si="218"/>
        <v>2.2988505747126436E-2</v>
      </c>
      <c r="CX65" s="35">
        <f t="shared" si="219"/>
        <v>4.3333333333333335E-2</v>
      </c>
      <c r="CY65" s="35">
        <f t="shared" si="220"/>
        <v>6.8840579710144928E-2</v>
      </c>
      <c r="CZ65" s="139">
        <f t="shared" si="221"/>
        <v>9.1269841269841265E-2</v>
      </c>
      <c r="DA65" s="146">
        <v>1.0827</v>
      </c>
      <c r="DB65" s="146">
        <v>0.70960000000000001</v>
      </c>
      <c r="DC65" s="146">
        <v>0.78410000000000002</v>
      </c>
      <c r="DD65" s="146">
        <v>0.91600000000000004</v>
      </c>
      <c r="DE65" s="146">
        <v>0.36670000000000003</v>
      </c>
      <c r="DF65" s="146">
        <v>0.36670000000000003</v>
      </c>
      <c r="DG65" s="146">
        <v>0.36670000000000003</v>
      </c>
      <c r="DH65" s="146">
        <v>0.36670000000000003</v>
      </c>
      <c r="DI65" s="146">
        <v>0.84199999999999997</v>
      </c>
      <c r="DJ65" s="146">
        <v>1.3681000000000001</v>
      </c>
      <c r="DK65" s="147">
        <v>0.80179999999999996</v>
      </c>
      <c r="DL65" s="146"/>
      <c r="DM65" s="146"/>
      <c r="DN65" s="146"/>
      <c r="DO65" s="146">
        <v>0.45621600000000001</v>
      </c>
      <c r="DP65" s="146">
        <v>0.55157199999999995</v>
      </c>
      <c r="DQ65" s="146">
        <v>1.1588560000000001</v>
      </c>
      <c r="DR65" s="146">
        <v>1.3508230000000001</v>
      </c>
      <c r="DS65" s="146">
        <v>1.49817</v>
      </c>
      <c r="DT65" s="146">
        <v>0.686002</v>
      </c>
      <c r="DU65" s="146"/>
      <c r="DV65" s="147">
        <v>0.63551800000000003</v>
      </c>
      <c r="DW65" s="146">
        <v>-1.0246E-2</v>
      </c>
      <c r="DX65" s="146">
        <v>-1.4540000000000001E-2</v>
      </c>
      <c r="DY65" s="146">
        <v>-3.8412000000000002E-2</v>
      </c>
      <c r="DZ65" s="146">
        <v>1.7425E-2</v>
      </c>
      <c r="EA65" s="146">
        <v>-2.5878999999999999E-2</v>
      </c>
      <c r="EB65" s="146">
        <v>-0.60348900000000005</v>
      </c>
      <c r="EC65" s="146">
        <v>-0.12958</v>
      </c>
      <c r="ED65" s="146">
        <v>-0.122403</v>
      </c>
      <c r="EE65" s="146">
        <v>-1.8363999999999998E-2</v>
      </c>
      <c r="EF65" s="146">
        <v>2.8309999999999998E-2</v>
      </c>
      <c r="EG65" s="147">
        <v>-1.1294999999999999E-2</v>
      </c>
      <c r="EH65" s="143">
        <v>1162115400</v>
      </c>
      <c r="EI65" s="143">
        <v>728971500</v>
      </c>
      <c r="EJ65" s="143">
        <v>728210900</v>
      </c>
      <c r="EK65" s="143">
        <v>872149800</v>
      </c>
      <c r="EL65" s="143">
        <v>325930600</v>
      </c>
      <c r="EM65" s="143">
        <v>89236700</v>
      </c>
      <c r="EN65" s="143">
        <v>132541600</v>
      </c>
      <c r="EO65" s="143">
        <v>130517200</v>
      </c>
      <c r="EP65" s="143">
        <v>479595900</v>
      </c>
      <c r="EQ65" s="143">
        <v>1563843900</v>
      </c>
      <c r="ER65" s="143">
        <v>1015681500</v>
      </c>
      <c r="ES65" s="26">
        <f t="shared" si="222"/>
        <v>20.87350780197691</v>
      </c>
      <c r="ET65" s="26">
        <f t="shared" si="223"/>
        <v>20.40714519455851</v>
      </c>
      <c r="EU65" s="26">
        <f t="shared" si="224"/>
        <v>20.406101262008853</v>
      </c>
      <c r="EV65" s="26">
        <f t="shared" si="225"/>
        <v>20.58647175611004</v>
      </c>
      <c r="EW65" s="26">
        <f t="shared" si="226"/>
        <v>19.602195033232505</v>
      </c>
      <c r="EX65" s="26">
        <f t="shared" si="227"/>
        <v>18.306802947911656</v>
      </c>
      <c r="EY65" s="26">
        <f t="shared" si="228"/>
        <v>18.702407116378865</v>
      </c>
      <c r="EZ65" s="26">
        <f t="shared" si="229"/>
        <v>18.687015576808349</v>
      </c>
      <c r="FA65" s="26">
        <f t="shared" si="230"/>
        <v>19.988454432290432</v>
      </c>
      <c r="FB65" s="26">
        <f t="shared" si="231"/>
        <v>21.17041266590422</v>
      </c>
      <c r="FC65" s="152">
        <f t="shared" si="232"/>
        <v>20.738825652704275</v>
      </c>
      <c r="FD65" t="str">
        <f t="shared" si="306"/>
        <v/>
      </c>
      <c r="FE65" t="str">
        <f t="shared" si="307"/>
        <v/>
      </c>
      <c r="FF65" t="str">
        <f t="shared" si="308"/>
        <v/>
      </c>
      <c r="FG65">
        <f t="shared" si="309"/>
        <v>0.91600000000000004</v>
      </c>
      <c r="FH65">
        <f t="shared" si="302"/>
        <v>0.36670000000000003</v>
      </c>
      <c r="FI65">
        <f t="shared" si="303"/>
        <v>0.36670000000000003</v>
      </c>
      <c r="FJ65">
        <f t="shared" si="293"/>
        <v>0.36670000000000003</v>
      </c>
      <c r="FK65">
        <f t="shared" si="294"/>
        <v>0.36670000000000003</v>
      </c>
      <c r="FL65">
        <f t="shared" si="295"/>
        <v>0.84199999999999997</v>
      </c>
      <c r="FM65" t="str">
        <f t="shared" si="296"/>
        <v/>
      </c>
      <c r="FN65">
        <f t="shared" si="272"/>
        <v>0.80179999999999996</v>
      </c>
      <c r="FO65" s="26" t="str">
        <f t="shared" si="310"/>
        <v/>
      </c>
      <c r="FP65" t="str">
        <f t="shared" si="310"/>
        <v/>
      </c>
      <c r="FQ65" t="str">
        <f t="shared" si="310"/>
        <v/>
      </c>
      <c r="FR65">
        <f t="shared" si="310"/>
        <v>0.45621600000000001</v>
      </c>
      <c r="FS65">
        <f t="shared" si="304"/>
        <v>0.55157199999999995</v>
      </c>
      <c r="FT65">
        <f t="shared" si="304"/>
        <v>1.1588560000000001</v>
      </c>
      <c r="FU65">
        <f t="shared" si="304"/>
        <v>1.3508230000000001</v>
      </c>
      <c r="FV65">
        <f t="shared" si="304"/>
        <v>1.49817</v>
      </c>
      <c r="FW65">
        <f t="shared" si="304"/>
        <v>0.686002</v>
      </c>
      <c r="FX65" t="str">
        <f t="shared" si="304"/>
        <v/>
      </c>
      <c r="FY65" s="4">
        <f t="shared" si="304"/>
        <v>0.63551800000000003</v>
      </c>
      <c r="FZ65" t="str">
        <f t="shared" si="311"/>
        <v/>
      </c>
      <c r="GA65" t="str">
        <f t="shared" si="312"/>
        <v/>
      </c>
      <c r="GB65" t="str">
        <f t="shared" si="313"/>
        <v/>
      </c>
      <c r="GC65">
        <f t="shared" si="314"/>
        <v>1.7425E-2</v>
      </c>
      <c r="GD65">
        <f t="shared" si="315"/>
        <v>-2.5878999999999999E-2</v>
      </c>
      <c r="GE65">
        <f t="shared" si="283"/>
        <v>-0.60348900000000005</v>
      </c>
      <c r="GF65">
        <f t="shared" si="284"/>
        <v>-0.12958</v>
      </c>
      <c r="GG65">
        <f t="shared" si="285"/>
        <v>-0.122403</v>
      </c>
      <c r="GH65">
        <f t="shared" si="286"/>
        <v>-1.8363999999999998E-2</v>
      </c>
      <c r="GI65" t="str">
        <f t="shared" si="287"/>
        <v/>
      </c>
      <c r="GJ65" s="4">
        <f t="shared" si="288"/>
        <v>-1.1294999999999999E-2</v>
      </c>
      <c r="GK65" t="str">
        <f t="shared" si="235"/>
        <v/>
      </c>
      <c r="GL65" t="str">
        <f t="shared" si="236"/>
        <v/>
      </c>
      <c r="GM65" t="str">
        <f t="shared" si="237"/>
        <v/>
      </c>
      <c r="GN65">
        <f t="shared" si="238"/>
        <v>20.58647175611004</v>
      </c>
      <c r="GO65">
        <f t="shared" si="239"/>
        <v>19.602195033232505</v>
      </c>
      <c r="GP65">
        <f t="shared" si="240"/>
        <v>18.306802947911656</v>
      </c>
      <c r="GQ65">
        <f t="shared" si="241"/>
        <v>18.702407116378865</v>
      </c>
      <c r="GR65">
        <f t="shared" si="242"/>
        <v>18.687015576808349</v>
      </c>
      <c r="GS65">
        <f t="shared" si="243"/>
        <v>19.988454432290432</v>
      </c>
      <c r="GT65" t="str">
        <f t="shared" si="244"/>
        <v/>
      </c>
      <c r="GU65">
        <f t="shared" si="245"/>
        <v>20.738825652704275</v>
      </c>
      <c r="GV65" s="26">
        <f t="shared" si="47"/>
        <v>11.025982470999988</v>
      </c>
      <c r="GW65">
        <f t="shared" si="48"/>
        <v>11.025982470999988</v>
      </c>
      <c r="GX65">
        <f t="shared" si="49"/>
        <v>11.025982470999988</v>
      </c>
      <c r="GY65">
        <f t="shared" si="50"/>
        <v>0.91600000000000004</v>
      </c>
      <c r="GZ65">
        <f t="shared" si="51"/>
        <v>0.52583789730000008</v>
      </c>
      <c r="HA65">
        <f t="shared" si="52"/>
        <v>0.52583789730000008</v>
      </c>
      <c r="HB65">
        <f t="shared" si="53"/>
        <v>0.52583789730000008</v>
      </c>
      <c r="HC65">
        <f t="shared" si="54"/>
        <v>0.52583789730000008</v>
      </c>
      <c r="HD65">
        <f t="shared" si="55"/>
        <v>0.84199999999999997</v>
      </c>
      <c r="HE65">
        <f t="shared" si="56"/>
        <v>11.025982470999988</v>
      </c>
      <c r="HF65">
        <f t="shared" si="57"/>
        <v>0.80179999999999996</v>
      </c>
      <c r="HG65" s="26" t="str">
        <f t="shared" si="58"/>
        <v/>
      </c>
      <c r="HH65" t="str">
        <f t="shared" si="59"/>
        <v/>
      </c>
      <c r="HI65" t="str">
        <f t="shared" si="60"/>
        <v/>
      </c>
      <c r="HJ65">
        <f t="shared" si="61"/>
        <v>0.91600000000000004</v>
      </c>
      <c r="HK65">
        <f t="shared" si="62"/>
        <v>0.52583789730000008</v>
      </c>
      <c r="HL65">
        <f t="shared" si="63"/>
        <v>0.52583789730000008</v>
      </c>
      <c r="HM65">
        <f t="shared" si="64"/>
        <v>0.52583789730000008</v>
      </c>
      <c r="HN65">
        <f t="shared" si="65"/>
        <v>0.52583789730000008</v>
      </c>
      <c r="HO65">
        <f t="shared" si="66"/>
        <v>0.84199999999999997</v>
      </c>
      <c r="HP65" t="str">
        <f t="shared" si="67"/>
        <v/>
      </c>
      <c r="HQ65">
        <f t="shared" si="68"/>
        <v>0.80179999999999996</v>
      </c>
      <c r="HR65" s="26">
        <f t="shared" si="69"/>
        <v>0.86766592399999853</v>
      </c>
      <c r="HS65">
        <f t="shared" si="70"/>
        <v>0.86766592399999853</v>
      </c>
      <c r="HT65">
        <f t="shared" si="71"/>
        <v>0.86766592399999853</v>
      </c>
      <c r="HU65">
        <f t="shared" si="72"/>
        <v>0.45621600000000001</v>
      </c>
      <c r="HV65">
        <f t="shared" si="73"/>
        <v>0.55157199999999995</v>
      </c>
      <c r="HW65">
        <f t="shared" si="74"/>
        <v>0.86766592399999853</v>
      </c>
      <c r="HX65">
        <f t="shared" si="75"/>
        <v>0.86766592399999853</v>
      </c>
      <c r="HY65">
        <f t="shared" si="76"/>
        <v>0.86766592399999853</v>
      </c>
      <c r="HZ65">
        <f t="shared" si="77"/>
        <v>0.686002</v>
      </c>
      <c r="IA65">
        <f t="shared" si="78"/>
        <v>0.86766592399999853</v>
      </c>
      <c r="IB65" s="4">
        <f t="shared" si="79"/>
        <v>0.63551800000000003</v>
      </c>
      <c r="IC65" t="str">
        <f t="shared" si="80"/>
        <v/>
      </c>
      <c r="ID65" t="str">
        <f t="shared" si="81"/>
        <v/>
      </c>
      <c r="IE65" t="str">
        <f t="shared" si="82"/>
        <v/>
      </c>
      <c r="IF65">
        <f t="shared" si="83"/>
        <v>0.45621600000000001</v>
      </c>
      <c r="IG65">
        <f t="shared" si="84"/>
        <v>0.55157199999999995</v>
      </c>
      <c r="IH65">
        <f t="shared" si="85"/>
        <v>0.86766592399999853</v>
      </c>
      <c r="II65">
        <f t="shared" si="86"/>
        <v>0.86766592399999853</v>
      </c>
      <c r="IJ65">
        <f t="shared" si="87"/>
        <v>0.86766592399999853</v>
      </c>
      <c r="IK65">
        <f t="shared" si="88"/>
        <v>0.686002</v>
      </c>
      <c r="IL65" t="str">
        <f t="shared" si="89"/>
        <v/>
      </c>
      <c r="IM65">
        <f t="shared" si="90"/>
        <v>0.63551800000000003</v>
      </c>
      <c r="IN65" s="26">
        <f t="shared" si="91"/>
        <v>0.13094384999999997</v>
      </c>
      <c r="IO65">
        <f t="shared" si="92"/>
        <v>0.13094384999999997</v>
      </c>
      <c r="IP65">
        <f t="shared" si="93"/>
        <v>0.13094384999999997</v>
      </c>
      <c r="IQ65">
        <f t="shared" si="94"/>
        <v>1.7425E-2</v>
      </c>
      <c r="IR65">
        <f t="shared" si="95"/>
        <v>-2.5878999999999999E-2</v>
      </c>
      <c r="IS65">
        <f t="shared" si="96"/>
        <v>-0.59402007594999995</v>
      </c>
      <c r="IT65">
        <f t="shared" si="97"/>
        <v>-0.12958</v>
      </c>
      <c r="IU65">
        <f t="shared" si="98"/>
        <v>-0.122403</v>
      </c>
      <c r="IV65">
        <f t="shared" si="99"/>
        <v>-1.8363999999999998E-2</v>
      </c>
      <c r="IW65">
        <f t="shared" si="100"/>
        <v>0.13094384999999997</v>
      </c>
      <c r="IX65">
        <f t="shared" si="101"/>
        <v>-1.1294999999999999E-2</v>
      </c>
      <c r="IY65" s="26" t="str">
        <f t="shared" si="102"/>
        <v/>
      </c>
      <c r="IZ65" t="str">
        <f t="shared" si="103"/>
        <v/>
      </c>
      <c r="JA65" t="str">
        <f t="shared" si="104"/>
        <v/>
      </c>
      <c r="JB65">
        <f t="shared" si="105"/>
        <v>1.7425E-2</v>
      </c>
      <c r="JC65">
        <f t="shared" si="106"/>
        <v>-2.5878999999999999E-2</v>
      </c>
      <c r="JD65">
        <f t="shared" si="107"/>
        <v>-0.59402007594999995</v>
      </c>
      <c r="JE65">
        <f t="shared" si="108"/>
        <v>-0.12958</v>
      </c>
      <c r="JF65">
        <f t="shared" si="109"/>
        <v>-0.122403</v>
      </c>
      <c r="JG65">
        <f t="shared" si="110"/>
        <v>-1.8363999999999998E-2</v>
      </c>
      <c r="JH65" t="str">
        <f t="shared" si="111"/>
        <v/>
      </c>
      <c r="JI65">
        <f t="shared" si="112"/>
        <v>-1.1294999999999999E-2</v>
      </c>
      <c r="JJ65" s="26">
        <f t="shared" si="113"/>
        <v>23.290190403071897</v>
      </c>
      <c r="JK65">
        <f t="shared" si="114"/>
        <v>23.290190403071897</v>
      </c>
      <c r="JL65">
        <f t="shared" si="115"/>
        <v>23.290190403071897</v>
      </c>
      <c r="JM65">
        <f t="shared" si="116"/>
        <v>20.58647175611004</v>
      </c>
      <c r="JN65">
        <f t="shared" si="117"/>
        <v>19.602195033232505</v>
      </c>
      <c r="JO65">
        <f t="shared" si="118"/>
        <v>18.306802947911656</v>
      </c>
      <c r="JP65">
        <f t="shared" si="119"/>
        <v>18.702407116378865</v>
      </c>
      <c r="JQ65">
        <f t="shared" si="120"/>
        <v>18.687015576808349</v>
      </c>
      <c r="JR65">
        <f t="shared" si="121"/>
        <v>19.988454432290432</v>
      </c>
      <c r="JS65">
        <f t="shared" si="122"/>
        <v>23.290190403071897</v>
      </c>
      <c r="JT65">
        <f t="shared" si="123"/>
        <v>20.738825652704275</v>
      </c>
      <c r="JU65" s="26" t="str">
        <f t="shared" si="124"/>
        <v/>
      </c>
      <c r="JV65" t="str">
        <f t="shared" si="125"/>
        <v/>
      </c>
      <c r="JW65" t="str">
        <f t="shared" si="126"/>
        <v/>
      </c>
      <c r="JX65">
        <f t="shared" si="127"/>
        <v>20.58647175611004</v>
      </c>
      <c r="JY65">
        <f t="shared" si="128"/>
        <v>19.602195033232505</v>
      </c>
      <c r="JZ65">
        <f t="shared" si="129"/>
        <v>18.306802947911656</v>
      </c>
      <c r="KA65">
        <f t="shared" si="130"/>
        <v>18.702407116378865</v>
      </c>
      <c r="KB65">
        <f t="shared" si="131"/>
        <v>18.687015576808349</v>
      </c>
      <c r="KC65">
        <f t="shared" si="132"/>
        <v>19.988454432290432</v>
      </c>
      <c r="KD65" t="str">
        <f t="shared" si="133"/>
        <v/>
      </c>
      <c r="KE65" s="4">
        <f t="shared" si="134"/>
        <v>20.738825652704275</v>
      </c>
    </row>
    <row r="66" spans="1:291" x14ac:dyDescent="0.2">
      <c r="A66" s="21" t="s">
        <v>1055</v>
      </c>
      <c r="B66" s="22" t="s">
        <v>1056</v>
      </c>
      <c r="C66" s="22"/>
      <c r="D66" s="22"/>
      <c r="E66" s="20" t="s">
        <v>56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32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32">
        <v>1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 s="4">
        <v>0</v>
      </c>
      <c r="AM66" s="19">
        <v>2.0278600000000001E-2</v>
      </c>
      <c r="AN66" s="19">
        <v>1.9139E-2</v>
      </c>
      <c r="AO66" s="19">
        <v>1.93002E-2</v>
      </c>
      <c r="AP66" s="19">
        <v>1.9819099999999999E-2</v>
      </c>
      <c r="AQ66" s="19">
        <v>2.17504E-2</v>
      </c>
      <c r="AR66" s="19">
        <v>2.17228E-2</v>
      </c>
      <c r="AS66" s="19">
        <v>2.04388E-2</v>
      </c>
      <c r="AT66" s="19">
        <v>2.0855599999999998E-2</v>
      </c>
      <c r="AU66" s="19">
        <v>2.0493000000000001E-2</v>
      </c>
      <c r="AV66" s="19">
        <v>2.1949699999999999E-2</v>
      </c>
      <c r="AW66" s="32">
        <v>2.45953E-2</v>
      </c>
      <c r="AX66" s="19">
        <v>3</v>
      </c>
      <c r="AY66" s="19">
        <v>3</v>
      </c>
      <c r="AZ66" s="19">
        <v>3</v>
      </c>
      <c r="BA66" s="19">
        <v>3</v>
      </c>
      <c r="BB66" s="19">
        <v>4</v>
      </c>
      <c r="BC66" s="19">
        <v>4</v>
      </c>
      <c r="BD66" s="19">
        <v>0</v>
      </c>
      <c r="BE66" s="19">
        <v>0</v>
      </c>
      <c r="BF66" s="19">
        <v>2</v>
      </c>
      <c r="BG66" s="19">
        <v>3</v>
      </c>
      <c r="BH66" s="32">
        <v>3</v>
      </c>
      <c r="BI66" s="19">
        <f>IF(AX66&gt;0,1,0)</f>
        <v>1</v>
      </c>
      <c r="BJ66" s="19">
        <f>IF(AY66&gt;0,1,0)</f>
        <v>1</v>
      </c>
      <c r="BK66" s="19">
        <f>IF(AZ66&gt;0,1,0)</f>
        <v>1</v>
      </c>
      <c r="BL66" s="19">
        <f>IF(BA66&gt;0,1,0)</f>
        <v>1</v>
      </c>
      <c r="BM66" s="19">
        <f t="shared" si="316"/>
        <v>1</v>
      </c>
      <c r="BN66" s="19">
        <f t="shared" si="316"/>
        <v>1</v>
      </c>
      <c r="BO66" s="19">
        <f t="shared" si="316"/>
        <v>0</v>
      </c>
      <c r="BP66" s="19">
        <f t="shared" si="316"/>
        <v>0</v>
      </c>
      <c r="BQ66" s="19">
        <f t="shared" si="316"/>
        <v>1</v>
      </c>
      <c r="BR66" s="19">
        <f t="shared" ref="BR66:BR71" si="317">IF(BG66&gt;0,1,0)</f>
        <v>1</v>
      </c>
      <c r="BS66" s="19">
        <f>IF(BH66&gt;0,1,0)</f>
        <v>1</v>
      </c>
      <c r="BT66" s="38">
        <v>28</v>
      </c>
      <c r="BU66" s="19">
        <v>32</v>
      </c>
      <c r="BV66" s="19">
        <v>20</v>
      </c>
      <c r="BW66" s="19">
        <v>42</v>
      </c>
      <c r="BX66" s="19">
        <v>52</v>
      </c>
      <c r="BY66" s="19">
        <v>38</v>
      </c>
      <c r="BZ66" s="19">
        <v>25</v>
      </c>
      <c r="CA66" s="19">
        <v>33</v>
      </c>
      <c r="CB66" s="19">
        <v>42</v>
      </c>
      <c r="CC66" s="19">
        <v>31</v>
      </c>
      <c r="CD66" s="32">
        <v>47</v>
      </c>
      <c r="CE66" s="19">
        <v>354</v>
      </c>
      <c r="CF66" s="19">
        <v>273</v>
      </c>
      <c r="CG66" s="19">
        <v>219</v>
      </c>
      <c r="CH66" s="19">
        <v>362</v>
      </c>
      <c r="CI66" s="19">
        <v>391</v>
      </c>
      <c r="CJ66" s="19">
        <v>356</v>
      </c>
      <c r="CK66" s="19">
        <v>243</v>
      </c>
      <c r="CL66" s="19">
        <v>301</v>
      </c>
      <c r="CM66" s="19">
        <v>403</v>
      </c>
      <c r="CN66" s="19">
        <v>266</v>
      </c>
      <c r="CO66" s="32">
        <v>272</v>
      </c>
      <c r="CP66" s="35">
        <f t="shared" si="211"/>
        <v>7.909604519774012E-2</v>
      </c>
      <c r="CQ66" s="35">
        <f t="shared" si="212"/>
        <v>0.11721611721611722</v>
      </c>
      <c r="CR66" s="35">
        <f t="shared" si="213"/>
        <v>9.1324200913242004E-2</v>
      </c>
      <c r="CS66" s="35">
        <f t="shared" si="214"/>
        <v>0.11602209944751381</v>
      </c>
      <c r="CT66" s="35">
        <f t="shared" si="215"/>
        <v>0.13299232736572891</v>
      </c>
      <c r="CU66" s="35">
        <f t="shared" si="216"/>
        <v>0.10674157303370786</v>
      </c>
      <c r="CV66" s="35">
        <f t="shared" si="217"/>
        <v>0.102880658436214</v>
      </c>
      <c r="CW66" s="35">
        <f t="shared" si="218"/>
        <v>0.10963455149501661</v>
      </c>
      <c r="CX66" s="35">
        <f t="shared" si="219"/>
        <v>0.10421836228287841</v>
      </c>
      <c r="CY66" s="35">
        <f t="shared" si="220"/>
        <v>0.11654135338345864</v>
      </c>
      <c r="CZ66" s="139">
        <f t="shared" si="221"/>
        <v>0.17279411764705882</v>
      </c>
      <c r="DA66" s="146">
        <v>1.1434520570656701</v>
      </c>
      <c r="DB66" s="146">
        <v>1.14044030040241</v>
      </c>
      <c r="DC66" s="146">
        <v>0.90708799715257504</v>
      </c>
      <c r="DD66" s="146">
        <v>1.20019491823415</v>
      </c>
      <c r="DE66" s="146">
        <v>1.93378981730599</v>
      </c>
      <c r="DF66" s="146">
        <v>1.1057611464220001</v>
      </c>
      <c r="DG66" s="146">
        <v>1.6636954522393399</v>
      </c>
      <c r="DH66" s="146">
        <v>1.2764315785198901</v>
      </c>
      <c r="DI66" s="146">
        <v>0.59479530354890497</v>
      </c>
      <c r="DJ66" s="146">
        <v>0.80621085810320003</v>
      </c>
      <c r="DK66" s="147">
        <v>0.40421511023176199</v>
      </c>
      <c r="DL66" s="146">
        <v>0.30269000000000001</v>
      </c>
      <c r="DM66" s="146">
        <v>0.31778000000000001</v>
      </c>
      <c r="DN66" s="146">
        <v>0.29510999999999998</v>
      </c>
      <c r="DO66" s="146">
        <v>0.23557</v>
      </c>
      <c r="DP66" s="146">
        <v>8.1430000000000002E-2</v>
      </c>
      <c r="DQ66" s="146">
        <v>7.9189999999999997E-2</v>
      </c>
      <c r="DR66" s="146">
        <v>3.3189999999999997E-2</v>
      </c>
      <c r="DS66" s="146">
        <v>4.0600000000000002E-3</v>
      </c>
      <c r="DT66" s="146">
        <v>0.16555</v>
      </c>
      <c r="DU66" s="146">
        <v>0.16914000000000001</v>
      </c>
      <c r="DV66" s="147">
        <v>0.19120999999999999</v>
      </c>
      <c r="DW66" s="146">
        <v>6.7909999999999998E-2</v>
      </c>
      <c r="DX66" s="146">
        <v>9.597E-2</v>
      </c>
      <c r="DY66" s="146">
        <v>0.11017</v>
      </c>
      <c r="DZ66" s="146">
        <v>9.8299999999999998E-2</v>
      </c>
      <c r="EA66" s="146">
        <v>6.0260000000000001E-2</v>
      </c>
      <c r="EB66" s="146">
        <v>1.6789999999999999E-2</v>
      </c>
      <c r="EC66" s="146">
        <v>-3.1130000000000001E-2</v>
      </c>
      <c r="ED66" s="146">
        <v>-6.3189999999999996E-2</v>
      </c>
      <c r="EE66" s="146">
        <v>-1.1560000000000001E-2</v>
      </c>
      <c r="EF66" s="146">
        <v>-0.12424</v>
      </c>
      <c r="EG66" s="147">
        <v>-0.32524999999999998</v>
      </c>
      <c r="EH66" s="143">
        <v>3239711100</v>
      </c>
      <c r="EI66" s="143">
        <v>3912603200</v>
      </c>
      <c r="EJ66" s="143">
        <v>3927224100</v>
      </c>
      <c r="EK66" s="143">
        <v>5610219000</v>
      </c>
      <c r="EL66" s="143">
        <v>2600152400</v>
      </c>
      <c r="EM66" s="143">
        <v>1384448500</v>
      </c>
      <c r="EN66" s="143">
        <v>2003616800</v>
      </c>
      <c r="EO66" s="143">
        <v>1445828600</v>
      </c>
      <c r="EP66" s="143">
        <v>856499400</v>
      </c>
      <c r="EQ66" s="143">
        <v>986800700</v>
      </c>
      <c r="ER66" s="143">
        <v>306375900</v>
      </c>
      <c r="ES66" s="26">
        <f t="shared" si="222"/>
        <v>21.8987499961084</v>
      </c>
      <c r="ET66" s="26">
        <f t="shared" si="223"/>
        <v>22.087468769461623</v>
      </c>
      <c r="EU66" s="26">
        <f t="shared" si="224"/>
        <v>22.091198677377005</v>
      </c>
      <c r="EV66" s="26">
        <f t="shared" si="225"/>
        <v>22.44785559315223</v>
      </c>
      <c r="EW66" s="26">
        <f t="shared" si="226"/>
        <v>21.678835895640649</v>
      </c>
      <c r="EX66" s="26">
        <f t="shared" si="227"/>
        <v>21.048567702339206</v>
      </c>
      <c r="EY66" s="26">
        <f t="shared" si="228"/>
        <v>21.418219784319749</v>
      </c>
      <c r="EZ66" s="26">
        <f t="shared" si="229"/>
        <v>21.091948419770706</v>
      </c>
      <c r="FA66" s="26">
        <f t="shared" si="230"/>
        <v>20.568364175202809</v>
      </c>
      <c r="FB66" s="26">
        <f t="shared" si="231"/>
        <v>20.709978651982823</v>
      </c>
      <c r="FC66" s="152">
        <f t="shared" si="232"/>
        <v>19.540323337384734</v>
      </c>
      <c r="FD66">
        <f t="shared" si="306"/>
        <v>1.1434520570656701</v>
      </c>
      <c r="FE66">
        <f t="shared" si="307"/>
        <v>1.14044030040241</v>
      </c>
      <c r="FF66">
        <f t="shared" si="308"/>
        <v>0.90708799715257504</v>
      </c>
      <c r="FG66">
        <f t="shared" si="309"/>
        <v>1.20019491823415</v>
      </c>
      <c r="FH66">
        <f t="shared" si="302"/>
        <v>1.93378981730599</v>
      </c>
      <c r="FI66">
        <f t="shared" si="303"/>
        <v>1.1057611464220001</v>
      </c>
      <c r="FJ66">
        <f t="shared" si="293"/>
        <v>1.6636954522393399</v>
      </c>
      <c r="FK66">
        <f t="shared" si="294"/>
        <v>1.2764315785198901</v>
      </c>
      <c r="FL66">
        <f t="shared" si="295"/>
        <v>0.59479530354890497</v>
      </c>
      <c r="FM66">
        <f t="shared" si="296"/>
        <v>0.80621085810320003</v>
      </c>
      <c r="FN66">
        <f t="shared" si="272"/>
        <v>0.40421511023176199</v>
      </c>
      <c r="FO66" s="26">
        <f t="shared" si="310"/>
        <v>0.30269000000000001</v>
      </c>
      <c r="FP66">
        <f t="shared" si="310"/>
        <v>0.31778000000000001</v>
      </c>
      <c r="FQ66">
        <f t="shared" si="310"/>
        <v>0.29510999999999998</v>
      </c>
      <c r="FR66">
        <f t="shared" si="310"/>
        <v>0.23557</v>
      </c>
      <c r="FS66">
        <f t="shared" si="304"/>
        <v>8.1430000000000002E-2</v>
      </c>
      <c r="FT66">
        <f t="shared" si="304"/>
        <v>7.9189999999999997E-2</v>
      </c>
      <c r="FU66">
        <f t="shared" si="304"/>
        <v>3.3189999999999997E-2</v>
      </c>
      <c r="FV66">
        <f t="shared" si="304"/>
        <v>4.0600000000000002E-3</v>
      </c>
      <c r="FW66">
        <f t="shared" si="304"/>
        <v>0.16555</v>
      </c>
      <c r="FX66">
        <f t="shared" si="304"/>
        <v>0.16914000000000001</v>
      </c>
      <c r="FY66" s="4">
        <f t="shared" si="304"/>
        <v>0.19120999999999999</v>
      </c>
      <c r="FZ66">
        <f t="shared" si="311"/>
        <v>6.7909999999999998E-2</v>
      </c>
      <c r="GA66">
        <f t="shared" si="312"/>
        <v>9.597E-2</v>
      </c>
      <c r="GB66">
        <f t="shared" si="313"/>
        <v>0.11017</v>
      </c>
      <c r="GC66">
        <f t="shared" si="314"/>
        <v>9.8299999999999998E-2</v>
      </c>
      <c r="GD66">
        <f t="shared" si="315"/>
        <v>6.0260000000000001E-2</v>
      </c>
      <c r="GE66">
        <f t="shared" si="283"/>
        <v>1.6789999999999999E-2</v>
      </c>
      <c r="GF66">
        <f t="shared" si="284"/>
        <v>-3.1130000000000001E-2</v>
      </c>
      <c r="GG66">
        <f t="shared" si="285"/>
        <v>-6.3189999999999996E-2</v>
      </c>
      <c r="GH66">
        <f t="shared" si="286"/>
        <v>-1.1560000000000001E-2</v>
      </c>
      <c r="GI66">
        <f t="shared" si="287"/>
        <v>-0.12424</v>
      </c>
      <c r="GJ66" s="4">
        <f t="shared" si="288"/>
        <v>-0.32524999999999998</v>
      </c>
      <c r="GK66">
        <f t="shared" si="235"/>
        <v>21.8987499961084</v>
      </c>
      <c r="GL66">
        <f t="shared" si="236"/>
        <v>22.087468769461623</v>
      </c>
      <c r="GM66">
        <f t="shared" si="237"/>
        <v>22.091198677377005</v>
      </c>
      <c r="GN66">
        <f t="shared" si="238"/>
        <v>22.44785559315223</v>
      </c>
      <c r="GO66">
        <f t="shared" si="239"/>
        <v>21.678835895640649</v>
      </c>
      <c r="GP66">
        <f t="shared" si="240"/>
        <v>21.048567702339206</v>
      </c>
      <c r="GQ66">
        <f t="shared" si="241"/>
        <v>21.418219784319749</v>
      </c>
      <c r="GR66">
        <f t="shared" si="242"/>
        <v>21.091948419770706</v>
      </c>
      <c r="GS66">
        <f t="shared" si="243"/>
        <v>20.568364175202809</v>
      </c>
      <c r="GT66">
        <f t="shared" si="244"/>
        <v>20.709978651982823</v>
      </c>
      <c r="GU66">
        <f t="shared" si="245"/>
        <v>19.540323337384734</v>
      </c>
      <c r="GV66" s="26">
        <f t="shared" si="47"/>
        <v>1.1434520570656701</v>
      </c>
      <c r="GW66">
        <f t="shared" si="48"/>
        <v>1.14044030040241</v>
      </c>
      <c r="GX66">
        <f t="shared" si="49"/>
        <v>0.90708799715257504</v>
      </c>
      <c r="GY66">
        <f t="shared" si="50"/>
        <v>1.20019491823415</v>
      </c>
      <c r="GZ66">
        <f t="shared" si="51"/>
        <v>1.93378981730599</v>
      </c>
      <c r="HA66">
        <f t="shared" si="52"/>
        <v>1.1057611464220001</v>
      </c>
      <c r="HB66">
        <f t="shared" si="53"/>
        <v>1.6636954522393399</v>
      </c>
      <c r="HC66">
        <f t="shared" si="54"/>
        <v>1.2764315785198901</v>
      </c>
      <c r="HD66">
        <f t="shared" si="55"/>
        <v>0.59479530354890497</v>
      </c>
      <c r="HE66">
        <f t="shared" si="56"/>
        <v>0.80621085810320003</v>
      </c>
      <c r="HF66">
        <f t="shared" si="57"/>
        <v>0.52583789730000008</v>
      </c>
      <c r="HG66" s="26">
        <f t="shared" si="58"/>
        <v>1.1434520570656701</v>
      </c>
      <c r="HH66">
        <f t="shared" si="59"/>
        <v>1.14044030040241</v>
      </c>
      <c r="HI66">
        <f t="shared" si="60"/>
        <v>0.90708799715257504</v>
      </c>
      <c r="HJ66">
        <f t="shared" si="61"/>
        <v>1.20019491823415</v>
      </c>
      <c r="HK66">
        <f t="shared" si="62"/>
        <v>1.93378981730599</v>
      </c>
      <c r="HL66">
        <f t="shared" si="63"/>
        <v>1.1057611464220001</v>
      </c>
      <c r="HM66">
        <f t="shared" si="64"/>
        <v>1.6636954522393399</v>
      </c>
      <c r="HN66">
        <f t="shared" si="65"/>
        <v>1.2764315785198901</v>
      </c>
      <c r="HO66">
        <f t="shared" si="66"/>
        <v>0.59479530354890497</v>
      </c>
      <c r="HP66">
        <f t="shared" si="67"/>
        <v>0.80621085810320003</v>
      </c>
      <c r="HQ66">
        <f t="shared" si="68"/>
        <v>0.52583789730000008</v>
      </c>
      <c r="HR66" s="26">
        <f t="shared" si="69"/>
        <v>0.30269000000000001</v>
      </c>
      <c r="HS66">
        <f t="shared" si="70"/>
        <v>0.31778000000000001</v>
      </c>
      <c r="HT66">
        <f t="shared" si="71"/>
        <v>0.29510999999999998</v>
      </c>
      <c r="HU66">
        <f t="shared" si="72"/>
        <v>0.23557</v>
      </c>
      <c r="HV66">
        <f t="shared" si="73"/>
        <v>8.1430000000000002E-2</v>
      </c>
      <c r="HW66">
        <f t="shared" si="74"/>
        <v>7.9189999999999997E-2</v>
      </c>
      <c r="HX66">
        <f t="shared" si="75"/>
        <v>3.3189999999999997E-2</v>
      </c>
      <c r="HY66">
        <f t="shared" si="76"/>
        <v>4.0600000000000002E-3</v>
      </c>
      <c r="HZ66">
        <f t="shared" si="77"/>
        <v>0.16555</v>
      </c>
      <c r="IA66">
        <f t="shared" si="78"/>
        <v>0.16914000000000001</v>
      </c>
      <c r="IB66" s="4">
        <f t="shared" si="79"/>
        <v>0.19120999999999999</v>
      </c>
      <c r="IC66">
        <f t="shared" si="80"/>
        <v>0.30269000000000001</v>
      </c>
      <c r="ID66">
        <f t="shared" si="81"/>
        <v>0.31778000000000001</v>
      </c>
      <c r="IE66">
        <f t="shared" si="82"/>
        <v>0.29510999999999998</v>
      </c>
      <c r="IF66">
        <f t="shared" si="83"/>
        <v>0.23557</v>
      </c>
      <c r="IG66">
        <f t="shared" si="84"/>
        <v>8.1430000000000002E-2</v>
      </c>
      <c r="IH66">
        <f t="shared" si="85"/>
        <v>7.9189999999999997E-2</v>
      </c>
      <c r="II66">
        <f t="shared" si="86"/>
        <v>3.3189999999999997E-2</v>
      </c>
      <c r="IJ66">
        <f t="shared" si="87"/>
        <v>4.0600000000000002E-3</v>
      </c>
      <c r="IK66">
        <f t="shared" si="88"/>
        <v>0.16555</v>
      </c>
      <c r="IL66">
        <f t="shared" si="89"/>
        <v>0.16914000000000001</v>
      </c>
      <c r="IM66">
        <f t="shared" si="90"/>
        <v>0.19120999999999999</v>
      </c>
      <c r="IN66" s="26">
        <f t="shared" si="91"/>
        <v>6.7909999999999998E-2</v>
      </c>
      <c r="IO66">
        <f t="shared" si="92"/>
        <v>9.597E-2</v>
      </c>
      <c r="IP66">
        <f t="shared" si="93"/>
        <v>0.11017</v>
      </c>
      <c r="IQ66">
        <f t="shared" si="94"/>
        <v>9.8299999999999998E-2</v>
      </c>
      <c r="IR66">
        <f t="shared" si="95"/>
        <v>6.0260000000000001E-2</v>
      </c>
      <c r="IS66">
        <f t="shared" si="96"/>
        <v>1.6789999999999999E-2</v>
      </c>
      <c r="IT66">
        <f t="shared" si="97"/>
        <v>-3.1130000000000001E-2</v>
      </c>
      <c r="IU66">
        <f t="shared" si="98"/>
        <v>-6.3189999999999996E-2</v>
      </c>
      <c r="IV66">
        <f t="shared" si="99"/>
        <v>-1.1560000000000001E-2</v>
      </c>
      <c r="IW66">
        <f t="shared" si="100"/>
        <v>-0.12424</v>
      </c>
      <c r="IX66">
        <f t="shared" si="101"/>
        <v>-0.32524999999999998</v>
      </c>
      <c r="IY66" s="26">
        <f t="shared" si="102"/>
        <v>6.7909999999999998E-2</v>
      </c>
      <c r="IZ66">
        <f t="shared" si="103"/>
        <v>9.597E-2</v>
      </c>
      <c r="JA66">
        <f t="shared" si="104"/>
        <v>0.11017</v>
      </c>
      <c r="JB66">
        <f t="shared" si="105"/>
        <v>9.8299999999999998E-2</v>
      </c>
      <c r="JC66">
        <f t="shared" si="106"/>
        <v>6.0260000000000001E-2</v>
      </c>
      <c r="JD66">
        <f t="shared" si="107"/>
        <v>1.6789999999999999E-2</v>
      </c>
      <c r="JE66">
        <f t="shared" si="108"/>
        <v>-3.1130000000000001E-2</v>
      </c>
      <c r="JF66">
        <f t="shared" si="109"/>
        <v>-6.3189999999999996E-2</v>
      </c>
      <c r="JG66">
        <f t="shared" si="110"/>
        <v>-1.1560000000000001E-2</v>
      </c>
      <c r="JH66">
        <f t="shared" si="111"/>
        <v>-0.12424</v>
      </c>
      <c r="JI66">
        <f t="shared" si="112"/>
        <v>-0.32524999999999998</v>
      </c>
      <c r="JJ66" s="26">
        <f t="shared" si="113"/>
        <v>21.8987499961084</v>
      </c>
      <c r="JK66">
        <f t="shared" si="114"/>
        <v>22.087468769461623</v>
      </c>
      <c r="JL66">
        <f t="shared" si="115"/>
        <v>22.091198677377005</v>
      </c>
      <c r="JM66">
        <f t="shared" si="116"/>
        <v>22.44785559315223</v>
      </c>
      <c r="JN66">
        <f t="shared" si="117"/>
        <v>21.678835895640649</v>
      </c>
      <c r="JO66">
        <f t="shared" si="118"/>
        <v>21.048567702339206</v>
      </c>
      <c r="JP66">
        <f t="shared" si="119"/>
        <v>21.418219784319749</v>
      </c>
      <c r="JQ66">
        <f t="shared" si="120"/>
        <v>21.091948419770706</v>
      </c>
      <c r="JR66">
        <f t="shared" si="121"/>
        <v>20.568364175202809</v>
      </c>
      <c r="JS66">
        <f t="shared" si="122"/>
        <v>20.709978651982823</v>
      </c>
      <c r="JT66">
        <f t="shared" si="123"/>
        <v>19.540323337384734</v>
      </c>
      <c r="JU66" s="26">
        <f t="shared" si="124"/>
        <v>21.8987499961084</v>
      </c>
      <c r="JV66">
        <f t="shared" si="125"/>
        <v>22.087468769461623</v>
      </c>
      <c r="JW66">
        <f t="shared" si="126"/>
        <v>22.091198677377005</v>
      </c>
      <c r="JX66">
        <f t="shared" si="127"/>
        <v>22.44785559315223</v>
      </c>
      <c r="JY66">
        <f t="shared" si="128"/>
        <v>21.678835895640649</v>
      </c>
      <c r="JZ66">
        <f t="shared" si="129"/>
        <v>21.048567702339206</v>
      </c>
      <c r="KA66">
        <f t="shared" si="130"/>
        <v>21.418219784319749</v>
      </c>
      <c r="KB66">
        <f t="shared" si="131"/>
        <v>21.091948419770706</v>
      </c>
      <c r="KC66">
        <f t="shared" si="132"/>
        <v>20.568364175202809</v>
      </c>
      <c r="KD66">
        <f t="shared" si="133"/>
        <v>20.709978651982823</v>
      </c>
      <c r="KE66" s="4">
        <f t="shared" si="134"/>
        <v>19.540323337384734</v>
      </c>
    </row>
    <row r="67" spans="1:291" x14ac:dyDescent="0.2">
      <c r="A67" s="16" t="s">
        <v>3608</v>
      </c>
      <c r="B67" s="17" t="s">
        <v>1106</v>
      </c>
      <c r="C67" s="17"/>
      <c r="D67" s="17"/>
      <c r="E67" s="20" t="s">
        <v>56</v>
      </c>
      <c r="F67" s="19"/>
      <c r="G67" s="19"/>
      <c r="H67" s="19"/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32"/>
      <c r="Q67" s="19"/>
      <c r="R67" s="19"/>
      <c r="S67" s="19"/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32"/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 s="4"/>
      <c r="AM67" s="19"/>
      <c r="AN67" s="19"/>
      <c r="AO67" s="19"/>
      <c r="AP67" s="19">
        <v>1.8906900000000001E-2</v>
      </c>
      <c r="AQ67" s="19">
        <v>1.9079800000000001E-2</v>
      </c>
      <c r="AR67" s="19">
        <v>1.9125300000000001E-2</v>
      </c>
      <c r="AS67" s="19">
        <v>1.97903E-2</v>
      </c>
      <c r="AT67" s="19">
        <v>2.10382E-2</v>
      </c>
      <c r="AU67" s="19">
        <v>2.1127300000000002E-2</v>
      </c>
      <c r="AV67" s="19">
        <v>1.8612099999999999E-2</v>
      </c>
      <c r="AW67" s="32"/>
      <c r="AX67" s="19"/>
      <c r="AY67" s="19"/>
      <c r="AZ67" s="19"/>
      <c r="BA67" s="19">
        <v>1</v>
      </c>
      <c r="BB67" s="19">
        <v>1</v>
      </c>
      <c r="BC67" s="19">
        <v>1</v>
      </c>
      <c r="BD67" s="19">
        <v>1</v>
      </c>
      <c r="BE67" s="19">
        <v>1</v>
      </c>
      <c r="BF67" s="19">
        <v>1</v>
      </c>
      <c r="BG67" s="19">
        <v>4</v>
      </c>
      <c r="BH67" s="32"/>
      <c r="BI67" s="19"/>
      <c r="BJ67" s="19"/>
      <c r="BK67" s="19"/>
      <c r="BL67" s="19">
        <f>IF(BA67&gt;0,1,0)</f>
        <v>1</v>
      </c>
      <c r="BM67" s="19">
        <f t="shared" si="316"/>
        <v>1</v>
      </c>
      <c r="BN67" s="19">
        <f t="shared" si="316"/>
        <v>1</v>
      </c>
      <c r="BO67" s="19">
        <f t="shared" si="316"/>
        <v>1</v>
      </c>
      <c r="BP67" s="19">
        <f t="shared" si="316"/>
        <v>1</v>
      </c>
      <c r="BQ67" s="19">
        <f t="shared" si="316"/>
        <v>1</v>
      </c>
      <c r="BR67" s="19">
        <f t="shared" si="317"/>
        <v>1</v>
      </c>
      <c r="BS67" s="19"/>
      <c r="BT67" s="38">
        <v>32</v>
      </c>
      <c r="BU67" s="19">
        <v>32</v>
      </c>
      <c r="BV67" s="19">
        <v>35</v>
      </c>
      <c r="BW67" s="19">
        <v>35</v>
      </c>
      <c r="BX67" s="19">
        <v>15</v>
      </c>
      <c r="BY67" s="19">
        <v>28</v>
      </c>
      <c r="BZ67" s="19">
        <v>23</v>
      </c>
      <c r="CA67" s="19">
        <v>22</v>
      </c>
      <c r="CB67" s="19">
        <v>48</v>
      </c>
      <c r="CC67" s="19">
        <v>100</v>
      </c>
      <c r="CD67" s="32">
        <v>8</v>
      </c>
      <c r="CE67" s="19">
        <v>471</v>
      </c>
      <c r="CF67" s="19">
        <v>500</v>
      </c>
      <c r="CG67" s="19">
        <v>449</v>
      </c>
      <c r="CH67" s="19">
        <v>410</v>
      </c>
      <c r="CI67" s="19">
        <v>365</v>
      </c>
      <c r="CJ67" s="19">
        <v>409</v>
      </c>
      <c r="CK67" s="19">
        <v>274</v>
      </c>
      <c r="CL67" s="19">
        <v>466</v>
      </c>
      <c r="CM67" s="19">
        <v>383</v>
      </c>
      <c r="CN67" s="19">
        <v>580</v>
      </c>
      <c r="CO67" s="32">
        <v>44</v>
      </c>
      <c r="CP67" s="35">
        <f t="shared" ref="CP67:CP98" si="318">IF(CE67,BT67/CE67,0)</f>
        <v>6.7940552016985137E-2</v>
      </c>
      <c r="CQ67" s="35">
        <f t="shared" ref="CQ67:CQ98" si="319">IF(CF67,BU67/CF67,0)</f>
        <v>6.4000000000000001E-2</v>
      </c>
      <c r="CR67" s="35">
        <f t="shared" ref="CR67:CR98" si="320">IF(CG67,BV67/CG67,0)</f>
        <v>7.7951002227171495E-2</v>
      </c>
      <c r="CS67" s="35">
        <f t="shared" ref="CS67:CS98" si="321">IF(CH67,BW67/CH67,0)</f>
        <v>8.5365853658536592E-2</v>
      </c>
      <c r="CT67" s="35">
        <f t="shared" ref="CT67:CT98" si="322">IF(CI67,BX67/CI67,0)</f>
        <v>4.1095890410958902E-2</v>
      </c>
      <c r="CU67" s="35">
        <f t="shared" ref="CU67:CU98" si="323">IF(CJ67,BY67/CJ67,0)</f>
        <v>6.8459657701711488E-2</v>
      </c>
      <c r="CV67" s="35">
        <f t="shared" ref="CV67:CV98" si="324">IF(CK67,BZ67/CK67,0)</f>
        <v>8.3941605839416053E-2</v>
      </c>
      <c r="CW67" s="35">
        <f t="shared" ref="CW67:CW98" si="325">IF(CL67,CA67/CL67,0)</f>
        <v>4.7210300429184553E-2</v>
      </c>
      <c r="CX67" s="35">
        <f t="shared" ref="CX67:CX98" si="326">IF(CM67,CB67/CM67,0)</f>
        <v>0.12532637075718014</v>
      </c>
      <c r="CY67" s="35">
        <f t="shared" ref="CY67:CY98" si="327">IF(CN67,CC67/CN67,0)</f>
        <v>0.17241379310344829</v>
      </c>
      <c r="CZ67" s="139">
        <f t="shared" ref="CZ67:CZ98" si="328">IF(CO67,CD67/CO67,0)</f>
        <v>0.18181818181818182</v>
      </c>
      <c r="DA67" s="146">
        <v>2.9386000000000001</v>
      </c>
      <c r="DB67" s="146">
        <v>2.0447000000000002</v>
      </c>
      <c r="DC67" s="146">
        <v>1.4362999999999999</v>
      </c>
      <c r="DD67" s="146">
        <v>2.4188000000000001</v>
      </c>
      <c r="DE67" s="146">
        <v>1.7390000000000001</v>
      </c>
      <c r="DF67" s="146">
        <v>3.8858000000000001</v>
      </c>
      <c r="DG67" s="146">
        <v>103.70440000000001</v>
      </c>
      <c r="DH67" s="146">
        <v>5.1717000000000004</v>
      </c>
      <c r="DI67" s="146">
        <v>1.1427</v>
      </c>
      <c r="DJ67" s="146"/>
      <c r="DK67" s="147"/>
      <c r="DL67" s="146"/>
      <c r="DM67" s="146"/>
      <c r="DN67" s="146"/>
      <c r="DO67" s="146">
        <v>0.51683400000000002</v>
      </c>
      <c r="DP67" s="146">
        <v>0.55049400000000004</v>
      </c>
      <c r="DQ67" s="146">
        <v>0.73569300000000004</v>
      </c>
      <c r="DR67" s="146">
        <v>0.98260899999999995</v>
      </c>
      <c r="DS67" s="146">
        <v>0.73574399999999995</v>
      </c>
      <c r="DT67" s="146">
        <v>0.58574400000000004</v>
      </c>
      <c r="DU67" s="146"/>
      <c r="DV67" s="147"/>
      <c r="DW67" s="146">
        <v>9.9139999999999992E-3</v>
      </c>
      <c r="DX67" s="146">
        <v>2.7418999999999999E-2</v>
      </c>
      <c r="DY67" s="146">
        <v>3.2528000000000001E-2</v>
      </c>
      <c r="DZ67" s="146">
        <v>2.1870000000000001E-2</v>
      </c>
      <c r="EA67" s="146">
        <v>8.8897000000000004E-2</v>
      </c>
      <c r="EB67" s="146">
        <v>-0.46310600000000002</v>
      </c>
      <c r="EC67" s="146">
        <v>-0.37179600000000002</v>
      </c>
      <c r="ED67" s="146">
        <v>3.9553999999999999E-2</v>
      </c>
      <c r="EE67" s="146">
        <v>0.13563600000000001</v>
      </c>
      <c r="EF67" s="146"/>
      <c r="EG67" s="147"/>
      <c r="EH67" s="143">
        <v>1325440300</v>
      </c>
      <c r="EI67" s="143">
        <v>1038482400</v>
      </c>
      <c r="EJ67" s="143">
        <v>838578200</v>
      </c>
      <c r="EK67" s="143">
        <v>2033515800</v>
      </c>
      <c r="EL67" s="143">
        <v>1917611900</v>
      </c>
      <c r="EM67" s="143">
        <v>1725293700</v>
      </c>
      <c r="EN67" s="143">
        <v>2432579200</v>
      </c>
      <c r="EO67" s="143">
        <v>1733354300</v>
      </c>
      <c r="EP67" s="143">
        <v>1034452300</v>
      </c>
      <c r="EQ67" s="143"/>
      <c r="ER67" s="143"/>
      <c r="ES67" s="26">
        <f t="shared" ref="ES67:ES98" si="329">IF(ISNUMBER(EH67),LN(EH67),"")</f>
        <v>21.005010543071347</v>
      </c>
      <c r="ET67" s="26">
        <f t="shared" ref="ET67:ET98" si="330">IF(ISNUMBER(EI67),LN(EI67),"")</f>
        <v>20.761026253616368</v>
      </c>
      <c r="EU67" s="26">
        <f t="shared" ref="EU67:EU98" si="331">IF(ISNUMBER(EJ67),LN(EJ67),"")</f>
        <v>20.547218396655911</v>
      </c>
      <c r="EV67" s="26">
        <f t="shared" ref="EV67:EV98" si="332">IF(ISNUMBER(EK67),LN(EK67),"")</f>
        <v>21.433032053136298</v>
      </c>
      <c r="EW67" s="26">
        <f t="shared" ref="EW67:EW98" si="333">IF(ISNUMBER(EL67),LN(EL67),"")</f>
        <v>21.374346446738951</v>
      </c>
      <c r="EX67" s="26">
        <f t="shared" ref="EX67:EX98" si="334">IF(ISNUMBER(EM67),LN(EM67),"")</f>
        <v>21.268663133806562</v>
      </c>
      <c r="EY67" s="26">
        <f t="shared" ref="EY67:EY98" si="335">IF(ISNUMBER(EN67),LN(EN67),"")</f>
        <v>21.612217930589978</v>
      </c>
      <c r="EZ67" s="26">
        <f t="shared" ref="EZ67:EZ98" si="336">IF(ISNUMBER(EO67),LN(EO67),"")</f>
        <v>21.273324269946372</v>
      </c>
      <c r="FA67" s="26">
        <f t="shared" ref="FA67:FA98" si="337">IF(ISNUMBER(EP67),LN(EP67),"")</f>
        <v>20.757137944855295</v>
      </c>
      <c r="FB67" s="26" t="str">
        <f t="shared" ref="FB67:FB98" si="338">IF(ISNUMBER(EQ67),LN(EQ67),"")</f>
        <v/>
      </c>
      <c r="FC67" s="152" t="str">
        <f t="shared" ref="FC67:FC98" si="339">IF(ISNUMBER(ER67),LN(ER67),"")</f>
        <v/>
      </c>
      <c r="FD67" t="str">
        <f t="shared" si="306"/>
        <v/>
      </c>
      <c r="FE67" t="str">
        <f t="shared" si="307"/>
        <v/>
      </c>
      <c r="FF67" t="str">
        <f t="shared" si="308"/>
        <v/>
      </c>
      <c r="FG67">
        <f t="shared" si="309"/>
        <v>2.4188000000000001</v>
      </c>
      <c r="FH67">
        <f t="shared" si="302"/>
        <v>1.7390000000000001</v>
      </c>
      <c r="FI67">
        <f t="shared" si="303"/>
        <v>3.8858000000000001</v>
      </c>
      <c r="FJ67">
        <f t="shared" ref="FJ67:FJ95" si="340">IF(ISNUMBER(L67),DG67,"")</f>
        <v>103.70440000000001</v>
      </c>
      <c r="FK67">
        <f t="shared" ref="FK67:FK95" si="341">IF(ISNUMBER(M67),DH67,"")</f>
        <v>5.1717000000000004</v>
      </c>
      <c r="FL67">
        <f t="shared" ref="FL67:FL95" si="342">IF(ISNUMBER(N67),DI67,"")</f>
        <v>1.1427</v>
      </c>
      <c r="FN67" t="str">
        <f t="shared" si="272"/>
        <v/>
      </c>
      <c r="FO67" s="26" t="str">
        <f t="shared" si="310"/>
        <v/>
      </c>
      <c r="FP67" t="str">
        <f t="shared" si="310"/>
        <v/>
      </c>
      <c r="FQ67" t="str">
        <f t="shared" si="310"/>
        <v/>
      </c>
      <c r="FR67">
        <f t="shared" si="310"/>
        <v>0.51683400000000002</v>
      </c>
      <c r="FS67">
        <f t="shared" ref="FS67:FW68" si="343">IF(ISNUMBER(J67),DP67,"")</f>
        <v>0.55049400000000004</v>
      </c>
      <c r="FT67">
        <f t="shared" si="343"/>
        <v>0.73569300000000004</v>
      </c>
      <c r="FU67">
        <f t="shared" si="343"/>
        <v>0.98260899999999995</v>
      </c>
      <c r="FV67">
        <f t="shared" si="343"/>
        <v>0.73574399999999995</v>
      </c>
      <c r="FW67">
        <f t="shared" si="343"/>
        <v>0.58574400000000004</v>
      </c>
      <c r="FY67" s="4" t="str">
        <f t="shared" ref="FY67:FY86" si="344">IF(ISNUMBER(P67),DV67,"")</f>
        <v/>
      </c>
      <c r="FZ67" t="str">
        <f t="shared" si="311"/>
        <v/>
      </c>
      <c r="GA67" t="str">
        <f t="shared" si="312"/>
        <v/>
      </c>
      <c r="GB67" t="str">
        <f t="shared" si="313"/>
        <v/>
      </c>
      <c r="GC67">
        <f t="shared" si="314"/>
        <v>2.1870000000000001E-2</v>
      </c>
      <c r="GD67">
        <f t="shared" si="315"/>
        <v>8.8897000000000004E-2</v>
      </c>
      <c r="GE67">
        <f t="shared" ref="GE67:GE98" si="345">IF(ISNUMBER(K67),EB67,"")</f>
        <v>-0.46310600000000002</v>
      </c>
      <c r="GF67">
        <f t="shared" ref="GF67:GF98" si="346">IF(ISNUMBER(L67),EC67,"")</f>
        <v>-0.37179600000000002</v>
      </c>
      <c r="GG67">
        <f t="shared" ref="GG67:GG98" si="347">IF(ISNUMBER(M67),ED67,"")</f>
        <v>3.9553999999999999E-2</v>
      </c>
      <c r="GH67">
        <f t="shared" ref="GH67:GH98" si="348">IF(ISNUMBER(N67),EE67,"")</f>
        <v>0.13563600000000001</v>
      </c>
      <c r="GJ67" s="4" t="str">
        <f>IF(ISNUMBER(P67),EG67,"")</f>
        <v/>
      </c>
      <c r="GK67" t="str">
        <f t="shared" ref="GK67:GK98" si="349">IF(ISNUMBER(F67),ES67,"")</f>
        <v/>
      </c>
      <c r="GL67" t="str">
        <f t="shared" ref="GL67:GL98" si="350">IF(ISNUMBER(G67),ET67,"")</f>
        <v/>
      </c>
      <c r="GM67" t="str">
        <f t="shared" ref="GM67:GM98" si="351">IF(ISNUMBER(H67),EU67,"")</f>
        <v/>
      </c>
      <c r="GN67">
        <f t="shared" ref="GN67:GN98" si="352">IF(ISNUMBER(I67),EV67,"")</f>
        <v>21.433032053136298</v>
      </c>
      <c r="GO67">
        <f t="shared" ref="GO67:GO98" si="353">IF(ISNUMBER(J67),EW67,"")</f>
        <v>21.374346446738951</v>
      </c>
      <c r="GP67">
        <f t="shared" ref="GP67:GP98" si="354">IF(ISNUMBER(K67),EX67,"")</f>
        <v>21.268663133806562</v>
      </c>
      <c r="GQ67">
        <f t="shared" ref="GQ67:GQ98" si="355">IF(ISNUMBER(L67),EY67,"")</f>
        <v>21.612217930589978</v>
      </c>
      <c r="GR67">
        <f t="shared" ref="GR67:GR98" si="356">IF(ISNUMBER(M67),EZ67,"")</f>
        <v>21.273324269946372</v>
      </c>
      <c r="GS67">
        <f t="shared" ref="GS67:GS98" si="357">IF(ISNUMBER(N67),FA67,"")</f>
        <v>20.757137944855295</v>
      </c>
      <c r="GT67" t="str">
        <f t="shared" ref="GT67:GT98" si="358">IF(ISNUMBER(O67),FB67,"")</f>
        <v/>
      </c>
      <c r="GU67" t="str">
        <f t="shared" ref="GU67:GU98" si="359">IF(ISNUMBER(P67),FC67,"")</f>
        <v/>
      </c>
      <c r="GV67" s="26">
        <f t="shared" si="47"/>
        <v>11.025982470999988</v>
      </c>
      <c r="GW67">
        <f t="shared" si="48"/>
        <v>11.025982470999988</v>
      </c>
      <c r="GX67">
        <f t="shared" si="49"/>
        <v>11.025982470999988</v>
      </c>
      <c r="GY67">
        <f t="shared" si="50"/>
        <v>2.4188000000000001</v>
      </c>
      <c r="GZ67">
        <f t="shared" si="51"/>
        <v>1.7390000000000001</v>
      </c>
      <c r="HA67">
        <f t="shared" si="52"/>
        <v>3.8858000000000001</v>
      </c>
      <c r="HB67">
        <f t="shared" si="53"/>
        <v>11.025982470999988</v>
      </c>
      <c r="HC67">
        <f t="shared" si="54"/>
        <v>5.1717000000000004</v>
      </c>
      <c r="HD67">
        <f t="shared" si="55"/>
        <v>1.1427</v>
      </c>
      <c r="HE67">
        <f t="shared" si="56"/>
        <v>0.52583789730000008</v>
      </c>
      <c r="HF67">
        <f t="shared" si="57"/>
        <v>11.025982470999988</v>
      </c>
      <c r="HG67" s="26" t="str">
        <f t="shared" si="58"/>
        <v/>
      </c>
      <c r="HH67" t="str">
        <f t="shared" si="59"/>
        <v/>
      </c>
      <c r="HI67" t="str">
        <f t="shared" si="60"/>
        <v/>
      </c>
      <c r="HJ67">
        <f t="shared" si="61"/>
        <v>2.4188000000000001</v>
      </c>
      <c r="HK67">
        <f t="shared" si="62"/>
        <v>1.7390000000000001</v>
      </c>
      <c r="HL67">
        <f t="shared" si="63"/>
        <v>3.8858000000000001</v>
      </c>
      <c r="HM67">
        <f t="shared" si="64"/>
        <v>11.025982470999988</v>
      </c>
      <c r="HN67">
        <f t="shared" si="65"/>
        <v>5.1717000000000004</v>
      </c>
      <c r="HO67">
        <f t="shared" si="66"/>
        <v>1.1427</v>
      </c>
      <c r="HP67" t="str">
        <f t="shared" si="67"/>
        <v/>
      </c>
      <c r="HQ67" t="str">
        <f t="shared" si="68"/>
        <v/>
      </c>
      <c r="HR67" s="26">
        <f t="shared" si="69"/>
        <v>0.86766592399999853</v>
      </c>
      <c r="HS67">
        <f t="shared" si="70"/>
        <v>0.86766592399999853</v>
      </c>
      <c r="HT67">
        <f t="shared" si="71"/>
        <v>0.86766592399999853</v>
      </c>
      <c r="HU67">
        <f t="shared" si="72"/>
        <v>0.51683400000000002</v>
      </c>
      <c r="HV67">
        <f t="shared" si="73"/>
        <v>0.55049400000000004</v>
      </c>
      <c r="HW67">
        <f t="shared" si="74"/>
        <v>0.73569300000000004</v>
      </c>
      <c r="HX67">
        <f t="shared" si="75"/>
        <v>0.86766592399999853</v>
      </c>
      <c r="HY67">
        <f t="shared" si="76"/>
        <v>0.73574399999999995</v>
      </c>
      <c r="HZ67">
        <f t="shared" si="77"/>
        <v>0.58574400000000004</v>
      </c>
      <c r="IA67">
        <f t="shared" si="78"/>
        <v>1.8501305000000012E-3</v>
      </c>
      <c r="IB67" s="4">
        <f t="shared" si="79"/>
        <v>0.86766592399999853</v>
      </c>
      <c r="IC67" t="str">
        <f t="shared" si="80"/>
        <v/>
      </c>
      <c r="ID67" t="str">
        <f t="shared" si="81"/>
        <v/>
      </c>
      <c r="IE67" t="str">
        <f t="shared" si="82"/>
        <v/>
      </c>
      <c r="IF67">
        <f t="shared" si="83"/>
        <v>0.51683400000000002</v>
      </c>
      <c r="IG67">
        <f t="shared" si="84"/>
        <v>0.55049400000000004</v>
      </c>
      <c r="IH67">
        <f t="shared" si="85"/>
        <v>0.73569300000000004</v>
      </c>
      <c r="II67">
        <f t="shared" si="86"/>
        <v>0.86766592399999853</v>
      </c>
      <c r="IJ67">
        <f t="shared" si="87"/>
        <v>0.73574399999999995</v>
      </c>
      <c r="IK67">
        <f t="shared" si="88"/>
        <v>0.58574400000000004</v>
      </c>
      <c r="IL67" t="str">
        <f t="shared" si="89"/>
        <v/>
      </c>
      <c r="IM67" t="str">
        <f t="shared" si="90"/>
        <v/>
      </c>
      <c r="IN67" s="26">
        <f t="shared" si="91"/>
        <v>0.13094384999999997</v>
      </c>
      <c r="IO67">
        <f t="shared" si="92"/>
        <v>0.13094384999999997</v>
      </c>
      <c r="IP67">
        <f t="shared" si="93"/>
        <v>0.13094384999999997</v>
      </c>
      <c r="IQ67">
        <f t="shared" si="94"/>
        <v>2.1870000000000001E-2</v>
      </c>
      <c r="IR67">
        <f t="shared" si="95"/>
        <v>8.8897000000000004E-2</v>
      </c>
      <c r="IS67">
        <f t="shared" si="96"/>
        <v>-0.46310600000000002</v>
      </c>
      <c r="IT67">
        <f t="shared" si="97"/>
        <v>-0.37179600000000002</v>
      </c>
      <c r="IU67">
        <f t="shared" si="98"/>
        <v>3.9553999999999999E-2</v>
      </c>
      <c r="IV67">
        <f t="shared" si="99"/>
        <v>0.13094384999999997</v>
      </c>
      <c r="IW67">
        <f t="shared" si="100"/>
        <v>0</v>
      </c>
      <c r="IX67">
        <f t="shared" si="101"/>
        <v>0.13094384999999997</v>
      </c>
      <c r="IY67" s="26" t="str">
        <f t="shared" si="102"/>
        <v/>
      </c>
      <c r="IZ67" t="str">
        <f t="shared" si="103"/>
        <v/>
      </c>
      <c r="JA67" t="str">
        <f t="shared" si="104"/>
        <v/>
      </c>
      <c r="JB67">
        <f t="shared" si="105"/>
        <v>2.1870000000000001E-2</v>
      </c>
      <c r="JC67">
        <f t="shared" si="106"/>
        <v>8.8897000000000004E-2</v>
      </c>
      <c r="JD67">
        <f t="shared" si="107"/>
        <v>-0.46310600000000002</v>
      </c>
      <c r="JE67">
        <f t="shared" si="108"/>
        <v>-0.37179600000000002</v>
      </c>
      <c r="JF67">
        <f t="shared" si="109"/>
        <v>3.9553999999999999E-2</v>
      </c>
      <c r="JG67">
        <f t="shared" si="110"/>
        <v>0.13094384999999997</v>
      </c>
      <c r="JH67" t="str">
        <f t="shared" si="111"/>
        <v/>
      </c>
      <c r="JI67" t="str">
        <f t="shared" si="112"/>
        <v/>
      </c>
      <c r="JJ67" s="26">
        <f t="shared" si="113"/>
        <v>23.290190403071897</v>
      </c>
      <c r="JK67">
        <f t="shared" si="114"/>
        <v>23.290190403071897</v>
      </c>
      <c r="JL67">
        <f t="shared" si="115"/>
        <v>23.290190403071897</v>
      </c>
      <c r="JM67">
        <f t="shared" si="116"/>
        <v>21.433032053136298</v>
      </c>
      <c r="JN67">
        <f t="shared" si="117"/>
        <v>21.374346446738951</v>
      </c>
      <c r="JO67">
        <f t="shared" si="118"/>
        <v>21.268663133806562</v>
      </c>
      <c r="JP67">
        <f t="shared" si="119"/>
        <v>21.612217930589978</v>
      </c>
      <c r="JQ67">
        <f t="shared" si="120"/>
        <v>21.273324269946372</v>
      </c>
      <c r="JR67">
        <f t="shared" si="121"/>
        <v>20.757137944855295</v>
      </c>
      <c r="JS67">
        <f t="shared" si="122"/>
        <v>23.290190403071897</v>
      </c>
      <c r="JT67">
        <f t="shared" si="123"/>
        <v>23.290190403071897</v>
      </c>
      <c r="JU67" s="26" t="str">
        <f t="shared" si="124"/>
        <v/>
      </c>
      <c r="JV67" t="str">
        <f t="shared" si="125"/>
        <v/>
      </c>
      <c r="JW67" t="str">
        <f t="shared" si="126"/>
        <v/>
      </c>
      <c r="JX67">
        <f t="shared" si="127"/>
        <v>21.433032053136298</v>
      </c>
      <c r="JY67">
        <f t="shared" si="128"/>
        <v>21.374346446738951</v>
      </c>
      <c r="JZ67">
        <f t="shared" si="129"/>
        <v>21.268663133806562</v>
      </c>
      <c r="KA67">
        <f t="shared" si="130"/>
        <v>21.612217930589978</v>
      </c>
      <c r="KB67">
        <f t="shared" si="131"/>
        <v>21.273324269946372</v>
      </c>
      <c r="KC67">
        <f t="shared" si="132"/>
        <v>20.757137944855295</v>
      </c>
      <c r="KD67" t="str">
        <f t="shared" si="133"/>
        <v/>
      </c>
      <c r="KE67" s="4" t="str">
        <f t="shared" si="134"/>
        <v/>
      </c>
    </row>
    <row r="68" spans="1:291" x14ac:dyDescent="0.2">
      <c r="A68" s="16" t="s">
        <v>3609</v>
      </c>
      <c r="B68" s="17" t="s">
        <v>3610</v>
      </c>
      <c r="C68" s="17"/>
      <c r="D68" s="17"/>
      <c r="E68" s="20" t="s">
        <v>56</v>
      </c>
      <c r="F68" s="19"/>
      <c r="G68" s="19"/>
      <c r="H68" s="19"/>
      <c r="I68" s="19"/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32">
        <v>0</v>
      </c>
      <c r="Q68" s="19"/>
      <c r="R68" s="19"/>
      <c r="S68" s="19"/>
      <c r="T68" s="19"/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32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 s="4">
        <v>0</v>
      </c>
      <c r="AM68" s="19"/>
      <c r="AN68" s="19"/>
      <c r="AO68" s="19"/>
      <c r="AP68" s="19"/>
      <c r="AQ68" s="19">
        <v>2.1809100000000001E-2</v>
      </c>
      <c r="AR68" s="19">
        <v>2.24455E-2</v>
      </c>
      <c r="AS68" s="19">
        <v>2.2666100000000002E-2</v>
      </c>
      <c r="AT68" s="19">
        <v>2.1631899999999999E-2</v>
      </c>
      <c r="AU68" s="19">
        <v>2.1735500000000001E-2</v>
      </c>
      <c r="AV68" s="19">
        <v>2.3576E-2</v>
      </c>
      <c r="AW68" s="32">
        <v>2.5610500000000001E-2</v>
      </c>
      <c r="AX68" s="19"/>
      <c r="AY68" s="19"/>
      <c r="AZ68" s="19"/>
      <c r="BA68" s="19"/>
      <c r="BB68" s="19">
        <v>1</v>
      </c>
      <c r="BC68" s="19">
        <v>1</v>
      </c>
      <c r="BD68" s="19">
        <v>2</v>
      </c>
      <c r="BE68" s="19">
        <v>1</v>
      </c>
      <c r="BF68" s="19">
        <v>2</v>
      </c>
      <c r="BG68" s="19">
        <v>1</v>
      </c>
      <c r="BH68" s="32">
        <v>1</v>
      </c>
      <c r="BI68" s="19"/>
      <c r="BJ68" s="19"/>
      <c r="BK68" s="19"/>
      <c r="BL68" s="19"/>
      <c r="BM68" s="19">
        <f t="shared" si="316"/>
        <v>1</v>
      </c>
      <c r="BN68" s="19">
        <f t="shared" si="316"/>
        <v>1</v>
      </c>
      <c r="BO68" s="19">
        <f t="shared" si="316"/>
        <v>1</v>
      </c>
      <c r="BP68" s="19">
        <f t="shared" si="316"/>
        <v>1</v>
      </c>
      <c r="BQ68" s="19">
        <f t="shared" si="316"/>
        <v>1</v>
      </c>
      <c r="BR68" s="19">
        <f t="shared" si="317"/>
        <v>1</v>
      </c>
      <c r="BS68" s="19">
        <f>IF(BH68&gt;0,1,0)</f>
        <v>1</v>
      </c>
      <c r="BT68" s="38">
        <v>1</v>
      </c>
      <c r="BU68" s="19">
        <v>4</v>
      </c>
      <c r="BV68" s="19">
        <v>29</v>
      </c>
      <c r="BW68" s="19">
        <v>47</v>
      </c>
      <c r="BX68" s="19">
        <v>44</v>
      </c>
      <c r="BY68" s="19">
        <v>47</v>
      </c>
      <c r="BZ68" s="19">
        <v>28</v>
      </c>
      <c r="CA68" s="19">
        <v>27</v>
      </c>
      <c r="CB68" s="19">
        <v>40</v>
      </c>
      <c r="CC68" s="19">
        <v>21</v>
      </c>
      <c r="CD68" s="32">
        <v>19</v>
      </c>
      <c r="CE68" s="19">
        <v>4</v>
      </c>
      <c r="CF68" s="19">
        <v>17</v>
      </c>
      <c r="CG68" s="19">
        <v>235</v>
      </c>
      <c r="CH68" s="19">
        <v>354</v>
      </c>
      <c r="CI68" s="19">
        <v>302</v>
      </c>
      <c r="CJ68" s="19">
        <v>181</v>
      </c>
      <c r="CK68" s="19">
        <v>299</v>
      </c>
      <c r="CL68" s="19">
        <v>277</v>
      </c>
      <c r="CM68" s="19">
        <v>339</v>
      </c>
      <c r="CN68" s="19">
        <v>317</v>
      </c>
      <c r="CO68" s="32">
        <v>212</v>
      </c>
      <c r="CP68" s="35">
        <f t="shared" si="318"/>
        <v>0.25</v>
      </c>
      <c r="CQ68" s="35">
        <f t="shared" si="319"/>
        <v>0.23529411764705882</v>
      </c>
      <c r="CR68" s="35">
        <f t="shared" si="320"/>
        <v>0.12340425531914893</v>
      </c>
      <c r="CS68" s="35">
        <f t="shared" si="321"/>
        <v>0.1327683615819209</v>
      </c>
      <c r="CT68" s="35">
        <f t="shared" si="322"/>
        <v>0.14569536423841059</v>
      </c>
      <c r="CU68" s="35">
        <f t="shared" si="323"/>
        <v>0.25966850828729282</v>
      </c>
      <c r="CV68" s="35">
        <f t="shared" si="324"/>
        <v>9.3645484949832769E-2</v>
      </c>
      <c r="CW68" s="35">
        <f t="shared" si="325"/>
        <v>9.7472924187725629E-2</v>
      </c>
      <c r="CX68" s="35">
        <f t="shared" si="326"/>
        <v>0.11799410029498525</v>
      </c>
      <c r="CY68" s="35">
        <f t="shared" si="327"/>
        <v>6.6246056782334389E-2</v>
      </c>
      <c r="CZ68" s="139">
        <f t="shared" si="328"/>
        <v>8.9622641509433956E-2</v>
      </c>
      <c r="DA68" s="146"/>
      <c r="DB68" s="146"/>
      <c r="DC68" s="146">
        <v>3.8212615687933198</v>
      </c>
      <c r="DD68" s="146">
        <v>5.89931134318803</v>
      </c>
      <c r="DE68" s="146">
        <v>3.4291721545208702</v>
      </c>
      <c r="DF68" s="146">
        <v>2.6030274523319301</v>
      </c>
      <c r="DG68" s="146">
        <v>3.6069692989342599</v>
      </c>
      <c r="DH68" s="146">
        <v>1.8774496799870499</v>
      </c>
      <c r="DI68" s="146">
        <v>0.71271159007293095</v>
      </c>
      <c r="DJ68" s="146">
        <v>0.64186199779642295</v>
      </c>
      <c r="DK68" s="147">
        <v>0.84417269661606498</v>
      </c>
      <c r="DL68" s="146"/>
      <c r="DM68" s="146"/>
      <c r="DN68" s="146"/>
      <c r="DO68" s="146"/>
      <c r="DP68" s="146">
        <v>0.40909000000000001</v>
      </c>
      <c r="DQ68" s="146">
        <v>0.44352999999999998</v>
      </c>
      <c r="DR68" s="146">
        <v>0.24898000000000001</v>
      </c>
      <c r="DS68" s="146">
        <v>0.22187999999999999</v>
      </c>
      <c r="DT68" s="146">
        <v>0.43426999999999999</v>
      </c>
      <c r="DU68" s="146">
        <v>0.54988999999999999</v>
      </c>
      <c r="DV68" s="147">
        <v>0.59347000000000005</v>
      </c>
      <c r="DW68" s="146">
        <v>2.3429999999999999E-2</v>
      </c>
      <c r="DX68" s="146">
        <v>5.4300000000000001E-2</v>
      </c>
      <c r="DY68" s="146">
        <v>0.12247</v>
      </c>
      <c r="DZ68" s="146">
        <v>9.7089999999999996E-2</v>
      </c>
      <c r="EA68" s="146">
        <v>0.11566</v>
      </c>
      <c r="EB68" s="146">
        <v>1.0109999999999999E-2</v>
      </c>
      <c r="EC68" s="146">
        <v>-2.581E-2</v>
      </c>
      <c r="ED68" s="146">
        <v>6.6299999999999998E-2</v>
      </c>
      <c r="EE68" s="146">
        <v>-7.7109999999999998E-2</v>
      </c>
      <c r="EF68" s="146">
        <v>-0.12067</v>
      </c>
      <c r="EG68" s="147">
        <v>-4.7539999999999999E-2</v>
      </c>
      <c r="EH68" s="143"/>
      <c r="EI68" s="143"/>
      <c r="EJ68" s="143">
        <v>884116900</v>
      </c>
      <c r="EK68" s="143">
        <v>1823336400</v>
      </c>
      <c r="EL68" s="143">
        <v>1385072200</v>
      </c>
      <c r="EM68" s="143">
        <v>999885300</v>
      </c>
      <c r="EN68" s="143">
        <v>4513806200</v>
      </c>
      <c r="EO68" s="143">
        <v>2644793500</v>
      </c>
      <c r="EP68" s="143">
        <v>789064700</v>
      </c>
      <c r="EQ68" s="143">
        <v>452445100</v>
      </c>
      <c r="ER68" s="143">
        <v>519128800</v>
      </c>
      <c r="ES68" s="26" t="str">
        <f t="shared" si="329"/>
        <v/>
      </c>
      <c r="ET68" s="26" t="str">
        <f t="shared" si="330"/>
        <v/>
      </c>
      <c r="EU68" s="26">
        <f t="shared" si="331"/>
        <v>20.600099851678007</v>
      </c>
      <c r="EV68" s="26">
        <f t="shared" si="332"/>
        <v>21.323933846612057</v>
      </c>
      <c r="EW68" s="26">
        <f t="shared" si="333"/>
        <v>21.049018105190893</v>
      </c>
      <c r="EX68" s="26">
        <f t="shared" si="334"/>
        <v>20.723151130367864</v>
      </c>
      <c r="EY68" s="26">
        <f t="shared" si="335"/>
        <v>22.230406581323074</v>
      </c>
      <c r="EZ68" s="26">
        <f t="shared" si="336"/>
        <v>21.695858827375261</v>
      </c>
      <c r="FA68" s="26">
        <f t="shared" si="337"/>
        <v>20.48635887798298</v>
      </c>
      <c r="FB68" s="26">
        <f t="shared" si="338"/>
        <v>19.930176987776814</v>
      </c>
      <c r="FC68" s="152">
        <f t="shared" si="339"/>
        <v>20.067662579898034</v>
      </c>
      <c r="FD68" t="str">
        <f t="shared" si="306"/>
        <v/>
      </c>
      <c r="FE68" t="str">
        <f t="shared" si="307"/>
        <v/>
      </c>
      <c r="FF68" t="str">
        <f t="shared" si="308"/>
        <v/>
      </c>
      <c r="FG68" t="str">
        <f t="shared" si="309"/>
        <v/>
      </c>
      <c r="FH68">
        <f t="shared" si="302"/>
        <v>3.4291721545208702</v>
      </c>
      <c r="FI68">
        <f t="shared" si="303"/>
        <v>2.6030274523319301</v>
      </c>
      <c r="FJ68">
        <f t="shared" si="340"/>
        <v>3.6069692989342599</v>
      </c>
      <c r="FK68">
        <f t="shared" si="341"/>
        <v>1.8774496799870499</v>
      </c>
      <c r="FL68">
        <f t="shared" si="342"/>
        <v>0.71271159007293095</v>
      </c>
      <c r="FM68">
        <f t="shared" ref="FM68:FM97" si="360">IF(ISNUMBER(O68),DJ68,"")</f>
        <v>0.64186199779642295</v>
      </c>
      <c r="FN68">
        <f t="shared" si="272"/>
        <v>0.84417269661606498</v>
      </c>
      <c r="FO68" s="26" t="str">
        <f t="shared" si="310"/>
        <v/>
      </c>
      <c r="FP68" t="str">
        <f t="shared" si="310"/>
        <v/>
      </c>
      <c r="FQ68" t="str">
        <f t="shared" si="310"/>
        <v/>
      </c>
      <c r="FR68" t="str">
        <f t="shared" si="310"/>
        <v/>
      </c>
      <c r="FS68">
        <f t="shared" si="343"/>
        <v>0.40909000000000001</v>
      </c>
      <c r="FT68">
        <f t="shared" si="343"/>
        <v>0.44352999999999998</v>
      </c>
      <c r="FU68">
        <f t="shared" si="343"/>
        <v>0.24898000000000001</v>
      </c>
      <c r="FV68">
        <f t="shared" si="343"/>
        <v>0.22187999999999999</v>
      </c>
      <c r="FW68">
        <f t="shared" si="343"/>
        <v>0.43426999999999999</v>
      </c>
      <c r="FX68">
        <f>IF(ISNUMBER(O68),DU68,"")</f>
        <v>0.54988999999999999</v>
      </c>
      <c r="FY68" s="4">
        <f t="shared" si="344"/>
        <v>0.59347000000000005</v>
      </c>
      <c r="FZ68" t="str">
        <f t="shared" si="311"/>
        <v/>
      </c>
      <c r="GA68" t="str">
        <f t="shared" si="312"/>
        <v/>
      </c>
      <c r="GB68" t="str">
        <f t="shared" si="313"/>
        <v/>
      </c>
      <c r="GC68" t="str">
        <f t="shared" si="314"/>
        <v/>
      </c>
      <c r="GD68">
        <f t="shared" si="315"/>
        <v>0.11566</v>
      </c>
      <c r="GE68">
        <f t="shared" si="345"/>
        <v>1.0109999999999999E-2</v>
      </c>
      <c r="GF68">
        <f t="shared" si="346"/>
        <v>-2.581E-2</v>
      </c>
      <c r="GG68">
        <f t="shared" si="347"/>
        <v>6.6299999999999998E-2</v>
      </c>
      <c r="GH68">
        <f t="shared" si="348"/>
        <v>-7.7109999999999998E-2</v>
      </c>
      <c r="GI68">
        <f t="shared" ref="GI68:GI99" si="361">IF(ISNUMBER(O68),EF68,"")</f>
        <v>-0.12067</v>
      </c>
      <c r="GJ68" s="4">
        <f>IF(ISNUMBER(P68),EG68,"")</f>
        <v>-4.7539999999999999E-2</v>
      </c>
      <c r="GK68" t="str">
        <f t="shared" si="349"/>
        <v/>
      </c>
      <c r="GL68" t="str">
        <f t="shared" si="350"/>
        <v/>
      </c>
      <c r="GM68" t="str">
        <f t="shared" si="351"/>
        <v/>
      </c>
      <c r="GN68" t="str">
        <f t="shared" si="352"/>
        <v/>
      </c>
      <c r="GO68">
        <f t="shared" si="353"/>
        <v>21.049018105190893</v>
      </c>
      <c r="GP68">
        <f t="shared" si="354"/>
        <v>20.723151130367864</v>
      </c>
      <c r="GQ68">
        <f t="shared" si="355"/>
        <v>22.230406581323074</v>
      </c>
      <c r="GR68">
        <f t="shared" si="356"/>
        <v>21.695858827375261</v>
      </c>
      <c r="GS68">
        <f t="shared" si="357"/>
        <v>20.48635887798298</v>
      </c>
      <c r="GT68">
        <f t="shared" si="358"/>
        <v>19.930176987776814</v>
      </c>
      <c r="GU68">
        <f t="shared" si="359"/>
        <v>20.067662579898034</v>
      </c>
      <c r="GV68" s="26">
        <f t="shared" ref="GV68:GV131" si="362">IF(FD68&lt;$FD$187,$FD$187,IF(FD68&gt;$FD$186,$FD$186,FD68))</f>
        <v>11.025982470999988</v>
      </c>
      <c r="GW68">
        <f t="shared" ref="GW68:GW131" si="363">IF(FE68&lt;$FD$187,$FD$187,IF(FE68&gt;$FD$186,$FD$186,FE68))</f>
        <v>11.025982470999988</v>
      </c>
      <c r="GX68">
        <f t="shared" ref="GX68:GX131" si="364">IF(FF68&lt;$FD$187,$FD$187,IF(FF68&gt;$FD$186,$FD$186,FF68))</f>
        <v>11.025982470999988</v>
      </c>
      <c r="GY68">
        <f t="shared" ref="GY68:GY131" si="365">IF(FG68&lt;$FD$187,$FD$187,IF(FG68&gt;$FD$186,$FD$186,FG68))</f>
        <v>11.025982470999988</v>
      </c>
      <c r="GZ68">
        <f t="shared" ref="GZ68:GZ131" si="366">IF(FH68&lt;$FD$187,$FD$187,IF(FH68&gt;$FD$186,$FD$186,FH68))</f>
        <v>3.4291721545208702</v>
      </c>
      <c r="HA68">
        <f t="shared" ref="HA68:HA131" si="367">IF(FI68&lt;$FD$187,$FD$187,IF(FI68&gt;$FD$186,$FD$186,FI68))</f>
        <v>2.6030274523319301</v>
      </c>
      <c r="HB68">
        <f t="shared" ref="HB68:HB131" si="368">IF(FJ68&lt;$FD$187,$FD$187,IF(FJ68&gt;$FD$186,$FD$186,FJ68))</f>
        <v>3.6069692989342599</v>
      </c>
      <c r="HC68">
        <f t="shared" ref="HC68:HC131" si="369">IF(FK68&lt;$FD$187,$FD$187,IF(FK68&gt;$FD$186,$FD$186,FK68))</f>
        <v>1.8774496799870499</v>
      </c>
      <c r="HD68">
        <f t="shared" ref="HD68:HD131" si="370">IF(FL68&lt;$FD$187,$FD$187,IF(FL68&gt;$FD$186,$FD$186,FL68))</f>
        <v>0.71271159007293095</v>
      </c>
      <c r="HE68">
        <f t="shared" ref="HE68:HE131" si="371">IF(FM68&lt;$FD$187,$FD$187,IF(FM68&gt;$FD$186,$FD$186,FM68))</f>
        <v>0.64186199779642295</v>
      </c>
      <c r="HF68">
        <f t="shared" ref="HF68:HF131" si="372">IF(FN68&lt;$FD$187,$FD$187,IF(FN68&gt;$FD$186,$FD$186,FN68))</f>
        <v>0.84417269661606498</v>
      </c>
      <c r="HG68" s="26" t="str">
        <f t="shared" ref="HG68:HG131" si="373">IF(ISNUMBER(FD68),GV68,"")</f>
        <v/>
      </c>
      <c r="HH68" t="str">
        <f t="shared" ref="HH68:HH131" si="374">IF(ISNUMBER(FE68),GW68,"")</f>
        <v/>
      </c>
      <c r="HI68" t="str">
        <f t="shared" ref="HI68:HI131" si="375">IF(ISNUMBER(FF68),GX68,"")</f>
        <v/>
      </c>
      <c r="HJ68" t="str">
        <f t="shared" ref="HJ68:HJ131" si="376">IF(ISNUMBER(FG68),GY68,"")</f>
        <v/>
      </c>
      <c r="HK68">
        <f t="shared" ref="HK68:HK131" si="377">IF(ISNUMBER(FH68),GZ68,"")</f>
        <v>3.4291721545208702</v>
      </c>
      <c r="HL68">
        <f t="shared" ref="HL68:HL131" si="378">IF(ISNUMBER(FI68),HA68,"")</f>
        <v>2.6030274523319301</v>
      </c>
      <c r="HM68">
        <f t="shared" ref="HM68:HM131" si="379">IF(ISNUMBER(FJ68),HB68,"")</f>
        <v>3.6069692989342599</v>
      </c>
      <c r="HN68">
        <f t="shared" ref="HN68:HN131" si="380">IF(ISNUMBER(FK68),HC68,"")</f>
        <v>1.8774496799870499</v>
      </c>
      <c r="HO68">
        <f t="shared" ref="HO68:HO131" si="381">IF(ISNUMBER(FL68),HD68,"")</f>
        <v>0.71271159007293095</v>
      </c>
      <c r="HP68">
        <f t="shared" ref="HP68:HP131" si="382">IF(ISNUMBER(FM68),HE68,"")</f>
        <v>0.64186199779642295</v>
      </c>
      <c r="HQ68">
        <f t="shared" ref="HQ68:HQ131" si="383">IF(ISNUMBER(FN68),HF68,"")</f>
        <v>0.84417269661606498</v>
      </c>
      <c r="HR68" s="26">
        <f t="shared" ref="HR68:HR131" si="384">IF(FO68&lt;$FO$187,$FO$187,IF(FO68&gt;$FO$186,$FO$186,FO68))</f>
        <v>0.86766592399999853</v>
      </c>
      <c r="HS68">
        <f t="shared" ref="HS68:HS131" si="385">IF(FP68&lt;$FO$187,$FO$187,IF(FP68&gt;$FO$186,$FO$186,FP68))</f>
        <v>0.86766592399999853</v>
      </c>
      <c r="HT68">
        <f t="shared" ref="HT68:HT131" si="386">IF(FQ68&lt;$FO$187,$FO$187,IF(FQ68&gt;$FO$186,$FO$186,FQ68))</f>
        <v>0.86766592399999853</v>
      </c>
      <c r="HU68">
        <f t="shared" ref="HU68:HU131" si="387">IF(FR68&lt;$FO$187,$FO$187,IF(FR68&gt;$FO$186,$FO$186,FR68))</f>
        <v>0.86766592399999853</v>
      </c>
      <c r="HV68">
        <f t="shared" ref="HV68:HV131" si="388">IF(FS68&lt;$FO$187,$FO$187,IF(FS68&gt;$FO$186,$FO$186,FS68))</f>
        <v>0.40909000000000001</v>
      </c>
      <c r="HW68">
        <f t="shared" ref="HW68:HW131" si="389">IF(FT68&lt;$FO$187,$FO$187,IF(FT68&gt;$FO$186,$FO$186,FT68))</f>
        <v>0.44352999999999998</v>
      </c>
      <c r="HX68">
        <f t="shared" ref="HX68:HX131" si="390">IF(FU68&lt;$FO$187,$FO$187,IF(FU68&gt;$FO$186,$FO$186,FU68))</f>
        <v>0.24898000000000001</v>
      </c>
      <c r="HY68">
        <f t="shared" ref="HY68:HY131" si="391">IF(FV68&lt;$FO$187,$FO$187,IF(FV68&gt;$FO$186,$FO$186,FV68))</f>
        <v>0.22187999999999999</v>
      </c>
      <c r="HZ68">
        <f t="shared" ref="HZ68:HZ131" si="392">IF(FW68&lt;$FO$187,$FO$187,IF(FW68&gt;$FO$186,$FO$186,FW68))</f>
        <v>0.43426999999999999</v>
      </c>
      <c r="IA68">
        <f t="shared" ref="IA68:IA131" si="393">IF(FX68&lt;$FO$187,$FO$187,IF(FX68&gt;$FO$186,$FO$186,FX68))</f>
        <v>0.54988999999999999</v>
      </c>
      <c r="IB68" s="4">
        <f t="shared" ref="IB68:IB131" si="394">IF(FY68&lt;$FO$187,$FO$187,IF(FY68&gt;$FO$186,$FO$186,FY68))</f>
        <v>0.59347000000000005</v>
      </c>
      <c r="IC68" t="str">
        <f t="shared" ref="IC68:IC131" si="395">IF(ISNUMBER(FO68),HR68,"")</f>
        <v/>
      </c>
      <c r="ID68" t="str">
        <f t="shared" ref="ID68:ID131" si="396">IF(ISNUMBER(FP68),HS68,"")</f>
        <v/>
      </c>
      <c r="IE68" t="str">
        <f t="shared" ref="IE68:IE131" si="397">IF(ISNUMBER(FQ68),HT68,"")</f>
        <v/>
      </c>
      <c r="IF68" t="str">
        <f t="shared" ref="IF68:IF131" si="398">IF(ISNUMBER(FR68),HU68,"")</f>
        <v/>
      </c>
      <c r="IG68">
        <f t="shared" ref="IG68:IG131" si="399">IF(ISNUMBER(FS68),HV68,"")</f>
        <v>0.40909000000000001</v>
      </c>
      <c r="IH68">
        <f t="shared" ref="IH68:IH131" si="400">IF(ISNUMBER(FT68),HW68,"")</f>
        <v>0.44352999999999998</v>
      </c>
      <c r="II68">
        <f t="shared" ref="II68:II131" si="401">IF(ISNUMBER(FU68),HX68,"")</f>
        <v>0.24898000000000001</v>
      </c>
      <c r="IJ68">
        <f t="shared" ref="IJ68:IJ131" si="402">IF(ISNUMBER(FV68),HY68,"")</f>
        <v>0.22187999999999999</v>
      </c>
      <c r="IK68">
        <f t="shared" ref="IK68:IK131" si="403">IF(ISNUMBER(FW68),HZ68,"")</f>
        <v>0.43426999999999999</v>
      </c>
      <c r="IL68">
        <f t="shared" ref="IL68:IL131" si="404">IF(ISNUMBER(FX68),IA68,"")</f>
        <v>0.54988999999999999</v>
      </c>
      <c r="IM68">
        <f t="shared" ref="IM68:IM131" si="405">IF(ISNUMBER(FY68),IB68,"")</f>
        <v>0.59347000000000005</v>
      </c>
      <c r="IN68" s="26">
        <f t="shared" ref="IN68:IN131" si="406">IF(FZ68&lt;$FZ$187,$FZ$187,IF(FZ68&gt;$FZ$186,$FZ$186,FZ68))</f>
        <v>0.13094384999999997</v>
      </c>
      <c r="IO68">
        <f t="shared" ref="IO68:IO131" si="407">IF(GA68&lt;$FZ$187,$FZ$187,IF(GA68&gt;$FZ$186,$FZ$186,GA68))</f>
        <v>0.13094384999999997</v>
      </c>
      <c r="IP68">
        <f t="shared" ref="IP68:IP131" si="408">IF(GB68&lt;$FZ$187,$FZ$187,IF(GB68&gt;$FZ$186,$FZ$186,GB68))</f>
        <v>0.13094384999999997</v>
      </c>
      <c r="IQ68">
        <f t="shared" ref="IQ68:IQ131" si="409">IF(GC68&lt;$FZ$187,$FZ$187,IF(GC68&gt;$FZ$186,$FZ$186,GC68))</f>
        <v>0.13094384999999997</v>
      </c>
      <c r="IR68">
        <f t="shared" ref="IR68:IR131" si="410">IF(GD68&lt;$FZ$187,$FZ$187,IF(GD68&gt;$FZ$186,$FZ$186,GD68))</f>
        <v>0.11566</v>
      </c>
      <c r="IS68">
        <f t="shared" ref="IS68:IS131" si="411">IF(GE68&lt;$FZ$187,$FZ$187,IF(GE68&gt;$FZ$186,$FZ$186,GE68))</f>
        <v>1.0109999999999999E-2</v>
      </c>
      <c r="IT68">
        <f t="shared" ref="IT68:IT131" si="412">IF(GF68&lt;$FZ$187,$FZ$187,IF(GF68&gt;$FZ$186,$FZ$186,GF68))</f>
        <v>-2.581E-2</v>
      </c>
      <c r="IU68">
        <f t="shared" ref="IU68:IU131" si="413">IF(GG68&lt;$FZ$187,$FZ$187,IF(GG68&gt;$FZ$186,$FZ$186,GG68))</f>
        <v>6.6299999999999998E-2</v>
      </c>
      <c r="IV68">
        <f t="shared" ref="IV68:IV131" si="414">IF(GH68&lt;$FZ$187,$FZ$187,IF(GH68&gt;$FZ$186,$FZ$186,GH68))</f>
        <v>-7.7109999999999998E-2</v>
      </c>
      <c r="IW68">
        <f t="shared" ref="IW68:IW131" si="415">IF(GI68&lt;$FZ$187,$FZ$187,IF(GI68&gt;$FZ$186,$FZ$186,GI68))</f>
        <v>-0.12067</v>
      </c>
      <c r="IX68">
        <f t="shared" ref="IX68:IX131" si="416">IF(GJ68&lt;$FZ$187,$FZ$187,IF(GJ68&gt;$FZ$186,$FZ$186,GJ68))</f>
        <v>-4.7539999999999999E-2</v>
      </c>
      <c r="IY68" s="26" t="str">
        <f t="shared" ref="IY68:IY131" si="417">IF(ISNUMBER(FZ68),IN68,"")</f>
        <v/>
      </c>
      <c r="IZ68" t="str">
        <f t="shared" ref="IZ68:IZ131" si="418">IF(ISNUMBER(GA68),IO68,"")</f>
        <v/>
      </c>
      <c r="JA68" t="str">
        <f t="shared" ref="JA68:JA131" si="419">IF(ISNUMBER(GB68),IP68,"")</f>
        <v/>
      </c>
      <c r="JB68" t="str">
        <f t="shared" ref="JB68:JB131" si="420">IF(ISNUMBER(GC68),IQ68,"")</f>
        <v/>
      </c>
      <c r="JC68">
        <f t="shared" ref="JC68:JC131" si="421">IF(ISNUMBER(GD68),IR68,"")</f>
        <v>0.11566</v>
      </c>
      <c r="JD68">
        <f t="shared" ref="JD68:JD131" si="422">IF(ISNUMBER(GE68),IS68,"")</f>
        <v>1.0109999999999999E-2</v>
      </c>
      <c r="JE68">
        <f t="shared" ref="JE68:JE131" si="423">IF(ISNUMBER(GF68),IT68,"")</f>
        <v>-2.581E-2</v>
      </c>
      <c r="JF68">
        <f t="shared" ref="JF68:JF131" si="424">IF(ISNUMBER(GG68),IU68,"")</f>
        <v>6.6299999999999998E-2</v>
      </c>
      <c r="JG68">
        <f t="shared" ref="JG68:JG131" si="425">IF(ISNUMBER(GH68),IV68,"")</f>
        <v>-7.7109999999999998E-2</v>
      </c>
      <c r="JH68">
        <f t="shared" ref="JH68:JH131" si="426">IF(ISNUMBER(GI68),IW68,"")</f>
        <v>-0.12067</v>
      </c>
      <c r="JI68">
        <f t="shared" ref="JI68:JI131" si="427">IF(ISNUMBER(GJ68),IX68,"")</f>
        <v>-4.7539999999999999E-2</v>
      </c>
      <c r="JJ68" s="26">
        <f t="shared" ref="JJ68:JJ131" si="428">IF(GK68&lt;$GK$187,$GK$187,IF(GK68&gt;$GK$186,$GK$186,GK68))</f>
        <v>23.290190403071897</v>
      </c>
      <c r="JK68">
        <f t="shared" ref="JK68:JK131" si="429">IF(GL68&lt;$GK$187,$GK$187,IF(GL68&gt;$GK$186,$GK$186,GL68))</f>
        <v>23.290190403071897</v>
      </c>
      <c r="JL68">
        <f t="shared" ref="JL68:JL131" si="430">IF(GM68&lt;$GK$187,$GK$187,IF(GM68&gt;$GK$186,$GK$186,GM68))</f>
        <v>23.290190403071897</v>
      </c>
      <c r="JM68">
        <f t="shared" ref="JM68:JM131" si="431">IF(GN68&lt;$GK$187,$GK$187,IF(GN68&gt;$GK$186,$GK$186,GN68))</f>
        <v>23.290190403071897</v>
      </c>
      <c r="JN68">
        <f t="shared" ref="JN68:JN131" si="432">IF(GO68&lt;$GK$187,$GK$187,IF(GO68&gt;$GK$186,$GK$186,GO68))</f>
        <v>21.049018105190893</v>
      </c>
      <c r="JO68">
        <f t="shared" ref="JO68:JO131" si="433">IF(GP68&lt;$GK$187,$GK$187,IF(GP68&gt;$GK$186,$GK$186,GP68))</f>
        <v>20.723151130367864</v>
      </c>
      <c r="JP68">
        <f t="shared" ref="JP68:JP131" si="434">IF(GQ68&lt;$GK$187,$GK$187,IF(GQ68&gt;$GK$186,$GK$186,GQ68))</f>
        <v>22.230406581323074</v>
      </c>
      <c r="JQ68">
        <f t="shared" ref="JQ68:JQ131" si="435">IF(GR68&lt;$GK$187,$GK$187,IF(GR68&gt;$GK$186,$GK$186,GR68))</f>
        <v>21.695858827375261</v>
      </c>
      <c r="JR68">
        <f t="shared" ref="JR68:JR131" si="436">IF(GS68&lt;$GK$187,$GK$187,IF(GS68&gt;$GK$186,$GK$186,GS68))</f>
        <v>20.48635887798298</v>
      </c>
      <c r="JS68">
        <f t="shared" ref="JS68:JS131" si="437">IF(GT68&lt;$GK$187,$GK$187,IF(GT68&gt;$GK$186,$GK$186,GT68))</f>
        <v>19.930176987776814</v>
      </c>
      <c r="JT68">
        <f t="shared" ref="JT68:JT131" si="438">IF(GU68&lt;$GK$187,$GK$187,IF(GU68&gt;$GK$186,$GK$186,GU68))</f>
        <v>20.067662579898034</v>
      </c>
      <c r="JU68" s="26" t="str">
        <f t="shared" ref="JU68:JU131" si="439">IF(ISNUMBER(GK68),JJ68,"")</f>
        <v/>
      </c>
      <c r="JV68" t="str">
        <f t="shared" ref="JV68:JV131" si="440">IF(ISNUMBER(GL68),JK68,"")</f>
        <v/>
      </c>
      <c r="JW68" t="str">
        <f t="shared" ref="JW68:JW131" si="441">IF(ISNUMBER(GM68),JL68,"")</f>
        <v/>
      </c>
      <c r="JX68" t="str">
        <f t="shared" ref="JX68:JX131" si="442">IF(ISNUMBER(GN68),JM68,"")</f>
        <v/>
      </c>
      <c r="JY68">
        <f t="shared" ref="JY68:JY131" si="443">IF(ISNUMBER(GO68),JN68,"")</f>
        <v>21.049018105190893</v>
      </c>
      <c r="JZ68">
        <f t="shared" ref="JZ68:JZ131" si="444">IF(ISNUMBER(GP68),JO68,"")</f>
        <v>20.723151130367864</v>
      </c>
      <c r="KA68">
        <f t="shared" ref="KA68:KA131" si="445">IF(ISNUMBER(GQ68),JP68,"")</f>
        <v>22.230406581323074</v>
      </c>
      <c r="KB68">
        <f t="shared" ref="KB68:KB131" si="446">IF(ISNUMBER(GR68),JQ68,"")</f>
        <v>21.695858827375261</v>
      </c>
      <c r="KC68">
        <f t="shared" ref="KC68:KC131" si="447">IF(ISNUMBER(GS68),JR68,"")</f>
        <v>20.48635887798298</v>
      </c>
      <c r="KD68">
        <f t="shared" ref="KD68:KD131" si="448">IF(ISNUMBER(GT68),JS68,"")</f>
        <v>19.930176987776814</v>
      </c>
      <c r="KE68" s="4">
        <f t="shared" ref="KE68:KE131" si="449">IF(ISNUMBER(GU68),JT68,"")</f>
        <v>20.067662579898034</v>
      </c>
    </row>
    <row r="69" spans="1:291" x14ac:dyDescent="0.2">
      <c r="A69" s="16" t="s">
        <v>3615</v>
      </c>
      <c r="B69" s="17" t="s">
        <v>3616</v>
      </c>
      <c r="C69" s="17"/>
      <c r="D69" s="17"/>
      <c r="E69" s="20" t="s">
        <v>56</v>
      </c>
      <c r="F69" s="19"/>
      <c r="G69" s="19"/>
      <c r="H69" s="19"/>
      <c r="I69" s="19"/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32">
        <v>0</v>
      </c>
      <c r="Q69" s="19"/>
      <c r="R69" s="19"/>
      <c r="S69" s="19"/>
      <c r="T69" s="19"/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32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 s="4">
        <v>0</v>
      </c>
      <c r="AM69" s="19"/>
      <c r="AN69" s="19"/>
      <c r="AO69" s="19"/>
      <c r="AP69" s="19"/>
      <c r="AQ69" s="19">
        <v>2.0829199999999999E-2</v>
      </c>
      <c r="AR69" s="19">
        <v>2.33475E-2</v>
      </c>
      <c r="AS69" s="19">
        <v>2.6485999999999999E-2</v>
      </c>
      <c r="AT69" s="19">
        <v>2.7773599999999999E-2</v>
      </c>
      <c r="AU69" s="19">
        <v>3.65201E-2</v>
      </c>
      <c r="AV69" s="19">
        <v>2.8420299999999999E-2</v>
      </c>
      <c r="AW69" s="32">
        <v>2.8136499999999998E-2</v>
      </c>
      <c r="AX69" s="19"/>
      <c r="AY69" s="19"/>
      <c r="AZ69" s="19"/>
      <c r="BA69" s="19"/>
      <c r="BB69" s="19">
        <v>1</v>
      </c>
      <c r="BC69" s="19">
        <v>3</v>
      </c>
      <c r="BD69" s="19">
        <v>5</v>
      </c>
      <c r="BE69" s="19">
        <v>3</v>
      </c>
      <c r="BF69" s="19">
        <v>1</v>
      </c>
      <c r="BG69" s="19">
        <v>1</v>
      </c>
      <c r="BH69" s="32">
        <v>1</v>
      </c>
      <c r="BI69" s="19"/>
      <c r="BJ69" s="19"/>
      <c r="BK69" s="19"/>
      <c r="BL69" s="19"/>
      <c r="BM69" s="19">
        <f t="shared" si="316"/>
        <v>1</v>
      </c>
      <c r="BN69" s="19">
        <f t="shared" si="316"/>
        <v>1</v>
      </c>
      <c r="BO69" s="19">
        <f t="shared" si="316"/>
        <v>1</v>
      </c>
      <c r="BP69" s="19">
        <f t="shared" si="316"/>
        <v>1</v>
      </c>
      <c r="BQ69" s="19">
        <f t="shared" si="316"/>
        <v>1</v>
      </c>
      <c r="BR69" s="19">
        <f t="shared" si="317"/>
        <v>1</v>
      </c>
      <c r="BS69" s="19">
        <f>IF(BH69&gt;0,1,0)</f>
        <v>1</v>
      </c>
      <c r="BT69" s="38">
        <v>44</v>
      </c>
      <c r="BU69" s="19">
        <v>39</v>
      </c>
      <c r="BV69" s="19">
        <v>47</v>
      </c>
      <c r="BW69" s="19">
        <v>76</v>
      </c>
      <c r="BX69" s="19">
        <v>50</v>
      </c>
      <c r="BY69" s="19">
        <v>47</v>
      </c>
      <c r="BZ69" s="19">
        <v>19</v>
      </c>
      <c r="CA69" s="19">
        <v>7</v>
      </c>
      <c r="CB69" s="19">
        <v>5</v>
      </c>
      <c r="CC69" s="19">
        <v>9</v>
      </c>
      <c r="CD69" s="32">
        <v>36</v>
      </c>
      <c r="CE69" s="19">
        <v>136</v>
      </c>
      <c r="CF69" s="19">
        <v>224</v>
      </c>
      <c r="CG69" s="19">
        <v>161</v>
      </c>
      <c r="CH69" s="19">
        <v>146</v>
      </c>
      <c r="CI69" s="19">
        <v>164</v>
      </c>
      <c r="CJ69" s="19">
        <v>134</v>
      </c>
      <c r="CK69" s="19">
        <v>81</v>
      </c>
      <c r="CL69" s="19">
        <v>139</v>
      </c>
      <c r="CM69" s="19">
        <v>94</v>
      </c>
      <c r="CN69" s="19">
        <v>69</v>
      </c>
      <c r="CO69" s="32">
        <v>79</v>
      </c>
      <c r="CP69" s="35">
        <f t="shared" si="318"/>
        <v>0.3235294117647059</v>
      </c>
      <c r="CQ69" s="35">
        <f t="shared" si="319"/>
        <v>0.17410714285714285</v>
      </c>
      <c r="CR69" s="35">
        <f t="shared" si="320"/>
        <v>0.29192546583850931</v>
      </c>
      <c r="CS69" s="35">
        <f t="shared" si="321"/>
        <v>0.52054794520547942</v>
      </c>
      <c r="CT69" s="35">
        <f t="shared" si="322"/>
        <v>0.3048780487804878</v>
      </c>
      <c r="CU69" s="35">
        <f t="shared" si="323"/>
        <v>0.35074626865671643</v>
      </c>
      <c r="CV69" s="35">
        <f t="shared" si="324"/>
        <v>0.23456790123456789</v>
      </c>
      <c r="CW69" s="35">
        <f t="shared" si="325"/>
        <v>5.0359712230215826E-2</v>
      </c>
      <c r="CX69" s="35">
        <f t="shared" si="326"/>
        <v>5.3191489361702128E-2</v>
      </c>
      <c r="CY69" s="35">
        <f t="shared" si="327"/>
        <v>0.13043478260869565</v>
      </c>
      <c r="CZ69" s="139">
        <f t="shared" si="328"/>
        <v>0.45569620253164556</v>
      </c>
      <c r="DA69" s="146">
        <v>1.2593132309999999</v>
      </c>
      <c r="DB69" s="146">
        <v>0.61460192300000005</v>
      </c>
      <c r="DC69" s="146">
        <v>0.357216441</v>
      </c>
      <c r="DD69" s="146">
        <v>0.95626051999999995</v>
      </c>
      <c r="DE69" s="146">
        <v>0.388617826</v>
      </c>
      <c r="DF69" s="146">
        <v>0.29612001300000002</v>
      </c>
      <c r="DG69" s="146">
        <v>4.4376489929999998</v>
      </c>
      <c r="DH69" s="146">
        <v>27.36377474</v>
      </c>
      <c r="DI69" s="146">
        <v>1.01341645</v>
      </c>
      <c r="DJ69" s="146">
        <v>0.50721093299999997</v>
      </c>
      <c r="DK69" s="147">
        <v>1.425218595</v>
      </c>
      <c r="DL69" s="146"/>
      <c r="DM69" s="146"/>
      <c r="DN69" s="146"/>
      <c r="DO69" s="146"/>
      <c r="DP69" s="146">
        <v>5.2912387999999998E-2</v>
      </c>
      <c r="DQ69" s="146"/>
      <c r="DR69" s="146"/>
      <c r="DS69" s="146"/>
      <c r="DT69" s="146"/>
      <c r="DU69" s="146">
        <v>1.244522E-2</v>
      </c>
      <c r="DV69" s="147">
        <v>8.5855800000000006E-3</v>
      </c>
      <c r="DW69" s="146"/>
      <c r="DX69" s="146"/>
      <c r="DY69" s="146">
        <v>-7.4159322E-2</v>
      </c>
      <c r="DZ69" s="146">
        <v>-5.5143708999999999E-2</v>
      </c>
      <c r="EA69" s="146">
        <v>-1.6706349999999998E-2</v>
      </c>
      <c r="EB69" s="146">
        <v>-1.1859947200000001</v>
      </c>
      <c r="EC69" s="146">
        <v>-1.1859947200000001</v>
      </c>
      <c r="ED69" s="146">
        <v>-0.56594</v>
      </c>
      <c r="EE69" s="146">
        <v>-6.9120000000000001E-2</v>
      </c>
      <c r="EF69" s="146">
        <v>-3.8940000000000002E-2</v>
      </c>
      <c r="EG69" s="147">
        <v>-0.49857000000000001</v>
      </c>
      <c r="EH69" s="143">
        <v>164046300</v>
      </c>
      <c r="EI69" s="143">
        <v>79368500</v>
      </c>
      <c r="EJ69" s="143">
        <v>41236500</v>
      </c>
      <c r="EK69" s="143">
        <v>104086600</v>
      </c>
      <c r="EL69" s="143">
        <v>41300800</v>
      </c>
      <c r="EM69" s="143">
        <v>4607000</v>
      </c>
      <c r="EN69" s="143">
        <v>7852200</v>
      </c>
      <c r="EO69" s="143">
        <v>8975200</v>
      </c>
      <c r="EP69" s="143">
        <v>9015800</v>
      </c>
      <c r="EQ69" s="143">
        <v>4048600</v>
      </c>
      <c r="ER69" s="143">
        <v>10729600</v>
      </c>
      <c r="ES69" s="26">
        <f t="shared" si="329"/>
        <v>18.915659263017677</v>
      </c>
      <c r="ET69" s="26">
        <f t="shared" si="330"/>
        <v>18.189612122060201</v>
      </c>
      <c r="EU69" s="26">
        <f t="shared" si="331"/>
        <v>17.534834344452285</v>
      </c>
      <c r="EV69" s="26">
        <f t="shared" si="332"/>
        <v>18.460733802917435</v>
      </c>
      <c r="EW69" s="26">
        <f t="shared" si="333"/>
        <v>17.536392428203705</v>
      </c>
      <c r="EX69" s="26">
        <f t="shared" si="334"/>
        <v>15.343087443918055</v>
      </c>
      <c r="EY69" s="26">
        <f t="shared" si="335"/>
        <v>15.876304305271628</v>
      </c>
      <c r="EZ69" s="26">
        <f t="shared" si="336"/>
        <v>16.00997577621289</v>
      </c>
      <c r="FA69" s="26">
        <f t="shared" si="337"/>
        <v>16.014489151669551</v>
      </c>
      <c r="FB69" s="26">
        <f t="shared" si="338"/>
        <v>15.213881700309614</v>
      </c>
      <c r="FC69" s="152">
        <f t="shared" si="339"/>
        <v>16.188516835254045</v>
      </c>
      <c r="FD69" t="str">
        <f t="shared" si="306"/>
        <v/>
      </c>
      <c r="FE69" t="str">
        <f t="shared" si="307"/>
        <v/>
      </c>
      <c r="FF69" t="str">
        <f t="shared" si="308"/>
        <v/>
      </c>
      <c r="FG69" t="str">
        <f t="shared" si="309"/>
        <v/>
      </c>
      <c r="FH69">
        <f t="shared" si="302"/>
        <v>0.388617826</v>
      </c>
      <c r="FI69">
        <f t="shared" si="303"/>
        <v>0.29612001300000002</v>
      </c>
      <c r="FJ69">
        <f t="shared" si="340"/>
        <v>4.4376489929999998</v>
      </c>
      <c r="FK69">
        <f t="shared" si="341"/>
        <v>27.36377474</v>
      </c>
      <c r="FL69">
        <f t="shared" si="342"/>
        <v>1.01341645</v>
      </c>
      <c r="FM69">
        <f t="shared" si="360"/>
        <v>0.50721093299999997</v>
      </c>
      <c r="FN69">
        <f t="shared" si="272"/>
        <v>1.425218595</v>
      </c>
      <c r="FO69" s="26" t="str">
        <f t="shared" si="310"/>
        <v/>
      </c>
      <c r="FP69" t="str">
        <f t="shared" si="310"/>
        <v/>
      </c>
      <c r="FQ69" t="str">
        <f t="shared" si="310"/>
        <v/>
      </c>
      <c r="FR69" t="str">
        <f t="shared" si="310"/>
        <v/>
      </c>
      <c r="FS69">
        <f>IF(ISNUMBER(J69),DP69,"")</f>
        <v>5.2912387999999998E-2</v>
      </c>
      <c r="FX69">
        <f>IF(ISNUMBER(O69),DU69,"")</f>
        <v>1.244522E-2</v>
      </c>
      <c r="FY69" s="4">
        <f t="shared" si="344"/>
        <v>8.5855800000000006E-3</v>
      </c>
      <c r="FZ69" t="str">
        <f t="shared" si="311"/>
        <v/>
      </c>
      <c r="GA69" t="str">
        <f t="shared" si="312"/>
        <v/>
      </c>
      <c r="GB69" t="str">
        <f t="shared" si="313"/>
        <v/>
      </c>
      <c r="GC69" t="str">
        <f t="shared" si="314"/>
        <v/>
      </c>
      <c r="GD69">
        <f t="shared" si="315"/>
        <v>-1.6706349999999998E-2</v>
      </c>
      <c r="GE69">
        <f t="shared" si="345"/>
        <v>-1.1859947200000001</v>
      </c>
      <c r="GF69">
        <f t="shared" si="346"/>
        <v>-1.1859947200000001</v>
      </c>
      <c r="GG69">
        <f t="shared" si="347"/>
        <v>-0.56594</v>
      </c>
      <c r="GH69">
        <f t="shared" si="348"/>
        <v>-6.9120000000000001E-2</v>
      </c>
      <c r="GI69">
        <f t="shared" si="361"/>
        <v>-3.8940000000000002E-2</v>
      </c>
      <c r="GJ69" s="4">
        <f>IF(ISNUMBER(P69),EG69,"")</f>
        <v>-0.49857000000000001</v>
      </c>
      <c r="GK69" t="str">
        <f t="shared" si="349"/>
        <v/>
      </c>
      <c r="GL69" t="str">
        <f t="shared" si="350"/>
        <v/>
      </c>
      <c r="GM69" t="str">
        <f t="shared" si="351"/>
        <v/>
      </c>
      <c r="GN69" t="str">
        <f t="shared" si="352"/>
        <v/>
      </c>
      <c r="GO69">
        <f t="shared" si="353"/>
        <v>17.536392428203705</v>
      </c>
      <c r="GP69">
        <f t="shared" si="354"/>
        <v>15.343087443918055</v>
      </c>
      <c r="GQ69">
        <f t="shared" si="355"/>
        <v>15.876304305271628</v>
      </c>
      <c r="GR69">
        <f t="shared" si="356"/>
        <v>16.00997577621289</v>
      </c>
      <c r="GS69">
        <f t="shared" si="357"/>
        <v>16.014489151669551</v>
      </c>
      <c r="GT69">
        <f t="shared" si="358"/>
        <v>15.213881700309614</v>
      </c>
      <c r="GU69">
        <f t="shared" si="359"/>
        <v>16.188516835254045</v>
      </c>
      <c r="GV69" s="26">
        <f t="shared" si="362"/>
        <v>11.025982470999988</v>
      </c>
      <c r="GW69">
        <f t="shared" si="363"/>
        <v>11.025982470999988</v>
      </c>
      <c r="GX69">
        <f t="shared" si="364"/>
        <v>11.025982470999988</v>
      </c>
      <c r="GY69">
        <f t="shared" si="365"/>
        <v>11.025982470999988</v>
      </c>
      <c r="GZ69">
        <f t="shared" si="366"/>
        <v>0.52583789730000008</v>
      </c>
      <c r="HA69">
        <f t="shared" si="367"/>
        <v>0.52583789730000008</v>
      </c>
      <c r="HB69">
        <f t="shared" si="368"/>
        <v>4.4376489929999998</v>
      </c>
      <c r="HC69">
        <f t="shared" si="369"/>
        <v>11.025982470999988</v>
      </c>
      <c r="HD69">
        <f t="shared" si="370"/>
        <v>1.01341645</v>
      </c>
      <c r="HE69">
        <f t="shared" si="371"/>
        <v>0.52583789730000008</v>
      </c>
      <c r="HF69">
        <f t="shared" si="372"/>
        <v>1.425218595</v>
      </c>
      <c r="HG69" s="26" t="str">
        <f t="shared" si="373"/>
        <v/>
      </c>
      <c r="HH69" t="str">
        <f t="shared" si="374"/>
        <v/>
      </c>
      <c r="HI69" t="str">
        <f t="shared" si="375"/>
        <v/>
      </c>
      <c r="HJ69" t="str">
        <f t="shared" si="376"/>
        <v/>
      </c>
      <c r="HK69">
        <f t="shared" si="377"/>
        <v>0.52583789730000008</v>
      </c>
      <c r="HL69">
        <f t="shared" si="378"/>
        <v>0.52583789730000008</v>
      </c>
      <c r="HM69">
        <f t="shared" si="379"/>
        <v>4.4376489929999998</v>
      </c>
      <c r="HN69">
        <f t="shared" si="380"/>
        <v>11.025982470999988</v>
      </c>
      <c r="HO69">
        <f t="shared" si="381"/>
        <v>1.01341645</v>
      </c>
      <c r="HP69">
        <f t="shared" si="382"/>
        <v>0.52583789730000008</v>
      </c>
      <c r="HQ69">
        <f t="shared" si="383"/>
        <v>1.425218595</v>
      </c>
      <c r="HR69" s="26">
        <f t="shared" si="384"/>
        <v>0.86766592399999853</v>
      </c>
      <c r="HS69">
        <f t="shared" si="385"/>
        <v>0.86766592399999853</v>
      </c>
      <c r="HT69">
        <f t="shared" si="386"/>
        <v>0.86766592399999853</v>
      </c>
      <c r="HU69">
        <f t="shared" si="387"/>
        <v>0.86766592399999853</v>
      </c>
      <c r="HV69">
        <f t="shared" si="388"/>
        <v>5.2912387999999998E-2</v>
      </c>
      <c r="HW69">
        <f t="shared" si="389"/>
        <v>1.8501305000000012E-3</v>
      </c>
      <c r="HX69">
        <f t="shared" si="390"/>
        <v>1.8501305000000012E-3</v>
      </c>
      <c r="HY69">
        <f t="shared" si="391"/>
        <v>1.8501305000000012E-3</v>
      </c>
      <c r="HZ69">
        <f t="shared" si="392"/>
        <v>1.8501305000000012E-3</v>
      </c>
      <c r="IA69">
        <f t="shared" si="393"/>
        <v>1.244522E-2</v>
      </c>
      <c r="IB69" s="4">
        <f t="shared" si="394"/>
        <v>8.5855800000000006E-3</v>
      </c>
      <c r="IC69" t="str">
        <f t="shared" si="395"/>
        <v/>
      </c>
      <c r="ID69" t="str">
        <f t="shared" si="396"/>
        <v/>
      </c>
      <c r="IE69" t="str">
        <f t="shared" si="397"/>
        <v/>
      </c>
      <c r="IF69" t="str">
        <f t="shared" si="398"/>
        <v/>
      </c>
      <c r="IG69">
        <f t="shared" si="399"/>
        <v>5.2912387999999998E-2</v>
      </c>
      <c r="IH69" t="str">
        <f t="shared" si="400"/>
        <v/>
      </c>
      <c r="II69" t="str">
        <f t="shared" si="401"/>
        <v/>
      </c>
      <c r="IJ69" t="str">
        <f t="shared" si="402"/>
        <v/>
      </c>
      <c r="IK69" t="str">
        <f t="shared" si="403"/>
        <v/>
      </c>
      <c r="IL69">
        <f t="shared" si="404"/>
        <v>1.244522E-2</v>
      </c>
      <c r="IM69">
        <f t="shared" si="405"/>
        <v>8.5855800000000006E-3</v>
      </c>
      <c r="IN69" s="26">
        <f t="shared" si="406"/>
        <v>0.13094384999999997</v>
      </c>
      <c r="IO69">
        <f t="shared" si="407"/>
        <v>0.13094384999999997</v>
      </c>
      <c r="IP69">
        <f t="shared" si="408"/>
        <v>0.13094384999999997</v>
      </c>
      <c r="IQ69">
        <f t="shared" si="409"/>
        <v>0.13094384999999997</v>
      </c>
      <c r="IR69">
        <f t="shared" si="410"/>
        <v>-1.6706349999999998E-2</v>
      </c>
      <c r="IS69">
        <f t="shared" si="411"/>
        <v>-0.59402007594999995</v>
      </c>
      <c r="IT69">
        <f t="shared" si="412"/>
        <v>-0.59402007594999995</v>
      </c>
      <c r="IU69">
        <f t="shared" si="413"/>
        <v>-0.56594</v>
      </c>
      <c r="IV69">
        <f t="shared" si="414"/>
        <v>-6.9120000000000001E-2</v>
      </c>
      <c r="IW69">
        <f t="shared" si="415"/>
        <v>-3.8940000000000002E-2</v>
      </c>
      <c r="IX69">
        <f t="shared" si="416"/>
        <v>-0.49857000000000001</v>
      </c>
      <c r="IY69" s="26" t="str">
        <f t="shared" si="417"/>
        <v/>
      </c>
      <c r="IZ69" t="str">
        <f t="shared" si="418"/>
        <v/>
      </c>
      <c r="JA69" t="str">
        <f t="shared" si="419"/>
        <v/>
      </c>
      <c r="JB69" t="str">
        <f t="shared" si="420"/>
        <v/>
      </c>
      <c r="JC69">
        <f t="shared" si="421"/>
        <v>-1.6706349999999998E-2</v>
      </c>
      <c r="JD69">
        <f t="shared" si="422"/>
        <v>-0.59402007594999995</v>
      </c>
      <c r="JE69">
        <f t="shared" si="423"/>
        <v>-0.59402007594999995</v>
      </c>
      <c r="JF69">
        <f t="shared" si="424"/>
        <v>-0.56594</v>
      </c>
      <c r="JG69">
        <f t="shared" si="425"/>
        <v>-6.9120000000000001E-2</v>
      </c>
      <c r="JH69">
        <f t="shared" si="426"/>
        <v>-3.8940000000000002E-2</v>
      </c>
      <c r="JI69">
        <f t="shared" si="427"/>
        <v>-0.49857000000000001</v>
      </c>
      <c r="JJ69" s="26">
        <f t="shared" si="428"/>
        <v>23.290190403071897</v>
      </c>
      <c r="JK69">
        <f t="shared" si="429"/>
        <v>23.290190403071897</v>
      </c>
      <c r="JL69">
        <f t="shared" si="430"/>
        <v>23.290190403071897</v>
      </c>
      <c r="JM69">
        <f t="shared" si="431"/>
        <v>23.290190403071897</v>
      </c>
      <c r="JN69">
        <f t="shared" si="432"/>
        <v>17.536392428203705</v>
      </c>
      <c r="JO69">
        <f t="shared" si="433"/>
        <v>16.471776900977758</v>
      </c>
      <c r="JP69">
        <f t="shared" si="434"/>
        <v>16.471776900977758</v>
      </c>
      <c r="JQ69">
        <f t="shared" si="435"/>
        <v>16.471776900977758</v>
      </c>
      <c r="JR69">
        <f t="shared" si="436"/>
        <v>16.471776900977758</v>
      </c>
      <c r="JS69">
        <f t="shared" si="437"/>
        <v>16.471776900977758</v>
      </c>
      <c r="JT69">
        <f t="shared" si="438"/>
        <v>16.471776900977758</v>
      </c>
      <c r="JU69" s="26" t="str">
        <f t="shared" si="439"/>
        <v/>
      </c>
      <c r="JV69" t="str">
        <f t="shared" si="440"/>
        <v/>
      </c>
      <c r="JW69" t="str">
        <f t="shared" si="441"/>
        <v/>
      </c>
      <c r="JX69" t="str">
        <f t="shared" si="442"/>
        <v/>
      </c>
      <c r="JY69">
        <f t="shared" si="443"/>
        <v>17.536392428203705</v>
      </c>
      <c r="JZ69">
        <f t="shared" si="444"/>
        <v>16.471776900977758</v>
      </c>
      <c r="KA69">
        <f t="shared" si="445"/>
        <v>16.471776900977758</v>
      </c>
      <c r="KB69">
        <f t="shared" si="446"/>
        <v>16.471776900977758</v>
      </c>
      <c r="KC69">
        <f t="shared" si="447"/>
        <v>16.471776900977758</v>
      </c>
      <c r="KD69">
        <f t="shared" si="448"/>
        <v>16.471776900977758</v>
      </c>
      <c r="KE69" s="4">
        <f t="shared" si="449"/>
        <v>16.471776900977758</v>
      </c>
    </row>
    <row r="70" spans="1:291" x14ac:dyDescent="0.2">
      <c r="A70" s="16" t="s">
        <v>3619</v>
      </c>
      <c r="B70" s="17" t="s">
        <v>3620</v>
      </c>
      <c r="C70" s="17"/>
      <c r="D70" s="17"/>
      <c r="E70" s="20" t="s">
        <v>56</v>
      </c>
      <c r="F70" s="19"/>
      <c r="G70" s="19"/>
      <c r="H70" s="19"/>
      <c r="I70" s="19"/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32">
        <v>0</v>
      </c>
      <c r="Q70" s="19"/>
      <c r="R70" s="19"/>
      <c r="S70" s="19"/>
      <c r="T70" s="19"/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32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 s="4">
        <v>0</v>
      </c>
      <c r="AM70" s="19"/>
      <c r="AN70" s="19"/>
      <c r="AO70" s="19"/>
      <c r="AP70" s="19"/>
      <c r="AQ70" s="19"/>
      <c r="AR70" s="19"/>
      <c r="AS70" s="19"/>
      <c r="AT70" s="19"/>
      <c r="AU70" s="19"/>
      <c r="AV70" s="19">
        <v>3.2214199999999998E-2</v>
      </c>
      <c r="AW70" s="32">
        <v>3.60959E-2</v>
      </c>
      <c r="AX70" s="19"/>
      <c r="AY70" s="19"/>
      <c r="AZ70" s="19"/>
      <c r="BA70" s="19"/>
      <c r="BB70" s="19"/>
      <c r="BC70" s="19"/>
      <c r="BD70" s="19"/>
      <c r="BE70" s="19"/>
      <c r="BF70" s="19"/>
      <c r="BG70" s="19">
        <v>0</v>
      </c>
      <c r="BH70" s="32">
        <v>0</v>
      </c>
      <c r="BI70" s="19"/>
      <c r="BJ70" s="19"/>
      <c r="BK70" s="19"/>
      <c r="BL70" s="19"/>
      <c r="BM70" s="19"/>
      <c r="BN70" s="19"/>
      <c r="BO70" s="19"/>
      <c r="BP70" s="19"/>
      <c r="BQ70" s="19"/>
      <c r="BR70" s="19">
        <f t="shared" si="317"/>
        <v>0</v>
      </c>
      <c r="BS70" s="19">
        <f>IF(BH70&gt;0,1,0)</f>
        <v>0</v>
      </c>
      <c r="BT70" s="38">
        <v>13</v>
      </c>
      <c r="BU70" s="19">
        <v>18</v>
      </c>
      <c r="BV70" s="19">
        <v>11</v>
      </c>
      <c r="BW70" s="19">
        <v>28</v>
      </c>
      <c r="BX70" s="19">
        <v>64</v>
      </c>
      <c r="BY70" s="19">
        <v>45</v>
      </c>
      <c r="BZ70" s="19">
        <v>35</v>
      </c>
      <c r="CA70" s="19">
        <v>43</v>
      </c>
      <c r="CB70" s="19">
        <v>41</v>
      </c>
      <c r="CC70" s="19">
        <v>32</v>
      </c>
      <c r="CD70" s="32">
        <v>45</v>
      </c>
      <c r="CE70" s="19">
        <v>22</v>
      </c>
      <c r="CF70" s="19">
        <v>39</v>
      </c>
      <c r="CG70" s="19">
        <v>29</v>
      </c>
      <c r="CH70" s="19">
        <v>72</v>
      </c>
      <c r="CI70" s="19">
        <v>164</v>
      </c>
      <c r="CJ70" s="19">
        <v>86</v>
      </c>
      <c r="CK70" s="19">
        <v>101</v>
      </c>
      <c r="CL70" s="19">
        <v>133</v>
      </c>
      <c r="CM70" s="19">
        <v>132</v>
      </c>
      <c r="CN70" s="19">
        <v>71</v>
      </c>
      <c r="CO70" s="32">
        <v>82</v>
      </c>
      <c r="CP70" s="35">
        <f t="shared" si="318"/>
        <v>0.59090909090909094</v>
      </c>
      <c r="CQ70" s="35">
        <f t="shared" si="319"/>
        <v>0.46153846153846156</v>
      </c>
      <c r="CR70" s="35">
        <f t="shared" si="320"/>
        <v>0.37931034482758619</v>
      </c>
      <c r="CS70" s="35">
        <f t="shared" si="321"/>
        <v>0.3888888888888889</v>
      </c>
      <c r="CT70" s="35">
        <f t="shared" si="322"/>
        <v>0.3902439024390244</v>
      </c>
      <c r="CU70" s="35">
        <f t="shared" si="323"/>
        <v>0.52325581395348841</v>
      </c>
      <c r="CV70" s="35">
        <f t="shared" si="324"/>
        <v>0.34653465346534651</v>
      </c>
      <c r="CW70" s="35">
        <f t="shared" si="325"/>
        <v>0.32330827067669171</v>
      </c>
      <c r="CX70" s="35">
        <f t="shared" si="326"/>
        <v>0.31060606060606061</v>
      </c>
      <c r="CY70" s="35">
        <f t="shared" si="327"/>
        <v>0.45070422535211269</v>
      </c>
      <c r="CZ70" s="139">
        <f t="shared" si="328"/>
        <v>0.54878048780487809</v>
      </c>
      <c r="DA70" s="146"/>
      <c r="DB70" s="146">
        <v>4.7438328920000004</v>
      </c>
      <c r="DC70" s="146">
        <v>6.508435135</v>
      </c>
      <c r="DD70" s="146">
        <v>8.6083281300000003</v>
      </c>
      <c r="DE70" s="146">
        <v>2.646187222</v>
      </c>
      <c r="DF70" s="146">
        <v>1.1783231510000001</v>
      </c>
      <c r="DG70" s="146">
        <v>1.6410285529999999</v>
      </c>
      <c r="DH70" s="146">
        <v>2.1778459670000001</v>
      </c>
      <c r="DI70" s="146">
        <v>1.5357534310000001</v>
      </c>
      <c r="DJ70" s="146">
        <v>1.47616506</v>
      </c>
      <c r="DK70" s="147">
        <v>0.90135529999999997</v>
      </c>
      <c r="DL70" s="146"/>
      <c r="DM70" s="146"/>
      <c r="DN70" s="146"/>
      <c r="DO70" s="146"/>
      <c r="DP70" s="146"/>
      <c r="DQ70" s="146"/>
      <c r="DR70" s="146"/>
      <c r="DS70" s="146"/>
      <c r="DT70" s="146"/>
      <c r="DU70" s="146">
        <v>1.1164599999999999E-3</v>
      </c>
      <c r="DV70" s="147">
        <v>2.789E-4</v>
      </c>
      <c r="DW70" s="146"/>
      <c r="DX70" s="146"/>
      <c r="DY70" s="146"/>
      <c r="DZ70" s="146">
        <v>0.127281322</v>
      </c>
      <c r="EA70" s="146">
        <v>0.30199592600000003</v>
      </c>
      <c r="EB70" s="146">
        <v>0.16053819699999999</v>
      </c>
      <c r="EC70" s="146">
        <v>7.3826000000000002E-4</v>
      </c>
      <c r="ED70" s="146">
        <v>7.3800000000000005E-4</v>
      </c>
      <c r="EE70" s="146">
        <v>0.12492300000000001</v>
      </c>
      <c r="EF70" s="146">
        <v>3.9788999999999998E-2</v>
      </c>
      <c r="EG70" s="147">
        <v>-4.326E-2</v>
      </c>
      <c r="EH70" s="143">
        <v>21600000</v>
      </c>
      <c r="EI70" s="143">
        <v>74250000</v>
      </c>
      <c r="EJ70" s="143">
        <v>63217000</v>
      </c>
      <c r="EK70" s="143">
        <v>156425100</v>
      </c>
      <c r="EL70" s="143">
        <v>71629800</v>
      </c>
      <c r="EM70" s="143">
        <v>51657600</v>
      </c>
      <c r="EN70" s="143">
        <v>92972900</v>
      </c>
      <c r="EO70" s="143">
        <v>69720400</v>
      </c>
      <c r="EP70" s="143">
        <v>68723400</v>
      </c>
      <c r="EQ70" s="143">
        <v>40885500</v>
      </c>
      <c r="ER70" s="143"/>
      <c r="ES70" s="26">
        <f t="shared" si="329"/>
        <v>16.888203872654394</v>
      </c>
      <c r="ET70" s="26">
        <f t="shared" si="330"/>
        <v>18.122948335647084</v>
      </c>
      <c r="EU70" s="26">
        <f t="shared" si="331"/>
        <v>17.962083810288249</v>
      </c>
      <c r="EV70" s="26">
        <f t="shared" si="332"/>
        <v>18.868087859132498</v>
      </c>
      <c r="EW70" s="26">
        <f t="shared" si="333"/>
        <v>18.087021746460533</v>
      </c>
      <c r="EX70" s="26">
        <f t="shared" si="334"/>
        <v>17.760147886945347</v>
      </c>
      <c r="EY70" s="26">
        <f t="shared" si="335"/>
        <v>18.347818610803465</v>
      </c>
      <c r="EZ70" s="26">
        <f t="shared" si="336"/>
        <v>18.060003515834289</v>
      </c>
      <c r="FA70" s="26">
        <f t="shared" si="337"/>
        <v>18.045600310551411</v>
      </c>
      <c r="FB70" s="26">
        <f t="shared" si="338"/>
        <v>17.526286034927431</v>
      </c>
      <c r="FC70" s="152" t="str">
        <f t="shared" si="339"/>
        <v/>
      </c>
      <c r="FD70" t="str">
        <f t="shared" si="306"/>
        <v/>
      </c>
      <c r="FE70" t="str">
        <f t="shared" si="307"/>
        <v/>
      </c>
      <c r="FF70" t="str">
        <f t="shared" si="308"/>
        <v/>
      </c>
      <c r="FG70" t="str">
        <f t="shared" si="309"/>
        <v/>
      </c>
      <c r="FH70">
        <f t="shared" si="302"/>
        <v>2.646187222</v>
      </c>
      <c r="FI70">
        <f t="shared" si="303"/>
        <v>1.1783231510000001</v>
      </c>
      <c r="FJ70">
        <f t="shared" si="340"/>
        <v>1.6410285529999999</v>
      </c>
      <c r="FK70">
        <f t="shared" si="341"/>
        <v>2.1778459670000001</v>
      </c>
      <c r="FL70">
        <f t="shared" si="342"/>
        <v>1.5357534310000001</v>
      </c>
      <c r="FM70">
        <f t="shared" si="360"/>
        <v>1.47616506</v>
      </c>
      <c r="FN70">
        <f t="shared" si="272"/>
        <v>0.90135529999999997</v>
      </c>
      <c r="FO70" s="26" t="str">
        <f>IF(ISNUMBER(F70),DL70,"")</f>
        <v/>
      </c>
      <c r="FP70" t="str">
        <f>IF(ISNUMBER(G70),DM70,"")</f>
        <v/>
      </c>
      <c r="FX70">
        <f>IF(ISNUMBER(O70),DU70,"")</f>
        <v>1.1164599999999999E-3</v>
      </c>
      <c r="FY70" s="4">
        <f t="shared" si="344"/>
        <v>2.789E-4</v>
      </c>
      <c r="FZ70" t="str">
        <f t="shared" si="311"/>
        <v/>
      </c>
      <c r="GA70" t="str">
        <f t="shared" si="312"/>
        <v/>
      </c>
      <c r="GB70" t="str">
        <f t="shared" si="313"/>
        <v/>
      </c>
      <c r="GC70" t="str">
        <f t="shared" si="314"/>
        <v/>
      </c>
      <c r="GD70">
        <f t="shared" si="315"/>
        <v>0.30199592600000003</v>
      </c>
      <c r="GE70">
        <f t="shared" si="345"/>
        <v>0.16053819699999999</v>
      </c>
      <c r="GF70">
        <f t="shared" si="346"/>
        <v>7.3826000000000002E-4</v>
      </c>
      <c r="GG70">
        <f t="shared" si="347"/>
        <v>7.3800000000000005E-4</v>
      </c>
      <c r="GH70">
        <f t="shared" si="348"/>
        <v>0.12492300000000001</v>
      </c>
      <c r="GI70">
        <f t="shared" si="361"/>
        <v>3.9788999999999998E-2</v>
      </c>
      <c r="GJ70" s="4">
        <f>IF(ISNUMBER(P70),EG70,"")</f>
        <v>-4.326E-2</v>
      </c>
      <c r="GK70" t="str">
        <f t="shared" si="349"/>
        <v/>
      </c>
      <c r="GL70" t="str">
        <f t="shared" si="350"/>
        <v/>
      </c>
      <c r="GM70" t="str">
        <f t="shared" si="351"/>
        <v/>
      </c>
      <c r="GN70" t="str">
        <f t="shared" si="352"/>
        <v/>
      </c>
      <c r="GO70">
        <f t="shared" si="353"/>
        <v>18.087021746460533</v>
      </c>
      <c r="GP70">
        <f t="shared" si="354"/>
        <v>17.760147886945347</v>
      </c>
      <c r="GQ70">
        <f t="shared" si="355"/>
        <v>18.347818610803465</v>
      </c>
      <c r="GR70">
        <f t="shared" si="356"/>
        <v>18.060003515834289</v>
      </c>
      <c r="GS70">
        <f t="shared" si="357"/>
        <v>18.045600310551411</v>
      </c>
      <c r="GT70">
        <f t="shared" si="358"/>
        <v>17.526286034927431</v>
      </c>
      <c r="GU70" t="str">
        <f t="shared" si="359"/>
        <v/>
      </c>
      <c r="GV70" s="26">
        <f t="shared" si="362"/>
        <v>11.025982470999988</v>
      </c>
      <c r="GW70">
        <f t="shared" si="363"/>
        <v>11.025982470999988</v>
      </c>
      <c r="GX70">
        <f t="shared" si="364"/>
        <v>11.025982470999988</v>
      </c>
      <c r="GY70">
        <f t="shared" si="365"/>
        <v>11.025982470999988</v>
      </c>
      <c r="GZ70">
        <f t="shared" si="366"/>
        <v>2.646187222</v>
      </c>
      <c r="HA70">
        <f t="shared" si="367"/>
        <v>1.1783231510000001</v>
      </c>
      <c r="HB70">
        <f t="shared" si="368"/>
        <v>1.6410285529999999</v>
      </c>
      <c r="HC70">
        <f t="shared" si="369"/>
        <v>2.1778459670000001</v>
      </c>
      <c r="HD70">
        <f t="shared" si="370"/>
        <v>1.5357534310000001</v>
      </c>
      <c r="HE70">
        <f t="shared" si="371"/>
        <v>1.47616506</v>
      </c>
      <c r="HF70">
        <f t="shared" si="372"/>
        <v>0.90135529999999997</v>
      </c>
      <c r="HG70" s="26" t="str">
        <f t="shared" si="373"/>
        <v/>
      </c>
      <c r="HH70" t="str">
        <f t="shared" si="374"/>
        <v/>
      </c>
      <c r="HI70" t="str">
        <f t="shared" si="375"/>
        <v/>
      </c>
      <c r="HJ70" t="str">
        <f t="shared" si="376"/>
        <v/>
      </c>
      <c r="HK70">
        <f t="shared" si="377"/>
        <v>2.646187222</v>
      </c>
      <c r="HL70">
        <f t="shared" si="378"/>
        <v>1.1783231510000001</v>
      </c>
      <c r="HM70">
        <f t="shared" si="379"/>
        <v>1.6410285529999999</v>
      </c>
      <c r="HN70">
        <f t="shared" si="380"/>
        <v>2.1778459670000001</v>
      </c>
      <c r="HO70">
        <f t="shared" si="381"/>
        <v>1.5357534310000001</v>
      </c>
      <c r="HP70">
        <f t="shared" si="382"/>
        <v>1.47616506</v>
      </c>
      <c r="HQ70">
        <f t="shared" si="383"/>
        <v>0.90135529999999997</v>
      </c>
      <c r="HR70" s="26">
        <f t="shared" si="384"/>
        <v>0.86766592399999853</v>
      </c>
      <c r="HS70">
        <f t="shared" si="385"/>
        <v>0.86766592399999853</v>
      </c>
      <c r="HT70">
        <f t="shared" si="386"/>
        <v>1.8501305000000012E-3</v>
      </c>
      <c r="HU70">
        <f t="shared" si="387"/>
        <v>1.8501305000000012E-3</v>
      </c>
      <c r="HV70">
        <f t="shared" si="388"/>
        <v>1.8501305000000012E-3</v>
      </c>
      <c r="HW70">
        <f t="shared" si="389"/>
        <v>1.8501305000000012E-3</v>
      </c>
      <c r="HX70">
        <f t="shared" si="390"/>
        <v>1.8501305000000012E-3</v>
      </c>
      <c r="HY70">
        <f t="shared" si="391"/>
        <v>1.8501305000000012E-3</v>
      </c>
      <c r="HZ70">
        <f t="shared" si="392"/>
        <v>1.8501305000000012E-3</v>
      </c>
      <c r="IA70">
        <f t="shared" si="393"/>
        <v>1.8501305000000012E-3</v>
      </c>
      <c r="IB70" s="4">
        <f t="shared" si="394"/>
        <v>1.8501305000000012E-3</v>
      </c>
      <c r="IC70" t="str">
        <f t="shared" si="395"/>
        <v/>
      </c>
      <c r="ID70" t="str">
        <f t="shared" si="396"/>
        <v/>
      </c>
      <c r="IE70" t="str">
        <f t="shared" si="397"/>
        <v/>
      </c>
      <c r="IF70" t="str">
        <f t="shared" si="398"/>
        <v/>
      </c>
      <c r="IG70" t="str">
        <f t="shared" si="399"/>
        <v/>
      </c>
      <c r="IH70" t="str">
        <f t="shared" si="400"/>
        <v/>
      </c>
      <c r="II70" t="str">
        <f t="shared" si="401"/>
        <v/>
      </c>
      <c r="IJ70" t="str">
        <f t="shared" si="402"/>
        <v/>
      </c>
      <c r="IK70" t="str">
        <f t="shared" si="403"/>
        <v/>
      </c>
      <c r="IL70">
        <f t="shared" si="404"/>
        <v>1.8501305000000012E-3</v>
      </c>
      <c r="IM70">
        <f t="shared" si="405"/>
        <v>1.8501305000000012E-3</v>
      </c>
      <c r="IN70" s="26">
        <f t="shared" si="406"/>
        <v>0.13094384999999997</v>
      </c>
      <c r="IO70">
        <f t="shared" si="407"/>
        <v>0.13094384999999997</v>
      </c>
      <c r="IP70">
        <f t="shared" si="408"/>
        <v>0.13094384999999997</v>
      </c>
      <c r="IQ70">
        <f t="shared" si="409"/>
        <v>0.13094384999999997</v>
      </c>
      <c r="IR70">
        <f t="shared" si="410"/>
        <v>0.13094384999999997</v>
      </c>
      <c r="IS70">
        <f t="shared" si="411"/>
        <v>0.13094384999999997</v>
      </c>
      <c r="IT70">
        <f t="shared" si="412"/>
        <v>7.3826000000000002E-4</v>
      </c>
      <c r="IU70">
        <f t="shared" si="413"/>
        <v>7.3800000000000005E-4</v>
      </c>
      <c r="IV70">
        <f t="shared" si="414"/>
        <v>0.12492300000000001</v>
      </c>
      <c r="IW70">
        <f t="shared" si="415"/>
        <v>3.9788999999999998E-2</v>
      </c>
      <c r="IX70">
        <f t="shared" si="416"/>
        <v>-4.326E-2</v>
      </c>
      <c r="IY70" s="26" t="str">
        <f t="shared" si="417"/>
        <v/>
      </c>
      <c r="IZ70" t="str">
        <f t="shared" si="418"/>
        <v/>
      </c>
      <c r="JA70" t="str">
        <f t="shared" si="419"/>
        <v/>
      </c>
      <c r="JB70" t="str">
        <f t="shared" si="420"/>
        <v/>
      </c>
      <c r="JC70">
        <f t="shared" si="421"/>
        <v>0.13094384999999997</v>
      </c>
      <c r="JD70">
        <f t="shared" si="422"/>
        <v>0.13094384999999997</v>
      </c>
      <c r="JE70">
        <f t="shared" si="423"/>
        <v>7.3826000000000002E-4</v>
      </c>
      <c r="JF70">
        <f t="shared" si="424"/>
        <v>7.3800000000000005E-4</v>
      </c>
      <c r="JG70">
        <f t="shared" si="425"/>
        <v>0.12492300000000001</v>
      </c>
      <c r="JH70">
        <f t="shared" si="426"/>
        <v>3.9788999999999998E-2</v>
      </c>
      <c r="JI70">
        <f t="shared" si="427"/>
        <v>-4.326E-2</v>
      </c>
      <c r="JJ70" s="26">
        <f t="shared" si="428"/>
        <v>23.290190403071897</v>
      </c>
      <c r="JK70">
        <f t="shared" si="429"/>
        <v>23.290190403071897</v>
      </c>
      <c r="JL70">
        <f t="shared" si="430"/>
        <v>23.290190403071897</v>
      </c>
      <c r="JM70">
        <f t="shared" si="431"/>
        <v>23.290190403071897</v>
      </c>
      <c r="JN70">
        <f t="shared" si="432"/>
        <v>18.087021746460533</v>
      </c>
      <c r="JO70">
        <f t="shared" si="433"/>
        <v>17.760147886945347</v>
      </c>
      <c r="JP70">
        <f t="shared" si="434"/>
        <v>18.347818610803465</v>
      </c>
      <c r="JQ70">
        <f t="shared" si="435"/>
        <v>18.060003515834289</v>
      </c>
      <c r="JR70">
        <f t="shared" si="436"/>
        <v>18.045600310551411</v>
      </c>
      <c r="JS70">
        <f t="shared" si="437"/>
        <v>17.526286034927431</v>
      </c>
      <c r="JT70">
        <f t="shared" si="438"/>
        <v>23.290190403071897</v>
      </c>
      <c r="JU70" s="26" t="str">
        <f t="shared" si="439"/>
        <v/>
      </c>
      <c r="JV70" t="str">
        <f t="shared" si="440"/>
        <v/>
      </c>
      <c r="JW70" t="str">
        <f t="shared" si="441"/>
        <v/>
      </c>
      <c r="JX70" t="str">
        <f t="shared" si="442"/>
        <v/>
      </c>
      <c r="JY70">
        <f t="shared" si="443"/>
        <v>18.087021746460533</v>
      </c>
      <c r="JZ70">
        <f t="shared" si="444"/>
        <v>17.760147886945347</v>
      </c>
      <c r="KA70">
        <f t="shared" si="445"/>
        <v>18.347818610803465</v>
      </c>
      <c r="KB70">
        <f t="shared" si="446"/>
        <v>18.060003515834289</v>
      </c>
      <c r="KC70">
        <f t="shared" si="447"/>
        <v>18.045600310551411</v>
      </c>
      <c r="KD70">
        <f t="shared" si="448"/>
        <v>17.526286034927431</v>
      </c>
      <c r="KE70" s="4" t="str">
        <f t="shared" si="449"/>
        <v/>
      </c>
    </row>
    <row r="71" spans="1:291" x14ac:dyDescent="0.2">
      <c r="A71" s="16" t="s">
        <v>3630</v>
      </c>
      <c r="B71" s="17" t="s">
        <v>3631</v>
      </c>
      <c r="C71" s="17"/>
      <c r="D71" s="17"/>
      <c r="E71" s="20" t="s">
        <v>56</v>
      </c>
      <c r="F71" s="19"/>
      <c r="G71" s="19"/>
      <c r="H71" s="19"/>
      <c r="I71" s="19"/>
      <c r="J71" s="19"/>
      <c r="K71" s="19"/>
      <c r="L71" s="19"/>
      <c r="M71" s="19"/>
      <c r="N71" s="19"/>
      <c r="O71" s="19">
        <v>0</v>
      </c>
      <c r="P71" s="32">
        <v>0</v>
      </c>
      <c r="Q71" s="19"/>
      <c r="R71" s="19"/>
      <c r="S71" s="19"/>
      <c r="T71" s="19"/>
      <c r="U71" s="19"/>
      <c r="V71" s="19"/>
      <c r="W71" s="19"/>
      <c r="X71" s="19"/>
      <c r="Y71" s="19"/>
      <c r="Z71" s="19">
        <v>0</v>
      </c>
      <c r="AA71" s="32">
        <v>0</v>
      </c>
      <c r="AK71">
        <v>0</v>
      </c>
      <c r="AL71" s="4">
        <v>0</v>
      </c>
      <c r="AM71" s="19"/>
      <c r="AN71" s="19"/>
      <c r="AO71" s="19"/>
      <c r="AP71" s="19"/>
      <c r="AQ71" s="19"/>
      <c r="AR71" s="19"/>
      <c r="AS71" s="19"/>
      <c r="AT71" s="19"/>
      <c r="AU71" s="19"/>
      <c r="AV71" s="19">
        <v>2.1975399999999999E-2</v>
      </c>
      <c r="AW71" s="32">
        <v>2.15435E-2</v>
      </c>
      <c r="AX71" s="19"/>
      <c r="AY71" s="19"/>
      <c r="AZ71" s="19"/>
      <c r="BA71" s="19"/>
      <c r="BB71" s="19"/>
      <c r="BC71" s="19"/>
      <c r="BD71" s="19"/>
      <c r="BE71" s="19"/>
      <c r="BF71" s="19"/>
      <c r="BG71" s="19">
        <v>0</v>
      </c>
      <c r="BH71" s="32">
        <v>0</v>
      </c>
      <c r="BI71" s="19"/>
      <c r="BJ71" s="19"/>
      <c r="BK71" s="19"/>
      <c r="BL71" s="19"/>
      <c r="BM71" s="19"/>
      <c r="BN71" s="19"/>
      <c r="BO71" s="19"/>
      <c r="BP71" s="19"/>
      <c r="BQ71" s="19"/>
      <c r="BR71" s="19">
        <f t="shared" si="317"/>
        <v>0</v>
      </c>
      <c r="BS71" s="19">
        <f>IF(BH71&gt;0,1,0)</f>
        <v>0</v>
      </c>
      <c r="BT71" s="38">
        <v>37</v>
      </c>
      <c r="BU71" s="19">
        <v>44</v>
      </c>
      <c r="BV71" s="19">
        <v>32</v>
      </c>
      <c r="BW71" s="19">
        <v>26</v>
      </c>
      <c r="BX71" s="19">
        <v>21</v>
      </c>
      <c r="BY71" s="19">
        <v>22</v>
      </c>
      <c r="BZ71" s="19">
        <v>17</v>
      </c>
      <c r="CA71" s="19">
        <v>23</v>
      </c>
      <c r="CB71" s="19">
        <v>33</v>
      </c>
      <c r="CC71" s="19">
        <v>32</v>
      </c>
      <c r="CD71" s="32">
        <v>27</v>
      </c>
      <c r="CE71" s="19">
        <v>107</v>
      </c>
      <c r="CF71" s="19">
        <v>204</v>
      </c>
      <c r="CG71" s="19">
        <v>144</v>
      </c>
      <c r="CH71" s="19">
        <v>252</v>
      </c>
      <c r="CI71" s="19">
        <v>238</v>
      </c>
      <c r="CJ71" s="19">
        <v>190</v>
      </c>
      <c r="CK71" s="19">
        <v>153</v>
      </c>
      <c r="CL71" s="19">
        <v>81</v>
      </c>
      <c r="CM71" s="19">
        <v>124</v>
      </c>
      <c r="CN71" s="19">
        <v>62</v>
      </c>
      <c r="CO71" s="32">
        <v>57</v>
      </c>
      <c r="CP71" s="35">
        <f t="shared" si="318"/>
        <v>0.34579439252336447</v>
      </c>
      <c r="CQ71" s="35">
        <f t="shared" si="319"/>
        <v>0.21568627450980393</v>
      </c>
      <c r="CR71" s="35">
        <f t="shared" si="320"/>
        <v>0.22222222222222221</v>
      </c>
      <c r="CS71" s="35">
        <f t="shared" si="321"/>
        <v>0.10317460317460317</v>
      </c>
      <c r="CT71" s="35">
        <f t="shared" si="322"/>
        <v>8.8235294117647065E-2</v>
      </c>
      <c r="CU71" s="35">
        <f t="shared" si="323"/>
        <v>0.11578947368421053</v>
      </c>
      <c r="CV71" s="35">
        <f t="shared" si="324"/>
        <v>0.1111111111111111</v>
      </c>
      <c r="CW71" s="35">
        <f t="shared" si="325"/>
        <v>0.2839506172839506</v>
      </c>
      <c r="CX71" s="35">
        <f t="shared" si="326"/>
        <v>0.2661290322580645</v>
      </c>
      <c r="CY71" s="35">
        <f t="shared" si="327"/>
        <v>0.5161290322580645</v>
      </c>
      <c r="CZ71" s="139">
        <f t="shared" si="328"/>
        <v>0.47368421052631576</v>
      </c>
      <c r="DA71" s="146">
        <v>5.9156000000000004</v>
      </c>
      <c r="DB71" s="146">
        <v>4.9877000000000002</v>
      </c>
      <c r="DC71" s="146">
        <v>6.6546000000000003</v>
      </c>
      <c r="DD71" s="146">
        <v>8.1271000000000004</v>
      </c>
      <c r="DE71" s="146">
        <v>5.3255999999999997</v>
      </c>
      <c r="DF71" s="146">
        <v>2.6320999999999999</v>
      </c>
      <c r="DG71" s="146">
        <v>3.9142000000000001</v>
      </c>
      <c r="DH71" s="146">
        <v>4.2159000000000004</v>
      </c>
      <c r="DI71" s="146">
        <v>2.9611000000000001</v>
      </c>
      <c r="DJ71" s="146">
        <v>1.2448999999999999</v>
      </c>
      <c r="DK71" s="147"/>
      <c r="DL71" s="146"/>
      <c r="DM71" s="146"/>
      <c r="DN71" s="146"/>
      <c r="DO71" s="146"/>
      <c r="DP71" s="146"/>
      <c r="DQ71" s="146"/>
      <c r="DR71" s="146"/>
      <c r="DS71" s="146"/>
      <c r="DT71" s="146"/>
      <c r="DU71" s="146"/>
      <c r="DV71" s="147">
        <v>1.1440000000000001E-3</v>
      </c>
      <c r="DW71" s="146">
        <v>-6.2620000000000002E-3</v>
      </c>
      <c r="DX71" s="146">
        <v>0.10377599999999999</v>
      </c>
      <c r="DY71" s="146">
        <v>0.10562199999999999</v>
      </c>
      <c r="DZ71" s="146">
        <v>5.4682000000000001E-2</v>
      </c>
      <c r="EA71" s="146">
        <v>7.4009000000000005E-2</v>
      </c>
      <c r="EB71" s="146">
        <v>0.29474499999999998</v>
      </c>
      <c r="EC71" s="146">
        <v>8.6628999999999998E-2</v>
      </c>
      <c r="ED71" s="146">
        <v>0.215669</v>
      </c>
      <c r="EE71" s="146">
        <v>0.162356</v>
      </c>
      <c r="EF71" s="146">
        <v>6.3194E-2</v>
      </c>
      <c r="EG71" s="147">
        <v>0</v>
      </c>
      <c r="EH71" s="143">
        <v>195637700</v>
      </c>
      <c r="EI71" s="143">
        <v>231993800</v>
      </c>
      <c r="EJ71" s="143">
        <v>312244600</v>
      </c>
      <c r="EK71" s="143">
        <v>357202500</v>
      </c>
      <c r="EL71" s="143">
        <v>216872500</v>
      </c>
      <c r="EM71" s="143">
        <v>180007300</v>
      </c>
      <c r="EN71" s="143">
        <v>267804600</v>
      </c>
      <c r="EO71" s="143">
        <v>326739400</v>
      </c>
      <c r="EP71" s="143">
        <v>237284700</v>
      </c>
      <c r="EQ71" s="143">
        <v>92278100</v>
      </c>
      <c r="ER71" s="143"/>
      <c r="ES71" s="26">
        <f t="shared" si="329"/>
        <v>19.091775037279266</v>
      </c>
      <c r="ET71" s="26">
        <f t="shared" si="330"/>
        <v>19.262221205135557</v>
      </c>
      <c r="EU71" s="26">
        <f t="shared" si="331"/>
        <v>19.559297412985352</v>
      </c>
      <c r="EV71" s="26">
        <f t="shared" si="332"/>
        <v>19.693813405822304</v>
      </c>
      <c r="EW71" s="26">
        <f t="shared" si="333"/>
        <v>19.194820181221434</v>
      </c>
      <c r="EX71" s="26">
        <f t="shared" si="334"/>
        <v>19.008507963587686</v>
      </c>
      <c r="EY71" s="26">
        <f t="shared" si="335"/>
        <v>19.405768168071582</v>
      </c>
      <c r="EZ71" s="26">
        <f t="shared" si="336"/>
        <v>19.604673469238492</v>
      </c>
      <c r="FA71" s="26">
        <f t="shared" si="337"/>
        <v>19.284771243979705</v>
      </c>
      <c r="FB71" s="26">
        <f t="shared" si="338"/>
        <v>18.340317401547672</v>
      </c>
      <c r="FC71" s="152" t="str">
        <f t="shared" si="339"/>
        <v/>
      </c>
      <c r="FD71" t="str">
        <f t="shared" si="306"/>
        <v/>
      </c>
      <c r="FE71" t="str">
        <f t="shared" si="307"/>
        <v/>
      </c>
      <c r="FF71" t="str">
        <f t="shared" si="308"/>
        <v/>
      </c>
      <c r="FG71" t="str">
        <f t="shared" si="309"/>
        <v/>
      </c>
      <c r="FH71" t="str">
        <f t="shared" si="302"/>
        <v/>
      </c>
      <c r="FI71" t="str">
        <f t="shared" si="303"/>
        <v/>
      </c>
      <c r="FJ71" t="str">
        <f t="shared" si="340"/>
        <v/>
      </c>
      <c r="FK71" t="str">
        <f t="shared" si="341"/>
        <v/>
      </c>
      <c r="FL71" t="str">
        <f t="shared" si="342"/>
        <v/>
      </c>
      <c r="FM71">
        <f t="shared" si="360"/>
        <v>1.2448999999999999</v>
      </c>
      <c r="FO71" s="26" t="str">
        <f>IF(ISNUMBER(F71),DL71,"")</f>
        <v/>
      </c>
      <c r="FP71" t="str">
        <f>IF(ISNUMBER(G71),DM71,"")</f>
        <v/>
      </c>
      <c r="FQ71" t="str">
        <f t="shared" ref="FQ71:FW71" si="450">IF(ISNUMBER(H71),DN71,"")</f>
        <v/>
      </c>
      <c r="FR71" t="str">
        <f t="shared" si="450"/>
        <v/>
      </c>
      <c r="FS71" t="str">
        <f t="shared" si="450"/>
        <v/>
      </c>
      <c r="FT71" t="str">
        <f t="shared" si="450"/>
        <v/>
      </c>
      <c r="FU71" t="str">
        <f t="shared" si="450"/>
        <v/>
      </c>
      <c r="FV71" t="str">
        <f t="shared" si="450"/>
        <v/>
      </c>
      <c r="FW71" t="str">
        <f t="shared" si="450"/>
        <v/>
      </c>
      <c r="FY71" s="4">
        <f t="shared" si="344"/>
        <v>1.1440000000000001E-3</v>
      </c>
      <c r="FZ71" t="str">
        <f t="shared" si="311"/>
        <v/>
      </c>
      <c r="GA71" t="str">
        <f t="shared" si="312"/>
        <v/>
      </c>
      <c r="GB71" t="str">
        <f t="shared" si="313"/>
        <v/>
      </c>
      <c r="GC71" t="str">
        <f t="shared" si="314"/>
        <v/>
      </c>
      <c r="GD71" t="str">
        <f t="shared" si="315"/>
        <v/>
      </c>
      <c r="GE71" t="str">
        <f t="shared" si="345"/>
        <v/>
      </c>
      <c r="GF71" t="str">
        <f t="shared" si="346"/>
        <v/>
      </c>
      <c r="GG71" t="str">
        <f t="shared" si="347"/>
        <v/>
      </c>
      <c r="GH71" t="str">
        <f t="shared" si="348"/>
        <v/>
      </c>
      <c r="GI71">
        <f t="shared" si="361"/>
        <v>6.3194E-2</v>
      </c>
      <c r="GJ71" s="4"/>
      <c r="GK71" t="str">
        <f t="shared" si="349"/>
        <v/>
      </c>
      <c r="GL71" t="str">
        <f t="shared" si="350"/>
        <v/>
      </c>
      <c r="GM71" t="str">
        <f t="shared" si="351"/>
        <v/>
      </c>
      <c r="GN71" t="str">
        <f t="shared" si="352"/>
        <v/>
      </c>
      <c r="GO71" t="str">
        <f t="shared" si="353"/>
        <v/>
      </c>
      <c r="GP71" t="str">
        <f t="shared" si="354"/>
        <v/>
      </c>
      <c r="GQ71" t="str">
        <f t="shared" si="355"/>
        <v/>
      </c>
      <c r="GR71" t="str">
        <f t="shared" si="356"/>
        <v/>
      </c>
      <c r="GS71" t="str">
        <f t="shared" si="357"/>
        <v/>
      </c>
      <c r="GT71">
        <f t="shared" si="358"/>
        <v>18.340317401547672</v>
      </c>
      <c r="GU71" t="str">
        <f t="shared" si="359"/>
        <v/>
      </c>
      <c r="GV71" s="26">
        <f t="shared" si="362"/>
        <v>11.025982470999988</v>
      </c>
      <c r="GW71">
        <f t="shared" si="363"/>
        <v>11.025982470999988</v>
      </c>
      <c r="GX71">
        <f t="shared" si="364"/>
        <v>11.025982470999988</v>
      </c>
      <c r="GY71">
        <f t="shared" si="365"/>
        <v>11.025982470999988</v>
      </c>
      <c r="GZ71">
        <f t="shared" si="366"/>
        <v>11.025982470999988</v>
      </c>
      <c r="HA71">
        <f t="shared" si="367"/>
        <v>11.025982470999988</v>
      </c>
      <c r="HB71">
        <f t="shared" si="368"/>
        <v>11.025982470999988</v>
      </c>
      <c r="HC71">
        <f t="shared" si="369"/>
        <v>11.025982470999988</v>
      </c>
      <c r="HD71">
        <f t="shared" si="370"/>
        <v>11.025982470999988</v>
      </c>
      <c r="HE71">
        <f t="shared" si="371"/>
        <v>1.2448999999999999</v>
      </c>
      <c r="HF71">
        <f t="shared" si="372"/>
        <v>0.52583789730000008</v>
      </c>
      <c r="HG71" s="26" t="str">
        <f t="shared" si="373"/>
        <v/>
      </c>
      <c r="HH71" t="str">
        <f t="shared" si="374"/>
        <v/>
      </c>
      <c r="HI71" t="str">
        <f t="shared" si="375"/>
        <v/>
      </c>
      <c r="HJ71" t="str">
        <f t="shared" si="376"/>
        <v/>
      </c>
      <c r="HK71" t="str">
        <f t="shared" si="377"/>
        <v/>
      </c>
      <c r="HL71" t="str">
        <f t="shared" si="378"/>
        <v/>
      </c>
      <c r="HM71" t="str">
        <f t="shared" si="379"/>
        <v/>
      </c>
      <c r="HN71" t="str">
        <f t="shared" si="380"/>
        <v/>
      </c>
      <c r="HO71" t="str">
        <f t="shared" si="381"/>
        <v/>
      </c>
      <c r="HP71">
        <f t="shared" si="382"/>
        <v>1.2448999999999999</v>
      </c>
      <c r="HQ71" t="str">
        <f t="shared" si="383"/>
        <v/>
      </c>
      <c r="HR71" s="26">
        <f t="shared" si="384"/>
        <v>0.86766592399999853</v>
      </c>
      <c r="HS71">
        <f t="shared" si="385"/>
        <v>0.86766592399999853</v>
      </c>
      <c r="HT71">
        <f t="shared" si="386"/>
        <v>0.86766592399999853</v>
      </c>
      <c r="HU71">
        <f t="shared" si="387"/>
        <v>0.86766592399999853</v>
      </c>
      <c r="HV71">
        <f t="shared" si="388"/>
        <v>0.86766592399999853</v>
      </c>
      <c r="HW71">
        <f t="shared" si="389"/>
        <v>0.86766592399999853</v>
      </c>
      <c r="HX71">
        <f t="shared" si="390"/>
        <v>0.86766592399999853</v>
      </c>
      <c r="HY71">
        <f t="shared" si="391"/>
        <v>0.86766592399999853</v>
      </c>
      <c r="HZ71">
        <f t="shared" si="392"/>
        <v>0.86766592399999853</v>
      </c>
      <c r="IA71">
        <f t="shared" si="393"/>
        <v>1.8501305000000012E-3</v>
      </c>
      <c r="IB71" s="4">
        <f t="shared" si="394"/>
        <v>1.8501305000000012E-3</v>
      </c>
      <c r="IC71" t="str">
        <f t="shared" si="395"/>
        <v/>
      </c>
      <c r="ID71" t="str">
        <f t="shared" si="396"/>
        <v/>
      </c>
      <c r="IE71" t="str">
        <f t="shared" si="397"/>
        <v/>
      </c>
      <c r="IF71" t="str">
        <f t="shared" si="398"/>
        <v/>
      </c>
      <c r="IG71" t="str">
        <f t="shared" si="399"/>
        <v/>
      </c>
      <c r="IH71" t="str">
        <f t="shared" si="400"/>
        <v/>
      </c>
      <c r="II71" t="str">
        <f t="shared" si="401"/>
        <v/>
      </c>
      <c r="IJ71" t="str">
        <f t="shared" si="402"/>
        <v/>
      </c>
      <c r="IK71" t="str">
        <f t="shared" si="403"/>
        <v/>
      </c>
      <c r="IL71" t="str">
        <f t="shared" si="404"/>
        <v/>
      </c>
      <c r="IM71">
        <f t="shared" si="405"/>
        <v>1.8501305000000012E-3</v>
      </c>
      <c r="IN71" s="26">
        <f t="shared" si="406"/>
        <v>0.13094384999999997</v>
      </c>
      <c r="IO71">
        <f t="shared" si="407"/>
        <v>0.13094384999999997</v>
      </c>
      <c r="IP71">
        <f t="shared" si="408"/>
        <v>0.13094384999999997</v>
      </c>
      <c r="IQ71">
        <f t="shared" si="409"/>
        <v>0.13094384999999997</v>
      </c>
      <c r="IR71">
        <f t="shared" si="410"/>
        <v>0.13094384999999997</v>
      </c>
      <c r="IS71">
        <f t="shared" si="411"/>
        <v>0.13094384999999997</v>
      </c>
      <c r="IT71">
        <f t="shared" si="412"/>
        <v>0.13094384999999997</v>
      </c>
      <c r="IU71">
        <f t="shared" si="413"/>
        <v>0.13094384999999997</v>
      </c>
      <c r="IV71">
        <f t="shared" si="414"/>
        <v>0.13094384999999997</v>
      </c>
      <c r="IW71">
        <f t="shared" si="415"/>
        <v>6.3194E-2</v>
      </c>
      <c r="IX71">
        <f t="shared" si="416"/>
        <v>0</v>
      </c>
      <c r="IY71" s="26" t="str">
        <f t="shared" si="417"/>
        <v/>
      </c>
      <c r="IZ71" t="str">
        <f t="shared" si="418"/>
        <v/>
      </c>
      <c r="JA71" t="str">
        <f t="shared" si="419"/>
        <v/>
      </c>
      <c r="JB71" t="str">
        <f t="shared" si="420"/>
        <v/>
      </c>
      <c r="JC71" t="str">
        <f t="shared" si="421"/>
        <v/>
      </c>
      <c r="JD71" t="str">
        <f t="shared" si="422"/>
        <v/>
      </c>
      <c r="JE71" t="str">
        <f t="shared" si="423"/>
        <v/>
      </c>
      <c r="JF71" t="str">
        <f t="shared" si="424"/>
        <v/>
      </c>
      <c r="JG71" t="str">
        <f t="shared" si="425"/>
        <v/>
      </c>
      <c r="JH71">
        <f t="shared" si="426"/>
        <v>6.3194E-2</v>
      </c>
      <c r="JI71" t="str">
        <f t="shared" si="427"/>
        <v/>
      </c>
      <c r="JJ71" s="26">
        <f t="shared" si="428"/>
        <v>23.290190403071897</v>
      </c>
      <c r="JK71">
        <f t="shared" si="429"/>
        <v>23.290190403071897</v>
      </c>
      <c r="JL71">
        <f t="shared" si="430"/>
        <v>23.290190403071897</v>
      </c>
      <c r="JM71">
        <f t="shared" si="431"/>
        <v>23.290190403071897</v>
      </c>
      <c r="JN71">
        <f t="shared" si="432"/>
        <v>23.290190403071897</v>
      </c>
      <c r="JO71">
        <f t="shared" si="433"/>
        <v>23.290190403071897</v>
      </c>
      <c r="JP71">
        <f t="shared" si="434"/>
        <v>23.290190403071897</v>
      </c>
      <c r="JQ71">
        <f t="shared" si="435"/>
        <v>23.290190403071897</v>
      </c>
      <c r="JR71">
        <f t="shared" si="436"/>
        <v>23.290190403071897</v>
      </c>
      <c r="JS71">
        <f t="shared" si="437"/>
        <v>18.340317401547672</v>
      </c>
      <c r="JT71">
        <f t="shared" si="438"/>
        <v>23.290190403071897</v>
      </c>
      <c r="JU71" s="26" t="str">
        <f t="shared" si="439"/>
        <v/>
      </c>
      <c r="JV71" t="str">
        <f t="shared" si="440"/>
        <v/>
      </c>
      <c r="JW71" t="str">
        <f t="shared" si="441"/>
        <v/>
      </c>
      <c r="JX71" t="str">
        <f t="shared" si="442"/>
        <v/>
      </c>
      <c r="JY71" t="str">
        <f t="shared" si="443"/>
        <v/>
      </c>
      <c r="JZ71" t="str">
        <f t="shared" si="444"/>
        <v/>
      </c>
      <c r="KA71" t="str">
        <f t="shared" si="445"/>
        <v/>
      </c>
      <c r="KB71" t="str">
        <f t="shared" si="446"/>
        <v/>
      </c>
      <c r="KC71" t="str">
        <f t="shared" si="447"/>
        <v/>
      </c>
      <c r="KD71">
        <f t="shared" si="448"/>
        <v>18.340317401547672</v>
      </c>
      <c r="KE71" s="4" t="str">
        <f t="shared" si="449"/>
        <v/>
      </c>
    </row>
    <row r="72" spans="1:291" x14ac:dyDescent="0.2">
      <c r="A72" s="16" t="s">
        <v>3881</v>
      </c>
      <c r="B72" s="17" t="s">
        <v>3882</v>
      </c>
      <c r="C72" s="17"/>
      <c r="D72" s="17"/>
      <c r="E72" s="20" t="s">
        <v>3531</v>
      </c>
      <c r="F72" s="19">
        <v>0</v>
      </c>
      <c r="G72" s="19">
        <v>0</v>
      </c>
      <c r="H72" s="19">
        <v>0</v>
      </c>
      <c r="I72" s="19"/>
      <c r="J72" s="19"/>
      <c r="K72" s="19"/>
      <c r="L72" s="19"/>
      <c r="M72" s="19"/>
      <c r="N72" s="19"/>
      <c r="O72" s="19"/>
      <c r="P72" s="32"/>
      <c r="Q72" s="19">
        <v>0</v>
      </c>
      <c r="R72" s="19">
        <v>0</v>
      </c>
      <c r="S72" s="19">
        <v>0</v>
      </c>
      <c r="T72" s="19"/>
      <c r="U72" s="19"/>
      <c r="V72" s="19"/>
      <c r="W72" s="19"/>
      <c r="X72" s="19"/>
      <c r="Y72" s="19"/>
      <c r="Z72" s="19"/>
      <c r="AA72" s="32"/>
      <c r="AB72">
        <v>0</v>
      </c>
      <c r="AC72">
        <v>0</v>
      </c>
      <c r="AD72">
        <v>0</v>
      </c>
      <c r="AL72" s="4"/>
      <c r="AM72" s="19">
        <v>2.4054200000000001E-2</v>
      </c>
      <c r="AN72" s="19">
        <v>2.5792699999999998E-2</v>
      </c>
      <c r="AO72" s="19">
        <v>2.61435E-2</v>
      </c>
      <c r="AP72" s="19"/>
      <c r="AQ72" s="19"/>
      <c r="AR72" s="19"/>
      <c r="AS72" s="19"/>
      <c r="AT72" s="19"/>
      <c r="AU72" s="19"/>
      <c r="AV72" s="19"/>
      <c r="AW72" s="32"/>
      <c r="AX72" s="19">
        <v>0</v>
      </c>
      <c r="AY72" s="19">
        <v>0</v>
      </c>
      <c r="AZ72" s="19">
        <v>0</v>
      </c>
      <c r="BA72" s="19"/>
      <c r="BB72" s="19"/>
      <c r="BC72" s="19"/>
      <c r="BD72" s="19"/>
      <c r="BE72" s="19"/>
      <c r="BF72" s="19"/>
      <c r="BG72" s="19"/>
      <c r="BH72" s="32"/>
      <c r="BI72" s="19">
        <f t="shared" ref="BI72:BK74" si="451">IF(AX72&gt;0,1,0)</f>
        <v>0</v>
      </c>
      <c r="BJ72" s="19">
        <f t="shared" si="451"/>
        <v>0</v>
      </c>
      <c r="BK72" s="19">
        <f t="shared" si="451"/>
        <v>0</v>
      </c>
      <c r="BL72" s="19"/>
      <c r="BM72" s="19"/>
      <c r="BN72" s="19"/>
      <c r="BO72" s="19"/>
      <c r="BP72" s="19"/>
      <c r="BQ72" s="19"/>
      <c r="BR72" s="19"/>
      <c r="BS72" s="19"/>
      <c r="BT72" s="38">
        <v>18</v>
      </c>
      <c r="BU72" s="19">
        <v>6</v>
      </c>
      <c r="BV72" s="19">
        <v>2</v>
      </c>
      <c r="BW72" s="19">
        <v>5</v>
      </c>
      <c r="BX72" s="19">
        <v>13</v>
      </c>
      <c r="BY72" s="19">
        <v>5</v>
      </c>
      <c r="BZ72" s="19">
        <v>0</v>
      </c>
      <c r="CA72" s="19">
        <v>0</v>
      </c>
      <c r="CB72" s="19">
        <v>0</v>
      </c>
      <c r="CC72" s="19">
        <v>0</v>
      </c>
      <c r="CD72" s="32">
        <v>0</v>
      </c>
      <c r="CE72" s="19">
        <v>135</v>
      </c>
      <c r="CF72" s="19">
        <v>97</v>
      </c>
      <c r="CG72" s="19">
        <v>34</v>
      </c>
      <c r="CH72" s="19">
        <v>58</v>
      </c>
      <c r="CI72" s="19">
        <v>75</v>
      </c>
      <c r="CJ72" s="19">
        <v>60</v>
      </c>
      <c r="CK72" s="19">
        <v>3</v>
      </c>
      <c r="CL72" s="19">
        <v>1</v>
      </c>
      <c r="CM72" s="19">
        <v>0</v>
      </c>
      <c r="CN72" s="19">
        <v>0</v>
      </c>
      <c r="CO72" s="32">
        <v>0</v>
      </c>
      <c r="CP72" s="35">
        <f t="shared" si="318"/>
        <v>0.13333333333333333</v>
      </c>
      <c r="CQ72" s="35">
        <f t="shared" si="319"/>
        <v>6.1855670103092786E-2</v>
      </c>
      <c r="CR72" s="35">
        <f t="shared" si="320"/>
        <v>5.8823529411764705E-2</v>
      </c>
      <c r="CS72" s="35">
        <f t="shared" si="321"/>
        <v>8.6206896551724144E-2</v>
      </c>
      <c r="CT72" s="35">
        <f t="shared" si="322"/>
        <v>0.17333333333333334</v>
      </c>
      <c r="CU72" s="35">
        <f t="shared" si="323"/>
        <v>8.3333333333333329E-2</v>
      </c>
      <c r="CV72" s="35">
        <f t="shared" si="324"/>
        <v>0</v>
      </c>
      <c r="CW72" s="35">
        <f t="shared" si="325"/>
        <v>0</v>
      </c>
      <c r="CX72" s="35">
        <f t="shared" si="326"/>
        <v>0</v>
      </c>
      <c r="CY72" s="35">
        <f t="shared" si="327"/>
        <v>0</v>
      </c>
      <c r="CZ72" s="139">
        <f t="shared" si="328"/>
        <v>0</v>
      </c>
      <c r="DA72" s="146">
        <v>1.1107</v>
      </c>
      <c r="DB72" s="146">
        <v>0.55320000000000003</v>
      </c>
      <c r="DC72" s="146">
        <v>8.4000000000000005E-2</v>
      </c>
      <c r="DD72" s="146">
        <v>0.29980000000000001</v>
      </c>
      <c r="DE72" s="146"/>
      <c r="DF72" s="146"/>
      <c r="DG72" s="146"/>
      <c r="DH72" s="146"/>
      <c r="DI72" s="146"/>
      <c r="DJ72" s="146"/>
      <c r="DK72" s="147"/>
      <c r="DL72" s="146"/>
      <c r="DM72" s="146"/>
      <c r="DN72" s="146"/>
      <c r="DO72" s="146"/>
      <c r="DP72" s="146"/>
      <c r="DQ72" s="146"/>
      <c r="DR72" s="146"/>
      <c r="DS72" s="146"/>
      <c r="DT72" s="146"/>
      <c r="DU72" s="146"/>
      <c r="DV72" s="147"/>
      <c r="DW72" s="146">
        <v>0.12031699999999999</v>
      </c>
      <c r="DX72" s="146">
        <v>3.8053999999999998E-2</v>
      </c>
      <c r="DY72" s="146">
        <v>1.2208999999999999E-2</v>
      </c>
      <c r="DZ72" s="146">
        <v>-4.8890000000000001E-3</v>
      </c>
      <c r="EA72" s="146"/>
      <c r="EB72" s="146"/>
      <c r="EC72" s="146"/>
      <c r="ED72" s="146"/>
      <c r="EE72" s="146"/>
      <c r="EF72" s="146"/>
      <c r="EG72" s="147"/>
      <c r="EH72" s="143">
        <v>52854900</v>
      </c>
      <c r="EI72" s="143">
        <v>30175200</v>
      </c>
      <c r="EJ72" s="143">
        <v>4759500</v>
      </c>
      <c r="EK72" s="143">
        <v>16762300</v>
      </c>
      <c r="EL72" s="143"/>
      <c r="EM72" s="143"/>
      <c r="EN72" s="143"/>
      <c r="EO72" s="143"/>
      <c r="EP72" s="143"/>
      <c r="EQ72" s="143"/>
      <c r="ER72" s="143"/>
      <c r="ES72" s="26">
        <f t="shared" si="329"/>
        <v>17.783060981214518</v>
      </c>
      <c r="ET72" s="26">
        <f t="shared" si="330"/>
        <v>17.222530952929219</v>
      </c>
      <c r="EU72" s="26">
        <f t="shared" si="331"/>
        <v>15.375653178673497</v>
      </c>
      <c r="EV72" s="26">
        <f t="shared" si="332"/>
        <v>16.634642875106408</v>
      </c>
      <c r="EW72" s="26" t="str">
        <f t="shared" si="333"/>
        <v/>
      </c>
      <c r="EX72" s="26" t="str">
        <f t="shared" si="334"/>
        <v/>
      </c>
      <c r="EY72" s="26" t="str">
        <f t="shared" si="335"/>
        <v/>
      </c>
      <c r="EZ72" s="26" t="str">
        <f t="shared" si="336"/>
        <v/>
      </c>
      <c r="FA72" s="26" t="str">
        <f t="shared" si="337"/>
        <v/>
      </c>
      <c r="FB72" s="26" t="str">
        <f t="shared" si="338"/>
        <v/>
      </c>
      <c r="FC72" s="152" t="str">
        <f t="shared" si="339"/>
        <v/>
      </c>
      <c r="FD72">
        <f t="shared" si="306"/>
        <v>1.1107</v>
      </c>
      <c r="FE72">
        <f t="shared" si="307"/>
        <v>0.55320000000000003</v>
      </c>
      <c r="FF72">
        <f t="shared" si="308"/>
        <v>8.4000000000000005E-2</v>
      </c>
      <c r="FG72" t="str">
        <f t="shared" si="309"/>
        <v/>
      </c>
      <c r="FH72" t="str">
        <f t="shared" si="302"/>
        <v/>
      </c>
      <c r="FI72" t="str">
        <f t="shared" si="303"/>
        <v/>
      </c>
      <c r="FJ72" t="str">
        <f t="shared" si="340"/>
        <v/>
      </c>
      <c r="FK72" t="str">
        <f t="shared" si="341"/>
        <v/>
      </c>
      <c r="FL72" t="str">
        <f t="shared" si="342"/>
        <v/>
      </c>
      <c r="FM72" t="str">
        <f t="shared" si="360"/>
        <v/>
      </c>
      <c r="FN72" t="str">
        <f t="shared" ref="FN72:FN107" si="452">IF(ISNUMBER(P72),DK72,"")</f>
        <v/>
      </c>
      <c r="FO72" s="26"/>
      <c r="FR72" t="str">
        <f t="shared" ref="FR72:FX75" si="453">IF(ISNUMBER(I72),DO72,"")</f>
        <v/>
      </c>
      <c r="FS72" t="str">
        <f t="shared" si="453"/>
        <v/>
      </c>
      <c r="FT72" t="str">
        <f t="shared" si="453"/>
        <v/>
      </c>
      <c r="FU72" t="str">
        <f t="shared" si="453"/>
        <v/>
      </c>
      <c r="FV72" t="str">
        <f t="shared" si="453"/>
        <v/>
      </c>
      <c r="FW72" t="str">
        <f t="shared" si="453"/>
        <v/>
      </c>
      <c r="FX72" t="str">
        <f t="shared" si="453"/>
        <v/>
      </c>
      <c r="FY72" s="4" t="str">
        <f t="shared" si="344"/>
        <v/>
      </c>
      <c r="FZ72">
        <f t="shared" si="311"/>
        <v>0.12031699999999999</v>
      </c>
      <c r="GA72">
        <f t="shared" si="312"/>
        <v>3.8053999999999998E-2</v>
      </c>
      <c r="GB72">
        <f t="shared" si="313"/>
        <v>1.2208999999999999E-2</v>
      </c>
      <c r="GC72" t="str">
        <f t="shared" si="314"/>
        <v/>
      </c>
      <c r="GD72" t="str">
        <f t="shared" si="315"/>
        <v/>
      </c>
      <c r="GE72" t="str">
        <f t="shared" si="345"/>
        <v/>
      </c>
      <c r="GF72" t="str">
        <f t="shared" si="346"/>
        <v/>
      </c>
      <c r="GG72" t="str">
        <f t="shared" si="347"/>
        <v/>
      </c>
      <c r="GH72" t="str">
        <f t="shared" si="348"/>
        <v/>
      </c>
      <c r="GI72" t="str">
        <f t="shared" si="361"/>
        <v/>
      </c>
      <c r="GJ72" s="4" t="str">
        <f t="shared" ref="GJ72:GJ99" si="454">IF(ISNUMBER(P72),EG72,"")</f>
        <v/>
      </c>
      <c r="GK72">
        <f t="shared" si="349"/>
        <v>17.783060981214518</v>
      </c>
      <c r="GL72">
        <f t="shared" si="350"/>
        <v>17.222530952929219</v>
      </c>
      <c r="GM72">
        <f t="shared" si="351"/>
        <v>15.375653178673497</v>
      </c>
      <c r="GN72" t="str">
        <f t="shared" si="352"/>
        <v/>
      </c>
      <c r="GO72" t="str">
        <f t="shared" si="353"/>
        <v/>
      </c>
      <c r="GP72" t="str">
        <f t="shared" si="354"/>
        <v/>
      </c>
      <c r="GQ72" t="str">
        <f t="shared" si="355"/>
        <v/>
      </c>
      <c r="GR72" t="str">
        <f t="shared" si="356"/>
        <v/>
      </c>
      <c r="GS72" t="str">
        <f t="shared" si="357"/>
        <v/>
      </c>
      <c r="GT72" t="str">
        <f t="shared" si="358"/>
        <v/>
      </c>
      <c r="GU72" t="str">
        <f t="shared" si="359"/>
        <v/>
      </c>
      <c r="GV72" s="26">
        <f t="shared" si="362"/>
        <v>1.1107</v>
      </c>
      <c r="GW72">
        <f t="shared" si="363"/>
        <v>0.55320000000000003</v>
      </c>
      <c r="GX72">
        <f t="shared" si="364"/>
        <v>0.52583789730000008</v>
      </c>
      <c r="GY72">
        <f t="shared" si="365"/>
        <v>11.025982470999988</v>
      </c>
      <c r="GZ72">
        <f t="shared" si="366"/>
        <v>11.025982470999988</v>
      </c>
      <c r="HA72">
        <f t="shared" si="367"/>
        <v>11.025982470999988</v>
      </c>
      <c r="HB72">
        <f t="shared" si="368"/>
        <v>11.025982470999988</v>
      </c>
      <c r="HC72">
        <f t="shared" si="369"/>
        <v>11.025982470999988</v>
      </c>
      <c r="HD72">
        <f t="shared" si="370"/>
        <v>11.025982470999988</v>
      </c>
      <c r="HE72">
        <f t="shared" si="371"/>
        <v>11.025982470999988</v>
      </c>
      <c r="HF72">
        <f t="shared" si="372"/>
        <v>11.025982470999988</v>
      </c>
      <c r="HG72" s="26">
        <f t="shared" si="373"/>
        <v>1.1107</v>
      </c>
      <c r="HH72">
        <f t="shared" si="374"/>
        <v>0.55320000000000003</v>
      </c>
      <c r="HI72">
        <f t="shared" si="375"/>
        <v>0.52583789730000008</v>
      </c>
      <c r="HJ72" t="str">
        <f t="shared" si="376"/>
        <v/>
      </c>
      <c r="HK72" t="str">
        <f t="shared" si="377"/>
        <v/>
      </c>
      <c r="HL72" t="str">
        <f t="shared" si="378"/>
        <v/>
      </c>
      <c r="HM72" t="str">
        <f t="shared" si="379"/>
        <v/>
      </c>
      <c r="HN72" t="str">
        <f t="shared" si="380"/>
        <v/>
      </c>
      <c r="HO72" t="str">
        <f t="shared" si="381"/>
        <v/>
      </c>
      <c r="HP72" t="str">
        <f t="shared" si="382"/>
        <v/>
      </c>
      <c r="HQ72" t="str">
        <f t="shared" si="383"/>
        <v/>
      </c>
      <c r="HR72" s="26">
        <f t="shared" si="384"/>
        <v>1.8501305000000012E-3</v>
      </c>
      <c r="HS72">
        <f t="shared" si="385"/>
        <v>1.8501305000000012E-3</v>
      </c>
      <c r="HT72">
        <f t="shared" si="386"/>
        <v>1.8501305000000012E-3</v>
      </c>
      <c r="HU72">
        <f t="shared" si="387"/>
        <v>0.86766592399999853</v>
      </c>
      <c r="HV72">
        <f t="shared" si="388"/>
        <v>0.86766592399999853</v>
      </c>
      <c r="HW72">
        <f t="shared" si="389"/>
        <v>0.86766592399999853</v>
      </c>
      <c r="HX72">
        <f t="shared" si="390"/>
        <v>0.86766592399999853</v>
      </c>
      <c r="HY72">
        <f t="shared" si="391"/>
        <v>0.86766592399999853</v>
      </c>
      <c r="HZ72">
        <f t="shared" si="392"/>
        <v>0.86766592399999853</v>
      </c>
      <c r="IA72">
        <f t="shared" si="393"/>
        <v>0.86766592399999853</v>
      </c>
      <c r="IB72" s="4">
        <f t="shared" si="394"/>
        <v>0.86766592399999853</v>
      </c>
      <c r="IC72" t="str">
        <f t="shared" si="395"/>
        <v/>
      </c>
      <c r="ID72" t="str">
        <f t="shared" si="396"/>
        <v/>
      </c>
      <c r="IE72" t="str">
        <f t="shared" si="397"/>
        <v/>
      </c>
      <c r="IF72" t="str">
        <f t="shared" si="398"/>
        <v/>
      </c>
      <c r="IG72" t="str">
        <f t="shared" si="399"/>
        <v/>
      </c>
      <c r="IH72" t="str">
        <f t="shared" si="400"/>
        <v/>
      </c>
      <c r="II72" t="str">
        <f t="shared" si="401"/>
        <v/>
      </c>
      <c r="IJ72" t="str">
        <f t="shared" si="402"/>
        <v/>
      </c>
      <c r="IK72" t="str">
        <f t="shared" si="403"/>
        <v/>
      </c>
      <c r="IL72" t="str">
        <f t="shared" si="404"/>
        <v/>
      </c>
      <c r="IM72" t="str">
        <f t="shared" si="405"/>
        <v/>
      </c>
      <c r="IN72" s="26">
        <f t="shared" si="406"/>
        <v>0.12031699999999999</v>
      </c>
      <c r="IO72">
        <f t="shared" si="407"/>
        <v>3.8053999999999998E-2</v>
      </c>
      <c r="IP72">
        <f t="shared" si="408"/>
        <v>1.2208999999999999E-2</v>
      </c>
      <c r="IQ72">
        <f t="shared" si="409"/>
        <v>0.13094384999999997</v>
      </c>
      <c r="IR72">
        <f t="shared" si="410"/>
        <v>0.13094384999999997</v>
      </c>
      <c r="IS72">
        <f t="shared" si="411"/>
        <v>0.13094384999999997</v>
      </c>
      <c r="IT72">
        <f t="shared" si="412"/>
        <v>0.13094384999999997</v>
      </c>
      <c r="IU72">
        <f t="shared" si="413"/>
        <v>0.13094384999999997</v>
      </c>
      <c r="IV72">
        <f t="shared" si="414"/>
        <v>0.13094384999999997</v>
      </c>
      <c r="IW72">
        <f t="shared" si="415"/>
        <v>0.13094384999999997</v>
      </c>
      <c r="IX72">
        <f t="shared" si="416"/>
        <v>0.13094384999999997</v>
      </c>
      <c r="IY72" s="26">
        <f t="shared" si="417"/>
        <v>0.12031699999999999</v>
      </c>
      <c r="IZ72">
        <f t="shared" si="418"/>
        <v>3.8053999999999998E-2</v>
      </c>
      <c r="JA72">
        <f t="shared" si="419"/>
        <v>1.2208999999999999E-2</v>
      </c>
      <c r="JB72" t="str">
        <f t="shared" si="420"/>
        <v/>
      </c>
      <c r="JC72" t="str">
        <f t="shared" si="421"/>
        <v/>
      </c>
      <c r="JD72" t="str">
        <f t="shared" si="422"/>
        <v/>
      </c>
      <c r="JE72" t="str">
        <f t="shared" si="423"/>
        <v/>
      </c>
      <c r="JF72" t="str">
        <f t="shared" si="424"/>
        <v/>
      </c>
      <c r="JG72" t="str">
        <f t="shared" si="425"/>
        <v/>
      </c>
      <c r="JH72" t="str">
        <f t="shared" si="426"/>
        <v/>
      </c>
      <c r="JI72" t="str">
        <f t="shared" si="427"/>
        <v/>
      </c>
      <c r="JJ72" s="26">
        <f t="shared" si="428"/>
        <v>17.783060981214518</v>
      </c>
      <c r="JK72">
        <f t="shared" si="429"/>
        <v>17.222530952929219</v>
      </c>
      <c r="JL72">
        <f t="shared" si="430"/>
        <v>16.471776900977758</v>
      </c>
      <c r="JM72">
        <f t="shared" si="431"/>
        <v>23.290190403071897</v>
      </c>
      <c r="JN72">
        <f t="shared" si="432"/>
        <v>23.290190403071897</v>
      </c>
      <c r="JO72">
        <f t="shared" si="433"/>
        <v>23.290190403071897</v>
      </c>
      <c r="JP72">
        <f t="shared" si="434"/>
        <v>23.290190403071897</v>
      </c>
      <c r="JQ72">
        <f t="shared" si="435"/>
        <v>23.290190403071897</v>
      </c>
      <c r="JR72">
        <f t="shared" si="436"/>
        <v>23.290190403071897</v>
      </c>
      <c r="JS72">
        <f t="shared" si="437"/>
        <v>23.290190403071897</v>
      </c>
      <c r="JT72">
        <f t="shared" si="438"/>
        <v>23.290190403071897</v>
      </c>
      <c r="JU72" s="26">
        <f t="shared" si="439"/>
        <v>17.783060981214518</v>
      </c>
      <c r="JV72">
        <f t="shared" si="440"/>
        <v>17.222530952929219</v>
      </c>
      <c r="JW72">
        <f t="shared" si="441"/>
        <v>16.471776900977758</v>
      </c>
      <c r="JX72" t="str">
        <f t="shared" si="442"/>
        <v/>
      </c>
      <c r="JY72" t="str">
        <f t="shared" si="443"/>
        <v/>
      </c>
      <c r="JZ72" t="str">
        <f t="shared" si="444"/>
        <v/>
      </c>
      <c r="KA72" t="str">
        <f t="shared" si="445"/>
        <v/>
      </c>
      <c r="KB72" t="str">
        <f t="shared" si="446"/>
        <v/>
      </c>
      <c r="KC72" t="str">
        <f t="shared" si="447"/>
        <v/>
      </c>
      <c r="KD72" t="str">
        <f t="shared" si="448"/>
        <v/>
      </c>
      <c r="KE72" s="4" t="str">
        <f t="shared" si="449"/>
        <v/>
      </c>
    </row>
    <row r="73" spans="1:291" x14ac:dyDescent="0.2">
      <c r="A73" s="16" t="s">
        <v>3877</v>
      </c>
      <c r="B73" s="17" t="s">
        <v>3878</v>
      </c>
      <c r="C73" s="17"/>
      <c r="D73" s="17"/>
      <c r="E73" s="20" t="s">
        <v>56</v>
      </c>
      <c r="F73" s="19">
        <v>0</v>
      </c>
      <c r="G73" s="19">
        <v>0</v>
      </c>
      <c r="H73" s="19">
        <v>0</v>
      </c>
      <c r="I73" s="19"/>
      <c r="J73" s="19"/>
      <c r="K73" s="19"/>
      <c r="L73" s="19"/>
      <c r="M73" s="19"/>
      <c r="N73" s="19"/>
      <c r="O73" s="19"/>
      <c r="P73" s="32"/>
      <c r="Q73" s="19">
        <v>0</v>
      </c>
      <c r="R73" s="19">
        <v>0</v>
      </c>
      <c r="S73" s="19">
        <v>0</v>
      </c>
      <c r="T73" s="19"/>
      <c r="U73" s="19"/>
      <c r="V73" s="19"/>
      <c r="W73" s="19"/>
      <c r="X73" s="19"/>
      <c r="Y73" s="19"/>
      <c r="Z73" s="19"/>
      <c r="AA73" s="32"/>
      <c r="AB73">
        <v>0</v>
      </c>
      <c r="AC73">
        <v>0</v>
      </c>
      <c r="AD73">
        <v>0</v>
      </c>
      <c r="AL73" s="4"/>
      <c r="AM73" s="19">
        <v>2.5013899999999999E-2</v>
      </c>
      <c r="AN73" s="19">
        <v>2.1095099999999999E-2</v>
      </c>
      <c r="AO73" s="19">
        <v>2.1328199999999999E-2</v>
      </c>
      <c r="AP73" s="19"/>
      <c r="AQ73" s="19"/>
      <c r="AR73" s="19"/>
      <c r="AS73" s="19"/>
      <c r="AT73" s="19"/>
      <c r="AU73" s="19"/>
      <c r="AV73" s="19"/>
      <c r="AW73" s="32"/>
      <c r="AX73" s="19">
        <v>0</v>
      </c>
      <c r="AY73" s="19">
        <v>0</v>
      </c>
      <c r="AZ73" s="19">
        <v>0</v>
      </c>
      <c r="BA73" s="19"/>
      <c r="BB73" s="19"/>
      <c r="BC73" s="19"/>
      <c r="BD73" s="19"/>
      <c r="BE73" s="19"/>
      <c r="BF73" s="19"/>
      <c r="BG73" s="19"/>
      <c r="BH73" s="32"/>
      <c r="BI73" s="19">
        <f t="shared" si="451"/>
        <v>0</v>
      </c>
      <c r="BJ73" s="19">
        <f t="shared" si="451"/>
        <v>0</v>
      </c>
      <c r="BK73" s="19">
        <f t="shared" si="451"/>
        <v>0</v>
      </c>
      <c r="BL73" s="19"/>
      <c r="BM73" s="19"/>
      <c r="BN73" s="19"/>
      <c r="BO73" s="19"/>
      <c r="BP73" s="19"/>
      <c r="BQ73" s="19"/>
      <c r="BR73" s="19"/>
      <c r="BS73" s="19"/>
      <c r="BT73" s="38">
        <v>10</v>
      </c>
      <c r="BU73" s="19">
        <v>22</v>
      </c>
      <c r="BV73" s="19">
        <v>3</v>
      </c>
      <c r="BW73" s="19">
        <v>1</v>
      </c>
      <c r="BX73" s="19">
        <v>12</v>
      </c>
      <c r="BY73" s="19">
        <v>8</v>
      </c>
      <c r="BZ73" s="19">
        <v>21</v>
      </c>
      <c r="CA73" s="19">
        <v>38</v>
      </c>
      <c r="CB73" s="19">
        <v>18</v>
      </c>
      <c r="CC73" s="19">
        <v>46</v>
      </c>
      <c r="CD73" s="32">
        <v>52</v>
      </c>
      <c r="CE73" s="19">
        <v>48</v>
      </c>
      <c r="CF73" s="19">
        <v>45</v>
      </c>
      <c r="CG73" s="19">
        <v>71</v>
      </c>
      <c r="CH73" s="19">
        <v>102</v>
      </c>
      <c r="CI73" s="19">
        <v>92</v>
      </c>
      <c r="CJ73" s="19">
        <v>84</v>
      </c>
      <c r="CK73" s="19">
        <v>80</v>
      </c>
      <c r="CL73" s="19">
        <v>103</v>
      </c>
      <c r="CM73" s="19">
        <v>128</v>
      </c>
      <c r="CN73" s="19">
        <v>111</v>
      </c>
      <c r="CO73" s="32">
        <v>115</v>
      </c>
      <c r="CP73" s="35">
        <f t="shared" si="318"/>
        <v>0.20833333333333334</v>
      </c>
      <c r="CQ73" s="35">
        <f t="shared" si="319"/>
        <v>0.48888888888888887</v>
      </c>
      <c r="CR73" s="35">
        <f t="shared" si="320"/>
        <v>4.2253521126760563E-2</v>
      </c>
      <c r="CS73" s="35">
        <f t="shared" si="321"/>
        <v>9.8039215686274508E-3</v>
      </c>
      <c r="CT73" s="35">
        <f t="shared" si="322"/>
        <v>0.13043478260869565</v>
      </c>
      <c r="CU73" s="35">
        <f t="shared" si="323"/>
        <v>9.5238095238095233E-2</v>
      </c>
      <c r="CV73" s="35">
        <f t="shared" si="324"/>
        <v>0.26250000000000001</v>
      </c>
      <c r="CW73" s="35">
        <f t="shared" si="325"/>
        <v>0.36893203883495146</v>
      </c>
      <c r="CX73" s="35">
        <f t="shared" si="326"/>
        <v>0.140625</v>
      </c>
      <c r="CY73" s="35">
        <f t="shared" si="327"/>
        <v>0.4144144144144144</v>
      </c>
      <c r="CZ73" s="139">
        <f t="shared" si="328"/>
        <v>0.45217391304347826</v>
      </c>
      <c r="DA73" s="146">
        <v>1.0355789280000001</v>
      </c>
      <c r="DB73" s="146">
        <v>9.6993362999999999E-2</v>
      </c>
      <c r="DC73" s="146"/>
      <c r="DD73" s="146">
        <v>0.88892650799999995</v>
      </c>
      <c r="DE73" s="146">
        <v>0.58070180000000005</v>
      </c>
      <c r="DF73" s="146">
        <v>0.76680300000000001</v>
      </c>
      <c r="DG73" s="146">
        <v>1.369278633</v>
      </c>
      <c r="DH73" s="146">
        <v>2.8027087239999999</v>
      </c>
      <c r="DI73" s="146">
        <v>1.123501061</v>
      </c>
      <c r="DJ73" s="146">
        <v>0.73635461700000004</v>
      </c>
      <c r="DK73" s="147">
        <v>0.47062666600000003</v>
      </c>
      <c r="DL73" s="146"/>
      <c r="DM73" s="146"/>
      <c r="DN73" s="146"/>
      <c r="DO73" s="146"/>
      <c r="DP73" s="146"/>
      <c r="DQ73" s="146"/>
      <c r="DR73" s="146"/>
      <c r="DS73" s="146"/>
      <c r="DT73" s="146"/>
      <c r="DU73" s="146"/>
      <c r="DV73" s="147"/>
      <c r="DW73" s="146"/>
      <c r="DX73" s="146"/>
      <c r="DY73" s="146">
        <v>-2.8889069999999999E-2</v>
      </c>
      <c r="DZ73" s="146">
        <v>2.7911E-4</v>
      </c>
      <c r="EA73" s="146">
        <v>5.5807000000000001E-3</v>
      </c>
      <c r="EB73" s="146">
        <v>-0.219046345</v>
      </c>
      <c r="EC73" s="146">
        <v>-0.36170158400000002</v>
      </c>
      <c r="ED73" s="146">
        <v>-0.41321999999999998</v>
      </c>
      <c r="EE73" s="146">
        <v>-0.46074999999999999</v>
      </c>
      <c r="EF73" s="146">
        <v>-0.17898</v>
      </c>
      <c r="EG73" s="147">
        <v>-0.17898</v>
      </c>
      <c r="EH73" s="143">
        <v>9444800</v>
      </c>
      <c r="EI73" s="143">
        <v>7271300</v>
      </c>
      <c r="EJ73" s="143">
        <v>7429400</v>
      </c>
      <c r="EK73" s="143">
        <v>19130700</v>
      </c>
      <c r="EL73" s="143">
        <v>7533700</v>
      </c>
      <c r="EM73" s="143">
        <v>6558500</v>
      </c>
      <c r="EN73" s="143">
        <v>6979100</v>
      </c>
      <c r="EO73" s="143">
        <v>25226900</v>
      </c>
      <c r="EP73" s="143">
        <v>15816800</v>
      </c>
      <c r="EQ73" s="143"/>
      <c r="ER73" s="143"/>
      <c r="ES73" s="26">
        <f t="shared" si="329"/>
        <v>16.06097488346856</v>
      </c>
      <c r="ET73" s="26">
        <f t="shared" si="330"/>
        <v>15.799445650580234</v>
      </c>
      <c r="EU73" s="26">
        <f t="shared" si="331"/>
        <v>15.820955659731975</v>
      </c>
      <c r="EV73" s="26">
        <f t="shared" si="332"/>
        <v>16.766804932487695</v>
      </c>
      <c r="EW73" s="26">
        <f t="shared" si="333"/>
        <v>15.834896846956305</v>
      </c>
      <c r="EX73" s="26">
        <f t="shared" si="334"/>
        <v>15.696272476237338</v>
      </c>
      <c r="EY73" s="26">
        <f t="shared" si="335"/>
        <v>15.758430526597021</v>
      </c>
      <c r="EZ73" s="26">
        <f t="shared" si="336"/>
        <v>17.043421443468471</v>
      </c>
      <c r="FA73" s="26">
        <f t="shared" si="337"/>
        <v>16.576583224242807</v>
      </c>
      <c r="FB73" s="26" t="str">
        <f t="shared" si="338"/>
        <v/>
      </c>
      <c r="FC73" s="152" t="str">
        <f t="shared" si="339"/>
        <v/>
      </c>
      <c r="FD73">
        <f t="shared" ref="FD73:FD101" si="455">IF(ISNUMBER(F73),DA73,"")</f>
        <v>1.0355789280000001</v>
      </c>
      <c r="FE73">
        <f t="shared" ref="FE73:FE101" si="456">IF(ISNUMBER(G73),DB73,"")</f>
        <v>9.6993362999999999E-2</v>
      </c>
      <c r="FG73" t="str">
        <f t="shared" ref="FG73:FG110" si="457">IF(ISNUMBER(I73),DD73,"")</f>
        <v/>
      </c>
      <c r="FH73" t="str">
        <f t="shared" si="302"/>
        <v/>
      </c>
      <c r="FI73" t="str">
        <f t="shared" si="303"/>
        <v/>
      </c>
      <c r="FJ73" t="str">
        <f t="shared" si="340"/>
        <v/>
      </c>
      <c r="FK73" t="str">
        <f t="shared" si="341"/>
        <v/>
      </c>
      <c r="FL73" t="str">
        <f t="shared" si="342"/>
        <v/>
      </c>
      <c r="FM73" t="str">
        <f t="shared" si="360"/>
        <v/>
      </c>
      <c r="FN73" t="str">
        <f t="shared" si="452"/>
        <v/>
      </c>
      <c r="FO73" s="26"/>
      <c r="FR73" t="str">
        <f t="shared" si="453"/>
        <v/>
      </c>
      <c r="FS73" t="str">
        <f t="shared" si="453"/>
        <v/>
      </c>
      <c r="FT73" t="str">
        <f t="shared" si="453"/>
        <v/>
      </c>
      <c r="FU73" t="str">
        <f t="shared" si="453"/>
        <v/>
      </c>
      <c r="FV73" t="str">
        <f t="shared" si="453"/>
        <v/>
      </c>
      <c r="FW73" t="str">
        <f t="shared" si="453"/>
        <v/>
      </c>
      <c r="FX73" t="str">
        <f t="shared" si="453"/>
        <v/>
      </c>
      <c r="FY73" s="4" t="str">
        <f t="shared" si="344"/>
        <v/>
      </c>
      <c r="GB73">
        <f t="shared" ref="GB73:GB104" si="458">IF(ISNUMBER(H73),DY73,"")</f>
        <v>-2.8889069999999999E-2</v>
      </c>
      <c r="GC73" t="str">
        <f t="shared" ref="GC73:GC104" si="459">IF(ISNUMBER(I73),DZ73,"")</f>
        <v/>
      </c>
      <c r="GD73" t="str">
        <f t="shared" ref="GD73:GD104" si="460">IF(ISNUMBER(J73),EA73,"")</f>
        <v/>
      </c>
      <c r="GE73" t="str">
        <f t="shared" si="345"/>
        <v/>
      </c>
      <c r="GF73" t="str">
        <f t="shared" si="346"/>
        <v/>
      </c>
      <c r="GG73" t="str">
        <f t="shared" si="347"/>
        <v/>
      </c>
      <c r="GH73" t="str">
        <f t="shared" si="348"/>
        <v/>
      </c>
      <c r="GI73" t="str">
        <f t="shared" si="361"/>
        <v/>
      </c>
      <c r="GJ73" s="4" t="str">
        <f t="shared" si="454"/>
        <v/>
      </c>
      <c r="GK73">
        <f t="shared" si="349"/>
        <v>16.06097488346856</v>
      </c>
      <c r="GL73">
        <f t="shared" si="350"/>
        <v>15.799445650580234</v>
      </c>
      <c r="GM73">
        <f t="shared" si="351"/>
        <v>15.820955659731975</v>
      </c>
      <c r="GN73" t="str">
        <f t="shared" si="352"/>
        <v/>
      </c>
      <c r="GO73" t="str">
        <f t="shared" si="353"/>
        <v/>
      </c>
      <c r="GP73" t="str">
        <f t="shared" si="354"/>
        <v/>
      </c>
      <c r="GQ73" t="str">
        <f t="shared" si="355"/>
        <v/>
      </c>
      <c r="GR73" t="str">
        <f t="shared" si="356"/>
        <v/>
      </c>
      <c r="GS73" t="str">
        <f t="shared" si="357"/>
        <v/>
      </c>
      <c r="GT73" t="str">
        <f t="shared" si="358"/>
        <v/>
      </c>
      <c r="GU73" t="str">
        <f t="shared" si="359"/>
        <v/>
      </c>
      <c r="GV73" s="26">
        <f t="shared" si="362"/>
        <v>1.0355789280000001</v>
      </c>
      <c r="GW73">
        <f t="shared" si="363"/>
        <v>0.52583789730000008</v>
      </c>
      <c r="GX73">
        <f t="shared" si="364"/>
        <v>0.52583789730000008</v>
      </c>
      <c r="GY73">
        <f t="shared" si="365"/>
        <v>11.025982470999988</v>
      </c>
      <c r="GZ73">
        <f t="shared" si="366"/>
        <v>11.025982470999988</v>
      </c>
      <c r="HA73">
        <f t="shared" si="367"/>
        <v>11.025982470999988</v>
      </c>
      <c r="HB73">
        <f t="shared" si="368"/>
        <v>11.025982470999988</v>
      </c>
      <c r="HC73">
        <f t="shared" si="369"/>
        <v>11.025982470999988</v>
      </c>
      <c r="HD73">
        <f t="shared" si="370"/>
        <v>11.025982470999988</v>
      </c>
      <c r="HE73">
        <f t="shared" si="371"/>
        <v>11.025982470999988</v>
      </c>
      <c r="HF73">
        <f t="shared" si="372"/>
        <v>11.025982470999988</v>
      </c>
      <c r="HG73" s="26">
        <f t="shared" si="373"/>
        <v>1.0355789280000001</v>
      </c>
      <c r="HH73">
        <f t="shared" si="374"/>
        <v>0.52583789730000008</v>
      </c>
      <c r="HI73" t="str">
        <f t="shared" si="375"/>
        <v/>
      </c>
      <c r="HJ73" t="str">
        <f t="shared" si="376"/>
        <v/>
      </c>
      <c r="HK73" t="str">
        <f t="shared" si="377"/>
        <v/>
      </c>
      <c r="HL73" t="str">
        <f t="shared" si="378"/>
        <v/>
      </c>
      <c r="HM73" t="str">
        <f t="shared" si="379"/>
        <v/>
      </c>
      <c r="HN73" t="str">
        <f t="shared" si="380"/>
        <v/>
      </c>
      <c r="HO73" t="str">
        <f t="shared" si="381"/>
        <v/>
      </c>
      <c r="HP73" t="str">
        <f t="shared" si="382"/>
        <v/>
      </c>
      <c r="HQ73" t="str">
        <f t="shared" si="383"/>
        <v/>
      </c>
      <c r="HR73" s="26">
        <f t="shared" si="384"/>
        <v>1.8501305000000012E-3</v>
      </c>
      <c r="HS73">
        <f t="shared" si="385"/>
        <v>1.8501305000000012E-3</v>
      </c>
      <c r="HT73">
        <f t="shared" si="386"/>
        <v>1.8501305000000012E-3</v>
      </c>
      <c r="HU73">
        <f t="shared" si="387"/>
        <v>0.86766592399999853</v>
      </c>
      <c r="HV73">
        <f t="shared" si="388"/>
        <v>0.86766592399999853</v>
      </c>
      <c r="HW73">
        <f t="shared" si="389"/>
        <v>0.86766592399999853</v>
      </c>
      <c r="HX73">
        <f t="shared" si="390"/>
        <v>0.86766592399999853</v>
      </c>
      <c r="HY73">
        <f t="shared" si="391"/>
        <v>0.86766592399999853</v>
      </c>
      <c r="HZ73">
        <f t="shared" si="392"/>
        <v>0.86766592399999853</v>
      </c>
      <c r="IA73">
        <f t="shared" si="393"/>
        <v>0.86766592399999853</v>
      </c>
      <c r="IB73" s="4">
        <f t="shared" si="394"/>
        <v>0.86766592399999853</v>
      </c>
      <c r="IC73" t="str">
        <f t="shared" si="395"/>
        <v/>
      </c>
      <c r="ID73" t="str">
        <f t="shared" si="396"/>
        <v/>
      </c>
      <c r="IE73" t="str">
        <f t="shared" si="397"/>
        <v/>
      </c>
      <c r="IF73" t="str">
        <f t="shared" si="398"/>
        <v/>
      </c>
      <c r="IG73" t="str">
        <f t="shared" si="399"/>
        <v/>
      </c>
      <c r="IH73" t="str">
        <f t="shared" si="400"/>
        <v/>
      </c>
      <c r="II73" t="str">
        <f t="shared" si="401"/>
        <v/>
      </c>
      <c r="IJ73" t="str">
        <f t="shared" si="402"/>
        <v/>
      </c>
      <c r="IK73" t="str">
        <f t="shared" si="403"/>
        <v/>
      </c>
      <c r="IL73" t="str">
        <f t="shared" si="404"/>
        <v/>
      </c>
      <c r="IM73" t="str">
        <f t="shared" si="405"/>
        <v/>
      </c>
      <c r="IN73" s="26">
        <f t="shared" si="406"/>
        <v>0</v>
      </c>
      <c r="IO73">
        <f t="shared" si="407"/>
        <v>0</v>
      </c>
      <c r="IP73">
        <f t="shared" si="408"/>
        <v>-2.8889069999999999E-2</v>
      </c>
      <c r="IQ73">
        <f t="shared" si="409"/>
        <v>0.13094384999999997</v>
      </c>
      <c r="IR73">
        <f t="shared" si="410"/>
        <v>0.13094384999999997</v>
      </c>
      <c r="IS73">
        <f t="shared" si="411"/>
        <v>0.13094384999999997</v>
      </c>
      <c r="IT73">
        <f t="shared" si="412"/>
        <v>0.13094384999999997</v>
      </c>
      <c r="IU73">
        <f t="shared" si="413"/>
        <v>0.13094384999999997</v>
      </c>
      <c r="IV73">
        <f t="shared" si="414"/>
        <v>0.13094384999999997</v>
      </c>
      <c r="IW73">
        <f t="shared" si="415"/>
        <v>0.13094384999999997</v>
      </c>
      <c r="IX73">
        <f t="shared" si="416"/>
        <v>0.13094384999999997</v>
      </c>
      <c r="IY73" s="26" t="str">
        <f t="shared" si="417"/>
        <v/>
      </c>
      <c r="IZ73" t="str">
        <f t="shared" si="418"/>
        <v/>
      </c>
      <c r="JA73">
        <f t="shared" si="419"/>
        <v>-2.8889069999999999E-2</v>
      </c>
      <c r="JB73" t="str">
        <f t="shared" si="420"/>
        <v/>
      </c>
      <c r="JC73" t="str">
        <f t="shared" si="421"/>
        <v/>
      </c>
      <c r="JD73" t="str">
        <f t="shared" si="422"/>
        <v/>
      </c>
      <c r="JE73" t="str">
        <f t="shared" si="423"/>
        <v/>
      </c>
      <c r="JF73" t="str">
        <f t="shared" si="424"/>
        <v/>
      </c>
      <c r="JG73" t="str">
        <f t="shared" si="425"/>
        <v/>
      </c>
      <c r="JH73" t="str">
        <f t="shared" si="426"/>
        <v/>
      </c>
      <c r="JI73" t="str">
        <f t="shared" si="427"/>
        <v/>
      </c>
      <c r="JJ73" s="26">
        <f t="shared" si="428"/>
        <v>16.471776900977758</v>
      </c>
      <c r="JK73">
        <f t="shared" si="429"/>
        <v>16.471776900977758</v>
      </c>
      <c r="JL73">
        <f t="shared" si="430"/>
        <v>16.471776900977758</v>
      </c>
      <c r="JM73">
        <f t="shared" si="431"/>
        <v>23.290190403071897</v>
      </c>
      <c r="JN73">
        <f t="shared" si="432"/>
        <v>23.290190403071897</v>
      </c>
      <c r="JO73">
        <f t="shared" si="433"/>
        <v>23.290190403071897</v>
      </c>
      <c r="JP73">
        <f t="shared" si="434"/>
        <v>23.290190403071897</v>
      </c>
      <c r="JQ73">
        <f t="shared" si="435"/>
        <v>23.290190403071897</v>
      </c>
      <c r="JR73">
        <f t="shared" si="436"/>
        <v>23.290190403071897</v>
      </c>
      <c r="JS73">
        <f t="shared" si="437"/>
        <v>23.290190403071897</v>
      </c>
      <c r="JT73">
        <f t="shared" si="438"/>
        <v>23.290190403071897</v>
      </c>
      <c r="JU73" s="26">
        <f t="shared" si="439"/>
        <v>16.471776900977758</v>
      </c>
      <c r="JV73">
        <f t="shared" si="440"/>
        <v>16.471776900977758</v>
      </c>
      <c r="JW73">
        <f t="shared" si="441"/>
        <v>16.471776900977758</v>
      </c>
      <c r="JX73" t="str">
        <f t="shared" si="442"/>
        <v/>
      </c>
      <c r="JY73" t="str">
        <f t="shared" si="443"/>
        <v/>
      </c>
      <c r="JZ73" t="str">
        <f t="shared" si="444"/>
        <v/>
      </c>
      <c r="KA73" t="str">
        <f t="shared" si="445"/>
        <v/>
      </c>
      <c r="KB73" t="str">
        <f t="shared" si="446"/>
        <v/>
      </c>
      <c r="KC73" t="str">
        <f t="shared" si="447"/>
        <v/>
      </c>
      <c r="KD73" t="str">
        <f t="shared" si="448"/>
        <v/>
      </c>
      <c r="KE73" s="4" t="str">
        <f t="shared" si="449"/>
        <v/>
      </c>
    </row>
    <row r="74" spans="1:291" x14ac:dyDescent="0.2">
      <c r="A74" s="16" t="s">
        <v>3642</v>
      </c>
      <c r="B74" s="17" t="s">
        <v>3643</v>
      </c>
      <c r="C74" s="17"/>
      <c r="D74" s="17"/>
      <c r="E74" s="20" t="s">
        <v>139</v>
      </c>
      <c r="F74" s="19">
        <v>0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32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1</v>
      </c>
      <c r="Y74" s="19">
        <v>1</v>
      </c>
      <c r="Z74" s="19">
        <v>1</v>
      </c>
      <c r="AA74" s="32">
        <v>1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 s="4">
        <v>0</v>
      </c>
      <c r="AM74" s="19">
        <v>1.84327E-2</v>
      </c>
      <c r="AN74" s="19">
        <v>1.8834500000000001E-2</v>
      </c>
      <c r="AO74" s="19">
        <v>1.9766700000000002E-2</v>
      </c>
      <c r="AP74" s="19">
        <v>2.0393700000000001E-2</v>
      </c>
      <c r="AQ74" s="19">
        <v>2.10977E-2</v>
      </c>
      <c r="AR74" s="19">
        <v>2.1874999999999999E-2</v>
      </c>
      <c r="AS74" s="19">
        <v>2.1439900000000001E-2</v>
      </c>
      <c r="AT74" s="19">
        <v>2.1363799999999999E-2</v>
      </c>
      <c r="AU74" s="19">
        <v>2.2101099999999999E-2</v>
      </c>
      <c r="AV74" s="19">
        <v>2.7298800000000002E-2</v>
      </c>
      <c r="AW74" s="32">
        <v>2.6563400000000001E-2</v>
      </c>
      <c r="AX74" s="19">
        <v>0</v>
      </c>
      <c r="AY74" s="19">
        <v>0</v>
      </c>
      <c r="AZ74" s="19">
        <v>2</v>
      </c>
      <c r="BA74" s="19">
        <v>2</v>
      </c>
      <c r="BB74" s="19">
        <v>0</v>
      </c>
      <c r="BC74" s="19">
        <v>0</v>
      </c>
      <c r="BD74" s="19">
        <v>0</v>
      </c>
      <c r="BE74" s="19">
        <v>1</v>
      </c>
      <c r="BF74" s="19">
        <v>0</v>
      </c>
      <c r="BG74" s="19">
        <v>0</v>
      </c>
      <c r="BH74" s="32">
        <v>1</v>
      </c>
      <c r="BI74" s="19">
        <f t="shared" si="451"/>
        <v>0</v>
      </c>
      <c r="BJ74" s="19">
        <f t="shared" si="451"/>
        <v>0</v>
      </c>
      <c r="BK74" s="19">
        <f t="shared" si="451"/>
        <v>1</v>
      </c>
      <c r="BL74" s="19">
        <f t="shared" ref="BL74:BS75" si="461">IF(BA74&gt;0,1,0)</f>
        <v>1</v>
      </c>
      <c r="BM74" s="19">
        <f t="shared" si="461"/>
        <v>0</v>
      </c>
      <c r="BN74" s="19">
        <f t="shared" si="461"/>
        <v>0</v>
      </c>
      <c r="BO74" s="19">
        <f t="shared" si="461"/>
        <v>0</v>
      </c>
      <c r="BP74" s="19">
        <f t="shared" si="461"/>
        <v>1</v>
      </c>
      <c r="BQ74" s="19">
        <f t="shared" si="461"/>
        <v>0</v>
      </c>
      <c r="BR74" s="19">
        <f t="shared" si="461"/>
        <v>0</v>
      </c>
      <c r="BS74" s="19">
        <f t="shared" si="461"/>
        <v>1</v>
      </c>
      <c r="BT74" s="38">
        <v>198</v>
      </c>
      <c r="BU74" s="19">
        <v>223</v>
      </c>
      <c r="BV74" s="19">
        <v>222</v>
      </c>
      <c r="BW74" s="19">
        <v>248</v>
      </c>
      <c r="BX74" s="19">
        <v>266</v>
      </c>
      <c r="BY74" s="19">
        <v>258</v>
      </c>
      <c r="BZ74" s="19">
        <v>149</v>
      </c>
      <c r="CA74" s="19">
        <v>153</v>
      </c>
      <c r="CB74" s="19">
        <v>133</v>
      </c>
      <c r="CC74" s="19">
        <v>118</v>
      </c>
      <c r="CD74" s="32">
        <v>187</v>
      </c>
      <c r="CE74" s="19">
        <v>1904</v>
      </c>
      <c r="CF74" s="19">
        <v>1733</v>
      </c>
      <c r="CG74" s="19">
        <v>1701</v>
      </c>
      <c r="CH74" s="19">
        <v>1507</v>
      </c>
      <c r="CI74" s="19">
        <v>1238</v>
      </c>
      <c r="CJ74" s="19">
        <v>1291</v>
      </c>
      <c r="CK74" s="19">
        <v>950</v>
      </c>
      <c r="CL74" s="19">
        <v>1058</v>
      </c>
      <c r="CM74" s="19">
        <v>815</v>
      </c>
      <c r="CN74" s="19">
        <v>828</v>
      </c>
      <c r="CO74" s="32">
        <v>727</v>
      </c>
      <c r="CP74" s="35">
        <f t="shared" si="318"/>
        <v>0.10399159663865547</v>
      </c>
      <c r="CQ74" s="35">
        <f t="shared" si="319"/>
        <v>0.12867859203693019</v>
      </c>
      <c r="CR74" s="35">
        <f t="shared" si="320"/>
        <v>0.13051146384479717</v>
      </c>
      <c r="CS74" s="35">
        <f t="shared" si="321"/>
        <v>0.16456536164565361</v>
      </c>
      <c r="CT74" s="35">
        <f t="shared" si="322"/>
        <v>0.2148626817447496</v>
      </c>
      <c r="CU74" s="35">
        <f t="shared" si="323"/>
        <v>0.19984508133230056</v>
      </c>
      <c r="CV74" s="35">
        <f t="shared" si="324"/>
        <v>0.15684210526315789</v>
      </c>
      <c r="CW74" s="35">
        <f t="shared" si="325"/>
        <v>0.14461247637051039</v>
      </c>
      <c r="CX74" s="35">
        <f t="shared" si="326"/>
        <v>0.16319018404907976</v>
      </c>
      <c r="CY74" s="35">
        <f t="shared" si="327"/>
        <v>0.14251207729468598</v>
      </c>
      <c r="CZ74" s="139">
        <f t="shared" si="328"/>
        <v>0.25722145804676755</v>
      </c>
      <c r="DA74" s="146">
        <v>1.542</v>
      </c>
      <c r="DB74" s="146">
        <v>1.528</v>
      </c>
      <c r="DC74" s="146">
        <v>2.24738851499349</v>
      </c>
      <c r="DD74" s="146">
        <v>2.5780129430627401</v>
      </c>
      <c r="DE74" s="146">
        <v>2.7820447181899</v>
      </c>
      <c r="DF74" s="146">
        <v>2.1101655784395699</v>
      </c>
      <c r="DG74" s="146">
        <v>2.6039340486416398</v>
      </c>
      <c r="DH74" s="146">
        <v>2.6654295090909099</v>
      </c>
      <c r="DI74" s="146">
        <v>1.84997405319769</v>
      </c>
      <c r="DJ74" s="146">
        <v>2.3289244105488698</v>
      </c>
      <c r="DK74" s="147">
        <v>2.8242016064244999</v>
      </c>
      <c r="DL74" s="146">
        <v>0.2913</v>
      </c>
      <c r="DM74" s="146">
        <v>0.26529999999999998</v>
      </c>
      <c r="DN74" s="146">
        <v>0.26579999999999998</v>
      </c>
      <c r="DO74" s="146">
        <v>0.25979999999999998</v>
      </c>
      <c r="DP74" s="146">
        <v>0.27260000000000001</v>
      </c>
      <c r="DQ74" s="146">
        <v>0.28399999999999997</v>
      </c>
      <c r="DR74" s="146">
        <v>0.27560000000000001</v>
      </c>
      <c r="DS74" s="146">
        <v>0.26300000000000001</v>
      </c>
      <c r="DT74" s="146">
        <v>0.2485</v>
      </c>
      <c r="DU74" s="146">
        <v>0.22550000000000001</v>
      </c>
      <c r="DV74" s="147">
        <v>0.18820000000000001</v>
      </c>
      <c r="DW74" s="146">
        <v>1.43E-2</v>
      </c>
      <c r="DX74" s="146">
        <v>3.4299999999999997E-2</v>
      </c>
      <c r="DY74" s="146">
        <v>3.2500000000000001E-2</v>
      </c>
      <c r="DZ74" s="146">
        <v>3.1899999999999998E-2</v>
      </c>
      <c r="EA74" s="146">
        <v>2.86E-2</v>
      </c>
      <c r="EB74" s="146">
        <v>2.7E-2</v>
      </c>
      <c r="EC74" s="146">
        <v>2.6700000000000002E-2</v>
      </c>
      <c r="ED74" s="146">
        <v>2.18E-2</v>
      </c>
      <c r="EE74" s="146">
        <v>2.6200000000000001E-2</v>
      </c>
      <c r="EF74" s="146">
        <v>2.6499999999999999E-2</v>
      </c>
      <c r="EG74" s="147">
        <v>1.01E-2</v>
      </c>
      <c r="EH74" s="143">
        <v>13092355400</v>
      </c>
      <c r="EI74" s="143">
        <v>21003725600</v>
      </c>
      <c r="EJ74" s="143">
        <v>26679184100</v>
      </c>
      <c r="EK74" s="143">
        <v>29698389900</v>
      </c>
      <c r="EL74" s="143">
        <v>22921681100</v>
      </c>
      <c r="EM74" s="143">
        <v>28432198800</v>
      </c>
      <c r="EN74" s="143">
        <v>27951238000</v>
      </c>
      <c r="EO74" s="143">
        <v>19815196400</v>
      </c>
      <c r="EP74" s="143">
        <v>26588377200</v>
      </c>
      <c r="EQ74" s="143">
        <v>27747112900</v>
      </c>
      <c r="ER74" s="143"/>
      <c r="ES74" s="26">
        <f t="shared" si="329"/>
        <v>23.295294339565807</v>
      </c>
      <c r="ET74" s="26">
        <f t="shared" si="330"/>
        <v>23.767965668458434</v>
      </c>
      <c r="EU74" s="26">
        <f t="shared" si="331"/>
        <v>24.007149476566706</v>
      </c>
      <c r="EV74" s="26">
        <f t="shared" si="332"/>
        <v>24.114358669164321</v>
      </c>
      <c r="EW74" s="26">
        <f t="shared" si="333"/>
        <v>23.85534907252557</v>
      </c>
      <c r="EX74" s="26">
        <f t="shared" si="334"/>
        <v>24.070788100455815</v>
      </c>
      <c r="EY74" s="26">
        <f t="shared" si="335"/>
        <v>24.053727328947634</v>
      </c>
      <c r="EZ74" s="26">
        <f t="shared" si="336"/>
        <v>23.709714975222756</v>
      </c>
      <c r="FA74" s="26">
        <f t="shared" si="337"/>
        <v>24.003740009876324</v>
      </c>
      <c r="FB74" s="26">
        <f t="shared" si="338"/>
        <v>24.046397632086716</v>
      </c>
      <c r="FC74" s="152" t="str">
        <f t="shared" si="339"/>
        <v/>
      </c>
      <c r="FD74">
        <f t="shared" si="455"/>
        <v>1.542</v>
      </c>
      <c r="FE74">
        <f t="shared" si="456"/>
        <v>1.528</v>
      </c>
      <c r="FF74">
        <f t="shared" ref="FF74:FF110" si="462">IF(ISNUMBER(H74),DC74,"")</f>
        <v>2.24738851499349</v>
      </c>
      <c r="FG74">
        <f t="shared" si="457"/>
        <v>2.5780129430627401</v>
      </c>
      <c r="FH74">
        <f t="shared" si="302"/>
        <v>2.7820447181899</v>
      </c>
      <c r="FI74">
        <f t="shared" si="303"/>
        <v>2.1101655784395699</v>
      </c>
      <c r="FJ74">
        <f t="shared" si="340"/>
        <v>2.6039340486416398</v>
      </c>
      <c r="FK74">
        <f t="shared" si="341"/>
        <v>2.6654295090909099</v>
      </c>
      <c r="FL74">
        <f t="shared" si="342"/>
        <v>1.84997405319769</v>
      </c>
      <c r="FM74">
        <f t="shared" si="360"/>
        <v>2.3289244105488698</v>
      </c>
      <c r="FN74">
        <f t="shared" si="452"/>
        <v>2.8242016064244999</v>
      </c>
      <c r="FO74" s="26">
        <f>IF(ISNUMBER(F74),DL74,"")</f>
        <v>0.2913</v>
      </c>
      <c r="FP74">
        <f>IF(ISNUMBER(G74),DM74,"")</f>
        <v>0.26529999999999998</v>
      </c>
      <c r="FQ74">
        <f>IF(ISNUMBER(H74),DN74,"")</f>
        <v>0.26579999999999998</v>
      </c>
      <c r="FR74">
        <f t="shared" si="453"/>
        <v>0.25979999999999998</v>
      </c>
      <c r="FS74">
        <f t="shared" si="453"/>
        <v>0.27260000000000001</v>
      </c>
      <c r="FT74">
        <f t="shared" si="453"/>
        <v>0.28399999999999997</v>
      </c>
      <c r="FU74">
        <f t="shared" si="453"/>
        <v>0.27560000000000001</v>
      </c>
      <c r="FV74">
        <f t="shared" si="453"/>
        <v>0.26300000000000001</v>
      </c>
      <c r="FW74">
        <f t="shared" si="453"/>
        <v>0.2485</v>
      </c>
      <c r="FX74">
        <f t="shared" si="453"/>
        <v>0.22550000000000001</v>
      </c>
      <c r="FY74" s="4">
        <f t="shared" si="344"/>
        <v>0.18820000000000001</v>
      </c>
      <c r="FZ74">
        <f>IF(ISNUMBER(F74),DW74,"")</f>
        <v>1.43E-2</v>
      </c>
      <c r="GA74">
        <f>IF(ISNUMBER(G74),DX74,"")</f>
        <v>3.4299999999999997E-2</v>
      </c>
      <c r="GB74">
        <f t="shared" si="458"/>
        <v>3.2500000000000001E-2</v>
      </c>
      <c r="GC74">
        <f t="shared" si="459"/>
        <v>3.1899999999999998E-2</v>
      </c>
      <c r="GD74">
        <f t="shared" si="460"/>
        <v>2.86E-2</v>
      </c>
      <c r="GE74">
        <f t="shared" si="345"/>
        <v>2.7E-2</v>
      </c>
      <c r="GF74">
        <f t="shared" si="346"/>
        <v>2.6700000000000002E-2</v>
      </c>
      <c r="GG74">
        <f t="shared" si="347"/>
        <v>2.18E-2</v>
      </c>
      <c r="GH74">
        <f t="shared" si="348"/>
        <v>2.6200000000000001E-2</v>
      </c>
      <c r="GI74">
        <f t="shared" si="361"/>
        <v>2.6499999999999999E-2</v>
      </c>
      <c r="GJ74" s="4">
        <f t="shared" si="454"/>
        <v>1.01E-2</v>
      </c>
      <c r="GK74">
        <f t="shared" si="349"/>
        <v>23.295294339565807</v>
      </c>
      <c r="GL74">
        <f t="shared" si="350"/>
        <v>23.767965668458434</v>
      </c>
      <c r="GM74">
        <f t="shared" si="351"/>
        <v>24.007149476566706</v>
      </c>
      <c r="GN74">
        <f t="shared" si="352"/>
        <v>24.114358669164321</v>
      </c>
      <c r="GO74">
        <f t="shared" si="353"/>
        <v>23.85534907252557</v>
      </c>
      <c r="GP74">
        <f t="shared" si="354"/>
        <v>24.070788100455815</v>
      </c>
      <c r="GQ74">
        <f t="shared" si="355"/>
        <v>24.053727328947634</v>
      </c>
      <c r="GR74">
        <f t="shared" si="356"/>
        <v>23.709714975222756</v>
      </c>
      <c r="GS74">
        <f t="shared" si="357"/>
        <v>24.003740009876324</v>
      </c>
      <c r="GT74">
        <f t="shared" si="358"/>
        <v>24.046397632086716</v>
      </c>
      <c r="GU74" t="str">
        <f t="shared" si="359"/>
        <v/>
      </c>
      <c r="GV74" s="26">
        <f t="shared" si="362"/>
        <v>1.542</v>
      </c>
      <c r="GW74">
        <f t="shared" si="363"/>
        <v>1.528</v>
      </c>
      <c r="GX74">
        <f t="shared" si="364"/>
        <v>2.24738851499349</v>
      </c>
      <c r="GY74">
        <f t="shared" si="365"/>
        <v>2.5780129430627401</v>
      </c>
      <c r="GZ74">
        <f t="shared" si="366"/>
        <v>2.7820447181899</v>
      </c>
      <c r="HA74">
        <f t="shared" si="367"/>
        <v>2.1101655784395699</v>
      </c>
      <c r="HB74">
        <f t="shared" si="368"/>
        <v>2.6039340486416398</v>
      </c>
      <c r="HC74">
        <f t="shared" si="369"/>
        <v>2.6654295090909099</v>
      </c>
      <c r="HD74">
        <f t="shared" si="370"/>
        <v>1.84997405319769</v>
      </c>
      <c r="HE74">
        <f t="shared" si="371"/>
        <v>2.3289244105488698</v>
      </c>
      <c r="HF74">
        <f t="shared" si="372"/>
        <v>2.8242016064244999</v>
      </c>
      <c r="HG74" s="26">
        <f t="shared" si="373"/>
        <v>1.542</v>
      </c>
      <c r="HH74">
        <f t="shared" si="374"/>
        <v>1.528</v>
      </c>
      <c r="HI74">
        <f t="shared" si="375"/>
        <v>2.24738851499349</v>
      </c>
      <c r="HJ74">
        <f t="shared" si="376"/>
        <v>2.5780129430627401</v>
      </c>
      <c r="HK74">
        <f t="shared" si="377"/>
        <v>2.7820447181899</v>
      </c>
      <c r="HL74">
        <f t="shared" si="378"/>
        <v>2.1101655784395699</v>
      </c>
      <c r="HM74">
        <f t="shared" si="379"/>
        <v>2.6039340486416398</v>
      </c>
      <c r="HN74">
        <f t="shared" si="380"/>
        <v>2.6654295090909099</v>
      </c>
      <c r="HO74">
        <f t="shared" si="381"/>
        <v>1.84997405319769</v>
      </c>
      <c r="HP74">
        <f t="shared" si="382"/>
        <v>2.3289244105488698</v>
      </c>
      <c r="HQ74">
        <f t="shared" si="383"/>
        <v>2.8242016064244999</v>
      </c>
      <c r="HR74" s="26">
        <f t="shared" si="384"/>
        <v>0.2913</v>
      </c>
      <c r="HS74">
        <f t="shared" si="385"/>
        <v>0.26529999999999998</v>
      </c>
      <c r="HT74">
        <f t="shared" si="386"/>
        <v>0.26579999999999998</v>
      </c>
      <c r="HU74">
        <f t="shared" si="387"/>
        <v>0.25979999999999998</v>
      </c>
      <c r="HV74">
        <f t="shared" si="388"/>
        <v>0.27260000000000001</v>
      </c>
      <c r="HW74">
        <f t="shared" si="389"/>
        <v>0.28399999999999997</v>
      </c>
      <c r="HX74">
        <f t="shared" si="390"/>
        <v>0.27560000000000001</v>
      </c>
      <c r="HY74">
        <f t="shared" si="391"/>
        <v>0.26300000000000001</v>
      </c>
      <c r="HZ74">
        <f t="shared" si="392"/>
        <v>0.2485</v>
      </c>
      <c r="IA74">
        <f t="shared" si="393"/>
        <v>0.22550000000000001</v>
      </c>
      <c r="IB74" s="4">
        <f t="shared" si="394"/>
        <v>0.18820000000000001</v>
      </c>
      <c r="IC74">
        <f t="shared" si="395"/>
        <v>0.2913</v>
      </c>
      <c r="ID74">
        <f t="shared" si="396"/>
        <v>0.26529999999999998</v>
      </c>
      <c r="IE74">
        <f t="shared" si="397"/>
        <v>0.26579999999999998</v>
      </c>
      <c r="IF74">
        <f t="shared" si="398"/>
        <v>0.25979999999999998</v>
      </c>
      <c r="IG74">
        <f t="shared" si="399"/>
        <v>0.27260000000000001</v>
      </c>
      <c r="IH74">
        <f t="shared" si="400"/>
        <v>0.28399999999999997</v>
      </c>
      <c r="II74">
        <f t="shared" si="401"/>
        <v>0.27560000000000001</v>
      </c>
      <c r="IJ74">
        <f t="shared" si="402"/>
        <v>0.26300000000000001</v>
      </c>
      <c r="IK74">
        <f t="shared" si="403"/>
        <v>0.2485</v>
      </c>
      <c r="IL74">
        <f t="shared" si="404"/>
        <v>0.22550000000000001</v>
      </c>
      <c r="IM74">
        <f t="shared" si="405"/>
        <v>0.18820000000000001</v>
      </c>
      <c r="IN74" s="26">
        <f t="shared" si="406"/>
        <v>1.43E-2</v>
      </c>
      <c r="IO74">
        <f t="shared" si="407"/>
        <v>3.4299999999999997E-2</v>
      </c>
      <c r="IP74">
        <f t="shared" si="408"/>
        <v>3.2500000000000001E-2</v>
      </c>
      <c r="IQ74">
        <f t="shared" si="409"/>
        <v>3.1899999999999998E-2</v>
      </c>
      <c r="IR74">
        <f t="shared" si="410"/>
        <v>2.86E-2</v>
      </c>
      <c r="IS74">
        <f t="shared" si="411"/>
        <v>2.7E-2</v>
      </c>
      <c r="IT74">
        <f t="shared" si="412"/>
        <v>2.6700000000000002E-2</v>
      </c>
      <c r="IU74">
        <f t="shared" si="413"/>
        <v>2.18E-2</v>
      </c>
      <c r="IV74">
        <f t="shared" si="414"/>
        <v>2.6200000000000001E-2</v>
      </c>
      <c r="IW74">
        <f t="shared" si="415"/>
        <v>2.6499999999999999E-2</v>
      </c>
      <c r="IX74">
        <f t="shared" si="416"/>
        <v>1.01E-2</v>
      </c>
      <c r="IY74" s="26">
        <f t="shared" si="417"/>
        <v>1.43E-2</v>
      </c>
      <c r="IZ74">
        <f t="shared" si="418"/>
        <v>3.4299999999999997E-2</v>
      </c>
      <c r="JA74">
        <f t="shared" si="419"/>
        <v>3.2500000000000001E-2</v>
      </c>
      <c r="JB74">
        <f t="shared" si="420"/>
        <v>3.1899999999999998E-2</v>
      </c>
      <c r="JC74">
        <f t="shared" si="421"/>
        <v>2.86E-2</v>
      </c>
      <c r="JD74">
        <f t="shared" si="422"/>
        <v>2.7E-2</v>
      </c>
      <c r="JE74">
        <f t="shared" si="423"/>
        <v>2.6700000000000002E-2</v>
      </c>
      <c r="JF74">
        <f t="shared" si="424"/>
        <v>2.18E-2</v>
      </c>
      <c r="JG74">
        <f t="shared" si="425"/>
        <v>2.6200000000000001E-2</v>
      </c>
      <c r="JH74">
        <f t="shared" si="426"/>
        <v>2.6499999999999999E-2</v>
      </c>
      <c r="JI74">
        <f t="shared" si="427"/>
        <v>1.01E-2</v>
      </c>
      <c r="JJ74" s="26">
        <f t="shared" si="428"/>
        <v>23.290190403071897</v>
      </c>
      <c r="JK74">
        <f t="shared" si="429"/>
        <v>23.290190403071897</v>
      </c>
      <c r="JL74">
        <f t="shared" si="430"/>
        <v>23.290190403071897</v>
      </c>
      <c r="JM74">
        <f t="shared" si="431"/>
        <v>23.290190403071897</v>
      </c>
      <c r="JN74">
        <f t="shared" si="432"/>
        <v>23.290190403071897</v>
      </c>
      <c r="JO74">
        <f t="shared" si="433"/>
        <v>23.290190403071897</v>
      </c>
      <c r="JP74">
        <f t="shared" si="434"/>
        <v>23.290190403071897</v>
      </c>
      <c r="JQ74">
        <f t="shared" si="435"/>
        <v>23.290190403071897</v>
      </c>
      <c r="JR74">
        <f t="shared" si="436"/>
        <v>23.290190403071897</v>
      </c>
      <c r="JS74">
        <f t="shared" si="437"/>
        <v>23.290190403071897</v>
      </c>
      <c r="JT74">
        <f t="shared" si="438"/>
        <v>23.290190403071897</v>
      </c>
      <c r="JU74" s="26">
        <f t="shared" si="439"/>
        <v>23.290190403071897</v>
      </c>
      <c r="JV74">
        <f t="shared" si="440"/>
        <v>23.290190403071897</v>
      </c>
      <c r="JW74">
        <f t="shared" si="441"/>
        <v>23.290190403071897</v>
      </c>
      <c r="JX74">
        <f t="shared" si="442"/>
        <v>23.290190403071897</v>
      </c>
      <c r="JY74">
        <f t="shared" si="443"/>
        <v>23.290190403071897</v>
      </c>
      <c r="JZ74">
        <f t="shared" si="444"/>
        <v>23.290190403071897</v>
      </c>
      <c r="KA74">
        <f t="shared" si="445"/>
        <v>23.290190403071897</v>
      </c>
      <c r="KB74">
        <f t="shared" si="446"/>
        <v>23.290190403071897</v>
      </c>
      <c r="KC74">
        <f t="shared" si="447"/>
        <v>23.290190403071897</v>
      </c>
      <c r="KD74">
        <f t="shared" si="448"/>
        <v>23.290190403071897</v>
      </c>
      <c r="KE74" s="4" t="str">
        <f t="shared" si="449"/>
        <v/>
      </c>
    </row>
    <row r="75" spans="1:291" x14ac:dyDescent="0.2">
      <c r="A75" s="16" t="s">
        <v>3644</v>
      </c>
      <c r="B75" s="17" t="s">
        <v>4055</v>
      </c>
      <c r="C75" s="17"/>
      <c r="D75" s="17"/>
      <c r="E75" s="20" t="s">
        <v>139</v>
      </c>
      <c r="F75" s="19">
        <v>0</v>
      </c>
      <c r="G75" s="19">
        <v>0</v>
      </c>
      <c r="H75" s="19"/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32">
        <v>0</v>
      </c>
      <c r="Q75" s="19">
        <v>0</v>
      </c>
      <c r="R75" s="19">
        <v>0</v>
      </c>
      <c r="S75" s="19"/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32">
        <v>0</v>
      </c>
      <c r="AB75">
        <v>0</v>
      </c>
      <c r="AC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 s="4">
        <v>0</v>
      </c>
      <c r="AM75" s="19">
        <v>2.14758E-2</v>
      </c>
      <c r="AN75" s="19">
        <v>2.1729200000000001E-2</v>
      </c>
      <c r="AO75" s="19">
        <v>2.1309700000000001E-2</v>
      </c>
      <c r="AP75" s="19">
        <v>2.2134399999999999E-2</v>
      </c>
      <c r="AQ75" s="19">
        <v>2.1985500000000002E-2</v>
      </c>
      <c r="AR75" s="19">
        <v>2.2095400000000001E-2</v>
      </c>
      <c r="AS75" s="19">
        <v>2.1647699999999999E-2</v>
      </c>
      <c r="AT75" s="19">
        <v>2.15505E-2</v>
      </c>
      <c r="AU75" s="19">
        <v>2.3686800000000001E-2</v>
      </c>
      <c r="AV75" s="19">
        <v>2.8715999999999998E-2</v>
      </c>
      <c r="AW75" s="32">
        <v>2.70415E-2</v>
      </c>
      <c r="AX75" s="19">
        <v>0</v>
      </c>
      <c r="AY75" s="19">
        <v>0</v>
      </c>
      <c r="AZ75" s="19"/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3</v>
      </c>
      <c r="BG75" s="19">
        <v>3</v>
      </c>
      <c r="BH75" s="32">
        <v>3</v>
      </c>
      <c r="BI75" s="19">
        <f>IF(AX75&gt;0,1,0)</f>
        <v>0</v>
      </c>
      <c r="BJ75" s="19">
        <f>IF(AY75&gt;0,1,0)</f>
        <v>0</v>
      </c>
      <c r="BK75" s="19"/>
      <c r="BL75" s="19">
        <f t="shared" si="461"/>
        <v>0</v>
      </c>
      <c r="BM75" s="19">
        <f t="shared" si="461"/>
        <v>0</v>
      </c>
      <c r="BN75" s="19">
        <f t="shared" si="461"/>
        <v>0</v>
      </c>
      <c r="BO75" s="19">
        <f t="shared" si="461"/>
        <v>0</v>
      </c>
      <c r="BP75" s="19">
        <f t="shared" si="461"/>
        <v>0</v>
      </c>
      <c r="BQ75" s="19">
        <f t="shared" si="461"/>
        <v>1</v>
      </c>
      <c r="BR75" s="19">
        <f t="shared" si="461"/>
        <v>1</v>
      </c>
      <c r="BS75" s="19">
        <f t="shared" si="461"/>
        <v>1</v>
      </c>
      <c r="BT75" s="38">
        <v>1</v>
      </c>
      <c r="BU75" s="19">
        <v>0</v>
      </c>
      <c r="BV75" s="19">
        <v>3</v>
      </c>
      <c r="BW75" s="19">
        <v>8</v>
      </c>
      <c r="BX75" s="19">
        <v>10</v>
      </c>
      <c r="BY75" s="19">
        <v>8</v>
      </c>
      <c r="BZ75" s="19">
        <v>5</v>
      </c>
      <c r="CA75" s="19">
        <v>7</v>
      </c>
      <c r="CB75" s="19">
        <v>8</v>
      </c>
      <c r="CC75" s="19">
        <v>6</v>
      </c>
      <c r="CD75" s="19">
        <v>1</v>
      </c>
      <c r="CE75" s="19">
        <v>23</v>
      </c>
      <c r="CF75" s="19">
        <v>27</v>
      </c>
      <c r="CG75" s="19">
        <v>43</v>
      </c>
      <c r="CH75" s="19">
        <v>101</v>
      </c>
      <c r="CI75" s="19">
        <v>66</v>
      </c>
      <c r="CJ75" s="19">
        <v>54</v>
      </c>
      <c r="CK75" s="19">
        <v>54</v>
      </c>
      <c r="CL75" s="19">
        <v>40</v>
      </c>
      <c r="CM75" s="19">
        <v>34</v>
      </c>
      <c r="CN75" s="19">
        <v>46</v>
      </c>
      <c r="CO75" s="32">
        <v>67</v>
      </c>
      <c r="CP75" s="35">
        <f t="shared" si="318"/>
        <v>4.3478260869565216E-2</v>
      </c>
      <c r="CQ75" s="35">
        <f t="shared" si="319"/>
        <v>0</v>
      </c>
      <c r="CR75" s="35">
        <f t="shared" si="320"/>
        <v>6.9767441860465115E-2</v>
      </c>
      <c r="CS75" s="35">
        <f t="shared" si="321"/>
        <v>7.9207920792079209E-2</v>
      </c>
      <c r="CT75" s="35">
        <f t="shared" si="322"/>
        <v>0.15151515151515152</v>
      </c>
      <c r="CU75" s="35">
        <f t="shared" si="323"/>
        <v>0.14814814814814814</v>
      </c>
      <c r="CV75" s="35">
        <f t="shared" si="324"/>
        <v>9.2592592592592587E-2</v>
      </c>
      <c r="CW75" s="35">
        <f t="shared" si="325"/>
        <v>0.17499999999999999</v>
      </c>
      <c r="CX75" s="35">
        <f t="shared" si="326"/>
        <v>0.23529411764705882</v>
      </c>
      <c r="CY75" s="35">
        <f t="shared" si="327"/>
        <v>0.13043478260869565</v>
      </c>
      <c r="CZ75" s="139">
        <f t="shared" si="328"/>
        <v>1.4925373134328358E-2</v>
      </c>
      <c r="DA75" s="146">
        <v>1.652914668</v>
      </c>
      <c r="DB75" s="146">
        <v>1.491453575</v>
      </c>
      <c r="DC75" s="146">
        <v>1.4058177540000001</v>
      </c>
      <c r="DD75" s="146">
        <v>1.6622773289999999</v>
      </c>
      <c r="DE75" s="146">
        <v>1.4133361289999999</v>
      </c>
      <c r="DF75" s="146">
        <v>1.286573341</v>
      </c>
      <c r="DG75" s="146">
        <v>1.794985907</v>
      </c>
      <c r="DH75" s="146">
        <v>1.640776697</v>
      </c>
      <c r="DI75" s="146">
        <v>1.327881538</v>
      </c>
      <c r="DJ75" s="146">
        <v>1.633966201</v>
      </c>
      <c r="DK75" s="147">
        <v>1.007344112</v>
      </c>
      <c r="DL75" s="146"/>
      <c r="DM75" s="146"/>
      <c r="DN75" s="146"/>
      <c r="DO75" s="146">
        <v>0.34964038800000002</v>
      </c>
      <c r="DP75" s="146">
        <v>0.30023717900000002</v>
      </c>
      <c r="DQ75" s="146">
        <v>0.281827259</v>
      </c>
      <c r="DR75" s="146">
        <v>0.281827259</v>
      </c>
      <c r="DS75" s="146">
        <v>0.334122696</v>
      </c>
      <c r="DT75" s="146">
        <v>0.54572246599999996</v>
      </c>
      <c r="DU75" s="146">
        <v>0.50791355100000002</v>
      </c>
      <c r="DV75" s="147">
        <v>0.174847794</v>
      </c>
      <c r="DW75" s="146"/>
      <c r="DX75" s="146"/>
      <c r="DY75" s="146">
        <v>1.0153809999999999E-2</v>
      </c>
      <c r="DZ75" s="146">
        <v>8.5437599999999992E-3</v>
      </c>
      <c r="EA75" s="146">
        <v>1.068117E-2</v>
      </c>
      <c r="EB75" s="146">
        <v>9.9218899999999992E-3</v>
      </c>
      <c r="EC75" s="146">
        <v>9.9218899999999992E-3</v>
      </c>
      <c r="ED75" s="146">
        <v>8.4539999999999997E-3</v>
      </c>
      <c r="EE75" s="146">
        <v>1.1258000000000001E-2</v>
      </c>
      <c r="EF75" s="146">
        <v>1.1476E-2</v>
      </c>
      <c r="EG75" s="147">
        <v>7.711E-3</v>
      </c>
      <c r="EH75" s="143">
        <v>181036000</v>
      </c>
      <c r="EI75" s="143">
        <v>194924000</v>
      </c>
      <c r="EJ75" s="143">
        <v>204324100</v>
      </c>
      <c r="EK75" s="143">
        <v>299643800</v>
      </c>
      <c r="EL75" s="143">
        <v>265827400</v>
      </c>
      <c r="EM75" s="143">
        <v>259760900</v>
      </c>
      <c r="EN75" s="143">
        <v>386819300</v>
      </c>
      <c r="EO75" s="143">
        <v>401042900</v>
      </c>
      <c r="EP75" s="143">
        <v>349928100</v>
      </c>
      <c r="EQ75" s="143">
        <v>498345700</v>
      </c>
      <c r="ER75" s="143">
        <v>358374900</v>
      </c>
      <c r="ES75" s="26">
        <f t="shared" si="329"/>
        <v>19.014206464480729</v>
      </c>
      <c r="ET75" s="26">
        <f t="shared" si="330"/>
        <v>19.088120296968505</v>
      </c>
      <c r="EU75" s="26">
        <f t="shared" si="331"/>
        <v>19.135218016609429</v>
      </c>
      <c r="EV75" s="26">
        <f t="shared" si="332"/>
        <v>19.518104993848471</v>
      </c>
      <c r="EW75" s="26">
        <f t="shared" si="333"/>
        <v>19.398357783956858</v>
      </c>
      <c r="EX75" s="26">
        <f t="shared" si="334"/>
        <v>19.375272150489543</v>
      </c>
      <c r="EY75" s="26">
        <f t="shared" si="335"/>
        <v>19.773468216886005</v>
      </c>
      <c r="EZ75" s="26">
        <f t="shared" si="336"/>
        <v>19.80957896209226</v>
      </c>
      <c r="FA75" s="26">
        <f t="shared" si="337"/>
        <v>19.673238262772966</v>
      </c>
      <c r="FB75" s="26">
        <f t="shared" si="338"/>
        <v>20.026804570866549</v>
      </c>
      <c r="FC75" s="152">
        <f t="shared" si="339"/>
        <v>19.697090203130447</v>
      </c>
      <c r="FD75">
        <f t="shared" si="455"/>
        <v>1.652914668</v>
      </c>
      <c r="FE75">
        <f t="shared" si="456"/>
        <v>1.491453575</v>
      </c>
      <c r="FF75" t="str">
        <f t="shared" si="462"/>
        <v/>
      </c>
      <c r="FG75">
        <f t="shared" si="457"/>
        <v>1.6622773289999999</v>
      </c>
      <c r="FH75">
        <f t="shared" si="302"/>
        <v>1.4133361289999999</v>
      </c>
      <c r="FI75">
        <f t="shared" si="303"/>
        <v>1.286573341</v>
      </c>
      <c r="FJ75">
        <f t="shared" si="340"/>
        <v>1.794985907</v>
      </c>
      <c r="FK75">
        <f t="shared" si="341"/>
        <v>1.640776697</v>
      </c>
      <c r="FL75">
        <f t="shared" si="342"/>
        <v>1.327881538</v>
      </c>
      <c r="FM75">
        <f t="shared" si="360"/>
        <v>1.633966201</v>
      </c>
      <c r="FN75">
        <f t="shared" si="452"/>
        <v>1.007344112</v>
      </c>
      <c r="FO75" s="26"/>
      <c r="FQ75" t="str">
        <f>IF(ISNUMBER(H75),DN75,"")</f>
        <v/>
      </c>
      <c r="FR75">
        <f t="shared" si="453"/>
        <v>0.34964038800000002</v>
      </c>
      <c r="FS75">
        <f t="shared" si="453"/>
        <v>0.30023717900000002</v>
      </c>
      <c r="FT75">
        <f t="shared" si="453"/>
        <v>0.281827259</v>
      </c>
      <c r="FU75">
        <f t="shared" si="453"/>
        <v>0.281827259</v>
      </c>
      <c r="FV75">
        <f t="shared" si="453"/>
        <v>0.334122696</v>
      </c>
      <c r="FW75">
        <f t="shared" si="453"/>
        <v>0.54572246599999996</v>
      </c>
      <c r="FX75">
        <f t="shared" si="453"/>
        <v>0.50791355100000002</v>
      </c>
      <c r="FY75" s="4">
        <f t="shared" si="344"/>
        <v>0.174847794</v>
      </c>
      <c r="GB75" t="str">
        <f t="shared" si="458"/>
        <v/>
      </c>
      <c r="GC75">
        <f t="shared" si="459"/>
        <v>8.5437599999999992E-3</v>
      </c>
      <c r="GD75">
        <f t="shared" si="460"/>
        <v>1.068117E-2</v>
      </c>
      <c r="GE75">
        <f t="shared" si="345"/>
        <v>9.9218899999999992E-3</v>
      </c>
      <c r="GF75">
        <f t="shared" si="346"/>
        <v>9.9218899999999992E-3</v>
      </c>
      <c r="GG75">
        <f t="shared" si="347"/>
        <v>8.4539999999999997E-3</v>
      </c>
      <c r="GH75">
        <f t="shared" si="348"/>
        <v>1.1258000000000001E-2</v>
      </c>
      <c r="GI75">
        <f t="shared" si="361"/>
        <v>1.1476E-2</v>
      </c>
      <c r="GJ75" s="4">
        <f t="shared" si="454"/>
        <v>7.711E-3</v>
      </c>
      <c r="GK75">
        <f t="shared" si="349"/>
        <v>19.014206464480729</v>
      </c>
      <c r="GL75">
        <f t="shared" si="350"/>
        <v>19.088120296968505</v>
      </c>
      <c r="GM75" t="str">
        <f t="shared" si="351"/>
        <v/>
      </c>
      <c r="GN75">
        <f t="shared" si="352"/>
        <v>19.518104993848471</v>
      </c>
      <c r="GO75">
        <f t="shared" si="353"/>
        <v>19.398357783956858</v>
      </c>
      <c r="GP75">
        <f t="shared" si="354"/>
        <v>19.375272150489543</v>
      </c>
      <c r="GQ75">
        <f t="shared" si="355"/>
        <v>19.773468216886005</v>
      </c>
      <c r="GR75">
        <f t="shared" si="356"/>
        <v>19.80957896209226</v>
      </c>
      <c r="GS75">
        <f t="shared" si="357"/>
        <v>19.673238262772966</v>
      </c>
      <c r="GT75">
        <f t="shared" si="358"/>
        <v>20.026804570866549</v>
      </c>
      <c r="GU75">
        <f t="shared" si="359"/>
        <v>19.697090203130447</v>
      </c>
      <c r="GV75" s="26">
        <f t="shared" si="362"/>
        <v>1.652914668</v>
      </c>
      <c r="GW75">
        <f t="shared" si="363"/>
        <v>1.491453575</v>
      </c>
      <c r="GX75">
        <f t="shared" si="364"/>
        <v>11.025982470999988</v>
      </c>
      <c r="GY75">
        <f t="shared" si="365"/>
        <v>1.6622773289999999</v>
      </c>
      <c r="GZ75">
        <f t="shared" si="366"/>
        <v>1.4133361289999999</v>
      </c>
      <c r="HA75">
        <f t="shared" si="367"/>
        <v>1.286573341</v>
      </c>
      <c r="HB75">
        <f t="shared" si="368"/>
        <v>1.794985907</v>
      </c>
      <c r="HC75">
        <f t="shared" si="369"/>
        <v>1.640776697</v>
      </c>
      <c r="HD75">
        <f t="shared" si="370"/>
        <v>1.327881538</v>
      </c>
      <c r="HE75">
        <f t="shared" si="371"/>
        <v>1.633966201</v>
      </c>
      <c r="HF75">
        <f t="shared" si="372"/>
        <v>1.007344112</v>
      </c>
      <c r="HG75" s="26">
        <f t="shared" si="373"/>
        <v>1.652914668</v>
      </c>
      <c r="HH75">
        <f t="shared" si="374"/>
        <v>1.491453575</v>
      </c>
      <c r="HI75" t="str">
        <f t="shared" si="375"/>
        <v/>
      </c>
      <c r="HJ75">
        <f t="shared" si="376"/>
        <v>1.6622773289999999</v>
      </c>
      <c r="HK75">
        <f t="shared" si="377"/>
        <v>1.4133361289999999</v>
      </c>
      <c r="HL75">
        <f t="shared" si="378"/>
        <v>1.286573341</v>
      </c>
      <c r="HM75">
        <f t="shared" si="379"/>
        <v>1.794985907</v>
      </c>
      <c r="HN75">
        <f t="shared" si="380"/>
        <v>1.640776697</v>
      </c>
      <c r="HO75">
        <f t="shared" si="381"/>
        <v>1.327881538</v>
      </c>
      <c r="HP75">
        <f t="shared" si="382"/>
        <v>1.633966201</v>
      </c>
      <c r="HQ75">
        <f t="shared" si="383"/>
        <v>1.007344112</v>
      </c>
      <c r="HR75" s="26">
        <f t="shared" si="384"/>
        <v>1.8501305000000012E-3</v>
      </c>
      <c r="HS75">
        <f t="shared" si="385"/>
        <v>1.8501305000000012E-3</v>
      </c>
      <c r="HT75">
        <f t="shared" si="386"/>
        <v>0.86766592399999853</v>
      </c>
      <c r="HU75">
        <f t="shared" si="387"/>
        <v>0.34964038800000002</v>
      </c>
      <c r="HV75">
        <f t="shared" si="388"/>
        <v>0.30023717900000002</v>
      </c>
      <c r="HW75">
        <f t="shared" si="389"/>
        <v>0.281827259</v>
      </c>
      <c r="HX75">
        <f t="shared" si="390"/>
        <v>0.281827259</v>
      </c>
      <c r="HY75">
        <f t="shared" si="391"/>
        <v>0.334122696</v>
      </c>
      <c r="HZ75">
        <f t="shared" si="392"/>
        <v>0.54572246599999996</v>
      </c>
      <c r="IA75">
        <f t="shared" si="393"/>
        <v>0.50791355100000002</v>
      </c>
      <c r="IB75" s="4">
        <f t="shared" si="394"/>
        <v>0.174847794</v>
      </c>
      <c r="IC75" t="str">
        <f t="shared" si="395"/>
        <v/>
      </c>
      <c r="ID75" t="str">
        <f t="shared" si="396"/>
        <v/>
      </c>
      <c r="IE75" t="str">
        <f t="shared" si="397"/>
        <v/>
      </c>
      <c r="IF75">
        <f t="shared" si="398"/>
        <v>0.34964038800000002</v>
      </c>
      <c r="IG75">
        <f t="shared" si="399"/>
        <v>0.30023717900000002</v>
      </c>
      <c r="IH75">
        <f t="shared" si="400"/>
        <v>0.281827259</v>
      </c>
      <c r="II75">
        <f t="shared" si="401"/>
        <v>0.281827259</v>
      </c>
      <c r="IJ75">
        <f t="shared" si="402"/>
        <v>0.334122696</v>
      </c>
      <c r="IK75">
        <f t="shared" si="403"/>
        <v>0.54572246599999996</v>
      </c>
      <c r="IL75">
        <f t="shared" si="404"/>
        <v>0.50791355100000002</v>
      </c>
      <c r="IM75">
        <f t="shared" si="405"/>
        <v>0.174847794</v>
      </c>
      <c r="IN75" s="26">
        <f t="shared" si="406"/>
        <v>0</v>
      </c>
      <c r="IO75">
        <f t="shared" si="407"/>
        <v>0</v>
      </c>
      <c r="IP75">
        <f t="shared" si="408"/>
        <v>0.13094384999999997</v>
      </c>
      <c r="IQ75">
        <f t="shared" si="409"/>
        <v>8.5437599999999992E-3</v>
      </c>
      <c r="IR75">
        <f t="shared" si="410"/>
        <v>1.068117E-2</v>
      </c>
      <c r="IS75">
        <f t="shared" si="411"/>
        <v>9.9218899999999992E-3</v>
      </c>
      <c r="IT75">
        <f t="shared" si="412"/>
        <v>9.9218899999999992E-3</v>
      </c>
      <c r="IU75">
        <f t="shared" si="413"/>
        <v>8.4539999999999997E-3</v>
      </c>
      <c r="IV75">
        <f t="shared" si="414"/>
        <v>1.1258000000000001E-2</v>
      </c>
      <c r="IW75">
        <f t="shared" si="415"/>
        <v>1.1476E-2</v>
      </c>
      <c r="IX75">
        <f t="shared" si="416"/>
        <v>7.711E-3</v>
      </c>
      <c r="IY75" s="26" t="str">
        <f t="shared" si="417"/>
        <v/>
      </c>
      <c r="IZ75" t="str">
        <f t="shared" si="418"/>
        <v/>
      </c>
      <c r="JA75" t="str">
        <f t="shared" si="419"/>
        <v/>
      </c>
      <c r="JB75">
        <f t="shared" si="420"/>
        <v>8.5437599999999992E-3</v>
      </c>
      <c r="JC75">
        <f t="shared" si="421"/>
        <v>1.068117E-2</v>
      </c>
      <c r="JD75">
        <f t="shared" si="422"/>
        <v>9.9218899999999992E-3</v>
      </c>
      <c r="JE75">
        <f t="shared" si="423"/>
        <v>9.9218899999999992E-3</v>
      </c>
      <c r="JF75">
        <f t="shared" si="424"/>
        <v>8.4539999999999997E-3</v>
      </c>
      <c r="JG75">
        <f t="shared" si="425"/>
        <v>1.1258000000000001E-2</v>
      </c>
      <c r="JH75">
        <f t="shared" si="426"/>
        <v>1.1476E-2</v>
      </c>
      <c r="JI75">
        <f t="shared" si="427"/>
        <v>7.711E-3</v>
      </c>
      <c r="JJ75" s="26">
        <f t="shared" si="428"/>
        <v>19.014206464480729</v>
      </c>
      <c r="JK75">
        <f t="shared" si="429"/>
        <v>19.088120296968505</v>
      </c>
      <c r="JL75">
        <f t="shared" si="430"/>
        <v>23.290190403071897</v>
      </c>
      <c r="JM75">
        <f t="shared" si="431"/>
        <v>19.518104993848471</v>
      </c>
      <c r="JN75">
        <f t="shared" si="432"/>
        <v>19.398357783956858</v>
      </c>
      <c r="JO75">
        <f t="shared" si="433"/>
        <v>19.375272150489543</v>
      </c>
      <c r="JP75">
        <f t="shared" si="434"/>
        <v>19.773468216886005</v>
      </c>
      <c r="JQ75">
        <f t="shared" si="435"/>
        <v>19.80957896209226</v>
      </c>
      <c r="JR75">
        <f t="shared" si="436"/>
        <v>19.673238262772966</v>
      </c>
      <c r="JS75">
        <f t="shared" si="437"/>
        <v>20.026804570866549</v>
      </c>
      <c r="JT75">
        <f t="shared" si="438"/>
        <v>19.697090203130447</v>
      </c>
      <c r="JU75" s="26">
        <f t="shared" si="439"/>
        <v>19.014206464480729</v>
      </c>
      <c r="JV75">
        <f t="shared" si="440"/>
        <v>19.088120296968505</v>
      </c>
      <c r="JW75" t="str">
        <f t="shared" si="441"/>
        <v/>
      </c>
      <c r="JX75">
        <f t="shared" si="442"/>
        <v>19.518104993848471</v>
      </c>
      <c r="JY75">
        <f t="shared" si="443"/>
        <v>19.398357783956858</v>
      </c>
      <c r="JZ75">
        <f t="shared" si="444"/>
        <v>19.375272150489543</v>
      </c>
      <c r="KA75">
        <f t="shared" si="445"/>
        <v>19.773468216886005</v>
      </c>
      <c r="KB75">
        <f t="shared" si="446"/>
        <v>19.80957896209226</v>
      </c>
      <c r="KC75">
        <f t="shared" si="447"/>
        <v>19.673238262772966</v>
      </c>
      <c r="KD75">
        <f t="shared" si="448"/>
        <v>20.026804570866549</v>
      </c>
      <c r="KE75" s="4">
        <f t="shared" si="449"/>
        <v>19.697090203130447</v>
      </c>
    </row>
    <row r="76" spans="1:291" x14ac:dyDescent="0.2">
      <c r="A76" s="16" t="s">
        <v>3646</v>
      </c>
      <c r="B76" s="17" t="s">
        <v>4056</v>
      </c>
      <c r="C76" s="17"/>
      <c r="D76" s="17"/>
      <c r="E76" s="20" t="s">
        <v>139</v>
      </c>
      <c r="F76" s="19"/>
      <c r="G76" s="19"/>
      <c r="H76" s="19"/>
      <c r="I76" s="19"/>
      <c r="J76" s="19"/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32">
        <v>0</v>
      </c>
      <c r="Q76" s="19"/>
      <c r="R76" s="19"/>
      <c r="S76" s="19"/>
      <c r="T76" s="19"/>
      <c r="U76" s="19"/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32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 s="4">
        <v>0</v>
      </c>
      <c r="AM76" s="19"/>
      <c r="AN76" s="19"/>
      <c r="AO76" s="19"/>
      <c r="AP76" s="19"/>
      <c r="AQ76" s="19"/>
      <c r="AR76" s="19">
        <v>1.9730899999999999E-2</v>
      </c>
      <c r="AS76" s="19">
        <v>2.00813E-2</v>
      </c>
      <c r="AT76" s="19">
        <v>1.9209500000000001E-2</v>
      </c>
      <c r="AU76" s="19">
        <v>1.9976500000000001E-2</v>
      </c>
      <c r="AV76" s="19">
        <v>2.08133E-2</v>
      </c>
      <c r="AW76" s="32">
        <v>2.24362E-2</v>
      </c>
      <c r="AX76" s="19"/>
      <c r="AY76" s="19"/>
      <c r="AZ76" s="19"/>
      <c r="BA76" s="19"/>
      <c r="BB76" s="19"/>
      <c r="BC76" s="19">
        <v>1</v>
      </c>
      <c r="BD76" s="19">
        <v>2</v>
      </c>
      <c r="BE76" s="19">
        <v>2</v>
      </c>
      <c r="BF76" s="19">
        <v>0</v>
      </c>
      <c r="BG76" s="19">
        <v>0</v>
      </c>
      <c r="BH76" s="32">
        <v>1</v>
      </c>
      <c r="BI76" s="19"/>
      <c r="BJ76" s="19"/>
      <c r="BK76" s="19"/>
      <c r="BL76" s="19"/>
      <c r="BM76" s="19"/>
      <c r="BN76" s="19">
        <f t="shared" ref="BN76:BS81" si="463">IF(BC76&gt;0,1,0)</f>
        <v>1</v>
      </c>
      <c r="BO76" s="19">
        <f t="shared" si="463"/>
        <v>1</v>
      </c>
      <c r="BP76" s="19">
        <f t="shared" si="463"/>
        <v>1</v>
      </c>
      <c r="BQ76" s="19">
        <f t="shared" si="463"/>
        <v>0</v>
      </c>
      <c r="BR76" s="19">
        <f t="shared" si="463"/>
        <v>0</v>
      </c>
      <c r="BS76" s="19">
        <f t="shared" si="463"/>
        <v>1</v>
      </c>
      <c r="BT76" s="38">
        <v>2</v>
      </c>
      <c r="BU76" s="19">
        <v>5</v>
      </c>
      <c r="BV76" s="19">
        <v>4</v>
      </c>
      <c r="BW76" s="19">
        <v>3</v>
      </c>
      <c r="BX76" s="19">
        <v>4</v>
      </c>
      <c r="BY76" s="19">
        <v>3</v>
      </c>
      <c r="BZ76" s="19">
        <v>0</v>
      </c>
      <c r="CA76" s="19">
        <v>0</v>
      </c>
      <c r="CB76" s="19">
        <v>0</v>
      </c>
      <c r="CC76" s="19">
        <v>0</v>
      </c>
      <c r="CD76" s="32">
        <v>0</v>
      </c>
      <c r="CE76" s="19">
        <v>48</v>
      </c>
      <c r="CF76" s="19">
        <v>48</v>
      </c>
      <c r="CG76" s="19">
        <v>69</v>
      </c>
      <c r="CH76" s="19">
        <v>62</v>
      </c>
      <c r="CI76" s="19">
        <v>62</v>
      </c>
      <c r="CJ76" s="19">
        <v>37</v>
      </c>
      <c r="CK76" s="19">
        <v>0</v>
      </c>
      <c r="CL76" s="19">
        <v>0</v>
      </c>
      <c r="CM76" s="19">
        <v>0</v>
      </c>
      <c r="CN76" s="19">
        <v>0</v>
      </c>
      <c r="CO76" s="32">
        <v>0</v>
      </c>
      <c r="CP76" s="35">
        <f t="shared" si="318"/>
        <v>4.1666666666666664E-2</v>
      </c>
      <c r="CQ76" s="35">
        <f t="shared" si="319"/>
        <v>0.10416666666666667</v>
      </c>
      <c r="CR76" s="35">
        <f t="shared" si="320"/>
        <v>5.7971014492753624E-2</v>
      </c>
      <c r="CS76" s="35">
        <f t="shared" si="321"/>
        <v>4.8387096774193547E-2</v>
      </c>
      <c r="CT76" s="35">
        <f t="shared" si="322"/>
        <v>6.4516129032258063E-2</v>
      </c>
      <c r="CU76" s="35">
        <f t="shared" si="323"/>
        <v>8.1081081081081086E-2</v>
      </c>
      <c r="CV76" s="35">
        <f t="shared" si="324"/>
        <v>0</v>
      </c>
      <c r="CW76" s="35">
        <f t="shared" si="325"/>
        <v>0</v>
      </c>
      <c r="CX76" s="35">
        <f t="shared" si="326"/>
        <v>0</v>
      </c>
      <c r="CY76" s="35">
        <f t="shared" si="327"/>
        <v>0</v>
      </c>
      <c r="CZ76" s="139">
        <f t="shared" si="328"/>
        <v>0</v>
      </c>
      <c r="DA76" s="146">
        <v>0.83121617199999998</v>
      </c>
      <c r="DB76" s="146">
        <v>0.81211323400000002</v>
      </c>
      <c r="DC76" s="146">
        <v>0.79337670000000005</v>
      </c>
      <c r="DD76" s="146">
        <v>1.0545176890000001</v>
      </c>
      <c r="DE76" s="146">
        <v>1.0064854830000001</v>
      </c>
      <c r="DF76" s="146">
        <v>1.0306546620000001</v>
      </c>
      <c r="DG76" s="146">
        <v>1.1388734709999999</v>
      </c>
      <c r="DH76" s="146">
        <v>1.449775893</v>
      </c>
      <c r="DI76" s="146">
        <v>1.2407696100000001</v>
      </c>
      <c r="DJ76" s="146">
        <v>1.3334987140000001</v>
      </c>
      <c r="DK76" s="147">
        <v>0.89218275599999997</v>
      </c>
      <c r="DL76" s="146"/>
      <c r="DM76" s="146"/>
      <c r="DN76" s="146"/>
      <c r="DO76" s="146"/>
      <c r="DP76" s="146"/>
      <c r="DQ76" s="146"/>
      <c r="DR76" s="146"/>
      <c r="DS76" s="146"/>
      <c r="DT76" s="146"/>
      <c r="DU76" s="146">
        <v>3.5189618999999998E-2</v>
      </c>
      <c r="DV76" s="147">
        <v>0.28154613499999998</v>
      </c>
      <c r="DW76" s="146"/>
      <c r="DX76" s="146"/>
      <c r="DY76" s="146">
        <v>8.9596299999999997E-3</v>
      </c>
      <c r="DZ76" s="146"/>
      <c r="EA76" s="146">
        <v>3.6150800000000001E-3</v>
      </c>
      <c r="EB76" s="146">
        <v>5.6512000000000003E-3</v>
      </c>
      <c r="EC76" s="146">
        <v>5.6512000000000003E-3</v>
      </c>
      <c r="ED76" s="146">
        <v>9.8049999999999995E-3</v>
      </c>
      <c r="EE76" s="146">
        <v>1.3145E-2</v>
      </c>
      <c r="EF76" s="146">
        <v>9.9290000000000003E-3</v>
      </c>
      <c r="EG76" s="147">
        <v>1.0286999999999999E-2</v>
      </c>
      <c r="EH76" s="143">
        <v>35023500</v>
      </c>
      <c r="EI76" s="143">
        <v>37297800</v>
      </c>
      <c r="EJ76" s="143">
        <v>36437300</v>
      </c>
      <c r="EK76" s="143">
        <v>48430200</v>
      </c>
      <c r="EL76" s="143">
        <v>61286300</v>
      </c>
      <c r="EM76" s="143">
        <v>58582800</v>
      </c>
      <c r="EN76" s="143">
        <v>67510100</v>
      </c>
      <c r="EO76" s="143">
        <v>94016500</v>
      </c>
      <c r="EP76" s="143">
        <v>87774500</v>
      </c>
      <c r="EQ76" s="143">
        <v>101488600</v>
      </c>
      <c r="ER76" s="143">
        <v>73692500</v>
      </c>
      <c r="ES76" s="26">
        <f t="shared" si="329"/>
        <v>17.3715298227178</v>
      </c>
      <c r="ET76" s="26">
        <f t="shared" si="330"/>
        <v>17.434444901641339</v>
      </c>
      <c r="EU76" s="26">
        <f t="shared" si="331"/>
        <v>17.41110353320915</v>
      </c>
      <c r="EV76" s="26">
        <f t="shared" si="332"/>
        <v>17.695634144042575</v>
      </c>
      <c r="EW76" s="26">
        <f t="shared" si="333"/>
        <v>17.931066884900865</v>
      </c>
      <c r="EX76" s="26">
        <f t="shared" si="334"/>
        <v>17.885951696104815</v>
      </c>
      <c r="EY76" s="26">
        <f t="shared" si="335"/>
        <v>18.027787774278991</v>
      </c>
      <c r="EZ76" s="26">
        <f t="shared" si="336"/>
        <v>18.358980856745248</v>
      </c>
      <c r="FA76" s="26">
        <f t="shared" si="337"/>
        <v>18.290281583619748</v>
      </c>
      <c r="FB76" s="26">
        <f t="shared" si="338"/>
        <v>18.435457034867348</v>
      </c>
      <c r="FC76" s="152">
        <f t="shared" si="339"/>
        <v>18.115411588073535</v>
      </c>
      <c r="FD76" t="str">
        <f t="shared" si="455"/>
        <v/>
      </c>
      <c r="FE76" t="str">
        <f t="shared" si="456"/>
        <v/>
      </c>
      <c r="FF76" t="str">
        <f t="shared" si="462"/>
        <v/>
      </c>
      <c r="FG76" t="str">
        <f t="shared" si="457"/>
        <v/>
      </c>
      <c r="FH76" t="str">
        <f t="shared" si="302"/>
        <v/>
      </c>
      <c r="FI76">
        <f t="shared" si="303"/>
        <v>1.0306546620000001</v>
      </c>
      <c r="FJ76">
        <f t="shared" si="340"/>
        <v>1.1388734709999999</v>
      </c>
      <c r="FK76">
        <f t="shared" si="341"/>
        <v>1.449775893</v>
      </c>
      <c r="FL76">
        <f t="shared" si="342"/>
        <v>1.2407696100000001</v>
      </c>
      <c r="FM76">
        <f t="shared" si="360"/>
        <v>1.3334987140000001</v>
      </c>
      <c r="FN76">
        <f t="shared" si="452"/>
        <v>0.89218275599999997</v>
      </c>
      <c r="FO76" s="26" t="str">
        <f t="shared" ref="FO76:FP79" si="464">IF(ISNUMBER(F76),DL76,"")</f>
        <v/>
      </c>
      <c r="FP76" t="str">
        <f t="shared" si="464"/>
        <v/>
      </c>
      <c r="FQ76" t="str">
        <f>IF(ISNUMBER(H76),DN76,"")</f>
        <v/>
      </c>
      <c r="FR76" t="str">
        <f t="shared" ref="FR76:FS79" si="465">IF(ISNUMBER(I76),DO76,"")</f>
        <v/>
      </c>
      <c r="FS76" t="str">
        <f t="shared" si="465"/>
        <v/>
      </c>
      <c r="FX76">
        <f>IF(ISNUMBER(O76),DU76,"")</f>
        <v>3.5189618999999998E-2</v>
      </c>
      <c r="FY76" s="4">
        <f t="shared" si="344"/>
        <v>0.28154613499999998</v>
      </c>
      <c r="FZ76" t="str">
        <f t="shared" ref="FZ76:GA79" si="466">IF(ISNUMBER(F76),DW76,"")</f>
        <v/>
      </c>
      <c r="GA76" t="str">
        <f t="shared" si="466"/>
        <v/>
      </c>
      <c r="GB76" t="str">
        <f t="shared" si="458"/>
        <v/>
      </c>
      <c r="GC76" t="str">
        <f t="shared" si="459"/>
        <v/>
      </c>
      <c r="GD76" t="str">
        <f t="shared" si="460"/>
        <v/>
      </c>
      <c r="GE76">
        <f t="shared" si="345"/>
        <v>5.6512000000000003E-3</v>
      </c>
      <c r="GF76">
        <f t="shared" si="346"/>
        <v>5.6512000000000003E-3</v>
      </c>
      <c r="GG76">
        <f t="shared" si="347"/>
        <v>9.8049999999999995E-3</v>
      </c>
      <c r="GH76">
        <f t="shared" si="348"/>
        <v>1.3145E-2</v>
      </c>
      <c r="GI76">
        <f t="shared" si="361"/>
        <v>9.9290000000000003E-3</v>
      </c>
      <c r="GJ76" s="4">
        <f t="shared" si="454"/>
        <v>1.0286999999999999E-2</v>
      </c>
      <c r="GK76" t="str">
        <f t="shared" si="349"/>
        <v/>
      </c>
      <c r="GL76" t="str">
        <f t="shared" si="350"/>
        <v/>
      </c>
      <c r="GM76" t="str">
        <f t="shared" si="351"/>
        <v/>
      </c>
      <c r="GN76" t="str">
        <f t="shared" si="352"/>
        <v/>
      </c>
      <c r="GO76" t="str">
        <f t="shared" si="353"/>
        <v/>
      </c>
      <c r="GP76">
        <f t="shared" si="354"/>
        <v>17.885951696104815</v>
      </c>
      <c r="GQ76">
        <f t="shared" si="355"/>
        <v>18.027787774278991</v>
      </c>
      <c r="GR76">
        <f t="shared" si="356"/>
        <v>18.358980856745248</v>
      </c>
      <c r="GS76">
        <f t="shared" si="357"/>
        <v>18.290281583619748</v>
      </c>
      <c r="GT76">
        <f t="shared" si="358"/>
        <v>18.435457034867348</v>
      </c>
      <c r="GU76">
        <f t="shared" si="359"/>
        <v>18.115411588073535</v>
      </c>
      <c r="GV76" s="26">
        <f t="shared" si="362"/>
        <v>11.025982470999988</v>
      </c>
      <c r="GW76">
        <f t="shared" si="363"/>
        <v>11.025982470999988</v>
      </c>
      <c r="GX76">
        <f t="shared" si="364"/>
        <v>11.025982470999988</v>
      </c>
      <c r="GY76">
        <f t="shared" si="365"/>
        <v>11.025982470999988</v>
      </c>
      <c r="GZ76">
        <f t="shared" si="366"/>
        <v>11.025982470999988</v>
      </c>
      <c r="HA76">
        <f t="shared" si="367"/>
        <v>1.0306546620000001</v>
      </c>
      <c r="HB76">
        <f t="shared" si="368"/>
        <v>1.1388734709999999</v>
      </c>
      <c r="HC76">
        <f t="shared" si="369"/>
        <v>1.449775893</v>
      </c>
      <c r="HD76">
        <f t="shared" si="370"/>
        <v>1.2407696100000001</v>
      </c>
      <c r="HE76">
        <f t="shared" si="371"/>
        <v>1.3334987140000001</v>
      </c>
      <c r="HF76">
        <f t="shared" si="372"/>
        <v>0.89218275599999997</v>
      </c>
      <c r="HG76" s="26" t="str">
        <f t="shared" si="373"/>
        <v/>
      </c>
      <c r="HH76" t="str">
        <f t="shared" si="374"/>
        <v/>
      </c>
      <c r="HI76" t="str">
        <f t="shared" si="375"/>
        <v/>
      </c>
      <c r="HJ76" t="str">
        <f t="shared" si="376"/>
        <v/>
      </c>
      <c r="HK76" t="str">
        <f t="shared" si="377"/>
        <v/>
      </c>
      <c r="HL76">
        <f t="shared" si="378"/>
        <v>1.0306546620000001</v>
      </c>
      <c r="HM76">
        <f t="shared" si="379"/>
        <v>1.1388734709999999</v>
      </c>
      <c r="HN76">
        <f t="shared" si="380"/>
        <v>1.449775893</v>
      </c>
      <c r="HO76">
        <f t="shared" si="381"/>
        <v>1.2407696100000001</v>
      </c>
      <c r="HP76">
        <f t="shared" si="382"/>
        <v>1.3334987140000001</v>
      </c>
      <c r="HQ76">
        <f t="shared" si="383"/>
        <v>0.89218275599999997</v>
      </c>
      <c r="HR76" s="26">
        <f t="shared" si="384"/>
        <v>0.86766592399999853</v>
      </c>
      <c r="HS76">
        <f t="shared" si="385"/>
        <v>0.86766592399999853</v>
      </c>
      <c r="HT76">
        <f t="shared" si="386"/>
        <v>0.86766592399999853</v>
      </c>
      <c r="HU76">
        <f t="shared" si="387"/>
        <v>0.86766592399999853</v>
      </c>
      <c r="HV76">
        <f t="shared" si="388"/>
        <v>0.86766592399999853</v>
      </c>
      <c r="HW76">
        <f t="shared" si="389"/>
        <v>1.8501305000000012E-3</v>
      </c>
      <c r="HX76">
        <f t="shared" si="390"/>
        <v>1.8501305000000012E-3</v>
      </c>
      <c r="HY76">
        <f t="shared" si="391"/>
        <v>1.8501305000000012E-3</v>
      </c>
      <c r="HZ76">
        <f t="shared" si="392"/>
        <v>1.8501305000000012E-3</v>
      </c>
      <c r="IA76">
        <f t="shared" si="393"/>
        <v>3.5189618999999998E-2</v>
      </c>
      <c r="IB76" s="4">
        <f t="shared" si="394"/>
        <v>0.28154613499999998</v>
      </c>
      <c r="IC76" t="str">
        <f t="shared" si="395"/>
        <v/>
      </c>
      <c r="ID76" t="str">
        <f t="shared" si="396"/>
        <v/>
      </c>
      <c r="IE76" t="str">
        <f t="shared" si="397"/>
        <v/>
      </c>
      <c r="IF76" t="str">
        <f t="shared" si="398"/>
        <v/>
      </c>
      <c r="IG76" t="str">
        <f t="shared" si="399"/>
        <v/>
      </c>
      <c r="IH76" t="str">
        <f t="shared" si="400"/>
        <v/>
      </c>
      <c r="II76" t="str">
        <f t="shared" si="401"/>
        <v/>
      </c>
      <c r="IJ76" t="str">
        <f t="shared" si="402"/>
        <v/>
      </c>
      <c r="IK76" t="str">
        <f t="shared" si="403"/>
        <v/>
      </c>
      <c r="IL76">
        <f t="shared" si="404"/>
        <v>3.5189618999999998E-2</v>
      </c>
      <c r="IM76">
        <f t="shared" si="405"/>
        <v>0.28154613499999998</v>
      </c>
      <c r="IN76" s="26">
        <f t="shared" si="406"/>
        <v>0.13094384999999997</v>
      </c>
      <c r="IO76">
        <f t="shared" si="407"/>
        <v>0.13094384999999997</v>
      </c>
      <c r="IP76">
        <f t="shared" si="408"/>
        <v>0.13094384999999997</v>
      </c>
      <c r="IQ76">
        <f t="shared" si="409"/>
        <v>0.13094384999999997</v>
      </c>
      <c r="IR76">
        <f t="shared" si="410"/>
        <v>0.13094384999999997</v>
      </c>
      <c r="IS76">
        <f t="shared" si="411"/>
        <v>5.6512000000000003E-3</v>
      </c>
      <c r="IT76">
        <f t="shared" si="412"/>
        <v>5.6512000000000003E-3</v>
      </c>
      <c r="IU76">
        <f t="shared" si="413"/>
        <v>9.8049999999999995E-3</v>
      </c>
      <c r="IV76">
        <f t="shared" si="414"/>
        <v>1.3145E-2</v>
      </c>
      <c r="IW76">
        <f t="shared" si="415"/>
        <v>9.9290000000000003E-3</v>
      </c>
      <c r="IX76">
        <f t="shared" si="416"/>
        <v>1.0286999999999999E-2</v>
      </c>
      <c r="IY76" s="26" t="str">
        <f t="shared" si="417"/>
        <v/>
      </c>
      <c r="IZ76" t="str">
        <f t="shared" si="418"/>
        <v/>
      </c>
      <c r="JA76" t="str">
        <f t="shared" si="419"/>
        <v/>
      </c>
      <c r="JB76" t="str">
        <f t="shared" si="420"/>
        <v/>
      </c>
      <c r="JC76" t="str">
        <f t="shared" si="421"/>
        <v/>
      </c>
      <c r="JD76">
        <f t="shared" si="422"/>
        <v>5.6512000000000003E-3</v>
      </c>
      <c r="JE76">
        <f t="shared" si="423"/>
        <v>5.6512000000000003E-3</v>
      </c>
      <c r="JF76">
        <f t="shared" si="424"/>
        <v>9.8049999999999995E-3</v>
      </c>
      <c r="JG76">
        <f t="shared" si="425"/>
        <v>1.3145E-2</v>
      </c>
      <c r="JH76">
        <f t="shared" si="426"/>
        <v>9.9290000000000003E-3</v>
      </c>
      <c r="JI76">
        <f t="shared" si="427"/>
        <v>1.0286999999999999E-2</v>
      </c>
      <c r="JJ76" s="26">
        <f t="shared" si="428"/>
        <v>23.290190403071897</v>
      </c>
      <c r="JK76">
        <f t="shared" si="429"/>
        <v>23.290190403071897</v>
      </c>
      <c r="JL76">
        <f t="shared" si="430"/>
        <v>23.290190403071897</v>
      </c>
      <c r="JM76">
        <f t="shared" si="431"/>
        <v>23.290190403071897</v>
      </c>
      <c r="JN76">
        <f t="shared" si="432"/>
        <v>23.290190403071897</v>
      </c>
      <c r="JO76">
        <f t="shared" si="433"/>
        <v>17.885951696104815</v>
      </c>
      <c r="JP76">
        <f t="shared" si="434"/>
        <v>18.027787774278991</v>
      </c>
      <c r="JQ76">
        <f t="shared" si="435"/>
        <v>18.358980856745248</v>
      </c>
      <c r="JR76">
        <f t="shared" si="436"/>
        <v>18.290281583619748</v>
      </c>
      <c r="JS76">
        <f t="shared" si="437"/>
        <v>18.435457034867348</v>
      </c>
      <c r="JT76">
        <f t="shared" si="438"/>
        <v>18.115411588073535</v>
      </c>
      <c r="JU76" s="26" t="str">
        <f t="shared" si="439"/>
        <v/>
      </c>
      <c r="JV76" t="str">
        <f t="shared" si="440"/>
        <v/>
      </c>
      <c r="JW76" t="str">
        <f t="shared" si="441"/>
        <v/>
      </c>
      <c r="JX76" t="str">
        <f t="shared" si="442"/>
        <v/>
      </c>
      <c r="JY76" t="str">
        <f t="shared" si="443"/>
        <v/>
      </c>
      <c r="JZ76">
        <f t="shared" si="444"/>
        <v>17.885951696104815</v>
      </c>
      <c r="KA76">
        <f t="shared" si="445"/>
        <v>18.027787774278991</v>
      </c>
      <c r="KB76">
        <f t="shared" si="446"/>
        <v>18.358980856745248</v>
      </c>
      <c r="KC76">
        <f t="shared" si="447"/>
        <v>18.290281583619748</v>
      </c>
      <c r="KD76">
        <f t="shared" si="448"/>
        <v>18.435457034867348</v>
      </c>
      <c r="KE76" s="4">
        <f t="shared" si="449"/>
        <v>18.115411588073535</v>
      </c>
    </row>
    <row r="77" spans="1:291" x14ac:dyDescent="0.2">
      <c r="A77" s="16" t="s">
        <v>3648</v>
      </c>
      <c r="B77" s="17" t="s">
        <v>2898</v>
      </c>
      <c r="C77" s="17"/>
      <c r="D77" s="17"/>
      <c r="E77" s="20" t="s">
        <v>139</v>
      </c>
      <c r="F77" s="19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1</v>
      </c>
      <c r="M77" s="19">
        <v>1</v>
      </c>
      <c r="N77" s="19">
        <v>1</v>
      </c>
      <c r="O77" s="19">
        <v>1</v>
      </c>
      <c r="P77" s="32">
        <v>1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1</v>
      </c>
      <c r="AA77" s="32">
        <v>1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 s="4">
        <v>0</v>
      </c>
      <c r="AM77" s="19">
        <v>2.11276E-2</v>
      </c>
      <c r="AN77" s="19">
        <v>2.13425E-2</v>
      </c>
      <c r="AO77" s="19">
        <v>2.1459099999999998E-2</v>
      </c>
      <c r="AP77" s="19">
        <v>2.1244499999999999E-2</v>
      </c>
      <c r="AQ77" s="19">
        <v>2.12876E-2</v>
      </c>
      <c r="AR77" s="19">
        <v>2.14875E-2</v>
      </c>
      <c r="AS77" s="19">
        <v>2.0452600000000001E-2</v>
      </c>
      <c r="AT77" s="19">
        <v>2.0989600000000001E-2</v>
      </c>
      <c r="AU77" s="19">
        <v>2.0815199999999999E-2</v>
      </c>
      <c r="AV77" s="19">
        <v>2.4109999999999999E-2</v>
      </c>
      <c r="AW77" s="32">
        <v>2.4353199999999998E-2</v>
      </c>
      <c r="AX77" s="19">
        <v>0</v>
      </c>
      <c r="AY77" s="19">
        <v>0</v>
      </c>
      <c r="AZ77" s="19">
        <v>0</v>
      </c>
      <c r="BA77" s="19">
        <v>0</v>
      </c>
      <c r="BB77" s="19">
        <v>0</v>
      </c>
      <c r="BC77" s="19">
        <v>0</v>
      </c>
      <c r="BD77" s="19">
        <v>0</v>
      </c>
      <c r="BE77" s="19">
        <v>0</v>
      </c>
      <c r="BF77" s="19">
        <v>1</v>
      </c>
      <c r="BG77" s="19">
        <v>1</v>
      </c>
      <c r="BH77" s="32">
        <v>1</v>
      </c>
      <c r="BI77" s="19">
        <f t="shared" ref="BI77:BM81" si="467">IF(AX77&gt;0,1,0)</f>
        <v>0</v>
      </c>
      <c r="BJ77" s="19">
        <f t="shared" si="467"/>
        <v>0</v>
      </c>
      <c r="BK77" s="19">
        <f t="shared" si="467"/>
        <v>0</v>
      </c>
      <c r="BL77" s="19">
        <f t="shared" si="467"/>
        <v>0</v>
      </c>
      <c r="BM77" s="19">
        <f t="shared" si="467"/>
        <v>0</v>
      </c>
      <c r="BN77" s="19">
        <f t="shared" si="463"/>
        <v>0</v>
      </c>
      <c r="BO77" s="19">
        <f t="shared" si="463"/>
        <v>0</v>
      </c>
      <c r="BP77" s="19">
        <f t="shared" si="463"/>
        <v>0</v>
      </c>
      <c r="BQ77" s="19">
        <f t="shared" si="463"/>
        <v>1</v>
      </c>
      <c r="BR77" s="19">
        <f t="shared" si="463"/>
        <v>1</v>
      </c>
      <c r="BS77" s="19">
        <f t="shared" si="463"/>
        <v>1</v>
      </c>
      <c r="BT77" s="38">
        <v>63</v>
      </c>
      <c r="BU77" s="19">
        <v>29</v>
      </c>
      <c r="BV77" s="19">
        <v>52</v>
      </c>
      <c r="BW77" s="19">
        <v>106</v>
      </c>
      <c r="BX77" s="19">
        <v>85</v>
      </c>
      <c r="BY77" s="19">
        <v>79</v>
      </c>
      <c r="BZ77" s="19">
        <v>96</v>
      </c>
      <c r="CA77" s="19">
        <v>108</v>
      </c>
      <c r="CB77" s="19">
        <v>234</v>
      </c>
      <c r="CC77" s="19">
        <v>243</v>
      </c>
      <c r="CD77" s="32">
        <v>159</v>
      </c>
      <c r="CE77" s="19">
        <v>753</v>
      </c>
      <c r="CF77" s="19">
        <v>534</v>
      </c>
      <c r="CG77" s="19">
        <v>558</v>
      </c>
      <c r="CH77" s="19">
        <v>921</v>
      </c>
      <c r="CI77" s="19">
        <v>656</v>
      </c>
      <c r="CJ77" s="19">
        <v>611</v>
      </c>
      <c r="CK77" s="19">
        <v>616</v>
      </c>
      <c r="CL77" s="19">
        <v>631</v>
      </c>
      <c r="CM77" s="19">
        <v>658</v>
      </c>
      <c r="CN77" s="19">
        <v>585</v>
      </c>
      <c r="CO77" s="32">
        <v>412</v>
      </c>
      <c r="CP77" s="35">
        <f t="shared" si="318"/>
        <v>8.3665338645418322E-2</v>
      </c>
      <c r="CQ77" s="35">
        <f t="shared" si="319"/>
        <v>5.4307116104868915E-2</v>
      </c>
      <c r="CR77" s="35">
        <f t="shared" si="320"/>
        <v>9.3189964157706098E-2</v>
      </c>
      <c r="CS77" s="35">
        <f t="shared" si="321"/>
        <v>0.11509229098805646</v>
      </c>
      <c r="CT77" s="35">
        <f t="shared" si="322"/>
        <v>0.12957317073170732</v>
      </c>
      <c r="CU77" s="35">
        <f t="shared" si="323"/>
        <v>0.12929623567921442</v>
      </c>
      <c r="CV77" s="35">
        <f t="shared" si="324"/>
        <v>0.15584415584415584</v>
      </c>
      <c r="CW77" s="35">
        <f t="shared" si="325"/>
        <v>0.17115689381933438</v>
      </c>
      <c r="CX77" s="35">
        <f t="shared" si="326"/>
        <v>0.35562310030395139</v>
      </c>
      <c r="CY77" s="35">
        <f t="shared" si="327"/>
        <v>0.41538461538461541</v>
      </c>
      <c r="CZ77" s="139">
        <f t="shared" si="328"/>
        <v>0.38592233009708737</v>
      </c>
      <c r="DA77" s="146">
        <v>0.68559999999999999</v>
      </c>
      <c r="DB77" s="146">
        <v>0.39939999999999998</v>
      </c>
      <c r="DC77" s="146">
        <v>0.46949999999999997</v>
      </c>
      <c r="DD77" s="146">
        <v>1.0087999999999999</v>
      </c>
      <c r="DE77" s="146">
        <v>0.94</v>
      </c>
      <c r="DF77" s="146">
        <v>0.9</v>
      </c>
      <c r="DG77" s="146">
        <v>1.036</v>
      </c>
      <c r="DH77" s="146">
        <v>0.96779999999999999</v>
      </c>
      <c r="DI77" s="146">
        <v>0.73609999999999998</v>
      </c>
      <c r="DJ77" s="146">
        <v>0.58940000000000003</v>
      </c>
      <c r="DK77" s="147">
        <v>0.42630000000000001</v>
      </c>
      <c r="DL77" s="146">
        <v>0.29095700000000002</v>
      </c>
      <c r="DM77" s="146">
        <v>0.256409</v>
      </c>
      <c r="DN77" s="146">
        <v>0.25417200000000001</v>
      </c>
      <c r="DO77" s="146">
        <v>0.25003900000000001</v>
      </c>
      <c r="DP77" s="146">
        <v>0.236124</v>
      </c>
      <c r="DQ77" s="146">
        <v>0.28967100000000001</v>
      </c>
      <c r="DR77" s="146">
        <v>0.26963599999999999</v>
      </c>
      <c r="DS77" s="146">
        <v>0.215918</v>
      </c>
      <c r="DT77" s="146">
        <v>0.289217</v>
      </c>
      <c r="DU77" s="146">
        <v>0.237983</v>
      </c>
      <c r="DV77" s="147">
        <v>0.230769</v>
      </c>
      <c r="DW77" s="146">
        <v>5.2789999999999998E-3</v>
      </c>
      <c r="DX77" s="146">
        <v>1.114E-3</v>
      </c>
      <c r="DY77" s="146">
        <v>6.2259999999999998E-3</v>
      </c>
      <c r="DZ77" s="146">
        <v>5.4580000000000002E-3</v>
      </c>
      <c r="EA77" s="146">
        <v>6.1799999999999997E-3</v>
      </c>
      <c r="EB77" s="146">
        <v>4.568E-3</v>
      </c>
      <c r="EC77" s="146">
        <v>4.6420000000000003E-3</v>
      </c>
      <c r="ED77" s="146">
        <v>7.6519999999999999E-3</v>
      </c>
      <c r="EE77" s="146">
        <v>5.659E-3</v>
      </c>
      <c r="EF77" s="146">
        <v>2.8E-3</v>
      </c>
      <c r="EG77" s="147">
        <v>1.4239999999999999E-3</v>
      </c>
      <c r="EH77" s="143">
        <v>8809112000</v>
      </c>
      <c r="EI77" s="143">
        <v>5858326800</v>
      </c>
      <c r="EJ77" s="143">
        <v>7122911800</v>
      </c>
      <c r="EK77" s="143">
        <v>13542362400</v>
      </c>
      <c r="EL77" s="143">
        <v>14982074000</v>
      </c>
      <c r="EM77" s="143">
        <v>12437892100</v>
      </c>
      <c r="EN77" s="143">
        <v>15146694300</v>
      </c>
      <c r="EO77" s="143">
        <v>16821418200</v>
      </c>
      <c r="EP77" s="143">
        <v>10960058400</v>
      </c>
      <c r="EQ77" s="143">
        <v>11703488900</v>
      </c>
      <c r="ER77" s="143">
        <v>9723179800</v>
      </c>
      <c r="ES77" s="26">
        <f t="shared" si="329"/>
        <v>22.899052477262742</v>
      </c>
      <c r="ET77" s="26">
        <f t="shared" si="330"/>
        <v>22.491129870753923</v>
      </c>
      <c r="EU77" s="26">
        <f t="shared" si="331"/>
        <v>22.68658243944283</v>
      </c>
      <c r="EV77" s="26">
        <f t="shared" si="332"/>
        <v>23.329088564839207</v>
      </c>
      <c r="EW77" s="26">
        <f t="shared" si="333"/>
        <v>23.43012025672035</v>
      </c>
      <c r="EX77" s="26">
        <f t="shared" si="334"/>
        <v>23.24401346456234</v>
      </c>
      <c r="EY77" s="26">
        <f t="shared" si="335"/>
        <v>23.441048147073335</v>
      </c>
      <c r="EZ77" s="26">
        <f t="shared" si="336"/>
        <v>23.545918804226925</v>
      </c>
      <c r="FA77" s="26">
        <f t="shared" si="337"/>
        <v>23.117523446919236</v>
      </c>
      <c r="FB77" s="26">
        <f t="shared" si="338"/>
        <v>23.183152830879553</v>
      </c>
      <c r="FC77" s="152">
        <f t="shared" si="339"/>
        <v>22.99777854183786</v>
      </c>
      <c r="FD77">
        <f t="shared" si="455"/>
        <v>0.68559999999999999</v>
      </c>
      <c r="FE77">
        <f t="shared" si="456"/>
        <v>0.39939999999999998</v>
      </c>
      <c r="FF77">
        <f t="shared" si="462"/>
        <v>0.46949999999999997</v>
      </c>
      <c r="FG77">
        <f t="shared" si="457"/>
        <v>1.0087999999999999</v>
      </c>
      <c r="FH77">
        <f t="shared" si="302"/>
        <v>0.94</v>
      </c>
      <c r="FI77">
        <f t="shared" si="303"/>
        <v>0.9</v>
      </c>
      <c r="FJ77">
        <f t="shared" si="340"/>
        <v>1.036</v>
      </c>
      <c r="FK77">
        <f t="shared" si="341"/>
        <v>0.96779999999999999</v>
      </c>
      <c r="FL77">
        <f t="shared" si="342"/>
        <v>0.73609999999999998</v>
      </c>
      <c r="FM77">
        <f t="shared" si="360"/>
        <v>0.58940000000000003</v>
      </c>
      <c r="FN77">
        <f t="shared" si="452"/>
        <v>0.42630000000000001</v>
      </c>
      <c r="FO77" s="26">
        <f t="shared" si="464"/>
        <v>0.29095700000000002</v>
      </c>
      <c r="FP77">
        <f t="shared" si="464"/>
        <v>0.256409</v>
      </c>
      <c r="FQ77">
        <f>IF(ISNUMBER(H77),DN77,"")</f>
        <v>0.25417200000000001</v>
      </c>
      <c r="FR77">
        <f t="shared" si="465"/>
        <v>0.25003900000000001</v>
      </c>
      <c r="FS77">
        <f t="shared" si="465"/>
        <v>0.236124</v>
      </c>
      <c r="FT77">
        <f t="shared" ref="FT77:FW79" si="468">IF(ISNUMBER(K77),DQ77,"")</f>
        <v>0.28967100000000001</v>
      </c>
      <c r="FU77">
        <f t="shared" si="468"/>
        <v>0.26963599999999999</v>
      </c>
      <c r="FV77">
        <f t="shared" si="468"/>
        <v>0.215918</v>
      </c>
      <c r="FW77">
        <f t="shared" si="468"/>
        <v>0.289217</v>
      </c>
      <c r="FX77">
        <f>IF(ISNUMBER(O77),DU77,"")</f>
        <v>0.237983</v>
      </c>
      <c r="FY77" s="4">
        <f t="shared" si="344"/>
        <v>0.230769</v>
      </c>
      <c r="FZ77">
        <f t="shared" si="466"/>
        <v>5.2789999999999998E-3</v>
      </c>
      <c r="GA77">
        <f t="shared" si="466"/>
        <v>1.114E-3</v>
      </c>
      <c r="GB77">
        <f t="shared" si="458"/>
        <v>6.2259999999999998E-3</v>
      </c>
      <c r="GC77">
        <f t="shared" si="459"/>
        <v>5.4580000000000002E-3</v>
      </c>
      <c r="GD77">
        <f t="shared" si="460"/>
        <v>6.1799999999999997E-3</v>
      </c>
      <c r="GE77">
        <f t="shared" si="345"/>
        <v>4.568E-3</v>
      </c>
      <c r="GF77">
        <f t="shared" si="346"/>
        <v>4.6420000000000003E-3</v>
      </c>
      <c r="GG77">
        <f t="shared" si="347"/>
        <v>7.6519999999999999E-3</v>
      </c>
      <c r="GH77">
        <f t="shared" si="348"/>
        <v>5.659E-3</v>
      </c>
      <c r="GI77">
        <f t="shared" si="361"/>
        <v>2.8E-3</v>
      </c>
      <c r="GJ77" s="4">
        <f t="shared" si="454"/>
        <v>1.4239999999999999E-3</v>
      </c>
      <c r="GK77">
        <f t="shared" si="349"/>
        <v>22.899052477262742</v>
      </c>
      <c r="GL77">
        <f t="shared" si="350"/>
        <v>22.491129870753923</v>
      </c>
      <c r="GM77">
        <f t="shared" si="351"/>
        <v>22.68658243944283</v>
      </c>
      <c r="GN77">
        <f t="shared" si="352"/>
        <v>23.329088564839207</v>
      </c>
      <c r="GO77">
        <f t="shared" si="353"/>
        <v>23.43012025672035</v>
      </c>
      <c r="GP77">
        <f t="shared" si="354"/>
        <v>23.24401346456234</v>
      </c>
      <c r="GQ77">
        <f t="shared" si="355"/>
        <v>23.441048147073335</v>
      </c>
      <c r="GR77">
        <f t="shared" si="356"/>
        <v>23.545918804226925</v>
      </c>
      <c r="GS77">
        <f t="shared" si="357"/>
        <v>23.117523446919236</v>
      </c>
      <c r="GT77">
        <f t="shared" si="358"/>
        <v>23.183152830879553</v>
      </c>
      <c r="GU77">
        <f t="shared" si="359"/>
        <v>22.99777854183786</v>
      </c>
      <c r="GV77" s="26">
        <f t="shared" si="362"/>
        <v>0.68559999999999999</v>
      </c>
      <c r="GW77">
        <f t="shared" si="363"/>
        <v>0.52583789730000008</v>
      </c>
      <c r="GX77">
        <f t="shared" si="364"/>
        <v>0.52583789730000008</v>
      </c>
      <c r="GY77">
        <f t="shared" si="365"/>
        <v>1.0087999999999999</v>
      </c>
      <c r="GZ77">
        <f t="shared" si="366"/>
        <v>0.94</v>
      </c>
      <c r="HA77">
        <f t="shared" si="367"/>
        <v>0.9</v>
      </c>
      <c r="HB77">
        <f t="shared" si="368"/>
        <v>1.036</v>
      </c>
      <c r="HC77">
        <f t="shared" si="369"/>
        <v>0.96779999999999999</v>
      </c>
      <c r="HD77">
        <f t="shared" si="370"/>
        <v>0.73609999999999998</v>
      </c>
      <c r="HE77">
        <f t="shared" si="371"/>
        <v>0.58940000000000003</v>
      </c>
      <c r="HF77">
        <f t="shared" si="372"/>
        <v>0.52583789730000008</v>
      </c>
      <c r="HG77" s="26">
        <f t="shared" si="373"/>
        <v>0.68559999999999999</v>
      </c>
      <c r="HH77">
        <f t="shared" si="374"/>
        <v>0.52583789730000008</v>
      </c>
      <c r="HI77">
        <f t="shared" si="375"/>
        <v>0.52583789730000008</v>
      </c>
      <c r="HJ77">
        <f t="shared" si="376"/>
        <v>1.0087999999999999</v>
      </c>
      <c r="HK77">
        <f t="shared" si="377"/>
        <v>0.94</v>
      </c>
      <c r="HL77">
        <f t="shared" si="378"/>
        <v>0.9</v>
      </c>
      <c r="HM77">
        <f t="shared" si="379"/>
        <v>1.036</v>
      </c>
      <c r="HN77">
        <f t="shared" si="380"/>
        <v>0.96779999999999999</v>
      </c>
      <c r="HO77">
        <f t="shared" si="381"/>
        <v>0.73609999999999998</v>
      </c>
      <c r="HP77">
        <f t="shared" si="382"/>
        <v>0.58940000000000003</v>
      </c>
      <c r="HQ77">
        <f t="shared" si="383"/>
        <v>0.52583789730000008</v>
      </c>
      <c r="HR77" s="26">
        <f t="shared" si="384"/>
        <v>0.29095700000000002</v>
      </c>
      <c r="HS77">
        <f t="shared" si="385"/>
        <v>0.256409</v>
      </c>
      <c r="HT77">
        <f t="shared" si="386"/>
        <v>0.25417200000000001</v>
      </c>
      <c r="HU77">
        <f t="shared" si="387"/>
        <v>0.25003900000000001</v>
      </c>
      <c r="HV77">
        <f t="shared" si="388"/>
        <v>0.236124</v>
      </c>
      <c r="HW77">
        <f t="shared" si="389"/>
        <v>0.28967100000000001</v>
      </c>
      <c r="HX77">
        <f t="shared" si="390"/>
        <v>0.26963599999999999</v>
      </c>
      <c r="HY77">
        <f t="shared" si="391"/>
        <v>0.215918</v>
      </c>
      <c r="HZ77">
        <f t="shared" si="392"/>
        <v>0.289217</v>
      </c>
      <c r="IA77">
        <f t="shared" si="393"/>
        <v>0.237983</v>
      </c>
      <c r="IB77" s="4">
        <f t="shared" si="394"/>
        <v>0.230769</v>
      </c>
      <c r="IC77">
        <f t="shared" si="395"/>
        <v>0.29095700000000002</v>
      </c>
      <c r="ID77">
        <f t="shared" si="396"/>
        <v>0.256409</v>
      </c>
      <c r="IE77">
        <f t="shared" si="397"/>
        <v>0.25417200000000001</v>
      </c>
      <c r="IF77">
        <f t="shared" si="398"/>
        <v>0.25003900000000001</v>
      </c>
      <c r="IG77">
        <f t="shared" si="399"/>
        <v>0.236124</v>
      </c>
      <c r="IH77">
        <f t="shared" si="400"/>
        <v>0.28967100000000001</v>
      </c>
      <c r="II77">
        <f t="shared" si="401"/>
        <v>0.26963599999999999</v>
      </c>
      <c r="IJ77">
        <f t="shared" si="402"/>
        <v>0.215918</v>
      </c>
      <c r="IK77">
        <f t="shared" si="403"/>
        <v>0.289217</v>
      </c>
      <c r="IL77">
        <f t="shared" si="404"/>
        <v>0.237983</v>
      </c>
      <c r="IM77">
        <f t="shared" si="405"/>
        <v>0.230769</v>
      </c>
      <c r="IN77" s="26">
        <f t="shared" si="406"/>
        <v>5.2789999999999998E-3</v>
      </c>
      <c r="IO77">
        <f t="shared" si="407"/>
        <v>1.114E-3</v>
      </c>
      <c r="IP77">
        <f t="shared" si="408"/>
        <v>6.2259999999999998E-3</v>
      </c>
      <c r="IQ77">
        <f t="shared" si="409"/>
        <v>5.4580000000000002E-3</v>
      </c>
      <c r="IR77">
        <f t="shared" si="410"/>
        <v>6.1799999999999997E-3</v>
      </c>
      <c r="IS77">
        <f t="shared" si="411"/>
        <v>4.568E-3</v>
      </c>
      <c r="IT77">
        <f t="shared" si="412"/>
        <v>4.6420000000000003E-3</v>
      </c>
      <c r="IU77">
        <f t="shared" si="413"/>
        <v>7.6519999999999999E-3</v>
      </c>
      <c r="IV77">
        <f t="shared" si="414"/>
        <v>5.659E-3</v>
      </c>
      <c r="IW77">
        <f t="shared" si="415"/>
        <v>2.8E-3</v>
      </c>
      <c r="IX77">
        <f t="shared" si="416"/>
        <v>1.4239999999999999E-3</v>
      </c>
      <c r="IY77" s="26">
        <f t="shared" si="417"/>
        <v>5.2789999999999998E-3</v>
      </c>
      <c r="IZ77">
        <f t="shared" si="418"/>
        <v>1.114E-3</v>
      </c>
      <c r="JA77">
        <f t="shared" si="419"/>
        <v>6.2259999999999998E-3</v>
      </c>
      <c r="JB77">
        <f t="shared" si="420"/>
        <v>5.4580000000000002E-3</v>
      </c>
      <c r="JC77">
        <f t="shared" si="421"/>
        <v>6.1799999999999997E-3</v>
      </c>
      <c r="JD77">
        <f t="shared" si="422"/>
        <v>4.568E-3</v>
      </c>
      <c r="JE77">
        <f t="shared" si="423"/>
        <v>4.6420000000000003E-3</v>
      </c>
      <c r="JF77">
        <f t="shared" si="424"/>
        <v>7.6519999999999999E-3</v>
      </c>
      <c r="JG77">
        <f t="shared" si="425"/>
        <v>5.659E-3</v>
      </c>
      <c r="JH77">
        <f t="shared" si="426"/>
        <v>2.8E-3</v>
      </c>
      <c r="JI77">
        <f t="shared" si="427"/>
        <v>1.4239999999999999E-3</v>
      </c>
      <c r="JJ77" s="26">
        <f t="shared" si="428"/>
        <v>22.899052477262742</v>
      </c>
      <c r="JK77">
        <f t="shared" si="429"/>
        <v>22.491129870753923</v>
      </c>
      <c r="JL77">
        <f t="shared" si="430"/>
        <v>22.68658243944283</v>
      </c>
      <c r="JM77">
        <f t="shared" si="431"/>
        <v>23.290190403071897</v>
      </c>
      <c r="JN77">
        <f t="shared" si="432"/>
        <v>23.290190403071897</v>
      </c>
      <c r="JO77">
        <f t="shared" si="433"/>
        <v>23.24401346456234</v>
      </c>
      <c r="JP77">
        <f t="shared" si="434"/>
        <v>23.290190403071897</v>
      </c>
      <c r="JQ77">
        <f t="shared" si="435"/>
        <v>23.290190403071897</v>
      </c>
      <c r="JR77">
        <f t="shared" si="436"/>
        <v>23.117523446919236</v>
      </c>
      <c r="JS77">
        <f t="shared" si="437"/>
        <v>23.183152830879553</v>
      </c>
      <c r="JT77">
        <f t="shared" si="438"/>
        <v>22.99777854183786</v>
      </c>
      <c r="JU77" s="26">
        <f t="shared" si="439"/>
        <v>22.899052477262742</v>
      </c>
      <c r="JV77">
        <f t="shared" si="440"/>
        <v>22.491129870753923</v>
      </c>
      <c r="JW77">
        <f t="shared" si="441"/>
        <v>22.68658243944283</v>
      </c>
      <c r="JX77">
        <f t="shared" si="442"/>
        <v>23.290190403071897</v>
      </c>
      <c r="JY77">
        <f t="shared" si="443"/>
        <v>23.290190403071897</v>
      </c>
      <c r="JZ77">
        <f t="shared" si="444"/>
        <v>23.24401346456234</v>
      </c>
      <c r="KA77">
        <f t="shared" si="445"/>
        <v>23.290190403071897</v>
      </c>
      <c r="KB77">
        <f t="shared" si="446"/>
        <v>23.290190403071897</v>
      </c>
      <c r="KC77">
        <f t="shared" si="447"/>
        <v>23.117523446919236</v>
      </c>
      <c r="KD77">
        <f t="shared" si="448"/>
        <v>23.183152830879553</v>
      </c>
      <c r="KE77" s="4">
        <f t="shared" si="449"/>
        <v>22.99777854183786</v>
      </c>
    </row>
    <row r="78" spans="1:291" x14ac:dyDescent="0.2">
      <c r="A78" s="16" t="s">
        <v>3649</v>
      </c>
      <c r="B78" s="17" t="s">
        <v>3650</v>
      </c>
      <c r="C78" s="17"/>
      <c r="D78" s="17"/>
      <c r="E78" s="20" t="s">
        <v>139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1</v>
      </c>
      <c r="P78" s="32">
        <v>1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1</v>
      </c>
      <c r="Y78" s="19">
        <v>1</v>
      </c>
      <c r="Z78" s="19">
        <v>1</v>
      </c>
      <c r="AA78" s="32">
        <v>1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 s="4">
        <v>0</v>
      </c>
      <c r="AM78" s="19">
        <v>2.13875E-2</v>
      </c>
      <c r="AN78" s="19">
        <v>2.03273E-2</v>
      </c>
      <c r="AO78" s="19">
        <v>2.3882199999999999E-2</v>
      </c>
      <c r="AP78" s="19">
        <v>2.5038399999999999E-2</v>
      </c>
      <c r="AQ78" s="19">
        <v>2.5056200000000001E-2</v>
      </c>
      <c r="AR78" s="19">
        <v>2.4198600000000001E-2</v>
      </c>
      <c r="AS78" s="19">
        <v>2.5283E-2</v>
      </c>
      <c r="AT78" s="19">
        <v>2.88074E-2</v>
      </c>
      <c r="AU78" s="19">
        <v>2.8628299999999999E-2</v>
      </c>
      <c r="AV78" s="19">
        <v>2.9360199999999999E-2</v>
      </c>
      <c r="AW78" s="32">
        <v>2.7560999999999999E-2</v>
      </c>
      <c r="AX78" s="19">
        <v>0</v>
      </c>
      <c r="AY78" s="19">
        <v>0</v>
      </c>
      <c r="AZ78" s="19">
        <v>0</v>
      </c>
      <c r="BA78" s="19">
        <v>0</v>
      </c>
      <c r="BB78" s="19">
        <v>0</v>
      </c>
      <c r="BC78" s="19">
        <v>0</v>
      </c>
      <c r="BD78" s="19">
        <v>0</v>
      </c>
      <c r="BE78" s="19">
        <v>2</v>
      </c>
      <c r="BF78" s="19">
        <v>0</v>
      </c>
      <c r="BG78" s="19">
        <v>0</v>
      </c>
      <c r="BH78" s="32">
        <v>2</v>
      </c>
      <c r="BI78" s="19">
        <f t="shared" si="467"/>
        <v>0</v>
      </c>
      <c r="BJ78" s="19">
        <f t="shared" si="467"/>
        <v>0</v>
      </c>
      <c r="BK78" s="19">
        <f t="shared" si="467"/>
        <v>0</v>
      </c>
      <c r="BL78" s="19">
        <f t="shared" si="467"/>
        <v>0</v>
      </c>
      <c r="BM78" s="19">
        <f t="shared" si="467"/>
        <v>0</v>
      </c>
      <c r="BN78" s="19">
        <f t="shared" si="463"/>
        <v>0</v>
      </c>
      <c r="BO78" s="19">
        <f t="shared" si="463"/>
        <v>0</v>
      </c>
      <c r="BP78" s="19">
        <f t="shared" si="463"/>
        <v>1</v>
      </c>
      <c r="BQ78" s="19">
        <f t="shared" si="463"/>
        <v>0</v>
      </c>
      <c r="BR78" s="19">
        <f t="shared" si="463"/>
        <v>0</v>
      </c>
      <c r="BS78" s="19">
        <f t="shared" si="463"/>
        <v>1</v>
      </c>
      <c r="BT78" s="38">
        <v>67</v>
      </c>
      <c r="BU78" s="19">
        <v>89</v>
      </c>
      <c r="BV78" s="19">
        <v>61</v>
      </c>
      <c r="BW78" s="19">
        <v>46</v>
      </c>
      <c r="BX78" s="19">
        <v>62</v>
      </c>
      <c r="BY78" s="19">
        <v>60</v>
      </c>
      <c r="BZ78" s="19">
        <v>38</v>
      </c>
      <c r="CA78" s="19">
        <v>52</v>
      </c>
      <c r="CB78" s="19">
        <v>36</v>
      </c>
      <c r="CC78" s="19">
        <v>43</v>
      </c>
      <c r="CD78" s="32">
        <v>47</v>
      </c>
      <c r="CE78" s="19">
        <v>692</v>
      </c>
      <c r="CF78" s="19">
        <v>807</v>
      </c>
      <c r="CG78" s="19">
        <v>627</v>
      </c>
      <c r="CH78" s="19">
        <v>543</v>
      </c>
      <c r="CI78" s="19">
        <v>535</v>
      </c>
      <c r="CJ78" s="19">
        <v>452</v>
      </c>
      <c r="CK78" s="19">
        <v>373</v>
      </c>
      <c r="CL78" s="19">
        <v>431</v>
      </c>
      <c r="CM78" s="19">
        <v>410</v>
      </c>
      <c r="CN78" s="19">
        <v>300</v>
      </c>
      <c r="CO78" s="32">
        <v>348</v>
      </c>
      <c r="CP78" s="35">
        <f t="shared" si="318"/>
        <v>9.6820809248554907E-2</v>
      </c>
      <c r="CQ78" s="35">
        <f t="shared" si="319"/>
        <v>0.11028500619578686</v>
      </c>
      <c r="CR78" s="35">
        <f t="shared" si="320"/>
        <v>9.7288676236044661E-2</v>
      </c>
      <c r="CS78" s="35">
        <f t="shared" si="321"/>
        <v>8.4714548802946599E-2</v>
      </c>
      <c r="CT78" s="35">
        <f t="shared" si="322"/>
        <v>0.11588785046728972</v>
      </c>
      <c r="CU78" s="35">
        <f t="shared" si="323"/>
        <v>0.13274336283185842</v>
      </c>
      <c r="CV78" s="35">
        <f t="shared" si="324"/>
        <v>0.10187667560321716</v>
      </c>
      <c r="CW78" s="35">
        <f t="shared" si="325"/>
        <v>0.12064965197215777</v>
      </c>
      <c r="CX78" s="35">
        <f t="shared" si="326"/>
        <v>8.7804878048780483E-2</v>
      </c>
      <c r="CY78" s="35">
        <f t="shared" si="327"/>
        <v>0.14333333333333334</v>
      </c>
      <c r="CZ78" s="139">
        <f t="shared" si="328"/>
        <v>0.13505747126436782</v>
      </c>
      <c r="DA78" s="146">
        <v>0.98319999999999996</v>
      </c>
      <c r="DB78" s="146">
        <v>0.9788</v>
      </c>
      <c r="DC78" s="146">
        <v>0.89910000000000001</v>
      </c>
      <c r="DD78" s="146">
        <v>1.3632</v>
      </c>
      <c r="DE78" s="146">
        <v>1.3542000000000001</v>
      </c>
      <c r="DF78" s="146">
        <v>1.4885999999999999</v>
      </c>
      <c r="DG78" s="146">
        <v>2.0747</v>
      </c>
      <c r="DH78" s="146">
        <v>2.0251000000000001</v>
      </c>
      <c r="DI78" s="146">
        <v>1.6603000000000001</v>
      </c>
      <c r="DJ78" s="146">
        <v>1.6059000000000001</v>
      </c>
      <c r="DK78" s="147">
        <v>1.2324999999999999</v>
      </c>
      <c r="DL78" s="146">
        <v>0.32001400000000002</v>
      </c>
      <c r="DM78" s="146">
        <v>0.374859</v>
      </c>
      <c r="DN78" s="146">
        <v>0.40548699999999999</v>
      </c>
      <c r="DO78" s="146">
        <v>0.39177800000000002</v>
      </c>
      <c r="DP78" s="146">
        <v>0.463366</v>
      </c>
      <c r="DQ78" s="146">
        <v>0.44763900000000001</v>
      </c>
      <c r="DR78" s="146">
        <v>0.46882200000000002</v>
      </c>
      <c r="DS78" s="146">
        <v>0.36258299999999999</v>
      </c>
      <c r="DT78" s="146">
        <v>0.371807</v>
      </c>
      <c r="DU78" s="146">
        <v>0.38121300000000002</v>
      </c>
      <c r="DV78" s="147">
        <v>0.16328400000000001</v>
      </c>
      <c r="DW78" s="146">
        <v>4.0460000000000001E-3</v>
      </c>
      <c r="DX78" s="146">
        <v>8.2500000000000004E-3</v>
      </c>
      <c r="DY78" s="146">
        <v>8.9390000000000008E-3</v>
      </c>
      <c r="DZ78" s="146">
        <v>8.7589999999999994E-3</v>
      </c>
      <c r="EA78" s="146">
        <v>9.2069999999999999E-3</v>
      </c>
      <c r="EB78" s="146">
        <v>8.6800000000000002E-3</v>
      </c>
      <c r="EC78" s="146">
        <v>8.1679999999999999E-3</v>
      </c>
      <c r="ED78" s="146">
        <v>9.7199999999999995E-3</v>
      </c>
      <c r="EE78" s="146">
        <v>1.3325E-2</v>
      </c>
      <c r="EF78" s="146">
        <v>1.3197E-2</v>
      </c>
      <c r="EG78" s="147">
        <v>7.0060000000000001E-3</v>
      </c>
      <c r="EH78" s="143">
        <v>1546599700</v>
      </c>
      <c r="EI78" s="143">
        <v>1784196400</v>
      </c>
      <c r="EJ78" s="143">
        <v>1755574100</v>
      </c>
      <c r="EK78" s="143">
        <v>2816908100</v>
      </c>
      <c r="EL78" s="143">
        <v>2935700700</v>
      </c>
      <c r="EM78" s="143">
        <v>3409518200</v>
      </c>
      <c r="EN78" s="143">
        <v>4978907900</v>
      </c>
      <c r="EO78" s="143">
        <v>5170920200</v>
      </c>
      <c r="EP78" s="143">
        <v>4546343300</v>
      </c>
      <c r="EQ78" s="143">
        <v>4910822900</v>
      </c>
      <c r="ER78" s="143">
        <v>3801978400</v>
      </c>
      <c r="ES78" s="26">
        <f t="shared" si="329"/>
        <v>21.159324616165311</v>
      </c>
      <c r="ET78" s="26">
        <f t="shared" si="330"/>
        <v>21.302233954730902</v>
      </c>
      <c r="EU78" s="26">
        <f t="shared" si="331"/>
        <v>21.286061762878461</v>
      </c>
      <c r="EV78" s="26">
        <f t="shared" si="332"/>
        <v>21.758905701950312</v>
      </c>
      <c r="EW78" s="26">
        <f t="shared" si="333"/>
        <v>21.800212001085406</v>
      </c>
      <c r="EX78" s="26">
        <f t="shared" si="334"/>
        <v>21.949836827936839</v>
      </c>
      <c r="EY78" s="26">
        <f t="shared" si="335"/>
        <v>22.328476406745072</v>
      </c>
      <c r="EZ78" s="26">
        <f t="shared" si="336"/>
        <v>22.366316498023277</v>
      </c>
      <c r="FA78" s="26">
        <f t="shared" si="337"/>
        <v>22.237589076463468</v>
      </c>
      <c r="FB78" s="26">
        <f t="shared" si="338"/>
        <v>22.314707361451418</v>
      </c>
      <c r="FC78" s="152">
        <f t="shared" si="339"/>
        <v>22.058787399776101</v>
      </c>
      <c r="FD78">
        <f t="shared" si="455"/>
        <v>0.98319999999999996</v>
      </c>
      <c r="FE78">
        <f t="shared" si="456"/>
        <v>0.9788</v>
      </c>
      <c r="FF78">
        <f t="shared" si="462"/>
        <v>0.89910000000000001</v>
      </c>
      <c r="FG78">
        <f t="shared" si="457"/>
        <v>1.3632</v>
      </c>
      <c r="FH78">
        <f t="shared" si="302"/>
        <v>1.3542000000000001</v>
      </c>
      <c r="FI78">
        <f t="shared" si="303"/>
        <v>1.4885999999999999</v>
      </c>
      <c r="FJ78">
        <f t="shared" si="340"/>
        <v>2.0747</v>
      </c>
      <c r="FK78">
        <f t="shared" si="341"/>
        <v>2.0251000000000001</v>
      </c>
      <c r="FL78">
        <f t="shared" si="342"/>
        <v>1.6603000000000001</v>
      </c>
      <c r="FM78">
        <f t="shared" si="360"/>
        <v>1.6059000000000001</v>
      </c>
      <c r="FN78">
        <f t="shared" si="452"/>
        <v>1.2324999999999999</v>
      </c>
      <c r="FO78" s="26">
        <f t="shared" si="464"/>
        <v>0.32001400000000002</v>
      </c>
      <c r="FP78">
        <f t="shared" si="464"/>
        <v>0.374859</v>
      </c>
      <c r="FQ78">
        <f>IF(ISNUMBER(H78),DN78,"")</f>
        <v>0.40548699999999999</v>
      </c>
      <c r="FR78">
        <f t="shared" si="465"/>
        <v>0.39177800000000002</v>
      </c>
      <c r="FS78">
        <f t="shared" si="465"/>
        <v>0.463366</v>
      </c>
      <c r="FT78">
        <f t="shared" si="468"/>
        <v>0.44763900000000001</v>
      </c>
      <c r="FU78">
        <f t="shared" si="468"/>
        <v>0.46882200000000002</v>
      </c>
      <c r="FV78">
        <f t="shared" si="468"/>
        <v>0.36258299999999999</v>
      </c>
      <c r="FW78">
        <f t="shared" si="468"/>
        <v>0.371807</v>
      </c>
      <c r="FX78">
        <f>IF(ISNUMBER(O78),DU78,"")</f>
        <v>0.38121300000000002</v>
      </c>
      <c r="FY78" s="4">
        <f t="shared" si="344"/>
        <v>0.16328400000000001</v>
      </c>
      <c r="FZ78">
        <f t="shared" si="466"/>
        <v>4.0460000000000001E-3</v>
      </c>
      <c r="GA78">
        <f t="shared" si="466"/>
        <v>8.2500000000000004E-3</v>
      </c>
      <c r="GB78">
        <f t="shared" si="458"/>
        <v>8.9390000000000008E-3</v>
      </c>
      <c r="GC78">
        <f t="shared" si="459"/>
        <v>8.7589999999999994E-3</v>
      </c>
      <c r="GD78">
        <f t="shared" si="460"/>
        <v>9.2069999999999999E-3</v>
      </c>
      <c r="GE78">
        <f t="shared" si="345"/>
        <v>8.6800000000000002E-3</v>
      </c>
      <c r="GF78">
        <f t="shared" si="346"/>
        <v>8.1679999999999999E-3</v>
      </c>
      <c r="GG78">
        <f t="shared" si="347"/>
        <v>9.7199999999999995E-3</v>
      </c>
      <c r="GH78">
        <f t="shared" si="348"/>
        <v>1.3325E-2</v>
      </c>
      <c r="GI78">
        <f t="shared" si="361"/>
        <v>1.3197E-2</v>
      </c>
      <c r="GJ78" s="4">
        <f t="shared" si="454"/>
        <v>7.0060000000000001E-3</v>
      </c>
      <c r="GK78">
        <f t="shared" si="349"/>
        <v>21.159324616165311</v>
      </c>
      <c r="GL78">
        <f t="shared" si="350"/>
        <v>21.302233954730902</v>
      </c>
      <c r="GM78">
        <f t="shared" si="351"/>
        <v>21.286061762878461</v>
      </c>
      <c r="GN78">
        <f t="shared" si="352"/>
        <v>21.758905701950312</v>
      </c>
      <c r="GO78">
        <f t="shared" si="353"/>
        <v>21.800212001085406</v>
      </c>
      <c r="GP78">
        <f t="shared" si="354"/>
        <v>21.949836827936839</v>
      </c>
      <c r="GQ78">
        <f t="shared" si="355"/>
        <v>22.328476406745072</v>
      </c>
      <c r="GR78">
        <f t="shared" si="356"/>
        <v>22.366316498023277</v>
      </c>
      <c r="GS78">
        <f t="shared" si="357"/>
        <v>22.237589076463468</v>
      </c>
      <c r="GT78">
        <f t="shared" si="358"/>
        <v>22.314707361451418</v>
      </c>
      <c r="GU78">
        <f t="shared" si="359"/>
        <v>22.058787399776101</v>
      </c>
      <c r="GV78" s="26">
        <f t="shared" si="362"/>
        <v>0.98319999999999996</v>
      </c>
      <c r="GW78">
        <f t="shared" si="363"/>
        <v>0.9788</v>
      </c>
      <c r="GX78">
        <f t="shared" si="364"/>
        <v>0.89910000000000001</v>
      </c>
      <c r="GY78">
        <f t="shared" si="365"/>
        <v>1.3632</v>
      </c>
      <c r="GZ78">
        <f t="shared" si="366"/>
        <v>1.3542000000000001</v>
      </c>
      <c r="HA78">
        <f t="shared" si="367"/>
        <v>1.4885999999999999</v>
      </c>
      <c r="HB78">
        <f t="shared" si="368"/>
        <v>2.0747</v>
      </c>
      <c r="HC78">
        <f t="shared" si="369"/>
        <v>2.0251000000000001</v>
      </c>
      <c r="HD78">
        <f t="shared" si="370"/>
        <v>1.6603000000000001</v>
      </c>
      <c r="HE78">
        <f t="shared" si="371"/>
        <v>1.6059000000000001</v>
      </c>
      <c r="HF78">
        <f t="shared" si="372"/>
        <v>1.2324999999999999</v>
      </c>
      <c r="HG78" s="26">
        <f t="shared" si="373"/>
        <v>0.98319999999999996</v>
      </c>
      <c r="HH78">
        <f t="shared" si="374"/>
        <v>0.9788</v>
      </c>
      <c r="HI78">
        <f t="shared" si="375"/>
        <v>0.89910000000000001</v>
      </c>
      <c r="HJ78">
        <f t="shared" si="376"/>
        <v>1.3632</v>
      </c>
      <c r="HK78">
        <f t="shared" si="377"/>
        <v>1.3542000000000001</v>
      </c>
      <c r="HL78">
        <f t="shared" si="378"/>
        <v>1.4885999999999999</v>
      </c>
      <c r="HM78">
        <f t="shared" si="379"/>
        <v>2.0747</v>
      </c>
      <c r="HN78">
        <f t="shared" si="380"/>
        <v>2.0251000000000001</v>
      </c>
      <c r="HO78">
        <f t="shared" si="381"/>
        <v>1.6603000000000001</v>
      </c>
      <c r="HP78">
        <f t="shared" si="382"/>
        <v>1.6059000000000001</v>
      </c>
      <c r="HQ78">
        <f t="shared" si="383"/>
        <v>1.2324999999999999</v>
      </c>
      <c r="HR78" s="26">
        <f t="shared" si="384"/>
        <v>0.32001400000000002</v>
      </c>
      <c r="HS78">
        <f t="shared" si="385"/>
        <v>0.374859</v>
      </c>
      <c r="HT78">
        <f t="shared" si="386"/>
        <v>0.40548699999999999</v>
      </c>
      <c r="HU78">
        <f t="shared" si="387"/>
        <v>0.39177800000000002</v>
      </c>
      <c r="HV78">
        <f t="shared" si="388"/>
        <v>0.463366</v>
      </c>
      <c r="HW78">
        <f t="shared" si="389"/>
        <v>0.44763900000000001</v>
      </c>
      <c r="HX78">
        <f t="shared" si="390"/>
        <v>0.46882200000000002</v>
      </c>
      <c r="HY78">
        <f t="shared" si="391"/>
        <v>0.36258299999999999</v>
      </c>
      <c r="HZ78">
        <f t="shared" si="392"/>
        <v>0.371807</v>
      </c>
      <c r="IA78">
        <f t="shared" si="393"/>
        <v>0.38121300000000002</v>
      </c>
      <c r="IB78" s="4">
        <f t="shared" si="394"/>
        <v>0.16328400000000001</v>
      </c>
      <c r="IC78">
        <f t="shared" si="395"/>
        <v>0.32001400000000002</v>
      </c>
      <c r="ID78">
        <f t="shared" si="396"/>
        <v>0.374859</v>
      </c>
      <c r="IE78">
        <f t="shared" si="397"/>
        <v>0.40548699999999999</v>
      </c>
      <c r="IF78">
        <f t="shared" si="398"/>
        <v>0.39177800000000002</v>
      </c>
      <c r="IG78">
        <f t="shared" si="399"/>
        <v>0.463366</v>
      </c>
      <c r="IH78">
        <f t="shared" si="400"/>
        <v>0.44763900000000001</v>
      </c>
      <c r="II78">
        <f t="shared" si="401"/>
        <v>0.46882200000000002</v>
      </c>
      <c r="IJ78">
        <f t="shared" si="402"/>
        <v>0.36258299999999999</v>
      </c>
      <c r="IK78">
        <f t="shared" si="403"/>
        <v>0.371807</v>
      </c>
      <c r="IL78">
        <f t="shared" si="404"/>
        <v>0.38121300000000002</v>
      </c>
      <c r="IM78">
        <f t="shared" si="405"/>
        <v>0.16328400000000001</v>
      </c>
      <c r="IN78" s="26">
        <f t="shared" si="406"/>
        <v>4.0460000000000001E-3</v>
      </c>
      <c r="IO78">
        <f t="shared" si="407"/>
        <v>8.2500000000000004E-3</v>
      </c>
      <c r="IP78">
        <f t="shared" si="408"/>
        <v>8.9390000000000008E-3</v>
      </c>
      <c r="IQ78">
        <f t="shared" si="409"/>
        <v>8.7589999999999994E-3</v>
      </c>
      <c r="IR78">
        <f t="shared" si="410"/>
        <v>9.2069999999999999E-3</v>
      </c>
      <c r="IS78">
        <f t="shared" si="411"/>
        <v>8.6800000000000002E-3</v>
      </c>
      <c r="IT78">
        <f t="shared" si="412"/>
        <v>8.1679999999999999E-3</v>
      </c>
      <c r="IU78">
        <f t="shared" si="413"/>
        <v>9.7199999999999995E-3</v>
      </c>
      <c r="IV78">
        <f t="shared" si="414"/>
        <v>1.3325E-2</v>
      </c>
      <c r="IW78">
        <f t="shared" si="415"/>
        <v>1.3197E-2</v>
      </c>
      <c r="IX78">
        <f t="shared" si="416"/>
        <v>7.0060000000000001E-3</v>
      </c>
      <c r="IY78" s="26">
        <f t="shared" si="417"/>
        <v>4.0460000000000001E-3</v>
      </c>
      <c r="IZ78">
        <f t="shared" si="418"/>
        <v>8.2500000000000004E-3</v>
      </c>
      <c r="JA78">
        <f t="shared" si="419"/>
        <v>8.9390000000000008E-3</v>
      </c>
      <c r="JB78">
        <f t="shared" si="420"/>
        <v>8.7589999999999994E-3</v>
      </c>
      <c r="JC78">
        <f t="shared" si="421"/>
        <v>9.2069999999999999E-3</v>
      </c>
      <c r="JD78">
        <f t="shared" si="422"/>
        <v>8.6800000000000002E-3</v>
      </c>
      <c r="JE78">
        <f t="shared" si="423"/>
        <v>8.1679999999999999E-3</v>
      </c>
      <c r="JF78">
        <f t="shared" si="424"/>
        <v>9.7199999999999995E-3</v>
      </c>
      <c r="JG78">
        <f t="shared" si="425"/>
        <v>1.3325E-2</v>
      </c>
      <c r="JH78">
        <f t="shared" si="426"/>
        <v>1.3197E-2</v>
      </c>
      <c r="JI78">
        <f t="shared" si="427"/>
        <v>7.0060000000000001E-3</v>
      </c>
      <c r="JJ78" s="26">
        <f t="shared" si="428"/>
        <v>21.159324616165311</v>
      </c>
      <c r="JK78">
        <f t="shared" si="429"/>
        <v>21.302233954730902</v>
      </c>
      <c r="JL78">
        <f t="shared" si="430"/>
        <v>21.286061762878461</v>
      </c>
      <c r="JM78">
        <f t="shared" si="431"/>
        <v>21.758905701950312</v>
      </c>
      <c r="JN78">
        <f t="shared" si="432"/>
        <v>21.800212001085406</v>
      </c>
      <c r="JO78">
        <f t="shared" si="433"/>
        <v>21.949836827936839</v>
      </c>
      <c r="JP78">
        <f t="shared" si="434"/>
        <v>22.328476406745072</v>
      </c>
      <c r="JQ78">
        <f t="shared" si="435"/>
        <v>22.366316498023277</v>
      </c>
      <c r="JR78">
        <f t="shared" si="436"/>
        <v>22.237589076463468</v>
      </c>
      <c r="JS78">
        <f t="shared" si="437"/>
        <v>22.314707361451418</v>
      </c>
      <c r="JT78">
        <f t="shared" si="438"/>
        <v>22.058787399776101</v>
      </c>
      <c r="JU78" s="26">
        <f t="shared" si="439"/>
        <v>21.159324616165311</v>
      </c>
      <c r="JV78">
        <f t="shared" si="440"/>
        <v>21.302233954730902</v>
      </c>
      <c r="JW78">
        <f t="shared" si="441"/>
        <v>21.286061762878461</v>
      </c>
      <c r="JX78">
        <f t="shared" si="442"/>
        <v>21.758905701950312</v>
      </c>
      <c r="JY78">
        <f t="shared" si="443"/>
        <v>21.800212001085406</v>
      </c>
      <c r="JZ78">
        <f t="shared" si="444"/>
        <v>21.949836827936839</v>
      </c>
      <c r="KA78">
        <f t="shared" si="445"/>
        <v>22.328476406745072</v>
      </c>
      <c r="KB78">
        <f t="shared" si="446"/>
        <v>22.366316498023277</v>
      </c>
      <c r="KC78">
        <f t="shared" si="447"/>
        <v>22.237589076463468</v>
      </c>
      <c r="KD78">
        <f t="shared" si="448"/>
        <v>22.314707361451418</v>
      </c>
      <c r="KE78" s="4">
        <f t="shared" si="449"/>
        <v>22.058787399776101</v>
      </c>
    </row>
    <row r="79" spans="1:291" x14ac:dyDescent="0.2">
      <c r="A79" s="16" t="s">
        <v>3651</v>
      </c>
      <c r="B79" s="17" t="s">
        <v>3652</v>
      </c>
      <c r="C79" s="17"/>
      <c r="D79" s="17"/>
      <c r="E79" s="20" t="s">
        <v>139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32">
        <v>1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1</v>
      </c>
      <c r="AA79" s="32">
        <v>1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 s="4">
        <v>0</v>
      </c>
      <c r="AM79" s="19">
        <v>2.4058699999999999E-2</v>
      </c>
      <c r="AN79" s="19">
        <v>2.6224000000000001E-2</v>
      </c>
      <c r="AO79" s="19">
        <v>2.5686500000000001E-2</v>
      </c>
      <c r="AP79" s="19">
        <v>2.5732499999999998E-2</v>
      </c>
      <c r="AQ79" s="19">
        <v>2.5215000000000001E-2</v>
      </c>
      <c r="AR79" s="19">
        <v>2.68568E-2</v>
      </c>
      <c r="AS79" s="19">
        <v>2.8241700000000002E-2</v>
      </c>
      <c r="AT79" s="19">
        <v>2.83629E-2</v>
      </c>
      <c r="AU79" s="19">
        <v>2.7326E-2</v>
      </c>
      <c r="AV79" s="19">
        <v>3.1221599999999999E-2</v>
      </c>
      <c r="AW79" s="32">
        <v>3.1639500000000001E-2</v>
      </c>
      <c r="AX79" s="19">
        <v>0</v>
      </c>
      <c r="AY79" s="19">
        <v>0</v>
      </c>
      <c r="AZ79" s="19">
        <v>0</v>
      </c>
      <c r="BA79" s="19">
        <v>0</v>
      </c>
      <c r="BB79" s="19">
        <v>0</v>
      </c>
      <c r="BC79" s="19">
        <v>0</v>
      </c>
      <c r="BD79" s="19">
        <v>4</v>
      </c>
      <c r="BE79" s="19">
        <v>0</v>
      </c>
      <c r="BF79" s="19">
        <v>1</v>
      </c>
      <c r="BG79" s="19">
        <v>1</v>
      </c>
      <c r="BH79" s="32">
        <v>1</v>
      </c>
      <c r="BI79" s="19">
        <f t="shared" si="467"/>
        <v>0</v>
      </c>
      <c r="BJ79" s="19">
        <f t="shared" si="467"/>
        <v>0</v>
      </c>
      <c r="BK79" s="19">
        <f t="shared" si="467"/>
        <v>0</v>
      </c>
      <c r="BL79" s="19">
        <f t="shared" si="467"/>
        <v>0</v>
      </c>
      <c r="BM79" s="19">
        <f t="shared" si="467"/>
        <v>0</v>
      </c>
      <c r="BN79" s="19">
        <f t="shared" si="463"/>
        <v>0</v>
      </c>
      <c r="BO79" s="19">
        <f t="shared" si="463"/>
        <v>1</v>
      </c>
      <c r="BP79" s="19">
        <f t="shared" si="463"/>
        <v>0</v>
      </c>
      <c r="BQ79" s="19">
        <f t="shared" si="463"/>
        <v>1</v>
      </c>
      <c r="BR79" s="19">
        <f t="shared" si="463"/>
        <v>1</v>
      </c>
      <c r="BS79" s="19">
        <f t="shared" si="463"/>
        <v>1</v>
      </c>
      <c r="BT79" s="38">
        <v>49</v>
      </c>
      <c r="BU79" s="19">
        <v>46</v>
      </c>
      <c r="BV79" s="19">
        <v>68</v>
      </c>
      <c r="BW79" s="19">
        <v>61</v>
      </c>
      <c r="BX79" s="19">
        <v>66</v>
      </c>
      <c r="BY79" s="19">
        <v>35</v>
      </c>
      <c r="BZ79" s="19">
        <v>53</v>
      </c>
      <c r="CA79" s="19">
        <v>31</v>
      </c>
      <c r="CB79" s="19">
        <v>23</v>
      </c>
      <c r="CC79" s="19">
        <v>24</v>
      </c>
      <c r="CD79" s="32">
        <v>36</v>
      </c>
      <c r="CE79" s="19">
        <v>415</v>
      </c>
      <c r="CF79" s="19">
        <v>445</v>
      </c>
      <c r="CG79" s="19">
        <v>473</v>
      </c>
      <c r="CH79" s="19">
        <v>439</v>
      </c>
      <c r="CI79" s="19">
        <v>369</v>
      </c>
      <c r="CJ79" s="19">
        <v>272</v>
      </c>
      <c r="CK79" s="19">
        <v>264</v>
      </c>
      <c r="CL79" s="19">
        <v>244</v>
      </c>
      <c r="CM79" s="19">
        <v>222</v>
      </c>
      <c r="CN79" s="19">
        <v>295</v>
      </c>
      <c r="CO79" s="32">
        <v>231</v>
      </c>
      <c r="CP79" s="35">
        <f t="shared" si="318"/>
        <v>0.1180722891566265</v>
      </c>
      <c r="CQ79" s="35">
        <f t="shared" si="319"/>
        <v>0.10337078651685393</v>
      </c>
      <c r="CR79" s="35">
        <f t="shared" si="320"/>
        <v>0.14376321353065538</v>
      </c>
      <c r="CS79" s="35">
        <f t="shared" si="321"/>
        <v>0.13895216400911162</v>
      </c>
      <c r="CT79" s="35">
        <f t="shared" si="322"/>
        <v>0.17886178861788618</v>
      </c>
      <c r="CU79" s="35">
        <f t="shared" si="323"/>
        <v>0.12867647058823528</v>
      </c>
      <c r="CV79" s="35">
        <f t="shared" si="324"/>
        <v>0.20075757575757575</v>
      </c>
      <c r="CW79" s="35">
        <f t="shared" si="325"/>
        <v>0.12704918032786885</v>
      </c>
      <c r="CX79" s="35">
        <f t="shared" si="326"/>
        <v>0.1036036036036036</v>
      </c>
      <c r="CY79" s="35">
        <f t="shared" si="327"/>
        <v>8.1355932203389825E-2</v>
      </c>
      <c r="CZ79" s="139">
        <f t="shared" si="328"/>
        <v>0.15584415584415584</v>
      </c>
      <c r="DA79" s="146">
        <v>0.39360000000000001</v>
      </c>
      <c r="DB79" s="146">
        <v>0.33</v>
      </c>
      <c r="DC79" s="146">
        <v>0.4093</v>
      </c>
      <c r="DD79" s="146">
        <v>0.78659999999999997</v>
      </c>
      <c r="DE79" s="146">
        <v>0.74680000000000002</v>
      </c>
      <c r="DF79" s="146">
        <v>0.84889999999999999</v>
      </c>
      <c r="DG79" s="146">
        <v>0.74160000000000004</v>
      </c>
      <c r="DH79" s="146">
        <v>0.84989999999999999</v>
      </c>
      <c r="DI79" s="146">
        <v>0.71599999999999997</v>
      </c>
      <c r="DJ79" s="146">
        <v>0.57399999999999995</v>
      </c>
      <c r="DK79" s="147">
        <v>0.54830000000000001</v>
      </c>
      <c r="DL79" s="146">
        <v>0.1444</v>
      </c>
      <c r="DM79" s="146">
        <v>0.11187900000000001</v>
      </c>
      <c r="DN79" s="146">
        <v>0.11854099999999999</v>
      </c>
      <c r="DO79" s="146">
        <v>9.8167000000000004E-2</v>
      </c>
      <c r="DP79" s="146">
        <v>9.5851000000000006E-2</v>
      </c>
      <c r="DQ79" s="146">
        <v>0.110115</v>
      </c>
      <c r="DR79" s="146">
        <v>0.104811</v>
      </c>
      <c r="DS79" s="146">
        <v>0.103702</v>
      </c>
      <c r="DT79" s="146">
        <v>0.124723</v>
      </c>
      <c r="DU79" s="146">
        <v>0.124376</v>
      </c>
      <c r="DV79" s="147">
        <v>0.126252</v>
      </c>
      <c r="DW79" s="146">
        <v>9.1450000000000004E-3</v>
      </c>
      <c r="DX79" s="146">
        <v>1.0357999999999999E-2</v>
      </c>
      <c r="DY79" s="146">
        <v>6.5919999999999998E-3</v>
      </c>
      <c r="DZ79" s="146">
        <v>1.3873E-2</v>
      </c>
      <c r="EA79" s="146">
        <v>1.5579999999999999E-3</v>
      </c>
      <c r="EB79" s="146">
        <v>8.6890000000000005E-3</v>
      </c>
      <c r="EC79" s="146">
        <v>1.1353E-2</v>
      </c>
      <c r="ED79" s="146">
        <v>5.3066000000000002E-2</v>
      </c>
      <c r="EE79" s="146">
        <v>3.0710999999999999E-2</v>
      </c>
      <c r="EF79" s="146">
        <v>1.2583E-2</v>
      </c>
      <c r="EG79" s="147">
        <v>8.7519999999999994E-3</v>
      </c>
      <c r="EH79" s="143">
        <v>1702094600</v>
      </c>
      <c r="EI79" s="143">
        <v>1534922000</v>
      </c>
      <c r="EJ79" s="143">
        <v>2118018200</v>
      </c>
      <c r="EK79" s="143">
        <v>3927564100</v>
      </c>
      <c r="EL79" s="143">
        <v>3531323100</v>
      </c>
      <c r="EM79" s="143">
        <v>3549992000</v>
      </c>
      <c r="EN79" s="143">
        <v>3323482000</v>
      </c>
      <c r="EO79" s="143">
        <v>4142051800</v>
      </c>
      <c r="EP79" s="143">
        <v>2449982600</v>
      </c>
      <c r="EQ79" s="143">
        <v>2740166400</v>
      </c>
      <c r="ER79" s="143">
        <v>3089636700</v>
      </c>
      <c r="ES79" s="26">
        <f t="shared" si="329"/>
        <v>21.255125447221616</v>
      </c>
      <c r="ET79" s="26">
        <f t="shared" si="330"/>
        <v>21.151745402362231</v>
      </c>
      <c r="EU79" s="26">
        <f t="shared" si="331"/>
        <v>21.473746677100984</v>
      </c>
      <c r="EV79" s="26">
        <f t="shared" si="332"/>
        <v>22.091285248775634</v>
      </c>
      <c r="EW79" s="26">
        <f t="shared" si="333"/>
        <v>21.984938453529722</v>
      </c>
      <c r="EX79" s="26">
        <f t="shared" si="334"/>
        <v>21.99021118691007</v>
      </c>
      <c r="EY79" s="26">
        <f t="shared" si="335"/>
        <v>21.924278865454113</v>
      </c>
      <c r="EZ79" s="26">
        <f t="shared" si="336"/>
        <v>22.144457105877336</v>
      </c>
      <c r="FA79" s="26">
        <f t="shared" si="337"/>
        <v>21.619346759437011</v>
      </c>
      <c r="FB79" s="26">
        <f t="shared" si="338"/>
        <v>21.731284485429409</v>
      </c>
      <c r="FC79" s="152">
        <f t="shared" si="339"/>
        <v>21.851319348128307</v>
      </c>
      <c r="FD79">
        <f t="shared" si="455"/>
        <v>0.39360000000000001</v>
      </c>
      <c r="FE79">
        <f t="shared" si="456"/>
        <v>0.33</v>
      </c>
      <c r="FF79">
        <f t="shared" si="462"/>
        <v>0.4093</v>
      </c>
      <c r="FG79">
        <f t="shared" si="457"/>
        <v>0.78659999999999997</v>
      </c>
      <c r="FH79">
        <f t="shared" si="302"/>
        <v>0.74680000000000002</v>
      </c>
      <c r="FI79">
        <f t="shared" si="303"/>
        <v>0.84889999999999999</v>
      </c>
      <c r="FJ79">
        <f t="shared" si="340"/>
        <v>0.74160000000000004</v>
      </c>
      <c r="FK79">
        <f t="shared" si="341"/>
        <v>0.84989999999999999</v>
      </c>
      <c r="FL79">
        <f t="shared" si="342"/>
        <v>0.71599999999999997</v>
      </c>
      <c r="FM79">
        <f t="shared" si="360"/>
        <v>0.57399999999999995</v>
      </c>
      <c r="FN79">
        <f t="shared" si="452"/>
        <v>0.54830000000000001</v>
      </c>
      <c r="FO79" s="26">
        <f t="shared" si="464"/>
        <v>0.1444</v>
      </c>
      <c r="FP79">
        <f t="shared" si="464"/>
        <v>0.11187900000000001</v>
      </c>
      <c r="FQ79">
        <f>IF(ISNUMBER(H79),DN79,"")</f>
        <v>0.11854099999999999</v>
      </c>
      <c r="FR79">
        <f t="shared" si="465"/>
        <v>9.8167000000000004E-2</v>
      </c>
      <c r="FS79">
        <f t="shared" si="465"/>
        <v>9.5851000000000006E-2</v>
      </c>
      <c r="FT79">
        <f t="shared" si="468"/>
        <v>0.110115</v>
      </c>
      <c r="FU79">
        <f t="shared" si="468"/>
        <v>0.104811</v>
      </c>
      <c r="FV79">
        <f t="shared" si="468"/>
        <v>0.103702</v>
      </c>
      <c r="FW79">
        <f t="shared" si="468"/>
        <v>0.124723</v>
      </c>
      <c r="FX79">
        <f>IF(ISNUMBER(O79),DU79,"")</f>
        <v>0.124376</v>
      </c>
      <c r="FY79" s="4">
        <f t="shared" si="344"/>
        <v>0.126252</v>
      </c>
      <c r="FZ79">
        <f t="shared" si="466"/>
        <v>9.1450000000000004E-3</v>
      </c>
      <c r="GA79">
        <f t="shared" si="466"/>
        <v>1.0357999999999999E-2</v>
      </c>
      <c r="GB79">
        <f t="shared" si="458"/>
        <v>6.5919999999999998E-3</v>
      </c>
      <c r="GC79">
        <f t="shared" si="459"/>
        <v>1.3873E-2</v>
      </c>
      <c r="GD79">
        <f t="shared" si="460"/>
        <v>1.5579999999999999E-3</v>
      </c>
      <c r="GE79">
        <f t="shared" si="345"/>
        <v>8.6890000000000005E-3</v>
      </c>
      <c r="GF79">
        <f t="shared" si="346"/>
        <v>1.1353E-2</v>
      </c>
      <c r="GG79">
        <f t="shared" si="347"/>
        <v>5.3066000000000002E-2</v>
      </c>
      <c r="GH79">
        <f t="shared" si="348"/>
        <v>3.0710999999999999E-2</v>
      </c>
      <c r="GI79">
        <f t="shared" si="361"/>
        <v>1.2583E-2</v>
      </c>
      <c r="GJ79" s="4">
        <f t="shared" si="454"/>
        <v>8.7519999999999994E-3</v>
      </c>
      <c r="GK79">
        <f t="shared" si="349"/>
        <v>21.255125447221616</v>
      </c>
      <c r="GL79">
        <f t="shared" si="350"/>
        <v>21.151745402362231</v>
      </c>
      <c r="GM79">
        <f t="shared" si="351"/>
        <v>21.473746677100984</v>
      </c>
      <c r="GN79">
        <f t="shared" si="352"/>
        <v>22.091285248775634</v>
      </c>
      <c r="GO79">
        <f t="shared" si="353"/>
        <v>21.984938453529722</v>
      </c>
      <c r="GP79">
        <f t="shared" si="354"/>
        <v>21.99021118691007</v>
      </c>
      <c r="GQ79">
        <f t="shared" si="355"/>
        <v>21.924278865454113</v>
      </c>
      <c r="GR79">
        <f t="shared" si="356"/>
        <v>22.144457105877336</v>
      </c>
      <c r="GS79">
        <f t="shared" si="357"/>
        <v>21.619346759437011</v>
      </c>
      <c r="GT79">
        <f t="shared" si="358"/>
        <v>21.731284485429409</v>
      </c>
      <c r="GU79">
        <f t="shared" si="359"/>
        <v>21.851319348128307</v>
      </c>
      <c r="GV79" s="26">
        <f t="shared" si="362"/>
        <v>0.52583789730000008</v>
      </c>
      <c r="GW79">
        <f t="shared" si="363"/>
        <v>0.52583789730000008</v>
      </c>
      <c r="GX79">
        <f t="shared" si="364"/>
        <v>0.52583789730000008</v>
      </c>
      <c r="GY79">
        <f t="shared" si="365"/>
        <v>0.78659999999999997</v>
      </c>
      <c r="GZ79">
        <f t="shared" si="366"/>
        <v>0.74680000000000002</v>
      </c>
      <c r="HA79">
        <f t="shared" si="367"/>
        <v>0.84889999999999999</v>
      </c>
      <c r="HB79">
        <f t="shared" si="368"/>
        <v>0.74160000000000004</v>
      </c>
      <c r="HC79">
        <f t="shared" si="369"/>
        <v>0.84989999999999999</v>
      </c>
      <c r="HD79">
        <f t="shared" si="370"/>
        <v>0.71599999999999997</v>
      </c>
      <c r="HE79">
        <f t="shared" si="371"/>
        <v>0.57399999999999995</v>
      </c>
      <c r="HF79">
        <f t="shared" si="372"/>
        <v>0.54830000000000001</v>
      </c>
      <c r="HG79" s="26">
        <f t="shared" si="373"/>
        <v>0.52583789730000008</v>
      </c>
      <c r="HH79">
        <f t="shared" si="374"/>
        <v>0.52583789730000008</v>
      </c>
      <c r="HI79">
        <f t="shared" si="375"/>
        <v>0.52583789730000008</v>
      </c>
      <c r="HJ79">
        <f t="shared" si="376"/>
        <v>0.78659999999999997</v>
      </c>
      <c r="HK79">
        <f t="shared" si="377"/>
        <v>0.74680000000000002</v>
      </c>
      <c r="HL79">
        <f t="shared" si="378"/>
        <v>0.84889999999999999</v>
      </c>
      <c r="HM79">
        <f t="shared" si="379"/>
        <v>0.74160000000000004</v>
      </c>
      <c r="HN79">
        <f t="shared" si="380"/>
        <v>0.84989999999999999</v>
      </c>
      <c r="HO79">
        <f t="shared" si="381"/>
        <v>0.71599999999999997</v>
      </c>
      <c r="HP79">
        <f t="shared" si="382"/>
        <v>0.57399999999999995</v>
      </c>
      <c r="HQ79">
        <f t="shared" si="383"/>
        <v>0.54830000000000001</v>
      </c>
      <c r="HR79" s="26">
        <f t="shared" si="384"/>
        <v>0.1444</v>
      </c>
      <c r="HS79">
        <f t="shared" si="385"/>
        <v>0.11187900000000001</v>
      </c>
      <c r="HT79">
        <f t="shared" si="386"/>
        <v>0.11854099999999999</v>
      </c>
      <c r="HU79">
        <f t="shared" si="387"/>
        <v>9.8167000000000004E-2</v>
      </c>
      <c r="HV79">
        <f t="shared" si="388"/>
        <v>9.5851000000000006E-2</v>
      </c>
      <c r="HW79">
        <f t="shared" si="389"/>
        <v>0.110115</v>
      </c>
      <c r="HX79">
        <f t="shared" si="390"/>
        <v>0.104811</v>
      </c>
      <c r="HY79">
        <f t="shared" si="391"/>
        <v>0.103702</v>
      </c>
      <c r="HZ79">
        <f t="shared" si="392"/>
        <v>0.124723</v>
      </c>
      <c r="IA79">
        <f t="shared" si="393"/>
        <v>0.124376</v>
      </c>
      <c r="IB79" s="4">
        <f t="shared" si="394"/>
        <v>0.126252</v>
      </c>
      <c r="IC79">
        <f t="shared" si="395"/>
        <v>0.1444</v>
      </c>
      <c r="ID79">
        <f t="shared" si="396"/>
        <v>0.11187900000000001</v>
      </c>
      <c r="IE79">
        <f t="shared" si="397"/>
        <v>0.11854099999999999</v>
      </c>
      <c r="IF79">
        <f t="shared" si="398"/>
        <v>9.8167000000000004E-2</v>
      </c>
      <c r="IG79">
        <f t="shared" si="399"/>
        <v>9.5851000000000006E-2</v>
      </c>
      <c r="IH79">
        <f t="shared" si="400"/>
        <v>0.110115</v>
      </c>
      <c r="II79">
        <f t="shared" si="401"/>
        <v>0.104811</v>
      </c>
      <c r="IJ79">
        <f t="shared" si="402"/>
        <v>0.103702</v>
      </c>
      <c r="IK79">
        <f t="shared" si="403"/>
        <v>0.124723</v>
      </c>
      <c r="IL79">
        <f t="shared" si="404"/>
        <v>0.124376</v>
      </c>
      <c r="IM79">
        <f t="shared" si="405"/>
        <v>0.126252</v>
      </c>
      <c r="IN79" s="26">
        <f t="shared" si="406"/>
        <v>9.1450000000000004E-3</v>
      </c>
      <c r="IO79">
        <f t="shared" si="407"/>
        <v>1.0357999999999999E-2</v>
      </c>
      <c r="IP79">
        <f t="shared" si="408"/>
        <v>6.5919999999999998E-3</v>
      </c>
      <c r="IQ79">
        <f t="shared" si="409"/>
        <v>1.3873E-2</v>
      </c>
      <c r="IR79">
        <f t="shared" si="410"/>
        <v>1.5579999999999999E-3</v>
      </c>
      <c r="IS79">
        <f t="shared" si="411"/>
        <v>8.6890000000000005E-3</v>
      </c>
      <c r="IT79">
        <f t="shared" si="412"/>
        <v>1.1353E-2</v>
      </c>
      <c r="IU79">
        <f t="shared" si="413"/>
        <v>5.3066000000000002E-2</v>
      </c>
      <c r="IV79">
        <f t="shared" si="414"/>
        <v>3.0710999999999999E-2</v>
      </c>
      <c r="IW79">
        <f t="shared" si="415"/>
        <v>1.2583E-2</v>
      </c>
      <c r="IX79">
        <f t="shared" si="416"/>
        <v>8.7519999999999994E-3</v>
      </c>
      <c r="IY79" s="26">
        <f t="shared" si="417"/>
        <v>9.1450000000000004E-3</v>
      </c>
      <c r="IZ79">
        <f t="shared" si="418"/>
        <v>1.0357999999999999E-2</v>
      </c>
      <c r="JA79">
        <f t="shared" si="419"/>
        <v>6.5919999999999998E-3</v>
      </c>
      <c r="JB79">
        <f t="shared" si="420"/>
        <v>1.3873E-2</v>
      </c>
      <c r="JC79">
        <f t="shared" si="421"/>
        <v>1.5579999999999999E-3</v>
      </c>
      <c r="JD79">
        <f t="shared" si="422"/>
        <v>8.6890000000000005E-3</v>
      </c>
      <c r="JE79">
        <f t="shared" si="423"/>
        <v>1.1353E-2</v>
      </c>
      <c r="JF79">
        <f t="shared" si="424"/>
        <v>5.3066000000000002E-2</v>
      </c>
      <c r="JG79">
        <f t="shared" si="425"/>
        <v>3.0710999999999999E-2</v>
      </c>
      <c r="JH79">
        <f t="shared" si="426"/>
        <v>1.2583E-2</v>
      </c>
      <c r="JI79">
        <f t="shared" si="427"/>
        <v>8.7519999999999994E-3</v>
      </c>
      <c r="JJ79" s="26">
        <f t="shared" si="428"/>
        <v>21.255125447221616</v>
      </c>
      <c r="JK79">
        <f t="shared" si="429"/>
        <v>21.151745402362231</v>
      </c>
      <c r="JL79">
        <f t="shared" si="430"/>
        <v>21.473746677100984</v>
      </c>
      <c r="JM79">
        <f t="shared" si="431"/>
        <v>22.091285248775634</v>
      </c>
      <c r="JN79">
        <f t="shared" si="432"/>
        <v>21.984938453529722</v>
      </c>
      <c r="JO79">
        <f t="shared" si="433"/>
        <v>21.99021118691007</v>
      </c>
      <c r="JP79">
        <f t="shared" si="434"/>
        <v>21.924278865454113</v>
      </c>
      <c r="JQ79">
        <f t="shared" si="435"/>
        <v>22.144457105877336</v>
      </c>
      <c r="JR79">
        <f t="shared" si="436"/>
        <v>21.619346759437011</v>
      </c>
      <c r="JS79">
        <f t="shared" si="437"/>
        <v>21.731284485429409</v>
      </c>
      <c r="JT79">
        <f t="shared" si="438"/>
        <v>21.851319348128307</v>
      </c>
      <c r="JU79" s="26">
        <f t="shared" si="439"/>
        <v>21.255125447221616</v>
      </c>
      <c r="JV79">
        <f t="shared" si="440"/>
        <v>21.151745402362231</v>
      </c>
      <c r="JW79">
        <f t="shared" si="441"/>
        <v>21.473746677100984</v>
      </c>
      <c r="JX79">
        <f t="shared" si="442"/>
        <v>22.091285248775634</v>
      </c>
      <c r="JY79">
        <f t="shared" si="443"/>
        <v>21.984938453529722</v>
      </c>
      <c r="JZ79">
        <f t="shared" si="444"/>
        <v>21.99021118691007</v>
      </c>
      <c r="KA79">
        <f t="shared" si="445"/>
        <v>21.924278865454113</v>
      </c>
      <c r="KB79">
        <f t="shared" si="446"/>
        <v>22.144457105877336</v>
      </c>
      <c r="KC79">
        <f t="shared" si="447"/>
        <v>21.619346759437011</v>
      </c>
      <c r="KD79">
        <f t="shared" si="448"/>
        <v>21.731284485429409</v>
      </c>
      <c r="KE79" s="4">
        <f t="shared" si="449"/>
        <v>21.851319348128307</v>
      </c>
    </row>
    <row r="80" spans="1:291" x14ac:dyDescent="0.2">
      <c r="A80" s="16" t="s">
        <v>3653</v>
      </c>
      <c r="B80" s="17" t="s">
        <v>3654</v>
      </c>
      <c r="C80" s="17"/>
      <c r="D80" s="17"/>
      <c r="E80" s="20" t="s">
        <v>139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32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32">
        <v>1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 s="4">
        <v>0</v>
      </c>
      <c r="AM80" s="19">
        <v>1.9835499999999999E-2</v>
      </c>
      <c r="AN80" s="19">
        <v>2.0296700000000001E-2</v>
      </c>
      <c r="AO80" s="19">
        <v>2.0224700000000002E-2</v>
      </c>
      <c r="AP80" s="19">
        <v>1.8981499999999998E-2</v>
      </c>
      <c r="AQ80" s="19">
        <v>1.9981599999999999E-2</v>
      </c>
      <c r="AR80" s="19">
        <v>1.9781199999999999E-2</v>
      </c>
      <c r="AS80" s="19">
        <v>1.9699299999999999E-2</v>
      </c>
      <c r="AT80" s="19">
        <v>1.9775899999999999E-2</v>
      </c>
      <c r="AU80" s="19">
        <v>1.9568499999999999E-2</v>
      </c>
      <c r="AV80" s="19">
        <v>1.9322499999999999E-2</v>
      </c>
      <c r="AW80" s="32">
        <v>2.4770899999999998E-2</v>
      </c>
      <c r="AX80" s="19">
        <v>4</v>
      </c>
      <c r="AY80" s="19">
        <v>2</v>
      </c>
      <c r="AZ80" s="19">
        <v>2</v>
      </c>
      <c r="BA80" s="19">
        <v>6</v>
      </c>
      <c r="BB80" s="19">
        <v>10</v>
      </c>
      <c r="BC80" s="19">
        <v>3</v>
      </c>
      <c r="BD80" s="19">
        <v>4</v>
      </c>
      <c r="BE80" s="19">
        <v>4</v>
      </c>
      <c r="BF80" s="19">
        <v>8</v>
      </c>
      <c r="BG80" s="19">
        <v>3</v>
      </c>
      <c r="BH80" s="32">
        <v>2</v>
      </c>
      <c r="BI80" s="19">
        <f t="shared" si="467"/>
        <v>1</v>
      </c>
      <c r="BJ80" s="19">
        <f t="shared" si="467"/>
        <v>1</v>
      </c>
      <c r="BK80" s="19">
        <f t="shared" si="467"/>
        <v>1</v>
      </c>
      <c r="BL80" s="19">
        <f t="shared" si="467"/>
        <v>1</v>
      </c>
      <c r="BM80" s="19">
        <f t="shared" si="467"/>
        <v>1</v>
      </c>
      <c r="BN80" s="19">
        <f t="shared" si="463"/>
        <v>1</v>
      </c>
      <c r="BO80" s="19">
        <f t="shared" si="463"/>
        <v>1</v>
      </c>
      <c r="BP80" s="19">
        <f t="shared" si="463"/>
        <v>1</v>
      </c>
      <c r="BQ80" s="19">
        <f t="shared" si="463"/>
        <v>1</v>
      </c>
      <c r="BR80" s="19">
        <f t="shared" si="463"/>
        <v>1</v>
      </c>
      <c r="BS80" s="19">
        <f t="shared" si="463"/>
        <v>1</v>
      </c>
      <c r="BT80" s="38">
        <v>18</v>
      </c>
      <c r="BU80" s="19">
        <v>12</v>
      </c>
      <c r="BV80" s="19">
        <v>9</v>
      </c>
      <c r="BW80" s="19">
        <v>21</v>
      </c>
      <c r="BX80" s="19">
        <v>86</v>
      </c>
      <c r="BY80" s="19">
        <v>113</v>
      </c>
      <c r="BZ80" s="19">
        <v>103</v>
      </c>
      <c r="CA80" s="19">
        <v>56</v>
      </c>
      <c r="CB80" s="19">
        <v>53</v>
      </c>
      <c r="CC80" s="19">
        <v>28</v>
      </c>
      <c r="CD80" s="32">
        <v>49</v>
      </c>
      <c r="CE80" s="19">
        <v>111</v>
      </c>
      <c r="CF80" s="19">
        <v>215</v>
      </c>
      <c r="CG80" s="19">
        <v>174</v>
      </c>
      <c r="CH80" s="19">
        <v>202</v>
      </c>
      <c r="CI80" s="19">
        <v>206</v>
      </c>
      <c r="CJ80" s="19">
        <v>226</v>
      </c>
      <c r="CK80" s="19">
        <v>223</v>
      </c>
      <c r="CL80" s="19">
        <v>142</v>
      </c>
      <c r="CM80" s="19">
        <v>234</v>
      </c>
      <c r="CN80" s="19">
        <v>182</v>
      </c>
      <c r="CO80" s="32">
        <v>273</v>
      </c>
      <c r="CP80" s="35">
        <f t="shared" si="318"/>
        <v>0.16216216216216217</v>
      </c>
      <c r="CQ80" s="35">
        <f t="shared" si="319"/>
        <v>5.5813953488372092E-2</v>
      </c>
      <c r="CR80" s="35">
        <f t="shared" si="320"/>
        <v>5.1724137931034482E-2</v>
      </c>
      <c r="CS80" s="35">
        <f t="shared" si="321"/>
        <v>0.10396039603960396</v>
      </c>
      <c r="CT80" s="35">
        <f t="shared" si="322"/>
        <v>0.41747572815533979</v>
      </c>
      <c r="CU80" s="35">
        <f t="shared" si="323"/>
        <v>0.5</v>
      </c>
      <c r="CV80" s="35">
        <f t="shared" si="324"/>
        <v>0.46188340807174888</v>
      </c>
      <c r="CW80" s="35">
        <f t="shared" si="325"/>
        <v>0.39436619718309857</v>
      </c>
      <c r="CX80" s="35">
        <f t="shared" si="326"/>
        <v>0.2264957264957265</v>
      </c>
      <c r="CY80" s="35">
        <f t="shared" si="327"/>
        <v>0.15384615384615385</v>
      </c>
      <c r="CZ80" s="139">
        <f t="shared" si="328"/>
        <v>0.17948717948717949</v>
      </c>
      <c r="DA80" s="146">
        <v>1.679065904</v>
      </c>
      <c r="DB80" s="146">
        <v>1.482961618</v>
      </c>
      <c r="DC80" s="146">
        <v>1.0205279439999999</v>
      </c>
      <c r="DD80" s="146">
        <v>1.0516382500000001</v>
      </c>
      <c r="DE80" s="146">
        <v>1.101146776</v>
      </c>
      <c r="DF80" s="146">
        <v>1.579435892</v>
      </c>
      <c r="DG80" s="146">
        <v>1.6828829199999999</v>
      </c>
      <c r="DH80" s="146">
        <v>1.77089714</v>
      </c>
      <c r="DI80" s="146">
        <v>1.323563754</v>
      </c>
      <c r="DJ80" s="146">
        <v>1.5312664819999999</v>
      </c>
      <c r="DK80" s="147">
        <v>1.4197753319999999</v>
      </c>
      <c r="DL80" s="146"/>
      <c r="DM80" s="146"/>
      <c r="DN80" s="146"/>
      <c r="DO80" s="146"/>
      <c r="DP80" s="146"/>
      <c r="DQ80" s="146"/>
      <c r="DR80" s="146"/>
      <c r="DS80" s="146"/>
      <c r="DT80" s="146"/>
      <c r="DU80" s="146"/>
      <c r="DV80" s="147">
        <v>1.9571959999999999E-2</v>
      </c>
      <c r="DW80" s="146"/>
      <c r="DX80" s="146"/>
      <c r="DY80" s="146">
        <v>4.5806700000000002E-3</v>
      </c>
      <c r="DZ80" s="146">
        <v>6.65403E-3</v>
      </c>
      <c r="EA80" s="146">
        <v>6.55604E-3</v>
      </c>
      <c r="EB80" s="146">
        <v>1.373664E-2</v>
      </c>
      <c r="EC80" s="146">
        <v>9.9271299999999993E-3</v>
      </c>
      <c r="ED80" s="146">
        <v>1.0499999999999999E-3</v>
      </c>
      <c r="EE80" s="146">
        <v>7.8899999999999994E-3</v>
      </c>
      <c r="EF80" s="146">
        <v>9.5829999999999995E-3</v>
      </c>
      <c r="EG80" s="147">
        <v>1.4489E-2</v>
      </c>
      <c r="EH80" s="143">
        <v>378272100</v>
      </c>
      <c r="EI80" s="143">
        <v>362892900</v>
      </c>
      <c r="EJ80" s="143">
        <v>393570700</v>
      </c>
      <c r="EK80" s="143">
        <v>327001300</v>
      </c>
      <c r="EL80" s="143">
        <v>469617800</v>
      </c>
      <c r="EM80" s="143">
        <v>715383800</v>
      </c>
      <c r="EN80" s="143">
        <v>717332700</v>
      </c>
      <c r="EO80" s="143">
        <v>913570200</v>
      </c>
      <c r="EP80" s="143">
        <v>786864100</v>
      </c>
      <c r="EQ80" s="143">
        <v>990882100</v>
      </c>
      <c r="ER80" s="143"/>
      <c r="ES80" s="26">
        <f t="shared" si="329"/>
        <v>19.751124335892243</v>
      </c>
      <c r="ET80" s="26">
        <f t="shared" si="330"/>
        <v>19.709618307373557</v>
      </c>
      <c r="EU80" s="26">
        <f t="shared" si="331"/>
        <v>19.79077127931459</v>
      </c>
      <c r="EV80" s="26">
        <f t="shared" si="332"/>
        <v>19.605474704388794</v>
      </c>
      <c r="EW80" s="26">
        <f t="shared" si="333"/>
        <v>19.967429730359459</v>
      </c>
      <c r="EX80" s="26">
        <f t="shared" si="334"/>
        <v>20.388329739858488</v>
      </c>
      <c r="EY80" s="26">
        <f t="shared" si="335"/>
        <v>20.391050307677823</v>
      </c>
      <c r="EZ80" s="26">
        <f t="shared" si="336"/>
        <v>20.632870778120374</v>
      </c>
      <c r="FA80" s="26">
        <f t="shared" si="337"/>
        <v>20.483566110403242</v>
      </c>
      <c r="FB80" s="26">
        <f t="shared" si="338"/>
        <v>20.714106114480053</v>
      </c>
      <c r="FC80" s="152" t="str">
        <f t="shared" si="339"/>
        <v/>
      </c>
      <c r="FD80">
        <f t="shared" si="455"/>
        <v>1.679065904</v>
      </c>
      <c r="FE80">
        <f t="shared" si="456"/>
        <v>1.482961618</v>
      </c>
      <c r="FF80">
        <f t="shared" si="462"/>
        <v>1.0205279439999999</v>
      </c>
      <c r="FG80">
        <f t="shared" si="457"/>
        <v>1.0516382500000001</v>
      </c>
      <c r="FH80">
        <f t="shared" si="302"/>
        <v>1.101146776</v>
      </c>
      <c r="FI80">
        <f t="shared" si="303"/>
        <v>1.579435892</v>
      </c>
      <c r="FJ80">
        <f t="shared" si="340"/>
        <v>1.6828829199999999</v>
      </c>
      <c r="FK80">
        <f t="shared" si="341"/>
        <v>1.77089714</v>
      </c>
      <c r="FL80">
        <f t="shared" si="342"/>
        <v>1.323563754</v>
      </c>
      <c r="FM80">
        <f t="shared" si="360"/>
        <v>1.5312664819999999</v>
      </c>
      <c r="FN80">
        <f t="shared" si="452"/>
        <v>1.4197753319999999</v>
      </c>
      <c r="FO80" s="26"/>
      <c r="FY80" s="4">
        <f t="shared" si="344"/>
        <v>1.9571959999999999E-2</v>
      </c>
      <c r="GB80">
        <f t="shared" si="458"/>
        <v>4.5806700000000002E-3</v>
      </c>
      <c r="GC80">
        <f t="shared" si="459"/>
        <v>6.65403E-3</v>
      </c>
      <c r="GD80">
        <f t="shared" si="460"/>
        <v>6.55604E-3</v>
      </c>
      <c r="GE80">
        <f t="shared" si="345"/>
        <v>1.373664E-2</v>
      </c>
      <c r="GF80">
        <f t="shared" si="346"/>
        <v>9.9271299999999993E-3</v>
      </c>
      <c r="GG80">
        <f t="shared" si="347"/>
        <v>1.0499999999999999E-3</v>
      </c>
      <c r="GH80">
        <f t="shared" si="348"/>
        <v>7.8899999999999994E-3</v>
      </c>
      <c r="GI80">
        <f t="shared" si="361"/>
        <v>9.5829999999999995E-3</v>
      </c>
      <c r="GJ80" s="4">
        <f t="shared" si="454"/>
        <v>1.4489E-2</v>
      </c>
      <c r="GK80">
        <f t="shared" si="349"/>
        <v>19.751124335892243</v>
      </c>
      <c r="GL80">
        <f t="shared" si="350"/>
        <v>19.709618307373557</v>
      </c>
      <c r="GM80">
        <f t="shared" si="351"/>
        <v>19.79077127931459</v>
      </c>
      <c r="GN80">
        <f t="shared" si="352"/>
        <v>19.605474704388794</v>
      </c>
      <c r="GO80">
        <f t="shared" si="353"/>
        <v>19.967429730359459</v>
      </c>
      <c r="GP80">
        <f t="shared" si="354"/>
        <v>20.388329739858488</v>
      </c>
      <c r="GQ80">
        <f t="shared" si="355"/>
        <v>20.391050307677823</v>
      </c>
      <c r="GR80">
        <f t="shared" si="356"/>
        <v>20.632870778120374</v>
      </c>
      <c r="GS80">
        <f t="shared" si="357"/>
        <v>20.483566110403242</v>
      </c>
      <c r="GT80">
        <f t="shared" si="358"/>
        <v>20.714106114480053</v>
      </c>
      <c r="GU80" t="str">
        <f t="shared" si="359"/>
        <v/>
      </c>
      <c r="GV80" s="26">
        <f t="shared" si="362"/>
        <v>1.679065904</v>
      </c>
      <c r="GW80">
        <f t="shared" si="363"/>
        <v>1.482961618</v>
      </c>
      <c r="GX80">
        <f t="shared" si="364"/>
        <v>1.0205279439999999</v>
      </c>
      <c r="GY80">
        <f t="shared" si="365"/>
        <v>1.0516382500000001</v>
      </c>
      <c r="GZ80">
        <f t="shared" si="366"/>
        <v>1.101146776</v>
      </c>
      <c r="HA80">
        <f t="shared" si="367"/>
        <v>1.579435892</v>
      </c>
      <c r="HB80">
        <f t="shared" si="368"/>
        <v>1.6828829199999999</v>
      </c>
      <c r="HC80">
        <f t="shared" si="369"/>
        <v>1.77089714</v>
      </c>
      <c r="HD80">
        <f t="shared" si="370"/>
        <v>1.323563754</v>
      </c>
      <c r="HE80">
        <f t="shared" si="371"/>
        <v>1.5312664819999999</v>
      </c>
      <c r="HF80">
        <f t="shared" si="372"/>
        <v>1.4197753319999999</v>
      </c>
      <c r="HG80" s="26">
        <f t="shared" si="373"/>
        <v>1.679065904</v>
      </c>
      <c r="HH80">
        <f t="shared" si="374"/>
        <v>1.482961618</v>
      </c>
      <c r="HI80">
        <f t="shared" si="375"/>
        <v>1.0205279439999999</v>
      </c>
      <c r="HJ80">
        <f t="shared" si="376"/>
        <v>1.0516382500000001</v>
      </c>
      <c r="HK80">
        <f t="shared" si="377"/>
        <v>1.101146776</v>
      </c>
      <c r="HL80">
        <f t="shared" si="378"/>
        <v>1.579435892</v>
      </c>
      <c r="HM80">
        <f t="shared" si="379"/>
        <v>1.6828829199999999</v>
      </c>
      <c r="HN80">
        <f t="shared" si="380"/>
        <v>1.77089714</v>
      </c>
      <c r="HO80">
        <f t="shared" si="381"/>
        <v>1.323563754</v>
      </c>
      <c r="HP80">
        <f t="shared" si="382"/>
        <v>1.5312664819999999</v>
      </c>
      <c r="HQ80">
        <f t="shared" si="383"/>
        <v>1.4197753319999999</v>
      </c>
      <c r="HR80" s="26">
        <f t="shared" si="384"/>
        <v>1.8501305000000012E-3</v>
      </c>
      <c r="HS80">
        <f t="shared" si="385"/>
        <v>1.8501305000000012E-3</v>
      </c>
      <c r="HT80">
        <f t="shared" si="386"/>
        <v>1.8501305000000012E-3</v>
      </c>
      <c r="HU80">
        <f t="shared" si="387"/>
        <v>1.8501305000000012E-3</v>
      </c>
      <c r="HV80">
        <f t="shared" si="388"/>
        <v>1.8501305000000012E-3</v>
      </c>
      <c r="HW80">
        <f t="shared" si="389"/>
        <v>1.8501305000000012E-3</v>
      </c>
      <c r="HX80">
        <f t="shared" si="390"/>
        <v>1.8501305000000012E-3</v>
      </c>
      <c r="HY80">
        <f t="shared" si="391"/>
        <v>1.8501305000000012E-3</v>
      </c>
      <c r="HZ80">
        <f t="shared" si="392"/>
        <v>1.8501305000000012E-3</v>
      </c>
      <c r="IA80">
        <f t="shared" si="393"/>
        <v>1.8501305000000012E-3</v>
      </c>
      <c r="IB80" s="4">
        <f t="shared" si="394"/>
        <v>1.9571959999999999E-2</v>
      </c>
      <c r="IC80" t="str">
        <f t="shared" si="395"/>
        <v/>
      </c>
      <c r="ID80" t="str">
        <f t="shared" si="396"/>
        <v/>
      </c>
      <c r="IE80" t="str">
        <f t="shared" si="397"/>
        <v/>
      </c>
      <c r="IF80" t="str">
        <f t="shared" si="398"/>
        <v/>
      </c>
      <c r="IG80" t="str">
        <f t="shared" si="399"/>
        <v/>
      </c>
      <c r="IH80" t="str">
        <f t="shared" si="400"/>
        <v/>
      </c>
      <c r="II80" t="str">
        <f t="shared" si="401"/>
        <v/>
      </c>
      <c r="IJ80" t="str">
        <f t="shared" si="402"/>
        <v/>
      </c>
      <c r="IK80" t="str">
        <f t="shared" si="403"/>
        <v/>
      </c>
      <c r="IL80" t="str">
        <f t="shared" si="404"/>
        <v/>
      </c>
      <c r="IM80">
        <f t="shared" si="405"/>
        <v>1.9571959999999999E-2</v>
      </c>
      <c r="IN80" s="26">
        <f t="shared" si="406"/>
        <v>0</v>
      </c>
      <c r="IO80">
        <f t="shared" si="407"/>
        <v>0</v>
      </c>
      <c r="IP80">
        <f t="shared" si="408"/>
        <v>4.5806700000000002E-3</v>
      </c>
      <c r="IQ80">
        <f t="shared" si="409"/>
        <v>6.65403E-3</v>
      </c>
      <c r="IR80">
        <f t="shared" si="410"/>
        <v>6.55604E-3</v>
      </c>
      <c r="IS80">
        <f t="shared" si="411"/>
        <v>1.373664E-2</v>
      </c>
      <c r="IT80">
        <f t="shared" si="412"/>
        <v>9.9271299999999993E-3</v>
      </c>
      <c r="IU80">
        <f t="shared" si="413"/>
        <v>1.0499999999999999E-3</v>
      </c>
      <c r="IV80">
        <f t="shared" si="414"/>
        <v>7.8899999999999994E-3</v>
      </c>
      <c r="IW80">
        <f t="shared" si="415"/>
        <v>9.5829999999999995E-3</v>
      </c>
      <c r="IX80">
        <f t="shared" si="416"/>
        <v>1.4489E-2</v>
      </c>
      <c r="IY80" s="26" t="str">
        <f t="shared" si="417"/>
        <v/>
      </c>
      <c r="IZ80" t="str">
        <f t="shared" si="418"/>
        <v/>
      </c>
      <c r="JA80">
        <f t="shared" si="419"/>
        <v>4.5806700000000002E-3</v>
      </c>
      <c r="JB80">
        <f t="shared" si="420"/>
        <v>6.65403E-3</v>
      </c>
      <c r="JC80">
        <f t="shared" si="421"/>
        <v>6.55604E-3</v>
      </c>
      <c r="JD80">
        <f t="shared" si="422"/>
        <v>1.373664E-2</v>
      </c>
      <c r="JE80">
        <f t="shared" si="423"/>
        <v>9.9271299999999993E-3</v>
      </c>
      <c r="JF80">
        <f t="shared" si="424"/>
        <v>1.0499999999999999E-3</v>
      </c>
      <c r="JG80">
        <f t="shared" si="425"/>
        <v>7.8899999999999994E-3</v>
      </c>
      <c r="JH80">
        <f t="shared" si="426"/>
        <v>9.5829999999999995E-3</v>
      </c>
      <c r="JI80">
        <f t="shared" si="427"/>
        <v>1.4489E-2</v>
      </c>
      <c r="JJ80" s="26">
        <f t="shared" si="428"/>
        <v>19.751124335892243</v>
      </c>
      <c r="JK80">
        <f t="shared" si="429"/>
        <v>19.709618307373557</v>
      </c>
      <c r="JL80">
        <f t="shared" si="430"/>
        <v>19.79077127931459</v>
      </c>
      <c r="JM80">
        <f t="shared" si="431"/>
        <v>19.605474704388794</v>
      </c>
      <c r="JN80">
        <f t="shared" si="432"/>
        <v>19.967429730359459</v>
      </c>
      <c r="JO80">
        <f t="shared" si="433"/>
        <v>20.388329739858488</v>
      </c>
      <c r="JP80">
        <f t="shared" si="434"/>
        <v>20.391050307677823</v>
      </c>
      <c r="JQ80">
        <f t="shared" si="435"/>
        <v>20.632870778120374</v>
      </c>
      <c r="JR80">
        <f t="shared" si="436"/>
        <v>20.483566110403242</v>
      </c>
      <c r="JS80">
        <f t="shared" si="437"/>
        <v>20.714106114480053</v>
      </c>
      <c r="JT80">
        <f t="shared" si="438"/>
        <v>23.290190403071897</v>
      </c>
      <c r="JU80" s="26">
        <f t="shared" si="439"/>
        <v>19.751124335892243</v>
      </c>
      <c r="JV80">
        <f t="shared" si="440"/>
        <v>19.709618307373557</v>
      </c>
      <c r="JW80">
        <f t="shared" si="441"/>
        <v>19.79077127931459</v>
      </c>
      <c r="JX80">
        <f t="shared" si="442"/>
        <v>19.605474704388794</v>
      </c>
      <c r="JY80">
        <f t="shared" si="443"/>
        <v>19.967429730359459</v>
      </c>
      <c r="JZ80">
        <f t="shared" si="444"/>
        <v>20.388329739858488</v>
      </c>
      <c r="KA80">
        <f t="shared" si="445"/>
        <v>20.391050307677823</v>
      </c>
      <c r="KB80">
        <f t="shared" si="446"/>
        <v>20.632870778120374</v>
      </c>
      <c r="KC80">
        <f t="shared" si="447"/>
        <v>20.483566110403242</v>
      </c>
      <c r="KD80">
        <f t="shared" si="448"/>
        <v>20.714106114480053</v>
      </c>
      <c r="KE80" s="4" t="str">
        <f t="shared" si="449"/>
        <v/>
      </c>
    </row>
    <row r="81" spans="1:291" x14ac:dyDescent="0.2">
      <c r="A81" s="16" t="s">
        <v>3655</v>
      </c>
      <c r="B81" s="17" t="s">
        <v>3656</v>
      </c>
      <c r="C81" s="17"/>
      <c r="D81" s="17"/>
      <c r="E81" s="20" t="s">
        <v>139</v>
      </c>
      <c r="F81" s="19"/>
      <c r="G81" s="19">
        <v>0</v>
      </c>
      <c r="H81" s="19"/>
      <c r="I81" s="19"/>
      <c r="J81" s="19"/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32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32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 s="4">
        <v>0</v>
      </c>
      <c r="AM81" s="19">
        <v>1.98821E-2</v>
      </c>
      <c r="AN81" s="19">
        <v>2.01461E-2</v>
      </c>
      <c r="AO81" s="19">
        <v>1.92278E-2</v>
      </c>
      <c r="AP81" s="19">
        <v>1.92512E-2</v>
      </c>
      <c r="AQ81" s="19">
        <v>1.98061E-2</v>
      </c>
      <c r="AR81" s="19">
        <v>1.99142E-2</v>
      </c>
      <c r="AS81" s="19">
        <v>2.0721300000000002E-2</v>
      </c>
      <c r="AT81" s="19">
        <v>1.53756E-2</v>
      </c>
      <c r="AU81" s="19">
        <v>2.1146000000000002E-2</v>
      </c>
      <c r="AV81" s="19">
        <v>2.1847800000000001E-2</v>
      </c>
      <c r="AW81" s="32">
        <v>2.1331300000000001E-2</v>
      </c>
      <c r="AX81" s="19">
        <v>0</v>
      </c>
      <c r="AY81" s="19">
        <v>0</v>
      </c>
      <c r="AZ81" s="19">
        <v>0</v>
      </c>
      <c r="BA81" s="19">
        <v>0</v>
      </c>
      <c r="BB81" s="19">
        <v>0</v>
      </c>
      <c r="BC81" s="19">
        <v>0</v>
      </c>
      <c r="BD81" s="19">
        <v>0</v>
      </c>
      <c r="BE81" s="19">
        <v>0</v>
      </c>
      <c r="BF81" s="19">
        <v>0</v>
      </c>
      <c r="BG81" s="19">
        <v>0</v>
      </c>
      <c r="BH81" s="32">
        <v>0</v>
      </c>
      <c r="BI81" s="19">
        <f t="shared" si="467"/>
        <v>0</v>
      </c>
      <c r="BJ81" s="19">
        <f t="shared" si="467"/>
        <v>0</v>
      </c>
      <c r="BK81" s="19">
        <f t="shared" si="467"/>
        <v>0</v>
      </c>
      <c r="BL81" s="19">
        <f t="shared" si="467"/>
        <v>0</v>
      </c>
      <c r="BM81" s="19">
        <f t="shared" si="467"/>
        <v>0</v>
      </c>
      <c r="BN81" s="19">
        <f t="shared" si="463"/>
        <v>0</v>
      </c>
      <c r="BO81" s="19">
        <f t="shared" si="463"/>
        <v>0</v>
      </c>
      <c r="BP81" s="19">
        <f t="shared" si="463"/>
        <v>0</v>
      </c>
      <c r="BQ81" s="19">
        <f t="shared" si="463"/>
        <v>0</v>
      </c>
      <c r="BR81" s="19">
        <f t="shared" si="463"/>
        <v>0</v>
      </c>
      <c r="BS81" s="19">
        <f t="shared" si="463"/>
        <v>0</v>
      </c>
      <c r="BT81" s="38">
        <v>4</v>
      </c>
      <c r="BU81" s="19">
        <v>3</v>
      </c>
      <c r="BV81" s="19">
        <v>3</v>
      </c>
      <c r="BW81" s="19">
        <v>14</v>
      </c>
      <c r="BX81" s="19">
        <v>23</v>
      </c>
      <c r="BY81" s="19">
        <v>8</v>
      </c>
      <c r="BZ81" s="19">
        <v>5</v>
      </c>
      <c r="CA81" s="19">
        <v>9</v>
      </c>
      <c r="CB81" s="19">
        <v>0</v>
      </c>
      <c r="CC81" s="19">
        <v>0</v>
      </c>
      <c r="CD81" s="32">
        <v>0</v>
      </c>
      <c r="CE81" s="19">
        <v>16</v>
      </c>
      <c r="CF81" s="19">
        <v>18</v>
      </c>
      <c r="CG81" s="19">
        <v>37</v>
      </c>
      <c r="CH81" s="19">
        <v>65</v>
      </c>
      <c r="CI81" s="19">
        <v>74</v>
      </c>
      <c r="CJ81" s="19">
        <v>62</v>
      </c>
      <c r="CK81" s="19">
        <v>47</v>
      </c>
      <c r="CL81" s="19">
        <v>76</v>
      </c>
      <c r="CM81" s="19">
        <v>37</v>
      </c>
      <c r="CN81" s="19">
        <v>28</v>
      </c>
      <c r="CO81" s="32">
        <v>34</v>
      </c>
      <c r="CP81" s="35">
        <f t="shared" si="318"/>
        <v>0.25</v>
      </c>
      <c r="CQ81" s="35">
        <f t="shared" si="319"/>
        <v>0.16666666666666666</v>
      </c>
      <c r="CR81" s="35">
        <f t="shared" si="320"/>
        <v>8.1081081081081086E-2</v>
      </c>
      <c r="CS81" s="35">
        <f t="shared" si="321"/>
        <v>0.2153846153846154</v>
      </c>
      <c r="CT81" s="35">
        <f t="shared" si="322"/>
        <v>0.3108108108108108</v>
      </c>
      <c r="CU81" s="35">
        <f t="shared" si="323"/>
        <v>0.12903225806451613</v>
      </c>
      <c r="CV81" s="35">
        <f t="shared" si="324"/>
        <v>0.10638297872340426</v>
      </c>
      <c r="CW81" s="35">
        <f t="shared" si="325"/>
        <v>0.11842105263157894</v>
      </c>
      <c r="CX81" s="35">
        <f t="shared" si="326"/>
        <v>0</v>
      </c>
      <c r="CY81" s="35">
        <f t="shared" si="327"/>
        <v>0</v>
      </c>
      <c r="CZ81" s="139">
        <f t="shared" si="328"/>
        <v>0</v>
      </c>
      <c r="DA81" s="146">
        <v>0.59497152499999995</v>
      </c>
      <c r="DB81" s="146">
        <v>0.40432808599999998</v>
      </c>
      <c r="DC81" s="146">
        <v>0.52363713700000003</v>
      </c>
      <c r="DD81" s="146">
        <v>0.78173970000000004</v>
      </c>
      <c r="DE81" s="146"/>
      <c r="DF81" s="146">
        <v>0.84350688500000004</v>
      </c>
      <c r="DG81" s="146">
        <v>0.93128254200000005</v>
      </c>
      <c r="DH81" s="146">
        <v>0.95810124100000005</v>
      </c>
      <c r="DI81" s="146">
        <v>0.80876805500000004</v>
      </c>
      <c r="DJ81" s="146">
        <v>0.78305181199999996</v>
      </c>
      <c r="DK81" s="147">
        <v>0.74587831400000004</v>
      </c>
      <c r="DL81" s="146"/>
      <c r="DM81" s="146"/>
      <c r="DN81" s="146"/>
      <c r="DO81" s="146"/>
      <c r="DP81" s="146"/>
      <c r="DQ81" s="146">
        <v>0.17223978000000001</v>
      </c>
      <c r="DR81" s="146">
        <v>0.17223978000000001</v>
      </c>
      <c r="DS81" s="146">
        <v>0.303251457</v>
      </c>
      <c r="DT81" s="146">
        <v>0.49175254800000001</v>
      </c>
      <c r="DU81" s="146">
        <v>0.43053611800000002</v>
      </c>
      <c r="DV81" s="147">
        <v>0.15641276400000001</v>
      </c>
      <c r="DW81" s="146"/>
      <c r="DX81" s="146"/>
      <c r="DY81" s="146">
        <v>7.73583E-3</v>
      </c>
      <c r="DZ81" s="146">
        <v>8.2241099999999998E-3</v>
      </c>
      <c r="EA81" s="146">
        <v>7.1475100000000001E-3</v>
      </c>
      <c r="EB81" s="146">
        <v>9.40035E-3</v>
      </c>
      <c r="EC81" s="146">
        <v>9.40035E-3</v>
      </c>
      <c r="ED81" s="146">
        <v>8.8920000000000006E-3</v>
      </c>
      <c r="EE81" s="146">
        <v>1.0206E-2</v>
      </c>
      <c r="EF81" s="146">
        <v>1.2467000000000001E-2</v>
      </c>
      <c r="EG81" s="147">
        <v>1.4801999999999999E-2</v>
      </c>
      <c r="EH81" s="143">
        <v>32726600</v>
      </c>
      <c r="EI81" s="143">
        <v>23672000</v>
      </c>
      <c r="EJ81" s="143">
        <v>33601900</v>
      </c>
      <c r="EK81" s="143">
        <v>49327300</v>
      </c>
      <c r="EL81" s="143">
        <v>48663800</v>
      </c>
      <c r="EM81" s="143">
        <v>60723300</v>
      </c>
      <c r="EN81" s="143">
        <v>70166500</v>
      </c>
      <c r="EO81" s="143">
        <v>72541700</v>
      </c>
      <c r="EP81" s="143">
        <v>65452500</v>
      </c>
      <c r="EQ81" s="143">
        <v>74314300</v>
      </c>
      <c r="ER81" s="143">
        <v>83230800</v>
      </c>
      <c r="ES81" s="26">
        <f t="shared" si="329"/>
        <v>17.303698760849237</v>
      </c>
      <c r="ET81" s="26">
        <f t="shared" si="330"/>
        <v>16.979803473062184</v>
      </c>
      <c r="EU81" s="26">
        <f t="shared" si="331"/>
        <v>17.330093170953724</v>
      </c>
      <c r="EV81" s="26">
        <f t="shared" si="332"/>
        <v>17.71398823828406</v>
      </c>
      <c r="EW81" s="26">
        <f t="shared" si="333"/>
        <v>17.700445985159998</v>
      </c>
      <c r="EX81" s="26">
        <f t="shared" si="334"/>
        <v>17.921838037400946</v>
      </c>
      <c r="EY81" s="26">
        <f t="shared" si="335"/>
        <v>18.066381547118869</v>
      </c>
      <c r="EZ81" s="26">
        <f t="shared" si="336"/>
        <v>18.099672126890443</v>
      </c>
      <c r="FA81" s="26">
        <f t="shared" si="337"/>
        <v>17.996835246687713</v>
      </c>
      <c r="FB81" s="26">
        <f t="shared" si="338"/>
        <v>18.123813954157249</v>
      </c>
      <c r="FC81" s="152">
        <f t="shared" si="339"/>
        <v>18.237128029594864</v>
      </c>
      <c r="FD81" t="str">
        <f t="shared" si="455"/>
        <v/>
      </c>
      <c r="FE81">
        <f t="shared" si="456"/>
        <v>0.40432808599999998</v>
      </c>
      <c r="FF81" t="str">
        <f t="shared" si="462"/>
        <v/>
      </c>
      <c r="FG81" t="str">
        <f t="shared" si="457"/>
        <v/>
      </c>
      <c r="FH81" t="str">
        <f t="shared" si="302"/>
        <v/>
      </c>
      <c r="FI81">
        <f t="shared" si="303"/>
        <v>0.84350688500000004</v>
      </c>
      <c r="FJ81">
        <f t="shared" si="340"/>
        <v>0.93128254200000005</v>
      </c>
      <c r="FK81">
        <f t="shared" si="341"/>
        <v>0.95810124100000005</v>
      </c>
      <c r="FL81">
        <f t="shared" si="342"/>
        <v>0.80876805500000004</v>
      </c>
      <c r="FM81">
        <f t="shared" si="360"/>
        <v>0.78305181199999996</v>
      </c>
      <c r="FN81">
        <f t="shared" si="452"/>
        <v>0.74587831400000004</v>
      </c>
      <c r="FO81" s="26"/>
      <c r="FS81" t="str">
        <f t="shared" ref="FS81:FX82" si="469">IF(ISNUMBER(J81),DP81,"")</f>
        <v/>
      </c>
      <c r="FT81">
        <f t="shared" si="469"/>
        <v>0.17223978000000001</v>
      </c>
      <c r="FU81">
        <f t="shared" si="469"/>
        <v>0.17223978000000001</v>
      </c>
      <c r="FV81">
        <f t="shared" si="469"/>
        <v>0.303251457</v>
      </c>
      <c r="FW81">
        <f t="shared" si="469"/>
        <v>0.49175254800000001</v>
      </c>
      <c r="FX81">
        <f t="shared" si="469"/>
        <v>0.43053611800000002</v>
      </c>
      <c r="FY81" s="4">
        <f t="shared" si="344"/>
        <v>0.15641276400000001</v>
      </c>
      <c r="GB81" t="str">
        <f t="shared" si="458"/>
        <v/>
      </c>
      <c r="GC81" t="str">
        <f t="shared" si="459"/>
        <v/>
      </c>
      <c r="GD81" t="str">
        <f t="shared" si="460"/>
        <v/>
      </c>
      <c r="GE81">
        <f t="shared" si="345"/>
        <v>9.40035E-3</v>
      </c>
      <c r="GF81">
        <f t="shared" si="346"/>
        <v>9.40035E-3</v>
      </c>
      <c r="GG81">
        <f t="shared" si="347"/>
        <v>8.8920000000000006E-3</v>
      </c>
      <c r="GH81">
        <f t="shared" si="348"/>
        <v>1.0206E-2</v>
      </c>
      <c r="GI81">
        <f t="shared" si="361"/>
        <v>1.2467000000000001E-2</v>
      </c>
      <c r="GJ81" s="4">
        <f t="shared" si="454"/>
        <v>1.4801999999999999E-2</v>
      </c>
      <c r="GK81" t="str">
        <f t="shared" si="349"/>
        <v/>
      </c>
      <c r="GL81">
        <f t="shared" si="350"/>
        <v>16.979803473062184</v>
      </c>
      <c r="GM81" t="str">
        <f t="shared" si="351"/>
        <v/>
      </c>
      <c r="GN81" t="str">
        <f t="shared" si="352"/>
        <v/>
      </c>
      <c r="GO81" t="str">
        <f t="shared" si="353"/>
        <v/>
      </c>
      <c r="GP81">
        <f t="shared" si="354"/>
        <v>17.921838037400946</v>
      </c>
      <c r="GQ81">
        <f t="shared" si="355"/>
        <v>18.066381547118869</v>
      </c>
      <c r="GR81">
        <f t="shared" si="356"/>
        <v>18.099672126890443</v>
      </c>
      <c r="GS81">
        <f t="shared" si="357"/>
        <v>17.996835246687713</v>
      </c>
      <c r="GT81">
        <f t="shared" si="358"/>
        <v>18.123813954157249</v>
      </c>
      <c r="GU81">
        <f t="shared" si="359"/>
        <v>18.237128029594864</v>
      </c>
      <c r="GV81" s="26">
        <f t="shared" si="362"/>
        <v>11.025982470999988</v>
      </c>
      <c r="GW81">
        <f t="shared" si="363"/>
        <v>0.52583789730000008</v>
      </c>
      <c r="GX81">
        <f t="shared" si="364"/>
        <v>11.025982470999988</v>
      </c>
      <c r="GY81">
        <f t="shared" si="365"/>
        <v>11.025982470999988</v>
      </c>
      <c r="GZ81">
        <f t="shared" si="366"/>
        <v>11.025982470999988</v>
      </c>
      <c r="HA81">
        <f t="shared" si="367"/>
        <v>0.84350688500000004</v>
      </c>
      <c r="HB81">
        <f t="shared" si="368"/>
        <v>0.93128254200000005</v>
      </c>
      <c r="HC81">
        <f t="shared" si="369"/>
        <v>0.95810124100000005</v>
      </c>
      <c r="HD81">
        <f t="shared" si="370"/>
        <v>0.80876805500000004</v>
      </c>
      <c r="HE81">
        <f t="shared" si="371"/>
        <v>0.78305181199999996</v>
      </c>
      <c r="HF81">
        <f t="shared" si="372"/>
        <v>0.74587831400000004</v>
      </c>
      <c r="HG81" s="26" t="str">
        <f t="shared" si="373"/>
        <v/>
      </c>
      <c r="HH81">
        <f t="shared" si="374"/>
        <v>0.52583789730000008</v>
      </c>
      <c r="HI81" t="str">
        <f t="shared" si="375"/>
        <v/>
      </c>
      <c r="HJ81" t="str">
        <f t="shared" si="376"/>
        <v/>
      </c>
      <c r="HK81" t="str">
        <f t="shared" si="377"/>
        <v/>
      </c>
      <c r="HL81">
        <f t="shared" si="378"/>
        <v>0.84350688500000004</v>
      </c>
      <c r="HM81">
        <f t="shared" si="379"/>
        <v>0.93128254200000005</v>
      </c>
      <c r="HN81">
        <f t="shared" si="380"/>
        <v>0.95810124100000005</v>
      </c>
      <c r="HO81">
        <f t="shared" si="381"/>
        <v>0.80876805500000004</v>
      </c>
      <c r="HP81">
        <f t="shared" si="382"/>
        <v>0.78305181199999996</v>
      </c>
      <c r="HQ81">
        <f t="shared" si="383"/>
        <v>0.74587831400000004</v>
      </c>
      <c r="HR81" s="26">
        <f t="shared" si="384"/>
        <v>1.8501305000000012E-3</v>
      </c>
      <c r="HS81">
        <f t="shared" si="385"/>
        <v>1.8501305000000012E-3</v>
      </c>
      <c r="HT81">
        <f t="shared" si="386"/>
        <v>1.8501305000000012E-3</v>
      </c>
      <c r="HU81">
        <f t="shared" si="387"/>
        <v>1.8501305000000012E-3</v>
      </c>
      <c r="HV81">
        <f t="shared" si="388"/>
        <v>0.86766592399999853</v>
      </c>
      <c r="HW81">
        <f t="shared" si="389"/>
        <v>0.17223978000000001</v>
      </c>
      <c r="HX81">
        <f t="shared" si="390"/>
        <v>0.17223978000000001</v>
      </c>
      <c r="HY81">
        <f t="shared" si="391"/>
        <v>0.303251457</v>
      </c>
      <c r="HZ81">
        <f t="shared" si="392"/>
        <v>0.49175254800000001</v>
      </c>
      <c r="IA81">
        <f t="shared" si="393"/>
        <v>0.43053611800000002</v>
      </c>
      <c r="IB81" s="4">
        <f t="shared" si="394"/>
        <v>0.15641276400000001</v>
      </c>
      <c r="IC81" t="str">
        <f t="shared" si="395"/>
        <v/>
      </c>
      <c r="ID81" t="str">
        <f t="shared" si="396"/>
        <v/>
      </c>
      <c r="IE81" t="str">
        <f t="shared" si="397"/>
        <v/>
      </c>
      <c r="IF81" t="str">
        <f t="shared" si="398"/>
        <v/>
      </c>
      <c r="IG81" t="str">
        <f t="shared" si="399"/>
        <v/>
      </c>
      <c r="IH81">
        <f t="shared" si="400"/>
        <v>0.17223978000000001</v>
      </c>
      <c r="II81">
        <f t="shared" si="401"/>
        <v>0.17223978000000001</v>
      </c>
      <c r="IJ81">
        <f t="shared" si="402"/>
        <v>0.303251457</v>
      </c>
      <c r="IK81">
        <f t="shared" si="403"/>
        <v>0.49175254800000001</v>
      </c>
      <c r="IL81">
        <f t="shared" si="404"/>
        <v>0.43053611800000002</v>
      </c>
      <c r="IM81">
        <f t="shared" si="405"/>
        <v>0.15641276400000001</v>
      </c>
      <c r="IN81" s="26">
        <f t="shared" si="406"/>
        <v>0</v>
      </c>
      <c r="IO81">
        <f t="shared" si="407"/>
        <v>0</v>
      </c>
      <c r="IP81">
        <f t="shared" si="408"/>
        <v>0.13094384999999997</v>
      </c>
      <c r="IQ81">
        <f t="shared" si="409"/>
        <v>0.13094384999999997</v>
      </c>
      <c r="IR81">
        <f t="shared" si="410"/>
        <v>0.13094384999999997</v>
      </c>
      <c r="IS81">
        <f t="shared" si="411"/>
        <v>9.40035E-3</v>
      </c>
      <c r="IT81">
        <f t="shared" si="412"/>
        <v>9.40035E-3</v>
      </c>
      <c r="IU81">
        <f t="shared" si="413"/>
        <v>8.8920000000000006E-3</v>
      </c>
      <c r="IV81">
        <f t="shared" si="414"/>
        <v>1.0206E-2</v>
      </c>
      <c r="IW81">
        <f t="shared" si="415"/>
        <v>1.2467000000000001E-2</v>
      </c>
      <c r="IX81">
        <f t="shared" si="416"/>
        <v>1.4801999999999999E-2</v>
      </c>
      <c r="IY81" s="26" t="str">
        <f t="shared" si="417"/>
        <v/>
      </c>
      <c r="IZ81" t="str">
        <f t="shared" si="418"/>
        <v/>
      </c>
      <c r="JA81" t="str">
        <f t="shared" si="419"/>
        <v/>
      </c>
      <c r="JB81" t="str">
        <f t="shared" si="420"/>
        <v/>
      </c>
      <c r="JC81" t="str">
        <f t="shared" si="421"/>
        <v/>
      </c>
      <c r="JD81">
        <f t="shared" si="422"/>
        <v>9.40035E-3</v>
      </c>
      <c r="JE81">
        <f t="shared" si="423"/>
        <v>9.40035E-3</v>
      </c>
      <c r="JF81">
        <f t="shared" si="424"/>
        <v>8.8920000000000006E-3</v>
      </c>
      <c r="JG81">
        <f t="shared" si="425"/>
        <v>1.0206E-2</v>
      </c>
      <c r="JH81">
        <f t="shared" si="426"/>
        <v>1.2467000000000001E-2</v>
      </c>
      <c r="JI81">
        <f t="shared" si="427"/>
        <v>1.4801999999999999E-2</v>
      </c>
      <c r="JJ81" s="26">
        <f t="shared" si="428"/>
        <v>23.290190403071897</v>
      </c>
      <c r="JK81">
        <f t="shared" si="429"/>
        <v>16.979803473062184</v>
      </c>
      <c r="JL81">
        <f t="shared" si="430"/>
        <v>23.290190403071897</v>
      </c>
      <c r="JM81">
        <f t="shared" si="431"/>
        <v>23.290190403071897</v>
      </c>
      <c r="JN81">
        <f t="shared" si="432"/>
        <v>23.290190403071897</v>
      </c>
      <c r="JO81">
        <f t="shared" si="433"/>
        <v>17.921838037400946</v>
      </c>
      <c r="JP81">
        <f t="shared" si="434"/>
        <v>18.066381547118869</v>
      </c>
      <c r="JQ81">
        <f t="shared" si="435"/>
        <v>18.099672126890443</v>
      </c>
      <c r="JR81">
        <f t="shared" si="436"/>
        <v>17.996835246687713</v>
      </c>
      <c r="JS81">
        <f t="shared" si="437"/>
        <v>18.123813954157249</v>
      </c>
      <c r="JT81">
        <f t="shared" si="438"/>
        <v>18.237128029594864</v>
      </c>
      <c r="JU81" s="26" t="str">
        <f t="shared" si="439"/>
        <v/>
      </c>
      <c r="JV81">
        <f t="shared" si="440"/>
        <v>16.979803473062184</v>
      </c>
      <c r="JW81" t="str">
        <f t="shared" si="441"/>
        <v/>
      </c>
      <c r="JX81" t="str">
        <f t="shared" si="442"/>
        <v/>
      </c>
      <c r="JY81" t="str">
        <f t="shared" si="443"/>
        <v/>
      </c>
      <c r="JZ81">
        <f t="shared" si="444"/>
        <v>17.921838037400946</v>
      </c>
      <c r="KA81">
        <f t="shared" si="445"/>
        <v>18.066381547118869</v>
      </c>
      <c r="KB81">
        <f t="shared" si="446"/>
        <v>18.099672126890443</v>
      </c>
      <c r="KC81">
        <f t="shared" si="447"/>
        <v>17.996835246687713</v>
      </c>
      <c r="KD81">
        <f t="shared" si="448"/>
        <v>18.123813954157249</v>
      </c>
      <c r="KE81" s="4">
        <f t="shared" si="449"/>
        <v>18.237128029594864</v>
      </c>
    </row>
    <row r="82" spans="1:291" x14ac:dyDescent="0.2">
      <c r="A82" s="16" t="s">
        <v>3657</v>
      </c>
      <c r="B82" s="17" t="s">
        <v>3658</v>
      </c>
      <c r="C82" s="17"/>
      <c r="D82" s="17"/>
      <c r="E82" s="20" t="s">
        <v>139</v>
      </c>
      <c r="F82" s="19">
        <v>0</v>
      </c>
      <c r="G82" s="19">
        <v>0</v>
      </c>
      <c r="H82" s="19"/>
      <c r="I82" s="19">
        <v>0</v>
      </c>
      <c r="J82" s="19"/>
      <c r="K82" s="19"/>
      <c r="L82" s="19"/>
      <c r="M82" s="19"/>
      <c r="N82" s="19"/>
      <c r="O82" s="19"/>
      <c r="P82" s="32"/>
      <c r="Q82" s="19">
        <v>0</v>
      </c>
      <c r="R82" s="19">
        <v>0</v>
      </c>
      <c r="S82" s="19"/>
      <c r="T82" s="19">
        <v>0</v>
      </c>
      <c r="U82" s="19"/>
      <c r="V82" s="19"/>
      <c r="W82" s="19"/>
      <c r="X82" s="19"/>
      <c r="Y82" s="19"/>
      <c r="Z82" s="19"/>
      <c r="AA82" s="32"/>
      <c r="AB82">
        <v>0</v>
      </c>
      <c r="AC82">
        <v>0</v>
      </c>
      <c r="AE82">
        <v>0</v>
      </c>
      <c r="AL82" s="4"/>
      <c r="AM82" s="19">
        <v>2.3091899999999999E-2</v>
      </c>
      <c r="AN82" s="19">
        <v>2.23193E-2</v>
      </c>
      <c r="AO82" s="19"/>
      <c r="AP82" s="19">
        <v>2.3731100000000001E-2</v>
      </c>
      <c r="AQ82" s="19"/>
      <c r="AR82" s="19"/>
      <c r="AS82" s="19"/>
      <c r="AT82" s="19"/>
      <c r="AU82" s="19"/>
      <c r="AV82" s="19"/>
      <c r="AW82" s="32"/>
      <c r="AX82" s="19">
        <v>0</v>
      </c>
      <c r="AY82" s="19">
        <v>0</v>
      </c>
      <c r="AZ82" s="19"/>
      <c r="BA82" s="19">
        <v>0</v>
      </c>
      <c r="BB82" s="19"/>
      <c r="BC82" s="19"/>
      <c r="BD82" s="19"/>
      <c r="BE82" s="19"/>
      <c r="BF82" s="19"/>
      <c r="BG82" s="19"/>
      <c r="BH82" s="32"/>
      <c r="BI82" s="19">
        <f>IF(AX82&gt;0,1,0)</f>
        <v>0</v>
      </c>
      <c r="BJ82" s="19">
        <f>IF(AY82&gt;0,1,0)</f>
        <v>0</v>
      </c>
      <c r="BK82" s="19"/>
      <c r="BL82" s="19">
        <f>IF(BA82&gt;0,1,0)</f>
        <v>0</v>
      </c>
      <c r="BM82" s="19"/>
      <c r="BN82" s="19"/>
      <c r="BO82" s="19"/>
      <c r="BP82" s="19"/>
      <c r="BQ82" s="19"/>
      <c r="BR82" s="19"/>
      <c r="BS82" s="19"/>
      <c r="BT82" s="38">
        <v>17</v>
      </c>
      <c r="BU82" s="19">
        <v>13</v>
      </c>
      <c r="BV82" s="19">
        <v>12</v>
      </c>
      <c r="BW82" s="19">
        <v>32</v>
      </c>
      <c r="BX82" s="19">
        <v>18</v>
      </c>
      <c r="BY82" s="19">
        <v>10</v>
      </c>
      <c r="BZ82" s="19">
        <v>10</v>
      </c>
      <c r="CA82" s="19">
        <v>18</v>
      </c>
      <c r="CB82" s="19">
        <v>18</v>
      </c>
      <c r="CC82" s="19">
        <v>10</v>
      </c>
      <c r="CD82" s="32">
        <v>4</v>
      </c>
      <c r="CE82" s="19">
        <v>178</v>
      </c>
      <c r="CF82" s="19">
        <v>152</v>
      </c>
      <c r="CG82" s="19">
        <v>161</v>
      </c>
      <c r="CH82" s="19">
        <v>247</v>
      </c>
      <c r="CI82" s="19">
        <v>275</v>
      </c>
      <c r="CJ82" s="19">
        <v>190</v>
      </c>
      <c r="CK82" s="19">
        <v>153</v>
      </c>
      <c r="CL82" s="19">
        <v>181</v>
      </c>
      <c r="CM82" s="19">
        <v>189</v>
      </c>
      <c r="CN82" s="19">
        <v>141</v>
      </c>
      <c r="CO82" s="32">
        <v>114</v>
      </c>
      <c r="CP82" s="35">
        <f t="shared" si="318"/>
        <v>9.5505617977528087E-2</v>
      </c>
      <c r="CQ82" s="35">
        <f t="shared" si="319"/>
        <v>8.5526315789473686E-2</v>
      </c>
      <c r="CR82" s="35">
        <f t="shared" si="320"/>
        <v>7.4534161490683232E-2</v>
      </c>
      <c r="CS82" s="35">
        <f t="shared" si="321"/>
        <v>0.12955465587044535</v>
      </c>
      <c r="CT82" s="35">
        <f t="shared" si="322"/>
        <v>6.545454545454546E-2</v>
      </c>
      <c r="CU82" s="35">
        <f t="shared" si="323"/>
        <v>5.2631578947368418E-2</v>
      </c>
      <c r="CV82" s="35">
        <f t="shared" si="324"/>
        <v>6.535947712418301E-2</v>
      </c>
      <c r="CW82" s="35">
        <f t="shared" si="325"/>
        <v>9.9447513812154692E-2</v>
      </c>
      <c r="CX82" s="35">
        <f t="shared" si="326"/>
        <v>9.5238095238095233E-2</v>
      </c>
      <c r="CY82" s="35">
        <f t="shared" si="327"/>
        <v>7.0921985815602842E-2</v>
      </c>
      <c r="CZ82" s="139">
        <f t="shared" si="328"/>
        <v>3.5087719298245612E-2</v>
      </c>
      <c r="DA82" s="146">
        <v>1.0713575150000001</v>
      </c>
      <c r="DB82" s="146">
        <v>0.94958764699999998</v>
      </c>
      <c r="DC82" s="146">
        <v>1.1163434109999999</v>
      </c>
      <c r="DD82" s="146">
        <v>1.284766525</v>
      </c>
      <c r="DE82" s="146">
        <v>1.1684336820000001</v>
      </c>
      <c r="DF82" s="146">
        <v>1.201645343</v>
      </c>
      <c r="DG82" s="146">
        <v>1.5546613010000001</v>
      </c>
      <c r="DH82" s="146">
        <v>1.816000619</v>
      </c>
      <c r="DI82" s="146">
        <v>1.44059917</v>
      </c>
      <c r="DJ82" s="146">
        <v>1.255779926</v>
      </c>
      <c r="DK82" s="147">
        <v>1.0238266810000001</v>
      </c>
      <c r="DL82" s="146"/>
      <c r="DM82" s="146"/>
      <c r="DN82" s="146"/>
      <c r="DO82" s="146"/>
      <c r="DP82" s="146"/>
      <c r="DQ82" s="146"/>
      <c r="DR82" s="146"/>
      <c r="DS82" s="146"/>
      <c r="DT82" s="146"/>
      <c r="DU82" s="146"/>
      <c r="DV82" s="147"/>
      <c r="DW82" s="146"/>
      <c r="DX82" s="146"/>
      <c r="DY82" s="146">
        <v>9.7704000000000003E-3</v>
      </c>
      <c r="DZ82" s="146">
        <v>6.37361E-3</v>
      </c>
      <c r="EA82" s="146">
        <v>8.2137500000000006E-3</v>
      </c>
      <c r="EB82" s="146">
        <v>1.0547590000000001E-2</v>
      </c>
      <c r="EC82" s="146">
        <v>1.0547590000000001E-2</v>
      </c>
      <c r="ED82" s="146">
        <v>1.0337000000000001E-2</v>
      </c>
      <c r="EE82" s="146">
        <v>1.1253000000000001E-2</v>
      </c>
      <c r="EF82" s="146">
        <v>1.243E-2</v>
      </c>
      <c r="EG82" s="147">
        <v>7.6540000000000002E-3</v>
      </c>
      <c r="EH82" s="143">
        <v>216678700</v>
      </c>
      <c r="EI82" s="143">
        <v>195723700</v>
      </c>
      <c r="EJ82" s="143">
        <v>222741500</v>
      </c>
      <c r="EK82" s="143">
        <v>277204700</v>
      </c>
      <c r="EL82" s="143">
        <v>530988300</v>
      </c>
      <c r="EM82" s="143">
        <v>564586000</v>
      </c>
      <c r="EN82" s="143">
        <v>771130700</v>
      </c>
      <c r="EO82" s="143">
        <v>921820100</v>
      </c>
      <c r="EP82" s="143">
        <v>1095869200</v>
      </c>
      <c r="EQ82" s="143">
        <v>1036300200</v>
      </c>
      <c r="ER82" s="143">
        <v>839941900</v>
      </c>
      <c r="ES82" s="26">
        <f t="shared" si="329"/>
        <v>19.193926169105183</v>
      </c>
      <c r="ET82" s="26">
        <f t="shared" si="330"/>
        <v>19.092214528764039</v>
      </c>
      <c r="EU82" s="26">
        <f t="shared" si="331"/>
        <v>19.221522464215614</v>
      </c>
      <c r="EV82" s="26">
        <f t="shared" si="332"/>
        <v>19.440266780403238</v>
      </c>
      <c r="EW82" s="26">
        <f t="shared" si="333"/>
        <v>20.090250545065157</v>
      </c>
      <c r="EX82" s="26">
        <f t="shared" si="334"/>
        <v>20.151603277160252</v>
      </c>
      <c r="EY82" s="26">
        <f t="shared" si="335"/>
        <v>20.463368437264457</v>
      </c>
      <c r="EZ82" s="26">
        <f t="shared" si="336"/>
        <v>20.641860643176763</v>
      </c>
      <c r="FA82" s="26">
        <f t="shared" si="337"/>
        <v>20.81481367528459</v>
      </c>
      <c r="FB82" s="26">
        <f t="shared" si="338"/>
        <v>20.758922707148734</v>
      </c>
      <c r="FC82" s="152">
        <f t="shared" si="339"/>
        <v>20.548843280742844</v>
      </c>
      <c r="FD82">
        <f t="shared" si="455"/>
        <v>1.0713575150000001</v>
      </c>
      <c r="FE82">
        <f t="shared" si="456"/>
        <v>0.94958764699999998</v>
      </c>
      <c r="FF82" t="str">
        <f t="shared" si="462"/>
        <v/>
      </c>
      <c r="FG82">
        <f t="shared" si="457"/>
        <v>1.284766525</v>
      </c>
      <c r="FH82" t="str">
        <f t="shared" si="302"/>
        <v/>
      </c>
      <c r="FI82" t="str">
        <f t="shared" si="303"/>
        <v/>
      </c>
      <c r="FJ82" t="str">
        <f t="shared" si="340"/>
        <v/>
      </c>
      <c r="FK82" t="str">
        <f t="shared" si="341"/>
        <v/>
      </c>
      <c r="FL82" t="str">
        <f t="shared" si="342"/>
        <v/>
      </c>
      <c r="FM82" t="str">
        <f t="shared" si="360"/>
        <v/>
      </c>
      <c r="FN82" t="str">
        <f t="shared" si="452"/>
        <v/>
      </c>
      <c r="FO82" s="26"/>
      <c r="FS82" t="str">
        <f t="shared" si="469"/>
        <v/>
      </c>
      <c r="FT82" t="str">
        <f t="shared" si="469"/>
        <v/>
      </c>
      <c r="FU82" t="str">
        <f t="shared" si="469"/>
        <v/>
      </c>
      <c r="FV82" t="str">
        <f t="shared" si="469"/>
        <v/>
      </c>
      <c r="FW82" t="str">
        <f t="shared" si="469"/>
        <v/>
      </c>
      <c r="FX82" t="str">
        <f t="shared" si="469"/>
        <v/>
      </c>
      <c r="FY82" s="4" t="str">
        <f t="shared" si="344"/>
        <v/>
      </c>
      <c r="GB82" t="str">
        <f t="shared" si="458"/>
        <v/>
      </c>
      <c r="GC82">
        <f t="shared" si="459"/>
        <v>6.37361E-3</v>
      </c>
      <c r="GD82" t="str">
        <f t="shared" si="460"/>
        <v/>
      </c>
      <c r="GE82" t="str">
        <f t="shared" si="345"/>
        <v/>
      </c>
      <c r="GF82" t="str">
        <f t="shared" si="346"/>
        <v/>
      </c>
      <c r="GG82" t="str">
        <f t="shared" si="347"/>
        <v/>
      </c>
      <c r="GH82" t="str">
        <f t="shared" si="348"/>
        <v/>
      </c>
      <c r="GI82" t="str">
        <f t="shared" si="361"/>
        <v/>
      </c>
      <c r="GJ82" s="4" t="str">
        <f t="shared" si="454"/>
        <v/>
      </c>
      <c r="GK82">
        <f t="shared" si="349"/>
        <v>19.193926169105183</v>
      </c>
      <c r="GL82">
        <f t="shared" si="350"/>
        <v>19.092214528764039</v>
      </c>
      <c r="GM82" t="str">
        <f t="shared" si="351"/>
        <v/>
      </c>
      <c r="GN82">
        <f t="shared" si="352"/>
        <v>19.440266780403238</v>
      </c>
      <c r="GO82" t="str">
        <f t="shared" si="353"/>
        <v/>
      </c>
      <c r="GP82" t="str">
        <f t="shared" si="354"/>
        <v/>
      </c>
      <c r="GQ82" t="str">
        <f t="shared" si="355"/>
        <v/>
      </c>
      <c r="GR82" t="str">
        <f t="shared" si="356"/>
        <v/>
      </c>
      <c r="GS82" t="str">
        <f t="shared" si="357"/>
        <v/>
      </c>
      <c r="GT82" t="str">
        <f t="shared" si="358"/>
        <v/>
      </c>
      <c r="GU82" t="str">
        <f t="shared" si="359"/>
        <v/>
      </c>
      <c r="GV82" s="26">
        <f t="shared" si="362"/>
        <v>1.0713575150000001</v>
      </c>
      <c r="GW82">
        <f t="shared" si="363"/>
        <v>0.94958764699999998</v>
      </c>
      <c r="GX82">
        <f t="shared" si="364"/>
        <v>11.025982470999988</v>
      </c>
      <c r="GY82">
        <f t="shared" si="365"/>
        <v>1.284766525</v>
      </c>
      <c r="GZ82">
        <f t="shared" si="366"/>
        <v>11.025982470999988</v>
      </c>
      <c r="HA82">
        <f t="shared" si="367"/>
        <v>11.025982470999988</v>
      </c>
      <c r="HB82">
        <f t="shared" si="368"/>
        <v>11.025982470999988</v>
      </c>
      <c r="HC82">
        <f t="shared" si="369"/>
        <v>11.025982470999988</v>
      </c>
      <c r="HD82">
        <f t="shared" si="370"/>
        <v>11.025982470999988</v>
      </c>
      <c r="HE82">
        <f t="shared" si="371"/>
        <v>11.025982470999988</v>
      </c>
      <c r="HF82">
        <f t="shared" si="372"/>
        <v>11.025982470999988</v>
      </c>
      <c r="HG82" s="26">
        <f t="shared" si="373"/>
        <v>1.0713575150000001</v>
      </c>
      <c r="HH82">
        <f t="shared" si="374"/>
        <v>0.94958764699999998</v>
      </c>
      <c r="HI82" t="str">
        <f t="shared" si="375"/>
        <v/>
      </c>
      <c r="HJ82">
        <f t="shared" si="376"/>
        <v>1.284766525</v>
      </c>
      <c r="HK82" t="str">
        <f t="shared" si="377"/>
        <v/>
      </c>
      <c r="HL82" t="str">
        <f t="shared" si="378"/>
        <v/>
      </c>
      <c r="HM82" t="str">
        <f t="shared" si="379"/>
        <v/>
      </c>
      <c r="HN82" t="str">
        <f t="shared" si="380"/>
        <v/>
      </c>
      <c r="HO82" t="str">
        <f t="shared" si="381"/>
        <v/>
      </c>
      <c r="HP82" t="str">
        <f t="shared" si="382"/>
        <v/>
      </c>
      <c r="HQ82" t="str">
        <f t="shared" si="383"/>
        <v/>
      </c>
      <c r="HR82" s="26">
        <f t="shared" si="384"/>
        <v>1.8501305000000012E-3</v>
      </c>
      <c r="HS82">
        <f t="shared" si="385"/>
        <v>1.8501305000000012E-3</v>
      </c>
      <c r="HT82">
        <f t="shared" si="386"/>
        <v>1.8501305000000012E-3</v>
      </c>
      <c r="HU82">
        <f t="shared" si="387"/>
        <v>1.8501305000000012E-3</v>
      </c>
      <c r="HV82">
        <f t="shared" si="388"/>
        <v>0.86766592399999853</v>
      </c>
      <c r="HW82">
        <f t="shared" si="389"/>
        <v>0.86766592399999853</v>
      </c>
      <c r="HX82">
        <f t="shared" si="390"/>
        <v>0.86766592399999853</v>
      </c>
      <c r="HY82">
        <f t="shared" si="391"/>
        <v>0.86766592399999853</v>
      </c>
      <c r="HZ82">
        <f t="shared" si="392"/>
        <v>0.86766592399999853</v>
      </c>
      <c r="IA82">
        <f t="shared" si="393"/>
        <v>0.86766592399999853</v>
      </c>
      <c r="IB82" s="4">
        <f t="shared" si="394"/>
        <v>0.86766592399999853</v>
      </c>
      <c r="IC82" t="str">
        <f t="shared" si="395"/>
        <v/>
      </c>
      <c r="ID82" t="str">
        <f t="shared" si="396"/>
        <v/>
      </c>
      <c r="IE82" t="str">
        <f t="shared" si="397"/>
        <v/>
      </c>
      <c r="IF82" t="str">
        <f t="shared" si="398"/>
        <v/>
      </c>
      <c r="IG82" t="str">
        <f t="shared" si="399"/>
        <v/>
      </c>
      <c r="IH82" t="str">
        <f t="shared" si="400"/>
        <v/>
      </c>
      <c r="II82" t="str">
        <f t="shared" si="401"/>
        <v/>
      </c>
      <c r="IJ82" t="str">
        <f t="shared" si="402"/>
        <v/>
      </c>
      <c r="IK82" t="str">
        <f t="shared" si="403"/>
        <v/>
      </c>
      <c r="IL82" t="str">
        <f t="shared" si="404"/>
        <v/>
      </c>
      <c r="IM82" t="str">
        <f t="shared" si="405"/>
        <v/>
      </c>
      <c r="IN82" s="26">
        <f t="shared" si="406"/>
        <v>0</v>
      </c>
      <c r="IO82">
        <f t="shared" si="407"/>
        <v>0</v>
      </c>
      <c r="IP82">
        <f t="shared" si="408"/>
        <v>0.13094384999999997</v>
      </c>
      <c r="IQ82">
        <f t="shared" si="409"/>
        <v>6.37361E-3</v>
      </c>
      <c r="IR82">
        <f t="shared" si="410"/>
        <v>0.13094384999999997</v>
      </c>
      <c r="IS82">
        <f t="shared" si="411"/>
        <v>0.13094384999999997</v>
      </c>
      <c r="IT82">
        <f t="shared" si="412"/>
        <v>0.13094384999999997</v>
      </c>
      <c r="IU82">
        <f t="shared" si="413"/>
        <v>0.13094384999999997</v>
      </c>
      <c r="IV82">
        <f t="shared" si="414"/>
        <v>0.13094384999999997</v>
      </c>
      <c r="IW82">
        <f t="shared" si="415"/>
        <v>0.13094384999999997</v>
      </c>
      <c r="IX82">
        <f t="shared" si="416"/>
        <v>0.13094384999999997</v>
      </c>
      <c r="IY82" s="26" t="str">
        <f t="shared" si="417"/>
        <v/>
      </c>
      <c r="IZ82" t="str">
        <f t="shared" si="418"/>
        <v/>
      </c>
      <c r="JA82" t="str">
        <f t="shared" si="419"/>
        <v/>
      </c>
      <c r="JB82">
        <f t="shared" si="420"/>
        <v>6.37361E-3</v>
      </c>
      <c r="JC82" t="str">
        <f t="shared" si="421"/>
        <v/>
      </c>
      <c r="JD82" t="str">
        <f t="shared" si="422"/>
        <v/>
      </c>
      <c r="JE82" t="str">
        <f t="shared" si="423"/>
        <v/>
      </c>
      <c r="JF82" t="str">
        <f t="shared" si="424"/>
        <v/>
      </c>
      <c r="JG82" t="str">
        <f t="shared" si="425"/>
        <v/>
      </c>
      <c r="JH82" t="str">
        <f t="shared" si="426"/>
        <v/>
      </c>
      <c r="JI82" t="str">
        <f t="shared" si="427"/>
        <v/>
      </c>
      <c r="JJ82" s="26">
        <f t="shared" si="428"/>
        <v>19.193926169105183</v>
      </c>
      <c r="JK82">
        <f t="shared" si="429"/>
        <v>19.092214528764039</v>
      </c>
      <c r="JL82">
        <f t="shared" si="430"/>
        <v>23.290190403071897</v>
      </c>
      <c r="JM82">
        <f t="shared" si="431"/>
        <v>19.440266780403238</v>
      </c>
      <c r="JN82">
        <f t="shared" si="432"/>
        <v>23.290190403071897</v>
      </c>
      <c r="JO82">
        <f t="shared" si="433"/>
        <v>23.290190403071897</v>
      </c>
      <c r="JP82">
        <f t="shared" si="434"/>
        <v>23.290190403071897</v>
      </c>
      <c r="JQ82">
        <f t="shared" si="435"/>
        <v>23.290190403071897</v>
      </c>
      <c r="JR82">
        <f t="shared" si="436"/>
        <v>23.290190403071897</v>
      </c>
      <c r="JS82">
        <f t="shared" si="437"/>
        <v>23.290190403071897</v>
      </c>
      <c r="JT82">
        <f t="shared" si="438"/>
        <v>23.290190403071897</v>
      </c>
      <c r="JU82" s="26">
        <f t="shared" si="439"/>
        <v>19.193926169105183</v>
      </c>
      <c r="JV82">
        <f t="shared" si="440"/>
        <v>19.092214528764039</v>
      </c>
      <c r="JW82" t="str">
        <f t="shared" si="441"/>
        <v/>
      </c>
      <c r="JX82">
        <f t="shared" si="442"/>
        <v>19.440266780403238</v>
      </c>
      <c r="JY82" t="str">
        <f t="shared" si="443"/>
        <v/>
      </c>
      <c r="JZ82" t="str">
        <f t="shared" si="444"/>
        <v/>
      </c>
      <c r="KA82" t="str">
        <f t="shared" si="445"/>
        <v/>
      </c>
      <c r="KB82" t="str">
        <f t="shared" si="446"/>
        <v/>
      </c>
      <c r="KC82" t="str">
        <f t="shared" si="447"/>
        <v/>
      </c>
      <c r="KD82" t="str">
        <f t="shared" si="448"/>
        <v/>
      </c>
      <c r="KE82" s="4" t="str">
        <f t="shared" si="449"/>
        <v/>
      </c>
    </row>
    <row r="83" spans="1:291" x14ac:dyDescent="0.2">
      <c r="A83" s="16" t="s">
        <v>3659</v>
      </c>
      <c r="B83" s="17" t="s">
        <v>3660</v>
      </c>
      <c r="C83" s="17"/>
      <c r="D83" s="17"/>
      <c r="E83" s="20" t="s">
        <v>139</v>
      </c>
      <c r="F83" s="19"/>
      <c r="G83" s="19"/>
      <c r="H83" s="19"/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32">
        <v>0</v>
      </c>
      <c r="Q83" s="19"/>
      <c r="R83" s="19"/>
      <c r="S83" s="19"/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32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 s="4">
        <v>0</v>
      </c>
      <c r="AM83" s="19"/>
      <c r="AN83" s="19"/>
      <c r="AO83" s="19"/>
      <c r="AP83" s="19">
        <v>2.8669099999999999E-2</v>
      </c>
      <c r="AQ83" s="19">
        <v>2.89763E-2</v>
      </c>
      <c r="AR83" s="19">
        <v>2.9456800000000002E-2</v>
      </c>
      <c r="AS83" s="19">
        <v>3.0130400000000002E-2</v>
      </c>
      <c r="AT83" s="19">
        <v>2.8897800000000001E-2</v>
      </c>
      <c r="AU83" s="19">
        <v>3.0212300000000001E-2</v>
      </c>
      <c r="AV83" s="19">
        <v>3.0197000000000002E-2</v>
      </c>
      <c r="AW83" s="32">
        <v>3.3879699999999999E-2</v>
      </c>
      <c r="AX83" s="19"/>
      <c r="AY83" s="19"/>
      <c r="AZ83" s="19"/>
      <c r="BA83" s="19">
        <v>0</v>
      </c>
      <c r="BB83" s="19">
        <v>0</v>
      </c>
      <c r="BC83" s="19">
        <v>0</v>
      </c>
      <c r="BD83" s="19">
        <v>0</v>
      </c>
      <c r="BE83" s="19">
        <v>0</v>
      </c>
      <c r="BF83" s="19">
        <v>2</v>
      </c>
      <c r="BG83" s="19">
        <v>0</v>
      </c>
      <c r="BH83" s="32">
        <v>0</v>
      </c>
      <c r="BI83" s="19"/>
      <c r="BJ83" s="19"/>
      <c r="BK83" s="19"/>
      <c r="BL83" s="19">
        <f>IF(BA83&gt;0,1,0)</f>
        <v>0</v>
      </c>
      <c r="BM83" s="19">
        <f t="shared" ref="BM83:BS83" si="470">IF(BB83&gt;0,1,0)</f>
        <v>0</v>
      </c>
      <c r="BN83" s="19">
        <f t="shared" si="470"/>
        <v>0</v>
      </c>
      <c r="BO83" s="19">
        <f t="shared" si="470"/>
        <v>0</v>
      </c>
      <c r="BP83" s="19">
        <f t="shared" si="470"/>
        <v>0</v>
      </c>
      <c r="BQ83" s="19">
        <f t="shared" si="470"/>
        <v>1</v>
      </c>
      <c r="BR83" s="19">
        <f t="shared" si="470"/>
        <v>0</v>
      </c>
      <c r="BS83" s="19">
        <f t="shared" si="470"/>
        <v>0</v>
      </c>
      <c r="BT83" s="38">
        <v>8</v>
      </c>
      <c r="BU83" s="19">
        <v>8</v>
      </c>
      <c r="BV83" s="19">
        <v>4</v>
      </c>
      <c r="BW83" s="19">
        <v>11</v>
      </c>
      <c r="BX83" s="19">
        <v>11</v>
      </c>
      <c r="BY83" s="19">
        <v>14</v>
      </c>
      <c r="BZ83" s="19">
        <v>14</v>
      </c>
      <c r="CA83" s="19">
        <v>19</v>
      </c>
      <c r="CB83" s="19">
        <v>14</v>
      </c>
      <c r="CC83" s="19">
        <v>11</v>
      </c>
      <c r="CD83" s="32">
        <v>13</v>
      </c>
      <c r="CE83" s="19">
        <v>55</v>
      </c>
      <c r="CF83" s="19">
        <v>50</v>
      </c>
      <c r="CG83" s="19">
        <v>53</v>
      </c>
      <c r="CH83" s="19">
        <v>70</v>
      </c>
      <c r="CI83" s="19">
        <v>85</v>
      </c>
      <c r="CJ83" s="19">
        <v>105</v>
      </c>
      <c r="CK83" s="19">
        <v>85</v>
      </c>
      <c r="CL83" s="19">
        <v>97</v>
      </c>
      <c r="CM83" s="19">
        <v>63</v>
      </c>
      <c r="CN83" s="19">
        <v>53</v>
      </c>
      <c r="CO83" s="32">
        <v>64</v>
      </c>
      <c r="CP83" s="35">
        <f t="shared" si="318"/>
        <v>0.14545454545454545</v>
      </c>
      <c r="CQ83" s="35">
        <f t="shared" si="319"/>
        <v>0.16</v>
      </c>
      <c r="CR83" s="35">
        <f t="shared" si="320"/>
        <v>7.5471698113207544E-2</v>
      </c>
      <c r="CS83" s="35">
        <f t="shared" si="321"/>
        <v>0.15714285714285714</v>
      </c>
      <c r="CT83" s="35">
        <f t="shared" si="322"/>
        <v>0.12941176470588237</v>
      </c>
      <c r="CU83" s="35">
        <f t="shared" si="323"/>
        <v>0.13333333333333333</v>
      </c>
      <c r="CV83" s="35">
        <f t="shared" si="324"/>
        <v>0.16470588235294117</v>
      </c>
      <c r="CW83" s="35">
        <f t="shared" si="325"/>
        <v>0.19587628865979381</v>
      </c>
      <c r="CX83" s="35">
        <f t="shared" si="326"/>
        <v>0.22222222222222221</v>
      </c>
      <c r="CY83" s="35">
        <f t="shared" si="327"/>
        <v>0.20754716981132076</v>
      </c>
      <c r="CZ83" s="139">
        <f t="shared" si="328"/>
        <v>0.203125</v>
      </c>
      <c r="DA83" s="146">
        <v>0.66987369200000002</v>
      </c>
      <c r="DB83" s="146">
        <v>0.73078290199999996</v>
      </c>
      <c r="DC83" s="146">
        <v>1.0694585320000001</v>
      </c>
      <c r="DD83" s="146">
        <v>1.28818071</v>
      </c>
      <c r="DE83" s="146">
        <v>1.0722041659999999</v>
      </c>
      <c r="DF83" s="146">
        <v>1.366649303</v>
      </c>
      <c r="DG83" s="146">
        <v>1.960572322</v>
      </c>
      <c r="DH83" s="146">
        <v>2.1754659429999998</v>
      </c>
      <c r="DI83" s="146">
        <v>1.8981840619999999</v>
      </c>
      <c r="DJ83" s="146">
        <v>1.5715177950000001</v>
      </c>
      <c r="DK83" s="147">
        <v>1.4443324580000001</v>
      </c>
      <c r="DL83" s="146"/>
      <c r="DM83" s="146"/>
      <c r="DN83" s="146"/>
      <c r="DO83" s="146"/>
      <c r="DP83" s="146"/>
      <c r="DQ83" s="146"/>
      <c r="DR83" s="146"/>
      <c r="DS83" s="146"/>
      <c r="DT83" s="146"/>
      <c r="DU83" s="146">
        <v>1.7634690000000001E-2</v>
      </c>
      <c r="DV83" s="147">
        <v>1.7883691E-2</v>
      </c>
      <c r="DW83" s="146"/>
      <c r="DX83" s="146"/>
      <c r="DY83" s="146">
        <v>6.7312998999999998E-2</v>
      </c>
      <c r="DZ83" s="146">
        <v>8.1661452999999995E-2</v>
      </c>
      <c r="EA83" s="146">
        <v>4.9950042E-2</v>
      </c>
      <c r="EB83" s="146">
        <v>6.1206497999999998E-2</v>
      </c>
      <c r="EC83" s="146">
        <v>6.1206497999999998E-2</v>
      </c>
      <c r="ED83" s="146">
        <v>8.8649000000000006E-2</v>
      </c>
      <c r="EE83" s="146">
        <v>8.8778999999999997E-2</v>
      </c>
      <c r="EF83" s="146">
        <v>0.123811</v>
      </c>
      <c r="EG83" s="147">
        <v>0.14418</v>
      </c>
      <c r="EH83" s="143">
        <v>69662000</v>
      </c>
      <c r="EI83" s="143">
        <v>75850300</v>
      </c>
      <c r="EJ83" s="143">
        <v>123774000</v>
      </c>
      <c r="EK83" s="143">
        <v>167379300</v>
      </c>
      <c r="EL83" s="143">
        <v>147900800</v>
      </c>
      <c r="EM83" s="143">
        <v>195321700</v>
      </c>
      <c r="EN83" s="143">
        <v>298055900</v>
      </c>
      <c r="EO83" s="143">
        <v>374291600</v>
      </c>
      <c r="EP83" s="143">
        <v>333329800</v>
      </c>
      <c r="EQ83" s="143">
        <v>300676600</v>
      </c>
      <c r="ER83" s="143">
        <v>289538900</v>
      </c>
      <c r="ES83" s="26">
        <f t="shared" si="329"/>
        <v>18.059165533371402</v>
      </c>
      <c r="ET83" s="26">
        <f t="shared" si="330"/>
        <v>18.144272218925682</v>
      </c>
      <c r="EU83" s="26">
        <f t="shared" si="331"/>
        <v>18.633967880003201</v>
      </c>
      <c r="EV83" s="26">
        <f t="shared" si="332"/>
        <v>18.935773052459648</v>
      </c>
      <c r="EW83" s="26">
        <f t="shared" si="333"/>
        <v>18.812052336726577</v>
      </c>
      <c r="EX83" s="26">
        <f t="shared" si="334"/>
        <v>19.090158500785638</v>
      </c>
      <c r="EY83" s="26">
        <f t="shared" si="335"/>
        <v>19.512791610770638</v>
      </c>
      <c r="EZ83" s="26">
        <f t="shared" si="336"/>
        <v>19.740545730731302</v>
      </c>
      <c r="FA83" s="26">
        <f t="shared" si="337"/>
        <v>19.624642948222121</v>
      </c>
      <c r="FB83" s="26">
        <f t="shared" si="338"/>
        <v>19.521545826507069</v>
      </c>
      <c r="FC83" s="152">
        <f t="shared" si="339"/>
        <v>19.483800215553302</v>
      </c>
      <c r="FD83" t="str">
        <f t="shared" si="455"/>
        <v/>
      </c>
      <c r="FE83" t="str">
        <f t="shared" si="456"/>
        <v/>
      </c>
      <c r="FF83" t="str">
        <f t="shared" si="462"/>
        <v/>
      </c>
      <c r="FG83">
        <f t="shared" si="457"/>
        <v>1.28818071</v>
      </c>
      <c r="FH83">
        <f t="shared" si="302"/>
        <v>1.0722041659999999</v>
      </c>
      <c r="FI83">
        <f t="shared" si="303"/>
        <v>1.366649303</v>
      </c>
      <c r="FJ83">
        <f t="shared" si="340"/>
        <v>1.960572322</v>
      </c>
      <c r="FK83">
        <f t="shared" si="341"/>
        <v>2.1754659429999998</v>
      </c>
      <c r="FL83">
        <f t="shared" si="342"/>
        <v>1.8981840619999999</v>
      </c>
      <c r="FM83">
        <f t="shared" si="360"/>
        <v>1.5715177950000001</v>
      </c>
      <c r="FN83">
        <f t="shared" si="452"/>
        <v>1.4443324580000001</v>
      </c>
      <c r="FO83" s="26" t="str">
        <f t="shared" ref="FO83:FO91" si="471">IF(ISNUMBER(F83),DL83,"")</f>
        <v/>
      </c>
      <c r="FP83" t="str">
        <f t="shared" ref="FP83:FP91" si="472">IF(ISNUMBER(G83),DM83,"")</f>
        <v/>
      </c>
      <c r="FQ83" t="str">
        <f t="shared" ref="FQ83:FQ91" si="473">IF(ISNUMBER(H83),DN83,"")</f>
        <v/>
      </c>
      <c r="FX83">
        <f>IF(ISNUMBER(O83),DU83,"")</f>
        <v>1.7634690000000001E-2</v>
      </c>
      <c r="FY83" s="4">
        <f t="shared" si="344"/>
        <v>1.7883691E-2</v>
      </c>
      <c r="FZ83" t="str">
        <f t="shared" ref="FZ83:FZ101" si="474">IF(ISNUMBER(F83),DW83,"")</f>
        <v/>
      </c>
      <c r="GA83" t="str">
        <f t="shared" ref="GA83:GA101" si="475">IF(ISNUMBER(G83),DX83,"")</f>
        <v/>
      </c>
      <c r="GB83" t="str">
        <f t="shared" si="458"/>
        <v/>
      </c>
      <c r="GC83">
        <f t="shared" si="459"/>
        <v>8.1661452999999995E-2</v>
      </c>
      <c r="GD83">
        <f t="shared" si="460"/>
        <v>4.9950042E-2</v>
      </c>
      <c r="GE83">
        <f t="shared" si="345"/>
        <v>6.1206497999999998E-2</v>
      </c>
      <c r="GF83">
        <f t="shared" si="346"/>
        <v>6.1206497999999998E-2</v>
      </c>
      <c r="GG83">
        <f t="shared" si="347"/>
        <v>8.8649000000000006E-2</v>
      </c>
      <c r="GH83">
        <f t="shared" si="348"/>
        <v>8.8778999999999997E-2</v>
      </c>
      <c r="GI83">
        <f t="shared" si="361"/>
        <v>0.123811</v>
      </c>
      <c r="GJ83" s="4">
        <f t="shared" si="454"/>
        <v>0.14418</v>
      </c>
      <c r="GK83" t="str">
        <f t="shared" si="349"/>
        <v/>
      </c>
      <c r="GL83" t="str">
        <f t="shared" si="350"/>
        <v/>
      </c>
      <c r="GM83" t="str">
        <f t="shared" si="351"/>
        <v/>
      </c>
      <c r="GN83">
        <f t="shared" si="352"/>
        <v>18.935773052459648</v>
      </c>
      <c r="GO83">
        <f t="shared" si="353"/>
        <v>18.812052336726577</v>
      </c>
      <c r="GP83">
        <f t="shared" si="354"/>
        <v>19.090158500785638</v>
      </c>
      <c r="GQ83">
        <f t="shared" si="355"/>
        <v>19.512791610770638</v>
      </c>
      <c r="GR83">
        <f t="shared" si="356"/>
        <v>19.740545730731302</v>
      </c>
      <c r="GS83">
        <f t="shared" si="357"/>
        <v>19.624642948222121</v>
      </c>
      <c r="GT83">
        <f t="shared" si="358"/>
        <v>19.521545826507069</v>
      </c>
      <c r="GU83">
        <f t="shared" si="359"/>
        <v>19.483800215553302</v>
      </c>
      <c r="GV83" s="26">
        <f t="shared" si="362"/>
        <v>11.025982470999988</v>
      </c>
      <c r="GW83">
        <f t="shared" si="363"/>
        <v>11.025982470999988</v>
      </c>
      <c r="GX83">
        <f t="shared" si="364"/>
        <v>11.025982470999988</v>
      </c>
      <c r="GY83">
        <f t="shared" si="365"/>
        <v>1.28818071</v>
      </c>
      <c r="GZ83">
        <f t="shared" si="366"/>
        <v>1.0722041659999999</v>
      </c>
      <c r="HA83">
        <f t="shared" si="367"/>
        <v>1.366649303</v>
      </c>
      <c r="HB83">
        <f t="shared" si="368"/>
        <v>1.960572322</v>
      </c>
      <c r="HC83">
        <f t="shared" si="369"/>
        <v>2.1754659429999998</v>
      </c>
      <c r="HD83">
        <f t="shared" si="370"/>
        <v>1.8981840619999999</v>
      </c>
      <c r="HE83">
        <f t="shared" si="371"/>
        <v>1.5715177950000001</v>
      </c>
      <c r="HF83">
        <f t="shared" si="372"/>
        <v>1.4443324580000001</v>
      </c>
      <c r="HG83" s="26" t="str">
        <f t="shared" si="373"/>
        <v/>
      </c>
      <c r="HH83" t="str">
        <f t="shared" si="374"/>
        <v/>
      </c>
      <c r="HI83" t="str">
        <f t="shared" si="375"/>
        <v/>
      </c>
      <c r="HJ83">
        <f t="shared" si="376"/>
        <v>1.28818071</v>
      </c>
      <c r="HK83">
        <f t="shared" si="377"/>
        <v>1.0722041659999999</v>
      </c>
      <c r="HL83">
        <f t="shared" si="378"/>
        <v>1.366649303</v>
      </c>
      <c r="HM83">
        <f t="shared" si="379"/>
        <v>1.960572322</v>
      </c>
      <c r="HN83">
        <f t="shared" si="380"/>
        <v>2.1754659429999998</v>
      </c>
      <c r="HO83">
        <f t="shared" si="381"/>
        <v>1.8981840619999999</v>
      </c>
      <c r="HP83">
        <f t="shared" si="382"/>
        <v>1.5715177950000001</v>
      </c>
      <c r="HQ83">
        <f t="shared" si="383"/>
        <v>1.4443324580000001</v>
      </c>
      <c r="HR83" s="26">
        <f t="shared" si="384"/>
        <v>0.86766592399999853</v>
      </c>
      <c r="HS83">
        <f t="shared" si="385"/>
        <v>0.86766592399999853</v>
      </c>
      <c r="HT83">
        <f t="shared" si="386"/>
        <v>0.86766592399999853</v>
      </c>
      <c r="HU83">
        <f t="shared" si="387"/>
        <v>1.8501305000000012E-3</v>
      </c>
      <c r="HV83">
        <f t="shared" si="388"/>
        <v>1.8501305000000012E-3</v>
      </c>
      <c r="HW83">
        <f t="shared" si="389"/>
        <v>1.8501305000000012E-3</v>
      </c>
      <c r="HX83">
        <f t="shared" si="390"/>
        <v>1.8501305000000012E-3</v>
      </c>
      <c r="HY83">
        <f t="shared" si="391"/>
        <v>1.8501305000000012E-3</v>
      </c>
      <c r="HZ83">
        <f t="shared" si="392"/>
        <v>1.8501305000000012E-3</v>
      </c>
      <c r="IA83">
        <f t="shared" si="393"/>
        <v>1.7634690000000001E-2</v>
      </c>
      <c r="IB83" s="4">
        <f t="shared" si="394"/>
        <v>1.7883691E-2</v>
      </c>
      <c r="IC83" t="str">
        <f t="shared" si="395"/>
        <v/>
      </c>
      <c r="ID83" t="str">
        <f t="shared" si="396"/>
        <v/>
      </c>
      <c r="IE83" t="str">
        <f t="shared" si="397"/>
        <v/>
      </c>
      <c r="IF83" t="str">
        <f t="shared" si="398"/>
        <v/>
      </c>
      <c r="IG83" t="str">
        <f t="shared" si="399"/>
        <v/>
      </c>
      <c r="IH83" t="str">
        <f t="shared" si="400"/>
        <v/>
      </c>
      <c r="II83" t="str">
        <f t="shared" si="401"/>
        <v/>
      </c>
      <c r="IJ83" t="str">
        <f t="shared" si="402"/>
        <v/>
      </c>
      <c r="IK83" t="str">
        <f t="shared" si="403"/>
        <v/>
      </c>
      <c r="IL83">
        <f t="shared" si="404"/>
        <v>1.7634690000000001E-2</v>
      </c>
      <c r="IM83">
        <f t="shared" si="405"/>
        <v>1.7883691E-2</v>
      </c>
      <c r="IN83" s="26">
        <f t="shared" si="406"/>
        <v>0.13094384999999997</v>
      </c>
      <c r="IO83">
        <f t="shared" si="407"/>
        <v>0.13094384999999997</v>
      </c>
      <c r="IP83">
        <f t="shared" si="408"/>
        <v>0.13094384999999997</v>
      </c>
      <c r="IQ83">
        <f t="shared" si="409"/>
        <v>8.1661452999999995E-2</v>
      </c>
      <c r="IR83">
        <f t="shared" si="410"/>
        <v>4.9950042E-2</v>
      </c>
      <c r="IS83">
        <f t="shared" si="411"/>
        <v>6.1206497999999998E-2</v>
      </c>
      <c r="IT83">
        <f t="shared" si="412"/>
        <v>6.1206497999999998E-2</v>
      </c>
      <c r="IU83">
        <f t="shared" si="413"/>
        <v>8.8649000000000006E-2</v>
      </c>
      <c r="IV83">
        <f t="shared" si="414"/>
        <v>8.8778999999999997E-2</v>
      </c>
      <c r="IW83">
        <f t="shared" si="415"/>
        <v>0.123811</v>
      </c>
      <c r="IX83">
        <f t="shared" si="416"/>
        <v>0.13094384999999997</v>
      </c>
      <c r="IY83" s="26" t="str">
        <f t="shared" si="417"/>
        <v/>
      </c>
      <c r="IZ83" t="str">
        <f t="shared" si="418"/>
        <v/>
      </c>
      <c r="JA83" t="str">
        <f t="shared" si="419"/>
        <v/>
      </c>
      <c r="JB83">
        <f t="shared" si="420"/>
        <v>8.1661452999999995E-2</v>
      </c>
      <c r="JC83">
        <f t="shared" si="421"/>
        <v>4.9950042E-2</v>
      </c>
      <c r="JD83">
        <f t="shared" si="422"/>
        <v>6.1206497999999998E-2</v>
      </c>
      <c r="JE83">
        <f t="shared" si="423"/>
        <v>6.1206497999999998E-2</v>
      </c>
      <c r="JF83">
        <f t="shared" si="424"/>
        <v>8.8649000000000006E-2</v>
      </c>
      <c r="JG83">
        <f t="shared" si="425"/>
        <v>8.8778999999999997E-2</v>
      </c>
      <c r="JH83">
        <f t="shared" si="426"/>
        <v>0.123811</v>
      </c>
      <c r="JI83">
        <f t="shared" si="427"/>
        <v>0.13094384999999997</v>
      </c>
      <c r="JJ83" s="26">
        <f t="shared" si="428"/>
        <v>23.290190403071897</v>
      </c>
      <c r="JK83">
        <f t="shared" si="429"/>
        <v>23.290190403071897</v>
      </c>
      <c r="JL83">
        <f t="shared" si="430"/>
        <v>23.290190403071897</v>
      </c>
      <c r="JM83">
        <f t="shared" si="431"/>
        <v>18.935773052459648</v>
      </c>
      <c r="JN83">
        <f t="shared" si="432"/>
        <v>18.812052336726577</v>
      </c>
      <c r="JO83">
        <f t="shared" si="433"/>
        <v>19.090158500785638</v>
      </c>
      <c r="JP83">
        <f t="shared" si="434"/>
        <v>19.512791610770638</v>
      </c>
      <c r="JQ83">
        <f t="shared" si="435"/>
        <v>19.740545730731302</v>
      </c>
      <c r="JR83">
        <f t="shared" si="436"/>
        <v>19.624642948222121</v>
      </c>
      <c r="JS83">
        <f t="shared" si="437"/>
        <v>19.521545826507069</v>
      </c>
      <c r="JT83">
        <f t="shared" si="438"/>
        <v>19.483800215553302</v>
      </c>
      <c r="JU83" s="26" t="str">
        <f t="shared" si="439"/>
        <v/>
      </c>
      <c r="JV83" t="str">
        <f t="shared" si="440"/>
        <v/>
      </c>
      <c r="JW83" t="str">
        <f t="shared" si="441"/>
        <v/>
      </c>
      <c r="JX83">
        <f t="shared" si="442"/>
        <v>18.935773052459648</v>
      </c>
      <c r="JY83">
        <f t="shared" si="443"/>
        <v>18.812052336726577</v>
      </c>
      <c r="JZ83">
        <f t="shared" si="444"/>
        <v>19.090158500785638</v>
      </c>
      <c r="KA83">
        <f t="shared" si="445"/>
        <v>19.512791610770638</v>
      </c>
      <c r="KB83">
        <f t="shared" si="446"/>
        <v>19.740545730731302</v>
      </c>
      <c r="KC83">
        <f t="shared" si="447"/>
        <v>19.624642948222121</v>
      </c>
      <c r="KD83">
        <f t="shared" si="448"/>
        <v>19.521545826507069</v>
      </c>
      <c r="KE83" s="4">
        <f t="shared" si="449"/>
        <v>19.483800215553302</v>
      </c>
    </row>
    <row r="84" spans="1:291" x14ac:dyDescent="0.2">
      <c r="A84" s="16" t="s">
        <v>3661</v>
      </c>
      <c r="B84" s="17" t="s">
        <v>3662</v>
      </c>
      <c r="C84" s="17"/>
      <c r="D84" s="17"/>
      <c r="E84" s="20" t="s">
        <v>139</v>
      </c>
      <c r="F84" s="19"/>
      <c r="G84" s="19"/>
      <c r="H84" s="19"/>
      <c r="I84" s="19"/>
      <c r="J84" s="19"/>
      <c r="K84" s="19"/>
      <c r="L84" s="19">
        <v>0</v>
      </c>
      <c r="M84" s="19">
        <v>0</v>
      </c>
      <c r="N84" s="19">
        <v>0</v>
      </c>
      <c r="O84" s="19">
        <v>0</v>
      </c>
      <c r="P84" s="32">
        <v>0</v>
      </c>
      <c r="Q84" s="19"/>
      <c r="R84" s="19"/>
      <c r="S84" s="19"/>
      <c r="T84" s="19"/>
      <c r="U84" s="19"/>
      <c r="V84" s="19"/>
      <c r="W84" s="19">
        <v>0</v>
      </c>
      <c r="X84" s="19">
        <v>0</v>
      </c>
      <c r="Y84" s="19">
        <v>0</v>
      </c>
      <c r="Z84" s="19">
        <v>0</v>
      </c>
      <c r="AA84" s="32">
        <v>0</v>
      </c>
      <c r="AH84">
        <v>0</v>
      </c>
      <c r="AI84">
        <v>0</v>
      </c>
      <c r="AJ84">
        <v>0</v>
      </c>
      <c r="AK84">
        <v>0</v>
      </c>
      <c r="AL84" s="4">
        <v>0</v>
      </c>
      <c r="AM84" s="19"/>
      <c r="AN84" s="19"/>
      <c r="AO84" s="19"/>
      <c r="AP84" s="19"/>
      <c r="AQ84" s="19"/>
      <c r="AR84" s="19"/>
      <c r="AS84" s="19">
        <v>2.1943799999999999E-2</v>
      </c>
      <c r="AT84" s="19">
        <v>2.2080900000000001E-2</v>
      </c>
      <c r="AU84" s="19">
        <v>2.11205E-2</v>
      </c>
      <c r="AV84" s="19">
        <v>2.4876800000000001E-2</v>
      </c>
      <c r="AW84" s="32">
        <v>2.54232E-2</v>
      </c>
      <c r="AX84" s="19"/>
      <c r="AY84" s="19"/>
      <c r="AZ84" s="19"/>
      <c r="BA84" s="19"/>
      <c r="BB84" s="19"/>
      <c r="BC84" s="19"/>
      <c r="BD84" s="19">
        <v>1</v>
      </c>
      <c r="BE84" s="19">
        <v>1</v>
      </c>
      <c r="BF84" s="19">
        <v>1</v>
      </c>
      <c r="BG84" s="19">
        <v>1</v>
      </c>
      <c r="BH84" s="32">
        <v>1</v>
      </c>
      <c r="BI84" s="19"/>
      <c r="BJ84" s="19"/>
      <c r="BK84" s="19"/>
      <c r="BL84" s="19"/>
      <c r="BM84" s="19"/>
      <c r="BN84" s="19"/>
      <c r="BO84" s="19">
        <f t="shared" ref="BO84:BS88" si="476">IF(BD84&gt;0,1,0)</f>
        <v>1</v>
      </c>
      <c r="BP84" s="19">
        <f t="shared" si="476"/>
        <v>1</v>
      </c>
      <c r="BQ84" s="19">
        <f t="shared" si="476"/>
        <v>1</v>
      </c>
      <c r="BR84" s="19">
        <f t="shared" si="476"/>
        <v>1</v>
      </c>
      <c r="BS84" s="19">
        <f t="shared" si="476"/>
        <v>1</v>
      </c>
      <c r="BT84" s="38">
        <v>7</v>
      </c>
      <c r="BU84" s="19">
        <v>17</v>
      </c>
      <c r="BV84" s="19">
        <v>24</v>
      </c>
      <c r="BW84" s="19">
        <v>33</v>
      </c>
      <c r="BX84" s="19">
        <v>57</v>
      </c>
      <c r="BY84" s="19">
        <v>27</v>
      </c>
      <c r="BZ84" s="19">
        <v>82</v>
      </c>
      <c r="CA84" s="19">
        <v>246</v>
      </c>
      <c r="CB84" s="19">
        <v>41</v>
      </c>
      <c r="CC84" s="19">
        <v>26</v>
      </c>
      <c r="CD84" s="32">
        <v>15</v>
      </c>
      <c r="CE84" s="19">
        <v>152</v>
      </c>
      <c r="CF84" s="19">
        <v>282</v>
      </c>
      <c r="CG84" s="19">
        <v>231</v>
      </c>
      <c r="CH84" s="19">
        <v>486</v>
      </c>
      <c r="CI84" s="19">
        <v>464</v>
      </c>
      <c r="CJ84" s="19">
        <v>315</v>
      </c>
      <c r="CK84" s="19">
        <v>580</v>
      </c>
      <c r="CL84" s="19">
        <v>657</v>
      </c>
      <c r="CM84" s="19">
        <v>362</v>
      </c>
      <c r="CN84" s="19">
        <v>235</v>
      </c>
      <c r="CO84" s="32">
        <v>144</v>
      </c>
      <c r="CP84" s="35">
        <f t="shared" si="318"/>
        <v>4.6052631578947366E-2</v>
      </c>
      <c r="CQ84" s="35">
        <f t="shared" si="319"/>
        <v>6.0283687943262408E-2</v>
      </c>
      <c r="CR84" s="35">
        <f t="shared" si="320"/>
        <v>0.1038961038961039</v>
      </c>
      <c r="CS84" s="35">
        <f t="shared" si="321"/>
        <v>6.7901234567901231E-2</v>
      </c>
      <c r="CT84" s="35">
        <f t="shared" si="322"/>
        <v>0.12284482758620689</v>
      </c>
      <c r="CU84" s="35">
        <f t="shared" si="323"/>
        <v>8.5714285714285715E-2</v>
      </c>
      <c r="CV84" s="35">
        <f t="shared" si="324"/>
        <v>0.14137931034482759</v>
      </c>
      <c r="CW84" s="35">
        <f t="shared" si="325"/>
        <v>0.37442922374429222</v>
      </c>
      <c r="CX84" s="35">
        <f t="shared" si="326"/>
        <v>0.1132596685082873</v>
      </c>
      <c r="CY84" s="35">
        <f t="shared" si="327"/>
        <v>0.11063829787234042</v>
      </c>
      <c r="CZ84" s="139">
        <f t="shared" si="328"/>
        <v>0.10416666666666667</v>
      </c>
      <c r="DA84" s="146">
        <v>0.84819999999999995</v>
      </c>
      <c r="DB84" s="146">
        <v>0.78180000000000005</v>
      </c>
      <c r="DC84" s="146">
        <v>0.93089999999999995</v>
      </c>
      <c r="DD84" s="146">
        <v>1.1134999999999999</v>
      </c>
      <c r="DE84" s="146">
        <v>0.94199999999999995</v>
      </c>
      <c r="DF84" s="146">
        <v>1.2219</v>
      </c>
      <c r="DG84" s="146">
        <v>1.2367999999999999</v>
      </c>
      <c r="DH84" s="146">
        <v>1.4271</v>
      </c>
      <c r="DI84" s="146">
        <v>0.95550000000000002</v>
      </c>
      <c r="DJ84" s="146">
        <v>1.2312000000000001</v>
      </c>
      <c r="DK84" s="147">
        <v>1.048</v>
      </c>
      <c r="DL84" s="146"/>
      <c r="DM84" s="146"/>
      <c r="DN84" s="146"/>
      <c r="DO84" s="146"/>
      <c r="DP84" s="146"/>
      <c r="DQ84" s="146"/>
      <c r="DR84" s="146">
        <v>0.42794500000000002</v>
      </c>
      <c r="DS84" s="146">
        <v>0.64853499999999997</v>
      </c>
      <c r="DT84" s="146">
        <v>0.64166800000000002</v>
      </c>
      <c r="DU84" s="146">
        <v>0.60250999999999999</v>
      </c>
      <c r="DV84" s="147">
        <v>0.47329100000000002</v>
      </c>
      <c r="DW84" s="146">
        <v>3.2179999999999999E-3</v>
      </c>
      <c r="DX84" s="146">
        <v>-2.9320000000000001E-3</v>
      </c>
      <c r="DY84" s="146">
        <v>4.4720000000000003E-3</v>
      </c>
      <c r="DZ84" s="146">
        <v>3.0000000000000001E-5</v>
      </c>
      <c r="EA84" s="146">
        <v>6.293E-3</v>
      </c>
      <c r="EB84" s="146">
        <v>8.7379999999999992E-3</v>
      </c>
      <c r="EC84" s="146">
        <v>1.1982E-2</v>
      </c>
      <c r="ED84" s="146">
        <v>5.4039999999999999E-3</v>
      </c>
      <c r="EE84" s="146">
        <v>4.339E-3</v>
      </c>
      <c r="EF84" s="146">
        <v>2.5739999999999999E-3</v>
      </c>
      <c r="EG84" s="147">
        <v>1.601E-3</v>
      </c>
      <c r="EH84" s="143">
        <v>101674700</v>
      </c>
      <c r="EI84" s="143">
        <v>108158000</v>
      </c>
      <c r="EJ84" s="143">
        <v>131092700</v>
      </c>
      <c r="EK84" s="143">
        <v>233864500</v>
      </c>
      <c r="EL84" s="143">
        <v>381052800</v>
      </c>
      <c r="EM84" s="143">
        <v>552775100</v>
      </c>
      <c r="EN84" s="143">
        <v>859906900</v>
      </c>
      <c r="EO84" s="143">
        <v>1034690100</v>
      </c>
      <c r="EP84" s="143">
        <v>667833800</v>
      </c>
      <c r="EQ84" s="143">
        <v>865986800</v>
      </c>
      <c r="ER84" s="143">
        <v>732013300</v>
      </c>
      <c r="ES84" s="26">
        <f t="shared" si="329"/>
        <v>18.437289059175388</v>
      </c>
      <c r="ET84" s="26">
        <f t="shared" si="330"/>
        <v>18.499103678963706</v>
      </c>
      <c r="EU84" s="26">
        <f t="shared" si="331"/>
        <v>18.691415264498616</v>
      </c>
      <c r="EV84" s="26">
        <f t="shared" si="332"/>
        <v>19.270252445773025</v>
      </c>
      <c r="EW84" s="26">
        <f t="shared" si="333"/>
        <v>19.758448506166449</v>
      </c>
      <c r="EX84" s="26">
        <f t="shared" si="334"/>
        <v>20.130461785987908</v>
      </c>
      <c r="EY84" s="26">
        <f t="shared" si="335"/>
        <v>20.57233468553779</v>
      </c>
      <c r="EZ84" s="26">
        <f t="shared" si="336"/>
        <v>20.757367798538684</v>
      </c>
      <c r="FA84" s="26">
        <f t="shared" si="337"/>
        <v>20.319549898149258</v>
      </c>
      <c r="FB84" s="26">
        <f t="shared" si="338"/>
        <v>20.579380223916313</v>
      </c>
      <c r="FC84" s="152">
        <f t="shared" si="339"/>
        <v>20.411309241159429</v>
      </c>
      <c r="FD84" t="str">
        <f t="shared" si="455"/>
        <v/>
      </c>
      <c r="FE84" t="str">
        <f t="shared" si="456"/>
        <v/>
      </c>
      <c r="FF84" t="str">
        <f t="shared" si="462"/>
        <v/>
      </c>
      <c r="FG84" t="str">
        <f t="shared" si="457"/>
        <v/>
      </c>
      <c r="FH84" t="str">
        <f t="shared" si="302"/>
        <v/>
      </c>
      <c r="FI84" t="str">
        <f t="shared" si="303"/>
        <v/>
      </c>
      <c r="FJ84">
        <f t="shared" si="340"/>
        <v>1.2367999999999999</v>
      </c>
      <c r="FK84">
        <f t="shared" si="341"/>
        <v>1.4271</v>
      </c>
      <c r="FL84">
        <f t="shared" si="342"/>
        <v>0.95550000000000002</v>
      </c>
      <c r="FM84">
        <f t="shared" si="360"/>
        <v>1.2312000000000001</v>
      </c>
      <c r="FN84">
        <f t="shared" si="452"/>
        <v>1.048</v>
      </c>
      <c r="FO84" s="26" t="str">
        <f t="shared" si="471"/>
        <v/>
      </c>
      <c r="FP84" t="str">
        <f t="shared" si="472"/>
        <v/>
      </c>
      <c r="FQ84" t="str">
        <f t="shared" si="473"/>
        <v/>
      </c>
      <c r="FR84" t="str">
        <f t="shared" ref="FR84:FW86" si="477">IF(ISNUMBER(I84),DO84,"")</f>
        <v/>
      </c>
      <c r="FS84" t="str">
        <f t="shared" si="477"/>
        <v/>
      </c>
      <c r="FT84" t="str">
        <f t="shared" si="477"/>
        <v/>
      </c>
      <c r="FU84">
        <f t="shared" si="477"/>
        <v>0.42794500000000002</v>
      </c>
      <c r="FV84">
        <f t="shared" si="477"/>
        <v>0.64853499999999997</v>
      </c>
      <c r="FW84">
        <f t="shared" si="477"/>
        <v>0.64166800000000002</v>
      </c>
      <c r="FX84">
        <f>IF(ISNUMBER(O84),DU84,"")</f>
        <v>0.60250999999999999</v>
      </c>
      <c r="FY84" s="4">
        <f t="shared" si="344"/>
        <v>0.47329100000000002</v>
      </c>
      <c r="FZ84" t="str">
        <f t="shared" si="474"/>
        <v/>
      </c>
      <c r="GA84" t="str">
        <f t="shared" si="475"/>
        <v/>
      </c>
      <c r="GB84" t="str">
        <f t="shared" si="458"/>
        <v/>
      </c>
      <c r="GC84" t="str">
        <f t="shared" si="459"/>
        <v/>
      </c>
      <c r="GD84" t="str">
        <f t="shared" si="460"/>
        <v/>
      </c>
      <c r="GE84" t="str">
        <f t="shared" si="345"/>
        <v/>
      </c>
      <c r="GF84">
        <f t="shared" si="346"/>
        <v>1.1982E-2</v>
      </c>
      <c r="GG84">
        <f t="shared" si="347"/>
        <v>5.4039999999999999E-3</v>
      </c>
      <c r="GH84">
        <f t="shared" si="348"/>
        <v>4.339E-3</v>
      </c>
      <c r="GI84">
        <f t="shared" si="361"/>
        <v>2.5739999999999999E-3</v>
      </c>
      <c r="GJ84" s="4">
        <f t="shared" si="454"/>
        <v>1.601E-3</v>
      </c>
      <c r="GK84" t="str">
        <f t="shared" si="349"/>
        <v/>
      </c>
      <c r="GL84" t="str">
        <f t="shared" si="350"/>
        <v/>
      </c>
      <c r="GM84" t="str">
        <f t="shared" si="351"/>
        <v/>
      </c>
      <c r="GN84" t="str">
        <f t="shared" si="352"/>
        <v/>
      </c>
      <c r="GO84" t="str">
        <f t="shared" si="353"/>
        <v/>
      </c>
      <c r="GP84" t="str">
        <f t="shared" si="354"/>
        <v/>
      </c>
      <c r="GQ84">
        <f t="shared" si="355"/>
        <v>20.57233468553779</v>
      </c>
      <c r="GR84">
        <f t="shared" si="356"/>
        <v>20.757367798538684</v>
      </c>
      <c r="GS84">
        <f t="shared" si="357"/>
        <v>20.319549898149258</v>
      </c>
      <c r="GT84">
        <f t="shared" si="358"/>
        <v>20.579380223916313</v>
      </c>
      <c r="GU84">
        <f t="shared" si="359"/>
        <v>20.411309241159429</v>
      </c>
      <c r="GV84" s="26">
        <f t="shared" si="362"/>
        <v>11.025982470999988</v>
      </c>
      <c r="GW84">
        <f t="shared" si="363"/>
        <v>11.025982470999988</v>
      </c>
      <c r="GX84">
        <f t="shared" si="364"/>
        <v>11.025982470999988</v>
      </c>
      <c r="GY84">
        <f t="shared" si="365"/>
        <v>11.025982470999988</v>
      </c>
      <c r="GZ84">
        <f t="shared" si="366"/>
        <v>11.025982470999988</v>
      </c>
      <c r="HA84">
        <f t="shared" si="367"/>
        <v>11.025982470999988</v>
      </c>
      <c r="HB84">
        <f t="shared" si="368"/>
        <v>1.2367999999999999</v>
      </c>
      <c r="HC84">
        <f t="shared" si="369"/>
        <v>1.4271</v>
      </c>
      <c r="HD84">
        <f t="shared" si="370"/>
        <v>0.95550000000000002</v>
      </c>
      <c r="HE84">
        <f t="shared" si="371"/>
        <v>1.2312000000000001</v>
      </c>
      <c r="HF84">
        <f t="shared" si="372"/>
        <v>1.048</v>
      </c>
      <c r="HG84" s="26" t="str">
        <f t="shared" si="373"/>
        <v/>
      </c>
      <c r="HH84" t="str">
        <f t="shared" si="374"/>
        <v/>
      </c>
      <c r="HI84" t="str">
        <f t="shared" si="375"/>
        <v/>
      </c>
      <c r="HJ84" t="str">
        <f t="shared" si="376"/>
        <v/>
      </c>
      <c r="HK84" t="str">
        <f t="shared" si="377"/>
        <v/>
      </c>
      <c r="HL84" t="str">
        <f t="shared" si="378"/>
        <v/>
      </c>
      <c r="HM84">
        <f t="shared" si="379"/>
        <v>1.2367999999999999</v>
      </c>
      <c r="HN84">
        <f t="shared" si="380"/>
        <v>1.4271</v>
      </c>
      <c r="HO84">
        <f t="shared" si="381"/>
        <v>0.95550000000000002</v>
      </c>
      <c r="HP84">
        <f t="shared" si="382"/>
        <v>1.2312000000000001</v>
      </c>
      <c r="HQ84">
        <f t="shared" si="383"/>
        <v>1.048</v>
      </c>
      <c r="HR84" s="26">
        <f t="shared" si="384"/>
        <v>0.86766592399999853</v>
      </c>
      <c r="HS84">
        <f t="shared" si="385"/>
        <v>0.86766592399999853</v>
      </c>
      <c r="HT84">
        <f t="shared" si="386"/>
        <v>0.86766592399999853</v>
      </c>
      <c r="HU84">
        <f t="shared" si="387"/>
        <v>0.86766592399999853</v>
      </c>
      <c r="HV84">
        <f t="shared" si="388"/>
        <v>0.86766592399999853</v>
      </c>
      <c r="HW84">
        <f t="shared" si="389"/>
        <v>0.86766592399999853</v>
      </c>
      <c r="HX84">
        <f t="shared" si="390"/>
        <v>0.42794500000000002</v>
      </c>
      <c r="HY84">
        <f t="shared" si="391"/>
        <v>0.64853499999999997</v>
      </c>
      <c r="HZ84">
        <f t="shared" si="392"/>
        <v>0.64166800000000002</v>
      </c>
      <c r="IA84">
        <f t="shared" si="393"/>
        <v>0.60250999999999999</v>
      </c>
      <c r="IB84" s="4">
        <f t="shared" si="394"/>
        <v>0.47329100000000002</v>
      </c>
      <c r="IC84" t="str">
        <f t="shared" si="395"/>
        <v/>
      </c>
      <c r="ID84" t="str">
        <f t="shared" si="396"/>
        <v/>
      </c>
      <c r="IE84" t="str">
        <f t="shared" si="397"/>
        <v/>
      </c>
      <c r="IF84" t="str">
        <f t="shared" si="398"/>
        <v/>
      </c>
      <c r="IG84" t="str">
        <f t="shared" si="399"/>
        <v/>
      </c>
      <c r="IH84" t="str">
        <f t="shared" si="400"/>
        <v/>
      </c>
      <c r="II84">
        <f t="shared" si="401"/>
        <v>0.42794500000000002</v>
      </c>
      <c r="IJ84">
        <f t="shared" si="402"/>
        <v>0.64853499999999997</v>
      </c>
      <c r="IK84">
        <f t="shared" si="403"/>
        <v>0.64166800000000002</v>
      </c>
      <c r="IL84">
        <f t="shared" si="404"/>
        <v>0.60250999999999999</v>
      </c>
      <c r="IM84">
        <f t="shared" si="405"/>
        <v>0.47329100000000002</v>
      </c>
      <c r="IN84" s="26">
        <f t="shared" si="406"/>
        <v>0.13094384999999997</v>
      </c>
      <c r="IO84">
        <f t="shared" si="407"/>
        <v>0.13094384999999997</v>
      </c>
      <c r="IP84">
        <f t="shared" si="408"/>
        <v>0.13094384999999997</v>
      </c>
      <c r="IQ84">
        <f t="shared" si="409"/>
        <v>0.13094384999999997</v>
      </c>
      <c r="IR84">
        <f t="shared" si="410"/>
        <v>0.13094384999999997</v>
      </c>
      <c r="IS84">
        <f t="shared" si="411"/>
        <v>0.13094384999999997</v>
      </c>
      <c r="IT84">
        <f t="shared" si="412"/>
        <v>1.1982E-2</v>
      </c>
      <c r="IU84">
        <f t="shared" si="413"/>
        <v>5.4039999999999999E-3</v>
      </c>
      <c r="IV84">
        <f t="shared" si="414"/>
        <v>4.339E-3</v>
      </c>
      <c r="IW84">
        <f t="shared" si="415"/>
        <v>2.5739999999999999E-3</v>
      </c>
      <c r="IX84">
        <f t="shared" si="416"/>
        <v>1.601E-3</v>
      </c>
      <c r="IY84" s="26" t="str">
        <f t="shared" si="417"/>
        <v/>
      </c>
      <c r="IZ84" t="str">
        <f t="shared" si="418"/>
        <v/>
      </c>
      <c r="JA84" t="str">
        <f t="shared" si="419"/>
        <v/>
      </c>
      <c r="JB84" t="str">
        <f t="shared" si="420"/>
        <v/>
      </c>
      <c r="JC84" t="str">
        <f t="shared" si="421"/>
        <v/>
      </c>
      <c r="JD84" t="str">
        <f t="shared" si="422"/>
        <v/>
      </c>
      <c r="JE84">
        <f t="shared" si="423"/>
        <v>1.1982E-2</v>
      </c>
      <c r="JF84">
        <f t="shared" si="424"/>
        <v>5.4039999999999999E-3</v>
      </c>
      <c r="JG84">
        <f t="shared" si="425"/>
        <v>4.339E-3</v>
      </c>
      <c r="JH84">
        <f t="shared" si="426"/>
        <v>2.5739999999999999E-3</v>
      </c>
      <c r="JI84">
        <f t="shared" si="427"/>
        <v>1.601E-3</v>
      </c>
      <c r="JJ84" s="26">
        <f t="shared" si="428"/>
        <v>23.290190403071897</v>
      </c>
      <c r="JK84">
        <f t="shared" si="429"/>
        <v>23.290190403071897</v>
      </c>
      <c r="JL84">
        <f t="shared" si="430"/>
        <v>23.290190403071897</v>
      </c>
      <c r="JM84">
        <f t="shared" si="431"/>
        <v>23.290190403071897</v>
      </c>
      <c r="JN84">
        <f t="shared" si="432"/>
        <v>23.290190403071897</v>
      </c>
      <c r="JO84">
        <f t="shared" si="433"/>
        <v>23.290190403071897</v>
      </c>
      <c r="JP84">
        <f t="shared" si="434"/>
        <v>20.57233468553779</v>
      </c>
      <c r="JQ84">
        <f t="shared" si="435"/>
        <v>20.757367798538684</v>
      </c>
      <c r="JR84">
        <f t="shared" si="436"/>
        <v>20.319549898149258</v>
      </c>
      <c r="JS84">
        <f t="shared" si="437"/>
        <v>20.579380223916313</v>
      </c>
      <c r="JT84">
        <f t="shared" si="438"/>
        <v>20.411309241159429</v>
      </c>
      <c r="JU84" s="26" t="str">
        <f t="shared" si="439"/>
        <v/>
      </c>
      <c r="JV84" t="str">
        <f t="shared" si="440"/>
        <v/>
      </c>
      <c r="JW84" t="str">
        <f t="shared" si="441"/>
        <v/>
      </c>
      <c r="JX84" t="str">
        <f t="shared" si="442"/>
        <v/>
      </c>
      <c r="JY84" t="str">
        <f t="shared" si="443"/>
        <v/>
      </c>
      <c r="JZ84" t="str">
        <f t="shared" si="444"/>
        <v/>
      </c>
      <c r="KA84">
        <f t="shared" si="445"/>
        <v>20.57233468553779</v>
      </c>
      <c r="KB84">
        <f t="shared" si="446"/>
        <v>20.757367798538684</v>
      </c>
      <c r="KC84">
        <f t="shared" si="447"/>
        <v>20.319549898149258</v>
      </c>
      <c r="KD84">
        <f t="shared" si="448"/>
        <v>20.579380223916313</v>
      </c>
      <c r="KE84" s="4">
        <f t="shared" si="449"/>
        <v>20.411309241159429</v>
      </c>
    </row>
    <row r="85" spans="1:291" x14ac:dyDescent="0.2">
      <c r="A85" s="16" t="s">
        <v>3663</v>
      </c>
      <c r="B85" s="17" t="s">
        <v>3664</v>
      </c>
      <c r="C85" s="17"/>
      <c r="D85" s="17"/>
      <c r="E85" s="20" t="s">
        <v>139</v>
      </c>
      <c r="F85" s="19"/>
      <c r="G85" s="19"/>
      <c r="H85" s="19"/>
      <c r="I85" s="19"/>
      <c r="J85" s="19"/>
      <c r="K85" s="19"/>
      <c r="L85" s="19">
        <v>0</v>
      </c>
      <c r="M85" s="19">
        <v>0</v>
      </c>
      <c r="N85" s="19">
        <v>0</v>
      </c>
      <c r="O85" s="19">
        <v>0</v>
      </c>
      <c r="P85" s="32">
        <v>0</v>
      </c>
      <c r="Q85" s="19"/>
      <c r="R85" s="19"/>
      <c r="S85" s="19"/>
      <c r="T85" s="19"/>
      <c r="U85" s="19"/>
      <c r="V85" s="19"/>
      <c r="W85" s="19">
        <v>0</v>
      </c>
      <c r="X85" s="19">
        <v>0</v>
      </c>
      <c r="Y85" s="19">
        <v>0</v>
      </c>
      <c r="Z85" s="19">
        <v>0</v>
      </c>
      <c r="AA85" s="32">
        <v>0</v>
      </c>
      <c r="AH85">
        <v>0</v>
      </c>
      <c r="AI85">
        <v>0</v>
      </c>
      <c r="AJ85">
        <v>0</v>
      </c>
      <c r="AK85">
        <v>0</v>
      </c>
      <c r="AL85" s="4">
        <v>0</v>
      </c>
      <c r="AM85" s="19"/>
      <c r="AN85" s="19"/>
      <c r="AO85" s="19"/>
      <c r="AP85" s="19"/>
      <c r="AQ85" s="19"/>
      <c r="AR85" s="19"/>
      <c r="AS85" s="19">
        <v>3.4935000000000001E-2</v>
      </c>
      <c r="AT85" s="19">
        <v>3.3247400000000003E-2</v>
      </c>
      <c r="AU85" s="19">
        <v>3.7136000000000002E-2</v>
      </c>
      <c r="AV85" s="19">
        <v>4.0772700000000002E-2</v>
      </c>
      <c r="AW85" s="32">
        <v>4.1640299999999998E-2</v>
      </c>
      <c r="AX85" s="19"/>
      <c r="AY85" s="19"/>
      <c r="AZ85" s="19"/>
      <c r="BA85" s="19"/>
      <c r="BB85" s="19"/>
      <c r="BC85" s="19"/>
      <c r="BD85" s="19">
        <v>0</v>
      </c>
      <c r="BE85" s="19">
        <v>0</v>
      </c>
      <c r="BF85" s="19">
        <v>0</v>
      </c>
      <c r="BG85" s="19">
        <v>0</v>
      </c>
      <c r="BH85" s="32">
        <v>0</v>
      </c>
      <c r="BI85" s="19"/>
      <c r="BJ85" s="19"/>
      <c r="BK85" s="19"/>
      <c r="BL85" s="19"/>
      <c r="BM85" s="19"/>
      <c r="BN85" s="19"/>
      <c r="BO85" s="19">
        <f t="shared" si="476"/>
        <v>0</v>
      </c>
      <c r="BP85" s="19">
        <f t="shared" si="476"/>
        <v>0</v>
      </c>
      <c r="BQ85" s="19">
        <f t="shared" si="476"/>
        <v>0</v>
      </c>
      <c r="BR85" s="19">
        <f t="shared" si="476"/>
        <v>0</v>
      </c>
      <c r="BS85" s="19">
        <f t="shared" si="476"/>
        <v>0</v>
      </c>
      <c r="BT85" s="38">
        <v>9</v>
      </c>
      <c r="BU85" s="19">
        <v>11</v>
      </c>
      <c r="BV85" s="19">
        <v>22</v>
      </c>
      <c r="BW85" s="19">
        <v>28</v>
      </c>
      <c r="BX85" s="19">
        <v>27</v>
      </c>
      <c r="BY85" s="19">
        <v>67</v>
      </c>
      <c r="BZ85" s="19">
        <v>22</v>
      </c>
      <c r="CA85" s="19">
        <v>26</v>
      </c>
      <c r="CB85" s="19">
        <v>90</v>
      </c>
      <c r="CC85" s="19">
        <v>106</v>
      </c>
      <c r="CD85" s="32">
        <v>117</v>
      </c>
      <c r="CE85" s="19">
        <v>79</v>
      </c>
      <c r="CF85" s="19">
        <v>161</v>
      </c>
      <c r="CG85" s="19">
        <v>241</v>
      </c>
      <c r="CH85" s="19">
        <v>216</v>
      </c>
      <c r="CI85" s="19">
        <v>260</v>
      </c>
      <c r="CJ85" s="19">
        <v>314</v>
      </c>
      <c r="CK85" s="19">
        <v>302</v>
      </c>
      <c r="CL85" s="19">
        <v>301</v>
      </c>
      <c r="CM85" s="19">
        <v>320</v>
      </c>
      <c r="CN85" s="19">
        <v>340</v>
      </c>
      <c r="CO85" s="32">
        <v>350</v>
      </c>
      <c r="CP85" s="35">
        <f t="shared" si="318"/>
        <v>0.11392405063291139</v>
      </c>
      <c r="CQ85" s="35">
        <f t="shared" si="319"/>
        <v>6.8322981366459631E-2</v>
      </c>
      <c r="CR85" s="35">
        <f t="shared" si="320"/>
        <v>9.1286307053941904E-2</v>
      </c>
      <c r="CS85" s="35">
        <f t="shared" si="321"/>
        <v>0.12962962962962962</v>
      </c>
      <c r="CT85" s="35">
        <f t="shared" si="322"/>
        <v>0.10384615384615385</v>
      </c>
      <c r="CU85" s="35">
        <f t="shared" si="323"/>
        <v>0.21337579617834396</v>
      </c>
      <c r="CV85" s="35">
        <f t="shared" si="324"/>
        <v>7.2847682119205295E-2</v>
      </c>
      <c r="CW85" s="35">
        <f t="shared" si="325"/>
        <v>8.6378737541528236E-2</v>
      </c>
      <c r="CX85" s="35">
        <f t="shared" si="326"/>
        <v>0.28125</v>
      </c>
      <c r="CY85" s="35">
        <f t="shared" si="327"/>
        <v>0.31176470588235294</v>
      </c>
      <c r="CZ85" s="139">
        <f t="shared" si="328"/>
        <v>0.3342857142857143</v>
      </c>
      <c r="DA85" s="146">
        <v>5.8762196600000003</v>
      </c>
      <c r="DB85" s="146">
        <v>9.8754188729999992</v>
      </c>
      <c r="DC85" s="146">
        <v>3.8718146440000001</v>
      </c>
      <c r="DD85" s="146">
        <v>3.6953715319999998</v>
      </c>
      <c r="DE85" s="146">
        <v>2.7154849959999998</v>
      </c>
      <c r="DF85" s="146">
        <v>1.9358192940000001</v>
      </c>
      <c r="DG85" s="146">
        <v>1.912161116</v>
      </c>
      <c r="DH85" s="146">
        <v>1.75522695</v>
      </c>
      <c r="DI85" s="146">
        <v>1.0794179779999999</v>
      </c>
      <c r="DJ85" s="146">
        <v>1.478200548</v>
      </c>
      <c r="DK85" s="147">
        <v>2.3140448419999999</v>
      </c>
      <c r="DL85" s="146"/>
      <c r="DM85" s="146"/>
      <c r="DN85" s="146"/>
      <c r="DO85" s="146"/>
      <c r="DP85" s="146"/>
      <c r="DQ85" s="146"/>
      <c r="DR85" s="146"/>
      <c r="DS85" s="146">
        <v>7.7132920999999993E-2</v>
      </c>
      <c r="DT85" s="146">
        <v>0.31943113299999998</v>
      </c>
      <c r="DU85" s="146">
        <v>0.27945425000000002</v>
      </c>
      <c r="DV85" s="147">
        <v>0.207293377</v>
      </c>
      <c r="DW85" s="146"/>
      <c r="DX85" s="146"/>
      <c r="DY85" s="146">
        <v>0.12169374500000001</v>
      </c>
      <c r="DZ85" s="146">
        <v>0.15380948999999999</v>
      </c>
      <c r="EA85" s="146">
        <v>0.14541644100000001</v>
      </c>
      <c r="EB85" s="146">
        <v>4.5050949999999999E-2</v>
      </c>
      <c r="EC85" s="146">
        <v>4.5050949999999999E-2</v>
      </c>
      <c r="ED85" s="146">
        <v>5.7598999999999997E-2</v>
      </c>
      <c r="EE85" s="146">
        <v>2.7660000000000001E-2</v>
      </c>
      <c r="EF85" s="146">
        <v>3.1489000000000003E-2</v>
      </c>
      <c r="EG85" s="147">
        <v>2.3969000000000001E-2</v>
      </c>
      <c r="EH85" s="143">
        <v>284311100</v>
      </c>
      <c r="EI85" s="143">
        <v>469103300</v>
      </c>
      <c r="EJ85" s="143">
        <v>947855200</v>
      </c>
      <c r="EK85" s="143">
        <v>1820660200</v>
      </c>
      <c r="EL85" s="143">
        <v>1544635200</v>
      </c>
      <c r="EM85" s="143">
        <v>1018104100</v>
      </c>
      <c r="EN85" s="143">
        <v>695169600</v>
      </c>
      <c r="EO85" s="143">
        <v>823529600</v>
      </c>
      <c r="EP85" s="143">
        <v>567654600</v>
      </c>
      <c r="EQ85" s="143">
        <v>837192600</v>
      </c>
      <c r="ER85" s="143">
        <v>1652054400</v>
      </c>
      <c r="ES85" s="26">
        <f t="shared" si="329"/>
        <v>19.465579619123218</v>
      </c>
      <c r="ET85" s="26">
        <f t="shared" si="330"/>
        <v>19.966333558021333</v>
      </c>
      <c r="EU85" s="26">
        <f t="shared" si="331"/>
        <v>20.669712305936923</v>
      </c>
      <c r="EV85" s="26">
        <f t="shared" si="332"/>
        <v>21.322465019510982</v>
      </c>
      <c r="EW85" s="26">
        <f t="shared" si="333"/>
        <v>21.158053602911377</v>
      </c>
      <c r="EX85" s="26">
        <f t="shared" si="334"/>
        <v>20.741208009178635</v>
      </c>
      <c r="EY85" s="26">
        <f t="shared" si="335"/>
        <v>20.359666402535865</v>
      </c>
      <c r="EZ85" s="26">
        <f t="shared" si="336"/>
        <v>20.529110051076856</v>
      </c>
      <c r="FA85" s="26">
        <f t="shared" si="337"/>
        <v>20.157023693126938</v>
      </c>
      <c r="FB85" s="26">
        <f t="shared" si="338"/>
        <v>20.545564709509954</v>
      </c>
      <c r="FC85" s="152">
        <f t="shared" si="339"/>
        <v>21.225285441285106</v>
      </c>
      <c r="FD85" t="str">
        <f t="shared" si="455"/>
        <v/>
      </c>
      <c r="FE85" t="str">
        <f t="shared" si="456"/>
        <v/>
      </c>
      <c r="FF85" t="str">
        <f t="shared" si="462"/>
        <v/>
      </c>
      <c r="FG85" t="str">
        <f t="shared" si="457"/>
        <v/>
      </c>
      <c r="FH85" t="str">
        <f t="shared" si="302"/>
        <v/>
      </c>
      <c r="FI85" t="str">
        <f t="shared" si="303"/>
        <v/>
      </c>
      <c r="FJ85">
        <f t="shared" si="340"/>
        <v>1.912161116</v>
      </c>
      <c r="FK85">
        <f t="shared" si="341"/>
        <v>1.75522695</v>
      </c>
      <c r="FL85">
        <f t="shared" si="342"/>
        <v>1.0794179779999999</v>
      </c>
      <c r="FM85">
        <f t="shared" si="360"/>
        <v>1.478200548</v>
      </c>
      <c r="FN85">
        <f t="shared" si="452"/>
        <v>2.3140448419999999</v>
      </c>
      <c r="FO85" s="26" t="str">
        <f t="shared" si="471"/>
        <v/>
      </c>
      <c r="FP85" t="str">
        <f t="shared" si="472"/>
        <v/>
      </c>
      <c r="FQ85" t="str">
        <f t="shared" si="473"/>
        <v/>
      </c>
      <c r="FR85" t="str">
        <f t="shared" si="477"/>
        <v/>
      </c>
      <c r="FS85" t="str">
        <f t="shared" si="477"/>
        <v/>
      </c>
      <c r="FT85" t="str">
        <f t="shared" si="477"/>
        <v/>
      </c>
      <c r="FU85">
        <f t="shared" si="477"/>
        <v>0</v>
      </c>
      <c r="FV85">
        <f t="shared" si="477"/>
        <v>7.7132920999999993E-2</v>
      </c>
      <c r="FW85">
        <f t="shared" si="477"/>
        <v>0.31943113299999998</v>
      </c>
      <c r="FX85">
        <f>IF(ISNUMBER(O85),DU85,"")</f>
        <v>0.27945425000000002</v>
      </c>
      <c r="FY85" s="4">
        <f t="shared" si="344"/>
        <v>0.207293377</v>
      </c>
      <c r="FZ85" t="str">
        <f t="shared" si="474"/>
        <v/>
      </c>
      <c r="GA85" t="str">
        <f t="shared" si="475"/>
        <v/>
      </c>
      <c r="GB85" t="str">
        <f t="shared" si="458"/>
        <v/>
      </c>
      <c r="GC85" t="str">
        <f t="shared" si="459"/>
        <v/>
      </c>
      <c r="GD85" t="str">
        <f t="shared" si="460"/>
        <v/>
      </c>
      <c r="GE85" t="str">
        <f t="shared" si="345"/>
        <v/>
      </c>
      <c r="GF85">
        <f t="shared" si="346"/>
        <v>4.5050949999999999E-2</v>
      </c>
      <c r="GG85">
        <f t="shared" si="347"/>
        <v>5.7598999999999997E-2</v>
      </c>
      <c r="GH85">
        <f t="shared" si="348"/>
        <v>2.7660000000000001E-2</v>
      </c>
      <c r="GI85">
        <f t="shared" si="361"/>
        <v>3.1489000000000003E-2</v>
      </c>
      <c r="GJ85" s="4">
        <f t="shared" si="454"/>
        <v>2.3969000000000001E-2</v>
      </c>
      <c r="GK85" t="str">
        <f t="shared" si="349"/>
        <v/>
      </c>
      <c r="GL85" t="str">
        <f t="shared" si="350"/>
        <v/>
      </c>
      <c r="GM85" t="str">
        <f t="shared" si="351"/>
        <v/>
      </c>
      <c r="GN85" t="str">
        <f t="shared" si="352"/>
        <v/>
      </c>
      <c r="GO85" t="str">
        <f t="shared" si="353"/>
        <v/>
      </c>
      <c r="GP85" t="str">
        <f t="shared" si="354"/>
        <v/>
      </c>
      <c r="GQ85">
        <f t="shared" si="355"/>
        <v>20.359666402535865</v>
      </c>
      <c r="GR85">
        <f t="shared" si="356"/>
        <v>20.529110051076856</v>
      </c>
      <c r="GS85">
        <f t="shared" si="357"/>
        <v>20.157023693126938</v>
      </c>
      <c r="GT85">
        <f t="shared" si="358"/>
        <v>20.545564709509954</v>
      </c>
      <c r="GU85">
        <f t="shared" si="359"/>
        <v>21.225285441285106</v>
      </c>
      <c r="GV85" s="26">
        <f t="shared" si="362"/>
        <v>11.025982470999988</v>
      </c>
      <c r="GW85">
        <f t="shared" si="363"/>
        <v>11.025982470999988</v>
      </c>
      <c r="GX85">
        <f t="shared" si="364"/>
        <v>11.025982470999988</v>
      </c>
      <c r="GY85">
        <f t="shared" si="365"/>
        <v>11.025982470999988</v>
      </c>
      <c r="GZ85">
        <f t="shared" si="366"/>
        <v>11.025982470999988</v>
      </c>
      <c r="HA85">
        <f t="shared" si="367"/>
        <v>11.025982470999988</v>
      </c>
      <c r="HB85">
        <f t="shared" si="368"/>
        <v>1.912161116</v>
      </c>
      <c r="HC85">
        <f t="shared" si="369"/>
        <v>1.75522695</v>
      </c>
      <c r="HD85">
        <f t="shared" si="370"/>
        <v>1.0794179779999999</v>
      </c>
      <c r="HE85">
        <f t="shared" si="371"/>
        <v>1.478200548</v>
      </c>
      <c r="HF85">
        <f t="shared" si="372"/>
        <v>2.3140448419999999</v>
      </c>
      <c r="HG85" s="26" t="str">
        <f t="shared" si="373"/>
        <v/>
      </c>
      <c r="HH85" t="str">
        <f t="shared" si="374"/>
        <v/>
      </c>
      <c r="HI85" t="str">
        <f t="shared" si="375"/>
        <v/>
      </c>
      <c r="HJ85" t="str">
        <f t="shared" si="376"/>
        <v/>
      </c>
      <c r="HK85" t="str">
        <f t="shared" si="377"/>
        <v/>
      </c>
      <c r="HL85" t="str">
        <f t="shared" si="378"/>
        <v/>
      </c>
      <c r="HM85">
        <f t="shared" si="379"/>
        <v>1.912161116</v>
      </c>
      <c r="HN85">
        <f t="shared" si="380"/>
        <v>1.75522695</v>
      </c>
      <c r="HO85">
        <f t="shared" si="381"/>
        <v>1.0794179779999999</v>
      </c>
      <c r="HP85">
        <f t="shared" si="382"/>
        <v>1.478200548</v>
      </c>
      <c r="HQ85">
        <f t="shared" si="383"/>
        <v>2.3140448419999999</v>
      </c>
      <c r="HR85" s="26">
        <f t="shared" si="384"/>
        <v>0.86766592399999853</v>
      </c>
      <c r="HS85">
        <f t="shared" si="385"/>
        <v>0.86766592399999853</v>
      </c>
      <c r="HT85">
        <f t="shared" si="386"/>
        <v>0.86766592399999853</v>
      </c>
      <c r="HU85">
        <f t="shared" si="387"/>
        <v>0.86766592399999853</v>
      </c>
      <c r="HV85">
        <f t="shared" si="388"/>
        <v>0.86766592399999853</v>
      </c>
      <c r="HW85">
        <f t="shared" si="389"/>
        <v>0.86766592399999853</v>
      </c>
      <c r="HX85">
        <f t="shared" si="390"/>
        <v>1.8501305000000012E-3</v>
      </c>
      <c r="HY85">
        <f t="shared" si="391"/>
        <v>7.7132920999999993E-2</v>
      </c>
      <c r="HZ85">
        <f t="shared" si="392"/>
        <v>0.31943113299999998</v>
      </c>
      <c r="IA85">
        <f t="shared" si="393"/>
        <v>0.27945425000000002</v>
      </c>
      <c r="IB85" s="4">
        <f t="shared" si="394"/>
        <v>0.207293377</v>
      </c>
      <c r="IC85" t="str">
        <f t="shared" si="395"/>
        <v/>
      </c>
      <c r="ID85" t="str">
        <f t="shared" si="396"/>
        <v/>
      </c>
      <c r="IE85" t="str">
        <f t="shared" si="397"/>
        <v/>
      </c>
      <c r="IF85" t="str">
        <f t="shared" si="398"/>
        <v/>
      </c>
      <c r="IG85" t="str">
        <f t="shared" si="399"/>
        <v/>
      </c>
      <c r="IH85" t="str">
        <f t="shared" si="400"/>
        <v/>
      </c>
      <c r="II85">
        <f t="shared" si="401"/>
        <v>1.8501305000000012E-3</v>
      </c>
      <c r="IJ85">
        <f t="shared" si="402"/>
        <v>7.7132920999999993E-2</v>
      </c>
      <c r="IK85">
        <f t="shared" si="403"/>
        <v>0.31943113299999998</v>
      </c>
      <c r="IL85">
        <f t="shared" si="404"/>
        <v>0.27945425000000002</v>
      </c>
      <c r="IM85">
        <f t="shared" si="405"/>
        <v>0.207293377</v>
      </c>
      <c r="IN85" s="26">
        <f t="shared" si="406"/>
        <v>0.13094384999999997</v>
      </c>
      <c r="IO85">
        <f t="shared" si="407"/>
        <v>0.13094384999999997</v>
      </c>
      <c r="IP85">
        <f t="shared" si="408"/>
        <v>0.13094384999999997</v>
      </c>
      <c r="IQ85">
        <f t="shared" si="409"/>
        <v>0.13094384999999997</v>
      </c>
      <c r="IR85">
        <f t="shared" si="410"/>
        <v>0.13094384999999997</v>
      </c>
      <c r="IS85">
        <f t="shared" si="411"/>
        <v>0.13094384999999997</v>
      </c>
      <c r="IT85">
        <f t="shared" si="412"/>
        <v>4.5050949999999999E-2</v>
      </c>
      <c r="IU85">
        <f t="shared" si="413"/>
        <v>5.7598999999999997E-2</v>
      </c>
      <c r="IV85">
        <f t="shared" si="414"/>
        <v>2.7660000000000001E-2</v>
      </c>
      <c r="IW85">
        <f t="shared" si="415"/>
        <v>3.1489000000000003E-2</v>
      </c>
      <c r="IX85">
        <f t="shared" si="416"/>
        <v>2.3969000000000001E-2</v>
      </c>
      <c r="IY85" s="26" t="str">
        <f t="shared" si="417"/>
        <v/>
      </c>
      <c r="IZ85" t="str">
        <f t="shared" si="418"/>
        <v/>
      </c>
      <c r="JA85" t="str">
        <f t="shared" si="419"/>
        <v/>
      </c>
      <c r="JB85" t="str">
        <f t="shared" si="420"/>
        <v/>
      </c>
      <c r="JC85" t="str">
        <f t="shared" si="421"/>
        <v/>
      </c>
      <c r="JD85" t="str">
        <f t="shared" si="422"/>
        <v/>
      </c>
      <c r="JE85">
        <f t="shared" si="423"/>
        <v>4.5050949999999999E-2</v>
      </c>
      <c r="JF85">
        <f t="shared" si="424"/>
        <v>5.7598999999999997E-2</v>
      </c>
      <c r="JG85">
        <f t="shared" si="425"/>
        <v>2.7660000000000001E-2</v>
      </c>
      <c r="JH85">
        <f t="shared" si="426"/>
        <v>3.1489000000000003E-2</v>
      </c>
      <c r="JI85">
        <f t="shared" si="427"/>
        <v>2.3969000000000001E-2</v>
      </c>
      <c r="JJ85" s="26">
        <f t="shared" si="428"/>
        <v>23.290190403071897</v>
      </c>
      <c r="JK85">
        <f t="shared" si="429"/>
        <v>23.290190403071897</v>
      </c>
      <c r="JL85">
        <f t="shared" si="430"/>
        <v>23.290190403071897</v>
      </c>
      <c r="JM85">
        <f t="shared" si="431"/>
        <v>23.290190403071897</v>
      </c>
      <c r="JN85">
        <f t="shared" si="432"/>
        <v>23.290190403071897</v>
      </c>
      <c r="JO85">
        <f t="shared" si="433"/>
        <v>23.290190403071897</v>
      </c>
      <c r="JP85">
        <f t="shared" si="434"/>
        <v>20.359666402535865</v>
      </c>
      <c r="JQ85">
        <f t="shared" si="435"/>
        <v>20.529110051076856</v>
      </c>
      <c r="JR85">
        <f t="shared" si="436"/>
        <v>20.157023693126938</v>
      </c>
      <c r="JS85">
        <f t="shared" si="437"/>
        <v>20.545564709509954</v>
      </c>
      <c r="JT85">
        <f t="shared" si="438"/>
        <v>21.225285441285106</v>
      </c>
      <c r="JU85" s="26" t="str">
        <f t="shared" si="439"/>
        <v/>
      </c>
      <c r="JV85" t="str">
        <f t="shared" si="440"/>
        <v/>
      </c>
      <c r="JW85" t="str">
        <f t="shared" si="441"/>
        <v/>
      </c>
      <c r="JX85" t="str">
        <f t="shared" si="442"/>
        <v/>
      </c>
      <c r="JY85" t="str">
        <f t="shared" si="443"/>
        <v/>
      </c>
      <c r="JZ85" t="str">
        <f t="shared" si="444"/>
        <v/>
      </c>
      <c r="KA85">
        <f t="shared" si="445"/>
        <v>20.359666402535865</v>
      </c>
      <c r="KB85">
        <f t="shared" si="446"/>
        <v>20.529110051076856</v>
      </c>
      <c r="KC85">
        <f t="shared" si="447"/>
        <v>20.157023693126938</v>
      </c>
      <c r="KD85">
        <f t="shared" si="448"/>
        <v>20.545564709509954</v>
      </c>
      <c r="KE85" s="4">
        <f t="shared" si="449"/>
        <v>21.225285441285106</v>
      </c>
    </row>
    <row r="86" spans="1:291" x14ac:dyDescent="0.2">
      <c r="A86" s="16" t="s">
        <v>3665</v>
      </c>
      <c r="B86" s="17" t="s">
        <v>3666</v>
      </c>
      <c r="C86" s="17"/>
      <c r="D86" s="17"/>
      <c r="E86" s="20" t="s">
        <v>139</v>
      </c>
      <c r="F86" s="19"/>
      <c r="G86" s="19"/>
      <c r="H86" s="19"/>
      <c r="I86" s="19"/>
      <c r="J86" s="19"/>
      <c r="K86" s="19"/>
      <c r="L86" s="19">
        <v>0</v>
      </c>
      <c r="M86" s="19">
        <v>0</v>
      </c>
      <c r="N86" s="19">
        <v>0</v>
      </c>
      <c r="O86" s="19">
        <v>0</v>
      </c>
      <c r="P86" s="32">
        <v>0</v>
      </c>
      <c r="Q86" s="19"/>
      <c r="R86" s="19"/>
      <c r="S86" s="19"/>
      <c r="T86" s="19"/>
      <c r="U86" s="19"/>
      <c r="V86" s="19"/>
      <c r="W86" s="19">
        <v>0</v>
      </c>
      <c r="X86" s="19">
        <v>0</v>
      </c>
      <c r="Y86" s="19">
        <v>0</v>
      </c>
      <c r="Z86" s="19">
        <v>0</v>
      </c>
      <c r="AA86" s="32">
        <v>0</v>
      </c>
      <c r="AH86">
        <v>0</v>
      </c>
      <c r="AI86">
        <v>0</v>
      </c>
      <c r="AJ86">
        <v>0</v>
      </c>
      <c r="AK86">
        <v>0</v>
      </c>
      <c r="AL86" s="4">
        <v>0</v>
      </c>
      <c r="AM86" s="19"/>
      <c r="AN86" s="19"/>
      <c r="AO86" s="19"/>
      <c r="AP86" s="19"/>
      <c r="AQ86" s="19"/>
      <c r="AR86" s="19"/>
      <c r="AS86" s="19">
        <v>2.0941899999999999E-2</v>
      </c>
      <c r="AT86" s="19">
        <v>2.1591800000000001E-2</v>
      </c>
      <c r="AU86" s="19">
        <v>2.2135599999999998E-2</v>
      </c>
      <c r="AV86" s="19">
        <v>2.1498900000000001E-2</v>
      </c>
      <c r="AW86" s="32">
        <v>2.33469E-2</v>
      </c>
      <c r="AX86" s="19"/>
      <c r="AY86" s="19"/>
      <c r="AZ86" s="19"/>
      <c r="BA86" s="19"/>
      <c r="BB86" s="19"/>
      <c r="BC86" s="19"/>
      <c r="BD86" s="19">
        <v>0</v>
      </c>
      <c r="BE86" s="19">
        <v>0</v>
      </c>
      <c r="BF86" s="19">
        <v>0</v>
      </c>
      <c r="BG86" s="19">
        <v>3</v>
      </c>
      <c r="BH86" s="32">
        <v>3</v>
      </c>
      <c r="BI86" s="19"/>
      <c r="BJ86" s="19"/>
      <c r="BK86" s="19"/>
      <c r="BL86" s="19"/>
      <c r="BM86" s="19"/>
      <c r="BN86" s="19"/>
      <c r="BO86" s="19">
        <f t="shared" si="476"/>
        <v>0</v>
      </c>
      <c r="BP86" s="19">
        <f t="shared" si="476"/>
        <v>0</v>
      </c>
      <c r="BQ86" s="19">
        <f t="shared" si="476"/>
        <v>0</v>
      </c>
      <c r="BR86" s="19">
        <f t="shared" si="476"/>
        <v>1</v>
      </c>
      <c r="BS86" s="19">
        <f t="shared" si="476"/>
        <v>1</v>
      </c>
      <c r="BT86" s="38">
        <v>0</v>
      </c>
      <c r="BU86" s="19">
        <v>2</v>
      </c>
      <c r="BV86" s="19">
        <v>0</v>
      </c>
      <c r="BW86" s="19">
        <v>0</v>
      </c>
      <c r="BX86" s="19">
        <v>0</v>
      </c>
      <c r="BY86" s="19">
        <v>2</v>
      </c>
      <c r="BZ86" s="19">
        <v>9</v>
      </c>
      <c r="CA86" s="19">
        <v>23</v>
      </c>
      <c r="CB86" s="19">
        <v>15</v>
      </c>
      <c r="CC86" s="19">
        <v>18</v>
      </c>
      <c r="CD86" s="32">
        <v>19</v>
      </c>
      <c r="CE86" s="19">
        <v>0</v>
      </c>
      <c r="CF86" s="19">
        <v>2</v>
      </c>
      <c r="CG86" s="19">
        <v>12</v>
      </c>
      <c r="CH86" s="19">
        <v>20</v>
      </c>
      <c r="CI86" s="19">
        <v>16</v>
      </c>
      <c r="CJ86" s="19">
        <v>29</v>
      </c>
      <c r="CK86" s="19">
        <v>96</v>
      </c>
      <c r="CL86" s="19">
        <v>123</v>
      </c>
      <c r="CM86" s="19">
        <v>125</v>
      </c>
      <c r="CN86" s="19">
        <v>142</v>
      </c>
      <c r="CO86" s="32">
        <v>199</v>
      </c>
      <c r="CP86" s="35">
        <f t="shared" si="318"/>
        <v>0</v>
      </c>
      <c r="CQ86" s="35">
        <f t="shared" si="319"/>
        <v>1</v>
      </c>
      <c r="CR86" s="35">
        <f t="shared" si="320"/>
        <v>0</v>
      </c>
      <c r="CS86" s="35">
        <f t="shared" si="321"/>
        <v>0</v>
      </c>
      <c r="CT86" s="35">
        <f t="shared" si="322"/>
        <v>0</v>
      </c>
      <c r="CU86" s="35">
        <f t="shared" si="323"/>
        <v>6.8965517241379309E-2</v>
      </c>
      <c r="CV86" s="35">
        <f t="shared" si="324"/>
        <v>9.375E-2</v>
      </c>
      <c r="CW86" s="35">
        <f t="shared" si="325"/>
        <v>0.18699186991869918</v>
      </c>
      <c r="CX86" s="35">
        <f t="shared" si="326"/>
        <v>0.12</v>
      </c>
      <c r="CY86" s="35">
        <f t="shared" si="327"/>
        <v>0.12676056338028169</v>
      </c>
      <c r="CZ86" s="139">
        <f t="shared" si="328"/>
        <v>9.5477386934673364E-2</v>
      </c>
      <c r="DA86" s="146"/>
      <c r="DB86" s="146"/>
      <c r="DC86" s="146"/>
      <c r="DD86" s="146"/>
      <c r="DE86" s="146"/>
      <c r="DF86" s="146"/>
      <c r="DG86" s="146">
        <v>1.786678177</v>
      </c>
      <c r="DH86" s="146">
        <v>1.6442709129999999</v>
      </c>
      <c r="DI86" s="146">
        <v>1.0222148980000001</v>
      </c>
      <c r="DJ86" s="146">
        <v>1.119686779</v>
      </c>
      <c r="DK86" s="147">
        <v>0.94424476400000001</v>
      </c>
      <c r="DL86" s="146"/>
      <c r="DM86" s="146"/>
      <c r="DN86" s="146"/>
      <c r="DO86" s="146"/>
      <c r="DP86" s="146"/>
      <c r="DQ86" s="146"/>
      <c r="DR86" s="146">
        <v>0.28600301700000003</v>
      </c>
      <c r="DS86" s="146">
        <v>0.28320240000000002</v>
      </c>
      <c r="DT86" s="146">
        <v>0.32948581700000001</v>
      </c>
      <c r="DU86" s="146">
        <v>7.0845150999999995E-2</v>
      </c>
      <c r="DV86" s="147">
        <v>0.125622768</v>
      </c>
      <c r="DW86" s="146"/>
      <c r="DX86" s="146"/>
      <c r="DY86" s="146"/>
      <c r="DZ86" s="146"/>
      <c r="EA86" s="146"/>
      <c r="EB86" s="146">
        <v>6.4739799999999998E-3</v>
      </c>
      <c r="EC86" s="146">
        <v>6.4739799999999998E-3</v>
      </c>
      <c r="ED86" s="146">
        <v>7.1609999999999998E-3</v>
      </c>
      <c r="EE86" s="146">
        <v>5.8370000000000002E-3</v>
      </c>
      <c r="EF86" s="146">
        <v>1.1207999999999999E-2</v>
      </c>
      <c r="EG86" s="147">
        <v>9.8309999999999995E-3</v>
      </c>
      <c r="EH86" s="143"/>
      <c r="EI86" s="143"/>
      <c r="EJ86" s="143"/>
      <c r="EK86" s="143"/>
      <c r="EL86" s="143"/>
      <c r="EM86" s="143"/>
      <c r="EN86" s="143">
        <v>245654100</v>
      </c>
      <c r="EO86" s="143">
        <v>235929100</v>
      </c>
      <c r="EP86" s="143">
        <v>259515500</v>
      </c>
      <c r="EQ86" s="143">
        <v>305659400</v>
      </c>
      <c r="ER86" s="143">
        <v>323693400</v>
      </c>
      <c r="ES86" s="26" t="str">
        <f t="shared" si="329"/>
        <v/>
      </c>
      <c r="ET86" s="26" t="str">
        <f t="shared" si="330"/>
        <v/>
      </c>
      <c r="EU86" s="26" t="str">
        <f t="shared" si="331"/>
        <v/>
      </c>
      <c r="EV86" s="26" t="str">
        <f t="shared" si="332"/>
        <v/>
      </c>
      <c r="EW86" s="26" t="str">
        <f t="shared" si="333"/>
        <v/>
      </c>
      <c r="EX86" s="26" t="str">
        <f t="shared" si="334"/>
        <v/>
      </c>
      <c r="EY86" s="26">
        <f t="shared" si="335"/>
        <v>19.319435006852839</v>
      </c>
      <c r="EZ86" s="26">
        <f t="shared" si="336"/>
        <v>19.279041894124823</v>
      </c>
      <c r="FA86" s="26">
        <f t="shared" si="337"/>
        <v>19.37432698903692</v>
      </c>
      <c r="FB86" s="26">
        <f t="shared" si="338"/>
        <v>19.537981968096652</v>
      </c>
      <c r="FC86" s="152">
        <f t="shared" si="339"/>
        <v>19.595307329439304</v>
      </c>
      <c r="FD86" t="str">
        <f t="shared" si="455"/>
        <v/>
      </c>
      <c r="FE86" t="str">
        <f t="shared" si="456"/>
        <v/>
      </c>
      <c r="FF86" t="str">
        <f t="shared" si="462"/>
        <v/>
      </c>
      <c r="FG86" t="str">
        <f t="shared" si="457"/>
        <v/>
      </c>
      <c r="FH86" t="str">
        <f t="shared" si="302"/>
        <v/>
      </c>
      <c r="FI86" t="str">
        <f t="shared" si="303"/>
        <v/>
      </c>
      <c r="FJ86">
        <f t="shared" si="340"/>
        <v>1.786678177</v>
      </c>
      <c r="FK86">
        <f t="shared" si="341"/>
        <v>1.6442709129999999</v>
      </c>
      <c r="FL86">
        <f t="shared" si="342"/>
        <v>1.0222148980000001</v>
      </c>
      <c r="FM86">
        <f t="shared" si="360"/>
        <v>1.119686779</v>
      </c>
      <c r="FN86">
        <f t="shared" si="452"/>
        <v>0.94424476400000001</v>
      </c>
      <c r="FO86" s="26" t="str">
        <f t="shared" si="471"/>
        <v/>
      </c>
      <c r="FP86" t="str">
        <f t="shared" si="472"/>
        <v/>
      </c>
      <c r="FQ86" t="str">
        <f t="shared" si="473"/>
        <v/>
      </c>
      <c r="FR86" t="str">
        <f t="shared" si="477"/>
        <v/>
      </c>
      <c r="FS86" t="str">
        <f t="shared" si="477"/>
        <v/>
      </c>
      <c r="FT86" t="str">
        <f t="shared" si="477"/>
        <v/>
      </c>
      <c r="FU86">
        <f t="shared" si="477"/>
        <v>0.28600301700000003</v>
      </c>
      <c r="FV86">
        <f t="shared" si="477"/>
        <v>0.28320240000000002</v>
      </c>
      <c r="FW86">
        <f t="shared" si="477"/>
        <v>0.32948581700000001</v>
      </c>
      <c r="FX86">
        <f>IF(ISNUMBER(O86),DU86,"")</f>
        <v>7.0845150999999995E-2</v>
      </c>
      <c r="FY86" s="4">
        <f t="shared" si="344"/>
        <v>0.125622768</v>
      </c>
      <c r="FZ86" t="str">
        <f t="shared" si="474"/>
        <v/>
      </c>
      <c r="GA86" t="str">
        <f t="shared" si="475"/>
        <v/>
      </c>
      <c r="GB86" t="str">
        <f t="shared" si="458"/>
        <v/>
      </c>
      <c r="GC86" t="str">
        <f t="shared" si="459"/>
        <v/>
      </c>
      <c r="GD86" t="str">
        <f t="shared" si="460"/>
        <v/>
      </c>
      <c r="GE86" t="str">
        <f t="shared" si="345"/>
        <v/>
      </c>
      <c r="GF86">
        <f t="shared" si="346"/>
        <v>6.4739799999999998E-3</v>
      </c>
      <c r="GG86">
        <f t="shared" si="347"/>
        <v>7.1609999999999998E-3</v>
      </c>
      <c r="GH86">
        <f t="shared" si="348"/>
        <v>5.8370000000000002E-3</v>
      </c>
      <c r="GI86">
        <f t="shared" si="361"/>
        <v>1.1207999999999999E-2</v>
      </c>
      <c r="GJ86" s="4">
        <f t="shared" si="454"/>
        <v>9.8309999999999995E-3</v>
      </c>
      <c r="GK86" t="str">
        <f t="shared" si="349"/>
        <v/>
      </c>
      <c r="GL86" t="str">
        <f t="shared" si="350"/>
        <v/>
      </c>
      <c r="GM86" t="str">
        <f t="shared" si="351"/>
        <v/>
      </c>
      <c r="GN86" t="str">
        <f t="shared" si="352"/>
        <v/>
      </c>
      <c r="GO86" t="str">
        <f t="shared" si="353"/>
        <v/>
      </c>
      <c r="GP86" t="str">
        <f t="shared" si="354"/>
        <v/>
      </c>
      <c r="GQ86">
        <f t="shared" si="355"/>
        <v>19.319435006852839</v>
      </c>
      <c r="GR86">
        <f t="shared" si="356"/>
        <v>19.279041894124823</v>
      </c>
      <c r="GS86">
        <f t="shared" si="357"/>
        <v>19.37432698903692</v>
      </c>
      <c r="GT86">
        <f t="shared" si="358"/>
        <v>19.537981968096652</v>
      </c>
      <c r="GU86">
        <f t="shared" si="359"/>
        <v>19.595307329439304</v>
      </c>
      <c r="GV86" s="26">
        <f t="shared" si="362"/>
        <v>11.025982470999988</v>
      </c>
      <c r="GW86">
        <f t="shared" si="363"/>
        <v>11.025982470999988</v>
      </c>
      <c r="GX86">
        <f t="shared" si="364"/>
        <v>11.025982470999988</v>
      </c>
      <c r="GY86">
        <f t="shared" si="365"/>
        <v>11.025982470999988</v>
      </c>
      <c r="GZ86">
        <f t="shared" si="366"/>
        <v>11.025982470999988</v>
      </c>
      <c r="HA86">
        <f t="shared" si="367"/>
        <v>11.025982470999988</v>
      </c>
      <c r="HB86">
        <f t="shared" si="368"/>
        <v>1.786678177</v>
      </c>
      <c r="HC86">
        <f t="shared" si="369"/>
        <v>1.6442709129999999</v>
      </c>
      <c r="HD86">
        <f t="shared" si="370"/>
        <v>1.0222148980000001</v>
      </c>
      <c r="HE86">
        <f t="shared" si="371"/>
        <v>1.119686779</v>
      </c>
      <c r="HF86">
        <f t="shared" si="372"/>
        <v>0.94424476400000001</v>
      </c>
      <c r="HG86" s="26" t="str">
        <f t="shared" si="373"/>
        <v/>
      </c>
      <c r="HH86" t="str">
        <f t="shared" si="374"/>
        <v/>
      </c>
      <c r="HI86" t="str">
        <f t="shared" si="375"/>
        <v/>
      </c>
      <c r="HJ86" t="str">
        <f t="shared" si="376"/>
        <v/>
      </c>
      <c r="HK86" t="str">
        <f t="shared" si="377"/>
        <v/>
      </c>
      <c r="HL86" t="str">
        <f t="shared" si="378"/>
        <v/>
      </c>
      <c r="HM86">
        <f t="shared" si="379"/>
        <v>1.786678177</v>
      </c>
      <c r="HN86">
        <f t="shared" si="380"/>
        <v>1.6442709129999999</v>
      </c>
      <c r="HO86">
        <f t="shared" si="381"/>
        <v>1.0222148980000001</v>
      </c>
      <c r="HP86">
        <f t="shared" si="382"/>
        <v>1.119686779</v>
      </c>
      <c r="HQ86">
        <f t="shared" si="383"/>
        <v>0.94424476400000001</v>
      </c>
      <c r="HR86" s="26">
        <f t="shared" si="384"/>
        <v>0.86766592399999853</v>
      </c>
      <c r="HS86">
        <f t="shared" si="385"/>
        <v>0.86766592399999853</v>
      </c>
      <c r="HT86">
        <f t="shared" si="386"/>
        <v>0.86766592399999853</v>
      </c>
      <c r="HU86">
        <f t="shared" si="387"/>
        <v>0.86766592399999853</v>
      </c>
      <c r="HV86">
        <f t="shared" si="388"/>
        <v>0.86766592399999853</v>
      </c>
      <c r="HW86">
        <f t="shared" si="389"/>
        <v>0.86766592399999853</v>
      </c>
      <c r="HX86">
        <f t="shared" si="390"/>
        <v>0.28600301700000003</v>
      </c>
      <c r="HY86">
        <f t="shared" si="391"/>
        <v>0.28320240000000002</v>
      </c>
      <c r="HZ86">
        <f t="shared" si="392"/>
        <v>0.32948581700000001</v>
      </c>
      <c r="IA86">
        <f t="shared" si="393"/>
        <v>7.0845150999999995E-2</v>
      </c>
      <c r="IB86" s="4">
        <f t="shared" si="394"/>
        <v>0.125622768</v>
      </c>
      <c r="IC86" t="str">
        <f t="shared" si="395"/>
        <v/>
      </c>
      <c r="ID86" t="str">
        <f t="shared" si="396"/>
        <v/>
      </c>
      <c r="IE86" t="str">
        <f t="shared" si="397"/>
        <v/>
      </c>
      <c r="IF86" t="str">
        <f t="shared" si="398"/>
        <v/>
      </c>
      <c r="IG86" t="str">
        <f t="shared" si="399"/>
        <v/>
      </c>
      <c r="IH86" t="str">
        <f t="shared" si="400"/>
        <v/>
      </c>
      <c r="II86">
        <f t="shared" si="401"/>
        <v>0.28600301700000003</v>
      </c>
      <c r="IJ86">
        <f t="shared" si="402"/>
        <v>0.28320240000000002</v>
      </c>
      <c r="IK86">
        <f t="shared" si="403"/>
        <v>0.32948581700000001</v>
      </c>
      <c r="IL86">
        <f t="shared" si="404"/>
        <v>7.0845150999999995E-2</v>
      </c>
      <c r="IM86">
        <f t="shared" si="405"/>
        <v>0.125622768</v>
      </c>
      <c r="IN86" s="26">
        <f t="shared" si="406"/>
        <v>0.13094384999999997</v>
      </c>
      <c r="IO86">
        <f t="shared" si="407"/>
        <v>0.13094384999999997</v>
      </c>
      <c r="IP86">
        <f t="shared" si="408"/>
        <v>0.13094384999999997</v>
      </c>
      <c r="IQ86">
        <f t="shared" si="409"/>
        <v>0.13094384999999997</v>
      </c>
      <c r="IR86">
        <f t="shared" si="410"/>
        <v>0.13094384999999997</v>
      </c>
      <c r="IS86">
        <f t="shared" si="411"/>
        <v>0.13094384999999997</v>
      </c>
      <c r="IT86">
        <f t="shared" si="412"/>
        <v>6.4739799999999998E-3</v>
      </c>
      <c r="IU86">
        <f t="shared" si="413"/>
        <v>7.1609999999999998E-3</v>
      </c>
      <c r="IV86">
        <f t="shared" si="414"/>
        <v>5.8370000000000002E-3</v>
      </c>
      <c r="IW86">
        <f t="shared" si="415"/>
        <v>1.1207999999999999E-2</v>
      </c>
      <c r="IX86">
        <f t="shared" si="416"/>
        <v>9.8309999999999995E-3</v>
      </c>
      <c r="IY86" s="26" t="str">
        <f t="shared" si="417"/>
        <v/>
      </c>
      <c r="IZ86" t="str">
        <f t="shared" si="418"/>
        <v/>
      </c>
      <c r="JA86" t="str">
        <f t="shared" si="419"/>
        <v/>
      </c>
      <c r="JB86" t="str">
        <f t="shared" si="420"/>
        <v/>
      </c>
      <c r="JC86" t="str">
        <f t="shared" si="421"/>
        <v/>
      </c>
      <c r="JD86" t="str">
        <f t="shared" si="422"/>
        <v/>
      </c>
      <c r="JE86">
        <f t="shared" si="423"/>
        <v>6.4739799999999998E-3</v>
      </c>
      <c r="JF86">
        <f t="shared" si="424"/>
        <v>7.1609999999999998E-3</v>
      </c>
      <c r="JG86">
        <f t="shared" si="425"/>
        <v>5.8370000000000002E-3</v>
      </c>
      <c r="JH86">
        <f t="shared" si="426"/>
        <v>1.1207999999999999E-2</v>
      </c>
      <c r="JI86">
        <f t="shared" si="427"/>
        <v>9.8309999999999995E-3</v>
      </c>
      <c r="JJ86" s="26">
        <f t="shared" si="428"/>
        <v>23.290190403071897</v>
      </c>
      <c r="JK86">
        <f t="shared" si="429"/>
        <v>23.290190403071897</v>
      </c>
      <c r="JL86">
        <f t="shared" si="430"/>
        <v>23.290190403071897</v>
      </c>
      <c r="JM86">
        <f t="shared" si="431"/>
        <v>23.290190403071897</v>
      </c>
      <c r="JN86">
        <f t="shared" si="432"/>
        <v>23.290190403071897</v>
      </c>
      <c r="JO86">
        <f t="shared" si="433"/>
        <v>23.290190403071897</v>
      </c>
      <c r="JP86">
        <f t="shared" si="434"/>
        <v>19.319435006852839</v>
      </c>
      <c r="JQ86">
        <f t="shared" si="435"/>
        <v>19.279041894124823</v>
      </c>
      <c r="JR86">
        <f t="shared" si="436"/>
        <v>19.37432698903692</v>
      </c>
      <c r="JS86">
        <f t="shared" si="437"/>
        <v>19.537981968096652</v>
      </c>
      <c r="JT86">
        <f t="shared" si="438"/>
        <v>19.595307329439304</v>
      </c>
      <c r="JU86" s="26" t="str">
        <f t="shared" si="439"/>
        <v/>
      </c>
      <c r="JV86" t="str">
        <f t="shared" si="440"/>
        <v/>
      </c>
      <c r="JW86" t="str">
        <f t="shared" si="441"/>
        <v/>
      </c>
      <c r="JX86" t="str">
        <f t="shared" si="442"/>
        <v/>
      </c>
      <c r="JY86" t="str">
        <f t="shared" si="443"/>
        <v/>
      </c>
      <c r="JZ86" t="str">
        <f t="shared" si="444"/>
        <v/>
      </c>
      <c r="KA86">
        <f t="shared" si="445"/>
        <v>19.319435006852839</v>
      </c>
      <c r="KB86">
        <f t="shared" si="446"/>
        <v>19.279041894124823</v>
      </c>
      <c r="KC86">
        <f t="shared" si="447"/>
        <v>19.37432698903692</v>
      </c>
      <c r="KD86">
        <f t="shared" si="448"/>
        <v>19.537981968096652</v>
      </c>
      <c r="KE86" s="4">
        <f t="shared" si="449"/>
        <v>19.595307329439304</v>
      </c>
    </row>
    <row r="87" spans="1:291" x14ac:dyDescent="0.2">
      <c r="A87" s="16" t="s">
        <v>3906</v>
      </c>
      <c r="B87" s="17" t="s">
        <v>3907</v>
      </c>
      <c r="C87" s="17"/>
      <c r="D87" s="17"/>
      <c r="E87" s="20" t="s">
        <v>139</v>
      </c>
      <c r="F87" s="19"/>
      <c r="G87" s="19"/>
      <c r="H87" s="19"/>
      <c r="I87" s="19"/>
      <c r="J87" s="19"/>
      <c r="K87" s="19"/>
      <c r="L87" s="19">
        <v>0</v>
      </c>
      <c r="M87" s="19">
        <v>0</v>
      </c>
      <c r="N87" s="19">
        <v>0</v>
      </c>
      <c r="O87" s="19">
        <v>0</v>
      </c>
      <c r="P87" s="32">
        <v>0</v>
      </c>
      <c r="Q87" s="19"/>
      <c r="R87" s="19"/>
      <c r="S87" s="19"/>
      <c r="T87" s="19"/>
      <c r="U87" s="19"/>
      <c r="V87" s="19"/>
      <c r="W87" s="19">
        <v>0</v>
      </c>
      <c r="X87" s="19">
        <v>0</v>
      </c>
      <c r="Y87" s="19">
        <v>0</v>
      </c>
      <c r="Z87" s="19">
        <v>0</v>
      </c>
      <c r="AA87" s="32">
        <v>0</v>
      </c>
      <c r="AH87">
        <v>0</v>
      </c>
      <c r="AI87">
        <v>0</v>
      </c>
      <c r="AJ87">
        <v>0</v>
      </c>
      <c r="AK87">
        <v>0</v>
      </c>
      <c r="AL87" s="4">
        <v>0</v>
      </c>
      <c r="AM87" s="19"/>
      <c r="AN87" s="19"/>
      <c r="AO87" s="19"/>
      <c r="AP87" s="19"/>
      <c r="AQ87" s="19"/>
      <c r="AR87" s="19"/>
      <c r="AS87" s="19">
        <v>2.8812600000000001E-2</v>
      </c>
      <c r="AT87" s="19">
        <v>2.8820100000000001E-2</v>
      </c>
      <c r="AU87" s="19">
        <v>2.8302600000000001E-2</v>
      </c>
      <c r="AV87" s="19">
        <v>2.5390599999999999E-2</v>
      </c>
      <c r="AW87" s="32">
        <v>2.6184099999999998E-2</v>
      </c>
      <c r="AX87" s="19"/>
      <c r="AY87" s="19"/>
      <c r="AZ87" s="19"/>
      <c r="BA87" s="19"/>
      <c r="BB87" s="19"/>
      <c r="BC87" s="19"/>
      <c r="BD87" s="19">
        <v>0</v>
      </c>
      <c r="BE87" s="19">
        <v>0</v>
      </c>
      <c r="BF87" s="19">
        <v>0</v>
      </c>
      <c r="BG87" s="19">
        <v>0</v>
      </c>
      <c r="BH87" s="32">
        <v>0</v>
      </c>
      <c r="BI87" s="19"/>
      <c r="BJ87" s="19"/>
      <c r="BK87" s="19"/>
      <c r="BL87" s="19"/>
      <c r="BM87" s="19"/>
      <c r="BN87" s="19"/>
      <c r="BO87" s="19">
        <f t="shared" si="476"/>
        <v>0</v>
      </c>
      <c r="BP87" s="19">
        <f t="shared" si="476"/>
        <v>0</v>
      </c>
      <c r="BQ87" s="19">
        <f t="shared" si="476"/>
        <v>0</v>
      </c>
      <c r="BR87" s="19">
        <f t="shared" si="476"/>
        <v>0</v>
      </c>
      <c r="BS87" s="19">
        <f t="shared" si="476"/>
        <v>0</v>
      </c>
      <c r="BT87" s="38">
        <v>1</v>
      </c>
      <c r="BU87" s="19">
        <v>0</v>
      </c>
      <c r="BV87" s="19">
        <v>8</v>
      </c>
      <c r="BW87" s="19">
        <v>8</v>
      </c>
      <c r="BX87" s="19">
        <v>25</v>
      </c>
      <c r="BY87" s="19">
        <v>13</v>
      </c>
      <c r="BZ87" s="19">
        <v>10</v>
      </c>
      <c r="CA87" s="19">
        <v>5</v>
      </c>
      <c r="CB87" s="19">
        <v>14</v>
      </c>
      <c r="CC87" s="19">
        <v>5</v>
      </c>
      <c r="CD87" s="32">
        <v>3</v>
      </c>
      <c r="CE87" s="19">
        <v>60</v>
      </c>
      <c r="CF87" s="19">
        <v>46</v>
      </c>
      <c r="CG87" s="19">
        <v>60</v>
      </c>
      <c r="CH87" s="19">
        <v>65</v>
      </c>
      <c r="CI87" s="19">
        <v>110</v>
      </c>
      <c r="CJ87" s="19">
        <v>55</v>
      </c>
      <c r="CK87" s="19">
        <v>34</v>
      </c>
      <c r="CL87" s="19">
        <v>23</v>
      </c>
      <c r="CM87" s="19">
        <v>34</v>
      </c>
      <c r="CN87" s="19">
        <v>77</v>
      </c>
      <c r="CO87" s="32">
        <v>176</v>
      </c>
      <c r="CP87" s="35">
        <f t="shared" si="318"/>
        <v>1.6666666666666666E-2</v>
      </c>
      <c r="CQ87" s="35">
        <f t="shared" si="319"/>
        <v>0</v>
      </c>
      <c r="CR87" s="35">
        <f t="shared" si="320"/>
        <v>0.13333333333333333</v>
      </c>
      <c r="CS87" s="35">
        <f t="shared" si="321"/>
        <v>0.12307692307692308</v>
      </c>
      <c r="CT87" s="35">
        <f t="shared" si="322"/>
        <v>0.22727272727272727</v>
      </c>
      <c r="CU87" s="35">
        <f t="shared" si="323"/>
        <v>0.23636363636363636</v>
      </c>
      <c r="CV87" s="35">
        <f t="shared" si="324"/>
        <v>0.29411764705882354</v>
      </c>
      <c r="CW87" s="35">
        <f t="shared" si="325"/>
        <v>0.21739130434782608</v>
      </c>
      <c r="CX87" s="35">
        <f t="shared" si="326"/>
        <v>0.41176470588235292</v>
      </c>
      <c r="CY87" s="35">
        <f t="shared" si="327"/>
        <v>6.4935064935064929E-2</v>
      </c>
      <c r="CZ87" s="139">
        <f t="shared" si="328"/>
        <v>1.7045454545454544E-2</v>
      </c>
      <c r="DA87" s="146">
        <v>0.96089677600000001</v>
      </c>
      <c r="DB87" s="146">
        <v>0.88920602299999996</v>
      </c>
      <c r="DC87" s="146">
        <v>0.93430348200000002</v>
      </c>
      <c r="DD87" s="146">
        <v>0.96671091399999998</v>
      </c>
      <c r="DE87" s="146">
        <v>0.95018307400000002</v>
      </c>
      <c r="DF87" s="146">
        <v>0.83125367400000005</v>
      </c>
      <c r="DG87" s="146">
        <v>0.75680841600000004</v>
      </c>
      <c r="DH87" s="146">
        <v>0.66163672399999995</v>
      </c>
      <c r="DI87" s="146">
        <v>0.57669968100000002</v>
      </c>
      <c r="DJ87" s="146">
        <v>0.65533699499999998</v>
      </c>
      <c r="DK87" s="147">
        <v>0.76538931799999999</v>
      </c>
      <c r="DL87" s="146"/>
      <c r="DM87" s="146"/>
      <c r="DN87" s="146"/>
      <c r="DO87" s="146"/>
      <c r="DP87" s="146"/>
      <c r="DQ87" s="146"/>
      <c r="DR87" s="146"/>
      <c r="DS87" s="146"/>
      <c r="DT87" s="146"/>
      <c r="DU87" s="146"/>
      <c r="DV87" s="147"/>
      <c r="DW87" s="146"/>
      <c r="DX87" s="146"/>
      <c r="DY87" s="146">
        <v>-3.3998059999999997E-2</v>
      </c>
      <c r="DZ87" s="146">
        <v>0.24064735400000001</v>
      </c>
      <c r="EA87" s="146">
        <v>0.16625699999999999</v>
      </c>
      <c r="EB87" s="146">
        <v>-3.9977651000000003E-2</v>
      </c>
      <c r="EC87" s="146">
        <v>-3.9977651000000003E-2</v>
      </c>
      <c r="ED87" s="146">
        <v>0.148365</v>
      </c>
      <c r="EE87" s="146">
        <v>2.9116E-2</v>
      </c>
      <c r="EF87" s="146">
        <v>0.10138800000000001</v>
      </c>
      <c r="EG87" s="147">
        <v>1.9694E-2</v>
      </c>
      <c r="EH87" s="143">
        <v>37122700</v>
      </c>
      <c r="EI87" s="143">
        <v>34150900</v>
      </c>
      <c r="EJ87" s="143">
        <v>34744900</v>
      </c>
      <c r="EK87" s="143">
        <v>48629400</v>
      </c>
      <c r="EL87" s="143">
        <v>149975500</v>
      </c>
      <c r="EM87" s="143">
        <v>145523400</v>
      </c>
      <c r="EN87" s="143">
        <v>136638700</v>
      </c>
      <c r="EO87" s="143">
        <v>142219300</v>
      </c>
      <c r="EP87" s="143">
        <v>124153300</v>
      </c>
      <c r="EQ87" s="143">
        <v>154893500</v>
      </c>
      <c r="ER87" s="143">
        <v>184040800</v>
      </c>
      <c r="ES87" s="26">
        <f t="shared" si="329"/>
        <v>17.429739200306027</v>
      </c>
      <c r="ET87" s="26">
        <f t="shared" si="330"/>
        <v>17.346299497952984</v>
      </c>
      <c r="EU87" s="26">
        <f t="shared" si="331"/>
        <v>17.363543356614464</v>
      </c>
      <c r="EV87" s="26">
        <f t="shared" si="332"/>
        <v>17.69973884424093</v>
      </c>
      <c r="EW87" s="26">
        <f t="shared" si="333"/>
        <v>18.825982505386854</v>
      </c>
      <c r="EX87" s="26">
        <f t="shared" si="334"/>
        <v>18.795847456387175</v>
      </c>
      <c r="EY87" s="26">
        <f t="shared" si="335"/>
        <v>18.732850773907753</v>
      </c>
      <c r="EZ87" s="26">
        <f t="shared" si="336"/>
        <v>18.772880790455627</v>
      </c>
      <c r="FA87" s="26">
        <f t="shared" si="337"/>
        <v>18.63702765031428</v>
      </c>
      <c r="FB87" s="26">
        <f t="shared" si="338"/>
        <v>18.858248341950155</v>
      </c>
      <c r="FC87" s="152">
        <f t="shared" si="339"/>
        <v>19.030668030123206</v>
      </c>
      <c r="FD87" t="str">
        <f t="shared" si="455"/>
        <v/>
      </c>
      <c r="FE87" t="str">
        <f t="shared" si="456"/>
        <v/>
      </c>
      <c r="FF87" t="str">
        <f t="shared" si="462"/>
        <v/>
      </c>
      <c r="FG87" t="str">
        <f t="shared" si="457"/>
        <v/>
      </c>
      <c r="FH87" t="str">
        <f t="shared" si="302"/>
        <v/>
      </c>
      <c r="FI87" t="str">
        <f t="shared" si="303"/>
        <v/>
      </c>
      <c r="FJ87">
        <f t="shared" si="340"/>
        <v>0.75680841600000004</v>
      </c>
      <c r="FK87">
        <f t="shared" si="341"/>
        <v>0.66163672399999995</v>
      </c>
      <c r="FL87">
        <f t="shared" si="342"/>
        <v>0.57669968100000002</v>
      </c>
      <c r="FM87">
        <f t="shared" si="360"/>
        <v>0.65533699499999998</v>
      </c>
      <c r="FN87">
        <f t="shared" si="452"/>
        <v>0.76538931799999999</v>
      </c>
      <c r="FO87" s="26" t="str">
        <f t="shared" si="471"/>
        <v/>
      </c>
      <c r="FP87" t="str">
        <f t="shared" si="472"/>
        <v/>
      </c>
      <c r="FQ87" t="str">
        <f t="shared" si="473"/>
        <v/>
      </c>
      <c r="FR87" t="str">
        <f t="shared" ref="FR87:FT91" si="478">IF(ISNUMBER(I87),DO87,"")</f>
        <v/>
      </c>
      <c r="FS87" t="str">
        <f t="shared" si="478"/>
        <v/>
      </c>
      <c r="FT87" t="str">
        <f t="shared" si="478"/>
        <v/>
      </c>
      <c r="FY87" s="4"/>
      <c r="FZ87" t="str">
        <f t="shared" si="474"/>
        <v/>
      </c>
      <c r="GA87" t="str">
        <f t="shared" si="475"/>
        <v/>
      </c>
      <c r="GB87" t="str">
        <f t="shared" si="458"/>
        <v/>
      </c>
      <c r="GC87" t="str">
        <f t="shared" si="459"/>
        <v/>
      </c>
      <c r="GD87" t="str">
        <f t="shared" si="460"/>
        <v/>
      </c>
      <c r="GE87" t="str">
        <f t="shared" si="345"/>
        <v/>
      </c>
      <c r="GF87">
        <f t="shared" si="346"/>
        <v>-3.9977651000000003E-2</v>
      </c>
      <c r="GG87">
        <f t="shared" si="347"/>
        <v>0.148365</v>
      </c>
      <c r="GH87">
        <f t="shared" si="348"/>
        <v>2.9116E-2</v>
      </c>
      <c r="GI87">
        <f t="shared" si="361"/>
        <v>0.10138800000000001</v>
      </c>
      <c r="GJ87" s="4">
        <f t="shared" si="454"/>
        <v>1.9694E-2</v>
      </c>
      <c r="GK87" t="str">
        <f t="shared" si="349"/>
        <v/>
      </c>
      <c r="GL87" t="str">
        <f t="shared" si="350"/>
        <v/>
      </c>
      <c r="GM87" t="str">
        <f t="shared" si="351"/>
        <v/>
      </c>
      <c r="GN87" t="str">
        <f t="shared" si="352"/>
        <v/>
      </c>
      <c r="GO87" t="str">
        <f t="shared" si="353"/>
        <v/>
      </c>
      <c r="GP87" t="str">
        <f t="shared" si="354"/>
        <v/>
      </c>
      <c r="GQ87">
        <f t="shared" si="355"/>
        <v>18.732850773907753</v>
      </c>
      <c r="GR87">
        <f t="shared" si="356"/>
        <v>18.772880790455627</v>
      </c>
      <c r="GS87">
        <f t="shared" si="357"/>
        <v>18.63702765031428</v>
      </c>
      <c r="GT87">
        <f t="shared" si="358"/>
        <v>18.858248341950155</v>
      </c>
      <c r="GU87">
        <f t="shared" si="359"/>
        <v>19.030668030123206</v>
      </c>
      <c r="GV87" s="26">
        <f t="shared" si="362"/>
        <v>11.025982470999988</v>
      </c>
      <c r="GW87">
        <f t="shared" si="363"/>
        <v>11.025982470999988</v>
      </c>
      <c r="GX87">
        <f t="shared" si="364"/>
        <v>11.025982470999988</v>
      </c>
      <c r="GY87">
        <f t="shared" si="365"/>
        <v>11.025982470999988</v>
      </c>
      <c r="GZ87">
        <f t="shared" si="366"/>
        <v>11.025982470999988</v>
      </c>
      <c r="HA87">
        <f t="shared" si="367"/>
        <v>11.025982470999988</v>
      </c>
      <c r="HB87">
        <f t="shared" si="368"/>
        <v>0.75680841600000004</v>
      </c>
      <c r="HC87">
        <f t="shared" si="369"/>
        <v>0.66163672399999995</v>
      </c>
      <c r="HD87">
        <f t="shared" si="370"/>
        <v>0.57669968100000002</v>
      </c>
      <c r="HE87">
        <f t="shared" si="371"/>
        <v>0.65533699499999998</v>
      </c>
      <c r="HF87">
        <f t="shared" si="372"/>
        <v>0.76538931799999999</v>
      </c>
      <c r="HG87" s="26" t="str">
        <f t="shared" si="373"/>
        <v/>
      </c>
      <c r="HH87" t="str">
        <f t="shared" si="374"/>
        <v/>
      </c>
      <c r="HI87" t="str">
        <f t="shared" si="375"/>
        <v/>
      </c>
      <c r="HJ87" t="str">
        <f t="shared" si="376"/>
        <v/>
      </c>
      <c r="HK87" t="str">
        <f t="shared" si="377"/>
        <v/>
      </c>
      <c r="HL87" t="str">
        <f t="shared" si="378"/>
        <v/>
      </c>
      <c r="HM87">
        <f t="shared" si="379"/>
        <v>0.75680841600000004</v>
      </c>
      <c r="HN87">
        <f t="shared" si="380"/>
        <v>0.66163672399999995</v>
      </c>
      <c r="HO87">
        <f t="shared" si="381"/>
        <v>0.57669968100000002</v>
      </c>
      <c r="HP87">
        <f t="shared" si="382"/>
        <v>0.65533699499999998</v>
      </c>
      <c r="HQ87">
        <f t="shared" si="383"/>
        <v>0.76538931799999999</v>
      </c>
      <c r="HR87" s="26">
        <f t="shared" si="384"/>
        <v>0.86766592399999853</v>
      </c>
      <c r="HS87">
        <f t="shared" si="385"/>
        <v>0.86766592399999853</v>
      </c>
      <c r="HT87">
        <f t="shared" si="386"/>
        <v>0.86766592399999853</v>
      </c>
      <c r="HU87">
        <f t="shared" si="387"/>
        <v>0.86766592399999853</v>
      </c>
      <c r="HV87">
        <f t="shared" si="388"/>
        <v>0.86766592399999853</v>
      </c>
      <c r="HW87">
        <f t="shared" si="389"/>
        <v>0.86766592399999853</v>
      </c>
      <c r="HX87">
        <f t="shared" si="390"/>
        <v>1.8501305000000012E-3</v>
      </c>
      <c r="HY87">
        <f t="shared" si="391"/>
        <v>1.8501305000000012E-3</v>
      </c>
      <c r="HZ87">
        <f t="shared" si="392"/>
        <v>1.8501305000000012E-3</v>
      </c>
      <c r="IA87">
        <f t="shared" si="393"/>
        <v>1.8501305000000012E-3</v>
      </c>
      <c r="IB87" s="4">
        <f t="shared" si="394"/>
        <v>1.8501305000000012E-3</v>
      </c>
      <c r="IC87" t="str">
        <f t="shared" si="395"/>
        <v/>
      </c>
      <c r="ID87" t="str">
        <f t="shared" si="396"/>
        <v/>
      </c>
      <c r="IE87" t="str">
        <f t="shared" si="397"/>
        <v/>
      </c>
      <c r="IF87" t="str">
        <f t="shared" si="398"/>
        <v/>
      </c>
      <c r="IG87" t="str">
        <f t="shared" si="399"/>
        <v/>
      </c>
      <c r="IH87" t="str">
        <f t="shared" si="400"/>
        <v/>
      </c>
      <c r="II87" t="str">
        <f t="shared" si="401"/>
        <v/>
      </c>
      <c r="IJ87" t="str">
        <f t="shared" si="402"/>
        <v/>
      </c>
      <c r="IK87" t="str">
        <f t="shared" si="403"/>
        <v/>
      </c>
      <c r="IL87" t="str">
        <f t="shared" si="404"/>
        <v/>
      </c>
      <c r="IM87" t="str">
        <f t="shared" si="405"/>
        <v/>
      </c>
      <c r="IN87" s="26">
        <f t="shared" si="406"/>
        <v>0.13094384999999997</v>
      </c>
      <c r="IO87">
        <f t="shared" si="407"/>
        <v>0.13094384999999997</v>
      </c>
      <c r="IP87">
        <f t="shared" si="408"/>
        <v>0.13094384999999997</v>
      </c>
      <c r="IQ87">
        <f t="shared" si="409"/>
        <v>0.13094384999999997</v>
      </c>
      <c r="IR87">
        <f t="shared" si="410"/>
        <v>0.13094384999999997</v>
      </c>
      <c r="IS87">
        <f t="shared" si="411"/>
        <v>0.13094384999999997</v>
      </c>
      <c r="IT87">
        <f t="shared" si="412"/>
        <v>-3.9977651000000003E-2</v>
      </c>
      <c r="IU87">
        <f t="shared" si="413"/>
        <v>0.13094384999999997</v>
      </c>
      <c r="IV87">
        <f t="shared" si="414"/>
        <v>2.9116E-2</v>
      </c>
      <c r="IW87">
        <f t="shared" si="415"/>
        <v>0.10138800000000001</v>
      </c>
      <c r="IX87">
        <f t="shared" si="416"/>
        <v>1.9694E-2</v>
      </c>
      <c r="IY87" s="26" t="str">
        <f t="shared" si="417"/>
        <v/>
      </c>
      <c r="IZ87" t="str">
        <f t="shared" si="418"/>
        <v/>
      </c>
      <c r="JA87" t="str">
        <f t="shared" si="419"/>
        <v/>
      </c>
      <c r="JB87" t="str">
        <f t="shared" si="420"/>
        <v/>
      </c>
      <c r="JC87" t="str">
        <f t="shared" si="421"/>
        <v/>
      </c>
      <c r="JD87" t="str">
        <f t="shared" si="422"/>
        <v/>
      </c>
      <c r="JE87">
        <f t="shared" si="423"/>
        <v>-3.9977651000000003E-2</v>
      </c>
      <c r="JF87">
        <f t="shared" si="424"/>
        <v>0.13094384999999997</v>
      </c>
      <c r="JG87">
        <f t="shared" si="425"/>
        <v>2.9116E-2</v>
      </c>
      <c r="JH87">
        <f t="shared" si="426"/>
        <v>0.10138800000000001</v>
      </c>
      <c r="JI87">
        <f t="shared" si="427"/>
        <v>1.9694E-2</v>
      </c>
      <c r="JJ87" s="26">
        <f t="shared" si="428"/>
        <v>23.290190403071897</v>
      </c>
      <c r="JK87">
        <f t="shared" si="429"/>
        <v>23.290190403071897</v>
      </c>
      <c r="JL87">
        <f t="shared" si="430"/>
        <v>23.290190403071897</v>
      </c>
      <c r="JM87">
        <f t="shared" si="431"/>
        <v>23.290190403071897</v>
      </c>
      <c r="JN87">
        <f t="shared" si="432"/>
        <v>23.290190403071897</v>
      </c>
      <c r="JO87">
        <f t="shared" si="433"/>
        <v>23.290190403071897</v>
      </c>
      <c r="JP87">
        <f t="shared" si="434"/>
        <v>18.732850773907753</v>
      </c>
      <c r="JQ87">
        <f t="shared" si="435"/>
        <v>18.772880790455627</v>
      </c>
      <c r="JR87">
        <f t="shared" si="436"/>
        <v>18.63702765031428</v>
      </c>
      <c r="JS87">
        <f t="shared" si="437"/>
        <v>18.858248341950155</v>
      </c>
      <c r="JT87">
        <f t="shared" si="438"/>
        <v>19.030668030123206</v>
      </c>
      <c r="JU87" s="26" t="str">
        <f t="shared" si="439"/>
        <v/>
      </c>
      <c r="JV87" t="str">
        <f t="shared" si="440"/>
        <v/>
      </c>
      <c r="JW87" t="str">
        <f t="shared" si="441"/>
        <v/>
      </c>
      <c r="JX87" t="str">
        <f t="shared" si="442"/>
        <v/>
      </c>
      <c r="JY87" t="str">
        <f t="shared" si="443"/>
        <v/>
      </c>
      <c r="JZ87" t="str">
        <f t="shared" si="444"/>
        <v/>
      </c>
      <c r="KA87">
        <f t="shared" si="445"/>
        <v>18.732850773907753</v>
      </c>
      <c r="KB87">
        <f t="shared" si="446"/>
        <v>18.772880790455627</v>
      </c>
      <c r="KC87">
        <f t="shared" si="447"/>
        <v>18.63702765031428</v>
      </c>
      <c r="KD87">
        <f t="shared" si="448"/>
        <v>18.858248341950155</v>
      </c>
      <c r="KE87" s="4">
        <f t="shared" si="449"/>
        <v>19.030668030123206</v>
      </c>
    </row>
    <row r="88" spans="1:291" x14ac:dyDescent="0.2">
      <c r="A88" s="16" t="s">
        <v>3667</v>
      </c>
      <c r="B88" s="17" t="s">
        <v>3668</v>
      </c>
      <c r="C88" s="17"/>
      <c r="D88" s="17"/>
      <c r="E88" s="20" t="s">
        <v>139</v>
      </c>
      <c r="F88" s="19"/>
      <c r="G88" s="19"/>
      <c r="H88" s="19"/>
      <c r="I88" s="19"/>
      <c r="J88" s="19"/>
      <c r="K88" s="19"/>
      <c r="L88" s="19">
        <v>0</v>
      </c>
      <c r="M88" s="19">
        <v>0</v>
      </c>
      <c r="N88" s="19">
        <v>0</v>
      </c>
      <c r="O88" s="19">
        <v>0</v>
      </c>
      <c r="P88" s="32">
        <v>0</v>
      </c>
      <c r="Q88" s="19"/>
      <c r="R88" s="19"/>
      <c r="S88" s="19"/>
      <c r="T88" s="19"/>
      <c r="U88" s="19"/>
      <c r="V88" s="19"/>
      <c r="W88" s="19">
        <v>0</v>
      </c>
      <c r="X88" s="19">
        <v>0</v>
      </c>
      <c r="Y88" s="19">
        <v>0</v>
      </c>
      <c r="Z88" s="19">
        <v>0</v>
      </c>
      <c r="AA88" s="32">
        <v>0</v>
      </c>
      <c r="AH88">
        <v>0</v>
      </c>
      <c r="AI88">
        <v>0</v>
      </c>
      <c r="AJ88">
        <v>0</v>
      </c>
      <c r="AK88">
        <v>0</v>
      </c>
      <c r="AL88" s="4">
        <v>0</v>
      </c>
      <c r="AM88" s="19"/>
      <c r="AN88" s="19"/>
      <c r="AO88" s="19"/>
      <c r="AP88" s="19"/>
      <c r="AQ88" s="19"/>
      <c r="AR88" s="19"/>
      <c r="AS88" s="19">
        <v>2.8432300000000001E-2</v>
      </c>
      <c r="AT88" s="19">
        <v>2.70519E-2</v>
      </c>
      <c r="AU88" s="19">
        <v>2.56288E-2</v>
      </c>
      <c r="AV88" s="19">
        <v>2.4500399999999999E-2</v>
      </c>
      <c r="AW88" s="32">
        <v>2.53742E-2</v>
      </c>
      <c r="AX88" s="19"/>
      <c r="AY88" s="19"/>
      <c r="AZ88" s="19"/>
      <c r="BA88" s="19"/>
      <c r="BB88" s="19"/>
      <c r="BC88" s="19"/>
      <c r="BD88" s="19">
        <v>0</v>
      </c>
      <c r="BE88" s="19">
        <v>0</v>
      </c>
      <c r="BF88" s="19">
        <v>1</v>
      </c>
      <c r="BG88" s="19">
        <v>1</v>
      </c>
      <c r="BH88" s="32">
        <v>2</v>
      </c>
      <c r="BI88" s="19"/>
      <c r="BJ88" s="19"/>
      <c r="BK88" s="19"/>
      <c r="BL88" s="19"/>
      <c r="BM88" s="19"/>
      <c r="BN88" s="19"/>
      <c r="BO88" s="19">
        <f t="shared" si="476"/>
        <v>0</v>
      </c>
      <c r="BP88" s="19">
        <f t="shared" si="476"/>
        <v>0</v>
      </c>
      <c r="BQ88" s="19">
        <f t="shared" si="476"/>
        <v>1</v>
      </c>
      <c r="BR88" s="19">
        <f t="shared" si="476"/>
        <v>1</v>
      </c>
      <c r="BS88" s="19">
        <f t="shared" si="476"/>
        <v>1</v>
      </c>
      <c r="BT88" s="38">
        <v>7</v>
      </c>
      <c r="BU88" s="19">
        <v>16</v>
      </c>
      <c r="BV88" s="19">
        <v>8</v>
      </c>
      <c r="BW88" s="19">
        <v>13</v>
      </c>
      <c r="BX88" s="19">
        <v>21</v>
      </c>
      <c r="BY88" s="19">
        <v>39</v>
      </c>
      <c r="BZ88" s="19">
        <v>56</v>
      </c>
      <c r="CA88" s="19">
        <v>24</v>
      </c>
      <c r="CB88" s="19">
        <v>22</v>
      </c>
      <c r="CC88" s="19">
        <v>25</v>
      </c>
      <c r="CD88" s="32">
        <v>29</v>
      </c>
      <c r="CE88" s="19">
        <v>30</v>
      </c>
      <c r="CF88" s="19">
        <v>88</v>
      </c>
      <c r="CG88" s="19">
        <v>175</v>
      </c>
      <c r="CH88" s="19">
        <v>141</v>
      </c>
      <c r="CI88" s="19">
        <v>161</v>
      </c>
      <c r="CJ88" s="19">
        <v>284</v>
      </c>
      <c r="CK88" s="19">
        <v>219</v>
      </c>
      <c r="CL88" s="19">
        <v>199</v>
      </c>
      <c r="CM88" s="19">
        <v>176</v>
      </c>
      <c r="CN88" s="19">
        <v>171</v>
      </c>
      <c r="CO88" s="32">
        <v>138</v>
      </c>
      <c r="CP88" s="35">
        <f t="shared" si="318"/>
        <v>0.23333333333333334</v>
      </c>
      <c r="CQ88" s="35">
        <f t="shared" si="319"/>
        <v>0.18181818181818182</v>
      </c>
      <c r="CR88" s="35">
        <f t="shared" si="320"/>
        <v>4.5714285714285714E-2</v>
      </c>
      <c r="CS88" s="35">
        <f t="shared" si="321"/>
        <v>9.2198581560283682E-2</v>
      </c>
      <c r="CT88" s="35">
        <f t="shared" si="322"/>
        <v>0.13043478260869565</v>
      </c>
      <c r="CU88" s="35">
        <f t="shared" si="323"/>
        <v>0.13732394366197184</v>
      </c>
      <c r="CV88" s="35">
        <f t="shared" si="324"/>
        <v>0.25570776255707761</v>
      </c>
      <c r="CW88" s="35">
        <f t="shared" si="325"/>
        <v>0.12060301507537688</v>
      </c>
      <c r="CX88" s="35">
        <f t="shared" si="326"/>
        <v>0.125</v>
      </c>
      <c r="CY88" s="35">
        <f t="shared" si="327"/>
        <v>0.14619883040935672</v>
      </c>
      <c r="CZ88" s="139">
        <f t="shared" si="328"/>
        <v>0.21014492753623187</v>
      </c>
      <c r="DA88" s="146">
        <v>26.9041444270844</v>
      </c>
      <c r="DB88" s="146">
        <v>26.669633100127601</v>
      </c>
      <c r="DC88" s="146">
        <v>14.829330168253801</v>
      </c>
      <c r="DD88" s="146">
        <v>20.911465981949799</v>
      </c>
      <c r="DE88" s="146">
        <v>11.210288267430901</v>
      </c>
      <c r="DF88" s="146">
        <v>9.2551330052622092</v>
      </c>
      <c r="DG88" s="146">
        <v>7.5509153488556899</v>
      </c>
      <c r="DH88" s="146">
        <v>8.9105513835118799</v>
      </c>
      <c r="DI88" s="146">
        <v>2.8431308691587498</v>
      </c>
      <c r="DJ88" s="146">
        <v>2.2271814873211402</v>
      </c>
      <c r="DK88" s="147">
        <v>2.9881155991211799</v>
      </c>
      <c r="DL88" s="146"/>
      <c r="DM88" s="146"/>
      <c r="DN88" s="146"/>
      <c r="DO88" s="146"/>
      <c r="DP88" s="146"/>
      <c r="DQ88" s="146"/>
      <c r="DR88" s="146"/>
      <c r="DS88" s="146"/>
      <c r="DT88" s="146" t="s">
        <v>4116</v>
      </c>
      <c r="DU88" s="146">
        <v>0.21249999999999999</v>
      </c>
      <c r="DV88" s="147">
        <v>0.20880000000000001</v>
      </c>
      <c r="DW88" s="146">
        <v>-0.27529999999999999</v>
      </c>
      <c r="DX88" s="146">
        <v>8.6199999999999999E-2</v>
      </c>
      <c r="DY88" s="146">
        <v>0.20810000000000001</v>
      </c>
      <c r="DZ88" s="146">
        <v>0.50229999999999997</v>
      </c>
      <c r="EA88" s="146">
        <v>0.33679999999999999</v>
      </c>
      <c r="EB88" s="146">
        <v>0.31180000000000002</v>
      </c>
      <c r="EC88" s="146">
        <v>9.64E-2</v>
      </c>
      <c r="ED88" s="146">
        <v>0.10780000000000001</v>
      </c>
      <c r="EE88" s="146">
        <v>6.1400000000000003E-2</v>
      </c>
      <c r="EF88" s="146">
        <v>-1.11E-2</v>
      </c>
      <c r="EG88" s="147">
        <v>-3.8899999999999997E-2</v>
      </c>
      <c r="EH88" s="143">
        <v>433721100</v>
      </c>
      <c r="EI88" s="143">
        <v>701567700</v>
      </c>
      <c r="EJ88" s="143">
        <v>765500600</v>
      </c>
      <c r="EK88" s="143">
        <v>2291521800</v>
      </c>
      <c r="EL88" s="143">
        <v>2092502000</v>
      </c>
      <c r="EM88" s="143">
        <v>2169669500</v>
      </c>
      <c r="EN88" s="143">
        <v>1519417100</v>
      </c>
      <c r="EO88" s="143">
        <v>1718241500</v>
      </c>
      <c r="EP88" s="143">
        <v>1017690200</v>
      </c>
      <c r="EQ88" s="143">
        <v>751230100</v>
      </c>
      <c r="ER88" s="143">
        <v>795981400</v>
      </c>
      <c r="ES88" s="26">
        <f t="shared" si="329"/>
        <v>19.887912258763507</v>
      </c>
      <c r="ET88" s="26">
        <f t="shared" si="330"/>
        <v>20.368827960334205</v>
      </c>
      <c r="EU88" s="26">
        <f t="shared" si="331"/>
        <v>20.456040556863144</v>
      </c>
      <c r="EV88" s="26">
        <f t="shared" si="332"/>
        <v>21.552481975287357</v>
      </c>
      <c r="EW88" s="26">
        <f t="shared" si="333"/>
        <v>21.461626316121951</v>
      </c>
      <c r="EX88" s="26">
        <f t="shared" si="334"/>
        <v>21.497840688751861</v>
      </c>
      <c r="EY88" s="26">
        <f t="shared" si="335"/>
        <v>21.141592611412609</v>
      </c>
      <c r="EZ88" s="26">
        <f t="shared" si="336"/>
        <v>21.264567221060112</v>
      </c>
      <c r="FA88" s="26">
        <f t="shared" si="337"/>
        <v>20.740801386558953</v>
      </c>
      <c r="FB88" s="26">
        <f t="shared" si="338"/>
        <v>20.437222554278154</v>
      </c>
      <c r="FC88" s="152">
        <f t="shared" si="339"/>
        <v>20.495086376701476</v>
      </c>
      <c r="FD88" t="str">
        <f t="shared" si="455"/>
        <v/>
      </c>
      <c r="FE88" t="str">
        <f t="shared" si="456"/>
        <v/>
      </c>
      <c r="FF88" t="str">
        <f t="shared" si="462"/>
        <v/>
      </c>
      <c r="FG88" t="str">
        <f t="shared" si="457"/>
        <v/>
      </c>
      <c r="FH88" t="str">
        <f t="shared" si="302"/>
        <v/>
      </c>
      <c r="FI88" t="str">
        <f t="shared" si="303"/>
        <v/>
      </c>
      <c r="FJ88">
        <f t="shared" si="340"/>
        <v>7.5509153488556899</v>
      </c>
      <c r="FK88">
        <f t="shared" si="341"/>
        <v>8.9105513835118799</v>
      </c>
      <c r="FL88">
        <f t="shared" si="342"/>
        <v>2.8431308691587498</v>
      </c>
      <c r="FM88">
        <f t="shared" si="360"/>
        <v>2.2271814873211402</v>
      </c>
      <c r="FN88">
        <f t="shared" si="452"/>
        <v>2.9881155991211799</v>
      </c>
      <c r="FO88" s="26" t="str">
        <f t="shared" si="471"/>
        <v/>
      </c>
      <c r="FP88" t="str">
        <f t="shared" si="472"/>
        <v/>
      </c>
      <c r="FQ88" t="str">
        <f t="shared" si="473"/>
        <v/>
      </c>
      <c r="FR88" t="str">
        <f t="shared" si="478"/>
        <v/>
      </c>
      <c r="FS88" t="str">
        <f t="shared" si="478"/>
        <v/>
      </c>
      <c r="FT88" t="str">
        <f t="shared" si="478"/>
        <v/>
      </c>
      <c r="FW88" t="str">
        <f>IF(ISNUMBER(N88),DT88,"")</f>
        <v>0,2076</v>
      </c>
      <c r="FX88">
        <f>IF(ISNUMBER(O88),DU88,"")</f>
        <v>0.21249999999999999</v>
      </c>
      <c r="FY88" s="4">
        <f>IF(ISNUMBER(P88),DV88,"")</f>
        <v>0.20880000000000001</v>
      </c>
      <c r="FZ88" t="str">
        <f t="shared" si="474"/>
        <v/>
      </c>
      <c r="GA88" t="str">
        <f t="shared" si="475"/>
        <v/>
      </c>
      <c r="GB88" t="str">
        <f t="shared" si="458"/>
        <v/>
      </c>
      <c r="GC88" t="str">
        <f t="shared" si="459"/>
        <v/>
      </c>
      <c r="GD88" t="str">
        <f t="shared" si="460"/>
        <v/>
      </c>
      <c r="GE88" t="str">
        <f t="shared" si="345"/>
        <v/>
      </c>
      <c r="GF88">
        <f t="shared" si="346"/>
        <v>9.64E-2</v>
      </c>
      <c r="GG88">
        <f t="shared" si="347"/>
        <v>0.10780000000000001</v>
      </c>
      <c r="GH88">
        <f t="shared" si="348"/>
        <v>6.1400000000000003E-2</v>
      </c>
      <c r="GI88">
        <f t="shared" si="361"/>
        <v>-1.11E-2</v>
      </c>
      <c r="GJ88" s="4">
        <f t="shared" si="454"/>
        <v>-3.8899999999999997E-2</v>
      </c>
      <c r="GK88" t="str">
        <f t="shared" si="349"/>
        <v/>
      </c>
      <c r="GL88" t="str">
        <f t="shared" si="350"/>
        <v/>
      </c>
      <c r="GM88" t="str">
        <f t="shared" si="351"/>
        <v/>
      </c>
      <c r="GN88" t="str">
        <f t="shared" si="352"/>
        <v/>
      </c>
      <c r="GO88" t="str">
        <f t="shared" si="353"/>
        <v/>
      </c>
      <c r="GP88" t="str">
        <f t="shared" si="354"/>
        <v/>
      </c>
      <c r="GQ88">
        <f t="shared" si="355"/>
        <v>21.141592611412609</v>
      </c>
      <c r="GR88">
        <f t="shared" si="356"/>
        <v>21.264567221060112</v>
      </c>
      <c r="GS88">
        <f t="shared" si="357"/>
        <v>20.740801386558953</v>
      </c>
      <c r="GT88">
        <f t="shared" si="358"/>
        <v>20.437222554278154</v>
      </c>
      <c r="GU88">
        <f t="shared" si="359"/>
        <v>20.495086376701476</v>
      </c>
      <c r="GV88" s="26">
        <f t="shared" si="362"/>
        <v>11.025982470999988</v>
      </c>
      <c r="GW88">
        <f t="shared" si="363"/>
        <v>11.025982470999988</v>
      </c>
      <c r="GX88">
        <f t="shared" si="364"/>
        <v>11.025982470999988</v>
      </c>
      <c r="GY88">
        <f t="shared" si="365"/>
        <v>11.025982470999988</v>
      </c>
      <c r="GZ88">
        <f t="shared" si="366"/>
        <v>11.025982470999988</v>
      </c>
      <c r="HA88">
        <f t="shared" si="367"/>
        <v>11.025982470999988</v>
      </c>
      <c r="HB88">
        <f t="shared" si="368"/>
        <v>7.5509153488556899</v>
      </c>
      <c r="HC88">
        <f t="shared" si="369"/>
        <v>8.9105513835118799</v>
      </c>
      <c r="HD88">
        <f t="shared" si="370"/>
        <v>2.8431308691587498</v>
      </c>
      <c r="HE88">
        <f t="shared" si="371"/>
        <v>2.2271814873211402</v>
      </c>
      <c r="HF88">
        <f t="shared" si="372"/>
        <v>2.9881155991211799</v>
      </c>
      <c r="HG88" s="26" t="str">
        <f t="shared" si="373"/>
        <v/>
      </c>
      <c r="HH88" t="str">
        <f t="shared" si="374"/>
        <v/>
      </c>
      <c r="HI88" t="str">
        <f t="shared" si="375"/>
        <v/>
      </c>
      <c r="HJ88" t="str">
        <f t="shared" si="376"/>
        <v/>
      </c>
      <c r="HK88" t="str">
        <f t="shared" si="377"/>
        <v/>
      </c>
      <c r="HL88" t="str">
        <f t="shared" si="378"/>
        <v/>
      </c>
      <c r="HM88">
        <f t="shared" si="379"/>
        <v>7.5509153488556899</v>
      </c>
      <c r="HN88">
        <f t="shared" si="380"/>
        <v>8.9105513835118799</v>
      </c>
      <c r="HO88">
        <f t="shared" si="381"/>
        <v>2.8431308691587498</v>
      </c>
      <c r="HP88">
        <f t="shared" si="382"/>
        <v>2.2271814873211402</v>
      </c>
      <c r="HQ88">
        <f t="shared" si="383"/>
        <v>2.9881155991211799</v>
      </c>
      <c r="HR88" s="26">
        <f t="shared" si="384"/>
        <v>0.86766592399999853</v>
      </c>
      <c r="HS88">
        <f t="shared" si="385"/>
        <v>0.86766592399999853</v>
      </c>
      <c r="HT88">
        <f t="shared" si="386"/>
        <v>0.86766592399999853</v>
      </c>
      <c r="HU88">
        <f t="shared" si="387"/>
        <v>0.86766592399999853</v>
      </c>
      <c r="HV88">
        <f t="shared" si="388"/>
        <v>0.86766592399999853</v>
      </c>
      <c r="HW88">
        <f t="shared" si="389"/>
        <v>0.86766592399999853</v>
      </c>
      <c r="HX88">
        <f t="shared" si="390"/>
        <v>1.8501305000000012E-3</v>
      </c>
      <c r="HY88">
        <f t="shared" si="391"/>
        <v>1.8501305000000012E-3</v>
      </c>
      <c r="HZ88">
        <f t="shared" si="392"/>
        <v>0.86766592399999853</v>
      </c>
      <c r="IA88">
        <f t="shared" si="393"/>
        <v>0.21249999999999999</v>
      </c>
      <c r="IB88" s="4">
        <f t="shared" si="394"/>
        <v>0.20880000000000001</v>
      </c>
      <c r="IC88" t="str">
        <f t="shared" si="395"/>
        <v/>
      </c>
      <c r="ID88" t="str">
        <f t="shared" si="396"/>
        <v/>
      </c>
      <c r="IE88" t="str">
        <f t="shared" si="397"/>
        <v/>
      </c>
      <c r="IF88" t="str">
        <f t="shared" si="398"/>
        <v/>
      </c>
      <c r="IG88" t="str">
        <f t="shared" si="399"/>
        <v/>
      </c>
      <c r="IH88" t="str">
        <f t="shared" si="400"/>
        <v/>
      </c>
      <c r="II88" t="str">
        <f t="shared" si="401"/>
        <v/>
      </c>
      <c r="IJ88" t="str">
        <f t="shared" si="402"/>
        <v/>
      </c>
      <c r="IK88" t="str">
        <f t="shared" si="403"/>
        <v/>
      </c>
      <c r="IL88">
        <f t="shared" si="404"/>
        <v>0.21249999999999999</v>
      </c>
      <c r="IM88">
        <f t="shared" si="405"/>
        <v>0.20880000000000001</v>
      </c>
      <c r="IN88" s="26">
        <f t="shared" si="406"/>
        <v>0.13094384999999997</v>
      </c>
      <c r="IO88">
        <f t="shared" si="407"/>
        <v>0.13094384999999997</v>
      </c>
      <c r="IP88">
        <f t="shared" si="408"/>
        <v>0.13094384999999997</v>
      </c>
      <c r="IQ88">
        <f t="shared" si="409"/>
        <v>0.13094384999999997</v>
      </c>
      <c r="IR88">
        <f t="shared" si="410"/>
        <v>0.13094384999999997</v>
      </c>
      <c r="IS88">
        <f t="shared" si="411"/>
        <v>0.13094384999999997</v>
      </c>
      <c r="IT88">
        <f t="shared" si="412"/>
        <v>9.64E-2</v>
      </c>
      <c r="IU88">
        <f t="shared" si="413"/>
        <v>0.10780000000000001</v>
      </c>
      <c r="IV88">
        <f t="shared" si="414"/>
        <v>6.1400000000000003E-2</v>
      </c>
      <c r="IW88">
        <f t="shared" si="415"/>
        <v>-1.11E-2</v>
      </c>
      <c r="IX88">
        <f t="shared" si="416"/>
        <v>-3.8899999999999997E-2</v>
      </c>
      <c r="IY88" s="26" t="str">
        <f t="shared" si="417"/>
        <v/>
      </c>
      <c r="IZ88" t="str">
        <f t="shared" si="418"/>
        <v/>
      </c>
      <c r="JA88" t="str">
        <f t="shared" si="419"/>
        <v/>
      </c>
      <c r="JB88" t="str">
        <f t="shared" si="420"/>
        <v/>
      </c>
      <c r="JC88" t="str">
        <f t="shared" si="421"/>
        <v/>
      </c>
      <c r="JD88" t="str">
        <f t="shared" si="422"/>
        <v/>
      </c>
      <c r="JE88">
        <f t="shared" si="423"/>
        <v>9.64E-2</v>
      </c>
      <c r="JF88">
        <f t="shared" si="424"/>
        <v>0.10780000000000001</v>
      </c>
      <c r="JG88">
        <f t="shared" si="425"/>
        <v>6.1400000000000003E-2</v>
      </c>
      <c r="JH88">
        <f t="shared" si="426"/>
        <v>-1.11E-2</v>
      </c>
      <c r="JI88">
        <f t="shared" si="427"/>
        <v>-3.8899999999999997E-2</v>
      </c>
      <c r="JJ88" s="26">
        <f t="shared" si="428"/>
        <v>23.290190403071897</v>
      </c>
      <c r="JK88">
        <f t="shared" si="429"/>
        <v>23.290190403071897</v>
      </c>
      <c r="JL88">
        <f t="shared" si="430"/>
        <v>23.290190403071897</v>
      </c>
      <c r="JM88">
        <f t="shared" si="431"/>
        <v>23.290190403071897</v>
      </c>
      <c r="JN88">
        <f t="shared" si="432"/>
        <v>23.290190403071897</v>
      </c>
      <c r="JO88">
        <f t="shared" si="433"/>
        <v>23.290190403071897</v>
      </c>
      <c r="JP88">
        <f t="shared" si="434"/>
        <v>21.141592611412609</v>
      </c>
      <c r="JQ88">
        <f t="shared" si="435"/>
        <v>21.264567221060112</v>
      </c>
      <c r="JR88">
        <f t="shared" si="436"/>
        <v>20.740801386558953</v>
      </c>
      <c r="JS88">
        <f t="shared" si="437"/>
        <v>20.437222554278154</v>
      </c>
      <c r="JT88">
        <f t="shared" si="438"/>
        <v>20.495086376701476</v>
      </c>
      <c r="JU88" s="26" t="str">
        <f t="shared" si="439"/>
        <v/>
      </c>
      <c r="JV88" t="str">
        <f t="shared" si="440"/>
        <v/>
      </c>
      <c r="JW88" t="str">
        <f t="shared" si="441"/>
        <v/>
      </c>
      <c r="JX88" t="str">
        <f t="shared" si="442"/>
        <v/>
      </c>
      <c r="JY88" t="str">
        <f t="shared" si="443"/>
        <v/>
      </c>
      <c r="JZ88" t="str">
        <f t="shared" si="444"/>
        <v/>
      </c>
      <c r="KA88">
        <f t="shared" si="445"/>
        <v>21.141592611412609</v>
      </c>
      <c r="KB88">
        <f t="shared" si="446"/>
        <v>21.264567221060112</v>
      </c>
      <c r="KC88">
        <f t="shared" si="447"/>
        <v>20.740801386558953</v>
      </c>
      <c r="KD88">
        <f t="shared" si="448"/>
        <v>20.437222554278154</v>
      </c>
      <c r="KE88" s="4">
        <f t="shared" si="449"/>
        <v>20.495086376701476</v>
      </c>
    </row>
    <row r="89" spans="1:291" x14ac:dyDescent="0.2">
      <c r="A89" s="16" t="s">
        <v>3669</v>
      </c>
      <c r="B89" s="17" t="s">
        <v>3670</v>
      </c>
      <c r="C89" s="17"/>
      <c r="D89" s="17"/>
      <c r="E89" s="20" t="s">
        <v>139</v>
      </c>
      <c r="F89" s="19"/>
      <c r="G89" s="19"/>
      <c r="H89" s="19"/>
      <c r="I89" s="19"/>
      <c r="J89" s="19"/>
      <c r="K89" s="19"/>
      <c r="L89" s="19"/>
      <c r="M89" s="19">
        <v>0</v>
      </c>
      <c r="N89" s="19">
        <v>0</v>
      </c>
      <c r="O89" s="19">
        <v>0</v>
      </c>
      <c r="P89" s="32">
        <v>0</v>
      </c>
      <c r="Q89" s="19"/>
      <c r="R89" s="19"/>
      <c r="S89" s="19"/>
      <c r="T89" s="19"/>
      <c r="U89" s="19"/>
      <c r="V89" s="19"/>
      <c r="W89" s="19">
        <v>0</v>
      </c>
      <c r="X89" s="19">
        <v>0</v>
      </c>
      <c r="Y89" s="19">
        <v>0</v>
      </c>
      <c r="Z89" s="19">
        <v>0</v>
      </c>
      <c r="AA89" s="32">
        <v>1</v>
      </c>
      <c r="AL89" s="4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32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32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38">
        <v>6</v>
      </c>
      <c r="BU89" s="19">
        <v>1</v>
      </c>
      <c r="BV89" s="19">
        <v>2</v>
      </c>
      <c r="BW89" s="19">
        <v>2</v>
      </c>
      <c r="BX89" s="19">
        <v>12</v>
      </c>
      <c r="BY89" s="19">
        <v>2</v>
      </c>
      <c r="BZ89" s="19">
        <v>0</v>
      </c>
      <c r="CA89" s="19">
        <v>2</v>
      </c>
      <c r="CB89" s="19">
        <v>0</v>
      </c>
      <c r="CC89" s="19">
        <v>1</v>
      </c>
      <c r="CD89" s="32">
        <v>6</v>
      </c>
      <c r="CE89" s="19">
        <v>72</v>
      </c>
      <c r="CF89" s="19">
        <v>129</v>
      </c>
      <c r="CG89" s="19">
        <v>88</v>
      </c>
      <c r="CH89" s="19">
        <v>150</v>
      </c>
      <c r="CI89" s="19">
        <v>151</v>
      </c>
      <c r="CJ89" s="19">
        <v>136</v>
      </c>
      <c r="CK89" s="19">
        <v>94</v>
      </c>
      <c r="CL89" s="19">
        <v>45</v>
      </c>
      <c r="CM89" s="19">
        <v>57</v>
      </c>
      <c r="CN89" s="19">
        <v>55</v>
      </c>
      <c r="CO89" s="32">
        <v>53</v>
      </c>
      <c r="CP89" s="35">
        <f t="shared" si="318"/>
        <v>8.3333333333333329E-2</v>
      </c>
      <c r="CQ89" s="35">
        <f t="shared" si="319"/>
        <v>7.7519379844961239E-3</v>
      </c>
      <c r="CR89" s="35">
        <f t="shared" si="320"/>
        <v>2.2727272727272728E-2</v>
      </c>
      <c r="CS89" s="35">
        <f t="shared" si="321"/>
        <v>1.3333333333333334E-2</v>
      </c>
      <c r="CT89" s="35">
        <f t="shared" si="322"/>
        <v>7.9470198675496692E-2</v>
      </c>
      <c r="CU89" s="35">
        <f t="shared" si="323"/>
        <v>1.4705882352941176E-2</v>
      </c>
      <c r="CV89" s="35">
        <f t="shared" si="324"/>
        <v>0</v>
      </c>
      <c r="CW89" s="35">
        <f t="shared" si="325"/>
        <v>4.4444444444444446E-2</v>
      </c>
      <c r="CX89" s="35">
        <f t="shared" si="326"/>
        <v>0</v>
      </c>
      <c r="CY89" s="35">
        <f t="shared" si="327"/>
        <v>1.8181818181818181E-2</v>
      </c>
      <c r="CZ89" s="139">
        <f t="shared" si="328"/>
        <v>0.11320754716981132</v>
      </c>
      <c r="DA89" s="146">
        <v>0.88829004700000003</v>
      </c>
      <c r="DB89" s="146">
        <v>0.322749118</v>
      </c>
      <c r="DC89" s="146">
        <v>0.47023911499999999</v>
      </c>
      <c r="DD89" s="146">
        <v>0.62681554500000003</v>
      </c>
      <c r="DE89" s="146">
        <v>0.709548811</v>
      </c>
      <c r="DF89" s="146">
        <v>0.69914075600000003</v>
      </c>
      <c r="DG89" s="146">
        <v>0.85135694699999998</v>
      </c>
      <c r="DH89" s="146">
        <v>0.98635059000000003</v>
      </c>
      <c r="DI89" s="146">
        <v>0.63021843099999997</v>
      </c>
      <c r="DJ89" s="146">
        <v>0.843569185</v>
      </c>
      <c r="DK89" s="147">
        <v>0.64241794799999996</v>
      </c>
      <c r="DL89" s="146"/>
      <c r="DM89" s="146"/>
      <c r="DN89" s="146"/>
      <c r="DO89" s="146"/>
      <c r="DP89" s="146"/>
      <c r="DQ89" s="146"/>
      <c r="DR89" s="146"/>
      <c r="DS89" s="146">
        <v>0.14798736600000001</v>
      </c>
      <c r="DT89" s="146"/>
      <c r="DU89" s="146">
        <v>2.9101340999999999E-2</v>
      </c>
      <c r="DV89" s="147">
        <v>2.449409E-2</v>
      </c>
      <c r="DW89" s="146"/>
      <c r="DX89" s="146"/>
      <c r="DY89" s="146">
        <v>3.69295E-3</v>
      </c>
      <c r="DZ89" s="146">
        <v>6.9080499999999998E-3</v>
      </c>
      <c r="EA89" s="146">
        <v>6.2131799999999996E-3</v>
      </c>
      <c r="EB89" s="146">
        <v>4.51937E-3</v>
      </c>
      <c r="EC89" s="146">
        <v>4.51937E-3</v>
      </c>
      <c r="ED89" s="146">
        <v>2.0699999999999998E-3</v>
      </c>
      <c r="EE89" s="146">
        <v>3.5130000000000001E-3</v>
      </c>
      <c r="EF89" s="146">
        <v>5.777E-3</v>
      </c>
      <c r="EG89" s="147">
        <v>3.2239999999999999E-3</v>
      </c>
      <c r="EH89" s="143">
        <v>67383300</v>
      </c>
      <c r="EI89" s="143">
        <v>25025300</v>
      </c>
      <c r="EJ89" s="143">
        <v>32286500</v>
      </c>
      <c r="EK89" s="143">
        <v>43944800</v>
      </c>
      <c r="EL89" s="143">
        <v>53340300</v>
      </c>
      <c r="EM89" s="143">
        <v>53906200</v>
      </c>
      <c r="EN89" s="143">
        <v>67141000</v>
      </c>
      <c r="EO89" s="143">
        <v>77789500</v>
      </c>
      <c r="EP89" s="143">
        <v>50058900</v>
      </c>
      <c r="EQ89" s="143">
        <v>72240100</v>
      </c>
      <c r="ER89" s="143">
        <v>55683500</v>
      </c>
      <c r="ES89" s="26">
        <f t="shared" si="329"/>
        <v>18.025907770700655</v>
      </c>
      <c r="ET89" s="26">
        <f t="shared" si="330"/>
        <v>17.03539787110569</v>
      </c>
      <c r="EU89" s="26">
        <f t="shared" si="331"/>
        <v>17.29015974416831</v>
      </c>
      <c r="EV89" s="26">
        <f t="shared" si="332"/>
        <v>17.598444858827051</v>
      </c>
      <c r="EW89" s="26">
        <f t="shared" si="333"/>
        <v>17.79220270099929</v>
      </c>
      <c r="EX89" s="26">
        <f t="shared" si="334"/>
        <v>17.802756057093347</v>
      </c>
      <c r="EY89" s="26">
        <f t="shared" si="335"/>
        <v>18.022305443656062</v>
      </c>
      <c r="EZ89" s="26">
        <f t="shared" si="336"/>
        <v>18.169517018600917</v>
      </c>
      <c r="FA89" s="26">
        <f t="shared" si="337"/>
        <v>17.728710870094837</v>
      </c>
      <c r="FB89" s="26">
        <f t="shared" si="338"/>
        <v>18.095505851346687</v>
      </c>
      <c r="FC89" s="152">
        <f t="shared" si="339"/>
        <v>17.835194431210283</v>
      </c>
      <c r="FD89" t="str">
        <f t="shared" si="455"/>
        <v/>
      </c>
      <c r="FE89" t="str">
        <f t="shared" si="456"/>
        <v/>
      </c>
      <c r="FF89" t="str">
        <f t="shared" si="462"/>
        <v/>
      </c>
      <c r="FG89" t="str">
        <f t="shared" si="457"/>
        <v/>
      </c>
      <c r="FH89" t="str">
        <f t="shared" si="302"/>
        <v/>
      </c>
      <c r="FI89" t="str">
        <f t="shared" si="303"/>
        <v/>
      </c>
      <c r="FJ89" t="str">
        <f t="shared" si="340"/>
        <v/>
      </c>
      <c r="FK89">
        <f t="shared" si="341"/>
        <v>0.98635059000000003</v>
      </c>
      <c r="FL89">
        <f t="shared" si="342"/>
        <v>0.63021843099999997</v>
      </c>
      <c r="FM89">
        <f t="shared" si="360"/>
        <v>0.843569185</v>
      </c>
      <c r="FN89">
        <f t="shared" si="452"/>
        <v>0.64241794799999996</v>
      </c>
      <c r="FO89" s="26" t="str">
        <f t="shared" si="471"/>
        <v/>
      </c>
      <c r="FP89" t="str">
        <f t="shared" si="472"/>
        <v/>
      </c>
      <c r="FQ89" t="str">
        <f t="shared" si="473"/>
        <v/>
      </c>
      <c r="FR89" t="str">
        <f t="shared" si="478"/>
        <v/>
      </c>
      <c r="FS89" t="str">
        <f t="shared" si="478"/>
        <v/>
      </c>
      <c r="FT89" t="str">
        <f t="shared" si="478"/>
        <v/>
      </c>
      <c r="FU89" t="str">
        <f t="shared" ref="FU89:FV96" si="479">IF(ISNUMBER(L89),DR89,"")</f>
        <v/>
      </c>
      <c r="FV89">
        <f t="shared" si="479"/>
        <v>0.14798736600000001</v>
      </c>
      <c r="FX89">
        <f t="shared" ref="FX89:FY95" si="480">IF(ISNUMBER(O89),DU89,"")</f>
        <v>2.9101340999999999E-2</v>
      </c>
      <c r="FY89" s="4">
        <f t="shared" si="480"/>
        <v>2.449409E-2</v>
      </c>
      <c r="FZ89" t="str">
        <f t="shared" si="474"/>
        <v/>
      </c>
      <c r="GA89" t="str">
        <f t="shared" si="475"/>
        <v/>
      </c>
      <c r="GB89" t="str">
        <f t="shared" si="458"/>
        <v/>
      </c>
      <c r="GC89" t="str">
        <f t="shared" si="459"/>
        <v/>
      </c>
      <c r="GD89" t="str">
        <f t="shared" si="460"/>
        <v/>
      </c>
      <c r="GE89" t="str">
        <f t="shared" si="345"/>
        <v/>
      </c>
      <c r="GF89" t="str">
        <f t="shared" si="346"/>
        <v/>
      </c>
      <c r="GG89">
        <f t="shared" si="347"/>
        <v>2.0699999999999998E-3</v>
      </c>
      <c r="GH89">
        <f t="shared" si="348"/>
        <v>3.5130000000000001E-3</v>
      </c>
      <c r="GI89">
        <f t="shared" si="361"/>
        <v>5.777E-3</v>
      </c>
      <c r="GJ89" s="4">
        <f t="shared" si="454"/>
        <v>3.2239999999999999E-3</v>
      </c>
      <c r="GK89" t="str">
        <f t="shared" si="349"/>
        <v/>
      </c>
      <c r="GL89" t="str">
        <f t="shared" si="350"/>
        <v/>
      </c>
      <c r="GM89" t="str">
        <f t="shared" si="351"/>
        <v/>
      </c>
      <c r="GN89" t="str">
        <f t="shared" si="352"/>
        <v/>
      </c>
      <c r="GO89" t="str">
        <f t="shared" si="353"/>
        <v/>
      </c>
      <c r="GP89" t="str">
        <f t="shared" si="354"/>
        <v/>
      </c>
      <c r="GQ89" t="str">
        <f t="shared" si="355"/>
        <v/>
      </c>
      <c r="GR89">
        <f t="shared" si="356"/>
        <v>18.169517018600917</v>
      </c>
      <c r="GS89">
        <f t="shared" si="357"/>
        <v>17.728710870094837</v>
      </c>
      <c r="GT89">
        <f t="shared" si="358"/>
        <v>18.095505851346687</v>
      </c>
      <c r="GU89">
        <f t="shared" si="359"/>
        <v>17.835194431210283</v>
      </c>
      <c r="GV89" s="26">
        <f t="shared" si="362"/>
        <v>11.025982470999988</v>
      </c>
      <c r="GW89">
        <f t="shared" si="363"/>
        <v>11.025982470999988</v>
      </c>
      <c r="GX89">
        <f t="shared" si="364"/>
        <v>11.025982470999988</v>
      </c>
      <c r="GY89">
        <f t="shared" si="365"/>
        <v>11.025982470999988</v>
      </c>
      <c r="GZ89">
        <f t="shared" si="366"/>
        <v>11.025982470999988</v>
      </c>
      <c r="HA89">
        <f t="shared" si="367"/>
        <v>11.025982470999988</v>
      </c>
      <c r="HB89">
        <f t="shared" si="368"/>
        <v>11.025982470999988</v>
      </c>
      <c r="HC89">
        <f t="shared" si="369"/>
        <v>0.98635059000000003</v>
      </c>
      <c r="HD89">
        <f t="shared" si="370"/>
        <v>0.63021843099999997</v>
      </c>
      <c r="HE89">
        <f t="shared" si="371"/>
        <v>0.843569185</v>
      </c>
      <c r="HF89">
        <f t="shared" si="372"/>
        <v>0.64241794799999996</v>
      </c>
      <c r="HG89" s="26" t="str">
        <f t="shared" si="373"/>
        <v/>
      </c>
      <c r="HH89" t="str">
        <f t="shared" si="374"/>
        <v/>
      </c>
      <c r="HI89" t="str">
        <f t="shared" si="375"/>
        <v/>
      </c>
      <c r="HJ89" t="str">
        <f t="shared" si="376"/>
        <v/>
      </c>
      <c r="HK89" t="str">
        <f t="shared" si="377"/>
        <v/>
      </c>
      <c r="HL89" t="str">
        <f t="shared" si="378"/>
        <v/>
      </c>
      <c r="HM89" t="str">
        <f t="shared" si="379"/>
        <v/>
      </c>
      <c r="HN89">
        <f t="shared" si="380"/>
        <v>0.98635059000000003</v>
      </c>
      <c r="HO89">
        <f t="shared" si="381"/>
        <v>0.63021843099999997</v>
      </c>
      <c r="HP89">
        <f t="shared" si="382"/>
        <v>0.843569185</v>
      </c>
      <c r="HQ89">
        <f t="shared" si="383"/>
        <v>0.64241794799999996</v>
      </c>
      <c r="HR89" s="26">
        <f t="shared" si="384"/>
        <v>0.86766592399999853</v>
      </c>
      <c r="HS89">
        <f t="shared" si="385"/>
        <v>0.86766592399999853</v>
      </c>
      <c r="HT89">
        <f t="shared" si="386"/>
        <v>0.86766592399999853</v>
      </c>
      <c r="HU89">
        <f t="shared" si="387"/>
        <v>0.86766592399999853</v>
      </c>
      <c r="HV89">
        <f t="shared" si="388"/>
        <v>0.86766592399999853</v>
      </c>
      <c r="HW89">
        <f t="shared" si="389"/>
        <v>0.86766592399999853</v>
      </c>
      <c r="HX89">
        <f t="shared" si="390"/>
        <v>0.86766592399999853</v>
      </c>
      <c r="HY89">
        <f t="shared" si="391"/>
        <v>0.14798736600000001</v>
      </c>
      <c r="HZ89">
        <f t="shared" si="392"/>
        <v>1.8501305000000012E-3</v>
      </c>
      <c r="IA89">
        <f t="shared" si="393"/>
        <v>2.9101340999999999E-2</v>
      </c>
      <c r="IB89" s="4">
        <f t="shared" si="394"/>
        <v>2.449409E-2</v>
      </c>
      <c r="IC89" t="str">
        <f t="shared" si="395"/>
        <v/>
      </c>
      <c r="ID89" t="str">
        <f t="shared" si="396"/>
        <v/>
      </c>
      <c r="IE89" t="str">
        <f t="shared" si="397"/>
        <v/>
      </c>
      <c r="IF89" t="str">
        <f t="shared" si="398"/>
        <v/>
      </c>
      <c r="IG89" t="str">
        <f t="shared" si="399"/>
        <v/>
      </c>
      <c r="IH89" t="str">
        <f t="shared" si="400"/>
        <v/>
      </c>
      <c r="II89" t="str">
        <f t="shared" si="401"/>
        <v/>
      </c>
      <c r="IJ89">
        <f t="shared" si="402"/>
        <v>0.14798736600000001</v>
      </c>
      <c r="IK89" t="str">
        <f t="shared" si="403"/>
        <v/>
      </c>
      <c r="IL89">
        <f t="shared" si="404"/>
        <v>2.9101340999999999E-2</v>
      </c>
      <c r="IM89">
        <f t="shared" si="405"/>
        <v>2.449409E-2</v>
      </c>
      <c r="IN89" s="26">
        <f t="shared" si="406"/>
        <v>0.13094384999999997</v>
      </c>
      <c r="IO89">
        <f t="shared" si="407"/>
        <v>0.13094384999999997</v>
      </c>
      <c r="IP89">
        <f t="shared" si="408"/>
        <v>0.13094384999999997</v>
      </c>
      <c r="IQ89">
        <f t="shared" si="409"/>
        <v>0.13094384999999997</v>
      </c>
      <c r="IR89">
        <f t="shared" si="410"/>
        <v>0.13094384999999997</v>
      </c>
      <c r="IS89">
        <f t="shared" si="411"/>
        <v>0.13094384999999997</v>
      </c>
      <c r="IT89">
        <f t="shared" si="412"/>
        <v>0.13094384999999997</v>
      </c>
      <c r="IU89">
        <f t="shared" si="413"/>
        <v>2.0699999999999998E-3</v>
      </c>
      <c r="IV89">
        <f t="shared" si="414"/>
        <v>3.5130000000000001E-3</v>
      </c>
      <c r="IW89">
        <f t="shared" si="415"/>
        <v>5.777E-3</v>
      </c>
      <c r="IX89">
        <f t="shared" si="416"/>
        <v>3.2239999999999999E-3</v>
      </c>
      <c r="IY89" s="26" t="str">
        <f t="shared" si="417"/>
        <v/>
      </c>
      <c r="IZ89" t="str">
        <f t="shared" si="418"/>
        <v/>
      </c>
      <c r="JA89" t="str">
        <f t="shared" si="419"/>
        <v/>
      </c>
      <c r="JB89" t="str">
        <f t="shared" si="420"/>
        <v/>
      </c>
      <c r="JC89" t="str">
        <f t="shared" si="421"/>
        <v/>
      </c>
      <c r="JD89" t="str">
        <f t="shared" si="422"/>
        <v/>
      </c>
      <c r="JE89" t="str">
        <f t="shared" si="423"/>
        <v/>
      </c>
      <c r="JF89">
        <f t="shared" si="424"/>
        <v>2.0699999999999998E-3</v>
      </c>
      <c r="JG89">
        <f t="shared" si="425"/>
        <v>3.5130000000000001E-3</v>
      </c>
      <c r="JH89">
        <f t="shared" si="426"/>
        <v>5.777E-3</v>
      </c>
      <c r="JI89">
        <f t="shared" si="427"/>
        <v>3.2239999999999999E-3</v>
      </c>
      <c r="JJ89" s="26">
        <f t="shared" si="428"/>
        <v>23.290190403071897</v>
      </c>
      <c r="JK89">
        <f t="shared" si="429"/>
        <v>23.290190403071897</v>
      </c>
      <c r="JL89">
        <f t="shared" si="430"/>
        <v>23.290190403071897</v>
      </c>
      <c r="JM89">
        <f t="shared" si="431"/>
        <v>23.290190403071897</v>
      </c>
      <c r="JN89">
        <f t="shared" si="432"/>
        <v>23.290190403071897</v>
      </c>
      <c r="JO89">
        <f t="shared" si="433"/>
        <v>23.290190403071897</v>
      </c>
      <c r="JP89">
        <f t="shared" si="434"/>
        <v>23.290190403071897</v>
      </c>
      <c r="JQ89">
        <f t="shared" si="435"/>
        <v>18.169517018600917</v>
      </c>
      <c r="JR89">
        <f t="shared" si="436"/>
        <v>17.728710870094837</v>
      </c>
      <c r="JS89">
        <f t="shared" si="437"/>
        <v>18.095505851346687</v>
      </c>
      <c r="JT89">
        <f t="shared" si="438"/>
        <v>17.835194431210283</v>
      </c>
      <c r="JU89" s="26" t="str">
        <f t="shared" si="439"/>
        <v/>
      </c>
      <c r="JV89" t="str">
        <f t="shared" si="440"/>
        <v/>
      </c>
      <c r="JW89" t="str">
        <f t="shared" si="441"/>
        <v/>
      </c>
      <c r="JX89" t="str">
        <f t="shared" si="442"/>
        <v/>
      </c>
      <c r="JY89" t="str">
        <f t="shared" si="443"/>
        <v/>
      </c>
      <c r="JZ89" t="str">
        <f t="shared" si="444"/>
        <v/>
      </c>
      <c r="KA89" t="str">
        <f t="shared" si="445"/>
        <v/>
      </c>
      <c r="KB89">
        <f t="shared" si="446"/>
        <v>18.169517018600917</v>
      </c>
      <c r="KC89">
        <f t="shared" si="447"/>
        <v>17.728710870094837</v>
      </c>
      <c r="KD89">
        <f t="shared" si="448"/>
        <v>18.095505851346687</v>
      </c>
      <c r="KE89" s="4">
        <f t="shared" si="449"/>
        <v>17.835194431210283</v>
      </c>
    </row>
    <row r="90" spans="1:291" x14ac:dyDescent="0.2">
      <c r="A90" s="16" t="s">
        <v>3671</v>
      </c>
      <c r="B90" s="17" t="s">
        <v>3672</v>
      </c>
      <c r="C90" s="17"/>
      <c r="D90" s="17"/>
      <c r="E90" s="20" t="s">
        <v>139</v>
      </c>
      <c r="F90" s="19"/>
      <c r="G90" s="19"/>
      <c r="H90" s="19"/>
      <c r="I90" s="19"/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32">
        <v>0</v>
      </c>
      <c r="Q90" s="19"/>
      <c r="R90" s="19"/>
      <c r="S90" s="19"/>
      <c r="T90" s="19"/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32">
        <v>1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 s="4">
        <v>0</v>
      </c>
      <c r="AM90" s="19"/>
      <c r="AN90" s="19"/>
      <c r="AO90" s="19"/>
      <c r="AP90" s="19"/>
      <c r="AQ90" s="19">
        <v>2.6279400000000001E-2</v>
      </c>
      <c r="AR90" s="19">
        <v>2.6043400000000001E-2</v>
      </c>
      <c r="AS90" s="19">
        <v>2.53917E-2</v>
      </c>
      <c r="AT90" s="19">
        <v>2.5111700000000001E-2</v>
      </c>
      <c r="AU90" s="19">
        <v>2.5220200000000002E-2</v>
      </c>
      <c r="AV90" s="19">
        <v>2.41029E-2</v>
      </c>
      <c r="AW90" s="32">
        <v>2.5257100000000001E-2</v>
      </c>
      <c r="AX90" s="19"/>
      <c r="AY90" s="19"/>
      <c r="AZ90" s="19"/>
      <c r="BA90" s="19"/>
      <c r="BB90" s="19">
        <v>0</v>
      </c>
      <c r="BC90" s="19">
        <v>0</v>
      </c>
      <c r="BD90" s="19">
        <v>1</v>
      </c>
      <c r="BE90" s="19">
        <v>0</v>
      </c>
      <c r="BF90" s="19">
        <v>0</v>
      </c>
      <c r="BG90" s="19">
        <v>1</v>
      </c>
      <c r="BH90" s="32">
        <v>2</v>
      </c>
      <c r="BI90" s="19"/>
      <c r="BJ90" s="19"/>
      <c r="BK90" s="19"/>
      <c r="BL90" s="19"/>
      <c r="BM90" s="19">
        <f t="shared" ref="BM90:BS90" si="481">IF(BB90&gt;0,1,0)</f>
        <v>0</v>
      </c>
      <c r="BN90" s="19">
        <f t="shared" si="481"/>
        <v>0</v>
      </c>
      <c r="BO90" s="19">
        <f t="shared" si="481"/>
        <v>1</v>
      </c>
      <c r="BP90" s="19">
        <f t="shared" si="481"/>
        <v>0</v>
      </c>
      <c r="BQ90" s="19">
        <f t="shared" si="481"/>
        <v>0</v>
      </c>
      <c r="BR90" s="19">
        <f t="shared" si="481"/>
        <v>1</v>
      </c>
      <c r="BS90" s="19">
        <f t="shared" si="481"/>
        <v>1</v>
      </c>
      <c r="BT90" s="38">
        <v>1</v>
      </c>
      <c r="BU90" s="19">
        <v>0</v>
      </c>
      <c r="BV90" s="19">
        <v>0</v>
      </c>
      <c r="BW90" s="19">
        <v>9</v>
      </c>
      <c r="BX90" s="19">
        <v>3</v>
      </c>
      <c r="BY90" s="19">
        <v>8</v>
      </c>
      <c r="BZ90" s="19">
        <v>2</v>
      </c>
      <c r="CA90" s="19">
        <v>2</v>
      </c>
      <c r="CB90" s="19">
        <v>3</v>
      </c>
      <c r="CC90" s="19">
        <v>9</v>
      </c>
      <c r="CD90" s="32">
        <v>6</v>
      </c>
      <c r="CE90" s="19">
        <v>11</v>
      </c>
      <c r="CF90" s="19">
        <v>20</v>
      </c>
      <c r="CG90" s="19">
        <v>39</v>
      </c>
      <c r="CH90" s="19">
        <v>200</v>
      </c>
      <c r="CI90" s="19">
        <v>90</v>
      </c>
      <c r="CJ90" s="19">
        <v>156</v>
      </c>
      <c r="CK90" s="19">
        <v>141</v>
      </c>
      <c r="CL90" s="19">
        <v>142</v>
      </c>
      <c r="CM90" s="19">
        <v>92</v>
      </c>
      <c r="CN90" s="19">
        <v>91</v>
      </c>
      <c r="CO90" s="32">
        <v>113</v>
      </c>
      <c r="CP90" s="35">
        <f t="shared" si="318"/>
        <v>9.0909090909090912E-2</v>
      </c>
      <c r="CQ90" s="35">
        <f t="shared" si="319"/>
        <v>0</v>
      </c>
      <c r="CR90" s="35">
        <f t="shared" si="320"/>
        <v>0</v>
      </c>
      <c r="CS90" s="35">
        <f t="shared" si="321"/>
        <v>4.4999999999999998E-2</v>
      </c>
      <c r="CT90" s="35">
        <f t="shared" si="322"/>
        <v>3.3333333333333333E-2</v>
      </c>
      <c r="CU90" s="35">
        <f t="shared" si="323"/>
        <v>5.128205128205128E-2</v>
      </c>
      <c r="CV90" s="35">
        <f t="shared" si="324"/>
        <v>1.4184397163120567E-2</v>
      </c>
      <c r="CW90" s="35">
        <f t="shared" si="325"/>
        <v>1.4084507042253521E-2</v>
      </c>
      <c r="CX90" s="35">
        <f t="shared" si="326"/>
        <v>3.2608695652173912E-2</v>
      </c>
      <c r="CY90" s="35">
        <f t="shared" si="327"/>
        <v>9.8901098901098897E-2</v>
      </c>
      <c r="CZ90" s="139">
        <f t="shared" si="328"/>
        <v>5.3097345132743362E-2</v>
      </c>
      <c r="DA90" s="146">
        <v>1.0829439729999999</v>
      </c>
      <c r="DB90" s="146">
        <v>1.0843723590000001</v>
      </c>
      <c r="DC90" s="146">
        <v>1.1455145</v>
      </c>
      <c r="DD90" s="146">
        <v>1.397851746</v>
      </c>
      <c r="DE90" s="146">
        <v>1.543878702</v>
      </c>
      <c r="DF90" s="146">
        <v>1.3150135270000001</v>
      </c>
      <c r="DG90" s="146">
        <v>1.9903988669999999</v>
      </c>
      <c r="DH90" s="146">
        <v>1.703221809</v>
      </c>
      <c r="DI90" s="146">
        <v>1.4748950519999999</v>
      </c>
      <c r="DJ90" s="146">
        <v>1.350197592</v>
      </c>
      <c r="DK90" s="147">
        <v>0.91204227599999999</v>
      </c>
      <c r="DL90" s="146"/>
      <c r="DM90" s="146"/>
      <c r="DN90" s="146"/>
      <c r="DO90" s="146"/>
      <c r="DP90" s="146">
        <v>4.5737829000000001E-2</v>
      </c>
      <c r="DQ90" s="146">
        <v>5.9569167999999999E-2</v>
      </c>
      <c r="DR90" s="146">
        <v>5.9569167999999999E-2</v>
      </c>
      <c r="DS90" s="146">
        <v>6.1733479000000001E-2</v>
      </c>
      <c r="DT90" s="146">
        <v>4.0091838999999997E-2</v>
      </c>
      <c r="DU90" s="146">
        <v>7.7221379000000007E-2</v>
      </c>
      <c r="DV90" s="147">
        <v>0.21143783599999999</v>
      </c>
      <c r="DW90" s="146"/>
      <c r="DX90" s="146"/>
      <c r="DY90" s="146">
        <v>7.8449699999999997E-3</v>
      </c>
      <c r="DZ90" s="146">
        <v>7.6964399999999997E-3</v>
      </c>
      <c r="EA90" s="146">
        <v>7.5673700000000003E-3</v>
      </c>
      <c r="EB90" s="146">
        <v>7.49717E-3</v>
      </c>
      <c r="EC90" s="146">
        <v>7.49717E-3</v>
      </c>
      <c r="ED90" s="146">
        <v>7.7939999999999997E-3</v>
      </c>
      <c r="EE90" s="146">
        <v>9.9900000000000006E-3</v>
      </c>
      <c r="EF90" s="146">
        <v>1.1032999999999999E-2</v>
      </c>
      <c r="EG90" s="147">
        <v>8.6779999999999999E-3</v>
      </c>
      <c r="EH90" s="143">
        <v>125999900</v>
      </c>
      <c r="EI90" s="143">
        <v>135070700</v>
      </c>
      <c r="EJ90" s="143">
        <v>159158600</v>
      </c>
      <c r="EK90" s="143">
        <v>210983800</v>
      </c>
      <c r="EL90" s="143">
        <v>256663500</v>
      </c>
      <c r="EM90" s="143">
        <v>236746000</v>
      </c>
      <c r="EN90" s="143">
        <v>430029000</v>
      </c>
      <c r="EO90" s="143">
        <v>394901100</v>
      </c>
      <c r="EP90" s="143">
        <v>376274100</v>
      </c>
      <c r="EQ90" s="143">
        <v>400224600</v>
      </c>
      <c r="ER90" s="143">
        <v>304725000</v>
      </c>
      <c r="ES90" s="26">
        <f t="shared" si="329"/>
        <v>18.651791671264643</v>
      </c>
      <c r="ET90" s="26">
        <f t="shared" si="330"/>
        <v>18.72130890302148</v>
      </c>
      <c r="EU90" s="26">
        <f t="shared" si="331"/>
        <v>18.885411747304371</v>
      </c>
      <c r="EV90" s="26">
        <f t="shared" si="332"/>
        <v>19.16729191124163</v>
      </c>
      <c r="EW90" s="26">
        <f t="shared" si="333"/>
        <v>19.363276446405447</v>
      </c>
      <c r="EX90" s="26">
        <f t="shared" si="334"/>
        <v>19.282498394428387</v>
      </c>
      <c r="EY90" s="26">
        <f t="shared" si="335"/>
        <v>19.879363206238246</v>
      </c>
      <c r="EZ90" s="26">
        <f t="shared" si="336"/>
        <v>19.794145911768318</v>
      </c>
      <c r="FA90" s="26">
        <f t="shared" si="337"/>
        <v>19.745828425132188</v>
      </c>
      <c r="FB90" s="26">
        <f t="shared" si="338"/>
        <v>19.807536447490115</v>
      </c>
      <c r="FC90" s="152">
        <f t="shared" si="339"/>
        <v>19.534920288506175</v>
      </c>
      <c r="FD90" t="str">
        <f t="shared" si="455"/>
        <v/>
      </c>
      <c r="FE90" t="str">
        <f t="shared" si="456"/>
        <v/>
      </c>
      <c r="FF90" t="str">
        <f t="shared" si="462"/>
        <v/>
      </c>
      <c r="FG90" t="str">
        <f t="shared" si="457"/>
        <v/>
      </c>
      <c r="FH90">
        <f t="shared" si="302"/>
        <v>1.543878702</v>
      </c>
      <c r="FI90">
        <f t="shared" si="303"/>
        <v>1.3150135270000001</v>
      </c>
      <c r="FJ90">
        <f t="shared" si="340"/>
        <v>1.9903988669999999</v>
      </c>
      <c r="FK90">
        <f t="shared" si="341"/>
        <v>1.703221809</v>
      </c>
      <c r="FL90">
        <f t="shared" si="342"/>
        <v>1.4748950519999999</v>
      </c>
      <c r="FM90">
        <f t="shared" si="360"/>
        <v>1.350197592</v>
      </c>
      <c r="FN90">
        <f t="shared" si="452"/>
        <v>0.91204227599999999</v>
      </c>
      <c r="FO90" s="26" t="str">
        <f t="shared" si="471"/>
        <v/>
      </c>
      <c r="FP90" t="str">
        <f t="shared" si="472"/>
        <v/>
      </c>
      <c r="FQ90" t="str">
        <f t="shared" si="473"/>
        <v/>
      </c>
      <c r="FR90" t="str">
        <f t="shared" si="478"/>
        <v/>
      </c>
      <c r="FS90">
        <f t="shared" si="478"/>
        <v>4.5737829000000001E-2</v>
      </c>
      <c r="FT90">
        <f t="shared" si="478"/>
        <v>5.9569167999999999E-2</v>
      </c>
      <c r="FU90">
        <f t="shared" si="479"/>
        <v>5.9569167999999999E-2</v>
      </c>
      <c r="FV90">
        <f t="shared" si="479"/>
        <v>6.1733479000000001E-2</v>
      </c>
      <c r="FW90">
        <f t="shared" ref="FW90:FW96" si="482">IF(ISNUMBER(N90),DT90,"")</f>
        <v>4.0091838999999997E-2</v>
      </c>
      <c r="FX90">
        <f t="shared" si="480"/>
        <v>7.7221379000000007E-2</v>
      </c>
      <c r="FY90" s="4">
        <f t="shared" si="480"/>
        <v>0.21143783599999999</v>
      </c>
      <c r="FZ90" t="str">
        <f t="shared" si="474"/>
        <v/>
      </c>
      <c r="GA90" t="str">
        <f t="shared" si="475"/>
        <v/>
      </c>
      <c r="GB90" t="str">
        <f t="shared" si="458"/>
        <v/>
      </c>
      <c r="GC90" t="str">
        <f t="shared" si="459"/>
        <v/>
      </c>
      <c r="GD90">
        <f t="shared" si="460"/>
        <v>7.5673700000000003E-3</v>
      </c>
      <c r="GE90">
        <f t="shared" si="345"/>
        <v>7.49717E-3</v>
      </c>
      <c r="GF90">
        <f t="shared" si="346"/>
        <v>7.49717E-3</v>
      </c>
      <c r="GG90">
        <f t="shared" si="347"/>
        <v>7.7939999999999997E-3</v>
      </c>
      <c r="GH90">
        <f t="shared" si="348"/>
        <v>9.9900000000000006E-3</v>
      </c>
      <c r="GI90">
        <f t="shared" si="361"/>
        <v>1.1032999999999999E-2</v>
      </c>
      <c r="GJ90" s="4">
        <f t="shared" si="454"/>
        <v>8.6779999999999999E-3</v>
      </c>
      <c r="GK90" t="str">
        <f t="shared" si="349"/>
        <v/>
      </c>
      <c r="GL90" t="str">
        <f t="shared" si="350"/>
        <v/>
      </c>
      <c r="GM90" t="str">
        <f t="shared" si="351"/>
        <v/>
      </c>
      <c r="GN90" t="str">
        <f t="shared" si="352"/>
        <v/>
      </c>
      <c r="GO90">
        <f t="shared" si="353"/>
        <v>19.363276446405447</v>
      </c>
      <c r="GP90">
        <f t="shared" si="354"/>
        <v>19.282498394428387</v>
      </c>
      <c r="GQ90">
        <f t="shared" si="355"/>
        <v>19.879363206238246</v>
      </c>
      <c r="GR90">
        <f t="shared" si="356"/>
        <v>19.794145911768318</v>
      </c>
      <c r="GS90">
        <f t="shared" si="357"/>
        <v>19.745828425132188</v>
      </c>
      <c r="GT90">
        <f t="shared" si="358"/>
        <v>19.807536447490115</v>
      </c>
      <c r="GU90">
        <f t="shared" si="359"/>
        <v>19.534920288506175</v>
      </c>
      <c r="GV90" s="26">
        <f t="shared" si="362"/>
        <v>11.025982470999988</v>
      </c>
      <c r="GW90">
        <f t="shared" si="363"/>
        <v>11.025982470999988</v>
      </c>
      <c r="GX90">
        <f t="shared" si="364"/>
        <v>11.025982470999988</v>
      </c>
      <c r="GY90">
        <f t="shared" si="365"/>
        <v>11.025982470999988</v>
      </c>
      <c r="GZ90">
        <f t="shared" si="366"/>
        <v>1.543878702</v>
      </c>
      <c r="HA90">
        <f t="shared" si="367"/>
        <v>1.3150135270000001</v>
      </c>
      <c r="HB90">
        <f t="shared" si="368"/>
        <v>1.9903988669999999</v>
      </c>
      <c r="HC90">
        <f t="shared" si="369"/>
        <v>1.703221809</v>
      </c>
      <c r="HD90">
        <f t="shared" si="370"/>
        <v>1.4748950519999999</v>
      </c>
      <c r="HE90">
        <f t="shared" si="371"/>
        <v>1.350197592</v>
      </c>
      <c r="HF90">
        <f t="shared" si="372"/>
        <v>0.91204227599999999</v>
      </c>
      <c r="HG90" s="26" t="str">
        <f t="shared" si="373"/>
        <v/>
      </c>
      <c r="HH90" t="str">
        <f t="shared" si="374"/>
        <v/>
      </c>
      <c r="HI90" t="str">
        <f t="shared" si="375"/>
        <v/>
      </c>
      <c r="HJ90" t="str">
        <f t="shared" si="376"/>
        <v/>
      </c>
      <c r="HK90">
        <f t="shared" si="377"/>
        <v>1.543878702</v>
      </c>
      <c r="HL90">
        <f t="shared" si="378"/>
        <v>1.3150135270000001</v>
      </c>
      <c r="HM90">
        <f t="shared" si="379"/>
        <v>1.9903988669999999</v>
      </c>
      <c r="HN90">
        <f t="shared" si="380"/>
        <v>1.703221809</v>
      </c>
      <c r="HO90">
        <f t="shared" si="381"/>
        <v>1.4748950519999999</v>
      </c>
      <c r="HP90">
        <f t="shared" si="382"/>
        <v>1.350197592</v>
      </c>
      <c r="HQ90">
        <f t="shared" si="383"/>
        <v>0.91204227599999999</v>
      </c>
      <c r="HR90" s="26">
        <f t="shared" si="384"/>
        <v>0.86766592399999853</v>
      </c>
      <c r="HS90">
        <f t="shared" si="385"/>
        <v>0.86766592399999853</v>
      </c>
      <c r="HT90">
        <f t="shared" si="386"/>
        <v>0.86766592399999853</v>
      </c>
      <c r="HU90">
        <f t="shared" si="387"/>
        <v>0.86766592399999853</v>
      </c>
      <c r="HV90">
        <f t="shared" si="388"/>
        <v>4.5737829000000001E-2</v>
      </c>
      <c r="HW90">
        <f t="shared" si="389"/>
        <v>5.9569167999999999E-2</v>
      </c>
      <c r="HX90">
        <f t="shared" si="390"/>
        <v>5.9569167999999999E-2</v>
      </c>
      <c r="HY90">
        <f t="shared" si="391"/>
        <v>6.1733479000000001E-2</v>
      </c>
      <c r="HZ90">
        <f t="shared" si="392"/>
        <v>4.0091838999999997E-2</v>
      </c>
      <c r="IA90">
        <f t="shared" si="393"/>
        <v>7.7221379000000007E-2</v>
      </c>
      <c r="IB90" s="4">
        <f t="shared" si="394"/>
        <v>0.21143783599999999</v>
      </c>
      <c r="IC90" t="str">
        <f t="shared" si="395"/>
        <v/>
      </c>
      <c r="ID90" t="str">
        <f t="shared" si="396"/>
        <v/>
      </c>
      <c r="IE90" t="str">
        <f t="shared" si="397"/>
        <v/>
      </c>
      <c r="IF90" t="str">
        <f t="shared" si="398"/>
        <v/>
      </c>
      <c r="IG90">
        <f t="shared" si="399"/>
        <v>4.5737829000000001E-2</v>
      </c>
      <c r="IH90">
        <f t="shared" si="400"/>
        <v>5.9569167999999999E-2</v>
      </c>
      <c r="II90">
        <f t="shared" si="401"/>
        <v>5.9569167999999999E-2</v>
      </c>
      <c r="IJ90">
        <f t="shared" si="402"/>
        <v>6.1733479000000001E-2</v>
      </c>
      <c r="IK90">
        <f t="shared" si="403"/>
        <v>4.0091838999999997E-2</v>
      </c>
      <c r="IL90">
        <f t="shared" si="404"/>
        <v>7.7221379000000007E-2</v>
      </c>
      <c r="IM90">
        <f t="shared" si="405"/>
        <v>0.21143783599999999</v>
      </c>
      <c r="IN90" s="26">
        <f t="shared" si="406"/>
        <v>0.13094384999999997</v>
      </c>
      <c r="IO90">
        <f t="shared" si="407"/>
        <v>0.13094384999999997</v>
      </c>
      <c r="IP90">
        <f t="shared" si="408"/>
        <v>0.13094384999999997</v>
      </c>
      <c r="IQ90">
        <f t="shared" si="409"/>
        <v>0.13094384999999997</v>
      </c>
      <c r="IR90">
        <f t="shared" si="410"/>
        <v>7.5673700000000003E-3</v>
      </c>
      <c r="IS90">
        <f t="shared" si="411"/>
        <v>7.49717E-3</v>
      </c>
      <c r="IT90">
        <f t="shared" si="412"/>
        <v>7.49717E-3</v>
      </c>
      <c r="IU90">
        <f t="shared" si="413"/>
        <v>7.7939999999999997E-3</v>
      </c>
      <c r="IV90">
        <f t="shared" si="414"/>
        <v>9.9900000000000006E-3</v>
      </c>
      <c r="IW90">
        <f t="shared" si="415"/>
        <v>1.1032999999999999E-2</v>
      </c>
      <c r="IX90">
        <f t="shared" si="416"/>
        <v>8.6779999999999999E-3</v>
      </c>
      <c r="IY90" s="26" t="str">
        <f t="shared" si="417"/>
        <v/>
      </c>
      <c r="IZ90" t="str">
        <f t="shared" si="418"/>
        <v/>
      </c>
      <c r="JA90" t="str">
        <f t="shared" si="419"/>
        <v/>
      </c>
      <c r="JB90" t="str">
        <f t="shared" si="420"/>
        <v/>
      </c>
      <c r="JC90">
        <f t="shared" si="421"/>
        <v>7.5673700000000003E-3</v>
      </c>
      <c r="JD90">
        <f t="shared" si="422"/>
        <v>7.49717E-3</v>
      </c>
      <c r="JE90">
        <f t="shared" si="423"/>
        <v>7.49717E-3</v>
      </c>
      <c r="JF90">
        <f t="shared" si="424"/>
        <v>7.7939999999999997E-3</v>
      </c>
      <c r="JG90">
        <f t="shared" si="425"/>
        <v>9.9900000000000006E-3</v>
      </c>
      <c r="JH90">
        <f t="shared" si="426"/>
        <v>1.1032999999999999E-2</v>
      </c>
      <c r="JI90">
        <f t="shared" si="427"/>
        <v>8.6779999999999999E-3</v>
      </c>
      <c r="JJ90" s="26">
        <f t="shared" si="428"/>
        <v>23.290190403071897</v>
      </c>
      <c r="JK90">
        <f t="shared" si="429"/>
        <v>23.290190403071897</v>
      </c>
      <c r="JL90">
        <f t="shared" si="430"/>
        <v>23.290190403071897</v>
      </c>
      <c r="JM90">
        <f t="shared" si="431"/>
        <v>23.290190403071897</v>
      </c>
      <c r="JN90">
        <f t="shared" si="432"/>
        <v>19.363276446405447</v>
      </c>
      <c r="JO90">
        <f t="shared" si="433"/>
        <v>19.282498394428387</v>
      </c>
      <c r="JP90">
        <f t="shared" si="434"/>
        <v>19.879363206238246</v>
      </c>
      <c r="JQ90">
        <f t="shared" si="435"/>
        <v>19.794145911768318</v>
      </c>
      <c r="JR90">
        <f t="shared" si="436"/>
        <v>19.745828425132188</v>
      </c>
      <c r="JS90">
        <f t="shared" si="437"/>
        <v>19.807536447490115</v>
      </c>
      <c r="JT90">
        <f t="shared" si="438"/>
        <v>19.534920288506175</v>
      </c>
      <c r="JU90" s="26" t="str">
        <f t="shared" si="439"/>
        <v/>
      </c>
      <c r="JV90" t="str">
        <f t="shared" si="440"/>
        <v/>
      </c>
      <c r="JW90" t="str">
        <f t="shared" si="441"/>
        <v/>
      </c>
      <c r="JX90" t="str">
        <f t="shared" si="442"/>
        <v/>
      </c>
      <c r="JY90">
        <f t="shared" si="443"/>
        <v>19.363276446405447</v>
      </c>
      <c r="JZ90">
        <f t="shared" si="444"/>
        <v>19.282498394428387</v>
      </c>
      <c r="KA90">
        <f t="shared" si="445"/>
        <v>19.879363206238246</v>
      </c>
      <c r="KB90">
        <f t="shared" si="446"/>
        <v>19.794145911768318</v>
      </c>
      <c r="KC90">
        <f t="shared" si="447"/>
        <v>19.745828425132188</v>
      </c>
      <c r="KD90">
        <f t="shared" si="448"/>
        <v>19.807536447490115</v>
      </c>
      <c r="KE90" s="4">
        <f t="shared" si="449"/>
        <v>19.534920288506175</v>
      </c>
    </row>
    <row r="91" spans="1:291" x14ac:dyDescent="0.2">
      <c r="A91" s="16" t="s">
        <v>3675</v>
      </c>
      <c r="B91" s="17" t="s">
        <v>3676</v>
      </c>
      <c r="C91" s="17"/>
      <c r="D91" s="17"/>
      <c r="E91" s="20" t="s">
        <v>156</v>
      </c>
      <c r="F91" s="19"/>
      <c r="G91" s="19"/>
      <c r="H91" s="19"/>
      <c r="I91" s="19"/>
      <c r="J91" s="19"/>
      <c r="K91" s="19"/>
      <c r="L91" s="19"/>
      <c r="M91" s="19"/>
      <c r="N91" s="19"/>
      <c r="O91" s="19">
        <v>0</v>
      </c>
      <c r="P91" s="32">
        <v>0</v>
      </c>
      <c r="Q91" s="19"/>
      <c r="R91" s="19"/>
      <c r="S91" s="19"/>
      <c r="T91" s="19"/>
      <c r="U91" s="19"/>
      <c r="V91" s="19"/>
      <c r="W91" s="19"/>
      <c r="X91" s="19"/>
      <c r="Y91" s="19"/>
      <c r="Z91" s="19">
        <v>0</v>
      </c>
      <c r="AA91" s="32">
        <v>0</v>
      </c>
      <c r="AK91">
        <v>0</v>
      </c>
      <c r="AL91" s="4">
        <v>0</v>
      </c>
      <c r="AM91" s="19"/>
      <c r="AN91" s="19"/>
      <c r="AO91" s="19"/>
      <c r="AP91" s="19"/>
      <c r="AQ91" s="19"/>
      <c r="AR91" s="19"/>
      <c r="AS91" s="19"/>
      <c r="AT91" s="19"/>
      <c r="AU91" s="19"/>
      <c r="AV91" s="19">
        <v>1.8717299999999999E-2</v>
      </c>
      <c r="AW91" s="32">
        <v>1.6813999999999999E-2</v>
      </c>
      <c r="AX91" s="19"/>
      <c r="AY91" s="19"/>
      <c r="AZ91" s="19"/>
      <c r="BA91" s="19"/>
      <c r="BB91" s="19"/>
      <c r="BC91" s="19"/>
      <c r="BD91" s="19"/>
      <c r="BE91" s="19"/>
      <c r="BF91" s="19"/>
      <c r="BG91" s="19">
        <v>0</v>
      </c>
      <c r="BH91" s="32">
        <v>1</v>
      </c>
      <c r="BI91" s="19"/>
      <c r="BJ91" s="19"/>
      <c r="BK91" s="19"/>
      <c r="BL91" s="19"/>
      <c r="BM91" s="19"/>
      <c r="BN91" s="19"/>
      <c r="BO91" s="19"/>
      <c r="BP91" s="19"/>
      <c r="BQ91" s="19"/>
      <c r="BR91" s="19">
        <f t="shared" ref="BR91:BR100" si="483">IF(BG91&gt;0,1,0)</f>
        <v>0</v>
      </c>
      <c r="BS91" s="19">
        <f t="shared" ref="BS91:BS100" si="484">IF(BH91&gt;0,1,0)</f>
        <v>1</v>
      </c>
      <c r="BT91" s="38">
        <v>23</v>
      </c>
      <c r="BU91" s="19">
        <v>42</v>
      </c>
      <c r="BV91" s="19">
        <v>16</v>
      </c>
      <c r="BW91" s="19">
        <v>66</v>
      </c>
      <c r="BX91" s="19">
        <v>55</v>
      </c>
      <c r="BY91" s="19">
        <v>10</v>
      </c>
      <c r="BZ91" s="19">
        <v>16</v>
      </c>
      <c r="CA91" s="19">
        <v>21</v>
      </c>
      <c r="CB91" s="19">
        <v>40</v>
      </c>
      <c r="CC91" s="19">
        <v>21</v>
      </c>
      <c r="CD91" s="32">
        <v>18</v>
      </c>
      <c r="CE91" s="19">
        <v>211</v>
      </c>
      <c r="CF91" s="19">
        <v>284</v>
      </c>
      <c r="CG91" s="19">
        <v>102</v>
      </c>
      <c r="CH91" s="19">
        <v>286</v>
      </c>
      <c r="CI91" s="19">
        <v>277</v>
      </c>
      <c r="CJ91" s="19">
        <v>166</v>
      </c>
      <c r="CK91" s="19">
        <v>142</v>
      </c>
      <c r="CL91" s="19">
        <v>238</v>
      </c>
      <c r="CM91" s="19">
        <v>188</v>
      </c>
      <c r="CN91" s="19">
        <v>177</v>
      </c>
      <c r="CO91" s="32">
        <v>245</v>
      </c>
      <c r="CP91" s="35">
        <f t="shared" si="318"/>
        <v>0.10900473933649289</v>
      </c>
      <c r="CQ91" s="35">
        <f t="shared" si="319"/>
        <v>0.14788732394366197</v>
      </c>
      <c r="CR91" s="35">
        <f t="shared" si="320"/>
        <v>0.15686274509803921</v>
      </c>
      <c r="CS91" s="35">
        <f t="shared" si="321"/>
        <v>0.23076923076923078</v>
      </c>
      <c r="CT91" s="35">
        <f t="shared" si="322"/>
        <v>0.19855595667870035</v>
      </c>
      <c r="CU91" s="35">
        <f t="shared" si="323"/>
        <v>6.0240963855421686E-2</v>
      </c>
      <c r="CV91" s="35">
        <f t="shared" si="324"/>
        <v>0.11267605633802817</v>
      </c>
      <c r="CW91" s="35">
        <f t="shared" si="325"/>
        <v>8.8235294117647065E-2</v>
      </c>
      <c r="CX91" s="35">
        <f t="shared" si="326"/>
        <v>0.21276595744680851</v>
      </c>
      <c r="CY91" s="35">
        <f t="shared" si="327"/>
        <v>0.11864406779661017</v>
      </c>
      <c r="CZ91" s="139">
        <f t="shared" si="328"/>
        <v>7.3469387755102047E-2</v>
      </c>
      <c r="DA91" s="146"/>
      <c r="DB91" s="146">
        <v>5.5061418599999996</v>
      </c>
      <c r="DC91" s="146">
        <v>4.9071877370000001</v>
      </c>
      <c r="DD91" s="146">
        <v>11.803174309999999</v>
      </c>
      <c r="DE91" s="146">
        <v>3.6342585409999999</v>
      </c>
      <c r="DF91" s="146">
        <v>1.9649744929999999</v>
      </c>
      <c r="DG91" s="146">
        <v>3.6297921560000002</v>
      </c>
      <c r="DH91" s="146">
        <v>1.6866266750000001</v>
      </c>
      <c r="DI91" s="146">
        <v>1.88126028</v>
      </c>
      <c r="DJ91" s="146">
        <v>46.092900970000002</v>
      </c>
      <c r="DK91" s="147">
        <v>4.1084951790000002</v>
      </c>
      <c r="DL91" s="146"/>
      <c r="DM91" s="146"/>
      <c r="DN91" s="146"/>
      <c r="DO91" s="146"/>
      <c r="DP91" s="146"/>
      <c r="DQ91" s="146"/>
      <c r="DR91" s="146"/>
      <c r="DS91" s="146"/>
      <c r="DT91" s="146"/>
      <c r="DU91" s="146">
        <v>1.6543999999999999E-4</v>
      </c>
      <c r="DV91" s="147">
        <v>0.63478599499999999</v>
      </c>
      <c r="DW91" s="146"/>
      <c r="DX91" s="146"/>
      <c r="DY91" s="146">
        <v>-9.8931694000000001E-2</v>
      </c>
      <c r="DZ91" s="146">
        <v>-0.36444431300000002</v>
      </c>
      <c r="EA91" s="146">
        <v>-0.41852699300000001</v>
      </c>
      <c r="EB91" s="146">
        <v>-0.39896118200000003</v>
      </c>
      <c r="EC91" s="146">
        <v>-0.39896118200000003</v>
      </c>
      <c r="ED91" s="146">
        <v>-0.36514000000000002</v>
      </c>
      <c r="EE91" s="146">
        <v>-0.52800000000000002</v>
      </c>
      <c r="EF91" s="146">
        <v>-0.50751000000000002</v>
      </c>
      <c r="EG91" s="147">
        <v>-0.46188000000000001</v>
      </c>
      <c r="EH91" s="143">
        <v>43023100</v>
      </c>
      <c r="EI91" s="143">
        <v>78678200</v>
      </c>
      <c r="EJ91" s="143">
        <v>57868200</v>
      </c>
      <c r="EK91" s="143">
        <v>99123300</v>
      </c>
      <c r="EL91" s="143">
        <v>152842400</v>
      </c>
      <c r="EM91" s="143">
        <v>48976600</v>
      </c>
      <c r="EN91" s="143">
        <v>94592400</v>
      </c>
      <c r="EO91" s="143">
        <v>32414700</v>
      </c>
      <c r="EP91" s="143">
        <v>20448400</v>
      </c>
      <c r="EQ91" s="143">
        <v>17104600</v>
      </c>
      <c r="ER91" s="143">
        <v>38965600</v>
      </c>
      <c r="ES91" s="26">
        <f t="shared" si="329"/>
        <v>17.577247738714902</v>
      </c>
      <c r="ET91" s="26">
        <f t="shared" si="330"/>
        <v>18.180876673745047</v>
      </c>
      <c r="EU91" s="26">
        <f t="shared" si="331"/>
        <v>17.873678568867209</v>
      </c>
      <c r="EV91" s="26">
        <f t="shared" si="332"/>
        <v>18.41187508770917</v>
      </c>
      <c r="EW91" s="26">
        <f t="shared" si="333"/>
        <v>18.844917883115318</v>
      </c>
      <c r="EX91" s="26">
        <f t="shared" si="334"/>
        <v>17.706853190990689</v>
      </c>
      <c r="EY91" s="26">
        <f t="shared" si="335"/>
        <v>18.36508769252843</v>
      </c>
      <c r="EZ91" s="26">
        <f t="shared" si="336"/>
        <v>17.294122581573856</v>
      </c>
      <c r="FA91" s="26">
        <f t="shared" si="337"/>
        <v>16.833415197783406</v>
      </c>
      <c r="FB91" s="26">
        <f t="shared" si="338"/>
        <v>16.654857991145256</v>
      </c>
      <c r="FC91" s="152">
        <f t="shared" si="339"/>
        <v>17.478189763575735</v>
      </c>
      <c r="FD91" t="str">
        <f t="shared" si="455"/>
        <v/>
      </c>
      <c r="FE91" t="str">
        <f t="shared" si="456"/>
        <v/>
      </c>
      <c r="FF91" t="str">
        <f t="shared" si="462"/>
        <v/>
      </c>
      <c r="FG91" t="str">
        <f t="shared" si="457"/>
        <v/>
      </c>
      <c r="FH91" t="str">
        <f t="shared" si="302"/>
        <v/>
      </c>
      <c r="FI91" t="str">
        <f t="shared" si="303"/>
        <v/>
      </c>
      <c r="FJ91" t="str">
        <f t="shared" si="340"/>
        <v/>
      </c>
      <c r="FK91" t="str">
        <f t="shared" si="341"/>
        <v/>
      </c>
      <c r="FL91" t="str">
        <f t="shared" si="342"/>
        <v/>
      </c>
      <c r="FM91">
        <f t="shared" si="360"/>
        <v>46.092900970000002</v>
      </c>
      <c r="FN91">
        <f t="shared" si="452"/>
        <v>4.1084951790000002</v>
      </c>
      <c r="FO91" s="26" t="str">
        <f t="shared" si="471"/>
        <v/>
      </c>
      <c r="FP91" t="str">
        <f t="shared" si="472"/>
        <v/>
      </c>
      <c r="FQ91" t="str">
        <f t="shared" si="473"/>
        <v/>
      </c>
      <c r="FR91" t="str">
        <f t="shared" si="478"/>
        <v/>
      </c>
      <c r="FS91" t="str">
        <f t="shared" si="478"/>
        <v/>
      </c>
      <c r="FT91" t="str">
        <f t="shared" si="478"/>
        <v/>
      </c>
      <c r="FU91" t="str">
        <f t="shared" si="479"/>
        <v/>
      </c>
      <c r="FV91" t="str">
        <f t="shared" si="479"/>
        <v/>
      </c>
      <c r="FW91" t="str">
        <f t="shared" si="482"/>
        <v/>
      </c>
      <c r="FX91">
        <f t="shared" si="480"/>
        <v>1.6543999999999999E-4</v>
      </c>
      <c r="FY91" s="4">
        <f t="shared" si="480"/>
        <v>0.63478599499999999</v>
      </c>
      <c r="FZ91" t="str">
        <f t="shared" si="474"/>
        <v/>
      </c>
      <c r="GA91" t="str">
        <f t="shared" si="475"/>
        <v/>
      </c>
      <c r="GB91" t="str">
        <f t="shared" si="458"/>
        <v/>
      </c>
      <c r="GC91" t="str">
        <f t="shared" si="459"/>
        <v/>
      </c>
      <c r="GD91" t="str">
        <f t="shared" si="460"/>
        <v/>
      </c>
      <c r="GE91" t="str">
        <f t="shared" si="345"/>
        <v/>
      </c>
      <c r="GF91" t="str">
        <f t="shared" si="346"/>
        <v/>
      </c>
      <c r="GG91" t="str">
        <f t="shared" si="347"/>
        <v/>
      </c>
      <c r="GH91" t="str">
        <f t="shared" si="348"/>
        <v/>
      </c>
      <c r="GI91">
        <f t="shared" si="361"/>
        <v>-0.50751000000000002</v>
      </c>
      <c r="GJ91" s="4">
        <f t="shared" si="454"/>
        <v>-0.46188000000000001</v>
      </c>
      <c r="GK91" t="str">
        <f t="shared" si="349"/>
        <v/>
      </c>
      <c r="GL91" t="str">
        <f t="shared" si="350"/>
        <v/>
      </c>
      <c r="GM91" t="str">
        <f t="shared" si="351"/>
        <v/>
      </c>
      <c r="GN91" t="str">
        <f t="shared" si="352"/>
        <v/>
      </c>
      <c r="GO91" t="str">
        <f t="shared" si="353"/>
        <v/>
      </c>
      <c r="GP91" t="str">
        <f t="shared" si="354"/>
        <v/>
      </c>
      <c r="GQ91" t="str">
        <f t="shared" si="355"/>
        <v/>
      </c>
      <c r="GR91" t="str">
        <f t="shared" si="356"/>
        <v/>
      </c>
      <c r="GS91" t="str">
        <f t="shared" si="357"/>
        <v/>
      </c>
      <c r="GT91">
        <f t="shared" si="358"/>
        <v>16.654857991145256</v>
      </c>
      <c r="GU91">
        <f t="shared" si="359"/>
        <v>17.478189763575735</v>
      </c>
      <c r="GV91" s="26">
        <f t="shared" si="362"/>
        <v>11.025982470999988</v>
      </c>
      <c r="GW91">
        <f t="shared" si="363"/>
        <v>11.025982470999988</v>
      </c>
      <c r="GX91">
        <f t="shared" si="364"/>
        <v>11.025982470999988</v>
      </c>
      <c r="GY91">
        <f t="shared" si="365"/>
        <v>11.025982470999988</v>
      </c>
      <c r="GZ91">
        <f t="shared" si="366"/>
        <v>11.025982470999988</v>
      </c>
      <c r="HA91">
        <f t="shared" si="367"/>
        <v>11.025982470999988</v>
      </c>
      <c r="HB91">
        <f t="shared" si="368"/>
        <v>11.025982470999988</v>
      </c>
      <c r="HC91">
        <f t="shared" si="369"/>
        <v>11.025982470999988</v>
      </c>
      <c r="HD91">
        <f t="shared" si="370"/>
        <v>11.025982470999988</v>
      </c>
      <c r="HE91">
        <f t="shared" si="371"/>
        <v>11.025982470999988</v>
      </c>
      <c r="HF91">
        <f t="shared" si="372"/>
        <v>4.1084951790000002</v>
      </c>
      <c r="HG91" s="26" t="str">
        <f t="shared" si="373"/>
        <v/>
      </c>
      <c r="HH91" t="str">
        <f t="shared" si="374"/>
        <v/>
      </c>
      <c r="HI91" t="str">
        <f t="shared" si="375"/>
        <v/>
      </c>
      <c r="HJ91" t="str">
        <f t="shared" si="376"/>
        <v/>
      </c>
      <c r="HK91" t="str">
        <f t="shared" si="377"/>
        <v/>
      </c>
      <c r="HL91" t="str">
        <f t="shared" si="378"/>
        <v/>
      </c>
      <c r="HM91" t="str">
        <f t="shared" si="379"/>
        <v/>
      </c>
      <c r="HN91" t="str">
        <f t="shared" si="380"/>
        <v/>
      </c>
      <c r="HO91" t="str">
        <f t="shared" si="381"/>
        <v/>
      </c>
      <c r="HP91">
        <f t="shared" si="382"/>
        <v>11.025982470999988</v>
      </c>
      <c r="HQ91">
        <f t="shared" si="383"/>
        <v>4.1084951790000002</v>
      </c>
      <c r="HR91" s="26">
        <f t="shared" si="384"/>
        <v>0.86766592399999853</v>
      </c>
      <c r="HS91">
        <f t="shared" si="385"/>
        <v>0.86766592399999853</v>
      </c>
      <c r="HT91">
        <f t="shared" si="386"/>
        <v>0.86766592399999853</v>
      </c>
      <c r="HU91">
        <f t="shared" si="387"/>
        <v>0.86766592399999853</v>
      </c>
      <c r="HV91">
        <f t="shared" si="388"/>
        <v>0.86766592399999853</v>
      </c>
      <c r="HW91">
        <f t="shared" si="389"/>
        <v>0.86766592399999853</v>
      </c>
      <c r="HX91">
        <f t="shared" si="390"/>
        <v>0.86766592399999853</v>
      </c>
      <c r="HY91">
        <f t="shared" si="391"/>
        <v>0.86766592399999853</v>
      </c>
      <c r="HZ91">
        <f t="shared" si="392"/>
        <v>0.86766592399999853</v>
      </c>
      <c r="IA91">
        <f t="shared" si="393"/>
        <v>1.8501305000000012E-3</v>
      </c>
      <c r="IB91" s="4">
        <f t="shared" si="394"/>
        <v>0.63478599499999999</v>
      </c>
      <c r="IC91" t="str">
        <f t="shared" si="395"/>
        <v/>
      </c>
      <c r="ID91" t="str">
        <f t="shared" si="396"/>
        <v/>
      </c>
      <c r="IE91" t="str">
        <f t="shared" si="397"/>
        <v/>
      </c>
      <c r="IF91" t="str">
        <f t="shared" si="398"/>
        <v/>
      </c>
      <c r="IG91" t="str">
        <f t="shared" si="399"/>
        <v/>
      </c>
      <c r="IH91" t="str">
        <f t="shared" si="400"/>
        <v/>
      </c>
      <c r="II91" t="str">
        <f t="shared" si="401"/>
        <v/>
      </c>
      <c r="IJ91" t="str">
        <f t="shared" si="402"/>
        <v/>
      </c>
      <c r="IK91" t="str">
        <f t="shared" si="403"/>
        <v/>
      </c>
      <c r="IL91">
        <f t="shared" si="404"/>
        <v>1.8501305000000012E-3</v>
      </c>
      <c r="IM91">
        <f t="shared" si="405"/>
        <v>0.63478599499999999</v>
      </c>
      <c r="IN91" s="26">
        <f t="shared" si="406"/>
        <v>0.13094384999999997</v>
      </c>
      <c r="IO91">
        <f t="shared" si="407"/>
        <v>0.13094384999999997</v>
      </c>
      <c r="IP91">
        <f t="shared" si="408"/>
        <v>0.13094384999999997</v>
      </c>
      <c r="IQ91">
        <f t="shared" si="409"/>
        <v>0.13094384999999997</v>
      </c>
      <c r="IR91">
        <f t="shared" si="410"/>
        <v>0.13094384999999997</v>
      </c>
      <c r="IS91">
        <f t="shared" si="411"/>
        <v>0.13094384999999997</v>
      </c>
      <c r="IT91">
        <f t="shared" si="412"/>
        <v>0.13094384999999997</v>
      </c>
      <c r="IU91">
        <f t="shared" si="413"/>
        <v>0.13094384999999997</v>
      </c>
      <c r="IV91">
        <f t="shared" si="414"/>
        <v>0.13094384999999997</v>
      </c>
      <c r="IW91">
        <f t="shared" si="415"/>
        <v>-0.50751000000000002</v>
      </c>
      <c r="IX91">
        <f t="shared" si="416"/>
        <v>-0.46188000000000001</v>
      </c>
      <c r="IY91" s="26" t="str">
        <f t="shared" si="417"/>
        <v/>
      </c>
      <c r="IZ91" t="str">
        <f t="shared" si="418"/>
        <v/>
      </c>
      <c r="JA91" t="str">
        <f t="shared" si="419"/>
        <v/>
      </c>
      <c r="JB91" t="str">
        <f t="shared" si="420"/>
        <v/>
      </c>
      <c r="JC91" t="str">
        <f t="shared" si="421"/>
        <v/>
      </c>
      <c r="JD91" t="str">
        <f t="shared" si="422"/>
        <v/>
      </c>
      <c r="JE91" t="str">
        <f t="shared" si="423"/>
        <v/>
      </c>
      <c r="JF91" t="str">
        <f t="shared" si="424"/>
        <v/>
      </c>
      <c r="JG91" t="str">
        <f t="shared" si="425"/>
        <v/>
      </c>
      <c r="JH91">
        <f t="shared" si="426"/>
        <v>-0.50751000000000002</v>
      </c>
      <c r="JI91">
        <f t="shared" si="427"/>
        <v>-0.46188000000000001</v>
      </c>
      <c r="JJ91" s="26">
        <f t="shared" si="428"/>
        <v>23.290190403071897</v>
      </c>
      <c r="JK91">
        <f t="shared" si="429"/>
        <v>23.290190403071897</v>
      </c>
      <c r="JL91">
        <f t="shared" si="430"/>
        <v>23.290190403071897</v>
      </c>
      <c r="JM91">
        <f t="shared" si="431"/>
        <v>23.290190403071897</v>
      </c>
      <c r="JN91">
        <f t="shared" si="432"/>
        <v>23.290190403071897</v>
      </c>
      <c r="JO91">
        <f t="shared" si="433"/>
        <v>23.290190403071897</v>
      </c>
      <c r="JP91">
        <f t="shared" si="434"/>
        <v>23.290190403071897</v>
      </c>
      <c r="JQ91">
        <f t="shared" si="435"/>
        <v>23.290190403071897</v>
      </c>
      <c r="JR91">
        <f t="shared" si="436"/>
        <v>23.290190403071897</v>
      </c>
      <c r="JS91">
        <f t="shared" si="437"/>
        <v>16.654857991145256</v>
      </c>
      <c r="JT91">
        <f t="shared" si="438"/>
        <v>17.478189763575735</v>
      </c>
      <c r="JU91" s="26" t="str">
        <f t="shared" si="439"/>
        <v/>
      </c>
      <c r="JV91" t="str">
        <f t="shared" si="440"/>
        <v/>
      </c>
      <c r="JW91" t="str">
        <f t="shared" si="441"/>
        <v/>
      </c>
      <c r="JX91" t="str">
        <f t="shared" si="442"/>
        <v/>
      </c>
      <c r="JY91" t="str">
        <f t="shared" si="443"/>
        <v/>
      </c>
      <c r="JZ91" t="str">
        <f t="shared" si="444"/>
        <v/>
      </c>
      <c r="KA91" t="str">
        <f t="shared" si="445"/>
        <v/>
      </c>
      <c r="KB91" t="str">
        <f t="shared" si="446"/>
        <v/>
      </c>
      <c r="KC91" t="str">
        <f t="shared" si="447"/>
        <v/>
      </c>
      <c r="KD91">
        <f t="shared" si="448"/>
        <v>16.654857991145256</v>
      </c>
      <c r="KE91" s="4">
        <f t="shared" si="449"/>
        <v>17.478189763575735</v>
      </c>
    </row>
    <row r="92" spans="1:291" x14ac:dyDescent="0.2">
      <c r="A92" s="16" t="s">
        <v>3677</v>
      </c>
      <c r="B92" s="17" t="s">
        <v>3678</v>
      </c>
      <c r="C92" s="17"/>
      <c r="D92" s="17"/>
      <c r="E92" s="20" t="s">
        <v>156</v>
      </c>
      <c r="F92" s="19"/>
      <c r="G92" s="19"/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32">
        <v>0</v>
      </c>
      <c r="Q92" s="19"/>
      <c r="R92" s="19"/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3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 s="4">
        <v>0</v>
      </c>
      <c r="AM92" s="19"/>
      <c r="AN92" s="19"/>
      <c r="AO92" s="19">
        <v>2.0248800000000001E-2</v>
      </c>
      <c r="AP92" s="19">
        <v>2.6225999999999999E-2</v>
      </c>
      <c r="AQ92" s="19">
        <v>2.5837599999999999E-2</v>
      </c>
      <c r="AR92" s="19">
        <v>2.7656400000000001E-2</v>
      </c>
      <c r="AS92" s="19">
        <v>2.04919E-2</v>
      </c>
      <c r="AT92" s="19">
        <v>2.1699900000000001E-2</v>
      </c>
      <c r="AU92" s="19">
        <v>2.3507400000000001E-2</v>
      </c>
      <c r="AV92" s="19">
        <v>2.25974E-2</v>
      </c>
      <c r="AW92" s="32">
        <v>2.19892E-2</v>
      </c>
      <c r="AX92" s="19"/>
      <c r="AY92" s="19"/>
      <c r="AZ92" s="19">
        <v>0</v>
      </c>
      <c r="BA92" s="19">
        <v>0</v>
      </c>
      <c r="BB92" s="19">
        <v>0</v>
      </c>
      <c r="BC92" s="19">
        <v>0</v>
      </c>
      <c r="BD92" s="19">
        <v>2</v>
      </c>
      <c r="BE92" s="19">
        <v>1</v>
      </c>
      <c r="BF92" s="19">
        <v>2</v>
      </c>
      <c r="BG92" s="19">
        <v>1</v>
      </c>
      <c r="BH92" s="32">
        <v>2</v>
      </c>
      <c r="BI92" s="19"/>
      <c r="BJ92" s="19"/>
      <c r="BK92" s="19">
        <f t="shared" ref="BK92:BQ93" si="485">IF(AZ92&gt;0,1,0)</f>
        <v>0</v>
      </c>
      <c r="BL92" s="19">
        <f t="shared" si="485"/>
        <v>0</v>
      </c>
      <c r="BM92" s="19">
        <f t="shared" si="485"/>
        <v>0</v>
      </c>
      <c r="BN92" s="19">
        <f t="shared" si="485"/>
        <v>0</v>
      </c>
      <c r="BO92" s="19">
        <f t="shared" si="485"/>
        <v>1</v>
      </c>
      <c r="BP92" s="19">
        <f t="shared" si="485"/>
        <v>1</v>
      </c>
      <c r="BQ92" s="19">
        <f t="shared" si="485"/>
        <v>1</v>
      </c>
      <c r="BR92" s="19">
        <f t="shared" si="483"/>
        <v>1</v>
      </c>
      <c r="BS92" s="19">
        <f t="shared" si="484"/>
        <v>1</v>
      </c>
      <c r="BT92" s="38">
        <v>5</v>
      </c>
      <c r="BU92" s="19">
        <v>12</v>
      </c>
      <c r="BV92" s="19">
        <v>7</v>
      </c>
      <c r="BW92" s="19">
        <v>5</v>
      </c>
      <c r="BX92" s="19">
        <v>2</v>
      </c>
      <c r="BY92" s="19">
        <v>2</v>
      </c>
      <c r="BZ92" s="19">
        <v>17</v>
      </c>
      <c r="CA92" s="19">
        <v>34</v>
      </c>
      <c r="CB92" s="19">
        <v>41</v>
      </c>
      <c r="CC92" s="19">
        <v>29</v>
      </c>
      <c r="CD92" s="32">
        <v>26</v>
      </c>
      <c r="CE92" s="19">
        <v>71</v>
      </c>
      <c r="CF92" s="19">
        <v>98</v>
      </c>
      <c r="CG92" s="19">
        <v>104</v>
      </c>
      <c r="CH92" s="19">
        <v>119</v>
      </c>
      <c r="CI92" s="19">
        <v>115</v>
      </c>
      <c r="CJ92" s="19">
        <v>94</v>
      </c>
      <c r="CK92" s="19">
        <v>110</v>
      </c>
      <c r="CL92" s="19">
        <v>247</v>
      </c>
      <c r="CM92" s="19">
        <v>215</v>
      </c>
      <c r="CN92" s="19">
        <v>148</v>
      </c>
      <c r="CO92" s="32">
        <v>172</v>
      </c>
      <c r="CP92" s="35">
        <f t="shared" si="318"/>
        <v>7.0422535211267609E-2</v>
      </c>
      <c r="CQ92" s="35">
        <f t="shared" si="319"/>
        <v>0.12244897959183673</v>
      </c>
      <c r="CR92" s="35">
        <f t="shared" si="320"/>
        <v>6.7307692307692304E-2</v>
      </c>
      <c r="CS92" s="35">
        <f t="shared" si="321"/>
        <v>4.2016806722689079E-2</v>
      </c>
      <c r="CT92" s="35">
        <f t="shared" si="322"/>
        <v>1.7391304347826087E-2</v>
      </c>
      <c r="CU92" s="35">
        <f t="shared" si="323"/>
        <v>2.1276595744680851E-2</v>
      </c>
      <c r="CV92" s="35">
        <f t="shared" si="324"/>
        <v>0.15454545454545454</v>
      </c>
      <c r="CW92" s="35">
        <f t="shared" si="325"/>
        <v>0.13765182186234817</v>
      </c>
      <c r="CX92" s="35">
        <f t="shared" si="326"/>
        <v>0.19069767441860466</v>
      </c>
      <c r="CY92" s="35">
        <f t="shared" si="327"/>
        <v>0.19594594594594594</v>
      </c>
      <c r="CZ92" s="139">
        <f t="shared" si="328"/>
        <v>0.15116279069767441</v>
      </c>
      <c r="DA92" s="146">
        <v>17.856783669999999</v>
      </c>
      <c r="DB92" s="146">
        <v>16.277957239999999</v>
      </c>
      <c r="DC92" s="146">
        <v>4.4264156610000001</v>
      </c>
      <c r="DD92" s="146">
        <v>5.721461788</v>
      </c>
      <c r="DE92" s="146">
        <v>3.4276836909999999</v>
      </c>
      <c r="DF92" s="146" t="s">
        <v>606</v>
      </c>
      <c r="DG92" s="146">
        <v>1.9528048280000001</v>
      </c>
      <c r="DH92" s="146">
        <v>1.7035121369999999</v>
      </c>
      <c r="DI92" s="146">
        <v>2.6206505180000002</v>
      </c>
      <c r="DJ92" s="146">
        <v>28.126756409999999</v>
      </c>
      <c r="DK92" s="147">
        <v>13.0033543</v>
      </c>
      <c r="DL92" s="146"/>
      <c r="DM92" s="146"/>
      <c r="DN92" s="146"/>
      <c r="DO92" s="146"/>
      <c r="DP92" s="146"/>
      <c r="DQ92" s="146">
        <v>0.86206344599999996</v>
      </c>
      <c r="DR92" s="146">
        <v>0.86206344599999996</v>
      </c>
      <c r="DS92" s="146">
        <v>0.48173355099999998</v>
      </c>
      <c r="DT92" s="146">
        <v>0.42363056199999999</v>
      </c>
      <c r="DU92" s="146">
        <v>0.34403751399999999</v>
      </c>
      <c r="DV92" s="147">
        <v>0.87961952200000004</v>
      </c>
      <c r="DW92" s="146"/>
      <c r="DX92" s="146"/>
      <c r="DY92" s="146">
        <v>-0.121984158</v>
      </c>
      <c r="DZ92" s="146">
        <v>-0.30637996699999998</v>
      </c>
      <c r="EA92" s="146">
        <v>-0.90395843499999995</v>
      </c>
      <c r="EB92" s="146">
        <v>-0.43490817999999998</v>
      </c>
      <c r="EC92" s="146">
        <v>-0.43490817999999998</v>
      </c>
      <c r="ED92" s="146">
        <v>-0.39715</v>
      </c>
      <c r="EE92" s="146">
        <v>-0.49896000000000001</v>
      </c>
      <c r="EF92" s="146">
        <v>-0.36808999999999997</v>
      </c>
      <c r="EG92" s="147">
        <v>-0.29748000000000002</v>
      </c>
      <c r="EH92" s="143">
        <v>47492100</v>
      </c>
      <c r="EI92" s="143">
        <v>72043900</v>
      </c>
      <c r="EJ92" s="143">
        <v>65158600</v>
      </c>
      <c r="EK92" s="143">
        <v>56155000</v>
      </c>
      <c r="EL92" s="143">
        <v>54362800</v>
      </c>
      <c r="EM92" s="143">
        <v>7360400</v>
      </c>
      <c r="EN92" s="143">
        <v>130112000</v>
      </c>
      <c r="EO92" s="143">
        <v>96825900</v>
      </c>
      <c r="EP92" s="143">
        <v>75532600</v>
      </c>
      <c r="EQ92" s="143">
        <v>59691200</v>
      </c>
      <c r="ER92" s="143">
        <v>87664100</v>
      </c>
      <c r="ES92" s="26">
        <f t="shared" si="329"/>
        <v>17.676073939383393</v>
      </c>
      <c r="ET92" s="26">
        <f t="shared" si="330"/>
        <v>18.092786213397481</v>
      </c>
      <c r="EU92" s="26">
        <f t="shared" si="331"/>
        <v>17.992334855893329</v>
      </c>
      <c r="EV92" s="26">
        <f t="shared" si="332"/>
        <v>17.843626282379272</v>
      </c>
      <c r="EW92" s="26">
        <f t="shared" si="333"/>
        <v>17.811190654382806</v>
      </c>
      <c r="EX92" s="26">
        <f t="shared" si="334"/>
        <v>15.811624837054357</v>
      </c>
      <c r="EY92" s="26">
        <f t="shared" si="335"/>
        <v>18.683906175970154</v>
      </c>
      <c r="EZ92" s="26">
        <f t="shared" si="336"/>
        <v>18.388425078441951</v>
      </c>
      <c r="FA92" s="26">
        <f t="shared" si="337"/>
        <v>18.140074909105078</v>
      </c>
      <c r="FB92" s="26">
        <f t="shared" si="338"/>
        <v>17.904695163812747</v>
      </c>
      <c r="FC92" s="152">
        <f t="shared" si="339"/>
        <v>18.289023023478794</v>
      </c>
      <c r="FD92" t="str">
        <f t="shared" si="455"/>
        <v/>
      </c>
      <c r="FE92" t="str">
        <f t="shared" si="456"/>
        <v/>
      </c>
      <c r="FF92">
        <f t="shared" si="462"/>
        <v>4.4264156610000001</v>
      </c>
      <c r="FG92">
        <f t="shared" si="457"/>
        <v>5.721461788</v>
      </c>
      <c r="FH92">
        <f t="shared" si="302"/>
        <v>3.4276836909999999</v>
      </c>
      <c r="FI92" t="str">
        <f t="shared" si="303"/>
        <v>--</v>
      </c>
      <c r="FJ92">
        <f t="shared" si="340"/>
        <v>1.9528048280000001</v>
      </c>
      <c r="FK92">
        <f t="shared" si="341"/>
        <v>1.7035121369999999</v>
      </c>
      <c r="FL92">
        <f t="shared" si="342"/>
        <v>2.6206505180000002</v>
      </c>
      <c r="FM92">
        <f t="shared" si="360"/>
        <v>28.126756409999999</v>
      </c>
      <c r="FN92">
        <f t="shared" si="452"/>
        <v>13.0033543</v>
      </c>
      <c r="FO92" s="26" t="str">
        <f t="shared" ref="FO92:FO101" si="486">IF(ISNUMBER(F92),DL92,"")</f>
        <v/>
      </c>
      <c r="FP92" t="str">
        <f t="shared" ref="FP92:FP101" si="487">IF(ISNUMBER(G92),DM92,"")</f>
        <v/>
      </c>
      <c r="FT92">
        <f t="shared" ref="FT92:FT101" si="488">IF(ISNUMBER(K92),DQ92,"")</f>
        <v>0.86206344599999996</v>
      </c>
      <c r="FU92">
        <f t="shared" si="479"/>
        <v>0.86206344599999996</v>
      </c>
      <c r="FV92">
        <f t="shared" si="479"/>
        <v>0.48173355099999998</v>
      </c>
      <c r="FW92">
        <f t="shared" si="482"/>
        <v>0.42363056199999999</v>
      </c>
      <c r="FX92">
        <f t="shared" si="480"/>
        <v>0.34403751399999999</v>
      </c>
      <c r="FY92" s="4">
        <f t="shared" si="480"/>
        <v>0.87961952200000004</v>
      </c>
      <c r="FZ92" t="str">
        <f t="shared" si="474"/>
        <v/>
      </c>
      <c r="GA92" t="str">
        <f t="shared" si="475"/>
        <v/>
      </c>
      <c r="GB92">
        <f t="shared" si="458"/>
        <v>-0.121984158</v>
      </c>
      <c r="GC92">
        <f t="shared" si="459"/>
        <v>-0.30637996699999998</v>
      </c>
      <c r="GD92">
        <f t="shared" si="460"/>
        <v>-0.90395843499999995</v>
      </c>
      <c r="GE92">
        <f t="shared" si="345"/>
        <v>-0.43490817999999998</v>
      </c>
      <c r="GF92">
        <f t="shared" si="346"/>
        <v>-0.43490817999999998</v>
      </c>
      <c r="GG92">
        <f t="shared" si="347"/>
        <v>-0.39715</v>
      </c>
      <c r="GH92">
        <f t="shared" si="348"/>
        <v>-0.49896000000000001</v>
      </c>
      <c r="GI92">
        <f t="shared" si="361"/>
        <v>-0.36808999999999997</v>
      </c>
      <c r="GJ92" s="4">
        <f t="shared" si="454"/>
        <v>-0.29748000000000002</v>
      </c>
      <c r="GK92" t="str">
        <f t="shared" si="349"/>
        <v/>
      </c>
      <c r="GL92" t="str">
        <f t="shared" si="350"/>
        <v/>
      </c>
      <c r="GM92">
        <f t="shared" si="351"/>
        <v>17.992334855893329</v>
      </c>
      <c r="GN92">
        <f t="shared" si="352"/>
        <v>17.843626282379272</v>
      </c>
      <c r="GO92">
        <f t="shared" si="353"/>
        <v>17.811190654382806</v>
      </c>
      <c r="GP92">
        <f t="shared" si="354"/>
        <v>15.811624837054357</v>
      </c>
      <c r="GQ92">
        <f t="shared" si="355"/>
        <v>18.683906175970154</v>
      </c>
      <c r="GR92">
        <f t="shared" si="356"/>
        <v>18.388425078441951</v>
      </c>
      <c r="GS92">
        <f t="shared" si="357"/>
        <v>18.140074909105078</v>
      </c>
      <c r="GT92">
        <f t="shared" si="358"/>
        <v>17.904695163812747</v>
      </c>
      <c r="GU92">
        <f t="shared" si="359"/>
        <v>18.289023023478794</v>
      </c>
      <c r="GV92" s="26">
        <f t="shared" si="362"/>
        <v>11.025982470999988</v>
      </c>
      <c r="GW92">
        <f t="shared" si="363"/>
        <v>11.025982470999988</v>
      </c>
      <c r="GX92">
        <f t="shared" si="364"/>
        <v>4.4264156610000001</v>
      </c>
      <c r="GY92">
        <f t="shared" si="365"/>
        <v>5.721461788</v>
      </c>
      <c r="GZ92">
        <f t="shared" si="366"/>
        <v>3.4276836909999999</v>
      </c>
      <c r="HA92">
        <f t="shared" si="367"/>
        <v>11.025982470999988</v>
      </c>
      <c r="HB92">
        <f t="shared" si="368"/>
        <v>1.9528048280000001</v>
      </c>
      <c r="HC92">
        <f t="shared" si="369"/>
        <v>1.7035121369999999</v>
      </c>
      <c r="HD92">
        <f t="shared" si="370"/>
        <v>2.6206505180000002</v>
      </c>
      <c r="HE92">
        <f t="shared" si="371"/>
        <v>11.025982470999988</v>
      </c>
      <c r="HF92">
        <f t="shared" si="372"/>
        <v>11.025982470999988</v>
      </c>
      <c r="HG92" s="26" t="str">
        <f t="shared" si="373"/>
        <v/>
      </c>
      <c r="HH92" t="str">
        <f t="shared" si="374"/>
        <v/>
      </c>
      <c r="HI92">
        <f t="shared" si="375"/>
        <v>4.4264156610000001</v>
      </c>
      <c r="HJ92">
        <f t="shared" si="376"/>
        <v>5.721461788</v>
      </c>
      <c r="HK92">
        <f t="shared" si="377"/>
        <v>3.4276836909999999</v>
      </c>
      <c r="HL92" t="str">
        <f t="shared" si="378"/>
        <v/>
      </c>
      <c r="HM92">
        <f t="shared" si="379"/>
        <v>1.9528048280000001</v>
      </c>
      <c r="HN92">
        <f t="shared" si="380"/>
        <v>1.7035121369999999</v>
      </c>
      <c r="HO92">
        <f t="shared" si="381"/>
        <v>2.6206505180000002</v>
      </c>
      <c r="HP92">
        <f t="shared" si="382"/>
        <v>11.025982470999988</v>
      </c>
      <c r="HQ92">
        <f t="shared" si="383"/>
        <v>11.025982470999988</v>
      </c>
      <c r="HR92" s="26">
        <f t="shared" si="384"/>
        <v>0.86766592399999853</v>
      </c>
      <c r="HS92">
        <f t="shared" si="385"/>
        <v>0.86766592399999853</v>
      </c>
      <c r="HT92">
        <f t="shared" si="386"/>
        <v>1.8501305000000012E-3</v>
      </c>
      <c r="HU92">
        <f t="shared" si="387"/>
        <v>1.8501305000000012E-3</v>
      </c>
      <c r="HV92">
        <f t="shared" si="388"/>
        <v>1.8501305000000012E-3</v>
      </c>
      <c r="HW92">
        <f t="shared" si="389"/>
        <v>0.86206344599999996</v>
      </c>
      <c r="HX92">
        <f t="shared" si="390"/>
        <v>0.86206344599999996</v>
      </c>
      <c r="HY92">
        <f t="shared" si="391"/>
        <v>0.48173355099999998</v>
      </c>
      <c r="HZ92">
        <f t="shared" si="392"/>
        <v>0.42363056199999999</v>
      </c>
      <c r="IA92">
        <f t="shared" si="393"/>
        <v>0.34403751399999999</v>
      </c>
      <c r="IB92" s="4">
        <f t="shared" si="394"/>
        <v>0.86766592399999853</v>
      </c>
      <c r="IC92" t="str">
        <f t="shared" si="395"/>
        <v/>
      </c>
      <c r="ID92" t="str">
        <f t="shared" si="396"/>
        <v/>
      </c>
      <c r="IE92" t="str">
        <f t="shared" si="397"/>
        <v/>
      </c>
      <c r="IF92" t="str">
        <f t="shared" si="398"/>
        <v/>
      </c>
      <c r="IG92" t="str">
        <f t="shared" si="399"/>
        <v/>
      </c>
      <c r="IH92">
        <f t="shared" si="400"/>
        <v>0.86206344599999996</v>
      </c>
      <c r="II92">
        <f t="shared" si="401"/>
        <v>0.86206344599999996</v>
      </c>
      <c r="IJ92">
        <f t="shared" si="402"/>
        <v>0.48173355099999998</v>
      </c>
      <c r="IK92">
        <f t="shared" si="403"/>
        <v>0.42363056199999999</v>
      </c>
      <c r="IL92">
        <f t="shared" si="404"/>
        <v>0.34403751399999999</v>
      </c>
      <c r="IM92">
        <f t="shared" si="405"/>
        <v>0.86766592399999853</v>
      </c>
      <c r="IN92" s="26">
        <f t="shared" si="406"/>
        <v>0.13094384999999997</v>
      </c>
      <c r="IO92">
        <f t="shared" si="407"/>
        <v>0.13094384999999997</v>
      </c>
      <c r="IP92">
        <f t="shared" si="408"/>
        <v>-0.121984158</v>
      </c>
      <c r="IQ92">
        <f t="shared" si="409"/>
        <v>-0.30637996699999998</v>
      </c>
      <c r="IR92">
        <f t="shared" si="410"/>
        <v>-0.59402007594999995</v>
      </c>
      <c r="IS92">
        <f t="shared" si="411"/>
        <v>-0.43490817999999998</v>
      </c>
      <c r="IT92">
        <f t="shared" si="412"/>
        <v>-0.43490817999999998</v>
      </c>
      <c r="IU92">
        <f t="shared" si="413"/>
        <v>-0.39715</v>
      </c>
      <c r="IV92">
        <f t="shared" si="414"/>
        <v>-0.49896000000000001</v>
      </c>
      <c r="IW92">
        <f t="shared" si="415"/>
        <v>-0.36808999999999997</v>
      </c>
      <c r="IX92">
        <f t="shared" si="416"/>
        <v>-0.29748000000000002</v>
      </c>
      <c r="IY92" s="26" t="str">
        <f t="shared" si="417"/>
        <v/>
      </c>
      <c r="IZ92" t="str">
        <f t="shared" si="418"/>
        <v/>
      </c>
      <c r="JA92">
        <f t="shared" si="419"/>
        <v>-0.121984158</v>
      </c>
      <c r="JB92">
        <f t="shared" si="420"/>
        <v>-0.30637996699999998</v>
      </c>
      <c r="JC92">
        <f t="shared" si="421"/>
        <v>-0.59402007594999995</v>
      </c>
      <c r="JD92">
        <f t="shared" si="422"/>
        <v>-0.43490817999999998</v>
      </c>
      <c r="JE92">
        <f t="shared" si="423"/>
        <v>-0.43490817999999998</v>
      </c>
      <c r="JF92">
        <f t="shared" si="424"/>
        <v>-0.39715</v>
      </c>
      <c r="JG92">
        <f t="shared" si="425"/>
        <v>-0.49896000000000001</v>
      </c>
      <c r="JH92">
        <f t="shared" si="426"/>
        <v>-0.36808999999999997</v>
      </c>
      <c r="JI92">
        <f t="shared" si="427"/>
        <v>-0.29748000000000002</v>
      </c>
      <c r="JJ92" s="26">
        <f t="shared" si="428"/>
        <v>23.290190403071897</v>
      </c>
      <c r="JK92">
        <f t="shared" si="429"/>
        <v>23.290190403071897</v>
      </c>
      <c r="JL92">
        <f t="shared" si="430"/>
        <v>17.992334855893329</v>
      </c>
      <c r="JM92">
        <f t="shared" si="431"/>
        <v>17.843626282379272</v>
      </c>
      <c r="JN92">
        <f t="shared" si="432"/>
        <v>17.811190654382806</v>
      </c>
      <c r="JO92">
        <f t="shared" si="433"/>
        <v>16.471776900977758</v>
      </c>
      <c r="JP92">
        <f t="shared" si="434"/>
        <v>18.683906175970154</v>
      </c>
      <c r="JQ92">
        <f t="shared" si="435"/>
        <v>18.388425078441951</v>
      </c>
      <c r="JR92">
        <f t="shared" si="436"/>
        <v>18.140074909105078</v>
      </c>
      <c r="JS92">
        <f t="shared" si="437"/>
        <v>17.904695163812747</v>
      </c>
      <c r="JT92">
        <f t="shared" si="438"/>
        <v>18.289023023478794</v>
      </c>
      <c r="JU92" s="26" t="str">
        <f t="shared" si="439"/>
        <v/>
      </c>
      <c r="JV92" t="str">
        <f t="shared" si="440"/>
        <v/>
      </c>
      <c r="JW92">
        <f t="shared" si="441"/>
        <v>17.992334855893329</v>
      </c>
      <c r="JX92">
        <f t="shared" si="442"/>
        <v>17.843626282379272</v>
      </c>
      <c r="JY92">
        <f t="shared" si="443"/>
        <v>17.811190654382806</v>
      </c>
      <c r="JZ92">
        <f t="shared" si="444"/>
        <v>16.471776900977758</v>
      </c>
      <c r="KA92">
        <f t="shared" si="445"/>
        <v>18.683906175970154</v>
      </c>
      <c r="KB92">
        <f t="shared" si="446"/>
        <v>18.388425078441951</v>
      </c>
      <c r="KC92">
        <f t="shared" si="447"/>
        <v>18.140074909105078</v>
      </c>
      <c r="KD92">
        <f t="shared" si="448"/>
        <v>17.904695163812747</v>
      </c>
      <c r="KE92" s="4">
        <f t="shared" si="449"/>
        <v>18.289023023478794</v>
      </c>
    </row>
    <row r="93" spans="1:291" x14ac:dyDescent="0.2">
      <c r="A93" s="16" t="s">
        <v>3681</v>
      </c>
      <c r="B93" s="17" t="s">
        <v>3682</v>
      </c>
      <c r="C93" s="17"/>
      <c r="D93" s="17"/>
      <c r="E93" s="20" t="s">
        <v>156</v>
      </c>
      <c r="F93" s="19"/>
      <c r="G93" s="19"/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32">
        <v>0</v>
      </c>
      <c r="Q93" s="19"/>
      <c r="R93" s="19"/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32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 s="4">
        <v>0</v>
      </c>
      <c r="AM93" s="19"/>
      <c r="AN93" s="19"/>
      <c r="AO93" s="19">
        <v>2.4929900000000001E-2</v>
      </c>
      <c r="AP93" s="19">
        <v>2.2312100000000001E-2</v>
      </c>
      <c r="AQ93" s="19">
        <v>1.4692500000000001E-2</v>
      </c>
      <c r="AR93" s="19">
        <v>1.5088900000000001E-2</v>
      </c>
      <c r="AS93" s="19">
        <v>1.5887700000000001E-2</v>
      </c>
      <c r="AT93" s="19">
        <v>1.68208E-2</v>
      </c>
      <c r="AU93" s="19">
        <v>1.7361600000000001E-2</v>
      </c>
      <c r="AV93" s="19">
        <v>1.6898E-2</v>
      </c>
      <c r="AW93" s="32">
        <v>1.7666100000000001E-2</v>
      </c>
      <c r="AX93" s="19"/>
      <c r="AY93" s="19"/>
      <c r="AZ93" s="19">
        <v>0</v>
      </c>
      <c r="BA93" s="19">
        <v>0</v>
      </c>
      <c r="BB93" s="19">
        <v>0</v>
      </c>
      <c r="BC93" s="19">
        <v>1</v>
      </c>
      <c r="BD93" s="19">
        <v>0</v>
      </c>
      <c r="BE93" s="19">
        <v>0</v>
      </c>
      <c r="BF93" s="19">
        <v>0</v>
      </c>
      <c r="BG93" s="19">
        <v>0</v>
      </c>
      <c r="BH93" s="32">
        <v>0</v>
      </c>
      <c r="BI93" s="19"/>
      <c r="BJ93" s="19"/>
      <c r="BK93" s="19">
        <f t="shared" si="485"/>
        <v>0</v>
      </c>
      <c r="BL93" s="19">
        <f t="shared" si="485"/>
        <v>0</v>
      </c>
      <c r="BM93" s="19">
        <f t="shared" si="485"/>
        <v>0</v>
      </c>
      <c r="BN93" s="19">
        <f t="shared" si="485"/>
        <v>1</v>
      </c>
      <c r="BO93" s="19">
        <f t="shared" si="485"/>
        <v>0</v>
      </c>
      <c r="BP93" s="19">
        <f t="shared" si="485"/>
        <v>0</v>
      </c>
      <c r="BQ93" s="19">
        <f t="shared" si="485"/>
        <v>0</v>
      </c>
      <c r="BR93" s="19">
        <f t="shared" si="483"/>
        <v>0</v>
      </c>
      <c r="BS93" s="19">
        <f t="shared" si="484"/>
        <v>0</v>
      </c>
      <c r="BT93" s="38">
        <v>1</v>
      </c>
      <c r="BU93" s="19">
        <v>2</v>
      </c>
      <c r="BV93" s="19">
        <v>9</v>
      </c>
      <c r="BW93" s="19">
        <v>5</v>
      </c>
      <c r="BX93" s="19">
        <v>32</v>
      </c>
      <c r="BY93" s="19">
        <v>129</v>
      </c>
      <c r="BZ93" s="19">
        <v>199</v>
      </c>
      <c r="CA93" s="19">
        <v>55</v>
      </c>
      <c r="CB93" s="19">
        <v>45</v>
      </c>
      <c r="CC93" s="19">
        <v>39</v>
      </c>
      <c r="CD93" s="32">
        <v>63</v>
      </c>
      <c r="CE93" s="19">
        <v>45</v>
      </c>
      <c r="CF93" s="19">
        <v>102</v>
      </c>
      <c r="CG93" s="19">
        <v>170</v>
      </c>
      <c r="CH93" s="19">
        <v>196</v>
      </c>
      <c r="CI93" s="19">
        <v>521</v>
      </c>
      <c r="CJ93" s="19">
        <v>1271</v>
      </c>
      <c r="CK93" s="19">
        <v>768</v>
      </c>
      <c r="CL93" s="19">
        <v>398</v>
      </c>
      <c r="CM93" s="19">
        <v>289</v>
      </c>
      <c r="CN93" s="19">
        <v>555</v>
      </c>
      <c r="CO93" s="32">
        <v>674</v>
      </c>
      <c r="CP93" s="35">
        <f t="shared" si="318"/>
        <v>2.2222222222222223E-2</v>
      </c>
      <c r="CQ93" s="35">
        <f t="shared" si="319"/>
        <v>1.9607843137254902E-2</v>
      </c>
      <c r="CR93" s="35">
        <f t="shared" si="320"/>
        <v>5.2941176470588235E-2</v>
      </c>
      <c r="CS93" s="35">
        <f t="shared" si="321"/>
        <v>2.5510204081632654E-2</v>
      </c>
      <c r="CT93" s="35">
        <f t="shared" si="322"/>
        <v>6.1420345489443376E-2</v>
      </c>
      <c r="CU93" s="35">
        <f t="shared" si="323"/>
        <v>0.10149488591660111</v>
      </c>
      <c r="CV93" s="35">
        <f t="shared" si="324"/>
        <v>0.25911458333333331</v>
      </c>
      <c r="CW93" s="35">
        <f t="shared" si="325"/>
        <v>0.13819095477386933</v>
      </c>
      <c r="CX93" s="35">
        <f t="shared" si="326"/>
        <v>0.15570934256055363</v>
      </c>
      <c r="CY93" s="35">
        <f t="shared" si="327"/>
        <v>7.0270270270270274E-2</v>
      </c>
      <c r="CZ93" s="139">
        <f t="shared" si="328"/>
        <v>9.3471810089020765E-2</v>
      </c>
      <c r="DA93" s="146"/>
      <c r="DB93" s="146">
        <v>0.61833196300000004</v>
      </c>
      <c r="DC93" s="146">
        <v>1.3570061330000001</v>
      </c>
      <c r="DD93" s="146"/>
      <c r="DE93" s="146">
        <v>2.9597978970000001</v>
      </c>
      <c r="DF93" s="146">
        <v>2.6351755730000002</v>
      </c>
      <c r="DG93" s="146">
        <v>1.915425728</v>
      </c>
      <c r="DH93" s="146">
        <v>2.3927452470000001</v>
      </c>
      <c r="DI93" s="146">
        <v>2.772465349</v>
      </c>
      <c r="DJ93" s="146">
        <v>3.1143439110000002</v>
      </c>
      <c r="DK93" s="147">
        <v>4.0222142420000004</v>
      </c>
      <c r="DL93" s="146"/>
      <c r="DM93" s="146"/>
      <c r="DN93" s="146">
        <v>0.23818477599999999</v>
      </c>
      <c r="DO93" s="146">
        <v>1.795752258</v>
      </c>
      <c r="DP93" s="146">
        <v>0.33551616699999998</v>
      </c>
      <c r="DQ93" s="146">
        <v>0.46236808800000001</v>
      </c>
      <c r="DR93" s="146">
        <v>0.46236808800000001</v>
      </c>
      <c r="DS93" s="146">
        <v>0.58599269899999995</v>
      </c>
      <c r="DT93" s="146">
        <v>0.61445190400000005</v>
      </c>
      <c r="DU93" s="146">
        <v>0.38987655599999999</v>
      </c>
      <c r="DV93" s="147">
        <v>0.20618061100000001</v>
      </c>
      <c r="DW93" s="146"/>
      <c r="DX93" s="146"/>
      <c r="DY93" s="146">
        <v>-0.59508850099999999</v>
      </c>
      <c r="DZ93" s="146">
        <v>-0.66731605500000002</v>
      </c>
      <c r="EA93" s="146">
        <v>-0.38568645499999998</v>
      </c>
      <c r="EB93" s="146">
        <v>1.8946919E-2</v>
      </c>
      <c r="EC93" s="146">
        <v>1.8946919E-2</v>
      </c>
      <c r="ED93" s="146">
        <v>-4.505E-2</v>
      </c>
      <c r="EE93" s="146">
        <v>-9.4299999999999991E-3</v>
      </c>
      <c r="EF93" s="146">
        <v>0.136792</v>
      </c>
      <c r="EG93" s="147">
        <v>7.4186000000000002E-2</v>
      </c>
      <c r="EH93" s="143"/>
      <c r="EI93" s="143">
        <v>78114400</v>
      </c>
      <c r="EJ93" s="143">
        <v>143491700</v>
      </c>
      <c r="EK93" s="143">
        <v>501835600</v>
      </c>
      <c r="EL93" s="143">
        <v>1532012500</v>
      </c>
      <c r="EM93" s="143">
        <v>3451581400</v>
      </c>
      <c r="EN93" s="143">
        <v>2609145000</v>
      </c>
      <c r="EO93" s="143">
        <v>2392732700</v>
      </c>
      <c r="EP93" s="143">
        <v>3275410400</v>
      </c>
      <c r="EQ93" s="143">
        <v>6780340700</v>
      </c>
      <c r="ER93" s="143">
        <v>16144942800</v>
      </c>
      <c r="ES93" s="26" t="str">
        <f t="shared" si="329"/>
        <v/>
      </c>
      <c r="ET93" s="26">
        <f t="shared" si="330"/>
        <v>18.173684976815476</v>
      </c>
      <c r="EU93" s="26">
        <f t="shared" si="331"/>
        <v>18.781787751769915</v>
      </c>
      <c r="EV93" s="26">
        <f t="shared" si="332"/>
        <v>20.03378313397959</v>
      </c>
      <c r="EW93" s="26">
        <f t="shared" si="333"/>
        <v>21.149848067500454</v>
      </c>
      <c r="EX93" s="26">
        <f t="shared" si="334"/>
        <v>21.962098339778716</v>
      </c>
      <c r="EY93" s="26">
        <f t="shared" si="335"/>
        <v>21.682288418406035</v>
      </c>
      <c r="EZ93" s="26">
        <f t="shared" si="336"/>
        <v>21.595701938839667</v>
      </c>
      <c r="FA93" s="26">
        <f t="shared" si="337"/>
        <v>21.909709011159709</v>
      </c>
      <c r="FB93" s="26">
        <f t="shared" si="338"/>
        <v>22.637293188373654</v>
      </c>
      <c r="FC93" s="152">
        <f t="shared" si="339"/>
        <v>23.504872698257838</v>
      </c>
      <c r="FD93" t="str">
        <f t="shared" si="455"/>
        <v/>
      </c>
      <c r="FE93" t="str">
        <f t="shared" si="456"/>
        <v/>
      </c>
      <c r="FF93">
        <f t="shared" si="462"/>
        <v>1.3570061330000001</v>
      </c>
      <c r="FG93">
        <f t="shared" si="457"/>
        <v>0</v>
      </c>
      <c r="FH93">
        <f t="shared" si="302"/>
        <v>2.9597978970000001</v>
      </c>
      <c r="FI93">
        <f t="shared" si="303"/>
        <v>2.6351755730000002</v>
      </c>
      <c r="FJ93">
        <f t="shared" si="340"/>
        <v>1.915425728</v>
      </c>
      <c r="FK93">
        <f t="shared" si="341"/>
        <v>2.3927452470000001</v>
      </c>
      <c r="FL93">
        <f t="shared" si="342"/>
        <v>2.772465349</v>
      </c>
      <c r="FM93">
        <f t="shared" si="360"/>
        <v>3.1143439110000002</v>
      </c>
      <c r="FN93">
        <f t="shared" si="452"/>
        <v>4.0222142420000004</v>
      </c>
      <c r="FO93" s="26" t="str">
        <f t="shared" si="486"/>
        <v/>
      </c>
      <c r="FP93" t="str">
        <f t="shared" si="487"/>
        <v/>
      </c>
      <c r="FQ93">
        <f t="shared" ref="FQ93:FQ101" si="489">IF(ISNUMBER(H93),DN93,"")</f>
        <v>0.23818477599999999</v>
      </c>
      <c r="FR93">
        <f t="shared" ref="FR93:FR101" si="490">IF(ISNUMBER(I93),DO93,"")</f>
        <v>1.795752258</v>
      </c>
      <c r="FS93">
        <f t="shared" ref="FS93:FS101" si="491">IF(ISNUMBER(J93),DP93,"")</f>
        <v>0.33551616699999998</v>
      </c>
      <c r="FT93">
        <f t="shared" si="488"/>
        <v>0.46236808800000001</v>
      </c>
      <c r="FU93">
        <f t="shared" si="479"/>
        <v>0.46236808800000001</v>
      </c>
      <c r="FV93">
        <f t="shared" si="479"/>
        <v>0.58599269899999995</v>
      </c>
      <c r="FW93">
        <f t="shared" si="482"/>
        <v>0.61445190400000005</v>
      </c>
      <c r="FX93">
        <f t="shared" si="480"/>
        <v>0.38987655599999999</v>
      </c>
      <c r="FY93" s="4">
        <f t="shared" si="480"/>
        <v>0.20618061100000001</v>
      </c>
      <c r="FZ93" t="str">
        <f t="shared" si="474"/>
        <v/>
      </c>
      <c r="GA93" t="str">
        <f t="shared" si="475"/>
        <v/>
      </c>
      <c r="GB93">
        <f t="shared" si="458"/>
        <v>-0.59508850099999999</v>
      </c>
      <c r="GC93">
        <f t="shared" si="459"/>
        <v>-0.66731605500000002</v>
      </c>
      <c r="GD93">
        <f t="shared" si="460"/>
        <v>-0.38568645499999998</v>
      </c>
      <c r="GE93">
        <f t="shared" si="345"/>
        <v>1.8946919E-2</v>
      </c>
      <c r="GF93">
        <f t="shared" si="346"/>
        <v>1.8946919E-2</v>
      </c>
      <c r="GG93">
        <f t="shared" si="347"/>
        <v>-4.505E-2</v>
      </c>
      <c r="GH93">
        <f t="shared" si="348"/>
        <v>-9.4299999999999991E-3</v>
      </c>
      <c r="GI93">
        <f t="shared" si="361"/>
        <v>0.136792</v>
      </c>
      <c r="GJ93" s="4">
        <f t="shared" si="454"/>
        <v>7.4186000000000002E-2</v>
      </c>
      <c r="GK93" t="str">
        <f t="shared" si="349"/>
        <v/>
      </c>
      <c r="GL93" t="str">
        <f t="shared" si="350"/>
        <v/>
      </c>
      <c r="GM93">
        <f t="shared" si="351"/>
        <v>18.781787751769915</v>
      </c>
      <c r="GN93">
        <f t="shared" si="352"/>
        <v>20.03378313397959</v>
      </c>
      <c r="GO93">
        <f t="shared" si="353"/>
        <v>21.149848067500454</v>
      </c>
      <c r="GP93">
        <f t="shared" si="354"/>
        <v>21.962098339778716</v>
      </c>
      <c r="GQ93">
        <f t="shared" si="355"/>
        <v>21.682288418406035</v>
      </c>
      <c r="GR93">
        <f t="shared" si="356"/>
        <v>21.595701938839667</v>
      </c>
      <c r="GS93">
        <f t="shared" si="357"/>
        <v>21.909709011159709</v>
      </c>
      <c r="GT93">
        <f t="shared" si="358"/>
        <v>22.637293188373654</v>
      </c>
      <c r="GU93">
        <f t="shared" si="359"/>
        <v>23.504872698257838</v>
      </c>
      <c r="GV93" s="26">
        <f t="shared" si="362"/>
        <v>11.025982470999988</v>
      </c>
      <c r="GW93">
        <f t="shared" si="363"/>
        <v>11.025982470999988</v>
      </c>
      <c r="GX93">
        <f t="shared" si="364"/>
        <v>1.3570061330000001</v>
      </c>
      <c r="GY93">
        <f t="shared" si="365"/>
        <v>0.52583789730000008</v>
      </c>
      <c r="GZ93">
        <f t="shared" si="366"/>
        <v>2.9597978970000001</v>
      </c>
      <c r="HA93">
        <f t="shared" si="367"/>
        <v>2.6351755730000002</v>
      </c>
      <c r="HB93">
        <f t="shared" si="368"/>
        <v>1.915425728</v>
      </c>
      <c r="HC93">
        <f t="shared" si="369"/>
        <v>2.3927452470000001</v>
      </c>
      <c r="HD93">
        <f t="shared" si="370"/>
        <v>2.772465349</v>
      </c>
      <c r="HE93">
        <f t="shared" si="371"/>
        <v>3.1143439110000002</v>
      </c>
      <c r="HF93">
        <f t="shared" si="372"/>
        <v>4.0222142420000004</v>
      </c>
      <c r="HG93" s="26" t="str">
        <f t="shared" si="373"/>
        <v/>
      </c>
      <c r="HH93" t="str">
        <f t="shared" si="374"/>
        <v/>
      </c>
      <c r="HI93">
        <f t="shared" si="375"/>
        <v>1.3570061330000001</v>
      </c>
      <c r="HJ93">
        <f t="shared" si="376"/>
        <v>0.52583789730000008</v>
      </c>
      <c r="HK93">
        <f t="shared" si="377"/>
        <v>2.9597978970000001</v>
      </c>
      <c r="HL93">
        <f t="shared" si="378"/>
        <v>2.6351755730000002</v>
      </c>
      <c r="HM93">
        <f t="shared" si="379"/>
        <v>1.915425728</v>
      </c>
      <c r="HN93">
        <f t="shared" si="380"/>
        <v>2.3927452470000001</v>
      </c>
      <c r="HO93">
        <f t="shared" si="381"/>
        <v>2.772465349</v>
      </c>
      <c r="HP93">
        <f t="shared" si="382"/>
        <v>3.1143439110000002</v>
      </c>
      <c r="HQ93">
        <f t="shared" si="383"/>
        <v>4.0222142420000004</v>
      </c>
      <c r="HR93" s="26">
        <f t="shared" si="384"/>
        <v>0.86766592399999853</v>
      </c>
      <c r="HS93">
        <f t="shared" si="385"/>
        <v>0.86766592399999853</v>
      </c>
      <c r="HT93">
        <f t="shared" si="386"/>
        <v>0.23818477599999999</v>
      </c>
      <c r="HU93">
        <f t="shared" si="387"/>
        <v>0.86766592399999853</v>
      </c>
      <c r="HV93">
        <f t="shared" si="388"/>
        <v>0.33551616699999998</v>
      </c>
      <c r="HW93">
        <f t="shared" si="389"/>
        <v>0.46236808800000001</v>
      </c>
      <c r="HX93">
        <f t="shared" si="390"/>
        <v>0.46236808800000001</v>
      </c>
      <c r="HY93">
        <f t="shared" si="391"/>
        <v>0.58599269899999995</v>
      </c>
      <c r="HZ93">
        <f t="shared" si="392"/>
        <v>0.61445190400000005</v>
      </c>
      <c r="IA93">
        <f t="shared" si="393"/>
        <v>0.38987655599999999</v>
      </c>
      <c r="IB93" s="4">
        <f t="shared" si="394"/>
        <v>0.20618061100000001</v>
      </c>
      <c r="IC93" t="str">
        <f t="shared" si="395"/>
        <v/>
      </c>
      <c r="ID93" t="str">
        <f t="shared" si="396"/>
        <v/>
      </c>
      <c r="IE93">
        <f t="shared" si="397"/>
        <v>0.23818477599999999</v>
      </c>
      <c r="IF93">
        <f t="shared" si="398"/>
        <v>0.86766592399999853</v>
      </c>
      <c r="IG93">
        <f t="shared" si="399"/>
        <v>0.33551616699999998</v>
      </c>
      <c r="IH93">
        <f t="shared" si="400"/>
        <v>0.46236808800000001</v>
      </c>
      <c r="II93">
        <f t="shared" si="401"/>
        <v>0.46236808800000001</v>
      </c>
      <c r="IJ93">
        <f t="shared" si="402"/>
        <v>0.58599269899999995</v>
      </c>
      <c r="IK93">
        <f t="shared" si="403"/>
        <v>0.61445190400000005</v>
      </c>
      <c r="IL93">
        <f t="shared" si="404"/>
        <v>0.38987655599999999</v>
      </c>
      <c r="IM93">
        <f t="shared" si="405"/>
        <v>0.20618061100000001</v>
      </c>
      <c r="IN93" s="26">
        <f t="shared" si="406"/>
        <v>0.13094384999999997</v>
      </c>
      <c r="IO93">
        <f t="shared" si="407"/>
        <v>0.13094384999999997</v>
      </c>
      <c r="IP93">
        <f t="shared" si="408"/>
        <v>-0.59402007594999995</v>
      </c>
      <c r="IQ93">
        <f t="shared" si="409"/>
        <v>-0.59402007594999995</v>
      </c>
      <c r="IR93">
        <f t="shared" si="410"/>
        <v>-0.38568645499999998</v>
      </c>
      <c r="IS93">
        <f t="shared" si="411"/>
        <v>1.8946919E-2</v>
      </c>
      <c r="IT93">
        <f t="shared" si="412"/>
        <v>1.8946919E-2</v>
      </c>
      <c r="IU93">
        <f t="shared" si="413"/>
        <v>-4.505E-2</v>
      </c>
      <c r="IV93">
        <f t="shared" si="414"/>
        <v>-9.4299999999999991E-3</v>
      </c>
      <c r="IW93">
        <f t="shared" si="415"/>
        <v>0.13094384999999997</v>
      </c>
      <c r="IX93">
        <f t="shared" si="416"/>
        <v>7.4186000000000002E-2</v>
      </c>
      <c r="IY93" s="26" t="str">
        <f t="shared" si="417"/>
        <v/>
      </c>
      <c r="IZ93" t="str">
        <f t="shared" si="418"/>
        <v/>
      </c>
      <c r="JA93">
        <f t="shared" si="419"/>
        <v>-0.59402007594999995</v>
      </c>
      <c r="JB93">
        <f t="shared" si="420"/>
        <v>-0.59402007594999995</v>
      </c>
      <c r="JC93">
        <f t="shared" si="421"/>
        <v>-0.38568645499999998</v>
      </c>
      <c r="JD93">
        <f t="shared" si="422"/>
        <v>1.8946919E-2</v>
      </c>
      <c r="JE93">
        <f t="shared" si="423"/>
        <v>1.8946919E-2</v>
      </c>
      <c r="JF93">
        <f t="shared" si="424"/>
        <v>-4.505E-2</v>
      </c>
      <c r="JG93">
        <f t="shared" si="425"/>
        <v>-9.4299999999999991E-3</v>
      </c>
      <c r="JH93">
        <f t="shared" si="426"/>
        <v>0.13094384999999997</v>
      </c>
      <c r="JI93">
        <f t="shared" si="427"/>
        <v>7.4186000000000002E-2</v>
      </c>
      <c r="JJ93" s="26">
        <f t="shared" si="428"/>
        <v>23.290190403071897</v>
      </c>
      <c r="JK93">
        <f t="shared" si="429"/>
        <v>23.290190403071897</v>
      </c>
      <c r="JL93">
        <f t="shared" si="430"/>
        <v>18.781787751769915</v>
      </c>
      <c r="JM93">
        <f t="shared" si="431"/>
        <v>20.03378313397959</v>
      </c>
      <c r="JN93">
        <f t="shared" si="432"/>
        <v>21.149848067500454</v>
      </c>
      <c r="JO93">
        <f t="shared" si="433"/>
        <v>21.962098339778716</v>
      </c>
      <c r="JP93">
        <f t="shared" si="434"/>
        <v>21.682288418406035</v>
      </c>
      <c r="JQ93">
        <f t="shared" si="435"/>
        <v>21.595701938839667</v>
      </c>
      <c r="JR93">
        <f t="shared" si="436"/>
        <v>21.909709011159709</v>
      </c>
      <c r="JS93">
        <f t="shared" si="437"/>
        <v>22.637293188373654</v>
      </c>
      <c r="JT93">
        <f t="shared" si="438"/>
        <v>23.290190403071897</v>
      </c>
      <c r="JU93" s="26" t="str">
        <f t="shared" si="439"/>
        <v/>
      </c>
      <c r="JV93" t="str">
        <f t="shared" si="440"/>
        <v/>
      </c>
      <c r="JW93">
        <f t="shared" si="441"/>
        <v>18.781787751769915</v>
      </c>
      <c r="JX93">
        <f t="shared" si="442"/>
        <v>20.03378313397959</v>
      </c>
      <c r="JY93">
        <f t="shared" si="443"/>
        <v>21.149848067500454</v>
      </c>
      <c r="JZ93">
        <f t="shared" si="444"/>
        <v>21.962098339778716</v>
      </c>
      <c r="KA93">
        <f t="shared" si="445"/>
        <v>21.682288418406035</v>
      </c>
      <c r="KB93">
        <f t="shared" si="446"/>
        <v>21.595701938839667</v>
      </c>
      <c r="KC93">
        <f t="shared" si="447"/>
        <v>21.909709011159709</v>
      </c>
      <c r="KD93">
        <f t="shared" si="448"/>
        <v>22.637293188373654</v>
      </c>
      <c r="KE93" s="4">
        <f t="shared" si="449"/>
        <v>23.290190403071897</v>
      </c>
    </row>
    <row r="94" spans="1:291" x14ac:dyDescent="0.2">
      <c r="A94" s="16" t="s">
        <v>3683</v>
      </c>
      <c r="B94" s="17" t="s">
        <v>3684</v>
      </c>
      <c r="C94" s="17"/>
      <c r="D94" s="17"/>
      <c r="E94" s="20" t="s">
        <v>156</v>
      </c>
      <c r="F94" s="19"/>
      <c r="G94" s="19"/>
      <c r="H94" s="19"/>
      <c r="I94" s="19"/>
      <c r="J94" s="19"/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32">
        <v>0</v>
      </c>
      <c r="Q94" s="19"/>
      <c r="R94" s="19"/>
      <c r="S94" s="19"/>
      <c r="T94" s="19"/>
      <c r="U94" s="19"/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32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 s="4">
        <v>0</v>
      </c>
      <c r="AM94" s="19"/>
      <c r="AN94" s="19"/>
      <c r="AO94" s="19"/>
      <c r="AP94" s="19"/>
      <c r="AQ94" s="19"/>
      <c r="AR94" s="19">
        <v>1.7266699999999999E-2</v>
      </c>
      <c r="AS94" s="19">
        <v>1.7503600000000001E-2</v>
      </c>
      <c r="AT94" s="19">
        <v>1.78706E-2</v>
      </c>
      <c r="AU94" s="19">
        <v>1.7600399999999999E-2</v>
      </c>
      <c r="AV94" s="19">
        <v>1.7918300000000002E-2</v>
      </c>
      <c r="AW94" s="32">
        <v>2.0538299999999999E-2</v>
      </c>
      <c r="AX94" s="19"/>
      <c r="AY94" s="19"/>
      <c r="AZ94" s="19"/>
      <c r="BA94" s="19"/>
      <c r="BB94" s="19"/>
      <c r="BC94" s="19">
        <v>0</v>
      </c>
      <c r="BD94" s="19">
        <v>0</v>
      </c>
      <c r="BE94" s="19">
        <v>0</v>
      </c>
      <c r="BF94" s="19">
        <v>0</v>
      </c>
      <c r="BG94" s="19">
        <v>0</v>
      </c>
      <c r="BH94" s="32">
        <v>0</v>
      </c>
      <c r="BI94" s="19"/>
      <c r="BJ94" s="19"/>
      <c r="BK94" s="19"/>
      <c r="BL94" s="19"/>
      <c r="BM94" s="19"/>
      <c r="BN94" s="19">
        <f>IF(BC94&gt;0,1,0)</f>
        <v>0</v>
      </c>
      <c r="BO94" s="19">
        <f>IF(BD94&gt;0,1,0)</f>
        <v>0</v>
      </c>
      <c r="BP94" s="19">
        <f>IF(BE94&gt;0,1,0)</f>
        <v>0</v>
      </c>
      <c r="BQ94" s="19">
        <f>IF(BF94&gt;0,1,0)</f>
        <v>0</v>
      </c>
      <c r="BR94" s="19">
        <f t="shared" si="483"/>
        <v>0</v>
      </c>
      <c r="BS94" s="19">
        <f t="shared" si="484"/>
        <v>0</v>
      </c>
      <c r="BT94" s="38">
        <v>39</v>
      </c>
      <c r="BU94" s="19">
        <v>23</v>
      </c>
      <c r="BV94" s="19">
        <v>31</v>
      </c>
      <c r="BW94" s="19">
        <v>20</v>
      </c>
      <c r="BX94" s="19">
        <v>35</v>
      </c>
      <c r="BY94" s="19">
        <v>26</v>
      </c>
      <c r="BZ94" s="19">
        <v>18</v>
      </c>
      <c r="CA94" s="19">
        <v>15</v>
      </c>
      <c r="CB94" s="19">
        <v>24</v>
      </c>
      <c r="CC94" s="19">
        <v>16</v>
      </c>
      <c r="CD94" s="32">
        <v>21</v>
      </c>
      <c r="CE94" s="19">
        <v>341</v>
      </c>
      <c r="CF94" s="19">
        <v>473</v>
      </c>
      <c r="CG94" s="19">
        <v>275</v>
      </c>
      <c r="CH94" s="19">
        <v>285</v>
      </c>
      <c r="CI94" s="19">
        <v>224</v>
      </c>
      <c r="CJ94" s="19">
        <v>286</v>
      </c>
      <c r="CK94" s="19">
        <v>239</v>
      </c>
      <c r="CL94" s="19">
        <v>182</v>
      </c>
      <c r="CM94" s="19">
        <v>244</v>
      </c>
      <c r="CN94" s="19">
        <v>196</v>
      </c>
      <c r="CO94" s="32">
        <v>267</v>
      </c>
      <c r="CP94" s="35">
        <f t="shared" si="318"/>
        <v>0.11436950146627566</v>
      </c>
      <c r="CQ94" s="35">
        <f t="shared" si="319"/>
        <v>4.8625792811839326E-2</v>
      </c>
      <c r="CR94" s="35">
        <f t="shared" si="320"/>
        <v>0.11272727272727273</v>
      </c>
      <c r="CS94" s="35">
        <f t="shared" si="321"/>
        <v>7.0175438596491224E-2</v>
      </c>
      <c r="CT94" s="35">
        <f t="shared" si="322"/>
        <v>0.15625</v>
      </c>
      <c r="CU94" s="35">
        <f t="shared" si="323"/>
        <v>9.0909090909090912E-2</v>
      </c>
      <c r="CV94" s="35">
        <f t="shared" si="324"/>
        <v>7.5313807531380755E-2</v>
      </c>
      <c r="CW94" s="35">
        <f t="shared" si="325"/>
        <v>8.2417582417582416E-2</v>
      </c>
      <c r="CX94" s="35">
        <f t="shared" si="326"/>
        <v>9.8360655737704916E-2</v>
      </c>
      <c r="CY94" s="35">
        <f t="shared" si="327"/>
        <v>8.1632653061224483E-2</v>
      </c>
      <c r="CZ94" s="139">
        <f t="shared" si="328"/>
        <v>7.8651685393258425E-2</v>
      </c>
      <c r="DA94" s="146">
        <v>7.0048648790000003</v>
      </c>
      <c r="DB94" s="146">
        <v>1.2511929420000001</v>
      </c>
      <c r="DC94" s="146"/>
      <c r="DD94" s="146">
        <v>4.7157958530000004</v>
      </c>
      <c r="DE94" s="146">
        <v>4.5983046930000002</v>
      </c>
      <c r="DF94" s="146">
        <v>3.2442610059999999</v>
      </c>
      <c r="DG94" s="146">
        <v>4.1617238480000003</v>
      </c>
      <c r="DH94" s="146">
        <v>4.1088069559999996</v>
      </c>
      <c r="DI94" s="146">
        <v>2.662596722</v>
      </c>
      <c r="DJ94" s="146">
        <v>3.506884463</v>
      </c>
      <c r="DK94" s="147">
        <v>1.834886064</v>
      </c>
      <c r="DL94" s="146"/>
      <c r="DM94" s="146"/>
      <c r="DN94" s="146"/>
      <c r="DO94" s="146"/>
      <c r="DP94" s="146"/>
      <c r="DQ94" s="146">
        <v>0.41471031200000003</v>
      </c>
      <c r="DR94" s="146">
        <v>0.41471031200000003</v>
      </c>
      <c r="DS94" s="146">
        <v>0.41559333799999998</v>
      </c>
      <c r="DT94" s="146">
        <v>0.17696527500000001</v>
      </c>
      <c r="DU94" s="146">
        <v>0.441321297</v>
      </c>
      <c r="DV94" s="147">
        <v>0.45224227900000002</v>
      </c>
      <c r="DW94" s="146"/>
      <c r="DX94" s="146"/>
      <c r="DY94" s="146">
        <v>-3.9565070000000001E-2</v>
      </c>
      <c r="DZ94" s="146">
        <v>1.033512E-2</v>
      </c>
      <c r="EA94" s="146">
        <v>0.189088917</v>
      </c>
      <c r="EB94" s="146">
        <v>5.6440349000000001E-2</v>
      </c>
      <c r="EC94" s="146">
        <v>5.6440349000000001E-2</v>
      </c>
      <c r="ED94" s="146">
        <v>1.2938E-2</v>
      </c>
      <c r="EE94" s="146">
        <v>3.6769999999999997E-2</v>
      </c>
      <c r="EF94" s="146">
        <v>1.3735000000000001E-2</v>
      </c>
      <c r="EG94" s="147">
        <v>-4.913E-2</v>
      </c>
      <c r="EH94" s="143">
        <v>116116800</v>
      </c>
      <c r="EI94" s="143">
        <v>55042200</v>
      </c>
      <c r="EJ94" s="143">
        <v>30039300</v>
      </c>
      <c r="EK94" s="143">
        <v>190362500</v>
      </c>
      <c r="EL94" s="143">
        <v>638253800</v>
      </c>
      <c r="EM94" s="143">
        <v>518450300</v>
      </c>
      <c r="EN94" s="143">
        <v>702003400</v>
      </c>
      <c r="EO94" s="143">
        <v>750393900</v>
      </c>
      <c r="EP94" s="143">
        <v>533340000</v>
      </c>
      <c r="EQ94" s="143">
        <v>744981100</v>
      </c>
      <c r="ER94" s="143">
        <v>358573000</v>
      </c>
      <c r="ES94" s="26">
        <f t="shared" si="329"/>
        <v>18.570107139042051</v>
      </c>
      <c r="ET94" s="26">
        <f t="shared" si="330"/>
        <v>17.82361072172078</v>
      </c>
      <c r="EU94" s="26">
        <f t="shared" si="331"/>
        <v>17.218017082325058</v>
      </c>
      <c r="EV94" s="26">
        <f t="shared" si="332"/>
        <v>19.064440707142083</v>
      </c>
      <c r="EW94" s="26">
        <f t="shared" si="333"/>
        <v>20.27424656784801</v>
      </c>
      <c r="EX94" s="26">
        <f t="shared" si="334"/>
        <v>20.066354727616286</v>
      </c>
      <c r="EY94" s="26">
        <f t="shared" si="335"/>
        <v>20.369448805283199</v>
      </c>
      <c r="EZ94" s="26">
        <f t="shared" si="336"/>
        <v>20.436108826625382</v>
      </c>
      <c r="FA94" s="26">
        <f t="shared" si="337"/>
        <v>20.094669677445914</v>
      </c>
      <c r="FB94" s="26">
        <f t="shared" si="338"/>
        <v>20.428869406894513</v>
      </c>
      <c r="FC94" s="152">
        <f t="shared" si="339"/>
        <v>19.697642823495308</v>
      </c>
      <c r="FD94" t="str">
        <f t="shared" si="455"/>
        <v/>
      </c>
      <c r="FE94" t="str">
        <f t="shared" si="456"/>
        <v/>
      </c>
      <c r="FF94" t="str">
        <f t="shared" si="462"/>
        <v/>
      </c>
      <c r="FG94" t="str">
        <f t="shared" si="457"/>
        <v/>
      </c>
      <c r="FH94" t="str">
        <f t="shared" si="302"/>
        <v/>
      </c>
      <c r="FI94">
        <f t="shared" si="303"/>
        <v>3.2442610059999999</v>
      </c>
      <c r="FJ94">
        <f t="shared" si="340"/>
        <v>4.1617238480000003</v>
      </c>
      <c r="FK94">
        <f t="shared" si="341"/>
        <v>4.1088069559999996</v>
      </c>
      <c r="FL94">
        <f t="shared" si="342"/>
        <v>2.662596722</v>
      </c>
      <c r="FM94">
        <f t="shared" si="360"/>
        <v>3.506884463</v>
      </c>
      <c r="FN94">
        <f t="shared" si="452"/>
        <v>1.834886064</v>
      </c>
      <c r="FO94" s="26" t="str">
        <f t="shared" si="486"/>
        <v/>
      </c>
      <c r="FP94" t="str">
        <f t="shared" si="487"/>
        <v/>
      </c>
      <c r="FQ94" t="str">
        <f t="shared" si="489"/>
        <v/>
      </c>
      <c r="FR94" t="str">
        <f t="shared" si="490"/>
        <v/>
      </c>
      <c r="FS94" t="str">
        <f t="shared" si="491"/>
        <v/>
      </c>
      <c r="FT94">
        <f t="shared" si="488"/>
        <v>0.41471031200000003</v>
      </c>
      <c r="FU94">
        <f t="shared" si="479"/>
        <v>0.41471031200000003</v>
      </c>
      <c r="FV94">
        <f t="shared" si="479"/>
        <v>0.41559333799999998</v>
      </c>
      <c r="FW94">
        <f t="shared" si="482"/>
        <v>0.17696527500000001</v>
      </c>
      <c r="FX94">
        <f t="shared" si="480"/>
        <v>0.441321297</v>
      </c>
      <c r="FY94" s="4">
        <f t="shared" si="480"/>
        <v>0.45224227900000002</v>
      </c>
      <c r="FZ94" t="str">
        <f t="shared" si="474"/>
        <v/>
      </c>
      <c r="GA94" t="str">
        <f t="shared" si="475"/>
        <v/>
      </c>
      <c r="GB94" t="str">
        <f t="shared" si="458"/>
        <v/>
      </c>
      <c r="GC94" t="str">
        <f t="shared" si="459"/>
        <v/>
      </c>
      <c r="GD94" t="str">
        <f t="shared" si="460"/>
        <v/>
      </c>
      <c r="GE94">
        <f t="shared" si="345"/>
        <v>5.6440349000000001E-2</v>
      </c>
      <c r="GF94">
        <f t="shared" si="346"/>
        <v>5.6440349000000001E-2</v>
      </c>
      <c r="GG94">
        <f t="shared" si="347"/>
        <v>1.2938E-2</v>
      </c>
      <c r="GH94">
        <f t="shared" si="348"/>
        <v>3.6769999999999997E-2</v>
      </c>
      <c r="GI94">
        <f t="shared" si="361"/>
        <v>1.3735000000000001E-2</v>
      </c>
      <c r="GJ94" s="4">
        <f t="shared" si="454"/>
        <v>-4.913E-2</v>
      </c>
      <c r="GK94" t="str">
        <f t="shared" si="349"/>
        <v/>
      </c>
      <c r="GL94" t="str">
        <f t="shared" si="350"/>
        <v/>
      </c>
      <c r="GM94" t="str">
        <f t="shared" si="351"/>
        <v/>
      </c>
      <c r="GN94" t="str">
        <f t="shared" si="352"/>
        <v/>
      </c>
      <c r="GO94" t="str">
        <f t="shared" si="353"/>
        <v/>
      </c>
      <c r="GP94">
        <f t="shared" si="354"/>
        <v>20.066354727616286</v>
      </c>
      <c r="GQ94">
        <f t="shared" si="355"/>
        <v>20.369448805283199</v>
      </c>
      <c r="GR94">
        <f t="shared" si="356"/>
        <v>20.436108826625382</v>
      </c>
      <c r="GS94">
        <f t="shared" si="357"/>
        <v>20.094669677445914</v>
      </c>
      <c r="GT94">
        <f t="shared" si="358"/>
        <v>20.428869406894513</v>
      </c>
      <c r="GU94">
        <f t="shared" si="359"/>
        <v>19.697642823495308</v>
      </c>
      <c r="GV94" s="26">
        <f t="shared" si="362"/>
        <v>11.025982470999988</v>
      </c>
      <c r="GW94">
        <f t="shared" si="363"/>
        <v>11.025982470999988</v>
      </c>
      <c r="GX94">
        <f t="shared" si="364"/>
        <v>11.025982470999988</v>
      </c>
      <c r="GY94">
        <f t="shared" si="365"/>
        <v>11.025982470999988</v>
      </c>
      <c r="GZ94">
        <f t="shared" si="366"/>
        <v>11.025982470999988</v>
      </c>
      <c r="HA94">
        <f t="shared" si="367"/>
        <v>3.2442610059999999</v>
      </c>
      <c r="HB94">
        <f t="shared" si="368"/>
        <v>4.1617238480000003</v>
      </c>
      <c r="HC94">
        <f t="shared" si="369"/>
        <v>4.1088069559999996</v>
      </c>
      <c r="HD94">
        <f t="shared" si="370"/>
        <v>2.662596722</v>
      </c>
      <c r="HE94">
        <f t="shared" si="371"/>
        <v>3.506884463</v>
      </c>
      <c r="HF94">
        <f t="shared" si="372"/>
        <v>1.834886064</v>
      </c>
      <c r="HG94" s="26" t="str">
        <f t="shared" si="373"/>
        <v/>
      </c>
      <c r="HH94" t="str">
        <f t="shared" si="374"/>
        <v/>
      </c>
      <c r="HI94" t="str">
        <f t="shared" si="375"/>
        <v/>
      </c>
      <c r="HJ94" t="str">
        <f t="shared" si="376"/>
        <v/>
      </c>
      <c r="HK94" t="str">
        <f t="shared" si="377"/>
        <v/>
      </c>
      <c r="HL94">
        <f t="shared" si="378"/>
        <v>3.2442610059999999</v>
      </c>
      <c r="HM94">
        <f t="shared" si="379"/>
        <v>4.1617238480000003</v>
      </c>
      <c r="HN94">
        <f t="shared" si="380"/>
        <v>4.1088069559999996</v>
      </c>
      <c r="HO94">
        <f t="shared" si="381"/>
        <v>2.662596722</v>
      </c>
      <c r="HP94">
        <f t="shared" si="382"/>
        <v>3.506884463</v>
      </c>
      <c r="HQ94">
        <f t="shared" si="383"/>
        <v>1.834886064</v>
      </c>
      <c r="HR94" s="26">
        <f t="shared" si="384"/>
        <v>0.86766592399999853</v>
      </c>
      <c r="HS94">
        <f t="shared" si="385"/>
        <v>0.86766592399999853</v>
      </c>
      <c r="HT94">
        <f t="shared" si="386"/>
        <v>0.86766592399999853</v>
      </c>
      <c r="HU94">
        <f t="shared" si="387"/>
        <v>0.86766592399999853</v>
      </c>
      <c r="HV94">
        <f t="shared" si="388"/>
        <v>0.86766592399999853</v>
      </c>
      <c r="HW94">
        <f t="shared" si="389"/>
        <v>0.41471031200000003</v>
      </c>
      <c r="HX94">
        <f t="shared" si="390"/>
        <v>0.41471031200000003</v>
      </c>
      <c r="HY94">
        <f t="shared" si="391"/>
        <v>0.41559333799999998</v>
      </c>
      <c r="HZ94">
        <f t="shared" si="392"/>
        <v>0.17696527500000001</v>
      </c>
      <c r="IA94">
        <f t="shared" si="393"/>
        <v>0.441321297</v>
      </c>
      <c r="IB94" s="4">
        <f t="shared" si="394"/>
        <v>0.45224227900000002</v>
      </c>
      <c r="IC94" t="str">
        <f t="shared" si="395"/>
        <v/>
      </c>
      <c r="ID94" t="str">
        <f t="shared" si="396"/>
        <v/>
      </c>
      <c r="IE94" t="str">
        <f t="shared" si="397"/>
        <v/>
      </c>
      <c r="IF94" t="str">
        <f t="shared" si="398"/>
        <v/>
      </c>
      <c r="IG94" t="str">
        <f t="shared" si="399"/>
        <v/>
      </c>
      <c r="IH94">
        <f t="shared" si="400"/>
        <v>0.41471031200000003</v>
      </c>
      <c r="II94">
        <f t="shared" si="401"/>
        <v>0.41471031200000003</v>
      </c>
      <c r="IJ94">
        <f t="shared" si="402"/>
        <v>0.41559333799999998</v>
      </c>
      <c r="IK94">
        <f t="shared" si="403"/>
        <v>0.17696527500000001</v>
      </c>
      <c r="IL94">
        <f t="shared" si="404"/>
        <v>0.441321297</v>
      </c>
      <c r="IM94">
        <f t="shared" si="405"/>
        <v>0.45224227900000002</v>
      </c>
      <c r="IN94" s="26">
        <f t="shared" si="406"/>
        <v>0.13094384999999997</v>
      </c>
      <c r="IO94">
        <f t="shared" si="407"/>
        <v>0.13094384999999997</v>
      </c>
      <c r="IP94">
        <f t="shared" si="408"/>
        <v>0.13094384999999997</v>
      </c>
      <c r="IQ94">
        <f t="shared" si="409"/>
        <v>0.13094384999999997</v>
      </c>
      <c r="IR94">
        <f t="shared" si="410"/>
        <v>0.13094384999999997</v>
      </c>
      <c r="IS94">
        <f t="shared" si="411"/>
        <v>5.6440349000000001E-2</v>
      </c>
      <c r="IT94">
        <f t="shared" si="412"/>
        <v>5.6440349000000001E-2</v>
      </c>
      <c r="IU94">
        <f t="shared" si="413"/>
        <v>1.2938E-2</v>
      </c>
      <c r="IV94">
        <f t="shared" si="414"/>
        <v>3.6769999999999997E-2</v>
      </c>
      <c r="IW94">
        <f t="shared" si="415"/>
        <v>1.3735000000000001E-2</v>
      </c>
      <c r="IX94">
        <f t="shared" si="416"/>
        <v>-4.913E-2</v>
      </c>
      <c r="IY94" s="26" t="str">
        <f t="shared" si="417"/>
        <v/>
      </c>
      <c r="IZ94" t="str">
        <f t="shared" si="418"/>
        <v/>
      </c>
      <c r="JA94" t="str">
        <f t="shared" si="419"/>
        <v/>
      </c>
      <c r="JB94" t="str">
        <f t="shared" si="420"/>
        <v/>
      </c>
      <c r="JC94" t="str">
        <f t="shared" si="421"/>
        <v/>
      </c>
      <c r="JD94">
        <f t="shared" si="422"/>
        <v>5.6440349000000001E-2</v>
      </c>
      <c r="JE94">
        <f t="shared" si="423"/>
        <v>5.6440349000000001E-2</v>
      </c>
      <c r="JF94">
        <f t="shared" si="424"/>
        <v>1.2938E-2</v>
      </c>
      <c r="JG94">
        <f t="shared" si="425"/>
        <v>3.6769999999999997E-2</v>
      </c>
      <c r="JH94">
        <f t="shared" si="426"/>
        <v>1.3735000000000001E-2</v>
      </c>
      <c r="JI94">
        <f t="shared" si="427"/>
        <v>-4.913E-2</v>
      </c>
      <c r="JJ94" s="26">
        <f t="shared" si="428"/>
        <v>23.290190403071897</v>
      </c>
      <c r="JK94">
        <f t="shared" si="429"/>
        <v>23.290190403071897</v>
      </c>
      <c r="JL94">
        <f t="shared" si="430"/>
        <v>23.290190403071897</v>
      </c>
      <c r="JM94">
        <f t="shared" si="431"/>
        <v>23.290190403071897</v>
      </c>
      <c r="JN94">
        <f t="shared" si="432"/>
        <v>23.290190403071897</v>
      </c>
      <c r="JO94">
        <f t="shared" si="433"/>
        <v>20.066354727616286</v>
      </c>
      <c r="JP94">
        <f t="shared" si="434"/>
        <v>20.369448805283199</v>
      </c>
      <c r="JQ94">
        <f t="shared" si="435"/>
        <v>20.436108826625382</v>
      </c>
      <c r="JR94">
        <f t="shared" si="436"/>
        <v>20.094669677445914</v>
      </c>
      <c r="JS94">
        <f t="shared" si="437"/>
        <v>20.428869406894513</v>
      </c>
      <c r="JT94">
        <f t="shared" si="438"/>
        <v>19.697642823495308</v>
      </c>
      <c r="JU94" s="26" t="str">
        <f t="shared" si="439"/>
        <v/>
      </c>
      <c r="JV94" t="str">
        <f t="shared" si="440"/>
        <v/>
      </c>
      <c r="JW94" t="str">
        <f t="shared" si="441"/>
        <v/>
      </c>
      <c r="JX94" t="str">
        <f t="shared" si="442"/>
        <v/>
      </c>
      <c r="JY94" t="str">
        <f t="shared" si="443"/>
        <v/>
      </c>
      <c r="JZ94">
        <f t="shared" si="444"/>
        <v>20.066354727616286</v>
      </c>
      <c r="KA94">
        <f t="shared" si="445"/>
        <v>20.369448805283199</v>
      </c>
      <c r="KB94">
        <f t="shared" si="446"/>
        <v>20.436108826625382</v>
      </c>
      <c r="KC94">
        <f t="shared" si="447"/>
        <v>20.094669677445914</v>
      </c>
      <c r="KD94">
        <f t="shared" si="448"/>
        <v>20.428869406894513</v>
      </c>
      <c r="KE94" s="4">
        <f t="shared" si="449"/>
        <v>19.697642823495308</v>
      </c>
    </row>
    <row r="95" spans="1:291" x14ac:dyDescent="0.2">
      <c r="A95" s="16" t="s">
        <v>3687</v>
      </c>
      <c r="B95" s="17" t="s">
        <v>3688</v>
      </c>
      <c r="C95" s="17"/>
      <c r="D95" s="17"/>
      <c r="E95" s="20" t="s">
        <v>156</v>
      </c>
      <c r="F95" s="19"/>
      <c r="G95" s="19"/>
      <c r="H95" s="19"/>
      <c r="I95" s="19"/>
      <c r="J95" s="19"/>
      <c r="K95" s="19"/>
      <c r="L95" s="19"/>
      <c r="M95" s="19"/>
      <c r="N95" s="19"/>
      <c r="O95" s="19">
        <v>0</v>
      </c>
      <c r="P95" s="32">
        <v>0</v>
      </c>
      <c r="Q95" s="19"/>
      <c r="R95" s="19"/>
      <c r="S95" s="19"/>
      <c r="T95" s="19"/>
      <c r="U95" s="19"/>
      <c r="V95" s="19"/>
      <c r="W95" s="19"/>
      <c r="X95" s="19"/>
      <c r="Y95" s="19"/>
      <c r="Z95" s="19">
        <v>0</v>
      </c>
      <c r="AA95" s="32">
        <v>0</v>
      </c>
      <c r="AK95">
        <v>0</v>
      </c>
      <c r="AL95" s="4">
        <v>0</v>
      </c>
      <c r="AM95" s="19"/>
      <c r="AN95" s="19"/>
      <c r="AO95" s="19"/>
      <c r="AP95" s="19"/>
      <c r="AQ95" s="19"/>
      <c r="AR95" s="19"/>
      <c r="AS95" s="19"/>
      <c r="AT95" s="19"/>
      <c r="AU95" s="19"/>
      <c r="AV95" s="19">
        <v>2.0311099999999999E-2</v>
      </c>
      <c r="AW95" s="32">
        <v>2.0226299999999999E-2</v>
      </c>
      <c r="AX95" s="19"/>
      <c r="AY95" s="19"/>
      <c r="AZ95" s="19"/>
      <c r="BA95" s="19"/>
      <c r="BB95" s="19"/>
      <c r="BC95" s="19"/>
      <c r="BD95" s="19"/>
      <c r="BE95" s="19"/>
      <c r="BF95" s="19"/>
      <c r="BG95" s="19">
        <v>0</v>
      </c>
      <c r="BH95" s="32">
        <v>0</v>
      </c>
      <c r="BI95" s="19"/>
      <c r="BJ95" s="19"/>
      <c r="BK95" s="19"/>
      <c r="BL95" s="19"/>
      <c r="BM95" s="19"/>
      <c r="BN95" s="19"/>
      <c r="BO95" s="19"/>
      <c r="BP95" s="19"/>
      <c r="BQ95" s="19"/>
      <c r="BR95" s="19">
        <f t="shared" si="483"/>
        <v>0</v>
      </c>
      <c r="BS95" s="19">
        <f t="shared" si="484"/>
        <v>0</v>
      </c>
      <c r="BT95" s="38">
        <v>11</v>
      </c>
      <c r="BU95" s="19">
        <v>4</v>
      </c>
      <c r="BV95" s="19">
        <v>1</v>
      </c>
      <c r="BW95" s="19">
        <v>9</v>
      </c>
      <c r="BX95" s="19">
        <v>17</v>
      </c>
      <c r="BY95" s="19">
        <v>13</v>
      </c>
      <c r="BZ95" s="19">
        <v>19</v>
      </c>
      <c r="CA95" s="19">
        <v>10</v>
      </c>
      <c r="CB95" s="19">
        <v>7</v>
      </c>
      <c r="CC95" s="19">
        <v>18</v>
      </c>
      <c r="CD95" s="32">
        <v>16</v>
      </c>
      <c r="CE95" s="19">
        <v>131</v>
      </c>
      <c r="CF95" s="19">
        <v>124</v>
      </c>
      <c r="CG95" s="19">
        <v>142</v>
      </c>
      <c r="CH95" s="19">
        <v>144</v>
      </c>
      <c r="CI95" s="19">
        <v>261</v>
      </c>
      <c r="CJ95" s="19">
        <v>321</v>
      </c>
      <c r="CK95" s="19">
        <v>317</v>
      </c>
      <c r="CL95" s="19">
        <v>249</v>
      </c>
      <c r="CM95" s="19">
        <v>220</v>
      </c>
      <c r="CN95" s="19">
        <v>231</v>
      </c>
      <c r="CO95" s="32">
        <v>211</v>
      </c>
      <c r="CP95" s="35">
        <f t="shared" si="318"/>
        <v>8.3969465648854963E-2</v>
      </c>
      <c r="CQ95" s="35">
        <f t="shared" si="319"/>
        <v>3.2258064516129031E-2</v>
      </c>
      <c r="CR95" s="35">
        <f t="shared" si="320"/>
        <v>7.0422535211267607E-3</v>
      </c>
      <c r="CS95" s="35">
        <f t="shared" si="321"/>
        <v>6.25E-2</v>
      </c>
      <c r="CT95" s="35">
        <f t="shared" si="322"/>
        <v>6.5134099616858232E-2</v>
      </c>
      <c r="CU95" s="35">
        <f t="shared" si="323"/>
        <v>4.0498442367601244E-2</v>
      </c>
      <c r="CV95" s="35">
        <f t="shared" si="324"/>
        <v>5.993690851735016E-2</v>
      </c>
      <c r="CW95" s="35">
        <f t="shared" si="325"/>
        <v>4.0160642570281124E-2</v>
      </c>
      <c r="CX95" s="35">
        <f t="shared" si="326"/>
        <v>3.1818181818181815E-2</v>
      </c>
      <c r="CY95" s="35">
        <f t="shared" si="327"/>
        <v>7.792207792207792E-2</v>
      </c>
      <c r="CZ95" s="139">
        <f t="shared" si="328"/>
        <v>7.582938388625593E-2</v>
      </c>
      <c r="DA95" s="146">
        <v>2.7815025840000001</v>
      </c>
      <c r="DB95" s="146">
        <v>0.603795419</v>
      </c>
      <c r="DC95" s="146">
        <v>0.83315064299999997</v>
      </c>
      <c r="DD95" s="146">
        <v>1.7531879349999999</v>
      </c>
      <c r="DE95" s="146">
        <v>0.99005283600000005</v>
      </c>
      <c r="DF95" s="146">
        <v>0.24218909699999999</v>
      </c>
      <c r="DG95" s="146">
        <v>0.28592699300000002</v>
      </c>
      <c r="DH95" s="146">
        <v>0.96467241100000001</v>
      </c>
      <c r="DI95" s="146">
        <v>0.68445375900000005</v>
      </c>
      <c r="DJ95" s="146">
        <v>32.414193490000002</v>
      </c>
      <c r="DK95" s="147">
        <v>3.2196641260000001</v>
      </c>
      <c r="DL95" s="146"/>
      <c r="DM95" s="146"/>
      <c r="DN95" s="146"/>
      <c r="DO95" s="146"/>
      <c r="DP95" s="146"/>
      <c r="DQ95" s="146"/>
      <c r="DR95" s="146"/>
      <c r="DS95" s="146"/>
      <c r="DT95" s="146"/>
      <c r="DU95" s="146">
        <v>0.83621101399999997</v>
      </c>
      <c r="DV95" s="147">
        <v>0.50999092099999999</v>
      </c>
      <c r="DW95" s="146"/>
      <c r="DX95" s="146"/>
      <c r="DY95" s="146">
        <v>-0.219266033</v>
      </c>
      <c r="DZ95" s="146">
        <v>-0.15582317400000001</v>
      </c>
      <c r="EA95" s="146">
        <v>-0.212019596</v>
      </c>
      <c r="EB95" s="146">
        <v>-0.26137533200000002</v>
      </c>
      <c r="EC95" s="146">
        <v>-0.369337158</v>
      </c>
      <c r="ED95" s="146">
        <v>-0.60094000000000003</v>
      </c>
      <c r="EE95" s="146">
        <v>-1.29067</v>
      </c>
      <c r="EF95" s="146">
        <v>-0.63685000000000003</v>
      </c>
      <c r="EG95" s="147">
        <v>-0.90652999999999995</v>
      </c>
      <c r="EH95" s="143">
        <v>32856300</v>
      </c>
      <c r="EI95" s="143">
        <v>15586100</v>
      </c>
      <c r="EJ95" s="143">
        <v>22321000</v>
      </c>
      <c r="EK95" s="143">
        <v>55861300</v>
      </c>
      <c r="EL95" s="143">
        <v>34385400</v>
      </c>
      <c r="EM95" s="143">
        <v>8816000</v>
      </c>
      <c r="EN95" s="143">
        <v>31391700</v>
      </c>
      <c r="EO95" s="143">
        <v>5778200</v>
      </c>
      <c r="EP95" s="143">
        <v>12511800</v>
      </c>
      <c r="EQ95" s="143">
        <v>16294000</v>
      </c>
      <c r="ER95" s="143"/>
      <c r="ES95" s="26">
        <f t="shared" si="329"/>
        <v>17.307654065329221</v>
      </c>
      <c r="ET95" s="26">
        <f t="shared" si="330"/>
        <v>16.561890049379432</v>
      </c>
      <c r="EU95" s="26">
        <f t="shared" si="331"/>
        <v>16.921038497341151</v>
      </c>
      <c r="EV95" s="26">
        <f t="shared" si="332"/>
        <v>17.838382390677388</v>
      </c>
      <c r="EW95" s="26">
        <f t="shared" si="333"/>
        <v>17.353142613647908</v>
      </c>
      <c r="EX95" s="26">
        <f t="shared" si="334"/>
        <v>15.992078810374833</v>
      </c>
      <c r="EY95" s="26">
        <f t="shared" si="335"/>
        <v>17.262054084726639</v>
      </c>
      <c r="EZ95" s="26">
        <f t="shared" si="336"/>
        <v>15.56960277346257</v>
      </c>
      <c r="FA95" s="26">
        <f t="shared" si="337"/>
        <v>16.342182756984741</v>
      </c>
      <c r="FB95" s="26">
        <f t="shared" si="338"/>
        <v>16.606307499852726</v>
      </c>
      <c r="FC95" s="152" t="str">
        <f t="shared" si="339"/>
        <v/>
      </c>
      <c r="FD95" t="str">
        <f t="shared" si="455"/>
        <v/>
      </c>
      <c r="FE95" t="str">
        <f t="shared" si="456"/>
        <v/>
      </c>
      <c r="FF95" t="str">
        <f t="shared" si="462"/>
        <v/>
      </c>
      <c r="FG95" t="str">
        <f t="shared" si="457"/>
        <v/>
      </c>
      <c r="FH95" t="str">
        <f t="shared" si="302"/>
        <v/>
      </c>
      <c r="FI95" t="str">
        <f t="shared" si="303"/>
        <v/>
      </c>
      <c r="FJ95" t="str">
        <f t="shared" si="340"/>
        <v/>
      </c>
      <c r="FK95" t="str">
        <f t="shared" si="341"/>
        <v/>
      </c>
      <c r="FL95" t="str">
        <f t="shared" si="342"/>
        <v/>
      </c>
      <c r="FM95">
        <f t="shared" si="360"/>
        <v>32.414193490000002</v>
      </c>
      <c r="FN95">
        <f t="shared" si="452"/>
        <v>3.2196641260000001</v>
      </c>
      <c r="FO95" s="26" t="str">
        <f t="shared" si="486"/>
        <v/>
      </c>
      <c r="FP95" t="str">
        <f t="shared" si="487"/>
        <v/>
      </c>
      <c r="FQ95" t="str">
        <f t="shared" si="489"/>
        <v/>
      </c>
      <c r="FR95" t="str">
        <f t="shared" si="490"/>
        <v/>
      </c>
      <c r="FS95" t="str">
        <f t="shared" si="491"/>
        <v/>
      </c>
      <c r="FT95" t="str">
        <f t="shared" si="488"/>
        <v/>
      </c>
      <c r="FU95" t="str">
        <f t="shared" si="479"/>
        <v/>
      </c>
      <c r="FV95" t="str">
        <f t="shared" si="479"/>
        <v/>
      </c>
      <c r="FW95" t="str">
        <f t="shared" si="482"/>
        <v/>
      </c>
      <c r="FX95">
        <f t="shared" si="480"/>
        <v>0.83621101399999997</v>
      </c>
      <c r="FY95" s="4">
        <f t="shared" si="480"/>
        <v>0.50999092099999999</v>
      </c>
      <c r="FZ95" t="str">
        <f t="shared" si="474"/>
        <v/>
      </c>
      <c r="GA95" t="str">
        <f t="shared" si="475"/>
        <v/>
      </c>
      <c r="GB95" t="str">
        <f t="shared" si="458"/>
        <v/>
      </c>
      <c r="GC95" t="str">
        <f t="shared" si="459"/>
        <v/>
      </c>
      <c r="GD95" t="str">
        <f t="shared" si="460"/>
        <v/>
      </c>
      <c r="GE95" t="str">
        <f t="shared" si="345"/>
        <v/>
      </c>
      <c r="GF95" t="str">
        <f t="shared" si="346"/>
        <v/>
      </c>
      <c r="GG95" t="str">
        <f t="shared" si="347"/>
        <v/>
      </c>
      <c r="GH95" t="str">
        <f t="shared" si="348"/>
        <v/>
      </c>
      <c r="GI95">
        <f t="shared" si="361"/>
        <v>-0.63685000000000003</v>
      </c>
      <c r="GJ95" s="4">
        <f t="shared" si="454"/>
        <v>-0.90652999999999995</v>
      </c>
      <c r="GK95" t="str">
        <f t="shared" si="349"/>
        <v/>
      </c>
      <c r="GL95" t="str">
        <f t="shared" si="350"/>
        <v/>
      </c>
      <c r="GM95" t="str">
        <f t="shared" si="351"/>
        <v/>
      </c>
      <c r="GN95" t="str">
        <f t="shared" si="352"/>
        <v/>
      </c>
      <c r="GO95" t="str">
        <f t="shared" si="353"/>
        <v/>
      </c>
      <c r="GP95" t="str">
        <f t="shared" si="354"/>
        <v/>
      </c>
      <c r="GQ95" t="str">
        <f t="shared" si="355"/>
        <v/>
      </c>
      <c r="GR95" t="str">
        <f t="shared" si="356"/>
        <v/>
      </c>
      <c r="GS95" t="str">
        <f t="shared" si="357"/>
        <v/>
      </c>
      <c r="GT95">
        <f t="shared" si="358"/>
        <v>16.606307499852726</v>
      </c>
      <c r="GU95" t="str">
        <f t="shared" si="359"/>
        <v/>
      </c>
      <c r="GV95" s="26">
        <f t="shared" si="362"/>
        <v>11.025982470999988</v>
      </c>
      <c r="GW95">
        <f t="shared" si="363"/>
        <v>11.025982470999988</v>
      </c>
      <c r="GX95">
        <f t="shared" si="364"/>
        <v>11.025982470999988</v>
      </c>
      <c r="GY95">
        <f t="shared" si="365"/>
        <v>11.025982470999988</v>
      </c>
      <c r="GZ95">
        <f t="shared" si="366"/>
        <v>11.025982470999988</v>
      </c>
      <c r="HA95">
        <f t="shared" si="367"/>
        <v>11.025982470999988</v>
      </c>
      <c r="HB95">
        <f t="shared" si="368"/>
        <v>11.025982470999988</v>
      </c>
      <c r="HC95">
        <f t="shared" si="369"/>
        <v>11.025982470999988</v>
      </c>
      <c r="HD95">
        <f t="shared" si="370"/>
        <v>11.025982470999988</v>
      </c>
      <c r="HE95">
        <f t="shared" si="371"/>
        <v>11.025982470999988</v>
      </c>
      <c r="HF95">
        <f t="shared" si="372"/>
        <v>3.2196641260000001</v>
      </c>
      <c r="HG95" s="26" t="str">
        <f t="shared" si="373"/>
        <v/>
      </c>
      <c r="HH95" t="str">
        <f t="shared" si="374"/>
        <v/>
      </c>
      <c r="HI95" t="str">
        <f t="shared" si="375"/>
        <v/>
      </c>
      <c r="HJ95" t="str">
        <f t="shared" si="376"/>
        <v/>
      </c>
      <c r="HK95" t="str">
        <f t="shared" si="377"/>
        <v/>
      </c>
      <c r="HL95" t="str">
        <f t="shared" si="378"/>
        <v/>
      </c>
      <c r="HM95" t="str">
        <f t="shared" si="379"/>
        <v/>
      </c>
      <c r="HN95" t="str">
        <f t="shared" si="380"/>
        <v/>
      </c>
      <c r="HO95" t="str">
        <f t="shared" si="381"/>
        <v/>
      </c>
      <c r="HP95">
        <f t="shared" si="382"/>
        <v>11.025982470999988</v>
      </c>
      <c r="HQ95">
        <f t="shared" si="383"/>
        <v>3.2196641260000001</v>
      </c>
      <c r="HR95" s="26">
        <f t="shared" si="384"/>
        <v>0.86766592399999853</v>
      </c>
      <c r="HS95">
        <f t="shared" si="385"/>
        <v>0.86766592399999853</v>
      </c>
      <c r="HT95">
        <f t="shared" si="386"/>
        <v>0.86766592399999853</v>
      </c>
      <c r="HU95">
        <f t="shared" si="387"/>
        <v>0.86766592399999853</v>
      </c>
      <c r="HV95">
        <f t="shared" si="388"/>
        <v>0.86766592399999853</v>
      </c>
      <c r="HW95">
        <f t="shared" si="389"/>
        <v>0.86766592399999853</v>
      </c>
      <c r="HX95">
        <f t="shared" si="390"/>
        <v>0.86766592399999853</v>
      </c>
      <c r="HY95">
        <f t="shared" si="391"/>
        <v>0.86766592399999853</v>
      </c>
      <c r="HZ95">
        <f t="shared" si="392"/>
        <v>0.86766592399999853</v>
      </c>
      <c r="IA95">
        <f t="shared" si="393"/>
        <v>0.83621101399999997</v>
      </c>
      <c r="IB95" s="4">
        <f t="shared" si="394"/>
        <v>0.50999092099999999</v>
      </c>
      <c r="IC95" t="str">
        <f t="shared" si="395"/>
        <v/>
      </c>
      <c r="ID95" t="str">
        <f t="shared" si="396"/>
        <v/>
      </c>
      <c r="IE95" t="str">
        <f t="shared" si="397"/>
        <v/>
      </c>
      <c r="IF95" t="str">
        <f t="shared" si="398"/>
        <v/>
      </c>
      <c r="IG95" t="str">
        <f t="shared" si="399"/>
        <v/>
      </c>
      <c r="IH95" t="str">
        <f t="shared" si="400"/>
        <v/>
      </c>
      <c r="II95" t="str">
        <f t="shared" si="401"/>
        <v/>
      </c>
      <c r="IJ95" t="str">
        <f t="shared" si="402"/>
        <v/>
      </c>
      <c r="IK95" t="str">
        <f t="shared" si="403"/>
        <v/>
      </c>
      <c r="IL95">
        <f t="shared" si="404"/>
        <v>0.83621101399999997</v>
      </c>
      <c r="IM95">
        <f t="shared" si="405"/>
        <v>0.50999092099999999</v>
      </c>
      <c r="IN95" s="26">
        <f t="shared" si="406"/>
        <v>0.13094384999999997</v>
      </c>
      <c r="IO95">
        <f t="shared" si="407"/>
        <v>0.13094384999999997</v>
      </c>
      <c r="IP95">
        <f t="shared" si="408"/>
        <v>0.13094384999999997</v>
      </c>
      <c r="IQ95">
        <f t="shared" si="409"/>
        <v>0.13094384999999997</v>
      </c>
      <c r="IR95">
        <f t="shared" si="410"/>
        <v>0.13094384999999997</v>
      </c>
      <c r="IS95">
        <f t="shared" si="411"/>
        <v>0.13094384999999997</v>
      </c>
      <c r="IT95">
        <f t="shared" si="412"/>
        <v>0.13094384999999997</v>
      </c>
      <c r="IU95">
        <f t="shared" si="413"/>
        <v>0.13094384999999997</v>
      </c>
      <c r="IV95">
        <f t="shared" si="414"/>
        <v>0.13094384999999997</v>
      </c>
      <c r="IW95">
        <f t="shared" si="415"/>
        <v>-0.59402007594999995</v>
      </c>
      <c r="IX95">
        <f t="shared" si="416"/>
        <v>-0.59402007594999995</v>
      </c>
      <c r="IY95" s="26" t="str">
        <f t="shared" si="417"/>
        <v/>
      </c>
      <c r="IZ95" t="str">
        <f t="shared" si="418"/>
        <v/>
      </c>
      <c r="JA95" t="str">
        <f t="shared" si="419"/>
        <v/>
      </c>
      <c r="JB95" t="str">
        <f t="shared" si="420"/>
        <v/>
      </c>
      <c r="JC95" t="str">
        <f t="shared" si="421"/>
        <v/>
      </c>
      <c r="JD95" t="str">
        <f t="shared" si="422"/>
        <v/>
      </c>
      <c r="JE95" t="str">
        <f t="shared" si="423"/>
        <v/>
      </c>
      <c r="JF95" t="str">
        <f t="shared" si="424"/>
        <v/>
      </c>
      <c r="JG95" t="str">
        <f t="shared" si="425"/>
        <v/>
      </c>
      <c r="JH95">
        <f t="shared" si="426"/>
        <v>-0.59402007594999995</v>
      </c>
      <c r="JI95">
        <f t="shared" si="427"/>
        <v>-0.59402007594999995</v>
      </c>
      <c r="JJ95" s="26">
        <f t="shared" si="428"/>
        <v>23.290190403071897</v>
      </c>
      <c r="JK95">
        <f t="shared" si="429"/>
        <v>23.290190403071897</v>
      </c>
      <c r="JL95">
        <f t="shared" si="430"/>
        <v>23.290190403071897</v>
      </c>
      <c r="JM95">
        <f t="shared" si="431"/>
        <v>23.290190403071897</v>
      </c>
      <c r="JN95">
        <f t="shared" si="432"/>
        <v>23.290190403071897</v>
      </c>
      <c r="JO95">
        <f t="shared" si="433"/>
        <v>23.290190403071897</v>
      </c>
      <c r="JP95">
        <f t="shared" si="434"/>
        <v>23.290190403071897</v>
      </c>
      <c r="JQ95">
        <f t="shared" si="435"/>
        <v>23.290190403071897</v>
      </c>
      <c r="JR95">
        <f t="shared" si="436"/>
        <v>23.290190403071897</v>
      </c>
      <c r="JS95">
        <f t="shared" si="437"/>
        <v>16.606307499852726</v>
      </c>
      <c r="JT95">
        <f t="shared" si="438"/>
        <v>23.290190403071897</v>
      </c>
      <c r="JU95" s="26" t="str">
        <f t="shared" si="439"/>
        <v/>
      </c>
      <c r="JV95" t="str">
        <f t="shared" si="440"/>
        <v/>
      </c>
      <c r="JW95" t="str">
        <f t="shared" si="441"/>
        <v/>
      </c>
      <c r="JX95" t="str">
        <f t="shared" si="442"/>
        <v/>
      </c>
      <c r="JY95" t="str">
        <f t="shared" si="443"/>
        <v/>
      </c>
      <c r="JZ95" t="str">
        <f t="shared" si="444"/>
        <v/>
      </c>
      <c r="KA95" t="str">
        <f t="shared" si="445"/>
        <v/>
      </c>
      <c r="KB95" t="str">
        <f t="shared" si="446"/>
        <v/>
      </c>
      <c r="KC95" t="str">
        <f t="shared" si="447"/>
        <v/>
      </c>
      <c r="KD95">
        <f t="shared" si="448"/>
        <v>16.606307499852726</v>
      </c>
      <c r="KE95" s="4" t="str">
        <f t="shared" si="449"/>
        <v/>
      </c>
    </row>
    <row r="96" spans="1:291" x14ac:dyDescent="0.2">
      <c r="A96" s="16" t="s">
        <v>3690</v>
      </c>
      <c r="B96" s="17" t="s">
        <v>3691</v>
      </c>
      <c r="C96" s="17"/>
      <c r="D96" s="17"/>
      <c r="E96" s="20" t="s">
        <v>156</v>
      </c>
      <c r="F96" s="19"/>
      <c r="G96" s="19"/>
      <c r="H96" s="19"/>
      <c r="I96" s="19"/>
      <c r="J96" s="19"/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32">
        <v>0</v>
      </c>
      <c r="Q96" s="19"/>
      <c r="R96" s="19"/>
      <c r="S96" s="19"/>
      <c r="T96" s="19"/>
      <c r="U96" s="19"/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32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 s="4">
        <v>0</v>
      </c>
      <c r="AM96" s="19"/>
      <c r="AN96" s="19"/>
      <c r="AO96" s="19"/>
      <c r="AP96" s="19"/>
      <c r="AQ96" s="19"/>
      <c r="AR96" s="19">
        <v>1.84111E-2</v>
      </c>
      <c r="AS96" s="19">
        <v>1.7944399999999999E-2</v>
      </c>
      <c r="AT96" s="19">
        <v>1.8541700000000001E-2</v>
      </c>
      <c r="AU96" s="19">
        <v>1.8472800000000001E-2</v>
      </c>
      <c r="AV96" s="19">
        <v>2.0828200000000002E-2</v>
      </c>
      <c r="AW96" s="32">
        <v>2.0875600000000001E-2</v>
      </c>
      <c r="AX96" s="19"/>
      <c r="AY96" s="19"/>
      <c r="AZ96" s="19"/>
      <c r="BA96" s="19"/>
      <c r="BB96" s="19"/>
      <c r="BC96" s="19">
        <v>2</v>
      </c>
      <c r="BD96" s="19">
        <v>2</v>
      </c>
      <c r="BE96" s="19">
        <v>2</v>
      </c>
      <c r="BF96" s="19">
        <v>0</v>
      </c>
      <c r="BG96" s="19">
        <v>0</v>
      </c>
      <c r="BH96" s="32">
        <v>0</v>
      </c>
      <c r="BI96" s="19"/>
      <c r="BJ96" s="19"/>
      <c r="BK96" s="19"/>
      <c r="BL96" s="19"/>
      <c r="BM96" s="19"/>
      <c r="BN96" s="19">
        <f>IF(BC96&gt;0,1,0)</f>
        <v>1</v>
      </c>
      <c r="BO96" s="19">
        <f>IF(BD96&gt;0,1,0)</f>
        <v>1</v>
      </c>
      <c r="BP96" s="19">
        <f>IF(BE96&gt;0,1,0)</f>
        <v>1</v>
      </c>
      <c r="BQ96" s="19">
        <f>IF(BF96&gt;0,1,0)</f>
        <v>0</v>
      </c>
      <c r="BR96" s="19">
        <f t="shared" si="483"/>
        <v>0</v>
      </c>
      <c r="BS96" s="19">
        <f t="shared" si="484"/>
        <v>0</v>
      </c>
      <c r="BT96" s="38">
        <v>4</v>
      </c>
      <c r="BU96" s="19">
        <v>0</v>
      </c>
      <c r="BV96" s="19">
        <v>0</v>
      </c>
      <c r="BW96" s="19">
        <v>3</v>
      </c>
      <c r="BX96" s="19">
        <v>4</v>
      </c>
      <c r="BY96" s="19">
        <v>15</v>
      </c>
      <c r="BZ96" s="19">
        <v>21</v>
      </c>
      <c r="CA96" s="19">
        <v>9</v>
      </c>
      <c r="CB96" s="19">
        <v>5</v>
      </c>
      <c r="CC96" s="19">
        <v>11</v>
      </c>
      <c r="CD96" s="32">
        <v>10</v>
      </c>
      <c r="CE96" s="19">
        <v>25</v>
      </c>
      <c r="CF96" s="19">
        <v>34</v>
      </c>
      <c r="CG96" s="19">
        <v>16</v>
      </c>
      <c r="CH96" s="19">
        <v>45</v>
      </c>
      <c r="CI96" s="19">
        <v>70</v>
      </c>
      <c r="CJ96" s="19">
        <v>180</v>
      </c>
      <c r="CK96" s="19">
        <v>288</v>
      </c>
      <c r="CL96" s="19">
        <v>250</v>
      </c>
      <c r="CM96" s="19">
        <v>245</v>
      </c>
      <c r="CN96" s="19">
        <v>350</v>
      </c>
      <c r="CO96" s="32">
        <v>368</v>
      </c>
      <c r="CP96" s="35">
        <f t="shared" si="318"/>
        <v>0.16</v>
      </c>
      <c r="CQ96" s="35">
        <f t="shared" si="319"/>
        <v>0</v>
      </c>
      <c r="CR96" s="35">
        <f t="shared" si="320"/>
        <v>0</v>
      </c>
      <c r="CS96" s="35">
        <f t="shared" si="321"/>
        <v>6.6666666666666666E-2</v>
      </c>
      <c r="CT96" s="35">
        <f t="shared" si="322"/>
        <v>5.7142857142857141E-2</v>
      </c>
      <c r="CU96" s="35">
        <f t="shared" si="323"/>
        <v>8.3333333333333329E-2</v>
      </c>
      <c r="CV96" s="35">
        <f t="shared" si="324"/>
        <v>7.2916666666666671E-2</v>
      </c>
      <c r="CW96" s="35">
        <f t="shared" si="325"/>
        <v>3.5999999999999997E-2</v>
      </c>
      <c r="CX96" s="35">
        <f t="shared" si="326"/>
        <v>2.0408163265306121E-2</v>
      </c>
      <c r="CY96" s="35">
        <f t="shared" si="327"/>
        <v>3.1428571428571431E-2</v>
      </c>
      <c r="CZ96" s="139">
        <f t="shared" si="328"/>
        <v>2.717391304347826E-2</v>
      </c>
      <c r="DA96" s="146"/>
      <c r="DB96" s="146"/>
      <c r="DC96" s="146"/>
      <c r="DD96" s="146"/>
      <c r="DE96" s="146">
        <v>2.0722261209999999</v>
      </c>
      <c r="DF96" s="146">
        <v>2.582733341</v>
      </c>
      <c r="DG96" s="146">
        <v>1.582917643</v>
      </c>
      <c r="DH96" s="146"/>
      <c r="DI96" s="146">
        <v>10.845818039999999</v>
      </c>
      <c r="DJ96" s="146">
        <v>9.259505356</v>
      </c>
      <c r="DK96" s="147">
        <v>12.89983176</v>
      </c>
      <c r="DL96" s="146"/>
      <c r="DM96" s="146"/>
      <c r="DN96" s="146"/>
      <c r="DO96" s="146"/>
      <c r="DP96" s="146"/>
      <c r="DQ96" s="146">
        <v>0.28481445300000002</v>
      </c>
      <c r="DR96" s="146">
        <v>0.28481445300000002</v>
      </c>
      <c r="DS96" s="146">
        <v>2.5122980999999999E-2</v>
      </c>
      <c r="DT96" s="146">
        <v>4.3695299999999999E-3</v>
      </c>
      <c r="DU96" s="146"/>
      <c r="DV96" s="147">
        <v>5.4327358999999999E-2</v>
      </c>
      <c r="DW96" s="146"/>
      <c r="DX96" s="146"/>
      <c r="DY96" s="146"/>
      <c r="DZ96" s="146">
        <v>-0.35870170600000001</v>
      </c>
      <c r="EA96" s="146">
        <v>2.1995659000000001E-2</v>
      </c>
      <c r="EB96" s="146">
        <v>-0.23475111000000001</v>
      </c>
      <c r="EC96" s="146">
        <v>-0.23475111000000001</v>
      </c>
      <c r="ED96" s="146">
        <v>-0.59635000000000005</v>
      </c>
      <c r="EE96" s="146">
        <v>-0.43643999999999999</v>
      </c>
      <c r="EF96" s="146">
        <v>-0.15556</v>
      </c>
      <c r="EG96" s="147">
        <v>-7.1940000000000004E-2</v>
      </c>
      <c r="EH96" s="143"/>
      <c r="EI96" s="143"/>
      <c r="EJ96" s="143"/>
      <c r="EK96" s="143"/>
      <c r="EL96" s="143">
        <v>85575300</v>
      </c>
      <c r="EM96" s="143">
        <v>76175100</v>
      </c>
      <c r="EN96" s="143">
        <v>57449600</v>
      </c>
      <c r="EO96" s="143">
        <v>209950400</v>
      </c>
      <c r="EP96" s="143">
        <v>1032854600</v>
      </c>
      <c r="EQ96" s="143">
        <v>915345100</v>
      </c>
      <c r="ER96" s="143">
        <v>3568685300</v>
      </c>
      <c r="ES96" s="26" t="str">
        <f t="shared" si="329"/>
        <v/>
      </c>
      <c r="ET96" s="26" t="str">
        <f t="shared" si="330"/>
        <v/>
      </c>
      <c r="EU96" s="26" t="str">
        <f t="shared" si="331"/>
        <v/>
      </c>
      <c r="EV96" s="26" t="str">
        <f t="shared" si="332"/>
        <v/>
      </c>
      <c r="EW96" s="26">
        <f t="shared" si="333"/>
        <v>18.264907248071136</v>
      </c>
      <c r="EX96" s="26">
        <f t="shared" si="334"/>
        <v>18.148545195601841</v>
      </c>
      <c r="EY96" s="26">
        <f t="shared" si="335"/>
        <v>17.866418599658648</v>
      </c>
      <c r="EZ96" s="26">
        <f t="shared" si="336"/>
        <v>19.162381870308188</v>
      </c>
      <c r="FA96" s="26">
        <f t="shared" si="337"/>
        <v>20.755592262094702</v>
      </c>
      <c r="FB96" s="26">
        <f t="shared" si="338"/>
        <v>20.634811710603362</v>
      </c>
      <c r="FC96" s="152">
        <f t="shared" si="339"/>
        <v>21.995463101607054</v>
      </c>
      <c r="FD96" t="str">
        <f t="shared" si="455"/>
        <v/>
      </c>
      <c r="FE96" t="str">
        <f t="shared" si="456"/>
        <v/>
      </c>
      <c r="FF96" t="str">
        <f t="shared" si="462"/>
        <v/>
      </c>
      <c r="FG96" t="str">
        <f t="shared" si="457"/>
        <v/>
      </c>
      <c r="FH96" t="str">
        <f t="shared" si="302"/>
        <v/>
      </c>
      <c r="FI96">
        <f t="shared" si="303"/>
        <v>2.582733341</v>
      </c>
      <c r="FJ96">
        <f>IF(ISNUMBER(L96),DG96,"")</f>
        <v>1.582917643</v>
      </c>
      <c r="FL96">
        <f t="shared" ref="FL96:FL110" si="492">IF(ISNUMBER(N96),DI96,"")</f>
        <v>10.845818039999999</v>
      </c>
      <c r="FM96">
        <f t="shared" si="360"/>
        <v>9.259505356</v>
      </c>
      <c r="FN96">
        <f t="shared" si="452"/>
        <v>12.89983176</v>
      </c>
      <c r="FO96" s="26" t="str">
        <f t="shared" si="486"/>
        <v/>
      </c>
      <c r="FP96" t="str">
        <f t="shared" si="487"/>
        <v/>
      </c>
      <c r="FQ96" t="str">
        <f t="shared" si="489"/>
        <v/>
      </c>
      <c r="FR96" t="str">
        <f t="shared" si="490"/>
        <v/>
      </c>
      <c r="FS96" t="str">
        <f t="shared" si="491"/>
        <v/>
      </c>
      <c r="FT96">
        <f t="shared" si="488"/>
        <v>0.28481445300000002</v>
      </c>
      <c r="FU96">
        <f t="shared" si="479"/>
        <v>0.28481445300000002</v>
      </c>
      <c r="FV96">
        <f t="shared" si="479"/>
        <v>2.5122980999999999E-2</v>
      </c>
      <c r="FW96">
        <f t="shared" si="482"/>
        <v>4.3695299999999999E-3</v>
      </c>
      <c r="FY96" s="4">
        <f>IF(ISNUMBER(P96),DV96,"")</f>
        <v>5.4327358999999999E-2</v>
      </c>
      <c r="FZ96" t="str">
        <f t="shared" si="474"/>
        <v/>
      </c>
      <c r="GA96" t="str">
        <f t="shared" si="475"/>
        <v/>
      </c>
      <c r="GB96" t="str">
        <f t="shared" si="458"/>
        <v/>
      </c>
      <c r="GC96" t="str">
        <f t="shared" si="459"/>
        <v/>
      </c>
      <c r="GD96" t="str">
        <f t="shared" si="460"/>
        <v/>
      </c>
      <c r="GE96">
        <f t="shared" si="345"/>
        <v>-0.23475111000000001</v>
      </c>
      <c r="GF96">
        <f t="shared" si="346"/>
        <v>-0.23475111000000001</v>
      </c>
      <c r="GG96">
        <f t="shared" si="347"/>
        <v>-0.59635000000000005</v>
      </c>
      <c r="GH96">
        <f t="shared" si="348"/>
        <v>-0.43643999999999999</v>
      </c>
      <c r="GI96">
        <f t="shared" si="361"/>
        <v>-0.15556</v>
      </c>
      <c r="GJ96" s="4">
        <f t="shared" si="454"/>
        <v>-7.1940000000000004E-2</v>
      </c>
      <c r="GK96" t="str">
        <f t="shared" si="349"/>
        <v/>
      </c>
      <c r="GL96" t="str">
        <f t="shared" si="350"/>
        <v/>
      </c>
      <c r="GM96" t="str">
        <f t="shared" si="351"/>
        <v/>
      </c>
      <c r="GN96" t="str">
        <f t="shared" si="352"/>
        <v/>
      </c>
      <c r="GO96" t="str">
        <f t="shared" si="353"/>
        <v/>
      </c>
      <c r="GP96">
        <f t="shared" si="354"/>
        <v>18.148545195601841</v>
      </c>
      <c r="GQ96">
        <f t="shared" si="355"/>
        <v>17.866418599658648</v>
      </c>
      <c r="GR96">
        <f t="shared" si="356"/>
        <v>19.162381870308188</v>
      </c>
      <c r="GS96">
        <f t="shared" si="357"/>
        <v>20.755592262094702</v>
      </c>
      <c r="GT96">
        <f t="shared" si="358"/>
        <v>20.634811710603362</v>
      </c>
      <c r="GU96">
        <f t="shared" si="359"/>
        <v>21.995463101607054</v>
      </c>
      <c r="GV96" s="26">
        <f t="shared" si="362"/>
        <v>11.025982470999988</v>
      </c>
      <c r="GW96">
        <f t="shared" si="363"/>
        <v>11.025982470999988</v>
      </c>
      <c r="GX96">
        <f t="shared" si="364"/>
        <v>11.025982470999988</v>
      </c>
      <c r="GY96">
        <f t="shared" si="365"/>
        <v>11.025982470999988</v>
      </c>
      <c r="GZ96">
        <f t="shared" si="366"/>
        <v>11.025982470999988</v>
      </c>
      <c r="HA96">
        <f t="shared" si="367"/>
        <v>2.582733341</v>
      </c>
      <c r="HB96">
        <f t="shared" si="368"/>
        <v>1.582917643</v>
      </c>
      <c r="HC96">
        <f t="shared" si="369"/>
        <v>0.52583789730000008</v>
      </c>
      <c r="HD96">
        <f t="shared" si="370"/>
        <v>10.845818039999999</v>
      </c>
      <c r="HE96">
        <f t="shared" si="371"/>
        <v>9.259505356</v>
      </c>
      <c r="HF96">
        <f t="shared" si="372"/>
        <v>11.025982470999988</v>
      </c>
      <c r="HG96" s="26" t="str">
        <f t="shared" si="373"/>
        <v/>
      </c>
      <c r="HH96" t="str">
        <f t="shared" si="374"/>
        <v/>
      </c>
      <c r="HI96" t="str">
        <f t="shared" si="375"/>
        <v/>
      </c>
      <c r="HJ96" t="str">
        <f t="shared" si="376"/>
        <v/>
      </c>
      <c r="HK96" t="str">
        <f t="shared" si="377"/>
        <v/>
      </c>
      <c r="HL96">
        <f t="shared" si="378"/>
        <v>2.582733341</v>
      </c>
      <c r="HM96">
        <f t="shared" si="379"/>
        <v>1.582917643</v>
      </c>
      <c r="HN96" t="str">
        <f t="shared" si="380"/>
        <v/>
      </c>
      <c r="HO96">
        <f t="shared" si="381"/>
        <v>10.845818039999999</v>
      </c>
      <c r="HP96">
        <f t="shared" si="382"/>
        <v>9.259505356</v>
      </c>
      <c r="HQ96">
        <f t="shared" si="383"/>
        <v>11.025982470999988</v>
      </c>
      <c r="HR96" s="26">
        <f t="shared" si="384"/>
        <v>0.86766592399999853</v>
      </c>
      <c r="HS96">
        <f t="shared" si="385"/>
        <v>0.86766592399999853</v>
      </c>
      <c r="HT96">
        <f t="shared" si="386"/>
        <v>0.86766592399999853</v>
      </c>
      <c r="HU96">
        <f t="shared" si="387"/>
        <v>0.86766592399999853</v>
      </c>
      <c r="HV96">
        <f t="shared" si="388"/>
        <v>0.86766592399999853</v>
      </c>
      <c r="HW96">
        <f t="shared" si="389"/>
        <v>0.28481445300000002</v>
      </c>
      <c r="HX96">
        <f t="shared" si="390"/>
        <v>0.28481445300000002</v>
      </c>
      <c r="HY96">
        <f t="shared" si="391"/>
        <v>2.5122980999999999E-2</v>
      </c>
      <c r="HZ96">
        <f t="shared" si="392"/>
        <v>4.3695299999999999E-3</v>
      </c>
      <c r="IA96">
        <f t="shared" si="393"/>
        <v>1.8501305000000012E-3</v>
      </c>
      <c r="IB96" s="4">
        <f t="shared" si="394"/>
        <v>5.4327358999999999E-2</v>
      </c>
      <c r="IC96" t="str">
        <f t="shared" si="395"/>
        <v/>
      </c>
      <c r="ID96" t="str">
        <f t="shared" si="396"/>
        <v/>
      </c>
      <c r="IE96" t="str">
        <f t="shared" si="397"/>
        <v/>
      </c>
      <c r="IF96" t="str">
        <f t="shared" si="398"/>
        <v/>
      </c>
      <c r="IG96" t="str">
        <f t="shared" si="399"/>
        <v/>
      </c>
      <c r="IH96">
        <f t="shared" si="400"/>
        <v>0.28481445300000002</v>
      </c>
      <c r="II96">
        <f t="shared" si="401"/>
        <v>0.28481445300000002</v>
      </c>
      <c r="IJ96">
        <f t="shared" si="402"/>
        <v>2.5122980999999999E-2</v>
      </c>
      <c r="IK96">
        <f t="shared" si="403"/>
        <v>4.3695299999999999E-3</v>
      </c>
      <c r="IL96" t="str">
        <f t="shared" si="404"/>
        <v/>
      </c>
      <c r="IM96">
        <f t="shared" si="405"/>
        <v>5.4327358999999999E-2</v>
      </c>
      <c r="IN96" s="26">
        <f t="shared" si="406"/>
        <v>0.13094384999999997</v>
      </c>
      <c r="IO96">
        <f t="shared" si="407"/>
        <v>0.13094384999999997</v>
      </c>
      <c r="IP96">
        <f t="shared" si="408"/>
        <v>0.13094384999999997</v>
      </c>
      <c r="IQ96">
        <f t="shared" si="409"/>
        <v>0.13094384999999997</v>
      </c>
      <c r="IR96">
        <f t="shared" si="410"/>
        <v>0.13094384999999997</v>
      </c>
      <c r="IS96">
        <f t="shared" si="411"/>
        <v>-0.23475111000000001</v>
      </c>
      <c r="IT96">
        <f t="shared" si="412"/>
        <v>-0.23475111000000001</v>
      </c>
      <c r="IU96">
        <f t="shared" si="413"/>
        <v>-0.59402007594999995</v>
      </c>
      <c r="IV96">
        <f t="shared" si="414"/>
        <v>-0.43643999999999999</v>
      </c>
      <c r="IW96">
        <f t="shared" si="415"/>
        <v>-0.15556</v>
      </c>
      <c r="IX96">
        <f t="shared" si="416"/>
        <v>-7.1940000000000004E-2</v>
      </c>
      <c r="IY96" s="26" t="str">
        <f t="shared" si="417"/>
        <v/>
      </c>
      <c r="IZ96" t="str">
        <f t="shared" si="418"/>
        <v/>
      </c>
      <c r="JA96" t="str">
        <f t="shared" si="419"/>
        <v/>
      </c>
      <c r="JB96" t="str">
        <f t="shared" si="420"/>
        <v/>
      </c>
      <c r="JC96" t="str">
        <f t="shared" si="421"/>
        <v/>
      </c>
      <c r="JD96">
        <f t="shared" si="422"/>
        <v>-0.23475111000000001</v>
      </c>
      <c r="JE96">
        <f t="shared" si="423"/>
        <v>-0.23475111000000001</v>
      </c>
      <c r="JF96">
        <f t="shared" si="424"/>
        <v>-0.59402007594999995</v>
      </c>
      <c r="JG96">
        <f t="shared" si="425"/>
        <v>-0.43643999999999999</v>
      </c>
      <c r="JH96">
        <f t="shared" si="426"/>
        <v>-0.15556</v>
      </c>
      <c r="JI96">
        <f t="shared" si="427"/>
        <v>-7.1940000000000004E-2</v>
      </c>
      <c r="JJ96" s="26">
        <f t="shared" si="428"/>
        <v>23.290190403071897</v>
      </c>
      <c r="JK96">
        <f t="shared" si="429"/>
        <v>23.290190403071897</v>
      </c>
      <c r="JL96">
        <f t="shared" si="430"/>
        <v>23.290190403071897</v>
      </c>
      <c r="JM96">
        <f t="shared" si="431"/>
        <v>23.290190403071897</v>
      </c>
      <c r="JN96">
        <f t="shared" si="432"/>
        <v>23.290190403071897</v>
      </c>
      <c r="JO96">
        <f t="shared" si="433"/>
        <v>18.148545195601841</v>
      </c>
      <c r="JP96">
        <f t="shared" si="434"/>
        <v>17.866418599658648</v>
      </c>
      <c r="JQ96">
        <f t="shared" si="435"/>
        <v>19.162381870308188</v>
      </c>
      <c r="JR96">
        <f t="shared" si="436"/>
        <v>20.755592262094702</v>
      </c>
      <c r="JS96">
        <f t="shared" si="437"/>
        <v>20.634811710603362</v>
      </c>
      <c r="JT96">
        <f t="shared" si="438"/>
        <v>21.995463101607054</v>
      </c>
      <c r="JU96" s="26" t="str">
        <f t="shared" si="439"/>
        <v/>
      </c>
      <c r="JV96" t="str">
        <f t="shared" si="440"/>
        <v/>
      </c>
      <c r="JW96" t="str">
        <f t="shared" si="441"/>
        <v/>
      </c>
      <c r="JX96" t="str">
        <f t="shared" si="442"/>
        <v/>
      </c>
      <c r="JY96" t="str">
        <f t="shared" si="443"/>
        <v/>
      </c>
      <c r="JZ96">
        <f t="shared" si="444"/>
        <v>18.148545195601841</v>
      </c>
      <c r="KA96">
        <f t="shared" si="445"/>
        <v>17.866418599658648</v>
      </c>
      <c r="KB96">
        <f t="shared" si="446"/>
        <v>19.162381870308188</v>
      </c>
      <c r="KC96">
        <f t="shared" si="447"/>
        <v>20.755592262094702</v>
      </c>
      <c r="KD96">
        <f t="shared" si="448"/>
        <v>20.634811710603362</v>
      </c>
      <c r="KE96" s="4">
        <f t="shared" si="449"/>
        <v>21.995463101607054</v>
      </c>
    </row>
    <row r="97" spans="1:291" x14ac:dyDescent="0.2">
      <c r="A97" s="16" t="s">
        <v>3692</v>
      </c>
      <c r="B97" s="17" t="s">
        <v>3693</v>
      </c>
      <c r="C97" s="17"/>
      <c r="D97" s="17"/>
      <c r="E97" s="20" t="s">
        <v>156</v>
      </c>
      <c r="F97" s="19"/>
      <c r="G97" s="19"/>
      <c r="H97" s="19"/>
      <c r="I97" s="19"/>
      <c r="J97" s="19"/>
      <c r="K97" s="19"/>
      <c r="L97" s="19">
        <v>0</v>
      </c>
      <c r="M97" s="19">
        <v>0</v>
      </c>
      <c r="N97" s="19">
        <v>0</v>
      </c>
      <c r="O97" s="19">
        <v>0</v>
      </c>
      <c r="P97" s="32">
        <v>0</v>
      </c>
      <c r="Q97" s="19"/>
      <c r="R97" s="19"/>
      <c r="S97" s="19"/>
      <c r="T97" s="19"/>
      <c r="U97" s="19"/>
      <c r="V97" s="19"/>
      <c r="W97" s="19">
        <v>0</v>
      </c>
      <c r="X97" s="19">
        <v>0</v>
      </c>
      <c r="Y97" s="19">
        <v>0</v>
      </c>
      <c r="Z97" s="19">
        <v>0</v>
      </c>
      <c r="AA97" s="32">
        <v>1</v>
      </c>
      <c r="AH97">
        <v>0</v>
      </c>
      <c r="AI97">
        <v>0</v>
      </c>
      <c r="AJ97">
        <v>0</v>
      </c>
      <c r="AK97">
        <v>0</v>
      </c>
      <c r="AL97" s="4">
        <v>0</v>
      </c>
      <c r="AM97" s="19"/>
      <c r="AN97" s="19"/>
      <c r="AO97" s="19"/>
      <c r="AP97" s="19"/>
      <c r="AQ97" s="19"/>
      <c r="AR97" s="19"/>
      <c r="AS97" s="19">
        <v>2.13788E-2</v>
      </c>
      <c r="AT97" s="19">
        <v>2.24157E-2</v>
      </c>
      <c r="AU97" s="19">
        <v>2.3448900000000002E-2</v>
      </c>
      <c r="AV97" s="19">
        <v>1.9766700000000002E-2</v>
      </c>
      <c r="AW97" s="32">
        <v>1.9980000000000001E-2</v>
      </c>
      <c r="AX97" s="19"/>
      <c r="AY97" s="19"/>
      <c r="AZ97" s="19"/>
      <c r="BA97" s="19"/>
      <c r="BB97" s="19"/>
      <c r="BC97" s="19"/>
      <c r="BD97" s="19">
        <v>0</v>
      </c>
      <c r="BE97" s="19">
        <v>0</v>
      </c>
      <c r="BF97" s="19">
        <v>0</v>
      </c>
      <c r="BG97" s="19">
        <v>1</v>
      </c>
      <c r="BH97" s="32">
        <v>1</v>
      </c>
      <c r="BI97" s="19"/>
      <c r="BJ97" s="19"/>
      <c r="BK97" s="19"/>
      <c r="BL97" s="19"/>
      <c r="BM97" s="19"/>
      <c r="BN97" s="19"/>
      <c r="BO97" s="19">
        <f>IF(BD97&gt;0,1,0)</f>
        <v>0</v>
      </c>
      <c r="BP97" s="19">
        <f>IF(BE97&gt;0,1,0)</f>
        <v>0</v>
      </c>
      <c r="BQ97" s="19">
        <f>IF(BF97&gt;0,1,0)</f>
        <v>0</v>
      </c>
      <c r="BR97" s="19">
        <f t="shared" si="483"/>
        <v>1</v>
      </c>
      <c r="BS97" s="19">
        <f t="shared" si="484"/>
        <v>1</v>
      </c>
      <c r="BT97" s="38">
        <v>0</v>
      </c>
      <c r="BU97" s="19">
        <v>0</v>
      </c>
      <c r="BV97" s="19">
        <v>0</v>
      </c>
      <c r="BW97" s="19">
        <v>0</v>
      </c>
      <c r="BX97" s="19">
        <v>1</v>
      </c>
      <c r="BY97" s="19">
        <v>26</v>
      </c>
      <c r="BZ97" s="19">
        <v>34</v>
      </c>
      <c r="CA97" s="19">
        <v>73</v>
      </c>
      <c r="CB97" s="19">
        <v>81</v>
      </c>
      <c r="CC97" s="19">
        <v>52</v>
      </c>
      <c r="CD97" s="32">
        <v>45</v>
      </c>
      <c r="CE97" s="19">
        <v>0</v>
      </c>
      <c r="CF97" s="19">
        <v>0</v>
      </c>
      <c r="CG97" s="19">
        <v>0</v>
      </c>
      <c r="CH97" s="19">
        <v>0</v>
      </c>
      <c r="CI97" s="19">
        <v>9</v>
      </c>
      <c r="CJ97" s="19">
        <v>145</v>
      </c>
      <c r="CK97" s="19">
        <v>155</v>
      </c>
      <c r="CL97" s="19">
        <v>233</v>
      </c>
      <c r="CM97" s="19">
        <v>222</v>
      </c>
      <c r="CN97" s="19">
        <v>170</v>
      </c>
      <c r="CO97" s="32">
        <v>144</v>
      </c>
      <c r="CP97" s="35">
        <f t="shared" si="318"/>
        <v>0</v>
      </c>
      <c r="CQ97" s="35">
        <f t="shared" si="319"/>
        <v>0</v>
      </c>
      <c r="CR97" s="35">
        <f t="shared" si="320"/>
        <v>0</v>
      </c>
      <c r="CS97" s="35">
        <f t="shared" si="321"/>
        <v>0</v>
      </c>
      <c r="CT97" s="35">
        <f t="shared" si="322"/>
        <v>0.1111111111111111</v>
      </c>
      <c r="CU97" s="35">
        <f t="shared" si="323"/>
        <v>0.1793103448275862</v>
      </c>
      <c r="CV97" s="35">
        <f t="shared" si="324"/>
        <v>0.21935483870967742</v>
      </c>
      <c r="CW97" s="35">
        <f t="shared" si="325"/>
        <v>0.31330472103004292</v>
      </c>
      <c r="CX97" s="35">
        <f t="shared" si="326"/>
        <v>0.36486486486486486</v>
      </c>
      <c r="CY97" s="35">
        <f t="shared" si="327"/>
        <v>0.30588235294117649</v>
      </c>
      <c r="CZ97" s="139">
        <f t="shared" si="328"/>
        <v>0.3125</v>
      </c>
      <c r="DA97" s="146"/>
      <c r="DB97" s="146"/>
      <c r="DC97" s="146"/>
      <c r="DD97" s="146"/>
      <c r="DE97" s="146"/>
      <c r="DF97" s="146">
        <v>2.1539926810000001</v>
      </c>
      <c r="DG97" s="146">
        <v>1.9219039309999999</v>
      </c>
      <c r="DH97" s="146">
        <v>74.047195830000007</v>
      </c>
      <c r="DI97" s="146">
        <v>3.6069167289999999</v>
      </c>
      <c r="DJ97" s="146">
        <v>3.8921382019999999</v>
      </c>
      <c r="DK97" s="147">
        <v>4.5124235419999996</v>
      </c>
      <c r="DL97" s="146"/>
      <c r="DM97" s="146"/>
      <c r="DN97" s="146"/>
      <c r="DO97" s="146"/>
      <c r="DP97" s="146"/>
      <c r="DQ97" s="146"/>
      <c r="DR97" s="146"/>
      <c r="DS97" s="146"/>
      <c r="DT97" s="146"/>
      <c r="DU97" s="146">
        <v>0.22915834400000001</v>
      </c>
      <c r="DV97" s="147">
        <v>0.33199276</v>
      </c>
      <c r="DW97" s="146"/>
      <c r="DX97" s="146"/>
      <c r="DY97" s="146"/>
      <c r="DZ97" s="146"/>
      <c r="EA97" s="146">
        <v>-0.89997703600000001</v>
      </c>
      <c r="EB97" s="146">
        <v>-0.503585014</v>
      </c>
      <c r="EC97" s="146">
        <v>-0.503585014</v>
      </c>
      <c r="ED97" s="146">
        <v>-0.66071999999999997</v>
      </c>
      <c r="EE97" s="146">
        <v>-0.21820999999999999</v>
      </c>
      <c r="EF97" s="146">
        <v>-0.18035000000000001</v>
      </c>
      <c r="EG97" s="147">
        <v>-0.30254999999999999</v>
      </c>
      <c r="EH97" s="143"/>
      <c r="EI97" s="149"/>
      <c r="EJ97" s="143"/>
      <c r="EK97" s="143"/>
      <c r="EL97" s="143"/>
      <c r="EM97" s="143">
        <v>91049300</v>
      </c>
      <c r="EN97" s="143">
        <v>60505700</v>
      </c>
      <c r="EO97" s="143">
        <v>338197000</v>
      </c>
      <c r="EP97" s="143">
        <v>144038300</v>
      </c>
      <c r="EQ97" s="143">
        <v>199011900</v>
      </c>
      <c r="ER97" s="143">
        <v>139926500</v>
      </c>
      <c r="ES97" s="26" t="str">
        <f t="shared" si="329"/>
        <v/>
      </c>
      <c r="ET97" s="26" t="str">
        <f t="shared" si="330"/>
        <v/>
      </c>
      <c r="EU97" s="26" t="str">
        <f t="shared" si="331"/>
        <v/>
      </c>
      <c r="EV97" s="26" t="str">
        <f t="shared" si="332"/>
        <v/>
      </c>
      <c r="EW97" s="26" t="str">
        <f t="shared" si="333"/>
        <v/>
      </c>
      <c r="EX97" s="26">
        <f t="shared" si="334"/>
        <v>18.326911676024867</v>
      </c>
      <c r="EY97" s="26">
        <f t="shared" si="335"/>
        <v>17.91824813343916</v>
      </c>
      <c r="EZ97" s="26">
        <f t="shared" si="336"/>
        <v>19.639139123898577</v>
      </c>
      <c r="FA97" s="26">
        <f t="shared" si="337"/>
        <v>18.785589794398156</v>
      </c>
      <c r="FB97" s="26">
        <f t="shared" si="338"/>
        <v>19.108875179895854</v>
      </c>
      <c r="FC97" s="152">
        <f t="shared" si="339"/>
        <v>18.756627842712824</v>
      </c>
      <c r="FD97" t="str">
        <f t="shared" si="455"/>
        <v/>
      </c>
      <c r="FE97" t="str">
        <f t="shared" si="456"/>
        <v/>
      </c>
      <c r="FF97" t="str">
        <f t="shared" si="462"/>
        <v/>
      </c>
      <c r="FG97" t="str">
        <f t="shared" si="457"/>
        <v/>
      </c>
      <c r="FH97" t="str">
        <f t="shared" si="302"/>
        <v/>
      </c>
      <c r="FI97" t="str">
        <f t="shared" si="303"/>
        <v/>
      </c>
      <c r="FJ97">
        <f>IF(ISNUMBER(L97),DG97,"")</f>
        <v>1.9219039309999999</v>
      </c>
      <c r="FK97">
        <f>IF(ISNUMBER(M97),DH97,"")</f>
        <v>74.047195830000007</v>
      </c>
      <c r="FL97">
        <f t="shared" si="492"/>
        <v>3.6069167289999999</v>
      </c>
      <c r="FM97">
        <f t="shared" si="360"/>
        <v>3.8921382019999999</v>
      </c>
      <c r="FN97">
        <f t="shared" si="452"/>
        <v>4.5124235419999996</v>
      </c>
      <c r="FO97" s="26" t="str">
        <f t="shared" si="486"/>
        <v/>
      </c>
      <c r="FP97" t="str">
        <f t="shared" si="487"/>
        <v/>
      </c>
      <c r="FQ97" t="str">
        <f t="shared" si="489"/>
        <v/>
      </c>
      <c r="FR97" t="str">
        <f t="shared" si="490"/>
        <v/>
      </c>
      <c r="FS97" t="str">
        <f t="shared" si="491"/>
        <v/>
      </c>
      <c r="FT97" t="str">
        <f t="shared" si="488"/>
        <v/>
      </c>
      <c r="FX97">
        <f>IF(ISNUMBER(O97),DU97,"")</f>
        <v>0.22915834400000001</v>
      </c>
      <c r="FY97" s="4">
        <f>IF(ISNUMBER(P97),DV97,"")</f>
        <v>0.33199276</v>
      </c>
      <c r="FZ97" t="str">
        <f t="shared" si="474"/>
        <v/>
      </c>
      <c r="GA97" t="str">
        <f t="shared" si="475"/>
        <v/>
      </c>
      <c r="GB97" t="str">
        <f t="shared" si="458"/>
        <v/>
      </c>
      <c r="GC97" t="str">
        <f t="shared" si="459"/>
        <v/>
      </c>
      <c r="GD97" t="str">
        <f t="shared" si="460"/>
        <v/>
      </c>
      <c r="GE97" t="str">
        <f t="shared" si="345"/>
        <v/>
      </c>
      <c r="GF97">
        <f t="shared" si="346"/>
        <v>-0.503585014</v>
      </c>
      <c r="GG97">
        <f t="shared" si="347"/>
        <v>-0.66071999999999997</v>
      </c>
      <c r="GH97">
        <f t="shared" si="348"/>
        <v>-0.21820999999999999</v>
      </c>
      <c r="GI97">
        <f t="shared" si="361"/>
        <v>-0.18035000000000001</v>
      </c>
      <c r="GJ97" s="4">
        <f t="shared" si="454"/>
        <v>-0.30254999999999999</v>
      </c>
      <c r="GK97" t="str">
        <f t="shared" si="349"/>
        <v/>
      </c>
      <c r="GL97" t="str">
        <f t="shared" si="350"/>
        <v/>
      </c>
      <c r="GM97" t="str">
        <f t="shared" si="351"/>
        <v/>
      </c>
      <c r="GN97" t="str">
        <f t="shared" si="352"/>
        <v/>
      </c>
      <c r="GO97" t="str">
        <f t="shared" si="353"/>
        <v/>
      </c>
      <c r="GP97" t="str">
        <f t="shared" si="354"/>
        <v/>
      </c>
      <c r="GQ97">
        <f t="shared" si="355"/>
        <v>17.91824813343916</v>
      </c>
      <c r="GR97">
        <f t="shared" si="356"/>
        <v>19.639139123898577</v>
      </c>
      <c r="GS97">
        <f t="shared" si="357"/>
        <v>18.785589794398156</v>
      </c>
      <c r="GT97">
        <f t="shared" si="358"/>
        <v>19.108875179895854</v>
      </c>
      <c r="GU97">
        <f t="shared" si="359"/>
        <v>18.756627842712824</v>
      </c>
      <c r="GV97" s="26">
        <f t="shared" si="362"/>
        <v>11.025982470999988</v>
      </c>
      <c r="GW97">
        <f t="shared" si="363"/>
        <v>11.025982470999988</v>
      </c>
      <c r="GX97">
        <f t="shared" si="364"/>
        <v>11.025982470999988</v>
      </c>
      <c r="GY97">
        <f t="shared" si="365"/>
        <v>11.025982470999988</v>
      </c>
      <c r="GZ97">
        <f t="shared" si="366"/>
        <v>11.025982470999988</v>
      </c>
      <c r="HA97">
        <f t="shared" si="367"/>
        <v>11.025982470999988</v>
      </c>
      <c r="HB97">
        <f t="shared" si="368"/>
        <v>1.9219039309999999</v>
      </c>
      <c r="HC97">
        <f t="shared" si="369"/>
        <v>11.025982470999988</v>
      </c>
      <c r="HD97">
        <f t="shared" si="370"/>
        <v>3.6069167289999999</v>
      </c>
      <c r="HE97">
        <f t="shared" si="371"/>
        <v>3.8921382019999999</v>
      </c>
      <c r="HF97">
        <f t="shared" si="372"/>
        <v>4.5124235419999996</v>
      </c>
      <c r="HG97" s="26" t="str">
        <f t="shared" si="373"/>
        <v/>
      </c>
      <c r="HH97" t="str">
        <f t="shared" si="374"/>
        <v/>
      </c>
      <c r="HI97" t="str">
        <f t="shared" si="375"/>
        <v/>
      </c>
      <c r="HJ97" t="str">
        <f t="shared" si="376"/>
        <v/>
      </c>
      <c r="HK97" t="str">
        <f t="shared" si="377"/>
        <v/>
      </c>
      <c r="HL97" t="str">
        <f t="shared" si="378"/>
        <v/>
      </c>
      <c r="HM97">
        <f t="shared" si="379"/>
        <v>1.9219039309999999</v>
      </c>
      <c r="HN97">
        <f t="shared" si="380"/>
        <v>11.025982470999988</v>
      </c>
      <c r="HO97">
        <f t="shared" si="381"/>
        <v>3.6069167289999999</v>
      </c>
      <c r="HP97">
        <f t="shared" si="382"/>
        <v>3.8921382019999999</v>
      </c>
      <c r="HQ97">
        <f t="shared" si="383"/>
        <v>4.5124235419999996</v>
      </c>
      <c r="HR97" s="26">
        <f t="shared" si="384"/>
        <v>0.86766592399999853</v>
      </c>
      <c r="HS97">
        <f t="shared" si="385"/>
        <v>0.86766592399999853</v>
      </c>
      <c r="HT97">
        <f t="shared" si="386"/>
        <v>0.86766592399999853</v>
      </c>
      <c r="HU97">
        <f t="shared" si="387"/>
        <v>0.86766592399999853</v>
      </c>
      <c r="HV97">
        <f t="shared" si="388"/>
        <v>0.86766592399999853</v>
      </c>
      <c r="HW97">
        <f t="shared" si="389"/>
        <v>0.86766592399999853</v>
      </c>
      <c r="HX97">
        <f t="shared" si="390"/>
        <v>1.8501305000000012E-3</v>
      </c>
      <c r="HY97">
        <f t="shared" si="391"/>
        <v>1.8501305000000012E-3</v>
      </c>
      <c r="HZ97">
        <f t="shared" si="392"/>
        <v>1.8501305000000012E-3</v>
      </c>
      <c r="IA97">
        <f t="shared" si="393"/>
        <v>0.22915834400000001</v>
      </c>
      <c r="IB97" s="4">
        <f t="shared" si="394"/>
        <v>0.33199276</v>
      </c>
      <c r="IC97" t="str">
        <f t="shared" si="395"/>
        <v/>
      </c>
      <c r="ID97" t="str">
        <f t="shared" si="396"/>
        <v/>
      </c>
      <c r="IE97" t="str">
        <f t="shared" si="397"/>
        <v/>
      </c>
      <c r="IF97" t="str">
        <f t="shared" si="398"/>
        <v/>
      </c>
      <c r="IG97" t="str">
        <f t="shared" si="399"/>
        <v/>
      </c>
      <c r="IH97" t="str">
        <f t="shared" si="400"/>
        <v/>
      </c>
      <c r="II97" t="str">
        <f t="shared" si="401"/>
        <v/>
      </c>
      <c r="IJ97" t="str">
        <f t="shared" si="402"/>
        <v/>
      </c>
      <c r="IK97" t="str">
        <f t="shared" si="403"/>
        <v/>
      </c>
      <c r="IL97">
        <f t="shared" si="404"/>
        <v>0.22915834400000001</v>
      </c>
      <c r="IM97">
        <f t="shared" si="405"/>
        <v>0.33199276</v>
      </c>
      <c r="IN97" s="26">
        <f t="shared" si="406"/>
        <v>0.13094384999999997</v>
      </c>
      <c r="IO97">
        <f t="shared" si="407"/>
        <v>0.13094384999999997</v>
      </c>
      <c r="IP97">
        <f t="shared" si="408"/>
        <v>0.13094384999999997</v>
      </c>
      <c r="IQ97">
        <f t="shared" si="409"/>
        <v>0.13094384999999997</v>
      </c>
      <c r="IR97">
        <f t="shared" si="410"/>
        <v>0.13094384999999997</v>
      </c>
      <c r="IS97">
        <f t="shared" si="411"/>
        <v>0.13094384999999997</v>
      </c>
      <c r="IT97">
        <f t="shared" si="412"/>
        <v>-0.503585014</v>
      </c>
      <c r="IU97">
        <f t="shared" si="413"/>
        <v>-0.59402007594999995</v>
      </c>
      <c r="IV97">
        <f t="shared" si="414"/>
        <v>-0.21820999999999999</v>
      </c>
      <c r="IW97">
        <f t="shared" si="415"/>
        <v>-0.18035000000000001</v>
      </c>
      <c r="IX97">
        <f t="shared" si="416"/>
        <v>-0.30254999999999999</v>
      </c>
      <c r="IY97" s="26" t="str">
        <f t="shared" si="417"/>
        <v/>
      </c>
      <c r="IZ97" t="str">
        <f t="shared" si="418"/>
        <v/>
      </c>
      <c r="JA97" t="str">
        <f t="shared" si="419"/>
        <v/>
      </c>
      <c r="JB97" t="str">
        <f t="shared" si="420"/>
        <v/>
      </c>
      <c r="JC97" t="str">
        <f t="shared" si="421"/>
        <v/>
      </c>
      <c r="JD97" t="str">
        <f t="shared" si="422"/>
        <v/>
      </c>
      <c r="JE97">
        <f t="shared" si="423"/>
        <v>-0.503585014</v>
      </c>
      <c r="JF97">
        <f t="shared" si="424"/>
        <v>-0.59402007594999995</v>
      </c>
      <c r="JG97">
        <f t="shared" si="425"/>
        <v>-0.21820999999999999</v>
      </c>
      <c r="JH97">
        <f t="shared" si="426"/>
        <v>-0.18035000000000001</v>
      </c>
      <c r="JI97">
        <f t="shared" si="427"/>
        <v>-0.30254999999999999</v>
      </c>
      <c r="JJ97" s="26">
        <f t="shared" si="428"/>
        <v>23.290190403071897</v>
      </c>
      <c r="JK97">
        <f t="shared" si="429"/>
        <v>23.290190403071897</v>
      </c>
      <c r="JL97">
        <f t="shared" si="430"/>
        <v>23.290190403071897</v>
      </c>
      <c r="JM97">
        <f t="shared" si="431"/>
        <v>23.290190403071897</v>
      </c>
      <c r="JN97">
        <f t="shared" si="432"/>
        <v>23.290190403071897</v>
      </c>
      <c r="JO97">
        <f t="shared" si="433"/>
        <v>23.290190403071897</v>
      </c>
      <c r="JP97">
        <f t="shared" si="434"/>
        <v>17.91824813343916</v>
      </c>
      <c r="JQ97">
        <f t="shared" si="435"/>
        <v>19.639139123898577</v>
      </c>
      <c r="JR97">
        <f t="shared" si="436"/>
        <v>18.785589794398156</v>
      </c>
      <c r="JS97">
        <f t="shared" si="437"/>
        <v>19.108875179895854</v>
      </c>
      <c r="JT97">
        <f t="shared" si="438"/>
        <v>18.756627842712824</v>
      </c>
      <c r="JU97" s="26" t="str">
        <f t="shared" si="439"/>
        <v/>
      </c>
      <c r="JV97" t="str">
        <f t="shared" si="440"/>
        <v/>
      </c>
      <c r="JW97" t="str">
        <f t="shared" si="441"/>
        <v/>
      </c>
      <c r="JX97" t="str">
        <f t="shared" si="442"/>
        <v/>
      </c>
      <c r="JY97" t="str">
        <f t="shared" si="443"/>
        <v/>
      </c>
      <c r="JZ97" t="str">
        <f t="shared" si="444"/>
        <v/>
      </c>
      <c r="KA97">
        <f t="shared" si="445"/>
        <v>17.91824813343916</v>
      </c>
      <c r="KB97">
        <f t="shared" si="446"/>
        <v>19.639139123898577</v>
      </c>
      <c r="KC97">
        <f t="shared" si="447"/>
        <v>18.785589794398156</v>
      </c>
      <c r="KD97">
        <f t="shared" si="448"/>
        <v>19.108875179895854</v>
      </c>
      <c r="KE97" s="4">
        <f t="shared" si="449"/>
        <v>18.756627842712824</v>
      </c>
    </row>
    <row r="98" spans="1:291" x14ac:dyDescent="0.2">
      <c r="A98" s="16" t="s">
        <v>3694</v>
      </c>
      <c r="B98" s="17" t="s">
        <v>3695</v>
      </c>
      <c r="C98" s="17"/>
      <c r="D98" s="17"/>
      <c r="E98" s="20" t="s">
        <v>156</v>
      </c>
      <c r="F98" s="19"/>
      <c r="G98" s="19"/>
      <c r="H98" s="19"/>
      <c r="I98" s="19"/>
      <c r="J98" s="19"/>
      <c r="K98" s="19"/>
      <c r="L98" s="19"/>
      <c r="M98" s="19">
        <v>0</v>
      </c>
      <c r="N98" s="19">
        <v>0</v>
      </c>
      <c r="O98" s="19">
        <v>0</v>
      </c>
      <c r="P98" s="32">
        <v>0</v>
      </c>
      <c r="Q98" s="19"/>
      <c r="R98" s="19"/>
      <c r="S98" s="19"/>
      <c r="T98" s="19"/>
      <c r="U98" s="19"/>
      <c r="V98" s="19"/>
      <c r="W98" s="19"/>
      <c r="X98" s="19">
        <v>0</v>
      </c>
      <c r="Y98" s="19">
        <v>0</v>
      </c>
      <c r="Z98" s="19">
        <v>0</v>
      </c>
      <c r="AA98" s="32">
        <v>1</v>
      </c>
      <c r="AI98">
        <v>0</v>
      </c>
      <c r="AJ98">
        <v>0</v>
      </c>
      <c r="AK98">
        <v>0</v>
      </c>
      <c r="AL98" s="4">
        <v>0</v>
      </c>
      <c r="AM98" s="19"/>
      <c r="AN98" s="19"/>
      <c r="AO98" s="19"/>
      <c r="AP98" s="19"/>
      <c r="AQ98" s="19"/>
      <c r="AR98" s="19"/>
      <c r="AS98" s="19"/>
      <c r="AT98" s="19">
        <v>1.8712199999999998E-2</v>
      </c>
      <c r="AU98" s="19">
        <v>1.8945199999999999E-2</v>
      </c>
      <c r="AV98" s="19">
        <v>1.8521900000000001E-2</v>
      </c>
      <c r="AW98" s="32">
        <v>1.9454800000000001E-2</v>
      </c>
      <c r="AX98" s="19"/>
      <c r="AY98" s="19"/>
      <c r="AZ98" s="19"/>
      <c r="BA98" s="19"/>
      <c r="BB98" s="19"/>
      <c r="BC98" s="19"/>
      <c r="BD98" s="19"/>
      <c r="BE98" s="19">
        <v>0</v>
      </c>
      <c r="BF98" s="19">
        <v>0</v>
      </c>
      <c r="BG98" s="19">
        <v>0</v>
      </c>
      <c r="BH98" s="32">
        <v>0</v>
      </c>
      <c r="BI98" s="19"/>
      <c r="BJ98" s="19"/>
      <c r="BK98" s="19"/>
      <c r="BL98" s="19"/>
      <c r="BM98" s="19"/>
      <c r="BN98" s="19"/>
      <c r="BO98" s="19"/>
      <c r="BP98" s="19">
        <f>IF(BE98&gt;0,1,0)</f>
        <v>0</v>
      </c>
      <c r="BQ98" s="19">
        <f>IF(BF98&gt;0,1,0)</f>
        <v>0</v>
      </c>
      <c r="BR98" s="19">
        <f t="shared" si="483"/>
        <v>0</v>
      </c>
      <c r="BS98" s="19">
        <f t="shared" si="484"/>
        <v>0</v>
      </c>
      <c r="BT98" s="38">
        <v>0</v>
      </c>
      <c r="BU98" s="19">
        <v>0</v>
      </c>
      <c r="BV98" s="19">
        <v>0</v>
      </c>
      <c r="BW98" s="19">
        <v>0</v>
      </c>
      <c r="BX98" s="19">
        <v>5</v>
      </c>
      <c r="BY98" s="19">
        <v>8</v>
      </c>
      <c r="BZ98" s="19">
        <v>19</v>
      </c>
      <c r="CA98" s="19">
        <v>197</v>
      </c>
      <c r="CB98" s="19">
        <v>15</v>
      </c>
      <c r="CC98" s="19">
        <v>14</v>
      </c>
      <c r="CD98" s="32">
        <v>18</v>
      </c>
      <c r="CE98" s="19">
        <v>0</v>
      </c>
      <c r="CF98" s="19">
        <v>0</v>
      </c>
      <c r="CG98" s="19">
        <v>0</v>
      </c>
      <c r="CH98" s="19">
        <v>0</v>
      </c>
      <c r="CI98" s="19">
        <v>113</v>
      </c>
      <c r="CJ98" s="19">
        <v>248</v>
      </c>
      <c r="CK98" s="19">
        <v>257</v>
      </c>
      <c r="CL98" s="19">
        <v>531</v>
      </c>
      <c r="CM98" s="19">
        <v>227</v>
      </c>
      <c r="CN98" s="19">
        <v>339</v>
      </c>
      <c r="CO98" s="32">
        <v>398</v>
      </c>
      <c r="CP98" s="35">
        <f t="shared" si="318"/>
        <v>0</v>
      </c>
      <c r="CQ98" s="35">
        <f t="shared" si="319"/>
        <v>0</v>
      </c>
      <c r="CR98" s="35">
        <f t="shared" si="320"/>
        <v>0</v>
      </c>
      <c r="CS98" s="35">
        <f t="shared" si="321"/>
        <v>0</v>
      </c>
      <c r="CT98" s="35">
        <f t="shared" si="322"/>
        <v>4.4247787610619468E-2</v>
      </c>
      <c r="CU98" s="35">
        <f t="shared" si="323"/>
        <v>3.2258064516129031E-2</v>
      </c>
      <c r="CV98" s="35">
        <f t="shared" si="324"/>
        <v>7.3929961089494164E-2</v>
      </c>
      <c r="CW98" s="35">
        <f t="shared" si="325"/>
        <v>0.37099811676082861</v>
      </c>
      <c r="CX98" s="35">
        <f t="shared" si="326"/>
        <v>6.6079295154185022E-2</v>
      </c>
      <c r="CY98" s="35">
        <f t="shared" si="327"/>
        <v>4.1297935103244837E-2</v>
      </c>
      <c r="CZ98" s="139">
        <f t="shared" si="328"/>
        <v>4.5226130653266333E-2</v>
      </c>
      <c r="DA98" s="146"/>
      <c r="DB98" s="146"/>
      <c r="DC98" s="146"/>
      <c r="DD98" s="146"/>
      <c r="DE98" s="146">
        <v>8.5485214880000004</v>
      </c>
      <c r="DF98" s="146">
        <v>2.5886293669999998</v>
      </c>
      <c r="DG98" s="146">
        <v>3.3429321999999999</v>
      </c>
      <c r="DH98" s="146">
        <v>3.6405879780000001</v>
      </c>
      <c r="DI98" s="146">
        <v>4.606049552</v>
      </c>
      <c r="DJ98" s="146"/>
      <c r="DK98" s="147">
        <v>20.673271379999999</v>
      </c>
      <c r="DL98" s="146"/>
      <c r="DM98" s="146"/>
      <c r="DN98" s="146"/>
      <c r="DO98" s="146"/>
      <c r="DP98" s="146"/>
      <c r="DQ98" s="146"/>
      <c r="DR98" s="146"/>
      <c r="DS98" s="146">
        <v>0.20833394999999999</v>
      </c>
      <c r="DT98" s="146">
        <v>0.40861808799999999</v>
      </c>
      <c r="DU98" s="146">
        <v>1.044944611</v>
      </c>
      <c r="DV98" s="147">
        <v>0.36266670200000001</v>
      </c>
      <c r="DW98" s="146"/>
      <c r="DX98" s="146"/>
      <c r="DY98" s="146"/>
      <c r="DZ98" s="146">
        <v>-0.599446335</v>
      </c>
      <c r="EA98" s="146">
        <v>-0.58862327599999997</v>
      </c>
      <c r="EB98" s="146">
        <v>-0.421731682</v>
      </c>
      <c r="EC98" s="146">
        <v>-0.421731682</v>
      </c>
      <c r="ED98" s="146">
        <v>-0.48264000000000001</v>
      </c>
      <c r="EE98" s="146">
        <v>-0.93369999999999997</v>
      </c>
      <c r="EF98" s="146">
        <v>-1.1380999999999999</v>
      </c>
      <c r="EG98" s="147">
        <v>-0.91388999999999998</v>
      </c>
      <c r="EH98" s="143"/>
      <c r="EI98" s="149"/>
      <c r="EJ98" s="149"/>
      <c r="EK98" s="143"/>
      <c r="EL98" s="143">
        <v>501503600</v>
      </c>
      <c r="EM98" s="143">
        <v>231759300</v>
      </c>
      <c r="EN98" s="143">
        <v>208244700</v>
      </c>
      <c r="EO98" s="143">
        <v>130996400</v>
      </c>
      <c r="EP98" s="143">
        <v>164300600</v>
      </c>
      <c r="EQ98" s="143">
        <v>189914500</v>
      </c>
      <c r="ER98" s="143">
        <v>1570326200</v>
      </c>
      <c r="ES98" s="26" t="str">
        <f t="shared" si="329"/>
        <v/>
      </c>
      <c r="ET98" s="26" t="str">
        <f t="shared" si="330"/>
        <v/>
      </c>
      <c r="EU98" s="26" t="str">
        <f t="shared" si="331"/>
        <v/>
      </c>
      <c r="EV98" s="26" t="str">
        <f t="shared" si="332"/>
        <v/>
      </c>
      <c r="EW98" s="26">
        <f t="shared" si="333"/>
        <v>20.033121343805107</v>
      </c>
      <c r="EX98" s="26">
        <f t="shared" si="334"/>
        <v>19.261209891054911</v>
      </c>
      <c r="EY98" s="26">
        <f t="shared" si="335"/>
        <v>19.154224388507291</v>
      </c>
      <c r="EZ98" s="26">
        <f t="shared" si="336"/>
        <v>18.690680399871788</v>
      </c>
      <c r="FA98" s="26">
        <f t="shared" si="337"/>
        <v>18.917208234857188</v>
      </c>
      <c r="FB98" s="26">
        <f t="shared" si="338"/>
        <v>19.062084528844377</v>
      </c>
      <c r="FC98" s="152">
        <f t="shared" si="339"/>
        <v>21.174549205425922</v>
      </c>
      <c r="FD98" t="str">
        <f t="shared" si="455"/>
        <v/>
      </c>
      <c r="FE98" t="str">
        <f t="shared" si="456"/>
        <v/>
      </c>
      <c r="FF98" t="str">
        <f t="shared" si="462"/>
        <v/>
      </c>
      <c r="FG98" t="str">
        <f t="shared" si="457"/>
        <v/>
      </c>
      <c r="FH98" t="str">
        <f t="shared" si="302"/>
        <v/>
      </c>
      <c r="FI98" t="str">
        <f t="shared" si="303"/>
        <v/>
      </c>
      <c r="FJ98" t="str">
        <f>IF(ISNUMBER(L98),DG98,"")</f>
        <v/>
      </c>
      <c r="FK98">
        <f>IF(ISNUMBER(M98),DH98,"")</f>
        <v>3.6405879780000001</v>
      </c>
      <c r="FL98">
        <f t="shared" si="492"/>
        <v>4.606049552</v>
      </c>
      <c r="FN98">
        <f t="shared" si="452"/>
        <v>20.673271379999999</v>
      </c>
      <c r="FO98" s="26" t="str">
        <f t="shared" si="486"/>
        <v/>
      </c>
      <c r="FP98" t="str">
        <f t="shared" si="487"/>
        <v/>
      </c>
      <c r="FQ98" t="str">
        <f t="shared" si="489"/>
        <v/>
      </c>
      <c r="FR98" t="str">
        <f t="shared" si="490"/>
        <v/>
      </c>
      <c r="FS98" t="str">
        <f t="shared" si="491"/>
        <v/>
      </c>
      <c r="FT98" t="str">
        <f t="shared" si="488"/>
        <v/>
      </c>
      <c r="FU98" t="str">
        <f t="shared" ref="FU98:FW101" si="493">IF(ISNUMBER(L98),DR98,"")</f>
        <v/>
      </c>
      <c r="FV98">
        <f t="shared" si="493"/>
        <v>0.20833394999999999</v>
      </c>
      <c r="FW98">
        <f t="shared" si="493"/>
        <v>0.40861808799999999</v>
      </c>
      <c r="FX98">
        <f>IF(ISNUMBER(O98),DU98,"")</f>
        <v>1.044944611</v>
      </c>
      <c r="FY98" s="4">
        <f>IF(ISNUMBER(P98),DV98,"")</f>
        <v>0.36266670200000001</v>
      </c>
      <c r="FZ98" t="str">
        <f t="shared" si="474"/>
        <v/>
      </c>
      <c r="GA98" t="str">
        <f t="shared" si="475"/>
        <v/>
      </c>
      <c r="GB98" t="str">
        <f t="shared" si="458"/>
        <v/>
      </c>
      <c r="GC98" t="str">
        <f t="shared" si="459"/>
        <v/>
      </c>
      <c r="GD98" t="str">
        <f t="shared" si="460"/>
        <v/>
      </c>
      <c r="GE98" t="str">
        <f t="shared" si="345"/>
        <v/>
      </c>
      <c r="GF98" t="str">
        <f t="shared" si="346"/>
        <v/>
      </c>
      <c r="GG98">
        <f t="shared" si="347"/>
        <v>-0.48264000000000001</v>
      </c>
      <c r="GH98">
        <f t="shared" si="348"/>
        <v>-0.93369999999999997</v>
      </c>
      <c r="GI98">
        <f t="shared" si="361"/>
        <v>-1.1380999999999999</v>
      </c>
      <c r="GJ98" s="4">
        <f t="shared" si="454"/>
        <v>-0.91388999999999998</v>
      </c>
      <c r="GK98" t="str">
        <f t="shared" si="349"/>
        <v/>
      </c>
      <c r="GL98" t="str">
        <f t="shared" si="350"/>
        <v/>
      </c>
      <c r="GM98" t="str">
        <f t="shared" si="351"/>
        <v/>
      </c>
      <c r="GN98" t="str">
        <f t="shared" si="352"/>
        <v/>
      </c>
      <c r="GO98" t="str">
        <f t="shared" si="353"/>
        <v/>
      </c>
      <c r="GP98" t="str">
        <f t="shared" si="354"/>
        <v/>
      </c>
      <c r="GQ98" t="str">
        <f t="shared" si="355"/>
        <v/>
      </c>
      <c r="GR98">
        <f t="shared" si="356"/>
        <v>18.690680399871788</v>
      </c>
      <c r="GS98">
        <f t="shared" si="357"/>
        <v>18.917208234857188</v>
      </c>
      <c r="GT98">
        <f t="shared" si="358"/>
        <v>19.062084528844377</v>
      </c>
      <c r="GU98">
        <f t="shared" si="359"/>
        <v>21.174549205425922</v>
      </c>
      <c r="GV98" s="26">
        <f t="shared" si="362"/>
        <v>11.025982470999988</v>
      </c>
      <c r="GW98">
        <f t="shared" si="363"/>
        <v>11.025982470999988</v>
      </c>
      <c r="GX98">
        <f t="shared" si="364"/>
        <v>11.025982470999988</v>
      </c>
      <c r="GY98">
        <f t="shared" si="365"/>
        <v>11.025982470999988</v>
      </c>
      <c r="GZ98">
        <f t="shared" si="366"/>
        <v>11.025982470999988</v>
      </c>
      <c r="HA98">
        <f t="shared" si="367"/>
        <v>11.025982470999988</v>
      </c>
      <c r="HB98">
        <f t="shared" si="368"/>
        <v>11.025982470999988</v>
      </c>
      <c r="HC98">
        <f t="shared" si="369"/>
        <v>3.6405879780000001</v>
      </c>
      <c r="HD98">
        <f t="shared" si="370"/>
        <v>4.606049552</v>
      </c>
      <c r="HE98">
        <f t="shared" si="371"/>
        <v>0.52583789730000008</v>
      </c>
      <c r="HF98">
        <f t="shared" si="372"/>
        <v>11.025982470999988</v>
      </c>
      <c r="HG98" s="26" t="str">
        <f t="shared" si="373"/>
        <v/>
      </c>
      <c r="HH98" t="str">
        <f t="shared" si="374"/>
        <v/>
      </c>
      <c r="HI98" t="str">
        <f t="shared" si="375"/>
        <v/>
      </c>
      <c r="HJ98" t="str">
        <f t="shared" si="376"/>
        <v/>
      </c>
      <c r="HK98" t="str">
        <f t="shared" si="377"/>
        <v/>
      </c>
      <c r="HL98" t="str">
        <f t="shared" si="378"/>
        <v/>
      </c>
      <c r="HM98" t="str">
        <f t="shared" si="379"/>
        <v/>
      </c>
      <c r="HN98">
        <f t="shared" si="380"/>
        <v>3.6405879780000001</v>
      </c>
      <c r="HO98">
        <f t="shared" si="381"/>
        <v>4.606049552</v>
      </c>
      <c r="HP98" t="str">
        <f t="shared" si="382"/>
        <v/>
      </c>
      <c r="HQ98">
        <f t="shared" si="383"/>
        <v>11.025982470999988</v>
      </c>
      <c r="HR98" s="26">
        <f t="shared" si="384"/>
        <v>0.86766592399999853</v>
      </c>
      <c r="HS98">
        <f t="shared" si="385"/>
        <v>0.86766592399999853</v>
      </c>
      <c r="HT98">
        <f t="shared" si="386"/>
        <v>0.86766592399999853</v>
      </c>
      <c r="HU98">
        <f t="shared" si="387"/>
        <v>0.86766592399999853</v>
      </c>
      <c r="HV98">
        <f t="shared" si="388"/>
        <v>0.86766592399999853</v>
      </c>
      <c r="HW98">
        <f t="shared" si="389"/>
        <v>0.86766592399999853</v>
      </c>
      <c r="HX98">
        <f t="shared" si="390"/>
        <v>0.86766592399999853</v>
      </c>
      <c r="HY98">
        <f t="shared" si="391"/>
        <v>0.20833394999999999</v>
      </c>
      <c r="HZ98">
        <f t="shared" si="392"/>
        <v>0.40861808799999999</v>
      </c>
      <c r="IA98">
        <f t="shared" si="393"/>
        <v>0.86766592399999853</v>
      </c>
      <c r="IB98" s="4">
        <f t="shared" si="394"/>
        <v>0.36266670200000001</v>
      </c>
      <c r="IC98" t="str">
        <f t="shared" si="395"/>
        <v/>
      </c>
      <c r="ID98" t="str">
        <f t="shared" si="396"/>
        <v/>
      </c>
      <c r="IE98" t="str">
        <f t="shared" si="397"/>
        <v/>
      </c>
      <c r="IF98" t="str">
        <f t="shared" si="398"/>
        <v/>
      </c>
      <c r="IG98" t="str">
        <f t="shared" si="399"/>
        <v/>
      </c>
      <c r="IH98" t="str">
        <f t="shared" si="400"/>
        <v/>
      </c>
      <c r="II98" t="str">
        <f t="shared" si="401"/>
        <v/>
      </c>
      <c r="IJ98">
        <f t="shared" si="402"/>
        <v>0.20833394999999999</v>
      </c>
      <c r="IK98">
        <f t="shared" si="403"/>
        <v>0.40861808799999999</v>
      </c>
      <c r="IL98">
        <f t="shared" si="404"/>
        <v>0.86766592399999853</v>
      </c>
      <c r="IM98">
        <f t="shared" si="405"/>
        <v>0.36266670200000001</v>
      </c>
      <c r="IN98" s="26">
        <f t="shared" si="406"/>
        <v>0.13094384999999997</v>
      </c>
      <c r="IO98">
        <f t="shared" si="407"/>
        <v>0.13094384999999997</v>
      </c>
      <c r="IP98">
        <f t="shared" si="408"/>
        <v>0.13094384999999997</v>
      </c>
      <c r="IQ98">
        <f t="shared" si="409"/>
        <v>0.13094384999999997</v>
      </c>
      <c r="IR98">
        <f t="shared" si="410"/>
        <v>0.13094384999999997</v>
      </c>
      <c r="IS98">
        <f t="shared" si="411"/>
        <v>0.13094384999999997</v>
      </c>
      <c r="IT98">
        <f t="shared" si="412"/>
        <v>0.13094384999999997</v>
      </c>
      <c r="IU98">
        <f t="shared" si="413"/>
        <v>-0.48264000000000001</v>
      </c>
      <c r="IV98">
        <f t="shared" si="414"/>
        <v>-0.59402007594999995</v>
      </c>
      <c r="IW98">
        <f t="shared" si="415"/>
        <v>-0.59402007594999995</v>
      </c>
      <c r="IX98">
        <f t="shared" si="416"/>
        <v>-0.59402007594999995</v>
      </c>
      <c r="IY98" s="26" t="str">
        <f t="shared" si="417"/>
        <v/>
      </c>
      <c r="IZ98" t="str">
        <f t="shared" si="418"/>
        <v/>
      </c>
      <c r="JA98" t="str">
        <f t="shared" si="419"/>
        <v/>
      </c>
      <c r="JB98" t="str">
        <f t="shared" si="420"/>
        <v/>
      </c>
      <c r="JC98" t="str">
        <f t="shared" si="421"/>
        <v/>
      </c>
      <c r="JD98" t="str">
        <f t="shared" si="422"/>
        <v/>
      </c>
      <c r="JE98" t="str">
        <f t="shared" si="423"/>
        <v/>
      </c>
      <c r="JF98">
        <f t="shared" si="424"/>
        <v>-0.48264000000000001</v>
      </c>
      <c r="JG98">
        <f t="shared" si="425"/>
        <v>-0.59402007594999995</v>
      </c>
      <c r="JH98">
        <f t="shared" si="426"/>
        <v>-0.59402007594999995</v>
      </c>
      <c r="JI98">
        <f t="shared" si="427"/>
        <v>-0.59402007594999995</v>
      </c>
      <c r="JJ98" s="26">
        <f t="shared" si="428"/>
        <v>23.290190403071897</v>
      </c>
      <c r="JK98">
        <f t="shared" si="429"/>
        <v>23.290190403071897</v>
      </c>
      <c r="JL98">
        <f t="shared" si="430"/>
        <v>23.290190403071897</v>
      </c>
      <c r="JM98">
        <f t="shared" si="431"/>
        <v>23.290190403071897</v>
      </c>
      <c r="JN98">
        <f t="shared" si="432"/>
        <v>23.290190403071897</v>
      </c>
      <c r="JO98">
        <f t="shared" si="433"/>
        <v>23.290190403071897</v>
      </c>
      <c r="JP98">
        <f t="shared" si="434"/>
        <v>23.290190403071897</v>
      </c>
      <c r="JQ98">
        <f t="shared" si="435"/>
        <v>18.690680399871788</v>
      </c>
      <c r="JR98">
        <f t="shared" si="436"/>
        <v>18.917208234857188</v>
      </c>
      <c r="JS98">
        <f t="shared" si="437"/>
        <v>19.062084528844377</v>
      </c>
      <c r="JT98">
        <f t="shared" si="438"/>
        <v>21.174549205425922</v>
      </c>
      <c r="JU98" s="26" t="str">
        <f t="shared" si="439"/>
        <v/>
      </c>
      <c r="JV98" t="str">
        <f t="shared" si="440"/>
        <v/>
      </c>
      <c r="JW98" t="str">
        <f t="shared" si="441"/>
        <v/>
      </c>
      <c r="JX98" t="str">
        <f t="shared" si="442"/>
        <v/>
      </c>
      <c r="JY98" t="str">
        <f t="shared" si="443"/>
        <v/>
      </c>
      <c r="JZ98" t="str">
        <f t="shared" si="444"/>
        <v/>
      </c>
      <c r="KA98" t="str">
        <f t="shared" si="445"/>
        <v/>
      </c>
      <c r="KB98">
        <f t="shared" si="446"/>
        <v>18.690680399871788</v>
      </c>
      <c r="KC98">
        <f t="shared" si="447"/>
        <v>18.917208234857188</v>
      </c>
      <c r="KD98">
        <f t="shared" si="448"/>
        <v>19.062084528844377</v>
      </c>
      <c r="KE98" s="4">
        <f t="shared" si="449"/>
        <v>21.174549205425922</v>
      </c>
    </row>
    <row r="99" spans="1:291" x14ac:dyDescent="0.2">
      <c r="A99" s="16" t="s">
        <v>3696</v>
      </c>
      <c r="B99" s="17" t="s">
        <v>3697</v>
      </c>
      <c r="C99" s="17"/>
      <c r="D99" s="17"/>
      <c r="E99" s="20" t="s">
        <v>156</v>
      </c>
      <c r="F99" s="19"/>
      <c r="G99" s="19"/>
      <c r="H99" s="19"/>
      <c r="I99" s="19"/>
      <c r="J99" s="19"/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32">
        <v>0</v>
      </c>
      <c r="Q99" s="19"/>
      <c r="R99" s="19"/>
      <c r="S99" s="19"/>
      <c r="T99" s="19"/>
      <c r="U99" s="19"/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32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 s="4">
        <v>0</v>
      </c>
      <c r="AM99" s="19"/>
      <c r="AN99" s="19"/>
      <c r="AO99" s="19"/>
      <c r="AP99" s="19"/>
      <c r="AQ99" s="19"/>
      <c r="AR99" s="19">
        <v>1.60386E-2</v>
      </c>
      <c r="AS99" s="19">
        <v>1.6381199999999999E-2</v>
      </c>
      <c r="AT99" s="19">
        <v>1.6808199999999999E-2</v>
      </c>
      <c r="AU99" s="19">
        <v>1.6375899999999999E-2</v>
      </c>
      <c r="AV99" s="19">
        <v>1.5980100000000001E-2</v>
      </c>
      <c r="AW99" s="32">
        <v>2.0790699999999999E-2</v>
      </c>
      <c r="AX99" s="19"/>
      <c r="AY99" s="19"/>
      <c r="AZ99" s="19"/>
      <c r="BA99" s="19"/>
      <c r="BB99" s="19"/>
      <c r="BC99" s="19">
        <v>0</v>
      </c>
      <c r="BD99" s="19">
        <v>0</v>
      </c>
      <c r="BE99" s="19">
        <v>2</v>
      </c>
      <c r="BF99" s="19">
        <v>1</v>
      </c>
      <c r="BG99" s="19">
        <v>0</v>
      </c>
      <c r="BH99" s="32">
        <v>3</v>
      </c>
      <c r="BI99" s="19"/>
      <c r="BJ99" s="19"/>
      <c r="BK99" s="19"/>
      <c r="BL99" s="19"/>
      <c r="BM99" s="19"/>
      <c r="BN99" s="19">
        <f>IF(BC99&gt;0,1,0)</f>
        <v>0</v>
      </c>
      <c r="BO99" s="19">
        <f>IF(BD99&gt;0,1,0)</f>
        <v>0</v>
      </c>
      <c r="BP99" s="19">
        <f>IF(BE99&gt;0,1,0)</f>
        <v>1</v>
      </c>
      <c r="BQ99" s="19">
        <f>IF(BF99&gt;0,1,0)</f>
        <v>1</v>
      </c>
      <c r="BR99" s="19">
        <f t="shared" si="483"/>
        <v>0</v>
      </c>
      <c r="BS99" s="19">
        <f t="shared" si="484"/>
        <v>1</v>
      </c>
      <c r="BT99" s="38">
        <v>28</v>
      </c>
      <c r="BU99" s="19">
        <v>23</v>
      </c>
      <c r="BV99" s="19">
        <v>8</v>
      </c>
      <c r="BW99" s="19">
        <v>8</v>
      </c>
      <c r="BX99" s="19">
        <v>3</v>
      </c>
      <c r="BY99" s="19">
        <v>23</v>
      </c>
      <c r="BZ99" s="19">
        <v>5</v>
      </c>
      <c r="CA99" s="19">
        <v>8</v>
      </c>
      <c r="CB99" s="19">
        <v>4</v>
      </c>
      <c r="CC99" s="19">
        <v>10</v>
      </c>
      <c r="CD99" s="32">
        <v>9</v>
      </c>
      <c r="CE99" s="19">
        <v>278</v>
      </c>
      <c r="CF99" s="19">
        <v>261</v>
      </c>
      <c r="CG99" s="19">
        <v>252</v>
      </c>
      <c r="CH99" s="19">
        <v>269</v>
      </c>
      <c r="CI99" s="19">
        <v>216</v>
      </c>
      <c r="CJ99" s="19">
        <v>328</v>
      </c>
      <c r="CK99" s="19">
        <v>174</v>
      </c>
      <c r="CL99" s="19">
        <v>232</v>
      </c>
      <c r="CM99" s="19">
        <v>164</v>
      </c>
      <c r="CN99" s="19">
        <v>178</v>
      </c>
      <c r="CO99" s="32">
        <v>181</v>
      </c>
      <c r="CP99" s="35">
        <f t="shared" ref="CP99:CP113" si="494">IF(CE99,BT99/CE99,0)</f>
        <v>0.10071942446043165</v>
      </c>
      <c r="CQ99" s="35">
        <f t="shared" ref="CQ99:CQ113" si="495">IF(CF99,BU99/CF99,0)</f>
        <v>8.8122605363984668E-2</v>
      </c>
      <c r="CR99" s="35">
        <f t="shared" ref="CR99:CR113" si="496">IF(CG99,BV99/CG99,0)</f>
        <v>3.1746031746031744E-2</v>
      </c>
      <c r="CS99" s="35">
        <f t="shared" ref="CS99:CS113" si="497">IF(CH99,BW99/CH99,0)</f>
        <v>2.9739776951672861E-2</v>
      </c>
      <c r="CT99" s="35">
        <f t="shared" ref="CT99:CT113" si="498">IF(CI99,BX99/CI99,0)</f>
        <v>1.3888888888888888E-2</v>
      </c>
      <c r="CU99" s="35">
        <f t="shared" ref="CU99:CU113" si="499">IF(CJ99,BY99/CJ99,0)</f>
        <v>7.0121951219512202E-2</v>
      </c>
      <c r="CV99" s="35">
        <f t="shared" ref="CV99:CV113" si="500">IF(CK99,BZ99/CK99,0)</f>
        <v>2.8735632183908046E-2</v>
      </c>
      <c r="CW99" s="35">
        <f t="shared" ref="CW99:CW113" si="501">IF(CL99,CA99/CL99,0)</f>
        <v>3.4482758620689655E-2</v>
      </c>
      <c r="CX99" s="35">
        <f t="shared" ref="CX99:CX113" si="502">IF(CM99,CB99/CM99,0)</f>
        <v>2.4390243902439025E-2</v>
      </c>
      <c r="CY99" s="35">
        <f t="shared" ref="CY99:CY113" si="503">IF(CN99,CC99/CN99,0)</f>
        <v>5.6179775280898875E-2</v>
      </c>
      <c r="CZ99" s="139">
        <f t="shared" ref="CZ99:CZ113" si="504">IF(CO99,CD99/CO99,0)</f>
        <v>4.9723756906077346E-2</v>
      </c>
      <c r="DA99" s="146">
        <v>6.1958616879999999</v>
      </c>
      <c r="DB99" s="146">
        <v>1.773883866</v>
      </c>
      <c r="DC99" s="146">
        <v>9.2175811450000005</v>
      </c>
      <c r="DD99" s="146"/>
      <c r="DE99" s="146">
        <v>134.25579579999999</v>
      </c>
      <c r="DF99" s="146"/>
      <c r="DG99" s="146"/>
      <c r="DH99" s="146"/>
      <c r="DI99" s="146">
        <v>5.852417097</v>
      </c>
      <c r="DJ99" s="146">
        <v>6.0564086030000004</v>
      </c>
      <c r="DK99" s="147">
        <v>5.7369216400000003</v>
      </c>
      <c r="DL99" s="146"/>
      <c r="DM99" s="146"/>
      <c r="DN99" s="146"/>
      <c r="DO99" s="146"/>
      <c r="DP99" s="146"/>
      <c r="DQ99" s="146">
        <v>0.92232192999999996</v>
      </c>
      <c r="DR99" s="146">
        <v>0.92232192999999996</v>
      </c>
      <c r="DS99" s="146">
        <v>-6.2606976320000003</v>
      </c>
      <c r="DT99" s="146">
        <v>0.52563976300000004</v>
      </c>
      <c r="DU99" s="146">
        <v>0.35791816700000001</v>
      </c>
      <c r="DV99" s="147">
        <v>0.120658588</v>
      </c>
      <c r="DW99" s="146"/>
      <c r="DX99" s="146"/>
      <c r="DY99" s="146">
        <v>-0.77365661600000002</v>
      </c>
      <c r="DZ99" s="146">
        <v>-1.031847534</v>
      </c>
      <c r="EA99" s="146">
        <v>-0.34169254300000002</v>
      </c>
      <c r="EB99" s="146">
        <v>-0.25086132</v>
      </c>
      <c r="EC99" s="146">
        <v>-0.25086132</v>
      </c>
      <c r="ED99" s="146">
        <v>-1.03383</v>
      </c>
      <c r="EE99" s="146">
        <v>-0.24546000000000001</v>
      </c>
      <c r="EF99" s="146">
        <v>-2.4850000000000001E-2</v>
      </c>
      <c r="EG99" s="147">
        <v>0.120339</v>
      </c>
      <c r="EH99" s="143">
        <v>120685300</v>
      </c>
      <c r="EI99" s="149">
        <v>39383200</v>
      </c>
      <c r="EJ99" s="149">
        <v>195734200</v>
      </c>
      <c r="EK99" s="143">
        <v>699939400</v>
      </c>
      <c r="EL99" s="143">
        <v>414541400</v>
      </c>
      <c r="EM99" s="143">
        <v>158023600</v>
      </c>
      <c r="EN99" s="143">
        <v>25518700</v>
      </c>
      <c r="EO99" s="143">
        <v>289929100</v>
      </c>
      <c r="EP99" s="143">
        <v>106200400</v>
      </c>
      <c r="EQ99" s="143">
        <v>239055600</v>
      </c>
      <c r="ER99" s="143">
        <v>486407200</v>
      </c>
      <c r="ES99" s="26">
        <f t="shared" ref="ES99:ES130" si="505">IF(ISNUMBER(EH99),LN(EH99),"")</f>
        <v>18.608696889089913</v>
      </c>
      <c r="ET99" s="26">
        <f t="shared" ref="ET99:ET130" si="506">IF(ISNUMBER(EI99),LN(EI99),"")</f>
        <v>17.488849887396476</v>
      </c>
      <c r="EU99" s="26">
        <f t="shared" ref="EU99:EU130" si="507">IF(ISNUMBER(EJ99),LN(EJ99),"")</f>
        <v>19.092268174379583</v>
      </c>
      <c r="EV99" s="26">
        <f t="shared" ref="EV99:EV130" si="508">IF(ISNUMBER(EK99),LN(EK99),"")</f>
        <v>20.366504317831584</v>
      </c>
      <c r="EW99" s="26">
        <f t="shared" ref="EW99:EW130" si="509">IF(ISNUMBER(EL99),LN(EL99),"")</f>
        <v>19.842683406924749</v>
      </c>
      <c r="EX99" s="26">
        <f t="shared" ref="EX99:EX130" si="510">IF(ISNUMBER(EM99),LN(EM99),"")</f>
        <v>18.878254946925697</v>
      </c>
      <c r="EY99" s="26">
        <f t="shared" ref="EY99:EY130" si="511">IF(ISNUMBER(EN99),LN(EN99),"")</f>
        <v>17.054922074704482</v>
      </c>
      <c r="EZ99" s="26">
        <f t="shared" ref="EZ99:EZ130" si="512">IF(ISNUMBER(EO99),LN(EO99),"")</f>
        <v>19.485146968295393</v>
      </c>
      <c r="FA99" s="26">
        <f t="shared" ref="FA99:FA130" si="513">IF(ISNUMBER(EP99),LN(EP99),"")</f>
        <v>18.480838433243363</v>
      </c>
      <c r="FB99" s="26">
        <f t="shared" ref="FB99:FB130" si="514">IF(ISNUMBER(EQ99),LN(EQ99),"")</f>
        <v>19.292206718823493</v>
      </c>
      <c r="FC99" s="152">
        <f t="shared" ref="FC99:FC130" si="515">IF(ISNUMBER(ER99),LN(ER99),"")</f>
        <v>20.002556691138253</v>
      </c>
      <c r="FD99" t="str">
        <f t="shared" si="455"/>
        <v/>
      </c>
      <c r="FE99" t="str">
        <f t="shared" si="456"/>
        <v/>
      </c>
      <c r="FF99" t="str">
        <f t="shared" si="462"/>
        <v/>
      </c>
      <c r="FG99" t="str">
        <f t="shared" si="457"/>
        <v/>
      </c>
      <c r="FH99" t="str">
        <f t="shared" ref="FH99:FH110" si="516">IF(ISNUMBER(J99),DE99,"")</f>
        <v/>
      </c>
      <c r="FL99">
        <f t="shared" si="492"/>
        <v>5.852417097</v>
      </c>
      <c r="FM99">
        <f t="shared" ref="FM99:FM110" si="517">IF(ISNUMBER(O99),DJ99,"")</f>
        <v>6.0564086030000004</v>
      </c>
      <c r="FN99">
        <f t="shared" si="452"/>
        <v>5.7369216400000003</v>
      </c>
      <c r="FO99" s="26" t="str">
        <f t="shared" si="486"/>
        <v/>
      </c>
      <c r="FP99" t="str">
        <f t="shared" si="487"/>
        <v/>
      </c>
      <c r="FQ99" t="str">
        <f t="shared" si="489"/>
        <v/>
      </c>
      <c r="FR99" t="str">
        <f t="shared" si="490"/>
        <v/>
      </c>
      <c r="FS99" t="str">
        <f t="shared" si="491"/>
        <v/>
      </c>
      <c r="FT99">
        <f t="shared" si="488"/>
        <v>0.92232192999999996</v>
      </c>
      <c r="FU99">
        <f t="shared" si="493"/>
        <v>0.92232192999999996</v>
      </c>
      <c r="FV99">
        <f t="shared" si="493"/>
        <v>-6.2606976320000003</v>
      </c>
      <c r="FW99">
        <f t="shared" si="493"/>
        <v>0.52563976300000004</v>
      </c>
      <c r="FX99">
        <f>IF(ISNUMBER(O99),DU99,"")</f>
        <v>0.35791816700000001</v>
      </c>
      <c r="FY99" s="4">
        <f>IF(ISNUMBER(P99),DV99,"")</f>
        <v>0.120658588</v>
      </c>
      <c r="FZ99" t="str">
        <f t="shared" si="474"/>
        <v/>
      </c>
      <c r="GA99" t="str">
        <f t="shared" si="475"/>
        <v/>
      </c>
      <c r="GB99" t="str">
        <f t="shared" si="458"/>
        <v/>
      </c>
      <c r="GC99" t="str">
        <f t="shared" si="459"/>
        <v/>
      </c>
      <c r="GD99" t="str">
        <f t="shared" si="460"/>
        <v/>
      </c>
      <c r="GE99">
        <f t="shared" ref="GE99:GE127" si="518">IF(ISNUMBER(K99),EB99,"")</f>
        <v>-0.25086132</v>
      </c>
      <c r="GF99">
        <f t="shared" ref="GF99:GF127" si="519">IF(ISNUMBER(L99),EC99,"")</f>
        <v>-0.25086132</v>
      </c>
      <c r="GG99">
        <f t="shared" ref="GG99:GG127" si="520">IF(ISNUMBER(M99),ED99,"")</f>
        <v>-1.03383</v>
      </c>
      <c r="GH99">
        <f t="shared" ref="GH99:GH127" si="521">IF(ISNUMBER(N99),EE99,"")</f>
        <v>-0.24546000000000001</v>
      </c>
      <c r="GI99">
        <f t="shared" si="361"/>
        <v>-2.4850000000000001E-2</v>
      </c>
      <c r="GJ99" s="4">
        <f t="shared" si="454"/>
        <v>0.120339</v>
      </c>
      <c r="GK99" t="str">
        <f t="shared" ref="GK99:GK130" si="522">IF(ISNUMBER(F99),ES99,"")</f>
        <v/>
      </c>
      <c r="GL99" t="str">
        <f t="shared" ref="GL99:GL130" si="523">IF(ISNUMBER(G99),ET99,"")</f>
        <v/>
      </c>
      <c r="GM99" t="str">
        <f t="shared" ref="GM99:GM130" si="524">IF(ISNUMBER(H99),EU99,"")</f>
        <v/>
      </c>
      <c r="GN99" t="str">
        <f t="shared" ref="GN99:GN130" si="525">IF(ISNUMBER(I99),EV99,"")</f>
        <v/>
      </c>
      <c r="GO99" t="str">
        <f t="shared" ref="GO99:GO130" si="526">IF(ISNUMBER(J99),EW99,"")</f>
        <v/>
      </c>
      <c r="GP99">
        <f t="shared" ref="GP99:GP130" si="527">IF(ISNUMBER(K99),EX99,"")</f>
        <v>18.878254946925697</v>
      </c>
      <c r="GQ99">
        <f t="shared" ref="GQ99:GQ130" si="528">IF(ISNUMBER(L99),EY99,"")</f>
        <v>17.054922074704482</v>
      </c>
      <c r="GR99">
        <f t="shared" ref="GR99:GR130" si="529">IF(ISNUMBER(M99),EZ99,"")</f>
        <v>19.485146968295393</v>
      </c>
      <c r="GS99">
        <f t="shared" ref="GS99:GS130" si="530">IF(ISNUMBER(N99),FA99,"")</f>
        <v>18.480838433243363</v>
      </c>
      <c r="GT99">
        <f t="shared" ref="GT99:GT130" si="531">IF(ISNUMBER(O99),FB99,"")</f>
        <v>19.292206718823493</v>
      </c>
      <c r="GU99">
        <f t="shared" ref="GU99:GU130" si="532">IF(ISNUMBER(P99),FC99,"")</f>
        <v>20.002556691138253</v>
      </c>
      <c r="GV99" s="26">
        <f t="shared" si="362"/>
        <v>11.025982470999988</v>
      </c>
      <c r="GW99">
        <f t="shared" si="363"/>
        <v>11.025982470999988</v>
      </c>
      <c r="GX99">
        <f t="shared" si="364"/>
        <v>11.025982470999988</v>
      </c>
      <c r="GY99">
        <f t="shared" si="365"/>
        <v>11.025982470999988</v>
      </c>
      <c r="GZ99">
        <f t="shared" si="366"/>
        <v>11.025982470999988</v>
      </c>
      <c r="HA99">
        <f t="shared" si="367"/>
        <v>0.52583789730000008</v>
      </c>
      <c r="HB99">
        <f t="shared" si="368"/>
        <v>0.52583789730000008</v>
      </c>
      <c r="HC99">
        <f t="shared" si="369"/>
        <v>0.52583789730000008</v>
      </c>
      <c r="HD99">
        <f t="shared" si="370"/>
        <v>5.852417097</v>
      </c>
      <c r="HE99">
        <f t="shared" si="371"/>
        <v>6.0564086030000004</v>
      </c>
      <c r="HF99">
        <f t="shared" si="372"/>
        <v>5.7369216400000003</v>
      </c>
      <c r="HG99" s="26" t="str">
        <f t="shared" si="373"/>
        <v/>
      </c>
      <c r="HH99" t="str">
        <f t="shared" si="374"/>
        <v/>
      </c>
      <c r="HI99" t="str">
        <f t="shared" si="375"/>
        <v/>
      </c>
      <c r="HJ99" t="str">
        <f t="shared" si="376"/>
        <v/>
      </c>
      <c r="HK99" t="str">
        <f t="shared" si="377"/>
        <v/>
      </c>
      <c r="HL99" t="str">
        <f t="shared" si="378"/>
        <v/>
      </c>
      <c r="HM99" t="str">
        <f t="shared" si="379"/>
        <v/>
      </c>
      <c r="HN99" t="str">
        <f t="shared" si="380"/>
        <v/>
      </c>
      <c r="HO99">
        <f t="shared" si="381"/>
        <v>5.852417097</v>
      </c>
      <c r="HP99">
        <f t="shared" si="382"/>
        <v>6.0564086030000004</v>
      </c>
      <c r="HQ99">
        <f t="shared" si="383"/>
        <v>5.7369216400000003</v>
      </c>
      <c r="HR99" s="26">
        <f t="shared" si="384"/>
        <v>0.86766592399999853</v>
      </c>
      <c r="HS99">
        <f t="shared" si="385"/>
        <v>0.86766592399999853</v>
      </c>
      <c r="HT99">
        <f t="shared" si="386"/>
        <v>0.86766592399999853</v>
      </c>
      <c r="HU99">
        <f t="shared" si="387"/>
        <v>0.86766592399999853</v>
      </c>
      <c r="HV99">
        <f t="shared" si="388"/>
        <v>0.86766592399999853</v>
      </c>
      <c r="HW99">
        <f t="shared" si="389"/>
        <v>0.86766592399999853</v>
      </c>
      <c r="HX99">
        <f t="shared" si="390"/>
        <v>0.86766592399999853</v>
      </c>
      <c r="HY99">
        <f t="shared" si="391"/>
        <v>1.8501305000000012E-3</v>
      </c>
      <c r="HZ99">
        <f t="shared" si="392"/>
        <v>0.52563976300000004</v>
      </c>
      <c r="IA99">
        <f t="shared" si="393"/>
        <v>0.35791816700000001</v>
      </c>
      <c r="IB99" s="4">
        <f t="shared" si="394"/>
        <v>0.120658588</v>
      </c>
      <c r="IC99" t="str">
        <f t="shared" si="395"/>
        <v/>
      </c>
      <c r="ID99" t="str">
        <f t="shared" si="396"/>
        <v/>
      </c>
      <c r="IE99" t="str">
        <f t="shared" si="397"/>
        <v/>
      </c>
      <c r="IF99" t="str">
        <f t="shared" si="398"/>
        <v/>
      </c>
      <c r="IG99" t="str">
        <f t="shared" si="399"/>
        <v/>
      </c>
      <c r="IH99">
        <f t="shared" si="400"/>
        <v>0.86766592399999853</v>
      </c>
      <c r="II99">
        <f t="shared" si="401"/>
        <v>0.86766592399999853</v>
      </c>
      <c r="IJ99">
        <f t="shared" si="402"/>
        <v>1.8501305000000012E-3</v>
      </c>
      <c r="IK99">
        <f t="shared" si="403"/>
        <v>0.52563976300000004</v>
      </c>
      <c r="IL99">
        <f t="shared" si="404"/>
        <v>0.35791816700000001</v>
      </c>
      <c r="IM99">
        <f t="shared" si="405"/>
        <v>0.120658588</v>
      </c>
      <c r="IN99" s="26">
        <f t="shared" si="406"/>
        <v>0.13094384999999997</v>
      </c>
      <c r="IO99">
        <f t="shared" si="407"/>
        <v>0.13094384999999997</v>
      </c>
      <c r="IP99">
        <f t="shared" si="408"/>
        <v>0.13094384999999997</v>
      </c>
      <c r="IQ99">
        <f t="shared" si="409"/>
        <v>0.13094384999999997</v>
      </c>
      <c r="IR99">
        <f t="shared" si="410"/>
        <v>0.13094384999999997</v>
      </c>
      <c r="IS99">
        <f t="shared" si="411"/>
        <v>-0.25086132</v>
      </c>
      <c r="IT99">
        <f t="shared" si="412"/>
        <v>-0.25086132</v>
      </c>
      <c r="IU99">
        <f t="shared" si="413"/>
        <v>-0.59402007594999995</v>
      </c>
      <c r="IV99">
        <f t="shared" si="414"/>
        <v>-0.24546000000000001</v>
      </c>
      <c r="IW99">
        <f t="shared" si="415"/>
        <v>-2.4850000000000001E-2</v>
      </c>
      <c r="IX99">
        <f t="shared" si="416"/>
        <v>0.120339</v>
      </c>
      <c r="IY99" s="26" t="str">
        <f t="shared" si="417"/>
        <v/>
      </c>
      <c r="IZ99" t="str">
        <f t="shared" si="418"/>
        <v/>
      </c>
      <c r="JA99" t="str">
        <f t="shared" si="419"/>
        <v/>
      </c>
      <c r="JB99" t="str">
        <f t="shared" si="420"/>
        <v/>
      </c>
      <c r="JC99" t="str">
        <f t="shared" si="421"/>
        <v/>
      </c>
      <c r="JD99">
        <f t="shared" si="422"/>
        <v>-0.25086132</v>
      </c>
      <c r="JE99">
        <f t="shared" si="423"/>
        <v>-0.25086132</v>
      </c>
      <c r="JF99">
        <f t="shared" si="424"/>
        <v>-0.59402007594999995</v>
      </c>
      <c r="JG99">
        <f t="shared" si="425"/>
        <v>-0.24546000000000001</v>
      </c>
      <c r="JH99">
        <f t="shared" si="426"/>
        <v>-2.4850000000000001E-2</v>
      </c>
      <c r="JI99">
        <f t="shared" si="427"/>
        <v>0.120339</v>
      </c>
      <c r="JJ99" s="26">
        <f t="shared" si="428"/>
        <v>23.290190403071897</v>
      </c>
      <c r="JK99">
        <f t="shared" si="429"/>
        <v>23.290190403071897</v>
      </c>
      <c r="JL99">
        <f t="shared" si="430"/>
        <v>23.290190403071897</v>
      </c>
      <c r="JM99">
        <f t="shared" si="431"/>
        <v>23.290190403071897</v>
      </c>
      <c r="JN99">
        <f t="shared" si="432"/>
        <v>23.290190403071897</v>
      </c>
      <c r="JO99">
        <f t="shared" si="433"/>
        <v>18.878254946925697</v>
      </c>
      <c r="JP99">
        <f t="shared" si="434"/>
        <v>17.054922074704482</v>
      </c>
      <c r="JQ99">
        <f t="shared" si="435"/>
        <v>19.485146968295393</v>
      </c>
      <c r="JR99">
        <f t="shared" si="436"/>
        <v>18.480838433243363</v>
      </c>
      <c r="JS99">
        <f t="shared" si="437"/>
        <v>19.292206718823493</v>
      </c>
      <c r="JT99">
        <f t="shared" si="438"/>
        <v>20.002556691138253</v>
      </c>
      <c r="JU99" s="26" t="str">
        <f t="shared" si="439"/>
        <v/>
      </c>
      <c r="JV99" t="str">
        <f t="shared" si="440"/>
        <v/>
      </c>
      <c r="JW99" t="str">
        <f t="shared" si="441"/>
        <v/>
      </c>
      <c r="JX99" t="str">
        <f t="shared" si="442"/>
        <v/>
      </c>
      <c r="JY99" t="str">
        <f t="shared" si="443"/>
        <v/>
      </c>
      <c r="JZ99">
        <f t="shared" si="444"/>
        <v>18.878254946925697</v>
      </c>
      <c r="KA99">
        <f t="shared" si="445"/>
        <v>17.054922074704482</v>
      </c>
      <c r="KB99">
        <f t="shared" si="446"/>
        <v>19.485146968295393</v>
      </c>
      <c r="KC99">
        <f t="shared" si="447"/>
        <v>18.480838433243363</v>
      </c>
      <c r="KD99">
        <f t="shared" si="448"/>
        <v>19.292206718823493</v>
      </c>
      <c r="KE99" s="4">
        <f t="shared" si="449"/>
        <v>20.002556691138253</v>
      </c>
    </row>
    <row r="100" spans="1:291" x14ac:dyDescent="0.2">
      <c r="A100" s="16" t="s">
        <v>3698</v>
      </c>
      <c r="B100" s="17" t="s">
        <v>3699</v>
      </c>
      <c r="C100" s="17"/>
      <c r="D100" s="17"/>
      <c r="E100" s="18" t="s">
        <v>3689</v>
      </c>
      <c r="F100" s="19"/>
      <c r="G100" s="19"/>
      <c r="H100" s="19"/>
      <c r="I100" s="19"/>
      <c r="J100" s="19"/>
      <c r="K100" s="19"/>
      <c r="L100" s="19"/>
      <c r="M100" s="19"/>
      <c r="N100" s="19"/>
      <c r="O100" s="19">
        <v>0</v>
      </c>
      <c r="P100" s="32">
        <v>0</v>
      </c>
      <c r="Q100" s="19"/>
      <c r="R100" s="19"/>
      <c r="S100" s="19"/>
      <c r="T100" s="19"/>
      <c r="U100" s="19"/>
      <c r="V100" s="19"/>
      <c r="W100" s="19"/>
      <c r="X100" s="19"/>
      <c r="Y100" s="19"/>
      <c r="Z100" s="19">
        <v>0</v>
      </c>
      <c r="AA100" s="32">
        <v>0</v>
      </c>
      <c r="AK100">
        <v>0</v>
      </c>
      <c r="AL100" s="4">
        <v>0</v>
      </c>
      <c r="AM100" s="19"/>
      <c r="AN100" s="19"/>
      <c r="AO100" s="19"/>
      <c r="AP100" s="19"/>
      <c r="AQ100" s="19"/>
      <c r="AR100" s="19"/>
      <c r="AS100" s="19"/>
      <c r="AT100" s="19"/>
      <c r="AU100" s="19"/>
      <c r="AV100" s="19">
        <v>2.37086E-2</v>
      </c>
      <c r="AW100" s="32">
        <v>2.35677E-2</v>
      </c>
      <c r="AX100" s="19"/>
      <c r="AY100" s="19"/>
      <c r="AZ100" s="19"/>
      <c r="BA100" s="19"/>
      <c r="BB100" s="19"/>
      <c r="BC100" s="19"/>
      <c r="BD100" s="19"/>
      <c r="BE100" s="19"/>
      <c r="BF100" s="19"/>
      <c r="BG100" s="19">
        <v>0</v>
      </c>
      <c r="BH100" s="32">
        <v>0</v>
      </c>
      <c r="BI100" s="19"/>
      <c r="BJ100" s="19"/>
      <c r="BK100" s="19"/>
      <c r="BL100" s="19"/>
      <c r="BM100" s="19"/>
      <c r="BN100" s="19"/>
      <c r="BO100" s="19"/>
      <c r="BP100" s="19"/>
      <c r="BQ100" s="19"/>
      <c r="BR100" s="19">
        <f t="shared" si="483"/>
        <v>0</v>
      </c>
      <c r="BS100" s="19">
        <f t="shared" si="484"/>
        <v>0</v>
      </c>
      <c r="BT100" s="38">
        <v>0</v>
      </c>
      <c r="BU100" s="19">
        <v>0</v>
      </c>
      <c r="BV100" s="19">
        <v>0</v>
      </c>
      <c r="BW100" s="19">
        <v>1</v>
      </c>
      <c r="BX100" s="19">
        <v>8</v>
      </c>
      <c r="BY100" s="19">
        <v>19</v>
      </c>
      <c r="BZ100" s="19">
        <v>6</v>
      </c>
      <c r="CA100" s="19">
        <v>11</v>
      </c>
      <c r="CB100" s="19">
        <v>16</v>
      </c>
      <c r="CC100" s="19">
        <v>14</v>
      </c>
      <c r="CD100" s="32">
        <v>1</v>
      </c>
      <c r="CE100" s="19">
        <v>0</v>
      </c>
      <c r="CF100" s="19">
        <v>0</v>
      </c>
      <c r="CG100" s="19">
        <v>0</v>
      </c>
      <c r="CH100" s="19">
        <v>9</v>
      </c>
      <c r="CI100" s="19">
        <v>67</v>
      </c>
      <c r="CJ100" s="19">
        <v>161</v>
      </c>
      <c r="CK100" s="19">
        <v>220</v>
      </c>
      <c r="CL100" s="19">
        <v>219</v>
      </c>
      <c r="CM100" s="19">
        <v>239</v>
      </c>
      <c r="CN100" s="19">
        <v>271</v>
      </c>
      <c r="CO100" s="32">
        <v>198</v>
      </c>
      <c r="CP100" s="35">
        <f t="shared" si="494"/>
        <v>0</v>
      </c>
      <c r="CQ100" s="35">
        <f t="shared" si="495"/>
        <v>0</v>
      </c>
      <c r="CR100" s="35">
        <f t="shared" si="496"/>
        <v>0</v>
      </c>
      <c r="CS100" s="35">
        <f t="shared" si="497"/>
        <v>0.1111111111111111</v>
      </c>
      <c r="CT100" s="35">
        <f t="shared" si="498"/>
        <v>0.11940298507462686</v>
      </c>
      <c r="CU100" s="35">
        <f t="shared" si="499"/>
        <v>0.11801242236024845</v>
      </c>
      <c r="CV100" s="35">
        <f t="shared" si="500"/>
        <v>2.7272727272727271E-2</v>
      </c>
      <c r="CW100" s="35">
        <f t="shared" si="501"/>
        <v>5.0228310502283102E-2</v>
      </c>
      <c r="CX100" s="35">
        <f t="shared" si="502"/>
        <v>6.6945606694560664E-2</v>
      </c>
      <c r="CY100" s="35">
        <f t="shared" si="503"/>
        <v>5.1660516605166053E-2</v>
      </c>
      <c r="CZ100" s="139">
        <f t="shared" si="504"/>
        <v>5.0505050505050509E-3</v>
      </c>
      <c r="DA100" s="146"/>
      <c r="DB100" s="146"/>
      <c r="DC100" s="146"/>
      <c r="DD100" s="146"/>
      <c r="DE100" s="146"/>
      <c r="DF100" s="146"/>
      <c r="DG100" s="146"/>
      <c r="DH100" s="146">
        <v>3.399305198</v>
      </c>
      <c r="DI100" s="146">
        <v>1.2879593810000001</v>
      </c>
      <c r="DJ100" s="146">
        <v>1.2758406090000001</v>
      </c>
      <c r="DK100" s="147">
        <v>1.770957801</v>
      </c>
      <c r="DL100" s="146"/>
      <c r="DM100" s="146"/>
      <c r="DN100" s="146"/>
      <c r="DO100" s="146"/>
      <c r="DP100" s="146"/>
      <c r="DQ100" s="146"/>
      <c r="DR100" s="146"/>
      <c r="DS100" s="146"/>
      <c r="DT100" s="146"/>
      <c r="DU100" s="146"/>
      <c r="DV100" s="147"/>
      <c r="DW100" s="146"/>
      <c r="DX100" s="146"/>
      <c r="DY100" s="146"/>
      <c r="DZ100" s="146"/>
      <c r="EA100" s="146"/>
      <c r="EB100" s="146"/>
      <c r="EC100" s="146"/>
      <c r="ED100" s="146"/>
      <c r="EE100" s="146"/>
      <c r="EF100" s="146"/>
      <c r="EG100" s="147"/>
      <c r="EH100" s="143"/>
      <c r="EI100" s="149"/>
      <c r="EJ100" s="149"/>
      <c r="EK100" s="143">
        <v>43910300</v>
      </c>
      <c r="EL100" s="143">
        <v>4609000</v>
      </c>
      <c r="EM100" s="143">
        <v>18512100</v>
      </c>
      <c r="EN100" s="143">
        <v>63565100</v>
      </c>
      <c r="EO100" s="143"/>
      <c r="EP100" s="143"/>
      <c r="EQ100" s="143"/>
      <c r="ER100" s="143"/>
      <c r="ES100" s="26" t="str">
        <f t="shared" si="505"/>
        <v/>
      </c>
      <c r="ET100" s="26" t="str">
        <f t="shared" si="506"/>
        <v/>
      </c>
      <c r="EU100" s="26" t="str">
        <f t="shared" si="507"/>
        <v/>
      </c>
      <c r="EV100" s="26">
        <f t="shared" si="508"/>
        <v>17.597659474671246</v>
      </c>
      <c r="EW100" s="26">
        <f t="shared" si="509"/>
        <v>15.343521471702646</v>
      </c>
      <c r="EX100" s="26">
        <f t="shared" si="510"/>
        <v>16.733935130302473</v>
      </c>
      <c r="EY100" s="26">
        <f t="shared" si="511"/>
        <v>17.967575135557919</v>
      </c>
      <c r="EZ100" s="26" t="str">
        <f t="shared" si="512"/>
        <v/>
      </c>
      <c r="FA100" s="26" t="str">
        <f t="shared" si="513"/>
        <v/>
      </c>
      <c r="FB100" s="26" t="str">
        <f t="shared" si="514"/>
        <v/>
      </c>
      <c r="FC100" s="152" t="str">
        <f t="shared" si="515"/>
        <v/>
      </c>
      <c r="FD100" t="str">
        <f t="shared" si="455"/>
        <v/>
      </c>
      <c r="FE100" t="str">
        <f t="shared" si="456"/>
        <v/>
      </c>
      <c r="FF100" t="str">
        <f t="shared" si="462"/>
        <v/>
      </c>
      <c r="FG100" t="str">
        <f t="shared" si="457"/>
        <v/>
      </c>
      <c r="FH100" t="str">
        <f t="shared" si="516"/>
        <v/>
      </c>
      <c r="FI100" t="str">
        <f t="shared" ref="FI100:FI110" si="533">IF(ISNUMBER(K100),DF100,"")</f>
        <v/>
      </c>
      <c r="FJ100" t="str">
        <f t="shared" ref="FJ100:FJ110" si="534">IF(ISNUMBER(L100),DG100,"")</f>
        <v/>
      </c>
      <c r="FK100" t="str">
        <f t="shared" ref="FK100:FK110" si="535">IF(ISNUMBER(M100),DH100,"")</f>
        <v/>
      </c>
      <c r="FL100" t="str">
        <f t="shared" si="492"/>
        <v/>
      </c>
      <c r="FM100">
        <f t="shared" si="517"/>
        <v>1.2758406090000001</v>
      </c>
      <c r="FN100">
        <f t="shared" si="452"/>
        <v>1.770957801</v>
      </c>
      <c r="FO100" s="26" t="str">
        <f t="shared" si="486"/>
        <v/>
      </c>
      <c r="FP100" t="str">
        <f t="shared" si="487"/>
        <v/>
      </c>
      <c r="FQ100" t="str">
        <f t="shared" si="489"/>
        <v/>
      </c>
      <c r="FR100" t="str">
        <f t="shared" si="490"/>
        <v/>
      </c>
      <c r="FS100" t="str">
        <f t="shared" si="491"/>
        <v/>
      </c>
      <c r="FT100" t="str">
        <f t="shared" si="488"/>
        <v/>
      </c>
      <c r="FU100" t="str">
        <f t="shared" si="493"/>
        <v/>
      </c>
      <c r="FV100" t="str">
        <f t="shared" si="493"/>
        <v/>
      </c>
      <c r="FW100" t="str">
        <f t="shared" si="493"/>
        <v/>
      </c>
      <c r="FY100" s="4"/>
      <c r="FZ100" t="str">
        <f t="shared" si="474"/>
        <v/>
      </c>
      <c r="GA100" t="str">
        <f t="shared" si="475"/>
        <v/>
      </c>
      <c r="GB100" t="str">
        <f t="shared" si="458"/>
        <v/>
      </c>
      <c r="GC100" t="str">
        <f t="shared" si="459"/>
        <v/>
      </c>
      <c r="GD100" t="str">
        <f t="shared" si="460"/>
        <v/>
      </c>
      <c r="GE100" t="str">
        <f t="shared" si="518"/>
        <v/>
      </c>
      <c r="GF100" t="str">
        <f t="shared" si="519"/>
        <v/>
      </c>
      <c r="GG100" t="str">
        <f t="shared" si="520"/>
        <v/>
      </c>
      <c r="GH100" t="str">
        <f t="shared" si="521"/>
        <v/>
      </c>
      <c r="GJ100" s="4"/>
      <c r="GK100" t="str">
        <f t="shared" si="522"/>
        <v/>
      </c>
      <c r="GL100" t="str">
        <f t="shared" si="523"/>
        <v/>
      </c>
      <c r="GM100" t="str">
        <f t="shared" si="524"/>
        <v/>
      </c>
      <c r="GN100" t="str">
        <f t="shared" si="525"/>
        <v/>
      </c>
      <c r="GO100" t="str">
        <f t="shared" si="526"/>
        <v/>
      </c>
      <c r="GP100" t="str">
        <f t="shared" si="527"/>
        <v/>
      </c>
      <c r="GQ100" t="str">
        <f t="shared" si="528"/>
        <v/>
      </c>
      <c r="GR100" t="str">
        <f t="shared" si="529"/>
        <v/>
      </c>
      <c r="GS100" t="str">
        <f t="shared" si="530"/>
        <v/>
      </c>
      <c r="GT100" t="str">
        <f t="shared" si="531"/>
        <v/>
      </c>
      <c r="GU100" t="str">
        <f t="shared" si="532"/>
        <v/>
      </c>
      <c r="GV100" s="26">
        <f t="shared" si="362"/>
        <v>11.025982470999988</v>
      </c>
      <c r="GW100">
        <f t="shared" si="363"/>
        <v>11.025982470999988</v>
      </c>
      <c r="GX100">
        <f t="shared" si="364"/>
        <v>11.025982470999988</v>
      </c>
      <c r="GY100">
        <f t="shared" si="365"/>
        <v>11.025982470999988</v>
      </c>
      <c r="GZ100">
        <f t="shared" si="366"/>
        <v>11.025982470999988</v>
      </c>
      <c r="HA100">
        <f t="shared" si="367"/>
        <v>11.025982470999988</v>
      </c>
      <c r="HB100">
        <f t="shared" si="368"/>
        <v>11.025982470999988</v>
      </c>
      <c r="HC100">
        <f t="shared" si="369"/>
        <v>11.025982470999988</v>
      </c>
      <c r="HD100">
        <f t="shared" si="370"/>
        <v>11.025982470999988</v>
      </c>
      <c r="HE100">
        <f t="shared" si="371"/>
        <v>1.2758406090000001</v>
      </c>
      <c r="HF100">
        <f t="shared" si="372"/>
        <v>1.770957801</v>
      </c>
      <c r="HG100" s="26" t="str">
        <f t="shared" si="373"/>
        <v/>
      </c>
      <c r="HH100" t="str">
        <f t="shared" si="374"/>
        <v/>
      </c>
      <c r="HI100" t="str">
        <f t="shared" si="375"/>
        <v/>
      </c>
      <c r="HJ100" t="str">
        <f t="shared" si="376"/>
        <v/>
      </c>
      <c r="HK100" t="str">
        <f t="shared" si="377"/>
        <v/>
      </c>
      <c r="HL100" t="str">
        <f t="shared" si="378"/>
        <v/>
      </c>
      <c r="HM100" t="str">
        <f t="shared" si="379"/>
        <v/>
      </c>
      <c r="HN100" t="str">
        <f t="shared" si="380"/>
        <v/>
      </c>
      <c r="HO100" t="str">
        <f t="shared" si="381"/>
        <v/>
      </c>
      <c r="HP100">
        <f t="shared" si="382"/>
        <v>1.2758406090000001</v>
      </c>
      <c r="HQ100">
        <f t="shared" si="383"/>
        <v>1.770957801</v>
      </c>
      <c r="HR100" s="26">
        <f t="shared" si="384"/>
        <v>0.86766592399999853</v>
      </c>
      <c r="HS100">
        <f t="shared" si="385"/>
        <v>0.86766592399999853</v>
      </c>
      <c r="HT100">
        <f t="shared" si="386"/>
        <v>0.86766592399999853</v>
      </c>
      <c r="HU100">
        <f t="shared" si="387"/>
        <v>0.86766592399999853</v>
      </c>
      <c r="HV100">
        <f t="shared" si="388"/>
        <v>0.86766592399999853</v>
      </c>
      <c r="HW100">
        <f t="shared" si="389"/>
        <v>0.86766592399999853</v>
      </c>
      <c r="HX100">
        <f t="shared" si="390"/>
        <v>0.86766592399999853</v>
      </c>
      <c r="HY100">
        <f t="shared" si="391"/>
        <v>0.86766592399999853</v>
      </c>
      <c r="HZ100">
        <f t="shared" si="392"/>
        <v>0.86766592399999853</v>
      </c>
      <c r="IA100">
        <f t="shared" si="393"/>
        <v>1.8501305000000012E-3</v>
      </c>
      <c r="IB100" s="4">
        <f t="shared" si="394"/>
        <v>1.8501305000000012E-3</v>
      </c>
      <c r="IC100" t="str">
        <f t="shared" si="395"/>
        <v/>
      </c>
      <c r="ID100" t="str">
        <f t="shared" si="396"/>
        <v/>
      </c>
      <c r="IE100" t="str">
        <f t="shared" si="397"/>
        <v/>
      </c>
      <c r="IF100" t="str">
        <f t="shared" si="398"/>
        <v/>
      </c>
      <c r="IG100" t="str">
        <f t="shared" si="399"/>
        <v/>
      </c>
      <c r="IH100" t="str">
        <f t="shared" si="400"/>
        <v/>
      </c>
      <c r="II100" t="str">
        <f t="shared" si="401"/>
        <v/>
      </c>
      <c r="IJ100" t="str">
        <f t="shared" si="402"/>
        <v/>
      </c>
      <c r="IK100" t="str">
        <f t="shared" si="403"/>
        <v/>
      </c>
      <c r="IL100" t="str">
        <f t="shared" si="404"/>
        <v/>
      </c>
      <c r="IM100" t="str">
        <f t="shared" si="405"/>
        <v/>
      </c>
      <c r="IN100" s="26">
        <f t="shared" si="406"/>
        <v>0.13094384999999997</v>
      </c>
      <c r="IO100">
        <f t="shared" si="407"/>
        <v>0.13094384999999997</v>
      </c>
      <c r="IP100">
        <f t="shared" si="408"/>
        <v>0.13094384999999997</v>
      </c>
      <c r="IQ100">
        <f t="shared" si="409"/>
        <v>0.13094384999999997</v>
      </c>
      <c r="IR100">
        <f t="shared" si="410"/>
        <v>0.13094384999999997</v>
      </c>
      <c r="IS100">
        <f t="shared" si="411"/>
        <v>0.13094384999999997</v>
      </c>
      <c r="IT100">
        <f t="shared" si="412"/>
        <v>0.13094384999999997</v>
      </c>
      <c r="IU100">
        <f t="shared" si="413"/>
        <v>0.13094384999999997</v>
      </c>
      <c r="IV100">
        <f t="shared" si="414"/>
        <v>0.13094384999999997</v>
      </c>
      <c r="IW100">
        <f t="shared" si="415"/>
        <v>0</v>
      </c>
      <c r="IX100">
        <f t="shared" si="416"/>
        <v>0</v>
      </c>
      <c r="IY100" s="26" t="str">
        <f t="shared" si="417"/>
        <v/>
      </c>
      <c r="IZ100" t="str">
        <f t="shared" si="418"/>
        <v/>
      </c>
      <c r="JA100" t="str">
        <f t="shared" si="419"/>
        <v/>
      </c>
      <c r="JB100" t="str">
        <f t="shared" si="420"/>
        <v/>
      </c>
      <c r="JC100" t="str">
        <f t="shared" si="421"/>
        <v/>
      </c>
      <c r="JD100" t="str">
        <f t="shared" si="422"/>
        <v/>
      </c>
      <c r="JE100" t="str">
        <f t="shared" si="423"/>
        <v/>
      </c>
      <c r="JF100" t="str">
        <f t="shared" si="424"/>
        <v/>
      </c>
      <c r="JG100" t="str">
        <f t="shared" si="425"/>
        <v/>
      </c>
      <c r="JH100" t="str">
        <f t="shared" si="426"/>
        <v/>
      </c>
      <c r="JI100" t="str">
        <f t="shared" si="427"/>
        <v/>
      </c>
      <c r="JJ100" s="26">
        <f t="shared" si="428"/>
        <v>23.290190403071897</v>
      </c>
      <c r="JK100">
        <f t="shared" si="429"/>
        <v>23.290190403071897</v>
      </c>
      <c r="JL100">
        <f t="shared" si="430"/>
        <v>23.290190403071897</v>
      </c>
      <c r="JM100">
        <f t="shared" si="431"/>
        <v>23.290190403071897</v>
      </c>
      <c r="JN100">
        <f t="shared" si="432"/>
        <v>23.290190403071897</v>
      </c>
      <c r="JO100">
        <f t="shared" si="433"/>
        <v>23.290190403071897</v>
      </c>
      <c r="JP100">
        <f t="shared" si="434"/>
        <v>23.290190403071897</v>
      </c>
      <c r="JQ100">
        <f t="shared" si="435"/>
        <v>23.290190403071897</v>
      </c>
      <c r="JR100">
        <f t="shared" si="436"/>
        <v>23.290190403071897</v>
      </c>
      <c r="JS100">
        <f t="shared" si="437"/>
        <v>23.290190403071897</v>
      </c>
      <c r="JT100">
        <f t="shared" si="438"/>
        <v>23.290190403071897</v>
      </c>
      <c r="JU100" s="26" t="str">
        <f t="shared" si="439"/>
        <v/>
      </c>
      <c r="JV100" t="str">
        <f t="shared" si="440"/>
        <v/>
      </c>
      <c r="JW100" t="str">
        <f t="shared" si="441"/>
        <v/>
      </c>
      <c r="JX100" t="str">
        <f t="shared" si="442"/>
        <v/>
      </c>
      <c r="JY100" t="str">
        <f t="shared" si="443"/>
        <v/>
      </c>
      <c r="JZ100" t="str">
        <f t="shared" si="444"/>
        <v/>
      </c>
      <c r="KA100" t="str">
        <f t="shared" si="445"/>
        <v/>
      </c>
      <c r="KB100" t="str">
        <f t="shared" si="446"/>
        <v/>
      </c>
      <c r="KC100" t="str">
        <f t="shared" si="447"/>
        <v/>
      </c>
      <c r="KD100" t="str">
        <f t="shared" si="448"/>
        <v/>
      </c>
      <c r="KE100" s="4" t="str">
        <f t="shared" si="449"/>
        <v/>
      </c>
    </row>
    <row r="101" spans="1:291" x14ac:dyDescent="0.2">
      <c r="A101" s="16" t="s">
        <v>3700</v>
      </c>
      <c r="B101" s="17" t="s">
        <v>3701</v>
      </c>
      <c r="C101" s="17"/>
      <c r="D101" s="17"/>
      <c r="E101" s="18" t="s">
        <v>3689</v>
      </c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32">
        <v>0</v>
      </c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32">
        <v>0</v>
      </c>
      <c r="AL101" s="4">
        <v>0</v>
      </c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32">
        <v>2.3979E-2</v>
      </c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32">
        <v>0</v>
      </c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>
        <f t="shared" ref="BS101:BS108" si="536">IF(BH101&gt;0,1,0)</f>
        <v>0</v>
      </c>
      <c r="BT101" s="38">
        <v>2</v>
      </c>
      <c r="BU101" s="19">
        <v>3</v>
      </c>
      <c r="BV101" s="19">
        <v>1</v>
      </c>
      <c r="BW101" s="19">
        <v>31</v>
      </c>
      <c r="BX101" s="19">
        <v>24</v>
      </c>
      <c r="BY101" s="19">
        <v>12</v>
      </c>
      <c r="BZ101" s="19">
        <v>14</v>
      </c>
      <c r="CA101" s="19">
        <v>5</v>
      </c>
      <c r="CB101" s="19">
        <v>16</v>
      </c>
      <c r="CC101" s="19">
        <v>6</v>
      </c>
      <c r="CD101" s="32">
        <v>7</v>
      </c>
      <c r="CE101" s="19">
        <v>51</v>
      </c>
      <c r="CF101" s="19">
        <v>66</v>
      </c>
      <c r="CG101" s="19">
        <v>46</v>
      </c>
      <c r="CH101" s="19">
        <v>252</v>
      </c>
      <c r="CI101" s="19">
        <v>389</v>
      </c>
      <c r="CJ101" s="19">
        <v>322</v>
      </c>
      <c r="CK101" s="19">
        <v>127</v>
      </c>
      <c r="CL101" s="19">
        <v>113</v>
      </c>
      <c r="CM101" s="19">
        <v>124</v>
      </c>
      <c r="CN101" s="19">
        <v>158</v>
      </c>
      <c r="CO101" s="32">
        <v>145</v>
      </c>
      <c r="CP101" s="35">
        <f t="shared" si="494"/>
        <v>3.9215686274509803E-2</v>
      </c>
      <c r="CQ101" s="35">
        <f t="shared" si="495"/>
        <v>4.5454545454545456E-2</v>
      </c>
      <c r="CR101" s="35">
        <f t="shared" si="496"/>
        <v>2.1739130434782608E-2</v>
      </c>
      <c r="CS101" s="35">
        <f t="shared" si="497"/>
        <v>0.12301587301587301</v>
      </c>
      <c r="CT101" s="35">
        <f t="shared" si="498"/>
        <v>6.1696658097686374E-2</v>
      </c>
      <c r="CU101" s="35">
        <f t="shared" si="499"/>
        <v>3.7267080745341616E-2</v>
      </c>
      <c r="CV101" s="35">
        <f t="shared" si="500"/>
        <v>0.11023622047244094</v>
      </c>
      <c r="CW101" s="35">
        <f t="shared" si="501"/>
        <v>4.4247787610619468E-2</v>
      </c>
      <c r="CX101" s="35">
        <f t="shared" si="502"/>
        <v>0.12903225806451613</v>
      </c>
      <c r="CY101" s="35">
        <f t="shared" si="503"/>
        <v>3.7974683544303799E-2</v>
      </c>
      <c r="CZ101" s="139">
        <f t="shared" si="504"/>
        <v>4.8275862068965517E-2</v>
      </c>
      <c r="DA101" s="146"/>
      <c r="DB101" s="146"/>
      <c r="DC101" s="146"/>
      <c r="DD101" s="146">
        <v>4.088815179</v>
      </c>
      <c r="DE101" s="146">
        <v>6.0150121439999999</v>
      </c>
      <c r="DF101" s="146">
        <v>1.2316097720000001</v>
      </c>
      <c r="DG101" s="146">
        <v>0.74143357399999998</v>
      </c>
      <c r="DH101" s="146">
        <v>0.92107358100000003</v>
      </c>
      <c r="DI101" s="146">
        <v>0.73415941799999995</v>
      </c>
      <c r="DJ101" s="146">
        <v>1.1371122140000001</v>
      </c>
      <c r="DK101" s="147">
        <v>4.1348878219999996</v>
      </c>
      <c r="DL101" s="146"/>
      <c r="DM101" s="146"/>
      <c r="DN101" s="146"/>
      <c r="DO101" s="146"/>
      <c r="DP101" s="146"/>
      <c r="DQ101" s="146"/>
      <c r="DR101" s="146"/>
      <c r="DS101" s="146"/>
      <c r="DT101" s="146"/>
      <c r="DU101" s="146"/>
      <c r="DV101" s="147">
        <v>3.6879770999999999E-2</v>
      </c>
      <c r="DW101" s="146"/>
      <c r="DX101" s="146"/>
      <c r="DY101" s="146">
        <v>-0.15335084900000001</v>
      </c>
      <c r="DZ101" s="146">
        <v>-0.50124469800000004</v>
      </c>
      <c r="EA101" s="146">
        <v>-0.29270723300000001</v>
      </c>
      <c r="EB101" s="146">
        <v>-0.36233196299999998</v>
      </c>
      <c r="EC101" s="146">
        <v>-0.36233196299999998</v>
      </c>
      <c r="ED101" s="146">
        <v>-0.23769000000000001</v>
      </c>
      <c r="EE101" s="146">
        <v>-0.32621</v>
      </c>
      <c r="EF101" s="146">
        <v>-0.72609000000000001</v>
      </c>
      <c r="EG101" s="147">
        <v>-0.42648000000000003</v>
      </c>
      <c r="EH101" s="143"/>
      <c r="EI101" s="149"/>
      <c r="EJ101" s="149"/>
      <c r="EK101" s="143">
        <v>399212100</v>
      </c>
      <c r="EL101" s="143">
        <v>1636850900</v>
      </c>
      <c r="EM101" s="143">
        <v>413007600</v>
      </c>
      <c r="EN101" s="143">
        <v>213051000</v>
      </c>
      <c r="EO101" s="143">
        <v>218201400</v>
      </c>
      <c r="EP101" s="143">
        <v>130360900</v>
      </c>
      <c r="EQ101" s="143">
        <v>124606000</v>
      </c>
      <c r="ER101" s="143">
        <v>302521700</v>
      </c>
      <c r="ES101" s="26" t="str">
        <f t="shared" si="505"/>
        <v/>
      </c>
      <c r="ET101" s="26" t="str">
        <f t="shared" si="506"/>
        <v/>
      </c>
      <c r="EU101" s="26" t="str">
        <f t="shared" si="507"/>
        <v/>
      </c>
      <c r="EV101" s="26">
        <f t="shared" si="508"/>
        <v>19.805003412563469</v>
      </c>
      <c r="EW101" s="26">
        <f t="shared" si="509"/>
        <v>21.216040049941078</v>
      </c>
      <c r="EX101" s="26">
        <f t="shared" si="510"/>
        <v>19.83897655269304</v>
      </c>
      <c r="EY101" s="26">
        <f t="shared" si="511"/>
        <v>19.177042131633044</v>
      </c>
      <c r="EZ101" s="26">
        <f t="shared" si="512"/>
        <v>19.200929047474649</v>
      </c>
      <c r="FA101" s="26">
        <f t="shared" si="513"/>
        <v>18.685817315868071</v>
      </c>
      <c r="FB101" s="26">
        <f t="shared" si="514"/>
        <v>18.640667317251353</v>
      </c>
      <c r="FC101" s="152">
        <f t="shared" si="515"/>
        <v>19.52766356839949</v>
      </c>
      <c r="FD101" t="str">
        <f t="shared" si="455"/>
        <v/>
      </c>
      <c r="FE101" t="str">
        <f t="shared" si="456"/>
        <v/>
      </c>
      <c r="FF101" t="str">
        <f t="shared" si="462"/>
        <v/>
      </c>
      <c r="FG101" t="str">
        <f t="shared" si="457"/>
        <v/>
      </c>
      <c r="FH101" t="str">
        <f t="shared" si="516"/>
        <v/>
      </c>
      <c r="FI101" t="str">
        <f t="shared" si="533"/>
        <v/>
      </c>
      <c r="FJ101" t="str">
        <f t="shared" si="534"/>
        <v/>
      </c>
      <c r="FK101" t="str">
        <f t="shared" si="535"/>
        <v/>
      </c>
      <c r="FL101" t="str">
        <f t="shared" si="492"/>
        <v/>
      </c>
      <c r="FM101" t="str">
        <f t="shared" si="517"/>
        <v/>
      </c>
      <c r="FN101">
        <f t="shared" si="452"/>
        <v>4.1348878219999996</v>
      </c>
      <c r="FO101" s="26" t="str">
        <f t="shared" si="486"/>
        <v/>
      </c>
      <c r="FP101" t="str">
        <f t="shared" si="487"/>
        <v/>
      </c>
      <c r="FQ101" t="str">
        <f t="shared" si="489"/>
        <v/>
      </c>
      <c r="FR101" t="str">
        <f t="shared" si="490"/>
        <v/>
      </c>
      <c r="FS101" t="str">
        <f t="shared" si="491"/>
        <v/>
      </c>
      <c r="FT101" t="str">
        <f t="shared" si="488"/>
        <v/>
      </c>
      <c r="FU101" t="str">
        <f t="shared" si="493"/>
        <v/>
      </c>
      <c r="FV101" t="str">
        <f t="shared" si="493"/>
        <v/>
      </c>
      <c r="FW101" t="str">
        <f t="shared" si="493"/>
        <v/>
      </c>
      <c r="FX101" t="str">
        <f t="shared" ref="FX101:FY107" si="537">IF(ISNUMBER(O101),DU101,"")</f>
        <v/>
      </c>
      <c r="FY101" s="4">
        <f t="shared" si="537"/>
        <v>3.6879770999999999E-2</v>
      </c>
      <c r="FZ101" t="str">
        <f t="shared" si="474"/>
        <v/>
      </c>
      <c r="GA101" t="str">
        <f t="shared" si="475"/>
        <v/>
      </c>
      <c r="GB101" t="str">
        <f t="shared" si="458"/>
        <v/>
      </c>
      <c r="GC101" t="str">
        <f t="shared" si="459"/>
        <v/>
      </c>
      <c r="GD101" t="str">
        <f t="shared" si="460"/>
        <v/>
      </c>
      <c r="GE101" t="str">
        <f t="shared" si="518"/>
        <v/>
      </c>
      <c r="GF101" t="str">
        <f t="shared" si="519"/>
        <v/>
      </c>
      <c r="GG101" t="str">
        <f t="shared" si="520"/>
        <v/>
      </c>
      <c r="GH101" t="str">
        <f t="shared" si="521"/>
        <v/>
      </c>
      <c r="GI101" t="str">
        <f t="shared" ref="GI101:GJ107" si="538">IF(ISNUMBER(O101),EF101,"")</f>
        <v/>
      </c>
      <c r="GJ101" s="4">
        <f t="shared" si="538"/>
        <v>-0.42648000000000003</v>
      </c>
      <c r="GK101" t="str">
        <f t="shared" si="522"/>
        <v/>
      </c>
      <c r="GL101" t="str">
        <f t="shared" si="523"/>
        <v/>
      </c>
      <c r="GM101" t="str">
        <f t="shared" si="524"/>
        <v/>
      </c>
      <c r="GN101" t="str">
        <f t="shared" si="525"/>
        <v/>
      </c>
      <c r="GO101" t="str">
        <f t="shared" si="526"/>
        <v/>
      </c>
      <c r="GP101" t="str">
        <f t="shared" si="527"/>
        <v/>
      </c>
      <c r="GQ101" t="str">
        <f t="shared" si="528"/>
        <v/>
      </c>
      <c r="GR101" t="str">
        <f t="shared" si="529"/>
        <v/>
      </c>
      <c r="GS101" t="str">
        <f t="shared" si="530"/>
        <v/>
      </c>
      <c r="GT101" t="str">
        <f t="shared" si="531"/>
        <v/>
      </c>
      <c r="GU101">
        <f t="shared" si="532"/>
        <v>19.52766356839949</v>
      </c>
      <c r="GV101" s="26">
        <f t="shared" si="362"/>
        <v>11.025982470999988</v>
      </c>
      <c r="GW101">
        <f t="shared" si="363"/>
        <v>11.025982470999988</v>
      </c>
      <c r="GX101">
        <f t="shared" si="364"/>
        <v>11.025982470999988</v>
      </c>
      <c r="GY101">
        <f t="shared" si="365"/>
        <v>11.025982470999988</v>
      </c>
      <c r="GZ101">
        <f t="shared" si="366"/>
        <v>11.025982470999988</v>
      </c>
      <c r="HA101">
        <f t="shared" si="367"/>
        <v>11.025982470999988</v>
      </c>
      <c r="HB101">
        <f t="shared" si="368"/>
        <v>11.025982470999988</v>
      </c>
      <c r="HC101">
        <f t="shared" si="369"/>
        <v>11.025982470999988</v>
      </c>
      <c r="HD101">
        <f t="shared" si="370"/>
        <v>11.025982470999988</v>
      </c>
      <c r="HE101">
        <f t="shared" si="371"/>
        <v>11.025982470999988</v>
      </c>
      <c r="HF101">
        <f t="shared" si="372"/>
        <v>4.1348878219999996</v>
      </c>
      <c r="HG101" s="26" t="str">
        <f t="shared" si="373"/>
        <v/>
      </c>
      <c r="HH101" t="str">
        <f t="shared" si="374"/>
        <v/>
      </c>
      <c r="HI101" t="str">
        <f t="shared" si="375"/>
        <v/>
      </c>
      <c r="HJ101" t="str">
        <f t="shared" si="376"/>
        <v/>
      </c>
      <c r="HK101" t="str">
        <f t="shared" si="377"/>
        <v/>
      </c>
      <c r="HL101" t="str">
        <f t="shared" si="378"/>
        <v/>
      </c>
      <c r="HM101" t="str">
        <f t="shared" si="379"/>
        <v/>
      </c>
      <c r="HN101" t="str">
        <f t="shared" si="380"/>
        <v/>
      </c>
      <c r="HO101" t="str">
        <f t="shared" si="381"/>
        <v/>
      </c>
      <c r="HP101" t="str">
        <f t="shared" si="382"/>
        <v/>
      </c>
      <c r="HQ101">
        <f t="shared" si="383"/>
        <v>4.1348878219999996</v>
      </c>
      <c r="HR101" s="26">
        <f t="shared" si="384"/>
        <v>0.86766592399999853</v>
      </c>
      <c r="HS101">
        <f t="shared" si="385"/>
        <v>0.86766592399999853</v>
      </c>
      <c r="HT101">
        <f t="shared" si="386"/>
        <v>0.86766592399999853</v>
      </c>
      <c r="HU101">
        <f t="shared" si="387"/>
        <v>0.86766592399999853</v>
      </c>
      <c r="HV101">
        <f t="shared" si="388"/>
        <v>0.86766592399999853</v>
      </c>
      <c r="HW101">
        <f t="shared" si="389"/>
        <v>0.86766592399999853</v>
      </c>
      <c r="HX101">
        <f t="shared" si="390"/>
        <v>0.86766592399999853</v>
      </c>
      <c r="HY101">
        <f t="shared" si="391"/>
        <v>0.86766592399999853</v>
      </c>
      <c r="HZ101">
        <f t="shared" si="392"/>
        <v>0.86766592399999853</v>
      </c>
      <c r="IA101">
        <f t="shared" si="393"/>
        <v>0.86766592399999853</v>
      </c>
      <c r="IB101" s="4">
        <f t="shared" si="394"/>
        <v>3.6879770999999999E-2</v>
      </c>
      <c r="IC101" t="str">
        <f t="shared" si="395"/>
        <v/>
      </c>
      <c r="ID101" t="str">
        <f t="shared" si="396"/>
        <v/>
      </c>
      <c r="IE101" t="str">
        <f t="shared" si="397"/>
        <v/>
      </c>
      <c r="IF101" t="str">
        <f t="shared" si="398"/>
        <v/>
      </c>
      <c r="IG101" t="str">
        <f t="shared" si="399"/>
        <v/>
      </c>
      <c r="IH101" t="str">
        <f t="shared" si="400"/>
        <v/>
      </c>
      <c r="II101" t="str">
        <f t="shared" si="401"/>
        <v/>
      </c>
      <c r="IJ101" t="str">
        <f t="shared" si="402"/>
        <v/>
      </c>
      <c r="IK101" t="str">
        <f t="shared" si="403"/>
        <v/>
      </c>
      <c r="IL101" t="str">
        <f t="shared" si="404"/>
        <v/>
      </c>
      <c r="IM101">
        <f t="shared" si="405"/>
        <v>3.6879770999999999E-2</v>
      </c>
      <c r="IN101" s="26">
        <f t="shared" si="406"/>
        <v>0.13094384999999997</v>
      </c>
      <c r="IO101">
        <f t="shared" si="407"/>
        <v>0.13094384999999997</v>
      </c>
      <c r="IP101">
        <f t="shared" si="408"/>
        <v>0.13094384999999997</v>
      </c>
      <c r="IQ101">
        <f t="shared" si="409"/>
        <v>0.13094384999999997</v>
      </c>
      <c r="IR101">
        <f t="shared" si="410"/>
        <v>0.13094384999999997</v>
      </c>
      <c r="IS101">
        <f t="shared" si="411"/>
        <v>0.13094384999999997</v>
      </c>
      <c r="IT101">
        <f t="shared" si="412"/>
        <v>0.13094384999999997</v>
      </c>
      <c r="IU101">
        <f t="shared" si="413"/>
        <v>0.13094384999999997</v>
      </c>
      <c r="IV101">
        <f t="shared" si="414"/>
        <v>0.13094384999999997</v>
      </c>
      <c r="IW101">
        <f t="shared" si="415"/>
        <v>0.13094384999999997</v>
      </c>
      <c r="IX101">
        <f t="shared" si="416"/>
        <v>-0.42648000000000003</v>
      </c>
      <c r="IY101" s="26" t="str">
        <f t="shared" si="417"/>
        <v/>
      </c>
      <c r="IZ101" t="str">
        <f t="shared" si="418"/>
        <v/>
      </c>
      <c r="JA101" t="str">
        <f t="shared" si="419"/>
        <v/>
      </c>
      <c r="JB101" t="str">
        <f t="shared" si="420"/>
        <v/>
      </c>
      <c r="JC101" t="str">
        <f t="shared" si="421"/>
        <v/>
      </c>
      <c r="JD101" t="str">
        <f t="shared" si="422"/>
        <v/>
      </c>
      <c r="JE101" t="str">
        <f t="shared" si="423"/>
        <v/>
      </c>
      <c r="JF101" t="str">
        <f t="shared" si="424"/>
        <v/>
      </c>
      <c r="JG101" t="str">
        <f t="shared" si="425"/>
        <v/>
      </c>
      <c r="JH101" t="str">
        <f t="shared" si="426"/>
        <v/>
      </c>
      <c r="JI101">
        <f t="shared" si="427"/>
        <v>-0.42648000000000003</v>
      </c>
      <c r="JJ101" s="26">
        <f t="shared" si="428"/>
        <v>23.290190403071897</v>
      </c>
      <c r="JK101">
        <f t="shared" si="429"/>
        <v>23.290190403071897</v>
      </c>
      <c r="JL101">
        <f t="shared" si="430"/>
        <v>23.290190403071897</v>
      </c>
      <c r="JM101">
        <f t="shared" si="431"/>
        <v>23.290190403071897</v>
      </c>
      <c r="JN101">
        <f t="shared" si="432"/>
        <v>23.290190403071897</v>
      </c>
      <c r="JO101">
        <f t="shared" si="433"/>
        <v>23.290190403071897</v>
      </c>
      <c r="JP101">
        <f t="shared" si="434"/>
        <v>23.290190403071897</v>
      </c>
      <c r="JQ101">
        <f t="shared" si="435"/>
        <v>23.290190403071897</v>
      </c>
      <c r="JR101">
        <f t="shared" si="436"/>
        <v>23.290190403071897</v>
      </c>
      <c r="JS101">
        <f t="shared" si="437"/>
        <v>23.290190403071897</v>
      </c>
      <c r="JT101">
        <f t="shared" si="438"/>
        <v>19.52766356839949</v>
      </c>
      <c r="JU101" s="26" t="str">
        <f t="shared" si="439"/>
        <v/>
      </c>
      <c r="JV101" t="str">
        <f t="shared" si="440"/>
        <v/>
      </c>
      <c r="JW101" t="str">
        <f t="shared" si="441"/>
        <v/>
      </c>
      <c r="JX101" t="str">
        <f t="shared" si="442"/>
        <v/>
      </c>
      <c r="JY101" t="str">
        <f t="shared" si="443"/>
        <v/>
      </c>
      <c r="JZ101" t="str">
        <f t="shared" si="444"/>
        <v/>
      </c>
      <c r="KA101" t="str">
        <f t="shared" si="445"/>
        <v/>
      </c>
      <c r="KB101" t="str">
        <f t="shared" si="446"/>
        <v/>
      </c>
      <c r="KC101" t="str">
        <f t="shared" si="447"/>
        <v/>
      </c>
      <c r="KD101" t="str">
        <f t="shared" si="448"/>
        <v/>
      </c>
      <c r="KE101" s="4">
        <f t="shared" si="449"/>
        <v>19.52766356839949</v>
      </c>
    </row>
    <row r="102" spans="1:291" x14ac:dyDescent="0.2">
      <c r="A102" s="16" t="s">
        <v>3702</v>
      </c>
      <c r="B102" s="17" t="s">
        <v>3703</v>
      </c>
      <c r="C102" s="17"/>
      <c r="D102" s="17"/>
      <c r="E102" s="18" t="s">
        <v>3689</v>
      </c>
      <c r="F102" s="19"/>
      <c r="G102" s="19">
        <v>0</v>
      </c>
      <c r="H102" s="19"/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32">
        <v>0</v>
      </c>
      <c r="Q102" s="19"/>
      <c r="R102" s="19">
        <v>0</v>
      </c>
      <c r="S102" s="19"/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32">
        <v>1</v>
      </c>
      <c r="AC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 s="4">
        <v>0</v>
      </c>
      <c r="AM102" s="19"/>
      <c r="AN102" s="19">
        <v>2.0559600000000001E-2</v>
      </c>
      <c r="AO102" s="19"/>
      <c r="AP102" s="19">
        <v>1.9307399999999999E-2</v>
      </c>
      <c r="AQ102" s="19">
        <v>1.9169700000000001E-2</v>
      </c>
      <c r="AR102" s="19">
        <v>1.8697700000000001E-2</v>
      </c>
      <c r="AS102" s="19">
        <v>1.92032E-2</v>
      </c>
      <c r="AT102" s="19">
        <v>1.9058599999999998E-2</v>
      </c>
      <c r="AU102" s="19">
        <v>1.7961499999999998E-2</v>
      </c>
      <c r="AV102" s="19">
        <v>1.8340200000000001E-2</v>
      </c>
      <c r="AW102" s="32">
        <v>1.86511E-2</v>
      </c>
      <c r="AX102" s="19"/>
      <c r="AY102" s="19">
        <v>1</v>
      </c>
      <c r="AZ102" s="19"/>
      <c r="BA102" s="19">
        <v>1</v>
      </c>
      <c r="BB102" s="19">
        <v>1</v>
      </c>
      <c r="BC102" s="19">
        <v>1</v>
      </c>
      <c r="BD102" s="19">
        <v>1</v>
      </c>
      <c r="BE102" s="19">
        <v>1</v>
      </c>
      <c r="BF102" s="19">
        <v>1</v>
      </c>
      <c r="BG102" s="19">
        <v>1</v>
      </c>
      <c r="BH102" s="32">
        <v>1</v>
      </c>
      <c r="BI102" s="19"/>
      <c r="BJ102" s="19">
        <f>IF(AY102&gt;0,1,0)</f>
        <v>1</v>
      </c>
      <c r="BK102" s="19"/>
      <c r="BL102" s="19">
        <f t="shared" ref="BL102:BR102" si="539">IF(BA102&gt;0,1,0)</f>
        <v>1</v>
      </c>
      <c r="BM102" s="19">
        <f t="shared" si="539"/>
        <v>1</v>
      </c>
      <c r="BN102" s="19">
        <f t="shared" si="539"/>
        <v>1</v>
      </c>
      <c r="BO102" s="19">
        <f t="shared" si="539"/>
        <v>1</v>
      </c>
      <c r="BP102" s="19">
        <f t="shared" si="539"/>
        <v>1</v>
      </c>
      <c r="BQ102" s="19">
        <f t="shared" si="539"/>
        <v>1</v>
      </c>
      <c r="BR102" s="19">
        <f t="shared" si="539"/>
        <v>1</v>
      </c>
      <c r="BS102" s="19">
        <f t="shared" si="536"/>
        <v>1</v>
      </c>
      <c r="BT102" s="38">
        <v>0</v>
      </c>
      <c r="BU102" s="19">
        <v>0</v>
      </c>
      <c r="BV102" s="19">
        <v>2</v>
      </c>
      <c r="BW102" s="19">
        <v>1</v>
      </c>
      <c r="BX102" s="19">
        <v>14</v>
      </c>
      <c r="BY102" s="19">
        <v>74</v>
      </c>
      <c r="BZ102" s="19">
        <v>14</v>
      </c>
      <c r="CA102" s="19">
        <v>68</v>
      </c>
      <c r="CB102" s="19">
        <v>23</v>
      </c>
      <c r="CC102" s="19">
        <v>28</v>
      </c>
      <c r="CD102" s="32">
        <v>11</v>
      </c>
      <c r="CE102" s="19">
        <v>0</v>
      </c>
      <c r="CF102" s="19">
        <v>0</v>
      </c>
      <c r="CG102" s="19">
        <v>107</v>
      </c>
      <c r="CH102" s="19">
        <v>173</v>
      </c>
      <c r="CI102" s="19">
        <v>261</v>
      </c>
      <c r="CJ102" s="19">
        <v>321</v>
      </c>
      <c r="CK102" s="19">
        <v>307</v>
      </c>
      <c r="CL102" s="19">
        <v>490</v>
      </c>
      <c r="CM102" s="19">
        <v>300</v>
      </c>
      <c r="CN102" s="19">
        <v>386</v>
      </c>
      <c r="CO102" s="32">
        <v>258</v>
      </c>
      <c r="CP102" s="35">
        <f t="shared" si="494"/>
        <v>0</v>
      </c>
      <c r="CQ102" s="35">
        <f t="shared" si="495"/>
        <v>0</v>
      </c>
      <c r="CR102" s="35">
        <f t="shared" si="496"/>
        <v>1.8691588785046728E-2</v>
      </c>
      <c r="CS102" s="35">
        <f t="shared" si="497"/>
        <v>5.7803468208092483E-3</v>
      </c>
      <c r="CT102" s="35">
        <f t="shared" si="498"/>
        <v>5.3639846743295021E-2</v>
      </c>
      <c r="CU102" s="35">
        <f t="shared" si="499"/>
        <v>0.23052959501557632</v>
      </c>
      <c r="CV102" s="35">
        <f t="shared" si="500"/>
        <v>4.5602605863192182E-2</v>
      </c>
      <c r="CW102" s="35">
        <f t="shared" si="501"/>
        <v>0.13877551020408163</v>
      </c>
      <c r="CX102" s="35">
        <f t="shared" si="502"/>
        <v>7.6666666666666661E-2</v>
      </c>
      <c r="CY102" s="35">
        <f t="shared" si="503"/>
        <v>7.2538860103626937E-2</v>
      </c>
      <c r="CZ102" s="139">
        <f t="shared" si="504"/>
        <v>4.2635658914728682E-2</v>
      </c>
      <c r="DA102" s="146"/>
      <c r="DB102" s="146"/>
      <c r="DC102" s="146">
        <v>4.1710621740000002</v>
      </c>
      <c r="DD102" s="146">
        <v>35.73728852</v>
      </c>
      <c r="DE102" s="146">
        <v>49.397492370000002</v>
      </c>
      <c r="DF102" s="146">
        <v>12.35589227</v>
      </c>
      <c r="DG102" s="146">
        <v>10.94752471</v>
      </c>
      <c r="DH102" s="146">
        <v>46.679279090000001</v>
      </c>
      <c r="DI102" s="146">
        <v>22.734051770000001</v>
      </c>
      <c r="DJ102" s="146">
        <v>19.643189970000002</v>
      </c>
      <c r="DK102" s="147" t="s">
        <v>606</v>
      </c>
      <c r="DL102" s="146"/>
      <c r="DM102" s="146"/>
      <c r="DN102" s="146"/>
      <c r="DO102" s="146"/>
      <c r="DP102" s="146"/>
      <c r="DQ102" s="146"/>
      <c r="DR102" s="146"/>
      <c r="DS102" s="146"/>
      <c r="DT102" s="146">
        <v>0.81574935900000001</v>
      </c>
      <c r="DU102" s="146">
        <v>0.85411643999999998</v>
      </c>
      <c r="DV102" s="147">
        <v>0.90061996499999997</v>
      </c>
      <c r="DW102" s="146"/>
      <c r="DX102" s="146"/>
      <c r="DY102" s="146">
        <v>-0.71803978000000002</v>
      </c>
      <c r="DZ102" s="146">
        <v>-0.42690170300000002</v>
      </c>
      <c r="EA102" s="146">
        <v>-1.0628827670000001</v>
      </c>
      <c r="EB102" s="146">
        <v>-1.1886934659999999</v>
      </c>
      <c r="EC102" s="146">
        <v>-1.1886934659999999</v>
      </c>
      <c r="ED102" s="146">
        <v>-1.12056</v>
      </c>
      <c r="EE102" s="146">
        <v>-0.53491</v>
      </c>
      <c r="EF102" s="146">
        <v>-0.30603999999999998</v>
      </c>
      <c r="EG102" s="147">
        <v>-0.25044</v>
      </c>
      <c r="EH102" s="143"/>
      <c r="EI102" s="149"/>
      <c r="EJ102" s="149">
        <v>537468800</v>
      </c>
      <c r="EK102" s="143">
        <v>2970203700</v>
      </c>
      <c r="EL102" s="143">
        <v>5706119300</v>
      </c>
      <c r="EM102" s="143">
        <v>2542962700</v>
      </c>
      <c r="EN102" s="143">
        <v>1130315400</v>
      </c>
      <c r="EO102" s="143">
        <v>3709794600</v>
      </c>
      <c r="EP102" s="143">
        <v>776047100</v>
      </c>
      <c r="EQ102" s="143">
        <v>340908700</v>
      </c>
      <c r="ER102" s="143">
        <v>407962500</v>
      </c>
      <c r="ES102" s="26" t="str">
        <f t="shared" si="505"/>
        <v/>
      </c>
      <c r="ET102" s="26" t="str">
        <f t="shared" si="506"/>
        <v/>
      </c>
      <c r="EU102" s="26">
        <f t="shared" si="507"/>
        <v>20.102381269769701</v>
      </c>
      <c r="EV102" s="26">
        <f t="shared" si="508"/>
        <v>21.811896373267704</v>
      </c>
      <c r="EW102" s="26">
        <f t="shared" si="509"/>
        <v>22.464804997335488</v>
      </c>
      <c r="EX102" s="26">
        <f t="shared" si="510"/>
        <v>21.656595655563525</v>
      </c>
      <c r="EY102" s="26">
        <f t="shared" si="511"/>
        <v>20.845762545769549</v>
      </c>
      <c r="EZ102" s="26">
        <f t="shared" si="512"/>
        <v>22.034242348151718</v>
      </c>
      <c r="FA102" s="26">
        <f t="shared" si="513"/>
        <v>20.469723772181862</v>
      </c>
      <c r="FB102" s="26">
        <f t="shared" si="514"/>
        <v>19.647125257463035</v>
      </c>
      <c r="FC102" s="152">
        <f t="shared" si="515"/>
        <v>19.826685816379584</v>
      </c>
      <c r="FD102" t="str">
        <f t="shared" ref="FD102:FD110" si="540">IF(ISNUMBER(F102),DA102,"")</f>
        <v/>
      </c>
      <c r="FF102" t="str">
        <f t="shared" si="462"/>
        <v/>
      </c>
      <c r="FG102">
        <f t="shared" si="457"/>
        <v>35.73728852</v>
      </c>
      <c r="FH102">
        <f t="shared" si="516"/>
        <v>49.397492370000002</v>
      </c>
      <c r="FI102">
        <f t="shared" si="533"/>
        <v>12.35589227</v>
      </c>
      <c r="FJ102">
        <f t="shared" si="534"/>
        <v>10.94752471</v>
      </c>
      <c r="FK102">
        <f t="shared" si="535"/>
        <v>46.679279090000001</v>
      </c>
      <c r="FL102">
        <f t="shared" si="492"/>
        <v>22.734051770000001</v>
      </c>
      <c r="FM102">
        <f t="shared" si="517"/>
        <v>19.643189970000002</v>
      </c>
      <c r="FN102" t="str">
        <f t="shared" si="452"/>
        <v>--</v>
      </c>
      <c r="FO102" s="26" t="str">
        <f>IF(ISNUMBER(F102),DL102,"")</f>
        <v/>
      </c>
      <c r="FW102">
        <f>IF(ISNUMBER(N102),DT102,"")</f>
        <v>0.81574935900000001</v>
      </c>
      <c r="FX102">
        <f t="shared" si="537"/>
        <v>0.85411643999999998</v>
      </c>
      <c r="FY102" s="4">
        <f t="shared" si="537"/>
        <v>0.90061996499999997</v>
      </c>
      <c r="FZ102" t="str">
        <f>IF(ISNUMBER(F102),DW102,"")</f>
        <v/>
      </c>
      <c r="GB102" t="str">
        <f t="shared" si="458"/>
        <v/>
      </c>
      <c r="GC102">
        <f t="shared" si="459"/>
        <v>-0.42690170300000002</v>
      </c>
      <c r="GD102">
        <f t="shared" si="460"/>
        <v>-1.0628827670000001</v>
      </c>
      <c r="GE102">
        <f t="shared" si="518"/>
        <v>-1.1886934659999999</v>
      </c>
      <c r="GF102">
        <f t="shared" si="519"/>
        <v>-1.1886934659999999</v>
      </c>
      <c r="GG102">
        <f t="shared" si="520"/>
        <v>-1.12056</v>
      </c>
      <c r="GH102">
        <f t="shared" si="521"/>
        <v>-0.53491</v>
      </c>
      <c r="GI102">
        <f t="shared" si="538"/>
        <v>-0.30603999999999998</v>
      </c>
      <c r="GJ102" s="4">
        <f t="shared" si="538"/>
        <v>-0.25044</v>
      </c>
      <c r="GK102" t="str">
        <f t="shared" si="522"/>
        <v/>
      </c>
      <c r="GL102" t="str">
        <f t="shared" si="523"/>
        <v/>
      </c>
      <c r="GM102" t="str">
        <f t="shared" si="524"/>
        <v/>
      </c>
      <c r="GN102">
        <f t="shared" si="525"/>
        <v>21.811896373267704</v>
      </c>
      <c r="GO102">
        <f t="shared" si="526"/>
        <v>22.464804997335488</v>
      </c>
      <c r="GP102">
        <f t="shared" si="527"/>
        <v>21.656595655563525</v>
      </c>
      <c r="GQ102">
        <f t="shared" si="528"/>
        <v>20.845762545769549</v>
      </c>
      <c r="GR102">
        <f t="shared" si="529"/>
        <v>22.034242348151718</v>
      </c>
      <c r="GS102">
        <f t="shared" si="530"/>
        <v>20.469723772181862</v>
      </c>
      <c r="GT102">
        <f t="shared" si="531"/>
        <v>19.647125257463035</v>
      </c>
      <c r="GU102">
        <f t="shared" si="532"/>
        <v>19.826685816379584</v>
      </c>
      <c r="GV102" s="26">
        <f t="shared" si="362"/>
        <v>11.025982470999988</v>
      </c>
      <c r="GW102">
        <f t="shared" si="363"/>
        <v>0.52583789730000008</v>
      </c>
      <c r="GX102">
        <f t="shared" si="364"/>
        <v>11.025982470999988</v>
      </c>
      <c r="GY102">
        <f t="shared" si="365"/>
        <v>11.025982470999988</v>
      </c>
      <c r="GZ102">
        <f t="shared" si="366"/>
        <v>11.025982470999988</v>
      </c>
      <c r="HA102">
        <f t="shared" si="367"/>
        <v>11.025982470999988</v>
      </c>
      <c r="HB102">
        <f t="shared" si="368"/>
        <v>10.94752471</v>
      </c>
      <c r="HC102">
        <f t="shared" si="369"/>
        <v>11.025982470999988</v>
      </c>
      <c r="HD102">
        <f t="shared" si="370"/>
        <v>11.025982470999988</v>
      </c>
      <c r="HE102">
        <f t="shared" si="371"/>
        <v>11.025982470999988</v>
      </c>
      <c r="HF102">
        <f t="shared" si="372"/>
        <v>11.025982470999988</v>
      </c>
      <c r="HG102" s="26" t="str">
        <f t="shared" si="373"/>
        <v/>
      </c>
      <c r="HH102" t="str">
        <f t="shared" si="374"/>
        <v/>
      </c>
      <c r="HI102" t="str">
        <f t="shared" si="375"/>
        <v/>
      </c>
      <c r="HJ102">
        <f t="shared" si="376"/>
        <v>11.025982470999988</v>
      </c>
      <c r="HK102">
        <f t="shared" si="377"/>
        <v>11.025982470999988</v>
      </c>
      <c r="HL102">
        <f t="shared" si="378"/>
        <v>11.025982470999988</v>
      </c>
      <c r="HM102">
        <f t="shared" si="379"/>
        <v>10.94752471</v>
      </c>
      <c r="HN102">
        <f t="shared" si="380"/>
        <v>11.025982470999988</v>
      </c>
      <c r="HO102">
        <f t="shared" si="381"/>
        <v>11.025982470999988</v>
      </c>
      <c r="HP102">
        <f t="shared" si="382"/>
        <v>11.025982470999988</v>
      </c>
      <c r="HQ102" t="str">
        <f t="shared" si="383"/>
        <v/>
      </c>
      <c r="HR102" s="26">
        <f t="shared" si="384"/>
        <v>0.86766592399999853</v>
      </c>
      <c r="HS102">
        <f t="shared" si="385"/>
        <v>1.8501305000000012E-3</v>
      </c>
      <c r="HT102">
        <f t="shared" si="386"/>
        <v>1.8501305000000012E-3</v>
      </c>
      <c r="HU102">
        <f t="shared" si="387"/>
        <v>1.8501305000000012E-3</v>
      </c>
      <c r="HV102">
        <f t="shared" si="388"/>
        <v>1.8501305000000012E-3</v>
      </c>
      <c r="HW102">
        <f t="shared" si="389"/>
        <v>1.8501305000000012E-3</v>
      </c>
      <c r="HX102">
        <f t="shared" si="390"/>
        <v>1.8501305000000012E-3</v>
      </c>
      <c r="HY102">
        <f t="shared" si="391"/>
        <v>1.8501305000000012E-3</v>
      </c>
      <c r="HZ102">
        <f t="shared" si="392"/>
        <v>0.81574935900000001</v>
      </c>
      <c r="IA102">
        <f t="shared" si="393"/>
        <v>0.85411643999999998</v>
      </c>
      <c r="IB102" s="4">
        <f t="shared" si="394"/>
        <v>0.86766592399999853</v>
      </c>
      <c r="IC102" t="str">
        <f t="shared" si="395"/>
        <v/>
      </c>
      <c r="ID102" t="str">
        <f t="shared" si="396"/>
        <v/>
      </c>
      <c r="IE102" t="str">
        <f t="shared" si="397"/>
        <v/>
      </c>
      <c r="IF102" t="str">
        <f t="shared" si="398"/>
        <v/>
      </c>
      <c r="IG102" t="str">
        <f t="shared" si="399"/>
        <v/>
      </c>
      <c r="IH102" t="str">
        <f t="shared" si="400"/>
        <v/>
      </c>
      <c r="II102" t="str">
        <f t="shared" si="401"/>
        <v/>
      </c>
      <c r="IJ102" t="str">
        <f t="shared" si="402"/>
        <v/>
      </c>
      <c r="IK102">
        <f t="shared" si="403"/>
        <v>0.81574935900000001</v>
      </c>
      <c r="IL102">
        <f t="shared" si="404"/>
        <v>0.85411643999999998</v>
      </c>
      <c r="IM102">
        <f t="shared" si="405"/>
        <v>0.86766592399999853</v>
      </c>
      <c r="IN102" s="26">
        <f t="shared" si="406"/>
        <v>0.13094384999999997</v>
      </c>
      <c r="IO102">
        <f t="shared" si="407"/>
        <v>0</v>
      </c>
      <c r="IP102">
        <f t="shared" si="408"/>
        <v>0.13094384999999997</v>
      </c>
      <c r="IQ102">
        <f t="shared" si="409"/>
        <v>-0.42690170300000002</v>
      </c>
      <c r="IR102">
        <f t="shared" si="410"/>
        <v>-0.59402007594999995</v>
      </c>
      <c r="IS102">
        <f t="shared" si="411"/>
        <v>-0.59402007594999995</v>
      </c>
      <c r="IT102">
        <f t="shared" si="412"/>
        <v>-0.59402007594999995</v>
      </c>
      <c r="IU102">
        <f t="shared" si="413"/>
        <v>-0.59402007594999995</v>
      </c>
      <c r="IV102">
        <f t="shared" si="414"/>
        <v>-0.53491</v>
      </c>
      <c r="IW102">
        <f t="shared" si="415"/>
        <v>-0.30603999999999998</v>
      </c>
      <c r="IX102">
        <f t="shared" si="416"/>
        <v>-0.25044</v>
      </c>
      <c r="IY102" s="26" t="str">
        <f t="shared" si="417"/>
        <v/>
      </c>
      <c r="IZ102" t="str">
        <f t="shared" si="418"/>
        <v/>
      </c>
      <c r="JA102" t="str">
        <f t="shared" si="419"/>
        <v/>
      </c>
      <c r="JB102">
        <f t="shared" si="420"/>
        <v>-0.42690170300000002</v>
      </c>
      <c r="JC102">
        <f t="shared" si="421"/>
        <v>-0.59402007594999995</v>
      </c>
      <c r="JD102">
        <f t="shared" si="422"/>
        <v>-0.59402007594999995</v>
      </c>
      <c r="JE102">
        <f t="shared" si="423"/>
        <v>-0.59402007594999995</v>
      </c>
      <c r="JF102">
        <f t="shared" si="424"/>
        <v>-0.59402007594999995</v>
      </c>
      <c r="JG102">
        <f t="shared" si="425"/>
        <v>-0.53491</v>
      </c>
      <c r="JH102">
        <f t="shared" si="426"/>
        <v>-0.30603999999999998</v>
      </c>
      <c r="JI102">
        <f t="shared" si="427"/>
        <v>-0.25044</v>
      </c>
      <c r="JJ102" s="26">
        <f t="shared" si="428"/>
        <v>23.290190403071897</v>
      </c>
      <c r="JK102">
        <f t="shared" si="429"/>
        <v>23.290190403071897</v>
      </c>
      <c r="JL102">
        <f t="shared" si="430"/>
        <v>23.290190403071897</v>
      </c>
      <c r="JM102">
        <f t="shared" si="431"/>
        <v>21.811896373267704</v>
      </c>
      <c r="JN102">
        <f t="shared" si="432"/>
        <v>22.464804997335488</v>
      </c>
      <c r="JO102">
        <f t="shared" si="433"/>
        <v>21.656595655563525</v>
      </c>
      <c r="JP102">
        <f t="shared" si="434"/>
        <v>20.845762545769549</v>
      </c>
      <c r="JQ102">
        <f t="shared" si="435"/>
        <v>22.034242348151718</v>
      </c>
      <c r="JR102">
        <f t="shared" si="436"/>
        <v>20.469723772181862</v>
      </c>
      <c r="JS102">
        <f t="shared" si="437"/>
        <v>19.647125257463035</v>
      </c>
      <c r="JT102">
        <f t="shared" si="438"/>
        <v>19.826685816379584</v>
      </c>
      <c r="JU102" s="26" t="str">
        <f t="shared" si="439"/>
        <v/>
      </c>
      <c r="JV102" t="str">
        <f t="shared" si="440"/>
        <v/>
      </c>
      <c r="JW102" t="str">
        <f t="shared" si="441"/>
        <v/>
      </c>
      <c r="JX102">
        <f t="shared" si="442"/>
        <v>21.811896373267704</v>
      </c>
      <c r="JY102">
        <f t="shared" si="443"/>
        <v>22.464804997335488</v>
      </c>
      <c r="JZ102">
        <f t="shared" si="444"/>
        <v>21.656595655563525</v>
      </c>
      <c r="KA102">
        <f t="shared" si="445"/>
        <v>20.845762545769549</v>
      </c>
      <c r="KB102">
        <f t="shared" si="446"/>
        <v>22.034242348151718</v>
      </c>
      <c r="KC102">
        <f t="shared" si="447"/>
        <v>20.469723772181862</v>
      </c>
      <c r="KD102">
        <f t="shared" si="448"/>
        <v>19.647125257463035</v>
      </c>
      <c r="KE102" s="4">
        <f t="shared" si="449"/>
        <v>19.826685816379584</v>
      </c>
    </row>
    <row r="103" spans="1:291" x14ac:dyDescent="0.2">
      <c r="A103" s="21" t="s">
        <v>1485</v>
      </c>
      <c r="B103" s="22" t="s">
        <v>1486</v>
      </c>
      <c r="C103" s="22"/>
      <c r="D103" s="22"/>
      <c r="E103" s="20" t="s">
        <v>156</v>
      </c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32">
        <v>0</v>
      </c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32">
        <v>1</v>
      </c>
      <c r="AL103" s="4">
        <v>0</v>
      </c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32">
        <v>2.0067499999999999E-2</v>
      </c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32">
        <v>0</v>
      </c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>
        <f t="shared" si="536"/>
        <v>0</v>
      </c>
      <c r="BT103" s="38">
        <v>93</v>
      </c>
      <c r="BU103" s="19">
        <v>95</v>
      </c>
      <c r="BV103" s="19">
        <v>144</v>
      </c>
      <c r="BW103" s="19">
        <v>77</v>
      </c>
      <c r="BX103" s="19">
        <v>70</v>
      </c>
      <c r="BY103" s="19">
        <v>59</v>
      </c>
      <c r="BZ103" s="19">
        <v>68</v>
      </c>
      <c r="CA103" s="19">
        <v>82</v>
      </c>
      <c r="CB103" s="19">
        <v>36</v>
      </c>
      <c r="CC103" s="19">
        <v>97</v>
      </c>
      <c r="CD103" s="32">
        <v>119</v>
      </c>
      <c r="CE103" s="19">
        <v>248</v>
      </c>
      <c r="CF103" s="19">
        <v>362</v>
      </c>
      <c r="CG103" s="19">
        <v>356</v>
      </c>
      <c r="CH103" s="19">
        <v>272</v>
      </c>
      <c r="CI103" s="19">
        <v>332</v>
      </c>
      <c r="CJ103" s="19">
        <v>347</v>
      </c>
      <c r="CK103" s="19">
        <v>408</v>
      </c>
      <c r="CL103" s="19">
        <v>460</v>
      </c>
      <c r="CM103" s="19">
        <v>318</v>
      </c>
      <c r="CN103" s="19">
        <v>506</v>
      </c>
      <c r="CO103" s="32">
        <v>568</v>
      </c>
      <c r="CP103" s="35">
        <f t="shared" si="494"/>
        <v>0.375</v>
      </c>
      <c r="CQ103" s="35">
        <f t="shared" si="495"/>
        <v>0.26243093922651933</v>
      </c>
      <c r="CR103" s="35">
        <f t="shared" si="496"/>
        <v>0.4044943820224719</v>
      </c>
      <c r="CS103" s="35">
        <f t="shared" si="497"/>
        <v>0.28308823529411764</v>
      </c>
      <c r="CT103" s="35">
        <f t="shared" si="498"/>
        <v>0.21084337349397592</v>
      </c>
      <c r="CU103" s="35">
        <f t="shared" si="499"/>
        <v>0.17002881844380405</v>
      </c>
      <c r="CV103" s="35">
        <f t="shared" si="500"/>
        <v>0.16666666666666666</v>
      </c>
      <c r="CW103" s="35">
        <f t="shared" si="501"/>
        <v>0.17826086956521739</v>
      </c>
      <c r="CX103" s="35">
        <f t="shared" si="502"/>
        <v>0.11320754716981132</v>
      </c>
      <c r="CY103" s="35">
        <f t="shared" si="503"/>
        <v>0.19169960474308301</v>
      </c>
      <c r="CZ103" s="139">
        <f t="shared" si="504"/>
        <v>0.20950704225352113</v>
      </c>
      <c r="DA103" s="146">
        <v>6.9750081750000001</v>
      </c>
      <c r="DB103" s="146">
        <v>3.8017459869999999</v>
      </c>
      <c r="DC103" s="146">
        <v>4.4091313640000003</v>
      </c>
      <c r="DD103" s="146">
        <v>5.069670372</v>
      </c>
      <c r="DE103" s="146">
        <v>4.8794637229999998</v>
      </c>
      <c r="DF103" s="146">
        <v>7.7531276260000004</v>
      </c>
      <c r="DG103" s="146">
        <v>10.04910072</v>
      </c>
      <c r="DH103" s="146">
        <v>6.1087564319999998</v>
      </c>
      <c r="DI103" s="146">
        <v>5.8816865070000004</v>
      </c>
      <c r="DJ103" s="146">
        <v>7.267213634</v>
      </c>
      <c r="DK103" s="147">
        <v>10.44360985</v>
      </c>
      <c r="DL103" s="146"/>
      <c r="DM103" s="146"/>
      <c r="DN103" s="146"/>
      <c r="DO103" s="146"/>
      <c r="DP103" s="146"/>
      <c r="DQ103" s="146"/>
      <c r="DR103" s="146"/>
      <c r="DS103" s="146"/>
      <c r="DT103" s="146"/>
      <c r="DU103" s="146"/>
      <c r="DV103" s="147">
        <v>1.3324229999999999E-2</v>
      </c>
      <c r="DW103" s="146"/>
      <c r="DX103" s="146"/>
      <c r="DY103" s="146">
        <v>0.168128891</v>
      </c>
      <c r="DZ103" s="146">
        <v>0.14356165900000001</v>
      </c>
      <c r="EA103" s="146">
        <v>0.14356165900000001</v>
      </c>
      <c r="EB103" s="146">
        <v>0.14450594899999999</v>
      </c>
      <c r="EC103" s="146">
        <v>0.142790899</v>
      </c>
      <c r="ED103" s="146">
        <v>0.42280000000000001</v>
      </c>
      <c r="EE103" s="146">
        <v>0.18788299999999999</v>
      </c>
      <c r="EF103" s="146">
        <v>0.153838</v>
      </c>
      <c r="EG103" s="147">
        <v>0.153838</v>
      </c>
      <c r="EH103" s="143">
        <v>1712566000</v>
      </c>
      <c r="EI103" s="149">
        <v>1121161700</v>
      </c>
      <c r="EJ103" s="149">
        <v>1177838700</v>
      </c>
      <c r="EK103" s="143">
        <v>1631542000</v>
      </c>
      <c r="EL103" s="143">
        <v>1356411800</v>
      </c>
      <c r="EM103" s="143">
        <v>2087442300</v>
      </c>
      <c r="EN103" s="143">
        <v>3348269800</v>
      </c>
      <c r="EO103" s="143">
        <v>4381713000</v>
      </c>
      <c r="EP103" s="143">
        <v>5594235200</v>
      </c>
      <c r="EQ103" s="143">
        <v>8550432100</v>
      </c>
      <c r="ER103" s="143"/>
      <c r="ES103" s="26">
        <f t="shared" si="505"/>
        <v>21.261258667503988</v>
      </c>
      <c r="ET103" s="26">
        <f t="shared" si="506"/>
        <v>20.837631216842691</v>
      </c>
      <c r="EU103" s="26">
        <f t="shared" si="507"/>
        <v>20.886946985805544</v>
      </c>
      <c r="EV103" s="26">
        <f t="shared" si="508"/>
        <v>21.21279141684742</v>
      </c>
      <c r="EW103" s="26">
        <f t="shared" si="509"/>
        <v>21.028108667676591</v>
      </c>
      <c r="EX103" s="26">
        <f t="shared" si="510"/>
        <v>21.459205373588709</v>
      </c>
      <c r="EY103" s="26">
        <f t="shared" si="511"/>
        <v>21.931709571750943</v>
      </c>
      <c r="EZ103" s="26">
        <f t="shared" si="512"/>
        <v>22.200705580767114</v>
      </c>
      <c r="FA103" s="26">
        <f t="shared" si="513"/>
        <v>22.445002475890576</v>
      </c>
      <c r="FB103" s="26">
        <f t="shared" si="514"/>
        <v>22.869247656629774</v>
      </c>
      <c r="FC103" s="152" t="str">
        <f t="shared" si="515"/>
        <v/>
      </c>
      <c r="FD103" t="str">
        <f t="shared" si="540"/>
        <v/>
      </c>
      <c r="FE103" t="str">
        <f t="shared" ref="FE103:FE110" si="541">IF(ISNUMBER(G103),DB103,"")</f>
        <v/>
      </c>
      <c r="FF103" t="str">
        <f t="shared" si="462"/>
        <v/>
      </c>
      <c r="FG103" t="str">
        <f t="shared" si="457"/>
        <v/>
      </c>
      <c r="FH103" t="str">
        <f t="shared" si="516"/>
        <v/>
      </c>
      <c r="FI103" t="str">
        <f t="shared" si="533"/>
        <v/>
      </c>
      <c r="FJ103" t="str">
        <f t="shared" si="534"/>
        <v/>
      </c>
      <c r="FK103" t="str">
        <f t="shared" si="535"/>
        <v/>
      </c>
      <c r="FL103" t="str">
        <f t="shared" si="492"/>
        <v/>
      </c>
      <c r="FM103" t="str">
        <f t="shared" si="517"/>
        <v/>
      </c>
      <c r="FN103">
        <f t="shared" si="452"/>
        <v>10.44360985</v>
      </c>
      <c r="FO103" s="26" t="str">
        <f>IF(ISNUMBER(F103),DL103,"")</f>
        <v/>
      </c>
      <c r="FP103" t="str">
        <f t="shared" ref="FP103:FV105" si="542">IF(ISNUMBER(G103),DM103,"")</f>
        <v/>
      </c>
      <c r="FQ103" t="str">
        <f t="shared" si="542"/>
        <v/>
      </c>
      <c r="FR103" t="str">
        <f t="shared" si="542"/>
        <v/>
      </c>
      <c r="FS103" t="str">
        <f t="shared" si="542"/>
        <v/>
      </c>
      <c r="FT103" t="str">
        <f t="shared" si="542"/>
        <v/>
      </c>
      <c r="FU103" t="str">
        <f t="shared" si="542"/>
        <v/>
      </c>
      <c r="FV103" t="str">
        <f t="shared" si="542"/>
        <v/>
      </c>
      <c r="FW103" t="str">
        <f>IF(ISNUMBER(N103),DT103,"")</f>
        <v/>
      </c>
      <c r="FX103" t="str">
        <f t="shared" si="537"/>
        <v/>
      </c>
      <c r="FY103" s="4">
        <f t="shared" si="537"/>
        <v>1.3324229999999999E-2</v>
      </c>
      <c r="FZ103" t="str">
        <f>IF(ISNUMBER(F103),DW103,"")</f>
        <v/>
      </c>
      <c r="GA103" t="str">
        <f>IF(ISNUMBER(G103),DX103,"")</f>
        <v/>
      </c>
      <c r="GB103" t="str">
        <f t="shared" si="458"/>
        <v/>
      </c>
      <c r="GC103" t="str">
        <f t="shared" si="459"/>
        <v/>
      </c>
      <c r="GD103" t="str">
        <f t="shared" si="460"/>
        <v/>
      </c>
      <c r="GE103" t="str">
        <f t="shared" si="518"/>
        <v/>
      </c>
      <c r="GF103" t="str">
        <f t="shared" si="519"/>
        <v/>
      </c>
      <c r="GG103" t="str">
        <f t="shared" si="520"/>
        <v/>
      </c>
      <c r="GH103" t="str">
        <f t="shared" si="521"/>
        <v/>
      </c>
      <c r="GI103" t="str">
        <f t="shared" si="538"/>
        <v/>
      </c>
      <c r="GJ103" s="4">
        <f t="shared" si="538"/>
        <v>0.153838</v>
      </c>
      <c r="GK103" t="str">
        <f t="shared" si="522"/>
        <v/>
      </c>
      <c r="GL103" t="str">
        <f t="shared" si="523"/>
        <v/>
      </c>
      <c r="GM103" t="str">
        <f t="shared" si="524"/>
        <v/>
      </c>
      <c r="GN103" t="str">
        <f t="shared" si="525"/>
        <v/>
      </c>
      <c r="GO103" t="str">
        <f t="shared" si="526"/>
        <v/>
      </c>
      <c r="GP103" t="str">
        <f t="shared" si="527"/>
        <v/>
      </c>
      <c r="GQ103" t="str">
        <f t="shared" si="528"/>
        <v/>
      </c>
      <c r="GR103" t="str">
        <f t="shared" si="529"/>
        <v/>
      </c>
      <c r="GS103" t="str">
        <f t="shared" si="530"/>
        <v/>
      </c>
      <c r="GT103" t="str">
        <f t="shared" si="531"/>
        <v/>
      </c>
      <c r="GU103" t="str">
        <f t="shared" si="532"/>
        <v/>
      </c>
      <c r="GV103" s="26">
        <f t="shared" si="362"/>
        <v>11.025982470999988</v>
      </c>
      <c r="GW103">
        <f t="shared" si="363"/>
        <v>11.025982470999988</v>
      </c>
      <c r="GX103">
        <f t="shared" si="364"/>
        <v>11.025982470999988</v>
      </c>
      <c r="GY103">
        <f t="shared" si="365"/>
        <v>11.025982470999988</v>
      </c>
      <c r="GZ103">
        <f t="shared" si="366"/>
        <v>11.025982470999988</v>
      </c>
      <c r="HA103">
        <f t="shared" si="367"/>
        <v>11.025982470999988</v>
      </c>
      <c r="HB103">
        <f t="shared" si="368"/>
        <v>11.025982470999988</v>
      </c>
      <c r="HC103">
        <f t="shared" si="369"/>
        <v>11.025982470999988</v>
      </c>
      <c r="HD103">
        <f t="shared" si="370"/>
        <v>11.025982470999988</v>
      </c>
      <c r="HE103">
        <f t="shared" si="371"/>
        <v>11.025982470999988</v>
      </c>
      <c r="HF103">
        <f t="shared" si="372"/>
        <v>10.44360985</v>
      </c>
      <c r="HG103" s="26" t="str">
        <f t="shared" si="373"/>
        <v/>
      </c>
      <c r="HH103" t="str">
        <f t="shared" si="374"/>
        <v/>
      </c>
      <c r="HI103" t="str">
        <f t="shared" si="375"/>
        <v/>
      </c>
      <c r="HJ103" t="str">
        <f t="shared" si="376"/>
        <v/>
      </c>
      <c r="HK103" t="str">
        <f t="shared" si="377"/>
        <v/>
      </c>
      <c r="HL103" t="str">
        <f t="shared" si="378"/>
        <v/>
      </c>
      <c r="HM103" t="str">
        <f t="shared" si="379"/>
        <v/>
      </c>
      <c r="HN103" t="str">
        <f t="shared" si="380"/>
        <v/>
      </c>
      <c r="HO103" t="str">
        <f t="shared" si="381"/>
        <v/>
      </c>
      <c r="HP103" t="str">
        <f t="shared" si="382"/>
        <v/>
      </c>
      <c r="HQ103">
        <f t="shared" si="383"/>
        <v>10.44360985</v>
      </c>
      <c r="HR103" s="26">
        <f t="shared" si="384"/>
        <v>0.86766592399999853</v>
      </c>
      <c r="HS103">
        <f t="shared" si="385"/>
        <v>0.86766592399999853</v>
      </c>
      <c r="HT103">
        <f t="shared" si="386"/>
        <v>0.86766592399999853</v>
      </c>
      <c r="HU103">
        <f t="shared" si="387"/>
        <v>0.86766592399999853</v>
      </c>
      <c r="HV103">
        <f t="shared" si="388"/>
        <v>0.86766592399999853</v>
      </c>
      <c r="HW103">
        <f t="shared" si="389"/>
        <v>0.86766592399999853</v>
      </c>
      <c r="HX103">
        <f t="shared" si="390"/>
        <v>0.86766592399999853</v>
      </c>
      <c r="HY103">
        <f t="shared" si="391"/>
        <v>0.86766592399999853</v>
      </c>
      <c r="HZ103">
        <f t="shared" si="392"/>
        <v>0.86766592399999853</v>
      </c>
      <c r="IA103">
        <f t="shared" si="393"/>
        <v>0.86766592399999853</v>
      </c>
      <c r="IB103" s="4">
        <f t="shared" si="394"/>
        <v>1.3324229999999999E-2</v>
      </c>
      <c r="IC103" t="str">
        <f t="shared" si="395"/>
        <v/>
      </c>
      <c r="ID103" t="str">
        <f t="shared" si="396"/>
        <v/>
      </c>
      <c r="IE103" t="str">
        <f t="shared" si="397"/>
        <v/>
      </c>
      <c r="IF103" t="str">
        <f t="shared" si="398"/>
        <v/>
      </c>
      <c r="IG103" t="str">
        <f t="shared" si="399"/>
        <v/>
      </c>
      <c r="IH103" t="str">
        <f t="shared" si="400"/>
        <v/>
      </c>
      <c r="II103" t="str">
        <f t="shared" si="401"/>
        <v/>
      </c>
      <c r="IJ103" t="str">
        <f t="shared" si="402"/>
        <v/>
      </c>
      <c r="IK103" t="str">
        <f t="shared" si="403"/>
        <v/>
      </c>
      <c r="IL103" t="str">
        <f t="shared" si="404"/>
        <v/>
      </c>
      <c r="IM103">
        <f t="shared" si="405"/>
        <v>1.3324229999999999E-2</v>
      </c>
      <c r="IN103" s="26">
        <f t="shared" si="406"/>
        <v>0.13094384999999997</v>
      </c>
      <c r="IO103">
        <f t="shared" si="407"/>
        <v>0.13094384999999997</v>
      </c>
      <c r="IP103">
        <f t="shared" si="408"/>
        <v>0.13094384999999997</v>
      </c>
      <c r="IQ103">
        <f t="shared" si="409"/>
        <v>0.13094384999999997</v>
      </c>
      <c r="IR103">
        <f t="shared" si="410"/>
        <v>0.13094384999999997</v>
      </c>
      <c r="IS103">
        <f t="shared" si="411"/>
        <v>0.13094384999999997</v>
      </c>
      <c r="IT103">
        <f t="shared" si="412"/>
        <v>0.13094384999999997</v>
      </c>
      <c r="IU103">
        <f t="shared" si="413"/>
        <v>0.13094384999999997</v>
      </c>
      <c r="IV103">
        <f t="shared" si="414"/>
        <v>0.13094384999999997</v>
      </c>
      <c r="IW103">
        <f t="shared" si="415"/>
        <v>0.13094384999999997</v>
      </c>
      <c r="IX103">
        <f t="shared" si="416"/>
        <v>0.13094384999999997</v>
      </c>
      <c r="IY103" s="26" t="str">
        <f t="shared" si="417"/>
        <v/>
      </c>
      <c r="IZ103" t="str">
        <f t="shared" si="418"/>
        <v/>
      </c>
      <c r="JA103" t="str">
        <f t="shared" si="419"/>
        <v/>
      </c>
      <c r="JB103" t="str">
        <f t="shared" si="420"/>
        <v/>
      </c>
      <c r="JC103" t="str">
        <f t="shared" si="421"/>
        <v/>
      </c>
      <c r="JD103" t="str">
        <f t="shared" si="422"/>
        <v/>
      </c>
      <c r="JE103" t="str">
        <f t="shared" si="423"/>
        <v/>
      </c>
      <c r="JF103" t="str">
        <f t="shared" si="424"/>
        <v/>
      </c>
      <c r="JG103" t="str">
        <f t="shared" si="425"/>
        <v/>
      </c>
      <c r="JH103" t="str">
        <f t="shared" si="426"/>
        <v/>
      </c>
      <c r="JI103">
        <f t="shared" si="427"/>
        <v>0.13094384999999997</v>
      </c>
      <c r="JJ103" s="26">
        <f t="shared" si="428"/>
        <v>23.290190403071897</v>
      </c>
      <c r="JK103">
        <f t="shared" si="429"/>
        <v>23.290190403071897</v>
      </c>
      <c r="JL103">
        <f t="shared" si="430"/>
        <v>23.290190403071897</v>
      </c>
      <c r="JM103">
        <f t="shared" si="431"/>
        <v>23.290190403071897</v>
      </c>
      <c r="JN103">
        <f t="shared" si="432"/>
        <v>23.290190403071897</v>
      </c>
      <c r="JO103">
        <f t="shared" si="433"/>
        <v>23.290190403071897</v>
      </c>
      <c r="JP103">
        <f t="shared" si="434"/>
        <v>23.290190403071897</v>
      </c>
      <c r="JQ103">
        <f t="shared" si="435"/>
        <v>23.290190403071897</v>
      </c>
      <c r="JR103">
        <f t="shared" si="436"/>
        <v>23.290190403071897</v>
      </c>
      <c r="JS103">
        <f t="shared" si="437"/>
        <v>23.290190403071897</v>
      </c>
      <c r="JT103">
        <f t="shared" si="438"/>
        <v>23.290190403071897</v>
      </c>
      <c r="JU103" s="26" t="str">
        <f t="shared" si="439"/>
        <v/>
      </c>
      <c r="JV103" t="str">
        <f t="shared" si="440"/>
        <v/>
      </c>
      <c r="JW103" t="str">
        <f t="shared" si="441"/>
        <v/>
      </c>
      <c r="JX103" t="str">
        <f t="shared" si="442"/>
        <v/>
      </c>
      <c r="JY103" t="str">
        <f t="shared" si="443"/>
        <v/>
      </c>
      <c r="JZ103" t="str">
        <f t="shared" si="444"/>
        <v/>
      </c>
      <c r="KA103" t="str">
        <f t="shared" si="445"/>
        <v/>
      </c>
      <c r="KB103" t="str">
        <f t="shared" si="446"/>
        <v/>
      </c>
      <c r="KC103" t="str">
        <f t="shared" si="447"/>
        <v/>
      </c>
      <c r="KD103" t="str">
        <f t="shared" si="448"/>
        <v/>
      </c>
      <c r="KE103" s="4" t="str">
        <f t="shared" si="449"/>
        <v/>
      </c>
    </row>
    <row r="104" spans="1:291" x14ac:dyDescent="0.2">
      <c r="A104" s="16" t="s">
        <v>1739</v>
      </c>
      <c r="B104" s="17" t="s">
        <v>4058</v>
      </c>
      <c r="C104" s="17"/>
      <c r="D104" s="17"/>
      <c r="E104" s="20" t="s">
        <v>173</v>
      </c>
      <c r="F104" s="19">
        <v>0</v>
      </c>
      <c r="G104" s="19"/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32">
        <v>0</v>
      </c>
      <c r="Q104" s="19">
        <v>0</v>
      </c>
      <c r="R104" s="19"/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32">
        <v>1</v>
      </c>
      <c r="AB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 s="4">
        <v>0</v>
      </c>
      <c r="AM104" s="19">
        <v>3.4384400000000002E-2</v>
      </c>
      <c r="AN104" s="19"/>
      <c r="AO104" s="19">
        <v>3.50047E-2</v>
      </c>
      <c r="AP104" s="19">
        <v>3.3814200000000003E-2</v>
      </c>
      <c r="AQ104" s="19">
        <v>3.2349200000000002E-2</v>
      </c>
      <c r="AR104" s="19">
        <v>3.07733E-2</v>
      </c>
      <c r="AS104" s="19">
        <v>2.6278599999999999E-2</v>
      </c>
      <c r="AT104" s="19">
        <v>2.6190700000000001E-2</v>
      </c>
      <c r="AU104" s="19">
        <v>2.5539800000000001E-2</v>
      </c>
      <c r="AV104" s="19">
        <v>2.6442E-2</v>
      </c>
      <c r="AW104" s="32">
        <v>2.91685E-2</v>
      </c>
      <c r="AX104" s="19">
        <v>0</v>
      </c>
      <c r="AY104" s="19"/>
      <c r="AZ104" s="19">
        <v>0</v>
      </c>
      <c r="BA104" s="19">
        <v>0</v>
      </c>
      <c r="BB104" s="19">
        <v>2</v>
      </c>
      <c r="BC104" s="19">
        <v>2</v>
      </c>
      <c r="BD104" s="19">
        <v>0</v>
      </c>
      <c r="BE104" s="19">
        <v>0</v>
      </c>
      <c r="BF104" s="19">
        <v>0</v>
      </c>
      <c r="BG104" s="19">
        <v>0</v>
      </c>
      <c r="BH104" s="32">
        <v>1</v>
      </c>
      <c r="BI104" s="19">
        <f>IF(AX104&gt;0,1,0)</f>
        <v>0</v>
      </c>
      <c r="BJ104" s="19"/>
      <c r="BK104" s="19">
        <f t="shared" ref="BK104:BR106" si="543">IF(AZ104&gt;0,1,0)</f>
        <v>0</v>
      </c>
      <c r="BL104" s="19">
        <f t="shared" si="543"/>
        <v>0</v>
      </c>
      <c r="BM104" s="19">
        <f t="shared" si="543"/>
        <v>1</v>
      </c>
      <c r="BN104" s="19">
        <f t="shared" si="543"/>
        <v>1</v>
      </c>
      <c r="BO104" s="19">
        <f t="shared" si="543"/>
        <v>0</v>
      </c>
      <c r="BP104" s="19">
        <f t="shared" si="543"/>
        <v>0</v>
      </c>
      <c r="BQ104" s="19">
        <f t="shared" si="543"/>
        <v>0</v>
      </c>
      <c r="BR104" s="19">
        <f t="shared" si="543"/>
        <v>0</v>
      </c>
      <c r="BS104" s="19">
        <f t="shared" si="536"/>
        <v>1</v>
      </c>
      <c r="BT104" s="38">
        <v>20</v>
      </c>
      <c r="BU104" s="19">
        <v>19</v>
      </c>
      <c r="BV104" s="19">
        <v>25</v>
      </c>
      <c r="BW104" s="19">
        <v>31</v>
      </c>
      <c r="BX104" s="19">
        <v>35</v>
      </c>
      <c r="BY104" s="19">
        <v>26</v>
      </c>
      <c r="BZ104" s="19">
        <v>15</v>
      </c>
      <c r="CA104" s="19">
        <v>20</v>
      </c>
      <c r="CB104" s="19">
        <v>29</v>
      </c>
      <c r="CC104" s="19">
        <v>22</v>
      </c>
      <c r="CD104" s="32">
        <v>18</v>
      </c>
      <c r="CE104" s="19">
        <v>129</v>
      </c>
      <c r="CF104" s="19">
        <v>236</v>
      </c>
      <c r="CG104" s="19">
        <v>156</v>
      </c>
      <c r="CH104" s="19">
        <v>234</v>
      </c>
      <c r="CI104" s="19">
        <v>185</v>
      </c>
      <c r="CJ104" s="19">
        <v>266</v>
      </c>
      <c r="CK104" s="19">
        <v>151</v>
      </c>
      <c r="CL104" s="19">
        <v>189</v>
      </c>
      <c r="CM104" s="19">
        <v>148</v>
      </c>
      <c r="CN104" s="19">
        <v>138</v>
      </c>
      <c r="CO104" s="32">
        <v>150</v>
      </c>
      <c r="CP104" s="35">
        <f t="shared" si="494"/>
        <v>0.15503875968992248</v>
      </c>
      <c r="CQ104" s="35">
        <f t="shared" si="495"/>
        <v>8.050847457627118E-2</v>
      </c>
      <c r="CR104" s="35">
        <f t="shared" si="496"/>
        <v>0.16025641025641027</v>
      </c>
      <c r="CS104" s="35">
        <f t="shared" si="497"/>
        <v>0.13247863247863248</v>
      </c>
      <c r="CT104" s="35">
        <f t="shared" si="498"/>
        <v>0.1891891891891892</v>
      </c>
      <c r="CU104" s="35">
        <f t="shared" si="499"/>
        <v>9.7744360902255634E-2</v>
      </c>
      <c r="CV104" s="35">
        <f t="shared" si="500"/>
        <v>9.9337748344370855E-2</v>
      </c>
      <c r="CW104" s="35">
        <f t="shared" si="501"/>
        <v>0.10582010582010581</v>
      </c>
      <c r="CX104" s="35">
        <f t="shared" si="502"/>
        <v>0.19594594594594594</v>
      </c>
      <c r="CY104" s="35">
        <f t="shared" si="503"/>
        <v>0.15942028985507245</v>
      </c>
      <c r="CZ104" s="139">
        <f t="shared" si="504"/>
        <v>0.12</v>
      </c>
      <c r="DA104" s="146">
        <v>3.2172686019999999</v>
      </c>
      <c r="DB104" s="146">
        <v>3.3691749729999998</v>
      </c>
      <c r="DC104" s="146">
        <v>2.9064339449999999</v>
      </c>
      <c r="DD104" s="146">
        <v>3.074861431</v>
      </c>
      <c r="DE104" s="146">
        <v>3.2874787699999999</v>
      </c>
      <c r="DF104" s="146">
        <v>2.5755880229999999</v>
      </c>
      <c r="DG104" s="146">
        <v>2.893730444</v>
      </c>
      <c r="DH104" s="146">
        <v>3.3551668559999999</v>
      </c>
      <c r="DI104" s="146">
        <v>2.8290251259999999</v>
      </c>
      <c r="DJ104" s="146">
        <v>3.375232891</v>
      </c>
      <c r="DK104" s="147">
        <v>3.8349781279999999</v>
      </c>
      <c r="DL104" s="146"/>
      <c r="DM104" s="146"/>
      <c r="DN104" s="146">
        <v>1.6477000000000001E-4</v>
      </c>
      <c r="DO104" s="146">
        <v>6.8800000000000002E-6</v>
      </c>
      <c r="DP104" s="146">
        <v>2.7412600000000001E-3</v>
      </c>
      <c r="DQ104" s="146">
        <v>4.8131471000000002E-2</v>
      </c>
      <c r="DR104" s="146">
        <v>4.8131471000000002E-2</v>
      </c>
      <c r="DS104" s="146">
        <v>1.3736099999999999E-3</v>
      </c>
      <c r="DT104" s="146">
        <v>7.8775081999999996E-2</v>
      </c>
      <c r="DU104" s="146">
        <v>0.187630882</v>
      </c>
      <c r="DV104" s="147">
        <v>0.25014293700000001</v>
      </c>
      <c r="DW104" s="146"/>
      <c r="DX104" s="146"/>
      <c r="DY104" s="146">
        <v>0.14228096000000001</v>
      </c>
      <c r="DZ104" s="146">
        <v>0.120308437</v>
      </c>
      <c r="EA104" s="146">
        <v>0.11700513799999999</v>
      </c>
      <c r="EB104" s="146">
        <v>8.9692000999999993E-2</v>
      </c>
      <c r="EC104" s="146">
        <v>8.9692000999999993E-2</v>
      </c>
      <c r="ED104" s="146">
        <v>4.1260999999999999E-2</v>
      </c>
      <c r="EE104" s="146">
        <v>0.126719</v>
      </c>
      <c r="EF104" s="146">
        <v>9.9479999999999999E-2</v>
      </c>
      <c r="EG104" s="147">
        <v>2.3286999999999999E-2</v>
      </c>
      <c r="EH104" s="143">
        <v>823474100</v>
      </c>
      <c r="EI104" s="149">
        <v>914947400</v>
      </c>
      <c r="EJ104" s="149">
        <v>1028502800</v>
      </c>
      <c r="EK104" s="143">
        <v>1344331200</v>
      </c>
      <c r="EL104" s="143">
        <v>1533769100</v>
      </c>
      <c r="EM104" s="143">
        <v>1334894500</v>
      </c>
      <c r="EN104" s="143">
        <v>1446180800</v>
      </c>
      <c r="EO104" s="143">
        <v>1710117600</v>
      </c>
      <c r="EP104" s="143">
        <v>1601745600</v>
      </c>
      <c r="EQ104" s="143">
        <v>1970639100</v>
      </c>
      <c r="ER104" s="143">
        <v>2113695500</v>
      </c>
      <c r="ES104" s="26">
        <f t="shared" si="505"/>
        <v>20.529042655964119</v>
      </c>
      <c r="ET104" s="26">
        <f t="shared" si="506"/>
        <v>20.634377135248595</v>
      </c>
      <c r="EU104" s="26">
        <f t="shared" si="507"/>
        <v>20.751369989464859</v>
      </c>
      <c r="EV104" s="26">
        <f t="shared" si="508"/>
        <v>21.019162477260263</v>
      </c>
      <c r="EW104" s="26">
        <f t="shared" si="509"/>
        <v>21.15099400704959</v>
      </c>
      <c r="EX104" s="26">
        <f t="shared" si="510"/>
        <v>21.012118099458661</v>
      </c>
      <c r="EY104" s="26">
        <f t="shared" si="511"/>
        <v>21.092191987444959</v>
      </c>
      <c r="EZ104" s="26">
        <f t="shared" si="512"/>
        <v>21.259827977026124</v>
      </c>
      <c r="FA104" s="26">
        <f t="shared" si="513"/>
        <v>21.19435987148416</v>
      </c>
      <c r="FB104" s="26">
        <f t="shared" si="514"/>
        <v>21.401623743328393</v>
      </c>
      <c r="FC104" s="152">
        <f t="shared" si="515"/>
        <v>21.47170367428464</v>
      </c>
      <c r="FD104">
        <f t="shared" si="540"/>
        <v>3.2172686019999999</v>
      </c>
      <c r="FE104" t="str">
        <f t="shared" si="541"/>
        <v/>
      </c>
      <c r="FF104">
        <f t="shared" si="462"/>
        <v>2.9064339449999999</v>
      </c>
      <c r="FG104">
        <f t="shared" si="457"/>
        <v>3.074861431</v>
      </c>
      <c r="FH104">
        <f t="shared" si="516"/>
        <v>3.2874787699999999</v>
      </c>
      <c r="FI104">
        <f t="shared" si="533"/>
        <v>2.5755880229999999</v>
      </c>
      <c r="FJ104">
        <f t="shared" si="534"/>
        <v>2.893730444</v>
      </c>
      <c r="FK104">
        <f t="shared" si="535"/>
        <v>3.3551668559999999</v>
      </c>
      <c r="FL104">
        <f t="shared" si="492"/>
        <v>2.8290251259999999</v>
      </c>
      <c r="FM104">
        <f t="shared" si="517"/>
        <v>3.375232891</v>
      </c>
      <c r="FN104">
        <f t="shared" si="452"/>
        <v>3.8349781279999999</v>
      </c>
      <c r="FO104" s="26"/>
      <c r="FP104" t="str">
        <f t="shared" si="542"/>
        <v/>
      </c>
      <c r="FQ104">
        <f t="shared" si="542"/>
        <v>1.6477000000000001E-4</v>
      </c>
      <c r="FR104">
        <f t="shared" si="542"/>
        <v>6.8800000000000002E-6</v>
      </c>
      <c r="FS104">
        <f t="shared" si="542"/>
        <v>2.7412600000000001E-3</v>
      </c>
      <c r="FT104">
        <f t="shared" si="542"/>
        <v>4.8131471000000002E-2</v>
      </c>
      <c r="FU104">
        <f t="shared" si="542"/>
        <v>4.8131471000000002E-2</v>
      </c>
      <c r="FV104">
        <f t="shared" si="542"/>
        <v>1.3736099999999999E-3</v>
      </c>
      <c r="FW104">
        <f>IF(ISNUMBER(N104),DT104,"")</f>
        <v>7.8775081999999996E-2</v>
      </c>
      <c r="FX104">
        <f t="shared" si="537"/>
        <v>0.187630882</v>
      </c>
      <c r="FY104" s="4">
        <f t="shared" si="537"/>
        <v>0.25014293700000001</v>
      </c>
      <c r="GA104" t="str">
        <f>IF(ISNUMBER(G104),DX104,"")</f>
        <v/>
      </c>
      <c r="GB104">
        <f t="shared" si="458"/>
        <v>0.14228096000000001</v>
      </c>
      <c r="GC104">
        <f t="shared" si="459"/>
        <v>0.120308437</v>
      </c>
      <c r="GD104">
        <f t="shared" si="460"/>
        <v>0.11700513799999999</v>
      </c>
      <c r="GE104">
        <f t="shared" si="518"/>
        <v>8.9692000999999993E-2</v>
      </c>
      <c r="GF104">
        <f t="shared" si="519"/>
        <v>8.9692000999999993E-2</v>
      </c>
      <c r="GG104">
        <f t="shared" si="520"/>
        <v>4.1260999999999999E-2</v>
      </c>
      <c r="GH104">
        <f t="shared" si="521"/>
        <v>0.126719</v>
      </c>
      <c r="GI104">
        <f t="shared" si="538"/>
        <v>9.9479999999999999E-2</v>
      </c>
      <c r="GJ104" s="4">
        <f t="shared" si="538"/>
        <v>2.3286999999999999E-2</v>
      </c>
      <c r="GK104">
        <f t="shared" si="522"/>
        <v>20.529042655964119</v>
      </c>
      <c r="GL104" t="str">
        <f t="shared" si="523"/>
        <v/>
      </c>
      <c r="GM104">
        <f t="shared" si="524"/>
        <v>20.751369989464859</v>
      </c>
      <c r="GN104">
        <f t="shared" si="525"/>
        <v>21.019162477260263</v>
      </c>
      <c r="GO104">
        <f t="shared" si="526"/>
        <v>21.15099400704959</v>
      </c>
      <c r="GP104">
        <f t="shared" si="527"/>
        <v>21.012118099458661</v>
      </c>
      <c r="GQ104">
        <f t="shared" si="528"/>
        <v>21.092191987444959</v>
      </c>
      <c r="GR104">
        <f t="shared" si="529"/>
        <v>21.259827977026124</v>
      </c>
      <c r="GS104">
        <f t="shared" si="530"/>
        <v>21.19435987148416</v>
      </c>
      <c r="GT104">
        <f t="shared" si="531"/>
        <v>21.401623743328393</v>
      </c>
      <c r="GU104">
        <f t="shared" si="532"/>
        <v>21.47170367428464</v>
      </c>
      <c r="GV104" s="26">
        <f t="shared" si="362"/>
        <v>3.2172686019999999</v>
      </c>
      <c r="GW104">
        <f t="shared" si="363"/>
        <v>11.025982470999988</v>
      </c>
      <c r="GX104">
        <f t="shared" si="364"/>
        <v>2.9064339449999999</v>
      </c>
      <c r="GY104">
        <f t="shared" si="365"/>
        <v>3.074861431</v>
      </c>
      <c r="GZ104">
        <f t="shared" si="366"/>
        <v>3.2874787699999999</v>
      </c>
      <c r="HA104">
        <f t="shared" si="367"/>
        <v>2.5755880229999999</v>
      </c>
      <c r="HB104">
        <f t="shared" si="368"/>
        <v>2.893730444</v>
      </c>
      <c r="HC104">
        <f t="shared" si="369"/>
        <v>3.3551668559999999</v>
      </c>
      <c r="HD104">
        <f t="shared" si="370"/>
        <v>2.8290251259999999</v>
      </c>
      <c r="HE104">
        <f t="shared" si="371"/>
        <v>3.375232891</v>
      </c>
      <c r="HF104">
        <f t="shared" si="372"/>
        <v>3.8349781279999999</v>
      </c>
      <c r="HG104" s="26">
        <f t="shared" si="373"/>
        <v>3.2172686019999999</v>
      </c>
      <c r="HH104" t="str">
        <f t="shared" si="374"/>
        <v/>
      </c>
      <c r="HI104">
        <f t="shared" si="375"/>
        <v>2.9064339449999999</v>
      </c>
      <c r="HJ104">
        <f t="shared" si="376"/>
        <v>3.074861431</v>
      </c>
      <c r="HK104">
        <f t="shared" si="377"/>
        <v>3.2874787699999999</v>
      </c>
      <c r="HL104">
        <f t="shared" si="378"/>
        <v>2.5755880229999999</v>
      </c>
      <c r="HM104">
        <f t="shared" si="379"/>
        <v>2.893730444</v>
      </c>
      <c r="HN104">
        <f t="shared" si="380"/>
        <v>3.3551668559999999</v>
      </c>
      <c r="HO104">
        <f t="shared" si="381"/>
        <v>2.8290251259999999</v>
      </c>
      <c r="HP104">
        <f t="shared" si="382"/>
        <v>3.375232891</v>
      </c>
      <c r="HQ104">
        <f t="shared" si="383"/>
        <v>3.8349781279999999</v>
      </c>
      <c r="HR104" s="26">
        <f t="shared" si="384"/>
        <v>1.8501305000000012E-3</v>
      </c>
      <c r="HS104">
        <f t="shared" si="385"/>
        <v>0.86766592399999853</v>
      </c>
      <c r="HT104">
        <f t="shared" si="386"/>
        <v>1.8501305000000012E-3</v>
      </c>
      <c r="HU104">
        <f t="shared" si="387"/>
        <v>1.8501305000000012E-3</v>
      </c>
      <c r="HV104">
        <f t="shared" si="388"/>
        <v>2.7412600000000001E-3</v>
      </c>
      <c r="HW104">
        <f t="shared" si="389"/>
        <v>4.8131471000000002E-2</v>
      </c>
      <c r="HX104">
        <f t="shared" si="390"/>
        <v>4.8131471000000002E-2</v>
      </c>
      <c r="HY104">
        <f t="shared" si="391"/>
        <v>1.8501305000000012E-3</v>
      </c>
      <c r="HZ104">
        <f t="shared" si="392"/>
        <v>7.8775081999999996E-2</v>
      </c>
      <c r="IA104">
        <f t="shared" si="393"/>
        <v>0.187630882</v>
      </c>
      <c r="IB104" s="4">
        <f t="shared" si="394"/>
        <v>0.25014293700000001</v>
      </c>
      <c r="IC104" t="str">
        <f t="shared" si="395"/>
        <v/>
      </c>
      <c r="ID104" t="str">
        <f t="shared" si="396"/>
        <v/>
      </c>
      <c r="IE104">
        <f t="shared" si="397"/>
        <v>1.8501305000000012E-3</v>
      </c>
      <c r="IF104">
        <f t="shared" si="398"/>
        <v>1.8501305000000012E-3</v>
      </c>
      <c r="IG104">
        <f t="shared" si="399"/>
        <v>2.7412600000000001E-3</v>
      </c>
      <c r="IH104">
        <f t="shared" si="400"/>
        <v>4.8131471000000002E-2</v>
      </c>
      <c r="II104">
        <f t="shared" si="401"/>
        <v>4.8131471000000002E-2</v>
      </c>
      <c r="IJ104">
        <f t="shared" si="402"/>
        <v>1.8501305000000012E-3</v>
      </c>
      <c r="IK104">
        <f t="shared" si="403"/>
        <v>7.8775081999999996E-2</v>
      </c>
      <c r="IL104">
        <f t="shared" si="404"/>
        <v>0.187630882</v>
      </c>
      <c r="IM104">
        <f t="shared" si="405"/>
        <v>0.25014293700000001</v>
      </c>
      <c r="IN104" s="26">
        <f t="shared" si="406"/>
        <v>0</v>
      </c>
      <c r="IO104">
        <f t="shared" si="407"/>
        <v>0.13094384999999997</v>
      </c>
      <c r="IP104">
        <f t="shared" si="408"/>
        <v>0.13094384999999997</v>
      </c>
      <c r="IQ104">
        <f t="shared" si="409"/>
        <v>0.120308437</v>
      </c>
      <c r="IR104">
        <f t="shared" si="410"/>
        <v>0.11700513799999999</v>
      </c>
      <c r="IS104">
        <f t="shared" si="411"/>
        <v>8.9692000999999993E-2</v>
      </c>
      <c r="IT104">
        <f t="shared" si="412"/>
        <v>8.9692000999999993E-2</v>
      </c>
      <c r="IU104">
        <f t="shared" si="413"/>
        <v>4.1260999999999999E-2</v>
      </c>
      <c r="IV104">
        <f t="shared" si="414"/>
        <v>0.126719</v>
      </c>
      <c r="IW104">
        <f t="shared" si="415"/>
        <v>9.9479999999999999E-2</v>
      </c>
      <c r="IX104">
        <f t="shared" si="416"/>
        <v>2.3286999999999999E-2</v>
      </c>
      <c r="IY104" s="26" t="str">
        <f t="shared" si="417"/>
        <v/>
      </c>
      <c r="IZ104" t="str">
        <f t="shared" si="418"/>
        <v/>
      </c>
      <c r="JA104">
        <f t="shared" si="419"/>
        <v>0.13094384999999997</v>
      </c>
      <c r="JB104">
        <f t="shared" si="420"/>
        <v>0.120308437</v>
      </c>
      <c r="JC104">
        <f t="shared" si="421"/>
        <v>0.11700513799999999</v>
      </c>
      <c r="JD104">
        <f t="shared" si="422"/>
        <v>8.9692000999999993E-2</v>
      </c>
      <c r="JE104">
        <f t="shared" si="423"/>
        <v>8.9692000999999993E-2</v>
      </c>
      <c r="JF104">
        <f t="shared" si="424"/>
        <v>4.1260999999999999E-2</v>
      </c>
      <c r="JG104">
        <f t="shared" si="425"/>
        <v>0.126719</v>
      </c>
      <c r="JH104">
        <f t="shared" si="426"/>
        <v>9.9479999999999999E-2</v>
      </c>
      <c r="JI104">
        <f t="shared" si="427"/>
        <v>2.3286999999999999E-2</v>
      </c>
      <c r="JJ104" s="26">
        <f t="shared" si="428"/>
        <v>20.529042655964119</v>
      </c>
      <c r="JK104">
        <f t="shared" si="429"/>
        <v>23.290190403071897</v>
      </c>
      <c r="JL104">
        <f t="shared" si="430"/>
        <v>20.751369989464859</v>
      </c>
      <c r="JM104">
        <f t="shared" si="431"/>
        <v>21.019162477260263</v>
      </c>
      <c r="JN104">
        <f t="shared" si="432"/>
        <v>21.15099400704959</v>
      </c>
      <c r="JO104">
        <f t="shared" si="433"/>
        <v>21.012118099458661</v>
      </c>
      <c r="JP104">
        <f t="shared" si="434"/>
        <v>21.092191987444959</v>
      </c>
      <c r="JQ104">
        <f t="shared" si="435"/>
        <v>21.259827977026124</v>
      </c>
      <c r="JR104">
        <f t="shared" si="436"/>
        <v>21.19435987148416</v>
      </c>
      <c r="JS104">
        <f t="shared" si="437"/>
        <v>21.401623743328393</v>
      </c>
      <c r="JT104">
        <f t="shared" si="438"/>
        <v>21.47170367428464</v>
      </c>
      <c r="JU104" s="26">
        <f t="shared" si="439"/>
        <v>20.529042655964119</v>
      </c>
      <c r="JV104" t="str">
        <f t="shared" si="440"/>
        <v/>
      </c>
      <c r="JW104">
        <f t="shared" si="441"/>
        <v>20.751369989464859</v>
      </c>
      <c r="JX104">
        <f t="shared" si="442"/>
        <v>21.019162477260263</v>
      </c>
      <c r="JY104">
        <f t="shared" si="443"/>
        <v>21.15099400704959</v>
      </c>
      <c r="JZ104">
        <f t="shared" si="444"/>
        <v>21.012118099458661</v>
      </c>
      <c r="KA104">
        <f t="shared" si="445"/>
        <v>21.092191987444959</v>
      </c>
      <c r="KB104">
        <f t="shared" si="446"/>
        <v>21.259827977026124</v>
      </c>
      <c r="KC104">
        <f t="shared" si="447"/>
        <v>21.19435987148416</v>
      </c>
      <c r="KD104">
        <f t="shared" si="448"/>
        <v>21.401623743328393</v>
      </c>
      <c r="KE104" s="4">
        <f t="shared" si="449"/>
        <v>21.47170367428464</v>
      </c>
    </row>
    <row r="105" spans="1:291" x14ac:dyDescent="0.2">
      <c r="A105" s="16" t="s">
        <v>3705</v>
      </c>
      <c r="B105" s="17" t="s">
        <v>3706</v>
      </c>
      <c r="C105" s="17"/>
      <c r="D105" s="17"/>
      <c r="E105" s="20" t="s">
        <v>173</v>
      </c>
      <c r="F105" s="19">
        <v>0</v>
      </c>
      <c r="G105" s="19">
        <v>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32">
        <v>1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32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 s="4">
        <v>1</v>
      </c>
      <c r="AM105" s="19">
        <v>1.8485100000000001E-2</v>
      </c>
      <c r="AN105" s="19">
        <v>1.9006700000000001E-2</v>
      </c>
      <c r="AO105" s="19">
        <v>2.0626499999999999E-2</v>
      </c>
      <c r="AP105" s="19">
        <v>2.2544600000000001E-2</v>
      </c>
      <c r="AQ105" s="19">
        <v>2.3073799999999998E-2</v>
      </c>
      <c r="AR105" s="19">
        <v>2.1722700000000001E-2</v>
      </c>
      <c r="AS105" s="19">
        <v>2.2216099999999999E-2</v>
      </c>
      <c r="AT105" s="19">
        <v>2.6095500000000001E-2</v>
      </c>
      <c r="AU105" s="19">
        <v>2.4906899999999999E-2</v>
      </c>
      <c r="AV105" s="19">
        <v>2.7898200000000001E-2</v>
      </c>
      <c r="AW105" s="32">
        <v>2.96283E-2</v>
      </c>
      <c r="AX105" s="19">
        <v>2</v>
      </c>
      <c r="AY105" s="19">
        <v>2</v>
      </c>
      <c r="AZ105" s="19">
        <v>1</v>
      </c>
      <c r="BA105" s="19">
        <v>1</v>
      </c>
      <c r="BB105" s="19">
        <v>3</v>
      </c>
      <c r="BC105" s="19">
        <v>3</v>
      </c>
      <c r="BD105" s="19">
        <v>1</v>
      </c>
      <c r="BE105" s="19">
        <v>0</v>
      </c>
      <c r="BF105" s="19">
        <v>1</v>
      </c>
      <c r="BG105" s="19">
        <v>0</v>
      </c>
      <c r="BH105" s="32">
        <v>0</v>
      </c>
      <c r="BI105" s="19">
        <f>IF(AX105&gt;0,1,0)</f>
        <v>1</v>
      </c>
      <c r="BJ105" s="19">
        <f>IF(AY105&gt;0,1,0)</f>
        <v>1</v>
      </c>
      <c r="BK105" s="19">
        <f t="shared" si="543"/>
        <v>1</v>
      </c>
      <c r="BL105" s="19">
        <f t="shared" si="543"/>
        <v>1</v>
      </c>
      <c r="BM105" s="19">
        <f t="shared" si="543"/>
        <v>1</v>
      </c>
      <c r="BN105" s="19">
        <f t="shared" si="543"/>
        <v>1</v>
      </c>
      <c r="BO105" s="19">
        <f t="shared" si="543"/>
        <v>1</v>
      </c>
      <c r="BP105" s="19">
        <f t="shared" si="543"/>
        <v>0</v>
      </c>
      <c r="BQ105" s="19">
        <f t="shared" si="543"/>
        <v>1</v>
      </c>
      <c r="BR105" s="19">
        <f t="shared" si="543"/>
        <v>0</v>
      </c>
      <c r="BS105" s="19">
        <f t="shared" si="536"/>
        <v>0</v>
      </c>
      <c r="BT105" s="38">
        <v>11</v>
      </c>
      <c r="BU105" s="19">
        <v>31</v>
      </c>
      <c r="BV105" s="19">
        <v>27</v>
      </c>
      <c r="BW105" s="19">
        <v>40</v>
      </c>
      <c r="BX105" s="19">
        <v>31</v>
      </c>
      <c r="BY105" s="19">
        <v>47</v>
      </c>
      <c r="BZ105" s="19">
        <v>36</v>
      </c>
      <c r="CA105" s="19">
        <v>102</v>
      </c>
      <c r="CB105" s="19">
        <v>31</v>
      </c>
      <c r="CC105" s="19">
        <v>42</v>
      </c>
      <c r="CD105" s="32">
        <v>43</v>
      </c>
      <c r="CE105" s="19">
        <v>110</v>
      </c>
      <c r="CF105" s="19">
        <v>279</v>
      </c>
      <c r="CG105" s="19">
        <v>181</v>
      </c>
      <c r="CH105" s="19">
        <v>286</v>
      </c>
      <c r="CI105" s="19">
        <v>237</v>
      </c>
      <c r="CJ105" s="19">
        <v>261</v>
      </c>
      <c r="CK105" s="19">
        <v>308</v>
      </c>
      <c r="CL105" s="19">
        <v>485</v>
      </c>
      <c r="CM105" s="19">
        <v>329</v>
      </c>
      <c r="CN105" s="19">
        <v>354</v>
      </c>
      <c r="CO105" s="32">
        <v>346</v>
      </c>
      <c r="CP105" s="35">
        <f t="shared" si="494"/>
        <v>0.1</v>
      </c>
      <c r="CQ105" s="35">
        <f t="shared" si="495"/>
        <v>0.1111111111111111</v>
      </c>
      <c r="CR105" s="35">
        <f t="shared" si="496"/>
        <v>0.14917127071823205</v>
      </c>
      <c r="CS105" s="35">
        <f t="shared" si="497"/>
        <v>0.13986013986013987</v>
      </c>
      <c r="CT105" s="35">
        <f t="shared" si="498"/>
        <v>0.13080168776371309</v>
      </c>
      <c r="CU105" s="35">
        <f t="shared" si="499"/>
        <v>0.18007662835249041</v>
      </c>
      <c r="CV105" s="35">
        <f t="shared" si="500"/>
        <v>0.11688311688311688</v>
      </c>
      <c r="CW105" s="35">
        <f t="shared" si="501"/>
        <v>0.21030927835051547</v>
      </c>
      <c r="CX105" s="35">
        <f t="shared" si="502"/>
        <v>9.4224924012158054E-2</v>
      </c>
      <c r="CY105" s="35">
        <f t="shared" si="503"/>
        <v>0.11864406779661017</v>
      </c>
      <c r="CZ105" s="139">
        <f t="shared" si="504"/>
        <v>0.12427745664739884</v>
      </c>
      <c r="DA105" s="146">
        <v>10.766999999999999</v>
      </c>
      <c r="DB105" s="146">
        <v>10.766999999999999</v>
      </c>
      <c r="DC105" s="146">
        <v>4.3871000000000002</v>
      </c>
      <c r="DD105" s="146">
        <v>11.034700000000001</v>
      </c>
      <c r="DE105" s="146">
        <v>8.6522000000000006</v>
      </c>
      <c r="DF105" s="146">
        <v>3.1088</v>
      </c>
      <c r="DG105" s="146">
        <v>3.4514</v>
      </c>
      <c r="DH105" s="146">
        <v>1.4858</v>
      </c>
      <c r="DI105" s="146">
        <v>0.79349999999999998</v>
      </c>
      <c r="DJ105" s="146">
        <v>1.0795999999999999</v>
      </c>
      <c r="DK105" s="147">
        <v>1.1866000000000001</v>
      </c>
      <c r="DL105" s="146">
        <v>1.009182</v>
      </c>
      <c r="DM105" s="146">
        <v>0.91108599999999995</v>
      </c>
      <c r="DN105" s="146">
        <v>0.81129300000000004</v>
      </c>
      <c r="DO105" s="146">
        <v>0.80988000000000004</v>
      </c>
      <c r="DP105" s="146">
        <v>0.72287999999999997</v>
      </c>
      <c r="DQ105" s="146">
        <v>0.64459999999999995</v>
      </c>
      <c r="DR105" s="146">
        <v>2.2311999999999999E-2</v>
      </c>
      <c r="DS105" s="146">
        <v>0.148424</v>
      </c>
      <c r="DT105" s="146">
        <v>0.136181</v>
      </c>
      <c r="DU105" s="146">
        <v>9.4229000000000007E-2</v>
      </c>
      <c r="DV105" s="147">
        <v>0.10718899999999999</v>
      </c>
      <c r="DW105" s="146">
        <v>-4.9358000000000006E-2</v>
      </c>
      <c r="DX105" s="146">
        <v>3.4772999999999998E-2</v>
      </c>
      <c r="DY105" s="146">
        <v>5.1577000000000005E-2</v>
      </c>
      <c r="DZ105" s="146">
        <v>5.5498000000000006E-2</v>
      </c>
      <c r="EA105" s="146">
        <v>5.6527000000000001E-2</v>
      </c>
      <c r="EB105" s="146">
        <v>6.7951999999999999E-2</v>
      </c>
      <c r="EC105" s="146">
        <v>4.6920000000000003E-2</v>
      </c>
      <c r="ED105" s="146">
        <v>0.11054399999999999</v>
      </c>
      <c r="EE105" s="146">
        <v>5.3768000000000003E-2</v>
      </c>
      <c r="EF105" s="146">
        <v>3.8189000000000001E-2</v>
      </c>
      <c r="EG105" s="147">
        <v>4.8956E-2</v>
      </c>
      <c r="EH105" s="143">
        <v>916983000</v>
      </c>
      <c r="EI105" s="149">
        <v>654106800</v>
      </c>
      <c r="EJ105" s="149">
        <v>793948000</v>
      </c>
      <c r="EK105" s="143">
        <v>1958160800</v>
      </c>
      <c r="EL105" s="143">
        <v>2597470700</v>
      </c>
      <c r="EM105" s="143">
        <v>1270976500</v>
      </c>
      <c r="EN105" s="143">
        <v>2012866400</v>
      </c>
      <c r="EO105" s="143">
        <v>7779258700</v>
      </c>
      <c r="EP105" s="143">
        <v>4375706400</v>
      </c>
      <c r="EQ105" s="143">
        <v>6115935500</v>
      </c>
      <c r="ER105" s="143">
        <v>7102354900</v>
      </c>
      <c r="ES105" s="26">
        <f t="shared" si="505"/>
        <v>20.636599491335701</v>
      </c>
      <c r="ET105" s="26">
        <f t="shared" si="506"/>
        <v>20.298781198841322</v>
      </c>
      <c r="EU105" s="26">
        <f t="shared" si="507"/>
        <v>20.492528525882889</v>
      </c>
      <c r="EV105" s="26">
        <f t="shared" si="508"/>
        <v>21.395271502299643</v>
      </c>
      <c r="EW105" s="26">
        <f t="shared" si="509"/>
        <v>21.677804000797039</v>
      </c>
      <c r="EX105" s="26">
        <f t="shared" si="510"/>
        <v>20.963051339604355</v>
      </c>
      <c r="EY105" s="26">
        <f t="shared" si="511"/>
        <v>21.422825612797499</v>
      </c>
      <c r="EZ105" s="26">
        <f t="shared" si="512"/>
        <v>22.77472688782067</v>
      </c>
      <c r="FA105" s="26">
        <f t="shared" si="513"/>
        <v>22.199333806579407</v>
      </c>
      <c r="FB105" s="26">
        <f t="shared" si="514"/>
        <v>22.53416357884905</v>
      </c>
      <c r="FC105" s="152">
        <f t="shared" si="515"/>
        <v>22.683692242057674</v>
      </c>
      <c r="FD105">
        <f t="shared" si="540"/>
        <v>10.766999999999999</v>
      </c>
      <c r="FE105">
        <f t="shared" si="541"/>
        <v>10.766999999999999</v>
      </c>
      <c r="FF105">
        <f t="shared" si="462"/>
        <v>4.3871000000000002</v>
      </c>
      <c r="FG105">
        <f t="shared" si="457"/>
        <v>11.034700000000001</v>
      </c>
      <c r="FH105">
        <f t="shared" si="516"/>
        <v>8.6522000000000006</v>
      </c>
      <c r="FI105">
        <f t="shared" si="533"/>
        <v>3.1088</v>
      </c>
      <c r="FJ105">
        <f t="shared" si="534"/>
        <v>3.4514</v>
      </c>
      <c r="FK105">
        <f t="shared" si="535"/>
        <v>1.4858</v>
      </c>
      <c r="FL105">
        <f t="shared" si="492"/>
        <v>0.79349999999999998</v>
      </c>
      <c r="FM105">
        <f t="shared" si="517"/>
        <v>1.0795999999999999</v>
      </c>
      <c r="FN105">
        <f t="shared" si="452"/>
        <v>1.1866000000000001</v>
      </c>
      <c r="FO105" s="26">
        <f>IF(ISNUMBER(F105),DL105,"")</f>
        <v>1.009182</v>
      </c>
      <c r="FP105">
        <f t="shared" si="542"/>
        <v>0.91108599999999995</v>
      </c>
      <c r="FQ105">
        <f t="shared" si="542"/>
        <v>0.81129300000000004</v>
      </c>
      <c r="FR105">
        <f t="shared" si="542"/>
        <v>0.80988000000000004</v>
      </c>
      <c r="FS105">
        <f t="shared" si="542"/>
        <v>0.72287999999999997</v>
      </c>
      <c r="FT105">
        <f t="shared" si="542"/>
        <v>0.64459999999999995</v>
      </c>
      <c r="FU105">
        <f t="shared" si="542"/>
        <v>2.2311999999999999E-2</v>
      </c>
      <c r="FV105">
        <f t="shared" si="542"/>
        <v>0.148424</v>
      </c>
      <c r="FW105">
        <f>IF(ISNUMBER(N105),DT105,"")</f>
        <v>0.136181</v>
      </c>
      <c r="FX105">
        <f t="shared" si="537"/>
        <v>9.4229000000000007E-2</v>
      </c>
      <c r="FY105" s="4">
        <f t="shared" si="537"/>
        <v>0.10718899999999999</v>
      </c>
      <c r="FZ105">
        <f>IF(ISNUMBER(F105),DW105,"")</f>
        <v>-4.9358000000000006E-2</v>
      </c>
      <c r="GA105">
        <f>IF(ISNUMBER(G105),DX105,"")</f>
        <v>3.4772999999999998E-2</v>
      </c>
      <c r="GB105">
        <f t="shared" ref="GB105:GB127" si="544">IF(ISNUMBER(H105),DY105,"")</f>
        <v>5.1577000000000005E-2</v>
      </c>
      <c r="GC105">
        <f t="shared" ref="GC105:GC127" si="545">IF(ISNUMBER(I105),DZ105,"")</f>
        <v>5.5498000000000006E-2</v>
      </c>
      <c r="GD105">
        <f t="shared" ref="GD105:GD127" si="546">IF(ISNUMBER(J105),EA105,"")</f>
        <v>5.6527000000000001E-2</v>
      </c>
      <c r="GE105">
        <f t="shared" si="518"/>
        <v>6.7951999999999999E-2</v>
      </c>
      <c r="GF105">
        <f t="shared" si="519"/>
        <v>4.6920000000000003E-2</v>
      </c>
      <c r="GG105">
        <f t="shared" si="520"/>
        <v>0.11054399999999999</v>
      </c>
      <c r="GH105">
        <f t="shared" si="521"/>
        <v>5.3768000000000003E-2</v>
      </c>
      <c r="GI105">
        <f t="shared" si="538"/>
        <v>3.8189000000000001E-2</v>
      </c>
      <c r="GJ105" s="4">
        <f t="shared" si="538"/>
        <v>4.8956E-2</v>
      </c>
      <c r="GK105">
        <f t="shared" si="522"/>
        <v>20.636599491335701</v>
      </c>
      <c r="GL105">
        <f t="shared" si="523"/>
        <v>20.298781198841322</v>
      </c>
      <c r="GM105">
        <f t="shared" si="524"/>
        <v>20.492528525882889</v>
      </c>
      <c r="GN105">
        <f t="shared" si="525"/>
        <v>21.395271502299643</v>
      </c>
      <c r="GO105">
        <f t="shared" si="526"/>
        <v>21.677804000797039</v>
      </c>
      <c r="GP105">
        <f t="shared" si="527"/>
        <v>20.963051339604355</v>
      </c>
      <c r="GQ105">
        <f t="shared" si="528"/>
        <v>21.422825612797499</v>
      </c>
      <c r="GR105">
        <f t="shared" si="529"/>
        <v>22.77472688782067</v>
      </c>
      <c r="GS105">
        <f t="shared" si="530"/>
        <v>22.199333806579407</v>
      </c>
      <c r="GT105">
        <f t="shared" si="531"/>
        <v>22.53416357884905</v>
      </c>
      <c r="GU105">
        <f t="shared" si="532"/>
        <v>22.683692242057674</v>
      </c>
      <c r="GV105" s="26">
        <f t="shared" si="362"/>
        <v>10.766999999999999</v>
      </c>
      <c r="GW105">
        <f t="shared" si="363"/>
        <v>10.766999999999999</v>
      </c>
      <c r="GX105">
        <f t="shared" si="364"/>
        <v>4.3871000000000002</v>
      </c>
      <c r="GY105">
        <f t="shared" si="365"/>
        <v>11.025982470999988</v>
      </c>
      <c r="GZ105">
        <f t="shared" si="366"/>
        <v>8.6522000000000006</v>
      </c>
      <c r="HA105">
        <f t="shared" si="367"/>
        <v>3.1088</v>
      </c>
      <c r="HB105">
        <f t="shared" si="368"/>
        <v>3.4514</v>
      </c>
      <c r="HC105">
        <f t="shared" si="369"/>
        <v>1.4858</v>
      </c>
      <c r="HD105">
        <f t="shared" si="370"/>
        <v>0.79349999999999998</v>
      </c>
      <c r="HE105">
        <f t="shared" si="371"/>
        <v>1.0795999999999999</v>
      </c>
      <c r="HF105">
        <f t="shared" si="372"/>
        <v>1.1866000000000001</v>
      </c>
      <c r="HG105" s="26">
        <f t="shared" si="373"/>
        <v>10.766999999999999</v>
      </c>
      <c r="HH105">
        <f t="shared" si="374"/>
        <v>10.766999999999999</v>
      </c>
      <c r="HI105">
        <f t="shared" si="375"/>
        <v>4.3871000000000002</v>
      </c>
      <c r="HJ105">
        <f t="shared" si="376"/>
        <v>11.025982470999988</v>
      </c>
      <c r="HK105">
        <f t="shared" si="377"/>
        <v>8.6522000000000006</v>
      </c>
      <c r="HL105">
        <f t="shared" si="378"/>
        <v>3.1088</v>
      </c>
      <c r="HM105">
        <f t="shared" si="379"/>
        <v>3.4514</v>
      </c>
      <c r="HN105">
        <f t="shared" si="380"/>
        <v>1.4858</v>
      </c>
      <c r="HO105">
        <f t="shared" si="381"/>
        <v>0.79349999999999998</v>
      </c>
      <c r="HP105">
        <f t="shared" si="382"/>
        <v>1.0795999999999999</v>
      </c>
      <c r="HQ105">
        <f t="shared" si="383"/>
        <v>1.1866000000000001</v>
      </c>
      <c r="HR105" s="26">
        <f t="shared" si="384"/>
        <v>0.86766592399999853</v>
      </c>
      <c r="HS105">
        <f t="shared" si="385"/>
        <v>0.86766592399999853</v>
      </c>
      <c r="HT105">
        <f t="shared" si="386"/>
        <v>0.81129300000000004</v>
      </c>
      <c r="HU105">
        <f t="shared" si="387"/>
        <v>0.80988000000000004</v>
      </c>
      <c r="HV105">
        <f t="shared" si="388"/>
        <v>0.72287999999999997</v>
      </c>
      <c r="HW105">
        <f t="shared" si="389"/>
        <v>0.64459999999999995</v>
      </c>
      <c r="HX105">
        <f t="shared" si="390"/>
        <v>2.2311999999999999E-2</v>
      </c>
      <c r="HY105">
        <f t="shared" si="391"/>
        <v>0.148424</v>
      </c>
      <c r="HZ105">
        <f t="shared" si="392"/>
        <v>0.136181</v>
      </c>
      <c r="IA105">
        <f t="shared" si="393"/>
        <v>9.4229000000000007E-2</v>
      </c>
      <c r="IB105" s="4">
        <f t="shared" si="394"/>
        <v>0.10718899999999999</v>
      </c>
      <c r="IC105">
        <f t="shared" si="395"/>
        <v>0.86766592399999853</v>
      </c>
      <c r="ID105">
        <f t="shared" si="396"/>
        <v>0.86766592399999853</v>
      </c>
      <c r="IE105">
        <f t="shared" si="397"/>
        <v>0.81129300000000004</v>
      </c>
      <c r="IF105">
        <f t="shared" si="398"/>
        <v>0.80988000000000004</v>
      </c>
      <c r="IG105">
        <f t="shared" si="399"/>
        <v>0.72287999999999997</v>
      </c>
      <c r="IH105">
        <f t="shared" si="400"/>
        <v>0.64459999999999995</v>
      </c>
      <c r="II105">
        <f t="shared" si="401"/>
        <v>2.2311999999999999E-2</v>
      </c>
      <c r="IJ105">
        <f t="shared" si="402"/>
        <v>0.148424</v>
      </c>
      <c r="IK105">
        <f t="shared" si="403"/>
        <v>0.136181</v>
      </c>
      <c r="IL105">
        <f t="shared" si="404"/>
        <v>9.4229000000000007E-2</v>
      </c>
      <c r="IM105">
        <f t="shared" si="405"/>
        <v>0.10718899999999999</v>
      </c>
      <c r="IN105" s="26">
        <f t="shared" si="406"/>
        <v>-4.9358000000000006E-2</v>
      </c>
      <c r="IO105">
        <f t="shared" si="407"/>
        <v>3.4772999999999998E-2</v>
      </c>
      <c r="IP105">
        <f t="shared" si="408"/>
        <v>5.1577000000000005E-2</v>
      </c>
      <c r="IQ105">
        <f t="shared" si="409"/>
        <v>5.5498000000000006E-2</v>
      </c>
      <c r="IR105">
        <f t="shared" si="410"/>
        <v>5.6527000000000001E-2</v>
      </c>
      <c r="IS105">
        <f t="shared" si="411"/>
        <v>6.7951999999999999E-2</v>
      </c>
      <c r="IT105">
        <f t="shared" si="412"/>
        <v>4.6920000000000003E-2</v>
      </c>
      <c r="IU105">
        <f t="shared" si="413"/>
        <v>0.11054399999999999</v>
      </c>
      <c r="IV105">
        <f t="shared" si="414"/>
        <v>5.3768000000000003E-2</v>
      </c>
      <c r="IW105">
        <f t="shared" si="415"/>
        <v>3.8189000000000001E-2</v>
      </c>
      <c r="IX105">
        <f t="shared" si="416"/>
        <v>4.8956E-2</v>
      </c>
      <c r="IY105" s="26">
        <f t="shared" si="417"/>
        <v>-4.9358000000000006E-2</v>
      </c>
      <c r="IZ105">
        <f t="shared" si="418"/>
        <v>3.4772999999999998E-2</v>
      </c>
      <c r="JA105">
        <f t="shared" si="419"/>
        <v>5.1577000000000005E-2</v>
      </c>
      <c r="JB105">
        <f t="shared" si="420"/>
        <v>5.5498000000000006E-2</v>
      </c>
      <c r="JC105">
        <f t="shared" si="421"/>
        <v>5.6527000000000001E-2</v>
      </c>
      <c r="JD105">
        <f t="shared" si="422"/>
        <v>6.7951999999999999E-2</v>
      </c>
      <c r="JE105">
        <f t="shared" si="423"/>
        <v>4.6920000000000003E-2</v>
      </c>
      <c r="JF105">
        <f t="shared" si="424"/>
        <v>0.11054399999999999</v>
      </c>
      <c r="JG105">
        <f t="shared" si="425"/>
        <v>5.3768000000000003E-2</v>
      </c>
      <c r="JH105">
        <f t="shared" si="426"/>
        <v>3.8189000000000001E-2</v>
      </c>
      <c r="JI105">
        <f t="shared" si="427"/>
        <v>4.8956E-2</v>
      </c>
      <c r="JJ105" s="26">
        <f t="shared" si="428"/>
        <v>20.636599491335701</v>
      </c>
      <c r="JK105">
        <f t="shared" si="429"/>
        <v>20.298781198841322</v>
      </c>
      <c r="JL105">
        <f t="shared" si="430"/>
        <v>20.492528525882889</v>
      </c>
      <c r="JM105">
        <f t="shared" si="431"/>
        <v>21.395271502299643</v>
      </c>
      <c r="JN105">
        <f t="shared" si="432"/>
        <v>21.677804000797039</v>
      </c>
      <c r="JO105">
        <f t="shared" si="433"/>
        <v>20.963051339604355</v>
      </c>
      <c r="JP105">
        <f t="shared" si="434"/>
        <v>21.422825612797499</v>
      </c>
      <c r="JQ105">
        <f t="shared" si="435"/>
        <v>22.77472688782067</v>
      </c>
      <c r="JR105">
        <f t="shared" si="436"/>
        <v>22.199333806579407</v>
      </c>
      <c r="JS105">
        <f t="shared" si="437"/>
        <v>22.53416357884905</v>
      </c>
      <c r="JT105">
        <f t="shared" si="438"/>
        <v>22.683692242057674</v>
      </c>
      <c r="JU105" s="26">
        <f t="shared" si="439"/>
        <v>20.636599491335701</v>
      </c>
      <c r="JV105">
        <f t="shared" si="440"/>
        <v>20.298781198841322</v>
      </c>
      <c r="JW105">
        <f t="shared" si="441"/>
        <v>20.492528525882889</v>
      </c>
      <c r="JX105">
        <f t="shared" si="442"/>
        <v>21.395271502299643</v>
      </c>
      <c r="JY105">
        <f t="shared" si="443"/>
        <v>21.677804000797039</v>
      </c>
      <c r="JZ105">
        <f t="shared" si="444"/>
        <v>20.963051339604355</v>
      </c>
      <c r="KA105">
        <f t="shared" si="445"/>
        <v>21.422825612797499</v>
      </c>
      <c r="KB105">
        <f t="shared" si="446"/>
        <v>22.77472688782067</v>
      </c>
      <c r="KC105">
        <f t="shared" si="447"/>
        <v>22.199333806579407</v>
      </c>
      <c r="KD105">
        <f t="shared" si="448"/>
        <v>22.53416357884905</v>
      </c>
      <c r="KE105" s="4">
        <f t="shared" si="449"/>
        <v>22.683692242057674</v>
      </c>
    </row>
    <row r="106" spans="1:291" x14ac:dyDescent="0.2">
      <c r="A106" s="16" t="s">
        <v>1589</v>
      </c>
      <c r="B106" s="17" t="s">
        <v>1590</v>
      </c>
      <c r="C106" s="17"/>
      <c r="D106" s="17"/>
      <c r="E106" s="20" t="s">
        <v>173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32">
        <v>1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32">
        <v>1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 s="4">
        <v>0</v>
      </c>
      <c r="AM106" s="19">
        <v>2.6203600000000001E-2</v>
      </c>
      <c r="AN106" s="19">
        <v>2.7489199999999998E-2</v>
      </c>
      <c r="AO106" s="19">
        <v>2.56674E-2</v>
      </c>
      <c r="AP106" s="19">
        <v>2.57831E-2</v>
      </c>
      <c r="AQ106" s="19">
        <v>2.5090700000000001E-2</v>
      </c>
      <c r="AR106" s="19">
        <v>2.5761200000000001E-2</v>
      </c>
      <c r="AS106" s="19">
        <v>2.5127199999999999E-2</v>
      </c>
      <c r="AT106" s="19">
        <v>2.5393099999999998E-2</v>
      </c>
      <c r="AU106" s="19">
        <v>2.4394800000000001E-2</v>
      </c>
      <c r="AV106" s="19">
        <v>2.4770299999999999E-2</v>
      </c>
      <c r="AW106" s="32">
        <v>2.9985899999999999E-2</v>
      </c>
      <c r="AX106" s="19">
        <v>0</v>
      </c>
      <c r="AY106" s="19">
        <v>0</v>
      </c>
      <c r="AZ106" s="19">
        <v>0</v>
      </c>
      <c r="BA106" s="19">
        <v>0</v>
      </c>
      <c r="BB106" s="19">
        <v>0</v>
      </c>
      <c r="BC106" s="19">
        <v>0</v>
      </c>
      <c r="BD106" s="19">
        <v>0</v>
      </c>
      <c r="BE106" s="19">
        <v>0</v>
      </c>
      <c r="BF106" s="19">
        <v>0</v>
      </c>
      <c r="BG106" s="19">
        <v>0</v>
      </c>
      <c r="BH106" s="32">
        <v>0</v>
      </c>
      <c r="BI106" s="19">
        <f>IF(AX106&gt;0,1,0)</f>
        <v>0</v>
      </c>
      <c r="BJ106" s="19">
        <f>IF(AY106&gt;0,1,0)</f>
        <v>0</v>
      </c>
      <c r="BK106" s="19">
        <f t="shared" si="543"/>
        <v>0</v>
      </c>
      <c r="BL106" s="19">
        <f t="shared" si="543"/>
        <v>0</v>
      </c>
      <c r="BM106" s="19">
        <f t="shared" si="543"/>
        <v>0</v>
      </c>
      <c r="BN106" s="19">
        <f t="shared" si="543"/>
        <v>0</v>
      </c>
      <c r="BO106" s="19">
        <f t="shared" si="543"/>
        <v>0</v>
      </c>
      <c r="BP106" s="19">
        <f t="shared" si="543"/>
        <v>0</v>
      </c>
      <c r="BQ106" s="19">
        <f t="shared" si="543"/>
        <v>0</v>
      </c>
      <c r="BR106" s="19">
        <f t="shared" si="543"/>
        <v>0</v>
      </c>
      <c r="BS106" s="19">
        <f t="shared" si="536"/>
        <v>0</v>
      </c>
      <c r="BT106" s="38">
        <v>42</v>
      </c>
      <c r="BU106" s="19">
        <v>84</v>
      </c>
      <c r="BV106" s="19">
        <v>81</v>
      </c>
      <c r="BW106" s="19">
        <v>83</v>
      </c>
      <c r="BX106" s="19">
        <v>101</v>
      </c>
      <c r="BY106" s="19">
        <v>99</v>
      </c>
      <c r="BZ106" s="19">
        <v>91</v>
      </c>
      <c r="CA106" s="19">
        <v>121</v>
      </c>
      <c r="CB106" s="19">
        <v>112</v>
      </c>
      <c r="CC106" s="19">
        <v>66</v>
      </c>
      <c r="CD106" s="32">
        <v>71</v>
      </c>
      <c r="CE106" s="19">
        <v>404</v>
      </c>
      <c r="CF106" s="19">
        <v>464</v>
      </c>
      <c r="CG106" s="19">
        <v>341</v>
      </c>
      <c r="CH106" s="19">
        <v>462</v>
      </c>
      <c r="CI106" s="19">
        <v>405</v>
      </c>
      <c r="CJ106" s="19">
        <v>407</v>
      </c>
      <c r="CK106" s="19">
        <v>389</v>
      </c>
      <c r="CL106" s="19">
        <v>474</v>
      </c>
      <c r="CM106" s="19">
        <v>454</v>
      </c>
      <c r="CN106" s="19">
        <v>314</v>
      </c>
      <c r="CO106" s="32">
        <v>240</v>
      </c>
      <c r="CP106" s="35">
        <f t="shared" si="494"/>
        <v>0.10396039603960396</v>
      </c>
      <c r="CQ106" s="35">
        <f t="shared" si="495"/>
        <v>0.18103448275862069</v>
      </c>
      <c r="CR106" s="35">
        <f t="shared" si="496"/>
        <v>0.23753665689149561</v>
      </c>
      <c r="CS106" s="35">
        <f t="shared" si="497"/>
        <v>0.17965367965367965</v>
      </c>
      <c r="CT106" s="35">
        <f t="shared" si="498"/>
        <v>0.24938271604938272</v>
      </c>
      <c r="CU106" s="35">
        <f t="shared" si="499"/>
        <v>0.24324324324324326</v>
      </c>
      <c r="CV106" s="35">
        <f t="shared" si="500"/>
        <v>0.23393316195372751</v>
      </c>
      <c r="CW106" s="35">
        <f t="shared" si="501"/>
        <v>0.25527426160337552</v>
      </c>
      <c r="CX106" s="35">
        <f t="shared" si="502"/>
        <v>0.24669603524229075</v>
      </c>
      <c r="CY106" s="35">
        <f t="shared" si="503"/>
        <v>0.21019108280254778</v>
      </c>
      <c r="CZ106" s="139">
        <f t="shared" si="504"/>
        <v>0.29583333333333334</v>
      </c>
      <c r="DA106" s="146">
        <v>1.7078703230000001</v>
      </c>
      <c r="DB106" s="146">
        <v>1.498680926</v>
      </c>
      <c r="DC106" s="146">
        <v>1.105643065</v>
      </c>
      <c r="DD106" s="146">
        <v>1.473421259</v>
      </c>
      <c r="DE106" s="146">
        <v>1.718399894</v>
      </c>
      <c r="DF106" s="146">
        <v>1.963435228</v>
      </c>
      <c r="DG106" s="146">
        <v>1.6881941650000001</v>
      </c>
      <c r="DH106" s="146">
        <v>1.8372010780000001</v>
      </c>
      <c r="DI106" s="146">
        <v>2.21287886</v>
      </c>
      <c r="DJ106" s="146">
        <v>2.0150865169999999</v>
      </c>
      <c r="DK106" s="147">
        <v>2.1254871870000001</v>
      </c>
      <c r="DL106" s="146"/>
      <c r="DM106" s="146"/>
      <c r="DN106" s="146"/>
      <c r="DO106" s="146">
        <v>0.10410306900000001</v>
      </c>
      <c r="DP106" s="146">
        <v>8.5715122000000005E-2</v>
      </c>
      <c r="DQ106" s="146"/>
      <c r="DR106" s="146"/>
      <c r="DS106" s="146"/>
      <c r="DT106" s="146"/>
      <c r="DU106" s="146">
        <v>0.189263287</v>
      </c>
      <c r="DV106" s="147">
        <v>0.22643596599999999</v>
      </c>
      <c r="DW106" s="146"/>
      <c r="DX106" s="146"/>
      <c r="DY106" s="146">
        <v>1.2349631E-2</v>
      </c>
      <c r="DZ106" s="146">
        <v>1.21101E-2</v>
      </c>
      <c r="EA106" s="146">
        <v>1.211754E-2</v>
      </c>
      <c r="EB106" s="146">
        <v>3.0020880999999999E-2</v>
      </c>
      <c r="EC106" s="146">
        <v>3.0020880999999999E-2</v>
      </c>
      <c r="ED106" s="146">
        <v>2.6707000000000002E-2</v>
      </c>
      <c r="EE106" s="146">
        <v>7.6554999999999998E-2</v>
      </c>
      <c r="EF106" s="146">
        <v>6.0679999999999998E-2</v>
      </c>
      <c r="EG106" s="147">
        <v>-4.6210000000000001E-2</v>
      </c>
      <c r="EH106" s="143">
        <v>502449400</v>
      </c>
      <c r="EI106" s="149">
        <v>384433000</v>
      </c>
      <c r="EJ106" s="149">
        <v>274243600</v>
      </c>
      <c r="EK106" s="143">
        <v>364775200</v>
      </c>
      <c r="EL106" s="143">
        <v>420532000</v>
      </c>
      <c r="EM106" s="143">
        <v>500406900</v>
      </c>
      <c r="EN106" s="143">
        <v>448769200</v>
      </c>
      <c r="EO106" s="143">
        <v>461192200</v>
      </c>
      <c r="EP106" s="143">
        <v>591321000</v>
      </c>
      <c r="EQ106" s="143">
        <v>623036400</v>
      </c>
      <c r="ER106" s="143">
        <v>568784600</v>
      </c>
      <c r="ES106" s="26">
        <f t="shared" si="505"/>
        <v>20.035005496309857</v>
      </c>
      <c r="ET106" s="26">
        <f t="shared" si="506"/>
        <v>19.767280079450597</v>
      </c>
      <c r="EU106" s="26">
        <f t="shared" si="507"/>
        <v>19.429527320475394</v>
      </c>
      <c r="EV106" s="26">
        <f t="shared" si="508"/>
        <v>19.714791831397399</v>
      </c>
      <c r="EW106" s="26">
        <f t="shared" si="509"/>
        <v>19.85703113436292</v>
      </c>
      <c r="EX106" s="26">
        <f t="shared" si="510"/>
        <v>20.030932125430787</v>
      </c>
      <c r="EY106" s="26">
        <f t="shared" si="511"/>
        <v>19.922019282366808</v>
      </c>
      <c r="EZ106" s="26">
        <f t="shared" si="512"/>
        <v>19.949325433813733</v>
      </c>
      <c r="FA106" s="26">
        <f t="shared" si="513"/>
        <v>20.197869575127438</v>
      </c>
      <c r="FB106" s="26">
        <f t="shared" si="514"/>
        <v>20.25011550201123</v>
      </c>
      <c r="FC106" s="152">
        <f t="shared" si="515"/>
        <v>20.159012361543887</v>
      </c>
      <c r="FD106">
        <f t="shared" si="540"/>
        <v>1.7078703230000001</v>
      </c>
      <c r="FE106">
        <f t="shared" si="541"/>
        <v>1.498680926</v>
      </c>
      <c r="FF106">
        <f t="shared" si="462"/>
        <v>1.105643065</v>
      </c>
      <c r="FG106">
        <f t="shared" si="457"/>
        <v>1.473421259</v>
      </c>
      <c r="FH106">
        <f t="shared" si="516"/>
        <v>1.718399894</v>
      </c>
      <c r="FI106">
        <f t="shared" si="533"/>
        <v>1.963435228</v>
      </c>
      <c r="FJ106">
        <f t="shared" si="534"/>
        <v>1.6881941650000001</v>
      </c>
      <c r="FK106">
        <f t="shared" si="535"/>
        <v>1.8372010780000001</v>
      </c>
      <c r="FL106">
        <f t="shared" si="492"/>
        <v>2.21287886</v>
      </c>
      <c r="FM106">
        <f t="shared" si="517"/>
        <v>2.0150865169999999</v>
      </c>
      <c r="FN106">
        <f t="shared" si="452"/>
        <v>2.1254871870000001</v>
      </c>
      <c r="FO106" s="26"/>
      <c r="FR106">
        <f t="shared" ref="FR106:FS108" si="547">IF(ISNUMBER(I106),DO106,"")</f>
        <v>0.10410306900000001</v>
      </c>
      <c r="FS106">
        <f t="shared" si="547"/>
        <v>8.5715122000000005E-2</v>
      </c>
      <c r="FX106">
        <f t="shared" si="537"/>
        <v>0.189263287</v>
      </c>
      <c r="FY106" s="4">
        <f t="shared" si="537"/>
        <v>0.22643596599999999</v>
      </c>
      <c r="GB106">
        <f t="shared" si="544"/>
        <v>1.2349631E-2</v>
      </c>
      <c r="GC106">
        <f t="shared" si="545"/>
        <v>1.21101E-2</v>
      </c>
      <c r="GD106">
        <f t="shared" si="546"/>
        <v>1.211754E-2</v>
      </c>
      <c r="GE106">
        <f t="shared" si="518"/>
        <v>3.0020880999999999E-2</v>
      </c>
      <c r="GF106">
        <f t="shared" si="519"/>
        <v>3.0020880999999999E-2</v>
      </c>
      <c r="GG106">
        <f t="shared" si="520"/>
        <v>2.6707000000000002E-2</v>
      </c>
      <c r="GH106">
        <f t="shared" si="521"/>
        <v>7.6554999999999998E-2</v>
      </c>
      <c r="GI106">
        <f t="shared" si="538"/>
        <v>6.0679999999999998E-2</v>
      </c>
      <c r="GJ106" s="4">
        <f t="shared" si="538"/>
        <v>-4.6210000000000001E-2</v>
      </c>
      <c r="GK106">
        <f t="shared" si="522"/>
        <v>20.035005496309857</v>
      </c>
      <c r="GL106">
        <f t="shared" si="523"/>
        <v>19.767280079450597</v>
      </c>
      <c r="GM106">
        <f t="shared" si="524"/>
        <v>19.429527320475394</v>
      </c>
      <c r="GN106">
        <f t="shared" si="525"/>
        <v>19.714791831397399</v>
      </c>
      <c r="GO106">
        <f t="shared" si="526"/>
        <v>19.85703113436292</v>
      </c>
      <c r="GP106">
        <f t="shared" si="527"/>
        <v>20.030932125430787</v>
      </c>
      <c r="GQ106">
        <f t="shared" si="528"/>
        <v>19.922019282366808</v>
      </c>
      <c r="GR106">
        <f t="shared" si="529"/>
        <v>19.949325433813733</v>
      </c>
      <c r="GS106">
        <f t="shared" si="530"/>
        <v>20.197869575127438</v>
      </c>
      <c r="GT106">
        <f t="shared" si="531"/>
        <v>20.25011550201123</v>
      </c>
      <c r="GU106">
        <f t="shared" si="532"/>
        <v>20.159012361543887</v>
      </c>
      <c r="GV106" s="26">
        <f t="shared" si="362"/>
        <v>1.7078703230000001</v>
      </c>
      <c r="GW106">
        <f t="shared" si="363"/>
        <v>1.498680926</v>
      </c>
      <c r="GX106">
        <f t="shared" si="364"/>
        <v>1.105643065</v>
      </c>
      <c r="GY106">
        <f t="shared" si="365"/>
        <v>1.473421259</v>
      </c>
      <c r="GZ106">
        <f t="shared" si="366"/>
        <v>1.718399894</v>
      </c>
      <c r="HA106">
        <f t="shared" si="367"/>
        <v>1.963435228</v>
      </c>
      <c r="HB106">
        <f t="shared" si="368"/>
        <v>1.6881941650000001</v>
      </c>
      <c r="HC106">
        <f t="shared" si="369"/>
        <v>1.8372010780000001</v>
      </c>
      <c r="HD106">
        <f t="shared" si="370"/>
        <v>2.21287886</v>
      </c>
      <c r="HE106">
        <f t="shared" si="371"/>
        <v>2.0150865169999999</v>
      </c>
      <c r="HF106">
        <f t="shared" si="372"/>
        <v>2.1254871870000001</v>
      </c>
      <c r="HG106" s="26">
        <f t="shared" si="373"/>
        <v>1.7078703230000001</v>
      </c>
      <c r="HH106">
        <f t="shared" si="374"/>
        <v>1.498680926</v>
      </c>
      <c r="HI106">
        <f t="shared" si="375"/>
        <v>1.105643065</v>
      </c>
      <c r="HJ106">
        <f t="shared" si="376"/>
        <v>1.473421259</v>
      </c>
      <c r="HK106">
        <f t="shared" si="377"/>
        <v>1.718399894</v>
      </c>
      <c r="HL106">
        <f t="shared" si="378"/>
        <v>1.963435228</v>
      </c>
      <c r="HM106">
        <f t="shared" si="379"/>
        <v>1.6881941650000001</v>
      </c>
      <c r="HN106">
        <f t="shared" si="380"/>
        <v>1.8372010780000001</v>
      </c>
      <c r="HO106">
        <f t="shared" si="381"/>
        <v>2.21287886</v>
      </c>
      <c r="HP106">
        <f t="shared" si="382"/>
        <v>2.0150865169999999</v>
      </c>
      <c r="HQ106">
        <f t="shared" si="383"/>
        <v>2.1254871870000001</v>
      </c>
      <c r="HR106" s="26">
        <f t="shared" si="384"/>
        <v>1.8501305000000012E-3</v>
      </c>
      <c r="HS106">
        <f t="shared" si="385"/>
        <v>1.8501305000000012E-3</v>
      </c>
      <c r="HT106">
        <f t="shared" si="386"/>
        <v>1.8501305000000012E-3</v>
      </c>
      <c r="HU106">
        <f t="shared" si="387"/>
        <v>0.10410306900000001</v>
      </c>
      <c r="HV106">
        <f t="shared" si="388"/>
        <v>8.5715122000000005E-2</v>
      </c>
      <c r="HW106">
        <f t="shared" si="389"/>
        <v>1.8501305000000012E-3</v>
      </c>
      <c r="HX106">
        <f t="shared" si="390"/>
        <v>1.8501305000000012E-3</v>
      </c>
      <c r="HY106">
        <f t="shared" si="391"/>
        <v>1.8501305000000012E-3</v>
      </c>
      <c r="HZ106">
        <f t="shared" si="392"/>
        <v>1.8501305000000012E-3</v>
      </c>
      <c r="IA106">
        <f t="shared" si="393"/>
        <v>0.189263287</v>
      </c>
      <c r="IB106" s="4">
        <f t="shared" si="394"/>
        <v>0.22643596599999999</v>
      </c>
      <c r="IC106" t="str">
        <f t="shared" si="395"/>
        <v/>
      </c>
      <c r="ID106" t="str">
        <f t="shared" si="396"/>
        <v/>
      </c>
      <c r="IE106" t="str">
        <f t="shared" si="397"/>
        <v/>
      </c>
      <c r="IF106">
        <f t="shared" si="398"/>
        <v>0.10410306900000001</v>
      </c>
      <c r="IG106">
        <f t="shared" si="399"/>
        <v>8.5715122000000005E-2</v>
      </c>
      <c r="IH106" t="str">
        <f t="shared" si="400"/>
        <v/>
      </c>
      <c r="II106" t="str">
        <f t="shared" si="401"/>
        <v/>
      </c>
      <c r="IJ106" t="str">
        <f t="shared" si="402"/>
        <v/>
      </c>
      <c r="IK106" t="str">
        <f t="shared" si="403"/>
        <v/>
      </c>
      <c r="IL106">
        <f t="shared" si="404"/>
        <v>0.189263287</v>
      </c>
      <c r="IM106">
        <f t="shared" si="405"/>
        <v>0.22643596599999999</v>
      </c>
      <c r="IN106" s="26">
        <f t="shared" si="406"/>
        <v>0</v>
      </c>
      <c r="IO106">
        <f t="shared" si="407"/>
        <v>0</v>
      </c>
      <c r="IP106">
        <f t="shared" si="408"/>
        <v>1.2349631E-2</v>
      </c>
      <c r="IQ106">
        <f t="shared" si="409"/>
        <v>1.21101E-2</v>
      </c>
      <c r="IR106">
        <f t="shared" si="410"/>
        <v>1.211754E-2</v>
      </c>
      <c r="IS106">
        <f t="shared" si="411"/>
        <v>3.0020880999999999E-2</v>
      </c>
      <c r="IT106">
        <f t="shared" si="412"/>
        <v>3.0020880999999999E-2</v>
      </c>
      <c r="IU106">
        <f t="shared" si="413"/>
        <v>2.6707000000000002E-2</v>
      </c>
      <c r="IV106">
        <f t="shared" si="414"/>
        <v>7.6554999999999998E-2</v>
      </c>
      <c r="IW106">
        <f t="shared" si="415"/>
        <v>6.0679999999999998E-2</v>
      </c>
      <c r="IX106">
        <f t="shared" si="416"/>
        <v>-4.6210000000000001E-2</v>
      </c>
      <c r="IY106" s="26" t="str">
        <f t="shared" si="417"/>
        <v/>
      </c>
      <c r="IZ106" t="str">
        <f t="shared" si="418"/>
        <v/>
      </c>
      <c r="JA106">
        <f t="shared" si="419"/>
        <v>1.2349631E-2</v>
      </c>
      <c r="JB106">
        <f t="shared" si="420"/>
        <v>1.21101E-2</v>
      </c>
      <c r="JC106">
        <f t="shared" si="421"/>
        <v>1.211754E-2</v>
      </c>
      <c r="JD106">
        <f t="shared" si="422"/>
        <v>3.0020880999999999E-2</v>
      </c>
      <c r="JE106">
        <f t="shared" si="423"/>
        <v>3.0020880999999999E-2</v>
      </c>
      <c r="JF106">
        <f t="shared" si="424"/>
        <v>2.6707000000000002E-2</v>
      </c>
      <c r="JG106">
        <f t="shared" si="425"/>
        <v>7.6554999999999998E-2</v>
      </c>
      <c r="JH106">
        <f t="shared" si="426"/>
        <v>6.0679999999999998E-2</v>
      </c>
      <c r="JI106">
        <f t="shared" si="427"/>
        <v>-4.6210000000000001E-2</v>
      </c>
      <c r="JJ106" s="26">
        <f t="shared" si="428"/>
        <v>20.035005496309857</v>
      </c>
      <c r="JK106">
        <f t="shared" si="429"/>
        <v>19.767280079450597</v>
      </c>
      <c r="JL106">
        <f t="shared" si="430"/>
        <v>19.429527320475394</v>
      </c>
      <c r="JM106">
        <f t="shared" si="431"/>
        <v>19.714791831397399</v>
      </c>
      <c r="JN106">
        <f t="shared" si="432"/>
        <v>19.85703113436292</v>
      </c>
      <c r="JO106">
        <f t="shared" si="433"/>
        <v>20.030932125430787</v>
      </c>
      <c r="JP106">
        <f t="shared" si="434"/>
        <v>19.922019282366808</v>
      </c>
      <c r="JQ106">
        <f t="shared" si="435"/>
        <v>19.949325433813733</v>
      </c>
      <c r="JR106">
        <f t="shared" si="436"/>
        <v>20.197869575127438</v>
      </c>
      <c r="JS106">
        <f t="shared" si="437"/>
        <v>20.25011550201123</v>
      </c>
      <c r="JT106">
        <f t="shared" si="438"/>
        <v>20.159012361543887</v>
      </c>
      <c r="JU106" s="26">
        <f t="shared" si="439"/>
        <v>20.035005496309857</v>
      </c>
      <c r="JV106">
        <f t="shared" si="440"/>
        <v>19.767280079450597</v>
      </c>
      <c r="JW106">
        <f t="shared" si="441"/>
        <v>19.429527320475394</v>
      </c>
      <c r="JX106">
        <f t="shared" si="442"/>
        <v>19.714791831397399</v>
      </c>
      <c r="JY106">
        <f t="shared" si="443"/>
        <v>19.85703113436292</v>
      </c>
      <c r="JZ106">
        <f t="shared" si="444"/>
        <v>20.030932125430787</v>
      </c>
      <c r="KA106">
        <f t="shared" si="445"/>
        <v>19.922019282366808</v>
      </c>
      <c r="KB106">
        <f t="shared" si="446"/>
        <v>19.949325433813733</v>
      </c>
      <c r="KC106">
        <f t="shared" si="447"/>
        <v>20.197869575127438</v>
      </c>
      <c r="KD106">
        <f t="shared" si="448"/>
        <v>20.25011550201123</v>
      </c>
      <c r="KE106" s="4">
        <f t="shared" si="449"/>
        <v>20.159012361543887</v>
      </c>
    </row>
    <row r="107" spans="1:291" x14ac:dyDescent="0.2">
      <c r="A107" s="16" t="s">
        <v>3707</v>
      </c>
      <c r="B107" s="23" t="s">
        <v>3708</v>
      </c>
      <c r="C107" s="23"/>
      <c r="D107" s="23"/>
      <c r="E107" s="20" t="s">
        <v>173</v>
      </c>
      <c r="F107" s="19"/>
      <c r="G107" s="19"/>
      <c r="H107" s="19"/>
      <c r="I107" s="19"/>
      <c r="J107" s="19"/>
      <c r="K107" s="19"/>
      <c r="L107" s="19">
        <v>0</v>
      </c>
      <c r="M107" s="19">
        <v>0</v>
      </c>
      <c r="N107" s="19">
        <v>0</v>
      </c>
      <c r="O107" s="19">
        <v>0</v>
      </c>
      <c r="P107" s="32">
        <v>0</v>
      </c>
      <c r="Q107" s="19"/>
      <c r="R107" s="19"/>
      <c r="S107" s="19"/>
      <c r="T107" s="19"/>
      <c r="U107" s="19"/>
      <c r="V107" s="19"/>
      <c r="W107" s="19">
        <v>0</v>
      </c>
      <c r="X107" s="19">
        <v>0</v>
      </c>
      <c r="Y107" s="19">
        <v>0</v>
      </c>
      <c r="Z107" s="19">
        <v>0</v>
      </c>
      <c r="AA107" s="32">
        <v>0</v>
      </c>
      <c r="AH107">
        <v>0</v>
      </c>
      <c r="AI107">
        <v>0</v>
      </c>
      <c r="AJ107">
        <v>0</v>
      </c>
      <c r="AK107">
        <v>0</v>
      </c>
      <c r="AL107" s="4">
        <v>0</v>
      </c>
      <c r="AM107" s="19"/>
      <c r="AN107" s="19"/>
      <c r="AO107" s="19"/>
      <c r="AP107" s="19"/>
      <c r="AQ107" s="19"/>
      <c r="AR107" s="19"/>
      <c r="AS107" s="19">
        <v>3.23798E-2</v>
      </c>
      <c r="AT107" s="19">
        <v>3.3901000000000001E-2</v>
      </c>
      <c r="AU107" s="19">
        <v>3.2687300000000002E-2</v>
      </c>
      <c r="AV107" s="19">
        <v>3.3946499999999998E-2</v>
      </c>
      <c r="AW107" s="32">
        <v>3.3301699999999997E-2</v>
      </c>
      <c r="AX107" s="19"/>
      <c r="AY107" s="19"/>
      <c r="AZ107" s="19"/>
      <c r="BA107" s="19"/>
      <c r="BB107" s="19"/>
      <c r="BC107" s="19"/>
      <c r="BD107" s="19">
        <v>0</v>
      </c>
      <c r="BE107" s="19">
        <v>0</v>
      </c>
      <c r="BF107" s="19">
        <v>0</v>
      </c>
      <c r="BG107" s="19">
        <v>0</v>
      </c>
      <c r="BH107" s="32">
        <v>0</v>
      </c>
      <c r="BI107" s="19"/>
      <c r="BJ107" s="19"/>
      <c r="BK107" s="19"/>
      <c r="BL107" s="19"/>
      <c r="BM107" s="19"/>
      <c r="BN107" s="19"/>
      <c r="BO107" s="19">
        <f t="shared" ref="BO107:BR108" si="548">IF(BD107&gt;0,1,0)</f>
        <v>0</v>
      </c>
      <c r="BP107" s="19">
        <f t="shared" si="548"/>
        <v>0</v>
      </c>
      <c r="BQ107" s="19">
        <f t="shared" si="548"/>
        <v>0</v>
      </c>
      <c r="BR107" s="19">
        <f t="shared" si="548"/>
        <v>0</v>
      </c>
      <c r="BS107" s="19">
        <f t="shared" si="536"/>
        <v>0</v>
      </c>
      <c r="BT107" s="38">
        <v>22</v>
      </c>
      <c r="BU107" s="19">
        <v>17</v>
      </c>
      <c r="BV107" s="19">
        <v>21</v>
      </c>
      <c r="BW107" s="19">
        <v>53</v>
      </c>
      <c r="BX107" s="19">
        <v>59</v>
      </c>
      <c r="BY107" s="19">
        <v>52</v>
      </c>
      <c r="BZ107" s="19">
        <v>97</v>
      </c>
      <c r="CA107" s="19">
        <v>62</v>
      </c>
      <c r="CB107" s="19">
        <v>118</v>
      </c>
      <c r="CC107" s="19">
        <v>51</v>
      </c>
      <c r="CD107" s="32">
        <v>75</v>
      </c>
      <c r="CE107" s="19">
        <v>100</v>
      </c>
      <c r="CF107" s="19">
        <v>118</v>
      </c>
      <c r="CG107" s="19">
        <v>177</v>
      </c>
      <c r="CH107" s="19">
        <v>143</v>
      </c>
      <c r="CI107" s="19">
        <v>132</v>
      </c>
      <c r="CJ107" s="19">
        <v>147</v>
      </c>
      <c r="CK107" s="19">
        <v>227</v>
      </c>
      <c r="CL107" s="19">
        <v>258</v>
      </c>
      <c r="CM107" s="19">
        <v>252</v>
      </c>
      <c r="CN107" s="19">
        <v>184</v>
      </c>
      <c r="CO107" s="32">
        <v>163</v>
      </c>
      <c r="CP107" s="35">
        <f t="shared" si="494"/>
        <v>0.22</v>
      </c>
      <c r="CQ107" s="35">
        <f t="shared" si="495"/>
        <v>0.1440677966101695</v>
      </c>
      <c r="CR107" s="35">
        <f t="shared" si="496"/>
        <v>0.11864406779661017</v>
      </c>
      <c r="CS107" s="35">
        <f t="shared" si="497"/>
        <v>0.37062937062937062</v>
      </c>
      <c r="CT107" s="35">
        <f t="shared" si="498"/>
        <v>0.44696969696969696</v>
      </c>
      <c r="CU107" s="35">
        <f t="shared" si="499"/>
        <v>0.35374149659863946</v>
      </c>
      <c r="CV107" s="35">
        <f t="shared" si="500"/>
        <v>0.42731277533039647</v>
      </c>
      <c r="CW107" s="35">
        <f t="shared" si="501"/>
        <v>0.24031007751937986</v>
      </c>
      <c r="CX107" s="35">
        <f t="shared" si="502"/>
        <v>0.46825396825396826</v>
      </c>
      <c r="CY107" s="35">
        <f t="shared" si="503"/>
        <v>0.27717391304347827</v>
      </c>
      <c r="CZ107" s="139">
        <f t="shared" si="504"/>
        <v>0.46012269938650308</v>
      </c>
      <c r="DA107" s="146">
        <v>4.3509284499999996</v>
      </c>
      <c r="DB107" s="146">
        <v>3.2791411410000002</v>
      </c>
      <c r="DC107" s="146">
        <v>2.4128970750000001</v>
      </c>
      <c r="DD107" s="146">
        <v>1.895930259</v>
      </c>
      <c r="DE107" s="146">
        <v>2.3430450939999998</v>
      </c>
      <c r="DF107" s="146">
        <v>2.4611158959999999</v>
      </c>
      <c r="DG107" s="146">
        <v>2.7628503819999999</v>
      </c>
      <c r="DH107" s="146">
        <v>1.3218884550000001</v>
      </c>
      <c r="DI107" s="146">
        <v>0.84549215200000005</v>
      </c>
      <c r="DJ107" s="146">
        <v>0.72411584200000001</v>
      </c>
      <c r="DK107" s="147">
        <v>3.9179838280000001</v>
      </c>
      <c r="DL107" s="146"/>
      <c r="DM107" s="146"/>
      <c r="DN107" s="146"/>
      <c r="DO107" s="146"/>
      <c r="DP107" s="146"/>
      <c r="DQ107" s="146"/>
      <c r="DR107" s="146">
        <v>0.128219366</v>
      </c>
      <c r="DS107" s="146">
        <v>0.150928278</v>
      </c>
      <c r="DT107" s="146">
        <v>0.11091362</v>
      </c>
      <c r="DU107" s="146">
        <v>9.8491774000000004E-2</v>
      </c>
      <c r="DV107" s="147">
        <v>0.24512355799999999</v>
      </c>
      <c r="DW107" s="146"/>
      <c r="DX107" s="146"/>
      <c r="DY107" s="146">
        <v>-7.3544368999999998E-2</v>
      </c>
      <c r="DZ107" s="146">
        <v>-1.3881249E-2</v>
      </c>
      <c r="EA107" s="146">
        <v>-2.9147551000000001E-2</v>
      </c>
      <c r="EB107" s="146">
        <v>-6.5110768999999999E-2</v>
      </c>
      <c r="EC107" s="146">
        <v>-6.5110768999999999E-2</v>
      </c>
      <c r="ED107" s="146">
        <v>-8.5139999999999993E-2</v>
      </c>
      <c r="EE107" s="146">
        <v>-0.21920000000000001</v>
      </c>
      <c r="EF107" s="146">
        <v>-1.6809999999999999E-2</v>
      </c>
      <c r="EG107" s="147">
        <v>-0.42159999999999997</v>
      </c>
      <c r="EH107" s="143">
        <v>51166200</v>
      </c>
      <c r="EI107" s="149">
        <v>41663700</v>
      </c>
      <c r="EJ107" s="149">
        <v>59749300</v>
      </c>
      <c r="EK107" s="143">
        <v>129965500</v>
      </c>
      <c r="EL107" s="143">
        <v>154532600</v>
      </c>
      <c r="EM107" s="143">
        <v>146468900</v>
      </c>
      <c r="EN107" s="143">
        <v>144944400</v>
      </c>
      <c r="EO107" s="143">
        <v>78113200</v>
      </c>
      <c r="EP107" s="143">
        <v>35117500</v>
      </c>
      <c r="EQ107" s="143">
        <v>31610100</v>
      </c>
      <c r="ER107" s="143">
        <v>79348400</v>
      </c>
      <c r="ES107" s="26">
        <f t="shared" si="505"/>
        <v>17.75058971576065</v>
      </c>
      <c r="ET107" s="26">
        <f t="shared" si="506"/>
        <v>17.545140804063625</v>
      </c>
      <c r="EU107" s="26">
        <f t="shared" si="507"/>
        <v>17.905668033226096</v>
      </c>
      <c r="EV107" s="26">
        <f t="shared" si="508"/>
        <v>18.682779588583742</v>
      </c>
      <c r="EW107" s="26">
        <f t="shared" si="509"/>
        <v>18.855915635280269</v>
      </c>
      <c r="EX107" s="26">
        <f t="shared" si="510"/>
        <v>18.802323677195968</v>
      </c>
      <c r="EY107" s="26">
        <f t="shared" si="511"/>
        <v>18.791860778573898</v>
      </c>
      <c r="EZ107" s="26">
        <f t="shared" si="512"/>
        <v>18.17366961461315</v>
      </c>
      <c r="FA107" s="26">
        <f t="shared" si="513"/>
        <v>17.3742101396872</v>
      </c>
      <c r="FB107" s="26">
        <f t="shared" si="514"/>
        <v>17.268987247742633</v>
      </c>
      <c r="FC107" s="152">
        <f t="shared" si="515"/>
        <v>18.189358840902273</v>
      </c>
      <c r="FD107" t="str">
        <f t="shared" si="540"/>
        <v/>
      </c>
      <c r="FE107" t="str">
        <f t="shared" si="541"/>
        <v/>
      </c>
      <c r="FF107" t="str">
        <f t="shared" si="462"/>
        <v/>
      </c>
      <c r="FG107" t="str">
        <f t="shared" si="457"/>
        <v/>
      </c>
      <c r="FH107" t="str">
        <f t="shared" si="516"/>
        <v/>
      </c>
      <c r="FI107" t="str">
        <f t="shared" si="533"/>
        <v/>
      </c>
      <c r="FJ107">
        <f t="shared" si="534"/>
        <v>2.7628503819999999</v>
      </c>
      <c r="FK107">
        <f t="shared" si="535"/>
        <v>1.3218884550000001</v>
      </c>
      <c r="FL107">
        <f t="shared" si="492"/>
        <v>0.84549215200000005</v>
      </c>
      <c r="FM107">
        <f t="shared" si="517"/>
        <v>0.72411584200000001</v>
      </c>
      <c r="FN107">
        <f t="shared" si="452"/>
        <v>3.9179838280000001</v>
      </c>
      <c r="FO107" s="26" t="str">
        <f t="shared" ref="FO107:FQ108" si="549">IF(ISNUMBER(F107),DL107,"")</f>
        <v/>
      </c>
      <c r="FP107" t="str">
        <f t="shared" si="549"/>
        <v/>
      </c>
      <c r="FQ107" t="str">
        <f t="shared" si="549"/>
        <v/>
      </c>
      <c r="FR107" t="str">
        <f t="shared" si="547"/>
        <v/>
      </c>
      <c r="FS107" t="str">
        <f t="shared" si="547"/>
        <v/>
      </c>
      <c r="FT107" t="str">
        <f t="shared" ref="FT107:FT122" si="550">IF(ISNUMBER(K107),DQ107,"")</f>
        <v/>
      </c>
      <c r="FU107">
        <f t="shared" ref="FU107:FU122" si="551">IF(ISNUMBER(L107),DR107,"")</f>
        <v>0.128219366</v>
      </c>
      <c r="FV107">
        <f t="shared" ref="FV107:FV122" si="552">IF(ISNUMBER(M107),DS107,"")</f>
        <v>0.150928278</v>
      </c>
      <c r="FW107">
        <f t="shared" ref="FW107:FW122" si="553">IF(ISNUMBER(N107),DT107,"")</f>
        <v>0.11091362</v>
      </c>
      <c r="FX107">
        <f t="shared" si="537"/>
        <v>9.8491774000000004E-2</v>
      </c>
      <c r="FY107" s="4">
        <f t="shared" si="537"/>
        <v>0.24512355799999999</v>
      </c>
      <c r="FZ107" t="str">
        <f>IF(ISNUMBER(F107),DW107,"")</f>
        <v/>
      </c>
      <c r="GA107" t="str">
        <f>IF(ISNUMBER(G107),DX107,"")</f>
        <v/>
      </c>
      <c r="GB107" t="str">
        <f t="shared" si="544"/>
        <v/>
      </c>
      <c r="GC107" t="str">
        <f t="shared" si="545"/>
        <v/>
      </c>
      <c r="GD107" t="str">
        <f t="shared" si="546"/>
        <v/>
      </c>
      <c r="GE107" t="str">
        <f t="shared" si="518"/>
        <v/>
      </c>
      <c r="GF107">
        <f t="shared" si="519"/>
        <v>-6.5110768999999999E-2</v>
      </c>
      <c r="GG107">
        <f t="shared" si="520"/>
        <v>-8.5139999999999993E-2</v>
      </c>
      <c r="GH107">
        <f t="shared" si="521"/>
        <v>-0.21920000000000001</v>
      </c>
      <c r="GI107">
        <f t="shared" si="538"/>
        <v>-1.6809999999999999E-2</v>
      </c>
      <c r="GJ107" s="4">
        <f t="shared" si="538"/>
        <v>-0.42159999999999997</v>
      </c>
      <c r="GK107" t="str">
        <f t="shared" si="522"/>
        <v/>
      </c>
      <c r="GL107" t="str">
        <f t="shared" si="523"/>
        <v/>
      </c>
      <c r="GM107" t="str">
        <f t="shared" si="524"/>
        <v/>
      </c>
      <c r="GN107" t="str">
        <f t="shared" si="525"/>
        <v/>
      </c>
      <c r="GO107" t="str">
        <f t="shared" si="526"/>
        <v/>
      </c>
      <c r="GP107" t="str">
        <f t="shared" si="527"/>
        <v/>
      </c>
      <c r="GQ107">
        <f t="shared" si="528"/>
        <v>18.791860778573898</v>
      </c>
      <c r="GR107">
        <f t="shared" si="529"/>
        <v>18.17366961461315</v>
      </c>
      <c r="GS107">
        <f t="shared" si="530"/>
        <v>17.3742101396872</v>
      </c>
      <c r="GT107">
        <f t="shared" si="531"/>
        <v>17.268987247742633</v>
      </c>
      <c r="GU107">
        <f t="shared" si="532"/>
        <v>18.189358840902273</v>
      </c>
      <c r="GV107" s="26">
        <f t="shared" si="362"/>
        <v>11.025982470999988</v>
      </c>
      <c r="GW107">
        <f t="shared" si="363"/>
        <v>11.025982470999988</v>
      </c>
      <c r="GX107">
        <f t="shared" si="364"/>
        <v>11.025982470999988</v>
      </c>
      <c r="GY107">
        <f t="shared" si="365"/>
        <v>11.025982470999988</v>
      </c>
      <c r="GZ107">
        <f t="shared" si="366"/>
        <v>11.025982470999988</v>
      </c>
      <c r="HA107">
        <f t="shared" si="367"/>
        <v>11.025982470999988</v>
      </c>
      <c r="HB107">
        <f t="shared" si="368"/>
        <v>2.7628503819999999</v>
      </c>
      <c r="HC107">
        <f t="shared" si="369"/>
        <v>1.3218884550000001</v>
      </c>
      <c r="HD107">
        <f t="shared" si="370"/>
        <v>0.84549215200000005</v>
      </c>
      <c r="HE107">
        <f t="shared" si="371"/>
        <v>0.72411584200000001</v>
      </c>
      <c r="HF107">
        <f t="shared" si="372"/>
        <v>3.9179838280000001</v>
      </c>
      <c r="HG107" s="26" t="str">
        <f t="shared" si="373"/>
        <v/>
      </c>
      <c r="HH107" t="str">
        <f t="shared" si="374"/>
        <v/>
      </c>
      <c r="HI107" t="str">
        <f t="shared" si="375"/>
        <v/>
      </c>
      <c r="HJ107" t="str">
        <f t="shared" si="376"/>
        <v/>
      </c>
      <c r="HK107" t="str">
        <f t="shared" si="377"/>
        <v/>
      </c>
      <c r="HL107" t="str">
        <f t="shared" si="378"/>
        <v/>
      </c>
      <c r="HM107">
        <f t="shared" si="379"/>
        <v>2.7628503819999999</v>
      </c>
      <c r="HN107">
        <f t="shared" si="380"/>
        <v>1.3218884550000001</v>
      </c>
      <c r="HO107">
        <f t="shared" si="381"/>
        <v>0.84549215200000005</v>
      </c>
      <c r="HP107">
        <f t="shared" si="382"/>
        <v>0.72411584200000001</v>
      </c>
      <c r="HQ107">
        <f t="shared" si="383"/>
        <v>3.9179838280000001</v>
      </c>
      <c r="HR107" s="26">
        <f t="shared" si="384"/>
        <v>0.86766592399999853</v>
      </c>
      <c r="HS107">
        <f t="shared" si="385"/>
        <v>0.86766592399999853</v>
      </c>
      <c r="HT107">
        <f t="shared" si="386"/>
        <v>0.86766592399999853</v>
      </c>
      <c r="HU107">
        <f t="shared" si="387"/>
        <v>0.86766592399999853</v>
      </c>
      <c r="HV107">
        <f t="shared" si="388"/>
        <v>0.86766592399999853</v>
      </c>
      <c r="HW107">
        <f t="shared" si="389"/>
        <v>0.86766592399999853</v>
      </c>
      <c r="HX107">
        <f t="shared" si="390"/>
        <v>0.128219366</v>
      </c>
      <c r="HY107">
        <f t="shared" si="391"/>
        <v>0.150928278</v>
      </c>
      <c r="HZ107">
        <f t="shared" si="392"/>
        <v>0.11091362</v>
      </c>
      <c r="IA107">
        <f t="shared" si="393"/>
        <v>9.8491774000000004E-2</v>
      </c>
      <c r="IB107" s="4">
        <f t="shared" si="394"/>
        <v>0.24512355799999999</v>
      </c>
      <c r="IC107" t="str">
        <f t="shared" si="395"/>
        <v/>
      </c>
      <c r="ID107" t="str">
        <f t="shared" si="396"/>
        <v/>
      </c>
      <c r="IE107" t="str">
        <f t="shared" si="397"/>
        <v/>
      </c>
      <c r="IF107" t="str">
        <f t="shared" si="398"/>
        <v/>
      </c>
      <c r="IG107" t="str">
        <f t="shared" si="399"/>
        <v/>
      </c>
      <c r="IH107" t="str">
        <f t="shared" si="400"/>
        <v/>
      </c>
      <c r="II107">
        <f t="shared" si="401"/>
        <v>0.128219366</v>
      </c>
      <c r="IJ107">
        <f t="shared" si="402"/>
        <v>0.150928278</v>
      </c>
      <c r="IK107">
        <f t="shared" si="403"/>
        <v>0.11091362</v>
      </c>
      <c r="IL107">
        <f t="shared" si="404"/>
        <v>9.8491774000000004E-2</v>
      </c>
      <c r="IM107">
        <f t="shared" si="405"/>
        <v>0.24512355799999999</v>
      </c>
      <c r="IN107" s="26">
        <f t="shared" si="406"/>
        <v>0.13094384999999997</v>
      </c>
      <c r="IO107">
        <f t="shared" si="407"/>
        <v>0.13094384999999997</v>
      </c>
      <c r="IP107">
        <f t="shared" si="408"/>
        <v>0.13094384999999997</v>
      </c>
      <c r="IQ107">
        <f t="shared" si="409"/>
        <v>0.13094384999999997</v>
      </c>
      <c r="IR107">
        <f t="shared" si="410"/>
        <v>0.13094384999999997</v>
      </c>
      <c r="IS107">
        <f t="shared" si="411"/>
        <v>0.13094384999999997</v>
      </c>
      <c r="IT107">
        <f t="shared" si="412"/>
        <v>-6.5110768999999999E-2</v>
      </c>
      <c r="IU107">
        <f t="shared" si="413"/>
        <v>-8.5139999999999993E-2</v>
      </c>
      <c r="IV107">
        <f t="shared" si="414"/>
        <v>-0.21920000000000001</v>
      </c>
      <c r="IW107">
        <f t="shared" si="415"/>
        <v>-1.6809999999999999E-2</v>
      </c>
      <c r="IX107">
        <f t="shared" si="416"/>
        <v>-0.42159999999999997</v>
      </c>
      <c r="IY107" s="26" t="str">
        <f t="shared" si="417"/>
        <v/>
      </c>
      <c r="IZ107" t="str">
        <f t="shared" si="418"/>
        <v/>
      </c>
      <c r="JA107" t="str">
        <f t="shared" si="419"/>
        <v/>
      </c>
      <c r="JB107" t="str">
        <f t="shared" si="420"/>
        <v/>
      </c>
      <c r="JC107" t="str">
        <f t="shared" si="421"/>
        <v/>
      </c>
      <c r="JD107" t="str">
        <f t="shared" si="422"/>
        <v/>
      </c>
      <c r="JE107">
        <f t="shared" si="423"/>
        <v>-6.5110768999999999E-2</v>
      </c>
      <c r="JF107">
        <f t="shared" si="424"/>
        <v>-8.5139999999999993E-2</v>
      </c>
      <c r="JG107">
        <f t="shared" si="425"/>
        <v>-0.21920000000000001</v>
      </c>
      <c r="JH107">
        <f t="shared" si="426"/>
        <v>-1.6809999999999999E-2</v>
      </c>
      <c r="JI107">
        <f t="shared" si="427"/>
        <v>-0.42159999999999997</v>
      </c>
      <c r="JJ107" s="26">
        <f t="shared" si="428"/>
        <v>23.290190403071897</v>
      </c>
      <c r="JK107">
        <f t="shared" si="429"/>
        <v>23.290190403071897</v>
      </c>
      <c r="JL107">
        <f t="shared" si="430"/>
        <v>23.290190403071897</v>
      </c>
      <c r="JM107">
        <f t="shared" si="431"/>
        <v>23.290190403071897</v>
      </c>
      <c r="JN107">
        <f t="shared" si="432"/>
        <v>23.290190403071897</v>
      </c>
      <c r="JO107">
        <f t="shared" si="433"/>
        <v>23.290190403071897</v>
      </c>
      <c r="JP107">
        <f t="shared" si="434"/>
        <v>18.791860778573898</v>
      </c>
      <c r="JQ107">
        <f t="shared" si="435"/>
        <v>18.17366961461315</v>
      </c>
      <c r="JR107">
        <f t="shared" si="436"/>
        <v>17.3742101396872</v>
      </c>
      <c r="JS107">
        <f t="shared" si="437"/>
        <v>17.268987247742633</v>
      </c>
      <c r="JT107">
        <f t="shared" si="438"/>
        <v>18.189358840902273</v>
      </c>
      <c r="JU107" s="26" t="str">
        <f t="shared" si="439"/>
        <v/>
      </c>
      <c r="JV107" t="str">
        <f t="shared" si="440"/>
        <v/>
      </c>
      <c r="JW107" t="str">
        <f t="shared" si="441"/>
        <v/>
      </c>
      <c r="JX107" t="str">
        <f t="shared" si="442"/>
        <v/>
      </c>
      <c r="JY107" t="str">
        <f t="shared" si="443"/>
        <v/>
      </c>
      <c r="JZ107" t="str">
        <f t="shared" si="444"/>
        <v/>
      </c>
      <c r="KA107">
        <f t="shared" si="445"/>
        <v>18.791860778573898</v>
      </c>
      <c r="KB107">
        <f t="shared" si="446"/>
        <v>18.17366961461315</v>
      </c>
      <c r="KC107">
        <f t="shared" si="447"/>
        <v>17.3742101396872</v>
      </c>
      <c r="KD107">
        <f t="shared" si="448"/>
        <v>17.268987247742633</v>
      </c>
      <c r="KE107" s="4">
        <f t="shared" si="449"/>
        <v>18.189358840902273</v>
      </c>
    </row>
    <row r="108" spans="1:291" x14ac:dyDescent="0.2">
      <c r="A108" s="16" t="s">
        <v>3709</v>
      </c>
      <c r="B108" s="17" t="s">
        <v>3710</v>
      </c>
      <c r="C108" s="17"/>
      <c r="D108" s="17"/>
      <c r="E108" s="20" t="s">
        <v>173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32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32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1</v>
      </c>
      <c r="AL108" s="4">
        <v>1</v>
      </c>
      <c r="AM108" s="19">
        <v>1.63435E-2</v>
      </c>
      <c r="AN108" s="19">
        <v>1.7765E-2</v>
      </c>
      <c r="AO108" s="19">
        <v>1.8439000000000001E-2</v>
      </c>
      <c r="AP108" s="19">
        <v>1.9429700000000001E-2</v>
      </c>
      <c r="AQ108" s="19">
        <v>2.1381899999999999E-2</v>
      </c>
      <c r="AR108" s="19">
        <v>2.2559900000000001E-2</v>
      </c>
      <c r="AS108" s="19">
        <v>2.3459000000000001E-2</v>
      </c>
      <c r="AT108" s="19">
        <v>2.5072400000000002E-2</v>
      </c>
      <c r="AU108" s="19">
        <v>2.4130599999999999E-2</v>
      </c>
      <c r="AV108" s="19">
        <v>2.2767599999999999E-2</v>
      </c>
      <c r="AW108" s="32">
        <v>2.3408600000000002E-2</v>
      </c>
      <c r="AX108" s="19">
        <v>0</v>
      </c>
      <c r="AY108" s="19">
        <v>0</v>
      </c>
      <c r="AZ108" s="19">
        <v>0</v>
      </c>
      <c r="BA108" s="19">
        <v>0</v>
      </c>
      <c r="BB108" s="19">
        <v>0</v>
      </c>
      <c r="BC108" s="19">
        <v>2</v>
      </c>
      <c r="BD108" s="19">
        <v>2</v>
      </c>
      <c r="BE108" s="19">
        <v>1</v>
      </c>
      <c r="BF108" s="19">
        <v>4</v>
      </c>
      <c r="BG108" s="19">
        <v>2</v>
      </c>
      <c r="BH108" s="32">
        <v>3</v>
      </c>
      <c r="BI108" s="19">
        <f t="shared" ref="BI108:BN109" si="554">IF(AX108&gt;0,1,0)</f>
        <v>0</v>
      </c>
      <c r="BJ108" s="19">
        <f t="shared" si="554"/>
        <v>0</v>
      </c>
      <c r="BK108" s="19">
        <f t="shared" si="554"/>
        <v>0</v>
      </c>
      <c r="BL108" s="19">
        <f t="shared" si="554"/>
        <v>0</v>
      </c>
      <c r="BM108" s="19">
        <f t="shared" si="554"/>
        <v>0</v>
      </c>
      <c r="BN108" s="19">
        <f t="shared" si="554"/>
        <v>1</v>
      </c>
      <c r="BO108" s="19">
        <f t="shared" si="548"/>
        <v>1</v>
      </c>
      <c r="BP108" s="19">
        <f t="shared" si="548"/>
        <v>1</v>
      </c>
      <c r="BQ108" s="19">
        <f t="shared" si="548"/>
        <v>1</v>
      </c>
      <c r="BR108" s="19">
        <f t="shared" si="548"/>
        <v>1</v>
      </c>
      <c r="BS108" s="19">
        <f t="shared" si="536"/>
        <v>1</v>
      </c>
      <c r="BT108" s="38">
        <v>22</v>
      </c>
      <c r="BU108" s="19">
        <v>40</v>
      </c>
      <c r="BV108" s="19">
        <v>26</v>
      </c>
      <c r="BW108" s="19">
        <v>26</v>
      </c>
      <c r="BX108" s="19">
        <v>37</v>
      </c>
      <c r="BY108" s="19">
        <v>37</v>
      </c>
      <c r="BZ108" s="19">
        <v>27</v>
      </c>
      <c r="CA108" s="19">
        <v>41</v>
      </c>
      <c r="CB108" s="19">
        <v>63</v>
      </c>
      <c r="CC108" s="19">
        <v>82</v>
      </c>
      <c r="CD108" s="32">
        <v>82</v>
      </c>
      <c r="CE108" s="19">
        <v>205</v>
      </c>
      <c r="CF108" s="19">
        <v>293</v>
      </c>
      <c r="CG108" s="19">
        <v>161</v>
      </c>
      <c r="CH108" s="19">
        <v>270</v>
      </c>
      <c r="CI108" s="19">
        <v>275</v>
      </c>
      <c r="CJ108" s="19">
        <v>178</v>
      </c>
      <c r="CK108" s="19">
        <v>146</v>
      </c>
      <c r="CL108" s="19">
        <v>255</v>
      </c>
      <c r="CM108" s="19">
        <v>254</v>
      </c>
      <c r="CN108" s="19">
        <v>243</v>
      </c>
      <c r="CO108" s="32">
        <v>266</v>
      </c>
      <c r="CP108" s="35">
        <f t="shared" si="494"/>
        <v>0.10731707317073171</v>
      </c>
      <c r="CQ108" s="35">
        <f t="shared" si="495"/>
        <v>0.13651877133105803</v>
      </c>
      <c r="CR108" s="35">
        <f t="shared" si="496"/>
        <v>0.16149068322981366</v>
      </c>
      <c r="CS108" s="35">
        <f t="shared" si="497"/>
        <v>9.6296296296296297E-2</v>
      </c>
      <c r="CT108" s="35">
        <f t="shared" si="498"/>
        <v>0.13454545454545455</v>
      </c>
      <c r="CU108" s="35">
        <f t="shared" si="499"/>
        <v>0.20786516853932585</v>
      </c>
      <c r="CV108" s="35">
        <f t="shared" si="500"/>
        <v>0.18493150684931506</v>
      </c>
      <c r="CW108" s="35">
        <f t="shared" si="501"/>
        <v>0.16078431372549021</v>
      </c>
      <c r="CX108" s="35">
        <f t="shared" si="502"/>
        <v>0.24803149606299213</v>
      </c>
      <c r="CY108" s="35">
        <f t="shared" si="503"/>
        <v>0.33744855967078191</v>
      </c>
      <c r="CZ108" s="139">
        <f t="shared" si="504"/>
        <v>0.30827067669172931</v>
      </c>
      <c r="DA108" s="146">
        <v>2.0413000000000001</v>
      </c>
      <c r="DB108" s="146">
        <v>1.6046</v>
      </c>
      <c r="DC108" s="146">
        <v>1.8647</v>
      </c>
      <c r="DD108" s="146">
        <v>2.6095999999999999</v>
      </c>
      <c r="DE108" s="146">
        <v>2.7214999999999998</v>
      </c>
      <c r="DF108" s="146">
        <v>2.3753000000000002</v>
      </c>
      <c r="DG108" s="146">
        <v>3.1082000000000001</v>
      </c>
      <c r="DH108" s="146">
        <v>2.4318</v>
      </c>
      <c r="DI108" s="146">
        <v>2.1657999999999999</v>
      </c>
      <c r="DJ108" s="146">
        <v>1.6114999999999999</v>
      </c>
      <c r="DK108" s="147"/>
      <c r="DL108" s="146">
        <v>0.20235300000000001</v>
      </c>
      <c r="DM108" s="146">
        <v>0.18282599999999999</v>
      </c>
      <c r="DN108" s="146">
        <v>0.114847</v>
      </c>
      <c r="DO108" s="146">
        <v>0.18298900000000001</v>
      </c>
      <c r="DP108" s="146">
        <v>0.314994</v>
      </c>
      <c r="DQ108" s="146">
        <v>0.36683300000000002</v>
      </c>
      <c r="DR108" s="146">
        <v>0.34278500000000001</v>
      </c>
      <c r="DS108" s="146">
        <v>0.32214999999999999</v>
      </c>
      <c r="DT108" s="146">
        <v>0.41847600000000001</v>
      </c>
      <c r="DU108" s="146">
        <v>0.45737299999999997</v>
      </c>
      <c r="DV108" s="147"/>
      <c r="DW108" s="146">
        <v>6.5180000000000002E-2</v>
      </c>
      <c r="DX108" s="146">
        <v>7.6732999999999996E-2</v>
      </c>
      <c r="DY108" s="146">
        <v>8.5109000000000004E-2</v>
      </c>
      <c r="DZ108" s="146">
        <v>6.9762000000000005E-2</v>
      </c>
      <c r="EA108" s="146">
        <v>8.1279000000000004E-2</v>
      </c>
      <c r="EB108" s="146">
        <v>6.2583E-2</v>
      </c>
      <c r="EC108" s="146">
        <v>7.1086999999999997E-2</v>
      </c>
      <c r="ED108" s="146">
        <v>5.0040000000000001E-2</v>
      </c>
      <c r="EE108" s="146">
        <v>5.7175999999999998E-2</v>
      </c>
      <c r="EF108" s="146">
        <v>4.2715999999999997E-2</v>
      </c>
      <c r="EG108" s="147">
        <v>0</v>
      </c>
      <c r="EH108" s="143">
        <v>1987122400</v>
      </c>
      <c r="EI108" s="149">
        <v>1654281100</v>
      </c>
      <c r="EJ108" s="149">
        <v>2179289200</v>
      </c>
      <c r="EK108" s="143">
        <v>3267849100</v>
      </c>
      <c r="EL108" s="143">
        <v>2838040600</v>
      </c>
      <c r="EM108" s="143">
        <v>2420187900</v>
      </c>
      <c r="EN108" s="143">
        <v>3428374500</v>
      </c>
      <c r="EO108" s="143">
        <v>2907302200</v>
      </c>
      <c r="EP108" s="143">
        <v>2805057000</v>
      </c>
      <c r="EQ108" s="143">
        <v>2095136700</v>
      </c>
      <c r="ER108" s="143"/>
      <c r="ES108" s="26">
        <f t="shared" si="505"/>
        <v>21.409953399021482</v>
      </c>
      <c r="ET108" s="26">
        <f t="shared" si="506"/>
        <v>21.226632370740173</v>
      </c>
      <c r="EU108" s="26">
        <f t="shared" si="507"/>
        <v>21.502264605534034</v>
      </c>
      <c r="EV108" s="26">
        <f t="shared" si="508"/>
        <v>21.907397837847469</v>
      </c>
      <c r="EW108" s="26">
        <f t="shared" si="509"/>
        <v>21.766379721431125</v>
      </c>
      <c r="EX108" s="26">
        <f t="shared" si="510"/>
        <v>21.607111018728919</v>
      </c>
      <c r="EY108" s="26">
        <f t="shared" si="511"/>
        <v>21.955352079089447</v>
      </c>
      <c r="EZ108" s="26">
        <f t="shared" si="512"/>
        <v>21.790491409088457</v>
      </c>
      <c r="FA108" s="26">
        <f t="shared" si="513"/>
        <v>21.754689696570221</v>
      </c>
      <c r="FB108" s="26">
        <f t="shared" si="514"/>
        <v>21.462884638788445</v>
      </c>
      <c r="FC108" s="152" t="str">
        <f t="shared" si="515"/>
        <v/>
      </c>
      <c r="FD108">
        <f t="shared" si="540"/>
        <v>2.0413000000000001</v>
      </c>
      <c r="FE108">
        <f t="shared" si="541"/>
        <v>1.6046</v>
      </c>
      <c r="FF108">
        <f t="shared" si="462"/>
        <v>1.8647</v>
      </c>
      <c r="FG108">
        <f t="shared" si="457"/>
        <v>2.6095999999999999</v>
      </c>
      <c r="FH108">
        <f t="shared" si="516"/>
        <v>2.7214999999999998</v>
      </c>
      <c r="FI108">
        <f t="shared" si="533"/>
        <v>2.3753000000000002</v>
      </c>
      <c r="FJ108">
        <f t="shared" si="534"/>
        <v>3.1082000000000001</v>
      </c>
      <c r="FK108">
        <f t="shared" si="535"/>
        <v>2.4318</v>
      </c>
      <c r="FL108">
        <f t="shared" si="492"/>
        <v>2.1657999999999999</v>
      </c>
      <c r="FM108">
        <f t="shared" si="517"/>
        <v>1.6114999999999999</v>
      </c>
      <c r="FO108" s="26">
        <f t="shared" si="549"/>
        <v>0.20235300000000001</v>
      </c>
      <c r="FP108">
        <f t="shared" si="549"/>
        <v>0.18282599999999999</v>
      </c>
      <c r="FQ108">
        <f t="shared" si="549"/>
        <v>0.114847</v>
      </c>
      <c r="FR108">
        <f t="shared" si="547"/>
        <v>0.18298900000000001</v>
      </c>
      <c r="FS108">
        <f t="shared" si="547"/>
        <v>0.314994</v>
      </c>
      <c r="FT108">
        <f t="shared" si="550"/>
        <v>0.36683300000000002</v>
      </c>
      <c r="FU108">
        <f t="shared" si="551"/>
        <v>0.34278500000000001</v>
      </c>
      <c r="FV108">
        <f t="shared" si="552"/>
        <v>0.32214999999999999</v>
      </c>
      <c r="FW108">
        <f t="shared" si="553"/>
        <v>0.41847600000000001</v>
      </c>
      <c r="FX108">
        <f t="shared" ref="FX108:FX127" si="555">IF(ISNUMBER(O108),DU108,"")</f>
        <v>0.45737299999999997</v>
      </c>
      <c r="FY108" s="4"/>
      <c r="FZ108">
        <f>IF(ISNUMBER(F108),DW108,"")</f>
        <v>6.5180000000000002E-2</v>
      </c>
      <c r="GA108">
        <f>IF(ISNUMBER(G108),DX108,"")</f>
        <v>7.6732999999999996E-2</v>
      </c>
      <c r="GB108">
        <f t="shared" si="544"/>
        <v>8.5109000000000004E-2</v>
      </c>
      <c r="GC108">
        <f t="shared" si="545"/>
        <v>6.9762000000000005E-2</v>
      </c>
      <c r="GD108">
        <f t="shared" si="546"/>
        <v>8.1279000000000004E-2</v>
      </c>
      <c r="GE108">
        <f t="shared" si="518"/>
        <v>6.2583E-2</v>
      </c>
      <c r="GF108">
        <f t="shared" si="519"/>
        <v>7.1086999999999997E-2</v>
      </c>
      <c r="GG108">
        <f t="shared" si="520"/>
        <v>5.0040000000000001E-2</v>
      </c>
      <c r="GH108">
        <f t="shared" si="521"/>
        <v>5.7175999999999998E-2</v>
      </c>
      <c r="GI108">
        <f t="shared" ref="GI108:GI127" si="556">IF(ISNUMBER(O108),EF108,"")</f>
        <v>4.2715999999999997E-2</v>
      </c>
      <c r="GJ108" s="4"/>
      <c r="GK108">
        <f t="shared" si="522"/>
        <v>21.409953399021482</v>
      </c>
      <c r="GL108">
        <f t="shared" si="523"/>
        <v>21.226632370740173</v>
      </c>
      <c r="GM108">
        <f t="shared" si="524"/>
        <v>21.502264605534034</v>
      </c>
      <c r="GN108">
        <f t="shared" si="525"/>
        <v>21.907397837847469</v>
      </c>
      <c r="GO108">
        <f t="shared" si="526"/>
        <v>21.766379721431125</v>
      </c>
      <c r="GP108">
        <f t="shared" si="527"/>
        <v>21.607111018728919</v>
      </c>
      <c r="GQ108">
        <f t="shared" si="528"/>
        <v>21.955352079089447</v>
      </c>
      <c r="GR108">
        <f t="shared" si="529"/>
        <v>21.790491409088457</v>
      </c>
      <c r="GS108">
        <f t="shared" si="530"/>
        <v>21.754689696570221</v>
      </c>
      <c r="GT108">
        <f t="shared" si="531"/>
        <v>21.462884638788445</v>
      </c>
      <c r="GU108" t="str">
        <f t="shared" si="532"/>
        <v/>
      </c>
      <c r="GV108" s="26">
        <f t="shared" si="362"/>
        <v>2.0413000000000001</v>
      </c>
      <c r="GW108">
        <f t="shared" si="363"/>
        <v>1.6046</v>
      </c>
      <c r="GX108">
        <f t="shared" si="364"/>
        <v>1.8647</v>
      </c>
      <c r="GY108">
        <f t="shared" si="365"/>
        <v>2.6095999999999999</v>
      </c>
      <c r="GZ108">
        <f t="shared" si="366"/>
        <v>2.7214999999999998</v>
      </c>
      <c r="HA108">
        <f t="shared" si="367"/>
        <v>2.3753000000000002</v>
      </c>
      <c r="HB108">
        <f t="shared" si="368"/>
        <v>3.1082000000000001</v>
      </c>
      <c r="HC108">
        <f t="shared" si="369"/>
        <v>2.4318</v>
      </c>
      <c r="HD108">
        <f t="shared" si="370"/>
        <v>2.1657999999999999</v>
      </c>
      <c r="HE108">
        <f t="shared" si="371"/>
        <v>1.6114999999999999</v>
      </c>
      <c r="HF108">
        <f t="shared" si="372"/>
        <v>0.52583789730000008</v>
      </c>
      <c r="HG108" s="26">
        <f t="shared" si="373"/>
        <v>2.0413000000000001</v>
      </c>
      <c r="HH108">
        <f t="shared" si="374"/>
        <v>1.6046</v>
      </c>
      <c r="HI108">
        <f t="shared" si="375"/>
        <v>1.8647</v>
      </c>
      <c r="HJ108">
        <f t="shared" si="376"/>
        <v>2.6095999999999999</v>
      </c>
      <c r="HK108">
        <f t="shared" si="377"/>
        <v>2.7214999999999998</v>
      </c>
      <c r="HL108">
        <f t="shared" si="378"/>
        <v>2.3753000000000002</v>
      </c>
      <c r="HM108">
        <f t="shared" si="379"/>
        <v>3.1082000000000001</v>
      </c>
      <c r="HN108">
        <f t="shared" si="380"/>
        <v>2.4318</v>
      </c>
      <c r="HO108">
        <f t="shared" si="381"/>
        <v>2.1657999999999999</v>
      </c>
      <c r="HP108">
        <f t="shared" si="382"/>
        <v>1.6114999999999999</v>
      </c>
      <c r="HQ108" t="str">
        <f t="shared" si="383"/>
        <v/>
      </c>
      <c r="HR108" s="26">
        <f t="shared" si="384"/>
        <v>0.20235300000000001</v>
      </c>
      <c r="HS108">
        <f t="shared" si="385"/>
        <v>0.18282599999999999</v>
      </c>
      <c r="HT108">
        <f t="shared" si="386"/>
        <v>0.114847</v>
      </c>
      <c r="HU108">
        <f t="shared" si="387"/>
        <v>0.18298900000000001</v>
      </c>
      <c r="HV108">
        <f t="shared" si="388"/>
        <v>0.314994</v>
      </c>
      <c r="HW108">
        <f t="shared" si="389"/>
        <v>0.36683300000000002</v>
      </c>
      <c r="HX108">
        <f t="shared" si="390"/>
        <v>0.34278500000000001</v>
      </c>
      <c r="HY108">
        <f t="shared" si="391"/>
        <v>0.32214999999999999</v>
      </c>
      <c r="HZ108">
        <f t="shared" si="392"/>
        <v>0.41847600000000001</v>
      </c>
      <c r="IA108">
        <f t="shared" si="393"/>
        <v>0.45737299999999997</v>
      </c>
      <c r="IB108" s="4">
        <f t="shared" si="394"/>
        <v>1.8501305000000012E-3</v>
      </c>
      <c r="IC108">
        <f t="shared" si="395"/>
        <v>0.20235300000000001</v>
      </c>
      <c r="ID108">
        <f t="shared" si="396"/>
        <v>0.18282599999999999</v>
      </c>
      <c r="IE108">
        <f t="shared" si="397"/>
        <v>0.114847</v>
      </c>
      <c r="IF108">
        <f t="shared" si="398"/>
        <v>0.18298900000000001</v>
      </c>
      <c r="IG108">
        <f t="shared" si="399"/>
        <v>0.314994</v>
      </c>
      <c r="IH108">
        <f t="shared" si="400"/>
        <v>0.36683300000000002</v>
      </c>
      <c r="II108">
        <f t="shared" si="401"/>
        <v>0.34278500000000001</v>
      </c>
      <c r="IJ108">
        <f t="shared" si="402"/>
        <v>0.32214999999999999</v>
      </c>
      <c r="IK108">
        <f t="shared" si="403"/>
        <v>0.41847600000000001</v>
      </c>
      <c r="IL108">
        <f t="shared" si="404"/>
        <v>0.45737299999999997</v>
      </c>
      <c r="IM108" t="str">
        <f t="shared" si="405"/>
        <v/>
      </c>
      <c r="IN108" s="26">
        <f t="shared" si="406"/>
        <v>6.5180000000000002E-2</v>
      </c>
      <c r="IO108">
        <f t="shared" si="407"/>
        <v>7.6732999999999996E-2</v>
      </c>
      <c r="IP108">
        <f t="shared" si="408"/>
        <v>8.5109000000000004E-2</v>
      </c>
      <c r="IQ108">
        <f t="shared" si="409"/>
        <v>6.9762000000000005E-2</v>
      </c>
      <c r="IR108">
        <f t="shared" si="410"/>
        <v>8.1279000000000004E-2</v>
      </c>
      <c r="IS108">
        <f t="shared" si="411"/>
        <v>6.2583E-2</v>
      </c>
      <c r="IT108">
        <f t="shared" si="412"/>
        <v>7.1086999999999997E-2</v>
      </c>
      <c r="IU108">
        <f t="shared" si="413"/>
        <v>5.0040000000000001E-2</v>
      </c>
      <c r="IV108">
        <f t="shared" si="414"/>
        <v>5.7175999999999998E-2</v>
      </c>
      <c r="IW108">
        <f t="shared" si="415"/>
        <v>4.2715999999999997E-2</v>
      </c>
      <c r="IX108">
        <f t="shared" si="416"/>
        <v>0</v>
      </c>
      <c r="IY108" s="26">
        <f t="shared" si="417"/>
        <v>6.5180000000000002E-2</v>
      </c>
      <c r="IZ108">
        <f t="shared" si="418"/>
        <v>7.6732999999999996E-2</v>
      </c>
      <c r="JA108">
        <f t="shared" si="419"/>
        <v>8.5109000000000004E-2</v>
      </c>
      <c r="JB108">
        <f t="shared" si="420"/>
        <v>6.9762000000000005E-2</v>
      </c>
      <c r="JC108">
        <f t="shared" si="421"/>
        <v>8.1279000000000004E-2</v>
      </c>
      <c r="JD108">
        <f t="shared" si="422"/>
        <v>6.2583E-2</v>
      </c>
      <c r="JE108">
        <f t="shared" si="423"/>
        <v>7.1086999999999997E-2</v>
      </c>
      <c r="JF108">
        <f t="shared" si="424"/>
        <v>5.0040000000000001E-2</v>
      </c>
      <c r="JG108">
        <f t="shared" si="425"/>
        <v>5.7175999999999998E-2</v>
      </c>
      <c r="JH108">
        <f t="shared" si="426"/>
        <v>4.2715999999999997E-2</v>
      </c>
      <c r="JI108" t="str">
        <f t="shared" si="427"/>
        <v/>
      </c>
      <c r="JJ108" s="26">
        <f t="shared" si="428"/>
        <v>21.409953399021482</v>
      </c>
      <c r="JK108">
        <f t="shared" si="429"/>
        <v>21.226632370740173</v>
      </c>
      <c r="JL108">
        <f t="shared" si="430"/>
        <v>21.502264605534034</v>
      </c>
      <c r="JM108">
        <f t="shared" si="431"/>
        <v>21.907397837847469</v>
      </c>
      <c r="JN108">
        <f t="shared" si="432"/>
        <v>21.766379721431125</v>
      </c>
      <c r="JO108">
        <f t="shared" si="433"/>
        <v>21.607111018728919</v>
      </c>
      <c r="JP108">
        <f t="shared" si="434"/>
        <v>21.955352079089447</v>
      </c>
      <c r="JQ108">
        <f t="shared" si="435"/>
        <v>21.790491409088457</v>
      </c>
      <c r="JR108">
        <f t="shared" si="436"/>
        <v>21.754689696570221</v>
      </c>
      <c r="JS108">
        <f t="shared" si="437"/>
        <v>21.462884638788445</v>
      </c>
      <c r="JT108">
        <f t="shared" si="438"/>
        <v>23.290190403071897</v>
      </c>
      <c r="JU108" s="26">
        <f t="shared" si="439"/>
        <v>21.409953399021482</v>
      </c>
      <c r="JV108">
        <f t="shared" si="440"/>
        <v>21.226632370740173</v>
      </c>
      <c r="JW108">
        <f t="shared" si="441"/>
        <v>21.502264605534034</v>
      </c>
      <c r="JX108">
        <f t="shared" si="442"/>
        <v>21.907397837847469</v>
      </c>
      <c r="JY108">
        <f t="shared" si="443"/>
        <v>21.766379721431125</v>
      </c>
      <c r="JZ108">
        <f t="shared" si="444"/>
        <v>21.607111018728919</v>
      </c>
      <c r="KA108">
        <f t="shared" si="445"/>
        <v>21.955352079089447</v>
      </c>
      <c r="KB108">
        <f t="shared" si="446"/>
        <v>21.790491409088457</v>
      </c>
      <c r="KC108">
        <f t="shared" si="447"/>
        <v>21.754689696570221</v>
      </c>
      <c r="KD108">
        <f t="shared" si="448"/>
        <v>21.462884638788445</v>
      </c>
      <c r="KE108" s="4" t="str">
        <f t="shared" si="449"/>
        <v/>
      </c>
    </row>
    <row r="109" spans="1:291" x14ac:dyDescent="0.2">
      <c r="A109" s="16" t="s">
        <v>3711</v>
      </c>
      <c r="B109" s="17" t="s">
        <v>3712</v>
      </c>
      <c r="C109" s="17"/>
      <c r="D109" s="17"/>
      <c r="E109" s="20" t="s">
        <v>173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M109" s="19"/>
      <c r="N109" s="19"/>
      <c r="O109" s="19"/>
      <c r="P109" s="32"/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/>
      <c r="Y109" s="19"/>
      <c r="Z109" s="19"/>
      <c r="AA109" s="32"/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L109" s="4"/>
      <c r="AM109" s="19">
        <v>1.9330699999999999E-2</v>
      </c>
      <c r="AN109" s="19">
        <v>1.87504E-2</v>
      </c>
      <c r="AO109" s="19">
        <v>1.9000099999999999E-2</v>
      </c>
      <c r="AP109" s="19">
        <v>2.0106200000000001E-2</v>
      </c>
      <c r="AQ109" s="19">
        <v>2.0107900000000001E-2</v>
      </c>
      <c r="AR109" s="19">
        <v>1.95287E-2</v>
      </c>
      <c r="AS109" s="19">
        <v>1.9968E-2</v>
      </c>
      <c r="AT109" s="19"/>
      <c r="AU109" s="19"/>
      <c r="AV109" s="19"/>
      <c r="AW109" s="32"/>
      <c r="AX109" s="19">
        <v>0</v>
      </c>
      <c r="AY109" s="19">
        <v>0</v>
      </c>
      <c r="AZ109" s="19">
        <v>0</v>
      </c>
      <c r="BA109" s="19">
        <v>0</v>
      </c>
      <c r="BB109" s="19">
        <v>0</v>
      </c>
      <c r="BC109" s="19">
        <v>0</v>
      </c>
      <c r="BD109" s="19">
        <v>2</v>
      </c>
      <c r="BE109" s="19"/>
      <c r="BF109" s="19"/>
      <c r="BG109" s="19"/>
      <c r="BH109" s="32"/>
      <c r="BI109" s="19">
        <f t="shared" si="554"/>
        <v>0</v>
      </c>
      <c r="BJ109" s="19">
        <f t="shared" si="554"/>
        <v>0</v>
      </c>
      <c r="BK109" s="19">
        <f t="shared" si="554"/>
        <v>0</v>
      </c>
      <c r="BL109" s="19">
        <f t="shared" si="554"/>
        <v>0</v>
      </c>
      <c r="BM109" s="19">
        <f t="shared" si="554"/>
        <v>0</v>
      </c>
      <c r="BN109" s="19">
        <f t="shared" si="554"/>
        <v>0</v>
      </c>
      <c r="BO109" s="19">
        <f>IF(BD109&gt;0,1,0)</f>
        <v>1</v>
      </c>
      <c r="BP109" s="19"/>
      <c r="BQ109" s="19"/>
      <c r="BR109" s="19"/>
      <c r="BS109" s="19"/>
      <c r="BT109" s="38">
        <v>10</v>
      </c>
      <c r="BU109" s="19">
        <v>3</v>
      </c>
      <c r="BV109" s="19">
        <v>5</v>
      </c>
      <c r="BW109" s="19">
        <v>29</v>
      </c>
      <c r="BX109" s="19">
        <v>10</v>
      </c>
      <c r="BY109" s="19">
        <v>3</v>
      </c>
      <c r="BZ109" s="19">
        <v>1</v>
      </c>
      <c r="CA109" s="19">
        <v>6</v>
      </c>
      <c r="CB109" s="19">
        <v>15</v>
      </c>
      <c r="CC109" s="19">
        <v>13</v>
      </c>
      <c r="CD109" s="32">
        <v>11</v>
      </c>
      <c r="CE109" s="19">
        <v>87</v>
      </c>
      <c r="CF109" s="19">
        <v>48</v>
      </c>
      <c r="CG109" s="19">
        <v>87</v>
      </c>
      <c r="CH109" s="19">
        <v>135</v>
      </c>
      <c r="CI109" s="19">
        <v>62</v>
      </c>
      <c r="CJ109" s="19">
        <v>73</v>
      </c>
      <c r="CK109" s="19">
        <v>39</v>
      </c>
      <c r="CL109" s="19">
        <v>45</v>
      </c>
      <c r="CM109" s="19">
        <v>59</v>
      </c>
      <c r="CN109" s="19">
        <v>37</v>
      </c>
      <c r="CO109" s="32">
        <v>55</v>
      </c>
      <c r="CP109" s="35">
        <f t="shared" si="494"/>
        <v>0.11494252873563218</v>
      </c>
      <c r="CQ109" s="35">
        <f t="shared" si="495"/>
        <v>6.25E-2</v>
      </c>
      <c r="CR109" s="35">
        <f t="shared" si="496"/>
        <v>5.7471264367816091E-2</v>
      </c>
      <c r="CS109" s="35">
        <f t="shared" si="497"/>
        <v>0.21481481481481482</v>
      </c>
      <c r="CT109" s="35">
        <f t="shared" si="498"/>
        <v>0.16129032258064516</v>
      </c>
      <c r="CU109" s="35">
        <f t="shared" si="499"/>
        <v>4.1095890410958902E-2</v>
      </c>
      <c r="CV109" s="35">
        <f t="shared" si="500"/>
        <v>2.564102564102564E-2</v>
      </c>
      <c r="CW109" s="35">
        <f t="shared" si="501"/>
        <v>0.13333333333333333</v>
      </c>
      <c r="CX109" s="35">
        <f t="shared" si="502"/>
        <v>0.25423728813559321</v>
      </c>
      <c r="CY109" s="35">
        <f t="shared" si="503"/>
        <v>0.35135135135135137</v>
      </c>
      <c r="CZ109" s="139">
        <f t="shared" si="504"/>
        <v>0.2</v>
      </c>
      <c r="DA109" s="146">
        <v>0.89224062900000001</v>
      </c>
      <c r="DB109" s="146">
        <v>0.93641117100000004</v>
      </c>
      <c r="DC109" s="146">
        <v>1.0776980359999999</v>
      </c>
      <c r="DD109" s="146">
        <v>1.4123030080000001</v>
      </c>
      <c r="DE109" s="146">
        <v>1.3071777819999999</v>
      </c>
      <c r="DF109" s="146">
        <v>1.5780247510000001</v>
      </c>
      <c r="DG109" s="146">
        <v>2.3043395219999998</v>
      </c>
      <c r="DH109" s="146">
        <v>2.2074704230000002</v>
      </c>
      <c r="DI109" s="146">
        <v>1.453767778</v>
      </c>
      <c r="DJ109" s="146">
        <v>1.203936363</v>
      </c>
      <c r="DK109" s="147">
        <v>1.004349183</v>
      </c>
      <c r="DL109" s="146"/>
      <c r="DM109" s="146"/>
      <c r="DN109" s="146"/>
      <c r="DO109" s="146"/>
      <c r="DP109" s="146"/>
      <c r="DQ109" s="146">
        <v>0.31814205200000001</v>
      </c>
      <c r="DR109" s="146">
        <v>0.39471458399999998</v>
      </c>
      <c r="DS109" s="146"/>
      <c r="DT109" s="146"/>
      <c r="DU109" s="146"/>
      <c r="DV109" s="147"/>
      <c r="DW109" s="146"/>
      <c r="DX109" s="146"/>
      <c r="DY109" s="146">
        <v>3.7803258999999999E-2</v>
      </c>
      <c r="DZ109" s="146">
        <v>2.3265059000000001E-2</v>
      </c>
      <c r="EA109" s="146">
        <v>2.3265059000000001E-2</v>
      </c>
      <c r="EB109" s="146">
        <v>7.8413319999999995E-2</v>
      </c>
      <c r="EC109" s="146">
        <v>7.1348499999999995E-2</v>
      </c>
      <c r="ED109" s="146">
        <v>2.3258999999999998E-2</v>
      </c>
      <c r="EE109" s="146">
        <v>3.508E-2</v>
      </c>
      <c r="EF109" s="146">
        <v>4.5677000000000002E-2</v>
      </c>
      <c r="EG109" s="147">
        <v>4.5677000000000002E-2</v>
      </c>
      <c r="EH109" s="143">
        <v>61076600</v>
      </c>
      <c r="EI109" s="143">
        <v>66064200</v>
      </c>
      <c r="EJ109" s="149">
        <v>64006500</v>
      </c>
      <c r="EK109" s="143">
        <v>85950400</v>
      </c>
      <c r="EL109" s="143">
        <v>86500900</v>
      </c>
      <c r="EM109" s="143">
        <v>67518200</v>
      </c>
      <c r="EN109" s="143">
        <v>76855700</v>
      </c>
      <c r="EO109" s="143">
        <v>75073100</v>
      </c>
      <c r="EP109" s="143">
        <v>43055200</v>
      </c>
      <c r="EQ109" s="143">
        <v>37183300</v>
      </c>
      <c r="ER109" s="143"/>
      <c r="ES109" s="26">
        <f t="shared" si="505"/>
        <v>17.927639372063339</v>
      </c>
      <c r="ET109" s="26">
        <f t="shared" si="506"/>
        <v>18.006137554470829</v>
      </c>
      <c r="EU109" s="26">
        <f t="shared" si="507"/>
        <v>17.974495198666823</v>
      </c>
      <c r="EV109" s="26">
        <f t="shared" si="508"/>
        <v>18.269280943650831</v>
      </c>
      <c r="EW109" s="26">
        <f t="shared" si="509"/>
        <v>18.275665376472258</v>
      </c>
      <c r="EX109" s="26">
        <f t="shared" si="510"/>
        <v>18.02790774912885</v>
      </c>
      <c r="EY109" s="26">
        <f t="shared" si="511"/>
        <v>18.157440195660325</v>
      </c>
      <c r="EZ109" s="26">
        <f t="shared" si="512"/>
        <v>18.133972863488108</v>
      </c>
      <c r="FA109" s="26">
        <f t="shared" si="513"/>
        <v>17.577993571322843</v>
      </c>
      <c r="FB109" s="26">
        <f t="shared" si="514"/>
        <v>17.431370293715318</v>
      </c>
      <c r="FC109" s="152" t="str">
        <f t="shared" si="515"/>
        <v/>
      </c>
      <c r="FD109">
        <f t="shared" si="540"/>
        <v>0.89224062900000001</v>
      </c>
      <c r="FE109">
        <f t="shared" si="541"/>
        <v>0.93641117100000004</v>
      </c>
      <c r="FF109">
        <f t="shared" si="462"/>
        <v>1.0776980359999999</v>
      </c>
      <c r="FG109">
        <f t="shared" si="457"/>
        <v>1.4123030080000001</v>
      </c>
      <c r="FH109">
        <f t="shared" si="516"/>
        <v>1.3071777819999999</v>
      </c>
      <c r="FI109">
        <f t="shared" si="533"/>
        <v>1.5780247510000001</v>
      </c>
      <c r="FJ109">
        <f t="shared" si="534"/>
        <v>2.3043395219999998</v>
      </c>
      <c r="FK109" t="str">
        <f t="shared" si="535"/>
        <v/>
      </c>
      <c r="FL109" t="str">
        <f t="shared" si="492"/>
        <v/>
      </c>
      <c r="FM109" t="str">
        <f t="shared" si="517"/>
        <v/>
      </c>
      <c r="FN109" t="str">
        <f>IF(ISNUMBER(P109),DK109,"")</f>
        <v/>
      </c>
      <c r="FO109" s="26"/>
      <c r="FT109">
        <f t="shared" si="550"/>
        <v>0.31814205200000001</v>
      </c>
      <c r="FU109">
        <f t="shared" si="551"/>
        <v>0.39471458399999998</v>
      </c>
      <c r="FV109" t="str">
        <f t="shared" si="552"/>
        <v/>
      </c>
      <c r="FW109" t="str">
        <f t="shared" si="553"/>
        <v/>
      </c>
      <c r="FX109" t="str">
        <f t="shared" si="555"/>
        <v/>
      </c>
      <c r="FY109" s="4" t="str">
        <f t="shared" ref="FY109:FY127" si="557">IF(ISNUMBER(P109),DV109,"")</f>
        <v/>
      </c>
      <c r="GB109">
        <f t="shared" si="544"/>
        <v>3.7803258999999999E-2</v>
      </c>
      <c r="GC109">
        <f t="shared" si="545"/>
        <v>2.3265059000000001E-2</v>
      </c>
      <c r="GD109">
        <f t="shared" si="546"/>
        <v>2.3265059000000001E-2</v>
      </c>
      <c r="GE109">
        <f t="shared" si="518"/>
        <v>7.8413319999999995E-2</v>
      </c>
      <c r="GF109">
        <f t="shared" si="519"/>
        <v>7.1348499999999995E-2</v>
      </c>
      <c r="GG109" t="str">
        <f t="shared" si="520"/>
        <v/>
      </c>
      <c r="GH109" t="str">
        <f t="shared" si="521"/>
        <v/>
      </c>
      <c r="GI109" t="str">
        <f t="shared" si="556"/>
        <v/>
      </c>
      <c r="GJ109" s="4" t="str">
        <f t="shared" ref="GJ109:GJ127" si="558">IF(ISNUMBER(P109),EG109,"")</f>
        <v/>
      </c>
      <c r="GK109">
        <f t="shared" si="522"/>
        <v>17.927639372063339</v>
      </c>
      <c r="GL109">
        <f t="shared" si="523"/>
        <v>18.006137554470829</v>
      </c>
      <c r="GM109">
        <f t="shared" si="524"/>
        <v>17.974495198666823</v>
      </c>
      <c r="GN109">
        <f t="shared" si="525"/>
        <v>18.269280943650831</v>
      </c>
      <c r="GO109">
        <f t="shared" si="526"/>
        <v>18.275665376472258</v>
      </c>
      <c r="GP109">
        <f t="shared" si="527"/>
        <v>18.02790774912885</v>
      </c>
      <c r="GQ109">
        <f t="shared" si="528"/>
        <v>18.157440195660325</v>
      </c>
      <c r="GR109" t="str">
        <f t="shared" si="529"/>
        <v/>
      </c>
      <c r="GS109" t="str">
        <f t="shared" si="530"/>
        <v/>
      </c>
      <c r="GT109" t="str">
        <f t="shared" si="531"/>
        <v/>
      </c>
      <c r="GU109" t="str">
        <f t="shared" si="532"/>
        <v/>
      </c>
      <c r="GV109" s="26">
        <f t="shared" si="362"/>
        <v>0.89224062900000001</v>
      </c>
      <c r="GW109">
        <f t="shared" si="363"/>
        <v>0.93641117100000004</v>
      </c>
      <c r="GX109">
        <f t="shared" si="364"/>
        <v>1.0776980359999999</v>
      </c>
      <c r="GY109">
        <f t="shared" si="365"/>
        <v>1.4123030080000001</v>
      </c>
      <c r="GZ109">
        <f t="shared" si="366"/>
        <v>1.3071777819999999</v>
      </c>
      <c r="HA109">
        <f t="shared" si="367"/>
        <v>1.5780247510000001</v>
      </c>
      <c r="HB109">
        <f t="shared" si="368"/>
        <v>2.3043395219999998</v>
      </c>
      <c r="HC109">
        <f t="shared" si="369"/>
        <v>11.025982470999988</v>
      </c>
      <c r="HD109">
        <f t="shared" si="370"/>
        <v>11.025982470999988</v>
      </c>
      <c r="HE109">
        <f t="shared" si="371"/>
        <v>11.025982470999988</v>
      </c>
      <c r="HF109">
        <f t="shared" si="372"/>
        <v>11.025982470999988</v>
      </c>
      <c r="HG109" s="26">
        <f t="shared" si="373"/>
        <v>0.89224062900000001</v>
      </c>
      <c r="HH109">
        <f t="shared" si="374"/>
        <v>0.93641117100000004</v>
      </c>
      <c r="HI109">
        <f t="shared" si="375"/>
        <v>1.0776980359999999</v>
      </c>
      <c r="HJ109">
        <f t="shared" si="376"/>
        <v>1.4123030080000001</v>
      </c>
      <c r="HK109">
        <f t="shared" si="377"/>
        <v>1.3071777819999999</v>
      </c>
      <c r="HL109">
        <f t="shared" si="378"/>
        <v>1.5780247510000001</v>
      </c>
      <c r="HM109">
        <f t="shared" si="379"/>
        <v>2.3043395219999998</v>
      </c>
      <c r="HN109" t="str">
        <f t="shared" si="380"/>
        <v/>
      </c>
      <c r="HO109" t="str">
        <f t="shared" si="381"/>
        <v/>
      </c>
      <c r="HP109" t="str">
        <f t="shared" si="382"/>
        <v/>
      </c>
      <c r="HQ109" t="str">
        <f t="shared" si="383"/>
        <v/>
      </c>
      <c r="HR109" s="26">
        <f t="shared" si="384"/>
        <v>1.8501305000000012E-3</v>
      </c>
      <c r="HS109">
        <f t="shared" si="385"/>
        <v>1.8501305000000012E-3</v>
      </c>
      <c r="HT109">
        <f t="shared" si="386"/>
        <v>1.8501305000000012E-3</v>
      </c>
      <c r="HU109">
        <f t="shared" si="387"/>
        <v>1.8501305000000012E-3</v>
      </c>
      <c r="HV109">
        <f t="shared" si="388"/>
        <v>1.8501305000000012E-3</v>
      </c>
      <c r="HW109">
        <f t="shared" si="389"/>
        <v>0.31814205200000001</v>
      </c>
      <c r="HX109">
        <f t="shared" si="390"/>
        <v>0.39471458399999998</v>
      </c>
      <c r="HY109">
        <f t="shared" si="391"/>
        <v>0.86766592399999853</v>
      </c>
      <c r="HZ109">
        <f t="shared" si="392"/>
        <v>0.86766592399999853</v>
      </c>
      <c r="IA109">
        <f t="shared" si="393"/>
        <v>0.86766592399999853</v>
      </c>
      <c r="IB109" s="4">
        <f t="shared" si="394"/>
        <v>0.86766592399999853</v>
      </c>
      <c r="IC109" t="str">
        <f t="shared" si="395"/>
        <v/>
      </c>
      <c r="ID109" t="str">
        <f t="shared" si="396"/>
        <v/>
      </c>
      <c r="IE109" t="str">
        <f t="shared" si="397"/>
        <v/>
      </c>
      <c r="IF109" t="str">
        <f t="shared" si="398"/>
        <v/>
      </c>
      <c r="IG109" t="str">
        <f t="shared" si="399"/>
        <v/>
      </c>
      <c r="IH109">
        <f t="shared" si="400"/>
        <v>0.31814205200000001</v>
      </c>
      <c r="II109">
        <f t="shared" si="401"/>
        <v>0.39471458399999998</v>
      </c>
      <c r="IJ109" t="str">
        <f t="shared" si="402"/>
        <v/>
      </c>
      <c r="IK109" t="str">
        <f t="shared" si="403"/>
        <v/>
      </c>
      <c r="IL109" t="str">
        <f t="shared" si="404"/>
        <v/>
      </c>
      <c r="IM109" t="str">
        <f t="shared" si="405"/>
        <v/>
      </c>
      <c r="IN109" s="26">
        <f t="shared" si="406"/>
        <v>0</v>
      </c>
      <c r="IO109">
        <f t="shared" si="407"/>
        <v>0</v>
      </c>
      <c r="IP109">
        <f t="shared" si="408"/>
        <v>3.7803258999999999E-2</v>
      </c>
      <c r="IQ109">
        <f t="shared" si="409"/>
        <v>2.3265059000000001E-2</v>
      </c>
      <c r="IR109">
        <f t="shared" si="410"/>
        <v>2.3265059000000001E-2</v>
      </c>
      <c r="IS109">
        <f t="shared" si="411"/>
        <v>7.8413319999999995E-2</v>
      </c>
      <c r="IT109">
        <f t="shared" si="412"/>
        <v>7.1348499999999995E-2</v>
      </c>
      <c r="IU109">
        <f t="shared" si="413"/>
        <v>0.13094384999999997</v>
      </c>
      <c r="IV109">
        <f t="shared" si="414"/>
        <v>0.13094384999999997</v>
      </c>
      <c r="IW109">
        <f t="shared" si="415"/>
        <v>0.13094384999999997</v>
      </c>
      <c r="IX109">
        <f t="shared" si="416"/>
        <v>0.13094384999999997</v>
      </c>
      <c r="IY109" s="26" t="str">
        <f t="shared" si="417"/>
        <v/>
      </c>
      <c r="IZ109" t="str">
        <f t="shared" si="418"/>
        <v/>
      </c>
      <c r="JA109">
        <f t="shared" si="419"/>
        <v>3.7803258999999999E-2</v>
      </c>
      <c r="JB109">
        <f t="shared" si="420"/>
        <v>2.3265059000000001E-2</v>
      </c>
      <c r="JC109">
        <f t="shared" si="421"/>
        <v>2.3265059000000001E-2</v>
      </c>
      <c r="JD109">
        <f t="shared" si="422"/>
        <v>7.8413319999999995E-2</v>
      </c>
      <c r="JE109">
        <f t="shared" si="423"/>
        <v>7.1348499999999995E-2</v>
      </c>
      <c r="JF109" t="str">
        <f t="shared" si="424"/>
        <v/>
      </c>
      <c r="JG109" t="str">
        <f t="shared" si="425"/>
        <v/>
      </c>
      <c r="JH109" t="str">
        <f t="shared" si="426"/>
        <v/>
      </c>
      <c r="JI109" t="str">
        <f t="shared" si="427"/>
        <v/>
      </c>
      <c r="JJ109" s="26">
        <f t="shared" si="428"/>
        <v>17.927639372063339</v>
      </c>
      <c r="JK109">
        <f t="shared" si="429"/>
        <v>18.006137554470829</v>
      </c>
      <c r="JL109">
        <f t="shared" si="430"/>
        <v>17.974495198666823</v>
      </c>
      <c r="JM109">
        <f t="shared" si="431"/>
        <v>18.269280943650831</v>
      </c>
      <c r="JN109">
        <f t="shared" si="432"/>
        <v>18.275665376472258</v>
      </c>
      <c r="JO109">
        <f t="shared" si="433"/>
        <v>18.02790774912885</v>
      </c>
      <c r="JP109">
        <f t="shared" si="434"/>
        <v>18.157440195660325</v>
      </c>
      <c r="JQ109">
        <f t="shared" si="435"/>
        <v>23.290190403071897</v>
      </c>
      <c r="JR109">
        <f t="shared" si="436"/>
        <v>23.290190403071897</v>
      </c>
      <c r="JS109">
        <f t="shared" si="437"/>
        <v>23.290190403071897</v>
      </c>
      <c r="JT109">
        <f t="shared" si="438"/>
        <v>23.290190403071897</v>
      </c>
      <c r="JU109" s="26">
        <f t="shared" si="439"/>
        <v>17.927639372063339</v>
      </c>
      <c r="JV109">
        <f t="shared" si="440"/>
        <v>18.006137554470829</v>
      </c>
      <c r="JW109">
        <f t="shared" si="441"/>
        <v>17.974495198666823</v>
      </c>
      <c r="JX109">
        <f t="shared" si="442"/>
        <v>18.269280943650831</v>
      </c>
      <c r="JY109">
        <f t="shared" si="443"/>
        <v>18.275665376472258</v>
      </c>
      <c r="JZ109">
        <f t="shared" si="444"/>
        <v>18.02790774912885</v>
      </c>
      <c r="KA109">
        <f t="shared" si="445"/>
        <v>18.157440195660325</v>
      </c>
      <c r="KB109" t="str">
        <f t="shared" si="446"/>
        <v/>
      </c>
      <c r="KC109" t="str">
        <f t="shared" si="447"/>
        <v/>
      </c>
      <c r="KD109" t="str">
        <f t="shared" si="448"/>
        <v/>
      </c>
      <c r="KE109" s="4" t="str">
        <f t="shared" si="449"/>
        <v/>
      </c>
    </row>
    <row r="110" spans="1:291" x14ac:dyDescent="0.2">
      <c r="A110" s="16" t="s">
        <v>4059</v>
      </c>
      <c r="B110" s="17" t="s">
        <v>3909</v>
      </c>
      <c r="C110" s="17"/>
      <c r="D110" s="17"/>
      <c r="E110" s="20" t="s">
        <v>173</v>
      </c>
      <c r="F110" s="19">
        <v>0</v>
      </c>
      <c r="G110" s="19">
        <v>0</v>
      </c>
      <c r="H110" s="19">
        <v>0</v>
      </c>
      <c r="I110" s="19">
        <v>0</v>
      </c>
      <c r="J110" s="19">
        <v>0</v>
      </c>
      <c r="K110" s="19"/>
      <c r="L110" s="19"/>
      <c r="M110" s="19"/>
      <c r="N110" s="19"/>
      <c r="O110" s="19"/>
      <c r="P110" s="32"/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/>
      <c r="W110" s="19"/>
      <c r="X110" s="19"/>
      <c r="Y110" s="19"/>
      <c r="Z110" s="19"/>
      <c r="AA110" s="32"/>
      <c r="AB110">
        <v>0</v>
      </c>
      <c r="AC110">
        <v>0</v>
      </c>
      <c r="AD110">
        <v>0</v>
      </c>
      <c r="AE110">
        <v>0</v>
      </c>
      <c r="AF110">
        <v>0</v>
      </c>
      <c r="AL110" s="4"/>
      <c r="AM110" s="19">
        <v>2.1857000000000001E-2</v>
      </c>
      <c r="AN110" s="19">
        <v>1.9546299999999999E-2</v>
      </c>
      <c r="AO110" s="19">
        <v>2.9819700000000001E-2</v>
      </c>
      <c r="AP110" s="19">
        <v>2.9428300000000001E-2</v>
      </c>
      <c r="AQ110" s="19">
        <v>2.7865999999999998E-2</v>
      </c>
      <c r="AR110" s="19"/>
      <c r="AS110" s="19"/>
      <c r="AT110" s="19"/>
      <c r="AU110" s="19"/>
      <c r="AV110" s="19"/>
      <c r="AW110" s="32"/>
      <c r="AX110" s="19">
        <v>0</v>
      </c>
      <c r="AY110" s="19">
        <v>0</v>
      </c>
      <c r="AZ110" s="19">
        <v>0</v>
      </c>
      <c r="BA110" s="19">
        <v>0</v>
      </c>
      <c r="BB110" s="19">
        <v>0</v>
      </c>
      <c r="BC110" s="19"/>
      <c r="BD110" s="19"/>
      <c r="BE110" s="19"/>
      <c r="BF110" s="19"/>
      <c r="BG110" s="19"/>
      <c r="BH110" s="32"/>
      <c r="BI110" s="19">
        <f t="shared" ref="BI110:BM111" si="559">IF(AX110&gt;0,1,0)</f>
        <v>0</v>
      </c>
      <c r="BJ110" s="19">
        <f t="shared" si="559"/>
        <v>0</v>
      </c>
      <c r="BK110" s="19">
        <f t="shared" si="559"/>
        <v>0</v>
      </c>
      <c r="BL110" s="19">
        <f t="shared" si="559"/>
        <v>0</v>
      </c>
      <c r="BM110" s="19">
        <f t="shared" si="559"/>
        <v>0</v>
      </c>
      <c r="BN110" s="19"/>
      <c r="BO110" s="19"/>
      <c r="BP110" s="19"/>
      <c r="BQ110" s="19"/>
      <c r="BR110" s="19"/>
      <c r="BS110" s="19"/>
      <c r="BT110" s="38">
        <v>3</v>
      </c>
      <c r="BU110" s="19">
        <v>10</v>
      </c>
      <c r="BV110" s="19">
        <v>9</v>
      </c>
      <c r="BW110" s="19">
        <v>3</v>
      </c>
      <c r="BX110" s="19">
        <v>35</v>
      </c>
      <c r="BY110" s="19">
        <v>42</v>
      </c>
      <c r="BZ110" s="19">
        <v>7</v>
      </c>
      <c r="CA110" s="19">
        <v>15</v>
      </c>
      <c r="CB110" s="19">
        <v>5</v>
      </c>
      <c r="CC110" s="19">
        <v>4</v>
      </c>
      <c r="CD110" s="32">
        <v>2</v>
      </c>
      <c r="CE110" s="19">
        <v>55</v>
      </c>
      <c r="CF110" s="19">
        <v>59</v>
      </c>
      <c r="CG110" s="19">
        <v>60</v>
      </c>
      <c r="CH110" s="19">
        <v>141</v>
      </c>
      <c r="CI110" s="19">
        <v>197</v>
      </c>
      <c r="CJ110" s="19">
        <v>229</v>
      </c>
      <c r="CK110" s="19">
        <v>55</v>
      </c>
      <c r="CL110" s="19">
        <v>59</v>
      </c>
      <c r="CM110" s="19">
        <v>33</v>
      </c>
      <c r="CN110" s="19">
        <v>23</v>
      </c>
      <c r="CO110" s="32">
        <v>44</v>
      </c>
      <c r="CP110" s="35">
        <f t="shared" si="494"/>
        <v>5.4545454545454543E-2</v>
      </c>
      <c r="CQ110" s="35">
        <f t="shared" si="495"/>
        <v>0.16949152542372881</v>
      </c>
      <c r="CR110" s="35">
        <f t="shared" si="496"/>
        <v>0.15</v>
      </c>
      <c r="CS110" s="35">
        <f t="shared" si="497"/>
        <v>2.1276595744680851E-2</v>
      </c>
      <c r="CT110" s="35">
        <f t="shared" si="498"/>
        <v>0.17766497461928935</v>
      </c>
      <c r="CU110" s="35">
        <f t="shared" si="499"/>
        <v>0.18340611353711792</v>
      </c>
      <c r="CV110" s="35">
        <f t="shared" si="500"/>
        <v>0.12727272727272726</v>
      </c>
      <c r="CW110" s="35">
        <f t="shared" si="501"/>
        <v>0.25423728813559321</v>
      </c>
      <c r="CX110" s="35">
        <f t="shared" si="502"/>
        <v>0.15151515151515152</v>
      </c>
      <c r="CY110" s="35">
        <f t="shared" si="503"/>
        <v>0.17391304347826086</v>
      </c>
      <c r="CZ110" s="139">
        <f t="shared" si="504"/>
        <v>4.5454545454545456E-2</v>
      </c>
      <c r="DA110" s="146">
        <v>4.6657999999999999</v>
      </c>
      <c r="DB110" s="146">
        <v>1.9415</v>
      </c>
      <c r="DC110" s="146">
        <v>1.9415</v>
      </c>
      <c r="DD110" s="146">
        <v>2.5257000000000001</v>
      </c>
      <c r="DE110" s="146">
        <v>2.5257000000000001</v>
      </c>
      <c r="DF110" s="146">
        <v>1.8672</v>
      </c>
      <c r="DG110" s="146">
        <v>15.175700000000001</v>
      </c>
      <c r="DH110" s="146">
        <v>2.7275</v>
      </c>
      <c r="DI110" s="146">
        <v>2.7275</v>
      </c>
      <c r="DJ110" s="146">
        <v>1.6564000000000001</v>
      </c>
      <c r="DK110" s="147">
        <v>1.6564000000000001</v>
      </c>
      <c r="DL110" s="146"/>
      <c r="DM110" s="146">
        <v>9.312200000000001E-2</v>
      </c>
      <c r="DN110" s="146"/>
      <c r="DO110" s="146"/>
      <c r="DP110" s="146"/>
      <c r="DQ110" s="146"/>
      <c r="DR110" s="146"/>
      <c r="DS110" s="146"/>
      <c r="DT110" s="146"/>
      <c r="DU110" s="146"/>
      <c r="DV110" s="147"/>
      <c r="DW110" s="146"/>
      <c r="DX110" s="146">
        <v>4.8085999999999997E-2</v>
      </c>
      <c r="DY110" s="146">
        <v>-8.9094999999999994E-2</v>
      </c>
      <c r="DZ110" s="146">
        <v>-8.9094999999999994E-2</v>
      </c>
      <c r="EA110" s="146">
        <v>-0.168517</v>
      </c>
      <c r="EB110" s="146">
        <v>-0.168517</v>
      </c>
      <c r="EC110" s="146">
        <v>-0.128582</v>
      </c>
      <c r="ED110" s="146">
        <v>-0.25393500000000002</v>
      </c>
      <c r="EE110" s="146">
        <v>3.2224999999999997E-2</v>
      </c>
      <c r="EF110" s="146">
        <v>3.2224999999999997E-2</v>
      </c>
      <c r="EG110" s="147">
        <v>-2.5269E-2</v>
      </c>
      <c r="EH110" s="143">
        <v>4703400</v>
      </c>
      <c r="EI110" s="143">
        <v>14104800</v>
      </c>
      <c r="EJ110" s="149">
        <v>5186900</v>
      </c>
      <c r="EK110" s="143">
        <v>4143900</v>
      </c>
      <c r="EL110" s="143">
        <v>35537500</v>
      </c>
      <c r="EM110" s="143">
        <v>49051600</v>
      </c>
      <c r="EN110" s="143">
        <v>29142700</v>
      </c>
      <c r="EO110" s="143">
        <v>27016100</v>
      </c>
      <c r="EP110" s="143">
        <v>9341100</v>
      </c>
      <c r="EQ110" s="143">
        <v>17667100</v>
      </c>
      <c r="ER110" s="143"/>
      <c r="ES110" s="26">
        <f t="shared" si="505"/>
        <v>15.363796209404869</v>
      </c>
      <c r="ET110" s="26">
        <f t="shared" si="506"/>
        <v>16.462025722948688</v>
      </c>
      <c r="EU110" s="26">
        <f t="shared" si="507"/>
        <v>15.461646774181048</v>
      </c>
      <c r="EV110" s="26">
        <f t="shared" si="508"/>
        <v>15.23714793135616</v>
      </c>
      <c r="EW110" s="26">
        <f t="shared" si="509"/>
        <v>17.386099034941392</v>
      </c>
      <c r="EX110" s="26">
        <f t="shared" si="510"/>
        <v>17.708383363219372</v>
      </c>
      <c r="EY110" s="26">
        <f t="shared" si="511"/>
        <v>17.187715010581776</v>
      </c>
      <c r="EZ110" s="26">
        <f t="shared" si="512"/>
        <v>17.111943542550907</v>
      </c>
      <c r="FA110" s="26">
        <f t="shared" si="513"/>
        <v>16.049934576289601</v>
      </c>
      <c r="FB110" s="26">
        <f t="shared" si="514"/>
        <v>16.687214710849361</v>
      </c>
      <c r="FC110" s="152" t="str">
        <f t="shared" si="515"/>
        <v/>
      </c>
      <c r="FD110">
        <f t="shared" si="540"/>
        <v>4.6657999999999999</v>
      </c>
      <c r="FE110">
        <f t="shared" si="541"/>
        <v>1.9415</v>
      </c>
      <c r="FF110">
        <f t="shared" si="462"/>
        <v>1.9415</v>
      </c>
      <c r="FG110">
        <f t="shared" si="457"/>
        <v>2.5257000000000001</v>
      </c>
      <c r="FH110">
        <f t="shared" si="516"/>
        <v>2.5257000000000001</v>
      </c>
      <c r="FI110" t="str">
        <f t="shared" si="533"/>
        <v/>
      </c>
      <c r="FJ110" t="str">
        <f t="shared" si="534"/>
        <v/>
      </c>
      <c r="FK110" t="str">
        <f t="shared" si="535"/>
        <v/>
      </c>
      <c r="FL110" t="str">
        <f t="shared" si="492"/>
        <v/>
      </c>
      <c r="FM110" t="str">
        <f t="shared" si="517"/>
        <v/>
      </c>
      <c r="FN110" t="str">
        <f>IF(ISNUMBER(P110),DK110,"")</f>
        <v/>
      </c>
      <c r="FO110" s="26"/>
      <c r="FP110">
        <f>IF(ISNUMBER(G110),DM110,"")</f>
        <v>9.312200000000001E-2</v>
      </c>
      <c r="FT110" t="str">
        <f t="shared" si="550"/>
        <v/>
      </c>
      <c r="FU110" t="str">
        <f t="shared" si="551"/>
        <v/>
      </c>
      <c r="FV110" t="str">
        <f t="shared" si="552"/>
        <v/>
      </c>
      <c r="FW110" t="str">
        <f t="shared" si="553"/>
        <v/>
      </c>
      <c r="FX110" t="str">
        <f t="shared" si="555"/>
        <v/>
      </c>
      <c r="FY110" s="4" t="str">
        <f t="shared" si="557"/>
        <v/>
      </c>
      <c r="GA110">
        <f>IF(ISNUMBER(G110),DX110,"")</f>
        <v>4.8085999999999997E-2</v>
      </c>
      <c r="GB110">
        <f t="shared" si="544"/>
        <v>-8.9094999999999994E-2</v>
      </c>
      <c r="GC110">
        <f t="shared" si="545"/>
        <v>-8.9094999999999994E-2</v>
      </c>
      <c r="GD110">
        <f t="shared" si="546"/>
        <v>-0.168517</v>
      </c>
      <c r="GE110" t="str">
        <f t="shared" si="518"/>
        <v/>
      </c>
      <c r="GF110" t="str">
        <f t="shared" si="519"/>
        <v/>
      </c>
      <c r="GG110" t="str">
        <f t="shared" si="520"/>
        <v/>
      </c>
      <c r="GH110" t="str">
        <f t="shared" si="521"/>
        <v/>
      </c>
      <c r="GI110" t="str">
        <f t="shared" si="556"/>
        <v/>
      </c>
      <c r="GJ110" s="4" t="str">
        <f t="shared" si="558"/>
        <v/>
      </c>
      <c r="GK110">
        <f t="shared" si="522"/>
        <v>15.363796209404869</v>
      </c>
      <c r="GL110">
        <f t="shared" si="523"/>
        <v>16.462025722948688</v>
      </c>
      <c r="GM110">
        <f t="shared" si="524"/>
        <v>15.461646774181048</v>
      </c>
      <c r="GN110">
        <f t="shared" si="525"/>
        <v>15.23714793135616</v>
      </c>
      <c r="GO110">
        <f t="shared" si="526"/>
        <v>17.386099034941392</v>
      </c>
      <c r="GP110" t="str">
        <f t="shared" si="527"/>
        <v/>
      </c>
      <c r="GQ110" t="str">
        <f t="shared" si="528"/>
        <v/>
      </c>
      <c r="GR110" t="str">
        <f t="shared" si="529"/>
        <v/>
      </c>
      <c r="GS110" t="str">
        <f t="shared" si="530"/>
        <v/>
      </c>
      <c r="GT110" t="str">
        <f t="shared" si="531"/>
        <v/>
      </c>
      <c r="GU110" t="str">
        <f t="shared" si="532"/>
        <v/>
      </c>
      <c r="GV110" s="26">
        <f t="shared" si="362"/>
        <v>4.6657999999999999</v>
      </c>
      <c r="GW110">
        <f t="shared" si="363"/>
        <v>1.9415</v>
      </c>
      <c r="GX110">
        <f t="shared" si="364"/>
        <v>1.9415</v>
      </c>
      <c r="GY110">
        <f t="shared" si="365"/>
        <v>2.5257000000000001</v>
      </c>
      <c r="GZ110">
        <f t="shared" si="366"/>
        <v>2.5257000000000001</v>
      </c>
      <c r="HA110">
        <f t="shared" si="367"/>
        <v>11.025982470999988</v>
      </c>
      <c r="HB110">
        <f t="shared" si="368"/>
        <v>11.025982470999988</v>
      </c>
      <c r="HC110">
        <f t="shared" si="369"/>
        <v>11.025982470999988</v>
      </c>
      <c r="HD110">
        <f t="shared" si="370"/>
        <v>11.025982470999988</v>
      </c>
      <c r="HE110">
        <f t="shared" si="371"/>
        <v>11.025982470999988</v>
      </c>
      <c r="HF110">
        <f t="shared" si="372"/>
        <v>11.025982470999988</v>
      </c>
      <c r="HG110" s="26">
        <f t="shared" si="373"/>
        <v>4.6657999999999999</v>
      </c>
      <c r="HH110">
        <f t="shared" si="374"/>
        <v>1.9415</v>
      </c>
      <c r="HI110">
        <f t="shared" si="375"/>
        <v>1.9415</v>
      </c>
      <c r="HJ110">
        <f t="shared" si="376"/>
        <v>2.5257000000000001</v>
      </c>
      <c r="HK110">
        <f t="shared" si="377"/>
        <v>2.5257000000000001</v>
      </c>
      <c r="HL110" t="str">
        <f t="shared" si="378"/>
        <v/>
      </c>
      <c r="HM110" t="str">
        <f t="shared" si="379"/>
        <v/>
      </c>
      <c r="HN110" t="str">
        <f t="shared" si="380"/>
        <v/>
      </c>
      <c r="HO110" t="str">
        <f t="shared" si="381"/>
        <v/>
      </c>
      <c r="HP110" t="str">
        <f t="shared" si="382"/>
        <v/>
      </c>
      <c r="HQ110" t="str">
        <f t="shared" si="383"/>
        <v/>
      </c>
      <c r="HR110" s="26">
        <f t="shared" si="384"/>
        <v>1.8501305000000012E-3</v>
      </c>
      <c r="HS110">
        <f t="shared" si="385"/>
        <v>9.312200000000001E-2</v>
      </c>
      <c r="HT110">
        <f t="shared" si="386"/>
        <v>1.8501305000000012E-3</v>
      </c>
      <c r="HU110">
        <f t="shared" si="387"/>
        <v>1.8501305000000012E-3</v>
      </c>
      <c r="HV110">
        <f t="shared" si="388"/>
        <v>1.8501305000000012E-3</v>
      </c>
      <c r="HW110">
        <f t="shared" si="389"/>
        <v>0.86766592399999853</v>
      </c>
      <c r="HX110">
        <f t="shared" si="390"/>
        <v>0.86766592399999853</v>
      </c>
      <c r="HY110">
        <f t="shared" si="391"/>
        <v>0.86766592399999853</v>
      </c>
      <c r="HZ110">
        <f t="shared" si="392"/>
        <v>0.86766592399999853</v>
      </c>
      <c r="IA110">
        <f t="shared" si="393"/>
        <v>0.86766592399999853</v>
      </c>
      <c r="IB110" s="4">
        <f t="shared" si="394"/>
        <v>0.86766592399999853</v>
      </c>
      <c r="IC110" t="str">
        <f t="shared" si="395"/>
        <v/>
      </c>
      <c r="ID110">
        <f t="shared" si="396"/>
        <v>9.312200000000001E-2</v>
      </c>
      <c r="IE110" t="str">
        <f t="shared" si="397"/>
        <v/>
      </c>
      <c r="IF110" t="str">
        <f t="shared" si="398"/>
        <v/>
      </c>
      <c r="IG110" t="str">
        <f t="shared" si="399"/>
        <v/>
      </c>
      <c r="IH110" t="str">
        <f t="shared" si="400"/>
        <v/>
      </c>
      <c r="II110" t="str">
        <f t="shared" si="401"/>
        <v/>
      </c>
      <c r="IJ110" t="str">
        <f t="shared" si="402"/>
        <v/>
      </c>
      <c r="IK110" t="str">
        <f t="shared" si="403"/>
        <v/>
      </c>
      <c r="IL110" t="str">
        <f t="shared" si="404"/>
        <v/>
      </c>
      <c r="IM110" t="str">
        <f t="shared" si="405"/>
        <v/>
      </c>
      <c r="IN110" s="26">
        <f t="shared" si="406"/>
        <v>0</v>
      </c>
      <c r="IO110">
        <f t="shared" si="407"/>
        <v>4.8085999999999997E-2</v>
      </c>
      <c r="IP110">
        <f t="shared" si="408"/>
        <v>-8.9094999999999994E-2</v>
      </c>
      <c r="IQ110">
        <f t="shared" si="409"/>
        <v>-8.9094999999999994E-2</v>
      </c>
      <c r="IR110">
        <f t="shared" si="410"/>
        <v>-0.168517</v>
      </c>
      <c r="IS110">
        <f t="shared" si="411"/>
        <v>0.13094384999999997</v>
      </c>
      <c r="IT110">
        <f t="shared" si="412"/>
        <v>0.13094384999999997</v>
      </c>
      <c r="IU110">
        <f t="shared" si="413"/>
        <v>0.13094384999999997</v>
      </c>
      <c r="IV110">
        <f t="shared" si="414"/>
        <v>0.13094384999999997</v>
      </c>
      <c r="IW110">
        <f t="shared" si="415"/>
        <v>0.13094384999999997</v>
      </c>
      <c r="IX110">
        <f t="shared" si="416"/>
        <v>0.13094384999999997</v>
      </c>
      <c r="IY110" s="26" t="str">
        <f t="shared" si="417"/>
        <v/>
      </c>
      <c r="IZ110">
        <f t="shared" si="418"/>
        <v>4.8085999999999997E-2</v>
      </c>
      <c r="JA110">
        <f t="shared" si="419"/>
        <v>-8.9094999999999994E-2</v>
      </c>
      <c r="JB110">
        <f t="shared" si="420"/>
        <v>-8.9094999999999994E-2</v>
      </c>
      <c r="JC110">
        <f t="shared" si="421"/>
        <v>-0.168517</v>
      </c>
      <c r="JD110" t="str">
        <f t="shared" si="422"/>
        <v/>
      </c>
      <c r="JE110" t="str">
        <f t="shared" si="423"/>
        <v/>
      </c>
      <c r="JF110" t="str">
        <f t="shared" si="424"/>
        <v/>
      </c>
      <c r="JG110" t="str">
        <f t="shared" si="425"/>
        <v/>
      </c>
      <c r="JH110" t="str">
        <f t="shared" si="426"/>
        <v/>
      </c>
      <c r="JI110" t="str">
        <f t="shared" si="427"/>
        <v/>
      </c>
      <c r="JJ110" s="26">
        <f t="shared" si="428"/>
        <v>16.471776900977758</v>
      </c>
      <c r="JK110">
        <f t="shared" si="429"/>
        <v>16.471776900977758</v>
      </c>
      <c r="JL110">
        <f t="shared" si="430"/>
        <v>16.471776900977758</v>
      </c>
      <c r="JM110">
        <f t="shared" si="431"/>
        <v>16.471776900977758</v>
      </c>
      <c r="JN110">
        <f t="shared" si="432"/>
        <v>17.386099034941392</v>
      </c>
      <c r="JO110">
        <f t="shared" si="433"/>
        <v>23.290190403071897</v>
      </c>
      <c r="JP110">
        <f t="shared" si="434"/>
        <v>23.290190403071897</v>
      </c>
      <c r="JQ110">
        <f t="shared" si="435"/>
        <v>23.290190403071897</v>
      </c>
      <c r="JR110">
        <f t="shared" si="436"/>
        <v>23.290190403071897</v>
      </c>
      <c r="JS110">
        <f t="shared" si="437"/>
        <v>23.290190403071897</v>
      </c>
      <c r="JT110">
        <f t="shared" si="438"/>
        <v>23.290190403071897</v>
      </c>
      <c r="JU110" s="26">
        <f t="shared" si="439"/>
        <v>16.471776900977758</v>
      </c>
      <c r="JV110">
        <f t="shared" si="440"/>
        <v>16.471776900977758</v>
      </c>
      <c r="JW110">
        <f t="shared" si="441"/>
        <v>16.471776900977758</v>
      </c>
      <c r="JX110">
        <f t="shared" si="442"/>
        <v>16.471776900977758</v>
      </c>
      <c r="JY110">
        <f t="shared" si="443"/>
        <v>17.386099034941392</v>
      </c>
      <c r="JZ110" t="str">
        <f t="shared" si="444"/>
        <v/>
      </c>
      <c r="KA110" t="str">
        <f t="shared" si="445"/>
        <v/>
      </c>
      <c r="KB110" t="str">
        <f t="shared" si="446"/>
        <v/>
      </c>
      <c r="KC110" t="str">
        <f t="shared" si="447"/>
        <v/>
      </c>
      <c r="KD110" t="str">
        <f t="shared" si="448"/>
        <v/>
      </c>
      <c r="KE110" s="4" t="str">
        <f t="shared" si="449"/>
        <v/>
      </c>
    </row>
    <row r="111" spans="1:291" x14ac:dyDescent="0.2">
      <c r="A111" s="16" t="s">
        <v>3719</v>
      </c>
      <c r="B111" s="17" t="s">
        <v>3720</v>
      </c>
      <c r="C111" s="17"/>
      <c r="D111" s="17"/>
      <c r="E111" s="20" t="s">
        <v>173</v>
      </c>
      <c r="F111" s="19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32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32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 s="4">
        <v>0</v>
      </c>
      <c r="AM111" s="19">
        <v>1.9344799999999999E-2</v>
      </c>
      <c r="AN111" s="19">
        <v>1.8384600000000001E-2</v>
      </c>
      <c r="AO111" s="19">
        <v>2.0736000000000001E-2</v>
      </c>
      <c r="AP111" s="19">
        <v>2.3339800000000001E-2</v>
      </c>
      <c r="AQ111" s="19">
        <v>2.2895599999999999E-2</v>
      </c>
      <c r="AR111" s="19">
        <v>2.4056999999999999E-2</v>
      </c>
      <c r="AS111" s="19">
        <v>2.4332099999999999E-2</v>
      </c>
      <c r="AT111" s="19">
        <v>2.0545399999999998E-2</v>
      </c>
      <c r="AU111" s="19">
        <v>2.5513500000000001E-2</v>
      </c>
      <c r="AV111" s="19">
        <v>2.5046200000000001E-2</v>
      </c>
      <c r="AW111" s="32">
        <v>2.3182500000000002E-2</v>
      </c>
      <c r="AX111" s="19">
        <v>0</v>
      </c>
      <c r="AY111" s="19">
        <v>0</v>
      </c>
      <c r="AZ111" s="19">
        <v>0</v>
      </c>
      <c r="BA111" s="19">
        <v>0</v>
      </c>
      <c r="BB111" s="19">
        <v>0</v>
      </c>
      <c r="BC111" s="19">
        <v>0</v>
      </c>
      <c r="BD111" s="19">
        <v>1</v>
      </c>
      <c r="BE111" s="19">
        <v>2</v>
      </c>
      <c r="BF111" s="19">
        <v>0</v>
      </c>
      <c r="BG111" s="19">
        <v>1</v>
      </c>
      <c r="BH111" s="32">
        <v>1</v>
      </c>
      <c r="BI111" s="19">
        <f t="shared" si="559"/>
        <v>0</v>
      </c>
      <c r="BJ111" s="19">
        <f t="shared" si="559"/>
        <v>0</v>
      </c>
      <c r="BK111" s="19">
        <f t="shared" si="559"/>
        <v>0</v>
      </c>
      <c r="BL111" s="19">
        <f t="shared" si="559"/>
        <v>0</v>
      </c>
      <c r="BM111" s="19">
        <f t="shared" si="559"/>
        <v>0</v>
      </c>
      <c r="BN111" s="19">
        <f t="shared" ref="BN111:BS116" si="560">IF(BC111&gt;0,1,0)</f>
        <v>0</v>
      </c>
      <c r="BO111" s="19">
        <f t="shared" si="560"/>
        <v>1</v>
      </c>
      <c r="BP111" s="19">
        <f t="shared" si="560"/>
        <v>1</v>
      </c>
      <c r="BQ111" s="19">
        <f t="shared" si="560"/>
        <v>0</v>
      </c>
      <c r="BR111" s="19">
        <f t="shared" si="560"/>
        <v>1</v>
      </c>
      <c r="BS111" s="19">
        <f t="shared" si="560"/>
        <v>1</v>
      </c>
      <c r="BT111" s="38">
        <v>165</v>
      </c>
      <c r="BU111" s="19">
        <v>144</v>
      </c>
      <c r="BV111" s="19">
        <v>65</v>
      </c>
      <c r="BW111" s="19">
        <v>102</v>
      </c>
      <c r="BX111" s="19">
        <v>81</v>
      </c>
      <c r="BY111" s="19">
        <v>61</v>
      </c>
      <c r="BZ111" s="19">
        <v>34</v>
      </c>
      <c r="CA111" s="19">
        <v>67</v>
      </c>
      <c r="CB111" s="19">
        <v>61</v>
      </c>
      <c r="CC111" s="19">
        <v>228</v>
      </c>
      <c r="CD111" s="32">
        <v>84</v>
      </c>
      <c r="CE111" s="19">
        <v>1078</v>
      </c>
      <c r="CF111" s="19">
        <v>745</v>
      </c>
      <c r="CG111" s="19">
        <v>410</v>
      </c>
      <c r="CH111" s="19">
        <v>646</v>
      </c>
      <c r="CI111" s="19">
        <v>493</v>
      </c>
      <c r="CJ111" s="19">
        <v>282</v>
      </c>
      <c r="CK111" s="19">
        <v>191</v>
      </c>
      <c r="CL111" s="19">
        <v>291</v>
      </c>
      <c r="CM111" s="19">
        <v>227</v>
      </c>
      <c r="CN111" s="19">
        <v>493</v>
      </c>
      <c r="CO111" s="32">
        <v>455</v>
      </c>
      <c r="CP111" s="35">
        <f t="shared" si="494"/>
        <v>0.15306122448979592</v>
      </c>
      <c r="CQ111" s="35">
        <f t="shared" si="495"/>
        <v>0.19328859060402684</v>
      </c>
      <c r="CR111" s="35">
        <f t="shared" si="496"/>
        <v>0.15853658536585366</v>
      </c>
      <c r="CS111" s="35">
        <f t="shared" si="497"/>
        <v>0.15789473684210525</v>
      </c>
      <c r="CT111" s="35">
        <f t="shared" si="498"/>
        <v>0.1643002028397566</v>
      </c>
      <c r="CU111" s="35">
        <f t="shared" si="499"/>
        <v>0.21631205673758866</v>
      </c>
      <c r="CV111" s="35">
        <f t="shared" si="500"/>
        <v>0.17801047120418848</v>
      </c>
      <c r="CW111" s="35">
        <f t="shared" si="501"/>
        <v>0.23024054982817868</v>
      </c>
      <c r="CX111" s="35">
        <f t="shared" si="502"/>
        <v>0.2687224669603524</v>
      </c>
      <c r="CY111" s="35">
        <f t="shared" si="503"/>
        <v>0.46247464503042596</v>
      </c>
      <c r="CZ111" s="139">
        <f t="shared" si="504"/>
        <v>0.18461538461538463</v>
      </c>
      <c r="DA111" s="146"/>
      <c r="DB111" s="146"/>
      <c r="DC111" s="146"/>
      <c r="DD111" s="146"/>
      <c r="DE111" s="146"/>
      <c r="DF111" s="146"/>
      <c r="DG111" s="146"/>
      <c r="DH111" s="146"/>
      <c r="DI111" s="146"/>
      <c r="DJ111" s="146"/>
      <c r="DK111" s="147"/>
      <c r="DL111" s="146"/>
      <c r="DM111" s="146"/>
      <c r="DN111" s="146">
        <v>1.5835632319999999</v>
      </c>
      <c r="DO111" s="146">
        <v>1.7686683649999999</v>
      </c>
      <c r="DP111" s="146">
        <v>1.697293854</v>
      </c>
      <c r="DQ111" s="146">
        <v>1.52062439</v>
      </c>
      <c r="DR111" s="146">
        <v>1.52062439</v>
      </c>
      <c r="DS111" s="146">
        <v>1.6875538640000001</v>
      </c>
      <c r="DT111" s="146">
        <v>1.5001756289999999</v>
      </c>
      <c r="DU111" s="146">
        <v>1.3993177800000001</v>
      </c>
      <c r="DV111" s="147">
        <v>1.081542435</v>
      </c>
      <c r="DW111" s="146"/>
      <c r="DX111" s="146"/>
      <c r="DY111" s="146">
        <v>-5.9600878000000003E-2</v>
      </c>
      <c r="DZ111" s="146">
        <v>-3.8970730000000002E-2</v>
      </c>
      <c r="EA111" s="146">
        <v>-3.3432919999999998E-2</v>
      </c>
      <c r="EB111" s="146">
        <v>3.6086000000000001E-4</v>
      </c>
      <c r="EC111" s="146">
        <v>3.6086000000000001E-4</v>
      </c>
      <c r="ED111" s="146">
        <v>1.1734E-2</v>
      </c>
      <c r="EE111" s="146">
        <v>1.2614999999999999E-2</v>
      </c>
      <c r="EF111" s="146">
        <v>-6.0310000000000002E-2</v>
      </c>
      <c r="EG111" s="147">
        <v>-2.6630000000000001E-2</v>
      </c>
      <c r="EH111" s="143">
        <v>176873400</v>
      </c>
      <c r="EI111" s="143">
        <v>68259600</v>
      </c>
      <c r="EJ111" s="149">
        <v>57592300</v>
      </c>
      <c r="EK111" s="149">
        <v>189976200</v>
      </c>
      <c r="EL111" s="149">
        <v>702991800</v>
      </c>
      <c r="EM111" s="143">
        <v>462494600</v>
      </c>
      <c r="EN111" s="143">
        <v>441838200</v>
      </c>
      <c r="EO111" s="143">
        <v>481993300</v>
      </c>
      <c r="EP111" s="143">
        <v>106623000</v>
      </c>
      <c r="EQ111" s="143">
        <v>92441800</v>
      </c>
      <c r="ER111" s="143">
        <v>236034200</v>
      </c>
      <c r="ES111" s="26">
        <f t="shared" si="505"/>
        <v>18.990944780384467</v>
      </c>
      <c r="ET111" s="26">
        <f t="shared" si="506"/>
        <v>18.038828641478403</v>
      </c>
      <c r="EU111" s="26">
        <f t="shared" si="507"/>
        <v>17.868899436174523</v>
      </c>
      <c r="EV111" s="26">
        <f t="shared" si="508"/>
        <v>19.062409359120782</v>
      </c>
      <c r="EW111" s="26">
        <f t="shared" si="509"/>
        <v>20.370855785411035</v>
      </c>
      <c r="EX111" s="26">
        <f t="shared" si="510"/>
        <v>19.952145439172916</v>
      </c>
      <c r="EY111" s="26">
        <f t="shared" si="511"/>
        <v>19.906454309676011</v>
      </c>
      <c r="EZ111" s="26">
        <f t="shared" si="512"/>
        <v>19.993440771503327</v>
      </c>
      <c r="FA111" s="26">
        <f t="shared" si="513"/>
        <v>18.484809806273116</v>
      </c>
      <c r="FB111" s="26">
        <f t="shared" si="514"/>
        <v>18.342089815270878</v>
      </c>
      <c r="FC111" s="152">
        <f t="shared" si="515"/>
        <v>19.279487267744919</v>
      </c>
      <c r="FO111" s="26"/>
      <c r="FQ111">
        <f t="shared" ref="FQ111:FS113" si="561">IF(ISNUMBER(H111),DN111,"")</f>
        <v>1.5835632319999999</v>
      </c>
      <c r="FR111">
        <f t="shared" si="561"/>
        <v>1.7686683649999999</v>
      </c>
      <c r="FS111">
        <f t="shared" si="561"/>
        <v>1.697293854</v>
      </c>
      <c r="FT111">
        <f t="shared" si="550"/>
        <v>1.52062439</v>
      </c>
      <c r="FU111">
        <f t="shared" si="551"/>
        <v>1.52062439</v>
      </c>
      <c r="FV111">
        <f t="shared" si="552"/>
        <v>1.6875538640000001</v>
      </c>
      <c r="FW111">
        <f t="shared" si="553"/>
        <v>1.5001756289999999</v>
      </c>
      <c r="FX111">
        <f t="shared" si="555"/>
        <v>1.3993177800000001</v>
      </c>
      <c r="FY111" s="4">
        <f t="shared" si="557"/>
        <v>1.081542435</v>
      </c>
      <c r="GB111">
        <f t="shared" si="544"/>
        <v>-5.9600878000000003E-2</v>
      </c>
      <c r="GC111">
        <f t="shared" si="545"/>
        <v>-3.8970730000000002E-2</v>
      </c>
      <c r="GD111">
        <f t="shared" si="546"/>
        <v>-3.3432919999999998E-2</v>
      </c>
      <c r="GE111">
        <f t="shared" si="518"/>
        <v>3.6086000000000001E-4</v>
      </c>
      <c r="GF111">
        <f t="shared" si="519"/>
        <v>3.6086000000000001E-4</v>
      </c>
      <c r="GG111">
        <f t="shared" si="520"/>
        <v>1.1734E-2</v>
      </c>
      <c r="GH111">
        <f t="shared" si="521"/>
        <v>1.2614999999999999E-2</v>
      </c>
      <c r="GI111">
        <f t="shared" si="556"/>
        <v>-6.0310000000000002E-2</v>
      </c>
      <c r="GJ111" s="4">
        <f t="shared" si="558"/>
        <v>-2.6630000000000001E-2</v>
      </c>
      <c r="GK111">
        <f t="shared" si="522"/>
        <v>18.990944780384467</v>
      </c>
      <c r="GL111">
        <f t="shared" si="523"/>
        <v>18.038828641478403</v>
      </c>
      <c r="GM111">
        <f t="shared" si="524"/>
        <v>17.868899436174523</v>
      </c>
      <c r="GN111">
        <f t="shared" si="525"/>
        <v>19.062409359120782</v>
      </c>
      <c r="GO111">
        <f t="shared" si="526"/>
        <v>20.370855785411035</v>
      </c>
      <c r="GP111">
        <f t="shared" si="527"/>
        <v>19.952145439172916</v>
      </c>
      <c r="GQ111">
        <f t="shared" si="528"/>
        <v>19.906454309676011</v>
      </c>
      <c r="GR111">
        <f t="shared" si="529"/>
        <v>19.993440771503327</v>
      </c>
      <c r="GS111">
        <f t="shared" si="530"/>
        <v>18.484809806273116</v>
      </c>
      <c r="GT111">
        <f t="shared" si="531"/>
        <v>18.342089815270878</v>
      </c>
      <c r="GU111">
        <f t="shared" si="532"/>
        <v>19.279487267744919</v>
      </c>
      <c r="GV111" s="26">
        <f t="shared" si="362"/>
        <v>0.52583789730000008</v>
      </c>
      <c r="GW111">
        <f t="shared" si="363"/>
        <v>0.52583789730000008</v>
      </c>
      <c r="GX111">
        <f t="shared" si="364"/>
        <v>0.52583789730000008</v>
      </c>
      <c r="GY111">
        <f t="shared" si="365"/>
        <v>0.52583789730000008</v>
      </c>
      <c r="GZ111">
        <f t="shared" si="366"/>
        <v>0.52583789730000008</v>
      </c>
      <c r="HA111">
        <f t="shared" si="367"/>
        <v>0.52583789730000008</v>
      </c>
      <c r="HB111">
        <f t="shared" si="368"/>
        <v>0.52583789730000008</v>
      </c>
      <c r="HC111">
        <f t="shared" si="369"/>
        <v>0.52583789730000008</v>
      </c>
      <c r="HD111">
        <f t="shared" si="370"/>
        <v>0.52583789730000008</v>
      </c>
      <c r="HE111">
        <f t="shared" si="371"/>
        <v>0.52583789730000008</v>
      </c>
      <c r="HF111">
        <f t="shared" si="372"/>
        <v>0.52583789730000008</v>
      </c>
      <c r="HG111" s="26" t="str">
        <f t="shared" si="373"/>
        <v/>
      </c>
      <c r="HH111" t="str">
        <f t="shared" si="374"/>
        <v/>
      </c>
      <c r="HI111" t="str">
        <f t="shared" si="375"/>
        <v/>
      </c>
      <c r="HJ111" t="str">
        <f t="shared" si="376"/>
        <v/>
      </c>
      <c r="HK111" t="str">
        <f t="shared" si="377"/>
        <v/>
      </c>
      <c r="HL111" t="str">
        <f t="shared" si="378"/>
        <v/>
      </c>
      <c r="HM111" t="str">
        <f t="shared" si="379"/>
        <v/>
      </c>
      <c r="HN111" t="str">
        <f t="shared" si="380"/>
        <v/>
      </c>
      <c r="HO111" t="str">
        <f t="shared" si="381"/>
        <v/>
      </c>
      <c r="HP111" t="str">
        <f t="shared" si="382"/>
        <v/>
      </c>
      <c r="HQ111" t="str">
        <f t="shared" si="383"/>
        <v/>
      </c>
      <c r="HR111" s="26">
        <f t="shared" si="384"/>
        <v>1.8501305000000012E-3</v>
      </c>
      <c r="HS111">
        <f t="shared" si="385"/>
        <v>1.8501305000000012E-3</v>
      </c>
      <c r="HT111">
        <f t="shared" si="386"/>
        <v>0.86766592399999853</v>
      </c>
      <c r="HU111">
        <f t="shared" si="387"/>
        <v>0.86766592399999853</v>
      </c>
      <c r="HV111">
        <f t="shared" si="388"/>
        <v>0.86766592399999853</v>
      </c>
      <c r="HW111">
        <f t="shared" si="389"/>
        <v>0.86766592399999853</v>
      </c>
      <c r="HX111">
        <f t="shared" si="390"/>
        <v>0.86766592399999853</v>
      </c>
      <c r="HY111">
        <f t="shared" si="391"/>
        <v>0.86766592399999853</v>
      </c>
      <c r="HZ111">
        <f t="shared" si="392"/>
        <v>0.86766592399999853</v>
      </c>
      <c r="IA111">
        <f t="shared" si="393"/>
        <v>0.86766592399999853</v>
      </c>
      <c r="IB111" s="4">
        <f t="shared" si="394"/>
        <v>0.86766592399999853</v>
      </c>
      <c r="IC111" t="str">
        <f t="shared" si="395"/>
        <v/>
      </c>
      <c r="ID111" t="str">
        <f t="shared" si="396"/>
        <v/>
      </c>
      <c r="IE111">
        <f t="shared" si="397"/>
        <v>0.86766592399999853</v>
      </c>
      <c r="IF111">
        <f t="shared" si="398"/>
        <v>0.86766592399999853</v>
      </c>
      <c r="IG111">
        <f t="shared" si="399"/>
        <v>0.86766592399999853</v>
      </c>
      <c r="IH111">
        <f t="shared" si="400"/>
        <v>0.86766592399999853</v>
      </c>
      <c r="II111">
        <f t="shared" si="401"/>
        <v>0.86766592399999853</v>
      </c>
      <c r="IJ111">
        <f t="shared" si="402"/>
        <v>0.86766592399999853</v>
      </c>
      <c r="IK111">
        <f t="shared" si="403"/>
        <v>0.86766592399999853</v>
      </c>
      <c r="IL111">
        <f t="shared" si="404"/>
        <v>0.86766592399999853</v>
      </c>
      <c r="IM111">
        <f t="shared" si="405"/>
        <v>0.86766592399999853</v>
      </c>
      <c r="IN111" s="26">
        <f t="shared" si="406"/>
        <v>0</v>
      </c>
      <c r="IO111">
        <f t="shared" si="407"/>
        <v>0</v>
      </c>
      <c r="IP111">
        <f t="shared" si="408"/>
        <v>-5.9600878000000003E-2</v>
      </c>
      <c r="IQ111">
        <f t="shared" si="409"/>
        <v>-3.8970730000000002E-2</v>
      </c>
      <c r="IR111">
        <f t="shared" si="410"/>
        <v>-3.3432919999999998E-2</v>
      </c>
      <c r="IS111">
        <f t="shared" si="411"/>
        <v>3.6086000000000001E-4</v>
      </c>
      <c r="IT111">
        <f t="shared" si="412"/>
        <v>3.6086000000000001E-4</v>
      </c>
      <c r="IU111">
        <f t="shared" si="413"/>
        <v>1.1734E-2</v>
      </c>
      <c r="IV111">
        <f t="shared" si="414"/>
        <v>1.2614999999999999E-2</v>
      </c>
      <c r="IW111">
        <f t="shared" si="415"/>
        <v>-6.0310000000000002E-2</v>
      </c>
      <c r="IX111">
        <f t="shared" si="416"/>
        <v>-2.6630000000000001E-2</v>
      </c>
      <c r="IY111" s="26" t="str">
        <f t="shared" si="417"/>
        <v/>
      </c>
      <c r="IZ111" t="str">
        <f t="shared" si="418"/>
        <v/>
      </c>
      <c r="JA111">
        <f t="shared" si="419"/>
        <v>-5.9600878000000003E-2</v>
      </c>
      <c r="JB111">
        <f t="shared" si="420"/>
        <v>-3.8970730000000002E-2</v>
      </c>
      <c r="JC111">
        <f t="shared" si="421"/>
        <v>-3.3432919999999998E-2</v>
      </c>
      <c r="JD111">
        <f t="shared" si="422"/>
        <v>3.6086000000000001E-4</v>
      </c>
      <c r="JE111">
        <f t="shared" si="423"/>
        <v>3.6086000000000001E-4</v>
      </c>
      <c r="JF111">
        <f t="shared" si="424"/>
        <v>1.1734E-2</v>
      </c>
      <c r="JG111">
        <f t="shared" si="425"/>
        <v>1.2614999999999999E-2</v>
      </c>
      <c r="JH111">
        <f t="shared" si="426"/>
        <v>-6.0310000000000002E-2</v>
      </c>
      <c r="JI111">
        <f t="shared" si="427"/>
        <v>-2.6630000000000001E-2</v>
      </c>
      <c r="JJ111" s="26">
        <f t="shared" si="428"/>
        <v>18.990944780384467</v>
      </c>
      <c r="JK111">
        <f t="shared" si="429"/>
        <v>18.038828641478403</v>
      </c>
      <c r="JL111">
        <f t="shared" si="430"/>
        <v>17.868899436174523</v>
      </c>
      <c r="JM111">
        <f t="shared" si="431"/>
        <v>19.062409359120782</v>
      </c>
      <c r="JN111">
        <f t="shared" si="432"/>
        <v>20.370855785411035</v>
      </c>
      <c r="JO111">
        <f t="shared" si="433"/>
        <v>19.952145439172916</v>
      </c>
      <c r="JP111">
        <f t="shared" si="434"/>
        <v>19.906454309676011</v>
      </c>
      <c r="JQ111">
        <f t="shared" si="435"/>
        <v>19.993440771503327</v>
      </c>
      <c r="JR111">
        <f t="shared" si="436"/>
        <v>18.484809806273116</v>
      </c>
      <c r="JS111">
        <f t="shared" si="437"/>
        <v>18.342089815270878</v>
      </c>
      <c r="JT111">
        <f t="shared" si="438"/>
        <v>19.279487267744919</v>
      </c>
      <c r="JU111" s="26">
        <f t="shared" si="439"/>
        <v>18.990944780384467</v>
      </c>
      <c r="JV111">
        <f t="shared" si="440"/>
        <v>18.038828641478403</v>
      </c>
      <c r="JW111">
        <f t="shared" si="441"/>
        <v>17.868899436174523</v>
      </c>
      <c r="JX111">
        <f t="shared" si="442"/>
        <v>19.062409359120782</v>
      </c>
      <c r="JY111">
        <f t="shared" si="443"/>
        <v>20.370855785411035</v>
      </c>
      <c r="JZ111">
        <f t="shared" si="444"/>
        <v>19.952145439172916</v>
      </c>
      <c r="KA111">
        <f t="shared" si="445"/>
        <v>19.906454309676011</v>
      </c>
      <c r="KB111">
        <f t="shared" si="446"/>
        <v>19.993440771503327</v>
      </c>
      <c r="KC111">
        <f t="shared" si="447"/>
        <v>18.484809806273116</v>
      </c>
      <c r="KD111">
        <f t="shared" si="448"/>
        <v>18.342089815270878</v>
      </c>
      <c r="KE111" s="4">
        <f t="shared" si="449"/>
        <v>19.279487267744919</v>
      </c>
    </row>
    <row r="112" spans="1:291" x14ac:dyDescent="0.2">
      <c r="A112" s="16" t="s">
        <v>3723</v>
      </c>
      <c r="B112" s="17" t="s">
        <v>4098</v>
      </c>
      <c r="C112" s="17"/>
      <c r="D112" s="17"/>
      <c r="E112" s="20" t="s">
        <v>173</v>
      </c>
      <c r="F112" s="19">
        <v>0</v>
      </c>
      <c r="G112" s="19">
        <v>0</v>
      </c>
      <c r="H112" s="19"/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32">
        <v>0</v>
      </c>
      <c r="Q112" s="19">
        <v>0</v>
      </c>
      <c r="R112" s="19">
        <v>0</v>
      </c>
      <c r="S112" s="19"/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32">
        <v>1</v>
      </c>
      <c r="AB112">
        <v>0</v>
      </c>
      <c r="AC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 s="4">
        <v>0</v>
      </c>
      <c r="AM112" s="19">
        <v>3.61239E-2</v>
      </c>
      <c r="AN112" s="19">
        <v>3.7138699999999997E-2</v>
      </c>
      <c r="AO112" s="19"/>
      <c r="AP112" s="19">
        <v>3.0550399999999998E-2</v>
      </c>
      <c r="AQ112" s="19">
        <v>3.5317599999999998E-2</v>
      </c>
      <c r="AR112" s="19">
        <v>3.6174499999999998E-2</v>
      </c>
      <c r="AS112" s="19">
        <v>3.7607099999999997E-2</v>
      </c>
      <c r="AT112" s="19">
        <v>3.5909299999999998E-2</v>
      </c>
      <c r="AU112" s="19">
        <v>3.5657899999999999E-2</v>
      </c>
      <c r="AV112" s="19">
        <v>3.6848800000000001E-2</v>
      </c>
      <c r="AW112" s="32">
        <v>3.3110599999999997E-2</v>
      </c>
      <c r="AX112" s="19">
        <v>0</v>
      </c>
      <c r="AY112" s="19">
        <v>0</v>
      </c>
      <c r="AZ112" s="19"/>
      <c r="BA112" s="19">
        <v>0</v>
      </c>
      <c r="BB112" s="19">
        <v>0</v>
      </c>
      <c r="BC112" s="19">
        <v>0</v>
      </c>
      <c r="BD112" s="19">
        <v>0</v>
      </c>
      <c r="BE112" s="19">
        <v>0</v>
      </c>
      <c r="BF112" s="19">
        <v>0</v>
      </c>
      <c r="BG112" s="19">
        <v>0</v>
      </c>
      <c r="BH112" s="32">
        <v>2</v>
      </c>
      <c r="BI112" s="19">
        <f t="shared" ref="BI112:BJ115" si="562">IF(AX112&gt;0,1,0)</f>
        <v>0</v>
      </c>
      <c r="BJ112" s="19">
        <f t="shared" si="562"/>
        <v>0</v>
      </c>
      <c r="BK112" s="19"/>
      <c r="BL112" s="19">
        <f t="shared" ref="BL112:BM116" si="563">IF(BA112&gt;0,1,0)</f>
        <v>0</v>
      </c>
      <c r="BM112" s="19">
        <f t="shared" si="563"/>
        <v>0</v>
      </c>
      <c r="BN112" s="19">
        <f t="shared" si="560"/>
        <v>0</v>
      </c>
      <c r="BO112" s="19">
        <f t="shared" si="560"/>
        <v>0</v>
      </c>
      <c r="BP112" s="19">
        <f t="shared" si="560"/>
        <v>0</v>
      </c>
      <c r="BQ112" s="19">
        <f t="shared" si="560"/>
        <v>0</v>
      </c>
      <c r="BR112" s="19">
        <f t="shared" si="560"/>
        <v>0</v>
      </c>
      <c r="BS112" s="19">
        <f t="shared" si="560"/>
        <v>1</v>
      </c>
      <c r="BT112" s="38">
        <v>63</v>
      </c>
      <c r="BU112" s="19">
        <v>54</v>
      </c>
      <c r="BV112" s="19">
        <v>44</v>
      </c>
      <c r="BW112" s="19">
        <v>58</v>
      </c>
      <c r="BX112" s="19">
        <v>79</v>
      </c>
      <c r="BY112" s="19">
        <v>54</v>
      </c>
      <c r="BZ112" s="19">
        <v>62</v>
      </c>
      <c r="CA112" s="19">
        <v>92</v>
      </c>
      <c r="CB112" s="19">
        <v>101</v>
      </c>
      <c r="CC112" s="19">
        <v>80</v>
      </c>
      <c r="CD112" s="32">
        <v>135</v>
      </c>
      <c r="CE112" s="19">
        <v>797</v>
      </c>
      <c r="CF112" s="19">
        <v>952</v>
      </c>
      <c r="CG112" s="19">
        <v>1034</v>
      </c>
      <c r="CH112" s="19">
        <v>1042</v>
      </c>
      <c r="CI112" s="19">
        <v>1177</v>
      </c>
      <c r="CJ112" s="19">
        <v>999</v>
      </c>
      <c r="CK112" s="19">
        <v>985</v>
      </c>
      <c r="CL112" s="19">
        <v>999</v>
      </c>
      <c r="CM112" s="19">
        <v>1036</v>
      </c>
      <c r="CN112" s="19">
        <v>768</v>
      </c>
      <c r="CO112" s="32">
        <v>821</v>
      </c>
      <c r="CP112" s="35">
        <f t="shared" si="494"/>
        <v>7.9046424090338768E-2</v>
      </c>
      <c r="CQ112" s="35">
        <f t="shared" si="495"/>
        <v>5.6722689075630252E-2</v>
      </c>
      <c r="CR112" s="35">
        <f t="shared" si="496"/>
        <v>4.2553191489361701E-2</v>
      </c>
      <c r="CS112" s="35">
        <f t="shared" si="497"/>
        <v>5.5662188099808059E-2</v>
      </c>
      <c r="CT112" s="35">
        <f t="shared" si="498"/>
        <v>6.7119796091758707E-2</v>
      </c>
      <c r="CU112" s="35">
        <f t="shared" si="499"/>
        <v>5.4054054054054057E-2</v>
      </c>
      <c r="CV112" s="35">
        <f t="shared" si="500"/>
        <v>6.2944162436548226E-2</v>
      </c>
      <c r="CW112" s="35">
        <f t="shared" si="501"/>
        <v>9.2092092092092098E-2</v>
      </c>
      <c r="CX112" s="35">
        <f t="shared" si="502"/>
        <v>9.749034749034749E-2</v>
      </c>
      <c r="CY112" s="35">
        <f t="shared" si="503"/>
        <v>0.10416666666666667</v>
      </c>
      <c r="CZ112" s="139">
        <f t="shared" si="504"/>
        <v>0.16443361753958588</v>
      </c>
      <c r="DA112" s="146">
        <v>1.416968733</v>
      </c>
      <c r="DB112" s="146">
        <v>1.0961356600000001</v>
      </c>
      <c r="DC112" s="146">
        <v>1.2582198760000001</v>
      </c>
      <c r="DD112" s="146">
        <v>1.272058774</v>
      </c>
      <c r="DE112" s="146">
        <v>3.862854091</v>
      </c>
      <c r="DF112" s="146">
        <v>4.2296204099999999</v>
      </c>
      <c r="DG112" s="146">
        <v>4.5747067579999996</v>
      </c>
      <c r="DH112" s="146">
        <v>2.4869421960000002</v>
      </c>
      <c r="DI112" s="146">
        <v>1.352275189</v>
      </c>
      <c r="DJ112" s="146">
        <v>1.248765254</v>
      </c>
      <c r="DK112" s="147">
        <v>1.4199088399999999</v>
      </c>
      <c r="DL112" s="146"/>
      <c r="DM112" s="146"/>
      <c r="DN112" s="146"/>
      <c r="DO112" s="146">
        <v>0.61851833300000003</v>
      </c>
      <c r="DP112" s="146">
        <v>0.630465736</v>
      </c>
      <c r="DQ112" s="146">
        <v>0.56567489599999998</v>
      </c>
      <c r="DR112" s="146">
        <v>0.56567489599999998</v>
      </c>
      <c r="DS112" s="146">
        <v>0.40242793999999998</v>
      </c>
      <c r="DT112" s="146">
        <v>0.36716926599999999</v>
      </c>
      <c r="DU112" s="146">
        <v>0.497008171</v>
      </c>
      <c r="DV112" s="147">
        <v>0.67528877300000001</v>
      </c>
      <c r="DW112" s="146"/>
      <c r="DX112" s="146"/>
      <c r="DY112" s="146">
        <v>3.1751499000000002E-2</v>
      </c>
      <c r="DZ112" s="146">
        <v>2.5733448999999999E-2</v>
      </c>
      <c r="EA112" s="146">
        <v>2.9052998999999999E-2</v>
      </c>
      <c r="EB112" s="146">
        <v>7.2042498999999996E-2</v>
      </c>
      <c r="EC112" s="146">
        <v>7.2042498999999996E-2</v>
      </c>
      <c r="ED112" s="146">
        <v>9.0576000000000004E-2</v>
      </c>
      <c r="EE112" s="146">
        <v>7.7007999999999993E-2</v>
      </c>
      <c r="EF112" s="146">
        <v>6.1170000000000002E-2</v>
      </c>
      <c r="EG112" s="147">
        <v>-0.12608</v>
      </c>
      <c r="EH112" s="143">
        <v>391185400</v>
      </c>
      <c r="EI112" s="143">
        <v>294134800</v>
      </c>
      <c r="EJ112" s="149">
        <v>337619200</v>
      </c>
      <c r="EK112" s="149">
        <v>504487400</v>
      </c>
      <c r="EL112" s="149">
        <v>1407318500</v>
      </c>
      <c r="EM112" s="143">
        <v>1880058300</v>
      </c>
      <c r="EN112" s="143">
        <v>3045309100</v>
      </c>
      <c r="EO112" s="143">
        <v>2090998700</v>
      </c>
      <c r="EP112" s="143">
        <v>1304746300</v>
      </c>
      <c r="EQ112" s="143">
        <v>1364672000</v>
      </c>
      <c r="ER112" s="143">
        <v>814266400</v>
      </c>
      <c r="ES112" s="26">
        <f t="shared" si="505"/>
        <v>19.784692174365095</v>
      </c>
      <c r="ET112" s="26">
        <f t="shared" si="506"/>
        <v>19.49954872362375</v>
      </c>
      <c r="EU112" s="26">
        <f t="shared" si="507"/>
        <v>19.637429191106836</v>
      </c>
      <c r="EV112" s="26">
        <f t="shared" si="508"/>
        <v>20.039053422223059</v>
      </c>
      <c r="EW112" s="26">
        <f t="shared" si="509"/>
        <v>21.064951957620462</v>
      </c>
      <c r="EX112" s="26">
        <f t="shared" si="510"/>
        <v>21.354568623945745</v>
      </c>
      <c r="EY112" s="26">
        <f t="shared" si="511"/>
        <v>21.836868243629645</v>
      </c>
      <c r="EZ112" s="26">
        <f t="shared" si="512"/>
        <v>21.460907635680616</v>
      </c>
      <c r="FA112" s="26">
        <f t="shared" si="513"/>
        <v>20.989274452691479</v>
      </c>
      <c r="FB112" s="26">
        <f t="shared" si="514"/>
        <v>21.034179943668043</v>
      </c>
      <c r="FC112" s="152">
        <f t="shared" si="515"/>
        <v>20.517798143152049</v>
      </c>
      <c r="FD112">
        <f t="shared" ref="FD112:FN118" si="564">IF(ISNUMBER(F112),DA112,"")</f>
        <v>1.416968733</v>
      </c>
      <c r="FE112">
        <f t="shared" si="564"/>
        <v>1.0961356600000001</v>
      </c>
      <c r="FF112" t="str">
        <f t="shared" si="564"/>
        <v/>
      </c>
      <c r="FG112">
        <f t="shared" si="564"/>
        <v>1.272058774</v>
      </c>
      <c r="FH112">
        <f t="shared" si="564"/>
        <v>3.862854091</v>
      </c>
      <c r="FI112">
        <f t="shared" si="564"/>
        <v>4.2296204099999999</v>
      </c>
      <c r="FJ112">
        <f t="shared" si="564"/>
        <v>4.5747067579999996</v>
      </c>
      <c r="FK112">
        <f t="shared" si="564"/>
        <v>2.4869421960000002</v>
      </c>
      <c r="FL112">
        <f t="shared" si="564"/>
        <v>1.352275189</v>
      </c>
      <c r="FM112">
        <f t="shared" si="564"/>
        <v>1.248765254</v>
      </c>
      <c r="FN112">
        <f t="shared" si="564"/>
        <v>1.4199088399999999</v>
      </c>
      <c r="FO112" s="26"/>
      <c r="FQ112" t="str">
        <f t="shared" si="561"/>
        <v/>
      </c>
      <c r="FR112">
        <f t="shared" si="561"/>
        <v>0.61851833300000003</v>
      </c>
      <c r="FS112">
        <f t="shared" si="561"/>
        <v>0.630465736</v>
      </c>
      <c r="FT112">
        <f t="shared" si="550"/>
        <v>0.56567489599999998</v>
      </c>
      <c r="FU112">
        <f t="shared" si="551"/>
        <v>0.56567489599999998</v>
      </c>
      <c r="FV112">
        <f t="shared" si="552"/>
        <v>0.40242793999999998</v>
      </c>
      <c r="FW112">
        <f t="shared" si="553"/>
        <v>0.36716926599999999</v>
      </c>
      <c r="FX112">
        <f t="shared" si="555"/>
        <v>0.497008171</v>
      </c>
      <c r="FY112" s="4">
        <f t="shared" si="557"/>
        <v>0.67528877300000001</v>
      </c>
      <c r="GB112" t="str">
        <f t="shared" si="544"/>
        <v/>
      </c>
      <c r="GC112">
        <f t="shared" si="545"/>
        <v>2.5733448999999999E-2</v>
      </c>
      <c r="GD112">
        <f t="shared" si="546"/>
        <v>2.9052998999999999E-2</v>
      </c>
      <c r="GE112">
        <f t="shared" si="518"/>
        <v>7.2042498999999996E-2</v>
      </c>
      <c r="GF112">
        <f t="shared" si="519"/>
        <v>7.2042498999999996E-2</v>
      </c>
      <c r="GG112">
        <f t="shared" si="520"/>
        <v>9.0576000000000004E-2</v>
      </c>
      <c r="GH112">
        <f t="shared" si="521"/>
        <v>7.7007999999999993E-2</v>
      </c>
      <c r="GI112">
        <f t="shared" si="556"/>
        <v>6.1170000000000002E-2</v>
      </c>
      <c r="GJ112" s="4">
        <f t="shared" si="558"/>
        <v>-0.12608</v>
      </c>
      <c r="GK112">
        <f t="shared" si="522"/>
        <v>19.784692174365095</v>
      </c>
      <c r="GL112">
        <f t="shared" si="523"/>
        <v>19.49954872362375</v>
      </c>
      <c r="GM112" t="str">
        <f t="shared" si="524"/>
        <v/>
      </c>
      <c r="GN112">
        <f t="shared" si="525"/>
        <v>20.039053422223059</v>
      </c>
      <c r="GO112">
        <f t="shared" si="526"/>
        <v>21.064951957620462</v>
      </c>
      <c r="GP112">
        <f t="shared" si="527"/>
        <v>21.354568623945745</v>
      </c>
      <c r="GQ112">
        <f t="shared" si="528"/>
        <v>21.836868243629645</v>
      </c>
      <c r="GR112">
        <f t="shared" si="529"/>
        <v>21.460907635680616</v>
      </c>
      <c r="GS112">
        <f t="shared" si="530"/>
        <v>20.989274452691479</v>
      </c>
      <c r="GT112">
        <f t="shared" si="531"/>
        <v>21.034179943668043</v>
      </c>
      <c r="GU112">
        <f t="shared" si="532"/>
        <v>20.517798143152049</v>
      </c>
      <c r="GV112" s="26">
        <f t="shared" si="362"/>
        <v>1.416968733</v>
      </c>
      <c r="GW112">
        <f t="shared" si="363"/>
        <v>1.0961356600000001</v>
      </c>
      <c r="GX112">
        <f t="shared" si="364"/>
        <v>11.025982470999988</v>
      </c>
      <c r="GY112">
        <f t="shared" si="365"/>
        <v>1.272058774</v>
      </c>
      <c r="GZ112">
        <f t="shared" si="366"/>
        <v>3.862854091</v>
      </c>
      <c r="HA112">
        <f t="shared" si="367"/>
        <v>4.2296204099999999</v>
      </c>
      <c r="HB112">
        <f t="shared" si="368"/>
        <v>4.5747067579999996</v>
      </c>
      <c r="HC112">
        <f t="shared" si="369"/>
        <v>2.4869421960000002</v>
      </c>
      <c r="HD112">
        <f t="shared" si="370"/>
        <v>1.352275189</v>
      </c>
      <c r="HE112">
        <f t="shared" si="371"/>
        <v>1.248765254</v>
      </c>
      <c r="HF112">
        <f t="shared" si="372"/>
        <v>1.4199088399999999</v>
      </c>
      <c r="HG112" s="26">
        <f t="shared" si="373"/>
        <v>1.416968733</v>
      </c>
      <c r="HH112">
        <f t="shared" si="374"/>
        <v>1.0961356600000001</v>
      </c>
      <c r="HI112" t="str">
        <f t="shared" si="375"/>
        <v/>
      </c>
      <c r="HJ112">
        <f t="shared" si="376"/>
        <v>1.272058774</v>
      </c>
      <c r="HK112">
        <f t="shared" si="377"/>
        <v>3.862854091</v>
      </c>
      <c r="HL112">
        <f t="shared" si="378"/>
        <v>4.2296204099999999</v>
      </c>
      <c r="HM112">
        <f t="shared" si="379"/>
        <v>4.5747067579999996</v>
      </c>
      <c r="HN112">
        <f t="shared" si="380"/>
        <v>2.4869421960000002</v>
      </c>
      <c r="HO112">
        <f t="shared" si="381"/>
        <v>1.352275189</v>
      </c>
      <c r="HP112">
        <f t="shared" si="382"/>
        <v>1.248765254</v>
      </c>
      <c r="HQ112">
        <f t="shared" si="383"/>
        <v>1.4199088399999999</v>
      </c>
      <c r="HR112" s="26">
        <f t="shared" si="384"/>
        <v>1.8501305000000012E-3</v>
      </c>
      <c r="HS112">
        <f t="shared" si="385"/>
        <v>1.8501305000000012E-3</v>
      </c>
      <c r="HT112">
        <f t="shared" si="386"/>
        <v>0.86766592399999853</v>
      </c>
      <c r="HU112">
        <f t="shared" si="387"/>
        <v>0.61851833300000003</v>
      </c>
      <c r="HV112">
        <f t="shared" si="388"/>
        <v>0.630465736</v>
      </c>
      <c r="HW112">
        <f t="shared" si="389"/>
        <v>0.56567489599999998</v>
      </c>
      <c r="HX112">
        <f t="shared" si="390"/>
        <v>0.56567489599999998</v>
      </c>
      <c r="HY112">
        <f t="shared" si="391"/>
        <v>0.40242793999999998</v>
      </c>
      <c r="HZ112">
        <f t="shared" si="392"/>
        <v>0.36716926599999999</v>
      </c>
      <c r="IA112">
        <f t="shared" si="393"/>
        <v>0.497008171</v>
      </c>
      <c r="IB112" s="4">
        <f t="shared" si="394"/>
        <v>0.67528877300000001</v>
      </c>
      <c r="IC112" t="str">
        <f t="shared" si="395"/>
        <v/>
      </c>
      <c r="ID112" t="str">
        <f t="shared" si="396"/>
        <v/>
      </c>
      <c r="IE112" t="str">
        <f t="shared" si="397"/>
        <v/>
      </c>
      <c r="IF112">
        <f t="shared" si="398"/>
        <v>0.61851833300000003</v>
      </c>
      <c r="IG112">
        <f t="shared" si="399"/>
        <v>0.630465736</v>
      </c>
      <c r="IH112">
        <f t="shared" si="400"/>
        <v>0.56567489599999998</v>
      </c>
      <c r="II112">
        <f t="shared" si="401"/>
        <v>0.56567489599999998</v>
      </c>
      <c r="IJ112">
        <f t="shared" si="402"/>
        <v>0.40242793999999998</v>
      </c>
      <c r="IK112">
        <f t="shared" si="403"/>
        <v>0.36716926599999999</v>
      </c>
      <c r="IL112">
        <f t="shared" si="404"/>
        <v>0.497008171</v>
      </c>
      <c r="IM112">
        <f t="shared" si="405"/>
        <v>0.67528877300000001</v>
      </c>
      <c r="IN112" s="26">
        <f t="shared" si="406"/>
        <v>0</v>
      </c>
      <c r="IO112">
        <f t="shared" si="407"/>
        <v>0</v>
      </c>
      <c r="IP112">
        <f t="shared" si="408"/>
        <v>0.13094384999999997</v>
      </c>
      <c r="IQ112">
        <f t="shared" si="409"/>
        <v>2.5733448999999999E-2</v>
      </c>
      <c r="IR112">
        <f t="shared" si="410"/>
        <v>2.9052998999999999E-2</v>
      </c>
      <c r="IS112">
        <f t="shared" si="411"/>
        <v>7.2042498999999996E-2</v>
      </c>
      <c r="IT112">
        <f t="shared" si="412"/>
        <v>7.2042498999999996E-2</v>
      </c>
      <c r="IU112">
        <f t="shared" si="413"/>
        <v>9.0576000000000004E-2</v>
      </c>
      <c r="IV112">
        <f t="shared" si="414"/>
        <v>7.7007999999999993E-2</v>
      </c>
      <c r="IW112">
        <f t="shared" si="415"/>
        <v>6.1170000000000002E-2</v>
      </c>
      <c r="IX112">
        <f t="shared" si="416"/>
        <v>-0.12608</v>
      </c>
      <c r="IY112" s="26" t="str">
        <f t="shared" si="417"/>
        <v/>
      </c>
      <c r="IZ112" t="str">
        <f t="shared" si="418"/>
        <v/>
      </c>
      <c r="JA112" t="str">
        <f t="shared" si="419"/>
        <v/>
      </c>
      <c r="JB112">
        <f t="shared" si="420"/>
        <v>2.5733448999999999E-2</v>
      </c>
      <c r="JC112">
        <f t="shared" si="421"/>
        <v>2.9052998999999999E-2</v>
      </c>
      <c r="JD112">
        <f t="shared" si="422"/>
        <v>7.2042498999999996E-2</v>
      </c>
      <c r="JE112">
        <f t="shared" si="423"/>
        <v>7.2042498999999996E-2</v>
      </c>
      <c r="JF112">
        <f t="shared" si="424"/>
        <v>9.0576000000000004E-2</v>
      </c>
      <c r="JG112">
        <f t="shared" si="425"/>
        <v>7.7007999999999993E-2</v>
      </c>
      <c r="JH112">
        <f t="shared" si="426"/>
        <v>6.1170000000000002E-2</v>
      </c>
      <c r="JI112">
        <f t="shared" si="427"/>
        <v>-0.12608</v>
      </c>
      <c r="JJ112" s="26">
        <f t="shared" si="428"/>
        <v>19.784692174365095</v>
      </c>
      <c r="JK112">
        <f t="shared" si="429"/>
        <v>19.49954872362375</v>
      </c>
      <c r="JL112">
        <f t="shared" si="430"/>
        <v>23.290190403071897</v>
      </c>
      <c r="JM112">
        <f t="shared" si="431"/>
        <v>20.039053422223059</v>
      </c>
      <c r="JN112">
        <f t="shared" si="432"/>
        <v>21.064951957620462</v>
      </c>
      <c r="JO112">
        <f t="shared" si="433"/>
        <v>21.354568623945745</v>
      </c>
      <c r="JP112">
        <f t="shared" si="434"/>
        <v>21.836868243629645</v>
      </c>
      <c r="JQ112">
        <f t="shared" si="435"/>
        <v>21.460907635680616</v>
      </c>
      <c r="JR112">
        <f t="shared" si="436"/>
        <v>20.989274452691479</v>
      </c>
      <c r="JS112">
        <f t="shared" si="437"/>
        <v>21.034179943668043</v>
      </c>
      <c r="JT112">
        <f t="shared" si="438"/>
        <v>20.517798143152049</v>
      </c>
      <c r="JU112" s="26">
        <f t="shared" si="439"/>
        <v>19.784692174365095</v>
      </c>
      <c r="JV112">
        <f t="shared" si="440"/>
        <v>19.49954872362375</v>
      </c>
      <c r="JW112" t="str">
        <f t="shared" si="441"/>
        <v/>
      </c>
      <c r="JX112">
        <f t="shared" si="442"/>
        <v>20.039053422223059</v>
      </c>
      <c r="JY112">
        <f t="shared" si="443"/>
        <v>21.064951957620462</v>
      </c>
      <c r="JZ112">
        <f t="shared" si="444"/>
        <v>21.354568623945745</v>
      </c>
      <c r="KA112">
        <f t="shared" si="445"/>
        <v>21.836868243629645</v>
      </c>
      <c r="KB112">
        <f t="shared" si="446"/>
        <v>21.460907635680616</v>
      </c>
      <c r="KC112">
        <f t="shared" si="447"/>
        <v>20.989274452691479</v>
      </c>
      <c r="KD112">
        <f t="shared" si="448"/>
        <v>21.034179943668043</v>
      </c>
      <c r="KE112" s="4">
        <f t="shared" si="449"/>
        <v>20.517798143152049</v>
      </c>
    </row>
    <row r="113" spans="1:291" x14ac:dyDescent="0.2">
      <c r="A113" s="16" t="s">
        <v>3725</v>
      </c>
      <c r="B113" s="17" t="s">
        <v>1752</v>
      </c>
      <c r="C113" s="17"/>
      <c r="D113" s="17"/>
      <c r="E113" s="20" t="s">
        <v>173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32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32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 s="4">
        <v>1</v>
      </c>
      <c r="AM113" s="19">
        <v>2.0105899999999999E-2</v>
      </c>
      <c r="AN113" s="19">
        <v>2.09477E-2</v>
      </c>
      <c r="AO113" s="19">
        <v>2.0968000000000001E-2</v>
      </c>
      <c r="AP113" s="19">
        <v>2.1873199999999999E-2</v>
      </c>
      <c r="AQ113" s="19">
        <v>6.4130000000000006E-2</v>
      </c>
      <c r="AR113" s="19">
        <v>2.2063800000000001E-2</v>
      </c>
      <c r="AS113" s="19">
        <v>2.4060999999999999E-2</v>
      </c>
      <c r="AT113" s="19">
        <v>2.4970099999999999E-2</v>
      </c>
      <c r="AU113" s="19">
        <v>2.44703E-2</v>
      </c>
      <c r="AV113" s="19">
        <v>2.6324400000000001E-2</v>
      </c>
      <c r="AW113" s="32">
        <v>2.7308499999999999E-2</v>
      </c>
      <c r="AX113" s="19">
        <v>0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  <c r="BD113" s="19">
        <v>0</v>
      </c>
      <c r="BE113" s="19">
        <v>0</v>
      </c>
      <c r="BF113" s="19">
        <v>2</v>
      </c>
      <c r="BG113" s="19">
        <v>2</v>
      </c>
      <c r="BH113" s="32">
        <v>0</v>
      </c>
      <c r="BI113" s="19">
        <f t="shared" si="562"/>
        <v>0</v>
      </c>
      <c r="BJ113" s="19">
        <f t="shared" si="562"/>
        <v>0</v>
      </c>
      <c r="BK113" s="19">
        <f t="shared" ref="BK113:BK125" si="565">IF(AZ113&gt;0,1,0)</f>
        <v>0</v>
      </c>
      <c r="BL113" s="19">
        <f t="shared" si="563"/>
        <v>0</v>
      </c>
      <c r="BM113" s="19">
        <f t="shared" si="563"/>
        <v>0</v>
      </c>
      <c r="BN113" s="19">
        <f t="shared" si="560"/>
        <v>0</v>
      </c>
      <c r="BO113" s="19">
        <f t="shared" si="560"/>
        <v>0</v>
      </c>
      <c r="BP113" s="19">
        <f t="shared" si="560"/>
        <v>0</v>
      </c>
      <c r="BQ113" s="19">
        <f t="shared" si="560"/>
        <v>1</v>
      </c>
      <c r="BR113" s="19">
        <f t="shared" si="560"/>
        <v>1</v>
      </c>
      <c r="BS113" s="19">
        <f t="shared" si="560"/>
        <v>0</v>
      </c>
      <c r="BT113" s="38">
        <v>9</v>
      </c>
      <c r="BU113" s="19">
        <v>16</v>
      </c>
      <c r="BV113" s="19">
        <v>11</v>
      </c>
      <c r="BW113" s="19">
        <v>8</v>
      </c>
      <c r="BX113" s="19">
        <v>34</v>
      </c>
      <c r="BY113" s="19">
        <v>13</v>
      </c>
      <c r="BZ113" s="19">
        <v>13</v>
      </c>
      <c r="CA113" s="19">
        <v>32</v>
      </c>
      <c r="CB113" s="19">
        <v>16</v>
      </c>
      <c r="CC113" s="19">
        <v>11</v>
      </c>
      <c r="CD113" s="32">
        <v>19</v>
      </c>
      <c r="CE113" s="19">
        <v>76</v>
      </c>
      <c r="CF113" s="19">
        <v>114</v>
      </c>
      <c r="CG113" s="19">
        <v>87</v>
      </c>
      <c r="CH113" s="19">
        <v>79</v>
      </c>
      <c r="CI113" s="19">
        <v>200</v>
      </c>
      <c r="CJ113" s="19">
        <v>176</v>
      </c>
      <c r="CK113" s="19">
        <v>100</v>
      </c>
      <c r="CL113" s="19">
        <v>133</v>
      </c>
      <c r="CM113" s="19">
        <v>114</v>
      </c>
      <c r="CN113" s="19">
        <v>98</v>
      </c>
      <c r="CO113" s="32">
        <v>116</v>
      </c>
      <c r="CP113" s="35">
        <f t="shared" si="494"/>
        <v>0.11842105263157894</v>
      </c>
      <c r="CQ113" s="35">
        <f t="shared" si="495"/>
        <v>0.14035087719298245</v>
      </c>
      <c r="CR113" s="35">
        <f t="shared" si="496"/>
        <v>0.12643678160919541</v>
      </c>
      <c r="CS113" s="35">
        <f t="shared" si="497"/>
        <v>0.10126582278481013</v>
      </c>
      <c r="CT113" s="35">
        <f t="shared" si="498"/>
        <v>0.17</v>
      </c>
      <c r="CU113" s="35">
        <f t="shared" si="499"/>
        <v>7.3863636363636367E-2</v>
      </c>
      <c r="CV113" s="35">
        <f t="shared" si="500"/>
        <v>0.13</v>
      </c>
      <c r="CW113" s="35">
        <f t="shared" si="501"/>
        <v>0.24060150375939848</v>
      </c>
      <c r="CX113" s="35">
        <f t="shared" si="502"/>
        <v>0.14035087719298245</v>
      </c>
      <c r="CY113" s="35">
        <f t="shared" si="503"/>
        <v>0.11224489795918367</v>
      </c>
      <c r="CZ113" s="139">
        <f t="shared" si="504"/>
        <v>0.16379310344827586</v>
      </c>
      <c r="DA113" s="146">
        <v>2.1982371999999999</v>
      </c>
      <c r="DB113" s="146">
        <v>1.883255643</v>
      </c>
      <c r="DC113" s="146">
        <v>1.775108133</v>
      </c>
      <c r="DD113" s="146">
        <v>2.0872806279999998</v>
      </c>
      <c r="DE113" s="146">
        <v>2.1078899899999999</v>
      </c>
      <c r="DF113" s="146">
        <v>2.4574695750000002</v>
      </c>
      <c r="DG113" s="146">
        <v>3.485551472</v>
      </c>
      <c r="DH113" s="146">
        <v>2.1494617260000002</v>
      </c>
      <c r="DI113" s="146">
        <v>1.53750853</v>
      </c>
      <c r="DJ113" s="146">
        <v>1.671765706</v>
      </c>
      <c r="DK113" s="147">
        <v>1.498455278</v>
      </c>
      <c r="DL113" s="146"/>
      <c r="DM113" s="146"/>
      <c r="DN113" s="146">
        <v>0.36779834700000003</v>
      </c>
      <c r="DO113" s="146">
        <v>0.37847530400000001</v>
      </c>
      <c r="DP113" s="146">
        <v>0.47460651399999998</v>
      </c>
      <c r="DQ113" s="146">
        <v>0.54442089100000002</v>
      </c>
      <c r="DR113" s="146">
        <v>0.53404983500000003</v>
      </c>
      <c r="DS113" s="146">
        <v>0.51816604600000005</v>
      </c>
      <c r="DT113" s="146">
        <v>0.50802703900000001</v>
      </c>
      <c r="DU113" s="146">
        <v>0.54110256199999995</v>
      </c>
      <c r="DV113" s="147">
        <v>0.56411506700000003</v>
      </c>
      <c r="DW113" s="146"/>
      <c r="DX113" s="146"/>
      <c r="DY113" s="146">
        <v>5.0184751E-2</v>
      </c>
      <c r="DZ113" s="146">
        <v>4.6833920000000001E-2</v>
      </c>
      <c r="EA113" s="146">
        <v>2.6312150999999999E-2</v>
      </c>
      <c r="EB113" s="146">
        <v>2.1426420000000002E-2</v>
      </c>
      <c r="EC113" s="146">
        <v>3.152514E-2</v>
      </c>
      <c r="ED113" s="146">
        <v>3.4305000000000002E-2</v>
      </c>
      <c r="EE113" s="146">
        <v>4.6658999999999999E-2</v>
      </c>
      <c r="EF113" s="146">
        <v>-1.67E-2</v>
      </c>
      <c r="EG113" s="147">
        <v>-4.0890000000000003E-2</v>
      </c>
      <c r="EH113" s="143">
        <v>898388500</v>
      </c>
      <c r="EI113" s="143">
        <v>833275200</v>
      </c>
      <c r="EJ113" s="149">
        <v>1044710000</v>
      </c>
      <c r="EK113" s="149">
        <v>1440935900</v>
      </c>
      <c r="EL113" s="149">
        <v>1614270500</v>
      </c>
      <c r="EM113" s="143">
        <v>1951189800</v>
      </c>
      <c r="EN113" s="143">
        <v>2003638900</v>
      </c>
      <c r="EO113" s="143">
        <v>1609685700</v>
      </c>
      <c r="EP113" s="143">
        <v>1114376600</v>
      </c>
      <c r="EQ113" s="143">
        <v>699083300</v>
      </c>
      <c r="ER113" s="143"/>
      <c r="ES113" s="26">
        <f t="shared" si="505"/>
        <v>20.616113160772297</v>
      </c>
      <c r="ET113" s="26">
        <f t="shared" si="506"/>
        <v>20.540874517719114</v>
      </c>
      <c r="EU113" s="26">
        <f t="shared" si="507"/>
        <v>20.767005171887892</v>
      </c>
      <c r="EV113" s="26">
        <f t="shared" si="508"/>
        <v>21.088558669976479</v>
      </c>
      <c r="EW113" s="26">
        <f t="shared" si="509"/>
        <v>21.202148988786217</v>
      </c>
      <c r="EX113" s="26">
        <f t="shared" si="510"/>
        <v>21.391705177300047</v>
      </c>
      <c r="EY113" s="26">
        <f t="shared" si="511"/>
        <v>21.418230814312171</v>
      </c>
      <c r="EZ113" s="26">
        <f t="shared" si="512"/>
        <v>21.199304779494085</v>
      </c>
      <c r="FA113" s="26">
        <f t="shared" si="513"/>
        <v>20.831560982363037</v>
      </c>
      <c r="FB113" s="26">
        <f t="shared" si="514"/>
        <v>20.36528046334108</v>
      </c>
      <c r="FC113" s="152" t="str">
        <f t="shared" si="515"/>
        <v/>
      </c>
      <c r="FD113">
        <f t="shared" si="564"/>
        <v>2.1982371999999999</v>
      </c>
      <c r="FE113">
        <f t="shared" si="564"/>
        <v>1.883255643</v>
      </c>
      <c r="FF113">
        <f t="shared" si="564"/>
        <v>1.775108133</v>
      </c>
      <c r="FG113">
        <f t="shared" si="564"/>
        <v>2.0872806279999998</v>
      </c>
      <c r="FH113">
        <f t="shared" si="564"/>
        <v>2.1078899899999999</v>
      </c>
      <c r="FI113">
        <f t="shared" si="564"/>
        <v>2.4574695750000002</v>
      </c>
      <c r="FJ113">
        <f t="shared" si="564"/>
        <v>3.485551472</v>
      </c>
      <c r="FK113">
        <f t="shared" si="564"/>
        <v>2.1494617260000002</v>
      </c>
      <c r="FL113">
        <f t="shared" si="564"/>
        <v>1.53750853</v>
      </c>
      <c r="FM113">
        <f t="shared" si="564"/>
        <v>1.671765706</v>
      </c>
      <c r="FN113">
        <f t="shared" si="564"/>
        <v>1.498455278</v>
      </c>
      <c r="FO113" s="26"/>
      <c r="FQ113">
        <f t="shared" si="561"/>
        <v>0.36779834700000003</v>
      </c>
      <c r="FR113">
        <f t="shared" si="561"/>
        <v>0.37847530400000001</v>
      </c>
      <c r="FS113">
        <f t="shared" si="561"/>
        <v>0.47460651399999998</v>
      </c>
      <c r="FT113">
        <f t="shared" si="550"/>
        <v>0.54442089100000002</v>
      </c>
      <c r="FU113">
        <f t="shared" si="551"/>
        <v>0.53404983500000003</v>
      </c>
      <c r="FV113">
        <f t="shared" si="552"/>
        <v>0.51816604600000005</v>
      </c>
      <c r="FW113">
        <f t="shared" si="553"/>
        <v>0.50802703900000001</v>
      </c>
      <c r="FX113">
        <f t="shared" si="555"/>
        <v>0.54110256199999995</v>
      </c>
      <c r="FY113" s="4">
        <f t="shared" si="557"/>
        <v>0.56411506700000003</v>
      </c>
      <c r="GB113">
        <f t="shared" si="544"/>
        <v>5.0184751E-2</v>
      </c>
      <c r="GC113">
        <f t="shared" si="545"/>
        <v>4.6833920000000001E-2</v>
      </c>
      <c r="GD113">
        <f t="shared" si="546"/>
        <v>2.6312150999999999E-2</v>
      </c>
      <c r="GE113">
        <f t="shared" si="518"/>
        <v>2.1426420000000002E-2</v>
      </c>
      <c r="GF113">
        <f t="shared" si="519"/>
        <v>3.152514E-2</v>
      </c>
      <c r="GG113">
        <f t="shared" si="520"/>
        <v>3.4305000000000002E-2</v>
      </c>
      <c r="GH113">
        <f t="shared" si="521"/>
        <v>4.6658999999999999E-2</v>
      </c>
      <c r="GI113">
        <f t="shared" si="556"/>
        <v>-1.67E-2</v>
      </c>
      <c r="GJ113" s="4">
        <f t="shared" si="558"/>
        <v>-4.0890000000000003E-2</v>
      </c>
      <c r="GK113">
        <f t="shared" si="522"/>
        <v>20.616113160772297</v>
      </c>
      <c r="GL113">
        <f t="shared" si="523"/>
        <v>20.540874517719114</v>
      </c>
      <c r="GM113">
        <f t="shared" si="524"/>
        <v>20.767005171887892</v>
      </c>
      <c r="GN113">
        <f t="shared" si="525"/>
        <v>21.088558669976479</v>
      </c>
      <c r="GO113">
        <f t="shared" si="526"/>
        <v>21.202148988786217</v>
      </c>
      <c r="GP113">
        <f t="shared" si="527"/>
        <v>21.391705177300047</v>
      </c>
      <c r="GQ113">
        <f t="shared" si="528"/>
        <v>21.418230814312171</v>
      </c>
      <c r="GR113">
        <f t="shared" si="529"/>
        <v>21.199304779494085</v>
      </c>
      <c r="GS113">
        <f t="shared" si="530"/>
        <v>20.831560982363037</v>
      </c>
      <c r="GT113">
        <f t="shared" si="531"/>
        <v>20.36528046334108</v>
      </c>
      <c r="GU113" t="str">
        <f t="shared" si="532"/>
        <v/>
      </c>
      <c r="GV113" s="26">
        <f t="shared" si="362"/>
        <v>2.1982371999999999</v>
      </c>
      <c r="GW113">
        <f t="shared" si="363"/>
        <v>1.883255643</v>
      </c>
      <c r="GX113">
        <f t="shared" si="364"/>
        <v>1.775108133</v>
      </c>
      <c r="GY113">
        <f t="shared" si="365"/>
        <v>2.0872806279999998</v>
      </c>
      <c r="GZ113">
        <f t="shared" si="366"/>
        <v>2.1078899899999999</v>
      </c>
      <c r="HA113">
        <f t="shared" si="367"/>
        <v>2.4574695750000002</v>
      </c>
      <c r="HB113">
        <f t="shared" si="368"/>
        <v>3.485551472</v>
      </c>
      <c r="HC113">
        <f t="shared" si="369"/>
        <v>2.1494617260000002</v>
      </c>
      <c r="HD113">
        <f t="shared" si="370"/>
        <v>1.53750853</v>
      </c>
      <c r="HE113">
        <f t="shared" si="371"/>
        <v>1.671765706</v>
      </c>
      <c r="HF113">
        <f t="shared" si="372"/>
        <v>1.498455278</v>
      </c>
      <c r="HG113" s="26">
        <f t="shared" si="373"/>
        <v>2.1982371999999999</v>
      </c>
      <c r="HH113">
        <f t="shared" si="374"/>
        <v>1.883255643</v>
      </c>
      <c r="HI113">
        <f t="shared" si="375"/>
        <v>1.775108133</v>
      </c>
      <c r="HJ113">
        <f t="shared" si="376"/>
        <v>2.0872806279999998</v>
      </c>
      <c r="HK113">
        <f t="shared" si="377"/>
        <v>2.1078899899999999</v>
      </c>
      <c r="HL113">
        <f t="shared" si="378"/>
        <v>2.4574695750000002</v>
      </c>
      <c r="HM113">
        <f t="shared" si="379"/>
        <v>3.485551472</v>
      </c>
      <c r="HN113">
        <f t="shared" si="380"/>
        <v>2.1494617260000002</v>
      </c>
      <c r="HO113">
        <f t="shared" si="381"/>
        <v>1.53750853</v>
      </c>
      <c r="HP113">
        <f t="shared" si="382"/>
        <v>1.671765706</v>
      </c>
      <c r="HQ113">
        <f t="shared" si="383"/>
        <v>1.498455278</v>
      </c>
      <c r="HR113" s="26">
        <f t="shared" si="384"/>
        <v>1.8501305000000012E-3</v>
      </c>
      <c r="HS113">
        <f t="shared" si="385"/>
        <v>1.8501305000000012E-3</v>
      </c>
      <c r="HT113">
        <f t="shared" si="386"/>
        <v>0.36779834700000003</v>
      </c>
      <c r="HU113">
        <f t="shared" si="387"/>
        <v>0.37847530400000001</v>
      </c>
      <c r="HV113">
        <f t="shared" si="388"/>
        <v>0.47460651399999998</v>
      </c>
      <c r="HW113">
        <f t="shared" si="389"/>
        <v>0.54442089100000002</v>
      </c>
      <c r="HX113">
        <f t="shared" si="390"/>
        <v>0.53404983500000003</v>
      </c>
      <c r="HY113">
        <f t="shared" si="391"/>
        <v>0.51816604600000005</v>
      </c>
      <c r="HZ113">
        <f t="shared" si="392"/>
        <v>0.50802703900000001</v>
      </c>
      <c r="IA113">
        <f t="shared" si="393"/>
        <v>0.54110256199999995</v>
      </c>
      <c r="IB113" s="4">
        <f t="shared" si="394"/>
        <v>0.56411506700000003</v>
      </c>
      <c r="IC113" t="str">
        <f t="shared" si="395"/>
        <v/>
      </c>
      <c r="ID113" t="str">
        <f t="shared" si="396"/>
        <v/>
      </c>
      <c r="IE113">
        <f t="shared" si="397"/>
        <v>0.36779834700000003</v>
      </c>
      <c r="IF113">
        <f t="shared" si="398"/>
        <v>0.37847530400000001</v>
      </c>
      <c r="IG113">
        <f t="shared" si="399"/>
        <v>0.47460651399999998</v>
      </c>
      <c r="IH113">
        <f t="shared" si="400"/>
        <v>0.54442089100000002</v>
      </c>
      <c r="II113">
        <f t="shared" si="401"/>
        <v>0.53404983500000003</v>
      </c>
      <c r="IJ113">
        <f t="shared" si="402"/>
        <v>0.51816604600000005</v>
      </c>
      <c r="IK113">
        <f t="shared" si="403"/>
        <v>0.50802703900000001</v>
      </c>
      <c r="IL113">
        <f t="shared" si="404"/>
        <v>0.54110256199999995</v>
      </c>
      <c r="IM113">
        <f t="shared" si="405"/>
        <v>0.56411506700000003</v>
      </c>
      <c r="IN113" s="26">
        <f t="shared" si="406"/>
        <v>0</v>
      </c>
      <c r="IO113">
        <f t="shared" si="407"/>
        <v>0</v>
      </c>
      <c r="IP113">
        <f t="shared" si="408"/>
        <v>5.0184751E-2</v>
      </c>
      <c r="IQ113">
        <f t="shared" si="409"/>
        <v>4.6833920000000001E-2</v>
      </c>
      <c r="IR113">
        <f t="shared" si="410"/>
        <v>2.6312150999999999E-2</v>
      </c>
      <c r="IS113">
        <f t="shared" si="411"/>
        <v>2.1426420000000002E-2</v>
      </c>
      <c r="IT113">
        <f t="shared" si="412"/>
        <v>3.152514E-2</v>
      </c>
      <c r="IU113">
        <f t="shared" si="413"/>
        <v>3.4305000000000002E-2</v>
      </c>
      <c r="IV113">
        <f t="shared" si="414"/>
        <v>4.6658999999999999E-2</v>
      </c>
      <c r="IW113">
        <f t="shared" si="415"/>
        <v>-1.67E-2</v>
      </c>
      <c r="IX113">
        <f t="shared" si="416"/>
        <v>-4.0890000000000003E-2</v>
      </c>
      <c r="IY113" s="26" t="str">
        <f t="shared" si="417"/>
        <v/>
      </c>
      <c r="IZ113" t="str">
        <f t="shared" si="418"/>
        <v/>
      </c>
      <c r="JA113">
        <f t="shared" si="419"/>
        <v>5.0184751E-2</v>
      </c>
      <c r="JB113">
        <f t="shared" si="420"/>
        <v>4.6833920000000001E-2</v>
      </c>
      <c r="JC113">
        <f t="shared" si="421"/>
        <v>2.6312150999999999E-2</v>
      </c>
      <c r="JD113">
        <f t="shared" si="422"/>
        <v>2.1426420000000002E-2</v>
      </c>
      <c r="JE113">
        <f t="shared" si="423"/>
        <v>3.152514E-2</v>
      </c>
      <c r="JF113">
        <f t="shared" si="424"/>
        <v>3.4305000000000002E-2</v>
      </c>
      <c r="JG113">
        <f t="shared" si="425"/>
        <v>4.6658999999999999E-2</v>
      </c>
      <c r="JH113">
        <f t="shared" si="426"/>
        <v>-1.67E-2</v>
      </c>
      <c r="JI113">
        <f t="shared" si="427"/>
        <v>-4.0890000000000003E-2</v>
      </c>
      <c r="JJ113" s="26">
        <f t="shared" si="428"/>
        <v>20.616113160772297</v>
      </c>
      <c r="JK113">
        <f t="shared" si="429"/>
        <v>20.540874517719114</v>
      </c>
      <c r="JL113">
        <f t="shared" si="430"/>
        <v>20.767005171887892</v>
      </c>
      <c r="JM113">
        <f t="shared" si="431"/>
        <v>21.088558669976479</v>
      </c>
      <c r="JN113">
        <f t="shared" si="432"/>
        <v>21.202148988786217</v>
      </c>
      <c r="JO113">
        <f t="shared" si="433"/>
        <v>21.391705177300047</v>
      </c>
      <c r="JP113">
        <f t="shared" si="434"/>
        <v>21.418230814312171</v>
      </c>
      <c r="JQ113">
        <f t="shared" si="435"/>
        <v>21.199304779494085</v>
      </c>
      <c r="JR113">
        <f t="shared" si="436"/>
        <v>20.831560982363037</v>
      </c>
      <c r="JS113">
        <f t="shared" si="437"/>
        <v>20.36528046334108</v>
      </c>
      <c r="JT113">
        <f t="shared" si="438"/>
        <v>23.290190403071897</v>
      </c>
      <c r="JU113" s="26">
        <f t="shared" si="439"/>
        <v>20.616113160772297</v>
      </c>
      <c r="JV113">
        <f t="shared" si="440"/>
        <v>20.540874517719114</v>
      </c>
      <c r="JW113">
        <f t="shared" si="441"/>
        <v>20.767005171887892</v>
      </c>
      <c r="JX113">
        <f t="shared" si="442"/>
        <v>21.088558669976479</v>
      </c>
      <c r="JY113">
        <f t="shared" si="443"/>
        <v>21.202148988786217</v>
      </c>
      <c r="JZ113">
        <f t="shared" si="444"/>
        <v>21.391705177300047</v>
      </c>
      <c r="KA113">
        <f t="shared" si="445"/>
        <v>21.418230814312171</v>
      </c>
      <c r="KB113">
        <f t="shared" si="446"/>
        <v>21.199304779494085</v>
      </c>
      <c r="KC113">
        <f t="shared" si="447"/>
        <v>20.831560982363037</v>
      </c>
      <c r="KD113">
        <f t="shared" si="448"/>
        <v>20.36528046334108</v>
      </c>
      <c r="KE113" s="4" t="str">
        <f t="shared" si="449"/>
        <v/>
      </c>
    </row>
    <row r="114" spans="1:291" x14ac:dyDescent="0.2">
      <c r="A114" s="16" t="s">
        <v>4060</v>
      </c>
      <c r="B114" s="17" t="s">
        <v>3911</v>
      </c>
      <c r="C114" s="17"/>
      <c r="D114" s="17"/>
      <c r="E114" s="20" t="s">
        <v>173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1</v>
      </c>
      <c r="P114" s="32">
        <v>1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32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1</v>
      </c>
      <c r="AL114" s="4">
        <v>1</v>
      </c>
      <c r="AM114" s="19">
        <v>2.10254E-2</v>
      </c>
      <c r="AN114" s="19">
        <v>2.1981400000000002E-2</v>
      </c>
      <c r="AO114" s="19">
        <v>2.20255E-2</v>
      </c>
      <c r="AP114" s="19">
        <v>2.2224799999999999E-2</v>
      </c>
      <c r="AQ114" s="19">
        <v>2.0321499999999999E-2</v>
      </c>
      <c r="AR114" s="19">
        <v>2.0120200000000001E-2</v>
      </c>
      <c r="AS114" s="19">
        <v>2.08991E-2</v>
      </c>
      <c r="AT114" s="19">
        <v>2.2147300000000002E-2</v>
      </c>
      <c r="AU114" s="19">
        <v>2.1114999999999998E-2</v>
      </c>
      <c r="AV114" s="19">
        <v>2.36933E-2</v>
      </c>
      <c r="AW114" s="32">
        <v>2.4014799999999999E-2</v>
      </c>
      <c r="AX114" s="19">
        <v>1</v>
      </c>
      <c r="AY114" s="19">
        <v>1</v>
      </c>
      <c r="AZ114" s="19">
        <v>1</v>
      </c>
      <c r="BA114" s="19">
        <v>1</v>
      </c>
      <c r="BB114" s="19">
        <v>1</v>
      </c>
      <c r="BC114" s="19">
        <v>1</v>
      </c>
      <c r="BD114" s="19">
        <v>5</v>
      </c>
      <c r="BE114" s="19">
        <v>2</v>
      </c>
      <c r="BF114" s="19">
        <v>2</v>
      </c>
      <c r="BG114" s="19">
        <v>1</v>
      </c>
      <c r="BH114" s="32">
        <v>1</v>
      </c>
      <c r="BI114" s="19">
        <f t="shared" si="562"/>
        <v>1</v>
      </c>
      <c r="BJ114" s="19">
        <f t="shared" si="562"/>
        <v>1</v>
      </c>
      <c r="BK114" s="19">
        <f t="shared" si="565"/>
        <v>1</v>
      </c>
      <c r="BL114" s="19">
        <f t="shared" si="563"/>
        <v>1</v>
      </c>
      <c r="BM114" s="19">
        <f t="shared" si="563"/>
        <v>1</v>
      </c>
      <c r="BN114" s="19">
        <f t="shared" si="560"/>
        <v>1</v>
      </c>
      <c r="BO114" s="19">
        <f t="shared" si="560"/>
        <v>1</v>
      </c>
      <c r="BP114" s="19">
        <f t="shared" si="560"/>
        <v>1</v>
      </c>
      <c r="BQ114" s="19">
        <f t="shared" si="560"/>
        <v>1</v>
      </c>
      <c r="BR114" s="19">
        <f t="shared" si="560"/>
        <v>1</v>
      </c>
      <c r="BS114" s="19">
        <f t="shared" si="560"/>
        <v>1</v>
      </c>
      <c r="BT114" s="38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32"/>
      <c r="DA114" s="146">
        <v>43.2602993</v>
      </c>
      <c r="DB114" s="146">
        <v>8.1841377550000001</v>
      </c>
      <c r="DC114" s="146">
        <v>3.9021929499999999</v>
      </c>
      <c r="DD114" s="146">
        <v>13.356879409999999</v>
      </c>
      <c r="DE114" s="146">
        <v>0.82848875099999997</v>
      </c>
      <c r="DF114" s="146">
        <v>0.25574743799999999</v>
      </c>
      <c r="DG114" s="146">
        <v>0.51961898900000003</v>
      </c>
      <c r="DH114" s="146">
        <v>0.66151473900000002</v>
      </c>
      <c r="DI114" s="146">
        <v>0.68298878500000004</v>
      </c>
      <c r="DJ114" s="146">
        <v>0.68309066600000001</v>
      </c>
      <c r="DK114" s="147">
        <v>0.47101536900000002</v>
      </c>
      <c r="DL114" s="146"/>
      <c r="DM114" s="146"/>
      <c r="DN114" s="146">
        <v>0.65832443200000001</v>
      </c>
      <c r="DO114" s="146"/>
      <c r="DP114" s="146">
        <v>0.23093654599999999</v>
      </c>
      <c r="DQ114" s="146">
        <v>0.296989536</v>
      </c>
      <c r="DR114" s="146">
        <v>0.296989536</v>
      </c>
      <c r="DS114" s="146">
        <v>0.38990451799999998</v>
      </c>
      <c r="DT114" s="146">
        <v>0.33264396699999998</v>
      </c>
      <c r="DU114" s="146">
        <v>0.440928078</v>
      </c>
      <c r="DV114" s="147">
        <v>0.44432224300000001</v>
      </c>
      <c r="DW114" s="146"/>
      <c r="DX114" s="146"/>
      <c r="DY114" s="146">
        <v>-5.623065E-2</v>
      </c>
      <c r="DZ114" s="146">
        <v>-4.0153860999999999E-2</v>
      </c>
      <c r="EA114" s="146">
        <v>-0.412053108</v>
      </c>
      <c r="EB114" s="146">
        <v>-0.17441778199999999</v>
      </c>
      <c r="EC114" s="146">
        <v>-0.17441778199999999</v>
      </c>
      <c r="ED114" s="146">
        <v>-0.30349999999999999</v>
      </c>
      <c r="EE114" s="146">
        <v>1.52E-2</v>
      </c>
      <c r="EF114" s="146">
        <v>-2.3480000000000001E-2</v>
      </c>
      <c r="EG114" s="147">
        <v>-3.5610000000000003E-2</v>
      </c>
      <c r="EH114" s="143">
        <v>310205700</v>
      </c>
      <c r="EI114" s="143">
        <v>59037100</v>
      </c>
      <c r="EJ114" s="149">
        <v>23657200</v>
      </c>
      <c r="EK114" s="149">
        <v>76462100</v>
      </c>
      <c r="EL114" s="149">
        <v>558121400</v>
      </c>
      <c r="EM114" s="143">
        <v>134576800</v>
      </c>
      <c r="EN114" s="143">
        <v>281424900</v>
      </c>
      <c r="EO114" s="143">
        <v>332071000</v>
      </c>
      <c r="EP114" s="143">
        <v>334652000</v>
      </c>
      <c r="EQ114" s="143">
        <v>352473100</v>
      </c>
      <c r="ER114" s="143">
        <v>235505400</v>
      </c>
      <c r="ES114" s="26">
        <f t="shared" si="505"/>
        <v>19.552746183779668</v>
      </c>
      <c r="ET114" s="26">
        <f t="shared" si="506"/>
        <v>17.893676617808911</v>
      </c>
      <c r="EU114" s="26">
        <f t="shared" si="507"/>
        <v>16.979178066316141</v>
      </c>
      <c r="EV114" s="26">
        <f t="shared" si="508"/>
        <v>18.152305751196732</v>
      </c>
      <c r="EW114" s="26">
        <f t="shared" si="509"/>
        <v>20.140087059406262</v>
      </c>
      <c r="EX114" s="26">
        <f t="shared" si="510"/>
        <v>18.717645597763049</v>
      </c>
      <c r="EY114" s="26">
        <f t="shared" si="511"/>
        <v>19.455376184870619</v>
      </c>
      <c r="EZ114" s="26">
        <f t="shared" si="512"/>
        <v>19.62085935943864</v>
      </c>
      <c r="FA114" s="26">
        <f t="shared" si="513"/>
        <v>19.628601743886314</v>
      </c>
      <c r="FB114" s="26">
        <f t="shared" si="514"/>
        <v>19.680484865247948</v>
      </c>
      <c r="FC114" s="152">
        <f t="shared" si="515"/>
        <v>19.277244401094165</v>
      </c>
      <c r="FD114">
        <f t="shared" si="564"/>
        <v>43.2602993</v>
      </c>
      <c r="FE114">
        <f t="shared" si="564"/>
        <v>8.1841377550000001</v>
      </c>
      <c r="FF114">
        <f t="shared" si="564"/>
        <v>3.9021929499999999</v>
      </c>
      <c r="FG114">
        <f t="shared" si="564"/>
        <v>13.356879409999999</v>
      </c>
      <c r="FH114">
        <f t="shared" si="564"/>
        <v>0.82848875099999997</v>
      </c>
      <c r="FI114">
        <f t="shared" si="564"/>
        <v>0.25574743799999999</v>
      </c>
      <c r="FJ114">
        <f t="shared" si="564"/>
        <v>0.51961898900000003</v>
      </c>
      <c r="FK114">
        <f t="shared" si="564"/>
        <v>0.66151473900000002</v>
      </c>
      <c r="FL114">
        <f t="shared" si="564"/>
        <v>0.68298878500000004</v>
      </c>
      <c r="FM114">
        <f t="shared" si="564"/>
        <v>0.68309066600000001</v>
      </c>
      <c r="FN114">
        <f t="shared" si="564"/>
        <v>0.47101536900000002</v>
      </c>
      <c r="FO114" s="26"/>
      <c r="FQ114">
        <f>IF(ISNUMBER(H114),DN114,"")</f>
        <v>0.65832443200000001</v>
      </c>
      <c r="FS114">
        <f t="shared" ref="FS114:FS127" si="566">IF(ISNUMBER(J114),DP114,"")</f>
        <v>0.23093654599999999</v>
      </c>
      <c r="FT114">
        <f t="shared" si="550"/>
        <v>0.296989536</v>
      </c>
      <c r="FU114">
        <f t="shared" si="551"/>
        <v>0.296989536</v>
      </c>
      <c r="FV114">
        <f t="shared" si="552"/>
        <v>0.38990451799999998</v>
      </c>
      <c r="FW114">
        <f t="shared" si="553"/>
        <v>0.33264396699999998</v>
      </c>
      <c r="FX114">
        <f t="shared" si="555"/>
        <v>0.440928078</v>
      </c>
      <c r="FY114" s="4">
        <f t="shared" si="557"/>
        <v>0.44432224300000001</v>
      </c>
      <c r="GB114">
        <f t="shared" si="544"/>
        <v>-5.623065E-2</v>
      </c>
      <c r="GC114">
        <f t="shared" si="545"/>
        <v>-4.0153860999999999E-2</v>
      </c>
      <c r="GD114">
        <f t="shared" si="546"/>
        <v>-0.412053108</v>
      </c>
      <c r="GE114">
        <f t="shared" si="518"/>
        <v>-0.17441778199999999</v>
      </c>
      <c r="GF114">
        <f t="shared" si="519"/>
        <v>-0.17441778199999999</v>
      </c>
      <c r="GG114">
        <f t="shared" si="520"/>
        <v>-0.30349999999999999</v>
      </c>
      <c r="GH114">
        <f t="shared" si="521"/>
        <v>1.52E-2</v>
      </c>
      <c r="GI114">
        <f t="shared" si="556"/>
        <v>-2.3480000000000001E-2</v>
      </c>
      <c r="GJ114" s="4">
        <f t="shared" si="558"/>
        <v>-3.5610000000000003E-2</v>
      </c>
      <c r="GK114">
        <f t="shared" si="522"/>
        <v>19.552746183779668</v>
      </c>
      <c r="GL114">
        <f t="shared" si="523"/>
        <v>17.893676617808911</v>
      </c>
      <c r="GM114">
        <f t="shared" si="524"/>
        <v>16.979178066316141</v>
      </c>
      <c r="GN114">
        <f t="shared" si="525"/>
        <v>18.152305751196732</v>
      </c>
      <c r="GO114">
        <f t="shared" si="526"/>
        <v>20.140087059406262</v>
      </c>
      <c r="GP114">
        <f t="shared" si="527"/>
        <v>18.717645597763049</v>
      </c>
      <c r="GQ114">
        <f t="shared" si="528"/>
        <v>19.455376184870619</v>
      </c>
      <c r="GR114">
        <f t="shared" si="529"/>
        <v>19.62085935943864</v>
      </c>
      <c r="GS114">
        <f t="shared" si="530"/>
        <v>19.628601743886314</v>
      </c>
      <c r="GT114">
        <f t="shared" si="531"/>
        <v>19.680484865247948</v>
      </c>
      <c r="GU114">
        <f t="shared" si="532"/>
        <v>19.277244401094165</v>
      </c>
      <c r="GV114" s="26">
        <f t="shared" si="362"/>
        <v>11.025982470999988</v>
      </c>
      <c r="GW114">
        <f t="shared" si="363"/>
        <v>8.1841377550000001</v>
      </c>
      <c r="GX114">
        <f t="shared" si="364"/>
        <v>3.9021929499999999</v>
      </c>
      <c r="GY114">
        <f t="shared" si="365"/>
        <v>11.025982470999988</v>
      </c>
      <c r="GZ114">
        <f t="shared" si="366"/>
        <v>0.82848875099999997</v>
      </c>
      <c r="HA114">
        <f t="shared" si="367"/>
        <v>0.52583789730000008</v>
      </c>
      <c r="HB114">
        <f t="shared" si="368"/>
        <v>0.52583789730000008</v>
      </c>
      <c r="HC114">
        <f t="shared" si="369"/>
        <v>0.66151473900000002</v>
      </c>
      <c r="HD114">
        <f t="shared" si="370"/>
        <v>0.68298878500000004</v>
      </c>
      <c r="HE114">
        <f t="shared" si="371"/>
        <v>0.68309066600000001</v>
      </c>
      <c r="HF114">
        <f t="shared" si="372"/>
        <v>0.52583789730000008</v>
      </c>
      <c r="HG114" s="26">
        <f t="shared" si="373"/>
        <v>11.025982470999988</v>
      </c>
      <c r="HH114">
        <f t="shared" si="374"/>
        <v>8.1841377550000001</v>
      </c>
      <c r="HI114">
        <f t="shared" si="375"/>
        <v>3.9021929499999999</v>
      </c>
      <c r="HJ114">
        <f t="shared" si="376"/>
        <v>11.025982470999988</v>
      </c>
      <c r="HK114">
        <f t="shared" si="377"/>
        <v>0.82848875099999997</v>
      </c>
      <c r="HL114">
        <f t="shared" si="378"/>
        <v>0.52583789730000008</v>
      </c>
      <c r="HM114">
        <f t="shared" si="379"/>
        <v>0.52583789730000008</v>
      </c>
      <c r="HN114">
        <f t="shared" si="380"/>
        <v>0.66151473900000002</v>
      </c>
      <c r="HO114">
        <f t="shared" si="381"/>
        <v>0.68298878500000004</v>
      </c>
      <c r="HP114">
        <f t="shared" si="382"/>
        <v>0.68309066600000001</v>
      </c>
      <c r="HQ114">
        <f t="shared" si="383"/>
        <v>0.52583789730000008</v>
      </c>
      <c r="HR114" s="26">
        <f t="shared" si="384"/>
        <v>1.8501305000000012E-3</v>
      </c>
      <c r="HS114">
        <f t="shared" si="385"/>
        <v>1.8501305000000012E-3</v>
      </c>
      <c r="HT114">
        <f t="shared" si="386"/>
        <v>0.65832443200000001</v>
      </c>
      <c r="HU114">
        <f t="shared" si="387"/>
        <v>1.8501305000000012E-3</v>
      </c>
      <c r="HV114">
        <f t="shared" si="388"/>
        <v>0.23093654599999999</v>
      </c>
      <c r="HW114">
        <f t="shared" si="389"/>
        <v>0.296989536</v>
      </c>
      <c r="HX114">
        <f t="shared" si="390"/>
        <v>0.296989536</v>
      </c>
      <c r="HY114">
        <f t="shared" si="391"/>
        <v>0.38990451799999998</v>
      </c>
      <c r="HZ114">
        <f t="shared" si="392"/>
        <v>0.33264396699999998</v>
      </c>
      <c r="IA114">
        <f t="shared" si="393"/>
        <v>0.440928078</v>
      </c>
      <c r="IB114" s="4">
        <f t="shared" si="394"/>
        <v>0.44432224300000001</v>
      </c>
      <c r="IC114" t="str">
        <f t="shared" si="395"/>
        <v/>
      </c>
      <c r="ID114" t="str">
        <f t="shared" si="396"/>
        <v/>
      </c>
      <c r="IE114">
        <f t="shared" si="397"/>
        <v>0.65832443200000001</v>
      </c>
      <c r="IF114" t="str">
        <f t="shared" si="398"/>
        <v/>
      </c>
      <c r="IG114">
        <f t="shared" si="399"/>
        <v>0.23093654599999999</v>
      </c>
      <c r="IH114">
        <f t="shared" si="400"/>
        <v>0.296989536</v>
      </c>
      <c r="II114">
        <f t="shared" si="401"/>
        <v>0.296989536</v>
      </c>
      <c r="IJ114">
        <f t="shared" si="402"/>
        <v>0.38990451799999998</v>
      </c>
      <c r="IK114">
        <f t="shared" si="403"/>
        <v>0.33264396699999998</v>
      </c>
      <c r="IL114">
        <f t="shared" si="404"/>
        <v>0.440928078</v>
      </c>
      <c r="IM114">
        <f t="shared" si="405"/>
        <v>0.44432224300000001</v>
      </c>
      <c r="IN114" s="26">
        <f t="shared" si="406"/>
        <v>0</v>
      </c>
      <c r="IO114">
        <f t="shared" si="407"/>
        <v>0</v>
      </c>
      <c r="IP114">
        <f t="shared" si="408"/>
        <v>-5.623065E-2</v>
      </c>
      <c r="IQ114">
        <f t="shared" si="409"/>
        <v>-4.0153860999999999E-2</v>
      </c>
      <c r="IR114">
        <f t="shared" si="410"/>
        <v>-0.412053108</v>
      </c>
      <c r="IS114">
        <f t="shared" si="411"/>
        <v>-0.17441778199999999</v>
      </c>
      <c r="IT114">
        <f t="shared" si="412"/>
        <v>-0.17441778199999999</v>
      </c>
      <c r="IU114">
        <f t="shared" si="413"/>
        <v>-0.30349999999999999</v>
      </c>
      <c r="IV114">
        <f t="shared" si="414"/>
        <v>1.52E-2</v>
      </c>
      <c r="IW114">
        <f t="shared" si="415"/>
        <v>-2.3480000000000001E-2</v>
      </c>
      <c r="IX114">
        <f t="shared" si="416"/>
        <v>-3.5610000000000003E-2</v>
      </c>
      <c r="IY114" s="26" t="str">
        <f t="shared" si="417"/>
        <v/>
      </c>
      <c r="IZ114" t="str">
        <f t="shared" si="418"/>
        <v/>
      </c>
      <c r="JA114">
        <f t="shared" si="419"/>
        <v>-5.623065E-2</v>
      </c>
      <c r="JB114">
        <f t="shared" si="420"/>
        <v>-4.0153860999999999E-2</v>
      </c>
      <c r="JC114">
        <f t="shared" si="421"/>
        <v>-0.412053108</v>
      </c>
      <c r="JD114">
        <f t="shared" si="422"/>
        <v>-0.17441778199999999</v>
      </c>
      <c r="JE114">
        <f t="shared" si="423"/>
        <v>-0.17441778199999999</v>
      </c>
      <c r="JF114">
        <f t="shared" si="424"/>
        <v>-0.30349999999999999</v>
      </c>
      <c r="JG114">
        <f t="shared" si="425"/>
        <v>1.52E-2</v>
      </c>
      <c r="JH114">
        <f t="shared" si="426"/>
        <v>-2.3480000000000001E-2</v>
      </c>
      <c r="JI114">
        <f t="shared" si="427"/>
        <v>-3.5610000000000003E-2</v>
      </c>
      <c r="JJ114" s="26">
        <f t="shared" si="428"/>
        <v>19.552746183779668</v>
      </c>
      <c r="JK114">
        <f t="shared" si="429"/>
        <v>17.893676617808911</v>
      </c>
      <c r="JL114">
        <f t="shared" si="430"/>
        <v>16.979178066316141</v>
      </c>
      <c r="JM114">
        <f t="shared" si="431"/>
        <v>18.152305751196732</v>
      </c>
      <c r="JN114">
        <f t="shared" si="432"/>
        <v>20.140087059406262</v>
      </c>
      <c r="JO114">
        <f t="shared" si="433"/>
        <v>18.717645597763049</v>
      </c>
      <c r="JP114">
        <f t="shared" si="434"/>
        <v>19.455376184870619</v>
      </c>
      <c r="JQ114">
        <f t="shared" si="435"/>
        <v>19.62085935943864</v>
      </c>
      <c r="JR114">
        <f t="shared" si="436"/>
        <v>19.628601743886314</v>
      </c>
      <c r="JS114">
        <f t="shared" si="437"/>
        <v>19.680484865247948</v>
      </c>
      <c r="JT114">
        <f t="shared" si="438"/>
        <v>19.277244401094165</v>
      </c>
      <c r="JU114" s="26">
        <f t="shared" si="439"/>
        <v>19.552746183779668</v>
      </c>
      <c r="JV114">
        <f t="shared" si="440"/>
        <v>17.893676617808911</v>
      </c>
      <c r="JW114">
        <f t="shared" si="441"/>
        <v>16.979178066316141</v>
      </c>
      <c r="JX114">
        <f t="shared" si="442"/>
        <v>18.152305751196732</v>
      </c>
      <c r="JY114">
        <f t="shared" si="443"/>
        <v>20.140087059406262</v>
      </c>
      <c r="JZ114">
        <f t="shared" si="444"/>
        <v>18.717645597763049</v>
      </c>
      <c r="KA114">
        <f t="shared" si="445"/>
        <v>19.455376184870619</v>
      </c>
      <c r="KB114">
        <f t="shared" si="446"/>
        <v>19.62085935943864</v>
      </c>
      <c r="KC114">
        <f t="shared" si="447"/>
        <v>19.628601743886314</v>
      </c>
      <c r="KD114">
        <f t="shared" si="448"/>
        <v>19.680484865247948</v>
      </c>
      <c r="KE114" s="4">
        <f t="shared" si="449"/>
        <v>19.277244401094165</v>
      </c>
    </row>
    <row r="115" spans="1:291" x14ac:dyDescent="0.2">
      <c r="A115" s="16" t="s">
        <v>3731</v>
      </c>
      <c r="B115" s="17" t="s">
        <v>1838</v>
      </c>
      <c r="C115" s="17"/>
      <c r="D115" s="17"/>
      <c r="E115" s="20" t="s">
        <v>173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32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32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 s="4">
        <v>0</v>
      </c>
      <c r="AM115" s="19">
        <v>2.0930600000000001E-2</v>
      </c>
      <c r="AN115" s="19">
        <v>2.0992299999999998E-2</v>
      </c>
      <c r="AO115" s="19">
        <v>2.1112800000000001E-2</v>
      </c>
      <c r="AP115" s="19">
        <v>2.03348E-2</v>
      </c>
      <c r="AQ115" s="19">
        <v>1.9913699999999999E-2</v>
      </c>
      <c r="AR115" s="19">
        <v>2.1913999999999999E-2</v>
      </c>
      <c r="AS115" s="19">
        <v>2.0096699999999999E-2</v>
      </c>
      <c r="AT115" s="19">
        <v>1.96811E-2</v>
      </c>
      <c r="AU115" s="19">
        <v>1.8701200000000001E-2</v>
      </c>
      <c r="AV115" s="19">
        <v>2.85791E-2</v>
      </c>
      <c r="AW115" s="32">
        <v>2.77156E-2</v>
      </c>
      <c r="AX115" s="19">
        <v>0</v>
      </c>
      <c r="AY115" s="19">
        <v>0</v>
      </c>
      <c r="AZ115" s="19">
        <v>0</v>
      </c>
      <c r="BA115" s="19">
        <v>0</v>
      </c>
      <c r="BB115" s="19">
        <v>0</v>
      </c>
      <c r="BC115" s="19">
        <v>0</v>
      </c>
      <c r="BD115" s="19">
        <v>0</v>
      </c>
      <c r="BE115" s="19">
        <v>0</v>
      </c>
      <c r="BF115" s="19">
        <v>2</v>
      </c>
      <c r="BG115" s="19">
        <v>5</v>
      </c>
      <c r="BH115" s="32">
        <v>4</v>
      </c>
      <c r="BI115" s="19">
        <f t="shared" si="562"/>
        <v>0</v>
      </c>
      <c r="BJ115" s="19">
        <f t="shared" si="562"/>
        <v>0</v>
      </c>
      <c r="BK115" s="19">
        <f t="shared" si="565"/>
        <v>0</v>
      </c>
      <c r="BL115" s="19">
        <f t="shared" si="563"/>
        <v>0</v>
      </c>
      <c r="BM115" s="19">
        <f t="shared" si="563"/>
        <v>0</v>
      </c>
      <c r="BN115" s="19">
        <f t="shared" si="560"/>
        <v>0</v>
      </c>
      <c r="BO115" s="19">
        <f t="shared" si="560"/>
        <v>0</v>
      </c>
      <c r="BP115" s="19">
        <f t="shared" si="560"/>
        <v>0</v>
      </c>
      <c r="BQ115" s="19">
        <f t="shared" si="560"/>
        <v>1</v>
      </c>
      <c r="BR115" s="19">
        <f t="shared" si="560"/>
        <v>1</v>
      </c>
      <c r="BS115" s="19">
        <f t="shared" si="560"/>
        <v>1</v>
      </c>
      <c r="BT115" s="38">
        <v>7</v>
      </c>
      <c r="BU115" s="19">
        <v>12</v>
      </c>
      <c r="BV115" s="19">
        <v>17</v>
      </c>
      <c r="BW115" s="19">
        <v>59</v>
      </c>
      <c r="BX115" s="19">
        <v>36</v>
      </c>
      <c r="BY115" s="19">
        <v>38</v>
      </c>
      <c r="BZ115" s="19">
        <v>27</v>
      </c>
      <c r="CA115" s="19">
        <v>34</v>
      </c>
      <c r="CB115" s="19">
        <v>16</v>
      </c>
      <c r="CC115" s="19">
        <v>30</v>
      </c>
      <c r="CD115" s="32">
        <v>31</v>
      </c>
      <c r="CE115" s="19">
        <v>90</v>
      </c>
      <c r="CF115" s="19">
        <v>125</v>
      </c>
      <c r="CG115" s="19">
        <v>230</v>
      </c>
      <c r="CH115" s="19">
        <v>289</v>
      </c>
      <c r="CI115" s="19">
        <v>261</v>
      </c>
      <c r="CJ115" s="19">
        <v>288</v>
      </c>
      <c r="CK115" s="19">
        <v>236</v>
      </c>
      <c r="CL115" s="19">
        <v>257</v>
      </c>
      <c r="CM115" s="19">
        <v>244</v>
      </c>
      <c r="CN115" s="19">
        <v>203</v>
      </c>
      <c r="CO115" s="32">
        <v>180</v>
      </c>
      <c r="CP115" s="35">
        <f t="shared" ref="CP115:CP150" si="567">IF(CE115,BT115/CE115,0)</f>
        <v>7.7777777777777779E-2</v>
      </c>
      <c r="CQ115" s="35">
        <f t="shared" ref="CQ115:CQ150" si="568">IF(CF115,BU115/CF115,0)</f>
        <v>9.6000000000000002E-2</v>
      </c>
      <c r="CR115" s="35">
        <f t="shared" ref="CR115:CR150" si="569">IF(CG115,BV115/CG115,0)</f>
        <v>7.3913043478260873E-2</v>
      </c>
      <c r="CS115" s="35">
        <f t="shared" ref="CS115:CS150" si="570">IF(CH115,BW115/CH115,0)</f>
        <v>0.20415224913494809</v>
      </c>
      <c r="CT115" s="35">
        <f t="shared" ref="CT115:CT150" si="571">IF(CI115,BX115/CI115,0)</f>
        <v>0.13793103448275862</v>
      </c>
      <c r="CU115" s="35">
        <f t="shared" ref="CU115:CU150" si="572">IF(CJ115,BY115/CJ115,0)</f>
        <v>0.13194444444444445</v>
      </c>
      <c r="CV115" s="35">
        <f t="shared" ref="CV115:CV150" si="573">IF(CK115,BZ115/CK115,0)</f>
        <v>0.11440677966101695</v>
      </c>
      <c r="CW115" s="35">
        <f t="shared" ref="CW115:CW150" si="574">IF(CL115,CA115/CL115,0)</f>
        <v>0.13229571984435798</v>
      </c>
      <c r="CX115" s="35">
        <f t="shared" ref="CX115:CX150" si="575">IF(CM115,CB115/CM115,0)</f>
        <v>6.5573770491803282E-2</v>
      </c>
      <c r="CY115" s="35">
        <f t="shared" ref="CY115:CY150" si="576">IF(CN115,CC115/CN115,0)</f>
        <v>0.14778325123152711</v>
      </c>
      <c r="CZ115" s="139">
        <f t="shared" ref="CZ115:CZ150" si="577">IF(CO115,CD115/CO115,0)</f>
        <v>0.17222222222222222</v>
      </c>
      <c r="DA115" s="146">
        <v>0.76739999999999997</v>
      </c>
      <c r="DB115" s="146">
        <v>0.79969999999999997</v>
      </c>
      <c r="DC115" s="146">
        <v>3.7623000000000002</v>
      </c>
      <c r="DD115" s="146">
        <v>3.3043</v>
      </c>
      <c r="DE115" s="146">
        <v>4.0991</v>
      </c>
      <c r="DF115" s="146">
        <v>4.1154000000000002</v>
      </c>
      <c r="DG115" s="146">
        <v>3.0678000000000001</v>
      </c>
      <c r="DH115" s="146">
        <v>1.8727</v>
      </c>
      <c r="DI115" s="146">
        <v>1.8102</v>
      </c>
      <c r="DJ115" s="146">
        <v>2.1724000000000001</v>
      </c>
      <c r="DK115" s="147">
        <v>2.5604</v>
      </c>
      <c r="DL115" s="146">
        <v>0.23281099999999999</v>
      </c>
      <c r="DM115" s="146">
        <v>0.13642899999999999</v>
      </c>
      <c r="DN115" s="146">
        <v>0.50534199999999996</v>
      </c>
      <c r="DO115" s="146">
        <v>0.438251</v>
      </c>
      <c r="DP115" s="146">
        <v>0.47735300000000003</v>
      </c>
      <c r="DQ115" s="146">
        <v>0.46326000000000001</v>
      </c>
      <c r="DR115" s="146">
        <v>0.57310700000000003</v>
      </c>
      <c r="DS115" s="146">
        <v>0.53855200000000003</v>
      </c>
      <c r="DT115" s="146">
        <v>0.505243</v>
      </c>
      <c r="DU115" s="146">
        <v>0.54616299999999995</v>
      </c>
      <c r="DV115" s="147">
        <v>0.44395299999999999</v>
      </c>
      <c r="DW115" s="146">
        <v>3.7744E-2</v>
      </c>
      <c r="DX115" s="146">
        <v>1.3573E-2</v>
      </c>
      <c r="DY115" s="146">
        <v>2.4687000000000001E-2</v>
      </c>
      <c r="DZ115" s="146">
        <v>4.4332999999999997E-2</v>
      </c>
      <c r="EA115" s="146">
        <v>5.3432E-2</v>
      </c>
      <c r="EB115" s="146">
        <v>6.7066000000000001E-2</v>
      </c>
      <c r="EC115" s="146">
        <v>4.4176E-2</v>
      </c>
      <c r="ED115" s="146">
        <v>0.10827000000000001</v>
      </c>
      <c r="EE115" s="146">
        <v>4.6560999999999998E-2</v>
      </c>
      <c r="EF115" s="146">
        <v>3.1350999999999997E-2</v>
      </c>
      <c r="EG115" s="147">
        <v>6.7211999999999994E-2</v>
      </c>
      <c r="EH115" s="143">
        <v>1651986000</v>
      </c>
      <c r="EI115" s="143">
        <v>1701973500</v>
      </c>
      <c r="EJ115" s="149">
        <v>1052009000</v>
      </c>
      <c r="EK115" s="149">
        <v>1118519400</v>
      </c>
      <c r="EL115" s="149">
        <v>1485779400</v>
      </c>
      <c r="EM115" s="143">
        <v>1856636500</v>
      </c>
      <c r="EN115" s="143">
        <v>1516123900</v>
      </c>
      <c r="EO115" s="143">
        <v>1266644000</v>
      </c>
      <c r="EP115" s="143">
        <v>1367401000</v>
      </c>
      <c r="EQ115" s="143">
        <v>1748966500</v>
      </c>
      <c r="ER115" s="143">
        <v>2454194400</v>
      </c>
      <c r="ES115" s="26">
        <f t="shared" si="505"/>
        <v>21.225244037433018</v>
      </c>
      <c r="ET115" s="26">
        <f t="shared" si="506"/>
        <v>21.255054297058638</v>
      </c>
      <c r="EU115" s="26">
        <f t="shared" si="507"/>
        <v>20.773967506358414</v>
      </c>
      <c r="EV115" s="26">
        <f t="shared" si="508"/>
        <v>20.835271683402066</v>
      </c>
      <c r="EW115" s="26">
        <f t="shared" si="509"/>
        <v>21.119205320001129</v>
      </c>
      <c r="EX115" s="26">
        <f t="shared" si="510"/>
        <v>21.342032354329664</v>
      </c>
      <c r="EY115" s="26">
        <f t="shared" si="511"/>
        <v>21.139422849059212</v>
      </c>
      <c r="EZ115" s="26">
        <f t="shared" si="512"/>
        <v>20.959636720113686</v>
      </c>
      <c r="FA115" s="26">
        <f t="shared" si="513"/>
        <v>21.036177694758603</v>
      </c>
      <c r="FB115" s="26">
        <f t="shared" si="514"/>
        <v>21.282290878997266</v>
      </c>
      <c r="FC115" s="152">
        <f t="shared" si="515"/>
        <v>21.621064397701495</v>
      </c>
      <c r="FD115">
        <f t="shared" si="564"/>
        <v>0.76739999999999997</v>
      </c>
      <c r="FE115">
        <f t="shared" si="564"/>
        <v>0.79969999999999997</v>
      </c>
      <c r="FF115">
        <f t="shared" si="564"/>
        <v>3.7623000000000002</v>
      </c>
      <c r="FG115">
        <f t="shared" si="564"/>
        <v>3.3043</v>
      </c>
      <c r="FH115">
        <f t="shared" si="564"/>
        <v>4.0991</v>
      </c>
      <c r="FI115">
        <f t="shared" si="564"/>
        <v>4.1154000000000002</v>
      </c>
      <c r="FJ115">
        <f t="shared" si="564"/>
        <v>3.0678000000000001</v>
      </c>
      <c r="FK115">
        <f t="shared" si="564"/>
        <v>1.8727</v>
      </c>
      <c r="FL115">
        <f t="shared" si="564"/>
        <v>1.8102</v>
      </c>
      <c r="FM115">
        <f t="shared" si="564"/>
        <v>2.1724000000000001</v>
      </c>
      <c r="FN115">
        <f t="shared" si="564"/>
        <v>2.5604</v>
      </c>
      <c r="FO115" s="26">
        <f>IF(ISNUMBER(F115),DL115,"")</f>
        <v>0.23281099999999999</v>
      </c>
      <c r="FP115">
        <f>IF(ISNUMBER(G115),DM115,"")</f>
        <v>0.13642899999999999</v>
      </c>
      <c r="FQ115">
        <f>IF(ISNUMBER(H115),DN115,"")</f>
        <v>0.50534199999999996</v>
      </c>
      <c r="FR115">
        <f>IF(ISNUMBER(I115),DO115,"")</f>
        <v>0.438251</v>
      </c>
      <c r="FS115">
        <f t="shared" si="566"/>
        <v>0.47735300000000003</v>
      </c>
      <c r="FT115">
        <f t="shared" si="550"/>
        <v>0.46326000000000001</v>
      </c>
      <c r="FU115">
        <f t="shared" si="551"/>
        <v>0.57310700000000003</v>
      </c>
      <c r="FV115">
        <f t="shared" si="552"/>
        <v>0.53855200000000003</v>
      </c>
      <c r="FW115">
        <f t="shared" si="553"/>
        <v>0.505243</v>
      </c>
      <c r="FX115">
        <f t="shared" si="555"/>
        <v>0.54616299999999995</v>
      </c>
      <c r="FY115" s="4">
        <f t="shared" si="557"/>
        <v>0.44395299999999999</v>
      </c>
      <c r="FZ115">
        <f>IF(ISNUMBER(F115),DW115,"")</f>
        <v>3.7744E-2</v>
      </c>
      <c r="GA115">
        <f>IF(ISNUMBER(G115),DX115,"")</f>
        <v>1.3573E-2</v>
      </c>
      <c r="GB115">
        <f t="shared" si="544"/>
        <v>2.4687000000000001E-2</v>
      </c>
      <c r="GC115">
        <f t="shared" si="545"/>
        <v>4.4332999999999997E-2</v>
      </c>
      <c r="GD115">
        <f t="shared" si="546"/>
        <v>5.3432E-2</v>
      </c>
      <c r="GE115">
        <f t="shared" si="518"/>
        <v>6.7066000000000001E-2</v>
      </c>
      <c r="GF115">
        <f t="shared" si="519"/>
        <v>4.4176E-2</v>
      </c>
      <c r="GG115">
        <f t="shared" si="520"/>
        <v>0.10827000000000001</v>
      </c>
      <c r="GH115">
        <f t="shared" si="521"/>
        <v>4.6560999999999998E-2</v>
      </c>
      <c r="GI115">
        <f t="shared" si="556"/>
        <v>3.1350999999999997E-2</v>
      </c>
      <c r="GJ115" s="4">
        <f t="shared" si="558"/>
        <v>6.7211999999999994E-2</v>
      </c>
      <c r="GK115">
        <f t="shared" si="522"/>
        <v>21.225244037433018</v>
      </c>
      <c r="GL115">
        <f t="shared" si="523"/>
        <v>21.255054297058638</v>
      </c>
      <c r="GM115">
        <f t="shared" si="524"/>
        <v>20.773967506358414</v>
      </c>
      <c r="GN115">
        <f t="shared" si="525"/>
        <v>20.835271683402066</v>
      </c>
      <c r="GO115">
        <f t="shared" si="526"/>
        <v>21.119205320001129</v>
      </c>
      <c r="GP115">
        <f t="shared" si="527"/>
        <v>21.342032354329664</v>
      </c>
      <c r="GQ115">
        <f t="shared" si="528"/>
        <v>21.139422849059212</v>
      </c>
      <c r="GR115">
        <f t="shared" si="529"/>
        <v>20.959636720113686</v>
      </c>
      <c r="GS115">
        <f t="shared" si="530"/>
        <v>21.036177694758603</v>
      </c>
      <c r="GT115">
        <f t="shared" si="531"/>
        <v>21.282290878997266</v>
      </c>
      <c r="GU115">
        <f t="shared" si="532"/>
        <v>21.621064397701495</v>
      </c>
      <c r="GV115" s="26">
        <f t="shared" si="362"/>
        <v>0.76739999999999997</v>
      </c>
      <c r="GW115">
        <f t="shared" si="363"/>
        <v>0.79969999999999997</v>
      </c>
      <c r="GX115">
        <f t="shared" si="364"/>
        <v>3.7623000000000002</v>
      </c>
      <c r="GY115">
        <f t="shared" si="365"/>
        <v>3.3043</v>
      </c>
      <c r="GZ115">
        <f t="shared" si="366"/>
        <v>4.0991</v>
      </c>
      <c r="HA115">
        <f t="shared" si="367"/>
        <v>4.1154000000000002</v>
      </c>
      <c r="HB115">
        <f t="shared" si="368"/>
        <v>3.0678000000000001</v>
      </c>
      <c r="HC115">
        <f t="shared" si="369"/>
        <v>1.8727</v>
      </c>
      <c r="HD115">
        <f t="shared" si="370"/>
        <v>1.8102</v>
      </c>
      <c r="HE115">
        <f t="shared" si="371"/>
        <v>2.1724000000000001</v>
      </c>
      <c r="HF115">
        <f t="shared" si="372"/>
        <v>2.5604</v>
      </c>
      <c r="HG115" s="26">
        <f t="shared" si="373"/>
        <v>0.76739999999999997</v>
      </c>
      <c r="HH115">
        <f t="shared" si="374"/>
        <v>0.79969999999999997</v>
      </c>
      <c r="HI115">
        <f t="shared" si="375"/>
        <v>3.7623000000000002</v>
      </c>
      <c r="HJ115">
        <f t="shared" si="376"/>
        <v>3.3043</v>
      </c>
      <c r="HK115">
        <f t="shared" si="377"/>
        <v>4.0991</v>
      </c>
      <c r="HL115">
        <f t="shared" si="378"/>
        <v>4.1154000000000002</v>
      </c>
      <c r="HM115">
        <f t="shared" si="379"/>
        <v>3.0678000000000001</v>
      </c>
      <c r="HN115">
        <f t="shared" si="380"/>
        <v>1.8727</v>
      </c>
      <c r="HO115">
        <f t="shared" si="381"/>
        <v>1.8102</v>
      </c>
      <c r="HP115">
        <f t="shared" si="382"/>
        <v>2.1724000000000001</v>
      </c>
      <c r="HQ115">
        <f t="shared" si="383"/>
        <v>2.5604</v>
      </c>
      <c r="HR115" s="26">
        <f t="shared" si="384"/>
        <v>0.23281099999999999</v>
      </c>
      <c r="HS115">
        <f t="shared" si="385"/>
        <v>0.13642899999999999</v>
      </c>
      <c r="HT115">
        <f t="shared" si="386"/>
        <v>0.50534199999999996</v>
      </c>
      <c r="HU115">
        <f t="shared" si="387"/>
        <v>0.438251</v>
      </c>
      <c r="HV115">
        <f t="shared" si="388"/>
        <v>0.47735300000000003</v>
      </c>
      <c r="HW115">
        <f t="shared" si="389"/>
        <v>0.46326000000000001</v>
      </c>
      <c r="HX115">
        <f t="shared" si="390"/>
        <v>0.57310700000000003</v>
      </c>
      <c r="HY115">
        <f t="shared" si="391"/>
        <v>0.53855200000000003</v>
      </c>
      <c r="HZ115">
        <f t="shared" si="392"/>
        <v>0.505243</v>
      </c>
      <c r="IA115">
        <f t="shared" si="393"/>
        <v>0.54616299999999995</v>
      </c>
      <c r="IB115" s="4">
        <f t="shared" si="394"/>
        <v>0.44395299999999999</v>
      </c>
      <c r="IC115">
        <f t="shared" si="395"/>
        <v>0.23281099999999999</v>
      </c>
      <c r="ID115">
        <f t="shared" si="396"/>
        <v>0.13642899999999999</v>
      </c>
      <c r="IE115">
        <f t="shared" si="397"/>
        <v>0.50534199999999996</v>
      </c>
      <c r="IF115">
        <f t="shared" si="398"/>
        <v>0.438251</v>
      </c>
      <c r="IG115">
        <f t="shared" si="399"/>
        <v>0.47735300000000003</v>
      </c>
      <c r="IH115">
        <f t="shared" si="400"/>
        <v>0.46326000000000001</v>
      </c>
      <c r="II115">
        <f t="shared" si="401"/>
        <v>0.57310700000000003</v>
      </c>
      <c r="IJ115">
        <f t="shared" si="402"/>
        <v>0.53855200000000003</v>
      </c>
      <c r="IK115">
        <f t="shared" si="403"/>
        <v>0.505243</v>
      </c>
      <c r="IL115">
        <f t="shared" si="404"/>
        <v>0.54616299999999995</v>
      </c>
      <c r="IM115">
        <f t="shared" si="405"/>
        <v>0.44395299999999999</v>
      </c>
      <c r="IN115" s="26">
        <f t="shared" si="406"/>
        <v>3.7744E-2</v>
      </c>
      <c r="IO115">
        <f t="shared" si="407"/>
        <v>1.3573E-2</v>
      </c>
      <c r="IP115">
        <f t="shared" si="408"/>
        <v>2.4687000000000001E-2</v>
      </c>
      <c r="IQ115">
        <f t="shared" si="409"/>
        <v>4.4332999999999997E-2</v>
      </c>
      <c r="IR115">
        <f t="shared" si="410"/>
        <v>5.3432E-2</v>
      </c>
      <c r="IS115">
        <f t="shared" si="411"/>
        <v>6.7066000000000001E-2</v>
      </c>
      <c r="IT115">
        <f t="shared" si="412"/>
        <v>4.4176E-2</v>
      </c>
      <c r="IU115">
        <f t="shared" si="413"/>
        <v>0.10827000000000001</v>
      </c>
      <c r="IV115">
        <f t="shared" si="414"/>
        <v>4.6560999999999998E-2</v>
      </c>
      <c r="IW115">
        <f t="shared" si="415"/>
        <v>3.1350999999999997E-2</v>
      </c>
      <c r="IX115">
        <f t="shared" si="416"/>
        <v>6.7211999999999994E-2</v>
      </c>
      <c r="IY115" s="26">
        <f t="shared" si="417"/>
        <v>3.7744E-2</v>
      </c>
      <c r="IZ115">
        <f t="shared" si="418"/>
        <v>1.3573E-2</v>
      </c>
      <c r="JA115">
        <f t="shared" si="419"/>
        <v>2.4687000000000001E-2</v>
      </c>
      <c r="JB115">
        <f t="shared" si="420"/>
        <v>4.4332999999999997E-2</v>
      </c>
      <c r="JC115">
        <f t="shared" si="421"/>
        <v>5.3432E-2</v>
      </c>
      <c r="JD115">
        <f t="shared" si="422"/>
        <v>6.7066000000000001E-2</v>
      </c>
      <c r="JE115">
        <f t="shared" si="423"/>
        <v>4.4176E-2</v>
      </c>
      <c r="JF115">
        <f t="shared" si="424"/>
        <v>0.10827000000000001</v>
      </c>
      <c r="JG115">
        <f t="shared" si="425"/>
        <v>4.6560999999999998E-2</v>
      </c>
      <c r="JH115">
        <f t="shared" si="426"/>
        <v>3.1350999999999997E-2</v>
      </c>
      <c r="JI115">
        <f t="shared" si="427"/>
        <v>6.7211999999999994E-2</v>
      </c>
      <c r="JJ115" s="26">
        <f t="shared" si="428"/>
        <v>21.225244037433018</v>
      </c>
      <c r="JK115">
        <f t="shared" si="429"/>
        <v>21.255054297058638</v>
      </c>
      <c r="JL115">
        <f t="shared" si="430"/>
        <v>20.773967506358414</v>
      </c>
      <c r="JM115">
        <f t="shared" si="431"/>
        <v>20.835271683402066</v>
      </c>
      <c r="JN115">
        <f t="shared" si="432"/>
        <v>21.119205320001129</v>
      </c>
      <c r="JO115">
        <f t="shared" si="433"/>
        <v>21.342032354329664</v>
      </c>
      <c r="JP115">
        <f t="shared" si="434"/>
        <v>21.139422849059212</v>
      </c>
      <c r="JQ115">
        <f t="shared" si="435"/>
        <v>20.959636720113686</v>
      </c>
      <c r="JR115">
        <f t="shared" si="436"/>
        <v>21.036177694758603</v>
      </c>
      <c r="JS115">
        <f t="shared" si="437"/>
        <v>21.282290878997266</v>
      </c>
      <c r="JT115">
        <f t="shared" si="438"/>
        <v>21.621064397701495</v>
      </c>
      <c r="JU115" s="26">
        <f t="shared" si="439"/>
        <v>21.225244037433018</v>
      </c>
      <c r="JV115">
        <f t="shared" si="440"/>
        <v>21.255054297058638</v>
      </c>
      <c r="JW115">
        <f t="shared" si="441"/>
        <v>20.773967506358414</v>
      </c>
      <c r="JX115">
        <f t="shared" si="442"/>
        <v>20.835271683402066</v>
      </c>
      <c r="JY115">
        <f t="shared" si="443"/>
        <v>21.119205320001129</v>
      </c>
      <c r="JZ115">
        <f t="shared" si="444"/>
        <v>21.342032354329664</v>
      </c>
      <c r="KA115">
        <f t="shared" si="445"/>
        <v>21.139422849059212</v>
      </c>
      <c r="KB115">
        <f t="shared" si="446"/>
        <v>20.959636720113686</v>
      </c>
      <c r="KC115">
        <f t="shared" si="447"/>
        <v>21.036177694758603</v>
      </c>
      <c r="KD115">
        <f t="shared" si="448"/>
        <v>21.282290878997266</v>
      </c>
      <c r="KE115" s="4">
        <f t="shared" si="449"/>
        <v>21.621064397701495</v>
      </c>
    </row>
    <row r="116" spans="1:291" x14ac:dyDescent="0.2">
      <c r="A116" s="16" t="s">
        <v>3732</v>
      </c>
      <c r="B116" s="17" t="s">
        <v>1622</v>
      </c>
      <c r="C116" s="17"/>
      <c r="D116" s="17"/>
      <c r="E116" s="20" t="s">
        <v>173</v>
      </c>
      <c r="F116" s="19"/>
      <c r="G116" s="19"/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32">
        <v>0</v>
      </c>
      <c r="Q116" s="19"/>
      <c r="R116" s="19"/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32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 s="4">
        <v>0</v>
      </c>
      <c r="AM116" s="19"/>
      <c r="AN116" s="19"/>
      <c r="AO116" s="19">
        <v>2.5174200000000001E-2</v>
      </c>
      <c r="AP116" s="19">
        <v>2.46304E-2</v>
      </c>
      <c r="AQ116" s="19">
        <v>2.3672700000000001E-2</v>
      </c>
      <c r="AR116" s="19">
        <v>2.48945E-2</v>
      </c>
      <c r="AS116" s="19">
        <v>2.4542100000000001E-2</v>
      </c>
      <c r="AT116" s="19">
        <v>2.4625000000000001E-2</v>
      </c>
      <c r="AU116" s="19">
        <v>4.7087200000000003E-2</v>
      </c>
      <c r="AV116" s="19">
        <v>2.4301900000000001E-2</v>
      </c>
      <c r="AW116" s="32">
        <v>2.9146399999999999E-2</v>
      </c>
      <c r="AX116" s="19"/>
      <c r="AY116" s="19"/>
      <c r="AZ116" s="19">
        <v>0</v>
      </c>
      <c r="BA116" s="19">
        <v>0</v>
      </c>
      <c r="BB116" s="19">
        <v>0</v>
      </c>
      <c r="BC116" s="19">
        <v>1</v>
      </c>
      <c r="BD116" s="19">
        <v>0</v>
      </c>
      <c r="BE116" s="19">
        <v>0</v>
      </c>
      <c r="BF116" s="19">
        <v>0</v>
      </c>
      <c r="BG116" s="19">
        <v>0</v>
      </c>
      <c r="BH116" s="32">
        <v>0</v>
      </c>
      <c r="BI116" s="19"/>
      <c r="BJ116" s="19"/>
      <c r="BK116" s="19">
        <f t="shared" si="565"/>
        <v>0</v>
      </c>
      <c r="BL116" s="19">
        <f t="shared" si="563"/>
        <v>0</v>
      </c>
      <c r="BM116" s="19">
        <f t="shared" si="563"/>
        <v>0</v>
      </c>
      <c r="BN116" s="19">
        <f t="shared" si="560"/>
        <v>1</v>
      </c>
      <c r="BO116" s="19">
        <f t="shared" si="560"/>
        <v>0</v>
      </c>
      <c r="BP116" s="19">
        <f t="shared" si="560"/>
        <v>0</v>
      </c>
      <c r="BQ116" s="19">
        <f t="shared" si="560"/>
        <v>0</v>
      </c>
      <c r="BR116" s="19">
        <f t="shared" si="560"/>
        <v>0</v>
      </c>
      <c r="BS116" s="19">
        <f t="shared" si="560"/>
        <v>0</v>
      </c>
      <c r="BT116" s="38">
        <v>15</v>
      </c>
      <c r="BU116" s="19">
        <v>10</v>
      </c>
      <c r="BV116" s="19">
        <v>15</v>
      </c>
      <c r="BW116" s="19">
        <v>23</v>
      </c>
      <c r="BX116" s="19">
        <v>26</v>
      </c>
      <c r="BY116" s="19">
        <v>23</v>
      </c>
      <c r="BZ116" s="19">
        <v>30</v>
      </c>
      <c r="CA116" s="19">
        <v>27</v>
      </c>
      <c r="CB116" s="19">
        <v>115</v>
      </c>
      <c r="CC116" s="19">
        <v>32</v>
      </c>
      <c r="CD116" s="32">
        <v>31</v>
      </c>
      <c r="CE116" s="19">
        <v>164</v>
      </c>
      <c r="CF116" s="19">
        <v>180</v>
      </c>
      <c r="CG116" s="19">
        <v>170</v>
      </c>
      <c r="CH116" s="19">
        <v>240</v>
      </c>
      <c r="CI116" s="19">
        <v>220</v>
      </c>
      <c r="CJ116" s="19">
        <v>244</v>
      </c>
      <c r="CK116" s="19">
        <v>189</v>
      </c>
      <c r="CL116" s="19">
        <v>244</v>
      </c>
      <c r="CM116" s="19">
        <v>327</v>
      </c>
      <c r="CN116" s="19">
        <v>224</v>
      </c>
      <c r="CO116" s="32">
        <v>191</v>
      </c>
      <c r="CP116" s="35">
        <f t="shared" si="567"/>
        <v>9.1463414634146339E-2</v>
      </c>
      <c r="CQ116" s="35">
        <f t="shared" si="568"/>
        <v>5.5555555555555552E-2</v>
      </c>
      <c r="CR116" s="35">
        <f t="shared" si="569"/>
        <v>8.8235294117647065E-2</v>
      </c>
      <c r="CS116" s="35">
        <f t="shared" si="570"/>
        <v>9.583333333333334E-2</v>
      </c>
      <c r="CT116" s="35">
        <f t="shared" si="571"/>
        <v>0.11818181818181818</v>
      </c>
      <c r="CU116" s="35">
        <f t="shared" si="572"/>
        <v>9.4262295081967207E-2</v>
      </c>
      <c r="CV116" s="35">
        <f t="shared" si="573"/>
        <v>0.15873015873015872</v>
      </c>
      <c r="CW116" s="35">
        <f t="shared" si="574"/>
        <v>0.11065573770491803</v>
      </c>
      <c r="CX116" s="35">
        <f t="shared" si="575"/>
        <v>0.35168195718654433</v>
      </c>
      <c r="CY116" s="35">
        <f t="shared" si="576"/>
        <v>0.14285714285714285</v>
      </c>
      <c r="CZ116" s="139">
        <f t="shared" si="577"/>
        <v>0.16230366492146597</v>
      </c>
      <c r="DA116" s="146">
        <v>1.1371548090000001</v>
      </c>
      <c r="DB116" s="146">
        <v>1.0730984189999999</v>
      </c>
      <c r="DC116" s="146">
        <v>2.0647015839999998</v>
      </c>
      <c r="DD116" s="146">
        <v>2.9787926630000001</v>
      </c>
      <c r="DE116" s="146">
        <v>3.2831890889999999</v>
      </c>
      <c r="DF116" s="146">
        <v>3.1186132180000001</v>
      </c>
      <c r="DG116" s="146">
        <v>3.3931534609999998</v>
      </c>
      <c r="DH116" s="146">
        <v>2.5252467379999999</v>
      </c>
      <c r="DI116" s="146">
        <v>1.555031482</v>
      </c>
      <c r="DJ116" s="146">
        <v>1.67573901</v>
      </c>
      <c r="DK116" s="147">
        <v>1.5026728300000001</v>
      </c>
      <c r="DL116" s="146"/>
      <c r="DM116" s="146"/>
      <c r="DN116" s="146">
        <v>6.1118221E-2</v>
      </c>
      <c r="DO116" s="146">
        <v>5.7001462000000003E-2</v>
      </c>
      <c r="DP116" s="146">
        <v>5.5335922000000003E-2</v>
      </c>
      <c r="DQ116" s="146">
        <v>5.1070809000000002E-2</v>
      </c>
      <c r="DR116" s="146">
        <v>4.782053E-2</v>
      </c>
      <c r="DS116" s="146">
        <v>0.122020159</v>
      </c>
      <c r="DT116" s="146">
        <v>0.28732755700000001</v>
      </c>
      <c r="DU116" s="146">
        <v>0.33114612599999999</v>
      </c>
      <c r="DV116" s="147">
        <v>0.32398780799999999</v>
      </c>
      <c r="DW116" s="146"/>
      <c r="DX116" s="146"/>
      <c r="DY116" s="146">
        <v>9.2511299999999998E-3</v>
      </c>
      <c r="DZ116" s="146">
        <v>3.7722370999999998E-2</v>
      </c>
      <c r="EA116" s="146">
        <v>5.156343E-2</v>
      </c>
      <c r="EB116" s="146">
        <v>8.5808391999999997E-2</v>
      </c>
      <c r="EC116" s="146">
        <v>0.102941561</v>
      </c>
      <c r="ED116" s="146">
        <v>0.118979</v>
      </c>
      <c r="EE116" s="146">
        <v>8.7979000000000002E-2</v>
      </c>
      <c r="EF116" s="146">
        <v>4.3715999999999998E-2</v>
      </c>
      <c r="EG116" s="147">
        <v>5.6357999999999998E-2</v>
      </c>
      <c r="EH116" s="143">
        <v>391562600</v>
      </c>
      <c r="EI116" s="143">
        <v>353116300</v>
      </c>
      <c r="EJ116" s="149">
        <v>746487000</v>
      </c>
      <c r="EK116" s="149">
        <v>987256500</v>
      </c>
      <c r="EL116" s="149">
        <v>1329476100</v>
      </c>
      <c r="EM116" s="143">
        <v>1138328300</v>
      </c>
      <c r="EN116" s="143">
        <v>1666928700</v>
      </c>
      <c r="EO116" s="143">
        <v>1249511600</v>
      </c>
      <c r="EP116" s="143">
        <v>979144100</v>
      </c>
      <c r="EQ116" s="143">
        <v>800274600</v>
      </c>
      <c r="ER116" s="143"/>
      <c r="ES116" s="26">
        <f t="shared" si="505"/>
        <v>19.785655958441701</v>
      </c>
      <c r="ET116" s="26">
        <f t="shared" si="506"/>
        <v>19.68230802239334</v>
      </c>
      <c r="EU116" s="26">
        <f t="shared" si="507"/>
        <v>20.43088876019041</v>
      </c>
      <c r="EV116" s="26">
        <f t="shared" si="508"/>
        <v>20.710440442054662</v>
      </c>
      <c r="EW116" s="26">
        <f t="shared" si="509"/>
        <v>21.008050791802802</v>
      </c>
      <c r="EX116" s="26">
        <f t="shared" si="510"/>
        <v>20.852826619622171</v>
      </c>
      <c r="EY116" s="26">
        <f t="shared" si="511"/>
        <v>21.234248668354631</v>
      </c>
      <c r="EZ116" s="26">
        <f t="shared" si="512"/>
        <v>20.946018591909674</v>
      </c>
      <c r="FA116" s="26">
        <f t="shared" si="513"/>
        <v>20.702189380674486</v>
      </c>
      <c r="FB116" s="26">
        <f t="shared" si="514"/>
        <v>20.500465476735396</v>
      </c>
      <c r="FC116" s="152" t="str">
        <f t="shared" si="515"/>
        <v/>
      </c>
      <c r="FD116" t="str">
        <f t="shared" si="564"/>
        <v/>
      </c>
      <c r="FE116" t="str">
        <f t="shared" si="564"/>
        <v/>
      </c>
      <c r="FF116">
        <f t="shared" si="564"/>
        <v>2.0647015839999998</v>
      </c>
      <c r="FG116">
        <f t="shared" si="564"/>
        <v>2.9787926630000001</v>
      </c>
      <c r="FH116">
        <f t="shared" si="564"/>
        <v>3.2831890889999999</v>
      </c>
      <c r="FI116">
        <f t="shared" si="564"/>
        <v>3.1186132180000001</v>
      </c>
      <c r="FJ116">
        <f t="shared" si="564"/>
        <v>3.3931534609999998</v>
      </c>
      <c r="FK116">
        <f t="shared" si="564"/>
        <v>2.5252467379999999</v>
      </c>
      <c r="FL116">
        <f t="shared" si="564"/>
        <v>1.555031482</v>
      </c>
      <c r="FM116">
        <f t="shared" si="564"/>
        <v>1.67573901</v>
      </c>
      <c r="FN116">
        <f t="shared" si="564"/>
        <v>1.5026728300000001</v>
      </c>
      <c r="FO116" s="26" t="str">
        <f>IF(ISNUMBER(F116),DL116,"")</f>
        <v/>
      </c>
      <c r="FP116" t="str">
        <f>IF(ISNUMBER(G116),DM116,"")</f>
        <v/>
      </c>
      <c r="FQ116">
        <f>IF(ISNUMBER(H116),DN116,"")</f>
        <v>6.1118221E-2</v>
      </c>
      <c r="FR116">
        <f>IF(ISNUMBER(I116),DO116,"")</f>
        <v>5.7001462000000003E-2</v>
      </c>
      <c r="FS116">
        <f t="shared" si="566"/>
        <v>5.5335922000000003E-2</v>
      </c>
      <c r="FT116">
        <f t="shared" si="550"/>
        <v>5.1070809000000002E-2</v>
      </c>
      <c r="FU116">
        <f t="shared" si="551"/>
        <v>4.782053E-2</v>
      </c>
      <c r="FV116">
        <f t="shared" si="552"/>
        <v>0.122020159</v>
      </c>
      <c r="FW116">
        <f t="shared" si="553"/>
        <v>0.28732755700000001</v>
      </c>
      <c r="FX116">
        <f t="shared" si="555"/>
        <v>0.33114612599999999</v>
      </c>
      <c r="FY116" s="4">
        <f t="shared" si="557"/>
        <v>0.32398780799999999</v>
      </c>
      <c r="GB116">
        <f t="shared" si="544"/>
        <v>9.2511299999999998E-3</v>
      </c>
      <c r="GC116">
        <f t="shared" si="545"/>
        <v>3.7722370999999998E-2</v>
      </c>
      <c r="GD116">
        <f t="shared" si="546"/>
        <v>5.156343E-2</v>
      </c>
      <c r="GE116">
        <f t="shared" si="518"/>
        <v>8.5808391999999997E-2</v>
      </c>
      <c r="GF116">
        <f t="shared" si="519"/>
        <v>0.102941561</v>
      </c>
      <c r="GG116">
        <f t="shared" si="520"/>
        <v>0.118979</v>
      </c>
      <c r="GH116">
        <f t="shared" si="521"/>
        <v>8.7979000000000002E-2</v>
      </c>
      <c r="GI116">
        <f t="shared" si="556"/>
        <v>4.3715999999999998E-2</v>
      </c>
      <c r="GJ116" s="4">
        <f t="shared" si="558"/>
        <v>5.6357999999999998E-2</v>
      </c>
      <c r="GK116" t="str">
        <f t="shared" si="522"/>
        <v/>
      </c>
      <c r="GL116" t="str">
        <f t="shared" si="523"/>
        <v/>
      </c>
      <c r="GM116">
        <f t="shared" si="524"/>
        <v>20.43088876019041</v>
      </c>
      <c r="GN116">
        <f t="shared" si="525"/>
        <v>20.710440442054662</v>
      </c>
      <c r="GO116">
        <f t="shared" si="526"/>
        <v>21.008050791802802</v>
      </c>
      <c r="GP116">
        <f t="shared" si="527"/>
        <v>20.852826619622171</v>
      </c>
      <c r="GQ116">
        <f t="shared" si="528"/>
        <v>21.234248668354631</v>
      </c>
      <c r="GR116">
        <f t="shared" si="529"/>
        <v>20.946018591909674</v>
      </c>
      <c r="GS116">
        <f t="shared" si="530"/>
        <v>20.702189380674486</v>
      </c>
      <c r="GT116">
        <f t="shared" si="531"/>
        <v>20.500465476735396</v>
      </c>
      <c r="GU116" t="str">
        <f t="shared" si="532"/>
        <v/>
      </c>
      <c r="GV116" s="26">
        <f t="shared" si="362"/>
        <v>11.025982470999988</v>
      </c>
      <c r="GW116">
        <f t="shared" si="363"/>
        <v>11.025982470999988</v>
      </c>
      <c r="GX116">
        <f t="shared" si="364"/>
        <v>2.0647015839999998</v>
      </c>
      <c r="GY116">
        <f t="shared" si="365"/>
        <v>2.9787926630000001</v>
      </c>
      <c r="GZ116">
        <f t="shared" si="366"/>
        <v>3.2831890889999999</v>
      </c>
      <c r="HA116">
        <f t="shared" si="367"/>
        <v>3.1186132180000001</v>
      </c>
      <c r="HB116">
        <f t="shared" si="368"/>
        <v>3.3931534609999998</v>
      </c>
      <c r="HC116">
        <f t="shared" si="369"/>
        <v>2.5252467379999999</v>
      </c>
      <c r="HD116">
        <f t="shared" si="370"/>
        <v>1.555031482</v>
      </c>
      <c r="HE116">
        <f t="shared" si="371"/>
        <v>1.67573901</v>
      </c>
      <c r="HF116">
        <f t="shared" si="372"/>
        <v>1.5026728300000001</v>
      </c>
      <c r="HG116" s="26" t="str">
        <f t="shared" si="373"/>
        <v/>
      </c>
      <c r="HH116" t="str">
        <f t="shared" si="374"/>
        <v/>
      </c>
      <c r="HI116">
        <f t="shared" si="375"/>
        <v>2.0647015839999998</v>
      </c>
      <c r="HJ116">
        <f t="shared" si="376"/>
        <v>2.9787926630000001</v>
      </c>
      <c r="HK116">
        <f t="shared" si="377"/>
        <v>3.2831890889999999</v>
      </c>
      <c r="HL116">
        <f t="shared" si="378"/>
        <v>3.1186132180000001</v>
      </c>
      <c r="HM116">
        <f t="shared" si="379"/>
        <v>3.3931534609999998</v>
      </c>
      <c r="HN116">
        <f t="shared" si="380"/>
        <v>2.5252467379999999</v>
      </c>
      <c r="HO116">
        <f t="shared" si="381"/>
        <v>1.555031482</v>
      </c>
      <c r="HP116">
        <f t="shared" si="382"/>
        <v>1.67573901</v>
      </c>
      <c r="HQ116">
        <f t="shared" si="383"/>
        <v>1.5026728300000001</v>
      </c>
      <c r="HR116" s="26">
        <f t="shared" si="384"/>
        <v>0.86766592399999853</v>
      </c>
      <c r="HS116">
        <f t="shared" si="385"/>
        <v>0.86766592399999853</v>
      </c>
      <c r="HT116">
        <f t="shared" si="386"/>
        <v>6.1118221E-2</v>
      </c>
      <c r="HU116">
        <f t="shared" si="387"/>
        <v>5.7001462000000003E-2</v>
      </c>
      <c r="HV116">
        <f t="shared" si="388"/>
        <v>5.5335922000000003E-2</v>
      </c>
      <c r="HW116">
        <f t="shared" si="389"/>
        <v>5.1070809000000002E-2</v>
      </c>
      <c r="HX116">
        <f t="shared" si="390"/>
        <v>4.782053E-2</v>
      </c>
      <c r="HY116">
        <f t="shared" si="391"/>
        <v>0.122020159</v>
      </c>
      <c r="HZ116">
        <f t="shared" si="392"/>
        <v>0.28732755700000001</v>
      </c>
      <c r="IA116">
        <f t="shared" si="393"/>
        <v>0.33114612599999999</v>
      </c>
      <c r="IB116" s="4">
        <f t="shared" si="394"/>
        <v>0.32398780799999999</v>
      </c>
      <c r="IC116" t="str">
        <f t="shared" si="395"/>
        <v/>
      </c>
      <c r="ID116" t="str">
        <f t="shared" si="396"/>
        <v/>
      </c>
      <c r="IE116">
        <f t="shared" si="397"/>
        <v>6.1118221E-2</v>
      </c>
      <c r="IF116">
        <f t="shared" si="398"/>
        <v>5.7001462000000003E-2</v>
      </c>
      <c r="IG116">
        <f t="shared" si="399"/>
        <v>5.5335922000000003E-2</v>
      </c>
      <c r="IH116">
        <f t="shared" si="400"/>
        <v>5.1070809000000002E-2</v>
      </c>
      <c r="II116">
        <f t="shared" si="401"/>
        <v>4.782053E-2</v>
      </c>
      <c r="IJ116">
        <f t="shared" si="402"/>
        <v>0.122020159</v>
      </c>
      <c r="IK116">
        <f t="shared" si="403"/>
        <v>0.28732755700000001</v>
      </c>
      <c r="IL116">
        <f t="shared" si="404"/>
        <v>0.33114612599999999</v>
      </c>
      <c r="IM116">
        <f t="shared" si="405"/>
        <v>0.32398780799999999</v>
      </c>
      <c r="IN116" s="26">
        <f t="shared" si="406"/>
        <v>0</v>
      </c>
      <c r="IO116">
        <f t="shared" si="407"/>
        <v>0</v>
      </c>
      <c r="IP116">
        <f t="shared" si="408"/>
        <v>9.2511299999999998E-3</v>
      </c>
      <c r="IQ116">
        <f t="shared" si="409"/>
        <v>3.7722370999999998E-2</v>
      </c>
      <c r="IR116">
        <f t="shared" si="410"/>
        <v>5.156343E-2</v>
      </c>
      <c r="IS116">
        <f t="shared" si="411"/>
        <v>8.5808391999999997E-2</v>
      </c>
      <c r="IT116">
        <f t="shared" si="412"/>
        <v>0.102941561</v>
      </c>
      <c r="IU116">
        <f t="shared" si="413"/>
        <v>0.118979</v>
      </c>
      <c r="IV116">
        <f t="shared" si="414"/>
        <v>8.7979000000000002E-2</v>
      </c>
      <c r="IW116">
        <f t="shared" si="415"/>
        <v>4.3715999999999998E-2</v>
      </c>
      <c r="IX116">
        <f t="shared" si="416"/>
        <v>5.6357999999999998E-2</v>
      </c>
      <c r="IY116" s="26" t="str">
        <f t="shared" si="417"/>
        <v/>
      </c>
      <c r="IZ116" t="str">
        <f t="shared" si="418"/>
        <v/>
      </c>
      <c r="JA116">
        <f t="shared" si="419"/>
        <v>9.2511299999999998E-3</v>
      </c>
      <c r="JB116">
        <f t="shared" si="420"/>
        <v>3.7722370999999998E-2</v>
      </c>
      <c r="JC116">
        <f t="shared" si="421"/>
        <v>5.156343E-2</v>
      </c>
      <c r="JD116">
        <f t="shared" si="422"/>
        <v>8.5808391999999997E-2</v>
      </c>
      <c r="JE116">
        <f t="shared" si="423"/>
        <v>0.102941561</v>
      </c>
      <c r="JF116">
        <f t="shared" si="424"/>
        <v>0.118979</v>
      </c>
      <c r="JG116">
        <f t="shared" si="425"/>
        <v>8.7979000000000002E-2</v>
      </c>
      <c r="JH116">
        <f t="shared" si="426"/>
        <v>4.3715999999999998E-2</v>
      </c>
      <c r="JI116">
        <f t="shared" si="427"/>
        <v>5.6357999999999998E-2</v>
      </c>
      <c r="JJ116" s="26">
        <f t="shared" si="428"/>
        <v>23.290190403071897</v>
      </c>
      <c r="JK116">
        <f t="shared" si="429"/>
        <v>23.290190403071897</v>
      </c>
      <c r="JL116">
        <f t="shared" si="430"/>
        <v>20.43088876019041</v>
      </c>
      <c r="JM116">
        <f t="shared" si="431"/>
        <v>20.710440442054662</v>
      </c>
      <c r="JN116">
        <f t="shared" si="432"/>
        <v>21.008050791802802</v>
      </c>
      <c r="JO116">
        <f t="shared" si="433"/>
        <v>20.852826619622171</v>
      </c>
      <c r="JP116">
        <f t="shared" si="434"/>
        <v>21.234248668354631</v>
      </c>
      <c r="JQ116">
        <f t="shared" si="435"/>
        <v>20.946018591909674</v>
      </c>
      <c r="JR116">
        <f t="shared" si="436"/>
        <v>20.702189380674486</v>
      </c>
      <c r="JS116">
        <f t="shared" si="437"/>
        <v>20.500465476735396</v>
      </c>
      <c r="JT116">
        <f t="shared" si="438"/>
        <v>23.290190403071897</v>
      </c>
      <c r="JU116" s="26" t="str">
        <f t="shared" si="439"/>
        <v/>
      </c>
      <c r="JV116" t="str">
        <f t="shared" si="440"/>
        <v/>
      </c>
      <c r="JW116">
        <f t="shared" si="441"/>
        <v>20.43088876019041</v>
      </c>
      <c r="JX116">
        <f t="shared" si="442"/>
        <v>20.710440442054662</v>
      </c>
      <c r="JY116">
        <f t="shared" si="443"/>
        <v>21.008050791802802</v>
      </c>
      <c r="JZ116">
        <f t="shared" si="444"/>
        <v>20.852826619622171</v>
      </c>
      <c r="KA116">
        <f t="shared" si="445"/>
        <v>21.234248668354631</v>
      </c>
      <c r="KB116">
        <f t="shared" si="446"/>
        <v>20.946018591909674</v>
      </c>
      <c r="KC116">
        <f t="shared" si="447"/>
        <v>20.702189380674486</v>
      </c>
      <c r="KD116">
        <f t="shared" si="448"/>
        <v>20.500465476735396</v>
      </c>
      <c r="KE116" s="4" t="str">
        <f t="shared" si="449"/>
        <v/>
      </c>
    </row>
    <row r="117" spans="1:291" x14ac:dyDescent="0.2">
      <c r="A117" s="16" t="s">
        <v>3733</v>
      </c>
      <c r="B117" s="17" t="s">
        <v>3734</v>
      </c>
      <c r="C117" s="17"/>
      <c r="D117" s="17"/>
      <c r="E117" s="20" t="s">
        <v>173</v>
      </c>
      <c r="F117" s="19">
        <v>0</v>
      </c>
      <c r="G117" s="19">
        <v>0</v>
      </c>
      <c r="H117" s="19">
        <v>0</v>
      </c>
      <c r="I117" s="19">
        <v>0</v>
      </c>
      <c r="J117" s="19"/>
      <c r="K117" s="19"/>
      <c r="L117" s="19"/>
      <c r="M117" s="19"/>
      <c r="N117" s="19"/>
      <c r="O117" s="19"/>
      <c r="P117" s="32"/>
      <c r="Q117" s="19">
        <v>0</v>
      </c>
      <c r="R117" s="19">
        <v>0</v>
      </c>
      <c r="S117" s="19">
        <v>0</v>
      </c>
      <c r="T117" s="19">
        <v>0</v>
      </c>
      <c r="U117" s="19"/>
      <c r="V117" s="19"/>
      <c r="W117" s="19"/>
      <c r="X117" s="19"/>
      <c r="Y117" s="19"/>
      <c r="Z117" s="19"/>
      <c r="AA117" s="32"/>
      <c r="AB117">
        <v>0</v>
      </c>
      <c r="AC117">
        <v>0</v>
      </c>
      <c r="AD117">
        <v>0</v>
      </c>
      <c r="AE117">
        <v>0</v>
      </c>
      <c r="AL117" s="4"/>
      <c r="AM117" s="19">
        <v>2.5517600000000001E-2</v>
      </c>
      <c r="AN117" s="19">
        <v>2.5054699999999999E-2</v>
      </c>
      <c r="AO117" s="19">
        <v>2.5540400000000001E-2</v>
      </c>
      <c r="AP117" s="19">
        <v>2.5235299999999999E-2</v>
      </c>
      <c r="AQ117" s="19"/>
      <c r="AR117" s="19"/>
      <c r="AS117" s="19"/>
      <c r="AT117" s="19"/>
      <c r="AU117" s="19"/>
      <c r="AV117" s="19"/>
      <c r="AW117" s="32"/>
      <c r="AX117" s="19">
        <v>0</v>
      </c>
      <c r="AY117" s="19">
        <v>0</v>
      </c>
      <c r="AZ117" s="19">
        <v>0</v>
      </c>
      <c r="BA117" s="19">
        <v>0</v>
      </c>
      <c r="BB117" s="19"/>
      <c r="BC117" s="19"/>
      <c r="BD117" s="19"/>
      <c r="BE117" s="19"/>
      <c r="BF117" s="19"/>
      <c r="BG117" s="19"/>
      <c r="BH117" s="32"/>
      <c r="BI117" s="19">
        <f>IF(AX117&gt;0,1,0)</f>
        <v>0</v>
      </c>
      <c r="BJ117" s="19">
        <f>IF(AY117&gt;0,1,0)</f>
        <v>0</v>
      </c>
      <c r="BK117" s="19">
        <f t="shared" si="565"/>
        <v>0</v>
      </c>
      <c r="BL117" s="19">
        <f>IF(BA117&gt;0,1,0)</f>
        <v>0</v>
      </c>
      <c r="BM117" s="19"/>
      <c r="BN117" s="19"/>
      <c r="BO117" s="19"/>
      <c r="BP117" s="19"/>
      <c r="BQ117" s="19"/>
      <c r="BR117" s="19"/>
      <c r="BS117" s="19"/>
      <c r="BT117" s="38">
        <v>1</v>
      </c>
      <c r="BU117" s="19">
        <v>1</v>
      </c>
      <c r="BV117" s="19">
        <v>0</v>
      </c>
      <c r="BW117" s="19">
        <v>3</v>
      </c>
      <c r="BX117" s="19">
        <v>0</v>
      </c>
      <c r="BY117" s="19">
        <v>0</v>
      </c>
      <c r="BZ117" s="19">
        <v>3</v>
      </c>
      <c r="CA117" s="19">
        <v>3</v>
      </c>
      <c r="CB117" s="19">
        <v>8</v>
      </c>
      <c r="CC117" s="19">
        <v>0</v>
      </c>
      <c r="CD117" s="32">
        <v>0</v>
      </c>
      <c r="CE117" s="19">
        <v>27</v>
      </c>
      <c r="CF117" s="19">
        <v>24</v>
      </c>
      <c r="CG117" s="19">
        <v>29</v>
      </c>
      <c r="CH117" s="19">
        <v>40</v>
      </c>
      <c r="CI117" s="19">
        <v>48</v>
      </c>
      <c r="CJ117" s="19">
        <v>46</v>
      </c>
      <c r="CK117" s="19">
        <v>83</v>
      </c>
      <c r="CL117" s="19">
        <v>70</v>
      </c>
      <c r="CM117" s="19">
        <v>56</v>
      </c>
      <c r="CN117" s="19">
        <v>38</v>
      </c>
      <c r="CO117" s="32">
        <v>45</v>
      </c>
      <c r="CP117" s="35">
        <f t="shared" si="567"/>
        <v>3.7037037037037035E-2</v>
      </c>
      <c r="CQ117" s="35">
        <f t="shared" si="568"/>
        <v>4.1666666666666664E-2</v>
      </c>
      <c r="CR117" s="35">
        <f t="shared" si="569"/>
        <v>0</v>
      </c>
      <c r="CS117" s="35">
        <f t="shared" si="570"/>
        <v>7.4999999999999997E-2</v>
      </c>
      <c r="CT117" s="35">
        <f t="shared" si="571"/>
        <v>0</v>
      </c>
      <c r="CU117" s="35">
        <f t="shared" si="572"/>
        <v>0</v>
      </c>
      <c r="CV117" s="35">
        <f t="shared" si="573"/>
        <v>3.614457831325301E-2</v>
      </c>
      <c r="CW117" s="35">
        <f t="shared" si="574"/>
        <v>4.2857142857142858E-2</v>
      </c>
      <c r="CX117" s="35">
        <f t="shared" si="575"/>
        <v>0.14285714285714285</v>
      </c>
      <c r="CY117" s="35">
        <f t="shared" si="576"/>
        <v>0</v>
      </c>
      <c r="CZ117" s="139">
        <f t="shared" si="577"/>
        <v>0</v>
      </c>
      <c r="DA117" s="146">
        <v>0.69949322000000003</v>
      </c>
      <c r="DB117" s="146">
        <v>0.66856965199999996</v>
      </c>
      <c r="DC117" s="146">
        <v>0.70075109000000002</v>
      </c>
      <c r="DD117" s="146">
        <v>0.81850901099999995</v>
      </c>
      <c r="DE117" s="146">
        <v>0.79086889000000005</v>
      </c>
      <c r="DF117" s="146">
        <v>0.94275747600000004</v>
      </c>
      <c r="DG117" s="146">
        <v>1.8775132940000001</v>
      </c>
      <c r="DH117" s="146">
        <v>1.8510155930000001</v>
      </c>
      <c r="DI117" s="146">
        <v>1.1193462590000001</v>
      </c>
      <c r="DJ117" s="146">
        <v>1.0771974289999999</v>
      </c>
      <c r="DK117" s="147">
        <v>1.103735796</v>
      </c>
      <c r="DL117" s="146"/>
      <c r="DM117" s="146"/>
      <c r="DN117" s="146"/>
      <c r="DO117" s="146"/>
      <c r="DP117" s="146"/>
      <c r="DQ117" s="146"/>
      <c r="DR117" s="146"/>
      <c r="DS117" s="146"/>
      <c r="DT117" s="146"/>
      <c r="DU117" s="146"/>
      <c r="DV117" s="147"/>
      <c r="DW117" s="146"/>
      <c r="DX117" s="146"/>
      <c r="DY117" s="146">
        <v>4.1660651999999999E-2</v>
      </c>
      <c r="DZ117" s="146">
        <v>5.9183311000000002E-2</v>
      </c>
      <c r="EA117" s="146">
        <v>2.9585650000000002E-2</v>
      </c>
      <c r="EB117" s="146">
        <v>-1.5287510000000001E-2</v>
      </c>
      <c r="EC117" s="146">
        <v>5.6603022000000003E-2</v>
      </c>
      <c r="ED117" s="146">
        <v>6.1987E-2</v>
      </c>
      <c r="EE117" s="146">
        <v>8.4899000000000002E-2</v>
      </c>
      <c r="EF117" s="146">
        <v>6.3424999999999995E-2</v>
      </c>
      <c r="EG117" s="147">
        <v>3.2877000000000003E-2</v>
      </c>
      <c r="EH117" s="143">
        <v>58061600</v>
      </c>
      <c r="EI117" s="143">
        <v>59263900</v>
      </c>
      <c r="EJ117" s="149">
        <v>68714100</v>
      </c>
      <c r="EK117" s="149">
        <v>78644800</v>
      </c>
      <c r="EL117" s="149">
        <v>72445500</v>
      </c>
      <c r="EM117" s="143">
        <v>144602500</v>
      </c>
      <c r="EN117" s="143">
        <v>214232700</v>
      </c>
      <c r="EO117" s="143">
        <v>147068300</v>
      </c>
      <c r="EP117" s="143">
        <v>142249600</v>
      </c>
      <c r="EQ117" s="143">
        <v>135529300</v>
      </c>
      <c r="ER117" s="143"/>
      <c r="ES117" s="26">
        <f t="shared" si="505"/>
        <v>17.877015073879985</v>
      </c>
      <c r="ET117" s="26">
        <f t="shared" si="506"/>
        <v>17.897510909621555</v>
      </c>
      <c r="EU117" s="26">
        <f t="shared" si="507"/>
        <v>18.045464976308367</v>
      </c>
      <c r="EV117" s="26">
        <f t="shared" si="508"/>
        <v>18.18045206958034</v>
      </c>
      <c r="EW117" s="26">
        <f t="shared" si="509"/>
        <v>18.098345113000704</v>
      </c>
      <c r="EX117" s="26">
        <f t="shared" si="510"/>
        <v>18.789499156612791</v>
      </c>
      <c r="EY117" s="26">
        <f t="shared" si="511"/>
        <v>19.182573365390834</v>
      </c>
      <c r="EZ117" s="26">
        <f t="shared" si="512"/>
        <v>18.806407662688184</v>
      </c>
      <c r="FA117" s="26">
        <f t="shared" si="513"/>
        <v>18.773093819015969</v>
      </c>
      <c r="FB117" s="26">
        <f t="shared" si="514"/>
        <v>18.724698411070722</v>
      </c>
      <c r="FC117" s="152" t="str">
        <f t="shared" si="515"/>
        <v/>
      </c>
      <c r="FD117">
        <f t="shared" si="564"/>
        <v>0.69949322000000003</v>
      </c>
      <c r="FE117">
        <f t="shared" si="564"/>
        <v>0.66856965199999996</v>
      </c>
      <c r="FF117">
        <f t="shared" si="564"/>
        <v>0.70075109000000002</v>
      </c>
      <c r="FG117">
        <f t="shared" si="564"/>
        <v>0.81850901099999995</v>
      </c>
      <c r="FH117" t="str">
        <f t="shared" si="564"/>
        <v/>
      </c>
      <c r="FI117" t="str">
        <f t="shared" si="564"/>
        <v/>
      </c>
      <c r="FJ117" t="str">
        <f t="shared" si="564"/>
        <v/>
      </c>
      <c r="FK117" t="str">
        <f t="shared" si="564"/>
        <v/>
      </c>
      <c r="FL117" t="str">
        <f t="shared" si="564"/>
        <v/>
      </c>
      <c r="FM117" t="str">
        <f t="shared" si="564"/>
        <v/>
      </c>
      <c r="FN117" t="str">
        <f t="shared" si="564"/>
        <v/>
      </c>
      <c r="FO117" s="26"/>
      <c r="FS117" t="str">
        <f t="shared" si="566"/>
        <v/>
      </c>
      <c r="FT117" t="str">
        <f t="shared" si="550"/>
        <v/>
      </c>
      <c r="FU117" t="str">
        <f t="shared" si="551"/>
        <v/>
      </c>
      <c r="FV117" t="str">
        <f t="shared" si="552"/>
        <v/>
      </c>
      <c r="FW117" t="str">
        <f t="shared" si="553"/>
        <v/>
      </c>
      <c r="FX117" t="str">
        <f t="shared" si="555"/>
        <v/>
      </c>
      <c r="FY117" s="4" t="str">
        <f t="shared" si="557"/>
        <v/>
      </c>
      <c r="GB117">
        <f t="shared" si="544"/>
        <v>4.1660651999999999E-2</v>
      </c>
      <c r="GC117">
        <f t="shared" si="545"/>
        <v>5.9183311000000002E-2</v>
      </c>
      <c r="GD117" t="str">
        <f t="shared" si="546"/>
        <v/>
      </c>
      <c r="GE117" t="str">
        <f t="shared" si="518"/>
        <v/>
      </c>
      <c r="GF117" t="str">
        <f t="shared" si="519"/>
        <v/>
      </c>
      <c r="GG117" t="str">
        <f t="shared" si="520"/>
        <v/>
      </c>
      <c r="GH117" t="str">
        <f t="shared" si="521"/>
        <v/>
      </c>
      <c r="GI117" t="str">
        <f t="shared" si="556"/>
        <v/>
      </c>
      <c r="GJ117" s="4" t="str">
        <f t="shared" si="558"/>
        <v/>
      </c>
      <c r="GK117">
        <f t="shared" si="522"/>
        <v>17.877015073879985</v>
      </c>
      <c r="GL117">
        <f t="shared" si="523"/>
        <v>17.897510909621555</v>
      </c>
      <c r="GM117">
        <f t="shared" si="524"/>
        <v>18.045464976308367</v>
      </c>
      <c r="GN117">
        <f t="shared" si="525"/>
        <v>18.18045206958034</v>
      </c>
      <c r="GO117" t="str">
        <f t="shared" si="526"/>
        <v/>
      </c>
      <c r="GP117" t="str">
        <f t="shared" si="527"/>
        <v/>
      </c>
      <c r="GQ117" t="str">
        <f t="shared" si="528"/>
        <v/>
      </c>
      <c r="GR117" t="str">
        <f t="shared" si="529"/>
        <v/>
      </c>
      <c r="GS117" t="str">
        <f t="shared" si="530"/>
        <v/>
      </c>
      <c r="GT117" t="str">
        <f t="shared" si="531"/>
        <v/>
      </c>
      <c r="GU117" t="str">
        <f t="shared" si="532"/>
        <v/>
      </c>
      <c r="GV117" s="26">
        <f t="shared" si="362"/>
        <v>0.69949322000000003</v>
      </c>
      <c r="GW117">
        <f t="shared" si="363"/>
        <v>0.66856965199999996</v>
      </c>
      <c r="GX117">
        <f t="shared" si="364"/>
        <v>0.70075109000000002</v>
      </c>
      <c r="GY117">
        <f t="shared" si="365"/>
        <v>0.81850901099999995</v>
      </c>
      <c r="GZ117">
        <f t="shared" si="366"/>
        <v>11.025982470999988</v>
      </c>
      <c r="HA117">
        <f t="shared" si="367"/>
        <v>11.025982470999988</v>
      </c>
      <c r="HB117">
        <f t="shared" si="368"/>
        <v>11.025982470999988</v>
      </c>
      <c r="HC117">
        <f t="shared" si="369"/>
        <v>11.025982470999988</v>
      </c>
      <c r="HD117">
        <f t="shared" si="370"/>
        <v>11.025982470999988</v>
      </c>
      <c r="HE117">
        <f t="shared" si="371"/>
        <v>11.025982470999988</v>
      </c>
      <c r="HF117">
        <f t="shared" si="372"/>
        <v>11.025982470999988</v>
      </c>
      <c r="HG117" s="26">
        <f t="shared" si="373"/>
        <v>0.69949322000000003</v>
      </c>
      <c r="HH117">
        <f t="shared" si="374"/>
        <v>0.66856965199999996</v>
      </c>
      <c r="HI117">
        <f t="shared" si="375"/>
        <v>0.70075109000000002</v>
      </c>
      <c r="HJ117">
        <f t="shared" si="376"/>
        <v>0.81850901099999995</v>
      </c>
      <c r="HK117" t="str">
        <f t="shared" si="377"/>
        <v/>
      </c>
      <c r="HL117" t="str">
        <f t="shared" si="378"/>
        <v/>
      </c>
      <c r="HM117" t="str">
        <f t="shared" si="379"/>
        <v/>
      </c>
      <c r="HN117" t="str">
        <f t="shared" si="380"/>
        <v/>
      </c>
      <c r="HO117" t="str">
        <f t="shared" si="381"/>
        <v/>
      </c>
      <c r="HP117" t="str">
        <f t="shared" si="382"/>
        <v/>
      </c>
      <c r="HQ117" t="str">
        <f t="shared" si="383"/>
        <v/>
      </c>
      <c r="HR117" s="26">
        <f t="shared" si="384"/>
        <v>1.8501305000000012E-3</v>
      </c>
      <c r="HS117">
        <f t="shared" si="385"/>
        <v>1.8501305000000012E-3</v>
      </c>
      <c r="HT117">
        <f t="shared" si="386"/>
        <v>1.8501305000000012E-3</v>
      </c>
      <c r="HU117">
        <f t="shared" si="387"/>
        <v>1.8501305000000012E-3</v>
      </c>
      <c r="HV117">
        <f t="shared" si="388"/>
        <v>0.86766592399999853</v>
      </c>
      <c r="HW117">
        <f t="shared" si="389"/>
        <v>0.86766592399999853</v>
      </c>
      <c r="HX117">
        <f t="shared" si="390"/>
        <v>0.86766592399999853</v>
      </c>
      <c r="HY117">
        <f t="shared" si="391"/>
        <v>0.86766592399999853</v>
      </c>
      <c r="HZ117">
        <f t="shared" si="392"/>
        <v>0.86766592399999853</v>
      </c>
      <c r="IA117">
        <f t="shared" si="393"/>
        <v>0.86766592399999853</v>
      </c>
      <c r="IB117" s="4">
        <f t="shared" si="394"/>
        <v>0.86766592399999853</v>
      </c>
      <c r="IC117" t="str">
        <f t="shared" si="395"/>
        <v/>
      </c>
      <c r="ID117" t="str">
        <f t="shared" si="396"/>
        <v/>
      </c>
      <c r="IE117" t="str">
        <f t="shared" si="397"/>
        <v/>
      </c>
      <c r="IF117" t="str">
        <f t="shared" si="398"/>
        <v/>
      </c>
      <c r="IG117" t="str">
        <f t="shared" si="399"/>
        <v/>
      </c>
      <c r="IH117" t="str">
        <f t="shared" si="400"/>
        <v/>
      </c>
      <c r="II117" t="str">
        <f t="shared" si="401"/>
        <v/>
      </c>
      <c r="IJ117" t="str">
        <f t="shared" si="402"/>
        <v/>
      </c>
      <c r="IK117" t="str">
        <f t="shared" si="403"/>
        <v/>
      </c>
      <c r="IL117" t="str">
        <f t="shared" si="404"/>
        <v/>
      </c>
      <c r="IM117" t="str">
        <f t="shared" si="405"/>
        <v/>
      </c>
      <c r="IN117" s="26">
        <f t="shared" si="406"/>
        <v>0</v>
      </c>
      <c r="IO117">
        <f t="shared" si="407"/>
        <v>0</v>
      </c>
      <c r="IP117">
        <f t="shared" si="408"/>
        <v>4.1660651999999999E-2</v>
      </c>
      <c r="IQ117">
        <f t="shared" si="409"/>
        <v>5.9183311000000002E-2</v>
      </c>
      <c r="IR117">
        <f t="shared" si="410"/>
        <v>0.13094384999999997</v>
      </c>
      <c r="IS117">
        <f t="shared" si="411"/>
        <v>0.13094384999999997</v>
      </c>
      <c r="IT117">
        <f t="shared" si="412"/>
        <v>0.13094384999999997</v>
      </c>
      <c r="IU117">
        <f t="shared" si="413"/>
        <v>0.13094384999999997</v>
      </c>
      <c r="IV117">
        <f t="shared" si="414"/>
        <v>0.13094384999999997</v>
      </c>
      <c r="IW117">
        <f t="shared" si="415"/>
        <v>0.13094384999999997</v>
      </c>
      <c r="IX117">
        <f t="shared" si="416"/>
        <v>0.13094384999999997</v>
      </c>
      <c r="IY117" s="26" t="str">
        <f t="shared" si="417"/>
        <v/>
      </c>
      <c r="IZ117" t="str">
        <f t="shared" si="418"/>
        <v/>
      </c>
      <c r="JA117">
        <f t="shared" si="419"/>
        <v>4.1660651999999999E-2</v>
      </c>
      <c r="JB117">
        <f t="shared" si="420"/>
        <v>5.9183311000000002E-2</v>
      </c>
      <c r="JC117" t="str">
        <f t="shared" si="421"/>
        <v/>
      </c>
      <c r="JD117" t="str">
        <f t="shared" si="422"/>
        <v/>
      </c>
      <c r="JE117" t="str">
        <f t="shared" si="423"/>
        <v/>
      </c>
      <c r="JF117" t="str">
        <f t="shared" si="424"/>
        <v/>
      </c>
      <c r="JG117" t="str">
        <f t="shared" si="425"/>
        <v/>
      </c>
      <c r="JH117" t="str">
        <f t="shared" si="426"/>
        <v/>
      </c>
      <c r="JI117" t="str">
        <f t="shared" si="427"/>
        <v/>
      </c>
      <c r="JJ117" s="26">
        <f t="shared" si="428"/>
        <v>17.877015073879985</v>
      </c>
      <c r="JK117">
        <f t="shared" si="429"/>
        <v>17.897510909621555</v>
      </c>
      <c r="JL117">
        <f t="shared" si="430"/>
        <v>18.045464976308367</v>
      </c>
      <c r="JM117">
        <f t="shared" si="431"/>
        <v>18.18045206958034</v>
      </c>
      <c r="JN117">
        <f t="shared" si="432"/>
        <v>23.290190403071897</v>
      </c>
      <c r="JO117">
        <f t="shared" si="433"/>
        <v>23.290190403071897</v>
      </c>
      <c r="JP117">
        <f t="shared" si="434"/>
        <v>23.290190403071897</v>
      </c>
      <c r="JQ117">
        <f t="shared" si="435"/>
        <v>23.290190403071897</v>
      </c>
      <c r="JR117">
        <f t="shared" si="436"/>
        <v>23.290190403071897</v>
      </c>
      <c r="JS117">
        <f t="shared" si="437"/>
        <v>23.290190403071897</v>
      </c>
      <c r="JT117">
        <f t="shared" si="438"/>
        <v>23.290190403071897</v>
      </c>
      <c r="JU117" s="26">
        <f t="shared" si="439"/>
        <v>17.877015073879985</v>
      </c>
      <c r="JV117">
        <f t="shared" si="440"/>
        <v>17.897510909621555</v>
      </c>
      <c r="JW117">
        <f t="shared" si="441"/>
        <v>18.045464976308367</v>
      </c>
      <c r="JX117">
        <f t="shared" si="442"/>
        <v>18.18045206958034</v>
      </c>
      <c r="JY117" t="str">
        <f t="shared" si="443"/>
        <v/>
      </c>
      <c r="JZ117" t="str">
        <f t="shared" si="444"/>
        <v/>
      </c>
      <c r="KA117" t="str">
        <f t="shared" si="445"/>
        <v/>
      </c>
      <c r="KB117" t="str">
        <f t="shared" si="446"/>
        <v/>
      </c>
      <c r="KC117" t="str">
        <f t="shared" si="447"/>
        <v/>
      </c>
      <c r="KD117" t="str">
        <f t="shared" si="448"/>
        <v/>
      </c>
      <c r="KE117" s="4" t="str">
        <f t="shared" si="449"/>
        <v/>
      </c>
    </row>
    <row r="118" spans="1:291" x14ac:dyDescent="0.2">
      <c r="A118" s="16" t="s">
        <v>3735</v>
      </c>
      <c r="B118" s="17" t="s">
        <v>3736</v>
      </c>
      <c r="C118" s="17"/>
      <c r="D118" s="17"/>
      <c r="E118" s="20" t="s">
        <v>173</v>
      </c>
      <c r="F118" s="19"/>
      <c r="G118" s="19"/>
      <c r="H118" s="19">
        <v>0</v>
      </c>
      <c r="I118" s="19">
        <v>0</v>
      </c>
      <c r="J118" s="19"/>
      <c r="K118" s="19"/>
      <c r="L118" s="19"/>
      <c r="M118" s="19"/>
      <c r="N118" s="19"/>
      <c r="O118" s="19"/>
      <c r="P118" s="32"/>
      <c r="Q118" s="19"/>
      <c r="R118" s="19">
        <v>0</v>
      </c>
      <c r="S118" s="19">
        <v>0</v>
      </c>
      <c r="T118" s="19"/>
      <c r="U118" s="19"/>
      <c r="V118" s="19"/>
      <c r="W118" s="19"/>
      <c r="X118" s="19"/>
      <c r="Y118" s="19"/>
      <c r="Z118" s="19"/>
      <c r="AA118" s="32"/>
      <c r="AC118">
        <v>0</v>
      </c>
      <c r="AD118">
        <v>0</v>
      </c>
      <c r="AL118" s="4"/>
      <c r="AM118" s="19"/>
      <c r="AN118" s="19">
        <v>2.3558300000000001E-2</v>
      </c>
      <c r="AO118" s="19">
        <v>2.2936000000000002E-2</v>
      </c>
      <c r="AP118" s="19"/>
      <c r="AQ118" s="19"/>
      <c r="AR118" s="19"/>
      <c r="AS118" s="19"/>
      <c r="AT118" s="19"/>
      <c r="AU118" s="19"/>
      <c r="AV118" s="19"/>
      <c r="AW118" s="32"/>
      <c r="AX118" s="19"/>
      <c r="AY118" s="19">
        <v>0</v>
      </c>
      <c r="AZ118" s="19">
        <v>0</v>
      </c>
      <c r="BA118" s="19"/>
      <c r="BB118" s="19"/>
      <c r="BC118" s="19"/>
      <c r="BD118" s="19"/>
      <c r="BE118" s="19"/>
      <c r="BF118" s="19"/>
      <c r="BG118" s="19"/>
      <c r="BH118" s="32"/>
      <c r="BI118" s="19"/>
      <c r="BJ118" s="19">
        <f t="shared" ref="BJ118:BJ128" si="578">IF(AY118&gt;0,1,0)</f>
        <v>0</v>
      </c>
      <c r="BK118" s="19">
        <f t="shared" si="565"/>
        <v>0</v>
      </c>
      <c r="BL118" s="19"/>
      <c r="BM118" s="19"/>
      <c r="BN118" s="19"/>
      <c r="BO118" s="19"/>
      <c r="BP118" s="19"/>
      <c r="BQ118" s="19"/>
      <c r="BR118" s="19"/>
      <c r="BS118" s="19"/>
      <c r="BT118" s="38">
        <v>12</v>
      </c>
      <c r="BU118" s="19">
        <v>10</v>
      </c>
      <c r="BV118" s="19">
        <v>4</v>
      </c>
      <c r="BW118" s="19">
        <v>22</v>
      </c>
      <c r="BX118" s="19">
        <v>5</v>
      </c>
      <c r="BY118" s="19">
        <v>3</v>
      </c>
      <c r="BZ118" s="19">
        <v>5</v>
      </c>
      <c r="CA118" s="19">
        <v>15</v>
      </c>
      <c r="CB118" s="19">
        <v>13</v>
      </c>
      <c r="CC118" s="19">
        <v>4</v>
      </c>
      <c r="CD118" s="32">
        <v>20</v>
      </c>
      <c r="CE118" s="19">
        <v>100</v>
      </c>
      <c r="CF118" s="19">
        <v>81</v>
      </c>
      <c r="CG118" s="19">
        <v>53</v>
      </c>
      <c r="CH118" s="19">
        <v>83</v>
      </c>
      <c r="CI118" s="19">
        <v>53</v>
      </c>
      <c r="CJ118" s="19">
        <v>42</v>
      </c>
      <c r="CK118" s="19">
        <v>64</v>
      </c>
      <c r="CL118" s="19">
        <v>68</v>
      </c>
      <c r="CM118" s="19">
        <v>71</v>
      </c>
      <c r="CN118" s="19">
        <v>82</v>
      </c>
      <c r="CO118" s="32">
        <v>118</v>
      </c>
      <c r="CP118" s="35">
        <f t="shared" si="567"/>
        <v>0.12</v>
      </c>
      <c r="CQ118" s="35">
        <f t="shared" si="568"/>
        <v>0.12345679012345678</v>
      </c>
      <c r="CR118" s="35">
        <f t="shared" si="569"/>
        <v>7.5471698113207544E-2</v>
      </c>
      <c r="CS118" s="35">
        <f t="shared" si="570"/>
        <v>0.26506024096385544</v>
      </c>
      <c r="CT118" s="35">
        <f t="shared" si="571"/>
        <v>9.4339622641509441E-2</v>
      </c>
      <c r="CU118" s="35">
        <f t="shared" si="572"/>
        <v>7.1428571428571425E-2</v>
      </c>
      <c r="CV118" s="35">
        <f t="shared" si="573"/>
        <v>7.8125E-2</v>
      </c>
      <c r="CW118" s="35">
        <f t="shared" si="574"/>
        <v>0.22058823529411764</v>
      </c>
      <c r="CX118" s="35">
        <f t="shared" si="575"/>
        <v>0.18309859154929578</v>
      </c>
      <c r="CY118" s="35">
        <f t="shared" si="576"/>
        <v>4.878048780487805E-2</v>
      </c>
      <c r="CZ118" s="139">
        <f t="shared" si="577"/>
        <v>0.16949152542372881</v>
      </c>
      <c r="DA118" s="146">
        <v>1.77</v>
      </c>
      <c r="DB118" s="146">
        <v>1.27</v>
      </c>
      <c r="DC118" s="146">
        <v>1.53</v>
      </c>
      <c r="DD118" s="146">
        <v>1.34</v>
      </c>
      <c r="DE118" s="146">
        <v>1.19</v>
      </c>
      <c r="DF118" s="146">
        <v>1.65</v>
      </c>
      <c r="DG118" s="146">
        <v>2.13</v>
      </c>
      <c r="DH118" s="146">
        <v>1.74</v>
      </c>
      <c r="DI118" s="146">
        <v>1.18</v>
      </c>
      <c r="DJ118" s="146">
        <v>1.68</v>
      </c>
      <c r="DK118" s="147">
        <v>2.38</v>
      </c>
      <c r="DL118" s="146"/>
      <c r="DM118" s="146"/>
      <c r="DN118" s="146">
        <v>9.9839999999999998E-2</v>
      </c>
      <c r="DO118" s="146">
        <v>5.0970000000000001E-2</v>
      </c>
      <c r="DP118" s="146"/>
      <c r="DQ118" s="146"/>
      <c r="DR118" s="146"/>
      <c r="DS118" s="146"/>
      <c r="DT118" s="146"/>
      <c r="DU118" s="146"/>
      <c r="DV118" s="147"/>
      <c r="DW118" s="146">
        <v>-0.21156</v>
      </c>
      <c r="DX118" s="146">
        <v>-0.18321999999999999</v>
      </c>
      <c r="DY118" s="146">
        <v>-8.3820000000000006E-2</v>
      </c>
      <c r="DZ118" s="146">
        <v>-6.0899999999999999E-3</v>
      </c>
      <c r="EA118" s="146">
        <v>0.19189999999999999</v>
      </c>
      <c r="EB118" s="146">
        <v>0.2974</v>
      </c>
      <c r="EC118" s="146">
        <v>7.2230000000000003E-2</v>
      </c>
      <c r="ED118" s="146">
        <v>4.8779999999999997E-2</v>
      </c>
      <c r="EE118" s="146">
        <v>2.776E-2</v>
      </c>
      <c r="EF118" s="146">
        <v>5.552E-2</v>
      </c>
      <c r="EG118" s="147">
        <v>4.548E-2</v>
      </c>
      <c r="EH118" s="143"/>
      <c r="EI118" s="143"/>
      <c r="EJ118" s="149"/>
      <c r="EK118" s="149"/>
      <c r="EL118" s="149"/>
      <c r="EM118" s="143"/>
      <c r="EN118" s="143"/>
      <c r="EO118" s="143"/>
      <c r="EP118" s="143"/>
      <c r="EQ118" s="143"/>
      <c r="ER118" s="143"/>
      <c r="ES118" s="26" t="str">
        <f t="shared" si="505"/>
        <v/>
      </c>
      <c r="ET118" s="26" t="str">
        <f t="shared" si="506"/>
        <v/>
      </c>
      <c r="EU118" s="26" t="str">
        <f t="shared" si="507"/>
        <v/>
      </c>
      <c r="EV118" s="26" t="str">
        <f t="shared" si="508"/>
        <v/>
      </c>
      <c r="EW118" s="26" t="str">
        <f t="shared" si="509"/>
        <v/>
      </c>
      <c r="EX118" s="26" t="str">
        <f t="shared" si="510"/>
        <v/>
      </c>
      <c r="EY118" s="26" t="str">
        <f t="shared" si="511"/>
        <v/>
      </c>
      <c r="EZ118" s="26" t="str">
        <f t="shared" si="512"/>
        <v/>
      </c>
      <c r="FA118" s="26" t="str">
        <f t="shared" si="513"/>
        <v/>
      </c>
      <c r="FB118" s="26" t="str">
        <f t="shared" si="514"/>
        <v/>
      </c>
      <c r="FC118" s="152" t="str">
        <f t="shared" si="515"/>
        <v/>
      </c>
      <c r="FD118" t="str">
        <f t="shared" si="564"/>
        <v/>
      </c>
      <c r="FE118" t="str">
        <f t="shared" si="564"/>
        <v/>
      </c>
      <c r="FF118">
        <f t="shared" si="564"/>
        <v>1.53</v>
      </c>
      <c r="FG118">
        <f t="shared" si="564"/>
        <v>1.34</v>
      </c>
      <c r="FH118" t="str">
        <f t="shared" si="564"/>
        <v/>
      </c>
      <c r="FI118" t="str">
        <f t="shared" si="564"/>
        <v/>
      </c>
      <c r="FJ118" t="str">
        <f t="shared" si="564"/>
        <v/>
      </c>
      <c r="FK118" t="str">
        <f t="shared" si="564"/>
        <v/>
      </c>
      <c r="FL118" t="str">
        <f t="shared" si="564"/>
        <v/>
      </c>
      <c r="FM118" t="str">
        <f t="shared" si="564"/>
        <v/>
      </c>
      <c r="FN118" t="str">
        <f t="shared" si="564"/>
        <v/>
      </c>
      <c r="FO118" s="26" t="str">
        <f>IF(ISNUMBER(F118),DL118,"")</f>
        <v/>
      </c>
      <c r="FP118" t="str">
        <f>IF(ISNUMBER(G118),DM118,"")</f>
        <v/>
      </c>
      <c r="FQ118">
        <f>IF(ISNUMBER(H118),DN118,"")</f>
        <v>9.9839999999999998E-2</v>
      </c>
      <c r="FR118">
        <f>IF(ISNUMBER(I118),DO118,"")</f>
        <v>5.0970000000000001E-2</v>
      </c>
      <c r="FS118" t="str">
        <f t="shared" si="566"/>
        <v/>
      </c>
      <c r="FT118" t="str">
        <f t="shared" si="550"/>
        <v/>
      </c>
      <c r="FU118" t="str">
        <f t="shared" si="551"/>
        <v/>
      </c>
      <c r="FV118" t="str">
        <f t="shared" si="552"/>
        <v/>
      </c>
      <c r="FW118" t="str">
        <f t="shared" si="553"/>
        <v/>
      </c>
      <c r="FX118" t="str">
        <f t="shared" si="555"/>
        <v/>
      </c>
      <c r="FY118" s="4" t="str">
        <f t="shared" si="557"/>
        <v/>
      </c>
      <c r="GB118">
        <f t="shared" si="544"/>
        <v>-8.3820000000000006E-2</v>
      </c>
      <c r="GC118">
        <f t="shared" si="545"/>
        <v>-6.0899999999999999E-3</v>
      </c>
      <c r="GD118" t="str">
        <f t="shared" si="546"/>
        <v/>
      </c>
      <c r="GE118" t="str">
        <f t="shared" si="518"/>
        <v/>
      </c>
      <c r="GF118" t="str">
        <f t="shared" si="519"/>
        <v/>
      </c>
      <c r="GG118" t="str">
        <f t="shared" si="520"/>
        <v/>
      </c>
      <c r="GH118" t="str">
        <f t="shared" si="521"/>
        <v/>
      </c>
      <c r="GI118" t="str">
        <f t="shared" si="556"/>
        <v/>
      </c>
      <c r="GJ118" s="4" t="str">
        <f t="shared" si="558"/>
        <v/>
      </c>
      <c r="GK118" t="str">
        <f t="shared" si="522"/>
        <v/>
      </c>
      <c r="GL118" t="str">
        <f t="shared" si="523"/>
        <v/>
      </c>
      <c r="GM118" t="str">
        <f t="shared" si="524"/>
        <v/>
      </c>
      <c r="GN118" t="str">
        <f t="shared" si="525"/>
        <v/>
      </c>
      <c r="GO118" t="str">
        <f t="shared" si="526"/>
        <v/>
      </c>
      <c r="GP118" t="str">
        <f t="shared" si="527"/>
        <v/>
      </c>
      <c r="GQ118" t="str">
        <f t="shared" si="528"/>
        <v/>
      </c>
      <c r="GR118" t="str">
        <f t="shared" si="529"/>
        <v/>
      </c>
      <c r="GS118" t="str">
        <f t="shared" si="530"/>
        <v/>
      </c>
      <c r="GT118" t="str">
        <f t="shared" si="531"/>
        <v/>
      </c>
      <c r="GU118" t="str">
        <f t="shared" si="532"/>
        <v/>
      </c>
      <c r="GV118" s="26">
        <f t="shared" si="362"/>
        <v>11.025982470999988</v>
      </c>
      <c r="GW118">
        <f t="shared" si="363"/>
        <v>11.025982470999988</v>
      </c>
      <c r="GX118">
        <f t="shared" si="364"/>
        <v>1.53</v>
      </c>
      <c r="GY118">
        <f t="shared" si="365"/>
        <v>1.34</v>
      </c>
      <c r="GZ118">
        <f t="shared" si="366"/>
        <v>11.025982470999988</v>
      </c>
      <c r="HA118">
        <f t="shared" si="367"/>
        <v>11.025982470999988</v>
      </c>
      <c r="HB118">
        <f t="shared" si="368"/>
        <v>11.025982470999988</v>
      </c>
      <c r="HC118">
        <f t="shared" si="369"/>
        <v>11.025982470999988</v>
      </c>
      <c r="HD118">
        <f t="shared" si="370"/>
        <v>11.025982470999988</v>
      </c>
      <c r="HE118">
        <f t="shared" si="371"/>
        <v>11.025982470999988</v>
      </c>
      <c r="HF118">
        <f t="shared" si="372"/>
        <v>11.025982470999988</v>
      </c>
      <c r="HG118" s="26" t="str">
        <f t="shared" si="373"/>
        <v/>
      </c>
      <c r="HH118" t="str">
        <f t="shared" si="374"/>
        <v/>
      </c>
      <c r="HI118">
        <f t="shared" si="375"/>
        <v>1.53</v>
      </c>
      <c r="HJ118">
        <f t="shared" si="376"/>
        <v>1.34</v>
      </c>
      <c r="HK118" t="str">
        <f t="shared" si="377"/>
        <v/>
      </c>
      <c r="HL118" t="str">
        <f t="shared" si="378"/>
        <v/>
      </c>
      <c r="HM118" t="str">
        <f t="shared" si="379"/>
        <v/>
      </c>
      <c r="HN118" t="str">
        <f t="shared" si="380"/>
        <v/>
      </c>
      <c r="HO118" t="str">
        <f t="shared" si="381"/>
        <v/>
      </c>
      <c r="HP118" t="str">
        <f t="shared" si="382"/>
        <v/>
      </c>
      <c r="HQ118" t="str">
        <f t="shared" si="383"/>
        <v/>
      </c>
      <c r="HR118" s="26">
        <f t="shared" si="384"/>
        <v>0.86766592399999853</v>
      </c>
      <c r="HS118">
        <f t="shared" si="385"/>
        <v>0.86766592399999853</v>
      </c>
      <c r="HT118">
        <f t="shared" si="386"/>
        <v>9.9839999999999998E-2</v>
      </c>
      <c r="HU118">
        <f t="shared" si="387"/>
        <v>5.0970000000000001E-2</v>
      </c>
      <c r="HV118">
        <f t="shared" si="388"/>
        <v>0.86766592399999853</v>
      </c>
      <c r="HW118">
        <f t="shared" si="389"/>
        <v>0.86766592399999853</v>
      </c>
      <c r="HX118">
        <f t="shared" si="390"/>
        <v>0.86766592399999853</v>
      </c>
      <c r="HY118">
        <f t="shared" si="391"/>
        <v>0.86766592399999853</v>
      </c>
      <c r="HZ118">
        <f t="shared" si="392"/>
        <v>0.86766592399999853</v>
      </c>
      <c r="IA118">
        <f t="shared" si="393"/>
        <v>0.86766592399999853</v>
      </c>
      <c r="IB118" s="4">
        <f t="shared" si="394"/>
        <v>0.86766592399999853</v>
      </c>
      <c r="IC118" t="str">
        <f t="shared" si="395"/>
        <v/>
      </c>
      <c r="ID118" t="str">
        <f t="shared" si="396"/>
        <v/>
      </c>
      <c r="IE118">
        <f t="shared" si="397"/>
        <v>9.9839999999999998E-2</v>
      </c>
      <c r="IF118">
        <f t="shared" si="398"/>
        <v>5.0970000000000001E-2</v>
      </c>
      <c r="IG118" t="str">
        <f t="shared" si="399"/>
        <v/>
      </c>
      <c r="IH118" t="str">
        <f t="shared" si="400"/>
        <v/>
      </c>
      <c r="II118" t="str">
        <f t="shared" si="401"/>
        <v/>
      </c>
      <c r="IJ118" t="str">
        <f t="shared" si="402"/>
        <v/>
      </c>
      <c r="IK118" t="str">
        <f t="shared" si="403"/>
        <v/>
      </c>
      <c r="IL118" t="str">
        <f t="shared" si="404"/>
        <v/>
      </c>
      <c r="IM118" t="str">
        <f t="shared" si="405"/>
        <v/>
      </c>
      <c r="IN118" s="26">
        <f t="shared" si="406"/>
        <v>0</v>
      </c>
      <c r="IO118">
        <f t="shared" si="407"/>
        <v>0</v>
      </c>
      <c r="IP118">
        <f t="shared" si="408"/>
        <v>-8.3820000000000006E-2</v>
      </c>
      <c r="IQ118">
        <f t="shared" si="409"/>
        <v>-6.0899999999999999E-3</v>
      </c>
      <c r="IR118">
        <f t="shared" si="410"/>
        <v>0.13094384999999997</v>
      </c>
      <c r="IS118">
        <f t="shared" si="411"/>
        <v>0.13094384999999997</v>
      </c>
      <c r="IT118">
        <f t="shared" si="412"/>
        <v>0.13094384999999997</v>
      </c>
      <c r="IU118">
        <f t="shared" si="413"/>
        <v>0.13094384999999997</v>
      </c>
      <c r="IV118">
        <f t="shared" si="414"/>
        <v>0.13094384999999997</v>
      </c>
      <c r="IW118">
        <f t="shared" si="415"/>
        <v>0.13094384999999997</v>
      </c>
      <c r="IX118">
        <f t="shared" si="416"/>
        <v>0.13094384999999997</v>
      </c>
      <c r="IY118" s="26" t="str">
        <f t="shared" si="417"/>
        <v/>
      </c>
      <c r="IZ118" t="str">
        <f t="shared" si="418"/>
        <v/>
      </c>
      <c r="JA118">
        <f t="shared" si="419"/>
        <v>-8.3820000000000006E-2</v>
      </c>
      <c r="JB118">
        <f t="shared" si="420"/>
        <v>-6.0899999999999999E-3</v>
      </c>
      <c r="JC118" t="str">
        <f t="shared" si="421"/>
        <v/>
      </c>
      <c r="JD118" t="str">
        <f t="shared" si="422"/>
        <v/>
      </c>
      <c r="JE118" t="str">
        <f t="shared" si="423"/>
        <v/>
      </c>
      <c r="JF118" t="str">
        <f t="shared" si="424"/>
        <v/>
      </c>
      <c r="JG118" t="str">
        <f t="shared" si="425"/>
        <v/>
      </c>
      <c r="JH118" t="str">
        <f t="shared" si="426"/>
        <v/>
      </c>
      <c r="JI118" t="str">
        <f t="shared" si="427"/>
        <v/>
      </c>
      <c r="JJ118" s="26">
        <f t="shared" si="428"/>
        <v>23.290190403071897</v>
      </c>
      <c r="JK118">
        <f t="shared" si="429"/>
        <v>23.290190403071897</v>
      </c>
      <c r="JL118">
        <f t="shared" si="430"/>
        <v>23.290190403071897</v>
      </c>
      <c r="JM118">
        <f t="shared" si="431"/>
        <v>23.290190403071897</v>
      </c>
      <c r="JN118">
        <f t="shared" si="432"/>
        <v>23.290190403071897</v>
      </c>
      <c r="JO118">
        <f t="shared" si="433"/>
        <v>23.290190403071897</v>
      </c>
      <c r="JP118">
        <f t="shared" si="434"/>
        <v>23.290190403071897</v>
      </c>
      <c r="JQ118">
        <f t="shared" si="435"/>
        <v>23.290190403071897</v>
      </c>
      <c r="JR118">
        <f t="shared" si="436"/>
        <v>23.290190403071897</v>
      </c>
      <c r="JS118">
        <f t="shared" si="437"/>
        <v>23.290190403071897</v>
      </c>
      <c r="JT118">
        <f t="shared" si="438"/>
        <v>23.290190403071897</v>
      </c>
      <c r="JU118" s="26" t="str">
        <f t="shared" si="439"/>
        <v/>
      </c>
      <c r="JV118" t="str">
        <f t="shared" si="440"/>
        <v/>
      </c>
      <c r="JW118" t="str">
        <f t="shared" si="441"/>
        <v/>
      </c>
      <c r="JX118" t="str">
        <f t="shared" si="442"/>
        <v/>
      </c>
      <c r="JY118" t="str">
        <f t="shared" si="443"/>
        <v/>
      </c>
      <c r="JZ118" t="str">
        <f t="shared" si="444"/>
        <v/>
      </c>
      <c r="KA118" t="str">
        <f t="shared" si="445"/>
        <v/>
      </c>
      <c r="KB118" t="str">
        <f t="shared" si="446"/>
        <v/>
      </c>
      <c r="KC118" t="str">
        <f t="shared" si="447"/>
        <v/>
      </c>
      <c r="KD118" t="str">
        <f t="shared" si="448"/>
        <v/>
      </c>
      <c r="KE118" s="4" t="str">
        <f t="shared" si="449"/>
        <v/>
      </c>
    </row>
    <row r="119" spans="1:291" x14ac:dyDescent="0.2">
      <c r="A119" s="16" t="s">
        <v>3739</v>
      </c>
      <c r="B119" s="17" t="s">
        <v>3740</v>
      </c>
      <c r="C119" s="17"/>
      <c r="D119" s="17"/>
      <c r="E119" s="20" t="s">
        <v>173</v>
      </c>
      <c r="F119" s="19"/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32">
        <v>0</v>
      </c>
      <c r="Q119" s="19"/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32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 s="4">
        <v>0</v>
      </c>
      <c r="AM119" s="19"/>
      <c r="AN119" s="19">
        <v>3.19247E-2</v>
      </c>
      <c r="AO119" s="19">
        <v>3.0162399999999999E-2</v>
      </c>
      <c r="AP119" s="19">
        <v>2.6183000000000001E-2</v>
      </c>
      <c r="AQ119" s="19">
        <v>3.2482799999999999E-2</v>
      </c>
      <c r="AR119" s="19">
        <v>3.2121900000000002E-2</v>
      </c>
      <c r="AS119" s="19">
        <v>3.3420199999999997E-2</v>
      </c>
      <c r="AT119" s="19">
        <v>3.5109899999999999E-2</v>
      </c>
      <c r="AU119" s="19">
        <v>3.65143E-2</v>
      </c>
      <c r="AV119" s="19">
        <v>3.4007000000000003E-2</v>
      </c>
      <c r="AW119" s="32">
        <v>3.3349200000000002E-2</v>
      </c>
      <c r="AX119" s="19"/>
      <c r="AY119" s="19">
        <v>0</v>
      </c>
      <c r="AZ119" s="19">
        <v>0</v>
      </c>
      <c r="BA119" s="19">
        <v>0</v>
      </c>
      <c r="BB119" s="19">
        <v>0</v>
      </c>
      <c r="BC119" s="19">
        <v>0</v>
      </c>
      <c r="BD119" s="19">
        <v>0</v>
      </c>
      <c r="BE119" s="19">
        <v>0</v>
      </c>
      <c r="BF119" s="19">
        <v>0</v>
      </c>
      <c r="BG119" s="19">
        <v>1</v>
      </c>
      <c r="BH119" s="32">
        <v>2</v>
      </c>
      <c r="BI119" s="19"/>
      <c r="BJ119" s="19">
        <f t="shared" si="578"/>
        <v>0</v>
      </c>
      <c r="BK119" s="19">
        <f t="shared" si="565"/>
        <v>0</v>
      </c>
      <c r="BL119" s="19">
        <f t="shared" ref="BL119:BS119" si="579">IF(BA119&gt;0,1,0)</f>
        <v>0</v>
      </c>
      <c r="BM119" s="19">
        <f t="shared" si="579"/>
        <v>0</v>
      </c>
      <c r="BN119" s="19">
        <f t="shared" si="579"/>
        <v>0</v>
      </c>
      <c r="BO119" s="19">
        <f t="shared" si="579"/>
        <v>0</v>
      </c>
      <c r="BP119" s="19">
        <f t="shared" si="579"/>
        <v>0</v>
      </c>
      <c r="BQ119" s="19">
        <f t="shared" si="579"/>
        <v>0</v>
      </c>
      <c r="BR119" s="19">
        <f t="shared" si="579"/>
        <v>1</v>
      </c>
      <c r="BS119" s="19">
        <f t="shared" si="579"/>
        <v>1</v>
      </c>
      <c r="BT119" s="38">
        <v>0</v>
      </c>
      <c r="BU119" s="19">
        <v>4</v>
      </c>
      <c r="BV119" s="19">
        <v>10</v>
      </c>
      <c r="BW119" s="19">
        <v>1</v>
      </c>
      <c r="BX119" s="19">
        <v>12</v>
      </c>
      <c r="BY119" s="19">
        <v>54</v>
      </c>
      <c r="BZ119" s="19">
        <v>40</v>
      </c>
      <c r="CA119" s="19">
        <v>104</v>
      </c>
      <c r="CB119" s="19">
        <v>47</v>
      </c>
      <c r="CC119" s="19">
        <v>68</v>
      </c>
      <c r="CD119" s="32">
        <v>35</v>
      </c>
      <c r="CE119" s="19">
        <v>22</v>
      </c>
      <c r="CF119" s="19">
        <v>56</v>
      </c>
      <c r="CG119" s="19">
        <v>59</v>
      </c>
      <c r="CH119" s="19">
        <v>32</v>
      </c>
      <c r="CI119" s="19">
        <v>88</v>
      </c>
      <c r="CJ119" s="19">
        <v>237</v>
      </c>
      <c r="CK119" s="19">
        <v>227</v>
      </c>
      <c r="CL119" s="19">
        <v>243</v>
      </c>
      <c r="CM119" s="19">
        <v>159</v>
      </c>
      <c r="CN119" s="19">
        <v>196</v>
      </c>
      <c r="CO119" s="32">
        <v>191</v>
      </c>
      <c r="CP119" s="35">
        <f t="shared" si="567"/>
        <v>0</v>
      </c>
      <c r="CQ119" s="35">
        <f t="shared" si="568"/>
        <v>7.1428571428571425E-2</v>
      </c>
      <c r="CR119" s="35">
        <f t="shared" si="569"/>
        <v>0.16949152542372881</v>
      </c>
      <c r="CS119" s="35">
        <f t="shared" si="570"/>
        <v>3.125E-2</v>
      </c>
      <c r="CT119" s="35">
        <f t="shared" si="571"/>
        <v>0.13636363636363635</v>
      </c>
      <c r="CU119" s="35">
        <f t="shared" si="572"/>
        <v>0.22784810126582278</v>
      </c>
      <c r="CV119" s="35">
        <f t="shared" si="573"/>
        <v>0.1762114537444934</v>
      </c>
      <c r="CW119" s="35">
        <f t="shared" si="574"/>
        <v>0.4279835390946502</v>
      </c>
      <c r="CX119" s="35">
        <f t="shared" si="575"/>
        <v>0.29559748427672955</v>
      </c>
      <c r="CY119" s="35">
        <f t="shared" si="576"/>
        <v>0.34693877551020408</v>
      </c>
      <c r="CZ119" s="139">
        <f t="shared" si="577"/>
        <v>0.18324607329842932</v>
      </c>
      <c r="DA119" s="146"/>
      <c r="DB119" s="146"/>
      <c r="DC119" s="146"/>
      <c r="DD119" s="146"/>
      <c r="DE119" s="146">
        <v>32.882504580000003</v>
      </c>
      <c r="DF119" s="146">
        <v>2.8796082740000002</v>
      </c>
      <c r="DG119" s="146">
        <v>1.6969588339999999</v>
      </c>
      <c r="DH119" s="146">
        <v>1.2729973029999999</v>
      </c>
      <c r="DI119" s="146">
        <v>0.68437507399999997</v>
      </c>
      <c r="DJ119" s="146">
        <v>1.0075948020000001</v>
      </c>
      <c r="DK119" s="147">
        <v>3.5833010390000002</v>
      </c>
      <c r="DL119" s="146"/>
      <c r="DM119" s="146"/>
      <c r="DN119" s="146"/>
      <c r="DO119" s="146"/>
      <c r="DP119" s="146"/>
      <c r="DQ119" s="146">
        <v>8.4665399999999998E-3</v>
      </c>
      <c r="DR119" s="146">
        <v>8.4665399999999998E-3</v>
      </c>
      <c r="DS119" s="146">
        <v>4.8886242000000003E-2</v>
      </c>
      <c r="DT119" s="146">
        <v>1.6994869999999999E-2</v>
      </c>
      <c r="DU119" s="146">
        <v>0.29952077900000001</v>
      </c>
      <c r="DV119" s="147">
        <v>5.7183989999999997E-2</v>
      </c>
      <c r="DW119" s="146"/>
      <c r="DX119" s="146"/>
      <c r="DY119" s="146">
        <v>-53.919072270000001</v>
      </c>
      <c r="DZ119" s="146">
        <v>-85.781689450000002</v>
      </c>
      <c r="EA119" s="146">
        <v>-7.3495495609999999</v>
      </c>
      <c r="EB119" s="146">
        <v>5.0787282000000003E-2</v>
      </c>
      <c r="EC119" s="146">
        <v>5.0787282000000003E-2</v>
      </c>
      <c r="ED119" s="146">
        <v>-0.24509</v>
      </c>
      <c r="EE119" s="146">
        <v>-0.15651999999999999</v>
      </c>
      <c r="EF119" s="146">
        <v>-0.29161999999999999</v>
      </c>
      <c r="EG119" s="147">
        <v>-0.38339000000000001</v>
      </c>
      <c r="EH119" s="143">
        <v>15172900</v>
      </c>
      <c r="EI119" s="143">
        <v>16108400</v>
      </c>
      <c r="EJ119" s="149">
        <v>5192300</v>
      </c>
      <c r="EK119" s="149">
        <v>5532700</v>
      </c>
      <c r="EL119" s="149">
        <v>61551600</v>
      </c>
      <c r="EM119" s="143">
        <v>65817400</v>
      </c>
      <c r="EN119" s="143">
        <v>41707800</v>
      </c>
      <c r="EO119" s="143">
        <v>23578400</v>
      </c>
      <c r="EP119" s="143">
        <v>6837400</v>
      </c>
      <c r="EQ119" s="143">
        <v>6601600</v>
      </c>
      <c r="ER119" s="143">
        <v>104596400</v>
      </c>
      <c r="ES119" s="26">
        <f t="shared" si="505"/>
        <v>16.535021499831206</v>
      </c>
      <c r="ET119" s="26">
        <f t="shared" si="506"/>
        <v>16.594851433026587</v>
      </c>
      <c r="EU119" s="26">
        <f t="shared" si="507"/>
        <v>15.462687316898643</v>
      </c>
      <c r="EV119" s="26">
        <f t="shared" si="508"/>
        <v>15.526186500276539</v>
      </c>
      <c r="EW119" s="26">
        <f t="shared" si="509"/>
        <v>17.935386405382783</v>
      </c>
      <c r="EX119" s="26">
        <f t="shared" si="510"/>
        <v>18.002394799028032</v>
      </c>
      <c r="EY119" s="26">
        <f t="shared" si="511"/>
        <v>17.546198719637005</v>
      </c>
      <c r="EZ119" s="26">
        <f t="shared" si="512"/>
        <v>16.975841596657649</v>
      </c>
      <c r="FA119" s="26">
        <f t="shared" si="513"/>
        <v>15.737918100376906</v>
      </c>
      <c r="FB119" s="26">
        <f t="shared" si="514"/>
        <v>15.70282260185907</v>
      </c>
      <c r="FC119" s="152">
        <f t="shared" si="515"/>
        <v>18.465619692176819</v>
      </c>
      <c r="FD119" t="str">
        <f t="shared" ref="FD119:FD130" si="580">IF(ISNUMBER(F119),DA119,"")</f>
        <v/>
      </c>
      <c r="FH119">
        <f t="shared" ref="FH119:FN122" si="581">IF(ISNUMBER(J119),DE119,"")</f>
        <v>32.882504580000003</v>
      </c>
      <c r="FI119">
        <f t="shared" si="581"/>
        <v>2.8796082740000002</v>
      </c>
      <c r="FJ119">
        <f t="shared" si="581"/>
        <v>1.6969588339999999</v>
      </c>
      <c r="FK119">
        <f t="shared" si="581"/>
        <v>1.2729973029999999</v>
      </c>
      <c r="FL119">
        <f t="shared" si="581"/>
        <v>0.68437507399999997</v>
      </c>
      <c r="FM119">
        <f t="shared" si="581"/>
        <v>1.0075948020000001</v>
      </c>
      <c r="FN119">
        <f t="shared" si="581"/>
        <v>3.5833010390000002</v>
      </c>
      <c r="FO119" s="26" t="str">
        <f>IF(ISNUMBER(F119),DL119,"")</f>
        <v/>
      </c>
      <c r="FS119">
        <f t="shared" si="566"/>
        <v>0</v>
      </c>
      <c r="FT119">
        <f t="shared" si="550"/>
        <v>8.4665399999999998E-3</v>
      </c>
      <c r="FU119">
        <f t="shared" si="551"/>
        <v>8.4665399999999998E-3</v>
      </c>
      <c r="FV119">
        <f t="shared" si="552"/>
        <v>4.8886242000000003E-2</v>
      </c>
      <c r="FW119">
        <f t="shared" si="553"/>
        <v>1.6994869999999999E-2</v>
      </c>
      <c r="FX119">
        <f t="shared" si="555"/>
        <v>0.29952077900000001</v>
      </c>
      <c r="FY119" s="4">
        <f t="shared" si="557"/>
        <v>5.7183989999999997E-2</v>
      </c>
      <c r="GB119">
        <f t="shared" si="544"/>
        <v>-53.919072270000001</v>
      </c>
      <c r="GC119">
        <f t="shared" si="545"/>
        <v>-85.781689450000002</v>
      </c>
      <c r="GD119">
        <f t="shared" si="546"/>
        <v>-7.3495495609999999</v>
      </c>
      <c r="GE119">
        <f t="shared" si="518"/>
        <v>5.0787282000000003E-2</v>
      </c>
      <c r="GF119">
        <f t="shared" si="519"/>
        <v>5.0787282000000003E-2</v>
      </c>
      <c r="GG119">
        <f t="shared" si="520"/>
        <v>-0.24509</v>
      </c>
      <c r="GH119">
        <f t="shared" si="521"/>
        <v>-0.15651999999999999</v>
      </c>
      <c r="GI119">
        <f t="shared" si="556"/>
        <v>-0.29161999999999999</v>
      </c>
      <c r="GJ119" s="4">
        <f t="shared" si="558"/>
        <v>-0.38339000000000001</v>
      </c>
      <c r="GK119" t="str">
        <f t="shared" si="522"/>
        <v/>
      </c>
      <c r="GL119">
        <f t="shared" si="523"/>
        <v>16.594851433026587</v>
      </c>
      <c r="GM119">
        <f t="shared" si="524"/>
        <v>15.462687316898643</v>
      </c>
      <c r="GN119">
        <f t="shared" si="525"/>
        <v>15.526186500276539</v>
      </c>
      <c r="GO119">
        <f t="shared" si="526"/>
        <v>17.935386405382783</v>
      </c>
      <c r="GP119">
        <f t="shared" si="527"/>
        <v>18.002394799028032</v>
      </c>
      <c r="GQ119">
        <f t="shared" si="528"/>
        <v>17.546198719637005</v>
      </c>
      <c r="GR119">
        <f t="shared" si="529"/>
        <v>16.975841596657649</v>
      </c>
      <c r="GS119">
        <f t="shared" si="530"/>
        <v>15.737918100376906</v>
      </c>
      <c r="GT119">
        <f t="shared" si="531"/>
        <v>15.70282260185907</v>
      </c>
      <c r="GU119">
        <f t="shared" si="532"/>
        <v>18.465619692176819</v>
      </c>
      <c r="GV119" s="26">
        <f t="shared" si="362"/>
        <v>11.025982470999988</v>
      </c>
      <c r="GW119">
        <f t="shared" si="363"/>
        <v>0.52583789730000008</v>
      </c>
      <c r="GX119">
        <f t="shared" si="364"/>
        <v>0.52583789730000008</v>
      </c>
      <c r="GY119">
        <f t="shared" si="365"/>
        <v>0.52583789730000008</v>
      </c>
      <c r="GZ119">
        <f t="shared" si="366"/>
        <v>11.025982470999988</v>
      </c>
      <c r="HA119">
        <f t="shared" si="367"/>
        <v>2.8796082740000002</v>
      </c>
      <c r="HB119">
        <f t="shared" si="368"/>
        <v>1.6969588339999999</v>
      </c>
      <c r="HC119">
        <f t="shared" si="369"/>
        <v>1.2729973029999999</v>
      </c>
      <c r="HD119">
        <f t="shared" si="370"/>
        <v>0.68437507399999997</v>
      </c>
      <c r="HE119">
        <f t="shared" si="371"/>
        <v>1.0075948020000001</v>
      </c>
      <c r="HF119">
        <f t="shared" si="372"/>
        <v>3.5833010390000002</v>
      </c>
      <c r="HG119" s="26" t="str">
        <f t="shared" si="373"/>
        <v/>
      </c>
      <c r="HH119" t="str">
        <f t="shared" si="374"/>
        <v/>
      </c>
      <c r="HI119" t="str">
        <f t="shared" si="375"/>
        <v/>
      </c>
      <c r="HJ119" t="str">
        <f t="shared" si="376"/>
        <v/>
      </c>
      <c r="HK119">
        <f t="shared" si="377"/>
        <v>11.025982470999988</v>
      </c>
      <c r="HL119">
        <f t="shared" si="378"/>
        <v>2.8796082740000002</v>
      </c>
      <c r="HM119">
        <f t="shared" si="379"/>
        <v>1.6969588339999999</v>
      </c>
      <c r="HN119">
        <f t="shared" si="380"/>
        <v>1.2729973029999999</v>
      </c>
      <c r="HO119">
        <f t="shared" si="381"/>
        <v>0.68437507399999997</v>
      </c>
      <c r="HP119">
        <f t="shared" si="382"/>
        <v>1.0075948020000001</v>
      </c>
      <c r="HQ119">
        <f t="shared" si="383"/>
        <v>3.5833010390000002</v>
      </c>
      <c r="HR119" s="26">
        <f t="shared" si="384"/>
        <v>0.86766592399999853</v>
      </c>
      <c r="HS119">
        <f t="shared" si="385"/>
        <v>1.8501305000000012E-3</v>
      </c>
      <c r="HT119">
        <f t="shared" si="386"/>
        <v>1.8501305000000012E-3</v>
      </c>
      <c r="HU119">
        <f t="shared" si="387"/>
        <v>1.8501305000000012E-3</v>
      </c>
      <c r="HV119">
        <f t="shared" si="388"/>
        <v>1.8501305000000012E-3</v>
      </c>
      <c r="HW119">
        <f t="shared" si="389"/>
        <v>8.4665399999999998E-3</v>
      </c>
      <c r="HX119">
        <f t="shared" si="390"/>
        <v>8.4665399999999998E-3</v>
      </c>
      <c r="HY119">
        <f t="shared" si="391"/>
        <v>4.8886242000000003E-2</v>
      </c>
      <c r="HZ119">
        <f t="shared" si="392"/>
        <v>1.6994869999999999E-2</v>
      </c>
      <c r="IA119">
        <f t="shared" si="393"/>
        <v>0.29952077900000001</v>
      </c>
      <c r="IB119" s="4">
        <f t="shared" si="394"/>
        <v>5.7183989999999997E-2</v>
      </c>
      <c r="IC119" t="str">
        <f t="shared" si="395"/>
        <v/>
      </c>
      <c r="ID119" t="str">
        <f t="shared" si="396"/>
        <v/>
      </c>
      <c r="IE119" t="str">
        <f t="shared" si="397"/>
        <v/>
      </c>
      <c r="IF119" t="str">
        <f t="shared" si="398"/>
        <v/>
      </c>
      <c r="IG119">
        <f t="shared" si="399"/>
        <v>1.8501305000000012E-3</v>
      </c>
      <c r="IH119">
        <f t="shared" si="400"/>
        <v>8.4665399999999998E-3</v>
      </c>
      <c r="II119">
        <f t="shared" si="401"/>
        <v>8.4665399999999998E-3</v>
      </c>
      <c r="IJ119">
        <f t="shared" si="402"/>
        <v>4.8886242000000003E-2</v>
      </c>
      <c r="IK119">
        <f t="shared" si="403"/>
        <v>1.6994869999999999E-2</v>
      </c>
      <c r="IL119">
        <f t="shared" si="404"/>
        <v>0.29952077900000001</v>
      </c>
      <c r="IM119">
        <f t="shared" si="405"/>
        <v>5.7183989999999997E-2</v>
      </c>
      <c r="IN119" s="26">
        <f t="shared" si="406"/>
        <v>0</v>
      </c>
      <c r="IO119">
        <f t="shared" si="407"/>
        <v>0</v>
      </c>
      <c r="IP119">
        <f t="shared" si="408"/>
        <v>-0.59402007594999995</v>
      </c>
      <c r="IQ119">
        <f t="shared" si="409"/>
        <v>-0.59402007594999995</v>
      </c>
      <c r="IR119">
        <f t="shared" si="410"/>
        <v>-0.59402007594999995</v>
      </c>
      <c r="IS119">
        <f t="shared" si="411"/>
        <v>5.0787282000000003E-2</v>
      </c>
      <c r="IT119">
        <f t="shared" si="412"/>
        <v>5.0787282000000003E-2</v>
      </c>
      <c r="IU119">
        <f t="shared" si="413"/>
        <v>-0.24509</v>
      </c>
      <c r="IV119">
        <f t="shared" si="414"/>
        <v>-0.15651999999999999</v>
      </c>
      <c r="IW119">
        <f t="shared" si="415"/>
        <v>-0.29161999999999999</v>
      </c>
      <c r="IX119">
        <f t="shared" si="416"/>
        <v>-0.38339000000000001</v>
      </c>
      <c r="IY119" s="26" t="str">
        <f t="shared" si="417"/>
        <v/>
      </c>
      <c r="IZ119" t="str">
        <f t="shared" si="418"/>
        <v/>
      </c>
      <c r="JA119">
        <f t="shared" si="419"/>
        <v>-0.59402007594999995</v>
      </c>
      <c r="JB119">
        <f t="shared" si="420"/>
        <v>-0.59402007594999995</v>
      </c>
      <c r="JC119">
        <f t="shared" si="421"/>
        <v>-0.59402007594999995</v>
      </c>
      <c r="JD119">
        <f t="shared" si="422"/>
        <v>5.0787282000000003E-2</v>
      </c>
      <c r="JE119">
        <f t="shared" si="423"/>
        <v>5.0787282000000003E-2</v>
      </c>
      <c r="JF119">
        <f t="shared" si="424"/>
        <v>-0.24509</v>
      </c>
      <c r="JG119">
        <f t="shared" si="425"/>
        <v>-0.15651999999999999</v>
      </c>
      <c r="JH119">
        <f t="shared" si="426"/>
        <v>-0.29161999999999999</v>
      </c>
      <c r="JI119">
        <f t="shared" si="427"/>
        <v>-0.38339000000000001</v>
      </c>
      <c r="JJ119" s="26">
        <f t="shared" si="428"/>
        <v>23.290190403071897</v>
      </c>
      <c r="JK119">
        <f t="shared" si="429"/>
        <v>16.594851433026587</v>
      </c>
      <c r="JL119">
        <f t="shared" si="430"/>
        <v>16.471776900977758</v>
      </c>
      <c r="JM119">
        <f t="shared" si="431"/>
        <v>16.471776900977758</v>
      </c>
      <c r="JN119">
        <f t="shared" si="432"/>
        <v>17.935386405382783</v>
      </c>
      <c r="JO119">
        <f t="shared" si="433"/>
        <v>18.002394799028032</v>
      </c>
      <c r="JP119">
        <f t="shared" si="434"/>
        <v>17.546198719637005</v>
      </c>
      <c r="JQ119">
        <f t="shared" si="435"/>
        <v>16.975841596657649</v>
      </c>
      <c r="JR119">
        <f t="shared" si="436"/>
        <v>16.471776900977758</v>
      </c>
      <c r="JS119">
        <f t="shared" si="437"/>
        <v>16.471776900977758</v>
      </c>
      <c r="JT119">
        <f t="shared" si="438"/>
        <v>18.465619692176819</v>
      </c>
      <c r="JU119" s="26" t="str">
        <f t="shared" si="439"/>
        <v/>
      </c>
      <c r="JV119">
        <f t="shared" si="440"/>
        <v>16.594851433026587</v>
      </c>
      <c r="JW119">
        <f t="shared" si="441"/>
        <v>16.471776900977758</v>
      </c>
      <c r="JX119">
        <f t="shared" si="442"/>
        <v>16.471776900977758</v>
      </c>
      <c r="JY119">
        <f t="shared" si="443"/>
        <v>17.935386405382783</v>
      </c>
      <c r="JZ119">
        <f t="shared" si="444"/>
        <v>18.002394799028032</v>
      </c>
      <c r="KA119">
        <f t="shared" si="445"/>
        <v>17.546198719637005</v>
      </c>
      <c r="KB119">
        <f t="shared" si="446"/>
        <v>16.975841596657649</v>
      </c>
      <c r="KC119">
        <f t="shared" si="447"/>
        <v>16.471776900977758</v>
      </c>
      <c r="KD119">
        <f t="shared" si="448"/>
        <v>16.471776900977758</v>
      </c>
      <c r="KE119" s="4">
        <f t="shared" si="449"/>
        <v>18.465619692176819</v>
      </c>
    </row>
    <row r="120" spans="1:291" x14ac:dyDescent="0.2">
      <c r="A120" s="16" t="s">
        <v>3741</v>
      </c>
      <c r="B120" s="17" t="s">
        <v>3742</v>
      </c>
      <c r="C120" s="17"/>
      <c r="D120" s="17"/>
      <c r="E120" s="20" t="s">
        <v>173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/>
      <c r="L120" s="19"/>
      <c r="M120" s="19"/>
      <c r="N120" s="19"/>
      <c r="O120" s="19"/>
      <c r="P120" s="32"/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/>
      <c r="W120" s="19"/>
      <c r="X120" s="19"/>
      <c r="Y120" s="19"/>
      <c r="Z120" s="19"/>
      <c r="AA120" s="32"/>
      <c r="AB120">
        <v>0</v>
      </c>
      <c r="AC120">
        <v>0</v>
      </c>
      <c r="AD120">
        <v>0</v>
      </c>
      <c r="AE120">
        <v>0</v>
      </c>
      <c r="AF120">
        <v>0</v>
      </c>
      <c r="AL120" s="4"/>
      <c r="AM120" s="19">
        <v>2.1844700000000002E-2</v>
      </c>
      <c r="AN120" s="19">
        <v>2.4761999999999999E-2</v>
      </c>
      <c r="AO120" s="19">
        <v>2.2417699999999999E-2</v>
      </c>
      <c r="AP120" s="19">
        <v>2.3016700000000001E-2</v>
      </c>
      <c r="AQ120" s="19">
        <v>2.3458699999999999E-2</v>
      </c>
      <c r="AR120" s="19"/>
      <c r="AS120" s="19"/>
      <c r="AT120" s="19"/>
      <c r="AU120" s="19"/>
      <c r="AV120" s="19"/>
      <c r="AW120" s="32"/>
      <c r="AX120" s="19">
        <v>0</v>
      </c>
      <c r="AY120" s="19">
        <v>0</v>
      </c>
      <c r="AZ120" s="19">
        <v>0</v>
      </c>
      <c r="BA120" s="19">
        <v>0</v>
      </c>
      <c r="BB120" s="19">
        <v>0</v>
      </c>
      <c r="BC120" s="19"/>
      <c r="BD120" s="19"/>
      <c r="BE120" s="19"/>
      <c r="BF120" s="19"/>
      <c r="BG120" s="19"/>
      <c r="BH120" s="32"/>
      <c r="BI120" s="19">
        <f>IF(AX120&gt;0,1,0)</f>
        <v>0</v>
      </c>
      <c r="BJ120" s="19">
        <f t="shared" si="578"/>
        <v>0</v>
      </c>
      <c r="BK120" s="19">
        <f t="shared" si="565"/>
        <v>0</v>
      </c>
      <c r="BL120" s="19">
        <f>IF(BA120&gt;0,1,0)</f>
        <v>0</v>
      </c>
      <c r="BM120" s="19">
        <f>IF(BB120&gt;0,1,0)</f>
        <v>0</v>
      </c>
      <c r="BN120" s="19"/>
      <c r="BO120" s="19"/>
      <c r="BP120" s="19"/>
      <c r="BQ120" s="19"/>
      <c r="BR120" s="19"/>
      <c r="BS120" s="19"/>
      <c r="BT120" s="38">
        <v>21</v>
      </c>
      <c r="BU120" s="19">
        <v>21</v>
      </c>
      <c r="BV120" s="19">
        <v>3</v>
      </c>
      <c r="BW120" s="19">
        <v>1</v>
      </c>
      <c r="BX120" s="19">
        <v>0</v>
      </c>
      <c r="BY120" s="19">
        <v>4</v>
      </c>
      <c r="BZ120" s="19">
        <v>7</v>
      </c>
      <c r="CA120" s="19">
        <v>3</v>
      </c>
      <c r="CB120" s="19">
        <v>1</v>
      </c>
      <c r="CC120" s="19">
        <v>1</v>
      </c>
      <c r="CD120" s="32">
        <v>1</v>
      </c>
      <c r="CE120" s="19">
        <v>112</v>
      </c>
      <c r="CF120" s="19">
        <v>97</v>
      </c>
      <c r="CG120" s="19">
        <v>47</v>
      </c>
      <c r="CH120" s="19">
        <v>53</v>
      </c>
      <c r="CI120" s="19">
        <v>32</v>
      </c>
      <c r="CJ120" s="19">
        <v>31</v>
      </c>
      <c r="CK120" s="19">
        <v>30</v>
      </c>
      <c r="CL120" s="19">
        <v>21</v>
      </c>
      <c r="CM120" s="19">
        <v>10</v>
      </c>
      <c r="CN120" s="19">
        <v>8</v>
      </c>
      <c r="CO120" s="32">
        <v>5</v>
      </c>
      <c r="CP120" s="35">
        <f t="shared" si="567"/>
        <v>0.1875</v>
      </c>
      <c r="CQ120" s="35">
        <f t="shared" si="568"/>
        <v>0.21649484536082475</v>
      </c>
      <c r="CR120" s="35">
        <f t="shared" si="569"/>
        <v>6.3829787234042548E-2</v>
      </c>
      <c r="CS120" s="35">
        <f t="shared" si="570"/>
        <v>1.8867924528301886E-2</v>
      </c>
      <c r="CT120" s="35">
        <f t="shared" si="571"/>
        <v>0</v>
      </c>
      <c r="CU120" s="35">
        <f t="shared" si="572"/>
        <v>0.12903225806451613</v>
      </c>
      <c r="CV120" s="35">
        <f t="shared" si="573"/>
        <v>0.23333333333333334</v>
      </c>
      <c r="CW120" s="35">
        <f t="shared" si="574"/>
        <v>0.14285714285714285</v>
      </c>
      <c r="CX120" s="35">
        <f t="shared" si="575"/>
        <v>0.1</v>
      </c>
      <c r="CY120" s="35">
        <f t="shared" si="576"/>
        <v>0.125</v>
      </c>
      <c r="CZ120" s="139">
        <f t="shared" si="577"/>
        <v>0.2</v>
      </c>
      <c r="DA120" s="146">
        <v>0.52410000000000001</v>
      </c>
      <c r="DB120" s="146">
        <v>0.31280000000000002</v>
      </c>
      <c r="DC120" s="146">
        <v>0.3175</v>
      </c>
      <c r="DD120" s="146">
        <v>0.40629999999999999</v>
      </c>
      <c r="DE120" s="146">
        <v>0.26319999999999999</v>
      </c>
      <c r="DF120" s="146"/>
      <c r="DG120" s="146"/>
      <c r="DH120" s="146"/>
      <c r="DI120" s="146"/>
      <c r="DJ120" s="146"/>
      <c r="DK120" s="147"/>
      <c r="DL120" s="146">
        <v>8.8535000000000003E-2</v>
      </c>
      <c r="DM120" s="146">
        <v>8.5629999999999998E-2</v>
      </c>
      <c r="DN120" s="146">
        <v>8.5644999999999999E-2</v>
      </c>
      <c r="DO120" s="146"/>
      <c r="DP120" s="146">
        <v>5.6250000000000001E-2</v>
      </c>
      <c r="DQ120" s="146"/>
      <c r="DR120" s="146"/>
      <c r="DS120" s="146"/>
      <c r="DT120" s="146"/>
      <c r="DU120" s="146"/>
      <c r="DV120" s="147"/>
      <c r="DW120" s="146">
        <v>2.0019999999999999E-3</v>
      </c>
      <c r="DX120" s="146">
        <v>-0.13941500000000001</v>
      </c>
      <c r="DY120" s="146">
        <v>-0.11378099999999999</v>
      </c>
      <c r="DZ120" s="146">
        <v>-0.114034</v>
      </c>
      <c r="EA120" s="146">
        <v>-0.17643800000000001</v>
      </c>
      <c r="EB120" s="146"/>
      <c r="EC120" s="146"/>
      <c r="ED120" s="146"/>
      <c r="EE120" s="146"/>
      <c r="EF120" s="146"/>
      <c r="EG120" s="147"/>
      <c r="EH120" s="143">
        <v>6301400</v>
      </c>
      <c r="EI120" s="143">
        <v>3618400</v>
      </c>
      <c r="EJ120" s="149">
        <v>3387100</v>
      </c>
      <c r="EK120" s="149">
        <v>3182200</v>
      </c>
      <c r="EL120" s="149">
        <v>1904600</v>
      </c>
      <c r="EM120" s="149"/>
      <c r="EN120" s="143"/>
      <c r="EO120" s="143"/>
      <c r="EP120" s="143"/>
      <c r="EQ120" s="143"/>
      <c r="ER120" s="143"/>
      <c r="ES120" s="26">
        <f t="shared" si="505"/>
        <v>15.656282388896283</v>
      </c>
      <c r="ET120" s="26">
        <f t="shared" si="506"/>
        <v>15.10154249714577</v>
      </c>
      <c r="EU120" s="26">
        <f t="shared" si="507"/>
        <v>15.03548465601715</v>
      </c>
      <c r="EV120" s="26">
        <f t="shared" si="508"/>
        <v>14.973083339455894</v>
      </c>
      <c r="EW120" s="26">
        <f t="shared" si="509"/>
        <v>14.459782570742084</v>
      </c>
      <c r="EX120" s="26" t="str">
        <f t="shared" si="510"/>
        <v/>
      </c>
      <c r="EY120" s="26" t="str">
        <f t="shared" si="511"/>
        <v/>
      </c>
      <c r="EZ120" s="26" t="str">
        <f t="shared" si="512"/>
        <v/>
      </c>
      <c r="FA120" s="26" t="str">
        <f t="shared" si="513"/>
        <v/>
      </c>
      <c r="FB120" s="26" t="str">
        <f t="shared" si="514"/>
        <v/>
      </c>
      <c r="FC120" s="152" t="str">
        <f t="shared" si="515"/>
        <v/>
      </c>
      <c r="FD120">
        <f t="shared" si="580"/>
        <v>0.52410000000000001</v>
      </c>
      <c r="FE120">
        <f t="shared" ref="FE120:FG122" si="582">IF(ISNUMBER(G120),DB120,"")</f>
        <v>0.31280000000000002</v>
      </c>
      <c r="FF120">
        <f t="shared" si="582"/>
        <v>0.3175</v>
      </c>
      <c r="FG120">
        <f t="shared" si="582"/>
        <v>0.40629999999999999</v>
      </c>
      <c r="FH120">
        <f t="shared" si="581"/>
        <v>0.26319999999999999</v>
      </c>
      <c r="FI120" t="str">
        <f t="shared" si="581"/>
        <v/>
      </c>
      <c r="FJ120" t="str">
        <f t="shared" si="581"/>
        <v/>
      </c>
      <c r="FK120" t="str">
        <f t="shared" si="581"/>
        <v/>
      </c>
      <c r="FL120" t="str">
        <f t="shared" si="581"/>
        <v/>
      </c>
      <c r="FM120" t="str">
        <f t="shared" si="581"/>
        <v/>
      </c>
      <c r="FN120" t="str">
        <f t="shared" si="581"/>
        <v/>
      </c>
      <c r="FO120" s="26">
        <f>IF(ISNUMBER(F120),DL120,"")</f>
        <v>8.8535000000000003E-2</v>
      </c>
      <c r="FP120">
        <f t="shared" ref="FP120:FQ122" si="583">IF(ISNUMBER(G120),DM120,"")</f>
        <v>8.5629999999999998E-2</v>
      </c>
      <c r="FQ120">
        <f t="shared" si="583"/>
        <v>8.5644999999999999E-2</v>
      </c>
      <c r="FS120">
        <f t="shared" si="566"/>
        <v>5.6250000000000001E-2</v>
      </c>
      <c r="FT120" t="str">
        <f t="shared" si="550"/>
        <v/>
      </c>
      <c r="FU120" t="str">
        <f t="shared" si="551"/>
        <v/>
      </c>
      <c r="FV120" t="str">
        <f t="shared" si="552"/>
        <v/>
      </c>
      <c r="FW120" t="str">
        <f t="shared" si="553"/>
        <v/>
      </c>
      <c r="FX120" t="str">
        <f t="shared" si="555"/>
        <v/>
      </c>
      <c r="FY120" s="4" t="str">
        <f t="shared" si="557"/>
        <v/>
      </c>
      <c r="FZ120">
        <f>IF(ISNUMBER(F120),DW120,"")</f>
        <v>2.0019999999999999E-3</v>
      </c>
      <c r="GA120">
        <f>IF(ISNUMBER(G120),DX120,"")</f>
        <v>-0.13941500000000001</v>
      </c>
      <c r="GB120">
        <f t="shared" si="544"/>
        <v>-0.11378099999999999</v>
      </c>
      <c r="GC120">
        <f t="shared" si="545"/>
        <v>-0.114034</v>
      </c>
      <c r="GD120">
        <f t="shared" si="546"/>
        <v>-0.17643800000000001</v>
      </c>
      <c r="GE120" t="str">
        <f t="shared" si="518"/>
        <v/>
      </c>
      <c r="GF120" t="str">
        <f t="shared" si="519"/>
        <v/>
      </c>
      <c r="GG120" t="str">
        <f t="shared" si="520"/>
        <v/>
      </c>
      <c r="GH120" t="str">
        <f t="shared" si="521"/>
        <v/>
      </c>
      <c r="GI120" t="str">
        <f t="shared" si="556"/>
        <v/>
      </c>
      <c r="GJ120" s="4" t="str">
        <f t="shared" si="558"/>
        <v/>
      </c>
      <c r="GK120">
        <f t="shared" si="522"/>
        <v>15.656282388896283</v>
      </c>
      <c r="GL120">
        <f t="shared" si="523"/>
        <v>15.10154249714577</v>
      </c>
      <c r="GM120">
        <f t="shared" si="524"/>
        <v>15.03548465601715</v>
      </c>
      <c r="GN120">
        <f t="shared" si="525"/>
        <v>14.973083339455894</v>
      </c>
      <c r="GO120">
        <f t="shared" si="526"/>
        <v>14.459782570742084</v>
      </c>
      <c r="GP120" t="str">
        <f t="shared" si="527"/>
        <v/>
      </c>
      <c r="GQ120" t="str">
        <f t="shared" si="528"/>
        <v/>
      </c>
      <c r="GR120" t="str">
        <f t="shared" si="529"/>
        <v/>
      </c>
      <c r="GS120" t="str">
        <f t="shared" si="530"/>
        <v/>
      </c>
      <c r="GT120" t="str">
        <f t="shared" si="531"/>
        <v/>
      </c>
      <c r="GU120" t="str">
        <f t="shared" si="532"/>
        <v/>
      </c>
      <c r="GV120" s="26">
        <f t="shared" si="362"/>
        <v>0.52583789730000008</v>
      </c>
      <c r="GW120">
        <f t="shared" si="363"/>
        <v>0.52583789730000008</v>
      </c>
      <c r="GX120">
        <f t="shared" si="364"/>
        <v>0.52583789730000008</v>
      </c>
      <c r="GY120">
        <f t="shared" si="365"/>
        <v>0.52583789730000008</v>
      </c>
      <c r="GZ120">
        <f t="shared" si="366"/>
        <v>0.52583789730000008</v>
      </c>
      <c r="HA120">
        <f t="shared" si="367"/>
        <v>11.025982470999988</v>
      </c>
      <c r="HB120">
        <f t="shared" si="368"/>
        <v>11.025982470999988</v>
      </c>
      <c r="HC120">
        <f t="shared" si="369"/>
        <v>11.025982470999988</v>
      </c>
      <c r="HD120">
        <f t="shared" si="370"/>
        <v>11.025982470999988</v>
      </c>
      <c r="HE120">
        <f t="shared" si="371"/>
        <v>11.025982470999988</v>
      </c>
      <c r="HF120">
        <f t="shared" si="372"/>
        <v>11.025982470999988</v>
      </c>
      <c r="HG120" s="26">
        <f t="shared" si="373"/>
        <v>0.52583789730000008</v>
      </c>
      <c r="HH120">
        <f t="shared" si="374"/>
        <v>0.52583789730000008</v>
      </c>
      <c r="HI120">
        <f t="shared" si="375"/>
        <v>0.52583789730000008</v>
      </c>
      <c r="HJ120">
        <f t="shared" si="376"/>
        <v>0.52583789730000008</v>
      </c>
      <c r="HK120">
        <f t="shared" si="377"/>
        <v>0.52583789730000008</v>
      </c>
      <c r="HL120" t="str">
        <f t="shared" si="378"/>
        <v/>
      </c>
      <c r="HM120" t="str">
        <f t="shared" si="379"/>
        <v/>
      </c>
      <c r="HN120" t="str">
        <f t="shared" si="380"/>
        <v/>
      </c>
      <c r="HO120" t="str">
        <f t="shared" si="381"/>
        <v/>
      </c>
      <c r="HP120" t="str">
        <f t="shared" si="382"/>
        <v/>
      </c>
      <c r="HQ120" t="str">
        <f t="shared" si="383"/>
        <v/>
      </c>
      <c r="HR120" s="26">
        <f t="shared" si="384"/>
        <v>8.8535000000000003E-2</v>
      </c>
      <c r="HS120">
        <f t="shared" si="385"/>
        <v>8.5629999999999998E-2</v>
      </c>
      <c r="HT120">
        <f t="shared" si="386"/>
        <v>8.5644999999999999E-2</v>
      </c>
      <c r="HU120">
        <f t="shared" si="387"/>
        <v>1.8501305000000012E-3</v>
      </c>
      <c r="HV120">
        <f t="shared" si="388"/>
        <v>5.6250000000000001E-2</v>
      </c>
      <c r="HW120">
        <f t="shared" si="389"/>
        <v>0.86766592399999853</v>
      </c>
      <c r="HX120">
        <f t="shared" si="390"/>
        <v>0.86766592399999853</v>
      </c>
      <c r="HY120">
        <f t="shared" si="391"/>
        <v>0.86766592399999853</v>
      </c>
      <c r="HZ120">
        <f t="shared" si="392"/>
        <v>0.86766592399999853</v>
      </c>
      <c r="IA120">
        <f t="shared" si="393"/>
        <v>0.86766592399999853</v>
      </c>
      <c r="IB120" s="4">
        <f t="shared" si="394"/>
        <v>0.86766592399999853</v>
      </c>
      <c r="IC120">
        <f t="shared" si="395"/>
        <v>8.8535000000000003E-2</v>
      </c>
      <c r="ID120">
        <f t="shared" si="396"/>
        <v>8.5629999999999998E-2</v>
      </c>
      <c r="IE120">
        <f t="shared" si="397"/>
        <v>8.5644999999999999E-2</v>
      </c>
      <c r="IF120" t="str">
        <f t="shared" si="398"/>
        <v/>
      </c>
      <c r="IG120">
        <f t="shared" si="399"/>
        <v>5.6250000000000001E-2</v>
      </c>
      <c r="IH120" t="str">
        <f t="shared" si="400"/>
        <v/>
      </c>
      <c r="II120" t="str">
        <f t="shared" si="401"/>
        <v/>
      </c>
      <c r="IJ120" t="str">
        <f t="shared" si="402"/>
        <v/>
      </c>
      <c r="IK120" t="str">
        <f t="shared" si="403"/>
        <v/>
      </c>
      <c r="IL120" t="str">
        <f t="shared" si="404"/>
        <v/>
      </c>
      <c r="IM120" t="str">
        <f t="shared" si="405"/>
        <v/>
      </c>
      <c r="IN120" s="26">
        <f t="shared" si="406"/>
        <v>2.0019999999999999E-3</v>
      </c>
      <c r="IO120">
        <f t="shared" si="407"/>
        <v>-0.13941500000000001</v>
      </c>
      <c r="IP120">
        <f t="shared" si="408"/>
        <v>-0.11378099999999999</v>
      </c>
      <c r="IQ120">
        <f t="shared" si="409"/>
        <v>-0.114034</v>
      </c>
      <c r="IR120">
        <f t="shared" si="410"/>
        <v>-0.17643800000000001</v>
      </c>
      <c r="IS120">
        <f t="shared" si="411"/>
        <v>0.13094384999999997</v>
      </c>
      <c r="IT120">
        <f t="shared" si="412"/>
        <v>0.13094384999999997</v>
      </c>
      <c r="IU120">
        <f t="shared" si="413"/>
        <v>0.13094384999999997</v>
      </c>
      <c r="IV120">
        <f t="shared" si="414"/>
        <v>0.13094384999999997</v>
      </c>
      <c r="IW120">
        <f t="shared" si="415"/>
        <v>0.13094384999999997</v>
      </c>
      <c r="IX120">
        <f t="shared" si="416"/>
        <v>0.13094384999999997</v>
      </c>
      <c r="IY120" s="26">
        <f t="shared" si="417"/>
        <v>2.0019999999999999E-3</v>
      </c>
      <c r="IZ120">
        <f t="shared" si="418"/>
        <v>-0.13941500000000001</v>
      </c>
      <c r="JA120">
        <f t="shared" si="419"/>
        <v>-0.11378099999999999</v>
      </c>
      <c r="JB120">
        <f t="shared" si="420"/>
        <v>-0.114034</v>
      </c>
      <c r="JC120">
        <f t="shared" si="421"/>
        <v>-0.17643800000000001</v>
      </c>
      <c r="JD120" t="str">
        <f t="shared" si="422"/>
        <v/>
      </c>
      <c r="JE120" t="str">
        <f t="shared" si="423"/>
        <v/>
      </c>
      <c r="JF120" t="str">
        <f t="shared" si="424"/>
        <v/>
      </c>
      <c r="JG120" t="str">
        <f t="shared" si="425"/>
        <v/>
      </c>
      <c r="JH120" t="str">
        <f t="shared" si="426"/>
        <v/>
      </c>
      <c r="JI120" t="str">
        <f t="shared" si="427"/>
        <v/>
      </c>
      <c r="JJ120" s="26">
        <f t="shared" si="428"/>
        <v>16.471776900977758</v>
      </c>
      <c r="JK120">
        <f t="shared" si="429"/>
        <v>16.471776900977758</v>
      </c>
      <c r="JL120">
        <f t="shared" si="430"/>
        <v>16.471776900977758</v>
      </c>
      <c r="JM120">
        <f t="shared" si="431"/>
        <v>16.471776900977758</v>
      </c>
      <c r="JN120">
        <f t="shared" si="432"/>
        <v>16.471776900977758</v>
      </c>
      <c r="JO120">
        <f t="shared" si="433"/>
        <v>23.290190403071897</v>
      </c>
      <c r="JP120">
        <f t="shared" si="434"/>
        <v>23.290190403071897</v>
      </c>
      <c r="JQ120">
        <f t="shared" si="435"/>
        <v>23.290190403071897</v>
      </c>
      <c r="JR120">
        <f t="shared" si="436"/>
        <v>23.290190403071897</v>
      </c>
      <c r="JS120">
        <f t="shared" si="437"/>
        <v>23.290190403071897</v>
      </c>
      <c r="JT120">
        <f t="shared" si="438"/>
        <v>23.290190403071897</v>
      </c>
      <c r="JU120" s="26">
        <f t="shared" si="439"/>
        <v>16.471776900977758</v>
      </c>
      <c r="JV120">
        <f t="shared" si="440"/>
        <v>16.471776900977758</v>
      </c>
      <c r="JW120">
        <f t="shared" si="441"/>
        <v>16.471776900977758</v>
      </c>
      <c r="JX120">
        <f t="shared" si="442"/>
        <v>16.471776900977758</v>
      </c>
      <c r="JY120">
        <f t="shared" si="443"/>
        <v>16.471776900977758</v>
      </c>
      <c r="JZ120" t="str">
        <f t="shared" si="444"/>
        <v/>
      </c>
      <c r="KA120" t="str">
        <f t="shared" si="445"/>
        <v/>
      </c>
      <c r="KB120" t="str">
        <f t="shared" si="446"/>
        <v/>
      </c>
      <c r="KC120" t="str">
        <f t="shared" si="447"/>
        <v/>
      </c>
      <c r="KD120" t="str">
        <f t="shared" si="448"/>
        <v/>
      </c>
      <c r="KE120" s="4" t="str">
        <f t="shared" si="449"/>
        <v/>
      </c>
    </row>
    <row r="121" spans="1:291" x14ac:dyDescent="0.2">
      <c r="A121" s="16" t="s">
        <v>3743</v>
      </c>
      <c r="B121" s="17" t="s">
        <v>3744</v>
      </c>
      <c r="C121" s="17"/>
      <c r="D121" s="17"/>
      <c r="E121" s="20" t="s">
        <v>173</v>
      </c>
      <c r="F121" s="19"/>
      <c r="G121" s="19">
        <v>0</v>
      </c>
      <c r="H121" s="19">
        <v>0</v>
      </c>
      <c r="I121" s="19">
        <v>0</v>
      </c>
      <c r="J121" s="19"/>
      <c r="K121" s="19"/>
      <c r="L121" s="19"/>
      <c r="M121" s="19"/>
      <c r="N121" s="19"/>
      <c r="O121" s="19"/>
      <c r="P121" s="32"/>
      <c r="Q121" s="19"/>
      <c r="R121" s="19">
        <v>0</v>
      </c>
      <c r="S121" s="19">
        <v>0</v>
      </c>
      <c r="T121" s="19">
        <v>0</v>
      </c>
      <c r="U121" s="19"/>
      <c r="V121" s="19"/>
      <c r="W121" s="19"/>
      <c r="X121" s="19"/>
      <c r="Y121" s="19"/>
      <c r="Z121" s="19"/>
      <c r="AA121" s="32"/>
      <c r="AC121">
        <v>0</v>
      </c>
      <c r="AD121">
        <v>0</v>
      </c>
      <c r="AE121">
        <v>0</v>
      </c>
      <c r="AL121" s="4"/>
      <c r="AM121" s="19"/>
      <c r="AN121" s="19">
        <v>2.15558E-2</v>
      </c>
      <c r="AO121" s="19">
        <v>2.0296399999999999E-2</v>
      </c>
      <c r="AP121" s="19">
        <v>2.0561699999999999E-2</v>
      </c>
      <c r="AQ121" s="19"/>
      <c r="AR121" s="19"/>
      <c r="AS121" s="19"/>
      <c r="AT121" s="19"/>
      <c r="AU121" s="19"/>
      <c r="AV121" s="19"/>
      <c r="AW121" s="32"/>
      <c r="AX121" s="19"/>
      <c r="AY121" s="19">
        <v>0</v>
      </c>
      <c r="AZ121" s="19">
        <v>0</v>
      </c>
      <c r="BA121" s="19">
        <v>0</v>
      </c>
      <c r="BB121" s="19"/>
      <c r="BC121" s="19"/>
      <c r="BD121" s="19"/>
      <c r="BE121" s="19"/>
      <c r="BF121" s="19"/>
      <c r="BG121" s="19"/>
      <c r="BH121" s="32"/>
      <c r="BI121" s="19"/>
      <c r="BJ121" s="19">
        <f t="shared" si="578"/>
        <v>0</v>
      </c>
      <c r="BK121" s="19">
        <f t="shared" si="565"/>
        <v>0</v>
      </c>
      <c r="BL121" s="19">
        <f>IF(BA121&gt;0,1,0)</f>
        <v>0</v>
      </c>
      <c r="BM121" s="19"/>
      <c r="BN121" s="19"/>
      <c r="BO121" s="19"/>
      <c r="BP121" s="19"/>
      <c r="BQ121" s="19"/>
      <c r="BR121" s="19"/>
      <c r="BS121" s="19"/>
      <c r="BT121" s="38">
        <v>14</v>
      </c>
      <c r="BU121" s="19">
        <v>7</v>
      </c>
      <c r="BV121" s="19">
        <v>4</v>
      </c>
      <c r="BW121" s="19">
        <v>11</v>
      </c>
      <c r="BX121" s="19">
        <v>10</v>
      </c>
      <c r="BY121" s="19">
        <v>20</v>
      </c>
      <c r="BZ121" s="19">
        <v>6</v>
      </c>
      <c r="CA121" s="19">
        <v>60</v>
      </c>
      <c r="CB121" s="19">
        <v>37</v>
      </c>
      <c r="CC121" s="19">
        <v>40</v>
      </c>
      <c r="CD121" s="32">
        <v>46</v>
      </c>
      <c r="CE121" s="19">
        <v>185</v>
      </c>
      <c r="CF121" s="19">
        <v>160</v>
      </c>
      <c r="CG121" s="19">
        <v>151</v>
      </c>
      <c r="CH121" s="19">
        <v>173</v>
      </c>
      <c r="CI121" s="19">
        <v>123</v>
      </c>
      <c r="CJ121" s="19">
        <v>56</v>
      </c>
      <c r="CK121" s="19">
        <v>21</v>
      </c>
      <c r="CL121" s="19">
        <v>76</v>
      </c>
      <c r="CM121" s="19">
        <v>49</v>
      </c>
      <c r="CN121" s="19">
        <v>55</v>
      </c>
      <c r="CO121" s="32">
        <v>65</v>
      </c>
      <c r="CP121" s="35">
        <f t="shared" si="567"/>
        <v>7.567567567567568E-2</v>
      </c>
      <c r="CQ121" s="35">
        <f t="shared" si="568"/>
        <v>4.3749999999999997E-2</v>
      </c>
      <c r="CR121" s="35">
        <f t="shared" si="569"/>
        <v>2.6490066225165563E-2</v>
      </c>
      <c r="CS121" s="35">
        <f t="shared" si="570"/>
        <v>6.358381502890173E-2</v>
      </c>
      <c r="CT121" s="35">
        <f t="shared" si="571"/>
        <v>8.1300813008130079E-2</v>
      </c>
      <c r="CU121" s="35">
        <f t="shared" si="572"/>
        <v>0.35714285714285715</v>
      </c>
      <c r="CV121" s="35">
        <f t="shared" si="573"/>
        <v>0.2857142857142857</v>
      </c>
      <c r="CW121" s="35">
        <f t="shared" si="574"/>
        <v>0.78947368421052633</v>
      </c>
      <c r="CX121" s="35">
        <f t="shared" si="575"/>
        <v>0.75510204081632648</v>
      </c>
      <c r="CY121" s="35">
        <f t="shared" si="576"/>
        <v>0.72727272727272729</v>
      </c>
      <c r="CZ121" s="139">
        <f t="shared" si="577"/>
        <v>0.70769230769230773</v>
      </c>
      <c r="DA121" s="146">
        <v>1.1073</v>
      </c>
      <c r="DB121" s="146">
        <v>0.88939999999999997</v>
      </c>
      <c r="DC121" s="146">
        <v>0.77639999999999998</v>
      </c>
      <c r="DD121" s="146">
        <v>0.96740000000000004</v>
      </c>
      <c r="DE121" s="146">
        <v>1.0225</v>
      </c>
      <c r="DF121" s="146">
        <v>0.98309999999999997</v>
      </c>
      <c r="DG121" s="146">
        <v>1.1807000000000001</v>
      </c>
      <c r="DH121" s="146">
        <v>1.6579999999999999</v>
      </c>
      <c r="DI121" s="146">
        <v>1.1549</v>
      </c>
      <c r="DJ121" s="146">
        <v>1.2688999999999999</v>
      </c>
      <c r="DK121" s="147">
        <v>1.1447000000000001</v>
      </c>
      <c r="DL121" s="146"/>
      <c r="DM121" s="146">
        <v>9.3094999999999997E-2</v>
      </c>
      <c r="DN121" s="146">
        <v>3.6099999999999999E-4</v>
      </c>
      <c r="DO121" s="146"/>
      <c r="DP121" s="146"/>
      <c r="DQ121" s="146"/>
      <c r="DR121" s="146"/>
      <c r="DS121" s="146"/>
      <c r="DT121" s="146"/>
      <c r="DU121" s="146"/>
      <c r="DV121" s="147"/>
      <c r="DW121" s="146">
        <v>-0.117934</v>
      </c>
      <c r="DX121" s="146">
        <v>0.126411</v>
      </c>
      <c r="DY121" s="146">
        <v>-5.359E-3</v>
      </c>
      <c r="DZ121" s="146">
        <v>-0.114971</v>
      </c>
      <c r="EA121" s="146">
        <v>-0.108441</v>
      </c>
      <c r="EB121" s="146">
        <v>5.1991000000000002E-2</v>
      </c>
      <c r="EC121" s="146">
        <v>8.1195000000000003E-2</v>
      </c>
      <c r="ED121" s="146">
        <v>0.10853400000000001</v>
      </c>
      <c r="EE121" s="146">
        <v>0.123556</v>
      </c>
      <c r="EF121" s="146">
        <v>2.2697999999999999E-2</v>
      </c>
      <c r="EG121" s="147">
        <v>2.9069999999999999E-2</v>
      </c>
      <c r="EH121" s="143">
        <v>17812100</v>
      </c>
      <c r="EI121" s="143">
        <v>17321700</v>
      </c>
      <c r="EJ121" s="149">
        <v>14656800</v>
      </c>
      <c r="EK121" s="149">
        <v>15475400</v>
      </c>
      <c r="EL121" s="149">
        <v>14128100</v>
      </c>
      <c r="EM121" s="149">
        <v>14531800</v>
      </c>
      <c r="EN121" s="143">
        <v>17940500</v>
      </c>
      <c r="EO121" s="143">
        <v>24443900</v>
      </c>
      <c r="EP121" s="143">
        <v>19907300</v>
      </c>
      <c r="EQ121" s="143">
        <v>21717000</v>
      </c>
      <c r="ER121" s="143">
        <v>20522600</v>
      </c>
      <c r="ES121" s="26">
        <f t="shared" si="505"/>
        <v>16.695388559600648</v>
      </c>
      <c r="ET121" s="26">
        <f t="shared" si="506"/>
        <v>16.667470608706871</v>
      </c>
      <c r="EU121" s="26">
        <f t="shared" si="507"/>
        <v>16.500414949559172</v>
      </c>
      <c r="EV121" s="26">
        <f t="shared" si="508"/>
        <v>16.55476222434304</v>
      </c>
      <c r="EW121" s="26">
        <f t="shared" si="509"/>
        <v>16.463676279943524</v>
      </c>
      <c r="EX121" s="26">
        <f t="shared" si="510"/>
        <v>16.491849909497997</v>
      </c>
      <c r="EY121" s="26">
        <f t="shared" si="511"/>
        <v>16.702571284886588</v>
      </c>
      <c r="EZ121" s="26">
        <f t="shared" si="512"/>
        <v>17.011891254005103</v>
      </c>
      <c r="FA121" s="26">
        <f t="shared" si="513"/>
        <v>16.80659705659837</v>
      </c>
      <c r="FB121" s="26">
        <f t="shared" si="514"/>
        <v>16.893605921943387</v>
      </c>
      <c r="FC121" s="152">
        <f t="shared" si="515"/>
        <v>16.83703727589338</v>
      </c>
      <c r="FD121" t="str">
        <f t="shared" si="580"/>
        <v/>
      </c>
      <c r="FE121">
        <f t="shared" si="582"/>
        <v>0.88939999999999997</v>
      </c>
      <c r="FF121">
        <f t="shared" si="582"/>
        <v>0.77639999999999998</v>
      </c>
      <c r="FG121">
        <f t="shared" si="582"/>
        <v>0.96740000000000004</v>
      </c>
      <c r="FH121" t="str">
        <f t="shared" si="581"/>
        <v/>
      </c>
      <c r="FI121" t="str">
        <f t="shared" si="581"/>
        <v/>
      </c>
      <c r="FJ121" t="str">
        <f t="shared" si="581"/>
        <v/>
      </c>
      <c r="FK121" t="str">
        <f t="shared" si="581"/>
        <v/>
      </c>
      <c r="FL121" t="str">
        <f t="shared" si="581"/>
        <v/>
      </c>
      <c r="FM121" t="str">
        <f t="shared" si="581"/>
        <v/>
      </c>
      <c r="FN121" t="str">
        <f t="shared" si="581"/>
        <v/>
      </c>
      <c r="FO121" s="26" t="str">
        <f>IF(ISNUMBER(F121),DL121,"")</f>
        <v/>
      </c>
      <c r="FP121">
        <f t="shared" si="583"/>
        <v>9.3094999999999997E-2</v>
      </c>
      <c r="FQ121">
        <f t="shared" si="583"/>
        <v>3.6099999999999999E-4</v>
      </c>
      <c r="FS121" t="str">
        <f t="shared" si="566"/>
        <v/>
      </c>
      <c r="FT121" t="str">
        <f t="shared" si="550"/>
        <v/>
      </c>
      <c r="FU121" t="str">
        <f t="shared" si="551"/>
        <v/>
      </c>
      <c r="FV121" t="str">
        <f t="shared" si="552"/>
        <v/>
      </c>
      <c r="FW121" t="str">
        <f t="shared" si="553"/>
        <v/>
      </c>
      <c r="FX121" t="str">
        <f t="shared" si="555"/>
        <v/>
      </c>
      <c r="FY121" s="4" t="str">
        <f t="shared" si="557"/>
        <v/>
      </c>
      <c r="FZ121" t="str">
        <f>IF(ISNUMBER(F121),DW121,"")</f>
        <v/>
      </c>
      <c r="GA121">
        <f>IF(ISNUMBER(G121),DX121,"")</f>
        <v>0.126411</v>
      </c>
      <c r="GB121">
        <f t="shared" si="544"/>
        <v>-5.359E-3</v>
      </c>
      <c r="GC121">
        <f t="shared" si="545"/>
        <v>-0.114971</v>
      </c>
      <c r="GD121" t="str">
        <f t="shared" si="546"/>
        <v/>
      </c>
      <c r="GE121" t="str">
        <f t="shared" si="518"/>
        <v/>
      </c>
      <c r="GF121" t="str">
        <f t="shared" si="519"/>
        <v/>
      </c>
      <c r="GG121" t="str">
        <f t="shared" si="520"/>
        <v/>
      </c>
      <c r="GH121" t="str">
        <f t="shared" si="521"/>
        <v/>
      </c>
      <c r="GI121" t="str">
        <f t="shared" si="556"/>
        <v/>
      </c>
      <c r="GJ121" s="4" t="str">
        <f t="shared" si="558"/>
        <v/>
      </c>
      <c r="GK121" t="str">
        <f t="shared" si="522"/>
        <v/>
      </c>
      <c r="GL121">
        <f t="shared" si="523"/>
        <v>16.667470608706871</v>
      </c>
      <c r="GM121">
        <f t="shared" si="524"/>
        <v>16.500414949559172</v>
      </c>
      <c r="GN121">
        <f t="shared" si="525"/>
        <v>16.55476222434304</v>
      </c>
      <c r="GO121" t="str">
        <f t="shared" si="526"/>
        <v/>
      </c>
      <c r="GP121" t="str">
        <f t="shared" si="527"/>
        <v/>
      </c>
      <c r="GQ121" t="str">
        <f t="shared" si="528"/>
        <v/>
      </c>
      <c r="GR121" t="str">
        <f t="shared" si="529"/>
        <v/>
      </c>
      <c r="GS121" t="str">
        <f t="shared" si="530"/>
        <v/>
      </c>
      <c r="GT121" t="str">
        <f t="shared" si="531"/>
        <v/>
      </c>
      <c r="GU121" t="str">
        <f t="shared" si="532"/>
        <v/>
      </c>
      <c r="GV121" s="26">
        <f t="shared" si="362"/>
        <v>11.025982470999988</v>
      </c>
      <c r="GW121">
        <f t="shared" si="363"/>
        <v>0.88939999999999997</v>
      </c>
      <c r="GX121">
        <f t="shared" si="364"/>
        <v>0.77639999999999998</v>
      </c>
      <c r="GY121">
        <f t="shared" si="365"/>
        <v>0.96740000000000004</v>
      </c>
      <c r="GZ121">
        <f t="shared" si="366"/>
        <v>11.025982470999988</v>
      </c>
      <c r="HA121">
        <f t="shared" si="367"/>
        <v>11.025982470999988</v>
      </c>
      <c r="HB121">
        <f t="shared" si="368"/>
        <v>11.025982470999988</v>
      </c>
      <c r="HC121">
        <f t="shared" si="369"/>
        <v>11.025982470999988</v>
      </c>
      <c r="HD121">
        <f t="shared" si="370"/>
        <v>11.025982470999988</v>
      </c>
      <c r="HE121">
        <f t="shared" si="371"/>
        <v>11.025982470999988</v>
      </c>
      <c r="HF121">
        <f t="shared" si="372"/>
        <v>11.025982470999988</v>
      </c>
      <c r="HG121" s="26" t="str">
        <f t="shared" si="373"/>
        <v/>
      </c>
      <c r="HH121">
        <f t="shared" si="374"/>
        <v>0.88939999999999997</v>
      </c>
      <c r="HI121">
        <f t="shared" si="375"/>
        <v>0.77639999999999998</v>
      </c>
      <c r="HJ121">
        <f t="shared" si="376"/>
        <v>0.96740000000000004</v>
      </c>
      <c r="HK121" t="str">
        <f t="shared" si="377"/>
        <v/>
      </c>
      <c r="HL121" t="str">
        <f t="shared" si="378"/>
        <v/>
      </c>
      <c r="HM121" t="str">
        <f t="shared" si="379"/>
        <v/>
      </c>
      <c r="HN121" t="str">
        <f t="shared" si="380"/>
        <v/>
      </c>
      <c r="HO121" t="str">
        <f t="shared" si="381"/>
        <v/>
      </c>
      <c r="HP121" t="str">
        <f t="shared" si="382"/>
        <v/>
      </c>
      <c r="HQ121" t="str">
        <f t="shared" si="383"/>
        <v/>
      </c>
      <c r="HR121" s="26">
        <f t="shared" si="384"/>
        <v>0.86766592399999853</v>
      </c>
      <c r="HS121">
        <f t="shared" si="385"/>
        <v>9.3094999999999997E-2</v>
      </c>
      <c r="HT121">
        <f t="shared" si="386"/>
        <v>1.8501305000000012E-3</v>
      </c>
      <c r="HU121">
        <f t="shared" si="387"/>
        <v>1.8501305000000012E-3</v>
      </c>
      <c r="HV121">
        <f t="shared" si="388"/>
        <v>0.86766592399999853</v>
      </c>
      <c r="HW121">
        <f t="shared" si="389"/>
        <v>0.86766592399999853</v>
      </c>
      <c r="HX121">
        <f t="shared" si="390"/>
        <v>0.86766592399999853</v>
      </c>
      <c r="HY121">
        <f t="shared" si="391"/>
        <v>0.86766592399999853</v>
      </c>
      <c r="HZ121">
        <f t="shared" si="392"/>
        <v>0.86766592399999853</v>
      </c>
      <c r="IA121">
        <f t="shared" si="393"/>
        <v>0.86766592399999853</v>
      </c>
      <c r="IB121" s="4">
        <f t="shared" si="394"/>
        <v>0.86766592399999853</v>
      </c>
      <c r="IC121" t="str">
        <f t="shared" si="395"/>
        <v/>
      </c>
      <c r="ID121">
        <f t="shared" si="396"/>
        <v>9.3094999999999997E-2</v>
      </c>
      <c r="IE121">
        <f t="shared" si="397"/>
        <v>1.8501305000000012E-3</v>
      </c>
      <c r="IF121" t="str">
        <f t="shared" si="398"/>
        <v/>
      </c>
      <c r="IG121" t="str">
        <f t="shared" si="399"/>
        <v/>
      </c>
      <c r="IH121" t="str">
        <f t="shared" si="400"/>
        <v/>
      </c>
      <c r="II121" t="str">
        <f t="shared" si="401"/>
        <v/>
      </c>
      <c r="IJ121" t="str">
        <f t="shared" si="402"/>
        <v/>
      </c>
      <c r="IK121" t="str">
        <f t="shared" si="403"/>
        <v/>
      </c>
      <c r="IL121" t="str">
        <f t="shared" si="404"/>
        <v/>
      </c>
      <c r="IM121" t="str">
        <f t="shared" si="405"/>
        <v/>
      </c>
      <c r="IN121" s="26">
        <f t="shared" si="406"/>
        <v>0.13094384999999997</v>
      </c>
      <c r="IO121">
        <f t="shared" si="407"/>
        <v>0.126411</v>
      </c>
      <c r="IP121">
        <f t="shared" si="408"/>
        <v>-5.359E-3</v>
      </c>
      <c r="IQ121">
        <f t="shared" si="409"/>
        <v>-0.114971</v>
      </c>
      <c r="IR121">
        <f t="shared" si="410"/>
        <v>0.13094384999999997</v>
      </c>
      <c r="IS121">
        <f t="shared" si="411"/>
        <v>0.13094384999999997</v>
      </c>
      <c r="IT121">
        <f t="shared" si="412"/>
        <v>0.13094384999999997</v>
      </c>
      <c r="IU121">
        <f t="shared" si="413"/>
        <v>0.13094384999999997</v>
      </c>
      <c r="IV121">
        <f t="shared" si="414"/>
        <v>0.13094384999999997</v>
      </c>
      <c r="IW121">
        <f t="shared" si="415"/>
        <v>0.13094384999999997</v>
      </c>
      <c r="IX121">
        <f t="shared" si="416"/>
        <v>0.13094384999999997</v>
      </c>
      <c r="IY121" s="26" t="str">
        <f t="shared" si="417"/>
        <v/>
      </c>
      <c r="IZ121">
        <f t="shared" si="418"/>
        <v>0.126411</v>
      </c>
      <c r="JA121">
        <f t="shared" si="419"/>
        <v>-5.359E-3</v>
      </c>
      <c r="JB121">
        <f t="shared" si="420"/>
        <v>-0.114971</v>
      </c>
      <c r="JC121" t="str">
        <f t="shared" si="421"/>
        <v/>
      </c>
      <c r="JD121" t="str">
        <f t="shared" si="422"/>
        <v/>
      </c>
      <c r="JE121" t="str">
        <f t="shared" si="423"/>
        <v/>
      </c>
      <c r="JF121" t="str">
        <f t="shared" si="424"/>
        <v/>
      </c>
      <c r="JG121" t="str">
        <f t="shared" si="425"/>
        <v/>
      </c>
      <c r="JH121" t="str">
        <f t="shared" si="426"/>
        <v/>
      </c>
      <c r="JI121" t="str">
        <f t="shared" si="427"/>
        <v/>
      </c>
      <c r="JJ121" s="26">
        <f t="shared" si="428"/>
        <v>23.290190403071897</v>
      </c>
      <c r="JK121">
        <f t="shared" si="429"/>
        <v>16.667470608706871</v>
      </c>
      <c r="JL121">
        <f t="shared" si="430"/>
        <v>16.500414949559172</v>
      </c>
      <c r="JM121">
        <f t="shared" si="431"/>
        <v>16.55476222434304</v>
      </c>
      <c r="JN121">
        <f t="shared" si="432"/>
        <v>23.290190403071897</v>
      </c>
      <c r="JO121">
        <f t="shared" si="433"/>
        <v>23.290190403071897</v>
      </c>
      <c r="JP121">
        <f t="shared" si="434"/>
        <v>23.290190403071897</v>
      </c>
      <c r="JQ121">
        <f t="shared" si="435"/>
        <v>23.290190403071897</v>
      </c>
      <c r="JR121">
        <f t="shared" si="436"/>
        <v>23.290190403071897</v>
      </c>
      <c r="JS121">
        <f t="shared" si="437"/>
        <v>23.290190403071897</v>
      </c>
      <c r="JT121">
        <f t="shared" si="438"/>
        <v>23.290190403071897</v>
      </c>
      <c r="JU121" s="26" t="str">
        <f t="shared" si="439"/>
        <v/>
      </c>
      <c r="JV121">
        <f t="shared" si="440"/>
        <v>16.667470608706871</v>
      </c>
      <c r="JW121">
        <f t="shared" si="441"/>
        <v>16.500414949559172</v>
      </c>
      <c r="JX121">
        <f t="shared" si="442"/>
        <v>16.55476222434304</v>
      </c>
      <c r="JY121" t="str">
        <f t="shared" si="443"/>
        <v/>
      </c>
      <c r="JZ121" t="str">
        <f t="shared" si="444"/>
        <v/>
      </c>
      <c r="KA121" t="str">
        <f t="shared" si="445"/>
        <v/>
      </c>
      <c r="KB121" t="str">
        <f t="shared" si="446"/>
        <v/>
      </c>
      <c r="KC121" t="str">
        <f t="shared" si="447"/>
        <v/>
      </c>
      <c r="KD121" t="str">
        <f t="shared" si="448"/>
        <v/>
      </c>
      <c r="KE121" s="4" t="str">
        <f t="shared" si="449"/>
        <v/>
      </c>
    </row>
    <row r="122" spans="1:291" x14ac:dyDescent="0.2">
      <c r="A122" s="16" t="s">
        <v>3745</v>
      </c>
      <c r="B122" s="17" t="s">
        <v>1782</v>
      </c>
      <c r="C122" s="17"/>
      <c r="D122" s="17"/>
      <c r="E122" s="20" t="s">
        <v>173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32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3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 s="4">
        <v>0</v>
      </c>
      <c r="AM122" s="19">
        <v>2.1443E-2</v>
      </c>
      <c r="AN122" s="19">
        <v>2.5235E-2</v>
      </c>
      <c r="AO122" s="19">
        <v>2.3957699999999998E-2</v>
      </c>
      <c r="AP122" s="19">
        <v>2.1339799999999999E-2</v>
      </c>
      <c r="AQ122" s="19">
        <v>2.15867E-2</v>
      </c>
      <c r="AR122" s="19">
        <v>2.30923E-2</v>
      </c>
      <c r="AS122" s="19">
        <v>2.34118E-2</v>
      </c>
      <c r="AT122" s="19">
        <v>2.4523799999999998E-2</v>
      </c>
      <c r="AU122" s="19">
        <v>2.4915900000000001E-2</v>
      </c>
      <c r="AV122" s="19">
        <v>2.73166E-2</v>
      </c>
      <c r="AW122" s="32">
        <v>3.03737E-2</v>
      </c>
      <c r="AX122" s="19">
        <v>0</v>
      </c>
      <c r="AY122" s="19">
        <v>0</v>
      </c>
      <c r="AZ122" s="19">
        <v>0</v>
      </c>
      <c r="BA122" s="19">
        <v>0</v>
      </c>
      <c r="BB122" s="19">
        <v>0</v>
      </c>
      <c r="BC122" s="19">
        <v>0</v>
      </c>
      <c r="BD122" s="19">
        <v>1</v>
      </c>
      <c r="BE122" s="19">
        <v>0</v>
      </c>
      <c r="BF122" s="19">
        <v>2</v>
      </c>
      <c r="BG122" s="19">
        <v>1</v>
      </c>
      <c r="BH122" s="32">
        <v>1</v>
      </c>
      <c r="BI122" s="19">
        <f>IF(AX122&gt;0,1,0)</f>
        <v>0</v>
      </c>
      <c r="BJ122" s="19">
        <f t="shared" si="578"/>
        <v>0</v>
      </c>
      <c r="BK122" s="19">
        <f t="shared" si="565"/>
        <v>0</v>
      </c>
      <c r="BL122" s="19">
        <f>IF(BA122&gt;0,1,0)</f>
        <v>0</v>
      </c>
      <c r="BM122" s="19">
        <f t="shared" ref="BM122:BS125" si="584">IF(BB122&gt;0,1,0)</f>
        <v>0</v>
      </c>
      <c r="BN122" s="19">
        <f t="shared" si="584"/>
        <v>0</v>
      </c>
      <c r="BO122" s="19">
        <f t="shared" si="584"/>
        <v>1</v>
      </c>
      <c r="BP122" s="19">
        <f t="shared" si="584"/>
        <v>0</v>
      </c>
      <c r="BQ122" s="19">
        <f t="shared" si="584"/>
        <v>1</v>
      </c>
      <c r="BR122" s="19">
        <f t="shared" si="584"/>
        <v>1</v>
      </c>
      <c r="BS122" s="19">
        <f t="shared" si="584"/>
        <v>1</v>
      </c>
      <c r="BT122" s="38">
        <v>28</v>
      </c>
      <c r="BU122" s="19">
        <v>35</v>
      </c>
      <c r="BV122" s="19">
        <v>20</v>
      </c>
      <c r="BW122" s="19">
        <v>22</v>
      </c>
      <c r="BX122" s="19">
        <v>22</v>
      </c>
      <c r="BY122" s="19">
        <v>28</v>
      </c>
      <c r="BZ122" s="19">
        <v>22</v>
      </c>
      <c r="CA122" s="19">
        <v>23</v>
      </c>
      <c r="CB122" s="19">
        <v>24</v>
      </c>
      <c r="CC122" s="19">
        <v>60</v>
      </c>
      <c r="CD122" s="32">
        <v>39</v>
      </c>
      <c r="CE122" s="19">
        <v>241</v>
      </c>
      <c r="CF122" s="19">
        <v>217</v>
      </c>
      <c r="CG122" s="19">
        <v>177</v>
      </c>
      <c r="CH122" s="19">
        <v>164</v>
      </c>
      <c r="CI122" s="19">
        <v>152</v>
      </c>
      <c r="CJ122" s="19">
        <v>194</v>
      </c>
      <c r="CK122" s="19">
        <v>128</v>
      </c>
      <c r="CL122" s="19">
        <v>128</v>
      </c>
      <c r="CM122" s="19">
        <v>126</v>
      </c>
      <c r="CN122" s="19">
        <v>255</v>
      </c>
      <c r="CO122" s="32">
        <v>248</v>
      </c>
      <c r="CP122" s="35">
        <f t="shared" si="567"/>
        <v>0.11618257261410789</v>
      </c>
      <c r="CQ122" s="35">
        <f t="shared" si="568"/>
        <v>0.16129032258064516</v>
      </c>
      <c r="CR122" s="35">
        <f t="shared" si="569"/>
        <v>0.11299435028248588</v>
      </c>
      <c r="CS122" s="35">
        <f t="shared" si="570"/>
        <v>0.13414634146341464</v>
      </c>
      <c r="CT122" s="35">
        <f t="shared" si="571"/>
        <v>0.14473684210526316</v>
      </c>
      <c r="CU122" s="35">
        <f t="shared" si="572"/>
        <v>0.14432989690721648</v>
      </c>
      <c r="CV122" s="35">
        <f t="shared" si="573"/>
        <v>0.171875</v>
      </c>
      <c r="CW122" s="35">
        <f t="shared" si="574"/>
        <v>0.1796875</v>
      </c>
      <c r="CX122" s="35">
        <f t="shared" si="575"/>
        <v>0.19047619047619047</v>
      </c>
      <c r="CY122" s="35">
        <f t="shared" si="576"/>
        <v>0.23529411764705882</v>
      </c>
      <c r="CZ122" s="139">
        <f t="shared" si="577"/>
        <v>0.15725806451612903</v>
      </c>
      <c r="DA122" s="146">
        <v>3.4861</v>
      </c>
      <c r="DB122" s="146">
        <v>3.1482999999999999</v>
      </c>
      <c r="DC122" s="146">
        <v>3.1482999999999999</v>
      </c>
      <c r="DD122" s="146">
        <v>2.7955000000000001</v>
      </c>
      <c r="DE122" s="146">
        <v>2.7955000000000001</v>
      </c>
      <c r="DF122" s="146">
        <v>3.2562000000000002</v>
      </c>
      <c r="DG122" s="146">
        <v>3.7202999999999999</v>
      </c>
      <c r="DH122" s="146">
        <v>3.1371000000000002</v>
      </c>
      <c r="DI122" s="146">
        <v>3.1371000000000002</v>
      </c>
      <c r="DJ122" s="146">
        <v>3.8210999999999999</v>
      </c>
      <c r="DK122" s="147">
        <v>3.8210999999999999</v>
      </c>
      <c r="DL122" s="146"/>
      <c r="DM122" s="146">
        <v>0.49336799999999997</v>
      </c>
      <c r="DN122" s="146">
        <v>0.34914499999999998</v>
      </c>
      <c r="DO122" s="146">
        <v>0.34914499999999998</v>
      </c>
      <c r="DP122" s="146">
        <v>0.52740600000000004</v>
      </c>
      <c r="DQ122" s="146">
        <v>0.52740600000000004</v>
      </c>
      <c r="DR122" s="146">
        <v>0.471665</v>
      </c>
      <c r="DS122" s="146">
        <v>0.45744800000000002</v>
      </c>
      <c r="DT122" s="146">
        <v>0.47414499999999998</v>
      </c>
      <c r="DU122" s="146">
        <v>0.47414499999999998</v>
      </c>
      <c r="DV122" s="147">
        <v>0.36286099999999999</v>
      </c>
      <c r="DW122" s="146"/>
      <c r="DX122" s="146">
        <v>9.5173999999999995E-2</v>
      </c>
      <c r="DY122" s="146">
        <v>9.2408000000000004E-2</v>
      </c>
      <c r="DZ122" s="146">
        <v>9.2408000000000004E-2</v>
      </c>
      <c r="EA122" s="146">
        <v>4.1026E-2</v>
      </c>
      <c r="EB122" s="146">
        <v>4.1026E-2</v>
      </c>
      <c r="EC122" s="146">
        <v>5.5945000000000002E-2</v>
      </c>
      <c r="ED122" s="146">
        <v>5.9785999999999999E-2</v>
      </c>
      <c r="EE122" s="146">
        <v>5.9875999999999999E-2</v>
      </c>
      <c r="EF122" s="146">
        <v>5.9875999999999999E-2</v>
      </c>
      <c r="EG122" s="147">
        <v>6.4449999999999993E-2</v>
      </c>
      <c r="EH122" s="143">
        <v>1153727800</v>
      </c>
      <c r="EI122" s="143">
        <v>1138599400</v>
      </c>
      <c r="EJ122" s="143">
        <v>1719475000</v>
      </c>
      <c r="EK122" s="143">
        <v>1941312800</v>
      </c>
      <c r="EL122" s="149">
        <v>1637051700</v>
      </c>
      <c r="EM122" s="149">
        <v>1996818200</v>
      </c>
      <c r="EN122" s="143">
        <v>2448628300</v>
      </c>
      <c r="EO122" s="143">
        <v>3258864600</v>
      </c>
      <c r="EP122" s="143">
        <v>1935159900</v>
      </c>
      <c r="EQ122" s="143">
        <v>2119376200</v>
      </c>
      <c r="ER122" s="143"/>
      <c r="ES122" s="26">
        <f t="shared" si="505"/>
        <v>20.866264101992748</v>
      </c>
      <c r="ET122" s="26">
        <f t="shared" si="506"/>
        <v>20.853064747518179</v>
      </c>
      <c r="EU122" s="26">
        <f t="shared" si="507"/>
        <v>21.265284848620695</v>
      </c>
      <c r="EV122" s="26">
        <f t="shared" si="508"/>
        <v>21.386630282193675</v>
      </c>
      <c r="EW122" s="26">
        <f t="shared" si="509"/>
        <v>21.216162716999197</v>
      </c>
      <c r="EX122" s="26">
        <f t="shared" si="510"/>
        <v>21.414820850681178</v>
      </c>
      <c r="EY122" s="26">
        <f t="shared" si="511"/>
        <v>21.618793827162065</v>
      </c>
      <c r="EZ122" s="26">
        <f t="shared" si="512"/>
        <v>21.904644689452105</v>
      </c>
      <c r="FA122" s="26">
        <f t="shared" si="513"/>
        <v>21.383455795672933</v>
      </c>
      <c r="FB122" s="26">
        <f t="shared" si="514"/>
        <v>21.474387637048675</v>
      </c>
      <c r="FC122" s="152" t="str">
        <f t="shared" si="515"/>
        <v/>
      </c>
      <c r="FD122">
        <f t="shared" si="580"/>
        <v>3.4861</v>
      </c>
      <c r="FE122">
        <f t="shared" si="582"/>
        <v>3.1482999999999999</v>
      </c>
      <c r="FF122">
        <f t="shared" si="582"/>
        <v>3.1482999999999999</v>
      </c>
      <c r="FG122">
        <f t="shared" si="582"/>
        <v>2.7955000000000001</v>
      </c>
      <c r="FH122">
        <f t="shared" si="581"/>
        <v>2.7955000000000001</v>
      </c>
      <c r="FI122">
        <f t="shared" si="581"/>
        <v>3.2562000000000002</v>
      </c>
      <c r="FJ122">
        <f t="shared" si="581"/>
        <v>3.7202999999999999</v>
      </c>
      <c r="FK122">
        <f t="shared" si="581"/>
        <v>3.1371000000000002</v>
      </c>
      <c r="FL122">
        <f t="shared" si="581"/>
        <v>3.1371000000000002</v>
      </c>
      <c r="FM122">
        <f t="shared" si="581"/>
        <v>3.8210999999999999</v>
      </c>
      <c r="FN122">
        <f t="shared" si="581"/>
        <v>3.8210999999999999</v>
      </c>
      <c r="FO122" s="26"/>
      <c r="FP122">
        <f t="shared" si="583"/>
        <v>0.49336799999999997</v>
      </c>
      <c r="FQ122">
        <f t="shared" si="583"/>
        <v>0.34914499999999998</v>
      </c>
      <c r="FR122">
        <f>IF(ISNUMBER(I122),DO122,"")</f>
        <v>0.34914499999999998</v>
      </c>
      <c r="FS122">
        <f t="shared" si="566"/>
        <v>0.52740600000000004</v>
      </c>
      <c r="FT122">
        <f t="shared" si="550"/>
        <v>0.52740600000000004</v>
      </c>
      <c r="FU122">
        <f t="shared" si="551"/>
        <v>0.471665</v>
      </c>
      <c r="FV122">
        <f t="shared" si="552"/>
        <v>0.45744800000000002</v>
      </c>
      <c r="FW122">
        <f t="shared" si="553"/>
        <v>0.47414499999999998</v>
      </c>
      <c r="FX122">
        <f t="shared" si="555"/>
        <v>0.47414499999999998</v>
      </c>
      <c r="FY122" s="4">
        <f t="shared" si="557"/>
        <v>0.36286099999999999</v>
      </c>
      <c r="GA122">
        <f>IF(ISNUMBER(G122),DX122,"")</f>
        <v>9.5173999999999995E-2</v>
      </c>
      <c r="GB122">
        <f t="shared" si="544"/>
        <v>9.2408000000000004E-2</v>
      </c>
      <c r="GC122">
        <f t="shared" si="545"/>
        <v>9.2408000000000004E-2</v>
      </c>
      <c r="GD122">
        <f t="shared" si="546"/>
        <v>4.1026E-2</v>
      </c>
      <c r="GE122">
        <f t="shared" si="518"/>
        <v>4.1026E-2</v>
      </c>
      <c r="GF122">
        <f t="shared" si="519"/>
        <v>5.5945000000000002E-2</v>
      </c>
      <c r="GG122">
        <f t="shared" si="520"/>
        <v>5.9785999999999999E-2</v>
      </c>
      <c r="GH122">
        <f t="shared" si="521"/>
        <v>5.9875999999999999E-2</v>
      </c>
      <c r="GI122">
        <f t="shared" si="556"/>
        <v>5.9875999999999999E-2</v>
      </c>
      <c r="GJ122" s="4">
        <f t="shared" si="558"/>
        <v>6.4449999999999993E-2</v>
      </c>
      <c r="GK122">
        <f t="shared" si="522"/>
        <v>20.866264101992748</v>
      </c>
      <c r="GL122">
        <f t="shared" si="523"/>
        <v>20.853064747518179</v>
      </c>
      <c r="GM122">
        <f t="shared" si="524"/>
        <v>21.265284848620695</v>
      </c>
      <c r="GN122">
        <f t="shared" si="525"/>
        <v>21.386630282193675</v>
      </c>
      <c r="GO122">
        <f t="shared" si="526"/>
        <v>21.216162716999197</v>
      </c>
      <c r="GP122">
        <f t="shared" si="527"/>
        <v>21.414820850681178</v>
      </c>
      <c r="GQ122">
        <f t="shared" si="528"/>
        <v>21.618793827162065</v>
      </c>
      <c r="GR122">
        <f t="shared" si="529"/>
        <v>21.904644689452105</v>
      </c>
      <c r="GS122">
        <f t="shared" si="530"/>
        <v>21.383455795672933</v>
      </c>
      <c r="GT122">
        <f t="shared" si="531"/>
        <v>21.474387637048675</v>
      </c>
      <c r="GU122" t="str">
        <f t="shared" si="532"/>
        <v/>
      </c>
      <c r="GV122" s="26">
        <f t="shared" si="362"/>
        <v>3.4861</v>
      </c>
      <c r="GW122">
        <f t="shared" si="363"/>
        <v>3.1482999999999999</v>
      </c>
      <c r="GX122">
        <f t="shared" si="364"/>
        <v>3.1482999999999999</v>
      </c>
      <c r="GY122">
        <f t="shared" si="365"/>
        <v>2.7955000000000001</v>
      </c>
      <c r="GZ122">
        <f t="shared" si="366"/>
        <v>2.7955000000000001</v>
      </c>
      <c r="HA122">
        <f t="shared" si="367"/>
        <v>3.2562000000000002</v>
      </c>
      <c r="HB122">
        <f t="shared" si="368"/>
        <v>3.7202999999999999</v>
      </c>
      <c r="HC122">
        <f t="shared" si="369"/>
        <v>3.1371000000000002</v>
      </c>
      <c r="HD122">
        <f t="shared" si="370"/>
        <v>3.1371000000000002</v>
      </c>
      <c r="HE122">
        <f t="shared" si="371"/>
        <v>3.8210999999999999</v>
      </c>
      <c r="HF122">
        <f t="shared" si="372"/>
        <v>3.8210999999999999</v>
      </c>
      <c r="HG122" s="26">
        <f t="shared" si="373"/>
        <v>3.4861</v>
      </c>
      <c r="HH122">
        <f t="shared" si="374"/>
        <v>3.1482999999999999</v>
      </c>
      <c r="HI122">
        <f t="shared" si="375"/>
        <v>3.1482999999999999</v>
      </c>
      <c r="HJ122">
        <f t="shared" si="376"/>
        <v>2.7955000000000001</v>
      </c>
      <c r="HK122">
        <f t="shared" si="377"/>
        <v>2.7955000000000001</v>
      </c>
      <c r="HL122">
        <f t="shared" si="378"/>
        <v>3.2562000000000002</v>
      </c>
      <c r="HM122">
        <f t="shared" si="379"/>
        <v>3.7202999999999999</v>
      </c>
      <c r="HN122">
        <f t="shared" si="380"/>
        <v>3.1371000000000002</v>
      </c>
      <c r="HO122">
        <f t="shared" si="381"/>
        <v>3.1371000000000002</v>
      </c>
      <c r="HP122">
        <f t="shared" si="382"/>
        <v>3.8210999999999999</v>
      </c>
      <c r="HQ122">
        <f t="shared" si="383"/>
        <v>3.8210999999999999</v>
      </c>
      <c r="HR122" s="26">
        <f t="shared" si="384"/>
        <v>1.8501305000000012E-3</v>
      </c>
      <c r="HS122">
        <f t="shared" si="385"/>
        <v>0.49336799999999997</v>
      </c>
      <c r="HT122">
        <f t="shared" si="386"/>
        <v>0.34914499999999998</v>
      </c>
      <c r="HU122">
        <f t="shared" si="387"/>
        <v>0.34914499999999998</v>
      </c>
      <c r="HV122">
        <f t="shared" si="388"/>
        <v>0.52740600000000004</v>
      </c>
      <c r="HW122">
        <f t="shared" si="389"/>
        <v>0.52740600000000004</v>
      </c>
      <c r="HX122">
        <f t="shared" si="390"/>
        <v>0.471665</v>
      </c>
      <c r="HY122">
        <f t="shared" si="391"/>
        <v>0.45744800000000002</v>
      </c>
      <c r="HZ122">
        <f t="shared" si="392"/>
        <v>0.47414499999999998</v>
      </c>
      <c r="IA122">
        <f t="shared" si="393"/>
        <v>0.47414499999999998</v>
      </c>
      <c r="IB122" s="4">
        <f t="shared" si="394"/>
        <v>0.36286099999999999</v>
      </c>
      <c r="IC122" t="str">
        <f t="shared" si="395"/>
        <v/>
      </c>
      <c r="ID122">
        <f t="shared" si="396"/>
        <v>0.49336799999999997</v>
      </c>
      <c r="IE122">
        <f t="shared" si="397"/>
        <v>0.34914499999999998</v>
      </c>
      <c r="IF122">
        <f t="shared" si="398"/>
        <v>0.34914499999999998</v>
      </c>
      <c r="IG122">
        <f t="shared" si="399"/>
        <v>0.52740600000000004</v>
      </c>
      <c r="IH122">
        <f t="shared" si="400"/>
        <v>0.52740600000000004</v>
      </c>
      <c r="II122">
        <f t="shared" si="401"/>
        <v>0.471665</v>
      </c>
      <c r="IJ122">
        <f t="shared" si="402"/>
        <v>0.45744800000000002</v>
      </c>
      <c r="IK122">
        <f t="shared" si="403"/>
        <v>0.47414499999999998</v>
      </c>
      <c r="IL122">
        <f t="shared" si="404"/>
        <v>0.47414499999999998</v>
      </c>
      <c r="IM122">
        <f t="shared" si="405"/>
        <v>0.36286099999999999</v>
      </c>
      <c r="IN122" s="26">
        <f t="shared" si="406"/>
        <v>0</v>
      </c>
      <c r="IO122">
        <f t="shared" si="407"/>
        <v>9.5173999999999995E-2</v>
      </c>
      <c r="IP122">
        <f t="shared" si="408"/>
        <v>9.2408000000000004E-2</v>
      </c>
      <c r="IQ122">
        <f t="shared" si="409"/>
        <v>9.2408000000000004E-2</v>
      </c>
      <c r="IR122">
        <f t="shared" si="410"/>
        <v>4.1026E-2</v>
      </c>
      <c r="IS122">
        <f t="shared" si="411"/>
        <v>4.1026E-2</v>
      </c>
      <c r="IT122">
        <f t="shared" si="412"/>
        <v>5.5945000000000002E-2</v>
      </c>
      <c r="IU122">
        <f t="shared" si="413"/>
        <v>5.9785999999999999E-2</v>
      </c>
      <c r="IV122">
        <f t="shared" si="414"/>
        <v>5.9875999999999999E-2</v>
      </c>
      <c r="IW122">
        <f t="shared" si="415"/>
        <v>5.9875999999999999E-2</v>
      </c>
      <c r="IX122">
        <f t="shared" si="416"/>
        <v>6.4449999999999993E-2</v>
      </c>
      <c r="IY122" s="26" t="str">
        <f t="shared" si="417"/>
        <v/>
      </c>
      <c r="IZ122">
        <f t="shared" si="418"/>
        <v>9.5173999999999995E-2</v>
      </c>
      <c r="JA122">
        <f t="shared" si="419"/>
        <v>9.2408000000000004E-2</v>
      </c>
      <c r="JB122">
        <f t="shared" si="420"/>
        <v>9.2408000000000004E-2</v>
      </c>
      <c r="JC122">
        <f t="shared" si="421"/>
        <v>4.1026E-2</v>
      </c>
      <c r="JD122">
        <f t="shared" si="422"/>
        <v>4.1026E-2</v>
      </c>
      <c r="JE122">
        <f t="shared" si="423"/>
        <v>5.5945000000000002E-2</v>
      </c>
      <c r="JF122">
        <f t="shared" si="424"/>
        <v>5.9785999999999999E-2</v>
      </c>
      <c r="JG122">
        <f t="shared" si="425"/>
        <v>5.9875999999999999E-2</v>
      </c>
      <c r="JH122">
        <f t="shared" si="426"/>
        <v>5.9875999999999999E-2</v>
      </c>
      <c r="JI122">
        <f t="shared" si="427"/>
        <v>6.4449999999999993E-2</v>
      </c>
      <c r="JJ122" s="26">
        <f t="shared" si="428"/>
        <v>20.866264101992748</v>
      </c>
      <c r="JK122">
        <f t="shared" si="429"/>
        <v>20.853064747518179</v>
      </c>
      <c r="JL122">
        <f t="shared" si="430"/>
        <v>21.265284848620695</v>
      </c>
      <c r="JM122">
        <f t="shared" si="431"/>
        <v>21.386630282193675</v>
      </c>
      <c r="JN122">
        <f t="shared" si="432"/>
        <v>21.216162716999197</v>
      </c>
      <c r="JO122">
        <f t="shared" si="433"/>
        <v>21.414820850681178</v>
      </c>
      <c r="JP122">
        <f t="shared" si="434"/>
        <v>21.618793827162065</v>
      </c>
      <c r="JQ122">
        <f t="shared" si="435"/>
        <v>21.904644689452105</v>
      </c>
      <c r="JR122">
        <f t="shared" si="436"/>
        <v>21.383455795672933</v>
      </c>
      <c r="JS122">
        <f t="shared" si="437"/>
        <v>21.474387637048675</v>
      </c>
      <c r="JT122">
        <f t="shared" si="438"/>
        <v>23.290190403071897</v>
      </c>
      <c r="JU122" s="26">
        <f t="shared" si="439"/>
        <v>20.866264101992748</v>
      </c>
      <c r="JV122">
        <f t="shared" si="440"/>
        <v>20.853064747518179</v>
      </c>
      <c r="JW122">
        <f t="shared" si="441"/>
        <v>21.265284848620695</v>
      </c>
      <c r="JX122">
        <f t="shared" si="442"/>
        <v>21.386630282193675</v>
      </c>
      <c r="JY122">
        <f t="shared" si="443"/>
        <v>21.216162716999197</v>
      </c>
      <c r="JZ122">
        <f t="shared" si="444"/>
        <v>21.414820850681178</v>
      </c>
      <c r="KA122">
        <f t="shared" si="445"/>
        <v>21.618793827162065</v>
      </c>
      <c r="KB122">
        <f t="shared" si="446"/>
        <v>21.904644689452105</v>
      </c>
      <c r="KC122">
        <f t="shared" si="447"/>
        <v>21.383455795672933</v>
      </c>
      <c r="KD122">
        <f t="shared" si="448"/>
        <v>21.474387637048675</v>
      </c>
      <c r="KE122" s="4" t="str">
        <f t="shared" si="449"/>
        <v/>
      </c>
    </row>
    <row r="123" spans="1:291" x14ac:dyDescent="0.2">
      <c r="A123" s="16" t="s">
        <v>3912</v>
      </c>
      <c r="B123" s="17" t="s">
        <v>4061</v>
      </c>
      <c r="C123" s="17"/>
      <c r="D123" s="17"/>
      <c r="E123" s="20" t="s">
        <v>173</v>
      </c>
      <c r="F123" s="19"/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32">
        <v>0</v>
      </c>
      <c r="Q123" s="19"/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32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 s="4">
        <v>0</v>
      </c>
      <c r="AM123" s="19"/>
      <c r="AN123" s="19">
        <v>2.1767100000000001E-2</v>
      </c>
      <c r="AO123" s="19">
        <v>1.9688299999999999E-2</v>
      </c>
      <c r="AP123" s="19">
        <v>1.7575E-2</v>
      </c>
      <c r="AQ123" s="19">
        <v>1.81529E-2</v>
      </c>
      <c r="AR123" s="19">
        <v>1.9559400000000001E-2</v>
      </c>
      <c r="AS123" s="19">
        <v>1.8443299999999999E-2</v>
      </c>
      <c r="AT123" s="19">
        <v>1.9836300000000001E-2</v>
      </c>
      <c r="AU123" s="19">
        <v>1.96764E-2</v>
      </c>
      <c r="AV123" s="19">
        <v>2.2077099999999999E-2</v>
      </c>
      <c r="AW123" s="32">
        <v>2.3741399999999999E-2</v>
      </c>
      <c r="AX123" s="19"/>
      <c r="AY123" s="19">
        <v>0</v>
      </c>
      <c r="AZ123" s="19">
        <v>0</v>
      </c>
      <c r="BA123" s="19">
        <v>0</v>
      </c>
      <c r="BB123" s="19">
        <v>0</v>
      </c>
      <c r="BC123" s="19">
        <v>0</v>
      </c>
      <c r="BD123" s="19">
        <v>2</v>
      </c>
      <c r="BE123" s="19">
        <v>0</v>
      </c>
      <c r="BF123" s="19">
        <v>0</v>
      </c>
      <c r="BG123" s="19">
        <v>1</v>
      </c>
      <c r="BH123" s="32">
        <v>0</v>
      </c>
      <c r="BI123" s="19"/>
      <c r="BJ123" s="19">
        <f t="shared" si="578"/>
        <v>0</v>
      </c>
      <c r="BK123" s="19">
        <f t="shared" si="565"/>
        <v>0</v>
      </c>
      <c r="BL123" s="19">
        <f>IF(BA123&gt;0,1,0)</f>
        <v>0</v>
      </c>
      <c r="BM123" s="19">
        <f t="shared" si="584"/>
        <v>0</v>
      </c>
      <c r="BN123" s="19">
        <f t="shared" si="584"/>
        <v>0</v>
      </c>
      <c r="BO123" s="19">
        <f t="shared" si="584"/>
        <v>1</v>
      </c>
      <c r="BP123" s="19">
        <f t="shared" si="584"/>
        <v>0</v>
      </c>
      <c r="BQ123" s="19">
        <f t="shared" si="584"/>
        <v>0</v>
      </c>
      <c r="BR123" s="19">
        <f t="shared" si="584"/>
        <v>1</v>
      </c>
      <c r="BS123" s="19">
        <f t="shared" si="584"/>
        <v>0</v>
      </c>
      <c r="BT123" s="38">
        <v>2</v>
      </c>
      <c r="BU123" s="19">
        <v>1</v>
      </c>
      <c r="BV123" s="19">
        <v>0</v>
      </c>
      <c r="BW123" s="19">
        <v>1</v>
      </c>
      <c r="BX123" s="19">
        <v>0</v>
      </c>
      <c r="BY123" s="19">
        <v>8</v>
      </c>
      <c r="BZ123" s="19">
        <v>0</v>
      </c>
      <c r="CA123" s="19">
        <v>1</v>
      </c>
      <c r="CB123" s="19">
        <v>3</v>
      </c>
      <c r="CC123" s="19">
        <v>12</v>
      </c>
      <c r="CD123" s="32">
        <v>54</v>
      </c>
      <c r="CE123" s="19">
        <v>10</v>
      </c>
      <c r="CF123" s="19">
        <v>12</v>
      </c>
      <c r="CG123" s="19">
        <v>19</v>
      </c>
      <c r="CH123" s="19">
        <v>51</v>
      </c>
      <c r="CI123" s="19">
        <v>45</v>
      </c>
      <c r="CJ123" s="19">
        <v>54</v>
      </c>
      <c r="CK123" s="19">
        <v>49</v>
      </c>
      <c r="CL123" s="19">
        <v>51</v>
      </c>
      <c r="CM123" s="19">
        <v>83</v>
      </c>
      <c r="CN123" s="19">
        <v>42</v>
      </c>
      <c r="CO123" s="32">
        <v>136</v>
      </c>
      <c r="CP123" s="35">
        <f t="shared" si="567"/>
        <v>0.2</v>
      </c>
      <c r="CQ123" s="35">
        <f t="shared" si="568"/>
        <v>8.3333333333333329E-2</v>
      </c>
      <c r="CR123" s="35">
        <f t="shared" si="569"/>
        <v>0</v>
      </c>
      <c r="CS123" s="35">
        <f t="shared" si="570"/>
        <v>1.9607843137254902E-2</v>
      </c>
      <c r="CT123" s="35">
        <f t="shared" si="571"/>
        <v>0</v>
      </c>
      <c r="CU123" s="35">
        <f t="shared" si="572"/>
        <v>0.14814814814814814</v>
      </c>
      <c r="CV123" s="35">
        <f t="shared" si="573"/>
        <v>0</v>
      </c>
      <c r="CW123" s="35">
        <f t="shared" si="574"/>
        <v>1.9607843137254902E-2</v>
      </c>
      <c r="CX123" s="35">
        <f t="shared" si="575"/>
        <v>3.614457831325301E-2</v>
      </c>
      <c r="CY123" s="35">
        <f t="shared" si="576"/>
        <v>0.2857142857142857</v>
      </c>
      <c r="CZ123" s="139">
        <f t="shared" si="577"/>
        <v>0.39705882352941174</v>
      </c>
      <c r="DA123" s="146"/>
      <c r="DB123" s="146"/>
      <c r="DC123" s="146"/>
      <c r="DD123" s="146">
        <v>8.3938894049999995</v>
      </c>
      <c r="DE123" s="146"/>
      <c r="DF123" s="146">
        <v>16.781396470000001</v>
      </c>
      <c r="DG123" s="146"/>
      <c r="DH123" s="146">
        <v>39.863325439999997</v>
      </c>
      <c r="DI123" s="146">
        <v>97.4025994</v>
      </c>
      <c r="DJ123" s="146"/>
      <c r="DK123" s="147">
        <v>25.609777780000002</v>
      </c>
      <c r="DL123" s="146"/>
      <c r="DM123" s="146"/>
      <c r="DN123" s="146">
        <v>4.4693069459999997</v>
      </c>
      <c r="DO123" s="146"/>
      <c r="DP123" s="146">
        <v>1.0021101379999999</v>
      </c>
      <c r="DQ123" s="146">
        <v>0.58824245500000005</v>
      </c>
      <c r="DR123" s="146"/>
      <c r="DS123" s="146">
        <v>0.70855079700000001</v>
      </c>
      <c r="DT123" s="146">
        <v>0.12827654799999999</v>
      </c>
      <c r="DU123" s="146">
        <v>0.70765487699999996</v>
      </c>
      <c r="DV123" s="147">
        <v>9.7349424000000004E-2</v>
      </c>
      <c r="DW123" s="146"/>
      <c r="DX123" s="146"/>
      <c r="DY123" s="146">
        <v>-6.0378845209999996</v>
      </c>
      <c r="DZ123" s="146">
        <v>-1.6342549129999999</v>
      </c>
      <c r="EA123" s="146">
        <v>-1.50531723</v>
      </c>
      <c r="EB123" s="146">
        <v>-1.279723892</v>
      </c>
      <c r="EC123" s="146">
        <v>-1.528059845</v>
      </c>
      <c r="ED123" s="146">
        <v>-2.1856100000000001</v>
      </c>
      <c r="EE123" s="146">
        <v>-0.88812999999999998</v>
      </c>
      <c r="EF123" s="146">
        <v>-1.4171400000000001</v>
      </c>
      <c r="EG123" s="147">
        <v>-1.01308</v>
      </c>
      <c r="EH123" s="143">
        <v>3622900</v>
      </c>
      <c r="EI123" s="143">
        <v>14822800</v>
      </c>
      <c r="EJ123" s="143">
        <v>14523300</v>
      </c>
      <c r="EK123" s="143">
        <v>15007800</v>
      </c>
      <c r="EL123" s="149">
        <v>13653900</v>
      </c>
      <c r="EM123" s="149">
        <v>11020900</v>
      </c>
      <c r="EN123" s="143">
        <v>8069500</v>
      </c>
      <c r="EO123" s="143">
        <v>15806400</v>
      </c>
      <c r="EP123" s="143">
        <v>14689100</v>
      </c>
      <c r="EQ123" s="143">
        <v>206967200</v>
      </c>
      <c r="ER123" s="143"/>
      <c r="ES123" s="26">
        <f t="shared" si="505"/>
        <v>15.102785368061014</v>
      </c>
      <c r="ET123" s="26">
        <f t="shared" si="506"/>
        <v>16.511677093859603</v>
      </c>
      <c r="EU123" s="26">
        <f t="shared" si="507"/>
        <v>16.491264814265662</v>
      </c>
      <c r="EV123" s="26">
        <f t="shared" si="508"/>
        <v>16.524080623913335</v>
      </c>
      <c r="EW123" s="26">
        <f t="shared" si="509"/>
        <v>16.429535753072404</v>
      </c>
      <c r="EX123" s="26">
        <f t="shared" si="510"/>
        <v>16.215304028045725</v>
      </c>
      <c r="EY123" s="26">
        <f t="shared" si="511"/>
        <v>15.903602080458015</v>
      </c>
      <c r="EZ123" s="26">
        <f t="shared" si="512"/>
        <v>16.575925479272346</v>
      </c>
      <c r="FA123" s="26">
        <f t="shared" si="513"/>
        <v>16.502616280105752</v>
      </c>
      <c r="FB123" s="26">
        <f t="shared" si="514"/>
        <v>19.148070884568185</v>
      </c>
      <c r="FC123" s="152" t="str">
        <f t="shared" si="515"/>
        <v/>
      </c>
      <c r="FD123" t="str">
        <f t="shared" si="580"/>
        <v/>
      </c>
      <c r="FG123">
        <f>IF(ISNUMBER(I123),DD123,"")</f>
        <v>8.3938894049999995</v>
      </c>
      <c r="FI123">
        <f>IF(ISNUMBER(K123),DF123,"")</f>
        <v>16.781396470000001</v>
      </c>
      <c r="FK123">
        <f t="shared" ref="FK123:FN127" si="585">IF(ISNUMBER(M123),DH123,"")</f>
        <v>39.863325439999997</v>
      </c>
      <c r="FL123">
        <f t="shared" si="585"/>
        <v>97.4025994</v>
      </c>
      <c r="FM123">
        <f t="shared" si="585"/>
        <v>0</v>
      </c>
      <c r="FN123">
        <f t="shared" si="585"/>
        <v>25.609777780000002</v>
      </c>
      <c r="FO123" s="26" t="str">
        <f>IF(ISNUMBER(F123),DL123,"")</f>
        <v/>
      </c>
      <c r="FQ123">
        <f>IF(ISNUMBER(H123),DN123,"")</f>
        <v>4.4693069459999997</v>
      </c>
      <c r="FS123">
        <f t="shared" si="566"/>
        <v>1.0021101379999999</v>
      </c>
      <c r="FT123">
        <f>IF(ISNUMBER(K123),DQ123,"")</f>
        <v>0.58824245500000005</v>
      </c>
      <c r="FV123">
        <f t="shared" ref="FV123:FW127" si="586">IF(ISNUMBER(M123),DS123,"")</f>
        <v>0.70855079700000001</v>
      </c>
      <c r="FW123">
        <f t="shared" si="586"/>
        <v>0.12827654799999999</v>
      </c>
      <c r="FX123">
        <f t="shared" si="555"/>
        <v>0.70765487699999996</v>
      </c>
      <c r="FY123" s="4">
        <f t="shared" si="557"/>
        <v>9.7349424000000004E-2</v>
      </c>
      <c r="FZ123" t="str">
        <f>IF(ISNUMBER(F123),DW123,"")</f>
        <v/>
      </c>
      <c r="GB123">
        <f t="shared" si="544"/>
        <v>-6.0378845209999996</v>
      </c>
      <c r="GC123">
        <f t="shared" si="545"/>
        <v>-1.6342549129999999</v>
      </c>
      <c r="GD123">
        <f t="shared" si="546"/>
        <v>-1.50531723</v>
      </c>
      <c r="GE123">
        <f t="shared" si="518"/>
        <v>-1.279723892</v>
      </c>
      <c r="GF123">
        <f t="shared" si="519"/>
        <v>-1.528059845</v>
      </c>
      <c r="GG123">
        <f t="shared" si="520"/>
        <v>-2.1856100000000001</v>
      </c>
      <c r="GH123">
        <f t="shared" si="521"/>
        <v>-0.88812999999999998</v>
      </c>
      <c r="GI123">
        <f t="shared" si="556"/>
        <v>-1.4171400000000001</v>
      </c>
      <c r="GJ123" s="4">
        <f t="shared" si="558"/>
        <v>-1.01308</v>
      </c>
      <c r="GK123" t="str">
        <f t="shared" si="522"/>
        <v/>
      </c>
      <c r="GL123">
        <f t="shared" si="523"/>
        <v>16.511677093859603</v>
      </c>
      <c r="GM123">
        <f t="shared" si="524"/>
        <v>16.491264814265662</v>
      </c>
      <c r="GN123">
        <f t="shared" si="525"/>
        <v>16.524080623913335</v>
      </c>
      <c r="GO123">
        <f t="shared" si="526"/>
        <v>16.429535753072404</v>
      </c>
      <c r="GP123">
        <f t="shared" si="527"/>
        <v>16.215304028045725</v>
      </c>
      <c r="GQ123">
        <f t="shared" si="528"/>
        <v>15.903602080458015</v>
      </c>
      <c r="GR123">
        <f t="shared" si="529"/>
        <v>16.575925479272346</v>
      </c>
      <c r="GS123">
        <f t="shared" si="530"/>
        <v>16.502616280105752</v>
      </c>
      <c r="GT123">
        <f t="shared" si="531"/>
        <v>19.148070884568185</v>
      </c>
      <c r="GU123" t="str">
        <f t="shared" si="532"/>
        <v/>
      </c>
      <c r="GV123" s="26">
        <f t="shared" si="362"/>
        <v>11.025982470999988</v>
      </c>
      <c r="GW123">
        <f t="shared" si="363"/>
        <v>0.52583789730000008</v>
      </c>
      <c r="GX123">
        <f t="shared" si="364"/>
        <v>0.52583789730000008</v>
      </c>
      <c r="GY123">
        <f t="shared" si="365"/>
        <v>8.3938894049999995</v>
      </c>
      <c r="GZ123">
        <f t="shared" si="366"/>
        <v>0.52583789730000008</v>
      </c>
      <c r="HA123">
        <f t="shared" si="367"/>
        <v>11.025982470999988</v>
      </c>
      <c r="HB123">
        <f t="shared" si="368"/>
        <v>0.52583789730000008</v>
      </c>
      <c r="HC123">
        <f t="shared" si="369"/>
        <v>11.025982470999988</v>
      </c>
      <c r="HD123">
        <f t="shared" si="370"/>
        <v>11.025982470999988</v>
      </c>
      <c r="HE123">
        <f t="shared" si="371"/>
        <v>0.52583789730000008</v>
      </c>
      <c r="HF123">
        <f t="shared" si="372"/>
        <v>11.025982470999988</v>
      </c>
      <c r="HG123" s="26" t="str">
        <f t="shared" si="373"/>
        <v/>
      </c>
      <c r="HH123" t="str">
        <f t="shared" si="374"/>
        <v/>
      </c>
      <c r="HI123" t="str">
        <f t="shared" si="375"/>
        <v/>
      </c>
      <c r="HJ123">
        <f t="shared" si="376"/>
        <v>8.3938894049999995</v>
      </c>
      <c r="HK123" t="str">
        <f t="shared" si="377"/>
        <v/>
      </c>
      <c r="HL123">
        <f t="shared" si="378"/>
        <v>11.025982470999988</v>
      </c>
      <c r="HM123" t="str">
        <f t="shared" si="379"/>
        <v/>
      </c>
      <c r="HN123">
        <f t="shared" si="380"/>
        <v>11.025982470999988</v>
      </c>
      <c r="HO123">
        <f t="shared" si="381"/>
        <v>11.025982470999988</v>
      </c>
      <c r="HP123">
        <f t="shared" si="382"/>
        <v>0.52583789730000008</v>
      </c>
      <c r="HQ123">
        <f t="shared" si="383"/>
        <v>11.025982470999988</v>
      </c>
      <c r="HR123" s="26">
        <f t="shared" si="384"/>
        <v>0.86766592399999853</v>
      </c>
      <c r="HS123">
        <f t="shared" si="385"/>
        <v>1.8501305000000012E-3</v>
      </c>
      <c r="HT123">
        <f t="shared" si="386"/>
        <v>0.86766592399999853</v>
      </c>
      <c r="HU123">
        <f t="shared" si="387"/>
        <v>1.8501305000000012E-3</v>
      </c>
      <c r="HV123">
        <f t="shared" si="388"/>
        <v>0.86766592399999853</v>
      </c>
      <c r="HW123">
        <f t="shared" si="389"/>
        <v>0.58824245500000005</v>
      </c>
      <c r="HX123">
        <f t="shared" si="390"/>
        <v>1.8501305000000012E-3</v>
      </c>
      <c r="HY123">
        <f t="shared" si="391"/>
        <v>0.70855079700000001</v>
      </c>
      <c r="HZ123">
        <f t="shared" si="392"/>
        <v>0.12827654799999999</v>
      </c>
      <c r="IA123">
        <f t="shared" si="393"/>
        <v>0.70765487699999996</v>
      </c>
      <c r="IB123" s="4">
        <f t="shared" si="394"/>
        <v>9.7349424000000004E-2</v>
      </c>
      <c r="IC123" t="str">
        <f t="shared" si="395"/>
        <v/>
      </c>
      <c r="ID123" t="str">
        <f t="shared" si="396"/>
        <v/>
      </c>
      <c r="IE123">
        <f t="shared" si="397"/>
        <v>0.86766592399999853</v>
      </c>
      <c r="IF123" t="str">
        <f t="shared" si="398"/>
        <v/>
      </c>
      <c r="IG123">
        <f t="shared" si="399"/>
        <v>0.86766592399999853</v>
      </c>
      <c r="IH123">
        <f t="shared" si="400"/>
        <v>0.58824245500000005</v>
      </c>
      <c r="II123" t="str">
        <f t="shared" si="401"/>
        <v/>
      </c>
      <c r="IJ123">
        <f t="shared" si="402"/>
        <v>0.70855079700000001</v>
      </c>
      <c r="IK123">
        <f t="shared" si="403"/>
        <v>0.12827654799999999</v>
      </c>
      <c r="IL123">
        <f t="shared" si="404"/>
        <v>0.70765487699999996</v>
      </c>
      <c r="IM123">
        <f t="shared" si="405"/>
        <v>9.7349424000000004E-2</v>
      </c>
      <c r="IN123" s="26">
        <f t="shared" si="406"/>
        <v>0.13094384999999997</v>
      </c>
      <c r="IO123">
        <f t="shared" si="407"/>
        <v>0</v>
      </c>
      <c r="IP123">
        <f t="shared" si="408"/>
        <v>-0.59402007594999995</v>
      </c>
      <c r="IQ123">
        <f t="shared" si="409"/>
        <v>-0.59402007594999995</v>
      </c>
      <c r="IR123">
        <f t="shared" si="410"/>
        <v>-0.59402007594999995</v>
      </c>
      <c r="IS123">
        <f t="shared" si="411"/>
        <v>-0.59402007594999995</v>
      </c>
      <c r="IT123">
        <f t="shared" si="412"/>
        <v>-0.59402007594999995</v>
      </c>
      <c r="IU123">
        <f t="shared" si="413"/>
        <v>-0.59402007594999995</v>
      </c>
      <c r="IV123">
        <f t="shared" si="414"/>
        <v>-0.59402007594999995</v>
      </c>
      <c r="IW123">
        <f t="shared" si="415"/>
        <v>-0.59402007594999995</v>
      </c>
      <c r="IX123">
        <f t="shared" si="416"/>
        <v>-0.59402007594999995</v>
      </c>
      <c r="IY123" s="26" t="str">
        <f t="shared" si="417"/>
        <v/>
      </c>
      <c r="IZ123" t="str">
        <f t="shared" si="418"/>
        <v/>
      </c>
      <c r="JA123">
        <f t="shared" si="419"/>
        <v>-0.59402007594999995</v>
      </c>
      <c r="JB123">
        <f t="shared" si="420"/>
        <v>-0.59402007594999995</v>
      </c>
      <c r="JC123">
        <f t="shared" si="421"/>
        <v>-0.59402007594999995</v>
      </c>
      <c r="JD123">
        <f t="shared" si="422"/>
        <v>-0.59402007594999995</v>
      </c>
      <c r="JE123">
        <f t="shared" si="423"/>
        <v>-0.59402007594999995</v>
      </c>
      <c r="JF123">
        <f t="shared" si="424"/>
        <v>-0.59402007594999995</v>
      </c>
      <c r="JG123">
        <f t="shared" si="425"/>
        <v>-0.59402007594999995</v>
      </c>
      <c r="JH123">
        <f t="shared" si="426"/>
        <v>-0.59402007594999995</v>
      </c>
      <c r="JI123">
        <f t="shared" si="427"/>
        <v>-0.59402007594999995</v>
      </c>
      <c r="JJ123" s="26">
        <f t="shared" si="428"/>
        <v>23.290190403071897</v>
      </c>
      <c r="JK123">
        <f t="shared" si="429"/>
        <v>16.511677093859603</v>
      </c>
      <c r="JL123">
        <f t="shared" si="430"/>
        <v>16.491264814265662</v>
      </c>
      <c r="JM123">
        <f t="shared" si="431"/>
        <v>16.524080623913335</v>
      </c>
      <c r="JN123">
        <f t="shared" si="432"/>
        <v>16.471776900977758</v>
      </c>
      <c r="JO123">
        <f t="shared" si="433"/>
        <v>16.471776900977758</v>
      </c>
      <c r="JP123">
        <f t="shared" si="434"/>
        <v>16.471776900977758</v>
      </c>
      <c r="JQ123">
        <f t="shared" si="435"/>
        <v>16.575925479272346</v>
      </c>
      <c r="JR123">
        <f t="shared" si="436"/>
        <v>16.502616280105752</v>
      </c>
      <c r="JS123">
        <f t="shared" si="437"/>
        <v>19.148070884568185</v>
      </c>
      <c r="JT123">
        <f t="shared" si="438"/>
        <v>23.290190403071897</v>
      </c>
      <c r="JU123" s="26" t="str">
        <f t="shared" si="439"/>
        <v/>
      </c>
      <c r="JV123">
        <f t="shared" si="440"/>
        <v>16.511677093859603</v>
      </c>
      <c r="JW123">
        <f t="shared" si="441"/>
        <v>16.491264814265662</v>
      </c>
      <c r="JX123">
        <f t="shared" si="442"/>
        <v>16.524080623913335</v>
      </c>
      <c r="JY123">
        <f t="shared" si="443"/>
        <v>16.471776900977758</v>
      </c>
      <c r="JZ123">
        <f t="shared" si="444"/>
        <v>16.471776900977758</v>
      </c>
      <c r="KA123">
        <f t="shared" si="445"/>
        <v>16.471776900977758</v>
      </c>
      <c r="KB123">
        <f t="shared" si="446"/>
        <v>16.575925479272346</v>
      </c>
      <c r="KC123">
        <f t="shared" si="447"/>
        <v>16.502616280105752</v>
      </c>
      <c r="KD123">
        <f t="shared" si="448"/>
        <v>19.148070884568185</v>
      </c>
      <c r="KE123" s="4" t="str">
        <f t="shared" si="449"/>
        <v/>
      </c>
    </row>
    <row r="124" spans="1:291" x14ac:dyDescent="0.2">
      <c r="A124" s="16" t="s">
        <v>3750</v>
      </c>
      <c r="B124" s="17" t="s">
        <v>3751</v>
      </c>
      <c r="C124" s="17"/>
      <c r="D124" s="17"/>
      <c r="E124" s="20" t="s">
        <v>173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32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32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 s="4">
        <v>0</v>
      </c>
      <c r="AM124" s="19">
        <v>2.3100900000000001E-2</v>
      </c>
      <c r="AN124" s="19">
        <v>2.35456E-2</v>
      </c>
      <c r="AO124" s="19">
        <v>2.4620400000000001E-2</v>
      </c>
      <c r="AP124" s="19">
        <v>2.3764799999999999E-2</v>
      </c>
      <c r="AQ124" s="19">
        <v>2.3546899999999999E-2</v>
      </c>
      <c r="AR124" s="19">
        <v>2.3324899999999999E-2</v>
      </c>
      <c r="AS124" s="19">
        <v>2.41847E-2</v>
      </c>
      <c r="AT124" s="19">
        <v>2.42337E-2</v>
      </c>
      <c r="AU124" s="19">
        <v>2.29555E-2</v>
      </c>
      <c r="AV124" s="19">
        <v>2.4119700000000001E-2</v>
      </c>
      <c r="AW124" s="32">
        <v>2.3527800000000001E-2</v>
      </c>
      <c r="AX124" s="19">
        <v>0</v>
      </c>
      <c r="AY124" s="19">
        <v>0</v>
      </c>
      <c r="AZ124" s="19">
        <v>0</v>
      </c>
      <c r="BA124" s="19">
        <v>0</v>
      </c>
      <c r="BB124" s="19">
        <v>0</v>
      </c>
      <c r="BC124" s="19">
        <v>0</v>
      </c>
      <c r="BD124" s="19">
        <v>0</v>
      </c>
      <c r="BE124" s="19">
        <v>0</v>
      </c>
      <c r="BF124" s="19">
        <v>0</v>
      </c>
      <c r="BG124" s="19">
        <v>0</v>
      </c>
      <c r="BH124" s="32">
        <v>1</v>
      </c>
      <c r="BI124" s="19">
        <f>IF(AX124&gt;0,1,0)</f>
        <v>0</v>
      </c>
      <c r="BJ124" s="19">
        <f t="shared" si="578"/>
        <v>0</v>
      </c>
      <c r="BK124" s="19">
        <f t="shared" si="565"/>
        <v>0</v>
      </c>
      <c r="BL124" s="19">
        <f>IF(BA124&gt;0,1,0)</f>
        <v>0</v>
      </c>
      <c r="BM124" s="19">
        <f t="shared" si="584"/>
        <v>0</v>
      </c>
      <c r="BN124" s="19">
        <f t="shared" si="584"/>
        <v>0</v>
      </c>
      <c r="BO124" s="19">
        <f t="shared" si="584"/>
        <v>0</v>
      </c>
      <c r="BP124" s="19">
        <f t="shared" si="584"/>
        <v>0</v>
      </c>
      <c r="BQ124" s="19">
        <f t="shared" si="584"/>
        <v>0</v>
      </c>
      <c r="BR124" s="19">
        <f t="shared" si="584"/>
        <v>0</v>
      </c>
      <c r="BS124" s="19">
        <f t="shared" si="584"/>
        <v>1</v>
      </c>
      <c r="BT124" s="38">
        <v>84</v>
      </c>
      <c r="BU124" s="19">
        <v>105</v>
      </c>
      <c r="BV124" s="19">
        <v>100</v>
      </c>
      <c r="BW124" s="19">
        <v>103</v>
      </c>
      <c r="BX124" s="19">
        <v>135</v>
      </c>
      <c r="BY124" s="19">
        <v>115</v>
      </c>
      <c r="BZ124" s="19">
        <v>169</v>
      </c>
      <c r="CA124" s="19">
        <v>273</v>
      </c>
      <c r="CB124" s="19">
        <v>302</v>
      </c>
      <c r="CC124" s="19">
        <v>223</v>
      </c>
      <c r="CD124" s="32">
        <v>264</v>
      </c>
      <c r="CE124" s="19">
        <v>209</v>
      </c>
      <c r="CF124" s="19">
        <v>328</v>
      </c>
      <c r="CG124" s="19">
        <v>244</v>
      </c>
      <c r="CH124" s="19">
        <v>326</v>
      </c>
      <c r="CI124" s="19">
        <v>314</v>
      </c>
      <c r="CJ124" s="19">
        <v>355</v>
      </c>
      <c r="CK124" s="19">
        <v>311</v>
      </c>
      <c r="CL124" s="19">
        <v>522</v>
      </c>
      <c r="CM124" s="19">
        <v>551</v>
      </c>
      <c r="CN124" s="19">
        <v>425</v>
      </c>
      <c r="CO124" s="32">
        <v>625</v>
      </c>
      <c r="CP124" s="35">
        <f t="shared" si="567"/>
        <v>0.40191387559808611</v>
      </c>
      <c r="CQ124" s="35">
        <f t="shared" si="568"/>
        <v>0.3201219512195122</v>
      </c>
      <c r="CR124" s="35">
        <f t="shared" si="569"/>
        <v>0.4098360655737705</v>
      </c>
      <c r="CS124" s="35">
        <f t="shared" si="570"/>
        <v>0.31595092024539878</v>
      </c>
      <c r="CT124" s="35">
        <f t="shared" si="571"/>
        <v>0.42993630573248409</v>
      </c>
      <c r="CU124" s="35">
        <f t="shared" si="572"/>
        <v>0.323943661971831</v>
      </c>
      <c r="CV124" s="35">
        <f t="shared" si="573"/>
        <v>0.54340836012861737</v>
      </c>
      <c r="CW124" s="35">
        <f t="shared" si="574"/>
        <v>0.52298850574712641</v>
      </c>
      <c r="CX124" s="35">
        <f t="shared" si="575"/>
        <v>0.5480943738656987</v>
      </c>
      <c r="CY124" s="35">
        <f t="shared" si="576"/>
        <v>0.52470588235294113</v>
      </c>
      <c r="CZ124" s="139">
        <f t="shared" si="577"/>
        <v>0.4224</v>
      </c>
      <c r="DA124" s="146">
        <v>2.7296999999999998</v>
      </c>
      <c r="DB124" s="146">
        <v>2.9817</v>
      </c>
      <c r="DC124" s="146">
        <v>2.7092999999999998</v>
      </c>
      <c r="DD124" s="146">
        <v>3.8089</v>
      </c>
      <c r="DE124" s="146">
        <v>3.4458000000000002</v>
      </c>
      <c r="DF124" s="146">
        <v>3.6818</v>
      </c>
      <c r="DG124" s="146">
        <v>3.7766999999999999</v>
      </c>
      <c r="DH124" s="146">
        <v>3.7065999999999999</v>
      </c>
      <c r="DI124" s="146">
        <v>3.6781000000000001</v>
      </c>
      <c r="DJ124" s="146">
        <v>4.2381000000000002</v>
      </c>
      <c r="DK124" s="147">
        <v>2.6842999999999999</v>
      </c>
      <c r="DL124" s="146">
        <v>0.30718000000000001</v>
      </c>
      <c r="DM124" s="146">
        <v>0.22628400000000001</v>
      </c>
      <c r="DN124" s="146">
        <v>0.193054</v>
      </c>
      <c r="DO124" s="146">
        <v>0.20161999999999999</v>
      </c>
      <c r="DP124" s="146">
        <v>0.26497300000000001</v>
      </c>
      <c r="DQ124" s="146">
        <v>0.32828400000000002</v>
      </c>
      <c r="DR124" s="146">
        <v>0.35395100000000002</v>
      </c>
      <c r="DS124" s="146">
        <v>0.34950100000000001</v>
      </c>
      <c r="DT124" s="146">
        <v>0.41574499999999998</v>
      </c>
      <c r="DU124" s="146">
        <v>0.429199</v>
      </c>
      <c r="DV124" s="147">
        <v>0.38956400000000002</v>
      </c>
      <c r="DW124" s="146">
        <v>6.1803999999999998E-2</v>
      </c>
      <c r="DX124" s="146">
        <v>0.102878</v>
      </c>
      <c r="DY124" s="146">
        <v>0.11029799999999999</v>
      </c>
      <c r="DZ124" s="146">
        <v>0.10927000000000001</v>
      </c>
      <c r="EA124" s="146">
        <v>0.10814699999999999</v>
      </c>
      <c r="EB124" s="146">
        <v>0.112316</v>
      </c>
      <c r="EC124" s="146">
        <v>0.108893</v>
      </c>
      <c r="ED124" s="146">
        <v>0.109621</v>
      </c>
      <c r="EE124" s="146">
        <v>9.8697999999999994E-2</v>
      </c>
      <c r="EF124" s="146">
        <v>0.10301200000000001</v>
      </c>
      <c r="EG124" s="147">
        <v>1.0486000000000001E-2</v>
      </c>
      <c r="EH124" s="143">
        <v>1759350200</v>
      </c>
      <c r="EI124" s="143">
        <v>2383760200</v>
      </c>
      <c r="EJ124" s="143">
        <v>2688920200</v>
      </c>
      <c r="EK124" s="143">
        <v>4449529600</v>
      </c>
      <c r="EL124" s="149">
        <v>3958263200</v>
      </c>
      <c r="EM124" s="149">
        <v>4388978500</v>
      </c>
      <c r="EN124" s="143">
        <v>4720183600</v>
      </c>
      <c r="EO124" s="143">
        <v>5555705400</v>
      </c>
      <c r="EP124" s="143">
        <v>4936715000</v>
      </c>
      <c r="EQ124" s="143">
        <v>6185759500</v>
      </c>
      <c r="ER124" s="143">
        <v>4050647100</v>
      </c>
      <c r="ES124" s="26">
        <f t="shared" si="505"/>
        <v>21.28821037327824</v>
      </c>
      <c r="ET124" s="26">
        <f t="shared" si="506"/>
        <v>21.591944993841956</v>
      </c>
      <c r="EU124" s="26">
        <f t="shared" si="507"/>
        <v>21.712405537333133</v>
      </c>
      <c r="EV124" s="26">
        <f t="shared" si="508"/>
        <v>22.216064219671921</v>
      </c>
      <c r="EW124" s="26">
        <f t="shared" si="509"/>
        <v>22.099071180147305</v>
      </c>
      <c r="EX124" s="26">
        <f t="shared" si="510"/>
        <v>22.202362349030349</v>
      </c>
      <c r="EY124" s="26">
        <f t="shared" si="511"/>
        <v>22.275113534092441</v>
      </c>
      <c r="EZ124" s="26">
        <f t="shared" si="512"/>
        <v>22.438091236674602</v>
      </c>
      <c r="FA124" s="26">
        <f t="shared" si="513"/>
        <v>22.319965967192051</v>
      </c>
      <c r="FB124" s="26">
        <f t="shared" si="514"/>
        <v>22.545515632341651</v>
      </c>
      <c r="FC124" s="152">
        <f t="shared" si="515"/>
        <v>22.122142483079529</v>
      </c>
      <c r="FD124">
        <f t="shared" si="580"/>
        <v>2.7296999999999998</v>
      </c>
      <c r="FE124">
        <f t="shared" ref="FE124:FF127" si="587">IF(ISNUMBER(G124),DB124,"")</f>
        <v>2.9817</v>
      </c>
      <c r="FF124">
        <f t="shared" si="587"/>
        <v>2.7092999999999998</v>
      </c>
      <c r="FG124">
        <f>IF(ISNUMBER(I124),DD124,"")</f>
        <v>3.8089</v>
      </c>
      <c r="FH124">
        <f>IF(ISNUMBER(J124),DE124,"")</f>
        <v>3.4458000000000002</v>
      </c>
      <c r="FI124">
        <f>IF(ISNUMBER(K124),DF124,"")</f>
        <v>3.6818</v>
      </c>
      <c r="FJ124">
        <f>IF(ISNUMBER(L124),DG124,"")</f>
        <v>3.7766999999999999</v>
      </c>
      <c r="FK124">
        <f t="shared" si="585"/>
        <v>3.7065999999999999</v>
      </c>
      <c r="FL124">
        <f t="shared" si="585"/>
        <v>3.6781000000000001</v>
      </c>
      <c r="FM124">
        <f t="shared" si="585"/>
        <v>4.2381000000000002</v>
      </c>
      <c r="FN124">
        <f t="shared" si="585"/>
        <v>2.6842999999999999</v>
      </c>
      <c r="FO124" s="26">
        <f>IF(ISNUMBER(F124),DL124,"")</f>
        <v>0.30718000000000001</v>
      </c>
      <c r="FP124">
        <f>IF(ISNUMBER(G124),DM124,"")</f>
        <v>0.22628400000000001</v>
      </c>
      <c r="FQ124">
        <f>IF(ISNUMBER(H124),DN124,"")</f>
        <v>0.193054</v>
      </c>
      <c r="FR124">
        <f>IF(ISNUMBER(I124),DO124,"")</f>
        <v>0.20161999999999999</v>
      </c>
      <c r="FS124">
        <f t="shared" si="566"/>
        <v>0.26497300000000001</v>
      </c>
      <c r="FT124">
        <f>IF(ISNUMBER(K124),DQ124,"")</f>
        <v>0.32828400000000002</v>
      </c>
      <c r="FU124">
        <f>IF(ISNUMBER(L124),DR124,"")</f>
        <v>0.35395100000000002</v>
      </c>
      <c r="FV124">
        <f t="shared" si="586"/>
        <v>0.34950100000000001</v>
      </c>
      <c r="FW124">
        <f t="shared" si="586"/>
        <v>0.41574499999999998</v>
      </c>
      <c r="FX124">
        <f t="shared" si="555"/>
        <v>0.429199</v>
      </c>
      <c r="FY124" s="4">
        <f t="shared" si="557"/>
        <v>0.38956400000000002</v>
      </c>
      <c r="FZ124">
        <f>IF(ISNUMBER(F124),DW124,"")</f>
        <v>6.1803999999999998E-2</v>
      </c>
      <c r="GA124">
        <f>IF(ISNUMBER(G124),DX124,"")</f>
        <v>0.102878</v>
      </c>
      <c r="GB124">
        <f t="shared" si="544"/>
        <v>0.11029799999999999</v>
      </c>
      <c r="GC124">
        <f t="shared" si="545"/>
        <v>0.10927000000000001</v>
      </c>
      <c r="GD124">
        <f t="shared" si="546"/>
        <v>0.10814699999999999</v>
      </c>
      <c r="GE124">
        <f t="shared" si="518"/>
        <v>0.112316</v>
      </c>
      <c r="GF124">
        <f t="shared" si="519"/>
        <v>0.108893</v>
      </c>
      <c r="GG124">
        <f t="shared" si="520"/>
        <v>0.109621</v>
      </c>
      <c r="GH124">
        <f t="shared" si="521"/>
        <v>9.8697999999999994E-2</v>
      </c>
      <c r="GI124">
        <f t="shared" si="556"/>
        <v>0.10301200000000001</v>
      </c>
      <c r="GJ124" s="4">
        <f t="shared" si="558"/>
        <v>1.0486000000000001E-2</v>
      </c>
      <c r="GK124">
        <f t="shared" si="522"/>
        <v>21.28821037327824</v>
      </c>
      <c r="GL124">
        <f t="shared" si="523"/>
        <v>21.591944993841956</v>
      </c>
      <c r="GM124">
        <f t="shared" si="524"/>
        <v>21.712405537333133</v>
      </c>
      <c r="GN124">
        <f t="shared" si="525"/>
        <v>22.216064219671921</v>
      </c>
      <c r="GO124">
        <f t="shared" si="526"/>
        <v>22.099071180147305</v>
      </c>
      <c r="GP124">
        <f t="shared" si="527"/>
        <v>22.202362349030349</v>
      </c>
      <c r="GQ124">
        <f t="shared" si="528"/>
        <v>22.275113534092441</v>
      </c>
      <c r="GR124">
        <f t="shared" si="529"/>
        <v>22.438091236674602</v>
      </c>
      <c r="GS124">
        <f t="shared" si="530"/>
        <v>22.319965967192051</v>
      </c>
      <c r="GT124">
        <f t="shared" si="531"/>
        <v>22.545515632341651</v>
      </c>
      <c r="GU124">
        <f t="shared" si="532"/>
        <v>22.122142483079529</v>
      </c>
      <c r="GV124" s="26">
        <f t="shared" si="362"/>
        <v>2.7296999999999998</v>
      </c>
      <c r="GW124">
        <f t="shared" si="363"/>
        <v>2.9817</v>
      </c>
      <c r="GX124">
        <f t="shared" si="364"/>
        <v>2.7092999999999998</v>
      </c>
      <c r="GY124">
        <f t="shared" si="365"/>
        <v>3.8089</v>
      </c>
      <c r="GZ124">
        <f t="shared" si="366"/>
        <v>3.4458000000000002</v>
      </c>
      <c r="HA124">
        <f t="shared" si="367"/>
        <v>3.6818</v>
      </c>
      <c r="HB124">
        <f t="shared" si="368"/>
        <v>3.7766999999999999</v>
      </c>
      <c r="HC124">
        <f t="shared" si="369"/>
        <v>3.7065999999999999</v>
      </c>
      <c r="HD124">
        <f t="shared" si="370"/>
        <v>3.6781000000000001</v>
      </c>
      <c r="HE124">
        <f t="shared" si="371"/>
        <v>4.2381000000000002</v>
      </c>
      <c r="HF124">
        <f t="shared" si="372"/>
        <v>2.6842999999999999</v>
      </c>
      <c r="HG124" s="26">
        <f t="shared" si="373"/>
        <v>2.7296999999999998</v>
      </c>
      <c r="HH124">
        <f t="shared" si="374"/>
        <v>2.9817</v>
      </c>
      <c r="HI124">
        <f t="shared" si="375"/>
        <v>2.7092999999999998</v>
      </c>
      <c r="HJ124">
        <f t="shared" si="376"/>
        <v>3.8089</v>
      </c>
      <c r="HK124">
        <f t="shared" si="377"/>
        <v>3.4458000000000002</v>
      </c>
      <c r="HL124">
        <f t="shared" si="378"/>
        <v>3.6818</v>
      </c>
      <c r="HM124">
        <f t="shared" si="379"/>
        <v>3.7766999999999999</v>
      </c>
      <c r="HN124">
        <f t="shared" si="380"/>
        <v>3.7065999999999999</v>
      </c>
      <c r="HO124">
        <f t="shared" si="381"/>
        <v>3.6781000000000001</v>
      </c>
      <c r="HP124">
        <f t="shared" si="382"/>
        <v>4.2381000000000002</v>
      </c>
      <c r="HQ124">
        <f t="shared" si="383"/>
        <v>2.6842999999999999</v>
      </c>
      <c r="HR124" s="26">
        <f t="shared" si="384"/>
        <v>0.30718000000000001</v>
      </c>
      <c r="HS124">
        <f t="shared" si="385"/>
        <v>0.22628400000000001</v>
      </c>
      <c r="HT124">
        <f t="shared" si="386"/>
        <v>0.193054</v>
      </c>
      <c r="HU124">
        <f t="shared" si="387"/>
        <v>0.20161999999999999</v>
      </c>
      <c r="HV124">
        <f t="shared" si="388"/>
        <v>0.26497300000000001</v>
      </c>
      <c r="HW124">
        <f t="shared" si="389"/>
        <v>0.32828400000000002</v>
      </c>
      <c r="HX124">
        <f t="shared" si="390"/>
        <v>0.35395100000000002</v>
      </c>
      <c r="HY124">
        <f t="shared" si="391"/>
        <v>0.34950100000000001</v>
      </c>
      <c r="HZ124">
        <f t="shared" si="392"/>
        <v>0.41574499999999998</v>
      </c>
      <c r="IA124">
        <f t="shared" si="393"/>
        <v>0.429199</v>
      </c>
      <c r="IB124" s="4">
        <f t="shared" si="394"/>
        <v>0.38956400000000002</v>
      </c>
      <c r="IC124">
        <f t="shared" si="395"/>
        <v>0.30718000000000001</v>
      </c>
      <c r="ID124">
        <f t="shared" si="396"/>
        <v>0.22628400000000001</v>
      </c>
      <c r="IE124">
        <f t="shared" si="397"/>
        <v>0.193054</v>
      </c>
      <c r="IF124">
        <f t="shared" si="398"/>
        <v>0.20161999999999999</v>
      </c>
      <c r="IG124">
        <f t="shared" si="399"/>
        <v>0.26497300000000001</v>
      </c>
      <c r="IH124">
        <f t="shared" si="400"/>
        <v>0.32828400000000002</v>
      </c>
      <c r="II124">
        <f t="shared" si="401"/>
        <v>0.35395100000000002</v>
      </c>
      <c r="IJ124">
        <f t="shared" si="402"/>
        <v>0.34950100000000001</v>
      </c>
      <c r="IK124">
        <f t="shared" si="403"/>
        <v>0.41574499999999998</v>
      </c>
      <c r="IL124">
        <f t="shared" si="404"/>
        <v>0.429199</v>
      </c>
      <c r="IM124">
        <f t="shared" si="405"/>
        <v>0.38956400000000002</v>
      </c>
      <c r="IN124" s="26">
        <f t="shared" si="406"/>
        <v>6.1803999999999998E-2</v>
      </c>
      <c r="IO124">
        <f t="shared" si="407"/>
        <v>0.102878</v>
      </c>
      <c r="IP124">
        <f t="shared" si="408"/>
        <v>0.11029799999999999</v>
      </c>
      <c r="IQ124">
        <f t="shared" si="409"/>
        <v>0.10927000000000001</v>
      </c>
      <c r="IR124">
        <f t="shared" si="410"/>
        <v>0.10814699999999999</v>
      </c>
      <c r="IS124">
        <f t="shared" si="411"/>
        <v>0.112316</v>
      </c>
      <c r="IT124">
        <f t="shared" si="412"/>
        <v>0.108893</v>
      </c>
      <c r="IU124">
        <f t="shared" si="413"/>
        <v>0.109621</v>
      </c>
      <c r="IV124">
        <f t="shared" si="414"/>
        <v>9.8697999999999994E-2</v>
      </c>
      <c r="IW124">
        <f t="shared" si="415"/>
        <v>0.10301200000000001</v>
      </c>
      <c r="IX124">
        <f t="shared" si="416"/>
        <v>1.0486000000000001E-2</v>
      </c>
      <c r="IY124" s="26">
        <f t="shared" si="417"/>
        <v>6.1803999999999998E-2</v>
      </c>
      <c r="IZ124">
        <f t="shared" si="418"/>
        <v>0.102878</v>
      </c>
      <c r="JA124">
        <f t="shared" si="419"/>
        <v>0.11029799999999999</v>
      </c>
      <c r="JB124">
        <f t="shared" si="420"/>
        <v>0.10927000000000001</v>
      </c>
      <c r="JC124">
        <f t="shared" si="421"/>
        <v>0.10814699999999999</v>
      </c>
      <c r="JD124">
        <f t="shared" si="422"/>
        <v>0.112316</v>
      </c>
      <c r="JE124">
        <f t="shared" si="423"/>
        <v>0.108893</v>
      </c>
      <c r="JF124">
        <f t="shared" si="424"/>
        <v>0.109621</v>
      </c>
      <c r="JG124">
        <f t="shared" si="425"/>
        <v>9.8697999999999994E-2</v>
      </c>
      <c r="JH124">
        <f t="shared" si="426"/>
        <v>0.10301200000000001</v>
      </c>
      <c r="JI124">
        <f t="shared" si="427"/>
        <v>1.0486000000000001E-2</v>
      </c>
      <c r="JJ124" s="26">
        <f t="shared" si="428"/>
        <v>21.28821037327824</v>
      </c>
      <c r="JK124">
        <f t="shared" si="429"/>
        <v>21.591944993841956</v>
      </c>
      <c r="JL124">
        <f t="shared" si="430"/>
        <v>21.712405537333133</v>
      </c>
      <c r="JM124">
        <f t="shared" si="431"/>
        <v>22.216064219671921</v>
      </c>
      <c r="JN124">
        <f t="shared" si="432"/>
        <v>22.099071180147305</v>
      </c>
      <c r="JO124">
        <f t="shared" si="433"/>
        <v>22.202362349030349</v>
      </c>
      <c r="JP124">
        <f t="shared" si="434"/>
        <v>22.275113534092441</v>
      </c>
      <c r="JQ124">
        <f t="shared" si="435"/>
        <v>22.438091236674602</v>
      </c>
      <c r="JR124">
        <f t="shared" si="436"/>
        <v>22.319965967192051</v>
      </c>
      <c r="JS124">
        <f t="shared" si="437"/>
        <v>22.545515632341651</v>
      </c>
      <c r="JT124">
        <f t="shared" si="438"/>
        <v>22.122142483079529</v>
      </c>
      <c r="JU124" s="26">
        <f t="shared" si="439"/>
        <v>21.28821037327824</v>
      </c>
      <c r="JV124">
        <f t="shared" si="440"/>
        <v>21.591944993841956</v>
      </c>
      <c r="JW124">
        <f t="shared" si="441"/>
        <v>21.712405537333133</v>
      </c>
      <c r="JX124">
        <f t="shared" si="442"/>
        <v>22.216064219671921</v>
      </c>
      <c r="JY124">
        <f t="shared" si="443"/>
        <v>22.099071180147305</v>
      </c>
      <c r="JZ124">
        <f t="shared" si="444"/>
        <v>22.202362349030349</v>
      </c>
      <c r="KA124">
        <f t="shared" si="445"/>
        <v>22.275113534092441</v>
      </c>
      <c r="KB124">
        <f t="shared" si="446"/>
        <v>22.438091236674602</v>
      </c>
      <c r="KC124">
        <f t="shared" si="447"/>
        <v>22.319965967192051</v>
      </c>
      <c r="KD124">
        <f t="shared" si="448"/>
        <v>22.545515632341651</v>
      </c>
      <c r="KE124" s="4">
        <f t="shared" si="449"/>
        <v>22.122142483079529</v>
      </c>
    </row>
    <row r="125" spans="1:291" x14ac:dyDescent="0.2">
      <c r="A125" s="16" t="s">
        <v>3754</v>
      </c>
      <c r="B125" s="17" t="s">
        <v>3755</v>
      </c>
      <c r="C125" s="17"/>
      <c r="D125" s="17"/>
      <c r="E125" s="20" t="s">
        <v>173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32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32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 s="4">
        <v>0</v>
      </c>
      <c r="AM125" s="19">
        <v>1.9796999999999999E-2</v>
      </c>
      <c r="AN125" s="19">
        <v>2.0956300000000001E-2</v>
      </c>
      <c r="AO125" s="19">
        <v>1.97384E-2</v>
      </c>
      <c r="AP125" s="19">
        <v>2.1078199999999998E-2</v>
      </c>
      <c r="AQ125" s="19">
        <v>1.99376E-2</v>
      </c>
      <c r="AR125" s="19">
        <v>2.0247100000000001E-2</v>
      </c>
      <c r="AS125" s="19">
        <v>2.03622E-2</v>
      </c>
      <c r="AT125" s="19">
        <v>2.10849E-2</v>
      </c>
      <c r="AU125" s="19">
        <v>2.06818E-2</v>
      </c>
      <c r="AV125" s="19">
        <v>2.02004E-2</v>
      </c>
      <c r="AW125" s="32">
        <v>1.96338E-2</v>
      </c>
      <c r="AX125" s="19">
        <v>0</v>
      </c>
      <c r="AY125" s="19">
        <v>0</v>
      </c>
      <c r="AZ125" s="19">
        <v>0</v>
      </c>
      <c r="BA125" s="19">
        <v>0</v>
      </c>
      <c r="BB125" s="19">
        <v>0</v>
      </c>
      <c r="BC125" s="19">
        <v>0</v>
      </c>
      <c r="BD125" s="19">
        <v>0</v>
      </c>
      <c r="BE125" s="19">
        <v>0</v>
      </c>
      <c r="BF125" s="19">
        <v>0</v>
      </c>
      <c r="BG125" s="19">
        <v>2</v>
      </c>
      <c r="BH125" s="32">
        <v>2</v>
      </c>
      <c r="BI125" s="19">
        <f>IF(AX125&gt;0,1,0)</f>
        <v>0</v>
      </c>
      <c r="BJ125" s="19">
        <f t="shared" si="578"/>
        <v>0</v>
      </c>
      <c r="BK125" s="19">
        <f t="shared" si="565"/>
        <v>0</v>
      </c>
      <c r="BL125" s="19">
        <f>IF(BA125&gt;0,1,0)</f>
        <v>0</v>
      </c>
      <c r="BM125" s="19">
        <f t="shared" si="584"/>
        <v>0</v>
      </c>
      <c r="BN125" s="19">
        <f t="shared" si="584"/>
        <v>0</v>
      </c>
      <c r="BO125" s="19">
        <f t="shared" si="584"/>
        <v>0</v>
      </c>
      <c r="BP125" s="19">
        <f t="shared" si="584"/>
        <v>0</v>
      </c>
      <c r="BQ125" s="19">
        <f t="shared" si="584"/>
        <v>0</v>
      </c>
      <c r="BR125" s="19">
        <f t="shared" si="584"/>
        <v>1</v>
      </c>
      <c r="BS125" s="19">
        <f t="shared" si="584"/>
        <v>1</v>
      </c>
      <c r="BT125" s="38">
        <v>0</v>
      </c>
      <c r="BU125" s="19">
        <v>1</v>
      </c>
      <c r="BV125" s="19">
        <v>2</v>
      </c>
      <c r="BW125" s="19">
        <v>0</v>
      </c>
      <c r="BX125" s="19">
        <v>0</v>
      </c>
      <c r="BY125" s="19">
        <v>3</v>
      </c>
      <c r="BZ125" s="19">
        <v>1</v>
      </c>
      <c r="CA125" s="19">
        <v>0</v>
      </c>
      <c r="CB125" s="19">
        <v>3</v>
      </c>
      <c r="CC125" s="19">
        <v>1</v>
      </c>
      <c r="CD125" s="32">
        <v>3</v>
      </c>
      <c r="CE125" s="19">
        <v>18</v>
      </c>
      <c r="CF125" s="19">
        <v>23</v>
      </c>
      <c r="CG125" s="19">
        <v>11</v>
      </c>
      <c r="CH125" s="19">
        <v>21</v>
      </c>
      <c r="CI125" s="19">
        <v>25</v>
      </c>
      <c r="CJ125" s="19">
        <v>46</v>
      </c>
      <c r="CK125" s="19">
        <v>17</v>
      </c>
      <c r="CL125" s="19">
        <v>25</v>
      </c>
      <c r="CM125" s="19">
        <v>38</v>
      </c>
      <c r="CN125" s="19">
        <v>26</v>
      </c>
      <c r="CO125" s="32">
        <v>23</v>
      </c>
      <c r="CP125" s="35">
        <f t="shared" si="567"/>
        <v>0</v>
      </c>
      <c r="CQ125" s="35">
        <f t="shared" si="568"/>
        <v>4.3478260869565216E-2</v>
      </c>
      <c r="CR125" s="35">
        <f t="shared" si="569"/>
        <v>0.18181818181818182</v>
      </c>
      <c r="CS125" s="35">
        <f t="shared" si="570"/>
        <v>0</v>
      </c>
      <c r="CT125" s="35">
        <f t="shared" si="571"/>
        <v>0</v>
      </c>
      <c r="CU125" s="35">
        <f t="shared" si="572"/>
        <v>6.5217391304347824E-2</v>
      </c>
      <c r="CV125" s="35">
        <f t="shared" si="573"/>
        <v>5.8823529411764705E-2</v>
      </c>
      <c r="CW125" s="35">
        <f t="shared" si="574"/>
        <v>0</v>
      </c>
      <c r="CX125" s="35">
        <f t="shared" si="575"/>
        <v>7.8947368421052627E-2</v>
      </c>
      <c r="CY125" s="35">
        <f t="shared" si="576"/>
        <v>3.8461538461538464E-2</v>
      </c>
      <c r="CZ125" s="139">
        <f t="shared" si="577"/>
        <v>0.13043478260869565</v>
      </c>
      <c r="DA125" s="146">
        <v>0.58940000000000003</v>
      </c>
      <c r="DB125" s="146">
        <v>0.56459999999999999</v>
      </c>
      <c r="DC125" s="146">
        <v>0.56459999999999999</v>
      </c>
      <c r="DD125" s="146">
        <v>0.51370000000000005</v>
      </c>
      <c r="DE125" s="146">
        <v>0.51370000000000005</v>
      </c>
      <c r="DF125" s="146">
        <v>0.78480000000000005</v>
      </c>
      <c r="DG125" s="146">
        <v>1.0177</v>
      </c>
      <c r="DH125" s="146">
        <v>0.59570000000000001</v>
      </c>
      <c r="DI125" s="146">
        <v>0.59570000000000001</v>
      </c>
      <c r="DJ125" s="146">
        <v>0.71360000000000001</v>
      </c>
      <c r="DK125" s="147">
        <v>0.71360000000000001</v>
      </c>
      <c r="DL125" s="148"/>
      <c r="DM125" s="146">
        <v>4.4609999999999997E-3</v>
      </c>
      <c r="DN125" s="146">
        <v>0.18479500000000001</v>
      </c>
      <c r="DO125" s="146">
        <v>0.18479500000000001</v>
      </c>
      <c r="DP125" s="146">
        <v>0.15897600000000001</v>
      </c>
      <c r="DQ125" s="146">
        <v>0.15897600000000001</v>
      </c>
      <c r="DR125" s="146">
        <v>6.8525000000000003E-2</v>
      </c>
      <c r="DS125" s="146">
        <v>0.13789799999999999</v>
      </c>
      <c r="DT125" s="146">
        <v>0.155303</v>
      </c>
      <c r="DU125" s="146">
        <v>0.155303</v>
      </c>
      <c r="DV125" s="147">
        <v>5.5594000000000005E-2</v>
      </c>
      <c r="DW125" s="146"/>
      <c r="DX125" s="146">
        <v>3.2037000000000003E-2</v>
      </c>
      <c r="DY125" s="146">
        <v>3.705E-3</v>
      </c>
      <c r="DZ125" s="146">
        <v>3.705E-3</v>
      </c>
      <c r="EA125" s="146">
        <v>-6.7100000000000005E-4</v>
      </c>
      <c r="EB125" s="146">
        <v>-6.7100000000000005E-4</v>
      </c>
      <c r="EC125" s="146">
        <v>2.9041000000000001E-2</v>
      </c>
      <c r="ED125" s="146">
        <v>2.3637000000000002E-2</v>
      </c>
      <c r="EE125" s="146">
        <v>-6.8281999999999995E-2</v>
      </c>
      <c r="EF125" s="146">
        <v>-6.8281999999999995E-2</v>
      </c>
      <c r="EG125" s="147">
        <v>5.0270000000000002E-3</v>
      </c>
      <c r="EH125" s="143">
        <v>60622600</v>
      </c>
      <c r="EI125" s="143">
        <v>69565800</v>
      </c>
      <c r="EJ125" s="143">
        <v>62070900</v>
      </c>
      <c r="EK125" s="143">
        <v>94527100</v>
      </c>
      <c r="EL125" s="149">
        <v>93308100</v>
      </c>
      <c r="EM125" s="149">
        <v>74352200</v>
      </c>
      <c r="EN125" s="143">
        <v>54152200</v>
      </c>
      <c r="EO125" s="143">
        <v>40145400</v>
      </c>
      <c r="EP125" s="143">
        <v>40982500</v>
      </c>
      <c r="EQ125" s="143">
        <v>21347300</v>
      </c>
      <c r="ER125" s="143"/>
      <c r="ES125" s="26">
        <f t="shared" si="505"/>
        <v>17.920178318809445</v>
      </c>
      <c r="ET125" s="26">
        <f t="shared" si="506"/>
        <v>18.057783625227927</v>
      </c>
      <c r="EU125" s="26">
        <f t="shared" si="507"/>
        <v>17.943787838043054</v>
      </c>
      <c r="EV125" s="26">
        <f t="shared" si="508"/>
        <v>18.364397123839375</v>
      </c>
      <c r="EW125" s="26">
        <f t="shared" si="509"/>
        <v>18.351417478769477</v>
      </c>
      <c r="EX125" s="26">
        <f t="shared" si="510"/>
        <v>18.124323820210748</v>
      </c>
      <c r="EY125" s="26">
        <f t="shared" si="511"/>
        <v>17.807309158471487</v>
      </c>
      <c r="EZ125" s="26">
        <f t="shared" si="512"/>
        <v>17.508018421432215</v>
      </c>
      <c r="FA125" s="26">
        <f t="shared" si="513"/>
        <v>17.528655704282748</v>
      </c>
      <c r="FB125" s="26">
        <f t="shared" si="514"/>
        <v>16.876435825941467</v>
      </c>
      <c r="FC125" s="152" t="str">
        <f t="shared" si="515"/>
        <v/>
      </c>
      <c r="FD125">
        <f t="shared" si="580"/>
        <v>0.58940000000000003</v>
      </c>
      <c r="FE125">
        <f t="shared" si="587"/>
        <v>0.56459999999999999</v>
      </c>
      <c r="FF125">
        <f t="shared" si="587"/>
        <v>0.56459999999999999</v>
      </c>
      <c r="FG125">
        <f>IF(ISNUMBER(I125),DD125,"")</f>
        <v>0.51370000000000005</v>
      </c>
      <c r="FH125">
        <f>IF(ISNUMBER(J125),DE125,"")</f>
        <v>0.51370000000000005</v>
      </c>
      <c r="FI125">
        <f>IF(ISNUMBER(K125),DF125,"")</f>
        <v>0.78480000000000005</v>
      </c>
      <c r="FJ125">
        <f>IF(ISNUMBER(L125),DG125,"")</f>
        <v>1.0177</v>
      </c>
      <c r="FK125">
        <f t="shared" si="585"/>
        <v>0.59570000000000001</v>
      </c>
      <c r="FL125">
        <f t="shared" si="585"/>
        <v>0.59570000000000001</v>
      </c>
      <c r="FM125">
        <f t="shared" si="585"/>
        <v>0.71360000000000001</v>
      </c>
      <c r="FN125">
        <f t="shared" si="585"/>
        <v>0.71360000000000001</v>
      </c>
      <c r="FO125" s="26"/>
      <c r="FP125">
        <f>IF(ISNUMBER(G125),DM125,"")</f>
        <v>4.4609999999999997E-3</v>
      </c>
      <c r="FQ125">
        <f>IF(ISNUMBER(H125),DN125,"")</f>
        <v>0.18479500000000001</v>
      </c>
      <c r="FR125">
        <f>IF(ISNUMBER(I125),DO125,"")</f>
        <v>0.18479500000000001</v>
      </c>
      <c r="FS125">
        <f t="shared" si="566"/>
        <v>0.15897600000000001</v>
      </c>
      <c r="FT125">
        <f>IF(ISNUMBER(K125),DQ125,"")</f>
        <v>0.15897600000000001</v>
      </c>
      <c r="FU125">
        <f>IF(ISNUMBER(L125),DR125,"")</f>
        <v>6.8525000000000003E-2</v>
      </c>
      <c r="FV125">
        <f t="shared" si="586"/>
        <v>0.13789799999999999</v>
      </c>
      <c r="FW125">
        <f t="shared" si="586"/>
        <v>0.155303</v>
      </c>
      <c r="FX125">
        <f t="shared" si="555"/>
        <v>0.155303</v>
      </c>
      <c r="FY125" s="4">
        <f t="shared" si="557"/>
        <v>5.5594000000000005E-2</v>
      </c>
      <c r="GA125">
        <f>IF(ISNUMBER(G125),DX125,"")</f>
        <v>3.2037000000000003E-2</v>
      </c>
      <c r="GB125">
        <f t="shared" si="544"/>
        <v>3.705E-3</v>
      </c>
      <c r="GC125">
        <f t="shared" si="545"/>
        <v>3.705E-3</v>
      </c>
      <c r="GD125">
        <f t="shared" si="546"/>
        <v>-6.7100000000000005E-4</v>
      </c>
      <c r="GE125">
        <f t="shared" si="518"/>
        <v>-6.7100000000000005E-4</v>
      </c>
      <c r="GF125">
        <f t="shared" si="519"/>
        <v>2.9041000000000001E-2</v>
      </c>
      <c r="GG125">
        <f t="shared" si="520"/>
        <v>2.3637000000000002E-2</v>
      </c>
      <c r="GH125">
        <f t="shared" si="521"/>
        <v>-6.8281999999999995E-2</v>
      </c>
      <c r="GI125">
        <f t="shared" si="556"/>
        <v>-6.8281999999999995E-2</v>
      </c>
      <c r="GJ125" s="4">
        <f t="shared" si="558"/>
        <v>5.0270000000000002E-3</v>
      </c>
      <c r="GK125">
        <f t="shared" si="522"/>
        <v>17.920178318809445</v>
      </c>
      <c r="GL125">
        <f t="shared" si="523"/>
        <v>18.057783625227927</v>
      </c>
      <c r="GM125">
        <f t="shared" si="524"/>
        <v>17.943787838043054</v>
      </c>
      <c r="GN125">
        <f t="shared" si="525"/>
        <v>18.364397123839375</v>
      </c>
      <c r="GO125">
        <f t="shared" si="526"/>
        <v>18.351417478769477</v>
      </c>
      <c r="GP125">
        <f t="shared" si="527"/>
        <v>18.124323820210748</v>
      </c>
      <c r="GQ125">
        <f t="shared" si="528"/>
        <v>17.807309158471487</v>
      </c>
      <c r="GR125">
        <f t="shared" si="529"/>
        <v>17.508018421432215</v>
      </c>
      <c r="GS125">
        <f t="shared" si="530"/>
        <v>17.528655704282748</v>
      </c>
      <c r="GT125">
        <f t="shared" si="531"/>
        <v>16.876435825941467</v>
      </c>
      <c r="GU125" t="str">
        <f t="shared" si="532"/>
        <v/>
      </c>
      <c r="GV125" s="26">
        <f t="shared" si="362"/>
        <v>0.58940000000000003</v>
      </c>
      <c r="GW125">
        <f t="shared" si="363"/>
        <v>0.56459999999999999</v>
      </c>
      <c r="GX125">
        <f t="shared" si="364"/>
        <v>0.56459999999999999</v>
      </c>
      <c r="GY125">
        <f t="shared" si="365"/>
        <v>0.52583789730000008</v>
      </c>
      <c r="GZ125">
        <f t="shared" si="366"/>
        <v>0.52583789730000008</v>
      </c>
      <c r="HA125">
        <f t="shared" si="367"/>
        <v>0.78480000000000005</v>
      </c>
      <c r="HB125">
        <f t="shared" si="368"/>
        <v>1.0177</v>
      </c>
      <c r="HC125">
        <f t="shared" si="369"/>
        <v>0.59570000000000001</v>
      </c>
      <c r="HD125">
        <f t="shared" si="370"/>
        <v>0.59570000000000001</v>
      </c>
      <c r="HE125">
        <f t="shared" si="371"/>
        <v>0.71360000000000001</v>
      </c>
      <c r="HF125">
        <f t="shared" si="372"/>
        <v>0.71360000000000001</v>
      </c>
      <c r="HG125" s="26">
        <f t="shared" si="373"/>
        <v>0.58940000000000003</v>
      </c>
      <c r="HH125">
        <f t="shared" si="374"/>
        <v>0.56459999999999999</v>
      </c>
      <c r="HI125">
        <f t="shared" si="375"/>
        <v>0.56459999999999999</v>
      </c>
      <c r="HJ125">
        <f t="shared" si="376"/>
        <v>0.52583789730000008</v>
      </c>
      <c r="HK125">
        <f t="shared" si="377"/>
        <v>0.52583789730000008</v>
      </c>
      <c r="HL125">
        <f t="shared" si="378"/>
        <v>0.78480000000000005</v>
      </c>
      <c r="HM125">
        <f t="shared" si="379"/>
        <v>1.0177</v>
      </c>
      <c r="HN125">
        <f t="shared" si="380"/>
        <v>0.59570000000000001</v>
      </c>
      <c r="HO125">
        <f t="shared" si="381"/>
        <v>0.59570000000000001</v>
      </c>
      <c r="HP125">
        <f t="shared" si="382"/>
        <v>0.71360000000000001</v>
      </c>
      <c r="HQ125">
        <f t="shared" si="383"/>
        <v>0.71360000000000001</v>
      </c>
      <c r="HR125" s="26">
        <f t="shared" si="384"/>
        <v>1.8501305000000012E-3</v>
      </c>
      <c r="HS125">
        <f t="shared" si="385"/>
        <v>4.4609999999999997E-3</v>
      </c>
      <c r="HT125">
        <f t="shared" si="386"/>
        <v>0.18479500000000001</v>
      </c>
      <c r="HU125">
        <f t="shared" si="387"/>
        <v>0.18479500000000001</v>
      </c>
      <c r="HV125">
        <f t="shared" si="388"/>
        <v>0.15897600000000001</v>
      </c>
      <c r="HW125">
        <f t="shared" si="389"/>
        <v>0.15897600000000001</v>
      </c>
      <c r="HX125">
        <f t="shared" si="390"/>
        <v>6.8525000000000003E-2</v>
      </c>
      <c r="HY125">
        <f t="shared" si="391"/>
        <v>0.13789799999999999</v>
      </c>
      <c r="HZ125">
        <f t="shared" si="392"/>
        <v>0.155303</v>
      </c>
      <c r="IA125">
        <f t="shared" si="393"/>
        <v>0.155303</v>
      </c>
      <c r="IB125" s="4">
        <f t="shared" si="394"/>
        <v>5.5594000000000005E-2</v>
      </c>
      <c r="IC125" t="str">
        <f t="shared" si="395"/>
        <v/>
      </c>
      <c r="ID125">
        <f t="shared" si="396"/>
        <v>4.4609999999999997E-3</v>
      </c>
      <c r="IE125">
        <f t="shared" si="397"/>
        <v>0.18479500000000001</v>
      </c>
      <c r="IF125">
        <f t="shared" si="398"/>
        <v>0.18479500000000001</v>
      </c>
      <c r="IG125">
        <f t="shared" si="399"/>
        <v>0.15897600000000001</v>
      </c>
      <c r="IH125">
        <f t="shared" si="400"/>
        <v>0.15897600000000001</v>
      </c>
      <c r="II125">
        <f t="shared" si="401"/>
        <v>6.8525000000000003E-2</v>
      </c>
      <c r="IJ125">
        <f t="shared" si="402"/>
        <v>0.13789799999999999</v>
      </c>
      <c r="IK125">
        <f t="shared" si="403"/>
        <v>0.155303</v>
      </c>
      <c r="IL125">
        <f t="shared" si="404"/>
        <v>0.155303</v>
      </c>
      <c r="IM125">
        <f t="shared" si="405"/>
        <v>5.5594000000000005E-2</v>
      </c>
      <c r="IN125" s="26">
        <f t="shared" si="406"/>
        <v>0</v>
      </c>
      <c r="IO125">
        <f t="shared" si="407"/>
        <v>3.2037000000000003E-2</v>
      </c>
      <c r="IP125">
        <f t="shared" si="408"/>
        <v>3.705E-3</v>
      </c>
      <c r="IQ125">
        <f t="shared" si="409"/>
        <v>3.705E-3</v>
      </c>
      <c r="IR125">
        <f t="shared" si="410"/>
        <v>-6.7100000000000005E-4</v>
      </c>
      <c r="IS125">
        <f t="shared" si="411"/>
        <v>-6.7100000000000005E-4</v>
      </c>
      <c r="IT125">
        <f t="shared" si="412"/>
        <v>2.9041000000000001E-2</v>
      </c>
      <c r="IU125">
        <f t="shared" si="413"/>
        <v>2.3637000000000002E-2</v>
      </c>
      <c r="IV125">
        <f t="shared" si="414"/>
        <v>-6.8281999999999995E-2</v>
      </c>
      <c r="IW125">
        <f t="shared" si="415"/>
        <v>-6.8281999999999995E-2</v>
      </c>
      <c r="IX125">
        <f t="shared" si="416"/>
        <v>5.0270000000000002E-3</v>
      </c>
      <c r="IY125" s="26" t="str">
        <f t="shared" si="417"/>
        <v/>
      </c>
      <c r="IZ125">
        <f t="shared" si="418"/>
        <v>3.2037000000000003E-2</v>
      </c>
      <c r="JA125">
        <f t="shared" si="419"/>
        <v>3.705E-3</v>
      </c>
      <c r="JB125">
        <f t="shared" si="420"/>
        <v>3.705E-3</v>
      </c>
      <c r="JC125">
        <f t="shared" si="421"/>
        <v>-6.7100000000000005E-4</v>
      </c>
      <c r="JD125">
        <f t="shared" si="422"/>
        <v>-6.7100000000000005E-4</v>
      </c>
      <c r="JE125">
        <f t="shared" si="423"/>
        <v>2.9041000000000001E-2</v>
      </c>
      <c r="JF125">
        <f t="shared" si="424"/>
        <v>2.3637000000000002E-2</v>
      </c>
      <c r="JG125">
        <f t="shared" si="425"/>
        <v>-6.8281999999999995E-2</v>
      </c>
      <c r="JH125">
        <f t="shared" si="426"/>
        <v>-6.8281999999999995E-2</v>
      </c>
      <c r="JI125">
        <f t="shared" si="427"/>
        <v>5.0270000000000002E-3</v>
      </c>
      <c r="JJ125" s="26">
        <f t="shared" si="428"/>
        <v>17.920178318809445</v>
      </c>
      <c r="JK125">
        <f t="shared" si="429"/>
        <v>18.057783625227927</v>
      </c>
      <c r="JL125">
        <f t="shared" si="430"/>
        <v>17.943787838043054</v>
      </c>
      <c r="JM125">
        <f t="shared" si="431"/>
        <v>18.364397123839375</v>
      </c>
      <c r="JN125">
        <f t="shared" si="432"/>
        <v>18.351417478769477</v>
      </c>
      <c r="JO125">
        <f t="shared" si="433"/>
        <v>18.124323820210748</v>
      </c>
      <c r="JP125">
        <f t="shared" si="434"/>
        <v>17.807309158471487</v>
      </c>
      <c r="JQ125">
        <f t="shared" si="435"/>
        <v>17.508018421432215</v>
      </c>
      <c r="JR125">
        <f t="shared" si="436"/>
        <v>17.528655704282748</v>
      </c>
      <c r="JS125">
        <f t="shared" si="437"/>
        <v>16.876435825941467</v>
      </c>
      <c r="JT125">
        <f t="shared" si="438"/>
        <v>23.290190403071897</v>
      </c>
      <c r="JU125" s="26">
        <f t="shared" si="439"/>
        <v>17.920178318809445</v>
      </c>
      <c r="JV125">
        <f t="shared" si="440"/>
        <v>18.057783625227927</v>
      </c>
      <c r="JW125">
        <f t="shared" si="441"/>
        <v>17.943787838043054</v>
      </c>
      <c r="JX125">
        <f t="shared" si="442"/>
        <v>18.364397123839375</v>
      </c>
      <c r="JY125">
        <f t="shared" si="443"/>
        <v>18.351417478769477</v>
      </c>
      <c r="JZ125">
        <f t="shared" si="444"/>
        <v>18.124323820210748</v>
      </c>
      <c r="KA125">
        <f t="shared" si="445"/>
        <v>17.807309158471487</v>
      </c>
      <c r="KB125">
        <f t="shared" si="446"/>
        <v>17.508018421432215</v>
      </c>
      <c r="KC125">
        <f t="shared" si="447"/>
        <v>17.528655704282748</v>
      </c>
      <c r="KD125">
        <f t="shared" si="448"/>
        <v>16.876435825941467</v>
      </c>
      <c r="KE125" s="4" t="str">
        <f t="shared" si="449"/>
        <v/>
      </c>
    </row>
    <row r="126" spans="1:291" x14ac:dyDescent="0.2">
      <c r="A126" s="16" t="s">
        <v>3756</v>
      </c>
      <c r="B126" s="17" t="s">
        <v>3757</v>
      </c>
      <c r="C126" s="17"/>
      <c r="D126" s="17"/>
      <c r="E126" s="20" t="s">
        <v>173</v>
      </c>
      <c r="F126" s="19">
        <v>0</v>
      </c>
      <c r="G126" s="19">
        <v>0</v>
      </c>
      <c r="H126" s="19">
        <v>0</v>
      </c>
      <c r="I126" s="19"/>
      <c r="J126" s="19"/>
      <c r="K126" s="19"/>
      <c r="L126" s="19"/>
      <c r="M126" s="19">
        <v>0</v>
      </c>
      <c r="N126" s="19">
        <v>0</v>
      </c>
      <c r="O126" s="19">
        <v>0</v>
      </c>
      <c r="P126" s="32">
        <v>0</v>
      </c>
      <c r="Q126" s="19">
        <v>0</v>
      </c>
      <c r="R126" s="19"/>
      <c r="S126" s="19">
        <v>0</v>
      </c>
      <c r="T126" s="19"/>
      <c r="U126" s="19"/>
      <c r="V126" s="19"/>
      <c r="W126" s="19"/>
      <c r="X126" s="19"/>
      <c r="Y126" s="19">
        <v>0</v>
      </c>
      <c r="Z126" s="19">
        <v>0</v>
      </c>
      <c r="AA126" s="32">
        <v>0</v>
      </c>
      <c r="AB126">
        <v>0</v>
      </c>
      <c r="AC126">
        <v>0</v>
      </c>
      <c r="AD126">
        <v>0</v>
      </c>
      <c r="AJ126">
        <v>0</v>
      </c>
      <c r="AK126">
        <v>0</v>
      </c>
      <c r="AL126" s="4">
        <v>0</v>
      </c>
      <c r="AM126" s="19">
        <v>2.31308E-2</v>
      </c>
      <c r="AN126" s="19">
        <v>2.31839E-2</v>
      </c>
      <c r="AO126" s="19"/>
      <c r="AP126" s="19"/>
      <c r="AQ126" s="19"/>
      <c r="AR126" s="19"/>
      <c r="AS126" s="19"/>
      <c r="AT126" s="19"/>
      <c r="AU126" s="19">
        <v>2.6239999999999999E-2</v>
      </c>
      <c r="AV126" s="19">
        <v>2.67791E-2</v>
      </c>
      <c r="AW126" s="32">
        <v>2.7767099999999999E-2</v>
      </c>
      <c r="AX126" s="19">
        <v>0</v>
      </c>
      <c r="AY126" s="19">
        <v>0</v>
      </c>
      <c r="AZ126" s="19"/>
      <c r="BA126" s="19"/>
      <c r="BB126" s="19"/>
      <c r="BC126" s="19"/>
      <c r="BD126" s="19"/>
      <c r="BE126" s="19"/>
      <c r="BF126" s="19">
        <v>1</v>
      </c>
      <c r="BG126" s="19">
        <v>2</v>
      </c>
      <c r="BH126" s="32">
        <v>1</v>
      </c>
      <c r="BI126" s="19">
        <f>IF(AX126&gt;0,1,0)</f>
        <v>0</v>
      </c>
      <c r="BJ126" s="19">
        <f t="shared" si="578"/>
        <v>0</v>
      </c>
      <c r="BK126" s="19"/>
      <c r="BL126" s="19"/>
      <c r="BM126" s="19"/>
      <c r="BN126" s="19"/>
      <c r="BO126" s="19"/>
      <c r="BP126" s="19"/>
      <c r="BQ126" s="19">
        <f>IF(BF126&gt;0,1,0)</f>
        <v>1</v>
      </c>
      <c r="BR126" s="19">
        <f>IF(BG126&gt;0,1,0)</f>
        <v>1</v>
      </c>
      <c r="BS126" s="19">
        <f>IF(BH126&gt;0,1,0)</f>
        <v>1</v>
      </c>
      <c r="BT126" s="38">
        <v>4</v>
      </c>
      <c r="BU126" s="19">
        <v>5</v>
      </c>
      <c r="BV126" s="19">
        <v>0</v>
      </c>
      <c r="BW126" s="19">
        <v>2</v>
      </c>
      <c r="BX126" s="19">
        <v>13</v>
      </c>
      <c r="BY126" s="19">
        <v>8</v>
      </c>
      <c r="BZ126" s="19">
        <v>14</v>
      </c>
      <c r="CA126" s="19">
        <v>28</v>
      </c>
      <c r="CB126" s="19">
        <v>112</v>
      </c>
      <c r="CC126" s="19">
        <v>199</v>
      </c>
      <c r="CD126" s="19">
        <v>380</v>
      </c>
      <c r="CE126" s="19">
        <v>31</v>
      </c>
      <c r="CF126" s="19">
        <v>47</v>
      </c>
      <c r="CG126" s="19">
        <v>75</v>
      </c>
      <c r="CH126" s="19">
        <v>88</v>
      </c>
      <c r="CI126" s="19">
        <v>104</v>
      </c>
      <c r="CJ126" s="19">
        <v>95</v>
      </c>
      <c r="CK126" s="19">
        <v>134</v>
      </c>
      <c r="CL126" s="19">
        <v>252</v>
      </c>
      <c r="CM126" s="19">
        <v>413</v>
      </c>
      <c r="CN126" s="19">
        <v>526</v>
      </c>
      <c r="CO126" s="32">
        <v>789</v>
      </c>
      <c r="CP126" s="35">
        <f t="shared" si="567"/>
        <v>0.12903225806451613</v>
      </c>
      <c r="CQ126" s="35">
        <f t="shared" si="568"/>
        <v>0.10638297872340426</v>
      </c>
      <c r="CR126" s="35">
        <f t="shared" si="569"/>
        <v>0</v>
      </c>
      <c r="CS126" s="35">
        <f t="shared" si="570"/>
        <v>2.2727272727272728E-2</v>
      </c>
      <c r="CT126" s="35">
        <f t="shared" si="571"/>
        <v>0.125</v>
      </c>
      <c r="CU126" s="35">
        <f t="shared" si="572"/>
        <v>8.4210526315789472E-2</v>
      </c>
      <c r="CV126" s="35">
        <f t="shared" si="573"/>
        <v>0.1044776119402985</v>
      </c>
      <c r="CW126" s="35">
        <f t="shared" si="574"/>
        <v>0.1111111111111111</v>
      </c>
      <c r="CX126" s="35">
        <f t="shared" si="575"/>
        <v>0.2711864406779661</v>
      </c>
      <c r="CY126" s="35">
        <f t="shared" si="576"/>
        <v>0.37832699619771865</v>
      </c>
      <c r="CZ126" s="139">
        <f t="shared" si="577"/>
        <v>0.48162230671736372</v>
      </c>
      <c r="DA126" s="146">
        <v>3.6954915540000002</v>
      </c>
      <c r="DB126" s="146">
        <v>3.2020493590000001</v>
      </c>
      <c r="DC126" s="146">
        <v>23.57455268</v>
      </c>
      <c r="DD126" s="146"/>
      <c r="DE126" s="146">
        <v>7.7450305090000002</v>
      </c>
      <c r="DF126" s="146"/>
      <c r="DG126" s="146">
        <v>2.0479622279999998</v>
      </c>
      <c r="DH126" s="146">
        <v>12.86078625</v>
      </c>
      <c r="DI126" s="146">
        <v>1.962118426</v>
      </c>
      <c r="DJ126" s="146">
        <v>4.0898945480000002</v>
      </c>
      <c r="DK126" s="147">
        <v>3.723238152</v>
      </c>
      <c r="DL126" s="148"/>
      <c r="DM126" s="148"/>
      <c r="DN126" s="148"/>
      <c r="DO126" s="146"/>
      <c r="DP126" s="146"/>
      <c r="DQ126" s="146"/>
      <c r="DR126" s="146"/>
      <c r="DS126" s="148"/>
      <c r="DT126" s="146">
        <v>0.18879053100000001</v>
      </c>
      <c r="DU126" s="146">
        <v>0.15688070300000001</v>
      </c>
      <c r="DV126" s="147">
        <v>3.2258530000000001E-2</v>
      </c>
      <c r="DW126" s="146"/>
      <c r="DX126" s="146"/>
      <c r="DY126" s="146">
        <v>-0.53118518800000003</v>
      </c>
      <c r="DZ126" s="146">
        <v>-0.36478256199999998</v>
      </c>
      <c r="EA126" s="146">
        <v>-0.64123619099999996</v>
      </c>
      <c r="EB126" s="146">
        <v>-0.37221485100000001</v>
      </c>
      <c r="EC126" s="146">
        <v>-0.37221485100000001</v>
      </c>
      <c r="ED126" s="146">
        <v>-0.69887999999999995</v>
      </c>
      <c r="EE126" s="146">
        <v>-0.34787000000000001</v>
      </c>
      <c r="EF126" s="146">
        <v>-0.88327</v>
      </c>
      <c r="EG126" s="147">
        <v>-0.54359999999999997</v>
      </c>
      <c r="EH126" s="143">
        <v>39646100</v>
      </c>
      <c r="EI126" s="143">
        <v>47102100</v>
      </c>
      <c r="EJ126" s="143">
        <v>19760300</v>
      </c>
      <c r="EK126" s="143">
        <v>35692900</v>
      </c>
      <c r="EL126" s="149">
        <v>48893800</v>
      </c>
      <c r="EM126" s="149">
        <v>45412800</v>
      </c>
      <c r="EN126" s="143">
        <v>52540300</v>
      </c>
      <c r="EO126" s="143">
        <v>294578500</v>
      </c>
      <c r="EP126" s="143">
        <v>122392000</v>
      </c>
      <c r="EQ126" s="143">
        <v>114899700</v>
      </c>
      <c r="ER126" s="143">
        <v>475553000</v>
      </c>
      <c r="ES126" s="26">
        <f t="shared" si="505"/>
        <v>17.495503140551666</v>
      </c>
      <c r="ET126" s="26">
        <f t="shared" si="506"/>
        <v>17.667828143979982</v>
      </c>
      <c r="EU126" s="26">
        <f t="shared" si="507"/>
        <v>16.799185432354982</v>
      </c>
      <c r="EV126" s="26">
        <f t="shared" si="508"/>
        <v>17.390462347418886</v>
      </c>
      <c r="EW126" s="26">
        <f t="shared" si="509"/>
        <v>17.705161157040596</v>
      </c>
      <c r="EX126" s="26">
        <f t="shared" si="510"/>
        <v>17.631304561600427</v>
      </c>
      <c r="EY126" s="26">
        <f t="shared" si="511"/>
        <v>17.777091052140655</v>
      </c>
      <c r="EZ126" s="26">
        <f t="shared" si="512"/>
        <v>19.501056079017324</v>
      </c>
      <c r="FA126" s="26">
        <f t="shared" si="513"/>
        <v>18.622739566429352</v>
      </c>
      <c r="FB126" s="26">
        <f t="shared" si="514"/>
        <v>18.559570131849519</v>
      </c>
      <c r="FC126" s="152">
        <f t="shared" si="515"/>
        <v>19.979988895357682</v>
      </c>
      <c r="FD126">
        <f t="shared" si="580"/>
        <v>3.6954915540000002</v>
      </c>
      <c r="FE126">
        <f t="shared" si="587"/>
        <v>3.2020493590000001</v>
      </c>
      <c r="FF126">
        <f t="shared" si="587"/>
        <v>23.57455268</v>
      </c>
      <c r="FG126" t="str">
        <f>IF(ISNUMBER(I126),DD126,"")</f>
        <v/>
      </c>
      <c r="FH126" t="str">
        <f>IF(ISNUMBER(J126),DE126,"")</f>
        <v/>
      </c>
      <c r="FI126" t="str">
        <f>IF(ISNUMBER(K126),DF126,"")</f>
        <v/>
      </c>
      <c r="FJ126" t="str">
        <f>IF(ISNUMBER(L126),DG126,"")</f>
        <v/>
      </c>
      <c r="FK126">
        <f t="shared" si="585"/>
        <v>12.86078625</v>
      </c>
      <c r="FL126">
        <f t="shared" si="585"/>
        <v>1.962118426</v>
      </c>
      <c r="FM126">
        <f t="shared" si="585"/>
        <v>4.0898945480000002</v>
      </c>
      <c r="FN126">
        <f t="shared" si="585"/>
        <v>3.723238152</v>
      </c>
      <c r="FO126" s="26"/>
      <c r="FR126" t="str">
        <f>IF(ISNUMBER(I126),DO126,"")</f>
        <v/>
      </c>
      <c r="FS126" t="str">
        <f t="shared" si="566"/>
        <v/>
      </c>
      <c r="FT126" t="str">
        <f>IF(ISNUMBER(K126),DQ126,"")</f>
        <v/>
      </c>
      <c r="FU126" t="str">
        <f>IF(ISNUMBER(L126),DR126,"")</f>
        <v/>
      </c>
      <c r="FV126">
        <f t="shared" si="586"/>
        <v>0</v>
      </c>
      <c r="FW126">
        <f t="shared" si="586"/>
        <v>0.18879053100000001</v>
      </c>
      <c r="FX126">
        <f t="shared" si="555"/>
        <v>0.15688070300000001</v>
      </c>
      <c r="FY126" s="4">
        <f t="shared" si="557"/>
        <v>3.2258530000000001E-2</v>
      </c>
      <c r="GB126">
        <f t="shared" si="544"/>
        <v>-0.53118518800000003</v>
      </c>
      <c r="GC126" t="str">
        <f t="shared" si="545"/>
        <v/>
      </c>
      <c r="GD126" t="str">
        <f t="shared" si="546"/>
        <v/>
      </c>
      <c r="GE126" t="str">
        <f t="shared" si="518"/>
        <v/>
      </c>
      <c r="GF126" t="str">
        <f t="shared" si="519"/>
        <v/>
      </c>
      <c r="GG126">
        <f t="shared" si="520"/>
        <v>-0.69887999999999995</v>
      </c>
      <c r="GH126">
        <f t="shared" si="521"/>
        <v>-0.34787000000000001</v>
      </c>
      <c r="GI126">
        <f t="shared" si="556"/>
        <v>-0.88327</v>
      </c>
      <c r="GJ126" s="4">
        <f t="shared" si="558"/>
        <v>-0.54359999999999997</v>
      </c>
      <c r="GK126">
        <f t="shared" si="522"/>
        <v>17.495503140551666</v>
      </c>
      <c r="GL126">
        <f t="shared" si="523"/>
        <v>17.667828143979982</v>
      </c>
      <c r="GM126">
        <f t="shared" si="524"/>
        <v>16.799185432354982</v>
      </c>
      <c r="GN126" t="str">
        <f t="shared" si="525"/>
        <v/>
      </c>
      <c r="GO126" t="str">
        <f t="shared" si="526"/>
        <v/>
      </c>
      <c r="GP126" t="str">
        <f t="shared" si="527"/>
        <v/>
      </c>
      <c r="GQ126" t="str">
        <f t="shared" si="528"/>
        <v/>
      </c>
      <c r="GR126">
        <f t="shared" si="529"/>
        <v>19.501056079017324</v>
      </c>
      <c r="GS126">
        <f t="shared" si="530"/>
        <v>18.622739566429352</v>
      </c>
      <c r="GT126">
        <f t="shared" si="531"/>
        <v>18.559570131849519</v>
      </c>
      <c r="GU126">
        <f t="shared" si="532"/>
        <v>19.979988895357682</v>
      </c>
      <c r="GV126" s="26">
        <f t="shared" si="362"/>
        <v>3.6954915540000002</v>
      </c>
      <c r="GW126">
        <f t="shared" si="363"/>
        <v>3.2020493590000001</v>
      </c>
      <c r="GX126">
        <f t="shared" si="364"/>
        <v>11.025982470999988</v>
      </c>
      <c r="GY126">
        <f t="shared" si="365"/>
        <v>11.025982470999988</v>
      </c>
      <c r="GZ126">
        <f t="shared" si="366"/>
        <v>11.025982470999988</v>
      </c>
      <c r="HA126">
        <f t="shared" si="367"/>
        <v>11.025982470999988</v>
      </c>
      <c r="HB126">
        <f t="shared" si="368"/>
        <v>11.025982470999988</v>
      </c>
      <c r="HC126">
        <f t="shared" si="369"/>
        <v>11.025982470999988</v>
      </c>
      <c r="HD126">
        <f t="shared" si="370"/>
        <v>1.962118426</v>
      </c>
      <c r="HE126">
        <f t="shared" si="371"/>
        <v>4.0898945480000002</v>
      </c>
      <c r="HF126">
        <f t="shared" si="372"/>
        <v>3.723238152</v>
      </c>
      <c r="HG126" s="26">
        <f t="shared" si="373"/>
        <v>3.6954915540000002</v>
      </c>
      <c r="HH126">
        <f t="shared" si="374"/>
        <v>3.2020493590000001</v>
      </c>
      <c r="HI126">
        <f t="shared" si="375"/>
        <v>11.025982470999988</v>
      </c>
      <c r="HJ126" t="str">
        <f t="shared" si="376"/>
        <v/>
      </c>
      <c r="HK126" t="str">
        <f t="shared" si="377"/>
        <v/>
      </c>
      <c r="HL126" t="str">
        <f t="shared" si="378"/>
        <v/>
      </c>
      <c r="HM126" t="str">
        <f t="shared" si="379"/>
        <v/>
      </c>
      <c r="HN126">
        <f t="shared" si="380"/>
        <v>11.025982470999988</v>
      </c>
      <c r="HO126">
        <f t="shared" si="381"/>
        <v>1.962118426</v>
      </c>
      <c r="HP126">
        <f t="shared" si="382"/>
        <v>4.0898945480000002</v>
      </c>
      <c r="HQ126">
        <f t="shared" si="383"/>
        <v>3.723238152</v>
      </c>
      <c r="HR126" s="26">
        <f t="shared" si="384"/>
        <v>1.8501305000000012E-3</v>
      </c>
      <c r="HS126">
        <f t="shared" si="385"/>
        <v>1.8501305000000012E-3</v>
      </c>
      <c r="HT126">
        <f t="shared" si="386"/>
        <v>1.8501305000000012E-3</v>
      </c>
      <c r="HU126">
        <f t="shared" si="387"/>
        <v>0.86766592399999853</v>
      </c>
      <c r="HV126">
        <f t="shared" si="388"/>
        <v>0.86766592399999853</v>
      </c>
      <c r="HW126">
        <f t="shared" si="389"/>
        <v>0.86766592399999853</v>
      </c>
      <c r="HX126">
        <f t="shared" si="390"/>
        <v>0.86766592399999853</v>
      </c>
      <c r="HY126">
        <f t="shared" si="391"/>
        <v>1.8501305000000012E-3</v>
      </c>
      <c r="HZ126">
        <f t="shared" si="392"/>
        <v>0.18879053100000001</v>
      </c>
      <c r="IA126">
        <f t="shared" si="393"/>
        <v>0.15688070300000001</v>
      </c>
      <c r="IB126" s="4">
        <f t="shared" si="394"/>
        <v>3.2258530000000001E-2</v>
      </c>
      <c r="IC126" t="str">
        <f t="shared" si="395"/>
        <v/>
      </c>
      <c r="ID126" t="str">
        <f t="shared" si="396"/>
        <v/>
      </c>
      <c r="IE126" t="str">
        <f t="shared" si="397"/>
        <v/>
      </c>
      <c r="IF126" t="str">
        <f t="shared" si="398"/>
        <v/>
      </c>
      <c r="IG126" t="str">
        <f t="shared" si="399"/>
        <v/>
      </c>
      <c r="IH126" t="str">
        <f t="shared" si="400"/>
        <v/>
      </c>
      <c r="II126" t="str">
        <f t="shared" si="401"/>
        <v/>
      </c>
      <c r="IJ126">
        <f t="shared" si="402"/>
        <v>1.8501305000000012E-3</v>
      </c>
      <c r="IK126">
        <f t="shared" si="403"/>
        <v>0.18879053100000001</v>
      </c>
      <c r="IL126">
        <f t="shared" si="404"/>
        <v>0.15688070300000001</v>
      </c>
      <c r="IM126">
        <f t="shared" si="405"/>
        <v>3.2258530000000001E-2</v>
      </c>
      <c r="IN126" s="26">
        <f t="shared" si="406"/>
        <v>0</v>
      </c>
      <c r="IO126">
        <f t="shared" si="407"/>
        <v>0</v>
      </c>
      <c r="IP126">
        <f t="shared" si="408"/>
        <v>-0.53118518800000003</v>
      </c>
      <c r="IQ126">
        <f t="shared" si="409"/>
        <v>0.13094384999999997</v>
      </c>
      <c r="IR126">
        <f t="shared" si="410"/>
        <v>0.13094384999999997</v>
      </c>
      <c r="IS126">
        <f t="shared" si="411"/>
        <v>0.13094384999999997</v>
      </c>
      <c r="IT126">
        <f t="shared" si="412"/>
        <v>0.13094384999999997</v>
      </c>
      <c r="IU126">
        <f t="shared" si="413"/>
        <v>-0.59402007594999995</v>
      </c>
      <c r="IV126">
        <f t="shared" si="414"/>
        <v>-0.34787000000000001</v>
      </c>
      <c r="IW126">
        <f t="shared" si="415"/>
        <v>-0.59402007594999995</v>
      </c>
      <c r="IX126">
        <f t="shared" si="416"/>
        <v>-0.54359999999999997</v>
      </c>
      <c r="IY126" s="26" t="str">
        <f t="shared" si="417"/>
        <v/>
      </c>
      <c r="IZ126" t="str">
        <f t="shared" si="418"/>
        <v/>
      </c>
      <c r="JA126">
        <f t="shared" si="419"/>
        <v>-0.53118518800000003</v>
      </c>
      <c r="JB126" t="str">
        <f t="shared" si="420"/>
        <v/>
      </c>
      <c r="JC126" t="str">
        <f t="shared" si="421"/>
        <v/>
      </c>
      <c r="JD126" t="str">
        <f t="shared" si="422"/>
        <v/>
      </c>
      <c r="JE126" t="str">
        <f t="shared" si="423"/>
        <v/>
      </c>
      <c r="JF126">
        <f t="shared" si="424"/>
        <v>-0.59402007594999995</v>
      </c>
      <c r="JG126">
        <f t="shared" si="425"/>
        <v>-0.34787000000000001</v>
      </c>
      <c r="JH126">
        <f t="shared" si="426"/>
        <v>-0.59402007594999995</v>
      </c>
      <c r="JI126">
        <f t="shared" si="427"/>
        <v>-0.54359999999999997</v>
      </c>
      <c r="JJ126" s="26">
        <f t="shared" si="428"/>
        <v>17.495503140551666</v>
      </c>
      <c r="JK126">
        <f t="shared" si="429"/>
        <v>17.667828143979982</v>
      </c>
      <c r="JL126">
        <f t="shared" si="430"/>
        <v>16.799185432354982</v>
      </c>
      <c r="JM126">
        <f t="shared" si="431"/>
        <v>23.290190403071897</v>
      </c>
      <c r="JN126">
        <f t="shared" si="432"/>
        <v>23.290190403071897</v>
      </c>
      <c r="JO126">
        <f t="shared" si="433"/>
        <v>23.290190403071897</v>
      </c>
      <c r="JP126">
        <f t="shared" si="434"/>
        <v>23.290190403071897</v>
      </c>
      <c r="JQ126">
        <f t="shared" si="435"/>
        <v>19.501056079017324</v>
      </c>
      <c r="JR126">
        <f t="shared" si="436"/>
        <v>18.622739566429352</v>
      </c>
      <c r="JS126">
        <f t="shared" si="437"/>
        <v>18.559570131849519</v>
      </c>
      <c r="JT126">
        <f t="shared" si="438"/>
        <v>19.979988895357682</v>
      </c>
      <c r="JU126" s="26">
        <f t="shared" si="439"/>
        <v>17.495503140551666</v>
      </c>
      <c r="JV126">
        <f t="shared" si="440"/>
        <v>17.667828143979982</v>
      </c>
      <c r="JW126">
        <f t="shared" si="441"/>
        <v>16.799185432354982</v>
      </c>
      <c r="JX126" t="str">
        <f t="shared" si="442"/>
        <v/>
      </c>
      <c r="JY126" t="str">
        <f t="shared" si="443"/>
        <v/>
      </c>
      <c r="JZ126" t="str">
        <f t="shared" si="444"/>
        <v/>
      </c>
      <c r="KA126" t="str">
        <f t="shared" si="445"/>
        <v/>
      </c>
      <c r="KB126">
        <f t="shared" si="446"/>
        <v>19.501056079017324</v>
      </c>
      <c r="KC126">
        <f t="shared" si="447"/>
        <v>18.622739566429352</v>
      </c>
      <c r="KD126">
        <f t="shared" si="448"/>
        <v>18.559570131849519</v>
      </c>
      <c r="KE126" s="4">
        <f t="shared" si="449"/>
        <v>19.979988895357682</v>
      </c>
    </row>
    <row r="127" spans="1:291" x14ac:dyDescent="0.2">
      <c r="A127" s="16" t="s">
        <v>3758</v>
      </c>
      <c r="B127" s="17" t="s">
        <v>3759</v>
      </c>
      <c r="C127" s="17"/>
      <c r="D127" s="17"/>
      <c r="E127" s="20" t="s">
        <v>173</v>
      </c>
      <c r="F127" s="19"/>
      <c r="G127" s="19">
        <v>0</v>
      </c>
      <c r="H127" s="19"/>
      <c r="I127" s="19">
        <v>0</v>
      </c>
      <c r="J127" s="19"/>
      <c r="K127" s="19">
        <v>0</v>
      </c>
      <c r="L127" s="19">
        <v>0</v>
      </c>
      <c r="M127" s="19"/>
      <c r="N127" s="19"/>
      <c r="O127" s="19">
        <v>0</v>
      </c>
      <c r="P127" s="32">
        <v>0</v>
      </c>
      <c r="Q127" s="19"/>
      <c r="R127" s="19">
        <v>0</v>
      </c>
      <c r="S127" s="19"/>
      <c r="T127" s="19">
        <v>0</v>
      </c>
      <c r="U127" s="19"/>
      <c r="V127" s="19">
        <v>0</v>
      </c>
      <c r="W127" s="19">
        <v>0</v>
      </c>
      <c r="X127" s="19"/>
      <c r="Y127" s="19"/>
      <c r="Z127" s="19">
        <v>0</v>
      </c>
      <c r="AA127" s="32">
        <v>0</v>
      </c>
      <c r="AC127">
        <v>0</v>
      </c>
      <c r="AE127">
        <v>0</v>
      </c>
      <c r="AG127">
        <v>0</v>
      </c>
      <c r="AH127">
        <v>0</v>
      </c>
      <c r="AK127">
        <v>0</v>
      </c>
      <c r="AL127" s="4">
        <v>0</v>
      </c>
      <c r="AM127" s="19"/>
      <c r="AN127" s="19">
        <v>1.9776499999999999E-2</v>
      </c>
      <c r="AO127" s="19"/>
      <c r="AP127" s="19">
        <v>1.9738599999999999E-2</v>
      </c>
      <c r="AQ127" s="19"/>
      <c r="AR127" s="19">
        <v>2.2021700000000002E-2</v>
      </c>
      <c r="AS127" s="19">
        <v>2.2403200000000002E-2</v>
      </c>
      <c r="AT127" s="19"/>
      <c r="AU127" s="19"/>
      <c r="AV127" s="19">
        <v>2.3604300000000002E-2</v>
      </c>
      <c r="AW127" s="32">
        <v>2.39575E-2</v>
      </c>
      <c r="AX127" s="19"/>
      <c r="AY127" s="19">
        <v>0</v>
      </c>
      <c r="AZ127" s="19"/>
      <c r="BA127" s="19">
        <v>0</v>
      </c>
      <c r="BB127" s="19"/>
      <c r="BC127" s="19">
        <v>0</v>
      </c>
      <c r="BD127" s="19">
        <v>0</v>
      </c>
      <c r="BE127" s="19"/>
      <c r="BF127" s="19"/>
      <c r="BG127" s="19">
        <v>5</v>
      </c>
      <c r="BH127" s="32">
        <v>0</v>
      </c>
      <c r="BI127" s="19"/>
      <c r="BJ127" s="19">
        <f t="shared" si="578"/>
        <v>0</v>
      </c>
      <c r="BK127" s="19"/>
      <c r="BL127" s="19">
        <f t="shared" ref="BL127:BL134" si="588">IF(BA127&gt;0,1,0)</f>
        <v>0</v>
      </c>
      <c r="BM127" s="19"/>
      <c r="BN127" s="19">
        <f t="shared" ref="BN127:BN138" si="589">IF(BC127&gt;0,1,0)</f>
        <v>0</v>
      </c>
      <c r="BO127" s="19">
        <f t="shared" ref="BO127:BO138" si="590">IF(BD127&gt;0,1,0)</f>
        <v>0</v>
      </c>
      <c r="BP127" s="19"/>
      <c r="BQ127" s="19"/>
      <c r="BR127" s="19">
        <f t="shared" ref="BR127:BS134" si="591">IF(BG127&gt;0,1,0)</f>
        <v>1</v>
      </c>
      <c r="BS127" s="19">
        <f t="shared" si="591"/>
        <v>0</v>
      </c>
      <c r="BT127" s="38">
        <v>27</v>
      </c>
      <c r="BU127" s="19">
        <v>14</v>
      </c>
      <c r="BV127" s="19">
        <v>18</v>
      </c>
      <c r="BW127" s="19">
        <v>26</v>
      </c>
      <c r="BX127" s="19">
        <v>33</v>
      </c>
      <c r="BY127" s="19">
        <v>21</v>
      </c>
      <c r="BZ127" s="19">
        <v>10</v>
      </c>
      <c r="CA127" s="19">
        <v>9</v>
      </c>
      <c r="CB127" s="19">
        <v>2</v>
      </c>
      <c r="CC127" s="19">
        <v>2</v>
      </c>
      <c r="CD127" s="32">
        <v>11</v>
      </c>
      <c r="CE127" s="19">
        <v>98</v>
      </c>
      <c r="CF127" s="19">
        <v>68</v>
      </c>
      <c r="CG127" s="19">
        <v>107</v>
      </c>
      <c r="CH127" s="19">
        <v>198</v>
      </c>
      <c r="CI127" s="19">
        <v>92</v>
      </c>
      <c r="CJ127" s="19">
        <v>86</v>
      </c>
      <c r="CK127" s="19">
        <v>115</v>
      </c>
      <c r="CL127" s="19">
        <v>73</v>
      </c>
      <c r="CM127" s="19">
        <v>55</v>
      </c>
      <c r="CN127" s="19">
        <v>64</v>
      </c>
      <c r="CO127" s="32">
        <v>120</v>
      </c>
      <c r="CP127" s="35">
        <f t="shared" si="567"/>
        <v>0.27551020408163263</v>
      </c>
      <c r="CQ127" s="35">
        <f t="shared" si="568"/>
        <v>0.20588235294117646</v>
      </c>
      <c r="CR127" s="35">
        <f t="shared" si="569"/>
        <v>0.16822429906542055</v>
      </c>
      <c r="CS127" s="35">
        <f t="shared" si="570"/>
        <v>0.13131313131313133</v>
      </c>
      <c r="CT127" s="35">
        <f t="shared" si="571"/>
        <v>0.35869565217391303</v>
      </c>
      <c r="CU127" s="35">
        <f t="shared" si="572"/>
        <v>0.2441860465116279</v>
      </c>
      <c r="CV127" s="35">
        <f t="shared" si="573"/>
        <v>8.6956521739130432E-2</v>
      </c>
      <c r="CW127" s="35">
        <f t="shared" si="574"/>
        <v>0.12328767123287671</v>
      </c>
      <c r="CX127" s="35">
        <f t="shared" si="575"/>
        <v>3.6363636363636362E-2</v>
      </c>
      <c r="CY127" s="35">
        <f t="shared" si="576"/>
        <v>3.125E-2</v>
      </c>
      <c r="CZ127" s="139">
        <f t="shared" si="577"/>
        <v>9.166666666666666E-2</v>
      </c>
      <c r="DA127" s="146">
        <v>0.52848876899999997</v>
      </c>
      <c r="DB127" s="146">
        <v>0.43031171200000001</v>
      </c>
      <c r="DC127" s="146">
        <v>1.2591452729999999</v>
      </c>
      <c r="DD127" s="146">
        <v>1.5416936130000001</v>
      </c>
      <c r="DE127" s="146">
        <v>1.825700348</v>
      </c>
      <c r="DF127" s="146">
        <v>2.2129523189999998</v>
      </c>
      <c r="DG127" s="146">
        <v>1.839228031</v>
      </c>
      <c r="DH127" s="146">
        <v>1.5549497619999999</v>
      </c>
      <c r="DI127" s="146">
        <v>1.4695974389999999</v>
      </c>
      <c r="DJ127" s="146">
        <v>2.1374948279999999</v>
      </c>
      <c r="DK127" s="147">
        <v>3.2364570459999999</v>
      </c>
      <c r="DL127" s="146"/>
      <c r="DM127" s="148"/>
      <c r="DN127" s="146"/>
      <c r="DO127" s="146">
        <v>0.133887587</v>
      </c>
      <c r="DP127" s="146"/>
      <c r="DQ127" s="146">
        <v>8.3193970000000006E-2</v>
      </c>
      <c r="DR127" s="146">
        <v>0.11497817</v>
      </c>
      <c r="DS127" s="146"/>
      <c r="DT127" s="146"/>
      <c r="DU127" s="146">
        <v>1.1967600000000001E-3</v>
      </c>
      <c r="DV127" s="147">
        <v>6.7830800999999996E-2</v>
      </c>
      <c r="DW127" s="146"/>
      <c r="DX127" s="146"/>
      <c r="DY127" s="146">
        <v>-6.8425918000000002E-2</v>
      </c>
      <c r="DZ127" s="146">
        <v>-2.0775371000000001E-2</v>
      </c>
      <c r="EA127" s="146">
        <v>2.799453E-2</v>
      </c>
      <c r="EB127" s="146">
        <v>7.7500019000000003E-2</v>
      </c>
      <c r="EC127" s="146">
        <v>0.38959449800000001</v>
      </c>
      <c r="ED127" s="146">
        <v>3.2783E-2</v>
      </c>
      <c r="EE127" s="146">
        <v>-3.3450000000000001E-2</v>
      </c>
      <c r="EF127" s="146">
        <v>7.6577999999999993E-2</v>
      </c>
      <c r="EG127" s="147">
        <v>8.2719000000000001E-2</v>
      </c>
      <c r="EH127" s="143">
        <v>30254900</v>
      </c>
      <c r="EI127" s="143">
        <v>68225900</v>
      </c>
      <c r="EJ127" s="143">
        <v>72697700</v>
      </c>
      <c r="EK127" s="143">
        <v>179591300</v>
      </c>
      <c r="EL127" s="149">
        <v>166097500</v>
      </c>
      <c r="EM127" s="149">
        <v>381622900</v>
      </c>
      <c r="EN127" s="143">
        <v>370814200</v>
      </c>
      <c r="EO127" s="143">
        <v>413508000</v>
      </c>
      <c r="EP127" s="143">
        <v>436838200</v>
      </c>
      <c r="EQ127" s="143">
        <v>668713100</v>
      </c>
      <c r="ER127" s="143"/>
      <c r="ES127" s="26">
        <f t="shared" si="505"/>
        <v>17.225168712794293</v>
      </c>
      <c r="ET127" s="26">
        <f t="shared" si="506"/>
        <v>18.038334816116958</v>
      </c>
      <c r="EU127" s="26">
        <f t="shared" si="507"/>
        <v>18.101820305139469</v>
      </c>
      <c r="EV127" s="26">
        <f t="shared" si="508"/>
        <v>19.006194271679117</v>
      </c>
      <c r="EW127" s="26">
        <f t="shared" si="509"/>
        <v>18.928085523296261</v>
      </c>
      <c r="EX127" s="26">
        <f t="shared" si="510"/>
        <v>19.759943506220029</v>
      </c>
      <c r="EY127" s="26">
        <f t="shared" si="511"/>
        <v>19.731211686499847</v>
      </c>
      <c r="EZ127" s="26">
        <f t="shared" si="512"/>
        <v>19.840187419278354</v>
      </c>
      <c r="FA127" s="26">
        <f t="shared" si="513"/>
        <v>19.895073432783526</v>
      </c>
      <c r="FB127" s="26">
        <f t="shared" si="514"/>
        <v>20.320865677082057</v>
      </c>
      <c r="FC127" s="152" t="str">
        <f t="shared" si="515"/>
        <v/>
      </c>
      <c r="FD127" t="str">
        <f t="shared" si="580"/>
        <v/>
      </c>
      <c r="FE127">
        <f t="shared" si="587"/>
        <v>0.43031171200000001</v>
      </c>
      <c r="FF127" t="str">
        <f t="shared" si="587"/>
        <v/>
      </c>
      <c r="FG127">
        <f>IF(ISNUMBER(I127),DD127,"")</f>
        <v>1.5416936130000001</v>
      </c>
      <c r="FH127" t="str">
        <f>IF(ISNUMBER(J127),DE127,"")</f>
        <v/>
      </c>
      <c r="FI127">
        <f>IF(ISNUMBER(K127),DF127,"")</f>
        <v>2.2129523189999998</v>
      </c>
      <c r="FJ127">
        <f>IF(ISNUMBER(L127),DG127,"")</f>
        <v>1.839228031</v>
      </c>
      <c r="FK127" t="str">
        <f t="shared" si="585"/>
        <v/>
      </c>
      <c r="FL127" t="str">
        <f t="shared" si="585"/>
        <v/>
      </c>
      <c r="FM127">
        <f t="shared" si="585"/>
        <v>2.1374948279999999</v>
      </c>
      <c r="FN127">
        <f t="shared" si="585"/>
        <v>3.2364570459999999</v>
      </c>
      <c r="FO127" s="26"/>
      <c r="FR127">
        <f>IF(ISNUMBER(I127),DO127,"")</f>
        <v>0.133887587</v>
      </c>
      <c r="FS127" t="str">
        <f t="shared" si="566"/>
        <v/>
      </c>
      <c r="FT127">
        <f>IF(ISNUMBER(K127),DQ127,"")</f>
        <v>8.3193970000000006E-2</v>
      </c>
      <c r="FU127">
        <f>IF(ISNUMBER(L127),DR127,"")</f>
        <v>0.11497817</v>
      </c>
      <c r="FV127" t="str">
        <f t="shared" si="586"/>
        <v/>
      </c>
      <c r="FW127" t="str">
        <f t="shared" si="586"/>
        <v/>
      </c>
      <c r="FX127">
        <f t="shared" si="555"/>
        <v>1.1967600000000001E-3</v>
      </c>
      <c r="FY127" s="4">
        <f t="shared" si="557"/>
        <v>6.7830800999999996E-2</v>
      </c>
      <c r="GB127" t="str">
        <f t="shared" si="544"/>
        <v/>
      </c>
      <c r="GC127">
        <f t="shared" si="545"/>
        <v>-2.0775371000000001E-2</v>
      </c>
      <c r="GD127" t="str">
        <f t="shared" si="546"/>
        <v/>
      </c>
      <c r="GE127">
        <f t="shared" si="518"/>
        <v>7.7500019000000003E-2</v>
      </c>
      <c r="GF127">
        <f t="shared" si="519"/>
        <v>0.38959449800000001</v>
      </c>
      <c r="GG127" t="str">
        <f t="shared" si="520"/>
        <v/>
      </c>
      <c r="GH127" t="str">
        <f t="shared" si="521"/>
        <v/>
      </c>
      <c r="GI127">
        <f t="shared" si="556"/>
        <v>7.6577999999999993E-2</v>
      </c>
      <c r="GJ127" s="4">
        <f t="shared" si="558"/>
        <v>8.2719000000000001E-2</v>
      </c>
      <c r="GK127" t="str">
        <f t="shared" si="522"/>
        <v/>
      </c>
      <c r="GL127">
        <f t="shared" si="523"/>
        <v>18.038334816116958</v>
      </c>
      <c r="GM127" t="str">
        <f t="shared" si="524"/>
        <v/>
      </c>
      <c r="GN127">
        <f t="shared" si="525"/>
        <v>19.006194271679117</v>
      </c>
      <c r="GO127" t="str">
        <f t="shared" si="526"/>
        <v/>
      </c>
      <c r="GP127">
        <f t="shared" si="527"/>
        <v>19.759943506220029</v>
      </c>
      <c r="GQ127">
        <f t="shared" si="528"/>
        <v>19.731211686499847</v>
      </c>
      <c r="GR127" t="str">
        <f t="shared" si="529"/>
        <v/>
      </c>
      <c r="GS127" t="str">
        <f t="shared" si="530"/>
        <v/>
      </c>
      <c r="GT127">
        <f t="shared" si="531"/>
        <v>20.320865677082057</v>
      </c>
      <c r="GU127" t="str">
        <f t="shared" si="532"/>
        <v/>
      </c>
      <c r="GV127" s="26">
        <f t="shared" si="362"/>
        <v>11.025982470999988</v>
      </c>
      <c r="GW127">
        <f t="shared" si="363"/>
        <v>0.52583789730000008</v>
      </c>
      <c r="GX127">
        <f t="shared" si="364"/>
        <v>11.025982470999988</v>
      </c>
      <c r="GY127">
        <f t="shared" si="365"/>
        <v>1.5416936130000001</v>
      </c>
      <c r="GZ127">
        <f t="shared" si="366"/>
        <v>11.025982470999988</v>
      </c>
      <c r="HA127">
        <f t="shared" si="367"/>
        <v>2.2129523189999998</v>
      </c>
      <c r="HB127">
        <f t="shared" si="368"/>
        <v>1.839228031</v>
      </c>
      <c r="HC127">
        <f t="shared" si="369"/>
        <v>11.025982470999988</v>
      </c>
      <c r="HD127">
        <f t="shared" si="370"/>
        <v>11.025982470999988</v>
      </c>
      <c r="HE127">
        <f t="shared" si="371"/>
        <v>2.1374948279999999</v>
      </c>
      <c r="HF127">
        <f t="shared" si="372"/>
        <v>3.2364570459999999</v>
      </c>
      <c r="HG127" s="26" t="str">
        <f t="shared" si="373"/>
        <v/>
      </c>
      <c r="HH127">
        <f t="shared" si="374"/>
        <v>0.52583789730000008</v>
      </c>
      <c r="HI127" t="str">
        <f t="shared" si="375"/>
        <v/>
      </c>
      <c r="HJ127">
        <f t="shared" si="376"/>
        <v>1.5416936130000001</v>
      </c>
      <c r="HK127" t="str">
        <f t="shared" si="377"/>
        <v/>
      </c>
      <c r="HL127">
        <f t="shared" si="378"/>
        <v>2.2129523189999998</v>
      </c>
      <c r="HM127">
        <f t="shared" si="379"/>
        <v>1.839228031</v>
      </c>
      <c r="HN127" t="str">
        <f t="shared" si="380"/>
        <v/>
      </c>
      <c r="HO127" t="str">
        <f t="shared" si="381"/>
        <v/>
      </c>
      <c r="HP127">
        <f t="shared" si="382"/>
        <v>2.1374948279999999</v>
      </c>
      <c r="HQ127">
        <f t="shared" si="383"/>
        <v>3.2364570459999999</v>
      </c>
      <c r="HR127" s="26">
        <f t="shared" si="384"/>
        <v>1.8501305000000012E-3</v>
      </c>
      <c r="HS127">
        <f t="shared" si="385"/>
        <v>1.8501305000000012E-3</v>
      </c>
      <c r="HT127">
        <f t="shared" si="386"/>
        <v>1.8501305000000012E-3</v>
      </c>
      <c r="HU127">
        <f t="shared" si="387"/>
        <v>0.133887587</v>
      </c>
      <c r="HV127">
        <f t="shared" si="388"/>
        <v>0.86766592399999853</v>
      </c>
      <c r="HW127">
        <f t="shared" si="389"/>
        <v>8.3193970000000006E-2</v>
      </c>
      <c r="HX127">
        <f t="shared" si="390"/>
        <v>0.11497817</v>
      </c>
      <c r="HY127">
        <f t="shared" si="391"/>
        <v>0.86766592399999853</v>
      </c>
      <c r="HZ127">
        <f t="shared" si="392"/>
        <v>0.86766592399999853</v>
      </c>
      <c r="IA127">
        <f t="shared" si="393"/>
        <v>1.8501305000000012E-3</v>
      </c>
      <c r="IB127" s="4">
        <f t="shared" si="394"/>
        <v>6.7830800999999996E-2</v>
      </c>
      <c r="IC127" t="str">
        <f t="shared" si="395"/>
        <v/>
      </c>
      <c r="ID127" t="str">
        <f t="shared" si="396"/>
        <v/>
      </c>
      <c r="IE127" t="str">
        <f t="shared" si="397"/>
        <v/>
      </c>
      <c r="IF127">
        <f t="shared" si="398"/>
        <v>0.133887587</v>
      </c>
      <c r="IG127" t="str">
        <f t="shared" si="399"/>
        <v/>
      </c>
      <c r="IH127">
        <f t="shared" si="400"/>
        <v>8.3193970000000006E-2</v>
      </c>
      <c r="II127">
        <f t="shared" si="401"/>
        <v>0.11497817</v>
      </c>
      <c r="IJ127" t="str">
        <f t="shared" si="402"/>
        <v/>
      </c>
      <c r="IK127" t="str">
        <f t="shared" si="403"/>
        <v/>
      </c>
      <c r="IL127">
        <f t="shared" si="404"/>
        <v>1.8501305000000012E-3</v>
      </c>
      <c r="IM127">
        <f t="shared" si="405"/>
        <v>6.7830800999999996E-2</v>
      </c>
      <c r="IN127" s="26">
        <f t="shared" si="406"/>
        <v>0</v>
      </c>
      <c r="IO127">
        <f t="shared" si="407"/>
        <v>0</v>
      </c>
      <c r="IP127">
        <f t="shared" si="408"/>
        <v>0.13094384999999997</v>
      </c>
      <c r="IQ127">
        <f t="shared" si="409"/>
        <v>-2.0775371000000001E-2</v>
      </c>
      <c r="IR127">
        <f t="shared" si="410"/>
        <v>0.13094384999999997</v>
      </c>
      <c r="IS127">
        <f t="shared" si="411"/>
        <v>7.7500019000000003E-2</v>
      </c>
      <c r="IT127">
        <f t="shared" si="412"/>
        <v>0.13094384999999997</v>
      </c>
      <c r="IU127">
        <f t="shared" si="413"/>
        <v>0.13094384999999997</v>
      </c>
      <c r="IV127">
        <f t="shared" si="414"/>
        <v>0.13094384999999997</v>
      </c>
      <c r="IW127">
        <f t="shared" si="415"/>
        <v>7.6577999999999993E-2</v>
      </c>
      <c r="IX127">
        <f t="shared" si="416"/>
        <v>8.2719000000000001E-2</v>
      </c>
      <c r="IY127" s="26" t="str">
        <f t="shared" si="417"/>
        <v/>
      </c>
      <c r="IZ127" t="str">
        <f t="shared" si="418"/>
        <v/>
      </c>
      <c r="JA127" t="str">
        <f t="shared" si="419"/>
        <v/>
      </c>
      <c r="JB127">
        <f t="shared" si="420"/>
        <v>-2.0775371000000001E-2</v>
      </c>
      <c r="JC127" t="str">
        <f t="shared" si="421"/>
        <v/>
      </c>
      <c r="JD127">
        <f t="shared" si="422"/>
        <v>7.7500019000000003E-2</v>
      </c>
      <c r="JE127">
        <f t="shared" si="423"/>
        <v>0.13094384999999997</v>
      </c>
      <c r="JF127" t="str">
        <f t="shared" si="424"/>
        <v/>
      </c>
      <c r="JG127" t="str">
        <f t="shared" si="425"/>
        <v/>
      </c>
      <c r="JH127">
        <f t="shared" si="426"/>
        <v>7.6577999999999993E-2</v>
      </c>
      <c r="JI127">
        <f t="shared" si="427"/>
        <v>8.2719000000000001E-2</v>
      </c>
      <c r="JJ127" s="26">
        <f t="shared" si="428"/>
        <v>23.290190403071897</v>
      </c>
      <c r="JK127">
        <f t="shared" si="429"/>
        <v>18.038334816116958</v>
      </c>
      <c r="JL127">
        <f t="shared" si="430"/>
        <v>23.290190403071897</v>
      </c>
      <c r="JM127">
        <f t="shared" si="431"/>
        <v>19.006194271679117</v>
      </c>
      <c r="JN127">
        <f t="shared" si="432"/>
        <v>23.290190403071897</v>
      </c>
      <c r="JO127">
        <f t="shared" si="433"/>
        <v>19.759943506220029</v>
      </c>
      <c r="JP127">
        <f t="shared" si="434"/>
        <v>19.731211686499847</v>
      </c>
      <c r="JQ127">
        <f t="shared" si="435"/>
        <v>23.290190403071897</v>
      </c>
      <c r="JR127">
        <f t="shared" si="436"/>
        <v>23.290190403071897</v>
      </c>
      <c r="JS127">
        <f t="shared" si="437"/>
        <v>20.320865677082057</v>
      </c>
      <c r="JT127">
        <f t="shared" si="438"/>
        <v>23.290190403071897</v>
      </c>
      <c r="JU127" s="26" t="str">
        <f t="shared" si="439"/>
        <v/>
      </c>
      <c r="JV127">
        <f t="shared" si="440"/>
        <v>18.038334816116958</v>
      </c>
      <c r="JW127" t="str">
        <f t="shared" si="441"/>
        <v/>
      </c>
      <c r="JX127">
        <f t="shared" si="442"/>
        <v>19.006194271679117</v>
      </c>
      <c r="JY127" t="str">
        <f t="shared" si="443"/>
        <v/>
      </c>
      <c r="JZ127">
        <f t="shared" si="444"/>
        <v>19.759943506220029</v>
      </c>
      <c r="KA127">
        <f t="shared" si="445"/>
        <v>19.731211686499847</v>
      </c>
      <c r="KB127" t="str">
        <f t="shared" si="446"/>
        <v/>
      </c>
      <c r="KC127" t="str">
        <f t="shared" si="447"/>
        <v/>
      </c>
      <c r="KD127">
        <f t="shared" si="448"/>
        <v>20.320865677082057</v>
      </c>
      <c r="KE127" s="4" t="str">
        <f t="shared" si="449"/>
        <v/>
      </c>
    </row>
    <row r="128" spans="1:291" x14ac:dyDescent="0.2">
      <c r="A128" s="16" t="s">
        <v>3760</v>
      </c>
      <c r="B128" s="17" t="s">
        <v>3761</v>
      </c>
      <c r="C128" s="17"/>
      <c r="D128" s="17"/>
      <c r="E128" s="20" t="s">
        <v>173</v>
      </c>
      <c r="F128" s="19"/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32">
        <v>0</v>
      </c>
      <c r="Q128" s="19"/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32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 s="4">
        <v>0</v>
      </c>
      <c r="AM128" s="19"/>
      <c r="AN128" s="19">
        <v>2.13618E-2</v>
      </c>
      <c r="AO128" s="19">
        <v>2.1197000000000001E-2</v>
      </c>
      <c r="AP128" s="19">
        <v>2.25583E-2</v>
      </c>
      <c r="AQ128" s="19">
        <v>2.2993900000000001E-2</v>
      </c>
      <c r="AR128" s="19">
        <v>2.1588900000000001E-2</v>
      </c>
      <c r="AS128" s="19">
        <v>2.2075899999999999E-2</v>
      </c>
      <c r="AT128" s="19">
        <v>2.0867E-2</v>
      </c>
      <c r="AU128" s="19">
        <v>2.07292E-2</v>
      </c>
      <c r="AV128" s="19">
        <v>2.1690000000000001E-2</v>
      </c>
      <c r="AW128" s="32">
        <v>2.3848399999999999E-2</v>
      </c>
      <c r="AX128" s="19"/>
      <c r="AY128" s="19">
        <v>0</v>
      </c>
      <c r="AZ128" s="19">
        <v>0</v>
      </c>
      <c r="BA128" s="19">
        <v>0</v>
      </c>
      <c r="BB128" s="19">
        <v>0</v>
      </c>
      <c r="BC128" s="19">
        <v>0</v>
      </c>
      <c r="BD128" s="19">
        <v>1</v>
      </c>
      <c r="BE128" s="19">
        <v>1</v>
      </c>
      <c r="BF128" s="19">
        <v>0</v>
      </c>
      <c r="BG128" s="19">
        <v>1</v>
      </c>
      <c r="BH128" s="32">
        <v>0</v>
      </c>
      <c r="BI128" s="19"/>
      <c r="BJ128" s="19">
        <f t="shared" si="578"/>
        <v>0</v>
      </c>
      <c r="BK128" s="19">
        <f>IF(AZ128&gt;0,1,0)</f>
        <v>0</v>
      </c>
      <c r="BL128" s="19">
        <f t="shared" si="588"/>
        <v>0</v>
      </c>
      <c r="BM128" s="19">
        <f>IF(BB128&gt;0,1,0)</f>
        <v>0</v>
      </c>
      <c r="BN128" s="19">
        <f t="shared" si="589"/>
        <v>0</v>
      </c>
      <c r="BO128" s="19">
        <f t="shared" si="590"/>
        <v>1</v>
      </c>
      <c r="BP128" s="19">
        <f t="shared" ref="BP128:BQ134" si="592">IF(BE128&gt;0,1,0)</f>
        <v>1</v>
      </c>
      <c r="BQ128" s="19">
        <f t="shared" si="592"/>
        <v>0</v>
      </c>
      <c r="BR128" s="19">
        <f t="shared" si="591"/>
        <v>1</v>
      </c>
      <c r="BS128" s="19">
        <f t="shared" si="591"/>
        <v>0</v>
      </c>
      <c r="BT128" s="38">
        <v>6</v>
      </c>
      <c r="BU128" s="19">
        <v>18</v>
      </c>
      <c r="BV128" s="19">
        <v>11</v>
      </c>
      <c r="BW128" s="19">
        <v>8</v>
      </c>
      <c r="BX128" s="19">
        <v>16</v>
      </c>
      <c r="BY128" s="19">
        <v>12</v>
      </c>
      <c r="BZ128" s="19">
        <v>3</v>
      </c>
      <c r="CA128" s="19">
        <v>12</v>
      </c>
      <c r="CB128" s="19">
        <v>1</v>
      </c>
      <c r="CC128" s="19">
        <v>8</v>
      </c>
      <c r="CD128" s="32">
        <v>7</v>
      </c>
      <c r="CE128" s="19">
        <v>177</v>
      </c>
      <c r="CF128" s="19">
        <v>151</v>
      </c>
      <c r="CG128" s="19">
        <v>110</v>
      </c>
      <c r="CH128" s="19">
        <v>143</v>
      </c>
      <c r="CI128" s="19">
        <v>142</v>
      </c>
      <c r="CJ128" s="19">
        <v>145</v>
      </c>
      <c r="CK128" s="19">
        <v>146</v>
      </c>
      <c r="CL128" s="19">
        <v>140</v>
      </c>
      <c r="CM128" s="19">
        <v>126</v>
      </c>
      <c r="CN128" s="19">
        <v>99</v>
      </c>
      <c r="CO128" s="32">
        <v>84</v>
      </c>
      <c r="CP128" s="35">
        <f t="shared" si="567"/>
        <v>3.3898305084745763E-2</v>
      </c>
      <c r="CQ128" s="35">
        <f t="shared" si="568"/>
        <v>0.11920529801324503</v>
      </c>
      <c r="CR128" s="35">
        <f t="shared" si="569"/>
        <v>0.1</v>
      </c>
      <c r="CS128" s="35">
        <f t="shared" si="570"/>
        <v>5.5944055944055944E-2</v>
      </c>
      <c r="CT128" s="35">
        <f t="shared" si="571"/>
        <v>0.11267605633802817</v>
      </c>
      <c r="CU128" s="35">
        <f t="shared" si="572"/>
        <v>8.2758620689655171E-2</v>
      </c>
      <c r="CV128" s="35">
        <f t="shared" si="573"/>
        <v>2.0547945205479451E-2</v>
      </c>
      <c r="CW128" s="35">
        <f t="shared" si="574"/>
        <v>8.5714285714285715E-2</v>
      </c>
      <c r="CX128" s="35">
        <f t="shared" si="575"/>
        <v>7.9365079365079361E-3</v>
      </c>
      <c r="CY128" s="35">
        <f t="shared" si="576"/>
        <v>8.0808080808080815E-2</v>
      </c>
      <c r="CZ128" s="139">
        <f t="shared" si="577"/>
        <v>8.3333333333333329E-2</v>
      </c>
      <c r="DA128" s="146"/>
      <c r="DB128" s="146"/>
      <c r="DC128" s="146"/>
      <c r="DD128" s="146"/>
      <c r="DE128" s="146"/>
      <c r="DF128" s="146"/>
      <c r="DG128" s="146"/>
      <c r="DH128" s="146"/>
      <c r="DI128" s="146"/>
      <c r="DJ128" s="146"/>
      <c r="DK128" s="147"/>
      <c r="DL128" s="146"/>
      <c r="DM128" s="146"/>
      <c r="DN128" s="148"/>
      <c r="DO128" s="148"/>
      <c r="DP128" s="148"/>
      <c r="DQ128" s="148"/>
      <c r="DR128" s="148"/>
      <c r="DS128" s="148"/>
      <c r="DT128" s="148"/>
      <c r="DU128" s="148"/>
      <c r="DV128" s="148"/>
      <c r="DW128" s="146"/>
      <c r="DX128" s="146"/>
      <c r="DY128" s="146"/>
      <c r="DZ128" s="146"/>
      <c r="EA128" s="146"/>
      <c r="EB128" s="146"/>
      <c r="EC128" s="146"/>
      <c r="ED128" s="146"/>
      <c r="EE128" s="146"/>
      <c r="EF128" s="146"/>
      <c r="EG128" s="147"/>
      <c r="EH128" s="143"/>
      <c r="EI128" s="143"/>
      <c r="EJ128" s="143"/>
      <c r="EK128" s="143"/>
      <c r="EL128" s="149"/>
      <c r="EM128" s="149"/>
      <c r="EN128" s="143"/>
      <c r="EO128" s="143"/>
      <c r="EP128" s="143"/>
      <c r="EQ128" s="143"/>
      <c r="ER128" s="143"/>
      <c r="ES128" s="26" t="str">
        <f t="shared" si="505"/>
        <v/>
      </c>
      <c r="ET128" s="26" t="str">
        <f t="shared" si="506"/>
        <v/>
      </c>
      <c r="EU128" s="26" t="str">
        <f t="shared" si="507"/>
        <v/>
      </c>
      <c r="EV128" s="26" t="str">
        <f t="shared" si="508"/>
        <v/>
      </c>
      <c r="EW128" s="26" t="str">
        <f t="shared" si="509"/>
        <v/>
      </c>
      <c r="EX128" s="26" t="str">
        <f t="shared" si="510"/>
        <v/>
      </c>
      <c r="EY128" s="26" t="str">
        <f t="shared" si="511"/>
        <v/>
      </c>
      <c r="EZ128" s="26" t="str">
        <f t="shared" si="512"/>
        <v/>
      </c>
      <c r="FA128" s="26" t="str">
        <f t="shared" si="513"/>
        <v/>
      </c>
      <c r="FB128" s="26" t="str">
        <f t="shared" si="514"/>
        <v/>
      </c>
      <c r="FC128" s="152" t="str">
        <f t="shared" si="515"/>
        <v/>
      </c>
      <c r="FD128" t="str">
        <f t="shared" si="580"/>
        <v/>
      </c>
      <c r="FO128" s="26" t="str">
        <f>IF(ISNUMBER(F128),DL128,"")</f>
        <v/>
      </c>
      <c r="FY128" s="4"/>
      <c r="FZ128" t="str">
        <f>IF(ISNUMBER(F128),DW128,"")</f>
        <v/>
      </c>
      <c r="GJ128" s="4"/>
      <c r="GK128" t="str">
        <f t="shared" si="522"/>
        <v/>
      </c>
      <c r="GL128" t="str">
        <f t="shared" si="523"/>
        <v/>
      </c>
      <c r="GM128" t="str">
        <f t="shared" si="524"/>
        <v/>
      </c>
      <c r="GN128" t="str">
        <f t="shared" si="525"/>
        <v/>
      </c>
      <c r="GO128" t="str">
        <f t="shared" si="526"/>
        <v/>
      </c>
      <c r="GP128" t="str">
        <f t="shared" si="527"/>
        <v/>
      </c>
      <c r="GQ128" t="str">
        <f t="shared" si="528"/>
        <v/>
      </c>
      <c r="GR128" t="str">
        <f t="shared" si="529"/>
        <v/>
      </c>
      <c r="GS128" t="str">
        <f t="shared" si="530"/>
        <v/>
      </c>
      <c r="GT128" t="str">
        <f t="shared" si="531"/>
        <v/>
      </c>
      <c r="GU128" t="str">
        <f t="shared" si="532"/>
        <v/>
      </c>
      <c r="GV128" s="26">
        <f t="shared" si="362"/>
        <v>11.025982470999988</v>
      </c>
      <c r="GW128">
        <f t="shared" si="363"/>
        <v>0.52583789730000008</v>
      </c>
      <c r="GX128">
        <f t="shared" si="364"/>
        <v>0.52583789730000008</v>
      </c>
      <c r="GY128">
        <f t="shared" si="365"/>
        <v>0.52583789730000008</v>
      </c>
      <c r="GZ128">
        <f t="shared" si="366"/>
        <v>0.52583789730000008</v>
      </c>
      <c r="HA128">
        <f t="shared" si="367"/>
        <v>0.52583789730000008</v>
      </c>
      <c r="HB128">
        <f t="shared" si="368"/>
        <v>0.52583789730000008</v>
      </c>
      <c r="HC128">
        <f t="shared" si="369"/>
        <v>0.52583789730000008</v>
      </c>
      <c r="HD128">
        <f t="shared" si="370"/>
        <v>0.52583789730000008</v>
      </c>
      <c r="HE128">
        <f t="shared" si="371"/>
        <v>0.52583789730000008</v>
      </c>
      <c r="HF128">
        <f t="shared" si="372"/>
        <v>0.52583789730000008</v>
      </c>
      <c r="HG128" s="26" t="str">
        <f t="shared" si="373"/>
        <v/>
      </c>
      <c r="HH128" t="str">
        <f t="shared" si="374"/>
        <v/>
      </c>
      <c r="HI128" t="str">
        <f t="shared" si="375"/>
        <v/>
      </c>
      <c r="HJ128" t="str">
        <f t="shared" si="376"/>
        <v/>
      </c>
      <c r="HK128" t="str">
        <f t="shared" si="377"/>
        <v/>
      </c>
      <c r="HL128" t="str">
        <f t="shared" si="378"/>
        <v/>
      </c>
      <c r="HM128" t="str">
        <f t="shared" si="379"/>
        <v/>
      </c>
      <c r="HN128" t="str">
        <f t="shared" si="380"/>
        <v/>
      </c>
      <c r="HO128" t="str">
        <f t="shared" si="381"/>
        <v/>
      </c>
      <c r="HP128" t="str">
        <f t="shared" si="382"/>
        <v/>
      </c>
      <c r="HQ128" t="str">
        <f t="shared" si="383"/>
        <v/>
      </c>
      <c r="HR128" s="26">
        <f t="shared" si="384"/>
        <v>0.86766592399999853</v>
      </c>
      <c r="HS128">
        <f t="shared" si="385"/>
        <v>1.8501305000000012E-3</v>
      </c>
      <c r="HT128">
        <f t="shared" si="386"/>
        <v>1.8501305000000012E-3</v>
      </c>
      <c r="HU128">
        <f t="shared" si="387"/>
        <v>1.8501305000000012E-3</v>
      </c>
      <c r="HV128">
        <f t="shared" si="388"/>
        <v>1.8501305000000012E-3</v>
      </c>
      <c r="HW128">
        <f t="shared" si="389"/>
        <v>1.8501305000000012E-3</v>
      </c>
      <c r="HX128">
        <f t="shared" si="390"/>
        <v>1.8501305000000012E-3</v>
      </c>
      <c r="HY128">
        <f t="shared" si="391"/>
        <v>1.8501305000000012E-3</v>
      </c>
      <c r="HZ128">
        <f t="shared" si="392"/>
        <v>1.8501305000000012E-3</v>
      </c>
      <c r="IA128">
        <f t="shared" si="393"/>
        <v>1.8501305000000012E-3</v>
      </c>
      <c r="IB128" s="4">
        <f t="shared" si="394"/>
        <v>1.8501305000000012E-3</v>
      </c>
      <c r="IC128" t="str">
        <f t="shared" si="395"/>
        <v/>
      </c>
      <c r="ID128" t="str">
        <f t="shared" si="396"/>
        <v/>
      </c>
      <c r="IE128" t="str">
        <f t="shared" si="397"/>
        <v/>
      </c>
      <c r="IF128" t="str">
        <f t="shared" si="398"/>
        <v/>
      </c>
      <c r="IG128" t="str">
        <f t="shared" si="399"/>
        <v/>
      </c>
      <c r="IH128" t="str">
        <f t="shared" si="400"/>
        <v/>
      </c>
      <c r="II128" t="str">
        <f t="shared" si="401"/>
        <v/>
      </c>
      <c r="IJ128" t="str">
        <f t="shared" si="402"/>
        <v/>
      </c>
      <c r="IK128" t="str">
        <f t="shared" si="403"/>
        <v/>
      </c>
      <c r="IL128" t="str">
        <f t="shared" si="404"/>
        <v/>
      </c>
      <c r="IM128" t="str">
        <f t="shared" si="405"/>
        <v/>
      </c>
      <c r="IN128" s="26">
        <f t="shared" si="406"/>
        <v>0.13094384999999997</v>
      </c>
      <c r="IO128">
        <f t="shared" si="407"/>
        <v>0</v>
      </c>
      <c r="IP128">
        <f t="shared" si="408"/>
        <v>0</v>
      </c>
      <c r="IQ128">
        <f t="shared" si="409"/>
        <v>0</v>
      </c>
      <c r="IR128">
        <f t="shared" si="410"/>
        <v>0</v>
      </c>
      <c r="IS128">
        <f t="shared" si="411"/>
        <v>0</v>
      </c>
      <c r="IT128">
        <f t="shared" si="412"/>
        <v>0</v>
      </c>
      <c r="IU128">
        <f t="shared" si="413"/>
        <v>0</v>
      </c>
      <c r="IV128">
        <f t="shared" si="414"/>
        <v>0</v>
      </c>
      <c r="IW128">
        <f t="shared" si="415"/>
        <v>0</v>
      </c>
      <c r="IX128">
        <f t="shared" si="416"/>
        <v>0</v>
      </c>
      <c r="IY128" s="26" t="str">
        <f t="shared" si="417"/>
        <v/>
      </c>
      <c r="IZ128" t="str">
        <f t="shared" si="418"/>
        <v/>
      </c>
      <c r="JA128" t="str">
        <f t="shared" si="419"/>
        <v/>
      </c>
      <c r="JB128" t="str">
        <f t="shared" si="420"/>
        <v/>
      </c>
      <c r="JC128" t="str">
        <f t="shared" si="421"/>
        <v/>
      </c>
      <c r="JD128" t="str">
        <f t="shared" si="422"/>
        <v/>
      </c>
      <c r="JE128" t="str">
        <f t="shared" si="423"/>
        <v/>
      </c>
      <c r="JF128" t="str">
        <f t="shared" si="424"/>
        <v/>
      </c>
      <c r="JG128" t="str">
        <f t="shared" si="425"/>
        <v/>
      </c>
      <c r="JH128" t="str">
        <f t="shared" si="426"/>
        <v/>
      </c>
      <c r="JI128" t="str">
        <f t="shared" si="427"/>
        <v/>
      </c>
      <c r="JJ128" s="26">
        <f t="shared" si="428"/>
        <v>23.290190403071897</v>
      </c>
      <c r="JK128">
        <f t="shared" si="429"/>
        <v>23.290190403071897</v>
      </c>
      <c r="JL128">
        <f t="shared" si="430"/>
        <v>23.290190403071897</v>
      </c>
      <c r="JM128">
        <f t="shared" si="431"/>
        <v>23.290190403071897</v>
      </c>
      <c r="JN128">
        <f t="shared" si="432"/>
        <v>23.290190403071897</v>
      </c>
      <c r="JO128">
        <f t="shared" si="433"/>
        <v>23.290190403071897</v>
      </c>
      <c r="JP128">
        <f t="shared" si="434"/>
        <v>23.290190403071897</v>
      </c>
      <c r="JQ128">
        <f t="shared" si="435"/>
        <v>23.290190403071897</v>
      </c>
      <c r="JR128">
        <f t="shared" si="436"/>
        <v>23.290190403071897</v>
      </c>
      <c r="JS128">
        <f t="shared" si="437"/>
        <v>23.290190403071897</v>
      </c>
      <c r="JT128">
        <f t="shared" si="438"/>
        <v>23.290190403071897</v>
      </c>
      <c r="JU128" s="26" t="str">
        <f t="shared" si="439"/>
        <v/>
      </c>
      <c r="JV128" t="str">
        <f t="shared" si="440"/>
        <v/>
      </c>
      <c r="JW128" t="str">
        <f t="shared" si="441"/>
        <v/>
      </c>
      <c r="JX128" t="str">
        <f t="shared" si="442"/>
        <v/>
      </c>
      <c r="JY128" t="str">
        <f t="shared" si="443"/>
        <v/>
      </c>
      <c r="JZ128" t="str">
        <f t="shared" si="444"/>
        <v/>
      </c>
      <c r="KA128" t="str">
        <f t="shared" si="445"/>
        <v/>
      </c>
      <c r="KB128" t="str">
        <f t="shared" si="446"/>
        <v/>
      </c>
      <c r="KC128" t="str">
        <f t="shared" si="447"/>
        <v/>
      </c>
      <c r="KD128" t="str">
        <f t="shared" si="448"/>
        <v/>
      </c>
      <c r="KE128" s="4" t="str">
        <f t="shared" si="449"/>
        <v/>
      </c>
    </row>
    <row r="129" spans="1:291" x14ac:dyDescent="0.2">
      <c r="A129" s="16" t="s">
        <v>3762</v>
      </c>
      <c r="B129" s="17" t="s">
        <v>3763</v>
      </c>
      <c r="C129" s="17"/>
      <c r="D129" s="17"/>
      <c r="E129" s="20" t="s">
        <v>173</v>
      </c>
      <c r="F129" s="19"/>
      <c r="G129" s="19"/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32">
        <v>0</v>
      </c>
      <c r="Q129" s="19"/>
      <c r="R129" s="19"/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32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 s="4">
        <v>0</v>
      </c>
      <c r="AM129" s="19"/>
      <c r="AN129" s="19"/>
      <c r="AO129" s="19">
        <v>2.9245899999999998E-2</v>
      </c>
      <c r="AP129" s="19">
        <v>2.7471800000000001E-2</v>
      </c>
      <c r="AQ129" s="19">
        <v>2.7964699999999999E-2</v>
      </c>
      <c r="AR129" s="19">
        <v>2.54267E-2</v>
      </c>
      <c r="AS129" s="19">
        <v>2.5753100000000001E-2</v>
      </c>
      <c r="AT129" s="19">
        <v>2.6598299999999998E-2</v>
      </c>
      <c r="AU129" s="19">
        <v>2.9079600000000001E-2</v>
      </c>
      <c r="AV129" s="19">
        <v>2.94582E-2</v>
      </c>
      <c r="AW129" s="32">
        <v>3.1335700000000001E-2</v>
      </c>
      <c r="AX129" s="19"/>
      <c r="AY129" s="19"/>
      <c r="AZ129" s="19">
        <v>2</v>
      </c>
      <c r="BA129" s="19">
        <v>1</v>
      </c>
      <c r="BB129" s="19">
        <v>1</v>
      </c>
      <c r="BC129" s="19">
        <v>1</v>
      </c>
      <c r="BD129" s="19">
        <v>1</v>
      </c>
      <c r="BE129" s="19">
        <v>1</v>
      </c>
      <c r="BF129" s="19">
        <v>1</v>
      </c>
      <c r="BG129" s="19">
        <v>1</v>
      </c>
      <c r="BH129" s="32">
        <v>1</v>
      </c>
      <c r="BI129" s="19"/>
      <c r="BJ129" s="19"/>
      <c r="BK129" s="19">
        <f>IF(AZ129&gt;0,1,0)</f>
        <v>1</v>
      </c>
      <c r="BL129" s="19">
        <f t="shared" si="588"/>
        <v>1</v>
      </c>
      <c r="BM129" s="19">
        <f>IF(BB129&gt;0,1,0)</f>
        <v>1</v>
      </c>
      <c r="BN129" s="19">
        <f t="shared" si="589"/>
        <v>1</v>
      </c>
      <c r="BO129" s="19">
        <f t="shared" si="590"/>
        <v>1</v>
      </c>
      <c r="BP129" s="19">
        <f t="shared" si="592"/>
        <v>1</v>
      </c>
      <c r="BQ129" s="19">
        <f t="shared" si="592"/>
        <v>1</v>
      </c>
      <c r="BR129" s="19">
        <f t="shared" si="591"/>
        <v>1</v>
      </c>
      <c r="BS129" s="19">
        <f t="shared" si="591"/>
        <v>1</v>
      </c>
      <c r="BT129" s="38">
        <v>56</v>
      </c>
      <c r="BU129" s="19">
        <v>68</v>
      </c>
      <c r="BV129" s="19">
        <v>72</v>
      </c>
      <c r="BW129" s="19">
        <v>152</v>
      </c>
      <c r="BX129" s="19">
        <v>92</v>
      </c>
      <c r="BY129" s="19">
        <v>93</v>
      </c>
      <c r="BZ129" s="19">
        <v>3</v>
      </c>
      <c r="CA129" s="19">
        <v>42</v>
      </c>
      <c r="CB129" s="19">
        <v>64</v>
      </c>
      <c r="CC129" s="19">
        <v>38</v>
      </c>
      <c r="CD129" s="32">
        <v>55</v>
      </c>
      <c r="CE129" s="19">
        <v>131</v>
      </c>
      <c r="CF129" s="19">
        <v>155</v>
      </c>
      <c r="CG129" s="19">
        <v>164</v>
      </c>
      <c r="CH129" s="19">
        <v>361</v>
      </c>
      <c r="CI129" s="19">
        <v>166</v>
      </c>
      <c r="CJ129" s="19">
        <v>277</v>
      </c>
      <c r="CK129" s="19">
        <v>120</v>
      </c>
      <c r="CL129" s="19">
        <v>158</v>
      </c>
      <c r="CM129" s="19">
        <v>182</v>
      </c>
      <c r="CN129" s="19">
        <v>118</v>
      </c>
      <c r="CO129" s="32">
        <v>141</v>
      </c>
      <c r="CP129" s="35">
        <f t="shared" si="567"/>
        <v>0.42748091603053434</v>
      </c>
      <c r="CQ129" s="35">
        <f t="shared" si="568"/>
        <v>0.43870967741935485</v>
      </c>
      <c r="CR129" s="35">
        <f t="shared" si="569"/>
        <v>0.43902439024390244</v>
      </c>
      <c r="CS129" s="35">
        <f t="shared" si="570"/>
        <v>0.42105263157894735</v>
      </c>
      <c r="CT129" s="35">
        <f t="shared" si="571"/>
        <v>0.55421686746987953</v>
      </c>
      <c r="CU129" s="35">
        <f t="shared" si="572"/>
        <v>0.33574007220216606</v>
      </c>
      <c r="CV129" s="35">
        <f t="shared" si="573"/>
        <v>2.5000000000000001E-2</v>
      </c>
      <c r="CW129" s="35">
        <f t="shared" si="574"/>
        <v>0.26582278481012656</v>
      </c>
      <c r="CX129" s="35">
        <f t="shared" si="575"/>
        <v>0.35164835164835168</v>
      </c>
      <c r="CY129" s="35">
        <f t="shared" si="576"/>
        <v>0.32203389830508472</v>
      </c>
      <c r="CZ129" s="139">
        <f t="shared" si="577"/>
        <v>0.39007092198581561</v>
      </c>
      <c r="DA129" s="146">
        <v>2.426215182</v>
      </c>
      <c r="DB129" s="146">
        <v>1.958060948</v>
      </c>
      <c r="DC129" s="146">
        <v>2.7218491710000001</v>
      </c>
      <c r="DD129" s="146">
        <v>2.4252357629999999</v>
      </c>
      <c r="DE129" s="146">
        <v>2.2523969309999998</v>
      </c>
      <c r="DF129" s="146">
        <v>1.089214602</v>
      </c>
      <c r="DG129" s="146">
        <v>1.9407715560000001</v>
      </c>
      <c r="DH129" s="146">
        <v>0.89969379900000002</v>
      </c>
      <c r="DI129" s="146">
        <v>1.31612562</v>
      </c>
      <c r="DJ129" s="146">
        <v>1.394455333</v>
      </c>
      <c r="DK129" s="147">
        <v>1.2146237049999999</v>
      </c>
      <c r="DL129" s="146"/>
      <c r="DM129" s="146"/>
      <c r="DN129" s="146">
        <v>0</v>
      </c>
      <c r="DO129" s="146">
        <v>0.30506227499999999</v>
      </c>
      <c r="DP129" s="146">
        <v>0.35133411399999998</v>
      </c>
      <c r="DQ129" s="146">
        <v>0.373705177</v>
      </c>
      <c r="DR129" s="146">
        <v>0.373705177</v>
      </c>
      <c r="DS129" s="146">
        <v>0.358992386</v>
      </c>
      <c r="DT129" s="146">
        <v>0.292309875</v>
      </c>
      <c r="DU129" s="146">
        <v>0.271729736</v>
      </c>
      <c r="DV129" s="147">
        <v>0.27326541900000001</v>
      </c>
      <c r="DW129" s="146"/>
      <c r="DX129" s="146"/>
      <c r="DY129" s="146">
        <v>0.12510882400000001</v>
      </c>
      <c r="DZ129" s="146">
        <v>2.9626779999999998E-2</v>
      </c>
      <c r="EA129" s="146">
        <v>3.4384069000000003E-2</v>
      </c>
      <c r="EB129" s="146">
        <v>-1.108291E-2</v>
      </c>
      <c r="EC129" s="146">
        <v>-1.108291E-2</v>
      </c>
      <c r="ED129" s="146">
        <v>-6.9650000000000004E-2</v>
      </c>
      <c r="EE129" s="146">
        <v>-1.7139999999999999E-2</v>
      </c>
      <c r="EF129" s="146">
        <v>4.4200000000000003E-2</v>
      </c>
      <c r="EG129" s="147">
        <v>1.9834999999999998E-2</v>
      </c>
      <c r="EH129" s="143">
        <v>85339500</v>
      </c>
      <c r="EI129" s="143">
        <v>80311800</v>
      </c>
      <c r="EJ129" s="143">
        <v>146380400</v>
      </c>
      <c r="EK129" s="143">
        <v>413167800</v>
      </c>
      <c r="EL129" s="149">
        <v>401950900</v>
      </c>
      <c r="EM129" s="149">
        <v>261488800</v>
      </c>
      <c r="EN129" s="143">
        <v>476552800</v>
      </c>
      <c r="EO129" s="143">
        <v>178050200</v>
      </c>
      <c r="EP129" s="143">
        <v>235915600</v>
      </c>
      <c r="EQ129" s="143">
        <v>269966500</v>
      </c>
      <c r="ER129" s="143">
        <v>247113100</v>
      </c>
      <c r="ES129" s="26">
        <f t="shared" si="505"/>
        <v>18.262147976789691</v>
      </c>
      <c r="ET129" s="26">
        <f t="shared" si="506"/>
        <v>18.201427117062522</v>
      </c>
      <c r="EU129" s="26">
        <f t="shared" si="507"/>
        <v>18.801719270747366</v>
      </c>
      <c r="EV129" s="26">
        <f t="shared" si="508"/>
        <v>19.839364363809196</v>
      </c>
      <c r="EW129" s="26">
        <f t="shared" si="509"/>
        <v>19.8118404998202</v>
      </c>
      <c r="EX129" s="26">
        <f t="shared" si="510"/>
        <v>19.381902010724112</v>
      </c>
      <c r="EY129" s="26">
        <f t="shared" si="511"/>
        <v>19.982089082894596</v>
      </c>
      <c r="EZ129" s="26">
        <f t="shared" si="512"/>
        <v>18.997576090967407</v>
      </c>
      <c r="FA129" s="26">
        <f t="shared" si="513"/>
        <v>19.278984671907413</v>
      </c>
      <c r="FB129" s="26">
        <f t="shared" si="514"/>
        <v>19.413808435190749</v>
      </c>
      <c r="FC129" s="152">
        <f t="shared" si="515"/>
        <v>19.325356684527289</v>
      </c>
      <c r="FD129" t="str">
        <f t="shared" si="580"/>
        <v/>
      </c>
      <c r="FE129" t="str">
        <f t="shared" ref="FE129:FN130" si="593">IF(ISNUMBER(G129),DB129,"")</f>
        <v/>
      </c>
      <c r="FF129">
        <f t="shared" si="593"/>
        <v>2.7218491710000001</v>
      </c>
      <c r="FG129">
        <f t="shared" si="593"/>
        <v>2.4252357629999999</v>
      </c>
      <c r="FH129">
        <f t="shared" si="593"/>
        <v>2.2523969309999998</v>
      </c>
      <c r="FI129">
        <f t="shared" si="593"/>
        <v>1.089214602</v>
      </c>
      <c r="FJ129">
        <f t="shared" si="593"/>
        <v>1.9407715560000001</v>
      </c>
      <c r="FK129">
        <f t="shared" si="593"/>
        <v>0.89969379900000002</v>
      </c>
      <c r="FL129">
        <f t="shared" si="593"/>
        <v>1.31612562</v>
      </c>
      <c r="FM129">
        <f t="shared" si="593"/>
        <v>1.394455333</v>
      </c>
      <c r="FN129">
        <f t="shared" si="593"/>
        <v>1.2146237049999999</v>
      </c>
      <c r="FO129" s="26" t="str">
        <f>IF(ISNUMBER(F129),DL129,"")</f>
        <v/>
      </c>
      <c r="FP129" t="str">
        <f t="shared" ref="FP129:FY129" si="594">IF(ISNUMBER(G129),DM129,"")</f>
        <v/>
      </c>
      <c r="FQ129">
        <f t="shared" si="594"/>
        <v>0</v>
      </c>
      <c r="FR129">
        <f t="shared" si="594"/>
        <v>0.30506227499999999</v>
      </c>
      <c r="FS129">
        <f t="shared" si="594"/>
        <v>0.35133411399999998</v>
      </c>
      <c r="FT129">
        <f t="shared" si="594"/>
        <v>0.373705177</v>
      </c>
      <c r="FU129">
        <f t="shared" si="594"/>
        <v>0.373705177</v>
      </c>
      <c r="FV129">
        <f t="shared" si="594"/>
        <v>0.358992386</v>
      </c>
      <c r="FW129">
        <f t="shared" si="594"/>
        <v>0.292309875</v>
      </c>
      <c r="FX129">
        <f t="shared" si="594"/>
        <v>0.271729736</v>
      </c>
      <c r="FY129" s="4">
        <f t="shared" si="594"/>
        <v>0.27326541900000001</v>
      </c>
      <c r="FZ129" t="str">
        <f>IF(ISNUMBER(F129),DW129,"")</f>
        <v/>
      </c>
      <c r="GA129" t="str">
        <f t="shared" ref="GA129:GJ130" si="595">IF(ISNUMBER(G129),DX129,"")</f>
        <v/>
      </c>
      <c r="GB129">
        <f t="shared" si="595"/>
        <v>0.12510882400000001</v>
      </c>
      <c r="GC129">
        <f t="shared" si="595"/>
        <v>2.9626779999999998E-2</v>
      </c>
      <c r="GD129">
        <f t="shared" si="595"/>
        <v>3.4384069000000003E-2</v>
      </c>
      <c r="GE129">
        <f t="shared" si="595"/>
        <v>-1.108291E-2</v>
      </c>
      <c r="GF129">
        <f t="shared" si="595"/>
        <v>-1.108291E-2</v>
      </c>
      <c r="GG129">
        <f t="shared" si="595"/>
        <v>-6.9650000000000004E-2</v>
      </c>
      <c r="GH129">
        <f t="shared" si="595"/>
        <v>-1.7139999999999999E-2</v>
      </c>
      <c r="GI129">
        <f t="shared" si="595"/>
        <v>4.4200000000000003E-2</v>
      </c>
      <c r="GJ129" s="4">
        <f t="shared" si="595"/>
        <v>1.9834999999999998E-2</v>
      </c>
      <c r="GK129" t="str">
        <f t="shared" si="522"/>
        <v/>
      </c>
      <c r="GL129" t="str">
        <f t="shared" si="523"/>
        <v/>
      </c>
      <c r="GM129">
        <f t="shared" si="524"/>
        <v>18.801719270747366</v>
      </c>
      <c r="GN129">
        <f t="shared" si="525"/>
        <v>19.839364363809196</v>
      </c>
      <c r="GO129">
        <f t="shared" si="526"/>
        <v>19.8118404998202</v>
      </c>
      <c r="GP129">
        <f t="shared" si="527"/>
        <v>19.381902010724112</v>
      </c>
      <c r="GQ129">
        <f t="shared" si="528"/>
        <v>19.982089082894596</v>
      </c>
      <c r="GR129">
        <f t="shared" si="529"/>
        <v>18.997576090967407</v>
      </c>
      <c r="GS129">
        <f t="shared" si="530"/>
        <v>19.278984671907413</v>
      </c>
      <c r="GT129">
        <f t="shared" si="531"/>
        <v>19.413808435190749</v>
      </c>
      <c r="GU129">
        <f t="shared" si="532"/>
        <v>19.325356684527289</v>
      </c>
      <c r="GV129" s="26">
        <f t="shared" si="362"/>
        <v>11.025982470999988</v>
      </c>
      <c r="GW129">
        <f t="shared" si="363"/>
        <v>11.025982470999988</v>
      </c>
      <c r="GX129">
        <f t="shared" si="364"/>
        <v>2.7218491710000001</v>
      </c>
      <c r="GY129">
        <f t="shared" si="365"/>
        <v>2.4252357629999999</v>
      </c>
      <c r="GZ129">
        <f t="shared" si="366"/>
        <v>2.2523969309999998</v>
      </c>
      <c r="HA129">
        <f t="shared" si="367"/>
        <v>1.089214602</v>
      </c>
      <c r="HB129">
        <f t="shared" si="368"/>
        <v>1.9407715560000001</v>
      </c>
      <c r="HC129">
        <f t="shared" si="369"/>
        <v>0.89969379900000002</v>
      </c>
      <c r="HD129">
        <f t="shared" si="370"/>
        <v>1.31612562</v>
      </c>
      <c r="HE129">
        <f t="shared" si="371"/>
        <v>1.394455333</v>
      </c>
      <c r="HF129">
        <f t="shared" si="372"/>
        <v>1.2146237049999999</v>
      </c>
      <c r="HG129" s="26" t="str">
        <f t="shared" si="373"/>
        <v/>
      </c>
      <c r="HH129" t="str">
        <f t="shared" si="374"/>
        <v/>
      </c>
      <c r="HI129">
        <f t="shared" si="375"/>
        <v>2.7218491710000001</v>
      </c>
      <c r="HJ129">
        <f t="shared" si="376"/>
        <v>2.4252357629999999</v>
      </c>
      <c r="HK129">
        <f t="shared" si="377"/>
        <v>2.2523969309999998</v>
      </c>
      <c r="HL129">
        <f t="shared" si="378"/>
        <v>1.089214602</v>
      </c>
      <c r="HM129">
        <f t="shared" si="379"/>
        <v>1.9407715560000001</v>
      </c>
      <c r="HN129">
        <f t="shared" si="380"/>
        <v>0.89969379900000002</v>
      </c>
      <c r="HO129">
        <f t="shared" si="381"/>
        <v>1.31612562</v>
      </c>
      <c r="HP129">
        <f t="shared" si="382"/>
        <v>1.394455333</v>
      </c>
      <c r="HQ129">
        <f t="shared" si="383"/>
        <v>1.2146237049999999</v>
      </c>
      <c r="HR129" s="26">
        <f t="shared" si="384"/>
        <v>0.86766592399999853</v>
      </c>
      <c r="HS129">
        <f t="shared" si="385"/>
        <v>0.86766592399999853</v>
      </c>
      <c r="HT129">
        <f t="shared" si="386"/>
        <v>1.8501305000000012E-3</v>
      </c>
      <c r="HU129">
        <f t="shared" si="387"/>
        <v>0.30506227499999999</v>
      </c>
      <c r="HV129">
        <f t="shared" si="388"/>
        <v>0.35133411399999998</v>
      </c>
      <c r="HW129">
        <f t="shared" si="389"/>
        <v>0.373705177</v>
      </c>
      <c r="HX129">
        <f t="shared" si="390"/>
        <v>0.373705177</v>
      </c>
      <c r="HY129">
        <f t="shared" si="391"/>
        <v>0.358992386</v>
      </c>
      <c r="HZ129">
        <f t="shared" si="392"/>
        <v>0.292309875</v>
      </c>
      <c r="IA129">
        <f t="shared" si="393"/>
        <v>0.271729736</v>
      </c>
      <c r="IB129" s="4">
        <f t="shared" si="394"/>
        <v>0.27326541900000001</v>
      </c>
      <c r="IC129" t="str">
        <f t="shared" si="395"/>
        <v/>
      </c>
      <c r="ID129" t="str">
        <f t="shared" si="396"/>
        <v/>
      </c>
      <c r="IE129">
        <f t="shared" si="397"/>
        <v>1.8501305000000012E-3</v>
      </c>
      <c r="IF129">
        <f t="shared" si="398"/>
        <v>0.30506227499999999</v>
      </c>
      <c r="IG129">
        <f t="shared" si="399"/>
        <v>0.35133411399999998</v>
      </c>
      <c r="IH129">
        <f t="shared" si="400"/>
        <v>0.373705177</v>
      </c>
      <c r="II129">
        <f t="shared" si="401"/>
        <v>0.373705177</v>
      </c>
      <c r="IJ129">
        <f t="shared" si="402"/>
        <v>0.358992386</v>
      </c>
      <c r="IK129">
        <f t="shared" si="403"/>
        <v>0.292309875</v>
      </c>
      <c r="IL129">
        <f t="shared" si="404"/>
        <v>0.271729736</v>
      </c>
      <c r="IM129">
        <f t="shared" si="405"/>
        <v>0.27326541900000001</v>
      </c>
      <c r="IN129" s="26">
        <f t="shared" si="406"/>
        <v>0.13094384999999997</v>
      </c>
      <c r="IO129">
        <f t="shared" si="407"/>
        <v>0.13094384999999997</v>
      </c>
      <c r="IP129">
        <f t="shared" si="408"/>
        <v>0.12510882400000001</v>
      </c>
      <c r="IQ129">
        <f t="shared" si="409"/>
        <v>2.9626779999999998E-2</v>
      </c>
      <c r="IR129">
        <f t="shared" si="410"/>
        <v>3.4384069000000003E-2</v>
      </c>
      <c r="IS129">
        <f t="shared" si="411"/>
        <v>-1.108291E-2</v>
      </c>
      <c r="IT129">
        <f t="shared" si="412"/>
        <v>-1.108291E-2</v>
      </c>
      <c r="IU129">
        <f t="shared" si="413"/>
        <v>-6.9650000000000004E-2</v>
      </c>
      <c r="IV129">
        <f t="shared" si="414"/>
        <v>-1.7139999999999999E-2</v>
      </c>
      <c r="IW129">
        <f t="shared" si="415"/>
        <v>4.4200000000000003E-2</v>
      </c>
      <c r="IX129">
        <f t="shared" si="416"/>
        <v>1.9834999999999998E-2</v>
      </c>
      <c r="IY129" s="26" t="str">
        <f t="shared" si="417"/>
        <v/>
      </c>
      <c r="IZ129" t="str">
        <f t="shared" si="418"/>
        <v/>
      </c>
      <c r="JA129">
        <f t="shared" si="419"/>
        <v>0.12510882400000001</v>
      </c>
      <c r="JB129">
        <f t="shared" si="420"/>
        <v>2.9626779999999998E-2</v>
      </c>
      <c r="JC129">
        <f t="shared" si="421"/>
        <v>3.4384069000000003E-2</v>
      </c>
      <c r="JD129">
        <f t="shared" si="422"/>
        <v>-1.108291E-2</v>
      </c>
      <c r="JE129">
        <f t="shared" si="423"/>
        <v>-1.108291E-2</v>
      </c>
      <c r="JF129">
        <f t="shared" si="424"/>
        <v>-6.9650000000000004E-2</v>
      </c>
      <c r="JG129">
        <f t="shared" si="425"/>
        <v>-1.7139999999999999E-2</v>
      </c>
      <c r="JH129">
        <f t="shared" si="426"/>
        <v>4.4200000000000003E-2</v>
      </c>
      <c r="JI129">
        <f t="shared" si="427"/>
        <v>1.9834999999999998E-2</v>
      </c>
      <c r="JJ129" s="26">
        <f t="shared" si="428"/>
        <v>23.290190403071897</v>
      </c>
      <c r="JK129">
        <f t="shared" si="429"/>
        <v>23.290190403071897</v>
      </c>
      <c r="JL129">
        <f t="shared" si="430"/>
        <v>18.801719270747366</v>
      </c>
      <c r="JM129">
        <f t="shared" si="431"/>
        <v>19.839364363809196</v>
      </c>
      <c r="JN129">
        <f t="shared" si="432"/>
        <v>19.8118404998202</v>
      </c>
      <c r="JO129">
        <f t="shared" si="433"/>
        <v>19.381902010724112</v>
      </c>
      <c r="JP129">
        <f t="shared" si="434"/>
        <v>19.982089082894596</v>
      </c>
      <c r="JQ129">
        <f t="shared" si="435"/>
        <v>18.997576090967407</v>
      </c>
      <c r="JR129">
        <f t="shared" si="436"/>
        <v>19.278984671907413</v>
      </c>
      <c r="JS129">
        <f t="shared" si="437"/>
        <v>19.413808435190749</v>
      </c>
      <c r="JT129">
        <f t="shared" si="438"/>
        <v>19.325356684527289</v>
      </c>
      <c r="JU129" s="26" t="str">
        <f t="shared" si="439"/>
        <v/>
      </c>
      <c r="JV129" t="str">
        <f t="shared" si="440"/>
        <v/>
      </c>
      <c r="JW129">
        <f t="shared" si="441"/>
        <v>18.801719270747366</v>
      </c>
      <c r="JX129">
        <f t="shared" si="442"/>
        <v>19.839364363809196</v>
      </c>
      <c r="JY129">
        <f t="shared" si="443"/>
        <v>19.8118404998202</v>
      </c>
      <c r="JZ129">
        <f t="shared" si="444"/>
        <v>19.381902010724112</v>
      </c>
      <c r="KA129">
        <f t="shared" si="445"/>
        <v>19.982089082894596</v>
      </c>
      <c r="KB129">
        <f t="shared" si="446"/>
        <v>18.997576090967407</v>
      </c>
      <c r="KC129">
        <f t="shared" si="447"/>
        <v>19.278984671907413</v>
      </c>
      <c r="KD129">
        <f t="shared" si="448"/>
        <v>19.413808435190749</v>
      </c>
      <c r="KE129" s="4">
        <f t="shared" si="449"/>
        <v>19.325356684527289</v>
      </c>
    </row>
    <row r="130" spans="1:291" x14ac:dyDescent="0.2">
      <c r="A130" s="16" t="s">
        <v>3764</v>
      </c>
      <c r="B130" s="17" t="s">
        <v>3914</v>
      </c>
      <c r="C130" s="17"/>
      <c r="D130" s="17"/>
      <c r="E130" s="20" t="s">
        <v>173</v>
      </c>
      <c r="F130" s="19"/>
      <c r="G130" s="19"/>
      <c r="H130" s="19"/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32">
        <v>0</v>
      </c>
      <c r="Q130" s="19"/>
      <c r="R130" s="19"/>
      <c r="S130" s="19"/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32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 s="4">
        <v>0</v>
      </c>
      <c r="AM130" s="19"/>
      <c r="AN130" s="19"/>
      <c r="AO130" s="19"/>
      <c r="AP130" s="19">
        <v>3.1690500000000003E-2</v>
      </c>
      <c r="AQ130" s="19">
        <v>3.2907800000000001E-2</v>
      </c>
      <c r="AR130" s="19">
        <v>2.8530699999999999E-2</v>
      </c>
      <c r="AS130" s="19">
        <v>3.2289499999999999E-2</v>
      </c>
      <c r="AT130" s="19">
        <v>2.8734200000000001E-2</v>
      </c>
      <c r="AU130" s="19">
        <v>2.71132E-2</v>
      </c>
      <c r="AV130" s="19">
        <v>2.63889E-2</v>
      </c>
      <c r="AW130" s="32">
        <v>2.6702699999999999E-2</v>
      </c>
      <c r="AX130" s="19"/>
      <c r="AY130" s="19"/>
      <c r="AZ130" s="19"/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0</v>
      </c>
      <c r="BG130" s="19">
        <v>0</v>
      </c>
      <c r="BH130" s="32">
        <v>0</v>
      </c>
      <c r="BI130" s="19"/>
      <c r="BJ130" s="19"/>
      <c r="BK130" s="19"/>
      <c r="BL130" s="19">
        <f t="shared" si="588"/>
        <v>0</v>
      </c>
      <c r="BM130" s="19">
        <f>IF(BB130&gt;0,1,0)</f>
        <v>0</v>
      </c>
      <c r="BN130" s="19">
        <f t="shared" si="589"/>
        <v>0</v>
      </c>
      <c r="BO130" s="19">
        <f t="shared" si="590"/>
        <v>0</v>
      </c>
      <c r="BP130" s="19">
        <f t="shared" si="592"/>
        <v>0</v>
      </c>
      <c r="BQ130" s="19">
        <f t="shared" si="592"/>
        <v>0</v>
      </c>
      <c r="BR130" s="19">
        <f t="shared" si="591"/>
        <v>0</v>
      </c>
      <c r="BS130" s="19">
        <f t="shared" si="591"/>
        <v>0</v>
      </c>
      <c r="BT130" s="38">
        <v>22</v>
      </c>
      <c r="BU130" s="19">
        <v>3</v>
      </c>
      <c r="BV130" s="19">
        <v>0</v>
      </c>
      <c r="BW130" s="19">
        <v>3</v>
      </c>
      <c r="BX130" s="19">
        <v>8</v>
      </c>
      <c r="BY130" s="19">
        <v>17</v>
      </c>
      <c r="BZ130" s="19">
        <v>6</v>
      </c>
      <c r="CA130" s="19">
        <v>15</v>
      </c>
      <c r="CB130" s="19">
        <v>4</v>
      </c>
      <c r="CC130" s="19">
        <v>14</v>
      </c>
      <c r="CD130" s="19">
        <v>14</v>
      </c>
      <c r="CE130" s="19">
        <v>46</v>
      </c>
      <c r="CF130" s="19">
        <v>7</v>
      </c>
      <c r="CG130" s="19">
        <v>7</v>
      </c>
      <c r="CH130" s="19">
        <v>73</v>
      </c>
      <c r="CI130" s="19">
        <v>25</v>
      </c>
      <c r="CJ130" s="19">
        <v>80</v>
      </c>
      <c r="CK130" s="19">
        <v>61</v>
      </c>
      <c r="CL130" s="19">
        <v>102</v>
      </c>
      <c r="CM130" s="19">
        <v>79</v>
      </c>
      <c r="CN130" s="19">
        <v>60</v>
      </c>
      <c r="CO130" s="32">
        <v>118</v>
      </c>
      <c r="CP130" s="35">
        <f t="shared" si="567"/>
        <v>0.47826086956521741</v>
      </c>
      <c r="CQ130" s="35">
        <f t="shared" si="568"/>
        <v>0.42857142857142855</v>
      </c>
      <c r="CR130" s="35">
        <f t="shared" si="569"/>
        <v>0</v>
      </c>
      <c r="CS130" s="35">
        <f t="shared" si="570"/>
        <v>4.1095890410958902E-2</v>
      </c>
      <c r="CT130" s="35">
        <f t="shared" si="571"/>
        <v>0.32</v>
      </c>
      <c r="CU130" s="35">
        <f t="shared" si="572"/>
        <v>0.21249999999999999</v>
      </c>
      <c r="CV130" s="35">
        <f t="shared" si="573"/>
        <v>9.8360655737704916E-2</v>
      </c>
      <c r="CW130" s="35">
        <f t="shared" si="574"/>
        <v>0.14705882352941177</v>
      </c>
      <c r="CX130" s="35">
        <f t="shared" si="575"/>
        <v>5.0632911392405063E-2</v>
      </c>
      <c r="CY130" s="35">
        <f t="shared" si="576"/>
        <v>0.23333333333333334</v>
      </c>
      <c r="CZ130" s="139">
        <f t="shared" si="577"/>
        <v>0.11864406779661017</v>
      </c>
      <c r="DA130" s="146"/>
      <c r="DB130" s="146"/>
      <c r="DC130" s="146">
        <v>109.5690371</v>
      </c>
      <c r="DD130" s="146"/>
      <c r="DE130" s="146">
        <v>20.156775339999999</v>
      </c>
      <c r="DF130" s="146">
        <v>6.2233494690000004</v>
      </c>
      <c r="DG130" s="146">
        <v>3.71522161</v>
      </c>
      <c r="DH130" s="146">
        <v>1.954498045</v>
      </c>
      <c r="DI130" s="146">
        <v>4.7803133349999998</v>
      </c>
      <c r="DJ130" s="146">
        <v>15.903002750000001</v>
      </c>
      <c r="DK130" s="147">
        <v>5.8021874169999998</v>
      </c>
      <c r="DL130" s="146"/>
      <c r="DM130" s="146"/>
      <c r="DN130" s="146">
        <v>0</v>
      </c>
      <c r="DO130" s="146">
        <v>-2.5927169E-2</v>
      </c>
      <c r="DP130" s="146">
        <v>0</v>
      </c>
      <c r="DQ130" s="146">
        <v>0</v>
      </c>
      <c r="DR130" s="146">
        <v>0</v>
      </c>
      <c r="DS130" s="146">
        <v>0</v>
      </c>
      <c r="DT130" s="146">
        <v>0.62455200200000005</v>
      </c>
      <c r="DU130" s="146">
        <v>0.147869062</v>
      </c>
      <c r="DV130" s="147">
        <v>9.3112993000000005E-2</v>
      </c>
      <c r="DW130" s="146"/>
      <c r="DX130" s="146"/>
      <c r="DY130" s="146">
        <v>-7.4681164549999997</v>
      </c>
      <c r="DZ130" s="146">
        <v>-1.862515259</v>
      </c>
      <c r="EA130" s="146">
        <v>5.1439972E-2</v>
      </c>
      <c r="EB130" s="146">
        <v>-1.4734356689999999</v>
      </c>
      <c r="EC130" s="146">
        <v>-1.4734356689999999</v>
      </c>
      <c r="ED130" s="146">
        <v>-0.29892000000000002</v>
      </c>
      <c r="EE130" s="146">
        <v>-0.28688999999999998</v>
      </c>
      <c r="EF130" s="146">
        <v>-0.25105</v>
      </c>
      <c r="EG130" s="147">
        <v>0.35135899999999998</v>
      </c>
      <c r="EH130" s="143"/>
      <c r="EI130" s="143">
        <v>1809600</v>
      </c>
      <c r="EJ130" s="143">
        <v>11314900</v>
      </c>
      <c r="EK130" s="143">
        <v>33717100</v>
      </c>
      <c r="EL130" s="149">
        <v>22534000</v>
      </c>
      <c r="EM130" s="149">
        <v>64832800</v>
      </c>
      <c r="EN130" s="143">
        <v>32622800</v>
      </c>
      <c r="EO130" s="143">
        <v>12351500</v>
      </c>
      <c r="EP130" s="143">
        <v>14293400</v>
      </c>
      <c r="EQ130" s="143">
        <v>14066200</v>
      </c>
      <c r="ER130" s="143">
        <v>76597800</v>
      </c>
      <c r="ES130" s="26" t="str">
        <f t="shared" si="505"/>
        <v/>
      </c>
      <c r="ET130" s="26">
        <f t="shared" si="506"/>
        <v>14.408616384343993</v>
      </c>
      <c r="EU130" s="26">
        <f t="shared" si="507"/>
        <v>16.241630999184824</v>
      </c>
      <c r="EV130" s="26">
        <f t="shared" si="508"/>
        <v>17.333515685027034</v>
      </c>
      <c r="EW130" s="26">
        <f t="shared" si="509"/>
        <v>16.930535837706248</v>
      </c>
      <c r="EX130" s="26">
        <f t="shared" si="510"/>
        <v>17.987322206099751</v>
      </c>
      <c r="EY130" s="26">
        <f t="shared" si="511"/>
        <v>17.300521988383238</v>
      </c>
      <c r="EZ130" s="26">
        <f t="shared" si="512"/>
        <v>16.329288071152774</v>
      </c>
      <c r="FA130" s="26">
        <f t="shared" si="513"/>
        <v>16.475308450226937</v>
      </c>
      <c r="FB130" s="26">
        <f t="shared" si="514"/>
        <v>16.459285314432368</v>
      </c>
      <c r="FC130" s="152">
        <f t="shared" si="515"/>
        <v>18.154078913671743</v>
      </c>
      <c r="FD130" t="str">
        <f t="shared" si="580"/>
        <v/>
      </c>
      <c r="FE130" t="str">
        <f t="shared" si="593"/>
        <v/>
      </c>
      <c r="FF130" t="str">
        <f t="shared" si="593"/>
        <v/>
      </c>
      <c r="FG130">
        <f t="shared" si="593"/>
        <v>0</v>
      </c>
      <c r="FH130">
        <f t="shared" si="593"/>
        <v>20.156775339999999</v>
      </c>
      <c r="FI130">
        <f t="shared" si="593"/>
        <v>6.2233494690000004</v>
      </c>
      <c r="FJ130">
        <f t="shared" si="593"/>
        <v>3.71522161</v>
      </c>
      <c r="FK130">
        <f t="shared" si="593"/>
        <v>1.954498045</v>
      </c>
      <c r="FL130">
        <f t="shared" si="593"/>
        <v>4.7803133349999998</v>
      </c>
      <c r="FM130">
        <f t="shared" si="593"/>
        <v>15.903002750000001</v>
      </c>
      <c r="FN130">
        <f t="shared" si="593"/>
        <v>5.8021874169999998</v>
      </c>
      <c r="FO130" s="26" t="str">
        <f>IF(ISNUMBER(F130),DL130,"")</f>
        <v/>
      </c>
      <c r="FP130" t="str">
        <f>IF(ISNUMBER(G130),DM130,"")</f>
        <v/>
      </c>
      <c r="FQ130" t="str">
        <f>IF(ISNUMBER(H130),DN130,"")</f>
        <v/>
      </c>
      <c r="FR130">
        <f>IF(ISNUMBER(I130),DO130,"")</f>
        <v>-2.5927169E-2</v>
      </c>
      <c r="FW130">
        <f>IF(ISNUMBER(N130),DT130,"")</f>
        <v>0.62455200200000005</v>
      </c>
      <c r="FX130">
        <f>IF(ISNUMBER(O130),DU130,"")</f>
        <v>0.147869062</v>
      </c>
      <c r="FY130" s="4">
        <f>IF(ISNUMBER(P130),DV130,"")</f>
        <v>9.3112993000000005E-2</v>
      </c>
      <c r="FZ130" t="str">
        <f>IF(ISNUMBER(F130),DW130,"")</f>
        <v/>
      </c>
      <c r="GA130" t="str">
        <f t="shared" si="595"/>
        <v/>
      </c>
      <c r="GB130" t="str">
        <f t="shared" si="595"/>
        <v/>
      </c>
      <c r="GC130">
        <f t="shared" si="595"/>
        <v>-1.862515259</v>
      </c>
      <c r="GD130">
        <f t="shared" si="595"/>
        <v>5.1439972E-2</v>
      </c>
      <c r="GE130">
        <f t="shared" si="595"/>
        <v>-1.4734356689999999</v>
      </c>
      <c r="GF130">
        <f t="shared" si="595"/>
        <v>-1.4734356689999999</v>
      </c>
      <c r="GG130">
        <f t="shared" si="595"/>
        <v>-0.29892000000000002</v>
      </c>
      <c r="GH130">
        <f t="shared" si="595"/>
        <v>-0.28688999999999998</v>
      </c>
      <c r="GI130">
        <f t="shared" si="595"/>
        <v>-0.25105</v>
      </c>
      <c r="GJ130" s="4">
        <f t="shared" si="595"/>
        <v>0.35135899999999998</v>
      </c>
      <c r="GK130" t="str">
        <f t="shared" si="522"/>
        <v/>
      </c>
      <c r="GL130" t="str">
        <f t="shared" si="523"/>
        <v/>
      </c>
      <c r="GM130" t="str">
        <f t="shared" si="524"/>
        <v/>
      </c>
      <c r="GN130">
        <f t="shared" si="525"/>
        <v>17.333515685027034</v>
      </c>
      <c r="GO130">
        <f t="shared" si="526"/>
        <v>16.930535837706248</v>
      </c>
      <c r="GP130">
        <f t="shared" si="527"/>
        <v>17.987322206099751</v>
      </c>
      <c r="GQ130">
        <f t="shared" si="528"/>
        <v>17.300521988383238</v>
      </c>
      <c r="GR130">
        <f t="shared" si="529"/>
        <v>16.329288071152774</v>
      </c>
      <c r="GS130">
        <f t="shared" si="530"/>
        <v>16.475308450226937</v>
      </c>
      <c r="GT130">
        <f t="shared" si="531"/>
        <v>16.459285314432368</v>
      </c>
      <c r="GU130">
        <f t="shared" si="532"/>
        <v>18.154078913671743</v>
      </c>
      <c r="GV130" s="26">
        <f t="shared" si="362"/>
        <v>11.025982470999988</v>
      </c>
      <c r="GW130">
        <f t="shared" si="363"/>
        <v>11.025982470999988</v>
      </c>
      <c r="GX130">
        <f t="shared" si="364"/>
        <v>11.025982470999988</v>
      </c>
      <c r="GY130">
        <f t="shared" si="365"/>
        <v>0.52583789730000008</v>
      </c>
      <c r="GZ130">
        <f t="shared" si="366"/>
        <v>11.025982470999988</v>
      </c>
      <c r="HA130">
        <f t="shared" si="367"/>
        <v>6.2233494690000004</v>
      </c>
      <c r="HB130">
        <f t="shared" si="368"/>
        <v>3.71522161</v>
      </c>
      <c r="HC130">
        <f t="shared" si="369"/>
        <v>1.954498045</v>
      </c>
      <c r="HD130">
        <f t="shared" si="370"/>
        <v>4.7803133349999998</v>
      </c>
      <c r="HE130">
        <f t="shared" si="371"/>
        <v>11.025982470999988</v>
      </c>
      <c r="HF130">
        <f t="shared" si="372"/>
        <v>5.8021874169999998</v>
      </c>
      <c r="HG130" s="26" t="str">
        <f t="shared" si="373"/>
        <v/>
      </c>
      <c r="HH130" t="str">
        <f t="shared" si="374"/>
        <v/>
      </c>
      <c r="HI130" t="str">
        <f t="shared" si="375"/>
        <v/>
      </c>
      <c r="HJ130">
        <f t="shared" si="376"/>
        <v>0.52583789730000008</v>
      </c>
      <c r="HK130">
        <f t="shared" si="377"/>
        <v>11.025982470999988</v>
      </c>
      <c r="HL130">
        <f t="shared" si="378"/>
        <v>6.2233494690000004</v>
      </c>
      <c r="HM130">
        <f t="shared" si="379"/>
        <v>3.71522161</v>
      </c>
      <c r="HN130">
        <f t="shared" si="380"/>
        <v>1.954498045</v>
      </c>
      <c r="HO130">
        <f t="shared" si="381"/>
        <v>4.7803133349999998</v>
      </c>
      <c r="HP130">
        <f t="shared" si="382"/>
        <v>11.025982470999988</v>
      </c>
      <c r="HQ130">
        <f t="shared" si="383"/>
        <v>5.8021874169999998</v>
      </c>
      <c r="HR130" s="26">
        <f t="shared" si="384"/>
        <v>0.86766592399999853</v>
      </c>
      <c r="HS130">
        <f t="shared" si="385"/>
        <v>0.86766592399999853</v>
      </c>
      <c r="HT130">
        <f t="shared" si="386"/>
        <v>0.86766592399999853</v>
      </c>
      <c r="HU130">
        <f t="shared" si="387"/>
        <v>1.8501305000000012E-3</v>
      </c>
      <c r="HV130">
        <f t="shared" si="388"/>
        <v>1.8501305000000012E-3</v>
      </c>
      <c r="HW130">
        <f t="shared" si="389"/>
        <v>1.8501305000000012E-3</v>
      </c>
      <c r="HX130">
        <f t="shared" si="390"/>
        <v>1.8501305000000012E-3</v>
      </c>
      <c r="HY130">
        <f t="shared" si="391"/>
        <v>1.8501305000000012E-3</v>
      </c>
      <c r="HZ130">
        <f t="shared" si="392"/>
        <v>0.62455200200000005</v>
      </c>
      <c r="IA130">
        <f t="shared" si="393"/>
        <v>0.147869062</v>
      </c>
      <c r="IB130" s="4">
        <f t="shared" si="394"/>
        <v>9.3112993000000005E-2</v>
      </c>
      <c r="IC130" t="str">
        <f t="shared" si="395"/>
        <v/>
      </c>
      <c r="ID130" t="str">
        <f t="shared" si="396"/>
        <v/>
      </c>
      <c r="IE130" t="str">
        <f t="shared" si="397"/>
        <v/>
      </c>
      <c r="IF130">
        <f t="shared" si="398"/>
        <v>1.8501305000000012E-3</v>
      </c>
      <c r="IG130" t="str">
        <f t="shared" si="399"/>
        <v/>
      </c>
      <c r="IH130" t="str">
        <f t="shared" si="400"/>
        <v/>
      </c>
      <c r="II130" t="str">
        <f t="shared" si="401"/>
        <v/>
      </c>
      <c r="IJ130" t="str">
        <f t="shared" si="402"/>
        <v/>
      </c>
      <c r="IK130">
        <f t="shared" si="403"/>
        <v>0.62455200200000005</v>
      </c>
      <c r="IL130">
        <f t="shared" si="404"/>
        <v>0.147869062</v>
      </c>
      <c r="IM130">
        <f t="shared" si="405"/>
        <v>9.3112993000000005E-2</v>
      </c>
      <c r="IN130" s="26">
        <f t="shared" si="406"/>
        <v>0.13094384999999997</v>
      </c>
      <c r="IO130">
        <f t="shared" si="407"/>
        <v>0.13094384999999997</v>
      </c>
      <c r="IP130">
        <f t="shared" si="408"/>
        <v>0.13094384999999997</v>
      </c>
      <c r="IQ130">
        <f t="shared" si="409"/>
        <v>-0.59402007594999995</v>
      </c>
      <c r="IR130">
        <f t="shared" si="410"/>
        <v>5.1439972E-2</v>
      </c>
      <c r="IS130">
        <f t="shared" si="411"/>
        <v>-0.59402007594999995</v>
      </c>
      <c r="IT130">
        <f t="shared" si="412"/>
        <v>-0.59402007594999995</v>
      </c>
      <c r="IU130">
        <f t="shared" si="413"/>
        <v>-0.29892000000000002</v>
      </c>
      <c r="IV130">
        <f t="shared" si="414"/>
        <v>-0.28688999999999998</v>
      </c>
      <c r="IW130">
        <f t="shared" si="415"/>
        <v>-0.25105</v>
      </c>
      <c r="IX130">
        <f t="shared" si="416"/>
        <v>0.13094384999999997</v>
      </c>
      <c r="IY130" s="26" t="str">
        <f t="shared" si="417"/>
        <v/>
      </c>
      <c r="IZ130" t="str">
        <f t="shared" si="418"/>
        <v/>
      </c>
      <c r="JA130" t="str">
        <f t="shared" si="419"/>
        <v/>
      </c>
      <c r="JB130">
        <f t="shared" si="420"/>
        <v>-0.59402007594999995</v>
      </c>
      <c r="JC130">
        <f t="shared" si="421"/>
        <v>5.1439972E-2</v>
      </c>
      <c r="JD130">
        <f t="shared" si="422"/>
        <v>-0.59402007594999995</v>
      </c>
      <c r="JE130">
        <f t="shared" si="423"/>
        <v>-0.59402007594999995</v>
      </c>
      <c r="JF130">
        <f t="shared" si="424"/>
        <v>-0.29892000000000002</v>
      </c>
      <c r="JG130">
        <f t="shared" si="425"/>
        <v>-0.28688999999999998</v>
      </c>
      <c r="JH130">
        <f t="shared" si="426"/>
        <v>-0.25105</v>
      </c>
      <c r="JI130">
        <f t="shared" si="427"/>
        <v>0.13094384999999997</v>
      </c>
      <c r="JJ130" s="26">
        <f t="shared" si="428"/>
        <v>23.290190403071897</v>
      </c>
      <c r="JK130">
        <f t="shared" si="429"/>
        <v>23.290190403071897</v>
      </c>
      <c r="JL130">
        <f t="shared" si="430"/>
        <v>23.290190403071897</v>
      </c>
      <c r="JM130">
        <f t="shared" si="431"/>
        <v>17.333515685027034</v>
      </c>
      <c r="JN130">
        <f t="shared" si="432"/>
        <v>16.930535837706248</v>
      </c>
      <c r="JO130">
        <f t="shared" si="433"/>
        <v>17.987322206099751</v>
      </c>
      <c r="JP130">
        <f t="shared" si="434"/>
        <v>17.300521988383238</v>
      </c>
      <c r="JQ130">
        <f t="shared" si="435"/>
        <v>16.471776900977758</v>
      </c>
      <c r="JR130">
        <f t="shared" si="436"/>
        <v>16.475308450226937</v>
      </c>
      <c r="JS130">
        <f t="shared" si="437"/>
        <v>16.471776900977758</v>
      </c>
      <c r="JT130">
        <f t="shared" si="438"/>
        <v>18.154078913671743</v>
      </c>
      <c r="JU130" s="26" t="str">
        <f t="shared" si="439"/>
        <v/>
      </c>
      <c r="JV130" t="str">
        <f t="shared" si="440"/>
        <v/>
      </c>
      <c r="JW130" t="str">
        <f t="shared" si="441"/>
        <v/>
      </c>
      <c r="JX130">
        <f t="shared" si="442"/>
        <v>17.333515685027034</v>
      </c>
      <c r="JY130">
        <f t="shared" si="443"/>
        <v>16.930535837706248</v>
      </c>
      <c r="JZ130">
        <f t="shared" si="444"/>
        <v>17.987322206099751</v>
      </c>
      <c r="KA130">
        <f t="shared" si="445"/>
        <v>17.300521988383238</v>
      </c>
      <c r="KB130">
        <f t="shared" si="446"/>
        <v>16.471776900977758</v>
      </c>
      <c r="KC130">
        <f t="shared" si="447"/>
        <v>16.475308450226937</v>
      </c>
      <c r="KD130">
        <f t="shared" si="448"/>
        <v>16.471776900977758</v>
      </c>
      <c r="KE130" s="4">
        <f t="shared" si="449"/>
        <v>18.154078913671743</v>
      </c>
    </row>
    <row r="131" spans="1:291" x14ac:dyDescent="0.2">
      <c r="A131" s="16" t="s">
        <v>3766</v>
      </c>
      <c r="B131" s="17" t="s">
        <v>3767</v>
      </c>
      <c r="C131" s="17"/>
      <c r="D131" s="17"/>
      <c r="E131" s="20" t="s">
        <v>173</v>
      </c>
      <c r="F131" s="19">
        <v>0</v>
      </c>
      <c r="G131" s="19"/>
      <c r="H131" s="19">
        <v>0</v>
      </c>
      <c r="I131" s="19">
        <v>0</v>
      </c>
      <c r="J131" s="19"/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32">
        <v>0</v>
      </c>
      <c r="Q131" s="19">
        <v>0</v>
      </c>
      <c r="R131" s="19"/>
      <c r="S131" s="19">
        <v>0</v>
      </c>
      <c r="T131" s="19">
        <v>0</v>
      </c>
      <c r="U131" s="19"/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32">
        <v>0</v>
      </c>
      <c r="AB131">
        <v>0</v>
      </c>
      <c r="AD131">
        <v>0</v>
      </c>
      <c r="AE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 s="4">
        <v>0</v>
      </c>
      <c r="AM131" s="19">
        <v>2.4925200000000002E-2</v>
      </c>
      <c r="AN131" s="19"/>
      <c r="AO131" s="19">
        <v>2.14361E-2</v>
      </c>
      <c r="AP131" s="19">
        <v>1.1044E-2</v>
      </c>
      <c r="AQ131" s="19"/>
      <c r="AR131" s="19">
        <v>2.3298599999999999E-2</v>
      </c>
      <c r="AS131" s="19">
        <v>2.2778099999999999E-2</v>
      </c>
      <c r="AT131" s="19">
        <v>9.0316999999999995E-2</v>
      </c>
      <c r="AU131" s="19">
        <v>2.7229400000000001E-2</v>
      </c>
      <c r="AV131" s="19">
        <v>3.1542199999999999E-2</v>
      </c>
      <c r="AW131" s="32">
        <v>2.9804500000000001E-2</v>
      </c>
      <c r="AX131" s="19">
        <v>0</v>
      </c>
      <c r="AY131" s="19"/>
      <c r="AZ131" s="19">
        <v>0</v>
      </c>
      <c r="BA131" s="19">
        <v>0</v>
      </c>
      <c r="BB131" s="19"/>
      <c r="BC131" s="19">
        <v>0</v>
      </c>
      <c r="BD131" s="19">
        <v>0</v>
      </c>
      <c r="BE131" s="19">
        <v>0</v>
      </c>
      <c r="BF131" s="19">
        <v>0</v>
      </c>
      <c r="BG131" s="19">
        <v>0</v>
      </c>
      <c r="BH131" s="32">
        <v>0</v>
      </c>
      <c r="BI131" s="19">
        <f>IF(AX131&gt;0,1,0)</f>
        <v>0</v>
      </c>
      <c r="BJ131" s="19"/>
      <c r="BK131" s="19">
        <f>IF(AZ131&gt;0,1,0)</f>
        <v>0</v>
      </c>
      <c r="BL131" s="19">
        <f t="shared" si="588"/>
        <v>0</v>
      </c>
      <c r="BM131" s="19"/>
      <c r="BN131" s="19">
        <f t="shared" si="589"/>
        <v>0</v>
      </c>
      <c r="BO131" s="19">
        <f t="shared" si="590"/>
        <v>0</v>
      </c>
      <c r="BP131" s="19">
        <f t="shared" si="592"/>
        <v>0</v>
      </c>
      <c r="BQ131" s="19">
        <f t="shared" si="592"/>
        <v>0</v>
      </c>
      <c r="BR131" s="19">
        <f t="shared" si="591"/>
        <v>0</v>
      </c>
      <c r="BS131" s="19">
        <f t="shared" si="591"/>
        <v>0</v>
      </c>
      <c r="BT131" s="38">
        <v>0</v>
      </c>
      <c r="BU131" s="19">
        <v>0</v>
      </c>
      <c r="BV131" s="19">
        <v>0</v>
      </c>
      <c r="BW131" s="19">
        <v>1</v>
      </c>
      <c r="BX131" s="19">
        <v>11</v>
      </c>
      <c r="BY131" s="19">
        <v>48</v>
      </c>
      <c r="BZ131" s="19">
        <v>40</v>
      </c>
      <c r="CA131" s="19">
        <v>51</v>
      </c>
      <c r="CB131" s="19">
        <v>40</v>
      </c>
      <c r="CC131" s="19">
        <v>16</v>
      </c>
      <c r="CD131" s="32">
        <v>19</v>
      </c>
      <c r="CE131" s="19">
        <v>0</v>
      </c>
      <c r="CF131" s="19">
        <v>4</v>
      </c>
      <c r="CG131" s="19">
        <v>9</v>
      </c>
      <c r="CH131" s="19">
        <v>12</v>
      </c>
      <c r="CI131" s="19">
        <v>51</v>
      </c>
      <c r="CJ131" s="19">
        <v>105</v>
      </c>
      <c r="CK131" s="19">
        <v>68</v>
      </c>
      <c r="CL131" s="19">
        <v>82</v>
      </c>
      <c r="CM131" s="19">
        <v>71</v>
      </c>
      <c r="CN131" s="19">
        <v>32</v>
      </c>
      <c r="CO131" s="32">
        <v>43</v>
      </c>
      <c r="CP131" s="35">
        <f t="shared" si="567"/>
        <v>0</v>
      </c>
      <c r="CQ131" s="35">
        <f t="shared" si="568"/>
        <v>0</v>
      </c>
      <c r="CR131" s="35">
        <f t="shared" si="569"/>
        <v>0</v>
      </c>
      <c r="CS131" s="35">
        <f t="shared" si="570"/>
        <v>8.3333333333333329E-2</v>
      </c>
      <c r="CT131" s="35">
        <f t="shared" si="571"/>
        <v>0.21568627450980393</v>
      </c>
      <c r="CU131" s="35">
        <f t="shared" si="572"/>
        <v>0.45714285714285713</v>
      </c>
      <c r="CV131" s="35">
        <f t="shared" si="573"/>
        <v>0.58823529411764708</v>
      </c>
      <c r="CW131" s="35">
        <f t="shared" si="574"/>
        <v>0.62195121951219512</v>
      </c>
      <c r="CX131" s="35">
        <f t="shared" si="575"/>
        <v>0.56338028169014087</v>
      </c>
      <c r="CY131" s="35">
        <f t="shared" si="576"/>
        <v>0.5</v>
      </c>
      <c r="CZ131" s="139">
        <f t="shared" si="577"/>
        <v>0.44186046511627908</v>
      </c>
      <c r="DA131" s="146"/>
      <c r="DB131" s="146">
        <v>4291.845515</v>
      </c>
      <c r="DC131" s="146"/>
      <c r="DD131" s="146"/>
      <c r="DE131" s="146"/>
      <c r="DF131" s="146"/>
      <c r="DG131" s="146"/>
      <c r="DH131" s="146">
        <v>323.45013310000002</v>
      </c>
      <c r="DI131" s="146">
        <v>85.846872070000003</v>
      </c>
      <c r="DJ131" s="146"/>
      <c r="DK131" s="147"/>
      <c r="DL131" s="146"/>
      <c r="DM131" s="146"/>
      <c r="DN131" s="146">
        <v>0</v>
      </c>
      <c r="DO131" s="146">
        <v>0</v>
      </c>
      <c r="DP131" s="146">
        <v>-1.267375259</v>
      </c>
      <c r="DQ131" s="146">
        <v>-0.225598259</v>
      </c>
      <c r="DR131" s="146">
        <v>-0.225598259</v>
      </c>
      <c r="DS131" s="146">
        <v>0</v>
      </c>
      <c r="DT131" s="146"/>
      <c r="DU131" s="146">
        <v>1.517181396</v>
      </c>
      <c r="DV131" s="147">
        <v>-0.18822914099999999</v>
      </c>
      <c r="DW131" s="146"/>
      <c r="DX131" s="146"/>
      <c r="DY131" s="146"/>
      <c r="DZ131" s="146"/>
      <c r="EA131" s="146">
        <v>-2.5729611210000001</v>
      </c>
      <c r="EB131" s="146">
        <v>-1.952801056</v>
      </c>
      <c r="EC131" s="146">
        <v>-1.952801056</v>
      </c>
      <c r="ED131" s="146">
        <v>-1.2537400000000001</v>
      </c>
      <c r="EE131" s="146">
        <v>-1.2513099999999999</v>
      </c>
      <c r="EF131" s="146">
        <v>-0.39366000000000001</v>
      </c>
      <c r="EG131" s="147">
        <v>-0.39698</v>
      </c>
      <c r="EH131" s="143">
        <v>198350000</v>
      </c>
      <c r="EI131" s="143">
        <v>100368800</v>
      </c>
      <c r="EJ131" s="143">
        <v>17390600</v>
      </c>
      <c r="EK131" s="143">
        <v>33090400</v>
      </c>
      <c r="EL131" s="143">
        <v>8529900</v>
      </c>
      <c r="EM131" s="143">
        <v>29239800</v>
      </c>
      <c r="EN131" s="143">
        <v>45903800</v>
      </c>
      <c r="EO131" s="143">
        <v>16646600</v>
      </c>
      <c r="EP131" s="143">
        <v>15929500</v>
      </c>
      <c r="EQ131" s="143">
        <v>8243000</v>
      </c>
      <c r="ER131" s="143"/>
      <c r="ES131" s="26">
        <f t="shared" ref="ES131:ES162" si="596">IF(ISNUMBER(EH131),LN(EH131),"")</f>
        <v>19.105543704924614</v>
      </c>
      <c r="ET131" s="26">
        <f t="shared" ref="ET131:ET162" si="597">IF(ISNUMBER(EI131),LN(EI131),"")</f>
        <v>18.424361959954837</v>
      </c>
      <c r="EU131" s="26">
        <f t="shared" ref="EU131:EU162" si="598">IF(ISNUMBER(EJ131),LN(EJ131),"")</f>
        <v>16.67144038832296</v>
      </c>
      <c r="EV131" s="26">
        <f t="shared" ref="EV131:EV162" si="599">IF(ISNUMBER(EK131),LN(EK131),"")</f>
        <v>17.314753768068915</v>
      </c>
      <c r="EW131" s="26">
        <f t="shared" ref="EW131:EW162" si="600">IF(ISNUMBER(EL131),LN(EL131),"")</f>
        <v>15.959088196069718</v>
      </c>
      <c r="EX131" s="26">
        <f t="shared" ref="EX131:EX162" si="601">IF(ISNUMBER(EM131),LN(EM131),"")</f>
        <v>17.191041352877178</v>
      </c>
      <c r="EY131" s="26">
        <f t="shared" ref="EY131:EY162" si="602">IF(ISNUMBER(EN131),LN(EN131),"")</f>
        <v>17.642058460275006</v>
      </c>
      <c r="EZ131" s="26">
        <f t="shared" ref="EZ131:EZ162" si="603">IF(ISNUMBER(EO131),LN(EO131),"")</f>
        <v>16.627716549334007</v>
      </c>
      <c r="FA131" s="26">
        <f t="shared" ref="FA131:FA162" si="604">IF(ISNUMBER(EP131),LN(EP131),"")</f>
        <v>16.583683294074117</v>
      </c>
      <c r="FB131" s="26">
        <f t="shared" ref="FB131:FB162" si="605">IF(ISNUMBER(EQ131),LN(EQ131),"")</f>
        <v>15.924874913295364</v>
      </c>
      <c r="FC131" s="152" t="str">
        <f t="shared" ref="FC131:FC162" si="606">IF(ISNUMBER(ER131),LN(ER131),"")</f>
        <v/>
      </c>
      <c r="FK131">
        <f>IF(ISNUMBER(M131),DH131,"")</f>
        <v>323.45013310000002</v>
      </c>
      <c r="FL131">
        <f>IF(ISNUMBER(N131),DI131,"")</f>
        <v>85.846872070000003</v>
      </c>
      <c r="FO131" s="26"/>
      <c r="FP131" t="str">
        <f>IF(ISNUMBER(G131),DM131,"")</f>
        <v/>
      </c>
      <c r="FT131">
        <f>IF(ISNUMBER(K131),DQ131,"")</f>
        <v>-0.225598259</v>
      </c>
      <c r="FU131">
        <f>IF(ISNUMBER(L131),DR131,"")</f>
        <v>-0.225598259</v>
      </c>
      <c r="FX131">
        <f>IF(ISNUMBER(O131),DU131,"")</f>
        <v>1.517181396</v>
      </c>
      <c r="FY131" s="4">
        <f>IF(ISNUMBER(P131),DV131,"")</f>
        <v>-0.18822914099999999</v>
      </c>
      <c r="GE131">
        <f t="shared" ref="GE131:GJ131" si="607">IF(ISNUMBER(K131),EB131,"")</f>
        <v>-1.952801056</v>
      </c>
      <c r="GF131">
        <f t="shared" si="607"/>
        <v>-1.952801056</v>
      </c>
      <c r="GG131">
        <f t="shared" si="607"/>
        <v>-1.2537400000000001</v>
      </c>
      <c r="GH131">
        <f t="shared" si="607"/>
        <v>-1.2513099999999999</v>
      </c>
      <c r="GI131">
        <f t="shared" si="607"/>
        <v>-0.39366000000000001</v>
      </c>
      <c r="GJ131" s="4">
        <f t="shared" si="607"/>
        <v>-0.39698</v>
      </c>
      <c r="GK131">
        <f t="shared" ref="GK131:GK162" si="608">IF(ISNUMBER(F131),ES131,"")</f>
        <v>19.105543704924614</v>
      </c>
      <c r="GL131" t="str">
        <f t="shared" ref="GL131:GL162" si="609">IF(ISNUMBER(G131),ET131,"")</f>
        <v/>
      </c>
      <c r="GM131">
        <f t="shared" ref="GM131:GM162" si="610">IF(ISNUMBER(H131),EU131,"")</f>
        <v>16.67144038832296</v>
      </c>
      <c r="GN131">
        <f t="shared" ref="GN131:GN162" si="611">IF(ISNUMBER(I131),EV131,"")</f>
        <v>17.314753768068915</v>
      </c>
      <c r="GO131" t="str">
        <f t="shared" ref="GO131:GO162" si="612">IF(ISNUMBER(J131),EW131,"")</f>
        <v/>
      </c>
      <c r="GP131">
        <f t="shared" ref="GP131:GP162" si="613">IF(ISNUMBER(K131),EX131,"")</f>
        <v>17.191041352877178</v>
      </c>
      <c r="GQ131">
        <f t="shared" ref="GQ131:GQ162" si="614">IF(ISNUMBER(L131),EY131,"")</f>
        <v>17.642058460275006</v>
      </c>
      <c r="GR131">
        <f t="shared" ref="GR131:GR162" si="615">IF(ISNUMBER(M131),EZ131,"")</f>
        <v>16.627716549334007</v>
      </c>
      <c r="GS131">
        <f t="shared" ref="GS131:GS162" si="616">IF(ISNUMBER(N131),FA131,"")</f>
        <v>16.583683294074117</v>
      </c>
      <c r="GT131">
        <f t="shared" ref="GT131:GT162" si="617">IF(ISNUMBER(O131),FB131,"")</f>
        <v>15.924874913295364</v>
      </c>
      <c r="GU131" t="str">
        <f t="shared" ref="GU131:GU162" si="618">IF(ISNUMBER(P131),FC131,"")</f>
        <v/>
      </c>
      <c r="GV131" s="26">
        <f t="shared" si="362"/>
        <v>0.52583789730000008</v>
      </c>
      <c r="GW131">
        <f t="shared" si="363"/>
        <v>0.52583789730000008</v>
      </c>
      <c r="GX131">
        <f t="shared" si="364"/>
        <v>0.52583789730000008</v>
      </c>
      <c r="GY131">
        <f t="shared" si="365"/>
        <v>0.52583789730000008</v>
      </c>
      <c r="GZ131">
        <f t="shared" si="366"/>
        <v>0.52583789730000008</v>
      </c>
      <c r="HA131">
        <f t="shared" si="367"/>
        <v>0.52583789730000008</v>
      </c>
      <c r="HB131">
        <f t="shared" si="368"/>
        <v>0.52583789730000008</v>
      </c>
      <c r="HC131">
        <f t="shared" si="369"/>
        <v>11.025982470999988</v>
      </c>
      <c r="HD131">
        <f t="shared" si="370"/>
        <v>11.025982470999988</v>
      </c>
      <c r="HE131">
        <f t="shared" si="371"/>
        <v>0.52583789730000008</v>
      </c>
      <c r="HF131">
        <f t="shared" si="372"/>
        <v>0.52583789730000008</v>
      </c>
      <c r="HG131" s="26" t="str">
        <f t="shared" si="373"/>
        <v/>
      </c>
      <c r="HH131" t="str">
        <f t="shared" si="374"/>
        <v/>
      </c>
      <c r="HI131" t="str">
        <f t="shared" si="375"/>
        <v/>
      </c>
      <c r="HJ131" t="str">
        <f t="shared" si="376"/>
        <v/>
      </c>
      <c r="HK131" t="str">
        <f t="shared" si="377"/>
        <v/>
      </c>
      <c r="HL131" t="str">
        <f t="shared" si="378"/>
        <v/>
      </c>
      <c r="HM131" t="str">
        <f t="shared" si="379"/>
        <v/>
      </c>
      <c r="HN131">
        <f t="shared" si="380"/>
        <v>11.025982470999988</v>
      </c>
      <c r="HO131">
        <f t="shared" si="381"/>
        <v>11.025982470999988</v>
      </c>
      <c r="HP131" t="str">
        <f t="shared" si="382"/>
        <v/>
      </c>
      <c r="HQ131" t="str">
        <f t="shared" si="383"/>
        <v/>
      </c>
      <c r="HR131" s="26">
        <f t="shared" si="384"/>
        <v>1.8501305000000012E-3</v>
      </c>
      <c r="HS131">
        <f t="shared" si="385"/>
        <v>0.86766592399999853</v>
      </c>
      <c r="HT131">
        <f t="shared" si="386"/>
        <v>1.8501305000000012E-3</v>
      </c>
      <c r="HU131">
        <f t="shared" si="387"/>
        <v>1.8501305000000012E-3</v>
      </c>
      <c r="HV131">
        <f t="shared" si="388"/>
        <v>1.8501305000000012E-3</v>
      </c>
      <c r="HW131">
        <f t="shared" si="389"/>
        <v>1.8501305000000012E-3</v>
      </c>
      <c r="HX131">
        <f t="shared" si="390"/>
        <v>1.8501305000000012E-3</v>
      </c>
      <c r="HY131">
        <f t="shared" si="391"/>
        <v>1.8501305000000012E-3</v>
      </c>
      <c r="HZ131">
        <f t="shared" si="392"/>
        <v>1.8501305000000012E-3</v>
      </c>
      <c r="IA131">
        <f t="shared" si="393"/>
        <v>0.86766592399999853</v>
      </c>
      <c r="IB131" s="4">
        <f t="shared" si="394"/>
        <v>1.8501305000000012E-3</v>
      </c>
      <c r="IC131" t="str">
        <f t="shared" si="395"/>
        <v/>
      </c>
      <c r="ID131" t="str">
        <f t="shared" si="396"/>
        <v/>
      </c>
      <c r="IE131" t="str">
        <f t="shared" si="397"/>
        <v/>
      </c>
      <c r="IF131" t="str">
        <f t="shared" si="398"/>
        <v/>
      </c>
      <c r="IG131" t="str">
        <f t="shared" si="399"/>
        <v/>
      </c>
      <c r="IH131">
        <f t="shared" si="400"/>
        <v>1.8501305000000012E-3</v>
      </c>
      <c r="II131">
        <f t="shared" si="401"/>
        <v>1.8501305000000012E-3</v>
      </c>
      <c r="IJ131" t="str">
        <f t="shared" si="402"/>
        <v/>
      </c>
      <c r="IK131" t="str">
        <f t="shared" si="403"/>
        <v/>
      </c>
      <c r="IL131">
        <f t="shared" si="404"/>
        <v>0.86766592399999853</v>
      </c>
      <c r="IM131">
        <f t="shared" si="405"/>
        <v>1.8501305000000012E-3</v>
      </c>
      <c r="IN131" s="26">
        <f t="shared" si="406"/>
        <v>0</v>
      </c>
      <c r="IO131">
        <f t="shared" si="407"/>
        <v>0</v>
      </c>
      <c r="IP131">
        <f t="shared" si="408"/>
        <v>0</v>
      </c>
      <c r="IQ131">
        <f t="shared" si="409"/>
        <v>0</v>
      </c>
      <c r="IR131">
        <f t="shared" si="410"/>
        <v>0</v>
      </c>
      <c r="IS131">
        <f t="shared" si="411"/>
        <v>-0.59402007594999995</v>
      </c>
      <c r="IT131">
        <f t="shared" si="412"/>
        <v>-0.59402007594999995</v>
      </c>
      <c r="IU131">
        <f t="shared" si="413"/>
        <v>-0.59402007594999995</v>
      </c>
      <c r="IV131">
        <f t="shared" si="414"/>
        <v>-0.59402007594999995</v>
      </c>
      <c r="IW131">
        <f t="shared" si="415"/>
        <v>-0.39366000000000001</v>
      </c>
      <c r="IX131">
        <f t="shared" si="416"/>
        <v>-0.39698</v>
      </c>
      <c r="IY131" s="26" t="str">
        <f t="shared" si="417"/>
        <v/>
      </c>
      <c r="IZ131" t="str">
        <f t="shared" si="418"/>
        <v/>
      </c>
      <c r="JA131" t="str">
        <f t="shared" si="419"/>
        <v/>
      </c>
      <c r="JB131" t="str">
        <f t="shared" si="420"/>
        <v/>
      </c>
      <c r="JC131" t="str">
        <f t="shared" si="421"/>
        <v/>
      </c>
      <c r="JD131">
        <f t="shared" si="422"/>
        <v>-0.59402007594999995</v>
      </c>
      <c r="JE131">
        <f t="shared" si="423"/>
        <v>-0.59402007594999995</v>
      </c>
      <c r="JF131">
        <f t="shared" si="424"/>
        <v>-0.59402007594999995</v>
      </c>
      <c r="JG131">
        <f t="shared" si="425"/>
        <v>-0.59402007594999995</v>
      </c>
      <c r="JH131">
        <f t="shared" si="426"/>
        <v>-0.39366000000000001</v>
      </c>
      <c r="JI131">
        <f t="shared" si="427"/>
        <v>-0.39698</v>
      </c>
      <c r="JJ131" s="26">
        <f t="shared" si="428"/>
        <v>19.105543704924614</v>
      </c>
      <c r="JK131">
        <f t="shared" si="429"/>
        <v>23.290190403071897</v>
      </c>
      <c r="JL131">
        <f t="shared" si="430"/>
        <v>16.67144038832296</v>
      </c>
      <c r="JM131">
        <f t="shared" si="431"/>
        <v>17.314753768068915</v>
      </c>
      <c r="JN131">
        <f t="shared" si="432"/>
        <v>23.290190403071897</v>
      </c>
      <c r="JO131">
        <f t="shared" si="433"/>
        <v>17.191041352877178</v>
      </c>
      <c r="JP131">
        <f t="shared" si="434"/>
        <v>17.642058460275006</v>
      </c>
      <c r="JQ131">
        <f t="shared" si="435"/>
        <v>16.627716549334007</v>
      </c>
      <c r="JR131">
        <f t="shared" si="436"/>
        <v>16.583683294074117</v>
      </c>
      <c r="JS131">
        <f t="shared" si="437"/>
        <v>16.471776900977758</v>
      </c>
      <c r="JT131">
        <f t="shared" si="438"/>
        <v>23.290190403071897</v>
      </c>
      <c r="JU131" s="26">
        <f t="shared" si="439"/>
        <v>19.105543704924614</v>
      </c>
      <c r="JV131" t="str">
        <f t="shared" si="440"/>
        <v/>
      </c>
      <c r="JW131">
        <f t="shared" si="441"/>
        <v>16.67144038832296</v>
      </c>
      <c r="JX131">
        <f t="shared" si="442"/>
        <v>17.314753768068915</v>
      </c>
      <c r="JY131" t="str">
        <f t="shared" si="443"/>
        <v/>
      </c>
      <c r="JZ131">
        <f t="shared" si="444"/>
        <v>17.191041352877178</v>
      </c>
      <c r="KA131">
        <f t="shared" si="445"/>
        <v>17.642058460275006</v>
      </c>
      <c r="KB131">
        <f t="shared" si="446"/>
        <v>16.627716549334007</v>
      </c>
      <c r="KC131">
        <f t="shared" si="447"/>
        <v>16.583683294074117</v>
      </c>
      <c r="KD131">
        <f t="shared" si="448"/>
        <v>16.471776900977758</v>
      </c>
      <c r="KE131" s="4" t="str">
        <f t="shared" si="449"/>
        <v/>
      </c>
    </row>
    <row r="132" spans="1:291" x14ac:dyDescent="0.2">
      <c r="A132" s="16" t="s">
        <v>3915</v>
      </c>
      <c r="B132" s="17" t="s">
        <v>3916</v>
      </c>
      <c r="C132" s="17"/>
      <c r="D132" s="17"/>
      <c r="E132" s="20" t="s">
        <v>173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32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 s="4">
        <v>0</v>
      </c>
      <c r="AM132" s="19">
        <v>1.51161E-2</v>
      </c>
      <c r="AN132" s="19">
        <v>1.4390099999999999E-2</v>
      </c>
      <c r="AO132" s="19">
        <v>1.4200900000000001E-2</v>
      </c>
      <c r="AP132" s="19">
        <v>1.2833600000000001E-2</v>
      </c>
      <c r="AQ132" s="19">
        <v>1.3401700000000001E-2</v>
      </c>
      <c r="AR132" s="19">
        <v>1.34614E-2</v>
      </c>
      <c r="AS132" s="19">
        <v>1.5641800000000001E-2</v>
      </c>
      <c r="AT132" s="19">
        <v>1.8027600000000001E-2</v>
      </c>
      <c r="AU132" s="19">
        <v>1.8283199999999999E-2</v>
      </c>
      <c r="AV132" s="19">
        <v>1.8809800000000002E-2</v>
      </c>
      <c r="AW132" s="32">
        <v>1.8475999999999999E-2</v>
      </c>
      <c r="AX132" s="19">
        <v>0</v>
      </c>
      <c r="AY132" s="19">
        <v>0</v>
      </c>
      <c r="AZ132" s="19">
        <v>0</v>
      </c>
      <c r="BA132" s="19">
        <v>0</v>
      </c>
      <c r="BB132" s="19">
        <v>0</v>
      </c>
      <c r="BC132" s="19">
        <v>0</v>
      </c>
      <c r="BD132" s="19">
        <v>0</v>
      </c>
      <c r="BE132" s="19">
        <v>0</v>
      </c>
      <c r="BF132" s="19">
        <v>0</v>
      </c>
      <c r="BG132" s="19">
        <v>0</v>
      </c>
      <c r="BH132" s="32">
        <v>0</v>
      </c>
      <c r="BI132" s="19">
        <f>IF(AX132&gt;0,1,0)</f>
        <v>0</v>
      </c>
      <c r="BJ132" s="19">
        <f>IF(AY132&gt;0,1,0)</f>
        <v>0</v>
      </c>
      <c r="BK132" s="19">
        <f>IF(AZ132&gt;0,1,0)</f>
        <v>0</v>
      </c>
      <c r="BL132" s="19">
        <f t="shared" si="588"/>
        <v>0</v>
      </c>
      <c r="BM132" s="19">
        <f>IF(BB132&gt;0,1,0)</f>
        <v>0</v>
      </c>
      <c r="BN132" s="19">
        <f t="shared" si="589"/>
        <v>0</v>
      </c>
      <c r="BO132" s="19">
        <f t="shared" si="590"/>
        <v>0</v>
      </c>
      <c r="BP132" s="19">
        <f t="shared" si="592"/>
        <v>0</v>
      </c>
      <c r="BQ132" s="19">
        <f t="shared" si="592"/>
        <v>0</v>
      </c>
      <c r="BR132" s="19">
        <f t="shared" si="591"/>
        <v>0</v>
      </c>
      <c r="BS132" s="19">
        <f t="shared" si="591"/>
        <v>0</v>
      </c>
      <c r="BT132" s="38">
        <v>0</v>
      </c>
      <c r="BU132" s="19">
        <v>0</v>
      </c>
      <c r="BV132" s="19">
        <v>1</v>
      </c>
      <c r="BW132" s="19">
        <v>1</v>
      </c>
      <c r="BX132" s="19">
        <v>1</v>
      </c>
      <c r="BY132" s="19">
        <v>0</v>
      </c>
      <c r="BZ132" s="19">
        <v>0</v>
      </c>
      <c r="CA132" s="19">
        <v>0</v>
      </c>
      <c r="CB132" s="19">
        <v>1</v>
      </c>
      <c r="CC132" s="19">
        <v>2</v>
      </c>
      <c r="CD132" s="32">
        <v>0</v>
      </c>
      <c r="CE132" s="19">
        <v>0</v>
      </c>
      <c r="CF132" s="19">
        <v>0</v>
      </c>
      <c r="CG132" s="19">
        <v>2</v>
      </c>
      <c r="CH132" s="19">
        <v>9</v>
      </c>
      <c r="CI132" s="19">
        <v>17</v>
      </c>
      <c r="CJ132" s="19">
        <v>2</v>
      </c>
      <c r="CK132" s="19">
        <v>5</v>
      </c>
      <c r="CL132" s="19">
        <v>4</v>
      </c>
      <c r="CM132" s="19">
        <v>7</v>
      </c>
      <c r="CN132" s="19">
        <v>10</v>
      </c>
      <c r="CO132" s="32">
        <v>2</v>
      </c>
      <c r="CP132" s="35">
        <f t="shared" si="567"/>
        <v>0</v>
      </c>
      <c r="CQ132" s="35">
        <f t="shared" si="568"/>
        <v>0</v>
      </c>
      <c r="CR132" s="35">
        <f t="shared" si="569"/>
        <v>0.5</v>
      </c>
      <c r="CS132" s="35">
        <f t="shared" si="570"/>
        <v>0.1111111111111111</v>
      </c>
      <c r="CT132" s="35">
        <f t="shared" si="571"/>
        <v>5.8823529411764705E-2</v>
      </c>
      <c r="CU132" s="35">
        <f t="shared" si="572"/>
        <v>0</v>
      </c>
      <c r="CV132" s="35">
        <f t="shared" si="573"/>
        <v>0</v>
      </c>
      <c r="CW132" s="35">
        <f t="shared" si="574"/>
        <v>0</v>
      </c>
      <c r="CX132" s="35">
        <f t="shared" si="575"/>
        <v>0.14285714285714285</v>
      </c>
      <c r="CY132" s="35">
        <f t="shared" si="576"/>
        <v>0.2</v>
      </c>
      <c r="CZ132" s="139">
        <f t="shared" si="577"/>
        <v>0</v>
      </c>
      <c r="DA132" s="146"/>
      <c r="DB132" s="146"/>
      <c r="DC132" s="146"/>
      <c r="DD132" s="146"/>
      <c r="DE132" s="146"/>
      <c r="DF132" s="146"/>
      <c r="DG132" s="146"/>
      <c r="DH132" s="146"/>
      <c r="DI132" s="146"/>
      <c r="DJ132" s="146"/>
      <c r="DK132" s="147"/>
      <c r="DL132" s="146"/>
      <c r="DM132" s="146"/>
      <c r="DN132" s="146"/>
      <c r="DO132" s="146"/>
      <c r="DP132" s="146"/>
      <c r="DQ132" s="146"/>
      <c r="DR132" s="146"/>
      <c r="DS132" s="146"/>
      <c r="DT132" s="146"/>
      <c r="DU132" s="146"/>
      <c r="DV132" s="147"/>
      <c r="DW132" s="146"/>
      <c r="DX132" s="146"/>
      <c r="DY132" s="146"/>
      <c r="DZ132" s="146"/>
      <c r="EA132" s="146"/>
      <c r="EB132" s="146"/>
      <c r="EC132" s="146"/>
      <c r="ED132" s="146"/>
      <c r="EE132" s="146"/>
      <c r="EF132" s="146"/>
      <c r="EG132" s="147"/>
      <c r="EH132" s="143"/>
      <c r="EI132" s="143"/>
      <c r="EJ132" s="143"/>
      <c r="EK132" s="143"/>
      <c r="EL132" s="143"/>
      <c r="EM132" s="143"/>
      <c r="EN132" s="143"/>
      <c r="EO132" s="143"/>
      <c r="EP132" s="143"/>
      <c r="EQ132" s="143"/>
      <c r="ER132" s="143"/>
      <c r="ES132" s="26" t="str">
        <f t="shared" si="596"/>
        <v/>
      </c>
      <c r="ET132" s="26" t="str">
        <f t="shared" si="597"/>
        <v/>
      </c>
      <c r="EU132" s="26" t="str">
        <f t="shared" si="598"/>
        <v/>
      </c>
      <c r="EV132" s="26" t="str">
        <f t="shared" si="599"/>
        <v/>
      </c>
      <c r="EW132" s="26" t="str">
        <f t="shared" si="600"/>
        <v/>
      </c>
      <c r="EX132" s="26" t="str">
        <f t="shared" si="601"/>
        <v/>
      </c>
      <c r="EY132" s="26" t="str">
        <f t="shared" si="602"/>
        <v/>
      </c>
      <c r="EZ132" s="26" t="str">
        <f t="shared" si="603"/>
        <v/>
      </c>
      <c r="FA132" s="26" t="str">
        <f t="shared" si="604"/>
        <v/>
      </c>
      <c r="FB132" s="26" t="str">
        <f t="shared" si="605"/>
        <v/>
      </c>
      <c r="FC132" s="152" t="str">
        <f t="shared" si="606"/>
        <v/>
      </c>
      <c r="FO132" s="26"/>
      <c r="FY132" s="4"/>
      <c r="GJ132" s="4"/>
      <c r="GK132" t="str">
        <f t="shared" si="608"/>
        <v/>
      </c>
      <c r="GL132" t="str">
        <f t="shared" si="609"/>
        <v/>
      </c>
      <c r="GM132" t="str">
        <f t="shared" si="610"/>
        <v/>
      </c>
      <c r="GN132" t="str">
        <f t="shared" si="611"/>
        <v/>
      </c>
      <c r="GO132" t="str">
        <f t="shared" si="612"/>
        <v/>
      </c>
      <c r="GP132" t="str">
        <f t="shared" si="613"/>
        <v/>
      </c>
      <c r="GQ132" t="str">
        <f t="shared" si="614"/>
        <v/>
      </c>
      <c r="GR132" t="str">
        <f t="shared" si="615"/>
        <v/>
      </c>
      <c r="GS132" t="str">
        <f t="shared" si="616"/>
        <v/>
      </c>
      <c r="GT132" t="str">
        <f t="shared" si="617"/>
        <v/>
      </c>
      <c r="GU132" t="str">
        <f t="shared" si="618"/>
        <v/>
      </c>
      <c r="GV132" s="26">
        <f t="shared" ref="GV132:GV184" si="619">IF(FD132&lt;$FD$187,$FD$187,IF(FD132&gt;$FD$186,$FD$186,FD132))</f>
        <v>0.52583789730000008</v>
      </c>
      <c r="GW132">
        <f t="shared" ref="GW132:GW184" si="620">IF(FE132&lt;$FD$187,$FD$187,IF(FE132&gt;$FD$186,$FD$186,FE132))</f>
        <v>0.52583789730000008</v>
      </c>
      <c r="GX132">
        <f t="shared" ref="GX132:GX184" si="621">IF(FF132&lt;$FD$187,$FD$187,IF(FF132&gt;$FD$186,$FD$186,FF132))</f>
        <v>0.52583789730000008</v>
      </c>
      <c r="GY132">
        <f t="shared" ref="GY132:GY184" si="622">IF(FG132&lt;$FD$187,$FD$187,IF(FG132&gt;$FD$186,$FD$186,FG132))</f>
        <v>0.52583789730000008</v>
      </c>
      <c r="GZ132">
        <f t="shared" ref="GZ132:GZ184" si="623">IF(FH132&lt;$FD$187,$FD$187,IF(FH132&gt;$FD$186,$FD$186,FH132))</f>
        <v>0.52583789730000008</v>
      </c>
      <c r="HA132">
        <f t="shared" ref="HA132:HA184" si="624">IF(FI132&lt;$FD$187,$FD$187,IF(FI132&gt;$FD$186,$FD$186,FI132))</f>
        <v>0.52583789730000008</v>
      </c>
      <c r="HB132">
        <f t="shared" ref="HB132:HB184" si="625">IF(FJ132&lt;$FD$187,$FD$187,IF(FJ132&gt;$FD$186,$FD$186,FJ132))</f>
        <v>0.52583789730000008</v>
      </c>
      <c r="HC132">
        <f t="shared" ref="HC132:HC184" si="626">IF(FK132&lt;$FD$187,$FD$187,IF(FK132&gt;$FD$186,$FD$186,FK132))</f>
        <v>0.52583789730000008</v>
      </c>
      <c r="HD132">
        <f t="shared" ref="HD132:HD184" si="627">IF(FL132&lt;$FD$187,$FD$187,IF(FL132&gt;$FD$186,$FD$186,FL132))</f>
        <v>0.52583789730000008</v>
      </c>
      <c r="HE132">
        <f t="shared" ref="HE132:HE184" si="628">IF(FM132&lt;$FD$187,$FD$187,IF(FM132&gt;$FD$186,$FD$186,FM132))</f>
        <v>0.52583789730000008</v>
      </c>
      <c r="HF132">
        <f t="shared" ref="HF132:HF184" si="629">IF(FN132&lt;$FD$187,$FD$187,IF(FN132&gt;$FD$186,$FD$186,FN132))</f>
        <v>0.52583789730000008</v>
      </c>
      <c r="HG132" s="26" t="str">
        <f t="shared" ref="HG132:HG184" si="630">IF(ISNUMBER(FD132),GV132,"")</f>
        <v/>
      </c>
      <c r="HH132" t="str">
        <f t="shared" ref="HH132:HH184" si="631">IF(ISNUMBER(FE132),GW132,"")</f>
        <v/>
      </c>
      <c r="HI132" t="str">
        <f t="shared" ref="HI132:HI184" si="632">IF(ISNUMBER(FF132),GX132,"")</f>
        <v/>
      </c>
      <c r="HJ132" t="str">
        <f t="shared" ref="HJ132:HJ184" si="633">IF(ISNUMBER(FG132),GY132,"")</f>
        <v/>
      </c>
      <c r="HK132" t="str">
        <f t="shared" ref="HK132:HK184" si="634">IF(ISNUMBER(FH132),GZ132,"")</f>
        <v/>
      </c>
      <c r="HL132" t="str">
        <f t="shared" ref="HL132:HL184" si="635">IF(ISNUMBER(FI132),HA132,"")</f>
        <v/>
      </c>
      <c r="HM132" t="str">
        <f t="shared" ref="HM132:HM184" si="636">IF(ISNUMBER(FJ132),HB132,"")</f>
        <v/>
      </c>
      <c r="HN132" t="str">
        <f t="shared" ref="HN132:HN184" si="637">IF(ISNUMBER(FK132),HC132,"")</f>
        <v/>
      </c>
      <c r="HO132" t="str">
        <f t="shared" ref="HO132:HO184" si="638">IF(ISNUMBER(FL132),HD132,"")</f>
        <v/>
      </c>
      <c r="HP132" t="str">
        <f t="shared" ref="HP132:HP184" si="639">IF(ISNUMBER(FM132),HE132,"")</f>
        <v/>
      </c>
      <c r="HQ132" t="str">
        <f t="shared" ref="HQ132:HQ184" si="640">IF(ISNUMBER(FN132),HF132,"")</f>
        <v/>
      </c>
      <c r="HR132" s="26">
        <f t="shared" ref="HR132:HR184" si="641">IF(FO132&lt;$FO$187,$FO$187,IF(FO132&gt;$FO$186,$FO$186,FO132))</f>
        <v>1.8501305000000012E-3</v>
      </c>
      <c r="HS132">
        <f t="shared" ref="HS132:HS184" si="642">IF(FP132&lt;$FO$187,$FO$187,IF(FP132&gt;$FO$186,$FO$186,FP132))</f>
        <v>1.8501305000000012E-3</v>
      </c>
      <c r="HT132">
        <f t="shared" ref="HT132:HT184" si="643">IF(FQ132&lt;$FO$187,$FO$187,IF(FQ132&gt;$FO$186,$FO$186,FQ132))</f>
        <v>1.8501305000000012E-3</v>
      </c>
      <c r="HU132">
        <f t="shared" ref="HU132:HU184" si="644">IF(FR132&lt;$FO$187,$FO$187,IF(FR132&gt;$FO$186,$FO$186,FR132))</f>
        <v>1.8501305000000012E-3</v>
      </c>
      <c r="HV132">
        <f t="shared" ref="HV132:HV184" si="645">IF(FS132&lt;$FO$187,$FO$187,IF(FS132&gt;$FO$186,$FO$186,FS132))</f>
        <v>1.8501305000000012E-3</v>
      </c>
      <c r="HW132">
        <f t="shared" ref="HW132:HW184" si="646">IF(FT132&lt;$FO$187,$FO$187,IF(FT132&gt;$FO$186,$FO$186,FT132))</f>
        <v>1.8501305000000012E-3</v>
      </c>
      <c r="HX132">
        <f t="shared" ref="HX132:HX184" si="647">IF(FU132&lt;$FO$187,$FO$187,IF(FU132&gt;$FO$186,$FO$186,FU132))</f>
        <v>1.8501305000000012E-3</v>
      </c>
      <c r="HY132">
        <f t="shared" ref="HY132:HY184" si="648">IF(FV132&lt;$FO$187,$FO$187,IF(FV132&gt;$FO$186,$FO$186,FV132))</f>
        <v>1.8501305000000012E-3</v>
      </c>
      <c r="HZ132">
        <f t="shared" ref="HZ132:HZ184" si="649">IF(FW132&lt;$FO$187,$FO$187,IF(FW132&gt;$FO$186,$FO$186,FW132))</f>
        <v>1.8501305000000012E-3</v>
      </c>
      <c r="IA132">
        <f t="shared" ref="IA132:IA184" si="650">IF(FX132&lt;$FO$187,$FO$187,IF(FX132&gt;$FO$186,$FO$186,FX132))</f>
        <v>1.8501305000000012E-3</v>
      </c>
      <c r="IB132" s="4">
        <f t="shared" ref="IB132:IB184" si="651">IF(FY132&lt;$FO$187,$FO$187,IF(FY132&gt;$FO$186,$FO$186,FY132))</f>
        <v>1.8501305000000012E-3</v>
      </c>
      <c r="IC132" t="str">
        <f t="shared" ref="IC132:IC184" si="652">IF(ISNUMBER(FO132),HR132,"")</f>
        <v/>
      </c>
      <c r="ID132" t="str">
        <f t="shared" ref="ID132:ID184" si="653">IF(ISNUMBER(FP132),HS132,"")</f>
        <v/>
      </c>
      <c r="IE132" t="str">
        <f t="shared" ref="IE132:IE184" si="654">IF(ISNUMBER(FQ132),HT132,"")</f>
        <v/>
      </c>
      <c r="IF132" t="str">
        <f t="shared" ref="IF132:IF184" si="655">IF(ISNUMBER(FR132),HU132,"")</f>
        <v/>
      </c>
      <c r="IG132" t="str">
        <f t="shared" ref="IG132:IG184" si="656">IF(ISNUMBER(FS132),HV132,"")</f>
        <v/>
      </c>
      <c r="IH132" t="str">
        <f t="shared" ref="IH132:IH184" si="657">IF(ISNUMBER(FT132),HW132,"")</f>
        <v/>
      </c>
      <c r="II132" t="str">
        <f t="shared" ref="II132:II184" si="658">IF(ISNUMBER(FU132),HX132,"")</f>
        <v/>
      </c>
      <c r="IJ132" t="str">
        <f t="shared" ref="IJ132:IJ184" si="659">IF(ISNUMBER(FV132),HY132,"")</f>
        <v/>
      </c>
      <c r="IK132" t="str">
        <f t="shared" ref="IK132:IK184" si="660">IF(ISNUMBER(FW132),HZ132,"")</f>
        <v/>
      </c>
      <c r="IL132" t="str">
        <f t="shared" ref="IL132:IL184" si="661">IF(ISNUMBER(FX132),IA132,"")</f>
        <v/>
      </c>
      <c r="IM132" t="str">
        <f t="shared" ref="IM132:IM184" si="662">IF(ISNUMBER(FY132),IB132,"")</f>
        <v/>
      </c>
      <c r="IN132" s="26">
        <f t="shared" ref="IN132:IN184" si="663">IF(FZ132&lt;$FZ$187,$FZ$187,IF(FZ132&gt;$FZ$186,$FZ$186,FZ132))</f>
        <v>0</v>
      </c>
      <c r="IO132">
        <f t="shared" ref="IO132:IO184" si="664">IF(GA132&lt;$FZ$187,$FZ$187,IF(GA132&gt;$FZ$186,$FZ$186,GA132))</f>
        <v>0</v>
      </c>
      <c r="IP132">
        <f t="shared" ref="IP132:IP184" si="665">IF(GB132&lt;$FZ$187,$FZ$187,IF(GB132&gt;$FZ$186,$FZ$186,GB132))</f>
        <v>0</v>
      </c>
      <c r="IQ132">
        <f t="shared" ref="IQ132:IQ184" si="666">IF(GC132&lt;$FZ$187,$FZ$187,IF(GC132&gt;$FZ$186,$FZ$186,GC132))</f>
        <v>0</v>
      </c>
      <c r="IR132">
        <f t="shared" ref="IR132:IR184" si="667">IF(GD132&lt;$FZ$187,$FZ$187,IF(GD132&gt;$FZ$186,$FZ$186,GD132))</f>
        <v>0</v>
      </c>
      <c r="IS132">
        <f t="shared" ref="IS132:IS184" si="668">IF(GE132&lt;$FZ$187,$FZ$187,IF(GE132&gt;$FZ$186,$FZ$186,GE132))</f>
        <v>0</v>
      </c>
      <c r="IT132">
        <f t="shared" ref="IT132:IT184" si="669">IF(GF132&lt;$FZ$187,$FZ$187,IF(GF132&gt;$FZ$186,$FZ$186,GF132))</f>
        <v>0</v>
      </c>
      <c r="IU132">
        <f t="shared" ref="IU132:IU184" si="670">IF(GG132&lt;$FZ$187,$FZ$187,IF(GG132&gt;$FZ$186,$FZ$186,GG132))</f>
        <v>0</v>
      </c>
      <c r="IV132">
        <f t="shared" ref="IV132:IV184" si="671">IF(GH132&lt;$FZ$187,$FZ$187,IF(GH132&gt;$FZ$186,$FZ$186,GH132))</f>
        <v>0</v>
      </c>
      <c r="IW132">
        <f t="shared" ref="IW132:IW184" si="672">IF(GI132&lt;$FZ$187,$FZ$187,IF(GI132&gt;$FZ$186,$FZ$186,GI132))</f>
        <v>0</v>
      </c>
      <c r="IX132">
        <f t="shared" ref="IX132:IX184" si="673">IF(GJ132&lt;$FZ$187,$FZ$187,IF(GJ132&gt;$FZ$186,$FZ$186,GJ132))</f>
        <v>0</v>
      </c>
      <c r="IY132" s="26" t="str">
        <f t="shared" ref="IY132:IY184" si="674">IF(ISNUMBER(FZ132),IN132,"")</f>
        <v/>
      </c>
      <c r="IZ132" t="str">
        <f t="shared" ref="IZ132:IZ184" si="675">IF(ISNUMBER(GA132),IO132,"")</f>
        <v/>
      </c>
      <c r="JA132" t="str">
        <f t="shared" ref="JA132:JA184" si="676">IF(ISNUMBER(GB132),IP132,"")</f>
        <v/>
      </c>
      <c r="JB132" t="str">
        <f t="shared" ref="JB132:JB184" si="677">IF(ISNUMBER(GC132),IQ132,"")</f>
        <v/>
      </c>
      <c r="JC132" t="str">
        <f t="shared" ref="JC132:JC184" si="678">IF(ISNUMBER(GD132),IR132,"")</f>
        <v/>
      </c>
      <c r="JD132" t="str">
        <f t="shared" ref="JD132:JD184" si="679">IF(ISNUMBER(GE132),IS132,"")</f>
        <v/>
      </c>
      <c r="JE132" t="str">
        <f t="shared" ref="JE132:JE184" si="680">IF(ISNUMBER(GF132),IT132,"")</f>
        <v/>
      </c>
      <c r="JF132" t="str">
        <f t="shared" ref="JF132:JF184" si="681">IF(ISNUMBER(GG132),IU132,"")</f>
        <v/>
      </c>
      <c r="JG132" t="str">
        <f t="shared" ref="JG132:JG184" si="682">IF(ISNUMBER(GH132),IV132,"")</f>
        <v/>
      </c>
      <c r="JH132" t="str">
        <f t="shared" ref="JH132:JH184" si="683">IF(ISNUMBER(GI132),IW132,"")</f>
        <v/>
      </c>
      <c r="JI132" t="str">
        <f t="shared" ref="JI132:JI184" si="684">IF(ISNUMBER(GJ132),IX132,"")</f>
        <v/>
      </c>
      <c r="JJ132" s="26">
        <f t="shared" ref="JJ132:JJ184" si="685">IF(GK132&lt;$GK$187,$GK$187,IF(GK132&gt;$GK$186,$GK$186,GK132))</f>
        <v>23.290190403071897</v>
      </c>
      <c r="JK132">
        <f t="shared" ref="JK132:JK184" si="686">IF(GL132&lt;$GK$187,$GK$187,IF(GL132&gt;$GK$186,$GK$186,GL132))</f>
        <v>23.290190403071897</v>
      </c>
      <c r="JL132">
        <f t="shared" ref="JL132:JL184" si="687">IF(GM132&lt;$GK$187,$GK$187,IF(GM132&gt;$GK$186,$GK$186,GM132))</f>
        <v>23.290190403071897</v>
      </c>
      <c r="JM132">
        <f t="shared" ref="JM132:JM184" si="688">IF(GN132&lt;$GK$187,$GK$187,IF(GN132&gt;$GK$186,$GK$186,GN132))</f>
        <v>23.290190403071897</v>
      </c>
      <c r="JN132">
        <f t="shared" ref="JN132:JN184" si="689">IF(GO132&lt;$GK$187,$GK$187,IF(GO132&gt;$GK$186,$GK$186,GO132))</f>
        <v>23.290190403071897</v>
      </c>
      <c r="JO132">
        <f t="shared" ref="JO132:JO184" si="690">IF(GP132&lt;$GK$187,$GK$187,IF(GP132&gt;$GK$186,$GK$186,GP132))</f>
        <v>23.290190403071897</v>
      </c>
      <c r="JP132">
        <f t="shared" ref="JP132:JP184" si="691">IF(GQ132&lt;$GK$187,$GK$187,IF(GQ132&gt;$GK$186,$GK$186,GQ132))</f>
        <v>23.290190403071897</v>
      </c>
      <c r="JQ132">
        <f t="shared" ref="JQ132:JQ184" si="692">IF(GR132&lt;$GK$187,$GK$187,IF(GR132&gt;$GK$186,$GK$186,GR132))</f>
        <v>23.290190403071897</v>
      </c>
      <c r="JR132">
        <f t="shared" ref="JR132:JR184" si="693">IF(GS132&lt;$GK$187,$GK$187,IF(GS132&gt;$GK$186,$GK$186,GS132))</f>
        <v>23.290190403071897</v>
      </c>
      <c r="JS132">
        <f t="shared" ref="JS132:JS184" si="694">IF(GT132&lt;$GK$187,$GK$187,IF(GT132&gt;$GK$186,$GK$186,GT132))</f>
        <v>23.290190403071897</v>
      </c>
      <c r="JT132">
        <f t="shared" ref="JT132:JT184" si="695">IF(GU132&lt;$GK$187,$GK$187,IF(GU132&gt;$GK$186,$GK$186,GU132))</f>
        <v>23.290190403071897</v>
      </c>
      <c r="JU132" s="26" t="str">
        <f t="shared" ref="JU132:JU184" si="696">IF(ISNUMBER(GK132),JJ132,"")</f>
        <v/>
      </c>
      <c r="JV132" t="str">
        <f t="shared" ref="JV132:JV184" si="697">IF(ISNUMBER(GL132),JK132,"")</f>
        <v/>
      </c>
      <c r="JW132" t="str">
        <f t="shared" ref="JW132:JW184" si="698">IF(ISNUMBER(GM132),JL132,"")</f>
        <v/>
      </c>
      <c r="JX132" t="str">
        <f t="shared" ref="JX132:JX184" si="699">IF(ISNUMBER(GN132),JM132,"")</f>
        <v/>
      </c>
      <c r="JY132" t="str">
        <f t="shared" ref="JY132:JY184" si="700">IF(ISNUMBER(GO132),JN132,"")</f>
        <v/>
      </c>
      <c r="JZ132" t="str">
        <f t="shared" ref="JZ132:JZ184" si="701">IF(ISNUMBER(GP132),JO132,"")</f>
        <v/>
      </c>
      <c r="KA132" t="str">
        <f t="shared" ref="KA132:KA184" si="702">IF(ISNUMBER(GQ132),JP132,"")</f>
        <v/>
      </c>
      <c r="KB132" t="str">
        <f t="shared" ref="KB132:KB184" si="703">IF(ISNUMBER(GR132),JQ132,"")</f>
        <v/>
      </c>
      <c r="KC132" t="str">
        <f t="shared" ref="KC132:KC184" si="704">IF(ISNUMBER(GS132),JR132,"")</f>
        <v/>
      </c>
      <c r="KD132" t="str">
        <f t="shared" ref="KD132:KD184" si="705">IF(ISNUMBER(GT132),JS132,"")</f>
        <v/>
      </c>
      <c r="KE132" s="4" t="str">
        <f t="shared" ref="KE132:KE184" si="706">IF(ISNUMBER(GU132),JT132,"")</f>
        <v/>
      </c>
    </row>
    <row r="133" spans="1:291" x14ac:dyDescent="0.2">
      <c r="A133" s="16" t="s">
        <v>3770</v>
      </c>
      <c r="B133" s="17" t="s">
        <v>3771</v>
      </c>
      <c r="C133" s="17"/>
      <c r="D133" s="17"/>
      <c r="E133" s="20" t="s">
        <v>173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32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32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 s="4">
        <v>0</v>
      </c>
      <c r="AM133" s="19">
        <v>1.6362700000000001E-2</v>
      </c>
      <c r="AN133" s="19">
        <v>1.7953199999999999E-2</v>
      </c>
      <c r="AO133" s="19">
        <v>1.8852000000000001E-2</v>
      </c>
      <c r="AP133" s="19">
        <v>1.9953100000000001E-2</v>
      </c>
      <c r="AQ133" s="19">
        <v>2.12497E-2</v>
      </c>
      <c r="AR133" s="19">
        <v>2.0880099999999999E-2</v>
      </c>
      <c r="AS133" s="19">
        <v>2.0522499999999999E-2</v>
      </c>
      <c r="AT133" s="19">
        <v>2.1096699999999999E-2</v>
      </c>
      <c r="AU133" s="19">
        <v>1.9767400000000001E-2</v>
      </c>
      <c r="AV133" s="19">
        <v>2.1878399999999999E-2</v>
      </c>
      <c r="AW133" s="32">
        <v>2.2363000000000001E-2</v>
      </c>
      <c r="AX133" s="19">
        <v>2</v>
      </c>
      <c r="AY133" s="19">
        <v>2</v>
      </c>
      <c r="AZ133" s="19">
        <v>2</v>
      </c>
      <c r="BA133" s="19">
        <v>2</v>
      </c>
      <c r="BB133" s="19">
        <v>2</v>
      </c>
      <c r="BC133" s="19">
        <v>2</v>
      </c>
      <c r="BD133" s="19">
        <v>2</v>
      </c>
      <c r="BE133" s="19">
        <v>2</v>
      </c>
      <c r="BF133" s="19">
        <v>3</v>
      </c>
      <c r="BG133" s="19">
        <v>3</v>
      </c>
      <c r="BH133" s="32">
        <v>3</v>
      </c>
      <c r="BI133" s="19">
        <f>IF(AX133&gt;0,1,0)</f>
        <v>1</v>
      </c>
      <c r="BJ133" s="19">
        <f>IF(AY133&gt;0,1,0)</f>
        <v>1</v>
      </c>
      <c r="BK133" s="19">
        <f>IF(AZ133&gt;0,1,0)</f>
        <v>1</v>
      </c>
      <c r="BL133" s="19">
        <f t="shared" si="588"/>
        <v>1</v>
      </c>
      <c r="BM133" s="19">
        <f>IF(BB133&gt;0,1,0)</f>
        <v>1</v>
      </c>
      <c r="BN133" s="19">
        <f t="shared" si="589"/>
        <v>1</v>
      </c>
      <c r="BO133" s="19">
        <f t="shared" si="590"/>
        <v>1</v>
      </c>
      <c r="BP133" s="19">
        <f t="shared" si="592"/>
        <v>1</v>
      </c>
      <c r="BQ133" s="19">
        <f t="shared" si="592"/>
        <v>1</v>
      </c>
      <c r="BR133" s="19">
        <f t="shared" si="591"/>
        <v>1</v>
      </c>
      <c r="BS133" s="19">
        <f t="shared" si="591"/>
        <v>1</v>
      </c>
      <c r="BT133" s="38">
        <v>10</v>
      </c>
      <c r="BU133" s="19">
        <v>23</v>
      </c>
      <c r="BV133" s="19">
        <v>20</v>
      </c>
      <c r="BW133" s="19">
        <v>9</v>
      </c>
      <c r="BX133" s="19">
        <v>18</v>
      </c>
      <c r="BY133" s="19">
        <v>15</v>
      </c>
      <c r="BZ133" s="19">
        <v>11</v>
      </c>
      <c r="CA133" s="19">
        <v>47</v>
      </c>
      <c r="CB133" s="19">
        <v>29</v>
      </c>
      <c r="CC133" s="19">
        <v>46</v>
      </c>
      <c r="CD133" s="32">
        <v>54</v>
      </c>
      <c r="CE133" s="19">
        <v>99</v>
      </c>
      <c r="CF133" s="19">
        <v>178</v>
      </c>
      <c r="CG133" s="19">
        <v>180</v>
      </c>
      <c r="CH133" s="19">
        <v>161</v>
      </c>
      <c r="CI133" s="19">
        <v>194</v>
      </c>
      <c r="CJ133" s="19">
        <v>275</v>
      </c>
      <c r="CK133" s="19">
        <v>185</v>
      </c>
      <c r="CL133" s="19">
        <v>273</v>
      </c>
      <c r="CM133" s="19">
        <v>335</v>
      </c>
      <c r="CN133" s="19">
        <v>395</v>
      </c>
      <c r="CO133" s="32">
        <v>322</v>
      </c>
      <c r="CP133" s="35">
        <f t="shared" si="567"/>
        <v>0.10101010101010101</v>
      </c>
      <c r="CQ133" s="35">
        <f t="shared" si="568"/>
        <v>0.12921348314606743</v>
      </c>
      <c r="CR133" s="35">
        <f t="shared" si="569"/>
        <v>0.1111111111111111</v>
      </c>
      <c r="CS133" s="35">
        <f t="shared" si="570"/>
        <v>5.5900621118012424E-2</v>
      </c>
      <c r="CT133" s="35">
        <f t="shared" si="571"/>
        <v>9.2783505154639179E-2</v>
      </c>
      <c r="CU133" s="35">
        <f t="shared" si="572"/>
        <v>5.4545454545454543E-2</v>
      </c>
      <c r="CV133" s="35">
        <f t="shared" si="573"/>
        <v>5.9459459459459463E-2</v>
      </c>
      <c r="CW133" s="35">
        <f t="shared" si="574"/>
        <v>0.17216117216117216</v>
      </c>
      <c r="CX133" s="35">
        <f t="shared" si="575"/>
        <v>8.6567164179104483E-2</v>
      </c>
      <c r="CY133" s="35">
        <f t="shared" si="576"/>
        <v>0.11645569620253164</v>
      </c>
      <c r="CZ133" s="139">
        <f t="shared" si="577"/>
        <v>0.16770186335403728</v>
      </c>
      <c r="DA133" s="146">
        <v>2.2613852109999999</v>
      </c>
      <c r="DB133" s="146">
        <v>2.887624969</v>
      </c>
      <c r="DC133" s="146">
        <v>2.3347105159999999</v>
      </c>
      <c r="DD133" s="146">
        <v>4.0396295469999997</v>
      </c>
      <c r="DE133" s="146">
        <v>2.6404508799999999</v>
      </c>
      <c r="DF133" s="146">
        <v>2.3557789530000002</v>
      </c>
      <c r="DG133" s="146">
        <v>2.4061573859999998</v>
      </c>
      <c r="DH133" s="146">
        <v>2.6058904850000002</v>
      </c>
      <c r="DI133" s="146">
        <v>1.605686325</v>
      </c>
      <c r="DJ133" s="146">
        <v>1.722051271</v>
      </c>
      <c r="DK133" s="147">
        <v>1.8584400350000001</v>
      </c>
      <c r="DL133" s="146"/>
      <c r="DM133" s="146"/>
      <c r="DN133" s="146">
        <v>0.26497098899999999</v>
      </c>
      <c r="DO133" s="146">
        <v>0.31472148900000002</v>
      </c>
      <c r="DP133" s="146">
        <v>0.29384531000000003</v>
      </c>
      <c r="DQ133" s="146">
        <v>0.28978582400000003</v>
      </c>
      <c r="DR133" s="146">
        <v>0.28978582400000003</v>
      </c>
      <c r="DS133" s="146">
        <v>0.267282982</v>
      </c>
      <c r="DT133" s="146">
        <v>0.31346166600000003</v>
      </c>
      <c r="DU133" s="146">
        <v>0.38077648200000003</v>
      </c>
      <c r="DV133" s="147">
        <v>0.32741661100000002</v>
      </c>
      <c r="DW133" s="146"/>
      <c r="DX133" s="146"/>
      <c r="DY133" s="146">
        <v>6.8396382000000006E-2</v>
      </c>
      <c r="DZ133" s="146">
        <v>7.0296178000000001E-2</v>
      </c>
      <c r="EA133" s="146">
        <v>5.8795570999999998E-2</v>
      </c>
      <c r="EB133" s="146">
        <v>3.3070750000000003E-2</v>
      </c>
      <c r="EC133" s="146">
        <v>3.3070750000000003E-2</v>
      </c>
      <c r="ED133" s="146">
        <v>2.3209E-2</v>
      </c>
      <c r="EE133" s="146">
        <v>5.4361E-2</v>
      </c>
      <c r="EF133" s="146">
        <v>4.8079999999999998E-2</v>
      </c>
      <c r="EG133" s="147">
        <v>5.5248999999999999E-2</v>
      </c>
      <c r="EH133" s="143">
        <v>455572200</v>
      </c>
      <c r="EI133" s="143">
        <v>762312400</v>
      </c>
      <c r="EJ133" s="143">
        <v>772855900</v>
      </c>
      <c r="EK133" s="143">
        <v>1605417600</v>
      </c>
      <c r="EL133" s="143">
        <v>1198286900</v>
      </c>
      <c r="EM133" s="143">
        <v>1138412800</v>
      </c>
      <c r="EN133" s="143">
        <v>1179645000</v>
      </c>
      <c r="EO133" s="143">
        <v>1398891600</v>
      </c>
      <c r="EP133" s="143">
        <v>979550900</v>
      </c>
      <c r="EQ133" s="143">
        <v>1133841900</v>
      </c>
      <c r="ER133" s="143">
        <v>1327939300</v>
      </c>
      <c r="ES133" s="26">
        <f t="shared" si="596"/>
        <v>19.937064769238376</v>
      </c>
      <c r="ET133" s="26">
        <f t="shared" si="597"/>
        <v>20.451867003387925</v>
      </c>
      <c r="EU133" s="26">
        <f t="shared" si="598"/>
        <v>20.465603172615108</v>
      </c>
      <c r="EV133" s="26">
        <f t="shared" si="599"/>
        <v>21.196649746601533</v>
      </c>
      <c r="EW133" s="26">
        <f t="shared" si="600"/>
        <v>20.904158790439105</v>
      </c>
      <c r="EX133" s="26">
        <f t="shared" si="601"/>
        <v>20.852900848527725</v>
      </c>
      <c r="EY133" s="26">
        <f t="shared" si="602"/>
        <v>20.888479382702684</v>
      </c>
      <c r="EZ133" s="26">
        <f t="shared" si="603"/>
        <v>21.058946045710638</v>
      </c>
      <c r="FA133" s="26">
        <f t="shared" si="604"/>
        <v>20.702604759287134</v>
      </c>
      <c r="FB133" s="26">
        <f t="shared" si="605"/>
        <v>20.848877614542964</v>
      </c>
      <c r="FC133" s="152">
        <f t="shared" si="606"/>
        <v>21.006894179124693</v>
      </c>
      <c r="FD133">
        <f t="shared" ref="FD133:FN140" si="707">IF(ISNUMBER(F133),DA133,"")</f>
        <v>2.2613852109999999</v>
      </c>
      <c r="FE133">
        <f t="shared" si="707"/>
        <v>2.887624969</v>
      </c>
      <c r="FF133">
        <f t="shared" si="707"/>
        <v>2.3347105159999999</v>
      </c>
      <c r="FG133">
        <f t="shared" si="707"/>
        <v>4.0396295469999997</v>
      </c>
      <c r="FH133">
        <f t="shared" si="707"/>
        <v>2.6404508799999999</v>
      </c>
      <c r="FI133">
        <f t="shared" si="707"/>
        <v>2.3557789530000002</v>
      </c>
      <c r="FJ133">
        <f t="shared" si="707"/>
        <v>2.4061573859999998</v>
      </c>
      <c r="FK133">
        <f t="shared" si="707"/>
        <v>2.6058904850000002</v>
      </c>
      <c r="FL133">
        <f t="shared" si="707"/>
        <v>1.605686325</v>
      </c>
      <c r="FM133">
        <f t="shared" si="707"/>
        <v>1.722051271</v>
      </c>
      <c r="FN133">
        <f t="shared" si="707"/>
        <v>1.8584400350000001</v>
      </c>
      <c r="FO133" s="26"/>
      <c r="FQ133">
        <f t="shared" ref="FQ133:FQ142" si="708">IF(ISNUMBER(H133),DN133,"")</f>
        <v>0.26497098899999999</v>
      </c>
      <c r="FR133">
        <f t="shared" ref="FR133:FR142" si="709">IF(ISNUMBER(I133),DO133,"")</f>
        <v>0.31472148900000002</v>
      </c>
      <c r="FS133">
        <f t="shared" ref="FS133:FS142" si="710">IF(ISNUMBER(J133),DP133,"")</f>
        <v>0.29384531000000003</v>
      </c>
      <c r="FT133">
        <f t="shared" ref="FT133:FT142" si="711">IF(ISNUMBER(K133),DQ133,"")</f>
        <v>0.28978582400000003</v>
      </c>
      <c r="FU133">
        <f t="shared" ref="FU133:FU142" si="712">IF(ISNUMBER(L133),DR133,"")</f>
        <v>0.28978582400000003</v>
      </c>
      <c r="FV133">
        <f t="shared" ref="FV133:FV142" si="713">IF(ISNUMBER(M133),DS133,"")</f>
        <v>0.267282982</v>
      </c>
      <c r="FW133">
        <f t="shared" ref="FW133:FW142" si="714">IF(ISNUMBER(N133),DT133,"")</f>
        <v>0.31346166600000003</v>
      </c>
      <c r="FX133">
        <f t="shared" ref="FX133:FX142" si="715">IF(ISNUMBER(O133),DU133,"")</f>
        <v>0.38077648200000003</v>
      </c>
      <c r="FY133" s="4">
        <f t="shared" ref="FY133:FY142" si="716">IF(ISNUMBER(P133),DV133,"")</f>
        <v>0.32741661100000002</v>
      </c>
      <c r="GB133">
        <f t="shared" ref="GB133:GB142" si="717">IF(ISNUMBER(H133),DY133,"")</f>
        <v>6.8396382000000006E-2</v>
      </c>
      <c r="GC133">
        <f t="shared" ref="GC133:GC142" si="718">IF(ISNUMBER(I133),DZ133,"")</f>
        <v>7.0296178000000001E-2</v>
      </c>
      <c r="GD133">
        <f t="shared" ref="GD133:GD142" si="719">IF(ISNUMBER(J133),EA133,"")</f>
        <v>5.8795570999999998E-2</v>
      </c>
      <c r="GE133">
        <f t="shared" ref="GE133:GE142" si="720">IF(ISNUMBER(K133),EB133,"")</f>
        <v>3.3070750000000003E-2</v>
      </c>
      <c r="GF133">
        <f t="shared" ref="GF133:GF142" si="721">IF(ISNUMBER(L133),EC133,"")</f>
        <v>3.3070750000000003E-2</v>
      </c>
      <c r="GG133">
        <f t="shared" ref="GG133:GG142" si="722">IF(ISNUMBER(M133),ED133,"")</f>
        <v>2.3209E-2</v>
      </c>
      <c r="GH133">
        <f t="shared" ref="GH133:GH142" si="723">IF(ISNUMBER(N133),EE133,"")</f>
        <v>5.4361E-2</v>
      </c>
      <c r="GI133">
        <f t="shared" ref="GI133:GI142" si="724">IF(ISNUMBER(O133),EF133,"")</f>
        <v>4.8079999999999998E-2</v>
      </c>
      <c r="GJ133" s="4">
        <f t="shared" ref="GJ133:GJ142" si="725">IF(ISNUMBER(P133),EG133,"")</f>
        <v>5.5248999999999999E-2</v>
      </c>
      <c r="GK133">
        <f t="shared" si="608"/>
        <v>19.937064769238376</v>
      </c>
      <c r="GL133">
        <f t="shared" si="609"/>
        <v>20.451867003387925</v>
      </c>
      <c r="GM133">
        <f t="shared" si="610"/>
        <v>20.465603172615108</v>
      </c>
      <c r="GN133">
        <f t="shared" si="611"/>
        <v>21.196649746601533</v>
      </c>
      <c r="GO133">
        <f t="shared" si="612"/>
        <v>20.904158790439105</v>
      </c>
      <c r="GP133">
        <f t="shared" si="613"/>
        <v>20.852900848527725</v>
      </c>
      <c r="GQ133">
        <f t="shared" si="614"/>
        <v>20.888479382702684</v>
      </c>
      <c r="GR133">
        <f t="shared" si="615"/>
        <v>21.058946045710638</v>
      </c>
      <c r="GS133">
        <f t="shared" si="616"/>
        <v>20.702604759287134</v>
      </c>
      <c r="GT133">
        <f t="shared" si="617"/>
        <v>20.848877614542964</v>
      </c>
      <c r="GU133">
        <f t="shared" si="618"/>
        <v>21.006894179124693</v>
      </c>
      <c r="GV133" s="26">
        <f t="shared" si="619"/>
        <v>2.2613852109999999</v>
      </c>
      <c r="GW133">
        <f t="shared" si="620"/>
        <v>2.887624969</v>
      </c>
      <c r="GX133">
        <f t="shared" si="621"/>
        <v>2.3347105159999999</v>
      </c>
      <c r="GY133">
        <f t="shared" si="622"/>
        <v>4.0396295469999997</v>
      </c>
      <c r="GZ133">
        <f t="shared" si="623"/>
        <v>2.6404508799999999</v>
      </c>
      <c r="HA133">
        <f t="shared" si="624"/>
        <v>2.3557789530000002</v>
      </c>
      <c r="HB133">
        <f t="shared" si="625"/>
        <v>2.4061573859999998</v>
      </c>
      <c r="HC133">
        <f t="shared" si="626"/>
        <v>2.6058904850000002</v>
      </c>
      <c r="HD133">
        <f t="shared" si="627"/>
        <v>1.605686325</v>
      </c>
      <c r="HE133">
        <f t="shared" si="628"/>
        <v>1.722051271</v>
      </c>
      <c r="HF133">
        <f t="shared" si="629"/>
        <v>1.8584400350000001</v>
      </c>
      <c r="HG133" s="26">
        <f t="shared" si="630"/>
        <v>2.2613852109999999</v>
      </c>
      <c r="HH133">
        <f t="shared" si="631"/>
        <v>2.887624969</v>
      </c>
      <c r="HI133">
        <f t="shared" si="632"/>
        <v>2.3347105159999999</v>
      </c>
      <c r="HJ133">
        <f t="shared" si="633"/>
        <v>4.0396295469999997</v>
      </c>
      <c r="HK133">
        <f t="shared" si="634"/>
        <v>2.6404508799999999</v>
      </c>
      <c r="HL133">
        <f t="shared" si="635"/>
        <v>2.3557789530000002</v>
      </c>
      <c r="HM133">
        <f t="shared" si="636"/>
        <v>2.4061573859999998</v>
      </c>
      <c r="HN133">
        <f t="shared" si="637"/>
        <v>2.6058904850000002</v>
      </c>
      <c r="HO133">
        <f t="shared" si="638"/>
        <v>1.605686325</v>
      </c>
      <c r="HP133">
        <f t="shared" si="639"/>
        <v>1.722051271</v>
      </c>
      <c r="HQ133">
        <f t="shared" si="640"/>
        <v>1.8584400350000001</v>
      </c>
      <c r="HR133" s="26">
        <f t="shared" si="641"/>
        <v>1.8501305000000012E-3</v>
      </c>
      <c r="HS133">
        <f t="shared" si="642"/>
        <v>1.8501305000000012E-3</v>
      </c>
      <c r="HT133">
        <f t="shared" si="643"/>
        <v>0.26497098899999999</v>
      </c>
      <c r="HU133">
        <f t="shared" si="644"/>
        <v>0.31472148900000002</v>
      </c>
      <c r="HV133">
        <f t="shared" si="645"/>
        <v>0.29384531000000003</v>
      </c>
      <c r="HW133">
        <f t="shared" si="646"/>
        <v>0.28978582400000003</v>
      </c>
      <c r="HX133">
        <f t="shared" si="647"/>
        <v>0.28978582400000003</v>
      </c>
      <c r="HY133">
        <f t="shared" si="648"/>
        <v>0.267282982</v>
      </c>
      <c r="HZ133">
        <f t="shared" si="649"/>
        <v>0.31346166600000003</v>
      </c>
      <c r="IA133">
        <f t="shared" si="650"/>
        <v>0.38077648200000003</v>
      </c>
      <c r="IB133" s="4">
        <f t="shared" si="651"/>
        <v>0.32741661100000002</v>
      </c>
      <c r="IC133" t="str">
        <f t="shared" si="652"/>
        <v/>
      </c>
      <c r="ID133" t="str">
        <f t="shared" si="653"/>
        <v/>
      </c>
      <c r="IE133">
        <f t="shared" si="654"/>
        <v>0.26497098899999999</v>
      </c>
      <c r="IF133">
        <f t="shared" si="655"/>
        <v>0.31472148900000002</v>
      </c>
      <c r="IG133">
        <f t="shared" si="656"/>
        <v>0.29384531000000003</v>
      </c>
      <c r="IH133">
        <f t="shared" si="657"/>
        <v>0.28978582400000003</v>
      </c>
      <c r="II133">
        <f t="shared" si="658"/>
        <v>0.28978582400000003</v>
      </c>
      <c r="IJ133">
        <f t="shared" si="659"/>
        <v>0.267282982</v>
      </c>
      <c r="IK133">
        <f t="shared" si="660"/>
        <v>0.31346166600000003</v>
      </c>
      <c r="IL133">
        <f t="shared" si="661"/>
        <v>0.38077648200000003</v>
      </c>
      <c r="IM133">
        <f t="shared" si="662"/>
        <v>0.32741661100000002</v>
      </c>
      <c r="IN133" s="26">
        <f t="shared" si="663"/>
        <v>0</v>
      </c>
      <c r="IO133">
        <f t="shared" si="664"/>
        <v>0</v>
      </c>
      <c r="IP133">
        <f t="shared" si="665"/>
        <v>6.8396382000000006E-2</v>
      </c>
      <c r="IQ133">
        <f t="shared" si="666"/>
        <v>7.0296178000000001E-2</v>
      </c>
      <c r="IR133">
        <f t="shared" si="667"/>
        <v>5.8795570999999998E-2</v>
      </c>
      <c r="IS133">
        <f t="shared" si="668"/>
        <v>3.3070750000000003E-2</v>
      </c>
      <c r="IT133">
        <f t="shared" si="669"/>
        <v>3.3070750000000003E-2</v>
      </c>
      <c r="IU133">
        <f t="shared" si="670"/>
        <v>2.3209E-2</v>
      </c>
      <c r="IV133">
        <f t="shared" si="671"/>
        <v>5.4361E-2</v>
      </c>
      <c r="IW133">
        <f t="shared" si="672"/>
        <v>4.8079999999999998E-2</v>
      </c>
      <c r="IX133">
        <f t="shared" si="673"/>
        <v>5.5248999999999999E-2</v>
      </c>
      <c r="IY133" s="26" t="str">
        <f t="shared" si="674"/>
        <v/>
      </c>
      <c r="IZ133" t="str">
        <f t="shared" si="675"/>
        <v/>
      </c>
      <c r="JA133">
        <f t="shared" si="676"/>
        <v>6.8396382000000006E-2</v>
      </c>
      <c r="JB133">
        <f t="shared" si="677"/>
        <v>7.0296178000000001E-2</v>
      </c>
      <c r="JC133">
        <f t="shared" si="678"/>
        <v>5.8795570999999998E-2</v>
      </c>
      <c r="JD133">
        <f t="shared" si="679"/>
        <v>3.3070750000000003E-2</v>
      </c>
      <c r="JE133">
        <f t="shared" si="680"/>
        <v>3.3070750000000003E-2</v>
      </c>
      <c r="JF133">
        <f t="shared" si="681"/>
        <v>2.3209E-2</v>
      </c>
      <c r="JG133">
        <f t="shared" si="682"/>
        <v>5.4361E-2</v>
      </c>
      <c r="JH133">
        <f t="shared" si="683"/>
        <v>4.8079999999999998E-2</v>
      </c>
      <c r="JI133">
        <f t="shared" si="684"/>
        <v>5.5248999999999999E-2</v>
      </c>
      <c r="JJ133" s="26">
        <f t="shared" si="685"/>
        <v>19.937064769238376</v>
      </c>
      <c r="JK133">
        <f t="shared" si="686"/>
        <v>20.451867003387925</v>
      </c>
      <c r="JL133">
        <f t="shared" si="687"/>
        <v>20.465603172615108</v>
      </c>
      <c r="JM133">
        <f t="shared" si="688"/>
        <v>21.196649746601533</v>
      </c>
      <c r="JN133">
        <f t="shared" si="689"/>
        <v>20.904158790439105</v>
      </c>
      <c r="JO133">
        <f t="shared" si="690"/>
        <v>20.852900848527725</v>
      </c>
      <c r="JP133">
        <f t="shared" si="691"/>
        <v>20.888479382702684</v>
      </c>
      <c r="JQ133">
        <f t="shared" si="692"/>
        <v>21.058946045710638</v>
      </c>
      <c r="JR133">
        <f t="shared" si="693"/>
        <v>20.702604759287134</v>
      </c>
      <c r="JS133">
        <f t="shared" si="694"/>
        <v>20.848877614542964</v>
      </c>
      <c r="JT133">
        <f t="shared" si="695"/>
        <v>21.006894179124693</v>
      </c>
      <c r="JU133" s="26">
        <f t="shared" si="696"/>
        <v>19.937064769238376</v>
      </c>
      <c r="JV133">
        <f t="shared" si="697"/>
        <v>20.451867003387925</v>
      </c>
      <c r="JW133">
        <f t="shared" si="698"/>
        <v>20.465603172615108</v>
      </c>
      <c r="JX133">
        <f t="shared" si="699"/>
        <v>21.196649746601533</v>
      </c>
      <c r="JY133">
        <f t="shared" si="700"/>
        <v>20.904158790439105</v>
      </c>
      <c r="JZ133">
        <f t="shared" si="701"/>
        <v>20.852900848527725</v>
      </c>
      <c r="KA133">
        <f t="shared" si="702"/>
        <v>20.888479382702684</v>
      </c>
      <c r="KB133">
        <f t="shared" si="703"/>
        <v>21.058946045710638</v>
      </c>
      <c r="KC133">
        <f t="shared" si="704"/>
        <v>20.702604759287134</v>
      </c>
      <c r="KD133">
        <f t="shared" si="705"/>
        <v>20.848877614542964</v>
      </c>
      <c r="KE133" s="4">
        <f t="shared" si="706"/>
        <v>21.006894179124693</v>
      </c>
    </row>
    <row r="134" spans="1:291" x14ac:dyDescent="0.2">
      <c r="A134" s="16" t="s">
        <v>3772</v>
      </c>
      <c r="B134" s="17" t="s">
        <v>3773</v>
      </c>
      <c r="C134" s="17"/>
      <c r="D134" s="17"/>
      <c r="E134" s="20" t="s">
        <v>173</v>
      </c>
      <c r="F134" s="19">
        <v>0</v>
      </c>
      <c r="G134" s="19"/>
      <c r="H134" s="19"/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32">
        <v>0</v>
      </c>
      <c r="Q134" s="19">
        <v>0</v>
      </c>
      <c r="R134" s="19"/>
      <c r="S134" s="19"/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32">
        <v>0</v>
      </c>
      <c r="AB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 s="4">
        <v>0</v>
      </c>
      <c r="AM134" s="19">
        <v>2.0627900000000001E-2</v>
      </c>
      <c r="AN134" s="19"/>
      <c r="AO134" s="19"/>
      <c r="AP134" s="19">
        <v>2.06865E-2</v>
      </c>
      <c r="AQ134" s="19">
        <v>1.96922E-2</v>
      </c>
      <c r="AR134" s="19">
        <v>2.0219399999999998E-2</v>
      </c>
      <c r="AS134" s="19">
        <v>1.9819300000000001E-2</v>
      </c>
      <c r="AT134" s="19">
        <v>9.2981999999999995E-2</v>
      </c>
      <c r="AU134" s="19">
        <v>2.0809100000000001E-2</v>
      </c>
      <c r="AV134" s="19">
        <v>2.05042E-2</v>
      </c>
      <c r="AW134" s="32">
        <v>2.5637799999999999E-2</v>
      </c>
      <c r="AX134" s="19">
        <v>0</v>
      </c>
      <c r="AY134" s="19"/>
      <c r="AZ134" s="19"/>
      <c r="BA134" s="19">
        <v>0</v>
      </c>
      <c r="BB134" s="19">
        <v>0</v>
      </c>
      <c r="BC134" s="19">
        <v>0</v>
      </c>
      <c r="BD134" s="19">
        <v>0</v>
      </c>
      <c r="BE134" s="19">
        <v>0</v>
      </c>
      <c r="BF134" s="19">
        <v>0</v>
      </c>
      <c r="BG134" s="19">
        <v>0</v>
      </c>
      <c r="BH134" s="32">
        <v>0</v>
      </c>
      <c r="BI134" s="19">
        <f>IF(AX134&gt;0,1,0)</f>
        <v>0</v>
      </c>
      <c r="BJ134" s="19"/>
      <c r="BK134" s="19"/>
      <c r="BL134" s="19">
        <f t="shared" si="588"/>
        <v>0</v>
      </c>
      <c r="BM134" s="19">
        <f>IF(BB134&gt;0,1,0)</f>
        <v>0</v>
      </c>
      <c r="BN134" s="19">
        <f t="shared" si="589"/>
        <v>0</v>
      </c>
      <c r="BO134" s="19">
        <f t="shared" si="590"/>
        <v>0</v>
      </c>
      <c r="BP134" s="19">
        <f t="shared" si="592"/>
        <v>0</v>
      </c>
      <c r="BQ134" s="19">
        <f t="shared" si="592"/>
        <v>0</v>
      </c>
      <c r="BR134" s="19">
        <f t="shared" si="591"/>
        <v>0</v>
      </c>
      <c r="BS134" s="19">
        <f t="shared" si="591"/>
        <v>0</v>
      </c>
      <c r="BT134" s="38">
        <v>7</v>
      </c>
      <c r="BU134" s="19">
        <v>3</v>
      </c>
      <c r="BV134" s="19">
        <v>4</v>
      </c>
      <c r="BW134" s="19">
        <v>8</v>
      </c>
      <c r="BX134" s="19">
        <v>10</v>
      </c>
      <c r="BY134" s="19">
        <v>47</v>
      </c>
      <c r="BZ134" s="19">
        <v>14</v>
      </c>
      <c r="CA134" s="19">
        <v>19</v>
      </c>
      <c r="CB134" s="19">
        <v>29</v>
      </c>
      <c r="CC134" s="19">
        <v>20</v>
      </c>
      <c r="CD134" s="32">
        <v>19</v>
      </c>
      <c r="CE134" s="19">
        <v>62</v>
      </c>
      <c r="CF134" s="19">
        <v>58</v>
      </c>
      <c r="CG134" s="19">
        <v>47</v>
      </c>
      <c r="CH134" s="19">
        <v>55</v>
      </c>
      <c r="CI134" s="19">
        <v>57</v>
      </c>
      <c r="CJ134" s="19">
        <v>155</v>
      </c>
      <c r="CK134" s="19">
        <v>59</v>
      </c>
      <c r="CL134" s="19">
        <v>64</v>
      </c>
      <c r="CM134" s="19">
        <v>62</v>
      </c>
      <c r="CN134" s="19">
        <v>81</v>
      </c>
      <c r="CO134" s="32">
        <v>53</v>
      </c>
      <c r="CP134" s="35">
        <f t="shared" si="567"/>
        <v>0.11290322580645161</v>
      </c>
      <c r="CQ134" s="35">
        <f t="shared" si="568"/>
        <v>5.1724137931034482E-2</v>
      </c>
      <c r="CR134" s="35">
        <f t="shared" si="569"/>
        <v>8.5106382978723402E-2</v>
      </c>
      <c r="CS134" s="35">
        <f t="shared" si="570"/>
        <v>0.14545454545454545</v>
      </c>
      <c r="CT134" s="35">
        <f t="shared" si="571"/>
        <v>0.17543859649122806</v>
      </c>
      <c r="CU134" s="35">
        <f t="shared" si="572"/>
        <v>0.3032258064516129</v>
      </c>
      <c r="CV134" s="35">
        <f t="shared" si="573"/>
        <v>0.23728813559322035</v>
      </c>
      <c r="CW134" s="35">
        <f t="shared" si="574"/>
        <v>0.296875</v>
      </c>
      <c r="CX134" s="35">
        <f t="shared" si="575"/>
        <v>0.46774193548387094</v>
      </c>
      <c r="CY134" s="35">
        <f t="shared" si="576"/>
        <v>0.24691358024691357</v>
      </c>
      <c r="CZ134" s="139">
        <f t="shared" si="577"/>
        <v>0.35849056603773582</v>
      </c>
      <c r="DA134" s="146">
        <v>1.561057975</v>
      </c>
      <c r="DB134" s="146">
        <v>1.697855449</v>
      </c>
      <c r="DC134" s="146">
        <v>1.3745955489999999</v>
      </c>
      <c r="DD134" s="146">
        <v>1.21534996</v>
      </c>
      <c r="DE134" s="146">
        <v>1.251186374</v>
      </c>
      <c r="DF134" s="146">
        <v>1.539435544</v>
      </c>
      <c r="DG134" s="146">
        <v>1.6022453560000001</v>
      </c>
      <c r="DH134" s="146">
        <v>1.8687190389999999</v>
      </c>
      <c r="DI134" s="146">
        <v>1.5554241639999999</v>
      </c>
      <c r="DJ134" s="146">
        <v>1.807034316</v>
      </c>
      <c r="DK134" s="147">
        <v>1.4182051090000001</v>
      </c>
      <c r="DL134" s="146"/>
      <c r="DM134" s="146"/>
      <c r="DN134" s="146">
        <v>7.6773728999999999E-2</v>
      </c>
      <c r="DO134" s="146">
        <v>4.8936929999999997E-2</v>
      </c>
      <c r="DP134" s="146">
        <v>4.8936929999999997E-2</v>
      </c>
      <c r="DQ134" s="146">
        <v>4.0553369999999998E-2</v>
      </c>
      <c r="DR134" s="146">
        <v>2.1613750000000001E-2</v>
      </c>
      <c r="DS134" s="146">
        <v>1.0597301E-2</v>
      </c>
      <c r="DT134" s="146">
        <v>0.20988718000000001</v>
      </c>
      <c r="DU134" s="146">
        <v>0.47544143700000002</v>
      </c>
      <c r="DV134" s="147">
        <v>0.47544143700000002</v>
      </c>
      <c r="DW134" s="146"/>
      <c r="DX134" s="146"/>
      <c r="DY134" s="146">
        <v>7.7516422000000001E-2</v>
      </c>
      <c r="DZ134" s="146">
        <v>6.0091801E-2</v>
      </c>
      <c r="EA134" s="146">
        <v>6.0091801E-2</v>
      </c>
      <c r="EB134" s="146">
        <v>6.5168290000000004E-2</v>
      </c>
      <c r="EC134" s="146">
        <v>4.3340930999999999E-2</v>
      </c>
      <c r="ED134" s="146">
        <v>6.3311999999999993E-2</v>
      </c>
      <c r="EE134" s="146">
        <v>8.1104999999999997E-2</v>
      </c>
      <c r="EF134" s="146">
        <v>5.7439999999999998E-2</v>
      </c>
      <c r="EG134" s="147">
        <v>5.7439999999999998E-2</v>
      </c>
      <c r="EH134" s="143">
        <v>109495500</v>
      </c>
      <c r="EI134" s="143">
        <v>124272000</v>
      </c>
      <c r="EJ134" s="143">
        <v>99571000</v>
      </c>
      <c r="EK134" s="143">
        <v>100171300</v>
      </c>
      <c r="EL134" s="143">
        <v>115073900</v>
      </c>
      <c r="EM134" s="143">
        <v>117432500</v>
      </c>
      <c r="EN134" s="143">
        <v>130714600</v>
      </c>
      <c r="EO134" s="143">
        <v>163736000</v>
      </c>
      <c r="EP134" s="143">
        <v>152309700</v>
      </c>
      <c r="EQ134" s="143">
        <v>186962400</v>
      </c>
      <c r="ER134" s="143"/>
      <c r="ES134" s="26">
        <f t="shared" si="596"/>
        <v>18.511394010485958</v>
      </c>
      <c r="ET134" s="26">
        <f t="shared" si="597"/>
        <v>18.637983269641566</v>
      </c>
      <c r="EU134" s="26">
        <f t="shared" si="598"/>
        <v>18.416381515499534</v>
      </c>
      <c r="EV134" s="26">
        <f t="shared" si="599"/>
        <v>18.42239227844124</v>
      </c>
      <c r="EW134" s="26">
        <f t="shared" si="600"/>
        <v>18.56108508863862</v>
      </c>
      <c r="EX134" s="26">
        <f t="shared" si="601"/>
        <v>18.581374258393371</v>
      </c>
      <c r="EY134" s="26">
        <f t="shared" si="602"/>
        <v>18.688526878553176</v>
      </c>
      <c r="EZ134" s="26">
        <f t="shared" si="603"/>
        <v>18.913765932641422</v>
      </c>
      <c r="FA134" s="26">
        <f t="shared" si="604"/>
        <v>18.84142650592262</v>
      </c>
      <c r="FB134" s="26">
        <f t="shared" si="605"/>
        <v>19.046418085082959</v>
      </c>
      <c r="FC134" s="152" t="str">
        <f t="shared" si="606"/>
        <v/>
      </c>
      <c r="FD134">
        <f t="shared" si="707"/>
        <v>1.561057975</v>
      </c>
      <c r="FE134" t="str">
        <f t="shared" si="707"/>
        <v/>
      </c>
      <c r="FF134" t="str">
        <f t="shared" si="707"/>
        <v/>
      </c>
      <c r="FG134">
        <f t="shared" si="707"/>
        <v>1.21534996</v>
      </c>
      <c r="FH134">
        <f t="shared" si="707"/>
        <v>1.251186374</v>
      </c>
      <c r="FI134">
        <f t="shared" si="707"/>
        <v>1.539435544</v>
      </c>
      <c r="FJ134">
        <f t="shared" si="707"/>
        <v>1.6022453560000001</v>
      </c>
      <c r="FK134">
        <f t="shared" si="707"/>
        <v>1.8687190389999999</v>
      </c>
      <c r="FL134">
        <f t="shared" si="707"/>
        <v>1.5554241639999999</v>
      </c>
      <c r="FM134">
        <f t="shared" si="707"/>
        <v>1.807034316</v>
      </c>
      <c r="FN134">
        <f t="shared" si="707"/>
        <v>1.4182051090000001</v>
      </c>
      <c r="FO134" s="26"/>
      <c r="FP134" t="str">
        <f t="shared" ref="FP134:FP145" si="726">IF(ISNUMBER(G134),DM134,"")</f>
        <v/>
      </c>
      <c r="FQ134" t="str">
        <f t="shared" si="708"/>
        <v/>
      </c>
      <c r="FR134">
        <f t="shared" si="709"/>
        <v>4.8936929999999997E-2</v>
      </c>
      <c r="FS134">
        <f t="shared" si="710"/>
        <v>4.8936929999999997E-2</v>
      </c>
      <c r="FT134">
        <f t="shared" si="711"/>
        <v>4.0553369999999998E-2</v>
      </c>
      <c r="FU134">
        <f t="shared" si="712"/>
        <v>2.1613750000000001E-2</v>
      </c>
      <c r="FV134">
        <f t="shared" si="713"/>
        <v>1.0597301E-2</v>
      </c>
      <c r="FW134">
        <f t="shared" si="714"/>
        <v>0.20988718000000001</v>
      </c>
      <c r="FX134">
        <f t="shared" si="715"/>
        <v>0.47544143700000002</v>
      </c>
      <c r="FY134" s="4">
        <f t="shared" si="716"/>
        <v>0.47544143700000002</v>
      </c>
      <c r="GB134" t="str">
        <f t="shared" si="717"/>
        <v/>
      </c>
      <c r="GC134">
        <f t="shared" si="718"/>
        <v>6.0091801E-2</v>
      </c>
      <c r="GD134">
        <f t="shared" si="719"/>
        <v>6.0091801E-2</v>
      </c>
      <c r="GE134">
        <f t="shared" si="720"/>
        <v>6.5168290000000004E-2</v>
      </c>
      <c r="GF134">
        <f t="shared" si="721"/>
        <v>4.3340930999999999E-2</v>
      </c>
      <c r="GG134">
        <f t="shared" si="722"/>
        <v>6.3311999999999993E-2</v>
      </c>
      <c r="GH134">
        <f t="shared" si="723"/>
        <v>8.1104999999999997E-2</v>
      </c>
      <c r="GI134">
        <f t="shared" si="724"/>
        <v>5.7439999999999998E-2</v>
      </c>
      <c r="GJ134" s="4">
        <f t="shared" si="725"/>
        <v>5.7439999999999998E-2</v>
      </c>
      <c r="GK134">
        <f t="shared" si="608"/>
        <v>18.511394010485958</v>
      </c>
      <c r="GL134" t="str">
        <f t="shared" si="609"/>
        <v/>
      </c>
      <c r="GM134" t="str">
        <f t="shared" si="610"/>
        <v/>
      </c>
      <c r="GN134">
        <f t="shared" si="611"/>
        <v>18.42239227844124</v>
      </c>
      <c r="GO134">
        <f t="shared" si="612"/>
        <v>18.56108508863862</v>
      </c>
      <c r="GP134">
        <f t="shared" si="613"/>
        <v>18.581374258393371</v>
      </c>
      <c r="GQ134">
        <f t="shared" si="614"/>
        <v>18.688526878553176</v>
      </c>
      <c r="GR134">
        <f t="shared" si="615"/>
        <v>18.913765932641422</v>
      </c>
      <c r="GS134">
        <f t="shared" si="616"/>
        <v>18.84142650592262</v>
      </c>
      <c r="GT134">
        <f t="shared" si="617"/>
        <v>19.046418085082959</v>
      </c>
      <c r="GU134" t="str">
        <f t="shared" si="618"/>
        <v/>
      </c>
      <c r="GV134" s="26">
        <f t="shared" si="619"/>
        <v>1.561057975</v>
      </c>
      <c r="GW134">
        <f t="shared" si="620"/>
        <v>11.025982470999988</v>
      </c>
      <c r="GX134">
        <f t="shared" si="621"/>
        <v>11.025982470999988</v>
      </c>
      <c r="GY134">
        <f t="shared" si="622"/>
        <v>1.21534996</v>
      </c>
      <c r="GZ134">
        <f t="shared" si="623"/>
        <v>1.251186374</v>
      </c>
      <c r="HA134">
        <f t="shared" si="624"/>
        <v>1.539435544</v>
      </c>
      <c r="HB134">
        <f t="shared" si="625"/>
        <v>1.6022453560000001</v>
      </c>
      <c r="HC134">
        <f t="shared" si="626"/>
        <v>1.8687190389999999</v>
      </c>
      <c r="HD134">
        <f t="shared" si="627"/>
        <v>1.5554241639999999</v>
      </c>
      <c r="HE134">
        <f t="shared" si="628"/>
        <v>1.807034316</v>
      </c>
      <c r="HF134">
        <f t="shared" si="629"/>
        <v>1.4182051090000001</v>
      </c>
      <c r="HG134" s="26">
        <f t="shared" si="630"/>
        <v>1.561057975</v>
      </c>
      <c r="HH134" t="str">
        <f t="shared" si="631"/>
        <v/>
      </c>
      <c r="HI134" t="str">
        <f t="shared" si="632"/>
        <v/>
      </c>
      <c r="HJ134">
        <f t="shared" si="633"/>
        <v>1.21534996</v>
      </c>
      <c r="HK134">
        <f t="shared" si="634"/>
        <v>1.251186374</v>
      </c>
      <c r="HL134">
        <f t="shared" si="635"/>
        <v>1.539435544</v>
      </c>
      <c r="HM134">
        <f t="shared" si="636"/>
        <v>1.6022453560000001</v>
      </c>
      <c r="HN134">
        <f t="shared" si="637"/>
        <v>1.8687190389999999</v>
      </c>
      <c r="HO134">
        <f t="shared" si="638"/>
        <v>1.5554241639999999</v>
      </c>
      <c r="HP134">
        <f t="shared" si="639"/>
        <v>1.807034316</v>
      </c>
      <c r="HQ134">
        <f t="shared" si="640"/>
        <v>1.4182051090000001</v>
      </c>
      <c r="HR134" s="26">
        <f t="shared" si="641"/>
        <v>1.8501305000000012E-3</v>
      </c>
      <c r="HS134">
        <f t="shared" si="642"/>
        <v>0.86766592399999853</v>
      </c>
      <c r="HT134">
        <f t="shared" si="643"/>
        <v>0.86766592399999853</v>
      </c>
      <c r="HU134">
        <f t="shared" si="644"/>
        <v>4.8936929999999997E-2</v>
      </c>
      <c r="HV134">
        <f t="shared" si="645"/>
        <v>4.8936929999999997E-2</v>
      </c>
      <c r="HW134">
        <f t="shared" si="646"/>
        <v>4.0553369999999998E-2</v>
      </c>
      <c r="HX134">
        <f t="shared" si="647"/>
        <v>2.1613750000000001E-2</v>
      </c>
      <c r="HY134">
        <f t="shared" si="648"/>
        <v>1.0597301E-2</v>
      </c>
      <c r="HZ134">
        <f t="shared" si="649"/>
        <v>0.20988718000000001</v>
      </c>
      <c r="IA134">
        <f t="shared" si="650"/>
        <v>0.47544143700000002</v>
      </c>
      <c r="IB134" s="4">
        <f t="shared" si="651"/>
        <v>0.47544143700000002</v>
      </c>
      <c r="IC134" t="str">
        <f t="shared" si="652"/>
        <v/>
      </c>
      <c r="ID134" t="str">
        <f t="shared" si="653"/>
        <v/>
      </c>
      <c r="IE134" t="str">
        <f t="shared" si="654"/>
        <v/>
      </c>
      <c r="IF134">
        <f t="shared" si="655"/>
        <v>4.8936929999999997E-2</v>
      </c>
      <c r="IG134">
        <f t="shared" si="656"/>
        <v>4.8936929999999997E-2</v>
      </c>
      <c r="IH134">
        <f t="shared" si="657"/>
        <v>4.0553369999999998E-2</v>
      </c>
      <c r="II134">
        <f t="shared" si="658"/>
        <v>2.1613750000000001E-2</v>
      </c>
      <c r="IJ134">
        <f t="shared" si="659"/>
        <v>1.0597301E-2</v>
      </c>
      <c r="IK134">
        <f t="shared" si="660"/>
        <v>0.20988718000000001</v>
      </c>
      <c r="IL134">
        <f t="shared" si="661"/>
        <v>0.47544143700000002</v>
      </c>
      <c r="IM134">
        <f t="shared" si="662"/>
        <v>0.47544143700000002</v>
      </c>
      <c r="IN134" s="26">
        <f t="shared" si="663"/>
        <v>0</v>
      </c>
      <c r="IO134">
        <f t="shared" si="664"/>
        <v>0</v>
      </c>
      <c r="IP134">
        <f t="shared" si="665"/>
        <v>0.13094384999999997</v>
      </c>
      <c r="IQ134">
        <f t="shared" si="666"/>
        <v>6.0091801E-2</v>
      </c>
      <c r="IR134">
        <f t="shared" si="667"/>
        <v>6.0091801E-2</v>
      </c>
      <c r="IS134">
        <f t="shared" si="668"/>
        <v>6.5168290000000004E-2</v>
      </c>
      <c r="IT134">
        <f t="shared" si="669"/>
        <v>4.3340930999999999E-2</v>
      </c>
      <c r="IU134">
        <f t="shared" si="670"/>
        <v>6.3311999999999993E-2</v>
      </c>
      <c r="IV134">
        <f t="shared" si="671"/>
        <v>8.1104999999999997E-2</v>
      </c>
      <c r="IW134">
        <f t="shared" si="672"/>
        <v>5.7439999999999998E-2</v>
      </c>
      <c r="IX134">
        <f t="shared" si="673"/>
        <v>5.7439999999999998E-2</v>
      </c>
      <c r="IY134" s="26" t="str">
        <f t="shared" si="674"/>
        <v/>
      </c>
      <c r="IZ134" t="str">
        <f t="shared" si="675"/>
        <v/>
      </c>
      <c r="JA134" t="str">
        <f t="shared" si="676"/>
        <v/>
      </c>
      <c r="JB134">
        <f t="shared" si="677"/>
        <v>6.0091801E-2</v>
      </c>
      <c r="JC134">
        <f t="shared" si="678"/>
        <v>6.0091801E-2</v>
      </c>
      <c r="JD134">
        <f t="shared" si="679"/>
        <v>6.5168290000000004E-2</v>
      </c>
      <c r="JE134">
        <f t="shared" si="680"/>
        <v>4.3340930999999999E-2</v>
      </c>
      <c r="JF134">
        <f t="shared" si="681"/>
        <v>6.3311999999999993E-2</v>
      </c>
      <c r="JG134">
        <f t="shared" si="682"/>
        <v>8.1104999999999997E-2</v>
      </c>
      <c r="JH134">
        <f t="shared" si="683"/>
        <v>5.7439999999999998E-2</v>
      </c>
      <c r="JI134">
        <f t="shared" si="684"/>
        <v>5.7439999999999998E-2</v>
      </c>
      <c r="JJ134" s="26">
        <f t="shared" si="685"/>
        <v>18.511394010485958</v>
      </c>
      <c r="JK134">
        <f t="shared" si="686"/>
        <v>23.290190403071897</v>
      </c>
      <c r="JL134">
        <f t="shared" si="687"/>
        <v>23.290190403071897</v>
      </c>
      <c r="JM134">
        <f t="shared" si="688"/>
        <v>18.42239227844124</v>
      </c>
      <c r="JN134">
        <f t="shared" si="689"/>
        <v>18.56108508863862</v>
      </c>
      <c r="JO134">
        <f t="shared" si="690"/>
        <v>18.581374258393371</v>
      </c>
      <c r="JP134">
        <f t="shared" si="691"/>
        <v>18.688526878553176</v>
      </c>
      <c r="JQ134">
        <f t="shared" si="692"/>
        <v>18.913765932641422</v>
      </c>
      <c r="JR134">
        <f t="shared" si="693"/>
        <v>18.84142650592262</v>
      </c>
      <c r="JS134">
        <f t="shared" si="694"/>
        <v>19.046418085082959</v>
      </c>
      <c r="JT134">
        <f t="shared" si="695"/>
        <v>23.290190403071897</v>
      </c>
      <c r="JU134" s="26">
        <f t="shared" si="696"/>
        <v>18.511394010485958</v>
      </c>
      <c r="JV134" t="str">
        <f t="shared" si="697"/>
        <v/>
      </c>
      <c r="JW134" t="str">
        <f t="shared" si="698"/>
        <v/>
      </c>
      <c r="JX134">
        <f t="shared" si="699"/>
        <v>18.42239227844124</v>
      </c>
      <c r="JY134">
        <f t="shared" si="700"/>
        <v>18.56108508863862</v>
      </c>
      <c r="JZ134">
        <f t="shared" si="701"/>
        <v>18.581374258393371</v>
      </c>
      <c r="KA134">
        <f t="shared" si="702"/>
        <v>18.688526878553176</v>
      </c>
      <c r="KB134">
        <f t="shared" si="703"/>
        <v>18.913765932641422</v>
      </c>
      <c r="KC134">
        <f t="shared" si="704"/>
        <v>18.84142650592262</v>
      </c>
      <c r="KD134">
        <f t="shared" si="705"/>
        <v>19.046418085082959</v>
      </c>
      <c r="KE134" s="4" t="str">
        <f t="shared" si="706"/>
        <v/>
      </c>
    </row>
    <row r="135" spans="1:291" x14ac:dyDescent="0.2">
      <c r="A135" s="16" t="s">
        <v>3776</v>
      </c>
      <c r="B135" s="17" t="s">
        <v>3777</v>
      </c>
      <c r="C135" s="17"/>
      <c r="D135" s="17"/>
      <c r="E135" s="20" t="s">
        <v>173</v>
      </c>
      <c r="F135" s="19"/>
      <c r="G135" s="19"/>
      <c r="H135" s="19"/>
      <c r="I135" s="19"/>
      <c r="J135" s="19"/>
      <c r="K135" s="19">
        <v>0</v>
      </c>
      <c r="L135" s="19">
        <v>0</v>
      </c>
      <c r="M135" s="19"/>
      <c r="N135" s="19"/>
      <c r="O135" s="19"/>
      <c r="P135" s="32"/>
      <c r="Q135" s="19"/>
      <c r="R135" s="19"/>
      <c r="S135" s="19"/>
      <c r="T135" s="19"/>
      <c r="U135" s="19"/>
      <c r="V135" s="19">
        <v>0</v>
      </c>
      <c r="W135" s="19">
        <v>0</v>
      </c>
      <c r="X135" s="19"/>
      <c r="Y135" s="19"/>
      <c r="Z135" s="19"/>
      <c r="AA135" s="32"/>
      <c r="AG135">
        <v>0</v>
      </c>
      <c r="AH135">
        <v>0</v>
      </c>
      <c r="AL135" s="4"/>
      <c r="AM135" s="19"/>
      <c r="AN135" s="19"/>
      <c r="AO135" s="19"/>
      <c r="AP135" s="19"/>
      <c r="AQ135" s="19"/>
      <c r="AR135" s="19">
        <v>3.1384299999999997E-2</v>
      </c>
      <c r="AS135" s="19">
        <v>3.0475599999999999E-2</v>
      </c>
      <c r="AT135" s="19"/>
      <c r="AU135" s="19"/>
      <c r="AV135" s="19"/>
      <c r="AW135" s="32"/>
      <c r="AX135" s="19"/>
      <c r="AY135" s="19"/>
      <c r="AZ135" s="19"/>
      <c r="BA135" s="19"/>
      <c r="BB135" s="19"/>
      <c r="BC135" s="19">
        <v>0</v>
      </c>
      <c r="BD135" s="19">
        <v>0</v>
      </c>
      <c r="BE135" s="19"/>
      <c r="BF135" s="19"/>
      <c r="BG135" s="19"/>
      <c r="BH135" s="32"/>
      <c r="BI135" s="19"/>
      <c r="BJ135" s="19"/>
      <c r="BK135" s="19"/>
      <c r="BL135" s="19"/>
      <c r="BM135" s="19"/>
      <c r="BN135" s="19">
        <f t="shared" si="589"/>
        <v>0</v>
      </c>
      <c r="BO135" s="19">
        <f t="shared" si="590"/>
        <v>0</v>
      </c>
      <c r="BP135" s="19"/>
      <c r="BQ135" s="19"/>
      <c r="BR135" s="19"/>
      <c r="BS135" s="19"/>
      <c r="BT135" s="38">
        <v>12</v>
      </c>
      <c r="BU135" s="19">
        <v>21</v>
      </c>
      <c r="BV135" s="19">
        <v>32</v>
      </c>
      <c r="BW135" s="19">
        <v>40</v>
      </c>
      <c r="BX135" s="19">
        <v>41</v>
      </c>
      <c r="BY135" s="19">
        <v>53</v>
      </c>
      <c r="BZ135" s="19">
        <v>51</v>
      </c>
      <c r="CA135" s="19">
        <v>38</v>
      </c>
      <c r="CB135" s="19">
        <v>37</v>
      </c>
      <c r="CC135" s="19">
        <v>37</v>
      </c>
      <c r="CD135" s="32">
        <v>53</v>
      </c>
      <c r="CE135" s="19">
        <v>25</v>
      </c>
      <c r="CF135" s="19">
        <v>22</v>
      </c>
      <c r="CG135" s="19">
        <v>48</v>
      </c>
      <c r="CH135" s="19">
        <v>83</v>
      </c>
      <c r="CI135" s="19">
        <v>95</v>
      </c>
      <c r="CJ135" s="19">
        <v>89</v>
      </c>
      <c r="CK135" s="19">
        <v>106</v>
      </c>
      <c r="CL135" s="19">
        <v>79</v>
      </c>
      <c r="CM135" s="19">
        <v>76</v>
      </c>
      <c r="CN135" s="19">
        <v>71</v>
      </c>
      <c r="CO135" s="32">
        <v>86</v>
      </c>
      <c r="CP135" s="35">
        <f t="shared" si="567"/>
        <v>0.48</v>
      </c>
      <c r="CQ135" s="35">
        <f t="shared" si="568"/>
        <v>0.95454545454545459</v>
      </c>
      <c r="CR135" s="35">
        <f t="shared" si="569"/>
        <v>0.66666666666666663</v>
      </c>
      <c r="CS135" s="35">
        <f t="shared" si="570"/>
        <v>0.48192771084337349</v>
      </c>
      <c r="CT135" s="35">
        <f t="shared" si="571"/>
        <v>0.43157894736842106</v>
      </c>
      <c r="CU135" s="35">
        <f t="shared" si="572"/>
        <v>0.5955056179775281</v>
      </c>
      <c r="CV135" s="35">
        <f t="shared" si="573"/>
        <v>0.48113207547169812</v>
      </c>
      <c r="CW135" s="35">
        <f t="shared" si="574"/>
        <v>0.48101265822784811</v>
      </c>
      <c r="CX135" s="35">
        <f t="shared" si="575"/>
        <v>0.48684210526315791</v>
      </c>
      <c r="CY135" s="35">
        <f t="shared" si="576"/>
        <v>0.52112676056338025</v>
      </c>
      <c r="CZ135" s="139">
        <f t="shared" si="577"/>
        <v>0.61627906976744184</v>
      </c>
      <c r="DA135" s="146"/>
      <c r="DB135" s="146"/>
      <c r="DC135" s="146"/>
      <c r="DD135" s="146">
        <v>3.7274421270000002</v>
      </c>
      <c r="DE135" s="146">
        <v>2.1291886089999998</v>
      </c>
      <c r="DF135" s="146">
        <v>1.1147931099999999</v>
      </c>
      <c r="DG135" s="146">
        <v>0.54147897300000003</v>
      </c>
      <c r="DH135" s="146">
        <v>0.55316741700000005</v>
      </c>
      <c r="DI135" s="146">
        <v>0.34433971200000002</v>
      </c>
      <c r="DJ135" s="146">
        <v>0.54365232600000002</v>
      </c>
      <c r="DK135" s="147">
        <v>0.62511957100000004</v>
      </c>
      <c r="DL135" s="146"/>
      <c r="DM135" s="146"/>
      <c r="DN135" s="146"/>
      <c r="DO135" s="146">
        <v>0.23434354800000001</v>
      </c>
      <c r="DP135" s="146">
        <v>3.0204E-4</v>
      </c>
      <c r="DQ135" s="146">
        <v>5.8056578999999997E-2</v>
      </c>
      <c r="DR135" s="146">
        <v>5.8056578999999997E-2</v>
      </c>
      <c r="DS135" s="146">
        <v>6.8554648999999995E-2</v>
      </c>
      <c r="DT135" s="146">
        <v>7.9017281999999994E-2</v>
      </c>
      <c r="DU135" s="146">
        <v>8.3470678000000006E-2</v>
      </c>
      <c r="DV135" s="147">
        <v>0.18263155</v>
      </c>
      <c r="DW135" s="146"/>
      <c r="DX135" s="146"/>
      <c r="DY135" s="146"/>
      <c r="DZ135" s="146"/>
      <c r="EA135" s="146">
        <v>-9.5022258999999998E-2</v>
      </c>
      <c r="EB135" s="146">
        <v>-6.8725470999999996E-2</v>
      </c>
      <c r="EC135" s="146">
        <v>-6.8725470999999996E-2</v>
      </c>
      <c r="ED135" s="146">
        <v>-7.4130000000000001E-2</v>
      </c>
      <c r="EE135" s="146">
        <v>-2.954E-2</v>
      </c>
      <c r="EF135" s="146">
        <v>-6.8000000000000005E-4</v>
      </c>
      <c r="EG135" s="147">
        <v>1.1311999999999999E-2</v>
      </c>
      <c r="EH135" s="143"/>
      <c r="EI135" s="143">
        <v>15182900</v>
      </c>
      <c r="EJ135" s="143">
        <v>167552200</v>
      </c>
      <c r="EK135" s="143">
        <v>201210600</v>
      </c>
      <c r="EL135" s="143">
        <v>160705900</v>
      </c>
      <c r="EM135" s="143">
        <v>77418500</v>
      </c>
      <c r="EN135" s="143">
        <v>37395100</v>
      </c>
      <c r="EO135" s="143">
        <v>35147000</v>
      </c>
      <c r="EP135" s="143">
        <v>20826200</v>
      </c>
      <c r="EQ135" s="143">
        <v>33463300</v>
      </c>
      <c r="ER135" s="143">
        <v>42460600</v>
      </c>
      <c r="ES135" s="26" t="str">
        <f t="shared" si="596"/>
        <v/>
      </c>
      <c r="ET135" s="26">
        <f t="shared" si="597"/>
        <v>16.535680352528995</v>
      </c>
      <c r="EU135" s="26">
        <f t="shared" si="598"/>
        <v>18.936805502470225</v>
      </c>
      <c r="EV135" s="26">
        <f t="shared" si="599"/>
        <v>19.11986267869873</v>
      </c>
      <c r="EW135" s="26">
        <f t="shared" si="600"/>
        <v>18.895086544408397</v>
      </c>
      <c r="EX135" s="26">
        <f t="shared" si="601"/>
        <v>18.164736328087539</v>
      </c>
      <c r="EY135" s="26">
        <f t="shared" si="602"/>
        <v>17.43705023775863</v>
      </c>
      <c r="EZ135" s="26">
        <f t="shared" si="603"/>
        <v>17.375049824072157</v>
      </c>
      <c r="FA135" s="26">
        <f t="shared" si="604"/>
        <v>16.851722367406257</v>
      </c>
      <c r="FB135" s="26">
        <f t="shared" si="605"/>
        <v>17.325959873883953</v>
      </c>
      <c r="FC135" s="152">
        <f t="shared" si="606"/>
        <v>17.564087145086315</v>
      </c>
      <c r="FD135" t="str">
        <f t="shared" si="707"/>
        <v/>
      </c>
      <c r="FE135" t="str">
        <f t="shared" si="707"/>
        <v/>
      </c>
      <c r="FF135" t="str">
        <f t="shared" si="707"/>
        <v/>
      </c>
      <c r="FG135" t="str">
        <f t="shared" si="707"/>
        <v/>
      </c>
      <c r="FH135" t="str">
        <f t="shared" si="707"/>
        <v/>
      </c>
      <c r="FI135">
        <f t="shared" si="707"/>
        <v>1.1147931099999999</v>
      </c>
      <c r="FJ135">
        <f t="shared" si="707"/>
        <v>0.54147897300000003</v>
      </c>
      <c r="FK135" t="str">
        <f t="shared" si="707"/>
        <v/>
      </c>
      <c r="FL135" t="str">
        <f t="shared" si="707"/>
        <v/>
      </c>
      <c r="FM135" t="str">
        <f t="shared" si="707"/>
        <v/>
      </c>
      <c r="FN135" t="str">
        <f t="shared" si="707"/>
        <v/>
      </c>
      <c r="FO135" s="26" t="str">
        <f t="shared" ref="FO135:FO146" si="727">IF(ISNUMBER(F135),DL135,"")</f>
        <v/>
      </c>
      <c r="FP135" t="str">
        <f t="shared" si="726"/>
        <v/>
      </c>
      <c r="FQ135" t="str">
        <f t="shared" si="708"/>
        <v/>
      </c>
      <c r="FR135" t="str">
        <f t="shared" si="709"/>
        <v/>
      </c>
      <c r="FS135" t="str">
        <f t="shared" si="710"/>
        <v/>
      </c>
      <c r="FT135">
        <f t="shared" si="711"/>
        <v>5.8056578999999997E-2</v>
      </c>
      <c r="FU135">
        <f t="shared" si="712"/>
        <v>5.8056578999999997E-2</v>
      </c>
      <c r="FV135" t="str">
        <f t="shared" si="713"/>
        <v/>
      </c>
      <c r="FW135" t="str">
        <f t="shared" si="714"/>
        <v/>
      </c>
      <c r="FX135" t="str">
        <f t="shared" si="715"/>
        <v/>
      </c>
      <c r="FY135" s="4" t="str">
        <f t="shared" si="716"/>
        <v/>
      </c>
      <c r="FZ135" t="str">
        <f t="shared" ref="FZ135:FZ145" si="728">IF(ISNUMBER(F135),DW135,"")</f>
        <v/>
      </c>
      <c r="GA135" t="str">
        <f t="shared" ref="GA135:GA145" si="729">IF(ISNUMBER(G135),DX135,"")</f>
        <v/>
      </c>
      <c r="GB135" t="str">
        <f t="shared" si="717"/>
        <v/>
      </c>
      <c r="GC135" t="str">
        <f t="shared" si="718"/>
        <v/>
      </c>
      <c r="GD135" t="str">
        <f t="shared" si="719"/>
        <v/>
      </c>
      <c r="GE135">
        <f t="shared" si="720"/>
        <v>-6.8725470999999996E-2</v>
      </c>
      <c r="GF135">
        <f t="shared" si="721"/>
        <v>-6.8725470999999996E-2</v>
      </c>
      <c r="GG135" t="str">
        <f t="shared" si="722"/>
        <v/>
      </c>
      <c r="GH135" t="str">
        <f t="shared" si="723"/>
        <v/>
      </c>
      <c r="GI135" t="str">
        <f t="shared" si="724"/>
        <v/>
      </c>
      <c r="GJ135" s="4" t="str">
        <f t="shared" si="725"/>
        <v/>
      </c>
      <c r="GK135" t="str">
        <f t="shared" si="608"/>
        <v/>
      </c>
      <c r="GL135" t="str">
        <f t="shared" si="609"/>
        <v/>
      </c>
      <c r="GM135" t="str">
        <f t="shared" si="610"/>
        <v/>
      </c>
      <c r="GN135" t="str">
        <f t="shared" si="611"/>
        <v/>
      </c>
      <c r="GO135" t="str">
        <f t="shared" si="612"/>
        <v/>
      </c>
      <c r="GP135">
        <f t="shared" si="613"/>
        <v>18.164736328087539</v>
      </c>
      <c r="GQ135">
        <f t="shared" si="614"/>
        <v>17.43705023775863</v>
      </c>
      <c r="GR135" t="str">
        <f t="shared" si="615"/>
        <v/>
      </c>
      <c r="GS135" t="str">
        <f t="shared" si="616"/>
        <v/>
      </c>
      <c r="GT135" t="str">
        <f t="shared" si="617"/>
        <v/>
      </c>
      <c r="GU135" t="str">
        <f t="shared" si="618"/>
        <v/>
      </c>
      <c r="GV135" s="26">
        <f t="shared" si="619"/>
        <v>11.025982470999988</v>
      </c>
      <c r="GW135">
        <f t="shared" si="620"/>
        <v>11.025982470999988</v>
      </c>
      <c r="GX135">
        <f t="shared" si="621"/>
        <v>11.025982470999988</v>
      </c>
      <c r="GY135">
        <f t="shared" si="622"/>
        <v>11.025982470999988</v>
      </c>
      <c r="GZ135">
        <f t="shared" si="623"/>
        <v>11.025982470999988</v>
      </c>
      <c r="HA135">
        <f t="shared" si="624"/>
        <v>1.1147931099999999</v>
      </c>
      <c r="HB135">
        <f t="shared" si="625"/>
        <v>0.54147897300000003</v>
      </c>
      <c r="HC135">
        <f t="shared" si="626"/>
        <v>11.025982470999988</v>
      </c>
      <c r="HD135">
        <f t="shared" si="627"/>
        <v>11.025982470999988</v>
      </c>
      <c r="HE135">
        <f t="shared" si="628"/>
        <v>11.025982470999988</v>
      </c>
      <c r="HF135">
        <f t="shared" si="629"/>
        <v>11.025982470999988</v>
      </c>
      <c r="HG135" s="26" t="str">
        <f t="shared" si="630"/>
        <v/>
      </c>
      <c r="HH135" t="str">
        <f t="shared" si="631"/>
        <v/>
      </c>
      <c r="HI135" t="str">
        <f t="shared" si="632"/>
        <v/>
      </c>
      <c r="HJ135" t="str">
        <f t="shared" si="633"/>
        <v/>
      </c>
      <c r="HK135" t="str">
        <f t="shared" si="634"/>
        <v/>
      </c>
      <c r="HL135">
        <f t="shared" si="635"/>
        <v>1.1147931099999999</v>
      </c>
      <c r="HM135">
        <f t="shared" si="636"/>
        <v>0.54147897300000003</v>
      </c>
      <c r="HN135" t="str">
        <f t="shared" si="637"/>
        <v/>
      </c>
      <c r="HO135" t="str">
        <f t="shared" si="638"/>
        <v/>
      </c>
      <c r="HP135" t="str">
        <f t="shared" si="639"/>
        <v/>
      </c>
      <c r="HQ135" t="str">
        <f t="shared" si="640"/>
        <v/>
      </c>
      <c r="HR135" s="26">
        <f t="shared" si="641"/>
        <v>0.86766592399999853</v>
      </c>
      <c r="HS135">
        <f t="shared" si="642"/>
        <v>0.86766592399999853</v>
      </c>
      <c r="HT135">
        <f t="shared" si="643"/>
        <v>0.86766592399999853</v>
      </c>
      <c r="HU135">
        <f t="shared" si="644"/>
        <v>0.86766592399999853</v>
      </c>
      <c r="HV135">
        <f t="shared" si="645"/>
        <v>0.86766592399999853</v>
      </c>
      <c r="HW135">
        <f t="shared" si="646"/>
        <v>5.8056578999999997E-2</v>
      </c>
      <c r="HX135">
        <f t="shared" si="647"/>
        <v>5.8056578999999997E-2</v>
      </c>
      <c r="HY135">
        <f t="shared" si="648"/>
        <v>0.86766592399999853</v>
      </c>
      <c r="HZ135">
        <f t="shared" si="649"/>
        <v>0.86766592399999853</v>
      </c>
      <c r="IA135">
        <f t="shared" si="650"/>
        <v>0.86766592399999853</v>
      </c>
      <c r="IB135" s="4">
        <f t="shared" si="651"/>
        <v>0.86766592399999853</v>
      </c>
      <c r="IC135" t="str">
        <f t="shared" si="652"/>
        <v/>
      </c>
      <c r="ID135" t="str">
        <f t="shared" si="653"/>
        <v/>
      </c>
      <c r="IE135" t="str">
        <f t="shared" si="654"/>
        <v/>
      </c>
      <c r="IF135" t="str">
        <f t="shared" si="655"/>
        <v/>
      </c>
      <c r="IG135" t="str">
        <f t="shared" si="656"/>
        <v/>
      </c>
      <c r="IH135">
        <f t="shared" si="657"/>
        <v>5.8056578999999997E-2</v>
      </c>
      <c r="II135">
        <f t="shared" si="658"/>
        <v>5.8056578999999997E-2</v>
      </c>
      <c r="IJ135" t="str">
        <f t="shared" si="659"/>
        <v/>
      </c>
      <c r="IK135" t="str">
        <f t="shared" si="660"/>
        <v/>
      </c>
      <c r="IL135" t="str">
        <f t="shared" si="661"/>
        <v/>
      </c>
      <c r="IM135" t="str">
        <f t="shared" si="662"/>
        <v/>
      </c>
      <c r="IN135" s="26">
        <f t="shared" si="663"/>
        <v>0.13094384999999997</v>
      </c>
      <c r="IO135">
        <f t="shared" si="664"/>
        <v>0.13094384999999997</v>
      </c>
      <c r="IP135">
        <f t="shared" si="665"/>
        <v>0.13094384999999997</v>
      </c>
      <c r="IQ135">
        <f t="shared" si="666"/>
        <v>0.13094384999999997</v>
      </c>
      <c r="IR135">
        <f t="shared" si="667"/>
        <v>0.13094384999999997</v>
      </c>
      <c r="IS135">
        <f t="shared" si="668"/>
        <v>-6.8725470999999996E-2</v>
      </c>
      <c r="IT135">
        <f t="shared" si="669"/>
        <v>-6.8725470999999996E-2</v>
      </c>
      <c r="IU135">
        <f t="shared" si="670"/>
        <v>0.13094384999999997</v>
      </c>
      <c r="IV135">
        <f t="shared" si="671"/>
        <v>0.13094384999999997</v>
      </c>
      <c r="IW135">
        <f t="shared" si="672"/>
        <v>0.13094384999999997</v>
      </c>
      <c r="IX135">
        <f t="shared" si="673"/>
        <v>0.13094384999999997</v>
      </c>
      <c r="IY135" s="26" t="str">
        <f t="shared" si="674"/>
        <v/>
      </c>
      <c r="IZ135" t="str">
        <f t="shared" si="675"/>
        <v/>
      </c>
      <c r="JA135" t="str">
        <f t="shared" si="676"/>
        <v/>
      </c>
      <c r="JB135" t="str">
        <f t="shared" si="677"/>
        <v/>
      </c>
      <c r="JC135" t="str">
        <f t="shared" si="678"/>
        <v/>
      </c>
      <c r="JD135">
        <f t="shared" si="679"/>
        <v>-6.8725470999999996E-2</v>
      </c>
      <c r="JE135">
        <f t="shared" si="680"/>
        <v>-6.8725470999999996E-2</v>
      </c>
      <c r="JF135" t="str">
        <f t="shared" si="681"/>
        <v/>
      </c>
      <c r="JG135" t="str">
        <f t="shared" si="682"/>
        <v/>
      </c>
      <c r="JH135" t="str">
        <f t="shared" si="683"/>
        <v/>
      </c>
      <c r="JI135" t="str">
        <f t="shared" si="684"/>
        <v/>
      </c>
      <c r="JJ135" s="26">
        <f t="shared" si="685"/>
        <v>23.290190403071897</v>
      </c>
      <c r="JK135">
        <f t="shared" si="686"/>
        <v>23.290190403071897</v>
      </c>
      <c r="JL135">
        <f t="shared" si="687"/>
        <v>23.290190403071897</v>
      </c>
      <c r="JM135">
        <f t="shared" si="688"/>
        <v>23.290190403071897</v>
      </c>
      <c r="JN135">
        <f t="shared" si="689"/>
        <v>23.290190403071897</v>
      </c>
      <c r="JO135">
        <f t="shared" si="690"/>
        <v>18.164736328087539</v>
      </c>
      <c r="JP135">
        <f t="shared" si="691"/>
        <v>17.43705023775863</v>
      </c>
      <c r="JQ135">
        <f t="shared" si="692"/>
        <v>23.290190403071897</v>
      </c>
      <c r="JR135">
        <f t="shared" si="693"/>
        <v>23.290190403071897</v>
      </c>
      <c r="JS135">
        <f t="shared" si="694"/>
        <v>23.290190403071897</v>
      </c>
      <c r="JT135">
        <f t="shared" si="695"/>
        <v>23.290190403071897</v>
      </c>
      <c r="JU135" s="26" t="str">
        <f t="shared" si="696"/>
        <v/>
      </c>
      <c r="JV135" t="str">
        <f t="shared" si="697"/>
        <v/>
      </c>
      <c r="JW135" t="str">
        <f t="shared" si="698"/>
        <v/>
      </c>
      <c r="JX135" t="str">
        <f t="shared" si="699"/>
        <v/>
      </c>
      <c r="JY135" t="str">
        <f t="shared" si="700"/>
        <v/>
      </c>
      <c r="JZ135">
        <f t="shared" si="701"/>
        <v>18.164736328087539</v>
      </c>
      <c r="KA135">
        <f t="shared" si="702"/>
        <v>17.43705023775863</v>
      </c>
      <c r="KB135" t="str">
        <f t="shared" si="703"/>
        <v/>
      </c>
      <c r="KC135" t="str">
        <f t="shared" si="704"/>
        <v/>
      </c>
      <c r="KD135" t="str">
        <f t="shared" si="705"/>
        <v/>
      </c>
      <c r="KE135" s="4" t="str">
        <f t="shared" si="706"/>
        <v/>
      </c>
    </row>
    <row r="136" spans="1:291" x14ac:dyDescent="0.2">
      <c r="A136" s="16" t="s">
        <v>3778</v>
      </c>
      <c r="B136" s="17" t="s">
        <v>3779</v>
      </c>
      <c r="C136" s="17"/>
      <c r="D136" s="17"/>
      <c r="E136" s="20" t="s">
        <v>173</v>
      </c>
      <c r="F136" s="19"/>
      <c r="G136" s="19"/>
      <c r="H136" s="19"/>
      <c r="I136" s="19"/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32">
        <v>0</v>
      </c>
      <c r="Q136" s="19"/>
      <c r="R136" s="19"/>
      <c r="S136" s="19"/>
      <c r="T136" s="19"/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32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 s="4">
        <v>0</v>
      </c>
      <c r="AM136" s="19"/>
      <c r="AN136" s="19"/>
      <c r="AO136" s="19"/>
      <c r="AP136" s="19"/>
      <c r="AQ136" s="19">
        <v>2.1165099999999999E-2</v>
      </c>
      <c r="AR136" s="19">
        <v>2.03927E-2</v>
      </c>
      <c r="AS136" s="19">
        <v>2.0324600000000002E-2</v>
      </c>
      <c r="AT136" s="19">
        <v>2.0125299999999999E-2</v>
      </c>
      <c r="AU136" s="19">
        <v>2.0998800000000001E-2</v>
      </c>
      <c r="AV136" s="19">
        <v>2.0990200000000001E-2</v>
      </c>
      <c r="AW136" s="32">
        <v>2.3670099999999999E-2</v>
      </c>
      <c r="AX136" s="19"/>
      <c r="AY136" s="19"/>
      <c r="AZ136" s="19"/>
      <c r="BA136" s="19"/>
      <c r="BB136" s="19">
        <v>1</v>
      </c>
      <c r="BC136" s="19">
        <v>0</v>
      </c>
      <c r="BD136" s="19">
        <v>0</v>
      </c>
      <c r="BE136" s="19">
        <v>0</v>
      </c>
      <c r="BF136" s="19">
        <v>0</v>
      </c>
      <c r="BG136" s="19">
        <v>0</v>
      </c>
      <c r="BH136" s="32">
        <v>0</v>
      </c>
      <c r="BI136" s="19"/>
      <c r="BJ136" s="19"/>
      <c r="BK136" s="19"/>
      <c r="BL136" s="19"/>
      <c r="BM136" s="19">
        <f>IF(BB136&gt;0,1,0)</f>
        <v>1</v>
      </c>
      <c r="BN136" s="19">
        <f t="shared" si="589"/>
        <v>0</v>
      </c>
      <c r="BO136" s="19">
        <f t="shared" si="590"/>
        <v>0</v>
      </c>
      <c r="BP136" s="19">
        <f t="shared" ref="BP136:BS139" si="730">IF(BE136&gt;0,1,0)</f>
        <v>0</v>
      </c>
      <c r="BQ136" s="19">
        <f t="shared" si="730"/>
        <v>0</v>
      </c>
      <c r="BR136" s="19">
        <f t="shared" si="730"/>
        <v>0</v>
      </c>
      <c r="BS136" s="19">
        <f t="shared" si="730"/>
        <v>0</v>
      </c>
      <c r="BT136" s="38">
        <v>5</v>
      </c>
      <c r="BU136" s="19">
        <v>8</v>
      </c>
      <c r="BV136" s="19">
        <v>6</v>
      </c>
      <c r="BW136" s="19">
        <v>4</v>
      </c>
      <c r="BX136" s="19">
        <v>8</v>
      </c>
      <c r="BY136" s="19">
        <v>12</v>
      </c>
      <c r="BZ136" s="19">
        <v>10</v>
      </c>
      <c r="CA136" s="19">
        <v>10</v>
      </c>
      <c r="CB136" s="19">
        <v>12</v>
      </c>
      <c r="CC136" s="19">
        <v>11</v>
      </c>
      <c r="CD136" s="32">
        <v>12</v>
      </c>
      <c r="CE136" s="19">
        <v>67</v>
      </c>
      <c r="CF136" s="19">
        <v>102</v>
      </c>
      <c r="CG136" s="19">
        <v>94</v>
      </c>
      <c r="CH136" s="19">
        <v>106</v>
      </c>
      <c r="CI136" s="19">
        <v>101</v>
      </c>
      <c r="CJ136" s="19">
        <v>107</v>
      </c>
      <c r="CK136" s="19">
        <v>106</v>
      </c>
      <c r="CL136" s="19">
        <v>86</v>
      </c>
      <c r="CM136" s="19">
        <v>98</v>
      </c>
      <c r="CN136" s="19">
        <v>86</v>
      </c>
      <c r="CO136" s="32">
        <v>128</v>
      </c>
      <c r="CP136" s="35">
        <f t="shared" si="567"/>
        <v>7.4626865671641784E-2</v>
      </c>
      <c r="CQ136" s="35">
        <f t="shared" si="568"/>
        <v>7.8431372549019607E-2</v>
      </c>
      <c r="CR136" s="35">
        <f t="shared" si="569"/>
        <v>6.3829787234042548E-2</v>
      </c>
      <c r="CS136" s="35">
        <f t="shared" si="570"/>
        <v>3.7735849056603772E-2</v>
      </c>
      <c r="CT136" s="35">
        <f t="shared" si="571"/>
        <v>7.9207920792079209E-2</v>
      </c>
      <c r="CU136" s="35">
        <f t="shared" si="572"/>
        <v>0.11214953271028037</v>
      </c>
      <c r="CV136" s="35">
        <f t="shared" si="573"/>
        <v>9.4339622641509441E-2</v>
      </c>
      <c r="CW136" s="35">
        <f t="shared" si="574"/>
        <v>0.11627906976744186</v>
      </c>
      <c r="CX136" s="35">
        <f t="shared" si="575"/>
        <v>0.12244897959183673</v>
      </c>
      <c r="CY136" s="35">
        <f t="shared" si="576"/>
        <v>0.12790697674418605</v>
      </c>
      <c r="CZ136" s="139">
        <f t="shared" si="577"/>
        <v>9.375E-2</v>
      </c>
      <c r="DA136" s="146">
        <v>2.875522841</v>
      </c>
      <c r="DB136" s="146">
        <v>3.2222063680000002</v>
      </c>
      <c r="DC136" s="146">
        <v>1.4873715080000001</v>
      </c>
      <c r="DD136" s="146">
        <v>1.900106174</v>
      </c>
      <c r="DE136" s="146">
        <v>2.1368413510000002</v>
      </c>
      <c r="DF136" s="146">
        <v>1.8545682299999999</v>
      </c>
      <c r="DG136" s="146">
        <v>1.7849738319999999</v>
      </c>
      <c r="DH136" s="146">
        <v>2.0946582540000001</v>
      </c>
      <c r="DI136" s="146">
        <v>2.4245222050000002</v>
      </c>
      <c r="DJ136" s="146">
        <v>3.6276690120000001</v>
      </c>
      <c r="DK136" s="147">
        <v>3.5592932739999998</v>
      </c>
      <c r="DL136" s="146"/>
      <c r="DM136" s="146"/>
      <c r="DN136" s="146">
        <v>0.109455814</v>
      </c>
      <c r="DO136" s="146">
        <v>0.202107544</v>
      </c>
      <c r="DP136" s="146">
        <v>0.201534138</v>
      </c>
      <c r="DQ136" s="146">
        <v>0.26175622900000001</v>
      </c>
      <c r="DR136" s="146">
        <v>0.32893558499999997</v>
      </c>
      <c r="DS136" s="146">
        <v>0.36602886200000001</v>
      </c>
      <c r="DT136" s="146">
        <v>0.27907760599999998</v>
      </c>
      <c r="DU136" s="146">
        <v>0.23691585500000001</v>
      </c>
      <c r="DV136" s="147">
        <v>0.32749877900000002</v>
      </c>
      <c r="DW136" s="146"/>
      <c r="DX136" s="146"/>
      <c r="DY136" s="146">
        <v>7.6490959999999997E-2</v>
      </c>
      <c r="DZ136" s="146">
        <v>7.4062227999999994E-2</v>
      </c>
      <c r="EA136" s="146">
        <v>7.3153939000000001E-2</v>
      </c>
      <c r="EB136" s="146">
        <v>6.9400029000000002E-2</v>
      </c>
      <c r="EC136" s="146">
        <v>5.9399672000000001E-2</v>
      </c>
      <c r="ED136" s="146">
        <v>5.3577E-2</v>
      </c>
      <c r="EE136" s="146">
        <v>6.2694E-2</v>
      </c>
      <c r="EF136" s="146">
        <v>7.0723999999999995E-2</v>
      </c>
      <c r="EG136" s="147">
        <v>6.9139999999999993E-2</v>
      </c>
      <c r="EH136" s="143">
        <v>58030400</v>
      </c>
      <c r="EI136" s="143">
        <v>96150000</v>
      </c>
      <c r="EJ136" s="143">
        <v>47188700</v>
      </c>
      <c r="EK136" s="143">
        <v>62073600</v>
      </c>
      <c r="EL136" s="143">
        <v>65552500</v>
      </c>
      <c r="EM136" s="143">
        <v>70006200</v>
      </c>
      <c r="EN136" s="143">
        <v>87866800</v>
      </c>
      <c r="EO136" s="143">
        <v>111940800</v>
      </c>
      <c r="EP136" s="143">
        <v>165664100</v>
      </c>
      <c r="EQ136" s="143">
        <v>187165400</v>
      </c>
      <c r="ER136" s="143"/>
      <c r="ES136" s="26">
        <f t="shared" si="596"/>
        <v>17.87647756912942</v>
      </c>
      <c r="ET136" s="26">
        <f t="shared" si="597"/>
        <v>18.381420029999063</v>
      </c>
      <c r="EU136" s="26">
        <f t="shared" si="598"/>
        <v>17.669665015113743</v>
      </c>
      <c r="EV136" s="26">
        <f t="shared" si="599"/>
        <v>17.943831335741304</v>
      </c>
      <c r="EW136" s="26">
        <f t="shared" si="600"/>
        <v>17.998361906272041</v>
      </c>
      <c r="EX136" s="26">
        <f t="shared" si="601"/>
        <v>18.064094367519989</v>
      </c>
      <c r="EY136" s="26">
        <f t="shared" si="602"/>
        <v>18.291332589374047</v>
      </c>
      <c r="EZ136" s="26">
        <f t="shared" si="603"/>
        <v>18.533480718087674</v>
      </c>
      <c r="FA136" s="26">
        <f t="shared" si="604"/>
        <v>18.925472802315028</v>
      </c>
      <c r="FB136" s="26">
        <f t="shared" si="605"/>
        <v>19.047503275864941</v>
      </c>
      <c r="FC136" s="152" t="str">
        <f t="shared" si="606"/>
        <v/>
      </c>
      <c r="FD136" t="str">
        <f t="shared" si="707"/>
        <v/>
      </c>
      <c r="FE136" t="str">
        <f t="shared" si="707"/>
        <v/>
      </c>
      <c r="FF136" t="str">
        <f t="shared" si="707"/>
        <v/>
      </c>
      <c r="FG136" t="str">
        <f t="shared" si="707"/>
        <v/>
      </c>
      <c r="FH136">
        <f t="shared" si="707"/>
        <v>2.1368413510000002</v>
      </c>
      <c r="FI136">
        <f t="shared" si="707"/>
        <v>1.8545682299999999</v>
      </c>
      <c r="FJ136">
        <f t="shared" si="707"/>
        <v>1.7849738319999999</v>
      </c>
      <c r="FK136">
        <f t="shared" si="707"/>
        <v>2.0946582540000001</v>
      </c>
      <c r="FL136">
        <f t="shared" si="707"/>
        <v>2.4245222050000002</v>
      </c>
      <c r="FM136">
        <f t="shared" si="707"/>
        <v>3.6276690120000001</v>
      </c>
      <c r="FN136">
        <f t="shared" si="707"/>
        <v>3.5592932739999998</v>
      </c>
      <c r="FO136" s="26" t="str">
        <f t="shared" si="727"/>
        <v/>
      </c>
      <c r="FP136" t="str">
        <f t="shared" si="726"/>
        <v/>
      </c>
      <c r="FQ136" t="str">
        <f t="shared" si="708"/>
        <v/>
      </c>
      <c r="FR136" t="str">
        <f t="shared" si="709"/>
        <v/>
      </c>
      <c r="FS136">
        <f t="shared" si="710"/>
        <v>0.201534138</v>
      </c>
      <c r="FT136">
        <f t="shared" si="711"/>
        <v>0.26175622900000001</v>
      </c>
      <c r="FU136">
        <f t="shared" si="712"/>
        <v>0.32893558499999997</v>
      </c>
      <c r="FV136">
        <f t="shared" si="713"/>
        <v>0.36602886200000001</v>
      </c>
      <c r="FW136">
        <f t="shared" si="714"/>
        <v>0.27907760599999998</v>
      </c>
      <c r="FX136">
        <f t="shared" si="715"/>
        <v>0.23691585500000001</v>
      </c>
      <c r="FY136" s="4">
        <f t="shared" si="716"/>
        <v>0.32749877900000002</v>
      </c>
      <c r="FZ136" t="str">
        <f t="shared" si="728"/>
        <v/>
      </c>
      <c r="GA136" t="str">
        <f t="shared" si="729"/>
        <v/>
      </c>
      <c r="GB136" t="str">
        <f t="shared" si="717"/>
        <v/>
      </c>
      <c r="GC136" t="str">
        <f t="shared" si="718"/>
        <v/>
      </c>
      <c r="GD136">
        <f t="shared" si="719"/>
        <v>7.3153939000000001E-2</v>
      </c>
      <c r="GE136">
        <f t="shared" si="720"/>
        <v>6.9400029000000002E-2</v>
      </c>
      <c r="GF136">
        <f t="shared" si="721"/>
        <v>5.9399672000000001E-2</v>
      </c>
      <c r="GG136">
        <f t="shared" si="722"/>
        <v>5.3577E-2</v>
      </c>
      <c r="GH136">
        <f t="shared" si="723"/>
        <v>6.2694E-2</v>
      </c>
      <c r="GI136">
        <f t="shared" si="724"/>
        <v>7.0723999999999995E-2</v>
      </c>
      <c r="GJ136" s="4">
        <f t="shared" si="725"/>
        <v>6.9139999999999993E-2</v>
      </c>
      <c r="GK136" t="str">
        <f t="shared" si="608"/>
        <v/>
      </c>
      <c r="GL136" t="str">
        <f t="shared" si="609"/>
        <v/>
      </c>
      <c r="GM136" t="str">
        <f t="shared" si="610"/>
        <v/>
      </c>
      <c r="GN136" t="str">
        <f t="shared" si="611"/>
        <v/>
      </c>
      <c r="GO136">
        <f t="shared" si="612"/>
        <v>17.998361906272041</v>
      </c>
      <c r="GP136">
        <f t="shared" si="613"/>
        <v>18.064094367519989</v>
      </c>
      <c r="GQ136">
        <f t="shared" si="614"/>
        <v>18.291332589374047</v>
      </c>
      <c r="GR136">
        <f t="shared" si="615"/>
        <v>18.533480718087674</v>
      </c>
      <c r="GS136">
        <f t="shared" si="616"/>
        <v>18.925472802315028</v>
      </c>
      <c r="GT136">
        <f t="shared" si="617"/>
        <v>19.047503275864941</v>
      </c>
      <c r="GU136" t="str">
        <f t="shared" si="618"/>
        <v/>
      </c>
      <c r="GV136" s="26">
        <f t="shared" si="619"/>
        <v>11.025982470999988</v>
      </c>
      <c r="GW136">
        <f t="shared" si="620"/>
        <v>11.025982470999988</v>
      </c>
      <c r="GX136">
        <f t="shared" si="621"/>
        <v>11.025982470999988</v>
      </c>
      <c r="GY136">
        <f t="shared" si="622"/>
        <v>11.025982470999988</v>
      </c>
      <c r="GZ136">
        <f t="shared" si="623"/>
        <v>2.1368413510000002</v>
      </c>
      <c r="HA136">
        <f t="shared" si="624"/>
        <v>1.8545682299999999</v>
      </c>
      <c r="HB136">
        <f t="shared" si="625"/>
        <v>1.7849738319999999</v>
      </c>
      <c r="HC136">
        <f t="shared" si="626"/>
        <v>2.0946582540000001</v>
      </c>
      <c r="HD136">
        <f t="shared" si="627"/>
        <v>2.4245222050000002</v>
      </c>
      <c r="HE136">
        <f t="shared" si="628"/>
        <v>3.6276690120000001</v>
      </c>
      <c r="HF136">
        <f t="shared" si="629"/>
        <v>3.5592932739999998</v>
      </c>
      <c r="HG136" s="26" t="str">
        <f t="shared" si="630"/>
        <v/>
      </c>
      <c r="HH136" t="str">
        <f t="shared" si="631"/>
        <v/>
      </c>
      <c r="HI136" t="str">
        <f t="shared" si="632"/>
        <v/>
      </c>
      <c r="HJ136" t="str">
        <f t="shared" si="633"/>
        <v/>
      </c>
      <c r="HK136">
        <f t="shared" si="634"/>
        <v>2.1368413510000002</v>
      </c>
      <c r="HL136">
        <f t="shared" si="635"/>
        <v>1.8545682299999999</v>
      </c>
      <c r="HM136">
        <f t="shared" si="636"/>
        <v>1.7849738319999999</v>
      </c>
      <c r="HN136">
        <f t="shared" si="637"/>
        <v>2.0946582540000001</v>
      </c>
      <c r="HO136">
        <f t="shared" si="638"/>
        <v>2.4245222050000002</v>
      </c>
      <c r="HP136">
        <f t="shared" si="639"/>
        <v>3.6276690120000001</v>
      </c>
      <c r="HQ136">
        <f t="shared" si="640"/>
        <v>3.5592932739999998</v>
      </c>
      <c r="HR136" s="26">
        <f t="shared" si="641"/>
        <v>0.86766592399999853</v>
      </c>
      <c r="HS136">
        <f t="shared" si="642"/>
        <v>0.86766592399999853</v>
      </c>
      <c r="HT136">
        <f t="shared" si="643"/>
        <v>0.86766592399999853</v>
      </c>
      <c r="HU136">
        <f t="shared" si="644"/>
        <v>0.86766592399999853</v>
      </c>
      <c r="HV136">
        <f t="shared" si="645"/>
        <v>0.201534138</v>
      </c>
      <c r="HW136">
        <f t="shared" si="646"/>
        <v>0.26175622900000001</v>
      </c>
      <c r="HX136">
        <f t="shared" si="647"/>
        <v>0.32893558499999997</v>
      </c>
      <c r="HY136">
        <f t="shared" si="648"/>
        <v>0.36602886200000001</v>
      </c>
      <c r="HZ136">
        <f t="shared" si="649"/>
        <v>0.27907760599999998</v>
      </c>
      <c r="IA136">
        <f t="shared" si="650"/>
        <v>0.23691585500000001</v>
      </c>
      <c r="IB136" s="4">
        <f t="shared" si="651"/>
        <v>0.32749877900000002</v>
      </c>
      <c r="IC136" t="str">
        <f t="shared" si="652"/>
        <v/>
      </c>
      <c r="ID136" t="str">
        <f t="shared" si="653"/>
        <v/>
      </c>
      <c r="IE136" t="str">
        <f t="shared" si="654"/>
        <v/>
      </c>
      <c r="IF136" t="str">
        <f t="shared" si="655"/>
        <v/>
      </c>
      <c r="IG136">
        <f t="shared" si="656"/>
        <v>0.201534138</v>
      </c>
      <c r="IH136">
        <f t="shared" si="657"/>
        <v>0.26175622900000001</v>
      </c>
      <c r="II136">
        <f t="shared" si="658"/>
        <v>0.32893558499999997</v>
      </c>
      <c r="IJ136">
        <f t="shared" si="659"/>
        <v>0.36602886200000001</v>
      </c>
      <c r="IK136">
        <f t="shared" si="660"/>
        <v>0.27907760599999998</v>
      </c>
      <c r="IL136">
        <f t="shared" si="661"/>
        <v>0.23691585500000001</v>
      </c>
      <c r="IM136">
        <f t="shared" si="662"/>
        <v>0.32749877900000002</v>
      </c>
      <c r="IN136" s="26">
        <f t="shared" si="663"/>
        <v>0.13094384999999997</v>
      </c>
      <c r="IO136">
        <f t="shared" si="664"/>
        <v>0.13094384999999997</v>
      </c>
      <c r="IP136">
        <f t="shared" si="665"/>
        <v>0.13094384999999997</v>
      </c>
      <c r="IQ136">
        <f t="shared" si="666"/>
        <v>0.13094384999999997</v>
      </c>
      <c r="IR136">
        <f t="shared" si="667"/>
        <v>7.3153939000000001E-2</v>
      </c>
      <c r="IS136">
        <f t="shared" si="668"/>
        <v>6.9400029000000002E-2</v>
      </c>
      <c r="IT136">
        <f t="shared" si="669"/>
        <v>5.9399672000000001E-2</v>
      </c>
      <c r="IU136">
        <f t="shared" si="670"/>
        <v>5.3577E-2</v>
      </c>
      <c r="IV136">
        <f t="shared" si="671"/>
        <v>6.2694E-2</v>
      </c>
      <c r="IW136">
        <f t="shared" si="672"/>
        <v>7.0723999999999995E-2</v>
      </c>
      <c r="IX136">
        <f t="shared" si="673"/>
        <v>6.9139999999999993E-2</v>
      </c>
      <c r="IY136" s="26" t="str">
        <f t="shared" si="674"/>
        <v/>
      </c>
      <c r="IZ136" t="str">
        <f t="shared" si="675"/>
        <v/>
      </c>
      <c r="JA136" t="str">
        <f t="shared" si="676"/>
        <v/>
      </c>
      <c r="JB136" t="str">
        <f t="shared" si="677"/>
        <v/>
      </c>
      <c r="JC136">
        <f t="shared" si="678"/>
        <v>7.3153939000000001E-2</v>
      </c>
      <c r="JD136">
        <f t="shared" si="679"/>
        <v>6.9400029000000002E-2</v>
      </c>
      <c r="JE136">
        <f t="shared" si="680"/>
        <v>5.9399672000000001E-2</v>
      </c>
      <c r="JF136">
        <f t="shared" si="681"/>
        <v>5.3577E-2</v>
      </c>
      <c r="JG136">
        <f t="shared" si="682"/>
        <v>6.2694E-2</v>
      </c>
      <c r="JH136">
        <f t="shared" si="683"/>
        <v>7.0723999999999995E-2</v>
      </c>
      <c r="JI136">
        <f t="shared" si="684"/>
        <v>6.9139999999999993E-2</v>
      </c>
      <c r="JJ136" s="26">
        <f t="shared" si="685"/>
        <v>23.290190403071897</v>
      </c>
      <c r="JK136">
        <f t="shared" si="686"/>
        <v>23.290190403071897</v>
      </c>
      <c r="JL136">
        <f t="shared" si="687"/>
        <v>23.290190403071897</v>
      </c>
      <c r="JM136">
        <f t="shared" si="688"/>
        <v>23.290190403071897</v>
      </c>
      <c r="JN136">
        <f t="shared" si="689"/>
        <v>17.998361906272041</v>
      </c>
      <c r="JO136">
        <f t="shared" si="690"/>
        <v>18.064094367519989</v>
      </c>
      <c r="JP136">
        <f t="shared" si="691"/>
        <v>18.291332589374047</v>
      </c>
      <c r="JQ136">
        <f t="shared" si="692"/>
        <v>18.533480718087674</v>
      </c>
      <c r="JR136">
        <f t="shared" si="693"/>
        <v>18.925472802315028</v>
      </c>
      <c r="JS136">
        <f t="shared" si="694"/>
        <v>19.047503275864941</v>
      </c>
      <c r="JT136">
        <f t="shared" si="695"/>
        <v>23.290190403071897</v>
      </c>
      <c r="JU136" s="26" t="str">
        <f t="shared" si="696"/>
        <v/>
      </c>
      <c r="JV136" t="str">
        <f t="shared" si="697"/>
        <v/>
      </c>
      <c r="JW136" t="str">
        <f t="shared" si="698"/>
        <v/>
      </c>
      <c r="JX136" t="str">
        <f t="shared" si="699"/>
        <v/>
      </c>
      <c r="JY136">
        <f t="shared" si="700"/>
        <v>17.998361906272041</v>
      </c>
      <c r="JZ136">
        <f t="shared" si="701"/>
        <v>18.064094367519989</v>
      </c>
      <c r="KA136">
        <f t="shared" si="702"/>
        <v>18.291332589374047</v>
      </c>
      <c r="KB136">
        <f t="shared" si="703"/>
        <v>18.533480718087674</v>
      </c>
      <c r="KC136">
        <f t="shared" si="704"/>
        <v>18.925472802315028</v>
      </c>
      <c r="KD136">
        <f t="shared" si="705"/>
        <v>19.047503275864941</v>
      </c>
      <c r="KE136" s="4" t="str">
        <f t="shared" si="706"/>
        <v/>
      </c>
    </row>
    <row r="137" spans="1:291" x14ac:dyDescent="0.2">
      <c r="A137" s="16" t="s">
        <v>3780</v>
      </c>
      <c r="B137" s="17" t="s">
        <v>3781</v>
      </c>
      <c r="C137" s="17"/>
      <c r="D137" s="17"/>
      <c r="E137" s="20" t="s">
        <v>173</v>
      </c>
      <c r="F137" s="19"/>
      <c r="G137" s="19"/>
      <c r="H137" s="19"/>
      <c r="I137" s="19"/>
      <c r="J137" s="19"/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32">
        <v>0</v>
      </c>
      <c r="Q137" s="19"/>
      <c r="R137" s="19"/>
      <c r="S137" s="19"/>
      <c r="T137" s="19"/>
      <c r="U137" s="19"/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32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 s="4">
        <v>0</v>
      </c>
      <c r="AM137" s="19"/>
      <c r="AN137" s="19"/>
      <c r="AO137" s="19"/>
      <c r="AP137" s="19"/>
      <c r="AQ137" s="19"/>
      <c r="AR137" s="19">
        <v>2.35713E-2</v>
      </c>
      <c r="AS137" s="19">
        <v>2.34532E-2</v>
      </c>
      <c r="AT137" s="19">
        <v>2.3166800000000001E-2</v>
      </c>
      <c r="AU137" s="19">
        <v>2.15885E-2</v>
      </c>
      <c r="AV137" s="19">
        <v>2.24824E-2</v>
      </c>
      <c r="AW137" s="32">
        <v>2.0235699999999999E-2</v>
      </c>
      <c r="AX137" s="19"/>
      <c r="AY137" s="19"/>
      <c r="AZ137" s="19"/>
      <c r="BA137" s="19"/>
      <c r="BB137" s="19"/>
      <c r="BC137" s="19">
        <v>0</v>
      </c>
      <c r="BD137" s="19">
        <v>0</v>
      </c>
      <c r="BE137" s="19">
        <v>0</v>
      </c>
      <c r="BF137" s="19">
        <v>0</v>
      </c>
      <c r="BG137" s="19">
        <v>0</v>
      </c>
      <c r="BH137" s="32">
        <v>0</v>
      </c>
      <c r="BI137" s="19"/>
      <c r="BJ137" s="19"/>
      <c r="BK137" s="19"/>
      <c r="BL137" s="19"/>
      <c r="BM137" s="19"/>
      <c r="BN137" s="19">
        <f t="shared" si="589"/>
        <v>0</v>
      </c>
      <c r="BO137" s="19">
        <f t="shared" si="590"/>
        <v>0</v>
      </c>
      <c r="BP137" s="19">
        <f t="shared" si="730"/>
        <v>0</v>
      </c>
      <c r="BQ137" s="19">
        <f t="shared" si="730"/>
        <v>0</v>
      </c>
      <c r="BR137" s="19">
        <f t="shared" si="730"/>
        <v>0</v>
      </c>
      <c r="BS137" s="19">
        <f t="shared" si="730"/>
        <v>0</v>
      </c>
      <c r="BT137" s="38">
        <v>33</v>
      </c>
      <c r="BU137" s="19">
        <v>60</v>
      </c>
      <c r="BV137" s="19">
        <v>45</v>
      </c>
      <c r="BW137" s="19">
        <v>35</v>
      </c>
      <c r="BX137" s="19">
        <v>42</v>
      </c>
      <c r="BY137" s="19">
        <v>39</v>
      </c>
      <c r="BZ137" s="19">
        <v>51</v>
      </c>
      <c r="CA137" s="19">
        <v>38</v>
      </c>
      <c r="CB137" s="19">
        <v>41</v>
      </c>
      <c r="CC137" s="19">
        <v>46</v>
      </c>
      <c r="CD137" s="32">
        <v>35</v>
      </c>
      <c r="CE137" s="19">
        <v>227</v>
      </c>
      <c r="CF137" s="19">
        <v>259</v>
      </c>
      <c r="CG137" s="19">
        <v>215</v>
      </c>
      <c r="CH137" s="19">
        <v>222</v>
      </c>
      <c r="CI137" s="19">
        <v>177</v>
      </c>
      <c r="CJ137" s="19">
        <v>211</v>
      </c>
      <c r="CK137" s="19">
        <v>204</v>
      </c>
      <c r="CL137" s="19">
        <v>150</v>
      </c>
      <c r="CM137" s="19">
        <v>154</v>
      </c>
      <c r="CN137" s="19">
        <v>171</v>
      </c>
      <c r="CO137" s="32">
        <v>102</v>
      </c>
      <c r="CP137" s="35">
        <f t="shared" si="567"/>
        <v>0.14537444933920704</v>
      </c>
      <c r="CQ137" s="35">
        <f t="shared" si="568"/>
        <v>0.23166023166023167</v>
      </c>
      <c r="CR137" s="35">
        <f t="shared" si="569"/>
        <v>0.20930232558139536</v>
      </c>
      <c r="CS137" s="35">
        <f t="shared" si="570"/>
        <v>0.15765765765765766</v>
      </c>
      <c r="CT137" s="35">
        <f t="shared" si="571"/>
        <v>0.23728813559322035</v>
      </c>
      <c r="CU137" s="35">
        <f t="shared" si="572"/>
        <v>0.18483412322274881</v>
      </c>
      <c r="CV137" s="35">
        <f t="shared" si="573"/>
        <v>0.25</v>
      </c>
      <c r="CW137" s="35">
        <f t="shared" si="574"/>
        <v>0.25333333333333335</v>
      </c>
      <c r="CX137" s="35">
        <f t="shared" si="575"/>
        <v>0.26623376623376621</v>
      </c>
      <c r="CY137" s="35">
        <f t="shared" si="576"/>
        <v>0.26900584795321636</v>
      </c>
      <c r="CZ137" s="139">
        <f t="shared" si="577"/>
        <v>0.34313725490196079</v>
      </c>
      <c r="DA137" s="146">
        <v>1.960684407</v>
      </c>
      <c r="DB137" s="146">
        <v>0.771757319</v>
      </c>
      <c r="DC137" s="146">
        <v>0.29685243300000003</v>
      </c>
      <c r="DD137" s="146">
        <v>1.4485284759999999</v>
      </c>
      <c r="DE137" s="146">
        <v>0.90530448500000005</v>
      </c>
      <c r="DF137" s="146">
        <v>0.46267109099999998</v>
      </c>
      <c r="DG137" s="146">
        <v>0.90088270400000003</v>
      </c>
      <c r="DH137" s="146">
        <v>0.57649497699999996</v>
      </c>
      <c r="DI137" s="146">
        <v>0.47916160099999999</v>
      </c>
      <c r="DJ137" s="146">
        <v>0.67430331499999996</v>
      </c>
      <c r="DK137" s="147">
        <v>3.3032843920000001</v>
      </c>
      <c r="DL137" s="146"/>
      <c r="DM137" s="146"/>
      <c r="DN137" s="146">
        <v>3.257297E-2</v>
      </c>
      <c r="DO137" s="146">
        <v>3.9318011E-2</v>
      </c>
      <c r="DP137" s="146">
        <v>3.3268099000000002E-2</v>
      </c>
      <c r="DQ137" s="146">
        <v>3.5452289999999997E-2</v>
      </c>
      <c r="DR137" s="146">
        <v>3.5452289999999997E-2</v>
      </c>
      <c r="DS137" s="146">
        <v>5.0050902000000001E-2</v>
      </c>
      <c r="DT137" s="146">
        <v>3.3981248999999998E-2</v>
      </c>
      <c r="DU137" s="146">
        <v>0.24235521300000001</v>
      </c>
      <c r="DV137" s="147">
        <v>0.405732117</v>
      </c>
      <c r="DW137" s="146"/>
      <c r="DX137" s="146"/>
      <c r="DY137" s="146">
        <v>-0.113406858</v>
      </c>
      <c r="DZ137" s="146">
        <v>-6.8485731999999994E-2</v>
      </c>
      <c r="EA137" s="146">
        <v>-3.9753670999999997E-2</v>
      </c>
      <c r="EB137" s="146">
        <v>-0.17001918799999999</v>
      </c>
      <c r="EC137" s="146">
        <v>-0.17001918799999999</v>
      </c>
      <c r="ED137" s="146">
        <v>2.8040000000000001E-3</v>
      </c>
      <c r="EE137" s="146">
        <v>-0.22831000000000001</v>
      </c>
      <c r="EF137" s="146">
        <v>-4.0739999999999998E-2</v>
      </c>
      <c r="EG137" s="147">
        <v>-1.226E-2</v>
      </c>
      <c r="EH137" s="143">
        <v>247210000</v>
      </c>
      <c r="EI137" s="143">
        <v>95019300</v>
      </c>
      <c r="EJ137" s="143">
        <v>30477800</v>
      </c>
      <c r="EK137" s="143">
        <v>137710300</v>
      </c>
      <c r="EL137" s="143">
        <v>79887700</v>
      </c>
      <c r="EM137" s="143">
        <v>30655900</v>
      </c>
      <c r="EN137" s="143">
        <v>61371700</v>
      </c>
      <c r="EO137" s="143">
        <v>41196200</v>
      </c>
      <c r="EP137" s="143">
        <v>20301700</v>
      </c>
      <c r="EQ137" s="143">
        <v>27160200</v>
      </c>
      <c r="ER137" s="143">
        <v>134314900</v>
      </c>
      <c r="ES137" s="26">
        <f t="shared" si="596"/>
        <v>19.325748735804041</v>
      </c>
      <c r="ET137" s="26">
        <f t="shared" si="597"/>
        <v>18.36959058682578</v>
      </c>
      <c r="EU137" s="26">
        <f t="shared" si="598"/>
        <v>17.232509107700039</v>
      </c>
      <c r="EV137" s="26">
        <f t="shared" si="599"/>
        <v>18.740662761191967</v>
      </c>
      <c r="EW137" s="26">
        <f t="shared" si="600"/>
        <v>18.196132456458116</v>
      </c>
      <c r="EX137" s="26">
        <f t="shared" si="601"/>
        <v>17.238335697743228</v>
      </c>
      <c r="EY137" s="26">
        <f t="shared" si="602"/>
        <v>17.932459374812645</v>
      </c>
      <c r="EZ137" s="26">
        <f t="shared" si="603"/>
        <v>17.533856577056319</v>
      </c>
      <c r="FA137" s="26">
        <f t="shared" si="604"/>
        <v>16.826215184348062</v>
      </c>
      <c r="FB137" s="26">
        <f t="shared" si="605"/>
        <v>17.117263224397906</v>
      </c>
      <c r="FC137" s="152">
        <f t="shared" si="606"/>
        <v>18.715697600983532</v>
      </c>
      <c r="FD137" t="str">
        <f t="shared" si="707"/>
        <v/>
      </c>
      <c r="FE137" t="str">
        <f t="shared" si="707"/>
        <v/>
      </c>
      <c r="FF137" t="str">
        <f t="shared" si="707"/>
        <v/>
      </c>
      <c r="FG137" t="str">
        <f t="shared" si="707"/>
        <v/>
      </c>
      <c r="FH137" t="str">
        <f t="shared" si="707"/>
        <v/>
      </c>
      <c r="FI137">
        <f t="shared" si="707"/>
        <v>0.46267109099999998</v>
      </c>
      <c r="FJ137">
        <f t="shared" si="707"/>
        <v>0.90088270400000003</v>
      </c>
      <c r="FK137">
        <f t="shared" si="707"/>
        <v>0.57649497699999996</v>
      </c>
      <c r="FL137">
        <f t="shared" si="707"/>
        <v>0.47916160099999999</v>
      </c>
      <c r="FM137">
        <f t="shared" si="707"/>
        <v>0.67430331499999996</v>
      </c>
      <c r="FN137">
        <f t="shared" si="707"/>
        <v>3.3032843920000001</v>
      </c>
      <c r="FO137" s="26" t="str">
        <f t="shared" si="727"/>
        <v/>
      </c>
      <c r="FP137" t="str">
        <f t="shared" si="726"/>
        <v/>
      </c>
      <c r="FQ137" t="str">
        <f t="shared" si="708"/>
        <v/>
      </c>
      <c r="FR137" t="str">
        <f t="shared" si="709"/>
        <v/>
      </c>
      <c r="FS137" t="str">
        <f t="shared" si="710"/>
        <v/>
      </c>
      <c r="FT137">
        <f t="shared" si="711"/>
        <v>3.5452289999999997E-2</v>
      </c>
      <c r="FU137">
        <f t="shared" si="712"/>
        <v>3.5452289999999997E-2</v>
      </c>
      <c r="FV137">
        <f t="shared" si="713"/>
        <v>5.0050902000000001E-2</v>
      </c>
      <c r="FW137">
        <f t="shared" si="714"/>
        <v>3.3981248999999998E-2</v>
      </c>
      <c r="FX137">
        <f t="shared" si="715"/>
        <v>0.24235521300000001</v>
      </c>
      <c r="FY137" s="4">
        <f t="shared" si="716"/>
        <v>0.405732117</v>
      </c>
      <c r="FZ137" t="str">
        <f t="shared" si="728"/>
        <v/>
      </c>
      <c r="GA137" t="str">
        <f t="shared" si="729"/>
        <v/>
      </c>
      <c r="GB137" t="str">
        <f t="shared" si="717"/>
        <v/>
      </c>
      <c r="GC137" t="str">
        <f t="shared" si="718"/>
        <v/>
      </c>
      <c r="GD137" t="str">
        <f t="shared" si="719"/>
        <v/>
      </c>
      <c r="GE137">
        <f t="shared" si="720"/>
        <v>-0.17001918799999999</v>
      </c>
      <c r="GF137">
        <f t="shared" si="721"/>
        <v>-0.17001918799999999</v>
      </c>
      <c r="GG137">
        <f t="shared" si="722"/>
        <v>2.8040000000000001E-3</v>
      </c>
      <c r="GH137">
        <f t="shared" si="723"/>
        <v>-0.22831000000000001</v>
      </c>
      <c r="GI137">
        <f t="shared" si="724"/>
        <v>-4.0739999999999998E-2</v>
      </c>
      <c r="GJ137" s="4">
        <f t="shared" si="725"/>
        <v>-1.226E-2</v>
      </c>
      <c r="GK137" t="str">
        <f t="shared" si="608"/>
        <v/>
      </c>
      <c r="GL137" t="str">
        <f t="shared" si="609"/>
        <v/>
      </c>
      <c r="GM137" t="str">
        <f t="shared" si="610"/>
        <v/>
      </c>
      <c r="GN137" t="str">
        <f t="shared" si="611"/>
        <v/>
      </c>
      <c r="GO137" t="str">
        <f t="shared" si="612"/>
        <v/>
      </c>
      <c r="GP137">
        <f t="shared" si="613"/>
        <v>17.238335697743228</v>
      </c>
      <c r="GQ137">
        <f t="shared" si="614"/>
        <v>17.932459374812645</v>
      </c>
      <c r="GR137">
        <f t="shared" si="615"/>
        <v>17.533856577056319</v>
      </c>
      <c r="GS137">
        <f t="shared" si="616"/>
        <v>16.826215184348062</v>
      </c>
      <c r="GT137">
        <f t="shared" si="617"/>
        <v>17.117263224397906</v>
      </c>
      <c r="GU137">
        <f t="shared" si="618"/>
        <v>18.715697600983532</v>
      </c>
      <c r="GV137" s="26">
        <f t="shared" si="619"/>
        <v>11.025982470999988</v>
      </c>
      <c r="GW137">
        <f t="shared" si="620"/>
        <v>11.025982470999988</v>
      </c>
      <c r="GX137">
        <f t="shared" si="621"/>
        <v>11.025982470999988</v>
      </c>
      <c r="GY137">
        <f t="shared" si="622"/>
        <v>11.025982470999988</v>
      </c>
      <c r="GZ137">
        <f t="shared" si="623"/>
        <v>11.025982470999988</v>
      </c>
      <c r="HA137">
        <f t="shared" si="624"/>
        <v>0.52583789730000008</v>
      </c>
      <c r="HB137">
        <f t="shared" si="625"/>
        <v>0.90088270400000003</v>
      </c>
      <c r="HC137">
        <f t="shared" si="626"/>
        <v>0.57649497699999996</v>
      </c>
      <c r="HD137">
        <f t="shared" si="627"/>
        <v>0.52583789730000008</v>
      </c>
      <c r="HE137">
        <f t="shared" si="628"/>
        <v>0.67430331499999996</v>
      </c>
      <c r="HF137">
        <f t="shared" si="629"/>
        <v>3.3032843920000001</v>
      </c>
      <c r="HG137" s="26" t="str">
        <f t="shared" si="630"/>
        <v/>
      </c>
      <c r="HH137" t="str">
        <f t="shared" si="631"/>
        <v/>
      </c>
      <c r="HI137" t="str">
        <f t="shared" si="632"/>
        <v/>
      </c>
      <c r="HJ137" t="str">
        <f t="shared" si="633"/>
        <v/>
      </c>
      <c r="HK137" t="str">
        <f t="shared" si="634"/>
        <v/>
      </c>
      <c r="HL137">
        <f t="shared" si="635"/>
        <v>0.52583789730000008</v>
      </c>
      <c r="HM137">
        <f t="shared" si="636"/>
        <v>0.90088270400000003</v>
      </c>
      <c r="HN137">
        <f t="shared" si="637"/>
        <v>0.57649497699999996</v>
      </c>
      <c r="HO137">
        <f t="shared" si="638"/>
        <v>0.52583789730000008</v>
      </c>
      <c r="HP137">
        <f t="shared" si="639"/>
        <v>0.67430331499999996</v>
      </c>
      <c r="HQ137">
        <f t="shared" si="640"/>
        <v>3.3032843920000001</v>
      </c>
      <c r="HR137" s="26">
        <f t="shared" si="641"/>
        <v>0.86766592399999853</v>
      </c>
      <c r="HS137">
        <f t="shared" si="642"/>
        <v>0.86766592399999853</v>
      </c>
      <c r="HT137">
        <f t="shared" si="643"/>
        <v>0.86766592399999853</v>
      </c>
      <c r="HU137">
        <f t="shared" si="644"/>
        <v>0.86766592399999853</v>
      </c>
      <c r="HV137">
        <f t="shared" si="645"/>
        <v>0.86766592399999853</v>
      </c>
      <c r="HW137">
        <f t="shared" si="646"/>
        <v>3.5452289999999997E-2</v>
      </c>
      <c r="HX137">
        <f t="shared" si="647"/>
        <v>3.5452289999999997E-2</v>
      </c>
      <c r="HY137">
        <f t="shared" si="648"/>
        <v>5.0050902000000001E-2</v>
      </c>
      <c r="HZ137">
        <f t="shared" si="649"/>
        <v>3.3981248999999998E-2</v>
      </c>
      <c r="IA137">
        <f t="shared" si="650"/>
        <v>0.24235521300000001</v>
      </c>
      <c r="IB137" s="4">
        <f t="shared" si="651"/>
        <v>0.405732117</v>
      </c>
      <c r="IC137" t="str">
        <f t="shared" si="652"/>
        <v/>
      </c>
      <c r="ID137" t="str">
        <f t="shared" si="653"/>
        <v/>
      </c>
      <c r="IE137" t="str">
        <f t="shared" si="654"/>
        <v/>
      </c>
      <c r="IF137" t="str">
        <f t="shared" si="655"/>
        <v/>
      </c>
      <c r="IG137" t="str">
        <f t="shared" si="656"/>
        <v/>
      </c>
      <c r="IH137">
        <f t="shared" si="657"/>
        <v>3.5452289999999997E-2</v>
      </c>
      <c r="II137">
        <f t="shared" si="658"/>
        <v>3.5452289999999997E-2</v>
      </c>
      <c r="IJ137">
        <f t="shared" si="659"/>
        <v>5.0050902000000001E-2</v>
      </c>
      <c r="IK137">
        <f t="shared" si="660"/>
        <v>3.3981248999999998E-2</v>
      </c>
      <c r="IL137">
        <f t="shared" si="661"/>
        <v>0.24235521300000001</v>
      </c>
      <c r="IM137">
        <f t="shared" si="662"/>
        <v>0.405732117</v>
      </c>
      <c r="IN137" s="26">
        <f t="shared" si="663"/>
        <v>0.13094384999999997</v>
      </c>
      <c r="IO137">
        <f t="shared" si="664"/>
        <v>0.13094384999999997</v>
      </c>
      <c r="IP137">
        <f t="shared" si="665"/>
        <v>0.13094384999999997</v>
      </c>
      <c r="IQ137">
        <f t="shared" si="666"/>
        <v>0.13094384999999997</v>
      </c>
      <c r="IR137">
        <f t="shared" si="667"/>
        <v>0.13094384999999997</v>
      </c>
      <c r="IS137">
        <f t="shared" si="668"/>
        <v>-0.17001918799999999</v>
      </c>
      <c r="IT137">
        <f t="shared" si="669"/>
        <v>-0.17001918799999999</v>
      </c>
      <c r="IU137">
        <f t="shared" si="670"/>
        <v>2.8040000000000001E-3</v>
      </c>
      <c r="IV137">
        <f t="shared" si="671"/>
        <v>-0.22831000000000001</v>
      </c>
      <c r="IW137">
        <f t="shared" si="672"/>
        <v>-4.0739999999999998E-2</v>
      </c>
      <c r="IX137">
        <f t="shared" si="673"/>
        <v>-1.226E-2</v>
      </c>
      <c r="IY137" s="26" t="str">
        <f t="shared" si="674"/>
        <v/>
      </c>
      <c r="IZ137" t="str">
        <f t="shared" si="675"/>
        <v/>
      </c>
      <c r="JA137" t="str">
        <f t="shared" si="676"/>
        <v/>
      </c>
      <c r="JB137" t="str">
        <f t="shared" si="677"/>
        <v/>
      </c>
      <c r="JC137" t="str">
        <f t="shared" si="678"/>
        <v/>
      </c>
      <c r="JD137">
        <f t="shared" si="679"/>
        <v>-0.17001918799999999</v>
      </c>
      <c r="JE137">
        <f t="shared" si="680"/>
        <v>-0.17001918799999999</v>
      </c>
      <c r="JF137">
        <f t="shared" si="681"/>
        <v>2.8040000000000001E-3</v>
      </c>
      <c r="JG137">
        <f t="shared" si="682"/>
        <v>-0.22831000000000001</v>
      </c>
      <c r="JH137">
        <f t="shared" si="683"/>
        <v>-4.0739999999999998E-2</v>
      </c>
      <c r="JI137">
        <f t="shared" si="684"/>
        <v>-1.226E-2</v>
      </c>
      <c r="JJ137" s="26">
        <f t="shared" si="685"/>
        <v>23.290190403071897</v>
      </c>
      <c r="JK137">
        <f t="shared" si="686"/>
        <v>23.290190403071897</v>
      </c>
      <c r="JL137">
        <f t="shared" si="687"/>
        <v>23.290190403071897</v>
      </c>
      <c r="JM137">
        <f t="shared" si="688"/>
        <v>23.290190403071897</v>
      </c>
      <c r="JN137">
        <f t="shared" si="689"/>
        <v>23.290190403071897</v>
      </c>
      <c r="JO137">
        <f t="shared" si="690"/>
        <v>17.238335697743228</v>
      </c>
      <c r="JP137">
        <f t="shared" si="691"/>
        <v>17.932459374812645</v>
      </c>
      <c r="JQ137">
        <f t="shared" si="692"/>
        <v>17.533856577056319</v>
      </c>
      <c r="JR137">
        <f t="shared" si="693"/>
        <v>16.826215184348062</v>
      </c>
      <c r="JS137">
        <f t="shared" si="694"/>
        <v>17.117263224397906</v>
      </c>
      <c r="JT137">
        <f t="shared" si="695"/>
        <v>18.715697600983532</v>
      </c>
      <c r="JU137" s="26" t="str">
        <f t="shared" si="696"/>
        <v/>
      </c>
      <c r="JV137" t="str">
        <f t="shared" si="697"/>
        <v/>
      </c>
      <c r="JW137" t="str">
        <f t="shared" si="698"/>
        <v/>
      </c>
      <c r="JX137" t="str">
        <f t="shared" si="699"/>
        <v/>
      </c>
      <c r="JY137" t="str">
        <f t="shared" si="700"/>
        <v/>
      </c>
      <c r="JZ137">
        <f t="shared" si="701"/>
        <v>17.238335697743228</v>
      </c>
      <c r="KA137">
        <f t="shared" si="702"/>
        <v>17.932459374812645</v>
      </c>
      <c r="KB137">
        <f t="shared" si="703"/>
        <v>17.533856577056319</v>
      </c>
      <c r="KC137">
        <f t="shared" si="704"/>
        <v>16.826215184348062</v>
      </c>
      <c r="KD137">
        <f t="shared" si="705"/>
        <v>17.117263224397906</v>
      </c>
      <c r="KE137" s="4">
        <f t="shared" si="706"/>
        <v>18.715697600983532</v>
      </c>
    </row>
    <row r="138" spans="1:291" x14ac:dyDescent="0.2">
      <c r="A138" s="16" t="s">
        <v>3917</v>
      </c>
      <c r="B138" s="17" t="s">
        <v>3918</v>
      </c>
      <c r="C138" s="17"/>
      <c r="D138" s="17"/>
      <c r="E138" s="20" t="s">
        <v>173</v>
      </c>
      <c r="F138" s="19"/>
      <c r="G138" s="19"/>
      <c r="H138" s="19"/>
      <c r="I138" s="19"/>
      <c r="J138" s="19"/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32">
        <v>0</v>
      </c>
      <c r="Q138" s="19"/>
      <c r="R138" s="19"/>
      <c r="S138" s="19"/>
      <c r="T138" s="19"/>
      <c r="U138" s="19"/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32">
        <v>1</v>
      </c>
      <c r="AG138">
        <v>0</v>
      </c>
      <c r="AH138">
        <v>0</v>
      </c>
      <c r="AI138">
        <v>0</v>
      </c>
      <c r="AJ138">
        <v>0</v>
      </c>
      <c r="AK138">
        <v>0</v>
      </c>
      <c r="AL138" s="4">
        <v>0</v>
      </c>
      <c r="AM138" s="19"/>
      <c r="AN138" s="19"/>
      <c r="AO138" s="19"/>
      <c r="AP138" s="19"/>
      <c r="AQ138" s="19"/>
      <c r="AR138" s="19">
        <v>2.08389E-2</v>
      </c>
      <c r="AS138" s="19">
        <v>2.1256799999999999E-2</v>
      </c>
      <c r="AT138" s="19">
        <v>2.0922699999999999E-2</v>
      </c>
      <c r="AU138" s="19">
        <v>1.99043E-2</v>
      </c>
      <c r="AV138" s="19">
        <v>1.9429800000000001E-2</v>
      </c>
      <c r="AW138" s="32">
        <v>2.2126099999999999E-2</v>
      </c>
      <c r="AX138" s="19"/>
      <c r="AY138" s="19"/>
      <c r="AZ138" s="19"/>
      <c r="BA138" s="19"/>
      <c r="BB138" s="19"/>
      <c r="BC138" s="19">
        <v>0</v>
      </c>
      <c r="BD138" s="19">
        <v>0</v>
      </c>
      <c r="BE138" s="19">
        <v>0</v>
      </c>
      <c r="BF138" s="19">
        <v>3</v>
      </c>
      <c r="BG138" s="19">
        <v>0</v>
      </c>
      <c r="BH138" s="32">
        <v>0</v>
      </c>
      <c r="BI138" s="19"/>
      <c r="BJ138" s="19"/>
      <c r="BK138" s="19"/>
      <c r="BL138" s="19"/>
      <c r="BM138" s="19"/>
      <c r="BN138" s="19">
        <f t="shared" si="589"/>
        <v>0</v>
      </c>
      <c r="BO138" s="19">
        <f t="shared" si="590"/>
        <v>0</v>
      </c>
      <c r="BP138" s="19">
        <f t="shared" si="730"/>
        <v>0</v>
      </c>
      <c r="BQ138" s="19">
        <f t="shared" si="730"/>
        <v>1</v>
      </c>
      <c r="BR138" s="19">
        <f t="shared" si="730"/>
        <v>0</v>
      </c>
      <c r="BS138" s="19">
        <f t="shared" si="730"/>
        <v>0</v>
      </c>
      <c r="BT138" s="38">
        <v>22</v>
      </c>
      <c r="BU138" s="19">
        <v>16</v>
      </c>
      <c r="BV138" s="19">
        <v>18</v>
      </c>
      <c r="BW138" s="19">
        <v>10</v>
      </c>
      <c r="BX138" s="19">
        <v>20</v>
      </c>
      <c r="BY138" s="19">
        <v>13</v>
      </c>
      <c r="BZ138" s="19">
        <v>20</v>
      </c>
      <c r="CA138" s="19">
        <v>19</v>
      </c>
      <c r="CB138" s="19">
        <v>40</v>
      </c>
      <c r="CC138" s="19">
        <v>18</v>
      </c>
      <c r="CD138" s="32">
        <v>33</v>
      </c>
      <c r="CE138" s="19">
        <v>142</v>
      </c>
      <c r="CF138" s="19">
        <v>176</v>
      </c>
      <c r="CG138" s="19">
        <v>168</v>
      </c>
      <c r="CH138" s="19">
        <v>176</v>
      </c>
      <c r="CI138" s="19">
        <v>129</v>
      </c>
      <c r="CJ138" s="19">
        <v>130</v>
      </c>
      <c r="CK138" s="19">
        <v>137</v>
      </c>
      <c r="CL138" s="19">
        <v>138</v>
      </c>
      <c r="CM138" s="19">
        <v>116</v>
      </c>
      <c r="CN138" s="19">
        <v>101</v>
      </c>
      <c r="CO138" s="32">
        <v>118</v>
      </c>
      <c r="CP138" s="35">
        <f t="shared" si="567"/>
        <v>0.15492957746478872</v>
      </c>
      <c r="CQ138" s="35">
        <f t="shared" si="568"/>
        <v>9.0909090909090912E-2</v>
      </c>
      <c r="CR138" s="35">
        <f t="shared" si="569"/>
        <v>0.10714285714285714</v>
      </c>
      <c r="CS138" s="35">
        <f t="shared" si="570"/>
        <v>5.6818181818181816E-2</v>
      </c>
      <c r="CT138" s="35">
        <f t="shared" si="571"/>
        <v>0.15503875968992248</v>
      </c>
      <c r="CU138" s="35">
        <f t="shared" si="572"/>
        <v>0.1</v>
      </c>
      <c r="CV138" s="35">
        <f t="shared" si="573"/>
        <v>0.145985401459854</v>
      </c>
      <c r="CW138" s="35">
        <f t="shared" si="574"/>
        <v>0.13768115942028986</v>
      </c>
      <c r="CX138" s="35">
        <f t="shared" si="575"/>
        <v>0.34482758620689657</v>
      </c>
      <c r="CY138" s="35">
        <f t="shared" si="576"/>
        <v>0.17821782178217821</v>
      </c>
      <c r="CZ138" s="139">
        <f t="shared" si="577"/>
        <v>0.27966101694915252</v>
      </c>
      <c r="DA138" s="146">
        <v>2.0575999999999999</v>
      </c>
      <c r="DB138" s="146">
        <v>1.8869</v>
      </c>
      <c r="DC138" s="146">
        <v>1.8869</v>
      </c>
      <c r="DD138" s="146">
        <v>2.5202</v>
      </c>
      <c r="DE138" s="146">
        <v>2.5202</v>
      </c>
      <c r="DF138" s="146">
        <v>3.0419</v>
      </c>
      <c r="DG138" s="146">
        <v>2.5653000000000001</v>
      </c>
      <c r="DH138" s="146">
        <v>2.1537000000000002</v>
      </c>
      <c r="DI138" s="146">
        <v>2.1537000000000002</v>
      </c>
      <c r="DJ138" s="146">
        <v>2.9508000000000001</v>
      </c>
      <c r="DK138" s="147">
        <v>2.9508000000000001</v>
      </c>
      <c r="DL138" s="146"/>
      <c r="DM138" s="146">
        <v>0.280912</v>
      </c>
      <c r="DN138" s="146">
        <v>0.233958</v>
      </c>
      <c r="DO138" s="146">
        <v>0.233958</v>
      </c>
      <c r="DP138" s="146">
        <v>0.20275399999999999</v>
      </c>
      <c r="DQ138" s="146">
        <v>0.20275399999999999</v>
      </c>
      <c r="DR138" s="146">
        <v>0.169239</v>
      </c>
      <c r="DS138" s="146">
        <v>0.27995999999999999</v>
      </c>
      <c r="DT138" s="146">
        <v>0.25121100000000002</v>
      </c>
      <c r="DU138" s="146">
        <v>0.25121100000000002</v>
      </c>
      <c r="DV138" s="147">
        <v>0.29110399999999997</v>
      </c>
      <c r="DW138" s="146"/>
      <c r="DX138" s="146">
        <v>3.2001000000000002E-2</v>
      </c>
      <c r="DY138" s="146">
        <v>4.9703999999999998E-2</v>
      </c>
      <c r="DZ138" s="146">
        <v>4.9703999999999998E-2</v>
      </c>
      <c r="EA138" s="146">
        <v>8.1016000000000005E-2</v>
      </c>
      <c r="EB138" s="146">
        <v>8.1016000000000005E-2</v>
      </c>
      <c r="EC138" s="146">
        <v>9.1573000000000002E-2</v>
      </c>
      <c r="ED138" s="146">
        <v>3.6414000000000002E-2</v>
      </c>
      <c r="EE138" s="146">
        <v>3.5839999999999997E-2</v>
      </c>
      <c r="EF138" s="146">
        <v>3.5839999999999997E-2</v>
      </c>
      <c r="EG138" s="147">
        <v>-3.5716999999999999E-2</v>
      </c>
      <c r="EH138" s="143">
        <v>162719600</v>
      </c>
      <c r="EI138" s="143">
        <v>184377000</v>
      </c>
      <c r="EJ138" s="143">
        <v>256891800</v>
      </c>
      <c r="EK138" s="143">
        <v>321488000</v>
      </c>
      <c r="EL138" s="143">
        <v>277119100</v>
      </c>
      <c r="EM138" s="143">
        <v>230228000</v>
      </c>
      <c r="EN138" s="143">
        <v>260558300</v>
      </c>
      <c r="EO138" s="143">
        <v>356037900</v>
      </c>
      <c r="EP138" s="143">
        <v>514111600</v>
      </c>
      <c r="EQ138" s="143">
        <v>273951400</v>
      </c>
      <c r="ER138" s="143"/>
      <c r="ES138" s="26">
        <f t="shared" si="596"/>
        <v>18.90753903205108</v>
      </c>
      <c r="ET138" s="26">
        <f t="shared" si="597"/>
        <v>19.032493132457152</v>
      </c>
      <c r="EU138" s="26">
        <f t="shared" si="598"/>
        <v>19.364165542536046</v>
      </c>
      <c r="EV138" s="26">
        <f t="shared" si="599"/>
        <v>19.588470775906472</v>
      </c>
      <c r="EW138" s="26">
        <f t="shared" si="600"/>
        <v>19.439957935642539</v>
      </c>
      <c r="EX138" s="26">
        <f t="shared" si="601"/>
        <v>19.254580680217611</v>
      </c>
      <c r="EY138" s="26">
        <f t="shared" si="602"/>
        <v>19.378337194502002</v>
      </c>
      <c r="EZ138" s="26">
        <f t="shared" si="603"/>
        <v>19.690547743823927</v>
      </c>
      <c r="FA138" s="26">
        <f t="shared" si="604"/>
        <v>20.057950920474735</v>
      </c>
      <c r="FB138" s="26">
        <f t="shared" si="605"/>
        <v>19.42846127635725</v>
      </c>
      <c r="FC138" s="152" t="str">
        <f t="shared" si="606"/>
        <v/>
      </c>
      <c r="FD138" t="str">
        <f t="shared" si="707"/>
        <v/>
      </c>
      <c r="FE138" t="str">
        <f t="shared" si="707"/>
        <v/>
      </c>
      <c r="FF138" t="str">
        <f t="shared" si="707"/>
        <v/>
      </c>
      <c r="FG138" t="str">
        <f t="shared" si="707"/>
        <v/>
      </c>
      <c r="FH138" t="str">
        <f t="shared" si="707"/>
        <v/>
      </c>
      <c r="FI138">
        <f t="shared" si="707"/>
        <v>3.0419</v>
      </c>
      <c r="FJ138">
        <f t="shared" si="707"/>
        <v>2.5653000000000001</v>
      </c>
      <c r="FK138">
        <f t="shared" si="707"/>
        <v>2.1537000000000002</v>
      </c>
      <c r="FL138">
        <f t="shared" si="707"/>
        <v>2.1537000000000002</v>
      </c>
      <c r="FM138">
        <f t="shared" si="707"/>
        <v>2.9508000000000001</v>
      </c>
      <c r="FN138">
        <f t="shared" si="707"/>
        <v>2.9508000000000001</v>
      </c>
      <c r="FO138" s="26" t="str">
        <f t="shared" si="727"/>
        <v/>
      </c>
      <c r="FP138" t="str">
        <f t="shared" si="726"/>
        <v/>
      </c>
      <c r="FQ138" t="str">
        <f t="shared" si="708"/>
        <v/>
      </c>
      <c r="FR138" t="str">
        <f t="shared" si="709"/>
        <v/>
      </c>
      <c r="FS138" t="str">
        <f t="shared" si="710"/>
        <v/>
      </c>
      <c r="FT138">
        <f t="shared" si="711"/>
        <v>0.20275399999999999</v>
      </c>
      <c r="FU138">
        <f t="shared" si="712"/>
        <v>0.169239</v>
      </c>
      <c r="FV138">
        <f t="shared" si="713"/>
        <v>0.27995999999999999</v>
      </c>
      <c r="FW138">
        <f t="shared" si="714"/>
        <v>0.25121100000000002</v>
      </c>
      <c r="FX138">
        <f t="shared" si="715"/>
        <v>0.25121100000000002</v>
      </c>
      <c r="FY138" s="4">
        <f t="shared" si="716"/>
        <v>0.29110399999999997</v>
      </c>
      <c r="FZ138" t="str">
        <f t="shared" si="728"/>
        <v/>
      </c>
      <c r="GA138" t="str">
        <f t="shared" si="729"/>
        <v/>
      </c>
      <c r="GB138" t="str">
        <f t="shared" si="717"/>
        <v/>
      </c>
      <c r="GC138" t="str">
        <f t="shared" si="718"/>
        <v/>
      </c>
      <c r="GD138" t="str">
        <f t="shared" si="719"/>
        <v/>
      </c>
      <c r="GE138">
        <f t="shared" si="720"/>
        <v>8.1016000000000005E-2</v>
      </c>
      <c r="GF138">
        <f t="shared" si="721"/>
        <v>9.1573000000000002E-2</v>
      </c>
      <c r="GG138">
        <f t="shared" si="722"/>
        <v>3.6414000000000002E-2</v>
      </c>
      <c r="GH138">
        <f t="shared" si="723"/>
        <v>3.5839999999999997E-2</v>
      </c>
      <c r="GI138">
        <f t="shared" si="724"/>
        <v>3.5839999999999997E-2</v>
      </c>
      <c r="GJ138" s="4">
        <f t="shared" si="725"/>
        <v>-3.5716999999999999E-2</v>
      </c>
      <c r="GK138" t="str">
        <f t="shared" si="608"/>
        <v/>
      </c>
      <c r="GL138" t="str">
        <f t="shared" si="609"/>
        <v/>
      </c>
      <c r="GM138" t="str">
        <f t="shared" si="610"/>
        <v/>
      </c>
      <c r="GN138" t="str">
        <f t="shared" si="611"/>
        <v/>
      </c>
      <c r="GO138" t="str">
        <f t="shared" si="612"/>
        <v/>
      </c>
      <c r="GP138">
        <f t="shared" si="613"/>
        <v>19.254580680217611</v>
      </c>
      <c r="GQ138">
        <f t="shared" si="614"/>
        <v>19.378337194502002</v>
      </c>
      <c r="GR138">
        <f t="shared" si="615"/>
        <v>19.690547743823927</v>
      </c>
      <c r="GS138">
        <f t="shared" si="616"/>
        <v>20.057950920474735</v>
      </c>
      <c r="GT138">
        <f t="shared" si="617"/>
        <v>19.42846127635725</v>
      </c>
      <c r="GU138" t="str">
        <f t="shared" si="618"/>
        <v/>
      </c>
      <c r="GV138" s="26">
        <f t="shared" si="619"/>
        <v>11.025982470999988</v>
      </c>
      <c r="GW138">
        <f t="shared" si="620"/>
        <v>11.025982470999988</v>
      </c>
      <c r="GX138">
        <f t="shared" si="621"/>
        <v>11.025982470999988</v>
      </c>
      <c r="GY138">
        <f t="shared" si="622"/>
        <v>11.025982470999988</v>
      </c>
      <c r="GZ138">
        <f t="shared" si="623"/>
        <v>11.025982470999988</v>
      </c>
      <c r="HA138">
        <f t="shared" si="624"/>
        <v>3.0419</v>
      </c>
      <c r="HB138">
        <f t="shared" si="625"/>
        <v>2.5653000000000001</v>
      </c>
      <c r="HC138">
        <f t="shared" si="626"/>
        <v>2.1537000000000002</v>
      </c>
      <c r="HD138">
        <f t="shared" si="627"/>
        <v>2.1537000000000002</v>
      </c>
      <c r="HE138">
        <f t="shared" si="628"/>
        <v>2.9508000000000001</v>
      </c>
      <c r="HF138">
        <f t="shared" si="629"/>
        <v>2.9508000000000001</v>
      </c>
      <c r="HG138" s="26" t="str">
        <f t="shared" si="630"/>
        <v/>
      </c>
      <c r="HH138" t="str">
        <f t="shared" si="631"/>
        <v/>
      </c>
      <c r="HI138" t="str">
        <f t="shared" si="632"/>
        <v/>
      </c>
      <c r="HJ138" t="str">
        <f t="shared" si="633"/>
        <v/>
      </c>
      <c r="HK138" t="str">
        <f t="shared" si="634"/>
        <v/>
      </c>
      <c r="HL138">
        <f t="shared" si="635"/>
        <v>3.0419</v>
      </c>
      <c r="HM138">
        <f t="shared" si="636"/>
        <v>2.5653000000000001</v>
      </c>
      <c r="HN138">
        <f t="shared" si="637"/>
        <v>2.1537000000000002</v>
      </c>
      <c r="HO138">
        <f t="shared" si="638"/>
        <v>2.1537000000000002</v>
      </c>
      <c r="HP138">
        <f t="shared" si="639"/>
        <v>2.9508000000000001</v>
      </c>
      <c r="HQ138">
        <f t="shared" si="640"/>
        <v>2.9508000000000001</v>
      </c>
      <c r="HR138" s="26">
        <f t="shared" si="641"/>
        <v>0.86766592399999853</v>
      </c>
      <c r="HS138">
        <f t="shared" si="642"/>
        <v>0.86766592399999853</v>
      </c>
      <c r="HT138">
        <f t="shared" si="643"/>
        <v>0.86766592399999853</v>
      </c>
      <c r="HU138">
        <f t="shared" si="644"/>
        <v>0.86766592399999853</v>
      </c>
      <c r="HV138">
        <f t="shared" si="645"/>
        <v>0.86766592399999853</v>
      </c>
      <c r="HW138">
        <f t="shared" si="646"/>
        <v>0.20275399999999999</v>
      </c>
      <c r="HX138">
        <f t="shared" si="647"/>
        <v>0.169239</v>
      </c>
      <c r="HY138">
        <f t="shared" si="648"/>
        <v>0.27995999999999999</v>
      </c>
      <c r="HZ138">
        <f t="shared" si="649"/>
        <v>0.25121100000000002</v>
      </c>
      <c r="IA138">
        <f t="shared" si="650"/>
        <v>0.25121100000000002</v>
      </c>
      <c r="IB138" s="4">
        <f t="shared" si="651"/>
        <v>0.29110399999999997</v>
      </c>
      <c r="IC138" t="str">
        <f t="shared" si="652"/>
        <v/>
      </c>
      <c r="ID138" t="str">
        <f t="shared" si="653"/>
        <v/>
      </c>
      <c r="IE138" t="str">
        <f t="shared" si="654"/>
        <v/>
      </c>
      <c r="IF138" t="str">
        <f t="shared" si="655"/>
        <v/>
      </c>
      <c r="IG138" t="str">
        <f t="shared" si="656"/>
        <v/>
      </c>
      <c r="IH138">
        <f t="shared" si="657"/>
        <v>0.20275399999999999</v>
      </c>
      <c r="II138">
        <f t="shared" si="658"/>
        <v>0.169239</v>
      </c>
      <c r="IJ138">
        <f t="shared" si="659"/>
        <v>0.27995999999999999</v>
      </c>
      <c r="IK138">
        <f t="shared" si="660"/>
        <v>0.25121100000000002</v>
      </c>
      <c r="IL138">
        <f t="shared" si="661"/>
        <v>0.25121100000000002</v>
      </c>
      <c r="IM138">
        <f t="shared" si="662"/>
        <v>0.29110399999999997</v>
      </c>
      <c r="IN138" s="26">
        <f t="shared" si="663"/>
        <v>0.13094384999999997</v>
      </c>
      <c r="IO138">
        <f t="shared" si="664"/>
        <v>0.13094384999999997</v>
      </c>
      <c r="IP138">
        <f t="shared" si="665"/>
        <v>0.13094384999999997</v>
      </c>
      <c r="IQ138">
        <f t="shared" si="666"/>
        <v>0.13094384999999997</v>
      </c>
      <c r="IR138">
        <f t="shared" si="667"/>
        <v>0.13094384999999997</v>
      </c>
      <c r="IS138">
        <f t="shared" si="668"/>
        <v>8.1016000000000005E-2</v>
      </c>
      <c r="IT138">
        <f t="shared" si="669"/>
        <v>9.1573000000000002E-2</v>
      </c>
      <c r="IU138">
        <f t="shared" si="670"/>
        <v>3.6414000000000002E-2</v>
      </c>
      <c r="IV138">
        <f t="shared" si="671"/>
        <v>3.5839999999999997E-2</v>
      </c>
      <c r="IW138">
        <f t="shared" si="672"/>
        <v>3.5839999999999997E-2</v>
      </c>
      <c r="IX138">
        <f t="shared" si="673"/>
        <v>-3.5716999999999999E-2</v>
      </c>
      <c r="IY138" s="26" t="str">
        <f t="shared" si="674"/>
        <v/>
      </c>
      <c r="IZ138" t="str">
        <f t="shared" si="675"/>
        <v/>
      </c>
      <c r="JA138" t="str">
        <f t="shared" si="676"/>
        <v/>
      </c>
      <c r="JB138" t="str">
        <f t="shared" si="677"/>
        <v/>
      </c>
      <c r="JC138" t="str">
        <f t="shared" si="678"/>
        <v/>
      </c>
      <c r="JD138">
        <f t="shared" si="679"/>
        <v>8.1016000000000005E-2</v>
      </c>
      <c r="JE138">
        <f t="shared" si="680"/>
        <v>9.1573000000000002E-2</v>
      </c>
      <c r="JF138">
        <f t="shared" si="681"/>
        <v>3.6414000000000002E-2</v>
      </c>
      <c r="JG138">
        <f t="shared" si="682"/>
        <v>3.5839999999999997E-2</v>
      </c>
      <c r="JH138">
        <f t="shared" si="683"/>
        <v>3.5839999999999997E-2</v>
      </c>
      <c r="JI138">
        <f t="shared" si="684"/>
        <v>-3.5716999999999999E-2</v>
      </c>
      <c r="JJ138" s="26">
        <f t="shared" si="685"/>
        <v>23.290190403071897</v>
      </c>
      <c r="JK138">
        <f t="shared" si="686"/>
        <v>23.290190403071897</v>
      </c>
      <c r="JL138">
        <f t="shared" si="687"/>
        <v>23.290190403071897</v>
      </c>
      <c r="JM138">
        <f t="shared" si="688"/>
        <v>23.290190403071897</v>
      </c>
      <c r="JN138">
        <f t="shared" si="689"/>
        <v>23.290190403071897</v>
      </c>
      <c r="JO138">
        <f t="shared" si="690"/>
        <v>19.254580680217611</v>
      </c>
      <c r="JP138">
        <f t="shared" si="691"/>
        <v>19.378337194502002</v>
      </c>
      <c r="JQ138">
        <f t="shared" si="692"/>
        <v>19.690547743823927</v>
      </c>
      <c r="JR138">
        <f t="shared" si="693"/>
        <v>20.057950920474735</v>
      </c>
      <c r="JS138">
        <f t="shared" si="694"/>
        <v>19.42846127635725</v>
      </c>
      <c r="JT138">
        <f t="shared" si="695"/>
        <v>23.290190403071897</v>
      </c>
      <c r="JU138" s="26" t="str">
        <f t="shared" si="696"/>
        <v/>
      </c>
      <c r="JV138" t="str">
        <f t="shared" si="697"/>
        <v/>
      </c>
      <c r="JW138" t="str">
        <f t="shared" si="698"/>
        <v/>
      </c>
      <c r="JX138" t="str">
        <f t="shared" si="699"/>
        <v/>
      </c>
      <c r="JY138" t="str">
        <f t="shared" si="700"/>
        <v/>
      </c>
      <c r="JZ138">
        <f t="shared" si="701"/>
        <v>19.254580680217611</v>
      </c>
      <c r="KA138">
        <f t="shared" si="702"/>
        <v>19.378337194502002</v>
      </c>
      <c r="KB138">
        <f t="shared" si="703"/>
        <v>19.690547743823927</v>
      </c>
      <c r="KC138">
        <f t="shared" si="704"/>
        <v>20.057950920474735</v>
      </c>
      <c r="KD138">
        <f t="shared" si="705"/>
        <v>19.42846127635725</v>
      </c>
      <c r="KE138" s="4" t="str">
        <f t="shared" si="706"/>
        <v/>
      </c>
    </row>
    <row r="139" spans="1:291" x14ac:dyDescent="0.2">
      <c r="A139" s="16" t="s">
        <v>3788</v>
      </c>
      <c r="B139" s="17" t="s">
        <v>3789</v>
      </c>
      <c r="C139" s="17"/>
      <c r="D139" s="17"/>
      <c r="E139" s="20" t="s">
        <v>173</v>
      </c>
      <c r="F139" s="19"/>
      <c r="G139" s="19"/>
      <c r="H139" s="19"/>
      <c r="I139" s="19"/>
      <c r="J139" s="19"/>
      <c r="K139" s="19"/>
      <c r="L139" s="19"/>
      <c r="M139" s="19">
        <v>0</v>
      </c>
      <c r="N139" s="19">
        <v>0</v>
      </c>
      <c r="O139" s="19">
        <v>0</v>
      </c>
      <c r="P139" s="32">
        <v>0</v>
      </c>
      <c r="Q139" s="19"/>
      <c r="R139" s="19"/>
      <c r="S139" s="19"/>
      <c r="T139" s="19"/>
      <c r="U139" s="19"/>
      <c r="V139" s="19"/>
      <c r="W139" s="19"/>
      <c r="X139" s="19">
        <v>0</v>
      </c>
      <c r="Y139" s="19">
        <v>0</v>
      </c>
      <c r="Z139" s="19">
        <v>0</v>
      </c>
      <c r="AA139" s="32">
        <v>0</v>
      </c>
      <c r="AI139">
        <v>0</v>
      </c>
      <c r="AJ139">
        <v>0</v>
      </c>
      <c r="AK139">
        <v>0</v>
      </c>
      <c r="AL139" s="4">
        <v>0</v>
      </c>
      <c r="AM139" s="19"/>
      <c r="AN139" s="19"/>
      <c r="AO139" s="19"/>
      <c r="AP139" s="19"/>
      <c r="AQ139" s="19"/>
      <c r="AR139" s="19"/>
      <c r="AS139" s="19"/>
      <c r="AT139" s="19">
        <v>2.52445E-2</v>
      </c>
      <c r="AU139" s="19">
        <v>2.39879E-2</v>
      </c>
      <c r="AV139" s="19">
        <v>2.7143799999999999E-2</v>
      </c>
      <c r="AW139" s="32">
        <v>3.0751899999999999E-2</v>
      </c>
      <c r="AX139" s="19"/>
      <c r="AY139" s="19"/>
      <c r="AZ139" s="19"/>
      <c r="BA139" s="19"/>
      <c r="BB139" s="19"/>
      <c r="BC139" s="19"/>
      <c r="BD139" s="19"/>
      <c r="BE139" s="19">
        <v>0</v>
      </c>
      <c r="BF139" s="19">
        <v>0</v>
      </c>
      <c r="BG139" s="19">
        <v>0</v>
      </c>
      <c r="BH139" s="32">
        <v>0</v>
      </c>
      <c r="BI139" s="19"/>
      <c r="BJ139" s="19"/>
      <c r="BK139" s="19"/>
      <c r="BL139" s="19"/>
      <c r="BM139" s="19"/>
      <c r="BN139" s="19"/>
      <c r="BO139" s="19"/>
      <c r="BP139" s="19">
        <f t="shared" si="730"/>
        <v>0</v>
      </c>
      <c r="BQ139" s="19">
        <f t="shared" si="730"/>
        <v>0</v>
      </c>
      <c r="BR139" s="19">
        <f t="shared" si="730"/>
        <v>0</v>
      </c>
      <c r="BS139" s="19">
        <f t="shared" si="730"/>
        <v>0</v>
      </c>
      <c r="BT139" s="38">
        <v>21</v>
      </c>
      <c r="BU139" s="19">
        <v>26</v>
      </c>
      <c r="BV139" s="19">
        <v>30</v>
      </c>
      <c r="BW139" s="19">
        <v>17</v>
      </c>
      <c r="BX139" s="19">
        <v>10</v>
      </c>
      <c r="BY139" s="19">
        <v>20</v>
      </c>
      <c r="BZ139" s="19">
        <v>10</v>
      </c>
      <c r="CA139" s="19">
        <v>5</v>
      </c>
      <c r="CB139" s="19">
        <v>6</v>
      </c>
      <c r="CC139" s="19">
        <v>10</v>
      </c>
      <c r="CD139" s="32">
        <v>9</v>
      </c>
      <c r="CE139" s="19">
        <v>288</v>
      </c>
      <c r="CF139" s="19">
        <v>316</v>
      </c>
      <c r="CG139" s="19">
        <v>204</v>
      </c>
      <c r="CH139" s="19">
        <v>148</v>
      </c>
      <c r="CI139" s="19">
        <v>105</v>
      </c>
      <c r="CJ139" s="19">
        <v>116</v>
      </c>
      <c r="CK139" s="19">
        <v>81</v>
      </c>
      <c r="CL139" s="19">
        <v>89</v>
      </c>
      <c r="CM139" s="19">
        <v>67</v>
      </c>
      <c r="CN139" s="19">
        <v>80</v>
      </c>
      <c r="CO139" s="32">
        <v>117</v>
      </c>
      <c r="CP139" s="35">
        <f t="shared" si="567"/>
        <v>7.2916666666666671E-2</v>
      </c>
      <c r="CQ139" s="35">
        <f t="shared" si="568"/>
        <v>8.2278481012658222E-2</v>
      </c>
      <c r="CR139" s="35">
        <f t="shared" si="569"/>
        <v>0.14705882352941177</v>
      </c>
      <c r="CS139" s="35">
        <f t="shared" si="570"/>
        <v>0.11486486486486487</v>
      </c>
      <c r="CT139" s="35">
        <f t="shared" si="571"/>
        <v>9.5238095238095233E-2</v>
      </c>
      <c r="CU139" s="35">
        <f t="shared" si="572"/>
        <v>0.17241379310344829</v>
      </c>
      <c r="CV139" s="35">
        <f t="shared" si="573"/>
        <v>0.12345679012345678</v>
      </c>
      <c r="CW139" s="35">
        <f t="shared" si="574"/>
        <v>5.6179775280898875E-2</v>
      </c>
      <c r="CX139" s="35">
        <f t="shared" si="575"/>
        <v>8.9552238805970144E-2</v>
      </c>
      <c r="CY139" s="35">
        <f t="shared" si="576"/>
        <v>0.125</v>
      </c>
      <c r="CZ139" s="139">
        <f t="shared" si="577"/>
        <v>7.6923076923076927E-2</v>
      </c>
      <c r="DA139" s="146">
        <v>1.385585928</v>
      </c>
      <c r="DB139" s="146">
        <v>0.92437075300000004</v>
      </c>
      <c r="DC139" s="146">
        <v>0.78947986299999995</v>
      </c>
      <c r="DD139" s="146">
        <v>1.370647304</v>
      </c>
      <c r="DE139" s="146">
        <v>1.718385984</v>
      </c>
      <c r="DF139" s="146">
        <v>1.4576426760000001</v>
      </c>
      <c r="DG139" s="146">
        <v>1.6848272399999999</v>
      </c>
      <c r="DH139" s="146">
        <v>1.893652873</v>
      </c>
      <c r="DI139" s="146">
        <v>0.99149298200000002</v>
      </c>
      <c r="DJ139" s="146">
        <v>1.1492765819999999</v>
      </c>
      <c r="DK139" s="147">
        <v>1.1941849499999999</v>
      </c>
      <c r="DL139" s="146"/>
      <c r="DM139" s="146"/>
      <c r="DN139" s="146">
        <v>0.433925438</v>
      </c>
      <c r="DO139" s="146">
        <v>0.29885240600000001</v>
      </c>
      <c r="DP139" s="146">
        <v>0.172896461</v>
      </c>
      <c r="DQ139" s="146">
        <v>0.49166416200000002</v>
      </c>
      <c r="DR139" s="146">
        <v>0.49166416200000002</v>
      </c>
      <c r="DS139" s="146">
        <v>0.43835159299999998</v>
      </c>
      <c r="DT139" s="146">
        <v>0.33479751600000002</v>
      </c>
      <c r="DU139" s="146">
        <v>0.41975582099999997</v>
      </c>
      <c r="DV139" s="147">
        <v>0.39973857899999998</v>
      </c>
      <c r="DW139" s="146"/>
      <c r="DX139" s="146"/>
      <c r="DY139" s="146">
        <v>4.9250450000000001E-2</v>
      </c>
      <c r="DZ139" s="146">
        <v>5.779902E-2</v>
      </c>
      <c r="EA139" s="146">
        <v>5.2632369999999998E-2</v>
      </c>
      <c r="EB139" s="146">
        <v>5.1235551999999997E-2</v>
      </c>
      <c r="EC139" s="146">
        <v>5.1235551999999997E-2</v>
      </c>
      <c r="ED139" s="146">
        <v>4.1889999999999997E-2</v>
      </c>
      <c r="EE139" s="146">
        <v>5.5337999999999998E-2</v>
      </c>
      <c r="EF139" s="146">
        <v>4.9874000000000002E-2</v>
      </c>
      <c r="EG139" s="147">
        <v>-6.3600000000000002E-3</v>
      </c>
      <c r="EH139" s="143">
        <v>171446500</v>
      </c>
      <c r="EI139" s="143">
        <v>127176200</v>
      </c>
      <c r="EJ139" s="143">
        <v>129577000</v>
      </c>
      <c r="EK139" s="143">
        <v>256041000</v>
      </c>
      <c r="EL139" s="143">
        <v>352966900</v>
      </c>
      <c r="EM139" s="143">
        <v>334209000</v>
      </c>
      <c r="EN139" s="143">
        <v>419420900</v>
      </c>
      <c r="EO139" s="143">
        <v>524905400</v>
      </c>
      <c r="EP139" s="143">
        <v>325453900</v>
      </c>
      <c r="EQ139" s="143">
        <v>417303500</v>
      </c>
      <c r="ER139" s="143">
        <v>425352800</v>
      </c>
      <c r="ES139" s="26">
        <f t="shared" si="596"/>
        <v>18.959781822549932</v>
      </c>
      <c r="ET139" s="26">
        <f t="shared" si="597"/>
        <v>18.661084084445374</v>
      </c>
      <c r="EU139" s="26">
        <f t="shared" si="598"/>
        <v>18.679785856997135</v>
      </c>
      <c r="EV139" s="26">
        <f t="shared" si="599"/>
        <v>19.360848145870193</v>
      </c>
      <c r="EW139" s="26">
        <f t="shared" si="600"/>
        <v>19.681884842795721</v>
      </c>
      <c r="EX139" s="26">
        <f t="shared" si="601"/>
        <v>19.627277103745008</v>
      </c>
      <c r="EY139" s="26">
        <f t="shared" si="602"/>
        <v>19.854385508285365</v>
      </c>
      <c r="EZ139" s="26">
        <f t="shared" si="603"/>
        <v>20.078728613843452</v>
      </c>
      <c r="FA139" s="26">
        <f t="shared" si="604"/>
        <v>19.600731381318461</v>
      </c>
      <c r="FB139" s="26">
        <f t="shared" si="605"/>
        <v>19.849324332777986</v>
      </c>
      <c r="FC139" s="152">
        <f t="shared" si="606"/>
        <v>19.868429500178653</v>
      </c>
      <c r="FD139" t="str">
        <f t="shared" si="707"/>
        <v/>
      </c>
      <c r="FE139" t="str">
        <f t="shared" si="707"/>
        <v/>
      </c>
      <c r="FF139" t="str">
        <f t="shared" si="707"/>
        <v/>
      </c>
      <c r="FG139" t="str">
        <f t="shared" si="707"/>
        <v/>
      </c>
      <c r="FH139" t="str">
        <f t="shared" si="707"/>
        <v/>
      </c>
      <c r="FI139" t="str">
        <f t="shared" si="707"/>
        <v/>
      </c>
      <c r="FJ139" t="str">
        <f t="shared" si="707"/>
        <v/>
      </c>
      <c r="FK139">
        <f t="shared" si="707"/>
        <v>1.893652873</v>
      </c>
      <c r="FL139">
        <f t="shared" si="707"/>
        <v>0.99149298200000002</v>
      </c>
      <c r="FM139">
        <f t="shared" si="707"/>
        <v>1.1492765819999999</v>
      </c>
      <c r="FN139">
        <f t="shared" si="707"/>
        <v>1.1941849499999999</v>
      </c>
      <c r="FO139" s="26" t="str">
        <f t="shared" si="727"/>
        <v/>
      </c>
      <c r="FP139" t="str">
        <f t="shared" si="726"/>
        <v/>
      </c>
      <c r="FQ139" t="str">
        <f t="shared" si="708"/>
        <v/>
      </c>
      <c r="FR139" t="str">
        <f t="shared" si="709"/>
        <v/>
      </c>
      <c r="FS139" t="str">
        <f t="shared" si="710"/>
        <v/>
      </c>
      <c r="FT139" t="str">
        <f t="shared" si="711"/>
        <v/>
      </c>
      <c r="FU139" t="str">
        <f t="shared" si="712"/>
        <v/>
      </c>
      <c r="FV139">
        <f t="shared" si="713"/>
        <v>0.43835159299999998</v>
      </c>
      <c r="FW139">
        <f t="shared" si="714"/>
        <v>0.33479751600000002</v>
      </c>
      <c r="FX139">
        <f t="shared" si="715"/>
        <v>0.41975582099999997</v>
      </c>
      <c r="FY139" s="4">
        <f t="shared" si="716"/>
        <v>0.39973857899999998</v>
      </c>
      <c r="FZ139" t="str">
        <f t="shared" si="728"/>
        <v/>
      </c>
      <c r="GA139" t="str">
        <f t="shared" si="729"/>
        <v/>
      </c>
      <c r="GB139" t="str">
        <f t="shared" si="717"/>
        <v/>
      </c>
      <c r="GC139" t="str">
        <f t="shared" si="718"/>
        <v/>
      </c>
      <c r="GD139" t="str">
        <f t="shared" si="719"/>
        <v/>
      </c>
      <c r="GE139" t="str">
        <f t="shared" si="720"/>
        <v/>
      </c>
      <c r="GF139" t="str">
        <f t="shared" si="721"/>
        <v/>
      </c>
      <c r="GG139">
        <f t="shared" si="722"/>
        <v>4.1889999999999997E-2</v>
      </c>
      <c r="GH139">
        <f t="shared" si="723"/>
        <v>5.5337999999999998E-2</v>
      </c>
      <c r="GI139">
        <f t="shared" si="724"/>
        <v>4.9874000000000002E-2</v>
      </c>
      <c r="GJ139" s="4">
        <f t="shared" si="725"/>
        <v>-6.3600000000000002E-3</v>
      </c>
      <c r="GK139" t="str">
        <f t="shared" si="608"/>
        <v/>
      </c>
      <c r="GL139" t="str">
        <f t="shared" si="609"/>
        <v/>
      </c>
      <c r="GM139" t="str">
        <f t="shared" si="610"/>
        <v/>
      </c>
      <c r="GN139" t="str">
        <f t="shared" si="611"/>
        <v/>
      </c>
      <c r="GO139" t="str">
        <f t="shared" si="612"/>
        <v/>
      </c>
      <c r="GP139" t="str">
        <f t="shared" si="613"/>
        <v/>
      </c>
      <c r="GQ139" t="str">
        <f t="shared" si="614"/>
        <v/>
      </c>
      <c r="GR139">
        <f t="shared" si="615"/>
        <v>20.078728613843452</v>
      </c>
      <c r="GS139">
        <f t="shared" si="616"/>
        <v>19.600731381318461</v>
      </c>
      <c r="GT139">
        <f t="shared" si="617"/>
        <v>19.849324332777986</v>
      </c>
      <c r="GU139">
        <f t="shared" si="618"/>
        <v>19.868429500178653</v>
      </c>
      <c r="GV139" s="26">
        <f t="shared" si="619"/>
        <v>11.025982470999988</v>
      </c>
      <c r="GW139">
        <f t="shared" si="620"/>
        <v>11.025982470999988</v>
      </c>
      <c r="GX139">
        <f t="shared" si="621"/>
        <v>11.025982470999988</v>
      </c>
      <c r="GY139">
        <f t="shared" si="622"/>
        <v>11.025982470999988</v>
      </c>
      <c r="GZ139">
        <f t="shared" si="623"/>
        <v>11.025982470999988</v>
      </c>
      <c r="HA139">
        <f t="shared" si="624"/>
        <v>11.025982470999988</v>
      </c>
      <c r="HB139">
        <f t="shared" si="625"/>
        <v>11.025982470999988</v>
      </c>
      <c r="HC139">
        <f t="shared" si="626"/>
        <v>1.893652873</v>
      </c>
      <c r="HD139">
        <f t="shared" si="627"/>
        <v>0.99149298200000002</v>
      </c>
      <c r="HE139">
        <f t="shared" si="628"/>
        <v>1.1492765819999999</v>
      </c>
      <c r="HF139">
        <f t="shared" si="629"/>
        <v>1.1941849499999999</v>
      </c>
      <c r="HG139" s="26" t="str">
        <f t="shared" si="630"/>
        <v/>
      </c>
      <c r="HH139" t="str">
        <f t="shared" si="631"/>
        <v/>
      </c>
      <c r="HI139" t="str">
        <f t="shared" si="632"/>
        <v/>
      </c>
      <c r="HJ139" t="str">
        <f t="shared" si="633"/>
        <v/>
      </c>
      <c r="HK139" t="str">
        <f t="shared" si="634"/>
        <v/>
      </c>
      <c r="HL139" t="str">
        <f t="shared" si="635"/>
        <v/>
      </c>
      <c r="HM139" t="str">
        <f t="shared" si="636"/>
        <v/>
      </c>
      <c r="HN139">
        <f t="shared" si="637"/>
        <v>1.893652873</v>
      </c>
      <c r="HO139">
        <f t="shared" si="638"/>
        <v>0.99149298200000002</v>
      </c>
      <c r="HP139">
        <f t="shared" si="639"/>
        <v>1.1492765819999999</v>
      </c>
      <c r="HQ139">
        <f t="shared" si="640"/>
        <v>1.1941849499999999</v>
      </c>
      <c r="HR139" s="26">
        <f t="shared" si="641"/>
        <v>0.86766592399999853</v>
      </c>
      <c r="HS139">
        <f t="shared" si="642"/>
        <v>0.86766592399999853</v>
      </c>
      <c r="HT139">
        <f t="shared" si="643"/>
        <v>0.86766592399999853</v>
      </c>
      <c r="HU139">
        <f t="shared" si="644"/>
        <v>0.86766592399999853</v>
      </c>
      <c r="HV139">
        <f t="shared" si="645"/>
        <v>0.86766592399999853</v>
      </c>
      <c r="HW139">
        <f t="shared" si="646"/>
        <v>0.86766592399999853</v>
      </c>
      <c r="HX139">
        <f t="shared" si="647"/>
        <v>0.86766592399999853</v>
      </c>
      <c r="HY139">
        <f t="shared" si="648"/>
        <v>0.43835159299999998</v>
      </c>
      <c r="HZ139">
        <f t="shared" si="649"/>
        <v>0.33479751600000002</v>
      </c>
      <c r="IA139">
        <f t="shared" si="650"/>
        <v>0.41975582099999997</v>
      </c>
      <c r="IB139" s="4">
        <f t="shared" si="651"/>
        <v>0.39973857899999998</v>
      </c>
      <c r="IC139" t="str">
        <f t="shared" si="652"/>
        <v/>
      </c>
      <c r="ID139" t="str">
        <f t="shared" si="653"/>
        <v/>
      </c>
      <c r="IE139" t="str">
        <f t="shared" si="654"/>
        <v/>
      </c>
      <c r="IF139" t="str">
        <f t="shared" si="655"/>
        <v/>
      </c>
      <c r="IG139" t="str">
        <f t="shared" si="656"/>
        <v/>
      </c>
      <c r="IH139" t="str">
        <f t="shared" si="657"/>
        <v/>
      </c>
      <c r="II139" t="str">
        <f t="shared" si="658"/>
        <v/>
      </c>
      <c r="IJ139">
        <f t="shared" si="659"/>
        <v>0.43835159299999998</v>
      </c>
      <c r="IK139">
        <f t="shared" si="660"/>
        <v>0.33479751600000002</v>
      </c>
      <c r="IL139">
        <f t="shared" si="661"/>
        <v>0.41975582099999997</v>
      </c>
      <c r="IM139">
        <f t="shared" si="662"/>
        <v>0.39973857899999998</v>
      </c>
      <c r="IN139" s="26">
        <f t="shared" si="663"/>
        <v>0.13094384999999997</v>
      </c>
      <c r="IO139">
        <f t="shared" si="664"/>
        <v>0.13094384999999997</v>
      </c>
      <c r="IP139">
        <f t="shared" si="665"/>
        <v>0.13094384999999997</v>
      </c>
      <c r="IQ139">
        <f t="shared" si="666"/>
        <v>0.13094384999999997</v>
      </c>
      <c r="IR139">
        <f t="shared" si="667"/>
        <v>0.13094384999999997</v>
      </c>
      <c r="IS139">
        <f t="shared" si="668"/>
        <v>0.13094384999999997</v>
      </c>
      <c r="IT139">
        <f t="shared" si="669"/>
        <v>0.13094384999999997</v>
      </c>
      <c r="IU139">
        <f t="shared" si="670"/>
        <v>4.1889999999999997E-2</v>
      </c>
      <c r="IV139">
        <f t="shared" si="671"/>
        <v>5.5337999999999998E-2</v>
      </c>
      <c r="IW139">
        <f t="shared" si="672"/>
        <v>4.9874000000000002E-2</v>
      </c>
      <c r="IX139">
        <f t="shared" si="673"/>
        <v>-6.3600000000000002E-3</v>
      </c>
      <c r="IY139" s="26" t="str">
        <f t="shared" si="674"/>
        <v/>
      </c>
      <c r="IZ139" t="str">
        <f t="shared" si="675"/>
        <v/>
      </c>
      <c r="JA139" t="str">
        <f t="shared" si="676"/>
        <v/>
      </c>
      <c r="JB139" t="str">
        <f t="shared" si="677"/>
        <v/>
      </c>
      <c r="JC139" t="str">
        <f t="shared" si="678"/>
        <v/>
      </c>
      <c r="JD139" t="str">
        <f t="shared" si="679"/>
        <v/>
      </c>
      <c r="JE139" t="str">
        <f t="shared" si="680"/>
        <v/>
      </c>
      <c r="JF139">
        <f t="shared" si="681"/>
        <v>4.1889999999999997E-2</v>
      </c>
      <c r="JG139">
        <f t="shared" si="682"/>
        <v>5.5337999999999998E-2</v>
      </c>
      <c r="JH139">
        <f t="shared" si="683"/>
        <v>4.9874000000000002E-2</v>
      </c>
      <c r="JI139">
        <f t="shared" si="684"/>
        <v>-6.3600000000000002E-3</v>
      </c>
      <c r="JJ139" s="26">
        <f t="shared" si="685"/>
        <v>23.290190403071897</v>
      </c>
      <c r="JK139">
        <f t="shared" si="686"/>
        <v>23.290190403071897</v>
      </c>
      <c r="JL139">
        <f t="shared" si="687"/>
        <v>23.290190403071897</v>
      </c>
      <c r="JM139">
        <f t="shared" si="688"/>
        <v>23.290190403071897</v>
      </c>
      <c r="JN139">
        <f t="shared" si="689"/>
        <v>23.290190403071897</v>
      </c>
      <c r="JO139">
        <f t="shared" si="690"/>
        <v>23.290190403071897</v>
      </c>
      <c r="JP139">
        <f t="shared" si="691"/>
        <v>23.290190403071897</v>
      </c>
      <c r="JQ139">
        <f t="shared" si="692"/>
        <v>20.078728613843452</v>
      </c>
      <c r="JR139">
        <f t="shared" si="693"/>
        <v>19.600731381318461</v>
      </c>
      <c r="JS139">
        <f t="shared" si="694"/>
        <v>19.849324332777986</v>
      </c>
      <c r="JT139">
        <f t="shared" si="695"/>
        <v>19.868429500178653</v>
      </c>
      <c r="JU139" s="26" t="str">
        <f t="shared" si="696"/>
        <v/>
      </c>
      <c r="JV139" t="str">
        <f t="shared" si="697"/>
        <v/>
      </c>
      <c r="JW139" t="str">
        <f t="shared" si="698"/>
        <v/>
      </c>
      <c r="JX139" t="str">
        <f t="shared" si="699"/>
        <v/>
      </c>
      <c r="JY139" t="str">
        <f t="shared" si="700"/>
        <v/>
      </c>
      <c r="JZ139" t="str">
        <f t="shared" si="701"/>
        <v/>
      </c>
      <c r="KA139" t="str">
        <f t="shared" si="702"/>
        <v/>
      </c>
      <c r="KB139">
        <f t="shared" si="703"/>
        <v>20.078728613843452</v>
      </c>
      <c r="KC139">
        <f t="shared" si="704"/>
        <v>19.600731381318461</v>
      </c>
      <c r="KD139">
        <f t="shared" si="705"/>
        <v>19.849324332777986</v>
      </c>
      <c r="KE139" s="4">
        <f t="shared" si="706"/>
        <v>19.868429500178653</v>
      </c>
    </row>
    <row r="140" spans="1:291" x14ac:dyDescent="0.2">
      <c r="A140" s="16" t="s">
        <v>3790</v>
      </c>
      <c r="B140" s="17" t="s">
        <v>3791</v>
      </c>
      <c r="C140" s="17"/>
      <c r="D140" s="17"/>
      <c r="E140" s="20" t="s">
        <v>173</v>
      </c>
      <c r="F140" s="19"/>
      <c r="G140" s="19"/>
      <c r="H140" s="19"/>
      <c r="I140" s="19"/>
      <c r="J140" s="19"/>
      <c r="K140" s="19"/>
      <c r="L140" s="19"/>
      <c r="M140" s="19">
        <v>0</v>
      </c>
      <c r="N140" s="19"/>
      <c r="O140" s="19"/>
      <c r="P140" s="32"/>
      <c r="Q140" s="19"/>
      <c r="R140" s="19"/>
      <c r="S140" s="19"/>
      <c r="T140" s="19"/>
      <c r="U140" s="19"/>
      <c r="V140" s="19"/>
      <c r="W140" s="19"/>
      <c r="X140" s="19">
        <v>0</v>
      </c>
      <c r="Y140" s="19"/>
      <c r="Z140" s="19"/>
      <c r="AA140" s="32"/>
      <c r="AI140">
        <v>0</v>
      </c>
      <c r="AL140" s="4"/>
      <c r="AM140" s="19"/>
      <c r="AN140" s="19"/>
      <c r="AO140" s="19"/>
      <c r="AP140" s="19"/>
      <c r="AQ140" s="19"/>
      <c r="AR140" s="19"/>
      <c r="AS140" s="19"/>
      <c r="AT140" s="19">
        <v>2.4752199999999999E-2</v>
      </c>
      <c r="AU140" s="19"/>
      <c r="AV140" s="19"/>
      <c r="AW140" s="32"/>
      <c r="AX140" s="19"/>
      <c r="AY140" s="19"/>
      <c r="AZ140" s="19"/>
      <c r="BA140" s="19"/>
      <c r="BB140" s="19"/>
      <c r="BC140" s="19"/>
      <c r="BD140" s="19"/>
      <c r="BE140" s="19">
        <v>0</v>
      </c>
      <c r="BF140" s="19"/>
      <c r="BG140" s="19"/>
      <c r="BH140" s="32"/>
      <c r="BI140" s="19"/>
      <c r="BJ140" s="19"/>
      <c r="BK140" s="19"/>
      <c r="BL140" s="19"/>
      <c r="BM140" s="19"/>
      <c r="BN140" s="19"/>
      <c r="BO140" s="19"/>
      <c r="BP140" s="19">
        <f>IF(BE140&gt;0,1,0)</f>
        <v>0</v>
      </c>
      <c r="BQ140" s="19"/>
      <c r="BR140" s="19"/>
      <c r="BS140" s="19"/>
      <c r="BT140" s="38">
        <v>24</v>
      </c>
      <c r="BU140" s="19">
        <v>18</v>
      </c>
      <c r="BV140" s="19">
        <v>12</v>
      </c>
      <c r="BW140" s="19">
        <v>23</v>
      </c>
      <c r="BX140" s="19">
        <v>45</v>
      </c>
      <c r="BY140" s="19">
        <v>52</v>
      </c>
      <c r="BZ140" s="19">
        <v>74</v>
      </c>
      <c r="CA140" s="19">
        <v>99</v>
      </c>
      <c r="CB140" s="19">
        <v>88</v>
      </c>
      <c r="CC140" s="19">
        <v>58</v>
      </c>
      <c r="CD140" s="32">
        <v>52</v>
      </c>
      <c r="CE140" s="19">
        <v>73</v>
      </c>
      <c r="CF140" s="19">
        <v>55</v>
      </c>
      <c r="CG140" s="19">
        <v>52</v>
      </c>
      <c r="CH140" s="19">
        <v>80</v>
      </c>
      <c r="CI140" s="19">
        <v>123</v>
      </c>
      <c r="CJ140" s="19">
        <v>146</v>
      </c>
      <c r="CK140" s="19">
        <v>183</v>
      </c>
      <c r="CL140" s="19">
        <v>233</v>
      </c>
      <c r="CM140" s="19">
        <v>191</v>
      </c>
      <c r="CN140" s="19">
        <v>126</v>
      </c>
      <c r="CO140" s="32">
        <v>116</v>
      </c>
      <c r="CP140" s="35">
        <f t="shared" si="567"/>
        <v>0.32876712328767121</v>
      </c>
      <c r="CQ140" s="35">
        <f t="shared" si="568"/>
        <v>0.32727272727272727</v>
      </c>
      <c r="CR140" s="35">
        <f t="shared" si="569"/>
        <v>0.23076923076923078</v>
      </c>
      <c r="CS140" s="35">
        <f t="shared" si="570"/>
        <v>0.28749999999999998</v>
      </c>
      <c r="CT140" s="35">
        <f t="shared" si="571"/>
        <v>0.36585365853658536</v>
      </c>
      <c r="CU140" s="35">
        <f t="shared" si="572"/>
        <v>0.35616438356164382</v>
      </c>
      <c r="CV140" s="35">
        <f t="shared" si="573"/>
        <v>0.40437158469945356</v>
      </c>
      <c r="CW140" s="35">
        <f t="shared" si="574"/>
        <v>0.42489270386266093</v>
      </c>
      <c r="CX140" s="35">
        <f t="shared" si="575"/>
        <v>0.4607329842931937</v>
      </c>
      <c r="CY140" s="35">
        <f t="shared" si="576"/>
        <v>0.46031746031746029</v>
      </c>
      <c r="CZ140" s="139">
        <f t="shared" si="577"/>
        <v>0.44827586206896552</v>
      </c>
      <c r="DA140" s="146">
        <v>0.90118765899999997</v>
      </c>
      <c r="DB140" s="146">
        <v>0.83996863300000002</v>
      </c>
      <c r="DC140" s="146">
        <v>0.93848761199999997</v>
      </c>
      <c r="DD140" s="146">
        <v>1.9374286789999999</v>
      </c>
      <c r="DE140" s="146">
        <v>3.6172318369999998</v>
      </c>
      <c r="DF140" s="146">
        <v>1.7960404830000001</v>
      </c>
      <c r="DG140" s="146">
        <v>3.7778218319999999</v>
      </c>
      <c r="DH140" s="146">
        <v>2.9814877019999999</v>
      </c>
      <c r="DI140" s="146">
        <v>2.658973644</v>
      </c>
      <c r="DJ140" s="146">
        <v>2.1842361239999999</v>
      </c>
      <c r="DK140" s="147">
        <v>2.9725923060000001</v>
      </c>
      <c r="DL140" s="146"/>
      <c r="DM140" s="146"/>
      <c r="DN140" s="146">
        <v>5.5251099999999997E-3</v>
      </c>
      <c r="DO140" s="146">
        <v>3.7917699999999999E-3</v>
      </c>
      <c r="DP140" s="146">
        <v>3.7917699999999999E-3</v>
      </c>
      <c r="DQ140" s="146">
        <v>9.7458400000000004E-3</v>
      </c>
      <c r="DR140" s="146">
        <v>4.0419059E-2</v>
      </c>
      <c r="DS140" s="146">
        <v>3.5953720000000002E-2</v>
      </c>
      <c r="DT140" s="146">
        <v>0.28957559599999999</v>
      </c>
      <c r="DU140" s="146">
        <v>0.41977489499999998</v>
      </c>
      <c r="DV140" s="147">
        <v>0.41977489499999998</v>
      </c>
      <c r="DW140" s="146"/>
      <c r="DX140" s="146"/>
      <c r="DY140" s="146">
        <v>-0.32553062399999999</v>
      </c>
      <c r="DZ140" s="146">
        <v>6.5574589000000003E-2</v>
      </c>
      <c r="EA140" s="146">
        <v>6.5574589000000003E-2</v>
      </c>
      <c r="EB140" s="146">
        <v>0.21505817399999999</v>
      </c>
      <c r="EC140" s="146">
        <v>9.1857966999999999E-2</v>
      </c>
      <c r="ED140" s="146">
        <v>9.8402000000000003E-2</v>
      </c>
      <c r="EE140" s="146">
        <v>4.5685999999999997E-2</v>
      </c>
      <c r="EF140" s="146">
        <v>1.3069000000000001E-2</v>
      </c>
      <c r="EG140" s="147">
        <v>1.3069000000000001E-2</v>
      </c>
      <c r="EH140" s="143">
        <v>28983200</v>
      </c>
      <c r="EI140" s="143">
        <v>28797500</v>
      </c>
      <c r="EJ140" s="143">
        <v>16357900</v>
      </c>
      <c r="EK140" s="143">
        <v>36209600</v>
      </c>
      <c r="EL140" s="143">
        <v>110591900</v>
      </c>
      <c r="EM140" s="143">
        <v>66135600</v>
      </c>
      <c r="EN140" s="143">
        <v>188070000</v>
      </c>
      <c r="EO140" s="143">
        <v>209802500</v>
      </c>
      <c r="EP140" s="143">
        <v>371804400</v>
      </c>
      <c r="EQ140" s="143">
        <v>353186600</v>
      </c>
      <c r="ER140" s="143"/>
      <c r="ES140" s="26">
        <f t="shared" si="596"/>
        <v>17.182226909740848</v>
      </c>
      <c r="ET140" s="26">
        <f t="shared" si="597"/>
        <v>17.1757991357828</v>
      </c>
      <c r="EU140" s="26">
        <f t="shared" si="598"/>
        <v>16.610221519041595</v>
      </c>
      <c r="EV140" s="26">
        <f t="shared" si="599"/>
        <v>17.404834835008618</v>
      </c>
      <c r="EW140" s="26">
        <f t="shared" si="600"/>
        <v>18.521357407480863</v>
      </c>
      <c r="EX140" s="26">
        <f t="shared" si="601"/>
        <v>18.007217737753137</v>
      </c>
      <c r="EY140" s="26">
        <f t="shared" si="602"/>
        <v>19.052324791918259</v>
      </c>
      <c r="EZ140" s="26">
        <f t="shared" si="603"/>
        <v>19.161677169966055</v>
      </c>
      <c r="FA140" s="26">
        <f t="shared" si="604"/>
        <v>19.733878467501118</v>
      </c>
      <c r="FB140" s="26">
        <f t="shared" si="605"/>
        <v>19.682507087129537</v>
      </c>
      <c r="FC140" s="152" t="str">
        <f t="shared" si="606"/>
        <v/>
      </c>
      <c r="FD140" t="str">
        <f t="shared" si="707"/>
        <v/>
      </c>
      <c r="FE140" t="str">
        <f t="shared" si="707"/>
        <v/>
      </c>
      <c r="FF140" t="str">
        <f t="shared" si="707"/>
        <v/>
      </c>
      <c r="FG140" t="str">
        <f t="shared" si="707"/>
        <v/>
      </c>
      <c r="FH140" t="str">
        <f t="shared" si="707"/>
        <v/>
      </c>
      <c r="FI140" t="str">
        <f t="shared" si="707"/>
        <v/>
      </c>
      <c r="FJ140" t="str">
        <f t="shared" si="707"/>
        <v/>
      </c>
      <c r="FK140">
        <f t="shared" si="707"/>
        <v>2.9814877019999999</v>
      </c>
      <c r="FL140" t="str">
        <f t="shared" si="707"/>
        <v/>
      </c>
      <c r="FM140" t="str">
        <f t="shared" si="707"/>
        <v/>
      </c>
      <c r="FN140" t="str">
        <f t="shared" si="707"/>
        <v/>
      </c>
      <c r="FO140" s="26" t="str">
        <f t="shared" si="727"/>
        <v/>
      </c>
      <c r="FP140" t="str">
        <f t="shared" si="726"/>
        <v/>
      </c>
      <c r="FQ140" t="str">
        <f t="shared" si="708"/>
        <v/>
      </c>
      <c r="FR140" t="str">
        <f t="shared" si="709"/>
        <v/>
      </c>
      <c r="FS140" t="str">
        <f t="shared" si="710"/>
        <v/>
      </c>
      <c r="FT140" t="str">
        <f t="shared" si="711"/>
        <v/>
      </c>
      <c r="FU140" t="str">
        <f t="shared" si="712"/>
        <v/>
      </c>
      <c r="FV140">
        <f t="shared" si="713"/>
        <v>3.5953720000000002E-2</v>
      </c>
      <c r="FW140" t="str">
        <f t="shared" si="714"/>
        <v/>
      </c>
      <c r="FX140" t="str">
        <f t="shared" si="715"/>
        <v/>
      </c>
      <c r="FY140" s="4" t="str">
        <f t="shared" si="716"/>
        <v/>
      </c>
      <c r="FZ140" t="str">
        <f t="shared" si="728"/>
        <v/>
      </c>
      <c r="GA140" t="str">
        <f t="shared" si="729"/>
        <v/>
      </c>
      <c r="GB140" t="str">
        <f t="shared" si="717"/>
        <v/>
      </c>
      <c r="GC140" t="str">
        <f t="shared" si="718"/>
        <v/>
      </c>
      <c r="GD140" t="str">
        <f t="shared" si="719"/>
        <v/>
      </c>
      <c r="GE140" t="str">
        <f t="shared" si="720"/>
        <v/>
      </c>
      <c r="GF140" t="str">
        <f t="shared" si="721"/>
        <v/>
      </c>
      <c r="GG140">
        <f t="shared" si="722"/>
        <v>9.8402000000000003E-2</v>
      </c>
      <c r="GH140" t="str">
        <f t="shared" si="723"/>
        <v/>
      </c>
      <c r="GI140" t="str">
        <f t="shared" si="724"/>
        <v/>
      </c>
      <c r="GJ140" s="4" t="str">
        <f t="shared" si="725"/>
        <v/>
      </c>
      <c r="GK140" t="str">
        <f t="shared" si="608"/>
        <v/>
      </c>
      <c r="GL140" t="str">
        <f t="shared" si="609"/>
        <v/>
      </c>
      <c r="GM140" t="str">
        <f t="shared" si="610"/>
        <v/>
      </c>
      <c r="GN140" t="str">
        <f t="shared" si="611"/>
        <v/>
      </c>
      <c r="GO140" t="str">
        <f t="shared" si="612"/>
        <v/>
      </c>
      <c r="GP140" t="str">
        <f t="shared" si="613"/>
        <v/>
      </c>
      <c r="GQ140" t="str">
        <f t="shared" si="614"/>
        <v/>
      </c>
      <c r="GR140">
        <f t="shared" si="615"/>
        <v>19.161677169966055</v>
      </c>
      <c r="GS140" t="str">
        <f t="shared" si="616"/>
        <v/>
      </c>
      <c r="GT140" t="str">
        <f t="shared" si="617"/>
        <v/>
      </c>
      <c r="GU140" t="str">
        <f t="shared" si="618"/>
        <v/>
      </c>
      <c r="GV140" s="26">
        <f t="shared" si="619"/>
        <v>11.025982470999988</v>
      </c>
      <c r="GW140">
        <f t="shared" si="620"/>
        <v>11.025982470999988</v>
      </c>
      <c r="GX140">
        <f t="shared" si="621"/>
        <v>11.025982470999988</v>
      </c>
      <c r="GY140">
        <f t="shared" si="622"/>
        <v>11.025982470999988</v>
      </c>
      <c r="GZ140">
        <f t="shared" si="623"/>
        <v>11.025982470999988</v>
      </c>
      <c r="HA140">
        <f t="shared" si="624"/>
        <v>11.025982470999988</v>
      </c>
      <c r="HB140">
        <f t="shared" si="625"/>
        <v>11.025982470999988</v>
      </c>
      <c r="HC140">
        <f t="shared" si="626"/>
        <v>2.9814877019999999</v>
      </c>
      <c r="HD140">
        <f t="shared" si="627"/>
        <v>11.025982470999988</v>
      </c>
      <c r="HE140">
        <f t="shared" si="628"/>
        <v>11.025982470999988</v>
      </c>
      <c r="HF140">
        <f t="shared" si="629"/>
        <v>11.025982470999988</v>
      </c>
      <c r="HG140" s="26" t="str">
        <f t="shared" si="630"/>
        <v/>
      </c>
      <c r="HH140" t="str">
        <f t="shared" si="631"/>
        <v/>
      </c>
      <c r="HI140" t="str">
        <f t="shared" si="632"/>
        <v/>
      </c>
      <c r="HJ140" t="str">
        <f t="shared" si="633"/>
        <v/>
      </c>
      <c r="HK140" t="str">
        <f t="shared" si="634"/>
        <v/>
      </c>
      <c r="HL140" t="str">
        <f t="shared" si="635"/>
        <v/>
      </c>
      <c r="HM140" t="str">
        <f t="shared" si="636"/>
        <v/>
      </c>
      <c r="HN140">
        <f t="shared" si="637"/>
        <v>2.9814877019999999</v>
      </c>
      <c r="HO140" t="str">
        <f t="shared" si="638"/>
        <v/>
      </c>
      <c r="HP140" t="str">
        <f t="shared" si="639"/>
        <v/>
      </c>
      <c r="HQ140" t="str">
        <f t="shared" si="640"/>
        <v/>
      </c>
      <c r="HR140" s="26">
        <f t="shared" si="641"/>
        <v>0.86766592399999853</v>
      </c>
      <c r="HS140">
        <f t="shared" si="642"/>
        <v>0.86766592399999853</v>
      </c>
      <c r="HT140">
        <f t="shared" si="643"/>
        <v>0.86766592399999853</v>
      </c>
      <c r="HU140">
        <f t="shared" si="644"/>
        <v>0.86766592399999853</v>
      </c>
      <c r="HV140">
        <f t="shared" si="645"/>
        <v>0.86766592399999853</v>
      </c>
      <c r="HW140">
        <f t="shared" si="646"/>
        <v>0.86766592399999853</v>
      </c>
      <c r="HX140">
        <f t="shared" si="647"/>
        <v>0.86766592399999853</v>
      </c>
      <c r="HY140">
        <f t="shared" si="648"/>
        <v>3.5953720000000002E-2</v>
      </c>
      <c r="HZ140">
        <f t="shared" si="649"/>
        <v>0.86766592399999853</v>
      </c>
      <c r="IA140">
        <f t="shared" si="650"/>
        <v>0.86766592399999853</v>
      </c>
      <c r="IB140" s="4">
        <f t="shared" si="651"/>
        <v>0.86766592399999853</v>
      </c>
      <c r="IC140" t="str">
        <f t="shared" si="652"/>
        <v/>
      </c>
      <c r="ID140" t="str">
        <f t="shared" si="653"/>
        <v/>
      </c>
      <c r="IE140" t="str">
        <f t="shared" si="654"/>
        <v/>
      </c>
      <c r="IF140" t="str">
        <f t="shared" si="655"/>
        <v/>
      </c>
      <c r="IG140" t="str">
        <f t="shared" si="656"/>
        <v/>
      </c>
      <c r="IH140" t="str">
        <f t="shared" si="657"/>
        <v/>
      </c>
      <c r="II140" t="str">
        <f t="shared" si="658"/>
        <v/>
      </c>
      <c r="IJ140">
        <f t="shared" si="659"/>
        <v>3.5953720000000002E-2</v>
      </c>
      <c r="IK140" t="str">
        <f t="shared" si="660"/>
        <v/>
      </c>
      <c r="IL140" t="str">
        <f t="shared" si="661"/>
        <v/>
      </c>
      <c r="IM140" t="str">
        <f t="shared" si="662"/>
        <v/>
      </c>
      <c r="IN140" s="26">
        <f t="shared" si="663"/>
        <v>0.13094384999999997</v>
      </c>
      <c r="IO140">
        <f t="shared" si="664"/>
        <v>0.13094384999999997</v>
      </c>
      <c r="IP140">
        <f t="shared" si="665"/>
        <v>0.13094384999999997</v>
      </c>
      <c r="IQ140">
        <f t="shared" si="666"/>
        <v>0.13094384999999997</v>
      </c>
      <c r="IR140">
        <f t="shared" si="667"/>
        <v>0.13094384999999997</v>
      </c>
      <c r="IS140">
        <f t="shared" si="668"/>
        <v>0.13094384999999997</v>
      </c>
      <c r="IT140">
        <f t="shared" si="669"/>
        <v>0.13094384999999997</v>
      </c>
      <c r="IU140">
        <f t="shared" si="670"/>
        <v>9.8402000000000003E-2</v>
      </c>
      <c r="IV140">
        <f t="shared" si="671"/>
        <v>0.13094384999999997</v>
      </c>
      <c r="IW140">
        <f t="shared" si="672"/>
        <v>0.13094384999999997</v>
      </c>
      <c r="IX140">
        <f t="shared" si="673"/>
        <v>0.13094384999999997</v>
      </c>
      <c r="IY140" s="26" t="str">
        <f t="shared" si="674"/>
        <v/>
      </c>
      <c r="IZ140" t="str">
        <f t="shared" si="675"/>
        <v/>
      </c>
      <c r="JA140" t="str">
        <f t="shared" si="676"/>
        <v/>
      </c>
      <c r="JB140" t="str">
        <f t="shared" si="677"/>
        <v/>
      </c>
      <c r="JC140" t="str">
        <f t="shared" si="678"/>
        <v/>
      </c>
      <c r="JD140" t="str">
        <f t="shared" si="679"/>
        <v/>
      </c>
      <c r="JE140" t="str">
        <f t="shared" si="680"/>
        <v/>
      </c>
      <c r="JF140">
        <f t="shared" si="681"/>
        <v>9.8402000000000003E-2</v>
      </c>
      <c r="JG140" t="str">
        <f t="shared" si="682"/>
        <v/>
      </c>
      <c r="JH140" t="str">
        <f t="shared" si="683"/>
        <v/>
      </c>
      <c r="JI140" t="str">
        <f t="shared" si="684"/>
        <v/>
      </c>
      <c r="JJ140" s="26">
        <f t="shared" si="685"/>
        <v>23.290190403071897</v>
      </c>
      <c r="JK140">
        <f t="shared" si="686"/>
        <v>23.290190403071897</v>
      </c>
      <c r="JL140">
        <f t="shared" si="687"/>
        <v>23.290190403071897</v>
      </c>
      <c r="JM140">
        <f t="shared" si="688"/>
        <v>23.290190403071897</v>
      </c>
      <c r="JN140">
        <f t="shared" si="689"/>
        <v>23.290190403071897</v>
      </c>
      <c r="JO140">
        <f t="shared" si="690"/>
        <v>23.290190403071897</v>
      </c>
      <c r="JP140">
        <f t="shared" si="691"/>
        <v>23.290190403071897</v>
      </c>
      <c r="JQ140">
        <f t="shared" si="692"/>
        <v>19.161677169966055</v>
      </c>
      <c r="JR140">
        <f t="shared" si="693"/>
        <v>23.290190403071897</v>
      </c>
      <c r="JS140">
        <f t="shared" si="694"/>
        <v>23.290190403071897</v>
      </c>
      <c r="JT140">
        <f t="shared" si="695"/>
        <v>23.290190403071897</v>
      </c>
      <c r="JU140" s="26" t="str">
        <f t="shared" si="696"/>
        <v/>
      </c>
      <c r="JV140" t="str">
        <f t="shared" si="697"/>
        <v/>
      </c>
      <c r="JW140" t="str">
        <f t="shared" si="698"/>
        <v/>
      </c>
      <c r="JX140" t="str">
        <f t="shared" si="699"/>
        <v/>
      </c>
      <c r="JY140" t="str">
        <f t="shared" si="700"/>
        <v/>
      </c>
      <c r="JZ140" t="str">
        <f t="shared" si="701"/>
        <v/>
      </c>
      <c r="KA140" t="str">
        <f t="shared" si="702"/>
        <v/>
      </c>
      <c r="KB140">
        <f t="shared" si="703"/>
        <v>19.161677169966055</v>
      </c>
      <c r="KC140" t="str">
        <f t="shared" si="704"/>
        <v/>
      </c>
      <c r="KD140" t="str">
        <f t="shared" si="705"/>
        <v/>
      </c>
      <c r="KE140" s="4" t="str">
        <f t="shared" si="706"/>
        <v/>
      </c>
    </row>
    <row r="141" spans="1:291" x14ac:dyDescent="0.2">
      <c r="A141" s="16" t="s">
        <v>3792</v>
      </c>
      <c r="B141" s="17" t="s">
        <v>3793</v>
      </c>
      <c r="C141" s="17"/>
      <c r="D141" s="17"/>
      <c r="E141" s="20" t="s">
        <v>173</v>
      </c>
      <c r="F141" s="19"/>
      <c r="G141" s="19"/>
      <c r="H141" s="19"/>
      <c r="I141" s="19"/>
      <c r="J141" s="19"/>
      <c r="K141" s="19"/>
      <c r="L141" s="19"/>
      <c r="M141" s="19">
        <v>0</v>
      </c>
      <c r="N141" s="19">
        <v>0</v>
      </c>
      <c r="O141" s="19">
        <v>0</v>
      </c>
      <c r="P141" s="32">
        <v>0</v>
      </c>
      <c r="Q141" s="19"/>
      <c r="R141" s="19"/>
      <c r="S141" s="19"/>
      <c r="T141" s="19"/>
      <c r="U141" s="19"/>
      <c r="V141" s="19"/>
      <c r="W141" s="19"/>
      <c r="X141" s="19">
        <v>0</v>
      </c>
      <c r="Y141" s="19">
        <v>0</v>
      </c>
      <c r="Z141" s="19">
        <v>0</v>
      </c>
      <c r="AA141" s="32">
        <v>1</v>
      </c>
      <c r="AI141">
        <v>0</v>
      </c>
      <c r="AJ141">
        <v>0</v>
      </c>
      <c r="AK141">
        <v>0</v>
      </c>
      <c r="AL141" s="4">
        <v>0</v>
      </c>
      <c r="AM141" s="19"/>
      <c r="AN141" s="19"/>
      <c r="AO141" s="19"/>
      <c r="AP141" s="19"/>
      <c r="AQ141" s="19"/>
      <c r="AR141" s="19"/>
      <c r="AS141" s="19"/>
      <c r="AT141" s="19">
        <v>1.51027E-2</v>
      </c>
      <c r="AU141" s="19">
        <v>1.41747E-2</v>
      </c>
      <c r="AV141" s="19">
        <v>1.5927199999999999E-2</v>
      </c>
      <c r="AW141" s="32">
        <v>2.2487699999999999E-2</v>
      </c>
      <c r="AX141" s="19"/>
      <c r="AY141" s="19"/>
      <c r="AZ141" s="19"/>
      <c r="BA141" s="19"/>
      <c r="BB141" s="19"/>
      <c r="BC141" s="19"/>
      <c r="BD141" s="19"/>
      <c r="BE141" s="19">
        <v>0</v>
      </c>
      <c r="BF141" s="19">
        <v>0</v>
      </c>
      <c r="BG141" s="19">
        <v>0</v>
      </c>
      <c r="BH141" s="32">
        <v>3</v>
      </c>
      <c r="BI141" s="19"/>
      <c r="BJ141" s="19"/>
      <c r="BK141" s="19"/>
      <c r="BL141" s="19"/>
      <c r="BM141" s="19"/>
      <c r="BN141" s="19"/>
      <c r="BO141" s="19"/>
      <c r="BP141" s="19">
        <f>IF(BE141&gt;0,1,0)</f>
        <v>0</v>
      </c>
      <c r="BQ141" s="19">
        <f t="shared" ref="BQ141:BS143" si="731">IF(BF141&gt;0,1,0)</f>
        <v>0</v>
      </c>
      <c r="BR141" s="19">
        <f t="shared" si="731"/>
        <v>0</v>
      </c>
      <c r="BS141" s="19">
        <f t="shared" si="731"/>
        <v>1</v>
      </c>
      <c r="BT141" s="38">
        <v>53</v>
      </c>
      <c r="BU141" s="19">
        <v>84</v>
      </c>
      <c r="BV141" s="19">
        <v>41</v>
      </c>
      <c r="BW141" s="19">
        <v>92</v>
      </c>
      <c r="BX141" s="19">
        <v>164</v>
      </c>
      <c r="BY141" s="19">
        <v>157</v>
      </c>
      <c r="BZ141" s="19">
        <v>184</v>
      </c>
      <c r="CA141" s="19">
        <v>115</v>
      </c>
      <c r="CB141" s="19">
        <v>131</v>
      </c>
      <c r="CC141" s="19">
        <v>189</v>
      </c>
      <c r="CD141" s="32">
        <v>251</v>
      </c>
      <c r="CE141" s="19">
        <v>142</v>
      </c>
      <c r="CF141" s="19">
        <v>250</v>
      </c>
      <c r="CG141" s="19">
        <v>121</v>
      </c>
      <c r="CH141" s="19">
        <v>289</v>
      </c>
      <c r="CI141" s="19">
        <v>523</v>
      </c>
      <c r="CJ141" s="19">
        <v>295</v>
      </c>
      <c r="CK141" s="19">
        <v>292</v>
      </c>
      <c r="CL141" s="19">
        <v>365</v>
      </c>
      <c r="CM141" s="19">
        <v>273</v>
      </c>
      <c r="CN141" s="19">
        <v>328</v>
      </c>
      <c r="CO141" s="32">
        <v>509</v>
      </c>
      <c r="CP141" s="35">
        <f t="shared" si="567"/>
        <v>0.37323943661971831</v>
      </c>
      <c r="CQ141" s="35">
        <f t="shared" si="568"/>
        <v>0.33600000000000002</v>
      </c>
      <c r="CR141" s="35">
        <f t="shared" si="569"/>
        <v>0.33884297520661155</v>
      </c>
      <c r="CS141" s="35">
        <f t="shared" si="570"/>
        <v>0.31833910034602075</v>
      </c>
      <c r="CT141" s="35">
        <f t="shared" si="571"/>
        <v>0.31357552581261949</v>
      </c>
      <c r="CU141" s="35">
        <f t="shared" si="572"/>
        <v>0.53220338983050852</v>
      </c>
      <c r="CV141" s="35">
        <f t="shared" si="573"/>
        <v>0.63013698630136983</v>
      </c>
      <c r="CW141" s="35">
        <f t="shared" si="574"/>
        <v>0.31506849315068491</v>
      </c>
      <c r="CX141" s="35">
        <f t="shared" si="575"/>
        <v>0.47985347985347987</v>
      </c>
      <c r="CY141" s="35">
        <f t="shared" si="576"/>
        <v>0.57621951219512191</v>
      </c>
      <c r="CZ141" s="139">
        <f t="shared" si="577"/>
        <v>0.49312377210216107</v>
      </c>
      <c r="DA141" s="146">
        <v>1.1402718469999999</v>
      </c>
      <c r="DB141" s="146">
        <v>1.29623964</v>
      </c>
      <c r="DC141" s="146">
        <v>1.272057502</v>
      </c>
      <c r="DD141" s="146"/>
      <c r="DE141" s="146">
        <v>3.6407635269999998</v>
      </c>
      <c r="DF141" s="146">
        <v>3.4789144900000002</v>
      </c>
      <c r="DG141" s="146">
        <v>2.772073228</v>
      </c>
      <c r="DH141" s="146">
        <v>7.5848149029999998</v>
      </c>
      <c r="DI141" s="146"/>
      <c r="DJ141" s="146">
        <v>12.07554137</v>
      </c>
      <c r="DK141" s="147">
        <v>10.588536830000001</v>
      </c>
      <c r="DL141" s="146"/>
      <c r="DM141" s="146"/>
      <c r="DN141" s="146">
        <v>6.4064221000000005E-2</v>
      </c>
      <c r="DO141" s="146">
        <v>-4.1340222000000003E-2</v>
      </c>
      <c r="DP141" s="146">
        <v>1.493392E-2</v>
      </c>
      <c r="DQ141" s="146">
        <v>0.105253811</v>
      </c>
      <c r="DR141" s="146">
        <v>0.105253811</v>
      </c>
      <c r="DS141" s="146">
        <v>0.31604129800000003</v>
      </c>
      <c r="DT141" s="146">
        <v>0.59129493700000002</v>
      </c>
      <c r="DU141" s="146">
        <v>0.65764663700000003</v>
      </c>
      <c r="DV141" s="147">
        <v>0.183928394</v>
      </c>
      <c r="DW141" s="146"/>
      <c r="DX141" s="146"/>
      <c r="DY141" s="146">
        <v>-0.66997039800000002</v>
      </c>
      <c r="DZ141" s="146">
        <v>-1.6753100590000001</v>
      </c>
      <c r="EA141" s="146">
        <v>-0.73891906699999998</v>
      </c>
      <c r="EB141" s="146">
        <v>-0.26928945500000001</v>
      </c>
      <c r="EC141" s="146">
        <v>-0.26928945500000001</v>
      </c>
      <c r="ED141" s="146">
        <v>-0.25533</v>
      </c>
      <c r="EE141" s="146">
        <v>-0.25896999999999998</v>
      </c>
      <c r="EF141" s="146">
        <v>-0.15953000000000001</v>
      </c>
      <c r="EG141" s="147">
        <v>-0.40961999999999998</v>
      </c>
      <c r="EH141" s="143">
        <v>48877400</v>
      </c>
      <c r="EI141" s="143">
        <v>46382500</v>
      </c>
      <c r="EJ141" s="143">
        <v>19062300</v>
      </c>
      <c r="EK141" s="143">
        <v>159033700</v>
      </c>
      <c r="EL141" s="143">
        <v>519377700</v>
      </c>
      <c r="EM141" s="143">
        <v>379768200</v>
      </c>
      <c r="EN141" s="143">
        <v>228998100</v>
      </c>
      <c r="EO141" s="143">
        <v>539189900</v>
      </c>
      <c r="EP141" s="143">
        <v>289398800</v>
      </c>
      <c r="EQ141" s="143">
        <v>926263700</v>
      </c>
      <c r="ER141" s="143">
        <v>15008418600</v>
      </c>
      <c r="ES141" s="26">
        <f t="shared" si="596"/>
        <v>17.704825679923534</v>
      </c>
      <c r="ET141" s="26">
        <f t="shared" si="597"/>
        <v>17.652432790883172</v>
      </c>
      <c r="EU141" s="26">
        <f t="shared" si="598"/>
        <v>16.763223120473587</v>
      </c>
      <c r="EV141" s="26">
        <f t="shared" si="599"/>
        <v>18.884626687411878</v>
      </c>
      <c r="EW141" s="26">
        <f t="shared" si="600"/>
        <v>20.068141922116432</v>
      </c>
      <c r="EX141" s="26">
        <f t="shared" si="601"/>
        <v>19.755071624559012</v>
      </c>
      <c r="EY141" s="26">
        <f t="shared" si="602"/>
        <v>19.249224264540864</v>
      </c>
      <c r="EZ141" s="26">
        <f t="shared" si="603"/>
        <v>20.10557838593293</v>
      </c>
      <c r="FA141" s="26">
        <f t="shared" si="604"/>
        <v>19.483316225643041</v>
      </c>
      <c r="FB141" s="26">
        <f t="shared" si="605"/>
        <v>20.646669525288399</v>
      </c>
      <c r="FC141" s="152">
        <f t="shared" si="606"/>
        <v>23.431877120612356</v>
      </c>
      <c r="FD141" t="str">
        <f t="shared" ref="FD141:FK145" si="732">IF(ISNUMBER(F141),DA141,"")</f>
        <v/>
      </c>
      <c r="FE141" t="str">
        <f t="shared" si="732"/>
        <v/>
      </c>
      <c r="FF141" t="str">
        <f t="shared" si="732"/>
        <v/>
      </c>
      <c r="FG141" t="str">
        <f t="shared" si="732"/>
        <v/>
      </c>
      <c r="FH141" t="str">
        <f t="shared" si="732"/>
        <v/>
      </c>
      <c r="FI141" t="str">
        <f t="shared" si="732"/>
        <v/>
      </c>
      <c r="FJ141" t="str">
        <f t="shared" si="732"/>
        <v/>
      </c>
      <c r="FK141">
        <f t="shared" si="732"/>
        <v>7.5848149029999998</v>
      </c>
      <c r="FM141">
        <f>IF(ISNUMBER(O141),DJ141,"")</f>
        <v>12.07554137</v>
      </c>
      <c r="FN141">
        <f>IF(ISNUMBER(P141),DK141,"")</f>
        <v>10.588536830000001</v>
      </c>
      <c r="FO141" s="26" t="str">
        <f t="shared" si="727"/>
        <v/>
      </c>
      <c r="FP141" t="str">
        <f t="shared" si="726"/>
        <v/>
      </c>
      <c r="FQ141" t="str">
        <f t="shared" si="708"/>
        <v/>
      </c>
      <c r="FR141" t="str">
        <f t="shared" si="709"/>
        <v/>
      </c>
      <c r="FS141" t="str">
        <f t="shared" si="710"/>
        <v/>
      </c>
      <c r="FT141" t="str">
        <f t="shared" si="711"/>
        <v/>
      </c>
      <c r="FU141" t="str">
        <f t="shared" si="712"/>
        <v/>
      </c>
      <c r="FV141">
        <f t="shared" si="713"/>
        <v>0.31604129800000003</v>
      </c>
      <c r="FW141">
        <f t="shared" si="714"/>
        <v>0.59129493700000002</v>
      </c>
      <c r="FX141">
        <f t="shared" si="715"/>
        <v>0.65764663700000003</v>
      </c>
      <c r="FY141" s="4">
        <f t="shared" si="716"/>
        <v>0.183928394</v>
      </c>
      <c r="FZ141" t="str">
        <f t="shared" si="728"/>
        <v/>
      </c>
      <c r="GA141" t="str">
        <f t="shared" si="729"/>
        <v/>
      </c>
      <c r="GB141" t="str">
        <f t="shared" si="717"/>
        <v/>
      </c>
      <c r="GC141" t="str">
        <f t="shared" si="718"/>
        <v/>
      </c>
      <c r="GD141" t="str">
        <f t="shared" si="719"/>
        <v/>
      </c>
      <c r="GE141" t="str">
        <f t="shared" si="720"/>
        <v/>
      </c>
      <c r="GF141" t="str">
        <f t="shared" si="721"/>
        <v/>
      </c>
      <c r="GG141">
        <f t="shared" si="722"/>
        <v>-0.25533</v>
      </c>
      <c r="GH141">
        <f t="shared" si="723"/>
        <v>-0.25896999999999998</v>
      </c>
      <c r="GI141">
        <f t="shared" si="724"/>
        <v>-0.15953000000000001</v>
      </c>
      <c r="GJ141" s="4">
        <f t="shared" si="725"/>
        <v>-0.40961999999999998</v>
      </c>
      <c r="GK141" t="str">
        <f t="shared" si="608"/>
        <v/>
      </c>
      <c r="GL141" t="str">
        <f t="shared" si="609"/>
        <v/>
      </c>
      <c r="GM141" t="str">
        <f t="shared" si="610"/>
        <v/>
      </c>
      <c r="GN141" t="str">
        <f t="shared" si="611"/>
        <v/>
      </c>
      <c r="GO141" t="str">
        <f t="shared" si="612"/>
        <v/>
      </c>
      <c r="GP141" t="str">
        <f t="shared" si="613"/>
        <v/>
      </c>
      <c r="GQ141" t="str">
        <f t="shared" si="614"/>
        <v/>
      </c>
      <c r="GR141">
        <f t="shared" si="615"/>
        <v>20.10557838593293</v>
      </c>
      <c r="GS141">
        <f t="shared" si="616"/>
        <v>19.483316225643041</v>
      </c>
      <c r="GT141">
        <f t="shared" si="617"/>
        <v>20.646669525288399</v>
      </c>
      <c r="GU141">
        <f t="shared" si="618"/>
        <v>23.431877120612356</v>
      </c>
      <c r="GV141" s="26">
        <f t="shared" si="619"/>
        <v>11.025982470999988</v>
      </c>
      <c r="GW141">
        <f t="shared" si="620"/>
        <v>11.025982470999988</v>
      </c>
      <c r="GX141">
        <f t="shared" si="621"/>
        <v>11.025982470999988</v>
      </c>
      <c r="GY141">
        <f t="shared" si="622"/>
        <v>11.025982470999988</v>
      </c>
      <c r="GZ141">
        <f t="shared" si="623"/>
        <v>11.025982470999988</v>
      </c>
      <c r="HA141">
        <f t="shared" si="624"/>
        <v>11.025982470999988</v>
      </c>
      <c r="HB141">
        <f t="shared" si="625"/>
        <v>11.025982470999988</v>
      </c>
      <c r="HC141">
        <f t="shared" si="626"/>
        <v>7.5848149029999998</v>
      </c>
      <c r="HD141">
        <f t="shared" si="627"/>
        <v>0.52583789730000008</v>
      </c>
      <c r="HE141">
        <f t="shared" si="628"/>
        <v>11.025982470999988</v>
      </c>
      <c r="HF141">
        <f t="shared" si="629"/>
        <v>10.588536830000001</v>
      </c>
      <c r="HG141" s="26" t="str">
        <f t="shared" si="630"/>
        <v/>
      </c>
      <c r="HH141" t="str">
        <f t="shared" si="631"/>
        <v/>
      </c>
      <c r="HI141" t="str">
        <f t="shared" si="632"/>
        <v/>
      </c>
      <c r="HJ141" t="str">
        <f t="shared" si="633"/>
        <v/>
      </c>
      <c r="HK141" t="str">
        <f t="shared" si="634"/>
        <v/>
      </c>
      <c r="HL141" t="str">
        <f t="shared" si="635"/>
        <v/>
      </c>
      <c r="HM141" t="str">
        <f t="shared" si="636"/>
        <v/>
      </c>
      <c r="HN141">
        <f t="shared" si="637"/>
        <v>7.5848149029999998</v>
      </c>
      <c r="HO141" t="str">
        <f t="shared" si="638"/>
        <v/>
      </c>
      <c r="HP141">
        <f t="shared" si="639"/>
        <v>11.025982470999988</v>
      </c>
      <c r="HQ141">
        <f t="shared" si="640"/>
        <v>10.588536830000001</v>
      </c>
      <c r="HR141" s="26">
        <f t="shared" si="641"/>
        <v>0.86766592399999853</v>
      </c>
      <c r="HS141">
        <f t="shared" si="642"/>
        <v>0.86766592399999853</v>
      </c>
      <c r="HT141">
        <f t="shared" si="643"/>
        <v>0.86766592399999853</v>
      </c>
      <c r="HU141">
        <f t="shared" si="644"/>
        <v>0.86766592399999853</v>
      </c>
      <c r="HV141">
        <f t="shared" si="645"/>
        <v>0.86766592399999853</v>
      </c>
      <c r="HW141">
        <f t="shared" si="646"/>
        <v>0.86766592399999853</v>
      </c>
      <c r="HX141">
        <f t="shared" si="647"/>
        <v>0.86766592399999853</v>
      </c>
      <c r="HY141">
        <f t="shared" si="648"/>
        <v>0.31604129800000003</v>
      </c>
      <c r="HZ141">
        <f t="shared" si="649"/>
        <v>0.59129493700000002</v>
      </c>
      <c r="IA141">
        <f t="shared" si="650"/>
        <v>0.65764663700000003</v>
      </c>
      <c r="IB141" s="4">
        <f t="shared" si="651"/>
        <v>0.183928394</v>
      </c>
      <c r="IC141" t="str">
        <f t="shared" si="652"/>
        <v/>
      </c>
      <c r="ID141" t="str">
        <f t="shared" si="653"/>
        <v/>
      </c>
      <c r="IE141" t="str">
        <f t="shared" si="654"/>
        <v/>
      </c>
      <c r="IF141" t="str">
        <f t="shared" si="655"/>
        <v/>
      </c>
      <c r="IG141" t="str">
        <f t="shared" si="656"/>
        <v/>
      </c>
      <c r="IH141" t="str">
        <f t="shared" si="657"/>
        <v/>
      </c>
      <c r="II141" t="str">
        <f t="shared" si="658"/>
        <v/>
      </c>
      <c r="IJ141">
        <f t="shared" si="659"/>
        <v>0.31604129800000003</v>
      </c>
      <c r="IK141">
        <f t="shared" si="660"/>
        <v>0.59129493700000002</v>
      </c>
      <c r="IL141">
        <f t="shared" si="661"/>
        <v>0.65764663700000003</v>
      </c>
      <c r="IM141">
        <f t="shared" si="662"/>
        <v>0.183928394</v>
      </c>
      <c r="IN141" s="26">
        <f t="shared" si="663"/>
        <v>0.13094384999999997</v>
      </c>
      <c r="IO141">
        <f t="shared" si="664"/>
        <v>0.13094384999999997</v>
      </c>
      <c r="IP141">
        <f t="shared" si="665"/>
        <v>0.13094384999999997</v>
      </c>
      <c r="IQ141">
        <f t="shared" si="666"/>
        <v>0.13094384999999997</v>
      </c>
      <c r="IR141">
        <f t="shared" si="667"/>
        <v>0.13094384999999997</v>
      </c>
      <c r="IS141">
        <f t="shared" si="668"/>
        <v>0.13094384999999997</v>
      </c>
      <c r="IT141">
        <f t="shared" si="669"/>
        <v>0.13094384999999997</v>
      </c>
      <c r="IU141">
        <f t="shared" si="670"/>
        <v>-0.25533</v>
      </c>
      <c r="IV141">
        <f t="shared" si="671"/>
        <v>-0.25896999999999998</v>
      </c>
      <c r="IW141">
        <f t="shared" si="672"/>
        <v>-0.15953000000000001</v>
      </c>
      <c r="IX141">
        <f t="shared" si="673"/>
        <v>-0.40961999999999998</v>
      </c>
      <c r="IY141" s="26" t="str">
        <f t="shared" si="674"/>
        <v/>
      </c>
      <c r="IZ141" t="str">
        <f t="shared" si="675"/>
        <v/>
      </c>
      <c r="JA141" t="str">
        <f t="shared" si="676"/>
        <v/>
      </c>
      <c r="JB141" t="str">
        <f t="shared" si="677"/>
        <v/>
      </c>
      <c r="JC141" t="str">
        <f t="shared" si="678"/>
        <v/>
      </c>
      <c r="JD141" t="str">
        <f t="shared" si="679"/>
        <v/>
      </c>
      <c r="JE141" t="str">
        <f t="shared" si="680"/>
        <v/>
      </c>
      <c r="JF141">
        <f t="shared" si="681"/>
        <v>-0.25533</v>
      </c>
      <c r="JG141">
        <f t="shared" si="682"/>
        <v>-0.25896999999999998</v>
      </c>
      <c r="JH141">
        <f t="shared" si="683"/>
        <v>-0.15953000000000001</v>
      </c>
      <c r="JI141">
        <f t="shared" si="684"/>
        <v>-0.40961999999999998</v>
      </c>
      <c r="JJ141" s="26">
        <f t="shared" si="685"/>
        <v>23.290190403071897</v>
      </c>
      <c r="JK141">
        <f t="shared" si="686"/>
        <v>23.290190403071897</v>
      </c>
      <c r="JL141">
        <f t="shared" si="687"/>
        <v>23.290190403071897</v>
      </c>
      <c r="JM141">
        <f t="shared" si="688"/>
        <v>23.290190403071897</v>
      </c>
      <c r="JN141">
        <f t="shared" si="689"/>
        <v>23.290190403071897</v>
      </c>
      <c r="JO141">
        <f t="shared" si="690"/>
        <v>23.290190403071897</v>
      </c>
      <c r="JP141">
        <f t="shared" si="691"/>
        <v>23.290190403071897</v>
      </c>
      <c r="JQ141">
        <f t="shared" si="692"/>
        <v>20.10557838593293</v>
      </c>
      <c r="JR141">
        <f t="shared" si="693"/>
        <v>19.483316225643041</v>
      </c>
      <c r="JS141">
        <f t="shared" si="694"/>
        <v>20.646669525288399</v>
      </c>
      <c r="JT141">
        <f t="shared" si="695"/>
        <v>23.290190403071897</v>
      </c>
      <c r="JU141" s="26" t="str">
        <f t="shared" si="696"/>
        <v/>
      </c>
      <c r="JV141" t="str">
        <f t="shared" si="697"/>
        <v/>
      </c>
      <c r="JW141" t="str">
        <f t="shared" si="698"/>
        <v/>
      </c>
      <c r="JX141" t="str">
        <f t="shared" si="699"/>
        <v/>
      </c>
      <c r="JY141" t="str">
        <f t="shared" si="700"/>
        <v/>
      </c>
      <c r="JZ141" t="str">
        <f t="shared" si="701"/>
        <v/>
      </c>
      <c r="KA141" t="str">
        <f t="shared" si="702"/>
        <v/>
      </c>
      <c r="KB141">
        <f t="shared" si="703"/>
        <v>20.10557838593293</v>
      </c>
      <c r="KC141">
        <f t="shared" si="704"/>
        <v>19.483316225643041</v>
      </c>
      <c r="KD141">
        <f t="shared" si="705"/>
        <v>20.646669525288399</v>
      </c>
      <c r="KE141" s="4">
        <f t="shared" si="706"/>
        <v>23.290190403071897</v>
      </c>
    </row>
    <row r="142" spans="1:291" x14ac:dyDescent="0.2">
      <c r="A142" s="16" t="s">
        <v>3794</v>
      </c>
      <c r="B142" s="17" t="s">
        <v>3795</v>
      </c>
      <c r="C142" s="17"/>
      <c r="D142" s="17"/>
      <c r="E142" s="20" t="s">
        <v>173</v>
      </c>
      <c r="F142" s="19"/>
      <c r="G142" s="19"/>
      <c r="H142" s="19"/>
      <c r="I142" s="19"/>
      <c r="J142" s="19"/>
      <c r="K142" s="19"/>
      <c r="L142" s="19"/>
      <c r="M142" s="19">
        <v>0</v>
      </c>
      <c r="N142" s="19">
        <v>0</v>
      </c>
      <c r="O142" s="19">
        <v>0</v>
      </c>
      <c r="P142" s="32">
        <v>0</v>
      </c>
      <c r="Q142" s="19"/>
      <c r="R142" s="19"/>
      <c r="S142" s="19"/>
      <c r="T142" s="19"/>
      <c r="U142" s="19"/>
      <c r="V142" s="19"/>
      <c r="W142" s="19"/>
      <c r="X142" s="19">
        <v>0</v>
      </c>
      <c r="Y142" s="19">
        <v>0</v>
      </c>
      <c r="Z142" s="19">
        <v>0</v>
      </c>
      <c r="AA142" s="32">
        <v>0</v>
      </c>
      <c r="AI142">
        <v>0</v>
      </c>
      <c r="AJ142">
        <v>0</v>
      </c>
      <c r="AK142">
        <v>0</v>
      </c>
      <c r="AL142" s="4">
        <v>0</v>
      </c>
      <c r="AM142" s="19"/>
      <c r="AN142" s="19"/>
      <c r="AO142" s="19"/>
      <c r="AP142" s="19"/>
      <c r="AQ142" s="19"/>
      <c r="AR142" s="19"/>
      <c r="AS142" s="19"/>
      <c r="AT142" s="19">
        <v>2.1500999999999999E-2</v>
      </c>
      <c r="AU142" s="19">
        <v>2.01116E-2</v>
      </c>
      <c r="AV142" s="19">
        <v>1.9521E-2</v>
      </c>
      <c r="AW142" s="32">
        <v>2.5218000000000001E-2</v>
      </c>
      <c r="AX142" s="19"/>
      <c r="AY142" s="19"/>
      <c r="AZ142" s="19"/>
      <c r="BA142" s="19"/>
      <c r="BB142" s="19"/>
      <c r="BC142" s="19"/>
      <c r="BD142" s="19"/>
      <c r="BE142" s="19">
        <v>0</v>
      </c>
      <c r="BF142" s="19">
        <v>0</v>
      </c>
      <c r="BG142" s="19">
        <v>0</v>
      </c>
      <c r="BH142" s="32">
        <v>0</v>
      </c>
      <c r="BI142" s="19"/>
      <c r="BJ142" s="19"/>
      <c r="BK142" s="19"/>
      <c r="BL142" s="19"/>
      <c r="BM142" s="19"/>
      <c r="BN142" s="19"/>
      <c r="BO142" s="19"/>
      <c r="BP142" s="19">
        <f>IF(BE142&gt;0,1,0)</f>
        <v>0</v>
      </c>
      <c r="BQ142" s="19">
        <f t="shared" si="731"/>
        <v>0</v>
      </c>
      <c r="BR142" s="19">
        <f t="shared" si="731"/>
        <v>0</v>
      </c>
      <c r="BS142" s="19">
        <f t="shared" si="731"/>
        <v>0</v>
      </c>
      <c r="BT142" s="38">
        <v>136</v>
      </c>
      <c r="BU142" s="19">
        <v>108</v>
      </c>
      <c r="BV142" s="19">
        <v>124</v>
      </c>
      <c r="BW142" s="19">
        <v>109</v>
      </c>
      <c r="BX142" s="19">
        <v>184</v>
      </c>
      <c r="BY142" s="19">
        <v>163</v>
      </c>
      <c r="BZ142" s="19">
        <v>149</v>
      </c>
      <c r="CA142" s="19">
        <v>148</v>
      </c>
      <c r="CB142" s="19">
        <v>190</v>
      </c>
      <c r="CC142" s="19">
        <v>222</v>
      </c>
      <c r="CD142" s="32">
        <v>268</v>
      </c>
      <c r="CE142" s="19">
        <v>311</v>
      </c>
      <c r="CF142" s="19">
        <v>335</v>
      </c>
      <c r="CG142" s="19">
        <v>272</v>
      </c>
      <c r="CH142" s="19">
        <v>260</v>
      </c>
      <c r="CI142" s="19">
        <v>385</v>
      </c>
      <c r="CJ142" s="19">
        <v>265</v>
      </c>
      <c r="CK142" s="19">
        <v>244</v>
      </c>
      <c r="CL142" s="19">
        <v>282</v>
      </c>
      <c r="CM142" s="19">
        <v>335</v>
      </c>
      <c r="CN142" s="19">
        <v>397</v>
      </c>
      <c r="CO142" s="32">
        <v>468</v>
      </c>
      <c r="CP142" s="35">
        <f t="shared" si="567"/>
        <v>0.43729903536977494</v>
      </c>
      <c r="CQ142" s="35">
        <f t="shared" si="568"/>
        <v>0.32238805970149254</v>
      </c>
      <c r="CR142" s="35">
        <f t="shared" si="569"/>
        <v>0.45588235294117646</v>
      </c>
      <c r="CS142" s="35">
        <f t="shared" si="570"/>
        <v>0.41923076923076924</v>
      </c>
      <c r="CT142" s="35">
        <f t="shared" si="571"/>
        <v>0.47792207792207791</v>
      </c>
      <c r="CU142" s="35">
        <f t="shared" si="572"/>
        <v>0.61509433962264148</v>
      </c>
      <c r="CV142" s="35">
        <f t="shared" si="573"/>
        <v>0.61065573770491799</v>
      </c>
      <c r="CW142" s="35">
        <f t="shared" si="574"/>
        <v>0.52482269503546097</v>
      </c>
      <c r="CX142" s="35">
        <f t="shared" si="575"/>
        <v>0.56716417910447758</v>
      </c>
      <c r="CY142" s="35">
        <f t="shared" si="576"/>
        <v>0.55919395465994959</v>
      </c>
      <c r="CZ142" s="139">
        <f t="shared" si="577"/>
        <v>0.57264957264957261</v>
      </c>
      <c r="DA142" s="146">
        <v>31.251688300000001</v>
      </c>
      <c r="DB142" s="146"/>
      <c r="DC142" s="146">
        <v>16.472955249999998</v>
      </c>
      <c r="DD142" s="146"/>
      <c r="DE142" s="146">
        <v>4.6149926949999998</v>
      </c>
      <c r="DF142" s="146">
        <v>1.41295561</v>
      </c>
      <c r="DG142" s="146">
        <v>0.55841034199999995</v>
      </c>
      <c r="DH142" s="146">
        <v>1.291222402</v>
      </c>
      <c r="DI142" s="146">
        <v>0.71919794699999995</v>
      </c>
      <c r="DJ142" s="146">
        <v>6.7895822309999998</v>
      </c>
      <c r="DK142" s="147">
        <v>17.290620610000001</v>
      </c>
      <c r="DL142" s="146"/>
      <c r="DM142" s="146"/>
      <c r="DN142" s="146">
        <v>4.7821850999999999E-2</v>
      </c>
      <c r="DO142" s="146">
        <v>0.49566673300000003</v>
      </c>
      <c r="DP142" s="146">
        <v>7.7215909999999999E-2</v>
      </c>
      <c r="DQ142" s="146">
        <v>7.4288292000000006E-2</v>
      </c>
      <c r="DR142" s="146">
        <v>0.31083969099999997</v>
      </c>
      <c r="DS142" s="146">
        <v>0.22701911899999999</v>
      </c>
      <c r="DT142" s="146">
        <v>0.269104748</v>
      </c>
      <c r="DU142" s="146">
        <v>0.36398143799999999</v>
      </c>
      <c r="DV142" s="147">
        <v>0.36705413799999997</v>
      </c>
      <c r="DW142" s="146"/>
      <c r="DX142" s="146"/>
      <c r="DY142" s="146">
        <v>-0.189248638</v>
      </c>
      <c r="DZ142" s="146">
        <v>-0.160131989</v>
      </c>
      <c r="EA142" s="146">
        <v>-0.14712351800000001</v>
      </c>
      <c r="EB142" s="146">
        <v>-0.105254478</v>
      </c>
      <c r="EC142" s="146">
        <v>-0.16492006300000001</v>
      </c>
      <c r="ED142" s="146">
        <v>-0.14879999999999999</v>
      </c>
      <c r="EE142" s="146">
        <v>-0.13072</v>
      </c>
      <c r="EF142" s="146">
        <v>-0.23022000000000001</v>
      </c>
      <c r="EG142" s="147">
        <v>-0.20795</v>
      </c>
      <c r="EH142" s="143">
        <v>136307900</v>
      </c>
      <c r="EI142" s="143">
        <v>172952100</v>
      </c>
      <c r="EJ142" s="143">
        <v>257363800</v>
      </c>
      <c r="EK142" s="143">
        <v>573459400</v>
      </c>
      <c r="EL142" s="143">
        <v>269841900</v>
      </c>
      <c r="EM142" s="143">
        <v>112360200</v>
      </c>
      <c r="EN142" s="143">
        <v>151962300</v>
      </c>
      <c r="EO142" s="143">
        <v>78902700</v>
      </c>
      <c r="EP142" s="143">
        <v>46146400</v>
      </c>
      <c r="EQ142" s="143">
        <v>578798100</v>
      </c>
      <c r="ER142" s="143"/>
      <c r="ES142" s="26">
        <f t="shared" si="596"/>
        <v>18.730426855368634</v>
      </c>
      <c r="ET142" s="26">
        <f t="shared" si="597"/>
        <v>18.968525235511375</v>
      </c>
      <c r="EU142" s="26">
        <f t="shared" si="598"/>
        <v>19.366001206095333</v>
      </c>
      <c r="EV142" s="26">
        <f t="shared" si="599"/>
        <v>20.167197698653712</v>
      </c>
      <c r="EW142" s="26">
        <f t="shared" si="600"/>
        <v>19.413346789902484</v>
      </c>
      <c r="EX142" s="26">
        <f t="shared" si="601"/>
        <v>18.537220340191613</v>
      </c>
      <c r="EY142" s="26">
        <f t="shared" si="602"/>
        <v>18.839143021731147</v>
      </c>
      <c r="EZ142" s="26">
        <f t="shared" si="603"/>
        <v>18.183726005762914</v>
      </c>
      <c r="FA142" s="26">
        <f t="shared" si="604"/>
        <v>17.647329509369929</v>
      </c>
      <c r="FB142" s="26">
        <f t="shared" si="605"/>
        <v>20.17646427006245</v>
      </c>
      <c r="FC142" s="152" t="str">
        <f t="shared" si="606"/>
        <v/>
      </c>
      <c r="FD142" t="str">
        <f t="shared" si="732"/>
        <v/>
      </c>
      <c r="FE142" t="str">
        <f t="shared" si="732"/>
        <v/>
      </c>
      <c r="FF142" t="str">
        <f t="shared" si="732"/>
        <v/>
      </c>
      <c r="FG142" t="str">
        <f t="shared" si="732"/>
        <v/>
      </c>
      <c r="FH142" t="str">
        <f t="shared" si="732"/>
        <v/>
      </c>
      <c r="FI142" t="str">
        <f t="shared" si="732"/>
        <v/>
      </c>
      <c r="FJ142" t="str">
        <f t="shared" si="732"/>
        <v/>
      </c>
      <c r="FK142">
        <f t="shared" si="732"/>
        <v>1.291222402</v>
      </c>
      <c r="FL142">
        <f>IF(ISNUMBER(N142),DI142,"")</f>
        <v>0.71919794699999995</v>
      </c>
      <c r="FM142">
        <f>IF(ISNUMBER(O142),DJ142,"")</f>
        <v>6.7895822309999998</v>
      </c>
      <c r="FN142">
        <f>IF(ISNUMBER(P142),DK142,"")</f>
        <v>17.290620610000001</v>
      </c>
      <c r="FO142" s="26" t="str">
        <f t="shared" si="727"/>
        <v/>
      </c>
      <c r="FP142" t="str">
        <f t="shared" si="726"/>
        <v/>
      </c>
      <c r="FQ142" t="str">
        <f t="shared" si="708"/>
        <v/>
      </c>
      <c r="FR142" t="str">
        <f t="shared" si="709"/>
        <v/>
      </c>
      <c r="FS142" t="str">
        <f t="shared" si="710"/>
        <v/>
      </c>
      <c r="FT142" t="str">
        <f t="shared" si="711"/>
        <v/>
      </c>
      <c r="FU142" t="str">
        <f t="shared" si="712"/>
        <v/>
      </c>
      <c r="FV142">
        <f t="shared" si="713"/>
        <v>0.22701911899999999</v>
      </c>
      <c r="FW142">
        <f t="shared" si="714"/>
        <v>0.269104748</v>
      </c>
      <c r="FX142">
        <f t="shared" si="715"/>
        <v>0.36398143799999999</v>
      </c>
      <c r="FY142" s="4">
        <f t="shared" si="716"/>
        <v>0.36705413799999997</v>
      </c>
      <c r="FZ142" t="str">
        <f t="shared" si="728"/>
        <v/>
      </c>
      <c r="GA142" t="str">
        <f t="shared" si="729"/>
        <v/>
      </c>
      <c r="GB142" t="str">
        <f t="shared" si="717"/>
        <v/>
      </c>
      <c r="GC142" t="str">
        <f t="shared" si="718"/>
        <v/>
      </c>
      <c r="GD142" t="str">
        <f t="shared" si="719"/>
        <v/>
      </c>
      <c r="GE142" t="str">
        <f t="shared" si="720"/>
        <v/>
      </c>
      <c r="GF142" t="str">
        <f t="shared" si="721"/>
        <v/>
      </c>
      <c r="GG142">
        <f t="shared" si="722"/>
        <v>-0.14879999999999999</v>
      </c>
      <c r="GH142">
        <f t="shared" si="723"/>
        <v>-0.13072</v>
      </c>
      <c r="GI142">
        <f t="shared" si="724"/>
        <v>-0.23022000000000001</v>
      </c>
      <c r="GJ142" s="4">
        <f t="shared" si="725"/>
        <v>-0.20795</v>
      </c>
      <c r="GK142" t="str">
        <f t="shared" si="608"/>
        <v/>
      </c>
      <c r="GL142" t="str">
        <f t="shared" si="609"/>
        <v/>
      </c>
      <c r="GM142" t="str">
        <f t="shared" si="610"/>
        <v/>
      </c>
      <c r="GN142" t="str">
        <f t="shared" si="611"/>
        <v/>
      </c>
      <c r="GO142" t="str">
        <f t="shared" si="612"/>
        <v/>
      </c>
      <c r="GP142" t="str">
        <f t="shared" si="613"/>
        <v/>
      </c>
      <c r="GQ142" t="str">
        <f t="shared" si="614"/>
        <v/>
      </c>
      <c r="GR142">
        <f t="shared" si="615"/>
        <v>18.183726005762914</v>
      </c>
      <c r="GS142">
        <f t="shared" si="616"/>
        <v>17.647329509369929</v>
      </c>
      <c r="GT142">
        <f t="shared" si="617"/>
        <v>20.17646427006245</v>
      </c>
      <c r="GU142" t="str">
        <f t="shared" si="618"/>
        <v/>
      </c>
      <c r="GV142" s="26">
        <f t="shared" si="619"/>
        <v>11.025982470999988</v>
      </c>
      <c r="GW142">
        <f t="shared" si="620"/>
        <v>11.025982470999988</v>
      </c>
      <c r="GX142">
        <f t="shared" si="621"/>
        <v>11.025982470999988</v>
      </c>
      <c r="GY142">
        <f t="shared" si="622"/>
        <v>11.025982470999988</v>
      </c>
      <c r="GZ142">
        <f t="shared" si="623"/>
        <v>11.025982470999988</v>
      </c>
      <c r="HA142">
        <f t="shared" si="624"/>
        <v>11.025982470999988</v>
      </c>
      <c r="HB142">
        <f t="shared" si="625"/>
        <v>11.025982470999988</v>
      </c>
      <c r="HC142">
        <f t="shared" si="626"/>
        <v>1.291222402</v>
      </c>
      <c r="HD142">
        <f t="shared" si="627"/>
        <v>0.71919794699999995</v>
      </c>
      <c r="HE142">
        <f t="shared" si="628"/>
        <v>6.7895822309999998</v>
      </c>
      <c r="HF142">
        <f t="shared" si="629"/>
        <v>11.025982470999988</v>
      </c>
      <c r="HG142" s="26" t="str">
        <f t="shared" si="630"/>
        <v/>
      </c>
      <c r="HH142" t="str">
        <f t="shared" si="631"/>
        <v/>
      </c>
      <c r="HI142" t="str">
        <f t="shared" si="632"/>
        <v/>
      </c>
      <c r="HJ142" t="str">
        <f t="shared" si="633"/>
        <v/>
      </c>
      <c r="HK142" t="str">
        <f t="shared" si="634"/>
        <v/>
      </c>
      <c r="HL142" t="str">
        <f t="shared" si="635"/>
        <v/>
      </c>
      <c r="HM142" t="str">
        <f t="shared" si="636"/>
        <v/>
      </c>
      <c r="HN142">
        <f t="shared" si="637"/>
        <v>1.291222402</v>
      </c>
      <c r="HO142">
        <f t="shared" si="638"/>
        <v>0.71919794699999995</v>
      </c>
      <c r="HP142">
        <f t="shared" si="639"/>
        <v>6.7895822309999998</v>
      </c>
      <c r="HQ142">
        <f t="shared" si="640"/>
        <v>11.025982470999988</v>
      </c>
      <c r="HR142" s="26">
        <f t="shared" si="641"/>
        <v>0.86766592399999853</v>
      </c>
      <c r="HS142">
        <f t="shared" si="642"/>
        <v>0.86766592399999853</v>
      </c>
      <c r="HT142">
        <f t="shared" si="643"/>
        <v>0.86766592399999853</v>
      </c>
      <c r="HU142">
        <f t="shared" si="644"/>
        <v>0.86766592399999853</v>
      </c>
      <c r="HV142">
        <f t="shared" si="645"/>
        <v>0.86766592399999853</v>
      </c>
      <c r="HW142">
        <f t="shared" si="646"/>
        <v>0.86766592399999853</v>
      </c>
      <c r="HX142">
        <f t="shared" si="647"/>
        <v>0.86766592399999853</v>
      </c>
      <c r="HY142">
        <f t="shared" si="648"/>
        <v>0.22701911899999999</v>
      </c>
      <c r="HZ142">
        <f t="shared" si="649"/>
        <v>0.269104748</v>
      </c>
      <c r="IA142">
        <f t="shared" si="650"/>
        <v>0.36398143799999999</v>
      </c>
      <c r="IB142" s="4">
        <f t="shared" si="651"/>
        <v>0.36705413799999997</v>
      </c>
      <c r="IC142" t="str">
        <f t="shared" si="652"/>
        <v/>
      </c>
      <c r="ID142" t="str">
        <f t="shared" si="653"/>
        <v/>
      </c>
      <c r="IE142" t="str">
        <f t="shared" si="654"/>
        <v/>
      </c>
      <c r="IF142" t="str">
        <f t="shared" si="655"/>
        <v/>
      </c>
      <c r="IG142" t="str">
        <f t="shared" si="656"/>
        <v/>
      </c>
      <c r="IH142" t="str">
        <f t="shared" si="657"/>
        <v/>
      </c>
      <c r="II142" t="str">
        <f t="shared" si="658"/>
        <v/>
      </c>
      <c r="IJ142">
        <f t="shared" si="659"/>
        <v>0.22701911899999999</v>
      </c>
      <c r="IK142">
        <f t="shared" si="660"/>
        <v>0.269104748</v>
      </c>
      <c r="IL142">
        <f t="shared" si="661"/>
        <v>0.36398143799999999</v>
      </c>
      <c r="IM142">
        <f t="shared" si="662"/>
        <v>0.36705413799999997</v>
      </c>
      <c r="IN142" s="26">
        <f t="shared" si="663"/>
        <v>0.13094384999999997</v>
      </c>
      <c r="IO142">
        <f t="shared" si="664"/>
        <v>0.13094384999999997</v>
      </c>
      <c r="IP142">
        <f t="shared" si="665"/>
        <v>0.13094384999999997</v>
      </c>
      <c r="IQ142">
        <f t="shared" si="666"/>
        <v>0.13094384999999997</v>
      </c>
      <c r="IR142">
        <f t="shared" si="667"/>
        <v>0.13094384999999997</v>
      </c>
      <c r="IS142">
        <f t="shared" si="668"/>
        <v>0.13094384999999997</v>
      </c>
      <c r="IT142">
        <f t="shared" si="669"/>
        <v>0.13094384999999997</v>
      </c>
      <c r="IU142">
        <f t="shared" si="670"/>
        <v>-0.14879999999999999</v>
      </c>
      <c r="IV142">
        <f t="shared" si="671"/>
        <v>-0.13072</v>
      </c>
      <c r="IW142">
        <f t="shared" si="672"/>
        <v>-0.23022000000000001</v>
      </c>
      <c r="IX142">
        <f t="shared" si="673"/>
        <v>-0.20795</v>
      </c>
      <c r="IY142" s="26" t="str">
        <f t="shared" si="674"/>
        <v/>
      </c>
      <c r="IZ142" t="str">
        <f t="shared" si="675"/>
        <v/>
      </c>
      <c r="JA142" t="str">
        <f t="shared" si="676"/>
        <v/>
      </c>
      <c r="JB142" t="str">
        <f t="shared" si="677"/>
        <v/>
      </c>
      <c r="JC142" t="str">
        <f t="shared" si="678"/>
        <v/>
      </c>
      <c r="JD142" t="str">
        <f t="shared" si="679"/>
        <v/>
      </c>
      <c r="JE142" t="str">
        <f t="shared" si="680"/>
        <v/>
      </c>
      <c r="JF142">
        <f t="shared" si="681"/>
        <v>-0.14879999999999999</v>
      </c>
      <c r="JG142">
        <f t="shared" si="682"/>
        <v>-0.13072</v>
      </c>
      <c r="JH142">
        <f t="shared" si="683"/>
        <v>-0.23022000000000001</v>
      </c>
      <c r="JI142">
        <f t="shared" si="684"/>
        <v>-0.20795</v>
      </c>
      <c r="JJ142" s="26">
        <f t="shared" si="685"/>
        <v>23.290190403071897</v>
      </c>
      <c r="JK142">
        <f t="shared" si="686"/>
        <v>23.290190403071897</v>
      </c>
      <c r="JL142">
        <f t="shared" si="687"/>
        <v>23.290190403071897</v>
      </c>
      <c r="JM142">
        <f t="shared" si="688"/>
        <v>23.290190403071897</v>
      </c>
      <c r="JN142">
        <f t="shared" si="689"/>
        <v>23.290190403071897</v>
      </c>
      <c r="JO142">
        <f t="shared" si="690"/>
        <v>23.290190403071897</v>
      </c>
      <c r="JP142">
        <f t="shared" si="691"/>
        <v>23.290190403071897</v>
      </c>
      <c r="JQ142">
        <f t="shared" si="692"/>
        <v>18.183726005762914</v>
      </c>
      <c r="JR142">
        <f t="shared" si="693"/>
        <v>17.647329509369929</v>
      </c>
      <c r="JS142">
        <f t="shared" si="694"/>
        <v>20.17646427006245</v>
      </c>
      <c r="JT142">
        <f t="shared" si="695"/>
        <v>23.290190403071897</v>
      </c>
      <c r="JU142" s="26" t="str">
        <f t="shared" si="696"/>
        <v/>
      </c>
      <c r="JV142" t="str">
        <f t="shared" si="697"/>
        <v/>
      </c>
      <c r="JW142" t="str">
        <f t="shared" si="698"/>
        <v/>
      </c>
      <c r="JX142" t="str">
        <f t="shared" si="699"/>
        <v/>
      </c>
      <c r="JY142" t="str">
        <f t="shared" si="700"/>
        <v/>
      </c>
      <c r="JZ142" t="str">
        <f t="shared" si="701"/>
        <v/>
      </c>
      <c r="KA142" t="str">
        <f t="shared" si="702"/>
        <v/>
      </c>
      <c r="KB142">
        <f t="shared" si="703"/>
        <v>18.183726005762914</v>
      </c>
      <c r="KC142">
        <f t="shared" si="704"/>
        <v>17.647329509369929</v>
      </c>
      <c r="KD142">
        <f t="shared" si="705"/>
        <v>20.17646427006245</v>
      </c>
      <c r="KE142" s="4" t="str">
        <f t="shared" si="706"/>
        <v/>
      </c>
    </row>
    <row r="143" spans="1:291" x14ac:dyDescent="0.2">
      <c r="A143" s="16" t="s">
        <v>3919</v>
      </c>
      <c r="B143" s="17" t="s">
        <v>3920</v>
      </c>
      <c r="C143" s="17"/>
      <c r="D143" s="17"/>
      <c r="E143" s="20" t="s">
        <v>173</v>
      </c>
      <c r="F143" s="19"/>
      <c r="G143" s="19"/>
      <c r="H143" s="19"/>
      <c r="I143" s="19"/>
      <c r="J143" s="19"/>
      <c r="K143" s="19"/>
      <c r="L143" s="19"/>
      <c r="M143" s="19"/>
      <c r="N143" s="19">
        <v>0</v>
      </c>
      <c r="O143" s="19">
        <v>0</v>
      </c>
      <c r="P143" s="32">
        <v>1</v>
      </c>
      <c r="Q143" s="19"/>
      <c r="R143" s="19"/>
      <c r="S143" s="19"/>
      <c r="T143" s="19"/>
      <c r="U143" s="19"/>
      <c r="V143" s="19"/>
      <c r="W143" s="19"/>
      <c r="X143" s="19"/>
      <c r="Y143" s="19">
        <v>0</v>
      </c>
      <c r="Z143" s="19">
        <v>0</v>
      </c>
      <c r="AA143" s="32">
        <v>1</v>
      </c>
      <c r="AJ143">
        <v>0</v>
      </c>
      <c r="AK143">
        <v>0</v>
      </c>
      <c r="AL143" s="4">
        <v>1</v>
      </c>
      <c r="AM143" s="19"/>
      <c r="AN143" s="19"/>
      <c r="AO143" s="19"/>
      <c r="AP143" s="19"/>
      <c r="AQ143" s="19"/>
      <c r="AR143" s="19"/>
      <c r="AS143" s="19"/>
      <c r="AT143" s="19"/>
      <c r="AU143" s="19">
        <v>2.0356800000000001E-2</v>
      </c>
      <c r="AV143" s="19">
        <v>2.0968000000000001E-2</v>
      </c>
      <c r="AW143" s="32">
        <v>2.37126E-2</v>
      </c>
      <c r="AX143" s="19"/>
      <c r="AY143" s="19"/>
      <c r="AZ143" s="19"/>
      <c r="BA143" s="19"/>
      <c r="BB143" s="19"/>
      <c r="BC143" s="19"/>
      <c r="BD143" s="19"/>
      <c r="BE143" s="19"/>
      <c r="BF143" s="19">
        <v>1</v>
      </c>
      <c r="BG143" s="19">
        <v>1</v>
      </c>
      <c r="BH143" s="32">
        <v>1</v>
      </c>
      <c r="BI143" s="19"/>
      <c r="BJ143" s="19"/>
      <c r="BK143" s="19"/>
      <c r="BL143" s="19"/>
      <c r="BM143" s="19"/>
      <c r="BN143" s="19"/>
      <c r="BO143" s="19"/>
      <c r="BP143" s="19"/>
      <c r="BQ143" s="19">
        <f t="shared" si="731"/>
        <v>1</v>
      </c>
      <c r="BR143" s="19">
        <f t="shared" si="731"/>
        <v>1</v>
      </c>
      <c r="BS143" s="19">
        <f t="shared" si="731"/>
        <v>1</v>
      </c>
      <c r="BT143" s="38">
        <v>49</v>
      </c>
      <c r="BU143" s="19">
        <v>19</v>
      </c>
      <c r="BV143" s="19">
        <v>8</v>
      </c>
      <c r="BW143" s="19">
        <v>32</v>
      </c>
      <c r="BX143" s="19">
        <v>55</v>
      </c>
      <c r="BY143" s="19">
        <v>26</v>
      </c>
      <c r="BZ143" s="19">
        <v>22</v>
      </c>
      <c r="CA143" s="19">
        <v>15</v>
      </c>
      <c r="CB143" s="19">
        <v>22</v>
      </c>
      <c r="CC143" s="19">
        <v>15</v>
      </c>
      <c r="CD143" s="32">
        <v>22</v>
      </c>
      <c r="CE143" s="19">
        <v>533</v>
      </c>
      <c r="CF143" s="19">
        <v>260</v>
      </c>
      <c r="CG143" s="19">
        <v>216</v>
      </c>
      <c r="CH143" s="19">
        <v>387</v>
      </c>
      <c r="CI143" s="19">
        <v>296</v>
      </c>
      <c r="CJ143" s="19">
        <v>231</v>
      </c>
      <c r="CK143" s="19">
        <v>202</v>
      </c>
      <c r="CL143" s="19">
        <v>98</v>
      </c>
      <c r="CM143" s="19">
        <v>153</v>
      </c>
      <c r="CN143" s="19">
        <v>76</v>
      </c>
      <c r="CO143" s="32">
        <v>91</v>
      </c>
      <c r="CP143" s="35">
        <f t="shared" si="567"/>
        <v>9.193245778611632E-2</v>
      </c>
      <c r="CQ143" s="35">
        <f t="shared" si="568"/>
        <v>7.3076923076923081E-2</v>
      </c>
      <c r="CR143" s="35">
        <f t="shared" si="569"/>
        <v>3.7037037037037035E-2</v>
      </c>
      <c r="CS143" s="35">
        <f t="shared" si="570"/>
        <v>8.2687338501291993E-2</v>
      </c>
      <c r="CT143" s="35">
        <f t="shared" si="571"/>
        <v>0.1858108108108108</v>
      </c>
      <c r="CU143" s="35">
        <f t="shared" si="572"/>
        <v>0.11255411255411256</v>
      </c>
      <c r="CV143" s="35">
        <f t="shared" si="573"/>
        <v>0.10891089108910891</v>
      </c>
      <c r="CW143" s="35">
        <f t="shared" si="574"/>
        <v>0.15306122448979592</v>
      </c>
      <c r="CX143" s="35">
        <f t="shared" si="575"/>
        <v>0.1437908496732026</v>
      </c>
      <c r="CY143" s="35">
        <f t="shared" si="576"/>
        <v>0.19736842105263158</v>
      </c>
      <c r="CZ143" s="139">
        <f t="shared" si="577"/>
        <v>0.24175824175824176</v>
      </c>
      <c r="DA143" s="146"/>
      <c r="DB143" s="146"/>
      <c r="DC143" s="146"/>
      <c r="DD143" s="146">
        <v>9.8199999999999996E-2</v>
      </c>
      <c r="DE143" s="146">
        <v>5.9700000000000003E-2</v>
      </c>
      <c r="DF143" s="146">
        <v>0.47170000000000001</v>
      </c>
      <c r="DG143" s="146">
        <v>0.45319999999999999</v>
      </c>
      <c r="DH143" s="146"/>
      <c r="DI143" s="146"/>
      <c r="DJ143" s="146"/>
      <c r="DK143" s="147"/>
      <c r="DL143" s="146">
        <v>0.54110900000000006</v>
      </c>
      <c r="DM143" s="146">
        <v>0.49388399999999999</v>
      </c>
      <c r="DN143" s="146">
        <v>5.7336999999999999E-2</v>
      </c>
      <c r="DO143" s="146">
        <v>6.8099999999999996E-4</v>
      </c>
      <c r="DP143" s="146">
        <v>0.33038699999999999</v>
      </c>
      <c r="DQ143" s="146">
        <v>0.33052999999999999</v>
      </c>
      <c r="DR143" s="146">
        <v>0.287105</v>
      </c>
      <c r="DS143" s="146"/>
      <c r="DT143" s="146"/>
      <c r="DU143" s="146"/>
      <c r="DV143" s="147"/>
      <c r="DW143" s="146">
        <v>5.1180000000000003E-2</v>
      </c>
      <c r="DX143" s="146">
        <v>8.0569999999999999E-3</v>
      </c>
      <c r="DY143" s="146">
        <v>-5.0940000000000006E-2</v>
      </c>
      <c r="DZ143" s="146">
        <v>-0.112411</v>
      </c>
      <c r="EA143" s="146">
        <v>-0.132632</v>
      </c>
      <c r="EB143" s="146">
        <v>-3.8010999999999996E-2</v>
      </c>
      <c r="EC143" s="146">
        <v>-3.5473999999999999E-2</v>
      </c>
      <c r="ED143" s="146"/>
      <c r="EE143" s="146"/>
      <c r="EF143" s="146"/>
      <c r="EG143" s="147"/>
      <c r="EH143" s="143">
        <v>830808800</v>
      </c>
      <c r="EI143" s="143">
        <v>108617400</v>
      </c>
      <c r="EJ143" s="143">
        <v>54275800</v>
      </c>
      <c r="EK143" s="143">
        <v>459966300</v>
      </c>
      <c r="EL143" s="143">
        <v>328574900</v>
      </c>
      <c r="EM143" s="143">
        <v>443431900</v>
      </c>
      <c r="EN143" s="143">
        <v>307660900</v>
      </c>
      <c r="EO143" s="143"/>
      <c r="EP143" s="143"/>
      <c r="EQ143" s="143"/>
      <c r="ER143" s="143"/>
      <c r="ES143" s="26">
        <f t="shared" si="596"/>
        <v>20.537910242110424</v>
      </c>
      <c r="ET143" s="26">
        <f t="shared" si="597"/>
        <v>18.503342173624571</v>
      </c>
      <c r="EU143" s="26">
        <f t="shared" si="598"/>
        <v>17.809589013371266</v>
      </c>
      <c r="EV143" s="26">
        <f t="shared" si="599"/>
        <v>19.946663783894142</v>
      </c>
      <c r="EW143" s="26">
        <f t="shared" si="600"/>
        <v>19.610275375987783</v>
      </c>
      <c r="EX143" s="26">
        <f t="shared" si="601"/>
        <v>19.910054796627197</v>
      </c>
      <c r="EY143" s="26">
        <f t="shared" si="602"/>
        <v>19.544508760394759</v>
      </c>
      <c r="EZ143" s="26" t="str">
        <f t="shared" si="603"/>
        <v/>
      </c>
      <c r="FA143" s="26" t="str">
        <f t="shared" si="604"/>
        <v/>
      </c>
      <c r="FB143" s="26" t="str">
        <f t="shared" si="605"/>
        <v/>
      </c>
      <c r="FC143" s="152" t="str">
        <f t="shared" si="606"/>
        <v/>
      </c>
      <c r="FD143" t="str">
        <f t="shared" si="732"/>
        <v/>
      </c>
      <c r="FE143" t="str">
        <f t="shared" si="732"/>
        <v/>
      </c>
      <c r="FF143" t="str">
        <f t="shared" si="732"/>
        <v/>
      </c>
      <c r="FG143" t="str">
        <f t="shared" si="732"/>
        <v/>
      </c>
      <c r="FH143" t="str">
        <f t="shared" si="732"/>
        <v/>
      </c>
      <c r="FI143" t="str">
        <f t="shared" si="732"/>
        <v/>
      </c>
      <c r="FJ143" t="str">
        <f t="shared" si="732"/>
        <v/>
      </c>
      <c r="FK143" t="str">
        <f t="shared" si="732"/>
        <v/>
      </c>
      <c r="FO143" s="26" t="str">
        <f t="shared" si="727"/>
        <v/>
      </c>
      <c r="FP143" t="str">
        <f t="shared" si="726"/>
        <v/>
      </c>
      <c r="FQ143" t="str">
        <f t="shared" ref="FQ143:FV148" si="733">IF(ISNUMBER(H143),DN143,"")</f>
        <v/>
      </c>
      <c r="FR143" t="str">
        <f t="shared" si="733"/>
        <v/>
      </c>
      <c r="FS143" t="str">
        <f t="shared" si="733"/>
        <v/>
      </c>
      <c r="FT143" t="str">
        <f t="shared" si="733"/>
        <v/>
      </c>
      <c r="FU143" t="str">
        <f t="shared" si="733"/>
        <v/>
      </c>
      <c r="FV143" t="str">
        <f t="shared" si="733"/>
        <v/>
      </c>
      <c r="FY143" s="4"/>
      <c r="FZ143" t="str">
        <f t="shared" si="728"/>
        <v/>
      </c>
      <c r="GA143" t="str">
        <f t="shared" si="729"/>
        <v/>
      </c>
      <c r="GB143" t="str">
        <f t="shared" ref="GB143:GB169" si="734">IF(ISNUMBER(H143),DY143,"")</f>
        <v/>
      </c>
      <c r="GC143" t="str">
        <f t="shared" ref="GC143:GC169" si="735">IF(ISNUMBER(I143),DZ143,"")</f>
        <v/>
      </c>
      <c r="GD143" t="str">
        <f t="shared" ref="GD143:GD169" si="736">IF(ISNUMBER(J143),EA143,"")</f>
        <v/>
      </c>
      <c r="GE143" t="str">
        <f t="shared" ref="GE143:GE169" si="737">IF(ISNUMBER(K143),EB143,"")</f>
        <v/>
      </c>
      <c r="GF143" t="str">
        <f t="shared" ref="GF143:GF169" si="738">IF(ISNUMBER(L143),EC143,"")</f>
        <v/>
      </c>
      <c r="GG143" t="str">
        <f t="shared" ref="GG143:GG169" si="739">IF(ISNUMBER(M143),ED143,"")</f>
        <v/>
      </c>
      <c r="GJ143" s="4"/>
      <c r="GK143" t="str">
        <f t="shared" si="608"/>
        <v/>
      </c>
      <c r="GL143" t="str">
        <f t="shared" si="609"/>
        <v/>
      </c>
      <c r="GM143" t="str">
        <f t="shared" si="610"/>
        <v/>
      </c>
      <c r="GN143" t="str">
        <f t="shared" si="611"/>
        <v/>
      </c>
      <c r="GO143" t="str">
        <f t="shared" si="612"/>
        <v/>
      </c>
      <c r="GP143" t="str">
        <f t="shared" si="613"/>
        <v/>
      </c>
      <c r="GQ143" t="str">
        <f t="shared" si="614"/>
        <v/>
      </c>
      <c r="GR143" t="str">
        <f t="shared" si="615"/>
        <v/>
      </c>
      <c r="GS143" t="str">
        <f t="shared" si="616"/>
        <v/>
      </c>
      <c r="GT143" t="str">
        <f t="shared" si="617"/>
        <v/>
      </c>
      <c r="GU143" t="str">
        <f t="shared" si="618"/>
        <v/>
      </c>
      <c r="GV143" s="26">
        <f t="shared" si="619"/>
        <v>11.025982470999988</v>
      </c>
      <c r="GW143">
        <f t="shared" si="620"/>
        <v>11.025982470999988</v>
      </c>
      <c r="GX143">
        <f t="shared" si="621"/>
        <v>11.025982470999988</v>
      </c>
      <c r="GY143">
        <f t="shared" si="622"/>
        <v>11.025982470999988</v>
      </c>
      <c r="GZ143">
        <f t="shared" si="623"/>
        <v>11.025982470999988</v>
      </c>
      <c r="HA143">
        <f t="shared" si="624"/>
        <v>11.025982470999988</v>
      </c>
      <c r="HB143">
        <f t="shared" si="625"/>
        <v>11.025982470999988</v>
      </c>
      <c r="HC143">
        <f t="shared" si="626"/>
        <v>11.025982470999988</v>
      </c>
      <c r="HD143">
        <f t="shared" si="627"/>
        <v>0.52583789730000008</v>
      </c>
      <c r="HE143">
        <f t="shared" si="628"/>
        <v>0.52583789730000008</v>
      </c>
      <c r="HF143">
        <f t="shared" si="629"/>
        <v>0.52583789730000008</v>
      </c>
      <c r="HG143" s="26" t="str">
        <f t="shared" si="630"/>
        <v/>
      </c>
      <c r="HH143" t="str">
        <f t="shared" si="631"/>
        <v/>
      </c>
      <c r="HI143" t="str">
        <f t="shared" si="632"/>
        <v/>
      </c>
      <c r="HJ143" t="str">
        <f t="shared" si="633"/>
        <v/>
      </c>
      <c r="HK143" t="str">
        <f t="shared" si="634"/>
        <v/>
      </c>
      <c r="HL143" t="str">
        <f t="shared" si="635"/>
        <v/>
      </c>
      <c r="HM143" t="str">
        <f t="shared" si="636"/>
        <v/>
      </c>
      <c r="HN143" t="str">
        <f t="shared" si="637"/>
        <v/>
      </c>
      <c r="HO143" t="str">
        <f t="shared" si="638"/>
        <v/>
      </c>
      <c r="HP143" t="str">
        <f t="shared" si="639"/>
        <v/>
      </c>
      <c r="HQ143" t="str">
        <f t="shared" si="640"/>
        <v/>
      </c>
      <c r="HR143" s="26">
        <f t="shared" si="641"/>
        <v>0.86766592399999853</v>
      </c>
      <c r="HS143">
        <f t="shared" si="642"/>
        <v>0.86766592399999853</v>
      </c>
      <c r="HT143">
        <f t="shared" si="643"/>
        <v>0.86766592399999853</v>
      </c>
      <c r="HU143">
        <f t="shared" si="644"/>
        <v>0.86766592399999853</v>
      </c>
      <c r="HV143">
        <f t="shared" si="645"/>
        <v>0.86766592399999853</v>
      </c>
      <c r="HW143">
        <f t="shared" si="646"/>
        <v>0.86766592399999853</v>
      </c>
      <c r="HX143">
        <f t="shared" si="647"/>
        <v>0.86766592399999853</v>
      </c>
      <c r="HY143">
        <f t="shared" si="648"/>
        <v>0.86766592399999853</v>
      </c>
      <c r="HZ143">
        <f t="shared" si="649"/>
        <v>1.8501305000000012E-3</v>
      </c>
      <c r="IA143">
        <f t="shared" si="650"/>
        <v>1.8501305000000012E-3</v>
      </c>
      <c r="IB143" s="4">
        <f t="shared" si="651"/>
        <v>1.8501305000000012E-3</v>
      </c>
      <c r="IC143" t="str">
        <f t="shared" si="652"/>
        <v/>
      </c>
      <c r="ID143" t="str">
        <f t="shared" si="653"/>
        <v/>
      </c>
      <c r="IE143" t="str">
        <f t="shared" si="654"/>
        <v/>
      </c>
      <c r="IF143" t="str">
        <f t="shared" si="655"/>
        <v/>
      </c>
      <c r="IG143" t="str">
        <f t="shared" si="656"/>
        <v/>
      </c>
      <c r="IH143" t="str">
        <f t="shared" si="657"/>
        <v/>
      </c>
      <c r="II143" t="str">
        <f t="shared" si="658"/>
        <v/>
      </c>
      <c r="IJ143" t="str">
        <f t="shared" si="659"/>
        <v/>
      </c>
      <c r="IK143" t="str">
        <f t="shared" si="660"/>
        <v/>
      </c>
      <c r="IL143" t="str">
        <f t="shared" si="661"/>
        <v/>
      </c>
      <c r="IM143" t="str">
        <f t="shared" si="662"/>
        <v/>
      </c>
      <c r="IN143" s="26">
        <f t="shared" si="663"/>
        <v>0.13094384999999997</v>
      </c>
      <c r="IO143">
        <f t="shared" si="664"/>
        <v>0.13094384999999997</v>
      </c>
      <c r="IP143">
        <f t="shared" si="665"/>
        <v>0.13094384999999997</v>
      </c>
      <c r="IQ143">
        <f t="shared" si="666"/>
        <v>0.13094384999999997</v>
      </c>
      <c r="IR143">
        <f t="shared" si="667"/>
        <v>0.13094384999999997</v>
      </c>
      <c r="IS143">
        <f t="shared" si="668"/>
        <v>0.13094384999999997</v>
      </c>
      <c r="IT143">
        <f t="shared" si="669"/>
        <v>0.13094384999999997</v>
      </c>
      <c r="IU143">
        <f t="shared" si="670"/>
        <v>0.13094384999999997</v>
      </c>
      <c r="IV143">
        <f t="shared" si="671"/>
        <v>0</v>
      </c>
      <c r="IW143">
        <f t="shared" si="672"/>
        <v>0</v>
      </c>
      <c r="IX143">
        <f t="shared" si="673"/>
        <v>0</v>
      </c>
      <c r="IY143" s="26" t="str">
        <f t="shared" si="674"/>
        <v/>
      </c>
      <c r="IZ143" t="str">
        <f t="shared" si="675"/>
        <v/>
      </c>
      <c r="JA143" t="str">
        <f t="shared" si="676"/>
        <v/>
      </c>
      <c r="JB143" t="str">
        <f t="shared" si="677"/>
        <v/>
      </c>
      <c r="JC143" t="str">
        <f t="shared" si="678"/>
        <v/>
      </c>
      <c r="JD143" t="str">
        <f t="shared" si="679"/>
        <v/>
      </c>
      <c r="JE143" t="str">
        <f t="shared" si="680"/>
        <v/>
      </c>
      <c r="JF143" t="str">
        <f t="shared" si="681"/>
        <v/>
      </c>
      <c r="JG143" t="str">
        <f t="shared" si="682"/>
        <v/>
      </c>
      <c r="JH143" t="str">
        <f t="shared" si="683"/>
        <v/>
      </c>
      <c r="JI143" t="str">
        <f t="shared" si="684"/>
        <v/>
      </c>
      <c r="JJ143" s="26">
        <f t="shared" si="685"/>
        <v>23.290190403071897</v>
      </c>
      <c r="JK143">
        <f t="shared" si="686"/>
        <v>23.290190403071897</v>
      </c>
      <c r="JL143">
        <f t="shared" si="687"/>
        <v>23.290190403071897</v>
      </c>
      <c r="JM143">
        <f t="shared" si="688"/>
        <v>23.290190403071897</v>
      </c>
      <c r="JN143">
        <f t="shared" si="689"/>
        <v>23.290190403071897</v>
      </c>
      <c r="JO143">
        <f t="shared" si="690"/>
        <v>23.290190403071897</v>
      </c>
      <c r="JP143">
        <f t="shared" si="691"/>
        <v>23.290190403071897</v>
      </c>
      <c r="JQ143">
        <f t="shared" si="692"/>
        <v>23.290190403071897</v>
      </c>
      <c r="JR143">
        <f t="shared" si="693"/>
        <v>23.290190403071897</v>
      </c>
      <c r="JS143">
        <f t="shared" si="694"/>
        <v>23.290190403071897</v>
      </c>
      <c r="JT143">
        <f t="shared" si="695"/>
        <v>23.290190403071897</v>
      </c>
      <c r="JU143" s="26" t="str">
        <f t="shared" si="696"/>
        <v/>
      </c>
      <c r="JV143" t="str">
        <f t="shared" si="697"/>
        <v/>
      </c>
      <c r="JW143" t="str">
        <f t="shared" si="698"/>
        <v/>
      </c>
      <c r="JX143" t="str">
        <f t="shared" si="699"/>
        <v/>
      </c>
      <c r="JY143" t="str">
        <f t="shared" si="700"/>
        <v/>
      </c>
      <c r="JZ143" t="str">
        <f t="shared" si="701"/>
        <v/>
      </c>
      <c r="KA143" t="str">
        <f t="shared" si="702"/>
        <v/>
      </c>
      <c r="KB143" t="str">
        <f t="shared" si="703"/>
        <v/>
      </c>
      <c r="KC143" t="str">
        <f t="shared" si="704"/>
        <v/>
      </c>
      <c r="KD143" t="str">
        <f t="shared" si="705"/>
        <v/>
      </c>
      <c r="KE143" s="4" t="str">
        <f t="shared" si="706"/>
        <v/>
      </c>
    </row>
    <row r="144" spans="1:291" x14ac:dyDescent="0.2">
      <c r="A144" s="16" t="s">
        <v>3800</v>
      </c>
      <c r="B144" s="17" t="s">
        <v>3801</v>
      </c>
      <c r="C144" s="17"/>
      <c r="D144" s="17"/>
      <c r="E144" s="20" t="s">
        <v>173</v>
      </c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32">
        <v>0</v>
      </c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32">
        <v>0</v>
      </c>
      <c r="AL144" s="4">
        <v>0</v>
      </c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32">
        <v>2.0047599999999999E-2</v>
      </c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32">
        <v>0</v>
      </c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>
        <f>IF(BH144&gt;0,1,0)</f>
        <v>0</v>
      </c>
      <c r="BT144" s="38">
        <v>7</v>
      </c>
      <c r="BU144" s="19">
        <v>3</v>
      </c>
      <c r="BV144" s="19">
        <v>5</v>
      </c>
      <c r="BW144" s="19">
        <v>8</v>
      </c>
      <c r="BX144" s="19">
        <v>2</v>
      </c>
      <c r="BY144" s="19">
        <v>5</v>
      </c>
      <c r="BZ144" s="19">
        <v>6</v>
      </c>
      <c r="CA144" s="19">
        <v>7</v>
      </c>
      <c r="CB144" s="19">
        <v>3</v>
      </c>
      <c r="CC144" s="19">
        <v>12</v>
      </c>
      <c r="CD144" s="32">
        <v>8</v>
      </c>
      <c r="CE144" s="19">
        <v>56</v>
      </c>
      <c r="CF144" s="19">
        <v>80</v>
      </c>
      <c r="CG144" s="19">
        <v>84</v>
      </c>
      <c r="CH144" s="19">
        <v>98</v>
      </c>
      <c r="CI144" s="19">
        <v>51</v>
      </c>
      <c r="CJ144" s="19">
        <v>60</v>
      </c>
      <c r="CK144" s="19">
        <v>58</v>
      </c>
      <c r="CL144" s="19">
        <v>56</v>
      </c>
      <c r="CM144" s="19">
        <v>62</v>
      </c>
      <c r="CN144" s="19">
        <v>47</v>
      </c>
      <c r="CO144" s="32">
        <v>54</v>
      </c>
      <c r="CP144" s="35">
        <f t="shared" si="567"/>
        <v>0.125</v>
      </c>
      <c r="CQ144" s="35">
        <f t="shared" si="568"/>
        <v>3.7499999999999999E-2</v>
      </c>
      <c r="CR144" s="35">
        <f t="shared" si="569"/>
        <v>5.9523809523809521E-2</v>
      </c>
      <c r="CS144" s="35">
        <f t="shared" si="570"/>
        <v>8.1632653061224483E-2</v>
      </c>
      <c r="CT144" s="35">
        <f t="shared" si="571"/>
        <v>3.9215686274509803E-2</v>
      </c>
      <c r="CU144" s="35">
        <f t="shared" si="572"/>
        <v>8.3333333333333329E-2</v>
      </c>
      <c r="CV144" s="35">
        <f t="shared" si="573"/>
        <v>0.10344827586206896</v>
      </c>
      <c r="CW144" s="35">
        <f t="shared" si="574"/>
        <v>0.125</v>
      </c>
      <c r="CX144" s="35">
        <f t="shared" si="575"/>
        <v>4.8387096774193547E-2</v>
      </c>
      <c r="CY144" s="35">
        <f t="shared" si="576"/>
        <v>0.25531914893617019</v>
      </c>
      <c r="CZ144" s="139">
        <f t="shared" si="577"/>
        <v>0.14814814814814814</v>
      </c>
      <c r="DA144" s="146">
        <v>3.4566815750000002</v>
      </c>
      <c r="DB144" s="146">
        <v>1.399294346</v>
      </c>
      <c r="DC144" s="146">
        <v>1.33310262</v>
      </c>
      <c r="DD144" s="146">
        <v>1.347070333</v>
      </c>
      <c r="DE144" s="146">
        <v>1.09522323</v>
      </c>
      <c r="DF144" s="146">
        <v>0.67977059699999998</v>
      </c>
      <c r="DG144" s="146">
        <v>0.79941370700000003</v>
      </c>
      <c r="DH144" s="146">
        <v>0.77559942999999998</v>
      </c>
      <c r="DI144" s="146">
        <v>0.64673473100000001</v>
      </c>
      <c r="DJ144" s="146">
        <v>0.64568801099999995</v>
      </c>
      <c r="DK144" s="147">
        <v>1.2892765960000001</v>
      </c>
      <c r="DL144" s="146"/>
      <c r="DM144" s="146"/>
      <c r="DN144" s="146">
        <v>0.28589321099999998</v>
      </c>
      <c r="DO144" s="146">
        <v>0.21465904199999999</v>
      </c>
      <c r="DP144" s="146">
        <v>0.204768066</v>
      </c>
      <c r="DQ144" s="146">
        <v>0.14176430700000001</v>
      </c>
      <c r="DR144" s="146">
        <v>5.7904072000000001E-2</v>
      </c>
      <c r="DS144" s="146">
        <v>0.12830212599999999</v>
      </c>
      <c r="DT144" s="146">
        <v>0.13077320100000001</v>
      </c>
      <c r="DU144" s="146">
        <v>0.13984871900000001</v>
      </c>
      <c r="DV144" s="147">
        <v>0.180866165</v>
      </c>
      <c r="DW144" s="146"/>
      <c r="DX144" s="146"/>
      <c r="DY144" s="146">
        <v>9.3374624000000003E-2</v>
      </c>
      <c r="DZ144" s="146">
        <v>4.8483310000000002E-2</v>
      </c>
      <c r="EA144" s="146">
        <v>2.8507558999999998E-2</v>
      </c>
      <c r="EB144" s="146">
        <v>-1.7384230000000001E-2</v>
      </c>
      <c r="EC144" s="146">
        <v>-2.8044230999999999E-2</v>
      </c>
      <c r="ED144" s="146">
        <v>-6.343E-2</v>
      </c>
      <c r="EE144" s="146">
        <v>-0.14821000000000001</v>
      </c>
      <c r="EF144" s="146">
        <v>-6.9809999999999997E-2</v>
      </c>
      <c r="EG144" s="147">
        <v>-0.11027000000000001</v>
      </c>
      <c r="EH144" s="143">
        <v>24264100</v>
      </c>
      <c r="EI144" s="149">
        <v>22156300</v>
      </c>
      <c r="EJ144" s="149">
        <v>25261900</v>
      </c>
      <c r="EK144" s="149">
        <v>21417300</v>
      </c>
      <c r="EL144" s="149">
        <v>12337500</v>
      </c>
      <c r="EM144" s="149">
        <v>13354400</v>
      </c>
      <c r="EN144" s="149">
        <v>11230300</v>
      </c>
      <c r="EO144" s="149">
        <v>10055100</v>
      </c>
      <c r="EP144" s="143">
        <v>7909100</v>
      </c>
      <c r="EQ144" s="143">
        <v>11034900</v>
      </c>
      <c r="ER144" s="143"/>
      <c r="ES144" s="26">
        <f t="shared" si="596"/>
        <v>17.004508449674077</v>
      </c>
      <c r="ET144" s="26">
        <f t="shared" si="597"/>
        <v>16.913632438393705</v>
      </c>
      <c r="EU144" s="26">
        <f t="shared" si="598"/>
        <v>17.044807889793457</v>
      </c>
      <c r="EV144" s="26">
        <f t="shared" si="599"/>
        <v>16.879709564618686</v>
      </c>
      <c r="EW144" s="26">
        <f t="shared" si="600"/>
        <v>16.328153962723874</v>
      </c>
      <c r="EX144" s="26">
        <f t="shared" si="601"/>
        <v>16.407356476523315</v>
      </c>
      <c r="EY144" s="26">
        <f t="shared" si="602"/>
        <v>16.234126040516312</v>
      </c>
      <c r="EZ144" s="26">
        <f t="shared" si="603"/>
        <v>16.123590526440282</v>
      </c>
      <c r="FA144" s="26">
        <f t="shared" si="604"/>
        <v>15.883524553245113</v>
      </c>
      <c r="FB144" s="26">
        <f t="shared" si="605"/>
        <v>16.216573535556698</v>
      </c>
      <c r="FC144" s="152" t="str">
        <f t="shared" si="606"/>
        <v/>
      </c>
      <c r="FD144" t="str">
        <f t="shared" si="732"/>
        <v/>
      </c>
      <c r="FE144" t="str">
        <f t="shared" si="732"/>
        <v/>
      </c>
      <c r="FF144" t="str">
        <f t="shared" si="732"/>
        <v/>
      </c>
      <c r="FG144" t="str">
        <f t="shared" si="732"/>
        <v/>
      </c>
      <c r="FH144" t="str">
        <f t="shared" si="732"/>
        <v/>
      </c>
      <c r="FI144" t="str">
        <f t="shared" si="732"/>
        <v/>
      </c>
      <c r="FJ144" t="str">
        <f t="shared" si="732"/>
        <v/>
      </c>
      <c r="FK144" t="str">
        <f t="shared" si="732"/>
        <v/>
      </c>
      <c r="FL144" t="str">
        <f t="shared" ref="FL144:FL156" si="740">IF(ISNUMBER(N144),DI144,"")</f>
        <v/>
      </c>
      <c r="FM144" t="str">
        <f t="shared" ref="FM144:FM156" si="741">IF(ISNUMBER(O144),DJ144,"")</f>
        <v/>
      </c>
      <c r="FN144">
        <f t="shared" ref="FN144:FN156" si="742">IF(ISNUMBER(P144),DK144,"")</f>
        <v>1.2892765960000001</v>
      </c>
      <c r="FO144" s="26" t="str">
        <f t="shared" si="727"/>
        <v/>
      </c>
      <c r="FP144" t="str">
        <f t="shared" si="726"/>
        <v/>
      </c>
      <c r="FQ144" t="str">
        <f t="shared" si="733"/>
        <v/>
      </c>
      <c r="FR144" t="str">
        <f t="shared" si="733"/>
        <v/>
      </c>
      <c r="FS144" t="str">
        <f t="shared" si="733"/>
        <v/>
      </c>
      <c r="FT144" t="str">
        <f t="shared" si="733"/>
        <v/>
      </c>
      <c r="FU144" t="str">
        <f t="shared" si="733"/>
        <v/>
      </c>
      <c r="FV144" t="str">
        <f t="shared" si="733"/>
        <v/>
      </c>
      <c r="FW144" t="str">
        <f t="shared" ref="FW144:FW155" si="743">IF(ISNUMBER(N144),DT144,"")</f>
        <v/>
      </c>
      <c r="FX144" t="str">
        <f t="shared" ref="FX144:FX155" si="744">IF(ISNUMBER(O144),DU144,"")</f>
        <v/>
      </c>
      <c r="FY144" s="4">
        <f t="shared" ref="FY144:FY155" si="745">IF(ISNUMBER(P144),DV144,"")</f>
        <v>0.180866165</v>
      </c>
      <c r="FZ144" t="str">
        <f t="shared" si="728"/>
        <v/>
      </c>
      <c r="GA144" t="str">
        <f t="shared" si="729"/>
        <v/>
      </c>
      <c r="GB144" t="str">
        <f t="shared" si="734"/>
        <v/>
      </c>
      <c r="GC144" t="str">
        <f t="shared" si="735"/>
        <v/>
      </c>
      <c r="GD144" t="str">
        <f t="shared" si="736"/>
        <v/>
      </c>
      <c r="GE144" t="str">
        <f t="shared" si="737"/>
        <v/>
      </c>
      <c r="GF144" t="str">
        <f t="shared" si="738"/>
        <v/>
      </c>
      <c r="GG144" t="str">
        <f t="shared" si="739"/>
        <v/>
      </c>
      <c r="GH144" t="str">
        <f t="shared" ref="GH144:GH169" si="746">IF(ISNUMBER(N144),EE144,"")</f>
        <v/>
      </c>
      <c r="GI144" t="str">
        <f t="shared" ref="GI144:GI169" si="747">IF(ISNUMBER(O144),EF144,"")</f>
        <v/>
      </c>
      <c r="GJ144" s="4">
        <f t="shared" ref="GJ144:GJ169" si="748">IF(ISNUMBER(P144),EG144,"")</f>
        <v>-0.11027000000000001</v>
      </c>
      <c r="GK144" t="str">
        <f t="shared" si="608"/>
        <v/>
      </c>
      <c r="GL144" t="str">
        <f t="shared" si="609"/>
        <v/>
      </c>
      <c r="GM144" t="str">
        <f t="shared" si="610"/>
        <v/>
      </c>
      <c r="GN144" t="str">
        <f t="shared" si="611"/>
        <v/>
      </c>
      <c r="GO144" t="str">
        <f t="shared" si="612"/>
        <v/>
      </c>
      <c r="GP144" t="str">
        <f t="shared" si="613"/>
        <v/>
      </c>
      <c r="GQ144" t="str">
        <f t="shared" si="614"/>
        <v/>
      </c>
      <c r="GR144" t="str">
        <f t="shared" si="615"/>
        <v/>
      </c>
      <c r="GS144" t="str">
        <f t="shared" si="616"/>
        <v/>
      </c>
      <c r="GT144" t="str">
        <f t="shared" si="617"/>
        <v/>
      </c>
      <c r="GU144" t="str">
        <f t="shared" si="618"/>
        <v/>
      </c>
      <c r="GV144" s="26">
        <f t="shared" si="619"/>
        <v>11.025982470999988</v>
      </c>
      <c r="GW144">
        <f t="shared" si="620"/>
        <v>11.025982470999988</v>
      </c>
      <c r="GX144">
        <f t="shared" si="621"/>
        <v>11.025982470999988</v>
      </c>
      <c r="GY144">
        <f t="shared" si="622"/>
        <v>11.025982470999988</v>
      </c>
      <c r="GZ144">
        <f t="shared" si="623"/>
        <v>11.025982470999988</v>
      </c>
      <c r="HA144">
        <f t="shared" si="624"/>
        <v>11.025982470999988</v>
      </c>
      <c r="HB144">
        <f t="shared" si="625"/>
        <v>11.025982470999988</v>
      </c>
      <c r="HC144">
        <f t="shared" si="626"/>
        <v>11.025982470999988</v>
      </c>
      <c r="HD144">
        <f t="shared" si="627"/>
        <v>11.025982470999988</v>
      </c>
      <c r="HE144">
        <f t="shared" si="628"/>
        <v>11.025982470999988</v>
      </c>
      <c r="HF144">
        <f t="shared" si="629"/>
        <v>1.2892765960000001</v>
      </c>
      <c r="HG144" s="26" t="str">
        <f t="shared" si="630"/>
        <v/>
      </c>
      <c r="HH144" t="str">
        <f t="shared" si="631"/>
        <v/>
      </c>
      <c r="HI144" t="str">
        <f t="shared" si="632"/>
        <v/>
      </c>
      <c r="HJ144" t="str">
        <f t="shared" si="633"/>
        <v/>
      </c>
      <c r="HK144" t="str">
        <f t="shared" si="634"/>
        <v/>
      </c>
      <c r="HL144" t="str">
        <f t="shared" si="635"/>
        <v/>
      </c>
      <c r="HM144" t="str">
        <f t="shared" si="636"/>
        <v/>
      </c>
      <c r="HN144" t="str">
        <f t="shared" si="637"/>
        <v/>
      </c>
      <c r="HO144" t="str">
        <f t="shared" si="638"/>
        <v/>
      </c>
      <c r="HP144" t="str">
        <f t="shared" si="639"/>
        <v/>
      </c>
      <c r="HQ144">
        <f t="shared" si="640"/>
        <v>1.2892765960000001</v>
      </c>
      <c r="HR144" s="26">
        <f t="shared" si="641"/>
        <v>0.86766592399999853</v>
      </c>
      <c r="HS144">
        <f t="shared" si="642"/>
        <v>0.86766592399999853</v>
      </c>
      <c r="HT144">
        <f t="shared" si="643"/>
        <v>0.86766592399999853</v>
      </c>
      <c r="HU144">
        <f t="shared" si="644"/>
        <v>0.86766592399999853</v>
      </c>
      <c r="HV144">
        <f t="shared" si="645"/>
        <v>0.86766592399999853</v>
      </c>
      <c r="HW144">
        <f t="shared" si="646"/>
        <v>0.86766592399999853</v>
      </c>
      <c r="HX144">
        <f t="shared" si="647"/>
        <v>0.86766592399999853</v>
      </c>
      <c r="HY144">
        <f t="shared" si="648"/>
        <v>0.86766592399999853</v>
      </c>
      <c r="HZ144">
        <f t="shared" si="649"/>
        <v>0.86766592399999853</v>
      </c>
      <c r="IA144">
        <f t="shared" si="650"/>
        <v>0.86766592399999853</v>
      </c>
      <c r="IB144" s="4">
        <f t="shared" si="651"/>
        <v>0.180866165</v>
      </c>
      <c r="IC144" t="str">
        <f t="shared" si="652"/>
        <v/>
      </c>
      <c r="ID144" t="str">
        <f t="shared" si="653"/>
        <v/>
      </c>
      <c r="IE144" t="str">
        <f t="shared" si="654"/>
        <v/>
      </c>
      <c r="IF144" t="str">
        <f t="shared" si="655"/>
        <v/>
      </c>
      <c r="IG144" t="str">
        <f t="shared" si="656"/>
        <v/>
      </c>
      <c r="IH144" t="str">
        <f t="shared" si="657"/>
        <v/>
      </c>
      <c r="II144" t="str">
        <f t="shared" si="658"/>
        <v/>
      </c>
      <c r="IJ144" t="str">
        <f t="shared" si="659"/>
        <v/>
      </c>
      <c r="IK144" t="str">
        <f t="shared" si="660"/>
        <v/>
      </c>
      <c r="IL144" t="str">
        <f t="shared" si="661"/>
        <v/>
      </c>
      <c r="IM144">
        <f t="shared" si="662"/>
        <v>0.180866165</v>
      </c>
      <c r="IN144" s="26">
        <f t="shared" si="663"/>
        <v>0.13094384999999997</v>
      </c>
      <c r="IO144">
        <f t="shared" si="664"/>
        <v>0.13094384999999997</v>
      </c>
      <c r="IP144">
        <f t="shared" si="665"/>
        <v>0.13094384999999997</v>
      </c>
      <c r="IQ144">
        <f t="shared" si="666"/>
        <v>0.13094384999999997</v>
      </c>
      <c r="IR144">
        <f t="shared" si="667"/>
        <v>0.13094384999999997</v>
      </c>
      <c r="IS144">
        <f t="shared" si="668"/>
        <v>0.13094384999999997</v>
      </c>
      <c r="IT144">
        <f t="shared" si="669"/>
        <v>0.13094384999999997</v>
      </c>
      <c r="IU144">
        <f t="shared" si="670"/>
        <v>0.13094384999999997</v>
      </c>
      <c r="IV144">
        <f t="shared" si="671"/>
        <v>0.13094384999999997</v>
      </c>
      <c r="IW144">
        <f t="shared" si="672"/>
        <v>0.13094384999999997</v>
      </c>
      <c r="IX144">
        <f t="shared" si="673"/>
        <v>-0.11027000000000001</v>
      </c>
      <c r="IY144" s="26" t="str">
        <f t="shared" si="674"/>
        <v/>
      </c>
      <c r="IZ144" t="str">
        <f t="shared" si="675"/>
        <v/>
      </c>
      <c r="JA144" t="str">
        <f t="shared" si="676"/>
        <v/>
      </c>
      <c r="JB144" t="str">
        <f t="shared" si="677"/>
        <v/>
      </c>
      <c r="JC144" t="str">
        <f t="shared" si="678"/>
        <v/>
      </c>
      <c r="JD144" t="str">
        <f t="shared" si="679"/>
        <v/>
      </c>
      <c r="JE144" t="str">
        <f t="shared" si="680"/>
        <v/>
      </c>
      <c r="JF144" t="str">
        <f t="shared" si="681"/>
        <v/>
      </c>
      <c r="JG144" t="str">
        <f t="shared" si="682"/>
        <v/>
      </c>
      <c r="JH144" t="str">
        <f t="shared" si="683"/>
        <v/>
      </c>
      <c r="JI144">
        <f t="shared" si="684"/>
        <v>-0.11027000000000001</v>
      </c>
      <c r="JJ144" s="26">
        <f t="shared" si="685"/>
        <v>23.290190403071897</v>
      </c>
      <c r="JK144">
        <f t="shared" si="686"/>
        <v>23.290190403071897</v>
      </c>
      <c r="JL144">
        <f t="shared" si="687"/>
        <v>23.290190403071897</v>
      </c>
      <c r="JM144">
        <f t="shared" si="688"/>
        <v>23.290190403071897</v>
      </c>
      <c r="JN144">
        <f t="shared" si="689"/>
        <v>23.290190403071897</v>
      </c>
      <c r="JO144">
        <f t="shared" si="690"/>
        <v>23.290190403071897</v>
      </c>
      <c r="JP144">
        <f t="shared" si="691"/>
        <v>23.290190403071897</v>
      </c>
      <c r="JQ144">
        <f t="shared" si="692"/>
        <v>23.290190403071897</v>
      </c>
      <c r="JR144">
        <f t="shared" si="693"/>
        <v>23.290190403071897</v>
      </c>
      <c r="JS144">
        <f t="shared" si="694"/>
        <v>23.290190403071897</v>
      </c>
      <c r="JT144">
        <f t="shared" si="695"/>
        <v>23.290190403071897</v>
      </c>
      <c r="JU144" s="26" t="str">
        <f t="shared" si="696"/>
        <v/>
      </c>
      <c r="JV144" t="str">
        <f t="shared" si="697"/>
        <v/>
      </c>
      <c r="JW144" t="str">
        <f t="shared" si="698"/>
        <v/>
      </c>
      <c r="JX144" t="str">
        <f t="shared" si="699"/>
        <v/>
      </c>
      <c r="JY144" t="str">
        <f t="shared" si="700"/>
        <v/>
      </c>
      <c r="JZ144" t="str">
        <f t="shared" si="701"/>
        <v/>
      </c>
      <c r="KA144" t="str">
        <f t="shared" si="702"/>
        <v/>
      </c>
      <c r="KB144" t="str">
        <f t="shared" si="703"/>
        <v/>
      </c>
      <c r="KC144" t="str">
        <f t="shared" si="704"/>
        <v/>
      </c>
      <c r="KD144" t="str">
        <f t="shared" si="705"/>
        <v/>
      </c>
      <c r="KE144" s="4" t="str">
        <f t="shared" si="706"/>
        <v/>
      </c>
    </row>
    <row r="145" spans="1:291" x14ac:dyDescent="0.2">
      <c r="A145" s="16" t="s">
        <v>3804</v>
      </c>
      <c r="B145" s="17" t="s">
        <v>3805</v>
      </c>
      <c r="C145" s="17"/>
      <c r="D145" s="17"/>
      <c r="E145" s="20" t="s">
        <v>173</v>
      </c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32">
        <v>0</v>
      </c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32">
        <v>0</v>
      </c>
      <c r="AL145" s="4">
        <v>0</v>
      </c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32">
        <v>2.2345899999999998E-2</v>
      </c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32">
        <v>0</v>
      </c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>
        <f>IF(BH145&gt;0,1,0)</f>
        <v>0</v>
      </c>
      <c r="BT145" s="38">
        <v>58</v>
      </c>
      <c r="BU145" s="19">
        <v>101</v>
      </c>
      <c r="BV145" s="19">
        <v>46</v>
      </c>
      <c r="BW145" s="19">
        <v>54</v>
      </c>
      <c r="BX145" s="19">
        <v>51</v>
      </c>
      <c r="BY145" s="19">
        <v>21</v>
      </c>
      <c r="BZ145" s="19">
        <v>40</v>
      </c>
      <c r="CA145" s="19">
        <v>27</v>
      </c>
      <c r="CB145" s="19">
        <v>13</v>
      </c>
      <c r="CC145" s="19">
        <v>18</v>
      </c>
      <c r="CD145" s="32">
        <v>54</v>
      </c>
      <c r="CE145" s="19">
        <v>142</v>
      </c>
      <c r="CF145" s="19">
        <v>254</v>
      </c>
      <c r="CG145" s="19">
        <v>126</v>
      </c>
      <c r="CH145" s="19">
        <v>163</v>
      </c>
      <c r="CI145" s="19">
        <v>192</v>
      </c>
      <c r="CJ145" s="19">
        <v>227</v>
      </c>
      <c r="CK145" s="19">
        <v>193</v>
      </c>
      <c r="CL145" s="19">
        <v>203</v>
      </c>
      <c r="CM145" s="19">
        <v>95</v>
      </c>
      <c r="CN145" s="19">
        <v>179</v>
      </c>
      <c r="CO145" s="32">
        <v>160</v>
      </c>
      <c r="CP145" s="35">
        <f t="shared" si="567"/>
        <v>0.40845070422535212</v>
      </c>
      <c r="CQ145" s="35">
        <f t="shared" si="568"/>
        <v>0.39763779527559057</v>
      </c>
      <c r="CR145" s="35">
        <f t="shared" si="569"/>
        <v>0.36507936507936506</v>
      </c>
      <c r="CS145" s="35">
        <f t="shared" si="570"/>
        <v>0.33128834355828218</v>
      </c>
      <c r="CT145" s="35">
        <f t="shared" si="571"/>
        <v>0.265625</v>
      </c>
      <c r="CU145" s="35">
        <f t="shared" si="572"/>
        <v>9.2511013215859028E-2</v>
      </c>
      <c r="CV145" s="35">
        <f t="shared" si="573"/>
        <v>0.20725388601036268</v>
      </c>
      <c r="CW145" s="35">
        <f t="shared" si="574"/>
        <v>0.13300492610837439</v>
      </c>
      <c r="CX145" s="35">
        <f t="shared" si="575"/>
        <v>0.1368421052631579</v>
      </c>
      <c r="CY145" s="35">
        <f t="shared" si="576"/>
        <v>0.1005586592178771</v>
      </c>
      <c r="CZ145" s="139">
        <f t="shared" si="577"/>
        <v>0.33750000000000002</v>
      </c>
      <c r="DA145" s="146">
        <v>0.85886418799999997</v>
      </c>
      <c r="DB145" s="146">
        <v>0.72860735600000004</v>
      </c>
      <c r="DC145" s="146">
        <v>0.43520766599999999</v>
      </c>
      <c r="DD145" s="146">
        <v>1.717268936</v>
      </c>
      <c r="DE145" s="146">
        <v>2.3462692729999999</v>
      </c>
      <c r="DF145" s="146">
        <v>1.064578815</v>
      </c>
      <c r="DG145" s="146">
        <v>1.4213869100000001</v>
      </c>
      <c r="DH145" s="146">
        <v>0.98768029999999996</v>
      </c>
      <c r="DI145" s="146">
        <v>0.90466475400000002</v>
      </c>
      <c r="DJ145" s="146">
        <v>3.2062204250000002</v>
      </c>
      <c r="DK145" s="147">
        <v>8.4837835770000005</v>
      </c>
      <c r="DL145" s="146"/>
      <c r="DM145" s="146"/>
      <c r="DN145" s="146">
        <v>6.5555820000000001E-2</v>
      </c>
      <c r="DO145" s="146">
        <v>4.8641610000000002E-2</v>
      </c>
      <c r="DP145" s="146">
        <v>3.7685530000000002E-2</v>
      </c>
      <c r="DQ145" s="146">
        <v>4.6316389999999999E-2</v>
      </c>
      <c r="DR145" s="146">
        <v>7.9231528999999995E-2</v>
      </c>
      <c r="DS145" s="146">
        <v>0.16074586900000001</v>
      </c>
      <c r="DT145" s="146">
        <v>0.145842419</v>
      </c>
      <c r="DU145" s="146">
        <v>0.33942741399999998</v>
      </c>
      <c r="DV145" s="147">
        <v>0.288731136</v>
      </c>
      <c r="DW145" s="146"/>
      <c r="DX145" s="146"/>
      <c r="DY145" s="146">
        <v>3.9151000000000004E-3</v>
      </c>
      <c r="DZ145" s="146">
        <v>-9.1320629E-2</v>
      </c>
      <c r="EA145" s="146">
        <v>-6.1670241000000001E-2</v>
      </c>
      <c r="EB145" s="146">
        <v>-0.34336662299999998</v>
      </c>
      <c r="EC145" s="146">
        <v>-0.25366775499999999</v>
      </c>
      <c r="ED145" s="146">
        <v>-0.18487999999999999</v>
      </c>
      <c r="EE145" s="146">
        <v>-0.24451999999999999</v>
      </c>
      <c r="EF145" s="146">
        <v>-0.13170999999999999</v>
      </c>
      <c r="EG145" s="147">
        <v>0.19383400000000001</v>
      </c>
      <c r="EH145" s="143">
        <v>92074300</v>
      </c>
      <c r="EI145" s="149">
        <v>54765500</v>
      </c>
      <c r="EJ145" s="149">
        <v>49973500</v>
      </c>
      <c r="EK145" s="149">
        <v>155234800</v>
      </c>
      <c r="EL145" s="149">
        <v>83850500</v>
      </c>
      <c r="EM145" s="149">
        <v>38578700</v>
      </c>
      <c r="EN145" s="149">
        <v>56055100</v>
      </c>
      <c r="EO145" s="149">
        <v>24583000</v>
      </c>
      <c r="EP145" s="143">
        <v>26190400</v>
      </c>
      <c r="EQ145" s="143">
        <v>111982100</v>
      </c>
      <c r="ER145" s="143"/>
      <c r="ES145" s="26">
        <f t="shared" si="596"/>
        <v>18.33810641776854</v>
      </c>
      <c r="ET145" s="26">
        <f t="shared" si="597"/>
        <v>17.818570991617051</v>
      </c>
      <c r="EU145" s="26">
        <f t="shared" si="598"/>
        <v>17.727003422892775</v>
      </c>
      <c r="EV145" s="26">
        <f t="shared" si="599"/>
        <v>18.860449367382444</v>
      </c>
      <c r="EW145" s="26">
        <f t="shared" si="600"/>
        <v>18.244546009244932</v>
      </c>
      <c r="EX145" s="26">
        <f t="shared" si="601"/>
        <v>17.468210868658471</v>
      </c>
      <c r="EY145" s="26">
        <f t="shared" si="602"/>
        <v>17.84184569353042</v>
      </c>
      <c r="EZ145" s="26">
        <f t="shared" si="603"/>
        <v>17.017565705102133</v>
      </c>
      <c r="FA145" s="26">
        <f t="shared" si="604"/>
        <v>17.080903489372226</v>
      </c>
      <c r="FB145" s="26">
        <f t="shared" si="605"/>
        <v>18.53384959505799</v>
      </c>
      <c r="FC145" s="152" t="str">
        <f t="shared" si="606"/>
        <v/>
      </c>
      <c r="FD145" t="str">
        <f t="shared" si="732"/>
        <v/>
      </c>
      <c r="FE145" t="str">
        <f t="shared" si="732"/>
        <v/>
      </c>
      <c r="FF145" t="str">
        <f t="shared" si="732"/>
        <v/>
      </c>
      <c r="FG145" t="str">
        <f t="shared" si="732"/>
        <v/>
      </c>
      <c r="FH145" t="str">
        <f t="shared" si="732"/>
        <v/>
      </c>
      <c r="FI145" t="str">
        <f t="shared" si="732"/>
        <v/>
      </c>
      <c r="FJ145" t="str">
        <f t="shared" si="732"/>
        <v/>
      </c>
      <c r="FK145" t="str">
        <f t="shared" si="732"/>
        <v/>
      </c>
      <c r="FL145" t="str">
        <f t="shared" si="740"/>
        <v/>
      </c>
      <c r="FM145" t="str">
        <f t="shared" si="741"/>
        <v/>
      </c>
      <c r="FN145">
        <f t="shared" si="742"/>
        <v>8.4837835770000005</v>
      </c>
      <c r="FO145" s="26" t="str">
        <f t="shared" si="727"/>
        <v/>
      </c>
      <c r="FP145" t="str">
        <f t="shared" si="726"/>
        <v/>
      </c>
      <c r="FQ145" t="str">
        <f t="shared" si="733"/>
        <v/>
      </c>
      <c r="FR145" t="str">
        <f t="shared" si="733"/>
        <v/>
      </c>
      <c r="FS145" t="str">
        <f t="shared" si="733"/>
        <v/>
      </c>
      <c r="FT145" t="str">
        <f t="shared" si="733"/>
        <v/>
      </c>
      <c r="FU145" t="str">
        <f t="shared" si="733"/>
        <v/>
      </c>
      <c r="FV145" t="str">
        <f t="shared" si="733"/>
        <v/>
      </c>
      <c r="FW145" t="str">
        <f t="shared" si="743"/>
        <v/>
      </c>
      <c r="FX145" t="str">
        <f t="shared" si="744"/>
        <v/>
      </c>
      <c r="FY145" s="4">
        <f t="shared" si="745"/>
        <v>0.288731136</v>
      </c>
      <c r="FZ145" t="str">
        <f t="shared" si="728"/>
        <v/>
      </c>
      <c r="GA145" t="str">
        <f t="shared" si="729"/>
        <v/>
      </c>
      <c r="GB145" t="str">
        <f t="shared" si="734"/>
        <v/>
      </c>
      <c r="GC145" t="str">
        <f t="shared" si="735"/>
        <v/>
      </c>
      <c r="GD145" t="str">
        <f t="shared" si="736"/>
        <v/>
      </c>
      <c r="GE145" t="str">
        <f t="shared" si="737"/>
        <v/>
      </c>
      <c r="GF145" t="str">
        <f t="shared" si="738"/>
        <v/>
      </c>
      <c r="GG145" t="str">
        <f t="shared" si="739"/>
        <v/>
      </c>
      <c r="GH145" t="str">
        <f t="shared" si="746"/>
        <v/>
      </c>
      <c r="GI145" t="str">
        <f t="shared" si="747"/>
        <v/>
      </c>
      <c r="GJ145" s="4">
        <f t="shared" si="748"/>
        <v>0.19383400000000001</v>
      </c>
      <c r="GK145" t="str">
        <f t="shared" si="608"/>
        <v/>
      </c>
      <c r="GL145" t="str">
        <f t="shared" si="609"/>
        <v/>
      </c>
      <c r="GM145" t="str">
        <f t="shared" si="610"/>
        <v/>
      </c>
      <c r="GN145" t="str">
        <f t="shared" si="611"/>
        <v/>
      </c>
      <c r="GO145" t="str">
        <f t="shared" si="612"/>
        <v/>
      </c>
      <c r="GP145" t="str">
        <f t="shared" si="613"/>
        <v/>
      </c>
      <c r="GQ145" t="str">
        <f t="shared" si="614"/>
        <v/>
      </c>
      <c r="GR145" t="str">
        <f t="shared" si="615"/>
        <v/>
      </c>
      <c r="GS145" t="str">
        <f t="shared" si="616"/>
        <v/>
      </c>
      <c r="GT145" t="str">
        <f t="shared" si="617"/>
        <v/>
      </c>
      <c r="GU145" t="str">
        <f t="shared" si="618"/>
        <v/>
      </c>
      <c r="GV145" s="26">
        <f t="shared" si="619"/>
        <v>11.025982470999988</v>
      </c>
      <c r="GW145">
        <f t="shared" si="620"/>
        <v>11.025982470999988</v>
      </c>
      <c r="GX145">
        <f t="shared" si="621"/>
        <v>11.025982470999988</v>
      </c>
      <c r="GY145">
        <f t="shared" si="622"/>
        <v>11.025982470999988</v>
      </c>
      <c r="GZ145">
        <f t="shared" si="623"/>
        <v>11.025982470999988</v>
      </c>
      <c r="HA145">
        <f t="shared" si="624"/>
        <v>11.025982470999988</v>
      </c>
      <c r="HB145">
        <f t="shared" si="625"/>
        <v>11.025982470999988</v>
      </c>
      <c r="HC145">
        <f t="shared" si="626"/>
        <v>11.025982470999988</v>
      </c>
      <c r="HD145">
        <f t="shared" si="627"/>
        <v>11.025982470999988</v>
      </c>
      <c r="HE145">
        <f t="shared" si="628"/>
        <v>11.025982470999988</v>
      </c>
      <c r="HF145">
        <f t="shared" si="629"/>
        <v>8.4837835770000005</v>
      </c>
      <c r="HG145" s="26" t="str">
        <f t="shared" si="630"/>
        <v/>
      </c>
      <c r="HH145" t="str">
        <f t="shared" si="631"/>
        <v/>
      </c>
      <c r="HI145" t="str">
        <f t="shared" si="632"/>
        <v/>
      </c>
      <c r="HJ145" t="str">
        <f t="shared" si="633"/>
        <v/>
      </c>
      <c r="HK145" t="str">
        <f t="shared" si="634"/>
        <v/>
      </c>
      <c r="HL145" t="str">
        <f t="shared" si="635"/>
        <v/>
      </c>
      <c r="HM145" t="str">
        <f t="shared" si="636"/>
        <v/>
      </c>
      <c r="HN145" t="str">
        <f t="shared" si="637"/>
        <v/>
      </c>
      <c r="HO145" t="str">
        <f t="shared" si="638"/>
        <v/>
      </c>
      <c r="HP145" t="str">
        <f t="shared" si="639"/>
        <v/>
      </c>
      <c r="HQ145">
        <f t="shared" si="640"/>
        <v>8.4837835770000005</v>
      </c>
      <c r="HR145" s="26">
        <f t="shared" si="641"/>
        <v>0.86766592399999853</v>
      </c>
      <c r="HS145">
        <f t="shared" si="642"/>
        <v>0.86766592399999853</v>
      </c>
      <c r="HT145">
        <f t="shared" si="643"/>
        <v>0.86766592399999853</v>
      </c>
      <c r="HU145">
        <f t="shared" si="644"/>
        <v>0.86766592399999853</v>
      </c>
      <c r="HV145">
        <f t="shared" si="645"/>
        <v>0.86766592399999853</v>
      </c>
      <c r="HW145">
        <f t="shared" si="646"/>
        <v>0.86766592399999853</v>
      </c>
      <c r="HX145">
        <f t="shared" si="647"/>
        <v>0.86766592399999853</v>
      </c>
      <c r="HY145">
        <f t="shared" si="648"/>
        <v>0.86766592399999853</v>
      </c>
      <c r="HZ145">
        <f t="shared" si="649"/>
        <v>0.86766592399999853</v>
      </c>
      <c r="IA145">
        <f t="shared" si="650"/>
        <v>0.86766592399999853</v>
      </c>
      <c r="IB145" s="4">
        <f t="shared" si="651"/>
        <v>0.288731136</v>
      </c>
      <c r="IC145" t="str">
        <f t="shared" si="652"/>
        <v/>
      </c>
      <c r="ID145" t="str">
        <f t="shared" si="653"/>
        <v/>
      </c>
      <c r="IE145" t="str">
        <f t="shared" si="654"/>
        <v/>
      </c>
      <c r="IF145" t="str">
        <f t="shared" si="655"/>
        <v/>
      </c>
      <c r="IG145" t="str">
        <f t="shared" si="656"/>
        <v/>
      </c>
      <c r="IH145" t="str">
        <f t="shared" si="657"/>
        <v/>
      </c>
      <c r="II145" t="str">
        <f t="shared" si="658"/>
        <v/>
      </c>
      <c r="IJ145" t="str">
        <f t="shared" si="659"/>
        <v/>
      </c>
      <c r="IK145" t="str">
        <f t="shared" si="660"/>
        <v/>
      </c>
      <c r="IL145" t="str">
        <f t="shared" si="661"/>
        <v/>
      </c>
      <c r="IM145">
        <f t="shared" si="662"/>
        <v>0.288731136</v>
      </c>
      <c r="IN145" s="26">
        <f t="shared" si="663"/>
        <v>0.13094384999999997</v>
      </c>
      <c r="IO145">
        <f t="shared" si="664"/>
        <v>0.13094384999999997</v>
      </c>
      <c r="IP145">
        <f t="shared" si="665"/>
        <v>0.13094384999999997</v>
      </c>
      <c r="IQ145">
        <f t="shared" si="666"/>
        <v>0.13094384999999997</v>
      </c>
      <c r="IR145">
        <f t="shared" si="667"/>
        <v>0.13094384999999997</v>
      </c>
      <c r="IS145">
        <f t="shared" si="668"/>
        <v>0.13094384999999997</v>
      </c>
      <c r="IT145">
        <f t="shared" si="669"/>
        <v>0.13094384999999997</v>
      </c>
      <c r="IU145">
        <f t="shared" si="670"/>
        <v>0.13094384999999997</v>
      </c>
      <c r="IV145">
        <f t="shared" si="671"/>
        <v>0.13094384999999997</v>
      </c>
      <c r="IW145">
        <f t="shared" si="672"/>
        <v>0.13094384999999997</v>
      </c>
      <c r="IX145">
        <f t="shared" si="673"/>
        <v>0.13094384999999997</v>
      </c>
      <c r="IY145" s="26" t="str">
        <f t="shared" si="674"/>
        <v/>
      </c>
      <c r="IZ145" t="str">
        <f t="shared" si="675"/>
        <v/>
      </c>
      <c r="JA145" t="str">
        <f t="shared" si="676"/>
        <v/>
      </c>
      <c r="JB145" t="str">
        <f t="shared" si="677"/>
        <v/>
      </c>
      <c r="JC145" t="str">
        <f t="shared" si="678"/>
        <v/>
      </c>
      <c r="JD145" t="str">
        <f t="shared" si="679"/>
        <v/>
      </c>
      <c r="JE145" t="str">
        <f t="shared" si="680"/>
        <v/>
      </c>
      <c r="JF145" t="str">
        <f t="shared" si="681"/>
        <v/>
      </c>
      <c r="JG145" t="str">
        <f t="shared" si="682"/>
        <v/>
      </c>
      <c r="JH145" t="str">
        <f t="shared" si="683"/>
        <v/>
      </c>
      <c r="JI145">
        <f t="shared" si="684"/>
        <v>0.13094384999999997</v>
      </c>
      <c r="JJ145" s="26">
        <f t="shared" si="685"/>
        <v>23.290190403071897</v>
      </c>
      <c r="JK145">
        <f t="shared" si="686"/>
        <v>23.290190403071897</v>
      </c>
      <c r="JL145">
        <f t="shared" si="687"/>
        <v>23.290190403071897</v>
      </c>
      <c r="JM145">
        <f t="shared" si="688"/>
        <v>23.290190403071897</v>
      </c>
      <c r="JN145">
        <f t="shared" si="689"/>
        <v>23.290190403071897</v>
      </c>
      <c r="JO145">
        <f t="shared" si="690"/>
        <v>23.290190403071897</v>
      </c>
      <c r="JP145">
        <f t="shared" si="691"/>
        <v>23.290190403071897</v>
      </c>
      <c r="JQ145">
        <f t="shared" si="692"/>
        <v>23.290190403071897</v>
      </c>
      <c r="JR145">
        <f t="shared" si="693"/>
        <v>23.290190403071897</v>
      </c>
      <c r="JS145">
        <f t="shared" si="694"/>
        <v>23.290190403071897</v>
      </c>
      <c r="JT145">
        <f t="shared" si="695"/>
        <v>23.290190403071897</v>
      </c>
      <c r="JU145" s="26" t="str">
        <f t="shared" si="696"/>
        <v/>
      </c>
      <c r="JV145" t="str">
        <f t="shared" si="697"/>
        <v/>
      </c>
      <c r="JW145" t="str">
        <f t="shared" si="698"/>
        <v/>
      </c>
      <c r="JX145" t="str">
        <f t="shared" si="699"/>
        <v/>
      </c>
      <c r="JY145" t="str">
        <f t="shared" si="700"/>
        <v/>
      </c>
      <c r="JZ145" t="str">
        <f t="shared" si="701"/>
        <v/>
      </c>
      <c r="KA145" t="str">
        <f t="shared" si="702"/>
        <v/>
      </c>
      <c r="KB145" t="str">
        <f t="shared" si="703"/>
        <v/>
      </c>
      <c r="KC145" t="str">
        <f t="shared" si="704"/>
        <v/>
      </c>
      <c r="KD145" t="str">
        <f t="shared" si="705"/>
        <v/>
      </c>
      <c r="KE145" s="4" t="str">
        <f t="shared" si="706"/>
        <v/>
      </c>
    </row>
    <row r="146" spans="1:291" x14ac:dyDescent="0.2">
      <c r="A146" s="21" t="s">
        <v>3873</v>
      </c>
      <c r="B146" s="22" t="s">
        <v>3874</v>
      </c>
      <c r="C146" s="22"/>
      <c r="D146" s="22"/>
      <c r="E146" s="20" t="s">
        <v>173</v>
      </c>
      <c r="F146" s="19"/>
      <c r="G146" s="19">
        <v>0</v>
      </c>
      <c r="H146" s="19">
        <v>0</v>
      </c>
      <c r="I146" s="19"/>
      <c r="J146" s="19"/>
      <c r="K146" s="19"/>
      <c r="L146" s="19"/>
      <c r="M146" s="19"/>
      <c r="N146" s="19"/>
      <c r="O146" s="19"/>
      <c r="P146" s="32"/>
      <c r="Q146" s="19"/>
      <c r="R146" s="19">
        <v>0</v>
      </c>
      <c r="S146" s="19">
        <v>0</v>
      </c>
      <c r="T146" s="19"/>
      <c r="U146" s="19"/>
      <c r="V146" s="19"/>
      <c r="W146" s="19"/>
      <c r="X146" s="19"/>
      <c r="Y146" s="19"/>
      <c r="Z146" s="19"/>
      <c r="AA146" s="32"/>
      <c r="AC146">
        <v>0</v>
      </c>
      <c r="AD146">
        <v>0</v>
      </c>
      <c r="AL146" s="4"/>
      <c r="AM146" s="19"/>
      <c r="AN146" s="19">
        <v>1.77959E-2</v>
      </c>
      <c r="AO146" s="19">
        <v>1.6715399999999998E-2</v>
      </c>
      <c r="AP146" s="19"/>
      <c r="AQ146" s="19"/>
      <c r="AR146" s="19"/>
      <c r="AS146" s="19"/>
      <c r="AT146" s="19"/>
      <c r="AU146" s="19"/>
      <c r="AV146" s="19"/>
      <c r="AW146" s="32"/>
      <c r="AX146" s="19"/>
      <c r="AY146" s="19">
        <v>0</v>
      </c>
      <c r="AZ146" s="19">
        <v>0</v>
      </c>
      <c r="BA146" s="19"/>
      <c r="BB146" s="19"/>
      <c r="BC146" s="19"/>
      <c r="BD146" s="19"/>
      <c r="BE146" s="19"/>
      <c r="BF146" s="19"/>
      <c r="BG146" s="19"/>
      <c r="BH146" s="32"/>
      <c r="BI146" s="19"/>
      <c r="BJ146" s="19">
        <f>IF(AY146&gt;0,1,0)</f>
        <v>0</v>
      </c>
      <c r="BK146" s="19">
        <f>IF(AZ146&gt;0,1,0)</f>
        <v>0</v>
      </c>
      <c r="BL146" s="19"/>
      <c r="BM146" s="19"/>
      <c r="BN146" s="19"/>
      <c r="BO146" s="19"/>
      <c r="BP146" s="19"/>
      <c r="BQ146" s="19"/>
      <c r="BR146" s="19"/>
      <c r="BS146" s="19"/>
      <c r="BT146" s="38">
        <v>5</v>
      </c>
      <c r="BU146" s="19">
        <v>7</v>
      </c>
      <c r="BV146" s="19">
        <v>18</v>
      </c>
      <c r="BW146" s="19">
        <v>11</v>
      </c>
      <c r="BX146" s="19">
        <v>38</v>
      </c>
      <c r="BY146" s="19">
        <v>44</v>
      </c>
      <c r="BZ146" s="19">
        <v>16</v>
      </c>
      <c r="CA146" s="19">
        <v>11</v>
      </c>
      <c r="CB146" s="19">
        <v>24</v>
      </c>
      <c r="CC146" s="19">
        <v>24</v>
      </c>
      <c r="CD146" s="32">
        <v>19</v>
      </c>
      <c r="CE146" s="19">
        <v>96</v>
      </c>
      <c r="CF146" s="19">
        <v>166</v>
      </c>
      <c r="CG146" s="19">
        <v>292</v>
      </c>
      <c r="CH146" s="19">
        <v>247</v>
      </c>
      <c r="CI146" s="19">
        <v>191</v>
      </c>
      <c r="CJ146" s="19">
        <v>150</v>
      </c>
      <c r="CK146" s="19">
        <v>100</v>
      </c>
      <c r="CL146" s="19">
        <v>51</v>
      </c>
      <c r="CM146" s="19">
        <v>75</v>
      </c>
      <c r="CN146" s="19">
        <v>71</v>
      </c>
      <c r="CO146" s="32">
        <v>61</v>
      </c>
      <c r="CP146" s="35">
        <f t="shared" si="567"/>
        <v>5.2083333333333336E-2</v>
      </c>
      <c r="CQ146" s="35">
        <f t="shared" si="568"/>
        <v>4.2168674698795178E-2</v>
      </c>
      <c r="CR146" s="35">
        <f t="shared" si="569"/>
        <v>6.1643835616438353E-2</v>
      </c>
      <c r="CS146" s="35">
        <f t="shared" si="570"/>
        <v>4.4534412955465584E-2</v>
      </c>
      <c r="CT146" s="35">
        <f t="shared" si="571"/>
        <v>0.19895287958115182</v>
      </c>
      <c r="CU146" s="35">
        <f t="shared" si="572"/>
        <v>0.29333333333333333</v>
      </c>
      <c r="CV146" s="35">
        <f t="shared" si="573"/>
        <v>0.16</v>
      </c>
      <c r="CW146" s="35">
        <f t="shared" si="574"/>
        <v>0.21568627450980393</v>
      </c>
      <c r="CX146" s="35">
        <f t="shared" si="575"/>
        <v>0.32</v>
      </c>
      <c r="CY146" s="35">
        <f t="shared" si="576"/>
        <v>0.3380281690140845</v>
      </c>
      <c r="CZ146" s="139">
        <f t="shared" si="577"/>
        <v>0.31147540983606559</v>
      </c>
      <c r="DA146" s="146"/>
      <c r="DB146" s="146"/>
      <c r="DC146" s="146"/>
      <c r="DD146" s="146">
        <v>9.7792407689999994</v>
      </c>
      <c r="DE146" s="146"/>
      <c r="DF146" s="146"/>
      <c r="DG146" s="146"/>
      <c r="DH146" s="146"/>
      <c r="DI146" s="146"/>
      <c r="DJ146" s="146"/>
      <c r="DK146" s="147"/>
      <c r="DL146" s="146"/>
      <c r="DM146" s="146"/>
      <c r="DN146" s="146">
        <v>-2.06958252</v>
      </c>
      <c r="DO146" s="146">
        <v>0.160682507</v>
      </c>
      <c r="DP146" s="146">
        <v>1.097370682</v>
      </c>
      <c r="DQ146" s="146">
        <v>-0.42735435500000002</v>
      </c>
      <c r="DR146" s="146">
        <v>-0.42735435500000002</v>
      </c>
      <c r="DS146" s="146">
        <v>-0.71832656900000003</v>
      </c>
      <c r="DT146" s="146">
        <v>0</v>
      </c>
      <c r="DU146" s="146">
        <v>-0.15753726000000001</v>
      </c>
      <c r="DV146" s="147">
        <v>-0.73365753199999995</v>
      </c>
      <c r="DW146" s="146"/>
      <c r="DX146" s="146"/>
      <c r="DY146" s="146">
        <v>-0.72286499000000004</v>
      </c>
      <c r="DZ146" s="146">
        <v>-0.27416089999999999</v>
      </c>
      <c r="EA146" s="146">
        <v>-0.69165420499999997</v>
      </c>
      <c r="EB146" s="146">
        <v>-1.137856827</v>
      </c>
      <c r="EC146" s="146">
        <v>-1.137856827</v>
      </c>
      <c r="ED146" s="146">
        <v>-1.0529599999999999</v>
      </c>
      <c r="EE146" s="146">
        <v>-1.22488</v>
      </c>
      <c r="EF146" s="146">
        <v>-1.9328099999999999</v>
      </c>
      <c r="EG146" s="147">
        <v>-1.7335100000000001</v>
      </c>
      <c r="EH146" s="143">
        <v>185623100</v>
      </c>
      <c r="EI146" s="143">
        <v>199455000</v>
      </c>
      <c r="EJ146" s="143">
        <v>221015500</v>
      </c>
      <c r="EK146" s="143">
        <v>168846200</v>
      </c>
      <c r="EL146" s="143">
        <v>79348500</v>
      </c>
      <c r="EM146" s="143">
        <v>24245000</v>
      </c>
      <c r="EN146" s="143">
        <v>25991600</v>
      </c>
      <c r="EO146" s="143">
        <v>31625900</v>
      </c>
      <c r="EP146" s="143">
        <v>30525800</v>
      </c>
      <c r="EQ146" s="143">
        <v>30234800</v>
      </c>
      <c r="ER146" s="143">
        <v>86677500</v>
      </c>
      <c r="ES146" s="26">
        <f t="shared" si="596"/>
        <v>19.039228831778619</v>
      </c>
      <c r="ET146" s="26">
        <f t="shared" si="597"/>
        <v>19.111099204941052</v>
      </c>
      <c r="EU146" s="26">
        <f t="shared" si="598"/>
        <v>19.213743392769238</v>
      </c>
      <c r="EV146" s="26">
        <f t="shared" si="599"/>
        <v>18.944498799360492</v>
      </c>
      <c r="EW146" s="26">
        <f t="shared" si="600"/>
        <v>18.189360101166336</v>
      </c>
      <c r="EX146" s="26">
        <f t="shared" si="601"/>
        <v>17.003720968521591</v>
      </c>
      <c r="EY146" s="26">
        <f t="shared" si="602"/>
        <v>17.073283966862085</v>
      </c>
      <c r="EZ146" s="26">
        <f t="shared" si="603"/>
        <v>17.269486963105045</v>
      </c>
      <c r="FA146" s="26">
        <f t="shared" si="604"/>
        <v>17.234082785643825</v>
      </c>
      <c r="FB146" s="26">
        <f t="shared" si="605"/>
        <v>17.224504136817234</v>
      </c>
      <c r="FC146" s="152">
        <f t="shared" si="606"/>
        <v>18.277704892499845</v>
      </c>
      <c r="FD146" t="str">
        <f t="shared" ref="FD146:FD153" si="749">IF(ISNUMBER(F146),DA146,"")</f>
        <v/>
      </c>
      <c r="FG146" t="str">
        <f t="shared" ref="FG146:FK153" si="750">IF(ISNUMBER(I146),DD146,"")</f>
        <v/>
      </c>
      <c r="FH146" t="str">
        <f t="shared" si="750"/>
        <v/>
      </c>
      <c r="FI146" t="str">
        <f t="shared" si="750"/>
        <v/>
      </c>
      <c r="FJ146" t="str">
        <f t="shared" si="750"/>
        <v/>
      </c>
      <c r="FK146" t="str">
        <f t="shared" si="750"/>
        <v/>
      </c>
      <c r="FL146" t="str">
        <f t="shared" si="740"/>
        <v/>
      </c>
      <c r="FM146" t="str">
        <f t="shared" si="741"/>
        <v/>
      </c>
      <c r="FN146" t="str">
        <f t="shared" si="742"/>
        <v/>
      </c>
      <c r="FO146" s="26" t="str">
        <f t="shared" si="727"/>
        <v/>
      </c>
      <c r="FQ146">
        <f t="shared" si="733"/>
        <v>-2.06958252</v>
      </c>
      <c r="FR146" t="str">
        <f t="shared" si="733"/>
        <v/>
      </c>
      <c r="FS146" t="str">
        <f t="shared" si="733"/>
        <v/>
      </c>
      <c r="FT146" t="str">
        <f t="shared" si="733"/>
        <v/>
      </c>
      <c r="FU146" t="str">
        <f t="shared" si="733"/>
        <v/>
      </c>
      <c r="FV146" t="str">
        <f t="shared" si="733"/>
        <v/>
      </c>
      <c r="FW146" t="str">
        <f t="shared" si="743"/>
        <v/>
      </c>
      <c r="FX146" t="str">
        <f t="shared" si="744"/>
        <v/>
      </c>
      <c r="FY146" s="4" t="str">
        <f t="shared" si="745"/>
        <v/>
      </c>
      <c r="FZ146" t="str">
        <f>IF(ISNUMBER(F146),DW146,"")</f>
        <v/>
      </c>
      <c r="GB146">
        <f t="shared" si="734"/>
        <v>-0.72286499000000004</v>
      </c>
      <c r="GC146" t="str">
        <f t="shared" si="735"/>
        <v/>
      </c>
      <c r="GD146" t="str">
        <f t="shared" si="736"/>
        <v/>
      </c>
      <c r="GE146" t="str">
        <f t="shared" si="737"/>
        <v/>
      </c>
      <c r="GF146" t="str">
        <f t="shared" si="738"/>
        <v/>
      </c>
      <c r="GG146" t="str">
        <f t="shared" si="739"/>
        <v/>
      </c>
      <c r="GH146" t="str">
        <f t="shared" si="746"/>
        <v/>
      </c>
      <c r="GI146" t="str">
        <f t="shared" si="747"/>
        <v/>
      </c>
      <c r="GJ146" s="4" t="str">
        <f t="shared" si="748"/>
        <v/>
      </c>
      <c r="GK146" t="str">
        <f t="shared" si="608"/>
        <v/>
      </c>
      <c r="GL146">
        <f t="shared" si="609"/>
        <v>19.111099204941052</v>
      </c>
      <c r="GM146">
        <f t="shared" si="610"/>
        <v>19.213743392769238</v>
      </c>
      <c r="GN146" t="str">
        <f t="shared" si="611"/>
        <v/>
      </c>
      <c r="GO146" t="str">
        <f t="shared" si="612"/>
        <v/>
      </c>
      <c r="GP146" t="str">
        <f t="shared" si="613"/>
        <v/>
      </c>
      <c r="GQ146" t="str">
        <f t="shared" si="614"/>
        <v/>
      </c>
      <c r="GR146" t="str">
        <f t="shared" si="615"/>
        <v/>
      </c>
      <c r="GS146" t="str">
        <f t="shared" si="616"/>
        <v/>
      </c>
      <c r="GT146" t="str">
        <f t="shared" si="617"/>
        <v/>
      </c>
      <c r="GU146" t="str">
        <f t="shared" si="618"/>
        <v/>
      </c>
      <c r="GV146" s="26">
        <f t="shared" si="619"/>
        <v>11.025982470999988</v>
      </c>
      <c r="GW146">
        <f t="shared" si="620"/>
        <v>0.52583789730000008</v>
      </c>
      <c r="GX146">
        <f t="shared" si="621"/>
        <v>0.52583789730000008</v>
      </c>
      <c r="GY146">
        <f t="shared" si="622"/>
        <v>11.025982470999988</v>
      </c>
      <c r="GZ146">
        <f t="shared" si="623"/>
        <v>11.025982470999988</v>
      </c>
      <c r="HA146">
        <f t="shared" si="624"/>
        <v>11.025982470999988</v>
      </c>
      <c r="HB146">
        <f t="shared" si="625"/>
        <v>11.025982470999988</v>
      </c>
      <c r="HC146">
        <f t="shared" si="626"/>
        <v>11.025982470999988</v>
      </c>
      <c r="HD146">
        <f t="shared" si="627"/>
        <v>11.025982470999988</v>
      </c>
      <c r="HE146">
        <f t="shared" si="628"/>
        <v>11.025982470999988</v>
      </c>
      <c r="HF146">
        <f t="shared" si="629"/>
        <v>11.025982470999988</v>
      </c>
      <c r="HG146" s="26" t="str">
        <f t="shared" si="630"/>
        <v/>
      </c>
      <c r="HH146" t="str">
        <f t="shared" si="631"/>
        <v/>
      </c>
      <c r="HI146" t="str">
        <f t="shared" si="632"/>
        <v/>
      </c>
      <c r="HJ146" t="str">
        <f t="shared" si="633"/>
        <v/>
      </c>
      <c r="HK146" t="str">
        <f t="shared" si="634"/>
        <v/>
      </c>
      <c r="HL146" t="str">
        <f t="shared" si="635"/>
        <v/>
      </c>
      <c r="HM146" t="str">
        <f t="shared" si="636"/>
        <v/>
      </c>
      <c r="HN146" t="str">
        <f t="shared" si="637"/>
        <v/>
      </c>
      <c r="HO146" t="str">
        <f t="shared" si="638"/>
        <v/>
      </c>
      <c r="HP146" t="str">
        <f t="shared" si="639"/>
        <v/>
      </c>
      <c r="HQ146" t="str">
        <f t="shared" si="640"/>
        <v/>
      </c>
      <c r="HR146" s="26">
        <f t="shared" si="641"/>
        <v>0.86766592399999853</v>
      </c>
      <c r="HS146">
        <f t="shared" si="642"/>
        <v>1.8501305000000012E-3</v>
      </c>
      <c r="HT146">
        <f t="shared" si="643"/>
        <v>1.8501305000000012E-3</v>
      </c>
      <c r="HU146">
        <f t="shared" si="644"/>
        <v>0.86766592399999853</v>
      </c>
      <c r="HV146">
        <f t="shared" si="645"/>
        <v>0.86766592399999853</v>
      </c>
      <c r="HW146">
        <f t="shared" si="646"/>
        <v>0.86766592399999853</v>
      </c>
      <c r="HX146">
        <f t="shared" si="647"/>
        <v>0.86766592399999853</v>
      </c>
      <c r="HY146">
        <f t="shared" si="648"/>
        <v>0.86766592399999853</v>
      </c>
      <c r="HZ146">
        <f t="shared" si="649"/>
        <v>0.86766592399999853</v>
      </c>
      <c r="IA146">
        <f t="shared" si="650"/>
        <v>0.86766592399999853</v>
      </c>
      <c r="IB146" s="4">
        <f t="shared" si="651"/>
        <v>0.86766592399999853</v>
      </c>
      <c r="IC146" t="str">
        <f t="shared" si="652"/>
        <v/>
      </c>
      <c r="ID146" t="str">
        <f t="shared" si="653"/>
        <v/>
      </c>
      <c r="IE146">
        <f t="shared" si="654"/>
        <v>1.8501305000000012E-3</v>
      </c>
      <c r="IF146" t="str">
        <f t="shared" si="655"/>
        <v/>
      </c>
      <c r="IG146" t="str">
        <f t="shared" si="656"/>
        <v/>
      </c>
      <c r="IH146" t="str">
        <f t="shared" si="657"/>
        <v/>
      </c>
      <c r="II146" t="str">
        <f t="shared" si="658"/>
        <v/>
      </c>
      <c r="IJ146" t="str">
        <f t="shared" si="659"/>
        <v/>
      </c>
      <c r="IK146" t="str">
        <f t="shared" si="660"/>
        <v/>
      </c>
      <c r="IL146" t="str">
        <f t="shared" si="661"/>
        <v/>
      </c>
      <c r="IM146" t="str">
        <f t="shared" si="662"/>
        <v/>
      </c>
      <c r="IN146" s="26">
        <f t="shared" si="663"/>
        <v>0.13094384999999997</v>
      </c>
      <c r="IO146">
        <f t="shared" si="664"/>
        <v>0</v>
      </c>
      <c r="IP146">
        <f t="shared" si="665"/>
        <v>-0.59402007594999995</v>
      </c>
      <c r="IQ146">
        <f t="shared" si="666"/>
        <v>0.13094384999999997</v>
      </c>
      <c r="IR146">
        <f t="shared" si="667"/>
        <v>0.13094384999999997</v>
      </c>
      <c r="IS146">
        <f t="shared" si="668"/>
        <v>0.13094384999999997</v>
      </c>
      <c r="IT146">
        <f t="shared" si="669"/>
        <v>0.13094384999999997</v>
      </c>
      <c r="IU146">
        <f t="shared" si="670"/>
        <v>0.13094384999999997</v>
      </c>
      <c r="IV146">
        <f t="shared" si="671"/>
        <v>0.13094384999999997</v>
      </c>
      <c r="IW146">
        <f t="shared" si="672"/>
        <v>0.13094384999999997</v>
      </c>
      <c r="IX146">
        <f t="shared" si="673"/>
        <v>0.13094384999999997</v>
      </c>
      <c r="IY146" s="26" t="str">
        <f t="shared" si="674"/>
        <v/>
      </c>
      <c r="IZ146" t="str">
        <f t="shared" si="675"/>
        <v/>
      </c>
      <c r="JA146">
        <f t="shared" si="676"/>
        <v>-0.59402007594999995</v>
      </c>
      <c r="JB146" t="str">
        <f t="shared" si="677"/>
        <v/>
      </c>
      <c r="JC146" t="str">
        <f t="shared" si="678"/>
        <v/>
      </c>
      <c r="JD146" t="str">
        <f t="shared" si="679"/>
        <v/>
      </c>
      <c r="JE146" t="str">
        <f t="shared" si="680"/>
        <v/>
      </c>
      <c r="JF146" t="str">
        <f t="shared" si="681"/>
        <v/>
      </c>
      <c r="JG146" t="str">
        <f t="shared" si="682"/>
        <v/>
      </c>
      <c r="JH146" t="str">
        <f t="shared" si="683"/>
        <v/>
      </c>
      <c r="JI146" t="str">
        <f t="shared" si="684"/>
        <v/>
      </c>
      <c r="JJ146" s="26">
        <f t="shared" si="685"/>
        <v>23.290190403071897</v>
      </c>
      <c r="JK146">
        <f t="shared" si="686"/>
        <v>19.111099204941052</v>
      </c>
      <c r="JL146">
        <f t="shared" si="687"/>
        <v>19.213743392769238</v>
      </c>
      <c r="JM146">
        <f t="shared" si="688"/>
        <v>23.290190403071897</v>
      </c>
      <c r="JN146">
        <f t="shared" si="689"/>
        <v>23.290190403071897</v>
      </c>
      <c r="JO146">
        <f t="shared" si="690"/>
        <v>23.290190403071897</v>
      </c>
      <c r="JP146">
        <f t="shared" si="691"/>
        <v>23.290190403071897</v>
      </c>
      <c r="JQ146">
        <f t="shared" si="692"/>
        <v>23.290190403071897</v>
      </c>
      <c r="JR146">
        <f t="shared" si="693"/>
        <v>23.290190403071897</v>
      </c>
      <c r="JS146">
        <f t="shared" si="694"/>
        <v>23.290190403071897</v>
      </c>
      <c r="JT146">
        <f t="shared" si="695"/>
        <v>23.290190403071897</v>
      </c>
      <c r="JU146" s="26" t="str">
        <f t="shared" si="696"/>
        <v/>
      </c>
      <c r="JV146">
        <f t="shared" si="697"/>
        <v>19.111099204941052</v>
      </c>
      <c r="JW146">
        <f t="shared" si="698"/>
        <v>19.213743392769238</v>
      </c>
      <c r="JX146" t="str">
        <f t="shared" si="699"/>
        <v/>
      </c>
      <c r="JY146" t="str">
        <f t="shared" si="700"/>
        <v/>
      </c>
      <c r="JZ146" t="str">
        <f t="shared" si="701"/>
        <v/>
      </c>
      <c r="KA146" t="str">
        <f t="shared" si="702"/>
        <v/>
      </c>
      <c r="KB146" t="str">
        <f t="shared" si="703"/>
        <v/>
      </c>
      <c r="KC146" t="str">
        <f t="shared" si="704"/>
        <v/>
      </c>
      <c r="KD146" t="str">
        <f t="shared" si="705"/>
        <v/>
      </c>
      <c r="KE146" s="4" t="str">
        <f t="shared" si="706"/>
        <v/>
      </c>
    </row>
    <row r="147" spans="1:291" x14ac:dyDescent="0.2">
      <c r="A147" s="16" t="s">
        <v>3875</v>
      </c>
      <c r="B147" s="17" t="s">
        <v>3876</v>
      </c>
      <c r="C147" s="17"/>
      <c r="D147" s="17"/>
      <c r="E147" s="20" t="s">
        <v>3872</v>
      </c>
      <c r="F147" s="19">
        <v>0</v>
      </c>
      <c r="G147" s="19">
        <v>0</v>
      </c>
      <c r="H147" s="19">
        <v>0</v>
      </c>
      <c r="I147" s="19"/>
      <c r="J147" s="19"/>
      <c r="K147" s="19"/>
      <c r="L147" s="19"/>
      <c r="M147" s="19"/>
      <c r="N147" s="19"/>
      <c r="O147" s="19"/>
      <c r="P147" s="32"/>
      <c r="Q147" s="19">
        <v>0</v>
      </c>
      <c r="R147" s="19">
        <v>0</v>
      </c>
      <c r="S147" s="19">
        <v>0</v>
      </c>
      <c r="T147" s="19"/>
      <c r="U147" s="19"/>
      <c r="V147" s="19"/>
      <c r="W147" s="19"/>
      <c r="X147" s="19"/>
      <c r="Y147" s="19"/>
      <c r="Z147" s="19"/>
      <c r="AA147" s="32"/>
      <c r="AB147">
        <v>0</v>
      </c>
      <c r="AC147">
        <v>0</v>
      </c>
      <c r="AD147">
        <v>0</v>
      </c>
      <c r="AL147" s="4"/>
      <c r="AM147" s="19">
        <v>1.63775E-2</v>
      </c>
      <c r="AN147" s="19">
        <v>2.0302199999999999E-2</v>
      </c>
      <c r="AO147" s="19">
        <v>1.8861200000000002E-2</v>
      </c>
      <c r="AP147" s="19"/>
      <c r="AQ147" s="19"/>
      <c r="AR147" s="19"/>
      <c r="AS147" s="19"/>
      <c r="AT147" s="19"/>
      <c r="AU147" s="19"/>
      <c r="AV147" s="19"/>
      <c r="AW147" s="32"/>
      <c r="AX147" s="19">
        <v>1</v>
      </c>
      <c r="AY147" s="19">
        <v>1</v>
      </c>
      <c r="AZ147" s="19">
        <v>0</v>
      </c>
      <c r="BA147" s="19"/>
      <c r="BB147" s="19"/>
      <c r="BC147" s="19"/>
      <c r="BD147" s="19"/>
      <c r="BE147" s="19"/>
      <c r="BF147" s="19"/>
      <c r="BG147" s="19"/>
      <c r="BH147" s="32"/>
      <c r="BI147" s="19">
        <f>IF(AX147&gt;0,1,0)</f>
        <v>1</v>
      </c>
      <c r="BJ147" s="19">
        <f>IF(AY147&gt;0,1,0)</f>
        <v>1</v>
      </c>
      <c r="BK147" s="19">
        <f>IF(AZ147&gt;0,1,0)</f>
        <v>0</v>
      </c>
      <c r="BL147" s="19"/>
      <c r="BM147" s="19"/>
      <c r="BN147" s="19"/>
      <c r="BO147" s="19"/>
      <c r="BP147" s="19"/>
      <c r="BQ147" s="19"/>
      <c r="BR147" s="19"/>
      <c r="BS147" s="19"/>
      <c r="BT147" s="38">
        <v>2</v>
      </c>
      <c r="BU147" s="19">
        <v>5</v>
      </c>
      <c r="BV147" s="19">
        <v>2</v>
      </c>
      <c r="BW147" s="19">
        <v>1</v>
      </c>
      <c r="BX147" s="19">
        <v>5</v>
      </c>
      <c r="BY147" s="19">
        <v>13</v>
      </c>
      <c r="BZ147" s="19">
        <v>3</v>
      </c>
      <c r="CA147" s="19">
        <v>4</v>
      </c>
      <c r="CB147" s="19">
        <v>7</v>
      </c>
      <c r="CC147" s="19">
        <v>1</v>
      </c>
      <c r="CD147" s="32">
        <v>6</v>
      </c>
      <c r="CE147" s="19">
        <v>68</v>
      </c>
      <c r="CF147" s="19">
        <v>80</v>
      </c>
      <c r="CG147" s="19">
        <v>105</v>
      </c>
      <c r="CH147" s="19">
        <v>113</v>
      </c>
      <c r="CI147" s="19">
        <v>101</v>
      </c>
      <c r="CJ147" s="19">
        <v>145</v>
      </c>
      <c r="CK147" s="19">
        <v>99</v>
      </c>
      <c r="CL147" s="19">
        <v>97</v>
      </c>
      <c r="CM147" s="19">
        <v>113</v>
      </c>
      <c r="CN147" s="19">
        <v>90</v>
      </c>
      <c r="CO147" s="32">
        <v>88</v>
      </c>
      <c r="CP147" s="35">
        <f t="shared" si="567"/>
        <v>2.9411764705882353E-2</v>
      </c>
      <c r="CQ147" s="35">
        <f t="shared" si="568"/>
        <v>6.25E-2</v>
      </c>
      <c r="CR147" s="35">
        <f t="shared" si="569"/>
        <v>1.9047619047619049E-2</v>
      </c>
      <c r="CS147" s="35">
        <f t="shared" si="570"/>
        <v>8.8495575221238937E-3</v>
      </c>
      <c r="CT147" s="35">
        <f t="shared" si="571"/>
        <v>4.9504950495049507E-2</v>
      </c>
      <c r="CU147" s="35">
        <f t="shared" si="572"/>
        <v>8.9655172413793102E-2</v>
      </c>
      <c r="CV147" s="35">
        <f t="shared" si="573"/>
        <v>3.0303030303030304E-2</v>
      </c>
      <c r="CW147" s="35">
        <f t="shared" si="574"/>
        <v>4.1237113402061855E-2</v>
      </c>
      <c r="CX147" s="35">
        <f t="shared" si="575"/>
        <v>6.1946902654867256E-2</v>
      </c>
      <c r="CY147" s="35">
        <f t="shared" si="576"/>
        <v>1.1111111111111112E-2</v>
      </c>
      <c r="CZ147" s="139">
        <f t="shared" si="577"/>
        <v>6.8181818181818177E-2</v>
      </c>
      <c r="DA147" s="146">
        <v>1.4549000000000001</v>
      </c>
      <c r="DB147" s="146">
        <v>0.69089999999999996</v>
      </c>
      <c r="DC147" s="146">
        <v>1.3976999999999999</v>
      </c>
      <c r="DD147" s="146">
        <v>1.4052</v>
      </c>
      <c r="DE147" s="146">
        <v>8.4825999999999997</v>
      </c>
      <c r="DF147" s="146">
        <v>8.9571000000000005</v>
      </c>
      <c r="DG147" s="146">
        <v>8.9571000000000005</v>
      </c>
      <c r="DH147" s="146">
        <v>8.9571000000000005</v>
      </c>
      <c r="DI147" s="146">
        <v>8.9571000000000005</v>
      </c>
      <c r="DJ147" s="146">
        <v>8.9571000000000005</v>
      </c>
      <c r="DK147" s="147">
        <v>15.017200000000001</v>
      </c>
      <c r="DL147" s="146"/>
      <c r="DM147" s="146">
        <v>9.6500000000000004E-4</v>
      </c>
      <c r="DN147" s="146">
        <v>2.212E-3</v>
      </c>
      <c r="DO147" s="146">
        <v>8.5417000000000007E-2</v>
      </c>
      <c r="DP147" s="146">
        <v>3.1224999999999999E-2</v>
      </c>
      <c r="DQ147" s="146">
        <v>0.105018</v>
      </c>
      <c r="DR147" s="146">
        <v>3.7774999999999996E-2</v>
      </c>
      <c r="DS147" s="146">
        <v>4.6228999999999992E-2</v>
      </c>
      <c r="DT147" s="146">
        <v>2.7629000000000001E-2</v>
      </c>
      <c r="DU147" s="146">
        <v>5.7410000000000004E-3</v>
      </c>
      <c r="DV147" s="147">
        <v>0.158056</v>
      </c>
      <c r="DW147" s="146"/>
      <c r="DX147" s="146">
        <v>5.9756000000000004E-2</v>
      </c>
      <c r="DY147" s="146">
        <v>-0.51600400000000002</v>
      </c>
      <c r="DZ147" s="146">
        <v>-0.451046</v>
      </c>
      <c r="EA147" s="146">
        <v>-0.44145600000000002</v>
      </c>
      <c r="EB147" s="146">
        <v>-0.21384300000000001</v>
      </c>
      <c r="EC147" s="146">
        <v>-0.426257</v>
      </c>
      <c r="ED147" s="146">
        <v>-0.15249599999999999</v>
      </c>
      <c r="EE147" s="146">
        <v>-0.35429900000000003</v>
      </c>
      <c r="EF147" s="146">
        <v>-0.12739599999999998</v>
      </c>
      <c r="EG147" s="147">
        <v>-9.0365000000000001E-2</v>
      </c>
      <c r="EH147" s="149">
        <v>12286300</v>
      </c>
      <c r="EI147" s="149">
        <v>6028600</v>
      </c>
      <c r="EJ147" s="149">
        <v>8349300</v>
      </c>
      <c r="EK147" s="149">
        <v>6839200</v>
      </c>
      <c r="EL147" s="149">
        <v>8439800</v>
      </c>
      <c r="EM147" s="149">
        <v>12282200</v>
      </c>
      <c r="EN147" s="149">
        <v>8117200</v>
      </c>
      <c r="EO147" s="149">
        <v>3360100</v>
      </c>
      <c r="EP147" s="149">
        <v>3628800</v>
      </c>
      <c r="EQ147" s="149">
        <v>6068400</v>
      </c>
      <c r="ER147" s="143"/>
      <c r="ES147" s="26">
        <f t="shared" si="596"/>
        <v>16.323995378444685</v>
      </c>
      <c r="ET147" s="26">
        <f t="shared" si="597"/>
        <v>15.612025369276189</v>
      </c>
      <c r="EU147" s="26">
        <f t="shared" si="598"/>
        <v>15.937688260977582</v>
      </c>
      <c r="EV147" s="26">
        <f t="shared" si="599"/>
        <v>15.73818132369416</v>
      </c>
      <c r="EW147" s="26">
        <f t="shared" si="600"/>
        <v>15.948469169608904</v>
      </c>
      <c r="EX147" s="26">
        <f t="shared" si="601"/>
        <v>16.323661617731734</v>
      </c>
      <c r="EY147" s="26">
        <f t="shared" si="602"/>
        <v>15.909495825084951</v>
      </c>
      <c r="EZ147" s="26">
        <f t="shared" si="603"/>
        <v>15.027481293401273</v>
      </c>
      <c r="FA147" s="26">
        <f t="shared" si="604"/>
        <v>15.104412573075516</v>
      </c>
      <c r="FB147" s="26">
        <f t="shared" si="605"/>
        <v>15.618605536856075</v>
      </c>
      <c r="FC147" s="152" t="str">
        <f t="shared" si="606"/>
        <v/>
      </c>
      <c r="FD147">
        <f t="shared" si="749"/>
        <v>1.4549000000000001</v>
      </c>
      <c r="FE147">
        <f t="shared" ref="FE147:FF153" si="751">IF(ISNUMBER(G147),DB147,"")</f>
        <v>0.69089999999999996</v>
      </c>
      <c r="FF147">
        <f t="shared" si="751"/>
        <v>1.3976999999999999</v>
      </c>
      <c r="FG147" t="str">
        <f t="shared" si="750"/>
        <v/>
      </c>
      <c r="FH147" t="str">
        <f t="shared" si="750"/>
        <v/>
      </c>
      <c r="FI147" t="str">
        <f t="shared" si="750"/>
        <v/>
      </c>
      <c r="FJ147" t="str">
        <f t="shared" si="750"/>
        <v/>
      </c>
      <c r="FK147" t="str">
        <f t="shared" si="750"/>
        <v/>
      </c>
      <c r="FL147" t="str">
        <f t="shared" si="740"/>
        <v/>
      </c>
      <c r="FM147" t="str">
        <f t="shared" si="741"/>
        <v/>
      </c>
      <c r="FN147" t="str">
        <f t="shared" si="742"/>
        <v/>
      </c>
      <c r="FO147" s="26"/>
      <c r="FP147">
        <f>IF(ISNUMBER(G147),DM147,"")</f>
        <v>9.6500000000000004E-4</v>
      </c>
      <c r="FQ147">
        <f t="shared" si="733"/>
        <v>2.212E-3</v>
      </c>
      <c r="FR147" t="str">
        <f t="shared" si="733"/>
        <v/>
      </c>
      <c r="FS147" t="str">
        <f t="shared" si="733"/>
        <v/>
      </c>
      <c r="FT147" t="str">
        <f t="shared" si="733"/>
        <v/>
      </c>
      <c r="FU147" t="str">
        <f t="shared" si="733"/>
        <v/>
      </c>
      <c r="FV147" t="str">
        <f t="shared" si="733"/>
        <v/>
      </c>
      <c r="FW147" t="str">
        <f t="shared" si="743"/>
        <v/>
      </c>
      <c r="FX147" t="str">
        <f t="shared" si="744"/>
        <v/>
      </c>
      <c r="FY147" s="4" t="str">
        <f t="shared" si="745"/>
        <v/>
      </c>
      <c r="GA147">
        <f>IF(ISNUMBER(G147),DX147,"")</f>
        <v>5.9756000000000004E-2</v>
      </c>
      <c r="GB147">
        <f t="shared" si="734"/>
        <v>-0.51600400000000002</v>
      </c>
      <c r="GC147" t="str">
        <f t="shared" si="735"/>
        <v/>
      </c>
      <c r="GD147" t="str">
        <f t="shared" si="736"/>
        <v/>
      </c>
      <c r="GE147" t="str">
        <f t="shared" si="737"/>
        <v/>
      </c>
      <c r="GF147" t="str">
        <f t="shared" si="738"/>
        <v/>
      </c>
      <c r="GG147" t="str">
        <f t="shared" si="739"/>
        <v/>
      </c>
      <c r="GH147" t="str">
        <f t="shared" si="746"/>
        <v/>
      </c>
      <c r="GI147" t="str">
        <f t="shared" si="747"/>
        <v/>
      </c>
      <c r="GJ147" s="4" t="str">
        <f t="shared" si="748"/>
        <v/>
      </c>
      <c r="GK147">
        <f t="shared" si="608"/>
        <v>16.323995378444685</v>
      </c>
      <c r="GL147">
        <f t="shared" si="609"/>
        <v>15.612025369276189</v>
      </c>
      <c r="GM147">
        <f t="shared" si="610"/>
        <v>15.937688260977582</v>
      </c>
      <c r="GN147" t="str">
        <f t="shared" si="611"/>
        <v/>
      </c>
      <c r="GO147" t="str">
        <f t="shared" si="612"/>
        <v/>
      </c>
      <c r="GP147" t="str">
        <f t="shared" si="613"/>
        <v/>
      </c>
      <c r="GQ147" t="str">
        <f t="shared" si="614"/>
        <v/>
      </c>
      <c r="GR147" t="str">
        <f t="shared" si="615"/>
        <v/>
      </c>
      <c r="GS147" t="str">
        <f t="shared" si="616"/>
        <v/>
      </c>
      <c r="GT147" t="str">
        <f t="shared" si="617"/>
        <v/>
      </c>
      <c r="GU147" t="str">
        <f t="shared" si="618"/>
        <v/>
      </c>
      <c r="GV147" s="26">
        <f t="shared" si="619"/>
        <v>1.4549000000000001</v>
      </c>
      <c r="GW147">
        <f t="shared" si="620"/>
        <v>0.69089999999999996</v>
      </c>
      <c r="GX147">
        <f t="shared" si="621"/>
        <v>1.3976999999999999</v>
      </c>
      <c r="GY147">
        <f t="shared" si="622"/>
        <v>11.025982470999988</v>
      </c>
      <c r="GZ147">
        <f t="shared" si="623"/>
        <v>11.025982470999988</v>
      </c>
      <c r="HA147">
        <f t="shared" si="624"/>
        <v>11.025982470999988</v>
      </c>
      <c r="HB147">
        <f t="shared" si="625"/>
        <v>11.025982470999988</v>
      </c>
      <c r="HC147">
        <f t="shared" si="626"/>
        <v>11.025982470999988</v>
      </c>
      <c r="HD147">
        <f t="shared" si="627"/>
        <v>11.025982470999988</v>
      </c>
      <c r="HE147">
        <f t="shared" si="628"/>
        <v>11.025982470999988</v>
      </c>
      <c r="HF147">
        <f t="shared" si="629"/>
        <v>11.025982470999988</v>
      </c>
      <c r="HG147" s="26">
        <f t="shared" si="630"/>
        <v>1.4549000000000001</v>
      </c>
      <c r="HH147">
        <f t="shared" si="631"/>
        <v>0.69089999999999996</v>
      </c>
      <c r="HI147">
        <f t="shared" si="632"/>
        <v>1.3976999999999999</v>
      </c>
      <c r="HJ147" t="str">
        <f t="shared" si="633"/>
        <v/>
      </c>
      <c r="HK147" t="str">
        <f t="shared" si="634"/>
        <v/>
      </c>
      <c r="HL147" t="str">
        <f t="shared" si="635"/>
        <v/>
      </c>
      <c r="HM147" t="str">
        <f t="shared" si="636"/>
        <v/>
      </c>
      <c r="HN147" t="str">
        <f t="shared" si="637"/>
        <v/>
      </c>
      <c r="HO147" t="str">
        <f t="shared" si="638"/>
        <v/>
      </c>
      <c r="HP147" t="str">
        <f t="shared" si="639"/>
        <v/>
      </c>
      <c r="HQ147" t="str">
        <f t="shared" si="640"/>
        <v/>
      </c>
      <c r="HR147" s="26">
        <f t="shared" si="641"/>
        <v>1.8501305000000012E-3</v>
      </c>
      <c r="HS147">
        <f t="shared" si="642"/>
        <v>1.8501305000000012E-3</v>
      </c>
      <c r="HT147">
        <f t="shared" si="643"/>
        <v>2.212E-3</v>
      </c>
      <c r="HU147">
        <f t="shared" si="644"/>
        <v>0.86766592399999853</v>
      </c>
      <c r="HV147">
        <f t="shared" si="645"/>
        <v>0.86766592399999853</v>
      </c>
      <c r="HW147">
        <f t="shared" si="646"/>
        <v>0.86766592399999853</v>
      </c>
      <c r="HX147">
        <f t="shared" si="647"/>
        <v>0.86766592399999853</v>
      </c>
      <c r="HY147">
        <f t="shared" si="648"/>
        <v>0.86766592399999853</v>
      </c>
      <c r="HZ147">
        <f t="shared" si="649"/>
        <v>0.86766592399999853</v>
      </c>
      <c r="IA147">
        <f t="shared" si="650"/>
        <v>0.86766592399999853</v>
      </c>
      <c r="IB147" s="4">
        <f t="shared" si="651"/>
        <v>0.86766592399999853</v>
      </c>
      <c r="IC147" t="str">
        <f t="shared" si="652"/>
        <v/>
      </c>
      <c r="ID147">
        <f t="shared" si="653"/>
        <v>1.8501305000000012E-3</v>
      </c>
      <c r="IE147">
        <f t="shared" si="654"/>
        <v>2.212E-3</v>
      </c>
      <c r="IF147" t="str">
        <f t="shared" si="655"/>
        <v/>
      </c>
      <c r="IG147" t="str">
        <f t="shared" si="656"/>
        <v/>
      </c>
      <c r="IH147" t="str">
        <f t="shared" si="657"/>
        <v/>
      </c>
      <c r="II147" t="str">
        <f t="shared" si="658"/>
        <v/>
      </c>
      <c r="IJ147" t="str">
        <f t="shared" si="659"/>
        <v/>
      </c>
      <c r="IK147" t="str">
        <f t="shared" si="660"/>
        <v/>
      </c>
      <c r="IL147" t="str">
        <f t="shared" si="661"/>
        <v/>
      </c>
      <c r="IM147" t="str">
        <f t="shared" si="662"/>
        <v/>
      </c>
      <c r="IN147" s="26">
        <f t="shared" si="663"/>
        <v>0</v>
      </c>
      <c r="IO147">
        <f t="shared" si="664"/>
        <v>5.9756000000000004E-2</v>
      </c>
      <c r="IP147">
        <f t="shared" si="665"/>
        <v>-0.51600400000000002</v>
      </c>
      <c r="IQ147">
        <f t="shared" si="666"/>
        <v>0.13094384999999997</v>
      </c>
      <c r="IR147">
        <f t="shared" si="667"/>
        <v>0.13094384999999997</v>
      </c>
      <c r="IS147">
        <f t="shared" si="668"/>
        <v>0.13094384999999997</v>
      </c>
      <c r="IT147">
        <f t="shared" si="669"/>
        <v>0.13094384999999997</v>
      </c>
      <c r="IU147">
        <f t="shared" si="670"/>
        <v>0.13094384999999997</v>
      </c>
      <c r="IV147">
        <f t="shared" si="671"/>
        <v>0.13094384999999997</v>
      </c>
      <c r="IW147">
        <f t="shared" si="672"/>
        <v>0.13094384999999997</v>
      </c>
      <c r="IX147">
        <f t="shared" si="673"/>
        <v>0.13094384999999997</v>
      </c>
      <c r="IY147" s="26" t="str">
        <f t="shared" si="674"/>
        <v/>
      </c>
      <c r="IZ147">
        <f t="shared" si="675"/>
        <v>5.9756000000000004E-2</v>
      </c>
      <c r="JA147">
        <f t="shared" si="676"/>
        <v>-0.51600400000000002</v>
      </c>
      <c r="JB147" t="str">
        <f t="shared" si="677"/>
        <v/>
      </c>
      <c r="JC147" t="str">
        <f t="shared" si="678"/>
        <v/>
      </c>
      <c r="JD147" t="str">
        <f t="shared" si="679"/>
        <v/>
      </c>
      <c r="JE147" t="str">
        <f t="shared" si="680"/>
        <v/>
      </c>
      <c r="JF147" t="str">
        <f t="shared" si="681"/>
        <v/>
      </c>
      <c r="JG147" t="str">
        <f t="shared" si="682"/>
        <v/>
      </c>
      <c r="JH147" t="str">
        <f t="shared" si="683"/>
        <v/>
      </c>
      <c r="JI147" t="str">
        <f t="shared" si="684"/>
        <v/>
      </c>
      <c r="JJ147" s="26">
        <f t="shared" si="685"/>
        <v>16.471776900977758</v>
      </c>
      <c r="JK147">
        <f t="shared" si="686"/>
        <v>16.471776900977758</v>
      </c>
      <c r="JL147">
        <f t="shared" si="687"/>
        <v>16.471776900977758</v>
      </c>
      <c r="JM147">
        <f t="shared" si="688"/>
        <v>23.290190403071897</v>
      </c>
      <c r="JN147">
        <f t="shared" si="689"/>
        <v>23.290190403071897</v>
      </c>
      <c r="JO147">
        <f t="shared" si="690"/>
        <v>23.290190403071897</v>
      </c>
      <c r="JP147">
        <f t="shared" si="691"/>
        <v>23.290190403071897</v>
      </c>
      <c r="JQ147">
        <f t="shared" si="692"/>
        <v>23.290190403071897</v>
      </c>
      <c r="JR147">
        <f t="shared" si="693"/>
        <v>23.290190403071897</v>
      </c>
      <c r="JS147">
        <f t="shared" si="694"/>
        <v>23.290190403071897</v>
      </c>
      <c r="JT147">
        <f t="shared" si="695"/>
        <v>23.290190403071897</v>
      </c>
      <c r="JU147" s="26">
        <f t="shared" si="696"/>
        <v>16.471776900977758</v>
      </c>
      <c r="JV147">
        <f t="shared" si="697"/>
        <v>16.471776900977758</v>
      </c>
      <c r="JW147">
        <f t="shared" si="698"/>
        <v>16.471776900977758</v>
      </c>
      <c r="JX147" t="str">
        <f t="shared" si="699"/>
        <v/>
      </c>
      <c r="JY147" t="str">
        <f t="shared" si="700"/>
        <v/>
      </c>
      <c r="JZ147" t="str">
        <f t="shared" si="701"/>
        <v/>
      </c>
      <c r="KA147" t="str">
        <f t="shared" si="702"/>
        <v/>
      </c>
      <c r="KB147" t="str">
        <f t="shared" si="703"/>
        <v/>
      </c>
      <c r="KC147" t="str">
        <f t="shared" si="704"/>
        <v/>
      </c>
      <c r="KD147" t="str">
        <f t="shared" si="705"/>
        <v/>
      </c>
      <c r="KE147" s="4" t="str">
        <f t="shared" si="706"/>
        <v/>
      </c>
    </row>
    <row r="148" spans="1:291" x14ac:dyDescent="0.2">
      <c r="A148" s="16" t="s">
        <v>4062</v>
      </c>
      <c r="B148" s="17" t="s">
        <v>4063</v>
      </c>
      <c r="C148" s="17"/>
      <c r="D148" s="17"/>
      <c r="E148" s="20" t="s">
        <v>3872</v>
      </c>
      <c r="F148" s="19">
        <v>0</v>
      </c>
      <c r="G148" s="19"/>
      <c r="H148" s="19"/>
      <c r="I148" s="19"/>
      <c r="J148" s="19"/>
      <c r="K148" s="19"/>
      <c r="L148" s="19"/>
      <c r="M148" s="19"/>
      <c r="N148" s="19"/>
      <c r="O148" s="19"/>
      <c r="P148" s="32"/>
      <c r="Q148" s="19">
        <v>0</v>
      </c>
      <c r="R148" s="19"/>
      <c r="S148" s="19"/>
      <c r="T148" s="19"/>
      <c r="U148" s="19"/>
      <c r="V148" s="19"/>
      <c r="W148" s="19"/>
      <c r="X148" s="19"/>
      <c r="Y148" s="19"/>
      <c r="Z148" s="19"/>
      <c r="AA148" s="32"/>
      <c r="AB148">
        <v>0</v>
      </c>
      <c r="AL148" s="4"/>
      <c r="AM148" s="19">
        <v>1.8072600000000001E-2</v>
      </c>
      <c r="AN148" s="19"/>
      <c r="AO148" s="19"/>
      <c r="AP148" s="19"/>
      <c r="AQ148" s="19"/>
      <c r="AR148" s="19"/>
      <c r="AS148" s="19"/>
      <c r="AT148" s="19"/>
      <c r="AU148" s="19"/>
      <c r="AV148" s="19"/>
      <c r="AW148" s="32"/>
      <c r="AX148" s="19">
        <v>0</v>
      </c>
      <c r="AY148" s="19"/>
      <c r="AZ148" s="19"/>
      <c r="BA148" s="19"/>
      <c r="BB148" s="19"/>
      <c r="BC148" s="19"/>
      <c r="BD148" s="19"/>
      <c r="BE148" s="19"/>
      <c r="BF148" s="19"/>
      <c r="BG148" s="19"/>
      <c r="BH148" s="32"/>
      <c r="BI148" s="19">
        <f>IF(AX148&gt;0,1,0)</f>
        <v>0</v>
      </c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38">
        <v>6</v>
      </c>
      <c r="BU148" s="19">
        <v>1</v>
      </c>
      <c r="BV148" s="19">
        <v>1</v>
      </c>
      <c r="BW148" s="19">
        <v>10</v>
      </c>
      <c r="BX148" s="19">
        <v>0</v>
      </c>
      <c r="BY148" s="19">
        <v>0</v>
      </c>
      <c r="BZ148" s="19">
        <v>3</v>
      </c>
      <c r="CA148" s="19">
        <v>5</v>
      </c>
      <c r="CB148" s="19">
        <v>5</v>
      </c>
      <c r="CC148" s="19">
        <v>11</v>
      </c>
      <c r="CD148" s="32">
        <v>0</v>
      </c>
      <c r="CE148" s="19">
        <v>33</v>
      </c>
      <c r="CF148" s="19">
        <v>65</v>
      </c>
      <c r="CG148" s="19">
        <v>41</v>
      </c>
      <c r="CH148" s="19">
        <v>64</v>
      </c>
      <c r="CI148" s="19">
        <v>67</v>
      </c>
      <c r="CJ148" s="19">
        <v>79</v>
      </c>
      <c r="CK148" s="19">
        <v>114</v>
      </c>
      <c r="CL148" s="19">
        <v>110</v>
      </c>
      <c r="CM148" s="19">
        <v>97</v>
      </c>
      <c r="CN148" s="19">
        <v>92</v>
      </c>
      <c r="CO148" s="32">
        <v>4</v>
      </c>
      <c r="CP148" s="35">
        <f t="shared" si="567"/>
        <v>0.18181818181818182</v>
      </c>
      <c r="CQ148" s="35">
        <f t="shared" si="568"/>
        <v>1.5384615384615385E-2</v>
      </c>
      <c r="CR148" s="35">
        <f t="shared" si="569"/>
        <v>2.4390243902439025E-2</v>
      </c>
      <c r="CS148" s="35">
        <f t="shared" si="570"/>
        <v>0.15625</v>
      </c>
      <c r="CT148" s="35">
        <f t="shared" si="571"/>
        <v>0</v>
      </c>
      <c r="CU148" s="35">
        <f t="shared" si="572"/>
        <v>0</v>
      </c>
      <c r="CV148" s="35">
        <f t="shared" si="573"/>
        <v>2.6315789473684209E-2</v>
      </c>
      <c r="CW148" s="35">
        <f t="shared" si="574"/>
        <v>4.5454545454545456E-2</v>
      </c>
      <c r="CX148" s="35">
        <f t="shared" si="575"/>
        <v>5.1546391752577317E-2</v>
      </c>
      <c r="CY148" s="35">
        <f t="shared" si="576"/>
        <v>0.11956521739130435</v>
      </c>
      <c r="CZ148" s="139">
        <f t="shared" si="577"/>
        <v>0</v>
      </c>
      <c r="DA148" s="146">
        <v>2.2132573619999998</v>
      </c>
      <c r="DB148" s="146">
        <v>1.27428191</v>
      </c>
      <c r="DC148" s="146">
        <v>0.85152007200000002</v>
      </c>
      <c r="DD148" s="146">
        <v>1.030185801</v>
      </c>
      <c r="DE148" s="146">
        <v>1.342057705</v>
      </c>
      <c r="DF148" s="146">
        <v>1.688425464</v>
      </c>
      <c r="DG148" s="146">
        <v>2.4870698600000001</v>
      </c>
      <c r="DH148" s="146">
        <v>3.268403336</v>
      </c>
      <c r="DI148" s="146">
        <v>2.8067667840000001</v>
      </c>
      <c r="DJ148" s="146">
        <v>2.8628034320000002</v>
      </c>
      <c r="DK148" s="147">
        <v>3.4429035859999999</v>
      </c>
      <c r="DL148" s="146"/>
      <c r="DM148" s="146"/>
      <c r="DN148" s="146"/>
      <c r="DO148" s="146"/>
      <c r="DP148" s="146"/>
      <c r="DQ148" s="146">
        <v>0</v>
      </c>
      <c r="DR148" s="146">
        <v>0.27396631199999999</v>
      </c>
      <c r="DS148" s="146"/>
      <c r="DT148" s="146">
        <v>0.20167732199999999</v>
      </c>
      <c r="DU148" s="146"/>
      <c r="DV148" s="147">
        <v>4.5917811000000003E-2</v>
      </c>
      <c r="DW148" s="146"/>
      <c r="DX148" s="146"/>
      <c r="DY148" s="146">
        <v>6.1036091000000001E-2</v>
      </c>
      <c r="DZ148" s="146">
        <v>-3.4756200000000001E-2</v>
      </c>
      <c r="EA148" s="146">
        <v>-3.054229E-2</v>
      </c>
      <c r="EB148" s="146">
        <v>2.7154641E-2</v>
      </c>
      <c r="EC148" s="146">
        <v>3.5050650000000003E-2</v>
      </c>
      <c r="ED148" s="146">
        <v>3.2050000000000002E-2</v>
      </c>
      <c r="EE148" s="146">
        <v>4.3486999999999998E-2</v>
      </c>
      <c r="EF148" s="146">
        <v>3.7699999999999997E-2</v>
      </c>
      <c r="EG148" s="147">
        <v>5.6619000000000003E-2</v>
      </c>
      <c r="EH148" s="143">
        <v>563738100</v>
      </c>
      <c r="EI148" s="149">
        <v>400302500</v>
      </c>
      <c r="EJ148" s="149">
        <v>298041400</v>
      </c>
      <c r="EK148" s="149">
        <v>377088200</v>
      </c>
      <c r="EL148" s="149">
        <v>500663700</v>
      </c>
      <c r="EM148" s="149">
        <v>995114400</v>
      </c>
      <c r="EN148" s="149">
        <v>2020017000</v>
      </c>
      <c r="EO148" s="149">
        <v>1834111600</v>
      </c>
      <c r="EP148" s="143">
        <v>3893781100</v>
      </c>
      <c r="EQ148" s="143">
        <v>4462910200</v>
      </c>
      <c r="ER148" s="143"/>
      <c r="ES148" s="26">
        <f t="shared" si="596"/>
        <v>20.150100339910921</v>
      </c>
      <c r="ET148" s="26">
        <f t="shared" si="597"/>
        <v>19.807731069259312</v>
      </c>
      <c r="EU148" s="26">
        <f t="shared" si="598"/>
        <v>19.512742960994828</v>
      </c>
      <c r="EV148" s="26">
        <f t="shared" si="599"/>
        <v>19.747989670304367</v>
      </c>
      <c r="EW148" s="26">
        <f t="shared" si="600"/>
        <v>20.031445176169932</v>
      </c>
      <c r="EX148" s="26">
        <f t="shared" si="601"/>
        <v>20.718368263388136</v>
      </c>
      <c r="EY148" s="26">
        <f t="shared" si="602"/>
        <v>21.426371764165697</v>
      </c>
      <c r="EZ148" s="26">
        <f t="shared" si="603"/>
        <v>21.329826059529143</v>
      </c>
      <c r="FA148" s="26">
        <f t="shared" si="604"/>
        <v>22.082646527627048</v>
      </c>
      <c r="FB148" s="26">
        <f t="shared" si="605"/>
        <v>22.219066901396268</v>
      </c>
      <c r="FC148" s="152" t="str">
        <f t="shared" si="606"/>
        <v/>
      </c>
      <c r="FD148">
        <f t="shared" si="749"/>
        <v>2.2132573619999998</v>
      </c>
      <c r="FE148" t="str">
        <f t="shared" si="751"/>
        <v/>
      </c>
      <c r="FF148" t="str">
        <f t="shared" si="751"/>
        <v/>
      </c>
      <c r="FG148" t="str">
        <f t="shared" si="750"/>
        <v/>
      </c>
      <c r="FH148" t="str">
        <f t="shared" si="750"/>
        <v/>
      </c>
      <c r="FI148" t="str">
        <f t="shared" si="750"/>
        <v/>
      </c>
      <c r="FJ148" t="str">
        <f t="shared" si="750"/>
        <v/>
      </c>
      <c r="FK148" t="str">
        <f t="shared" si="750"/>
        <v/>
      </c>
      <c r="FL148" t="str">
        <f t="shared" si="740"/>
        <v/>
      </c>
      <c r="FM148" t="str">
        <f t="shared" si="741"/>
        <v/>
      </c>
      <c r="FN148" t="str">
        <f t="shared" si="742"/>
        <v/>
      </c>
      <c r="FO148" s="26"/>
      <c r="FP148" t="str">
        <f>IF(ISNUMBER(G148),DM148,"")</f>
        <v/>
      </c>
      <c r="FQ148" t="str">
        <f t="shared" si="733"/>
        <v/>
      </c>
      <c r="FR148" t="str">
        <f t="shared" si="733"/>
        <v/>
      </c>
      <c r="FS148" t="str">
        <f t="shared" si="733"/>
        <v/>
      </c>
      <c r="FT148" t="str">
        <f t="shared" si="733"/>
        <v/>
      </c>
      <c r="FU148" t="str">
        <f t="shared" si="733"/>
        <v/>
      </c>
      <c r="FV148" t="str">
        <f t="shared" si="733"/>
        <v/>
      </c>
      <c r="FW148" t="str">
        <f t="shared" si="743"/>
        <v/>
      </c>
      <c r="FX148" t="str">
        <f t="shared" si="744"/>
        <v/>
      </c>
      <c r="FY148" s="4" t="str">
        <f t="shared" si="745"/>
        <v/>
      </c>
      <c r="GA148" t="str">
        <f>IF(ISNUMBER(G148),DX148,"")</f>
        <v/>
      </c>
      <c r="GB148" t="str">
        <f t="shared" si="734"/>
        <v/>
      </c>
      <c r="GC148" t="str">
        <f t="shared" si="735"/>
        <v/>
      </c>
      <c r="GD148" t="str">
        <f t="shared" si="736"/>
        <v/>
      </c>
      <c r="GE148" t="str">
        <f t="shared" si="737"/>
        <v/>
      </c>
      <c r="GF148" t="str">
        <f t="shared" si="738"/>
        <v/>
      </c>
      <c r="GG148" t="str">
        <f t="shared" si="739"/>
        <v/>
      </c>
      <c r="GH148" t="str">
        <f t="shared" si="746"/>
        <v/>
      </c>
      <c r="GI148" t="str">
        <f t="shared" si="747"/>
        <v/>
      </c>
      <c r="GJ148" s="4" t="str">
        <f t="shared" si="748"/>
        <v/>
      </c>
      <c r="GK148">
        <f t="shared" si="608"/>
        <v>20.150100339910921</v>
      </c>
      <c r="GL148" t="str">
        <f t="shared" si="609"/>
        <v/>
      </c>
      <c r="GM148" t="str">
        <f t="shared" si="610"/>
        <v/>
      </c>
      <c r="GN148" t="str">
        <f t="shared" si="611"/>
        <v/>
      </c>
      <c r="GO148" t="str">
        <f t="shared" si="612"/>
        <v/>
      </c>
      <c r="GP148" t="str">
        <f t="shared" si="613"/>
        <v/>
      </c>
      <c r="GQ148" t="str">
        <f t="shared" si="614"/>
        <v/>
      </c>
      <c r="GR148" t="str">
        <f t="shared" si="615"/>
        <v/>
      </c>
      <c r="GS148" t="str">
        <f t="shared" si="616"/>
        <v/>
      </c>
      <c r="GT148" t="str">
        <f t="shared" si="617"/>
        <v/>
      </c>
      <c r="GU148" t="str">
        <f t="shared" si="618"/>
        <v/>
      </c>
      <c r="GV148" s="26">
        <f t="shared" si="619"/>
        <v>2.2132573619999998</v>
      </c>
      <c r="GW148">
        <f t="shared" si="620"/>
        <v>11.025982470999988</v>
      </c>
      <c r="GX148">
        <f t="shared" si="621"/>
        <v>11.025982470999988</v>
      </c>
      <c r="GY148">
        <f t="shared" si="622"/>
        <v>11.025982470999988</v>
      </c>
      <c r="GZ148">
        <f t="shared" si="623"/>
        <v>11.025982470999988</v>
      </c>
      <c r="HA148">
        <f t="shared" si="624"/>
        <v>11.025982470999988</v>
      </c>
      <c r="HB148">
        <f t="shared" si="625"/>
        <v>11.025982470999988</v>
      </c>
      <c r="HC148">
        <f t="shared" si="626"/>
        <v>11.025982470999988</v>
      </c>
      <c r="HD148">
        <f t="shared" si="627"/>
        <v>11.025982470999988</v>
      </c>
      <c r="HE148">
        <f t="shared" si="628"/>
        <v>11.025982470999988</v>
      </c>
      <c r="HF148">
        <f t="shared" si="629"/>
        <v>11.025982470999988</v>
      </c>
      <c r="HG148" s="26">
        <f t="shared" si="630"/>
        <v>2.2132573619999998</v>
      </c>
      <c r="HH148" t="str">
        <f t="shared" si="631"/>
        <v/>
      </c>
      <c r="HI148" t="str">
        <f t="shared" si="632"/>
        <v/>
      </c>
      <c r="HJ148" t="str">
        <f t="shared" si="633"/>
        <v/>
      </c>
      <c r="HK148" t="str">
        <f t="shared" si="634"/>
        <v/>
      </c>
      <c r="HL148" t="str">
        <f t="shared" si="635"/>
        <v/>
      </c>
      <c r="HM148" t="str">
        <f t="shared" si="636"/>
        <v/>
      </c>
      <c r="HN148" t="str">
        <f t="shared" si="637"/>
        <v/>
      </c>
      <c r="HO148" t="str">
        <f t="shared" si="638"/>
        <v/>
      </c>
      <c r="HP148" t="str">
        <f t="shared" si="639"/>
        <v/>
      </c>
      <c r="HQ148" t="str">
        <f t="shared" si="640"/>
        <v/>
      </c>
      <c r="HR148" s="26">
        <f t="shared" si="641"/>
        <v>1.8501305000000012E-3</v>
      </c>
      <c r="HS148">
        <f t="shared" si="642"/>
        <v>0.86766592399999853</v>
      </c>
      <c r="HT148">
        <f t="shared" si="643"/>
        <v>0.86766592399999853</v>
      </c>
      <c r="HU148">
        <f t="shared" si="644"/>
        <v>0.86766592399999853</v>
      </c>
      <c r="HV148">
        <f t="shared" si="645"/>
        <v>0.86766592399999853</v>
      </c>
      <c r="HW148">
        <f t="shared" si="646"/>
        <v>0.86766592399999853</v>
      </c>
      <c r="HX148">
        <f t="shared" si="647"/>
        <v>0.86766592399999853</v>
      </c>
      <c r="HY148">
        <f t="shared" si="648"/>
        <v>0.86766592399999853</v>
      </c>
      <c r="HZ148">
        <f t="shared" si="649"/>
        <v>0.86766592399999853</v>
      </c>
      <c r="IA148">
        <f t="shared" si="650"/>
        <v>0.86766592399999853</v>
      </c>
      <c r="IB148" s="4">
        <f t="shared" si="651"/>
        <v>0.86766592399999853</v>
      </c>
      <c r="IC148" t="str">
        <f t="shared" si="652"/>
        <v/>
      </c>
      <c r="ID148" t="str">
        <f t="shared" si="653"/>
        <v/>
      </c>
      <c r="IE148" t="str">
        <f t="shared" si="654"/>
        <v/>
      </c>
      <c r="IF148" t="str">
        <f t="shared" si="655"/>
        <v/>
      </c>
      <c r="IG148" t="str">
        <f t="shared" si="656"/>
        <v/>
      </c>
      <c r="IH148" t="str">
        <f t="shared" si="657"/>
        <v/>
      </c>
      <c r="II148" t="str">
        <f t="shared" si="658"/>
        <v/>
      </c>
      <c r="IJ148" t="str">
        <f t="shared" si="659"/>
        <v/>
      </c>
      <c r="IK148" t="str">
        <f t="shared" si="660"/>
        <v/>
      </c>
      <c r="IL148" t="str">
        <f t="shared" si="661"/>
        <v/>
      </c>
      <c r="IM148" t="str">
        <f t="shared" si="662"/>
        <v/>
      </c>
      <c r="IN148" s="26">
        <f t="shared" si="663"/>
        <v>0</v>
      </c>
      <c r="IO148">
        <f t="shared" si="664"/>
        <v>0.13094384999999997</v>
      </c>
      <c r="IP148">
        <f t="shared" si="665"/>
        <v>0.13094384999999997</v>
      </c>
      <c r="IQ148">
        <f t="shared" si="666"/>
        <v>0.13094384999999997</v>
      </c>
      <c r="IR148">
        <f t="shared" si="667"/>
        <v>0.13094384999999997</v>
      </c>
      <c r="IS148">
        <f t="shared" si="668"/>
        <v>0.13094384999999997</v>
      </c>
      <c r="IT148">
        <f t="shared" si="669"/>
        <v>0.13094384999999997</v>
      </c>
      <c r="IU148">
        <f t="shared" si="670"/>
        <v>0.13094384999999997</v>
      </c>
      <c r="IV148">
        <f t="shared" si="671"/>
        <v>0.13094384999999997</v>
      </c>
      <c r="IW148">
        <f t="shared" si="672"/>
        <v>0.13094384999999997</v>
      </c>
      <c r="IX148">
        <f t="shared" si="673"/>
        <v>0.13094384999999997</v>
      </c>
      <c r="IY148" s="26" t="str">
        <f t="shared" si="674"/>
        <v/>
      </c>
      <c r="IZ148" t="str">
        <f t="shared" si="675"/>
        <v/>
      </c>
      <c r="JA148" t="str">
        <f t="shared" si="676"/>
        <v/>
      </c>
      <c r="JB148" t="str">
        <f t="shared" si="677"/>
        <v/>
      </c>
      <c r="JC148" t="str">
        <f t="shared" si="678"/>
        <v/>
      </c>
      <c r="JD148" t="str">
        <f t="shared" si="679"/>
        <v/>
      </c>
      <c r="JE148" t="str">
        <f t="shared" si="680"/>
        <v/>
      </c>
      <c r="JF148" t="str">
        <f t="shared" si="681"/>
        <v/>
      </c>
      <c r="JG148" t="str">
        <f t="shared" si="682"/>
        <v/>
      </c>
      <c r="JH148" t="str">
        <f t="shared" si="683"/>
        <v/>
      </c>
      <c r="JI148" t="str">
        <f t="shared" si="684"/>
        <v/>
      </c>
      <c r="JJ148" s="26">
        <f t="shared" si="685"/>
        <v>20.150100339910921</v>
      </c>
      <c r="JK148">
        <f t="shared" si="686"/>
        <v>23.290190403071897</v>
      </c>
      <c r="JL148">
        <f t="shared" si="687"/>
        <v>23.290190403071897</v>
      </c>
      <c r="JM148">
        <f t="shared" si="688"/>
        <v>23.290190403071897</v>
      </c>
      <c r="JN148">
        <f t="shared" si="689"/>
        <v>23.290190403071897</v>
      </c>
      <c r="JO148">
        <f t="shared" si="690"/>
        <v>23.290190403071897</v>
      </c>
      <c r="JP148">
        <f t="shared" si="691"/>
        <v>23.290190403071897</v>
      </c>
      <c r="JQ148">
        <f t="shared" si="692"/>
        <v>23.290190403071897</v>
      </c>
      <c r="JR148">
        <f t="shared" si="693"/>
        <v>23.290190403071897</v>
      </c>
      <c r="JS148">
        <f t="shared" si="694"/>
        <v>23.290190403071897</v>
      </c>
      <c r="JT148">
        <f t="shared" si="695"/>
        <v>23.290190403071897</v>
      </c>
      <c r="JU148" s="26">
        <f t="shared" si="696"/>
        <v>20.150100339910921</v>
      </c>
      <c r="JV148" t="str">
        <f t="shared" si="697"/>
        <v/>
      </c>
      <c r="JW148" t="str">
        <f t="shared" si="698"/>
        <v/>
      </c>
      <c r="JX148" t="str">
        <f t="shared" si="699"/>
        <v/>
      </c>
      <c r="JY148" t="str">
        <f t="shared" si="700"/>
        <v/>
      </c>
      <c r="JZ148" t="str">
        <f t="shared" si="701"/>
        <v/>
      </c>
      <c r="KA148" t="str">
        <f t="shared" si="702"/>
        <v/>
      </c>
      <c r="KB148" t="str">
        <f t="shared" si="703"/>
        <v/>
      </c>
      <c r="KC148" t="str">
        <f t="shared" si="704"/>
        <v/>
      </c>
      <c r="KD148" t="str">
        <f t="shared" si="705"/>
        <v/>
      </c>
      <c r="KE148" s="4" t="str">
        <f t="shared" si="706"/>
        <v/>
      </c>
    </row>
    <row r="149" spans="1:291" x14ac:dyDescent="0.2">
      <c r="A149" s="16" t="s">
        <v>3894</v>
      </c>
      <c r="B149" s="17" t="s">
        <v>4064</v>
      </c>
      <c r="C149" s="17"/>
      <c r="D149" s="17"/>
      <c r="E149" s="20" t="s">
        <v>173</v>
      </c>
      <c r="F149" s="19">
        <v>0</v>
      </c>
      <c r="G149" s="19">
        <v>0</v>
      </c>
      <c r="H149" s="19">
        <v>0</v>
      </c>
      <c r="I149" s="19"/>
      <c r="J149" s="19"/>
      <c r="K149" s="19"/>
      <c r="L149" s="19"/>
      <c r="M149" s="19"/>
      <c r="N149" s="19"/>
      <c r="O149" s="19"/>
      <c r="P149" s="32"/>
      <c r="Q149" s="19">
        <v>0</v>
      </c>
      <c r="R149" s="19">
        <v>0</v>
      </c>
      <c r="S149" s="19">
        <v>0</v>
      </c>
      <c r="T149" s="19"/>
      <c r="U149" s="19"/>
      <c r="V149" s="19"/>
      <c r="W149" s="19"/>
      <c r="X149" s="19"/>
      <c r="Y149" s="19"/>
      <c r="Z149" s="19"/>
      <c r="AA149" s="32"/>
      <c r="AB149">
        <v>0</v>
      </c>
      <c r="AC149">
        <v>0</v>
      </c>
      <c r="AD149">
        <v>0</v>
      </c>
      <c r="AL149" s="4"/>
      <c r="AM149" s="19">
        <v>1.4999200000000001E-2</v>
      </c>
      <c r="AN149" s="19">
        <v>2.257E-2</v>
      </c>
      <c r="AO149" s="19">
        <v>6.5763000000000002E-2</v>
      </c>
      <c r="AP149" s="19"/>
      <c r="AQ149" s="19"/>
      <c r="AR149" s="19"/>
      <c r="AS149" s="19"/>
      <c r="AT149" s="19"/>
      <c r="AU149" s="19"/>
      <c r="AV149" s="19"/>
      <c r="AW149" s="32"/>
      <c r="AX149" s="19">
        <v>0</v>
      </c>
      <c r="AY149" s="19">
        <v>0</v>
      </c>
      <c r="AZ149" s="19">
        <v>1</v>
      </c>
      <c r="BA149" s="19"/>
      <c r="BB149" s="19"/>
      <c r="BC149" s="19"/>
      <c r="BD149" s="19"/>
      <c r="BE149" s="19"/>
      <c r="BF149" s="19"/>
      <c r="BG149" s="19"/>
      <c r="BH149" s="32"/>
      <c r="BI149" s="19">
        <f>IF(AX149&gt;0,1,0)</f>
        <v>0</v>
      </c>
      <c r="BJ149" s="19">
        <f t="shared" ref="BJ149:BK151" si="752">IF(AY149&gt;0,1,0)</f>
        <v>0</v>
      </c>
      <c r="BK149" s="19">
        <f t="shared" si="752"/>
        <v>1</v>
      </c>
      <c r="BL149" s="19"/>
      <c r="BM149" s="19"/>
      <c r="BN149" s="19"/>
      <c r="BO149" s="19"/>
      <c r="BP149" s="19"/>
      <c r="BQ149" s="19"/>
      <c r="BR149" s="19"/>
      <c r="BS149" s="19"/>
      <c r="BT149" s="38">
        <v>2</v>
      </c>
      <c r="BU149" s="19">
        <v>4</v>
      </c>
      <c r="BV149" s="19">
        <v>8</v>
      </c>
      <c r="BW149" s="19">
        <v>0</v>
      </c>
      <c r="BX149" s="19">
        <v>0</v>
      </c>
      <c r="BY149" s="19">
        <v>2</v>
      </c>
      <c r="BZ149" s="19">
        <v>2</v>
      </c>
      <c r="CA149" s="19">
        <v>0</v>
      </c>
      <c r="CB149" s="19">
        <v>0</v>
      </c>
      <c r="CC149" s="19">
        <v>0</v>
      </c>
      <c r="CD149" s="32">
        <v>0</v>
      </c>
      <c r="CE149" s="19">
        <v>42</v>
      </c>
      <c r="CF149" s="19">
        <v>43</v>
      </c>
      <c r="CG149" s="19">
        <v>35</v>
      </c>
      <c r="CH149" s="19">
        <v>141</v>
      </c>
      <c r="CI149" s="19">
        <v>60</v>
      </c>
      <c r="CJ149" s="19">
        <v>74</v>
      </c>
      <c r="CK149" s="19">
        <v>30</v>
      </c>
      <c r="CL149" s="19">
        <v>20</v>
      </c>
      <c r="CM149" s="19">
        <v>8</v>
      </c>
      <c r="CN149" s="19">
        <v>0</v>
      </c>
      <c r="CO149" s="32">
        <v>0</v>
      </c>
      <c r="CP149" s="35">
        <f t="shared" si="567"/>
        <v>4.7619047619047616E-2</v>
      </c>
      <c r="CQ149" s="35">
        <f t="shared" si="568"/>
        <v>9.3023255813953487E-2</v>
      </c>
      <c r="CR149" s="35">
        <f t="shared" si="569"/>
        <v>0.22857142857142856</v>
      </c>
      <c r="CS149" s="35">
        <f t="shared" si="570"/>
        <v>0</v>
      </c>
      <c r="CT149" s="35">
        <f t="shared" si="571"/>
        <v>0</v>
      </c>
      <c r="CU149" s="35">
        <f t="shared" si="572"/>
        <v>2.7027027027027029E-2</v>
      </c>
      <c r="CV149" s="35">
        <f t="shared" si="573"/>
        <v>6.6666666666666666E-2</v>
      </c>
      <c r="CW149" s="35">
        <f t="shared" si="574"/>
        <v>0</v>
      </c>
      <c r="CX149" s="35">
        <f t="shared" si="575"/>
        <v>0</v>
      </c>
      <c r="CY149" s="35">
        <f t="shared" si="576"/>
        <v>0</v>
      </c>
      <c r="CZ149" s="139">
        <f t="shared" si="577"/>
        <v>0</v>
      </c>
      <c r="DA149" s="146">
        <v>0.19700000000000001</v>
      </c>
      <c r="DB149" s="146">
        <v>7.9299999999999995E-2</v>
      </c>
      <c r="DC149" s="146">
        <v>8.3099999999999993E-2</v>
      </c>
      <c r="DD149" s="146"/>
      <c r="DE149" s="146"/>
      <c r="DF149" s="146"/>
      <c r="DG149" s="146"/>
      <c r="DH149" s="146"/>
      <c r="DI149" s="146"/>
      <c r="DJ149" s="146"/>
      <c r="DK149" s="147"/>
      <c r="DL149" s="146"/>
      <c r="DM149" s="146"/>
      <c r="DN149" s="146"/>
      <c r="DO149" s="146"/>
      <c r="DP149" s="146"/>
      <c r="DQ149" s="146"/>
      <c r="DR149" s="146"/>
      <c r="DS149" s="146"/>
      <c r="DT149" s="146"/>
      <c r="DU149" s="146"/>
      <c r="DV149" s="147"/>
      <c r="DW149" s="146">
        <v>-7.9593999999999998E-2</v>
      </c>
      <c r="DX149" s="146">
        <v>-0.45701700000000001</v>
      </c>
      <c r="DY149" s="146">
        <v>-0.24775900000000001</v>
      </c>
      <c r="DZ149" s="146">
        <v>-0.24775900000000001</v>
      </c>
      <c r="EA149" s="146">
        <v>-0.24775900000000001</v>
      </c>
      <c r="EB149" s="146">
        <v>-2.6008040000000001</v>
      </c>
      <c r="EC149" s="146">
        <v>-2.6008040000000001</v>
      </c>
      <c r="ED149" s="146"/>
      <c r="EE149" s="146"/>
      <c r="EF149" s="146"/>
      <c r="EG149" s="147"/>
      <c r="EH149" s="143">
        <v>24300600</v>
      </c>
      <c r="EI149" s="149">
        <v>2789800</v>
      </c>
      <c r="EJ149" s="149">
        <v>570900</v>
      </c>
      <c r="EK149" s="149">
        <v>79800</v>
      </c>
      <c r="EL149" s="149">
        <v>309500</v>
      </c>
      <c r="EM149" s="149"/>
      <c r="EN149" s="149"/>
      <c r="EO149" s="149"/>
      <c r="EP149" s="143"/>
      <c r="EQ149" s="143"/>
      <c r="ER149" s="143"/>
      <c r="ES149" s="26">
        <f t="shared" si="596"/>
        <v>17.006011599363976</v>
      </c>
      <c r="ET149" s="26">
        <f t="shared" si="597"/>
        <v>14.841480466640272</v>
      </c>
      <c r="EU149" s="26">
        <f t="shared" si="598"/>
        <v>13.25496934195235</v>
      </c>
      <c r="EV149" s="26">
        <f t="shared" si="599"/>
        <v>11.2872787834379</v>
      </c>
      <c r="EW149" s="26">
        <f t="shared" si="600"/>
        <v>12.642713371106789</v>
      </c>
      <c r="EX149" s="26" t="str">
        <f t="shared" si="601"/>
        <v/>
      </c>
      <c r="EY149" s="26" t="str">
        <f t="shared" si="602"/>
        <v/>
      </c>
      <c r="EZ149" s="26" t="str">
        <f t="shared" si="603"/>
        <v/>
      </c>
      <c r="FA149" s="26" t="str">
        <f t="shared" si="604"/>
        <v/>
      </c>
      <c r="FB149" s="26" t="str">
        <f t="shared" si="605"/>
        <v/>
      </c>
      <c r="FC149" s="152" t="str">
        <f t="shared" si="606"/>
        <v/>
      </c>
      <c r="FD149">
        <f t="shared" si="749"/>
        <v>0.19700000000000001</v>
      </c>
      <c r="FE149">
        <f t="shared" si="751"/>
        <v>7.9299999999999995E-2</v>
      </c>
      <c r="FF149">
        <f t="shared" si="751"/>
        <v>8.3099999999999993E-2</v>
      </c>
      <c r="FG149" t="str">
        <f t="shared" si="750"/>
        <v/>
      </c>
      <c r="FH149" t="str">
        <f t="shared" si="750"/>
        <v/>
      </c>
      <c r="FI149" t="str">
        <f t="shared" si="750"/>
        <v/>
      </c>
      <c r="FJ149" t="str">
        <f t="shared" si="750"/>
        <v/>
      </c>
      <c r="FK149" t="str">
        <f t="shared" si="750"/>
        <v/>
      </c>
      <c r="FL149" t="str">
        <f t="shared" si="740"/>
        <v/>
      </c>
      <c r="FM149" t="str">
        <f t="shared" si="741"/>
        <v/>
      </c>
      <c r="FN149" t="str">
        <f t="shared" si="742"/>
        <v/>
      </c>
      <c r="FO149" s="26"/>
      <c r="FR149" t="str">
        <f>IF(ISNUMBER(I149),DO149,"")</f>
        <v/>
      </c>
      <c r="FS149" t="str">
        <f>IF(ISNUMBER(J149),DP149,"")</f>
        <v/>
      </c>
      <c r="FT149" t="str">
        <f>IF(ISNUMBER(K149),DQ149,"")</f>
        <v/>
      </c>
      <c r="FU149" t="str">
        <f>IF(ISNUMBER(L149),DR149,"")</f>
        <v/>
      </c>
      <c r="FV149" t="str">
        <f>IF(ISNUMBER(M149),DS149,"")</f>
        <v/>
      </c>
      <c r="FW149" t="str">
        <f t="shared" si="743"/>
        <v/>
      </c>
      <c r="FX149" t="str">
        <f t="shared" si="744"/>
        <v/>
      </c>
      <c r="FY149" s="4" t="str">
        <f t="shared" si="745"/>
        <v/>
      </c>
      <c r="FZ149">
        <f>IF(ISNUMBER(F149),DW149,"")</f>
        <v>-7.9593999999999998E-2</v>
      </c>
      <c r="GA149">
        <f>IF(ISNUMBER(G149),DX149,"")</f>
        <v>-0.45701700000000001</v>
      </c>
      <c r="GB149">
        <f t="shared" si="734"/>
        <v>-0.24775900000000001</v>
      </c>
      <c r="GC149" t="str">
        <f t="shared" si="735"/>
        <v/>
      </c>
      <c r="GD149" t="str">
        <f t="shared" si="736"/>
        <v/>
      </c>
      <c r="GE149" t="str">
        <f t="shared" si="737"/>
        <v/>
      </c>
      <c r="GF149" t="str">
        <f t="shared" si="738"/>
        <v/>
      </c>
      <c r="GG149" t="str">
        <f t="shared" si="739"/>
        <v/>
      </c>
      <c r="GH149" t="str">
        <f t="shared" si="746"/>
        <v/>
      </c>
      <c r="GI149" t="str">
        <f t="shared" si="747"/>
        <v/>
      </c>
      <c r="GJ149" s="4" t="str">
        <f t="shared" si="748"/>
        <v/>
      </c>
      <c r="GK149">
        <f t="shared" si="608"/>
        <v>17.006011599363976</v>
      </c>
      <c r="GL149">
        <f t="shared" si="609"/>
        <v>14.841480466640272</v>
      </c>
      <c r="GM149">
        <f t="shared" si="610"/>
        <v>13.25496934195235</v>
      </c>
      <c r="GN149" t="str">
        <f t="shared" si="611"/>
        <v/>
      </c>
      <c r="GO149" t="str">
        <f t="shared" si="612"/>
        <v/>
      </c>
      <c r="GP149" t="str">
        <f t="shared" si="613"/>
        <v/>
      </c>
      <c r="GQ149" t="str">
        <f t="shared" si="614"/>
        <v/>
      </c>
      <c r="GR149" t="str">
        <f t="shared" si="615"/>
        <v/>
      </c>
      <c r="GS149" t="str">
        <f t="shared" si="616"/>
        <v/>
      </c>
      <c r="GT149" t="str">
        <f t="shared" si="617"/>
        <v/>
      </c>
      <c r="GU149" t="str">
        <f t="shared" si="618"/>
        <v/>
      </c>
      <c r="GV149" s="26">
        <f t="shared" si="619"/>
        <v>0.52583789730000008</v>
      </c>
      <c r="GW149">
        <f t="shared" si="620"/>
        <v>0.52583789730000008</v>
      </c>
      <c r="GX149">
        <f t="shared" si="621"/>
        <v>0.52583789730000008</v>
      </c>
      <c r="GY149">
        <f t="shared" si="622"/>
        <v>11.025982470999988</v>
      </c>
      <c r="GZ149">
        <f t="shared" si="623"/>
        <v>11.025982470999988</v>
      </c>
      <c r="HA149">
        <f t="shared" si="624"/>
        <v>11.025982470999988</v>
      </c>
      <c r="HB149">
        <f t="shared" si="625"/>
        <v>11.025982470999988</v>
      </c>
      <c r="HC149">
        <f t="shared" si="626"/>
        <v>11.025982470999988</v>
      </c>
      <c r="HD149">
        <f t="shared" si="627"/>
        <v>11.025982470999988</v>
      </c>
      <c r="HE149">
        <f t="shared" si="628"/>
        <v>11.025982470999988</v>
      </c>
      <c r="HF149">
        <f t="shared" si="629"/>
        <v>11.025982470999988</v>
      </c>
      <c r="HG149" s="26">
        <f t="shared" si="630"/>
        <v>0.52583789730000008</v>
      </c>
      <c r="HH149">
        <f t="shared" si="631"/>
        <v>0.52583789730000008</v>
      </c>
      <c r="HI149">
        <f t="shared" si="632"/>
        <v>0.52583789730000008</v>
      </c>
      <c r="HJ149" t="str">
        <f t="shared" si="633"/>
        <v/>
      </c>
      <c r="HK149" t="str">
        <f t="shared" si="634"/>
        <v/>
      </c>
      <c r="HL149" t="str">
        <f t="shared" si="635"/>
        <v/>
      </c>
      <c r="HM149" t="str">
        <f t="shared" si="636"/>
        <v/>
      </c>
      <c r="HN149" t="str">
        <f t="shared" si="637"/>
        <v/>
      </c>
      <c r="HO149" t="str">
        <f t="shared" si="638"/>
        <v/>
      </c>
      <c r="HP149" t="str">
        <f t="shared" si="639"/>
        <v/>
      </c>
      <c r="HQ149" t="str">
        <f t="shared" si="640"/>
        <v/>
      </c>
      <c r="HR149" s="26">
        <f t="shared" si="641"/>
        <v>1.8501305000000012E-3</v>
      </c>
      <c r="HS149">
        <f t="shared" si="642"/>
        <v>1.8501305000000012E-3</v>
      </c>
      <c r="HT149">
        <f t="shared" si="643"/>
        <v>1.8501305000000012E-3</v>
      </c>
      <c r="HU149">
        <f t="shared" si="644"/>
        <v>0.86766592399999853</v>
      </c>
      <c r="HV149">
        <f t="shared" si="645"/>
        <v>0.86766592399999853</v>
      </c>
      <c r="HW149">
        <f t="shared" si="646"/>
        <v>0.86766592399999853</v>
      </c>
      <c r="HX149">
        <f t="shared" si="647"/>
        <v>0.86766592399999853</v>
      </c>
      <c r="HY149">
        <f t="shared" si="648"/>
        <v>0.86766592399999853</v>
      </c>
      <c r="HZ149">
        <f t="shared" si="649"/>
        <v>0.86766592399999853</v>
      </c>
      <c r="IA149">
        <f t="shared" si="650"/>
        <v>0.86766592399999853</v>
      </c>
      <c r="IB149" s="4">
        <f t="shared" si="651"/>
        <v>0.86766592399999853</v>
      </c>
      <c r="IC149" t="str">
        <f t="shared" si="652"/>
        <v/>
      </c>
      <c r="ID149" t="str">
        <f t="shared" si="653"/>
        <v/>
      </c>
      <c r="IE149" t="str">
        <f t="shared" si="654"/>
        <v/>
      </c>
      <c r="IF149" t="str">
        <f t="shared" si="655"/>
        <v/>
      </c>
      <c r="IG149" t="str">
        <f t="shared" si="656"/>
        <v/>
      </c>
      <c r="IH149" t="str">
        <f t="shared" si="657"/>
        <v/>
      </c>
      <c r="II149" t="str">
        <f t="shared" si="658"/>
        <v/>
      </c>
      <c r="IJ149" t="str">
        <f t="shared" si="659"/>
        <v/>
      </c>
      <c r="IK149" t="str">
        <f t="shared" si="660"/>
        <v/>
      </c>
      <c r="IL149" t="str">
        <f t="shared" si="661"/>
        <v/>
      </c>
      <c r="IM149" t="str">
        <f t="shared" si="662"/>
        <v/>
      </c>
      <c r="IN149" s="26">
        <f t="shared" si="663"/>
        <v>-7.9593999999999998E-2</v>
      </c>
      <c r="IO149">
        <f t="shared" si="664"/>
        <v>-0.45701700000000001</v>
      </c>
      <c r="IP149">
        <f t="shared" si="665"/>
        <v>-0.24775900000000001</v>
      </c>
      <c r="IQ149">
        <f t="shared" si="666"/>
        <v>0.13094384999999997</v>
      </c>
      <c r="IR149">
        <f t="shared" si="667"/>
        <v>0.13094384999999997</v>
      </c>
      <c r="IS149">
        <f t="shared" si="668"/>
        <v>0.13094384999999997</v>
      </c>
      <c r="IT149">
        <f t="shared" si="669"/>
        <v>0.13094384999999997</v>
      </c>
      <c r="IU149">
        <f t="shared" si="670"/>
        <v>0.13094384999999997</v>
      </c>
      <c r="IV149">
        <f t="shared" si="671"/>
        <v>0.13094384999999997</v>
      </c>
      <c r="IW149">
        <f t="shared" si="672"/>
        <v>0.13094384999999997</v>
      </c>
      <c r="IX149">
        <f t="shared" si="673"/>
        <v>0.13094384999999997</v>
      </c>
      <c r="IY149" s="26">
        <f t="shared" si="674"/>
        <v>-7.9593999999999998E-2</v>
      </c>
      <c r="IZ149">
        <f t="shared" si="675"/>
        <v>-0.45701700000000001</v>
      </c>
      <c r="JA149">
        <f t="shared" si="676"/>
        <v>-0.24775900000000001</v>
      </c>
      <c r="JB149" t="str">
        <f t="shared" si="677"/>
        <v/>
      </c>
      <c r="JC149" t="str">
        <f t="shared" si="678"/>
        <v/>
      </c>
      <c r="JD149" t="str">
        <f t="shared" si="679"/>
        <v/>
      </c>
      <c r="JE149" t="str">
        <f t="shared" si="680"/>
        <v/>
      </c>
      <c r="JF149" t="str">
        <f t="shared" si="681"/>
        <v/>
      </c>
      <c r="JG149" t="str">
        <f t="shared" si="682"/>
        <v/>
      </c>
      <c r="JH149" t="str">
        <f t="shared" si="683"/>
        <v/>
      </c>
      <c r="JI149" t="str">
        <f t="shared" si="684"/>
        <v/>
      </c>
      <c r="JJ149" s="26">
        <f t="shared" si="685"/>
        <v>17.006011599363976</v>
      </c>
      <c r="JK149">
        <f t="shared" si="686"/>
        <v>16.471776900977758</v>
      </c>
      <c r="JL149">
        <f t="shared" si="687"/>
        <v>16.471776900977758</v>
      </c>
      <c r="JM149">
        <f t="shared" si="688"/>
        <v>23.290190403071897</v>
      </c>
      <c r="JN149">
        <f t="shared" si="689"/>
        <v>23.290190403071897</v>
      </c>
      <c r="JO149">
        <f t="shared" si="690"/>
        <v>23.290190403071897</v>
      </c>
      <c r="JP149">
        <f t="shared" si="691"/>
        <v>23.290190403071897</v>
      </c>
      <c r="JQ149">
        <f t="shared" si="692"/>
        <v>23.290190403071897</v>
      </c>
      <c r="JR149">
        <f t="shared" si="693"/>
        <v>23.290190403071897</v>
      </c>
      <c r="JS149">
        <f t="shared" si="694"/>
        <v>23.290190403071897</v>
      </c>
      <c r="JT149">
        <f t="shared" si="695"/>
        <v>23.290190403071897</v>
      </c>
      <c r="JU149" s="26">
        <f t="shared" si="696"/>
        <v>17.006011599363976</v>
      </c>
      <c r="JV149">
        <f t="shared" si="697"/>
        <v>16.471776900977758</v>
      </c>
      <c r="JW149">
        <f t="shared" si="698"/>
        <v>16.471776900977758</v>
      </c>
      <c r="JX149" t="str">
        <f t="shared" si="699"/>
        <v/>
      </c>
      <c r="JY149" t="str">
        <f t="shared" si="700"/>
        <v/>
      </c>
      <c r="JZ149" t="str">
        <f t="shared" si="701"/>
        <v/>
      </c>
      <c r="KA149" t="str">
        <f t="shared" si="702"/>
        <v/>
      </c>
      <c r="KB149" t="str">
        <f t="shared" si="703"/>
        <v/>
      </c>
      <c r="KC149" t="str">
        <f t="shared" si="704"/>
        <v/>
      </c>
      <c r="KD149" t="str">
        <f t="shared" si="705"/>
        <v/>
      </c>
      <c r="KE149" s="4" t="str">
        <f t="shared" si="706"/>
        <v/>
      </c>
    </row>
    <row r="150" spans="1:291" x14ac:dyDescent="0.2">
      <c r="A150" s="16" t="s">
        <v>3806</v>
      </c>
      <c r="B150" s="17" t="s">
        <v>3807</v>
      </c>
      <c r="C150" s="17"/>
      <c r="D150" s="17"/>
      <c r="E150" s="20" t="s">
        <v>248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32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32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 s="4">
        <v>0</v>
      </c>
      <c r="AM150" s="19">
        <v>1.39872E-2</v>
      </c>
      <c r="AN150" s="19">
        <v>1.46353E-2</v>
      </c>
      <c r="AO150" s="19">
        <v>1.45519E-2</v>
      </c>
      <c r="AP150" s="19">
        <v>1.4416200000000001E-2</v>
      </c>
      <c r="AQ150" s="19">
        <v>1.4873000000000001E-2</v>
      </c>
      <c r="AR150" s="19">
        <v>1.48746E-2</v>
      </c>
      <c r="AS150" s="19">
        <v>1.4001599999999999E-2</v>
      </c>
      <c r="AT150" s="19">
        <v>1.51205E-2</v>
      </c>
      <c r="AU150" s="19">
        <v>1.6259599999999999E-2</v>
      </c>
      <c r="AV150" s="19">
        <v>1.6545899999999999E-2</v>
      </c>
      <c r="AW150" s="32">
        <v>1.82627E-2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0</v>
      </c>
      <c r="BD150" s="19">
        <v>0</v>
      </c>
      <c r="BE150" s="19">
        <v>0</v>
      </c>
      <c r="BF150" s="19">
        <v>0</v>
      </c>
      <c r="BG150" s="19">
        <v>0</v>
      </c>
      <c r="BH150" s="32">
        <v>0</v>
      </c>
      <c r="BI150" s="19">
        <f>IF(AX150&gt;0,1,0)</f>
        <v>0</v>
      </c>
      <c r="BJ150" s="19">
        <f t="shared" si="752"/>
        <v>0</v>
      </c>
      <c r="BK150" s="19">
        <f t="shared" si="752"/>
        <v>0</v>
      </c>
      <c r="BL150" s="19">
        <f t="shared" ref="BL150:BS151" si="753">IF(BA150&gt;0,1,0)</f>
        <v>0</v>
      </c>
      <c r="BM150" s="19">
        <f t="shared" si="753"/>
        <v>0</v>
      </c>
      <c r="BN150" s="19">
        <f t="shared" si="753"/>
        <v>0</v>
      </c>
      <c r="BO150" s="19">
        <f t="shared" si="753"/>
        <v>0</v>
      </c>
      <c r="BP150" s="19">
        <f t="shared" si="753"/>
        <v>0</v>
      </c>
      <c r="BQ150" s="19">
        <f t="shared" si="753"/>
        <v>0</v>
      </c>
      <c r="BR150" s="19">
        <f t="shared" si="753"/>
        <v>0</v>
      </c>
      <c r="BS150" s="19">
        <f t="shared" si="753"/>
        <v>0</v>
      </c>
      <c r="BT150" s="38">
        <v>2</v>
      </c>
      <c r="BU150" s="19">
        <v>6</v>
      </c>
      <c r="BV150" s="19">
        <v>3</v>
      </c>
      <c r="BW150" s="19">
        <v>13</v>
      </c>
      <c r="BX150" s="19">
        <v>7</v>
      </c>
      <c r="BY150" s="19">
        <v>10</v>
      </c>
      <c r="BZ150" s="19">
        <v>5</v>
      </c>
      <c r="CA150" s="19">
        <v>16</v>
      </c>
      <c r="CB150" s="19">
        <v>9</v>
      </c>
      <c r="CC150" s="19">
        <v>3</v>
      </c>
      <c r="CD150" s="32">
        <v>23</v>
      </c>
      <c r="CE150" s="19">
        <v>66</v>
      </c>
      <c r="CF150" s="19">
        <v>122</v>
      </c>
      <c r="CG150" s="19">
        <v>109</v>
      </c>
      <c r="CH150" s="19">
        <v>178</v>
      </c>
      <c r="CI150" s="19">
        <v>188</v>
      </c>
      <c r="CJ150" s="19">
        <v>120</v>
      </c>
      <c r="CK150" s="19">
        <v>103</v>
      </c>
      <c r="CL150" s="19">
        <v>92</v>
      </c>
      <c r="CM150" s="19">
        <v>107</v>
      </c>
      <c r="CN150" s="19">
        <v>101</v>
      </c>
      <c r="CO150" s="32">
        <v>147</v>
      </c>
      <c r="CP150" s="35">
        <f t="shared" si="567"/>
        <v>3.0303030303030304E-2</v>
      </c>
      <c r="CQ150" s="35">
        <f t="shared" si="568"/>
        <v>4.9180327868852458E-2</v>
      </c>
      <c r="CR150" s="35">
        <f t="shared" si="569"/>
        <v>2.7522935779816515E-2</v>
      </c>
      <c r="CS150" s="35">
        <f t="shared" si="570"/>
        <v>7.3033707865168537E-2</v>
      </c>
      <c r="CT150" s="35">
        <f t="shared" si="571"/>
        <v>3.7234042553191488E-2</v>
      </c>
      <c r="CU150" s="35">
        <f t="shared" si="572"/>
        <v>8.3333333333333329E-2</v>
      </c>
      <c r="CV150" s="35">
        <f t="shared" si="573"/>
        <v>4.8543689320388349E-2</v>
      </c>
      <c r="CW150" s="35">
        <f t="shared" si="574"/>
        <v>0.17391304347826086</v>
      </c>
      <c r="CX150" s="35">
        <f t="shared" si="575"/>
        <v>8.4112149532710276E-2</v>
      </c>
      <c r="CY150" s="35">
        <f t="shared" si="576"/>
        <v>2.9702970297029702E-2</v>
      </c>
      <c r="CZ150" s="139">
        <f t="shared" si="577"/>
        <v>0.15646258503401361</v>
      </c>
      <c r="DA150" s="146">
        <v>2.8520944560000001</v>
      </c>
      <c r="DB150" s="146">
        <v>1.958497208</v>
      </c>
      <c r="DC150" s="146">
        <v>1.886776609</v>
      </c>
      <c r="DD150" s="146">
        <v>3.2053453740000002</v>
      </c>
      <c r="DE150" s="146">
        <v>1.701756434</v>
      </c>
      <c r="DF150" s="146">
        <v>2.59833202</v>
      </c>
      <c r="DG150" s="146">
        <v>2.0685200479999999</v>
      </c>
      <c r="DH150" s="146">
        <v>3.736772202</v>
      </c>
      <c r="DI150" s="146">
        <v>2.4165242290000002</v>
      </c>
      <c r="DJ150" s="146">
        <v>3.160866017</v>
      </c>
      <c r="DK150" s="147">
        <v>2.0972627429999999</v>
      </c>
      <c r="DL150" s="146"/>
      <c r="DM150" s="146"/>
      <c r="DN150" s="146"/>
      <c r="DO150" s="146"/>
      <c r="DP150" s="146"/>
      <c r="DQ150" s="146"/>
      <c r="DR150" s="146"/>
      <c r="DS150" s="146"/>
      <c r="DT150" s="146"/>
      <c r="DU150" s="146">
        <v>7.2614321999999995E-2</v>
      </c>
      <c r="DV150" s="147">
        <v>0.13949045199999999</v>
      </c>
      <c r="DW150" s="146"/>
      <c r="DX150" s="146"/>
      <c r="DY150" s="146">
        <v>8.2325391999999997E-2</v>
      </c>
      <c r="DZ150" s="146">
        <v>0.11525527000000001</v>
      </c>
      <c r="EA150" s="146">
        <v>-6.3795308999999994E-2</v>
      </c>
      <c r="EB150" s="146">
        <v>9.0860995999999999E-2</v>
      </c>
      <c r="EC150" s="146">
        <v>9.0860995999999999E-2</v>
      </c>
      <c r="ED150" s="146">
        <v>0.11196200000000001</v>
      </c>
      <c r="EE150" s="146">
        <v>0.15748999999999999</v>
      </c>
      <c r="EF150" s="146">
        <v>1.4532E-2</v>
      </c>
      <c r="EG150" s="147">
        <v>-0.14379</v>
      </c>
      <c r="EH150" s="143">
        <v>88634700</v>
      </c>
      <c r="EI150" s="143">
        <v>68709400</v>
      </c>
      <c r="EJ150" s="143">
        <v>63241400</v>
      </c>
      <c r="EK150" s="143">
        <v>103304600</v>
      </c>
      <c r="EL150" s="143">
        <v>44965000</v>
      </c>
      <c r="EM150" s="143">
        <v>66613700</v>
      </c>
      <c r="EN150" s="143">
        <v>48730200</v>
      </c>
      <c r="EO150" s="143">
        <v>97597000</v>
      </c>
      <c r="EP150" s="143">
        <v>66371400</v>
      </c>
      <c r="EQ150" s="143">
        <v>81948600</v>
      </c>
      <c r="ER150" s="143">
        <v>63395100</v>
      </c>
      <c r="ES150" s="26">
        <f t="shared" si="596"/>
        <v>18.300033986756837</v>
      </c>
      <c r="ET150" s="26">
        <f t="shared" si="597"/>
        <v>18.045396574615761</v>
      </c>
      <c r="EU150" s="26">
        <f t="shared" si="598"/>
        <v>17.962469707947918</v>
      </c>
      <c r="EV150" s="26">
        <f t="shared" si="599"/>
        <v>18.453192463592121</v>
      </c>
      <c r="EW150" s="26">
        <f t="shared" si="600"/>
        <v>17.621394967330755</v>
      </c>
      <c r="EX150" s="26">
        <f t="shared" si="601"/>
        <v>18.014420820061805</v>
      </c>
      <c r="EY150" s="26">
        <f t="shared" si="602"/>
        <v>17.701809519059164</v>
      </c>
      <c r="EZ150" s="26">
        <f t="shared" si="603"/>
        <v>18.396357313205989</v>
      </c>
      <c r="FA150" s="26">
        <f t="shared" si="604"/>
        <v>18.010776798767345</v>
      </c>
      <c r="FB150" s="26">
        <f t="shared" si="605"/>
        <v>18.221602779420632</v>
      </c>
      <c r="FC150" s="152">
        <f t="shared" si="606"/>
        <v>17.964897129354409</v>
      </c>
      <c r="FD150">
        <f t="shared" si="749"/>
        <v>2.8520944560000001</v>
      </c>
      <c r="FE150">
        <f t="shared" si="751"/>
        <v>1.958497208</v>
      </c>
      <c r="FF150">
        <f t="shared" si="751"/>
        <v>1.886776609</v>
      </c>
      <c r="FG150">
        <f t="shared" si="750"/>
        <v>3.2053453740000002</v>
      </c>
      <c r="FH150">
        <f t="shared" si="750"/>
        <v>1.701756434</v>
      </c>
      <c r="FI150">
        <f t="shared" si="750"/>
        <v>2.59833202</v>
      </c>
      <c r="FJ150">
        <f t="shared" si="750"/>
        <v>2.0685200479999999</v>
      </c>
      <c r="FK150">
        <f t="shared" si="750"/>
        <v>3.736772202</v>
      </c>
      <c r="FL150">
        <f t="shared" si="740"/>
        <v>2.4165242290000002</v>
      </c>
      <c r="FM150">
        <f t="shared" si="741"/>
        <v>3.160866017</v>
      </c>
      <c r="FN150">
        <f t="shared" si="742"/>
        <v>2.0972627429999999</v>
      </c>
      <c r="FO150" s="26"/>
      <c r="FW150">
        <f t="shared" si="743"/>
        <v>0</v>
      </c>
      <c r="FX150">
        <f t="shared" si="744"/>
        <v>7.2614321999999995E-2</v>
      </c>
      <c r="FY150" s="4">
        <f t="shared" si="745"/>
        <v>0.13949045199999999</v>
      </c>
      <c r="GB150">
        <f t="shared" si="734"/>
        <v>8.2325391999999997E-2</v>
      </c>
      <c r="GC150">
        <f t="shared" si="735"/>
        <v>0.11525527000000001</v>
      </c>
      <c r="GD150">
        <f t="shared" si="736"/>
        <v>-6.3795308999999994E-2</v>
      </c>
      <c r="GE150">
        <f t="shared" si="737"/>
        <v>9.0860995999999999E-2</v>
      </c>
      <c r="GF150">
        <f t="shared" si="738"/>
        <v>9.0860995999999999E-2</v>
      </c>
      <c r="GG150">
        <f t="shared" si="739"/>
        <v>0.11196200000000001</v>
      </c>
      <c r="GH150">
        <f t="shared" si="746"/>
        <v>0.15748999999999999</v>
      </c>
      <c r="GI150">
        <f t="shared" si="747"/>
        <v>1.4532E-2</v>
      </c>
      <c r="GJ150" s="4">
        <f t="shared" si="748"/>
        <v>-0.14379</v>
      </c>
      <c r="GK150">
        <f t="shared" si="608"/>
        <v>18.300033986756837</v>
      </c>
      <c r="GL150">
        <f t="shared" si="609"/>
        <v>18.045396574615761</v>
      </c>
      <c r="GM150">
        <f t="shared" si="610"/>
        <v>17.962469707947918</v>
      </c>
      <c r="GN150">
        <f t="shared" si="611"/>
        <v>18.453192463592121</v>
      </c>
      <c r="GO150">
        <f t="shared" si="612"/>
        <v>17.621394967330755</v>
      </c>
      <c r="GP150">
        <f t="shared" si="613"/>
        <v>18.014420820061805</v>
      </c>
      <c r="GQ150">
        <f t="shared" si="614"/>
        <v>17.701809519059164</v>
      </c>
      <c r="GR150">
        <f t="shared" si="615"/>
        <v>18.396357313205989</v>
      </c>
      <c r="GS150">
        <f t="shared" si="616"/>
        <v>18.010776798767345</v>
      </c>
      <c r="GT150">
        <f t="shared" si="617"/>
        <v>18.221602779420632</v>
      </c>
      <c r="GU150">
        <f t="shared" si="618"/>
        <v>17.964897129354409</v>
      </c>
      <c r="GV150" s="26">
        <f t="shared" si="619"/>
        <v>2.8520944560000001</v>
      </c>
      <c r="GW150">
        <f t="shared" si="620"/>
        <v>1.958497208</v>
      </c>
      <c r="GX150">
        <f t="shared" si="621"/>
        <v>1.886776609</v>
      </c>
      <c r="GY150">
        <f t="shared" si="622"/>
        <v>3.2053453740000002</v>
      </c>
      <c r="GZ150">
        <f t="shared" si="623"/>
        <v>1.701756434</v>
      </c>
      <c r="HA150">
        <f t="shared" si="624"/>
        <v>2.59833202</v>
      </c>
      <c r="HB150">
        <f t="shared" si="625"/>
        <v>2.0685200479999999</v>
      </c>
      <c r="HC150">
        <f t="shared" si="626"/>
        <v>3.736772202</v>
      </c>
      <c r="HD150">
        <f t="shared" si="627"/>
        <v>2.4165242290000002</v>
      </c>
      <c r="HE150">
        <f t="shared" si="628"/>
        <v>3.160866017</v>
      </c>
      <c r="HF150">
        <f t="shared" si="629"/>
        <v>2.0972627429999999</v>
      </c>
      <c r="HG150" s="26">
        <f t="shared" si="630"/>
        <v>2.8520944560000001</v>
      </c>
      <c r="HH150">
        <f t="shared" si="631"/>
        <v>1.958497208</v>
      </c>
      <c r="HI150">
        <f t="shared" si="632"/>
        <v>1.886776609</v>
      </c>
      <c r="HJ150">
        <f t="shared" si="633"/>
        <v>3.2053453740000002</v>
      </c>
      <c r="HK150">
        <f t="shared" si="634"/>
        <v>1.701756434</v>
      </c>
      <c r="HL150">
        <f t="shared" si="635"/>
        <v>2.59833202</v>
      </c>
      <c r="HM150">
        <f t="shared" si="636"/>
        <v>2.0685200479999999</v>
      </c>
      <c r="HN150">
        <f t="shared" si="637"/>
        <v>3.736772202</v>
      </c>
      <c r="HO150">
        <f t="shared" si="638"/>
        <v>2.4165242290000002</v>
      </c>
      <c r="HP150">
        <f t="shared" si="639"/>
        <v>3.160866017</v>
      </c>
      <c r="HQ150">
        <f t="shared" si="640"/>
        <v>2.0972627429999999</v>
      </c>
      <c r="HR150" s="26">
        <f t="shared" si="641"/>
        <v>1.8501305000000012E-3</v>
      </c>
      <c r="HS150">
        <f t="shared" si="642"/>
        <v>1.8501305000000012E-3</v>
      </c>
      <c r="HT150">
        <f t="shared" si="643"/>
        <v>1.8501305000000012E-3</v>
      </c>
      <c r="HU150">
        <f t="shared" si="644"/>
        <v>1.8501305000000012E-3</v>
      </c>
      <c r="HV150">
        <f t="shared" si="645"/>
        <v>1.8501305000000012E-3</v>
      </c>
      <c r="HW150">
        <f t="shared" si="646"/>
        <v>1.8501305000000012E-3</v>
      </c>
      <c r="HX150">
        <f t="shared" si="647"/>
        <v>1.8501305000000012E-3</v>
      </c>
      <c r="HY150">
        <f t="shared" si="648"/>
        <v>1.8501305000000012E-3</v>
      </c>
      <c r="HZ150">
        <f t="shared" si="649"/>
        <v>1.8501305000000012E-3</v>
      </c>
      <c r="IA150">
        <f t="shared" si="650"/>
        <v>7.2614321999999995E-2</v>
      </c>
      <c r="IB150" s="4">
        <f t="shared" si="651"/>
        <v>0.13949045199999999</v>
      </c>
      <c r="IC150" t="str">
        <f t="shared" si="652"/>
        <v/>
      </c>
      <c r="ID150" t="str">
        <f t="shared" si="653"/>
        <v/>
      </c>
      <c r="IE150" t="str">
        <f t="shared" si="654"/>
        <v/>
      </c>
      <c r="IF150" t="str">
        <f t="shared" si="655"/>
        <v/>
      </c>
      <c r="IG150" t="str">
        <f t="shared" si="656"/>
        <v/>
      </c>
      <c r="IH150" t="str">
        <f t="shared" si="657"/>
        <v/>
      </c>
      <c r="II150" t="str">
        <f t="shared" si="658"/>
        <v/>
      </c>
      <c r="IJ150" t="str">
        <f t="shared" si="659"/>
        <v/>
      </c>
      <c r="IK150">
        <f t="shared" si="660"/>
        <v>1.8501305000000012E-3</v>
      </c>
      <c r="IL150">
        <f t="shared" si="661"/>
        <v>7.2614321999999995E-2</v>
      </c>
      <c r="IM150">
        <f t="shared" si="662"/>
        <v>0.13949045199999999</v>
      </c>
      <c r="IN150" s="26">
        <f t="shared" si="663"/>
        <v>0</v>
      </c>
      <c r="IO150">
        <f t="shared" si="664"/>
        <v>0</v>
      </c>
      <c r="IP150">
        <f t="shared" si="665"/>
        <v>8.2325391999999997E-2</v>
      </c>
      <c r="IQ150">
        <f t="shared" si="666"/>
        <v>0.11525527000000001</v>
      </c>
      <c r="IR150">
        <f t="shared" si="667"/>
        <v>-6.3795308999999994E-2</v>
      </c>
      <c r="IS150">
        <f t="shared" si="668"/>
        <v>9.0860995999999999E-2</v>
      </c>
      <c r="IT150">
        <f t="shared" si="669"/>
        <v>9.0860995999999999E-2</v>
      </c>
      <c r="IU150">
        <f t="shared" si="670"/>
        <v>0.11196200000000001</v>
      </c>
      <c r="IV150">
        <f t="shared" si="671"/>
        <v>0.13094384999999997</v>
      </c>
      <c r="IW150">
        <f t="shared" si="672"/>
        <v>1.4532E-2</v>
      </c>
      <c r="IX150">
        <f t="shared" si="673"/>
        <v>-0.14379</v>
      </c>
      <c r="IY150" s="26" t="str">
        <f t="shared" si="674"/>
        <v/>
      </c>
      <c r="IZ150" t="str">
        <f t="shared" si="675"/>
        <v/>
      </c>
      <c r="JA150">
        <f t="shared" si="676"/>
        <v>8.2325391999999997E-2</v>
      </c>
      <c r="JB150">
        <f t="shared" si="677"/>
        <v>0.11525527000000001</v>
      </c>
      <c r="JC150">
        <f t="shared" si="678"/>
        <v>-6.3795308999999994E-2</v>
      </c>
      <c r="JD150">
        <f t="shared" si="679"/>
        <v>9.0860995999999999E-2</v>
      </c>
      <c r="JE150">
        <f t="shared" si="680"/>
        <v>9.0860995999999999E-2</v>
      </c>
      <c r="JF150">
        <f t="shared" si="681"/>
        <v>0.11196200000000001</v>
      </c>
      <c r="JG150">
        <f t="shared" si="682"/>
        <v>0.13094384999999997</v>
      </c>
      <c r="JH150">
        <f t="shared" si="683"/>
        <v>1.4532E-2</v>
      </c>
      <c r="JI150">
        <f t="shared" si="684"/>
        <v>-0.14379</v>
      </c>
      <c r="JJ150" s="26">
        <f t="shared" si="685"/>
        <v>18.300033986756837</v>
      </c>
      <c r="JK150">
        <f t="shared" si="686"/>
        <v>18.045396574615761</v>
      </c>
      <c r="JL150">
        <f t="shared" si="687"/>
        <v>17.962469707947918</v>
      </c>
      <c r="JM150">
        <f t="shared" si="688"/>
        <v>18.453192463592121</v>
      </c>
      <c r="JN150">
        <f t="shared" si="689"/>
        <v>17.621394967330755</v>
      </c>
      <c r="JO150">
        <f t="shared" si="690"/>
        <v>18.014420820061805</v>
      </c>
      <c r="JP150">
        <f t="shared" si="691"/>
        <v>17.701809519059164</v>
      </c>
      <c r="JQ150">
        <f t="shared" si="692"/>
        <v>18.396357313205989</v>
      </c>
      <c r="JR150">
        <f t="shared" si="693"/>
        <v>18.010776798767345</v>
      </c>
      <c r="JS150">
        <f t="shared" si="694"/>
        <v>18.221602779420632</v>
      </c>
      <c r="JT150">
        <f t="shared" si="695"/>
        <v>17.964897129354409</v>
      </c>
      <c r="JU150" s="26">
        <f t="shared" si="696"/>
        <v>18.300033986756837</v>
      </c>
      <c r="JV150">
        <f t="shared" si="697"/>
        <v>18.045396574615761</v>
      </c>
      <c r="JW150">
        <f t="shared" si="698"/>
        <v>17.962469707947918</v>
      </c>
      <c r="JX150">
        <f t="shared" si="699"/>
        <v>18.453192463592121</v>
      </c>
      <c r="JY150">
        <f t="shared" si="700"/>
        <v>17.621394967330755</v>
      </c>
      <c r="JZ150">
        <f t="shared" si="701"/>
        <v>18.014420820061805</v>
      </c>
      <c r="KA150">
        <f t="shared" si="702"/>
        <v>17.701809519059164</v>
      </c>
      <c r="KB150">
        <f t="shared" si="703"/>
        <v>18.396357313205989</v>
      </c>
      <c r="KC150">
        <f t="shared" si="704"/>
        <v>18.010776798767345</v>
      </c>
      <c r="KD150">
        <f t="shared" si="705"/>
        <v>18.221602779420632</v>
      </c>
      <c r="KE150" s="4">
        <f t="shared" si="706"/>
        <v>17.964897129354409</v>
      </c>
    </row>
    <row r="151" spans="1:291" x14ac:dyDescent="0.2">
      <c r="A151" s="21" t="s">
        <v>3921</v>
      </c>
      <c r="B151" s="22" t="s">
        <v>3922</v>
      </c>
      <c r="C151" s="22"/>
      <c r="D151" s="22"/>
      <c r="E151" s="20" t="s">
        <v>248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32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32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 s="4">
        <v>0</v>
      </c>
      <c r="AM151" s="19">
        <v>2.1646200000000001E-2</v>
      </c>
      <c r="AN151" s="19">
        <v>2.1470900000000001E-2</v>
      </c>
      <c r="AO151" s="19">
        <v>2.4020099999999999E-2</v>
      </c>
      <c r="AP151" s="19">
        <v>2.4223499999999999E-2</v>
      </c>
      <c r="AQ151" s="19">
        <v>2.3931999999999998E-2</v>
      </c>
      <c r="AR151" s="19">
        <v>2.67622E-2</v>
      </c>
      <c r="AS151" s="19">
        <v>2.3777800000000002E-2</v>
      </c>
      <c r="AT151" s="19">
        <v>2.34743E-2</v>
      </c>
      <c r="AU151" s="19">
        <v>2.2304899999999999E-2</v>
      </c>
      <c r="AV151" s="19">
        <v>2.20454E-2</v>
      </c>
      <c r="AW151" s="32">
        <v>2.0749199999999999E-2</v>
      </c>
      <c r="AX151" s="19">
        <v>0</v>
      </c>
      <c r="AY151" s="19">
        <v>0</v>
      </c>
      <c r="AZ151" s="19">
        <v>0</v>
      </c>
      <c r="BA151" s="19">
        <v>0</v>
      </c>
      <c r="BB151" s="19">
        <v>0</v>
      </c>
      <c r="BC151" s="19">
        <v>0</v>
      </c>
      <c r="BD151" s="19">
        <v>0</v>
      </c>
      <c r="BE151" s="19">
        <v>0</v>
      </c>
      <c r="BF151" s="19">
        <v>1</v>
      </c>
      <c r="BG151" s="19">
        <v>2</v>
      </c>
      <c r="BH151" s="32">
        <v>1</v>
      </c>
      <c r="BI151" s="19">
        <f>IF(AX151&gt;0,1,0)</f>
        <v>0</v>
      </c>
      <c r="BJ151" s="19">
        <f t="shared" si="752"/>
        <v>0</v>
      </c>
      <c r="BK151" s="19">
        <f t="shared" si="752"/>
        <v>0</v>
      </c>
      <c r="BL151" s="19">
        <f t="shared" si="753"/>
        <v>0</v>
      </c>
      <c r="BM151" s="19">
        <f t="shared" si="753"/>
        <v>0</v>
      </c>
      <c r="BN151" s="19">
        <f t="shared" si="753"/>
        <v>0</v>
      </c>
      <c r="BO151" s="19">
        <f t="shared" si="753"/>
        <v>0</v>
      </c>
      <c r="BP151" s="19">
        <f t="shared" si="753"/>
        <v>0</v>
      </c>
      <c r="BQ151" s="19">
        <f t="shared" si="753"/>
        <v>1</v>
      </c>
      <c r="BR151" s="19">
        <f t="shared" si="753"/>
        <v>1</v>
      </c>
      <c r="BS151" s="19">
        <f t="shared" si="753"/>
        <v>1</v>
      </c>
      <c r="BT151" s="38"/>
      <c r="BU151" s="19"/>
      <c r="BV151" s="19"/>
      <c r="BW151" s="19"/>
      <c r="BX151" s="19"/>
      <c r="BY151" s="19"/>
      <c r="BZ151" s="19"/>
      <c r="CA151" s="19"/>
      <c r="CB151" s="19"/>
      <c r="CC151" s="19"/>
      <c r="CD151" s="32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32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139"/>
      <c r="DA151" s="146">
        <v>1.064172321</v>
      </c>
      <c r="DB151" s="146">
        <v>1.018532781</v>
      </c>
      <c r="DC151" s="146">
        <v>1.3035765109999999</v>
      </c>
      <c r="DD151" s="146">
        <v>1.568774345</v>
      </c>
      <c r="DE151" s="146">
        <v>1.821282265</v>
      </c>
      <c r="DF151" s="146">
        <v>1.5852581750000001</v>
      </c>
      <c r="DG151" s="146">
        <v>1.517410782</v>
      </c>
      <c r="DH151" s="146">
        <v>1.4970500769999999</v>
      </c>
      <c r="DI151" s="146">
        <v>1.929652787</v>
      </c>
      <c r="DJ151" s="146">
        <v>1.3266354199999999</v>
      </c>
      <c r="DK151" s="147">
        <v>1.038423206</v>
      </c>
      <c r="DL151" s="146"/>
      <c r="DM151" s="146"/>
      <c r="DN151" s="146"/>
      <c r="DO151" s="146"/>
      <c r="DP151" s="146">
        <v>3.7389300000000001E-3</v>
      </c>
      <c r="DQ151" s="146"/>
      <c r="DR151" s="146"/>
      <c r="DS151" s="146"/>
      <c r="DT151" s="146">
        <v>0.20333436999999999</v>
      </c>
      <c r="DU151" s="146">
        <v>0.14403545400000001</v>
      </c>
      <c r="DV151" s="147">
        <v>9.7239790000000006E-2</v>
      </c>
      <c r="DW151" s="146"/>
      <c r="DX151" s="146"/>
      <c r="DY151" s="146">
        <v>4.7432551000000003E-2</v>
      </c>
      <c r="DZ151" s="146">
        <v>0.14651471099999999</v>
      </c>
      <c r="EA151" s="146">
        <v>4.0689902E-2</v>
      </c>
      <c r="EB151" s="146">
        <v>6.1223687999999998E-2</v>
      </c>
      <c r="EC151" s="146">
        <v>5.9424919999999999E-2</v>
      </c>
      <c r="ED151" s="146">
        <v>5.2318000000000003E-2</v>
      </c>
      <c r="EE151" s="146">
        <v>3.1905999999999997E-2</v>
      </c>
      <c r="EF151" s="146">
        <v>4.7494000000000001E-2</v>
      </c>
      <c r="EG151" s="147">
        <v>1.4929E-2</v>
      </c>
      <c r="EH151" s="143">
        <v>56753900</v>
      </c>
      <c r="EI151" s="143">
        <v>59543400</v>
      </c>
      <c r="EJ151" s="143">
        <v>73374000</v>
      </c>
      <c r="EK151" s="143">
        <v>102624900</v>
      </c>
      <c r="EL151" s="143">
        <v>108230500</v>
      </c>
      <c r="EM151" s="143">
        <v>115176100</v>
      </c>
      <c r="EN151" s="143">
        <v>103610500</v>
      </c>
      <c r="EO151" s="143">
        <v>91274800</v>
      </c>
      <c r="EP151" s="143">
        <v>138916800</v>
      </c>
      <c r="EQ151" s="143">
        <v>87945400</v>
      </c>
      <c r="ER151" s="143"/>
      <c r="ES151" s="26">
        <f t="shared" si="596"/>
        <v>17.854234934431467</v>
      </c>
      <c r="ET151" s="26">
        <f t="shared" si="597"/>
        <v>17.90221601638909</v>
      </c>
      <c r="EU151" s="26">
        <f t="shared" si="598"/>
        <v>18.111080207399564</v>
      </c>
      <c r="EV151" s="26">
        <f t="shared" si="599"/>
        <v>18.446591151314955</v>
      </c>
      <c r="EW151" s="26">
        <f t="shared" si="600"/>
        <v>18.499773770051842</v>
      </c>
      <c r="EX151" s="26">
        <f t="shared" si="601"/>
        <v>18.56197281942439</v>
      </c>
      <c r="EY151" s="26">
        <f t="shared" si="602"/>
        <v>18.456149234005306</v>
      </c>
      <c r="EZ151" s="26">
        <f t="shared" si="603"/>
        <v>18.329385294323075</v>
      </c>
      <c r="FA151" s="26">
        <f t="shared" si="604"/>
        <v>18.749385750734646</v>
      </c>
      <c r="FB151" s="26">
        <f t="shared" si="605"/>
        <v>18.29222672533545</v>
      </c>
      <c r="FC151" s="152" t="str">
        <f t="shared" si="606"/>
        <v/>
      </c>
      <c r="FD151">
        <f t="shared" si="749"/>
        <v>1.064172321</v>
      </c>
      <c r="FE151">
        <f t="shared" si="751"/>
        <v>1.018532781</v>
      </c>
      <c r="FF151">
        <f t="shared" si="751"/>
        <v>1.3035765109999999</v>
      </c>
      <c r="FG151">
        <f t="shared" si="750"/>
        <v>1.568774345</v>
      </c>
      <c r="FH151">
        <f t="shared" si="750"/>
        <v>1.821282265</v>
      </c>
      <c r="FI151">
        <f t="shared" si="750"/>
        <v>1.5852581750000001</v>
      </c>
      <c r="FJ151">
        <f t="shared" si="750"/>
        <v>1.517410782</v>
      </c>
      <c r="FK151">
        <f t="shared" si="750"/>
        <v>1.4970500769999999</v>
      </c>
      <c r="FL151">
        <f t="shared" si="740"/>
        <v>1.929652787</v>
      </c>
      <c r="FM151">
        <f t="shared" si="741"/>
        <v>1.3266354199999999</v>
      </c>
      <c r="FN151">
        <f t="shared" si="742"/>
        <v>1.038423206</v>
      </c>
      <c r="FO151" s="26"/>
      <c r="FS151">
        <f>IF(ISNUMBER(J151),DP151,"")</f>
        <v>3.7389300000000001E-3</v>
      </c>
      <c r="FW151">
        <f t="shared" si="743"/>
        <v>0.20333436999999999</v>
      </c>
      <c r="FX151">
        <f t="shared" si="744"/>
        <v>0.14403545400000001</v>
      </c>
      <c r="FY151" s="4">
        <f t="shared" si="745"/>
        <v>9.7239790000000006E-2</v>
      </c>
      <c r="GB151">
        <f t="shared" si="734"/>
        <v>4.7432551000000003E-2</v>
      </c>
      <c r="GC151">
        <f t="shared" si="735"/>
        <v>0.14651471099999999</v>
      </c>
      <c r="GD151">
        <f t="shared" si="736"/>
        <v>4.0689902E-2</v>
      </c>
      <c r="GE151">
        <f t="shared" si="737"/>
        <v>6.1223687999999998E-2</v>
      </c>
      <c r="GF151">
        <f t="shared" si="738"/>
        <v>5.9424919999999999E-2</v>
      </c>
      <c r="GG151">
        <f t="shared" si="739"/>
        <v>5.2318000000000003E-2</v>
      </c>
      <c r="GH151">
        <f t="shared" si="746"/>
        <v>3.1905999999999997E-2</v>
      </c>
      <c r="GI151">
        <f t="shared" si="747"/>
        <v>4.7494000000000001E-2</v>
      </c>
      <c r="GJ151" s="4">
        <f t="shared" si="748"/>
        <v>1.4929E-2</v>
      </c>
      <c r="GK151">
        <f t="shared" si="608"/>
        <v>17.854234934431467</v>
      </c>
      <c r="GL151">
        <f t="shared" si="609"/>
        <v>17.90221601638909</v>
      </c>
      <c r="GM151">
        <f t="shared" si="610"/>
        <v>18.111080207399564</v>
      </c>
      <c r="GN151">
        <f t="shared" si="611"/>
        <v>18.446591151314955</v>
      </c>
      <c r="GO151">
        <f t="shared" si="612"/>
        <v>18.499773770051842</v>
      </c>
      <c r="GP151">
        <f t="shared" si="613"/>
        <v>18.56197281942439</v>
      </c>
      <c r="GQ151">
        <f t="shared" si="614"/>
        <v>18.456149234005306</v>
      </c>
      <c r="GR151">
        <f t="shared" si="615"/>
        <v>18.329385294323075</v>
      </c>
      <c r="GS151">
        <f t="shared" si="616"/>
        <v>18.749385750734646</v>
      </c>
      <c r="GT151">
        <f t="shared" si="617"/>
        <v>18.29222672533545</v>
      </c>
      <c r="GU151" t="str">
        <f t="shared" si="618"/>
        <v/>
      </c>
      <c r="GV151" s="26">
        <f t="shared" si="619"/>
        <v>1.064172321</v>
      </c>
      <c r="GW151">
        <f t="shared" si="620"/>
        <v>1.018532781</v>
      </c>
      <c r="GX151">
        <f t="shared" si="621"/>
        <v>1.3035765109999999</v>
      </c>
      <c r="GY151">
        <f t="shared" si="622"/>
        <v>1.568774345</v>
      </c>
      <c r="GZ151">
        <f t="shared" si="623"/>
        <v>1.821282265</v>
      </c>
      <c r="HA151">
        <f t="shared" si="624"/>
        <v>1.5852581750000001</v>
      </c>
      <c r="HB151">
        <f t="shared" si="625"/>
        <v>1.517410782</v>
      </c>
      <c r="HC151">
        <f t="shared" si="626"/>
        <v>1.4970500769999999</v>
      </c>
      <c r="HD151">
        <f t="shared" si="627"/>
        <v>1.929652787</v>
      </c>
      <c r="HE151">
        <f t="shared" si="628"/>
        <v>1.3266354199999999</v>
      </c>
      <c r="HF151">
        <f t="shared" si="629"/>
        <v>1.038423206</v>
      </c>
      <c r="HG151" s="26">
        <f t="shared" si="630"/>
        <v>1.064172321</v>
      </c>
      <c r="HH151">
        <f t="shared" si="631"/>
        <v>1.018532781</v>
      </c>
      <c r="HI151">
        <f t="shared" si="632"/>
        <v>1.3035765109999999</v>
      </c>
      <c r="HJ151">
        <f t="shared" si="633"/>
        <v>1.568774345</v>
      </c>
      <c r="HK151">
        <f t="shared" si="634"/>
        <v>1.821282265</v>
      </c>
      <c r="HL151">
        <f t="shared" si="635"/>
        <v>1.5852581750000001</v>
      </c>
      <c r="HM151">
        <f t="shared" si="636"/>
        <v>1.517410782</v>
      </c>
      <c r="HN151">
        <f t="shared" si="637"/>
        <v>1.4970500769999999</v>
      </c>
      <c r="HO151">
        <f t="shared" si="638"/>
        <v>1.929652787</v>
      </c>
      <c r="HP151">
        <f t="shared" si="639"/>
        <v>1.3266354199999999</v>
      </c>
      <c r="HQ151">
        <f t="shared" si="640"/>
        <v>1.038423206</v>
      </c>
      <c r="HR151" s="26">
        <f t="shared" si="641"/>
        <v>1.8501305000000012E-3</v>
      </c>
      <c r="HS151">
        <f t="shared" si="642"/>
        <v>1.8501305000000012E-3</v>
      </c>
      <c r="HT151">
        <f t="shared" si="643"/>
        <v>1.8501305000000012E-3</v>
      </c>
      <c r="HU151">
        <f t="shared" si="644"/>
        <v>1.8501305000000012E-3</v>
      </c>
      <c r="HV151">
        <f t="shared" si="645"/>
        <v>3.7389300000000001E-3</v>
      </c>
      <c r="HW151">
        <f t="shared" si="646"/>
        <v>1.8501305000000012E-3</v>
      </c>
      <c r="HX151">
        <f t="shared" si="647"/>
        <v>1.8501305000000012E-3</v>
      </c>
      <c r="HY151">
        <f t="shared" si="648"/>
        <v>1.8501305000000012E-3</v>
      </c>
      <c r="HZ151">
        <f t="shared" si="649"/>
        <v>0.20333436999999999</v>
      </c>
      <c r="IA151">
        <f t="shared" si="650"/>
        <v>0.14403545400000001</v>
      </c>
      <c r="IB151" s="4">
        <f t="shared" si="651"/>
        <v>9.7239790000000006E-2</v>
      </c>
      <c r="IC151" t="str">
        <f t="shared" si="652"/>
        <v/>
      </c>
      <c r="ID151" t="str">
        <f t="shared" si="653"/>
        <v/>
      </c>
      <c r="IE151" t="str">
        <f t="shared" si="654"/>
        <v/>
      </c>
      <c r="IF151" t="str">
        <f t="shared" si="655"/>
        <v/>
      </c>
      <c r="IG151">
        <f t="shared" si="656"/>
        <v>3.7389300000000001E-3</v>
      </c>
      <c r="IH151" t="str">
        <f t="shared" si="657"/>
        <v/>
      </c>
      <c r="II151" t="str">
        <f t="shared" si="658"/>
        <v/>
      </c>
      <c r="IJ151" t="str">
        <f t="shared" si="659"/>
        <v/>
      </c>
      <c r="IK151">
        <f t="shared" si="660"/>
        <v>0.20333436999999999</v>
      </c>
      <c r="IL151">
        <f t="shared" si="661"/>
        <v>0.14403545400000001</v>
      </c>
      <c r="IM151">
        <f t="shared" si="662"/>
        <v>9.7239790000000006E-2</v>
      </c>
      <c r="IN151" s="26">
        <f t="shared" si="663"/>
        <v>0</v>
      </c>
      <c r="IO151">
        <f t="shared" si="664"/>
        <v>0</v>
      </c>
      <c r="IP151">
        <f t="shared" si="665"/>
        <v>4.7432551000000003E-2</v>
      </c>
      <c r="IQ151">
        <f t="shared" si="666"/>
        <v>0.13094384999999997</v>
      </c>
      <c r="IR151">
        <f t="shared" si="667"/>
        <v>4.0689902E-2</v>
      </c>
      <c r="IS151">
        <f t="shared" si="668"/>
        <v>6.1223687999999998E-2</v>
      </c>
      <c r="IT151">
        <f t="shared" si="669"/>
        <v>5.9424919999999999E-2</v>
      </c>
      <c r="IU151">
        <f t="shared" si="670"/>
        <v>5.2318000000000003E-2</v>
      </c>
      <c r="IV151">
        <f t="shared" si="671"/>
        <v>3.1905999999999997E-2</v>
      </c>
      <c r="IW151">
        <f t="shared" si="672"/>
        <v>4.7494000000000001E-2</v>
      </c>
      <c r="IX151">
        <f t="shared" si="673"/>
        <v>1.4929E-2</v>
      </c>
      <c r="IY151" s="26" t="str">
        <f t="shared" si="674"/>
        <v/>
      </c>
      <c r="IZ151" t="str">
        <f t="shared" si="675"/>
        <v/>
      </c>
      <c r="JA151">
        <f t="shared" si="676"/>
        <v>4.7432551000000003E-2</v>
      </c>
      <c r="JB151">
        <f t="shared" si="677"/>
        <v>0.13094384999999997</v>
      </c>
      <c r="JC151">
        <f t="shared" si="678"/>
        <v>4.0689902E-2</v>
      </c>
      <c r="JD151">
        <f t="shared" si="679"/>
        <v>6.1223687999999998E-2</v>
      </c>
      <c r="JE151">
        <f t="shared" si="680"/>
        <v>5.9424919999999999E-2</v>
      </c>
      <c r="JF151">
        <f t="shared" si="681"/>
        <v>5.2318000000000003E-2</v>
      </c>
      <c r="JG151">
        <f t="shared" si="682"/>
        <v>3.1905999999999997E-2</v>
      </c>
      <c r="JH151">
        <f t="shared" si="683"/>
        <v>4.7494000000000001E-2</v>
      </c>
      <c r="JI151">
        <f t="shared" si="684"/>
        <v>1.4929E-2</v>
      </c>
      <c r="JJ151" s="26">
        <f t="shared" si="685"/>
        <v>17.854234934431467</v>
      </c>
      <c r="JK151">
        <f t="shared" si="686"/>
        <v>17.90221601638909</v>
      </c>
      <c r="JL151">
        <f t="shared" si="687"/>
        <v>18.111080207399564</v>
      </c>
      <c r="JM151">
        <f t="shared" si="688"/>
        <v>18.446591151314955</v>
      </c>
      <c r="JN151">
        <f t="shared" si="689"/>
        <v>18.499773770051842</v>
      </c>
      <c r="JO151">
        <f t="shared" si="690"/>
        <v>18.56197281942439</v>
      </c>
      <c r="JP151">
        <f t="shared" si="691"/>
        <v>18.456149234005306</v>
      </c>
      <c r="JQ151">
        <f t="shared" si="692"/>
        <v>18.329385294323075</v>
      </c>
      <c r="JR151">
        <f t="shared" si="693"/>
        <v>18.749385750734646</v>
      </c>
      <c r="JS151">
        <f t="shared" si="694"/>
        <v>18.29222672533545</v>
      </c>
      <c r="JT151">
        <f t="shared" si="695"/>
        <v>23.290190403071897</v>
      </c>
      <c r="JU151" s="26">
        <f t="shared" si="696"/>
        <v>17.854234934431467</v>
      </c>
      <c r="JV151">
        <f t="shared" si="697"/>
        <v>17.90221601638909</v>
      </c>
      <c r="JW151">
        <f t="shared" si="698"/>
        <v>18.111080207399564</v>
      </c>
      <c r="JX151">
        <f t="shared" si="699"/>
        <v>18.446591151314955</v>
      </c>
      <c r="JY151">
        <f t="shared" si="700"/>
        <v>18.499773770051842</v>
      </c>
      <c r="JZ151">
        <f t="shared" si="701"/>
        <v>18.56197281942439</v>
      </c>
      <c r="KA151">
        <f t="shared" si="702"/>
        <v>18.456149234005306</v>
      </c>
      <c r="KB151">
        <f t="shared" si="703"/>
        <v>18.329385294323075</v>
      </c>
      <c r="KC151">
        <f t="shared" si="704"/>
        <v>18.749385750734646</v>
      </c>
      <c r="KD151">
        <f t="shared" si="705"/>
        <v>18.29222672533545</v>
      </c>
      <c r="KE151" s="4" t="str">
        <f t="shared" si="706"/>
        <v/>
      </c>
    </row>
    <row r="152" spans="1:291" x14ac:dyDescent="0.2">
      <c r="A152" s="21" t="s">
        <v>3923</v>
      </c>
      <c r="B152" s="22" t="s">
        <v>3924</v>
      </c>
      <c r="C152" s="22"/>
      <c r="D152" s="22"/>
      <c r="E152" s="20" t="s">
        <v>248</v>
      </c>
      <c r="F152" s="19"/>
      <c r="G152" s="19"/>
      <c r="H152" s="19"/>
      <c r="I152" s="19"/>
      <c r="J152" s="19">
        <v>0</v>
      </c>
      <c r="K152" s="19">
        <v>0</v>
      </c>
      <c r="L152" s="19"/>
      <c r="M152" s="19">
        <v>0</v>
      </c>
      <c r="N152" s="19">
        <v>0</v>
      </c>
      <c r="O152" s="19">
        <v>0</v>
      </c>
      <c r="P152" s="32">
        <v>0</v>
      </c>
      <c r="Q152" s="19"/>
      <c r="R152" s="19"/>
      <c r="S152" s="19"/>
      <c r="T152" s="19"/>
      <c r="U152" s="19">
        <v>0</v>
      </c>
      <c r="V152" s="19">
        <v>0</v>
      </c>
      <c r="W152" s="19"/>
      <c r="X152" s="19">
        <v>0</v>
      </c>
      <c r="Y152" s="19">
        <v>0</v>
      </c>
      <c r="Z152" s="19">
        <v>0</v>
      </c>
      <c r="AA152" s="3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 s="4">
        <v>0</v>
      </c>
      <c r="AM152" s="19"/>
      <c r="AN152" s="19"/>
      <c r="AO152" s="19"/>
      <c r="AP152" s="19"/>
      <c r="AQ152" s="19">
        <v>2.8023300000000001E-2</v>
      </c>
      <c r="AR152" s="19">
        <v>2.83938E-2</v>
      </c>
      <c r="AS152" s="19"/>
      <c r="AT152" s="19">
        <v>2.87624E-2</v>
      </c>
      <c r="AU152" s="19">
        <v>2.8870099999999999E-2</v>
      </c>
      <c r="AV152" s="19">
        <v>2.9224E-2</v>
      </c>
      <c r="AW152" s="32">
        <v>2.8278999999999999E-2</v>
      </c>
      <c r="AX152" s="19"/>
      <c r="AY152" s="19"/>
      <c r="AZ152" s="19"/>
      <c r="BA152" s="19"/>
      <c r="BB152" s="19">
        <v>0</v>
      </c>
      <c r="BC152" s="19">
        <v>0</v>
      </c>
      <c r="BD152" s="19"/>
      <c r="BE152" s="19">
        <v>0</v>
      </c>
      <c r="BF152" s="19">
        <v>0</v>
      </c>
      <c r="BG152" s="19">
        <v>0</v>
      </c>
      <c r="BH152" s="32">
        <v>0</v>
      </c>
      <c r="BI152" s="19"/>
      <c r="BJ152" s="19"/>
      <c r="BK152" s="19"/>
      <c r="BL152" s="19"/>
      <c r="BM152" s="19">
        <f>IF(BB152&gt;0,1,0)</f>
        <v>0</v>
      </c>
      <c r="BN152" s="19">
        <f>IF(BC152&gt;0,1,0)</f>
        <v>0</v>
      </c>
      <c r="BO152" s="19"/>
      <c r="BP152" s="19">
        <f t="shared" ref="BP152:BS155" si="754">IF(BE152&gt;0,1,0)</f>
        <v>0</v>
      </c>
      <c r="BQ152" s="19">
        <f t="shared" si="754"/>
        <v>0</v>
      </c>
      <c r="BR152" s="19">
        <f t="shared" si="754"/>
        <v>0</v>
      </c>
      <c r="BS152" s="19">
        <f t="shared" si="754"/>
        <v>0</v>
      </c>
      <c r="BT152" s="38">
        <v>7</v>
      </c>
      <c r="BU152" s="19">
        <v>11</v>
      </c>
      <c r="BV152" s="19">
        <v>22</v>
      </c>
      <c r="BW152" s="19">
        <v>18</v>
      </c>
      <c r="BX152" s="19">
        <v>21</v>
      </c>
      <c r="BY152" s="19">
        <v>15</v>
      </c>
      <c r="BZ152" s="19">
        <v>17</v>
      </c>
      <c r="CA152" s="19">
        <v>10</v>
      </c>
      <c r="CB152" s="19">
        <v>15</v>
      </c>
      <c r="CC152" s="19">
        <v>5</v>
      </c>
      <c r="CD152" s="32">
        <v>3</v>
      </c>
      <c r="CE152" s="19">
        <v>153</v>
      </c>
      <c r="CF152" s="19">
        <v>235</v>
      </c>
      <c r="CG152" s="19">
        <v>349</v>
      </c>
      <c r="CH152" s="19">
        <v>416</v>
      </c>
      <c r="CI152" s="19">
        <v>403</v>
      </c>
      <c r="CJ152" s="19">
        <v>309</v>
      </c>
      <c r="CK152" s="19">
        <v>284</v>
      </c>
      <c r="CL152" s="19">
        <v>265</v>
      </c>
      <c r="CM152" s="19">
        <v>366</v>
      </c>
      <c r="CN152" s="19">
        <v>88</v>
      </c>
      <c r="CO152" s="32">
        <v>115</v>
      </c>
      <c r="CP152" s="35">
        <f t="shared" ref="CP152:CP184" si="755">IF(CE152,BT152/CE152,0)</f>
        <v>4.5751633986928102E-2</v>
      </c>
      <c r="CQ152" s="35">
        <f t="shared" ref="CQ152:CQ184" si="756">IF(CF152,BU152/CF152,0)</f>
        <v>4.6808510638297871E-2</v>
      </c>
      <c r="CR152" s="35">
        <f t="shared" ref="CR152:CR184" si="757">IF(CG152,BV152/CG152,0)</f>
        <v>6.3037249283667621E-2</v>
      </c>
      <c r="CS152" s="35">
        <f t="shared" ref="CS152:CS184" si="758">IF(CH152,BW152/CH152,0)</f>
        <v>4.3269230769230768E-2</v>
      </c>
      <c r="CT152" s="35">
        <f t="shared" ref="CT152:CT184" si="759">IF(CI152,BX152/CI152,0)</f>
        <v>5.2109181141439205E-2</v>
      </c>
      <c r="CU152" s="35">
        <f t="shared" ref="CU152:CU184" si="760">IF(CJ152,BY152/CJ152,0)</f>
        <v>4.8543689320388349E-2</v>
      </c>
      <c r="CV152" s="35">
        <f t="shared" ref="CV152:CV184" si="761">IF(CK152,BZ152/CK152,0)</f>
        <v>5.9859154929577461E-2</v>
      </c>
      <c r="CW152" s="35">
        <f t="shared" ref="CW152:CW184" si="762">IF(CL152,CA152/CL152,0)</f>
        <v>3.7735849056603772E-2</v>
      </c>
      <c r="CX152" s="35">
        <f t="shared" ref="CX152:CX184" si="763">IF(CM152,CB152/CM152,0)</f>
        <v>4.0983606557377046E-2</v>
      </c>
      <c r="CY152" s="35">
        <f t="shared" ref="CY152:CY184" si="764">IF(CN152,CC152/CN152,0)</f>
        <v>5.6818181818181816E-2</v>
      </c>
      <c r="CZ152" s="139">
        <f t="shared" ref="CZ152:CZ184" si="765">IF(CO152,CD152/CO152,0)</f>
        <v>2.6086956521739129E-2</v>
      </c>
      <c r="DA152" s="146"/>
      <c r="DB152" s="146"/>
      <c r="DC152" s="146">
        <v>4.9050211700000004</v>
      </c>
      <c r="DD152" s="146">
        <v>26.632056080000002</v>
      </c>
      <c r="DE152" s="146">
        <v>23.982854889999999</v>
      </c>
      <c r="DF152" s="146">
        <v>4.9621846889999999</v>
      </c>
      <c r="DG152" s="146">
        <v>10.007204979999999</v>
      </c>
      <c r="DH152" s="146">
        <v>11.569796419999999</v>
      </c>
      <c r="DI152" s="146">
        <v>1.61045598</v>
      </c>
      <c r="DJ152" s="146">
        <v>2.207988082</v>
      </c>
      <c r="DK152" s="147">
        <v>9.2376281939999991</v>
      </c>
      <c r="DL152" s="146"/>
      <c r="DM152" s="146"/>
      <c r="DN152" s="146"/>
      <c r="DO152" s="146"/>
      <c r="DP152" s="146"/>
      <c r="DQ152" s="146"/>
      <c r="DR152" s="146"/>
      <c r="DS152" s="146">
        <v>0.12850381899999999</v>
      </c>
      <c r="DT152" s="146">
        <v>5.2857800000000003E-3</v>
      </c>
      <c r="DU152" s="146">
        <v>4.256186E-2</v>
      </c>
      <c r="DV152" s="147">
        <v>2.5002511000000002E-2</v>
      </c>
      <c r="DW152" s="146"/>
      <c r="DX152" s="146"/>
      <c r="DY152" s="146">
        <v>-0.77927635200000001</v>
      </c>
      <c r="DZ152" s="146">
        <v>-0.76499961900000002</v>
      </c>
      <c r="EA152" s="146">
        <v>-1.568863525</v>
      </c>
      <c r="EB152" s="146">
        <v>-0.84016807599999999</v>
      </c>
      <c r="EC152" s="146">
        <v>-0.84016807599999999</v>
      </c>
      <c r="ED152" s="146">
        <v>-1.20868</v>
      </c>
      <c r="EE152" s="146">
        <v>-0.83340999999999998</v>
      </c>
      <c r="EF152" s="146">
        <v>-0.57372000000000001</v>
      </c>
      <c r="EG152" s="147">
        <v>-0.62421000000000004</v>
      </c>
      <c r="EH152" s="143"/>
      <c r="EI152" s="143"/>
      <c r="EJ152" s="143">
        <v>42359700</v>
      </c>
      <c r="EK152" s="143">
        <v>100882200</v>
      </c>
      <c r="EL152" s="143">
        <v>70925600</v>
      </c>
      <c r="EM152" s="143">
        <v>62371800</v>
      </c>
      <c r="EN152" s="143">
        <v>44099400</v>
      </c>
      <c r="EO152" s="143">
        <v>56182900</v>
      </c>
      <c r="EP152" s="143">
        <v>27194200</v>
      </c>
      <c r="EQ152" s="143">
        <v>20362400</v>
      </c>
      <c r="ER152" s="143">
        <v>88026500</v>
      </c>
      <c r="ES152" s="26" t="str">
        <f t="shared" si="596"/>
        <v/>
      </c>
      <c r="ET152" s="26" t="str">
        <f t="shared" si="597"/>
        <v/>
      </c>
      <c r="EU152" s="26">
        <f t="shared" si="598"/>
        <v>17.561707996519427</v>
      </c>
      <c r="EV152" s="26">
        <f t="shared" si="599"/>
        <v>18.429464057471964</v>
      </c>
      <c r="EW152" s="26">
        <f t="shared" si="600"/>
        <v>18.077141998263873</v>
      </c>
      <c r="EX152" s="26">
        <f t="shared" si="601"/>
        <v>17.948623808114721</v>
      </c>
      <c r="EY152" s="26">
        <f t="shared" si="602"/>
        <v>17.601956734882343</v>
      </c>
      <c r="EZ152" s="26">
        <f t="shared" si="603"/>
        <v>17.844122998101636</v>
      </c>
      <c r="FA152" s="26">
        <f t="shared" si="604"/>
        <v>17.118514273234229</v>
      </c>
      <c r="FB152" s="26">
        <f t="shared" si="605"/>
        <v>16.829200620892042</v>
      </c>
      <c r="FC152" s="152">
        <f t="shared" si="606"/>
        <v>18.293148463473663</v>
      </c>
      <c r="FD152" t="str">
        <f t="shared" si="749"/>
        <v/>
      </c>
      <c r="FE152" t="str">
        <f t="shared" si="751"/>
        <v/>
      </c>
      <c r="FF152" t="str">
        <f t="shared" si="751"/>
        <v/>
      </c>
      <c r="FG152" t="str">
        <f t="shared" si="750"/>
        <v/>
      </c>
      <c r="FH152">
        <f t="shared" si="750"/>
        <v>23.982854889999999</v>
      </c>
      <c r="FI152">
        <f t="shared" si="750"/>
        <v>4.9621846889999999</v>
      </c>
      <c r="FJ152" t="str">
        <f t="shared" si="750"/>
        <v/>
      </c>
      <c r="FK152">
        <f t="shared" si="750"/>
        <v>11.569796419999999</v>
      </c>
      <c r="FL152">
        <f t="shared" si="740"/>
        <v>1.61045598</v>
      </c>
      <c r="FM152">
        <f t="shared" si="741"/>
        <v>2.207988082</v>
      </c>
      <c r="FN152">
        <f t="shared" si="742"/>
        <v>9.2376281939999991</v>
      </c>
      <c r="FO152" s="26" t="str">
        <f t="shared" ref="FO152:FR153" si="766">IF(ISNUMBER(F152),DL152,"")</f>
        <v/>
      </c>
      <c r="FP152" t="str">
        <f t="shared" si="766"/>
        <v/>
      </c>
      <c r="FQ152" t="str">
        <f t="shared" si="766"/>
        <v/>
      </c>
      <c r="FR152" t="str">
        <f t="shared" si="766"/>
        <v/>
      </c>
      <c r="FU152" t="str">
        <f t="shared" ref="FU152:FV154" si="767">IF(ISNUMBER(L152),DR152,"")</f>
        <v/>
      </c>
      <c r="FV152">
        <f t="shared" si="767"/>
        <v>0.12850381899999999</v>
      </c>
      <c r="FW152">
        <f t="shared" si="743"/>
        <v>5.2857800000000003E-3</v>
      </c>
      <c r="FX152">
        <f t="shared" si="744"/>
        <v>4.256186E-2</v>
      </c>
      <c r="FY152" s="4">
        <f t="shared" si="745"/>
        <v>2.5002511000000002E-2</v>
      </c>
      <c r="GB152" t="str">
        <f t="shared" si="734"/>
        <v/>
      </c>
      <c r="GC152" t="str">
        <f t="shared" si="735"/>
        <v/>
      </c>
      <c r="GD152">
        <f t="shared" si="736"/>
        <v>-1.568863525</v>
      </c>
      <c r="GE152">
        <f t="shared" si="737"/>
        <v>-0.84016807599999999</v>
      </c>
      <c r="GF152" t="str">
        <f t="shared" si="738"/>
        <v/>
      </c>
      <c r="GG152">
        <f t="shared" si="739"/>
        <v>-1.20868</v>
      </c>
      <c r="GH152">
        <f t="shared" si="746"/>
        <v>-0.83340999999999998</v>
      </c>
      <c r="GI152">
        <f t="shared" si="747"/>
        <v>-0.57372000000000001</v>
      </c>
      <c r="GJ152" s="4">
        <f t="shared" si="748"/>
        <v>-0.62421000000000004</v>
      </c>
      <c r="GK152" t="str">
        <f t="shared" si="608"/>
        <v/>
      </c>
      <c r="GL152" t="str">
        <f t="shared" si="609"/>
        <v/>
      </c>
      <c r="GM152" t="str">
        <f t="shared" si="610"/>
        <v/>
      </c>
      <c r="GN152" t="str">
        <f t="shared" si="611"/>
        <v/>
      </c>
      <c r="GO152">
        <f t="shared" si="612"/>
        <v>18.077141998263873</v>
      </c>
      <c r="GP152">
        <f t="shared" si="613"/>
        <v>17.948623808114721</v>
      </c>
      <c r="GQ152" t="str">
        <f t="shared" si="614"/>
        <v/>
      </c>
      <c r="GR152">
        <f t="shared" si="615"/>
        <v>17.844122998101636</v>
      </c>
      <c r="GS152">
        <f t="shared" si="616"/>
        <v>17.118514273234229</v>
      </c>
      <c r="GT152">
        <f t="shared" si="617"/>
        <v>16.829200620892042</v>
      </c>
      <c r="GU152">
        <f t="shared" si="618"/>
        <v>18.293148463473663</v>
      </c>
      <c r="GV152" s="26">
        <f t="shared" si="619"/>
        <v>11.025982470999988</v>
      </c>
      <c r="GW152">
        <f t="shared" si="620"/>
        <v>11.025982470999988</v>
      </c>
      <c r="GX152">
        <f t="shared" si="621"/>
        <v>11.025982470999988</v>
      </c>
      <c r="GY152">
        <f t="shared" si="622"/>
        <v>11.025982470999988</v>
      </c>
      <c r="GZ152">
        <f t="shared" si="623"/>
        <v>11.025982470999988</v>
      </c>
      <c r="HA152">
        <f t="shared" si="624"/>
        <v>4.9621846889999999</v>
      </c>
      <c r="HB152">
        <f t="shared" si="625"/>
        <v>11.025982470999988</v>
      </c>
      <c r="HC152">
        <f t="shared" si="626"/>
        <v>11.025982470999988</v>
      </c>
      <c r="HD152">
        <f t="shared" si="627"/>
        <v>1.61045598</v>
      </c>
      <c r="HE152">
        <f t="shared" si="628"/>
        <v>2.207988082</v>
      </c>
      <c r="HF152">
        <f t="shared" si="629"/>
        <v>9.2376281939999991</v>
      </c>
      <c r="HG152" s="26" t="str">
        <f t="shared" si="630"/>
        <v/>
      </c>
      <c r="HH152" t="str">
        <f t="shared" si="631"/>
        <v/>
      </c>
      <c r="HI152" t="str">
        <f t="shared" si="632"/>
        <v/>
      </c>
      <c r="HJ152" t="str">
        <f t="shared" si="633"/>
        <v/>
      </c>
      <c r="HK152">
        <f t="shared" si="634"/>
        <v>11.025982470999988</v>
      </c>
      <c r="HL152">
        <f t="shared" si="635"/>
        <v>4.9621846889999999</v>
      </c>
      <c r="HM152" t="str">
        <f t="shared" si="636"/>
        <v/>
      </c>
      <c r="HN152">
        <f t="shared" si="637"/>
        <v>11.025982470999988</v>
      </c>
      <c r="HO152">
        <f t="shared" si="638"/>
        <v>1.61045598</v>
      </c>
      <c r="HP152">
        <f t="shared" si="639"/>
        <v>2.207988082</v>
      </c>
      <c r="HQ152">
        <f t="shared" si="640"/>
        <v>9.2376281939999991</v>
      </c>
      <c r="HR152" s="26">
        <f t="shared" si="641"/>
        <v>0.86766592399999853</v>
      </c>
      <c r="HS152">
        <f t="shared" si="642"/>
        <v>0.86766592399999853</v>
      </c>
      <c r="HT152">
        <f t="shared" si="643"/>
        <v>0.86766592399999853</v>
      </c>
      <c r="HU152">
        <f t="shared" si="644"/>
        <v>0.86766592399999853</v>
      </c>
      <c r="HV152">
        <f t="shared" si="645"/>
        <v>1.8501305000000012E-3</v>
      </c>
      <c r="HW152">
        <f t="shared" si="646"/>
        <v>1.8501305000000012E-3</v>
      </c>
      <c r="HX152">
        <f t="shared" si="647"/>
        <v>0.86766592399999853</v>
      </c>
      <c r="HY152">
        <f t="shared" si="648"/>
        <v>0.12850381899999999</v>
      </c>
      <c r="HZ152">
        <f t="shared" si="649"/>
        <v>5.2857800000000003E-3</v>
      </c>
      <c r="IA152">
        <f t="shared" si="650"/>
        <v>4.256186E-2</v>
      </c>
      <c r="IB152" s="4">
        <f t="shared" si="651"/>
        <v>2.5002511000000002E-2</v>
      </c>
      <c r="IC152" t="str">
        <f t="shared" si="652"/>
        <v/>
      </c>
      <c r="ID152" t="str">
        <f t="shared" si="653"/>
        <v/>
      </c>
      <c r="IE152" t="str">
        <f t="shared" si="654"/>
        <v/>
      </c>
      <c r="IF152" t="str">
        <f t="shared" si="655"/>
        <v/>
      </c>
      <c r="IG152" t="str">
        <f t="shared" si="656"/>
        <v/>
      </c>
      <c r="IH152" t="str">
        <f t="shared" si="657"/>
        <v/>
      </c>
      <c r="II152" t="str">
        <f t="shared" si="658"/>
        <v/>
      </c>
      <c r="IJ152">
        <f t="shared" si="659"/>
        <v>0.12850381899999999</v>
      </c>
      <c r="IK152">
        <f t="shared" si="660"/>
        <v>5.2857800000000003E-3</v>
      </c>
      <c r="IL152">
        <f t="shared" si="661"/>
        <v>4.256186E-2</v>
      </c>
      <c r="IM152">
        <f t="shared" si="662"/>
        <v>2.5002511000000002E-2</v>
      </c>
      <c r="IN152" s="26">
        <f t="shared" si="663"/>
        <v>0</v>
      </c>
      <c r="IO152">
        <f t="shared" si="664"/>
        <v>0</v>
      </c>
      <c r="IP152">
        <f t="shared" si="665"/>
        <v>0.13094384999999997</v>
      </c>
      <c r="IQ152">
        <f t="shared" si="666"/>
        <v>0.13094384999999997</v>
      </c>
      <c r="IR152">
        <f t="shared" si="667"/>
        <v>-0.59402007594999995</v>
      </c>
      <c r="IS152">
        <f t="shared" si="668"/>
        <v>-0.59402007594999995</v>
      </c>
      <c r="IT152">
        <f t="shared" si="669"/>
        <v>0.13094384999999997</v>
      </c>
      <c r="IU152">
        <f t="shared" si="670"/>
        <v>-0.59402007594999995</v>
      </c>
      <c r="IV152">
        <f t="shared" si="671"/>
        <v>-0.59402007594999995</v>
      </c>
      <c r="IW152">
        <f t="shared" si="672"/>
        <v>-0.57372000000000001</v>
      </c>
      <c r="IX152">
        <f t="shared" si="673"/>
        <v>-0.59402007594999995</v>
      </c>
      <c r="IY152" s="26" t="str">
        <f t="shared" si="674"/>
        <v/>
      </c>
      <c r="IZ152" t="str">
        <f t="shared" si="675"/>
        <v/>
      </c>
      <c r="JA152" t="str">
        <f t="shared" si="676"/>
        <v/>
      </c>
      <c r="JB152" t="str">
        <f t="shared" si="677"/>
        <v/>
      </c>
      <c r="JC152">
        <f t="shared" si="678"/>
        <v>-0.59402007594999995</v>
      </c>
      <c r="JD152">
        <f t="shared" si="679"/>
        <v>-0.59402007594999995</v>
      </c>
      <c r="JE152" t="str">
        <f t="shared" si="680"/>
        <v/>
      </c>
      <c r="JF152">
        <f t="shared" si="681"/>
        <v>-0.59402007594999995</v>
      </c>
      <c r="JG152">
        <f t="shared" si="682"/>
        <v>-0.59402007594999995</v>
      </c>
      <c r="JH152">
        <f t="shared" si="683"/>
        <v>-0.57372000000000001</v>
      </c>
      <c r="JI152">
        <f t="shared" si="684"/>
        <v>-0.59402007594999995</v>
      </c>
      <c r="JJ152" s="26">
        <f t="shared" si="685"/>
        <v>23.290190403071897</v>
      </c>
      <c r="JK152">
        <f t="shared" si="686"/>
        <v>23.290190403071897</v>
      </c>
      <c r="JL152">
        <f t="shared" si="687"/>
        <v>23.290190403071897</v>
      </c>
      <c r="JM152">
        <f t="shared" si="688"/>
        <v>23.290190403071897</v>
      </c>
      <c r="JN152">
        <f t="shared" si="689"/>
        <v>18.077141998263873</v>
      </c>
      <c r="JO152">
        <f t="shared" si="690"/>
        <v>17.948623808114721</v>
      </c>
      <c r="JP152">
        <f t="shared" si="691"/>
        <v>23.290190403071897</v>
      </c>
      <c r="JQ152">
        <f t="shared" si="692"/>
        <v>17.844122998101636</v>
      </c>
      <c r="JR152">
        <f t="shared" si="693"/>
        <v>17.118514273234229</v>
      </c>
      <c r="JS152">
        <f t="shared" si="694"/>
        <v>16.829200620892042</v>
      </c>
      <c r="JT152">
        <f t="shared" si="695"/>
        <v>18.293148463473663</v>
      </c>
      <c r="JU152" s="26" t="str">
        <f t="shared" si="696"/>
        <v/>
      </c>
      <c r="JV152" t="str">
        <f t="shared" si="697"/>
        <v/>
      </c>
      <c r="JW152" t="str">
        <f t="shared" si="698"/>
        <v/>
      </c>
      <c r="JX152" t="str">
        <f t="shared" si="699"/>
        <v/>
      </c>
      <c r="JY152">
        <f t="shared" si="700"/>
        <v>18.077141998263873</v>
      </c>
      <c r="JZ152">
        <f t="shared" si="701"/>
        <v>17.948623808114721</v>
      </c>
      <c r="KA152" t="str">
        <f t="shared" si="702"/>
        <v/>
      </c>
      <c r="KB152">
        <f t="shared" si="703"/>
        <v>17.844122998101636</v>
      </c>
      <c r="KC152">
        <f t="shared" si="704"/>
        <v>17.118514273234229</v>
      </c>
      <c r="KD152">
        <f t="shared" si="705"/>
        <v>16.829200620892042</v>
      </c>
      <c r="KE152" s="4">
        <f t="shared" si="706"/>
        <v>18.293148463473663</v>
      </c>
    </row>
    <row r="153" spans="1:291" x14ac:dyDescent="0.2">
      <c r="A153" s="16" t="s">
        <v>3808</v>
      </c>
      <c r="B153" s="17" t="s">
        <v>3809</v>
      </c>
      <c r="C153" s="17"/>
      <c r="D153" s="17"/>
      <c r="E153" s="20" t="s">
        <v>248</v>
      </c>
      <c r="F153" s="19"/>
      <c r="G153" s="19"/>
      <c r="H153" s="19"/>
      <c r="I153" s="19"/>
      <c r="J153" s="19"/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32">
        <v>0</v>
      </c>
      <c r="Q153" s="19"/>
      <c r="R153" s="19"/>
      <c r="S153" s="19"/>
      <c r="T153" s="19"/>
      <c r="U153" s="19"/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32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 s="4">
        <v>0</v>
      </c>
      <c r="AM153" s="19"/>
      <c r="AN153" s="19"/>
      <c r="AO153" s="19"/>
      <c r="AP153" s="19"/>
      <c r="AQ153" s="19"/>
      <c r="AR153" s="19">
        <v>1.7655400000000002E-2</v>
      </c>
      <c r="AS153" s="19">
        <v>1.7526300000000002E-2</v>
      </c>
      <c r="AT153" s="19">
        <v>1.8013000000000001E-2</v>
      </c>
      <c r="AU153" s="19">
        <v>1.7594599999999998E-2</v>
      </c>
      <c r="AV153" s="19">
        <v>1.7131799999999999E-2</v>
      </c>
      <c r="AW153" s="32">
        <v>1.7228799999999999E-2</v>
      </c>
      <c r="AX153" s="19"/>
      <c r="AY153" s="19"/>
      <c r="AZ153" s="19"/>
      <c r="BA153" s="19"/>
      <c r="BB153" s="19"/>
      <c r="BC153" s="19">
        <v>0</v>
      </c>
      <c r="BD153" s="19">
        <v>0</v>
      </c>
      <c r="BE153" s="19">
        <v>0</v>
      </c>
      <c r="BF153" s="19">
        <v>1</v>
      </c>
      <c r="BG153" s="19">
        <v>0</v>
      </c>
      <c r="BH153" s="32">
        <v>1</v>
      </c>
      <c r="BI153" s="19"/>
      <c r="BJ153" s="19"/>
      <c r="BK153" s="19"/>
      <c r="BL153" s="19"/>
      <c r="BM153" s="19"/>
      <c r="BN153" s="19">
        <f>IF(BC153&gt;0,1,0)</f>
        <v>0</v>
      </c>
      <c r="BO153" s="19">
        <f>IF(BD153&gt;0,1,0)</f>
        <v>0</v>
      </c>
      <c r="BP153" s="19">
        <f t="shared" si="754"/>
        <v>0</v>
      </c>
      <c r="BQ153" s="19">
        <f t="shared" si="754"/>
        <v>1</v>
      </c>
      <c r="BR153" s="19">
        <f t="shared" si="754"/>
        <v>0</v>
      </c>
      <c r="BS153" s="19">
        <f t="shared" si="754"/>
        <v>1</v>
      </c>
      <c r="BT153" s="38">
        <v>10</v>
      </c>
      <c r="BU153" s="19">
        <v>14</v>
      </c>
      <c r="BV153" s="19">
        <v>15</v>
      </c>
      <c r="BW153" s="19">
        <v>11</v>
      </c>
      <c r="BX153" s="19">
        <v>11</v>
      </c>
      <c r="BY153" s="19">
        <v>6</v>
      </c>
      <c r="BZ153" s="19">
        <v>10</v>
      </c>
      <c r="CA153" s="19">
        <v>10</v>
      </c>
      <c r="CB153" s="19">
        <v>9</v>
      </c>
      <c r="CC153" s="19">
        <v>9</v>
      </c>
      <c r="CD153" s="32">
        <v>62</v>
      </c>
      <c r="CE153" s="19">
        <v>94</v>
      </c>
      <c r="CF153" s="19">
        <v>157</v>
      </c>
      <c r="CG153" s="19">
        <v>183</v>
      </c>
      <c r="CH153" s="19">
        <v>164</v>
      </c>
      <c r="CI153" s="19">
        <v>190</v>
      </c>
      <c r="CJ153" s="19">
        <v>156</v>
      </c>
      <c r="CK153" s="19">
        <v>141</v>
      </c>
      <c r="CL153" s="19">
        <v>198</v>
      </c>
      <c r="CM153" s="19">
        <v>175</v>
      </c>
      <c r="CN153" s="19">
        <v>203</v>
      </c>
      <c r="CO153" s="32">
        <v>279</v>
      </c>
      <c r="CP153" s="35">
        <f t="shared" si="755"/>
        <v>0.10638297872340426</v>
      </c>
      <c r="CQ153" s="35">
        <f t="shared" si="756"/>
        <v>8.9171974522292988E-2</v>
      </c>
      <c r="CR153" s="35">
        <f t="shared" si="757"/>
        <v>8.1967213114754092E-2</v>
      </c>
      <c r="CS153" s="35">
        <f t="shared" si="758"/>
        <v>6.7073170731707321E-2</v>
      </c>
      <c r="CT153" s="35">
        <f t="shared" si="759"/>
        <v>5.7894736842105263E-2</v>
      </c>
      <c r="CU153" s="35">
        <f t="shared" si="760"/>
        <v>3.8461538461538464E-2</v>
      </c>
      <c r="CV153" s="35">
        <f t="shared" si="761"/>
        <v>7.0921985815602842E-2</v>
      </c>
      <c r="CW153" s="35">
        <f t="shared" si="762"/>
        <v>5.0505050505050504E-2</v>
      </c>
      <c r="CX153" s="35">
        <f t="shared" si="763"/>
        <v>5.1428571428571428E-2</v>
      </c>
      <c r="CY153" s="35">
        <f t="shared" si="764"/>
        <v>4.4334975369458129E-2</v>
      </c>
      <c r="CZ153" s="139">
        <f t="shared" si="765"/>
        <v>0.22222222222222221</v>
      </c>
      <c r="DA153" s="146">
        <v>2.2799999999999998</v>
      </c>
      <c r="DB153" s="146">
        <v>1.82</v>
      </c>
      <c r="DC153" s="146">
        <v>1.35</v>
      </c>
      <c r="DD153" s="146">
        <v>1.1499999999999999</v>
      </c>
      <c r="DE153" s="146">
        <v>1.44</v>
      </c>
      <c r="DF153" s="146">
        <v>1.33</v>
      </c>
      <c r="DG153" s="146">
        <v>0.85</v>
      </c>
      <c r="DH153" s="146">
        <v>2.09</v>
      </c>
      <c r="DI153" s="146">
        <v>2.2599999999999998</v>
      </c>
      <c r="DJ153" s="146">
        <v>2.04</v>
      </c>
      <c r="DK153" s="147">
        <v>2.25</v>
      </c>
      <c r="DL153" s="146">
        <v>2.86E-2</v>
      </c>
      <c r="DM153" s="146">
        <v>4.9500000000000002E-2</v>
      </c>
      <c r="DN153" s="146">
        <v>2.7E-2</v>
      </c>
      <c r="DO153" s="146">
        <v>7.4999999999999997E-3</v>
      </c>
      <c r="DP153" s="146">
        <v>2.0000000000000001E-4</v>
      </c>
      <c r="DQ153" s="146" t="s">
        <v>4117</v>
      </c>
      <c r="DR153" s="146">
        <v>6.4999999999999997E-3</v>
      </c>
      <c r="DS153" s="146">
        <v>4.0000000000000001E-3</v>
      </c>
      <c r="DT153" s="146">
        <v>1.6999999999999999E-3</v>
      </c>
      <c r="DU153" s="146">
        <v>1E-4</v>
      </c>
      <c r="DV153" s="147">
        <v>0.121</v>
      </c>
      <c r="DW153" s="146">
        <v>-4.7500000000000001E-2</v>
      </c>
      <c r="DX153" s="146">
        <v>-0.16539999999999999</v>
      </c>
      <c r="DY153" s="146">
        <v>-9.5200000000000007E-2</v>
      </c>
      <c r="DZ153" s="146">
        <v>-8.9300000000000004E-2</v>
      </c>
      <c r="EA153" s="146">
        <v>-3.1099999999999999E-2</v>
      </c>
      <c r="EB153" s="146">
        <v>-9.2899999999999996E-2</v>
      </c>
      <c r="EC153" s="146">
        <v>-6.9099999999999995E-2</v>
      </c>
      <c r="ED153" s="146">
        <v>-9.5999999999999992E-3</v>
      </c>
      <c r="EE153" s="146">
        <v>2.1299999999999999E-2</v>
      </c>
      <c r="EF153" s="146" t="s">
        <v>4118</v>
      </c>
      <c r="EG153" s="147">
        <v>-0.1837</v>
      </c>
      <c r="EH153" s="143">
        <v>26531600</v>
      </c>
      <c r="EI153" s="143">
        <v>29673600</v>
      </c>
      <c r="EJ153" s="143">
        <v>23036000</v>
      </c>
      <c r="EK153" s="143">
        <v>28944900</v>
      </c>
      <c r="EL153" s="143">
        <v>24654300</v>
      </c>
      <c r="EM153" s="143">
        <v>14768500</v>
      </c>
      <c r="EN153" s="143">
        <v>42736100</v>
      </c>
      <c r="EO153" s="143">
        <v>51825100</v>
      </c>
      <c r="EP153" s="143">
        <v>74796200</v>
      </c>
      <c r="EQ153" s="143">
        <v>103727200</v>
      </c>
      <c r="ER153" s="143"/>
      <c r="ES153" s="26">
        <f t="shared" si="596"/>
        <v>17.093847033379458</v>
      </c>
      <c r="ET153" s="26">
        <f t="shared" si="597"/>
        <v>17.205768319588042</v>
      </c>
      <c r="EU153" s="26">
        <f t="shared" si="598"/>
        <v>16.9525687676087</v>
      </c>
      <c r="EV153" s="26">
        <f t="shared" si="599"/>
        <v>17.180904580661153</v>
      </c>
      <c r="EW153" s="26">
        <f t="shared" si="600"/>
        <v>17.020461885430372</v>
      </c>
      <c r="EX153" s="26">
        <f t="shared" si="601"/>
        <v>16.508007092139717</v>
      </c>
      <c r="EY153" s="26">
        <f t="shared" si="602"/>
        <v>17.570554554276725</v>
      </c>
      <c r="EZ153" s="26">
        <f t="shared" si="603"/>
        <v>17.763385145854926</v>
      </c>
      <c r="FA153" s="26">
        <f t="shared" si="604"/>
        <v>18.130277639515196</v>
      </c>
      <c r="FB153" s="26">
        <f t="shared" si="605"/>
        <v>18.457274933888382</v>
      </c>
      <c r="FC153" s="152" t="str">
        <f t="shared" si="606"/>
        <v/>
      </c>
      <c r="FD153" t="str">
        <f t="shared" si="749"/>
        <v/>
      </c>
      <c r="FE153" t="str">
        <f t="shared" si="751"/>
        <v/>
      </c>
      <c r="FF153" t="str">
        <f t="shared" si="751"/>
        <v/>
      </c>
      <c r="FG153" t="str">
        <f t="shared" si="750"/>
        <v/>
      </c>
      <c r="FH153" t="str">
        <f t="shared" si="750"/>
        <v/>
      </c>
      <c r="FI153">
        <f t="shared" si="750"/>
        <v>1.33</v>
      </c>
      <c r="FJ153">
        <f t="shared" si="750"/>
        <v>0.85</v>
      </c>
      <c r="FK153">
        <f t="shared" si="750"/>
        <v>2.09</v>
      </c>
      <c r="FL153">
        <f t="shared" si="740"/>
        <v>2.2599999999999998</v>
      </c>
      <c r="FM153">
        <f t="shared" si="741"/>
        <v>2.04</v>
      </c>
      <c r="FN153">
        <f t="shared" si="742"/>
        <v>2.25</v>
      </c>
      <c r="FO153" s="26" t="str">
        <f t="shared" si="766"/>
        <v/>
      </c>
      <c r="FP153" t="str">
        <f t="shared" si="766"/>
        <v/>
      </c>
      <c r="FQ153" t="str">
        <f t="shared" si="766"/>
        <v/>
      </c>
      <c r="FR153" t="str">
        <f t="shared" si="766"/>
        <v/>
      </c>
      <c r="FS153" t="str">
        <f>IF(ISNUMBER(J153),DP153,"")</f>
        <v/>
      </c>
      <c r="FT153" t="str">
        <f>IF(ISNUMBER(K153),DQ153,"")</f>
        <v>2,94%</v>
      </c>
      <c r="FU153">
        <f t="shared" si="767"/>
        <v>6.4999999999999997E-3</v>
      </c>
      <c r="FV153">
        <f t="shared" si="767"/>
        <v>4.0000000000000001E-3</v>
      </c>
      <c r="FW153">
        <f t="shared" si="743"/>
        <v>1.6999999999999999E-3</v>
      </c>
      <c r="FX153">
        <f t="shared" si="744"/>
        <v>1E-4</v>
      </c>
      <c r="FY153" s="4">
        <f t="shared" si="745"/>
        <v>0.121</v>
      </c>
      <c r="GB153" t="str">
        <f t="shared" si="734"/>
        <v/>
      </c>
      <c r="GC153" t="str">
        <f t="shared" si="735"/>
        <v/>
      </c>
      <c r="GD153" t="str">
        <f t="shared" si="736"/>
        <v/>
      </c>
      <c r="GE153">
        <f t="shared" si="737"/>
        <v>-9.2899999999999996E-2</v>
      </c>
      <c r="GF153">
        <f t="shared" si="738"/>
        <v>-6.9099999999999995E-2</v>
      </c>
      <c r="GG153">
        <f t="shared" si="739"/>
        <v>-9.5999999999999992E-3</v>
      </c>
      <c r="GH153">
        <f t="shared" si="746"/>
        <v>2.1299999999999999E-2</v>
      </c>
      <c r="GI153" t="str">
        <f t="shared" si="747"/>
        <v>-0,99%</v>
      </c>
      <c r="GJ153" s="4">
        <f t="shared" si="748"/>
        <v>-0.1837</v>
      </c>
      <c r="GK153" t="str">
        <f t="shared" si="608"/>
        <v/>
      </c>
      <c r="GL153" t="str">
        <f t="shared" si="609"/>
        <v/>
      </c>
      <c r="GM153" t="str">
        <f t="shared" si="610"/>
        <v/>
      </c>
      <c r="GN153" t="str">
        <f t="shared" si="611"/>
        <v/>
      </c>
      <c r="GO153" t="str">
        <f t="shared" si="612"/>
        <v/>
      </c>
      <c r="GP153">
        <f t="shared" si="613"/>
        <v>16.508007092139717</v>
      </c>
      <c r="GQ153">
        <f t="shared" si="614"/>
        <v>17.570554554276725</v>
      </c>
      <c r="GR153">
        <f t="shared" si="615"/>
        <v>17.763385145854926</v>
      </c>
      <c r="GS153">
        <f t="shared" si="616"/>
        <v>18.130277639515196</v>
      </c>
      <c r="GT153">
        <f t="shared" si="617"/>
        <v>18.457274933888382</v>
      </c>
      <c r="GU153" t="str">
        <f t="shared" si="618"/>
        <v/>
      </c>
      <c r="GV153" s="26">
        <f t="shared" si="619"/>
        <v>11.025982470999988</v>
      </c>
      <c r="GW153">
        <f t="shared" si="620"/>
        <v>11.025982470999988</v>
      </c>
      <c r="GX153">
        <f t="shared" si="621"/>
        <v>11.025982470999988</v>
      </c>
      <c r="GY153">
        <f t="shared" si="622"/>
        <v>11.025982470999988</v>
      </c>
      <c r="GZ153">
        <f t="shared" si="623"/>
        <v>11.025982470999988</v>
      </c>
      <c r="HA153">
        <f t="shared" si="624"/>
        <v>1.33</v>
      </c>
      <c r="HB153">
        <f t="shared" si="625"/>
        <v>0.85</v>
      </c>
      <c r="HC153">
        <f t="shared" si="626"/>
        <v>2.09</v>
      </c>
      <c r="HD153">
        <f t="shared" si="627"/>
        <v>2.2599999999999998</v>
      </c>
      <c r="HE153">
        <f t="shared" si="628"/>
        <v>2.04</v>
      </c>
      <c r="HF153">
        <f t="shared" si="629"/>
        <v>2.25</v>
      </c>
      <c r="HG153" s="26" t="str">
        <f t="shared" si="630"/>
        <v/>
      </c>
      <c r="HH153" t="str">
        <f t="shared" si="631"/>
        <v/>
      </c>
      <c r="HI153" t="str">
        <f t="shared" si="632"/>
        <v/>
      </c>
      <c r="HJ153" t="str">
        <f t="shared" si="633"/>
        <v/>
      </c>
      <c r="HK153" t="str">
        <f t="shared" si="634"/>
        <v/>
      </c>
      <c r="HL153">
        <f t="shared" si="635"/>
        <v>1.33</v>
      </c>
      <c r="HM153">
        <f t="shared" si="636"/>
        <v>0.85</v>
      </c>
      <c r="HN153">
        <f t="shared" si="637"/>
        <v>2.09</v>
      </c>
      <c r="HO153">
        <f t="shared" si="638"/>
        <v>2.2599999999999998</v>
      </c>
      <c r="HP153">
        <f t="shared" si="639"/>
        <v>2.04</v>
      </c>
      <c r="HQ153">
        <f t="shared" si="640"/>
        <v>2.25</v>
      </c>
      <c r="HR153" s="26">
        <f t="shared" si="641"/>
        <v>0.86766592399999853</v>
      </c>
      <c r="HS153">
        <f t="shared" si="642"/>
        <v>0.86766592399999853</v>
      </c>
      <c r="HT153">
        <f t="shared" si="643"/>
        <v>0.86766592399999853</v>
      </c>
      <c r="HU153">
        <f t="shared" si="644"/>
        <v>0.86766592399999853</v>
      </c>
      <c r="HV153">
        <f t="shared" si="645"/>
        <v>0.86766592399999853</v>
      </c>
      <c r="HW153">
        <f t="shared" si="646"/>
        <v>0.86766592399999853</v>
      </c>
      <c r="HX153">
        <f t="shared" si="647"/>
        <v>6.4999999999999997E-3</v>
      </c>
      <c r="HY153">
        <f t="shared" si="648"/>
        <v>4.0000000000000001E-3</v>
      </c>
      <c r="HZ153">
        <f t="shared" si="649"/>
        <v>1.8501305000000012E-3</v>
      </c>
      <c r="IA153">
        <f t="shared" si="650"/>
        <v>1.8501305000000012E-3</v>
      </c>
      <c r="IB153" s="4">
        <f t="shared" si="651"/>
        <v>0.121</v>
      </c>
      <c r="IC153" t="str">
        <f t="shared" si="652"/>
        <v/>
      </c>
      <c r="ID153" t="str">
        <f t="shared" si="653"/>
        <v/>
      </c>
      <c r="IE153" t="str">
        <f t="shared" si="654"/>
        <v/>
      </c>
      <c r="IF153" t="str">
        <f t="shared" si="655"/>
        <v/>
      </c>
      <c r="IG153" t="str">
        <f t="shared" si="656"/>
        <v/>
      </c>
      <c r="IH153" t="str">
        <f t="shared" si="657"/>
        <v/>
      </c>
      <c r="II153">
        <f t="shared" si="658"/>
        <v>6.4999999999999997E-3</v>
      </c>
      <c r="IJ153">
        <f t="shared" si="659"/>
        <v>4.0000000000000001E-3</v>
      </c>
      <c r="IK153">
        <f t="shared" si="660"/>
        <v>1.8501305000000012E-3</v>
      </c>
      <c r="IL153">
        <f t="shared" si="661"/>
        <v>1.8501305000000012E-3</v>
      </c>
      <c r="IM153">
        <f t="shared" si="662"/>
        <v>0.121</v>
      </c>
      <c r="IN153" s="26">
        <f t="shared" si="663"/>
        <v>0</v>
      </c>
      <c r="IO153">
        <f t="shared" si="664"/>
        <v>0</v>
      </c>
      <c r="IP153">
        <f t="shared" si="665"/>
        <v>0.13094384999999997</v>
      </c>
      <c r="IQ153">
        <f t="shared" si="666"/>
        <v>0.13094384999999997</v>
      </c>
      <c r="IR153">
        <f t="shared" si="667"/>
        <v>0.13094384999999997</v>
      </c>
      <c r="IS153">
        <f t="shared" si="668"/>
        <v>-9.2899999999999996E-2</v>
      </c>
      <c r="IT153">
        <f t="shared" si="669"/>
        <v>-6.9099999999999995E-2</v>
      </c>
      <c r="IU153">
        <f t="shared" si="670"/>
        <v>-9.5999999999999992E-3</v>
      </c>
      <c r="IV153">
        <f t="shared" si="671"/>
        <v>2.1299999999999999E-2</v>
      </c>
      <c r="IW153">
        <f t="shared" si="672"/>
        <v>0.13094384999999997</v>
      </c>
      <c r="IX153">
        <f t="shared" si="673"/>
        <v>-0.1837</v>
      </c>
      <c r="IY153" s="26" t="str">
        <f t="shared" si="674"/>
        <v/>
      </c>
      <c r="IZ153" t="str">
        <f t="shared" si="675"/>
        <v/>
      </c>
      <c r="JA153" t="str">
        <f t="shared" si="676"/>
        <v/>
      </c>
      <c r="JB153" t="str">
        <f t="shared" si="677"/>
        <v/>
      </c>
      <c r="JC153" t="str">
        <f t="shared" si="678"/>
        <v/>
      </c>
      <c r="JD153">
        <f t="shared" si="679"/>
        <v>-9.2899999999999996E-2</v>
      </c>
      <c r="JE153">
        <f t="shared" si="680"/>
        <v>-6.9099999999999995E-2</v>
      </c>
      <c r="JF153">
        <f t="shared" si="681"/>
        <v>-9.5999999999999992E-3</v>
      </c>
      <c r="JG153">
        <f t="shared" si="682"/>
        <v>2.1299999999999999E-2</v>
      </c>
      <c r="JH153" t="str">
        <f t="shared" si="683"/>
        <v/>
      </c>
      <c r="JI153">
        <f t="shared" si="684"/>
        <v>-0.1837</v>
      </c>
      <c r="JJ153" s="26">
        <f t="shared" si="685"/>
        <v>23.290190403071897</v>
      </c>
      <c r="JK153">
        <f t="shared" si="686"/>
        <v>23.290190403071897</v>
      </c>
      <c r="JL153">
        <f t="shared" si="687"/>
        <v>23.290190403071897</v>
      </c>
      <c r="JM153">
        <f t="shared" si="688"/>
        <v>23.290190403071897</v>
      </c>
      <c r="JN153">
        <f t="shared" si="689"/>
        <v>23.290190403071897</v>
      </c>
      <c r="JO153">
        <f t="shared" si="690"/>
        <v>16.508007092139717</v>
      </c>
      <c r="JP153">
        <f t="shared" si="691"/>
        <v>17.570554554276725</v>
      </c>
      <c r="JQ153">
        <f t="shared" si="692"/>
        <v>17.763385145854926</v>
      </c>
      <c r="JR153">
        <f t="shared" si="693"/>
        <v>18.130277639515196</v>
      </c>
      <c r="JS153">
        <f t="shared" si="694"/>
        <v>18.457274933888382</v>
      </c>
      <c r="JT153">
        <f t="shared" si="695"/>
        <v>23.290190403071897</v>
      </c>
      <c r="JU153" s="26" t="str">
        <f t="shared" si="696"/>
        <v/>
      </c>
      <c r="JV153" t="str">
        <f t="shared" si="697"/>
        <v/>
      </c>
      <c r="JW153" t="str">
        <f t="shared" si="698"/>
        <v/>
      </c>
      <c r="JX153" t="str">
        <f t="shared" si="699"/>
        <v/>
      </c>
      <c r="JY153" t="str">
        <f t="shared" si="700"/>
        <v/>
      </c>
      <c r="JZ153">
        <f t="shared" si="701"/>
        <v>16.508007092139717</v>
      </c>
      <c r="KA153">
        <f t="shared" si="702"/>
        <v>17.570554554276725</v>
      </c>
      <c r="KB153">
        <f t="shared" si="703"/>
        <v>17.763385145854926</v>
      </c>
      <c r="KC153">
        <f t="shared" si="704"/>
        <v>18.130277639515196</v>
      </c>
      <c r="KD153">
        <f t="shared" si="705"/>
        <v>18.457274933888382</v>
      </c>
      <c r="KE153" s="4" t="str">
        <f t="shared" si="706"/>
        <v/>
      </c>
    </row>
    <row r="154" spans="1:291" x14ac:dyDescent="0.2">
      <c r="A154" s="16" t="s">
        <v>3810</v>
      </c>
      <c r="B154" s="17" t="s">
        <v>3811</v>
      </c>
      <c r="C154" s="17"/>
      <c r="D154" s="17"/>
      <c r="E154" s="20" t="s">
        <v>248</v>
      </c>
      <c r="F154" s="19">
        <v>0</v>
      </c>
      <c r="G154" s="19">
        <v>0</v>
      </c>
      <c r="H154" s="19"/>
      <c r="I154" s="19">
        <v>0</v>
      </c>
      <c r="J154" s="19">
        <v>0</v>
      </c>
      <c r="K154" s="19"/>
      <c r="L154" s="19">
        <v>0</v>
      </c>
      <c r="M154" s="19">
        <v>0</v>
      </c>
      <c r="N154" s="19">
        <v>0</v>
      </c>
      <c r="O154" s="19">
        <v>0</v>
      </c>
      <c r="P154" s="32">
        <v>0</v>
      </c>
      <c r="Q154" s="19">
        <v>0</v>
      </c>
      <c r="R154" s="19">
        <v>0</v>
      </c>
      <c r="S154" s="19"/>
      <c r="T154" s="19">
        <v>0</v>
      </c>
      <c r="U154" s="19">
        <v>0</v>
      </c>
      <c r="V154" s="19"/>
      <c r="W154" s="19">
        <v>0</v>
      </c>
      <c r="X154" s="19">
        <v>0</v>
      </c>
      <c r="Y154" s="19">
        <v>0</v>
      </c>
      <c r="Z154" s="19">
        <v>0</v>
      </c>
      <c r="AA154" s="32">
        <v>0</v>
      </c>
      <c r="AB154">
        <v>0</v>
      </c>
      <c r="AC154">
        <v>0</v>
      </c>
      <c r="AE154">
        <v>0</v>
      </c>
      <c r="AF154">
        <v>0</v>
      </c>
      <c r="AH154">
        <v>0</v>
      </c>
      <c r="AI154">
        <v>0</v>
      </c>
      <c r="AJ154">
        <v>0</v>
      </c>
      <c r="AK154">
        <v>0</v>
      </c>
      <c r="AL154" s="4">
        <v>0</v>
      </c>
      <c r="AM154" s="19">
        <v>2.0717099999999999E-2</v>
      </c>
      <c r="AN154" s="19">
        <v>2.0319400000000001E-2</v>
      </c>
      <c r="AO154" s="19"/>
      <c r="AP154" s="19">
        <v>2.1973099999999999E-2</v>
      </c>
      <c r="AQ154" s="19">
        <v>1.9417799999999999E-2</v>
      </c>
      <c r="AR154" s="19"/>
      <c r="AS154" s="19">
        <v>1.5937199999999999E-2</v>
      </c>
      <c r="AT154" s="19">
        <v>1.6117699999999999E-2</v>
      </c>
      <c r="AU154" s="19">
        <v>1.47908E-2</v>
      </c>
      <c r="AV154" s="19">
        <v>1.4673800000000001E-2</v>
      </c>
      <c r="AW154" s="32">
        <v>1.55963E-2</v>
      </c>
      <c r="AX154" s="19">
        <v>0</v>
      </c>
      <c r="AY154" s="19">
        <v>0</v>
      </c>
      <c r="AZ154" s="19"/>
      <c r="BA154" s="19">
        <v>0</v>
      </c>
      <c r="BB154" s="19">
        <v>1</v>
      </c>
      <c r="BC154" s="19"/>
      <c r="BD154" s="19">
        <v>0</v>
      </c>
      <c r="BE154" s="19">
        <v>0</v>
      </c>
      <c r="BF154" s="19">
        <v>0</v>
      </c>
      <c r="BG154" s="19">
        <v>0</v>
      </c>
      <c r="BH154" s="32">
        <v>0</v>
      </c>
      <c r="BI154" s="19">
        <f>IF(AX154&gt;0,1,0)</f>
        <v>0</v>
      </c>
      <c r="BJ154" s="19">
        <f>IF(AY154&gt;0,1,0)</f>
        <v>0</v>
      </c>
      <c r="BK154" s="19"/>
      <c r="BL154" s="19">
        <f t="shared" ref="BL154:BL162" si="768">IF(BA154&gt;0,1,0)</f>
        <v>0</v>
      </c>
      <c r="BM154" s="19">
        <f t="shared" ref="BM154:BM162" si="769">IF(BB154&gt;0,1,0)</f>
        <v>1</v>
      </c>
      <c r="BN154" s="19"/>
      <c r="BO154" s="19">
        <f t="shared" ref="BO154:BO159" si="770">IF(BD154&gt;0,1,0)</f>
        <v>0</v>
      </c>
      <c r="BP154" s="19">
        <f t="shared" si="754"/>
        <v>0</v>
      </c>
      <c r="BQ154" s="19">
        <f t="shared" si="754"/>
        <v>0</v>
      </c>
      <c r="BR154" s="19">
        <f t="shared" si="754"/>
        <v>0</v>
      </c>
      <c r="BS154" s="19">
        <f t="shared" si="754"/>
        <v>0</v>
      </c>
      <c r="BT154" s="38">
        <v>5</v>
      </c>
      <c r="BU154" s="19">
        <v>11</v>
      </c>
      <c r="BV154" s="19">
        <v>4</v>
      </c>
      <c r="BW154" s="19">
        <v>9</v>
      </c>
      <c r="BX154" s="19">
        <v>7</v>
      </c>
      <c r="BY154" s="19">
        <v>6</v>
      </c>
      <c r="BZ154" s="19">
        <v>2</v>
      </c>
      <c r="CA154" s="19">
        <v>5</v>
      </c>
      <c r="CB154" s="19">
        <v>9</v>
      </c>
      <c r="CC154" s="19">
        <v>12</v>
      </c>
      <c r="CD154" s="32">
        <v>0</v>
      </c>
      <c r="CE154" s="19">
        <v>47</v>
      </c>
      <c r="CF154" s="19">
        <v>48</v>
      </c>
      <c r="CG154" s="19">
        <v>31</v>
      </c>
      <c r="CH154" s="19">
        <v>38</v>
      </c>
      <c r="CI154" s="19">
        <v>51</v>
      </c>
      <c r="CJ154" s="19">
        <v>47</v>
      </c>
      <c r="CK154" s="19">
        <v>24</v>
      </c>
      <c r="CL154" s="19">
        <v>23</v>
      </c>
      <c r="CM154" s="19">
        <v>88</v>
      </c>
      <c r="CN154" s="19">
        <v>86</v>
      </c>
      <c r="CO154" s="32">
        <v>57</v>
      </c>
      <c r="CP154" s="35">
        <f t="shared" si="755"/>
        <v>0.10638297872340426</v>
      </c>
      <c r="CQ154" s="35">
        <f t="shared" si="756"/>
        <v>0.22916666666666666</v>
      </c>
      <c r="CR154" s="35">
        <f t="shared" si="757"/>
        <v>0.12903225806451613</v>
      </c>
      <c r="CS154" s="35">
        <f t="shared" si="758"/>
        <v>0.23684210526315788</v>
      </c>
      <c r="CT154" s="35">
        <f t="shared" si="759"/>
        <v>0.13725490196078433</v>
      </c>
      <c r="CU154" s="35">
        <f t="shared" si="760"/>
        <v>0.1276595744680851</v>
      </c>
      <c r="CV154" s="35">
        <f t="shared" si="761"/>
        <v>8.3333333333333329E-2</v>
      </c>
      <c r="CW154" s="35">
        <f t="shared" si="762"/>
        <v>0.21739130434782608</v>
      </c>
      <c r="CX154" s="35">
        <f t="shared" si="763"/>
        <v>0.10227272727272728</v>
      </c>
      <c r="CY154" s="35">
        <f t="shared" si="764"/>
        <v>0.13953488372093023</v>
      </c>
      <c r="CZ154" s="139">
        <f t="shared" si="765"/>
        <v>0</v>
      </c>
      <c r="DA154" s="146"/>
      <c r="DB154" s="146"/>
      <c r="DC154" s="146"/>
      <c r="DD154" s="146"/>
      <c r="DE154" s="146">
        <v>3.4053569446666665</v>
      </c>
      <c r="DF154" s="146">
        <v>7.7653835669999998</v>
      </c>
      <c r="DG154" s="146">
        <v>2.8195169390000001</v>
      </c>
      <c r="DH154" s="146">
        <v>3.468326748</v>
      </c>
      <c r="DI154" s="146">
        <v>2.409175619</v>
      </c>
      <c r="DJ154" s="146">
        <v>2.2013802230000001</v>
      </c>
      <c r="DK154" s="147">
        <v>1.7683585719999999</v>
      </c>
      <c r="DL154" s="146"/>
      <c r="DM154" s="146"/>
      <c r="DN154" s="146"/>
      <c r="DO154" s="146">
        <v>0.26614000299999996</v>
      </c>
      <c r="DP154" s="146">
        <v>0.55005664799999998</v>
      </c>
      <c r="DQ154" s="146">
        <v>0.35803214999999999</v>
      </c>
      <c r="DR154" s="146">
        <v>0.35803214999999999</v>
      </c>
      <c r="DS154" s="146">
        <v>9.2348127000000002E-2</v>
      </c>
      <c r="DT154" s="146">
        <v>0.19535694100000001</v>
      </c>
      <c r="DU154" s="146">
        <v>0.125755377</v>
      </c>
      <c r="DV154" s="147">
        <v>0.18339862800000001</v>
      </c>
      <c r="DW154" s="146"/>
      <c r="DX154" s="146"/>
      <c r="DY154" s="146">
        <v>-0.57136791200000003</v>
      </c>
      <c r="DZ154" s="146">
        <v>0.10123834600000001</v>
      </c>
      <c r="EA154" s="146">
        <v>4.4722338E-2</v>
      </c>
      <c r="EB154" s="146">
        <v>5.5287228000000001E-2</v>
      </c>
      <c r="EC154" s="146">
        <v>5.5287228000000001E-2</v>
      </c>
      <c r="ED154" s="146">
        <v>0.35902499999999998</v>
      </c>
      <c r="EE154" s="146">
        <v>2.3689000000000002E-2</v>
      </c>
      <c r="EF154" s="146">
        <v>0.44265399999999999</v>
      </c>
      <c r="EG154" s="147">
        <v>1.0078999999999999E-2</v>
      </c>
      <c r="EH154" s="143">
        <v>946700</v>
      </c>
      <c r="EI154" s="143">
        <v>50800</v>
      </c>
      <c r="EJ154" s="143">
        <v>14037400</v>
      </c>
      <c r="EK154" s="143">
        <v>8237400</v>
      </c>
      <c r="EL154" s="143">
        <v>26117200</v>
      </c>
      <c r="EM154" s="143">
        <v>12085400</v>
      </c>
      <c r="EN154" s="143">
        <v>13232200</v>
      </c>
      <c r="EO154" s="143">
        <v>18999700</v>
      </c>
      <c r="EP154" s="143">
        <v>10441800</v>
      </c>
      <c r="EQ154" s="143">
        <v>19580500</v>
      </c>
      <c r="ER154" s="143">
        <v>12873600</v>
      </c>
      <c r="ES154" s="26">
        <f t="shared" si="596"/>
        <v>13.760737532116982</v>
      </c>
      <c r="ET154" s="26">
        <f t="shared" si="597"/>
        <v>10.835651633566574</v>
      </c>
      <c r="EU154" s="26">
        <f t="shared" si="598"/>
        <v>16.45723575422786</v>
      </c>
      <c r="EV154" s="26">
        <f t="shared" si="599"/>
        <v>15.924195318113751</v>
      </c>
      <c r="EW154" s="26">
        <f t="shared" si="600"/>
        <v>17.078104659076665</v>
      </c>
      <c r="EX154" s="26">
        <f t="shared" si="601"/>
        <v>16.307508670454876</v>
      </c>
      <c r="EY154" s="26">
        <f t="shared" si="602"/>
        <v>16.398163811004416</v>
      </c>
      <c r="EZ154" s="26">
        <f t="shared" si="603"/>
        <v>16.759933747532376</v>
      </c>
      <c r="FA154" s="26">
        <f t="shared" si="604"/>
        <v>16.161327539350321</v>
      </c>
      <c r="FB154" s="26">
        <f t="shared" si="605"/>
        <v>16.790044731002084</v>
      </c>
      <c r="FC154" s="152">
        <f t="shared" si="606"/>
        <v>16.370689260737606</v>
      </c>
      <c r="FH154">
        <f t="shared" ref="FH154:FK155" si="771">IF(ISNUMBER(J154),DE154,"")</f>
        <v>3.4053569446666665</v>
      </c>
      <c r="FI154" t="str">
        <f t="shared" si="771"/>
        <v/>
      </c>
      <c r="FJ154">
        <f t="shared" si="771"/>
        <v>2.8195169390000001</v>
      </c>
      <c r="FK154">
        <f t="shared" si="771"/>
        <v>3.468326748</v>
      </c>
      <c r="FL154">
        <f t="shared" si="740"/>
        <v>2.409175619</v>
      </c>
      <c r="FM154">
        <f t="shared" si="741"/>
        <v>2.2013802230000001</v>
      </c>
      <c r="FN154">
        <f t="shared" si="742"/>
        <v>1.7683585719999999</v>
      </c>
      <c r="FO154" s="26"/>
      <c r="FQ154" t="str">
        <f>IF(ISNUMBER(H154),DN154,"")</f>
        <v/>
      </c>
      <c r="FR154">
        <f>IF(ISNUMBER(I154),DO154,"")</f>
        <v>0.26614000299999996</v>
      </c>
      <c r="FS154">
        <f>IF(ISNUMBER(J154),DP154,"")</f>
        <v>0.55005664799999998</v>
      </c>
      <c r="FT154" t="str">
        <f>IF(ISNUMBER(K154),DQ154,"")</f>
        <v/>
      </c>
      <c r="FU154">
        <f t="shared" si="767"/>
        <v>0.35803214999999999</v>
      </c>
      <c r="FV154">
        <f t="shared" si="767"/>
        <v>9.2348127000000002E-2</v>
      </c>
      <c r="FW154">
        <f t="shared" si="743"/>
        <v>0.19535694100000001</v>
      </c>
      <c r="FX154">
        <f t="shared" si="744"/>
        <v>0.125755377</v>
      </c>
      <c r="FY154" s="4">
        <f t="shared" si="745"/>
        <v>0.18339862800000001</v>
      </c>
      <c r="GB154" t="str">
        <f t="shared" si="734"/>
        <v/>
      </c>
      <c r="GC154">
        <f t="shared" si="735"/>
        <v>0.10123834600000001</v>
      </c>
      <c r="GD154">
        <f t="shared" si="736"/>
        <v>4.4722338E-2</v>
      </c>
      <c r="GE154" t="str">
        <f t="shared" si="737"/>
        <v/>
      </c>
      <c r="GF154">
        <f t="shared" si="738"/>
        <v>5.5287228000000001E-2</v>
      </c>
      <c r="GG154">
        <f t="shared" si="739"/>
        <v>0.35902499999999998</v>
      </c>
      <c r="GH154">
        <f t="shared" si="746"/>
        <v>2.3689000000000002E-2</v>
      </c>
      <c r="GI154">
        <f t="shared" si="747"/>
        <v>0.44265399999999999</v>
      </c>
      <c r="GJ154" s="4">
        <f t="shared" si="748"/>
        <v>1.0078999999999999E-2</v>
      </c>
      <c r="GK154">
        <f t="shared" si="608"/>
        <v>13.760737532116982</v>
      </c>
      <c r="GL154">
        <f t="shared" si="609"/>
        <v>10.835651633566574</v>
      </c>
      <c r="GM154" t="str">
        <f t="shared" si="610"/>
        <v/>
      </c>
      <c r="GN154">
        <f t="shared" si="611"/>
        <v>15.924195318113751</v>
      </c>
      <c r="GO154">
        <f t="shared" si="612"/>
        <v>17.078104659076665</v>
      </c>
      <c r="GP154" t="str">
        <f t="shared" si="613"/>
        <v/>
      </c>
      <c r="GQ154">
        <f t="shared" si="614"/>
        <v>16.398163811004416</v>
      </c>
      <c r="GR154">
        <f t="shared" si="615"/>
        <v>16.759933747532376</v>
      </c>
      <c r="GS154">
        <f t="shared" si="616"/>
        <v>16.161327539350321</v>
      </c>
      <c r="GT154">
        <f t="shared" si="617"/>
        <v>16.790044731002084</v>
      </c>
      <c r="GU154">
        <f t="shared" si="618"/>
        <v>16.370689260737606</v>
      </c>
      <c r="GV154" s="26">
        <f t="shared" si="619"/>
        <v>0.52583789730000008</v>
      </c>
      <c r="GW154">
        <f t="shared" si="620"/>
        <v>0.52583789730000008</v>
      </c>
      <c r="GX154">
        <f t="shared" si="621"/>
        <v>0.52583789730000008</v>
      </c>
      <c r="GY154">
        <f t="shared" si="622"/>
        <v>0.52583789730000008</v>
      </c>
      <c r="GZ154">
        <f t="shared" si="623"/>
        <v>3.4053569446666665</v>
      </c>
      <c r="HA154">
        <f t="shared" si="624"/>
        <v>11.025982470999988</v>
      </c>
      <c r="HB154">
        <f t="shared" si="625"/>
        <v>2.8195169390000001</v>
      </c>
      <c r="HC154">
        <f t="shared" si="626"/>
        <v>3.468326748</v>
      </c>
      <c r="HD154">
        <f t="shared" si="627"/>
        <v>2.409175619</v>
      </c>
      <c r="HE154">
        <f t="shared" si="628"/>
        <v>2.2013802230000001</v>
      </c>
      <c r="HF154">
        <f t="shared" si="629"/>
        <v>1.7683585719999999</v>
      </c>
      <c r="HG154" s="26" t="str">
        <f t="shared" si="630"/>
        <v/>
      </c>
      <c r="HH154" t="str">
        <f t="shared" si="631"/>
        <v/>
      </c>
      <c r="HI154" t="str">
        <f t="shared" si="632"/>
        <v/>
      </c>
      <c r="HJ154" t="str">
        <f t="shared" si="633"/>
        <v/>
      </c>
      <c r="HK154">
        <f t="shared" si="634"/>
        <v>3.4053569446666665</v>
      </c>
      <c r="HL154" t="str">
        <f t="shared" si="635"/>
        <v/>
      </c>
      <c r="HM154">
        <f t="shared" si="636"/>
        <v>2.8195169390000001</v>
      </c>
      <c r="HN154">
        <f t="shared" si="637"/>
        <v>3.468326748</v>
      </c>
      <c r="HO154">
        <f t="shared" si="638"/>
        <v>2.409175619</v>
      </c>
      <c r="HP154">
        <f t="shared" si="639"/>
        <v>2.2013802230000001</v>
      </c>
      <c r="HQ154">
        <f t="shared" si="640"/>
        <v>1.7683585719999999</v>
      </c>
      <c r="HR154" s="26">
        <f t="shared" si="641"/>
        <v>1.8501305000000012E-3</v>
      </c>
      <c r="HS154">
        <f t="shared" si="642"/>
        <v>1.8501305000000012E-3</v>
      </c>
      <c r="HT154">
        <f t="shared" si="643"/>
        <v>0.86766592399999853</v>
      </c>
      <c r="HU154">
        <f t="shared" si="644"/>
        <v>0.26614000299999996</v>
      </c>
      <c r="HV154">
        <f t="shared" si="645"/>
        <v>0.55005664799999998</v>
      </c>
      <c r="HW154">
        <f t="shared" si="646"/>
        <v>0.86766592399999853</v>
      </c>
      <c r="HX154">
        <f t="shared" si="647"/>
        <v>0.35803214999999999</v>
      </c>
      <c r="HY154">
        <f t="shared" si="648"/>
        <v>9.2348127000000002E-2</v>
      </c>
      <c r="HZ154">
        <f t="shared" si="649"/>
        <v>0.19535694100000001</v>
      </c>
      <c r="IA154">
        <f t="shared" si="650"/>
        <v>0.125755377</v>
      </c>
      <c r="IB154" s="4">
        <f t="shared" si="651"/>
        <v>0.18339862800000001</v>
      </c>
      <c r="IC154" t="str">
        <f t="shared" si="652"/>
        <v/>
      </c>
      <c r="ID154" t="str">
        <f t="shared" si="653"/>
        <v/>
      </c>
      <c r="IE154" t="str">
        <f t="shared" si="654"/>
        <v/>
      </c>
      <c r="IF154">
        <f t="shared" si="655"/>
        <v>0.26614000299999996</v>
      </c>
      <c r="IG154">
        <f t="shared" si="656"/>
        <v>0.55005664799999998</v>
      </c>
      <c r="IH154" t="str">
        <f t="shared" si="657"/>
        <v/>
      </c>
      <c r="II154">
        <f t="shared" si="658"/>
        <v>0.35803214999999999</v>
      </c>
      <c r="IJ154">
        <f t="shared" si="659"/>
        <v>9.2348127000000002E-2</v>
      </c>
      <c r="IK154">
        <f t="shared" si="660"/>
        <v>0.19535694100000001</v>
      </c>
      <c r="IL154">
        <f t="shared" si="661"/>
        <v>0.125755377</v>
      </c>
      <c r="IM154">
        <f t="shared" si="662"/>
        <v>0.18339862800000001</v>
      </c>
      <c r="IN154" s="26">
        <f t="shared" si="663"/>
        <v>0</v>
      </c>
      <c r="IO154">
        <f t="shared" si="664"/>
        <v>0</v>
      </c>
      <c r="IP154">
        <f t="shared" si="665"/>
        <v>0.13094384999999997</v>
      </c>
      <c r="IQ154">
        <f t="shared" si="666"/>
        <v>0.10123834600000001</v>
      </c>
      <c r="IR154">
        <f t="shared" si="667"/>
        <v>4.4722338E-2</v>
      </c>
      <c r="IS154">
        <f t="shared" si="668"/>
        <v>0.13094384999999997</v>
      </c>
      <c r="IT154">
        <f t="shared" si="669"/>
        <v>5.5287228000000001E-2</v>
      </c>
      <c r="IU154">
        <f t="shared" si="670"/>
        <v>0.13094384999999997</v>
      </c>
      <c r="IV154">
        <f t="shared" si="671"/>
        <v>2.3689000000000002E-2</v>
      </c>
      <c r="IW154">
        <f t="shared" si="672"/>
        <v>0.13094384999999997</v>
      </c>
      <c r="IX154">
        <f t="shared" si="673"/>
        <v>1.0078999999999999E-2</v>
      </c>
      <c r="IY154" s="26" t="str">
        <f t="shared" si="674"/>
        <v/>
      </c>
      <c r="IZ154" t="str">
        <f t="shared" si="675"/>
        <v/>
      </c>
      <c r="JA154" t="str">
        <f t="shared" si="676"/>
        <v/>
      </c>
      <c r="JB154">
        <f t="shared" si="677"/>
        <v>0.10123834600000001</v>
      </c>
      <c r="JC154">
        <f t="shared" si="678"/>
        <v>4.4722338E-2</v>
      </c>
      <c r="JD154" t="str">
        <f t="shared" si="679"/>
        <v/>
      </c>
      <c r="JE154">
        <f t="shared" si="680"/>
        <v>5.5287228000000001E-2</v>
      </c>
      <c r="JF154">
        <f t="shared" si="681"/>
        <v>0.13094384999999997</v>
      </c>
      <c r="JG154">
        <f t="shared" si="682"/>
        <v>2.3689000000000002E-2</v>
      </c>
      <c r="JH154">
        <f t="shared" si="683"/>
        <v>0.13094384999999997</v>
      </c>
      <c r="JI154">
        <f t="shared" si="684"/>
        <v>1.0078999999999999E-2</v>
      </c>
      <c r="JJ154" s="26">
        <f t="shared" si="685"/>
        <v>16.471776900977758</v>
      </c>
      <c r="JK154">
        <f t="shared" si="686"/>
        <v>16.471776900977758</v>
      </c>
      <c r="JL154">
        <f t="shared" si="687"/>
        <v>23.290190403071897</v>
      </c>
      <c r="JM154">
        <f t="shared" si="688"/>
        <v>16.471776900977758</v>
      </c>
      <c r="JN154">
        <f t="shared" si="689"/>
        <v>17.078104659076665</v>
      </c>
      <c r="JO154">
        <f t="shared" si="690"/>
        <v>23.290190403071897</v>
      </c>
      <c r="JP154">
        <f t="shared" si="691"/>
        <v>16.471776900977758</v>
      </c>
      <c r="JQ154">
        <f t="shared" si="692"/>
        <v>16.759933747532376</v>
      </c>
      <c r="JR154">
        <f t="shared" si="693"/>
        <v>16.471776900977758</v>
      </c>
      <c r="JS154">
        <f t="shared" si="694"/>
        <v>16.790044731002084</v>
      </c>
      <c r="JT154">
        <f t="shared" si="695"/>
        <v>16.471776900977758</v>
      </c>
      <c r="JU154" s="26">
        <f t="shared" si="696"/>
        <v>16.471776900977758</v>
      </c>
      <c r="JV154">
        <f t="shared" si="697"/>
        <v>16.471776900977758</v>
      </c>
      <c r="JW154" t="str">
        <f t="shared" si="698"/>
        <v/>
      </c>
      <c r="JX154">
        <f t="shared" si="699"/>
        <v>16.471776900977758</v>
      </c>
      <c r="JY154">
        <f t="shared" si="700"/>
        <v>17.078104659076665</v>
      </c>
      <c r="JZ154" t="str">
        <f t="shared" si="701"/>
        <v/>
      </c>
      <c r="KA154">
        <f t="shared" si="702"/>
        <v>16.471776900977758</v>
      </c>
      <c r="KB154">
        <f t="shared" si="703"/>
        <v>16.759933747532376</v>
      </c>
      <c r="KC154">
        <f t="shared" si="704"/>
        <v>16.471776900977758</v>
      </c>
      <c r="KD154">
        <f t="shared" si="705"/>
        <v>16.790044731002084</v>
      </c>
      <c r="KE154" s="4">
        <f t="shared" si="706"/>
        <v>16.471776900977758</v>
      </c>
    </row>
    <row r="155" spans="1:291" x14ac:dyDescent="0.2">
      <c r="A155" s="16" t="s">
        <v>3925</v>
      </c>
      <c r="B155" s="17" t="s">
        <v>3926</v>
      </c>
      <c r="C155" s="17"/>
      <c r="D155" s="17"/>
      <c r="E155" s="20" t="s">
        <v>248</v>
      </c>
      <c r="F155" s="19"/>
      <c r="G155" s="19"/>
      <c r="H155" s="19">
        <v>0</v>
      </c>
      <c r="I155" s="19">
        <v>0</v>
      </c>
      <c r="J155" s="19">
        <v>0</v>
      </c>
      <c r="K155" s="19"/>
      <c r="L155" s="19">
        <v>0</v>
      </c>
      <c r="M155" s="19">
        <v>0</v>
      </c>
      <c r="N155" s="19">
        <v>0</v>
      </c>
      <c r="O155" s="19">
        <v>0</v>
      </c>
      <c r="P155" s="32">
        <v>0</v>
      </c>
      <c r="Q155" s="19"/>
      <c r="R155" s="19"/>
      <c r="S155" s="19">
        <v>0</v>
      </c>
      <c r="T155" s="19">
        <v>0</v>
      </c>
      <c r="U155" s="19">
        <v>0</v>
      </c>
      <c r="V155" s="19"/>
      <c r="W155" s="19">
        <v>0</v>
      </c>
      <c r="X155" s="19">
        <v>0</v>
      </c>
      <c r="Y155" s="19">
        <v>0</v>
      </c>
      <c r="Z155" s="19">
        <v>0</v>
      </c>
      <c r="AA155" s="32">
        <v>0</v>
      </c>
      <c r="AD155">
        <v>0</v>
      </c>
      <c r="AE155">
        <v>0</v>
      </c>
      <c r="AF155">
        <v>0</v>
      </c>
      <c r="AH155">
        <v>0</v>
      </c>
      <c r="AI155">
        <v>0</v>
      </c>
      <c r="AJ155">
        <v>0</v>
      </c>
      <c r="AK155">
        <v>0</v>
      </c>
      <c r="AL155" s="4">
        <v>0</v>
      </c>
      <c r="AM155" s="19"/>
      <c r="AN155" s="19"/>
      <c r="AO155" s="19">
        <v>2.0373100000000002E-2</v>
      </c>
      <c r="AP155" s="19">
        <v>2.1090899999999999E-2</v>
      </c>
      <c r="AQ155" s="19">
        <v>2.0974799999999998E-2</v>
      </c>
      <c r="AR155" s="19"/>
      <c r="AS155" s="19">
        <v>2.0454300000000002E-2</v>
      </c>
      <c r="AT155" s="19">
        <v>2.0722999999999998E-2</v>
      </c>
      <c r="AU155" s="19">
        <v>2.03295E-2</v>
      </c>
      <c r="AV155" s="19">
        <v>1.9868E-2</v>
      </c>
      <c r="AW155" s="32">
        <v>1.92014E-2</v>
      </c>
      <c r="AX155" s="19"/>
      <c r="AY155" s="19"/>
      <c r="AZ155" s="19">
        <v>0</v>
      </c>
      <c r="BA155" s="19">
        <v>0</v>
      </c>
      <c r="BB155" s="19">
        <v>0</v>
      </c>
      <c r="BC155" s="19"/>
      <c r="BD155" s="19">
        <v>0</v>
      </c>
      <c r="BE155" s="19">
        <v>0</v>
      </c>
      <c r="BF155" s="19">
        <v>0</v>
      </c>
      <c r="BG155" s="19">
        <v>0</v>
      </c>
      <c r="BH155" s="32">
        <v>1</v>
      </c>
      <c r="BI155" s="19"/>
      <c r="BJ155" s="19"/>
      <c r="BK155" s="19">
        <f t="shared" ref="BK155:BK162" si="772">IF(AZ155&gt;0,1,0)</f>
        <v>0</v>
      </c>
      <c r="BL155" s="19">
        <f t="shared" si="768"/>
        <v>0</v>
      </c>
      <c r="BM155" s="19">
        <f t="shared" si="769"/>
        <v>0</v>
      </c>
      <c r="BN155" s="19"/>
      <c r="BO155" s="19">
        <f t="shared" si="770"/>
        <v>0</v>
      </c>
      <c r="BP155" s="19">
        <f t="shared" si="754"/>
        <v>0</v>
      </c>
      <c r="BQ155" s="19">
        <f t="shared" si="754"/>
        <v>0</v>
      </c>
      <c r="BR155" s="19">
        <f t="shared" si="754"/>
        <v>0</v>
      </c>
      <c r="BS155" s="19">
        <f t="shared" si="754"/>
        <v>1</v>
      </c>
      <c r="BT155" s="38">
        <v>22</v>
      </c>
      <c r="BU155" s="19">
        <v>26</v>
      </c>
      <c r="BV155" s="19">
        <v>10</v>
      </c>
      <c r="BW155" s="19">
        <v>67</v>
      </c>
      <c r="BX155" s="19">
        <v>62</v>
      </c>
      <c r="BY155" s="19">
        <v>75</v>
      </c>
      <c r="BZ155" s="19">
        <v>63</v>
      </c>
      <c r="CA155" s="19">
        <v>40</v>
      </c>
      <c r="CB155" s="19">
        <v>64</v>
      </c>
      <c r="CC155" s="19">
        <v>49</v>
      </c>
      <c r="CD155" s="32">
        <v>26</v>
      </c>
      <c r="CE155" s="19">
        <v>96</v>
      </c>
      <c r="CF155" s="19">
        <v>88</v>
      </c>
      <c r="CG155" s="19">
        <v>46</v>
      </c>
      <c r="CH155" s="19">
        <v>140</v>
      </c>
      <c r="CI155" s="19">
        <v>92</v>
      </c>
      <c r="CJ155" s="19">
        <v>110</v>
      </c>
      <c r="CK155" s="19">
        <v>94</v>
      </c>
      <c r="CL155" s="19">
        <v>62</v>
      </c>
      <c r="CM155" s="19">
        <v>109</v>
      </c>
      <c r="CN155" s="19">
        <v>108</v>
      </c>
      <c r="CO155" s="32">
        <v>200</v>
      </c>
      <c r="CP155" s="35">
        <f t="shared" si="755"/>
        <v>0.22916666666666666</v>
      </c>
      <c r="CQ155" s="35">
        <f t="shared" si="756"/>
        <v>0.29545454545454547</v>
      </c>
      <c r="CR155" s="35">
        <f t="shared" si="757"/>
        <v>0.21739130434782608</v>
      </c>
      <c r="CS155" s="35">
        <f t="shared" si="758"/>
        <v>0.47857142857142859</v>
      </c>
      <c r="CT155" s="35">
        <f t="shared" si="759"/>
        <v>0.67391304347826086</v>
      </c>
      <c r="CU155" s="35">
        <f t="shared" si="760"/>
        <v>0.68181818181818177</v>
      </c>
      <c r="CV155" s="35">
        <f t="shared" si="761"/>
        <v>0.67021276595744683</v>
      </c>
      <c r="CW155" s="35">
        <f t="shared" si="762"/>
        <v>0.64516129032258063</v>
      </c>
      <c r="CX155" s="35">
        <f t="shared" si="763"/>
        <v>0.58715596330275233</v>
      </c>
      <c r="CY155" s="35">
        <f t="shared" si="764"/>
        <v>0.45370370370370372</v>
      </c>
      <c r="CZ155" s="139">
        <f t="shared" si="765"/>
        <v>0.13</v>
      </c>
      <c r="DA155" s="146">
        <v>8.1000673679999995</v>
      </c>
      <c r="DB155" s="146">
        <v>2.3791503939999998</v>
      </c>
      <c r="DC155" s="146">
        <v>1.5806868620000001</v>
      </c>
      <c r="DD155" s="146">
        <v>2.4835070990000001</v>
      </c>
      <c r="DE155" s="146">
        <v>3.05850233</v>
      </c>
      <c r="DF155" s="146">
        <v>1.7738160890000001</v>
      </c>
      <c r="DG155" s="146">
        <v>1.572947512</v>
      </c>
      <c r="DH155" s="146">
        <v>2.2758763989999999</v>
      </c>
      <c r="DI155" s="146">
        <v>2.4889283130000002</v>
      </c>
      <c r="DJ155" s="146">
        <v>2.9684094320000001</v>
      </c>
      <c r="DK155" s="147">
        <v>4.1588023590000001</v>
      </c>
      <c r="DL155" s="146"/>
      <c r="DM155" s="146"/>
      <c r="DN155" s="146"/>
      <c r="DO155" s="146"/>
      <c r="DP155" s="146"/>
      <c r="DQ155" s="146"/>
      <c r="DR155" s="146"/>
      <c r="DS155" s="146"/>
      <c r="DT155" s="146">
        <v>1.5473100000000001E-3</v>
      </c>
      <c r="DU155" s="146">
        <v>9.2181000000000001E-4</v>
      </c>
      <c r="DV155" s="147">
        <v>0.113255863</v>
      </c>
      <c r="DW155" s="146"/>
      <c r="DX155" s="146"/>
      <c r="DY155" s="146">
        <v>5.9789270999999998E-2</v>
      </c>
      <c r="DZ155" s="146">
        <v>4.8603400999999997E-2</v>
      </c>
      <c r="EA155" s="146">
        <v>0.108484249</v>
      </c>
      <c r="EB155" s="146">
        <v>0.26379175199999999</v>
      </c>
      <c r="EC155" s="146">
        <v>-3.3512340000000002E-2</v>
      </c>
      <c r="ED155" s="146">
        <v>-2.317E-2</v>
      </c>
      <c r="EE155" s="146">
        <v>-9.2789999999999997E-2</v>
      </c>
      <c r="EF155" s="146">
        <v>6.2598000000000001E-2</v>
      </c>
      <c r="EG155" s="147">
        <v>0.20962700000000001</v>
      </c>
      <c r="EH155" s="143">
        <v>59867100</v>
      </c>
      <c r="EI155" s="143">
        <v>45000600</v>
      </c>
      <c r="EJ155" s="143">
        <v>47123800</v>
      </c>
      <c r="EK155" s="143">
        <v>89435700</v>
      </c>
      <c r="EL155" s="143">
        <v>55308100</v>
      </c>
      <c r="EM155" s="143">
        <v>59463900</v>
      </c>
      <c r="EN155" s="143">
        <v>68000500</v>
      </c>
      <c r="EO155" s="143">
        <v>100786400</v>
      </c>
      <c r="EP155" s="143">
        <v>109189500</v>
      </c>
      <c r="EQ155" s="143">
        <v>205966800</v>
      </c>
      <c r="ER155" s="143"/>
      <c r="ES155" s="26">
        <f t="shared" si="596"/>
        <v>17.907637663445417</v>
      </c>
      <c r="ET155" s="26">
        <f t="shared" si="597"/>
        <v>17.622186380979038</v>
      </c>
      <c r="EU155" s="26">
        <f t="shared" si="598"/>
        <v>17.66828873921725</v>
      </c>
      <c r="EV155" s="26">
        <f t="shared" si="599"/>
        <v>18.309030489292255</v>
      </c>
      <c r="EW155" s="26">
        <f t="shared" si="600"/>
        <v>17.828429929545713</v>
      </c>
      <c r="EX155" s="26">
        <f t="shared" si="601"/>
        <v>17.900879963696092</v>
      </c>
      <c r="EY155" s="26">
        <f t="shared" si="602"/>
        <v>18.035025616054526</v>
      </c>
      <c r="EZ155" s="26">
        <f t="shared" si="603"/>
        <v>18.428513983864015</v>
      </c>
      <c r="FA155" s="26">
        <f t="shared" si="604"/>
        <v>18.508595462805847</v>
      </c>
      <c r="FB155" s="26">
        <f t="shared" si="605"/>
        <v>19.143225548716831</v>
      </c>
      <c r="FC155" s="152" t="str">
        <f t="shared" si="606"/>
        <v/>
      </c>
      <c r="FD155" t="str">
        <f t="shared" ref="FD155:FD173" si="773">IF(ISNUMBER(F155),DA155,"")</f>
        <v/>
      </c>
      <c r="FE155" t="str">
        <f t="shared" ref="FE155:FE173" si="774">IF(ISNUMBER(G155),DB155,"")</f>
        <v/>
      </c>
      <c r="FF155">
        <f t="shared" ref="FF155:FF173" si="775">IF(ISNUMBER(H155),DC155,"")</f>
        <v>1.5806868620000001</v>
      </c>
      <c r="FG155">
        <f t="shared" ref="FG155:FG173" si="776">IF(ISNUMBER(I155),DD155,"")</f>
        <v>2.4835070990000001</v>
      </c>
      <c r="FH155">
        <f t="shared" si="771"/>
        <v>3.05850233</v>
      </c>
      <c r="FI155" t="str">
        <f t="shared" si="771"/>
        <v/>
      </c>
      <c r="FJ155">
        <f t="shared" si="771"/>
        <v>1.572947512</v>
      </c>
      <c r="FK155">
        <f t="shared" si="771"/>
        <v>2.2758763989999999</v>
      </c>
      <c r="FL155">
        <f t="shared" si="740"/>
        <v>2.4889283130000002</v>
      </c>
      <c r="FM155">
        <f t="shared" si="741"/>
        <v>2.9684094320000001</v>
      </c>
      <c r="FN155">
        <f t="shared" si="742"/>
        <v>4.1588023590000001</v>
      </c>
      <c r="FO155" s="26"/>
      <c r="FP155" t="str">
        <f>IF(ISNUMBER(G155),DM155,"")</f>
        <v/>
      </c>
      <c r="FT155" t="str">
        <f t="shared" ref="FT155:FT161" si="777">IF(ISNUMBER(K155),DQ155,"")</f>
        <v/>
      </c>
      <c r="FW155">
        <f t="shared" si="743"/>
        <v>1.5473100000000001E-3</v>
      </c>
      <c r="FX155">
        <f t="shared" si="744"/>
        <v>9.2181000000000001E-4</v>
      </c>
      <c r="FY155" s="4">
        <f t="shared" si="745"/>
        <v>0.113255863</v>
      </c>
      <c r="GB155">
        <f t="shared" si="734"/>
        <v>5.9789270999999998E-2</v>
      </c>
      <c r="GC155">
        <f t="shared" si="735"/>
        <v>4.8603400999999997E-2</v>
      </c>
      <c r="GD155">
        <f t="shared" si="736"/>
        <v>0.108484249</v>
      </c>
      <c r="GE155" t="str">
        <f t="shared" si="737"/>
        <v/>
      </c>
      <c r="GF155">
        <f t="shared" si="738"/>
        <v>-3.3512340000000002E-2</v>
      </c>
      <c r="GG155">
        <f t="shared" si="739"/>
        <v>-2.317E-2</v>
      </c>
      <c r="GH155">
        <f t="shared" si="746"/>
        <v>-9.2789999999999997E-2</v>
      </c>
      <c r="GI155">
        <f t="shared" si="747"/>
        <v>6.2598000000000001E-2</v>
      </c>
      <c r="GJ155" s="4">
        <f t="shared" si="748"/>
        <v>0.20962700000000001</v>
      </c>
      <c r="GK155" t="str">
        <f t="shared" si="608"/>
        <v/>
      </c>
      <c r="GL155" t="str">
        <f t="shared" si="609"/>
        <v/>
      </c>
      <c r="GM155">
        <f t="shared" si="610"/>
        <v>17.66828873921725</v>
      </c>
      <c r="GN155">
        <f t="shared" si="611"/>
        <v>18.309030489292255</v>
      </c>
      <c r="GO155">
        <f t="shared" si="612"/>
        <v>17.828429929545713</v>
      </c>
      <c r="GP155" t="str">
        <f t="shared" si="613"/>
        <v/>
      </c>
      <c r="GQ155">
        <f t="shared" si="614"/>
        <v>18.035025616054526</v>
      </c>
      <c r="GR155">
        <f t="shared" si="615"/>
        <v>18.428513983864015</v>
      </c>
      <c r="GS155">
        <f t="shared" si="616"/>
        <v>18.508595462805847</v>
      </c>
      <c r="GT155">
        <f t="shared" si="617"/>
        <v>19.143225548716831</v>
      </c>
      <c r="GU155" t="str">
        <f t="shared" si="618"/>
        <v/>
      </c>
      <c r="GV155" s="26">
        <f t="shared" si="619"/>
        <v>11.025982470999988</v>
      </c>
      <c r="GW155">
        <f t="shared" si="620"/>
        <v>11.025982470999988</v>
      </c>
      <c r="GX155">
        <f t="shared" si="621"/>
        <v>1.5806868620000001</v>
      </c>
      <c r="GY155">
        <f t="shared" si="622"/>
        <v>2.4835070990000001</v>
      </c>
      <c r="GZ155">
        <f t="shared" si="623"/>
        <v>3.05850233</v>
      </c>
      <c r="HA155">
        <f t="shared" si="624"/>
        <v>11.025982470999988</v>
      </c>
      <c r="HB155">
        <f t="shared" si="625"/>
        <v>1.572947512</v>
      </c>
      <c r="HC155">
        <f t="shared" si="626"/>
        <v>2.2758763989999999</v>
      </c>
      <c r="HD155">
        <f t="shared" si="627"/>
        <v>2.4889283130000002</v>
      </c>
      <c r="HE155">
        <f t="shared" si="628"/>
        <v>2.9684094320000001</v>
      </c>
      <c r="HF155">
        <f t="shared" si="629"/>
        <v>4.1588023590000001</v>
      </c>
      <c r="HG155" s="26" t="str">
        <f t="shared" si="630"/>
        <v/>
      </c>
      <c r="HH155" t="str">
        <f t="shared" si="631"/>
        <v/>
      </c>
      <c r="HI155">
        <f t="shared" si="632"/>
        <v>1.5806868620000001</v>
      </c>
      <c r="HJ155">
        <f t="shared" si="633"/>
        <v>2.4835070990000001</v>
      </c>
      <c r="HK155">
        <f t="shared" si="634"/>
        <v>3.05850233</v>
      </c>
      <c r="HL155" t="str">
        <f t="shared" si="635"/>
        <v/>
      </c>
      <c r="HM155">
        <f t="shared" si="636"/>
        <v>1.572947512</v>
      </c>
      <c r="HN155">
        <f t="shared" si="637"/>
        <v>2.2758763989999999</v>
      </c>
      <c r="HO155">
        <f t="shared" si="638"/>
        <v>2.4889283130000002</v>
      </c>
      <c r="HP155">
        <f t="shared" si="639"/>
        <v>2.9684094320000001</v>
      </c>
      <c r="HQ155">
        <f t="shared" si="640"/>
        <v>4.1588023590000001</v>
      </c>
      <c r="HR155" s="26">
        <f t="shared" si="641"/>
        <v>1.8501305000000012E-3</v>
      </c>
      <c r="HS155">
        <f t="shared" si="642"/>
        <v>0.86766592399999853</v>
      </c>
      <c r="HT155">
        <f t="shared" si="643"/>
        <v>1.8501305000000012E-3</v>
      </c>
      <c r="HU155">
        <f t="shared" si="644"/>
        <v>1.8501305000000012E-3</v>
      </c>
      <c r="HV155">
        <f t="shared" si="645"/>
        <v>1.8501305000000012E-3</v>
      </c>
      <c r="HW155">
        <f t="shared" si="646"/>
        <v>0.86766592399999853</v>
      </c>
      <c r="HX155">
        <f t="shared" si="647"/>
        <v>1.8501305000000012E-3</v>
      </c>
      <c r="HY155">
        <f t="shared" si="648"/>
        <v>1.8501305000000012E-3</v>
      </c>
      <c r="HZ155">
        <f t="shared" si="649"/>
        <v>1.8501305000000012E-3</v>
      </c>
      <c r="IA155">
        <f t="shared" si="650"/>
        <v>1.8501305000000012E-3</v>
      </c>
      <c r="IB155" s="4">
        <f t="shared" si="651"/>
        <v>0.113255863</v>
      </c>
      <c r="IC155" t="str">
        <f t="shared" si="652"/>
        <v/>
      </c>
      <c r="ID155" t="str">
        <f t="shared" si="653"/>
        <v/>
      </c>
      <c r="IE155" t="str">
        <f t="shared" si="654"/>
        <v/>
      </c>
      <c r="IF155" t="str">
        <f t="shared" si="655"/>
        <v/>
      </c>
      <c r="IG155" t="str">
        <f t="shared" si="656"/>
        <v/>
      </c>
      <c r="IH155" t="str">
        <f t="shared" si="657"/>
        <v/>
      </c>
      <c r="II155" t="str">
        <f t="shared" si="658"/>
        <v/>
      </c>
      <c r="IJ155" t="str">
        <f t="shared" si="659"/>
        <v/>
      </c>
      <c r="IK155">
        <f t="shared" si="660"/>
        <v>1.8501305000000012E-3</v>
      </c>
      <c r="IL155">
        <f t="shared" si="661"/>
        <v>1.8501305000000012E-3</v>
      </c>
      <c r="IM155">
        <f t="shared" si="662"/>
        <v>0.113255863</v>
      </c>
      <c r="IN155" s="26">
        <f t="shared" si="663"/>
        <v>0</v>
      </c>
      <c r="IO155">
        <f t="shared" si="664"/>
        <v>0</v>
      </c>
      <c r="IP155">
        <f t="shared" si="665"/>
        <v>5.9789270999999998E-2</v>
      </c>
      <c r="IQ155">
        <f t="shared" si="666"/>
        <v>4.8603400999999997E-2</v>
      </c>
      <c r="IR155">
        <f t="shared" si="667"/>
        <v>0.108484249</v>
      </c>
      <c r="IS155">
        <f t="shared" si="668"/>
        <v>0.13094384999999997</v>
      </c>
      <c r="IT155">
        <f t="shared" si="669"/>
        <v>-3.3512340000000002E-2</v>
      </c>
      <c r="IU155">
        <f t="shared" si="670"/>
        <v>-2.317E-2</v>
      </c>
      <c r="IV155">
        <f t="shared" si="671"/>
        <v>-9.2789999999999997E-2</v>
      </c>
      <c r="IW155">
        <f t="shared" si="672"/>
        <v>6.2598000000000001E-2</v>
      </c>
      <c r="IX155">
        <f t="shared" si="673"/>
        <v>0.13094384999999997</v>
      </c>
      <c r="IY155" s="26" t="str">
        <f t="shared" si="674"/>
        <v/>
      </c>
      <c r="IZ155" t="str">
        <f t="shared" si="675"/>
        <v/>
      </c>
      <c r="JA155">
        <f t="shared" si="676"/>
        <v>5.9789270999999998E-2</v>
      </c>
      <c r="JB155">
        <f t="shared" si="677"/>
        <v>4.8603400999999997E-2</v>
      </c>
      <c r="JC155">
        <f t="shared" si="678"/>
        <v>0.108484249</v>
      </c>
      <c r="JD155" t="str">
        <f t="shared" si="679"/>
        <v/>
      </c>
      <c r="JE155">
        <f t="shared" si="680"/>
        <v>-3.3512340000000002E-2</v>
      </c>
      <c r="JF155">
        <f t="shared" si="681"/>
        <v>-2.317E-2</v>
      </c>
      <c r="JG155">
        <f t="shared" si="682"/>
        <v>-9.2789999999999997E-2</v>
      </c>
      <c r="JH155">
        <f t="shared" si="683"/>
        <v>6.2598000000000001E-2</v>
      </c>
      <c r="JI155">
        <f t="shared" si="684"/>
        <v>0.13094384999999997</v>
      </c>
      <c r="JJ155" s="26">
        <f t="shared" si="685"/>
        <v>23.290190403071897</v>
      </c>
      <c r="JK155">
        <f t="shared" si="686"/>
        <v>23.290190403071897</v>
      </c>
      <c r="JL155">
        <f t="shared" si="687"/>
        <v>17.66828873921725</v>
      </c>
      <c r="JM155">
        <f t="shared" si="688"/>
        <v>18.309030489292255</v>
      </c>
      <c r="JN155">
        <f t="shared" si="689"/>
        <v>17.828429929545713</v>
      </c>
      <c r="JO155">
        <f t="shared" si="690"/>
        <v>23.290190403071897</v>
      </c>
      <c r="JP155">
        <f t="shared" si="691"/>
        <v>18.035025616054526</v>
      </c>
      <c r="JQ155">
        <f t="shared" si="692"/>
        <v>18.428513983864015</v>
      </c>
      <c r="JR155">
        <f t="shared" si="693"/>
        <v>18.508595462805847</v>
      </c>
      <c r="JS155">
        <f t="shared" si="694"/>
        <v>19.143225548716831</v>
      </c>
      <c r="JT155">
        <f t="shared" si="695"/>
        <v>23.290190403071897</v>
      </c>
      <c r="JU155" s="26" t="str">
        <f t="shared" si="696"/>
        <v/>
      </c>
      <c r="JV155" t="str">
        <f t="shared" si="697"/>
        <v/>
      </c>
      <c r="JW155">
        <f t="shared" si="698"/>
        <v>17.66828873921725</v>
      </c>
      <c r="JX155">
        <f t="shared" si="699"/>
        <v>18.309030489292255</v>
      </c>
      <c r="JY155">
        <f t="shared" si="700"/>
        <v>17.828429929545713</v>
      </c>
      <c r="JZ155" t="str">
        <f t="shared" si="701"/>
        <v/>
      </c>
      <c r="KA155">
        <f t="shared" si="702"/>
        <v>18.035025616054526</v>
      </c>
      <c r="KB155">
        <f t="shared" si="703"/>
        <v>18.428513983864015</v>
      </c>
      <c r="KC155">
        <f t="shared" si="704"/>
        <v>18.508595462805847</v>
      </c>
      <c r="KD155">
        <f t="shared" si="705"/>
        <v>19.143225548716831</v>
      </c>
      <c r="KE155" s="4" t="str">
        <f t="shared" si="706"/>
        <v/>
      </c>
    </row>
    <row r="156" spans="1:291" x14ac:dyDescent="0.2">
      <c r="A156" s="16" t="s">
        <v>3814</v>
      </c>
      <c r="B156" s="17" t="s">
        <v>4065</v>
      </c>
      <c r="C156" s="17"/>
      <c r="D156" s="17"/>
      <c r="E156" s="20" t="s">
        <v>248</v>
      </c>
      <c r="F156" s="19">
        <v>0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/>
      <c r="O156" s="19">
        <v>0</v>
      </c>
      <c r="P156" s="32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/>
      <c r="Z156" s="19">
        <v>0</v>
      </c>
      <c r="AA156" s="32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K156">
        <v>0</v>
      </c>
      <c r="AL156" s="4">
        <v>0</v>
      </c>
      <c r="AM156" s="19">
        <v>2.6364700000000001E-2</v>
      </c>
      <c r="AN156" s="19">
        <v>2.5968100000000001E-2</v>
      </c>
      <c r="AO156" s="19">
        <v>2.61201E-2</v>
      </c>
      <c r="AP156" s="19">
        <v>2.70882E-2</v>
      </c>
      <c r="AQ156" s="19">
        <v>2.8659199999999999E-2</v>
      </c>
      <c r="AR156" s="19">
        <v>2.83507E-2</v>
      </c>
      <c r="AS156" s="19">
        <v>2.767E-2</v>
      </c>
      <c r="AT156" s="19">
        <v>3.1372400000000002E-2</v>
      </c>
      <c r="AU156" s="19"/>
      <c r="AV156" s="19">
        <v>3.32304E-2</v>
      </c>
      <c r="AW156" s="32">
        <v>3.4321200000000003E-2</v>
      </c>
      <c r="AX156" s="19">
        <v>0</v>
      </c>
      <c r="AY156" s="19">
        <v>0</v>
      </c>
      <c r="AZ156" s="19">
        <v>0</v>
      </c>
      <c r="BA156" s="19">
        <v>0</v>
      </c>
      <c r="BB156" s="19">
        <v>0</v>
      </c>
      <c r="BC156" s="19">
        <v>0</v>
      </c>
      <c r="BD156" s="19">
        <v>0</v>
      </c>
      <c r="BE156" s="19">
        <v>0</v>
      </c>
      <c r="BF156" s="19"/>
      <c r="BG156" s="19">
        <v>1</v>
      </c>
      <c r="BH156" s="32">
        <v>1</v>
      </c>
      <c r="BI156" s="19">
        <f>IF(AX156&gt;0,1,0)</f>
        <v>0</v>
      </c>
      <c r="BJ156" s="19">
        <f>IF(AY156&gt;0,1,0)</f>
        <v>0</v>
      </c>
      <c r="BK156" s="19">
        <f t="shared" si="772"/>
        <v>0</v>
      </c>
      <c r="BL156" s="19">
        <f t="shared" si="768"/>
        <v>0</v>
      </c>
      <c r="BM156" s="19">
        <f t="shared" si="769"/>
        <v>0</v>
      </c>
      <c r="BN156" s="19">
        <f>IF(BC156&gt;0,1,0)</f>
        <v>0</v>
      </c>
      <c r="BO156" s="19">
        <f t="shared" si="770"/>
        <v>0</v>
      </c>
      <c r="BP156" s="19">
        <f>IF(BE156&gt;0,1,0)</f>
        <v>0</v>
      </c>
      <c r="BQ156" s="19"/>
      <c r="BR156" s="19">
        <f t="shared" ref="BR156:BS159" si="778">IF(BG156&gt;0,1,0)</f>
        <v>1</v>
      </c>
      <c r="BS156" s="19">
        <f t="shared" si="778"/>
        <v>1</v>
      </c>
      <c r="BT156" s="38">
        <v>12</v>
      </c>
      <c r="BU156" s="19">
        <v>12</v>
      </c>
      <c r="BV156" s="19">
        <v>13</v>
      </c>
      <c r="BW156" s="19">
        <v>19</v>
      </c>
      <c r="BX156" s="19">
        <v>23</v>
      </c>
      <c r="BY156" s="19">
        <v>104</v>
      </c>
      <c r="BZ156" s="19">
        <v>11</v>
      </c>
      <c r="CA156" s="19">
        <v>70</v>
      </c>
      <c r="CB156" s="19">
        <v>261</v>
      </c>
      <c r="CC156" s="19">
        <v>42</v>
      </c>
      <c r="CD156" s="32">
        <v>62</v>
      </c>
      <c r="CE156" s="19">
        <v>247</v>
      </c>
      <c r="CF156" s="19">
        <v>233</v>
      </c>
      <c r="CG156" s="19">
        <v>295</v>
      </c>
      <c r="CH156" s="19">
        <v>295</v>
      </c>
      <c r="CI156" s="19">
        <v>412</v>
      </c>
      <c r="CJ156" s="19">
        <v>539</v>
      </c>
      <c r="CK156" s="19">
        <v>283</v>
      </c>
      <c r="CL156" s="19">
        <v>425</v>
      </c>
      <c r="CM156" s="19">
        <v>760</v>
      </c>
      <c r="CN156" s="19">
        <v>261</v>
      </c>
      <c r="CO156" s="32">
        <v>449</v>
      </c>
      <c r="CP156" s="35">
        <f t="shared" si="755"/>
        <v>4.8582995951417005E-2</v>
      </c>
      <c r="CQ156" s="35">
        <f t="shared" si="756"/>
        <v>5.1502145922746781E-2</v>
      </c>
      <c r="CR156" s="35">
        <f t="shared" si="757"/>
        <v>4.4067796610169491E-2</v>
      </c>
      <c r="CS156" s="35">
        <f t="shared" si="758"/>
        <v>6.4406779661016947E-2</v>
      </c>
      <c r="CT156" s="35">
        <f t="shared" si="759"/>
        <v>5.5825242718446605E-2</v>
      </c>
      <c r="CU156" s="35">
        <f t="shared" si="760"/>
        <v>0.19294990723562153</v>
      </c>
      <c r="CV156" s="35">
        <f t="shared" si="761"/>
        <v>3.8869257950530034E-2</v>
      </c>
      <c r="CW156" s="35">
        <f t="shared" si="762"/>
        <v>0.16470588235294117</v>
      </c>
      <c r="CX156" s="35">
        <f t="shared" si="763"/>
        <v>0.34342105263157896</v>
      </c>
      <c r="CY156" s="35">
        <f t="shared" si="764"/>
        <v>0.16091954022988506</v>
      </c>
      <c r="CZ156" s="139">
        <f t="shared" si="765"/>
        <v>0.13808463251670378</v>
      </c>
      <c r="DA156" s="146">
        <v>1.7483511</v>
      </c>
      <c r="DB156" s="146">
        <v>2.124522201</v>
      </c>
      <c r="DC156" s="146">
        <v>1.2216688499999999</v>
      </c>
      <c r="DD156" s="146">
        <v>1.8252160609999999</v>
      </c>
      <c r="DE156" s="146">
        <v>2.972848114</v>
      </c>
      <c r="DF156" s="146">
        <v>1.7255115990000001</v>
      </c>
      <c r="DG156" s="146">
        <v>1.86138571</v>
      </c>
      <c r="DH156" s="146" t="s">
        <v>606</v>
      </c>
      <c r="DI156" s="146">
        <v>0.76529983599999996</v>
      </c>
      <c r="DJ156" s="146">
        <v>1.213490723</v>
      </c>
      <c r="DK156" s="147">
        <v>1.5070879340000001</v>
      </c>
      <c r="DL156" s="146"/>
      <c r="DM156" s="146"/>
      <c r="DN156" s="146">
        <v>5.2262411000000002E-2</v>
      </c>
      <c r="DO156" s="146">
        <v>1.5977209999999999E-2</v>
      </c>
      <c r="DP156" s="146">
        <v>7.2412600000000002E-3</v>
      </c>
      <c r="DQ156" s="146">
        <v>1.3076400000000001E-3</v>
      </c>
      <c r="DR156" s="146">
        <v>5.0617409000000002E-2</v>
      </c>
      <c r="DS156" s="146"/>
      <c r="DT156" s="146"/>
      <c r="DU156" s="146"/>
      <c r="DV156" s="147">
        <v>1.625213E-2</v>
      </c>
      <c r="DW156" s="146"/>
      <c r="DX156" s="146"/>
      <c r="DY156" s="146">
        <v>5.6661949000000003E-2</v>
      </c>
      <c r="DZ156" s="146">
        <v>3.4844761000000002E-2</v>
      </c>
      <c r="EA156" s="146">
        <v>7.5819239999999996E-2</v>
      </c>
      <c r="EB156" s="146">
        <v>0.108012466</v>
      </c>
      <c r="EC156" s="146">
        <v>6.3193139999999995E-2</v>
      </c>
      <c r="ED156" s="146">
        <v>4.9399999999999999E-2</v>
      </c>
      <c r="EE156" s="146">
        <v>2.811E-2</v>
      </c>
      <c r="EF156" s="146">
        <v>4.1666000000000002E-2</v>
      </c>
      <c r="EG156" s="147">
        <v>4.6822000000000003E-2</v>
      </c>
      <c r="EH156" s="143">
        <v>626287200</v>
      </c>
      <c r="EI156" s="143">
        <v>657977500</v>
      </c>
      <c r="EJ156" s="143">
        <v>449429600</v>
      </c>
      <c r="EK156" s="143">
        <v>1135407400</v>
      </c>
      <c r="EL156" s="143">
        <v>1398110200</v>
      </c>
      <c r="EM156" s="143">
        <v>1202626600</v>
      </c>
      <c r="EN156" s="143">
        <v>1200282300</v>
      </c>
      <c r="EO156" s="143">
        <v>1151589300</v>
      </c>
      <c r="EP156" s="143">
        <v>965215000</v>
      </c>
      <c r="EQ156" s="143">
        <v>1474112300</v>
      </c>
      <c r="ER156" s="143"/>
      <c r="ES156" s="26">
        <f t="shared" si="596"/>
        <v>20.255319609796771</v>
      </c>
      <c r="ET156" s="26">
        <f t="shared" si="597"/>
        <v>20.304681294176071</v>
      </c>
      <c r="EU156" s="26">
        <f t="shared" si="598"/>
        <v>19.923489781145037</v>
      </c>
      <c r="EV156" s="26">
        <f t="shared" si="599"/>
        <v>20.850257366206524</v>
      </c>
      <c r="EW156" s="26">
        <f t="shared" si="600"/>
        <v>21.058387304546919</v>
      </c>
      <c r="EX156" s="26">
        <f t="shared" si="601"/>
        <v>20.90777383506785</v>
      </c>
      <c r="EY156" s="26">
        <f t="shared" si="602"/>
        <v>20.905822616073422</v>
      </c>
      <c r="EZ156" s="26">
        <f t="shared" si="603"/>
        <v>20.864408825238499</v>
      </c>
      <c r="FA156" s="26">
        <f t="shared" si="604"/>
        <v>20.687861432414948</v>
      </c>
      <c r="FB156" s="26">
        <f t="shared" si="605"/>
        <v>21.111321815057046</v>
      </c>
      <c r="FC156" s="152" t="str">
        <f t="shared" si="606"/>
        <v/>
      </c>
      <c r="FD156">
        <f t="shared" si="773"/>
        <v>1.7483511</v>
      </c>
      <c r="FE156">
        <f t="shared" si="774"/>
        <v>2.124522201</v>
      </c>
      <c r="FF156">
        <f t="shared" si="775"/>
        <v>1.2216688499999999</v>
      </c>
      <c r="FG156">
        <f t="shared" si="776"/>
        <v>1.8252160609999999</v>
      </c>
      <c r="FH156">
        <f t="shared" ref="FH156:FH173" si="779">IF(ISNUMBER(J156),DE156,"")</f>
        <v>2.972848114</v>
      </c>
      <c r="FI156">
        <f t="shared" ref="FI156:FI173" si="780">IF(ISNUMBER(K156),DF156,"")</f>
        <v>1.7255115990000001</v>
      </c>
      <c r="FJ156">
        <f t="shared" ref="FJ156:FJ173" si="781">IF(ISNUMBER(L156),DG156,"")</f>
        <v>1.86138571</v>
      </c>
      <c r="FL156" t="str">
        <f t="shared" si="740"/>
        <v/>
      </c>
      <c r="FM156">
        <f t="shared" si="741"/>
        <v>1.213490723</v>
      </c>
      <c r="FN156">
        <f t="shared" si="742"/>
        <v>1.5070879340000001</v>
      </c>
      <c r="FO156" s="26"/>
      <c r="FQ156">
        <f t="shared" ref="FQ156:FS157" si="782">IF(ISNUMBER(H156),DN156,"")</f>
        <v>5.2262411000000002E-2</v>
      </c>
      <c r="FR156">
        <f t="shared" si="782"/>
        <v>1.5977209999999999E-2</v>
      </c>
      <c r="FS156">
        <f t="shared" si="782"/>
        <v>7.2412600000000002E-3</v>
      </c>
      <c r="FT156">
        <f t="shared" si="777"/>
        <v>1.3076400000000001E-3</v>
      </c>
      <c r="FU156">
        <f>IF(ISNUMBER(L156),DR156,"")</f>
        <v>5.0617409000000002E-2</v>
      </c>
      <c r="FW156" t="str">
        <f>IF(ISNUMBER(N156),DT156,"")</f>
        <v/>
      </c>
      <c r="FY156" s="4">
        <f t="shared" ref="FY156:FY169" si="783">IF(ISNUMBER(P156),DV156,"")</f>
        <v>1.625213E-2</v>
      </c>
      <c r="GB156">
        <f t="shared" si="734"/>
        <v>5.6661949000000003E-2</v>
      </c>
      <c r="GC156">
        <f t="shared" si="735"/>
        <v>3.4844761000000002E-2</v>
      </c>
      <c r="GD156">
        <f t="shared" si="736"/>
        <v>7.5819239999999996E-2</v>
      </c>
      <c r="GE156">
        <f t="shared" si="737"/>
        <v>0.108012466</v>
      </c>
      <c r="GF156">
        <f t="shared" si="738"/>
        <v>6.3193139999999995E-2</v>
      </c>
      <c r="GG156">
        <f t="shared" si="739"/>
        <v>4.9399999999999999E-2</v>
      </c>
      <c r="GH156" t="str">
        <f t="shared" si="746"/>
        <v/>
      </c>
      <c r="GI156">
        <f t="shared" si="747"/>
        <v>4.1666000000000002E-2</v>
      </c>
      <c r="GJ156" s="4">
        <f t="shared" si="748"/>
        <v>4.6822000000000003E-2</v>
      </c>
      <c r="GK156">
        <f t="shared" si="608"/>
        <v>20.255319609796771</v>
      </c>
      <c r="GL156">
        <f t="shared" si="609"/>
        <v>20.304681294176071</v>
      </c>
      <c r="GM156">
        <f t="shared" si="610"/>
        <v>19.923489781145037</v>
      </c>
      <c r="GN156">
        <f t="shared" si="611"/>
        <v>20.850257366206524</v>
      </c>
      <c r="GO156">
        <f t="shared" si="612"/>
        <v>21.058387304546919</v>
      </c>
      <c r="GP156">
        <f t="shared" si="613"/>
        <v>20.90777383506785</v>
      </c>
      <c r="GQ156">
        <f t="shared" si="614"/>
        <v>20.905822616073422</v>
      </c>
      <c r="GR156">
        <f t="shared" si="615"/>
        <v>20.864408825238499</v>
      </c>
      <c r="GS156" t="str">
        <f t="shared" si="616"/>
        <v/>
      </c>
      <c r="GT156">
        <f t="shared" si="617"/>
        <v>21.111321815057046</v>
      </c>
      <c r="GU156" t="str">
        <f t="shared" si="618"/>
        <v/>
      </c>
      <c r="GV156" s="26">
        <f t="shared" si="619"/>
        <v>1.7483511</v>
      </c>
      <c r="GW156">
        <f t="shared" si="620"/>
        <v>2.124522201</v>
      </c>
      <c r="GX156">
        <f t="shared" si="621"/>
        <v>1.2216688499999999</v>
      </c>
      <c r="GY156">
        <f t="shared" si="622"/>
        <v>1.8252160609999999</v>
      </c>
      <c r="GZ156">
        <f t="shared" si="623"/>
        <v>2.972848114</v>
      </c>
      <c r="HA156">
        <f t="shared" si="624"/>
        <v>1.7255115990000001</v>
      </c>
      <c r="HB156">
        <f t="shared" si="625"/>
        <v>1.86138571</v>
      </c>
      <c r="HC156">
        <f t="shared" si="626"/>
        <v>0.52583789730000008</v>
      </c>
      <c r="HD156">
        <f t="shared" si="627"/>
        <v>11.025982470999988</v>
      </c>
      <c r="HE156">
        <f t="shared" si="628"/>
        <v>1.213490723</v>
      </c>
      <c r="HF156">
        <f t="shared" si="629"/>
        <v>1.5070879340000001</v>
      </c>
      <c r="HG156" s="26">
        <f t="shared" si="630"/>
        <v>1.7483511</v>
      </c>
      <c r="HH156">
        <f t="shared" si="631"/>
        <v>2.124522201</v>
      </c>
      <c r="HI156">
        <f t="shared" si="632"/>
        <v>1.2216688499999999</v>
      </c>
      <c r="HJ156">
        <f t="shared" si="633"/>
        <v>1.8252160609999999</v>
      </c>
      <c r="HK156">
        <f t="shared" si="634"/>
        <v>2.972848114</v>
      </c>
      <c r="HL156">
        <f t="shared" si="635"/>
        <v>1.7255115990000001</v>
      </c>
      <c r="HM156">
        <f t="shared" si="636"/>
        <v>1.86138571</v>
      </c>
      <c r="HN156" t="str">
        <f t="shared" si="637"/>
        <v/>
      </c>
      <c r="HO156" t="str">
        <f t="shared" si="638"/>
        <v/>
      </c>
      <c r="HP156">
        <f t="shared" si="639"/>
        <v>1.213490723</v>
      </c>
      <c r="HQ156">
        <f t="shared" si="640"/>
        <v>1.5070879340000001</v>
      </c>
      <c r="HR156" s="26">
        <f t="shared" si="641"/>
        <v>1.8501305000000012E-3</v>
      </c>
      <c r="HS156">
        <f t="shared" si="642"/>
        <v>1.8501305000000012E-3</v>
      </c>
      <c r="HT156">
        <f t="shared" si="643"/>
        <v>5.2262411000000002E-2</v>
      </c>
      <c r="HU156">
        <f t="shared" si="644"/>
        <v>1.5977209999999999E-2</v>
      </c>
      <c r="HV156">
        <f t="shared" si="645"/>
        <v>7.2412600000000002E-3</v>
      </c>
      <c r="HW156">
        <f t="shared" si="646"/>
        <v>1.8501305000000012E-3</v>
      </c>
      <c r="HX156">
        <f t="shared" si="647"/>
        <v>5.0617409000000002E-2</v>
      </c>
      <c r="HY156">
        <f t="shared" si="648"/>
        <v>1.8501305000000012E-3</v>
      </c>
      <c r="HZ156">
        <f t="shared" si="649"/>
        <v>0.86766592399999853</v>
      </c>
      <c r="IA156">
        <f t="shared" si="650"/>
        <v>1.8501305000000012E-3</v>
      </c>
      <c r="IB156" s="4">
        <f t="shared" si="651"/>
        <v>1.625213E-2</v>
      </c>
      <c r="IC156" t="str">
        <f t="shared" si="652"/>
        <v/>
      </c>
      <c r="ID156" t="str">
        <f t="shared" si="653"/>
        <v/>
      </c>
      <c r="IE156">
        <f t="shared" si="654"/>
        <v>5.2262411000000002E-2</v>
      </c>
      <c r="IF156">
        <f t="shared" si="655"/>
        <v>1.5977209999999999E-2</v>
      </c>
      <c r="IG156">
        <f t="shared" si="656"/>
        <v>7.2412600000000002E-3</v>
      </c>
      <c r="IH156">
        <f t="shared" si="657"/>
        <v>1.8501305000000012E-3</v>
      </c>
      <c r="II156">
        <f t="shared" si="658"/>
        <v>5.0617409000000002E-2</v>
      </c>
      <c r="IJ156" t="str">
        <f t="shared" si="659"/>
        <v/>
      </c>
      <c r="IK156" t="str">
        <f t="shared" si="660"/>
        <v/>
      </c>
      <c r="IL156" t="str">
        <f t="shared" si="661"/>
        <v/>
      </c>
      <c r="IM156">
        <f t="shared" si="662"/>
        <v>1.625213E-2</v>
      </c>
      <c r="IN156" s="26">
        <f t="shared" si="663"/>
        <v>0</v>
      </c>
      <c r="IO156">
        <f t="shared" si="664"/>
        <v>0</v>
      </c>
      <c r="IP156">
        <f t="shared" si="665"/>
        <v>5.6661949000000003E-2</v>
      </c>
      <c r="IQ156">
        <f t="shared" si="666"/>
        <v>3.4844761000000002E-2</v>
      </c>
      <c r="IR156">
        <f t="shared" si="667"/>
        <v>7.5819239999999996E-2</v>
      </c>
      <c r="IS156">
        <f t="shared" si="668"/>
        <v>0.108012466</v>
      </c>
      <c r="IT156">
        <f t="shared" si="669"/>
        <v>6.3193139999999995E-2</v>
      </c>
      <c r="IU156">
        <f t="shared" si="670"/>
        <v>4.9399999999999999E-2</v>
      </c>
      <c r="IV156">
        <f t="shared" si="671"/>
        <v>0.13094384999999997</v>
      </c>
      <c r="IW156">
        <f t="shared" si="672"/>
        <v>4.1666000000000002E-2</v>
      </c>
      <c r="IX156">
        <f t="shared" si="673"/>
        <v>4.6822000000000003E-2</v>
      </c>
      <c r="IY156" s="26" t="str">
        <f t="shared" si="674"/>
        <v/>
      </c>
      <c r="IZ156" t="str">
        <f t="shared" si="675"/>
        <v/>
      </c>
      <c r="JA156">
        <f t="shared" si="676"/>
        <v>5.6661949000000003E-2</v>
      </c>
      <c r="JB156">
        <f t="shared" si="677"/>
        <v>3.4844761000000002E-2</v>
      </c>
      <c r="JC156">
        <f t="shared" si="678"/>
        <v>7.5819239999999996E-2</v>
      </c>
      <c r="JD156">
        <f t="shared" si="679"/>
        <v>0.108012466</v>
      </c>
      <c r="JE156">
        <f t="shared" si="680"/>
        <v>6.3193139999999995E-2</v>
      </c>
      <c r="JF156">
        <f t="shared" si="681"/>
        <v>4.9399999999999999E-2</v>
      </c>
      <c r="JG156" t="str">
        <f t="shared" si="682"/>
        <v/>
      </c>
      <c r="JH156">
        <f t="shared" si="683"/>
        <v>4.1666000000000002E-2</v>
      </c>
      <c r="JI156">
        <f t="shared" si="684"/>
        <v>4.6822000000000003E-2</v>
      </c>
      <c r="JJ156" s="26">
        <f t="shared" si="685"/>
        <v>20.255319609796771</v>
      </c>
      <c r="JK156">
        <f t="shared" si="686"/>
        <v>20.304681294176071</v>
      </c>
      <c r="JL156">
        <f t="shared" si="687"/>
        <v>19.923489781145037</v>
      </c>
      <c r="JM156">
        <f t="shared" si="688"/>
        <v>20.850257366206524</v>
      </c>
      <c r="JN156">
        <f t="shared" si="689"/>
        <v>21.058387304546919</v>
      </c>
      <c r="JO156">
        <f t="shared" si="690"/>
        <v>20.90777383506785</v>
      </c>
      <c r="JP156">
        <f t="shared" si="691"/>
        <v>20.905822616073422</v>
      </c>
      <c r="JQ156">
        <f t="shared" si="692"/>
        <v>20.864408825238499</v>
      </c>
      <c r="JR156">
        <f t="shared" si="693"/>
        <v>23.290190403071897</v>
      </c>
      <c r="JS156">
        <f t="shared" si="694"/>
        <v>21.111321815057046</v>
      </c>
      <c r="JT156">
        <f t="shared" si="695"/>
        <v>23.290190403071897</v>
      </c>
      <c r="JU156" s="26">
        <f t="shared" si="696"/>
        <v>20.255319609796771</v>
      </c>
      <c r="JV156">
        <f t="shared" si="697"/>
        <v>20.304681294176071</v>
      </c>
      <c r="JW156">
        <f t="shared" si="698"/>
        <v>19.923489781145037</v>
      </c>
      <c r="JX156">
        <f t="shared" si="699"/>
        <v>20.850257366206524</v>
      </c>
      <c r="JY156">
        <f t="shared" si="700"/>
        <v>21.058387304546919</v>
      </c>
      <c r="JZ156">
        <f t="shared" si="701"/>
        <v>20.90777383506785</v>
      </c>
      <c r="KA156">
        <f t="shared" si="702"/>
        <v>20.905822616073422</v>
      </c>
      <c r="KB156">
        <f t="shared" si="703"/>
        <v>20.864408825238499</v>
      </c>
      <c r="KC156" t="str">
        <f t="shared" si="704"/>
        <v/>
      </c>
      <c r="KD156">
        <f t="shared" si="705"/>
        <v>21.111321815057046</v>
      </c>
      <c r="KE156" s="4" t="str">
        <f t="shared" si="706"/>
        <v/>
      </c>
    </row>
    <row r="157" spans="1:291" x14ac:dyDescent="0.2">
      <c r="A157" s="16" t="s">
        <v>3815</v>
      </c>
      <c r="B157" s="17" t="s">
        <v>4066</v>
      </c>
      <c r="C157" s="17"/>
      <c r="D157" s="17"/>
      <c r="E157" s="20" t="s">
        <v>248</v>
      </c>
      <c r="F157" s="19">
        <v>0</v>
      </c>
      <c r="G157" s="19"/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32">
        <v>0</v>
      </c>
      <c r="Q157" s="19">
        <v>0</v>
      </c>
      <c r="R157" s="19"/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32">
        <v>0</v>
      </c>
      <c r="AB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 s="4">
        <v>0</v>
      </c>
      <c r="AM157" s="19">
        <v>1.9030700000000001E-2</v>
      </c>
      <c r="AN157" s="19"/>
      <c r="AO157" s="19">
        <v>1.86213E-2</v>
      </c>
      <c r="AP157" s="19">
        <v>1.7083500000000001E-2</v>
      </c>
      <c r="AQ157" s="19">
        <v>1.9418299999999999E-2</v>
      </c>
      <c r="AR157" s="19">
        <v>2.0434600000000001E-2</v>
      </c>
      <c r="AS157" s="19">
        <v>2.23679E-2</v>
      </c>
      <c r="AT157" s="19">
        <v>2.1115499999999999E-2</v>
      </c>
      <c r="AU157" s="19">
        <v>1.9643899999999999E-2</v>
      </c>
      <c r="AV157" s="19">
        <v>1.9377800000000001E-2</v>
      </c>
      <c r="AW157" s="32">
        <v>1.9385400000000001E-2</v>
      </c>
      <c r="AX157" s="19">
        <v>0</v>
      </c>
      <c r="AY157" s="19"/>
      <c r="AZ157" s="19">
        <v>0</v>
      </c>
      <c r="BA157" s="19">
        <v>0</v>
      </c>
      <c r="BB157" s="19">
        <v>0</v>
      </c>
      <c r="BC157" s="19">
        <v>0</v>
      </c>
      <c r="BD157" s="19">
        <v>0</v>
      </c>
      <c r="BE157" s="19">
        <v>2</v>
      </c>
      <c r="BF157" s="19">
        <v>0</v>
      </c>
      <c r="BG157" s="19">
        <v>0</v>
      </c>
      <c r="BH157" s="32">
        <v>0</v>
      </c>
      <c r="BI157" s="19">
        <f>IF(AX157&gt;0,1,0)</f>
        <v>0</v>
      </c>
      <c r="BJ157" s="19"/>
      <c r="BK157" s="19">
        <f t="shared" si="772"/>
        <v>0</v>
      </c>
      <c r="BL157" s="19">
        <f t="shared" si="768"/>
        <v>0</v>
      </c>
      <c r="BM157" s="19">
        <f t="shared" si="769"/>
        <v>0</v>
      </c>
      <c r="BN157" s="19">
        <f>IF(BC157&gt;0,1,0)</f>
        <v>0</v>
      </c>
      <c r="BO157" s="19">
        <f t="shared" si="770"/>
        <v>0</v>
      </c>
      <c r="BP157" s="19">
        <f>IF(BE157&gt;0,1,0)</f>
        <v>1</v>
      </c>
      <c r="BQ157" s="19">
        <f>IF(BF157&gt;0,1,0)</f>
        <v>0</v>
      </c>
      <c r="BR157" s="19">
        <f t="shared" si="778"/>
        <v>0</v>
      </c>
      <c r="BS157" s="19">
        <f t="shared" si="778"/>
        <v>0</v>
      </c>
      <c r="BT157" s="38">
        <v>20</v>
      </c>
      <c r="BU157" s="19">
        <v>20</v>
      </c>
      <c r="BV157" s="19">
        <v>28</v>
      </c>
      <c r="BW157" s="19">
        <v>37</v>
      </c>
      <c r="BX157" s="19">
        <v>26</v>
      </c>
      <c r="BY157" s="19">
        <v>22</v>
      </c>
      <c r="BZ157" s="19">
        <v>13</v>
      </c>
      <c r="CA157" s="19">
        <v>32</v>
      </c>
      <c r="CB157" s="19">
        <v>18</v>
      </c>
      <c r="CC157" s="19">
        <v>26</v>
      </c>
      <c r="CD157" s="32">
        <v>30</v>
      </c>
      <c r="CE157" s="19">
        <v>130</v>
      </c>
      <c r="CF157" s="19">
        <v>113</v>
      </c>
      <c r="CG157" s="19">
        <v>147</v>
      </c>
      <c r="CH157" s="19">
        <v>163</v>
      </c>
      <c r="CI157" s="19">
        <v>127</v>
      </c>
      <c r="CJ157" s="19">
        <v>162</v>
      </c>
      <c r="CK157" s="19">
        <v>135</v>
      </c>
      <c r="CL157" s="19">
        <v>175</v>
      </c>
      <c r="CM157" s="19">
        <v>119</v>
      </c>
      <c r="CN157" s="19">
        <v>118</v>
      </c>
      <c r="CO157" s="32">
        <v>124</v>
      </c>
      <c r="CP157" s="35">
        <f t="shared" si="755"/>
        <v>0.15384615384615385</v>
      </c>
      <c r="CQ157" s="35">
        <f t="shared" si="756"/>
        <v>0.17699115044247787</v>
      </c>
      <c r="CR157" s="35">
        <f t="shared" si="757"/>
        <v>0.19047619047619047</v>
      </c>
      <c r="CS157" s="35">
        <f t="shared" si="758"/>
        <v>0.22699386503067484</v>
      </c>
      <c r="CT157" s="35">
        <f t="shared" si="759"/>
        <v>0.20472440944881889</v>
      </c>
      <c r="CU157" s="35">
        <f t="shared" si="760"/>
        <v>0.13580246913580246</v>
      </c>
      <c r="CV157" s="35">
        <f t="shared" si="761"/>
        <v>9.6296296296296297E-2</v>
      </c>
      <c r="CW157" s="35">
        <f t="shared" si="762"/>
        <v>0.18285714285714286</v>
      </c>
      <c r="CX157" s="35">
        <f t="shared" si="763"/>
        <v>0.15126050420168066</v>
      </c>
      <c r="CY157" s="35">
        <f t="shared" si="764"/>
        <v>0.22033898305084745</v>
      </c>
      <c r="CZ157" s="139">
        <f t="shared" si="765"/>
        <v>0.24193548387096775</v>
      </c>
      <c r="DA157" s="146">
        <v>1.2789270669999999</v>
      </c>
      <c r="DB157" s="146">
        <v>1.1527093450000001</v>
      </c>
      <c r="DC157" s="146">
        <v>1.4035810520000001</v>
      </c>
      <c r="DD157" s="146">
        <v>1.996355815</v>
      </c>
      <c r="DE157" s="146">
        <v>2.8517350299999999</v>
      </c>
      <c r="DF157" s="146">
        <v>4.7583458619999996</v>
      </c>
      <c r="DG157" s="146">
        <v>5.8520456840000001</v>
      </c>
      <c r="DH157" s="146">
        <v>4.2175164580000004</v>
      </c>
      <c r="DI157" s="146" t="s">
        <v>606</v>
      </c>
      <c r="DJ157" s="146">
        <v>3.4898184680000002</v>
      </c>
      <c r="DK157" s="147">
        <v>3.1122511529999999</v>
      </c>
      <c r="DL157" s="146"/>
      <c r="DM157" s="146"/>
      <c r="DN157" s="146">
        <v>0.18462989799999999</v>
      </c>
      <c r="DO157" s="146">
        <v>0.16959136999999999</v>
      </c>
      <c r="DP157" s="146">
        <v>0.16959136999999999</v>
      </c>
      <c r="DQ157" s="146">
        <v>0.16902204500000001</v>
      </c>
      <c r="DR157" s="146">
        <v>7.5051731999999996E-2</v>
      </c>
      <c r="DS157" s="146">
        <v>0.15046524999999999</v>
      </c>
      <c r="DT157" s="146">
        <v>4.9965410000000002E-2</v>
      </c>
      <c r="DU157" s="146">
        <v>3.6097980000000002E-2</v>
      </c>
      <c r="DV157" s="147">
        <v>3.6097980000000002E-2</v>
      </c>
      <c r="DW157" s="146"/>
      <c r="DX157" s="146"/>
      <c r="DY157" s="146">
        <v>0.103918819</v>
      </c>
      <c r="DZ157" s="146">
        <v>5.7382521999999998E-2</v>
      </c>
      <c r="EA157" s="146">
        <v>5.7382521999999998E-2</v>
      </c>
      <c r="EB157" s="146">
        <v>6.4758128999999998E-2</v>
      </c>
      <c r="EC157" s="146">
        <v>0.13476685499999999</v>
      </c>
      <c r="ED157" s="146">
        <v>0.15878999999999999</v>
      </c>
      <c r="EE157" s="146">
        <v>0.13065599999999999</v>
      </c>
      <c r="EF157" s="146">
        <v>0.12431399999999999</v>
      </c>
      <c r="EG157" s="147">
        <v>0.12431399999999999</v>
      </c>
      <c r="EH157" s="143">
        <v>146859800</v>
      </c>
      <c r="EI157" s="143">
        <v>151081800</v>
      </c>
      <c r="EJ157" s="143">
        <v>121931600</v>
      </c>
      <c r="EK157" s="143">
        <v>190571900</v>
      </c>
      <c r="EL157" s="143">
        <v>254033800</v>
      </c>
      <c r="EM157" s="143">
        <v>472183100</v>
      </c>
      <c r="EN157" s="143">
        <v>504255800</v>
      </c>
      <c r="EO157" s="143">
        <v>450191100</v>
      </c>
      <c r="EP157" s="143">
        <v>469930300</v>
      </c>
      <c r="EQ157" s="143">
        <v>475356100</v>
      </c>
      <c r="ER157" s="143"/>
      <c r="ES157" s="26">
        <f t="shared" si="596"/>
        <v>18.804988948145603</v>
      </c>
      <c r="ET157" s="26">
        <f t="shared" si="597"/>
        <v>18.833331969955189</v>
      </c>
      <c r="EU157" s="26">
        <f t="shared" si="598"/>
        <v>18.618970789733627</v>
      </c>
      <c r="EV157" s="26">
        <f t="shared" si="599"/>
        <v>19.065540109144589</v>
      </c>
      <c r="EW157" s="26">
        <f t="shared" si="600"/>
        <v>19.352977886995809</v>
      </c>
      <c r="EX157" s="26">
        <f t="shared" si="601"/>
        <v>19.972877392055686</v>
      </c>
      <c r="EY157" s="26">
        <f t="shared" si="602"/>
        <v>20.03859423696348</v>
      </c>
      <c r="EZ157" s="26">
        <f t="shared" si="603"/>
        <v>19.925182717249939</v>
      </c>
      <c r="FA157" s="26">
        <f t="shared" si="604"/>
        <v>19.968094943798821</v>
      </c>
      <c r="FB157" s="26">
        <f t="shared" si="605"/>
        <v>19.979574765336601</v>
      </c>
      <c r="FC157" s="152" t="str">
        <f t="shared" si="606"/>
        <v/>
      </c>
      <c r="FD157">
        <f t="shared" si="773"/>
        <v>1.2789270669999999</v>
      </c>
      <c r="FE157" t="str">
        <f t="shared" si="774"/>
        <v/>
      </c>
      <c r="FF157">
        <f t="shared" si="775"/>
        <v>1.4035810520000001</v>
      </c>
      <c r="FG157">
        <f t="shared" si="776"/>
        <v>1.996355815</v>
      </c>
      <c r="FH157">
        <f t="shared" si="779"/>
        <v>2.8517350299999999</v>
      </c>
      <c r="FI157">
        <f t="shared" si="780"/>
        <v>4.7583458619999996</v>
      </c>
      <c r="FJ157">
        <f t="shared" si="781"/>
        <v>5.8520456840000001</v>
      </c>
      <c r="FK157">
        <f t="shared" ref="FK157:FK169" si="784">IF(ISNUMBER(M157),DH157,"")</f>
        <v>4.2175164580000004</v>
      </c>
      <c r="FM157">
        <f t="shared" ref="FM157:FM169" si="785">IF(ISNUMBER(O157),DJ157,"")</f>
        <v>3.4898184680000002</v>
      </c>
      <c r="FN157">
        <f t="shared" ref="FN157:FN169" si="786">IF(ISNUMBER(P157),DK157,"")</f>
        <v>3.1122511529999999</v>
      </c>
      <c r="FO157" s="26"/>
      <c r="FP157" t="str">
        <f>IF(ISNUMBER(G157),DM157,"")</f>
        <v/>
      </c>
      <c r="FQ157">
        <f t="shared" si="782"/>
        <v>0.18462989799999999</v>
      </c>
      <c r="FR157">
        <f t="shared" si="782"/>
        <v>0.16959136999999999</v>
      </c>
      <c r="FS157">
        <f t="shared" si="782"/>
        <v>0.16959136999999999</v>
      </c>
      <c r="FT157">
        <f t="shared" si="777"/>
        <v>0.16902204500000001</v>
      </c>
      <c r="FU157">
        <f>IF(ISNUMBER(L157),DR157,"")</f>
        <v>7.5051731999999996E-2</v>
      </c>
      <c r="FV157">
        <f>IF(ISNUMBER(M157),DS157,"")</f>
        <v>0.15046524999999999</v>
      </c>
      <c r="FW157">
        <f>IF(ISNUMBER(N157),DT157,"")</f>
        <v>4.9965410000000002E-2</v>
      </c>
      <c r="FX157">
        <f>IF(ISNUMBER(O157),DU157,"")</f>
        <v>3.6097980000000002E-2</v>
      </c>
      <c r="FY157" s="4">
        <f t="shared" si="783"/>
        <v>3.6097980000000002E-2</v>
      </c>
      <c r="GB157">
        <f t="shared" si="734"/>
        <v>0.103918819</v>
      </c>
      <c r="GC157">
        <f t="shared" si="735"/>
        <v>5.7382521999999998E-2</v>
      </c>
      <c r="GD157">
        <f t="shared" si="736"/>
        <v>5.7382521999999998E-2</v>
      </c>
      <c r="GE157">
        <f t="shared" si="737"/>
        <v>6.4758128999999998E-2</v>
      </c>
      <c r="GF157">
        <f t="shared" si="738"/>
        <v>0.13476685499999999</v>
      </c>
      <c r="GG157">
        <f t="shared" si="739"/>
        <v>0.15878999999999999</v>
      </c>
      <c r="GH157">
        <f t="shared" si="746"/>
        <v>0.13065599999999999</v>
      </c>
      <c r="GI157">
        <f t="shared" si="747"/>
        <v>0.12431399999999999</v>
      </c>
      <c r="GJ157" s="4">
        <f t="shared" si="748"/>
        <v>0.12431399999999999</v>
      </c>
      <c r="GK157">
        <f t="shared" si="608"/>
        <v>18.804988948145603</v>
      </c>
      <c r="GL157" t="str">
        <f t="shared" si="609"/>
        <v/>
      </c>
      <c r="GM157">
        <f t="shared" si="610"/>
        <v>18.618970789733627</v>
      </c>
      <c r="GN157">
        <f t="shared" si="611"/>
        <v>19.065540109144589</v>
      </c>
      <c r="GO157">
        <f t="shared" si="612"/>
        <v>19.352977886995809</v>
      </c>
      <c r="GP157">
        <f t="shared" si="613"/>
        <v>19.972877392055686</v>
      </c>
      <c r="GQ157">
        <f t="shared" si="614"/>
        <v>20.03859423696348</v>
      </c>
      <c r="GR157">
        <f t="shared" si="615"/>
        <v>19.925182717249939</v>
      </c>
      <c r="GS157">
        <f t="shared" si="616"/>
        <v>19.968094943798821</v>
      </c>
      <c r="GT157">
        <f t="shared" si="617"/>
        <v>19.979574765336601</v>
      </c>
      <c r="GU157" t="str">
        <f t="shared" si="618"/>
        <v/>
      </c>
      <c r="GV157" s="26">
        <f t="shared" si="619"/>
        <v>1.2789270669999999</v>
      </c>
      <c r="GW157">
        <f t="shared" si="620"/>
        <v>11.025982470999988</v>
      </c>
      <c r="GX157">
        <f t="shared" si="621"/>
        <v>1.4035810520000001</v>
      </c>
      <c r="GY157">
        <f t="shared" si="622"/>
        <v>1.996355815</v>
      </c>
      <c r="GZ157">
        <f t="shared" si="623"/>
        <v>2.8517350299999999</v>
      </c>
      <c r="HA157">
        <f t="shared" si="624"/>
        <v>4.7583458619999996</v>
      </c>
      <c r="HB157">
        <f t="shared" si="625"/>
        <v>5.8520456840000001</v>
      </c>
      <c r="HC157">
        <f t="shared" si="626"/>
        <v>4.2175164580000004</v>
      </c>
      <c r="HD157">
        <f t="shared" si="627"/>
        <v>0.52583789730000008</v>
      </c>
      <c r="HE157">
        <f t="shared" si="628"/>
        <v>3.4898184680000002</v>
      </c>
      <c r="HF157">
        <f t="shared" si="629"/>
        <v>3.1122511529999999</v>
      </c>
      <c r="HG157" s="26">
        <f t="shared" si="630"/>
        <v>1.2789270669999999</v>
      </c>
      <c r="HH157" t="str">
        <f t="shared" si="631"/>
        <v/>
      </c>
      <c r="HI157">
        <f t="shared" si="632"/>
        <v>1.4035810520000001</v>
      </c>
      <c r="HJ157">
        <f t="shared" si="633"/>
        <v>1.996355815</v>
      </c>
      <c r="HK157">
        <f t="shared" si="634"/>
        <v>2.8517350299999999</v>
      </c>
      <c r="HL157">
        <f t="shared" si="635"/>
        <v>4.7583458619999996</v>
      </c>
      <c r="HM157">
        <f t="shared" si="636"/>
        <v>5.8520456840000001</v>
      </c>
      <c r="HN157">
        <f t="shared" si="637"/>
        <v>4.2175164580000004</v>
      </c>
      <c r="HO157" t="str">
        <f t="shared" si="638"/>
        <v/>
      </c>
      <c r="HP157">
        <f t="shared" si="639"/>
        <v>3.4898184680000002</v>
      </c>
      <c r="HQ157">
        <f t="shared" si="640"/>
        <v>3.1122511529999999</v>
      </c>
      <c r="HR157" s="26">
        <f t="shared" si="641"/>
        <v>1.8501305000000012E-3</v>
      </c>
      <c r="HS157">
        <f t="shared" si="642"/>
        <v>0.86766592399999853</v>
      </c>
      <c r="HT157">
        <f t="shared" si="643"/>
        <v>0.18462989799999999</v>
      </c>
      <c r="HU157">
        <f t="shared" si="644"/>
        <v>0.16959136999999999</v>
      </c>
      <c r="HV157">
        <f t="shared" si="645"/>
        <v>0.16959136999999999</v>
      </c>
      <c r="HW157">
        <f t="shared" si="646"/>
        <v>0.16902204500000001</v>
      </c>
      <c r="HX157">
        <f t="shared" si="647"/>
        <v>7.5051731999999996E-2</v>
      </c>
      <c r="HY157">
        <f t="shared" si="648"/>
        <v>0.15046524999999999</v>
      </c>
      <c r="HZ157">
        <f t="shared" si="649"/>
        <v>4.9965410000000002E-2</v>
      </c>
      <c r="IA157">
        <f t="shared" si="650"/>
        <v>3.6097980000000002E-2</v>
      </c>
      <c r="IB157" s="4">
        <f t="shared" si="651"/>
        <v>3.6097980000000002E-2</v>
      </c>
      <c r="IC157" t="str">
        <f t="shared" si="652"/>
        <v/>
      </c>
      <c r="ID157" t="str">
        <f t="shared" si="653"/>
        <v/>
      </c>
      <c r="IE157">
        <f t="shared" si="654"/>
        <v>0.18462989799999999</v>
      </c>
      <c r="IF157">
        <f t="shared" si="655"/>
        <v>0.16959136999999999</v>
      </c>
      <c r="IG157">
        <f t="shared" si="656"/>
        <v>0.16959136999999999</v>
      </c>
      <c r="IH157">
        <f t="shared" si="657"/>
        <v>0.16902204500000001</v>
      </c>
      <c r="II157">
        <f t="shared" si="658"/>
        <v>7.5051731999999996E-2</v>
      </c>
      <c r="IJ157">
        <f t="shared" si="659"/>
        <v>0.15046524999999999</v>
      </c>
      <c r="IK157">
        <f t="shared" si="660"/>
        <v>4.9965410000000002E-2</v>
      </c>
      <c r="IL157">
        <f t="shared" si="661"/>
        <v>3.6097980000000002E-2</v>
      </c>
      <c r="IM157">
        <f t="shared" si="662"/>
        <v>3.6097980000000002E-2</v>
      </c>
      <c r="IN157" s="26">
        <f t="shared" si="663"/>
        <v>0</v>
      </c>
      <c r="IO157">
        <f t="shared" si="664"/>
        <v>0</v>
      </c>
      <c r="IP157">
        <f t="shared" si="665"/>
        <v>0.103918819</v>
      </c>
      <c r="IQ157">
        <f t="shared" si="666"/>
        <v>5.7382521999999998E-2</v>
      </c>
      <c r="IR157">
        <f t="shared" si="667"/>
        <v>5.7382521999999998E-2</v>
      </c>
      <c r="IS157">
        <f t="shared" si="668"/>
        <v>6.4758128999999998E-2</v>
      </c>
      <c r="IT157">
        <f t="shared" si="669"/>
        <v>0.13094384999999997</v>
      </c>
      <c r="IU157">
        <f t="shared" si="670"/>
        <v>0.13094384999999997</v>
      </c>
      <c r="IV157">
        <f t="shared" si="671"/>
        <v>0.13065599999999999</v>
      </c>
      <c r="IW157">
        <f t="shared" si="672"/>
        <v>0.12431399999999999</v>
      </c>
      <c r="IX157">
        <f t="shared" si="673"/>
        <v>0.12431399999999999</v>
      </c>
      <c r="IY157" s="26" t="str">
        <f t="shared" si="674"/>
        <v/>
      </c>
      <c r="IZ157" t="str">
        <f t="shared" si="675"/>
        <v/>
      </c>
      <c r="JA157">
        <f t="shared" si="676"/>
        <v>0.103918819</v>
      </c>
      <c r="JB157">
        <f t="shared" si="677"/>
        <v>5.7382521999999998E-2</v>
      </c>
      <c r="JC157">
        <f t="shared" si="678"/>
        <v>5.7382521999999998E-2</v>
      </c>
      <c r="JD157">
        <f t="shared" si="679"/>
        <v>6.4758128999999998E-2</v>
      </c>
      <c r="JE157">
        <f t="shared" si="680"/>
        <v>0.13094384999999997</v>
      </c>
      <c r="JF157">
        <f t="shared" si="681"/>
        <v>0.13094384999999997</v>
      </c>
      <c r="JG157">
        <f t="shared" si="682"/>
        <v>0.13065599999999999</v>
      </c>
      <c r="JH157">
        <f t="shared" si="683"/>
        <v>0.12431399999999999</v>
      </c>
      <c r="JI157">
        <f t="shared" si="684"/>
        <v>0.12431399999999999</v>
      </c>
      <c r="JJ157" s="26">
        <f t="shared" si="685"/>
        <v>18.804988948145603</v>
      </c>
      <c r="JK157">
        <f t="shared" si="686"/>
        <v>23.290190403071897</v>
      </c>
      <c r="JL157">
        <f t="shared" si="687"/>
        <v>18.618970789733627</v>
      </c>
      <c r="JM157">
        <f t="shared" si="688"/>
        <v>19.065540109144589</v>
      </c>
      <c r="JN157">
        <f t="shared" si="689"/>
        <v>19.352977886995809</v>
      </c>
      <c r="JO157">
        <f t="shared" si="690"/>
        <v>19.972877392055686</v>
      </c>
      <c r="JP157">
        <f t="shared" si="691"/>
        <v>20.03859423696348</v>
      </c>
      <c r="JQ157">
        <f t="shared" si="692"/>
        <v>19.925182717249939</v>
      </c>
      <c r="JR157">
        <f t="shared" si="693"/>
        <v>19.968094943798821</v>
      </c>
      <c r="JS157">
        <f t="shared" si="694"/>
        <v>19.979574765336601</v>
      </c>
      <c r="JT157">
        <f t="shared" si="695"/>
        <v>23.290190403071897</v>
      </c>
      <c r="JU157" s="26">
        <f t="shared" si="696"/>
        <v>18.804988948145603</v>
      </c>
      <c r="JV157" t="str">
        <f t="shared" si="697"/>
        <v/>
      </c>
      <c r="JW157">
        <f t="shared" si="698"/>
        <v>18.618970789733627</v>
      </c>
      <c r="JX157">
        <f t="shared" si="699"/>
        <v>19.065540109144589</v>
      </c>
      <c r="JY157">
        <f t="shared" si="700"/>
        <v>19.352977886995809</v>
      </c>
      <c r="JZ157">
        <f t="shared" si="701"/>
        <v>19.972877392055686</v>
      </c>
      <c r="KA157">
        <f t="shared" si="702"/>
        <v>20.03859423696348</v>
      </c>
      <c r="KB157">
        <f t="shared" si="703"/>
        <v>19.925182717249939</v>
      </c>
      <c r="KC157">
        <f t="shared" si="704"/>
        <v>19.968094943798821</v>
      </c>
      <c r="KD157">
        <f t="shared" si="705"/>
        <v>19.979574765336601</v>
      </c>
      <c r="KE157" s="4" t="str">
        <f t="shared" si="706"/>
        <v/>
      </c>
    </row>
    <row r="158" spans="1:291" x14ac:dyDescent="0.2">
      <c r="A158" s="16" t="s">
        <v>3818</v>
      </c>
      <c r="B158" s="17" t="s">
        <v>4067</v>
      </c>
      <c r="C158" s="17"/>
      <c r="D158" s="17"/>
      <c r="E158" s="20" t="s">
        <v>248</v>
      </c>
      <c r="F158" s="19">
        <v>0</v>
      </c>
      <c r="G158" s="19">
        <v>0</v>
      </c>
      <c r="H158" s="19">
        <v>0</v>
      </c>
      <c r="I158" s="19">
        <v>0</v>
      </c>
      <c r="J158" s="19">
        <v>0</v>
      </c>
      <c r="K158" s="19"/>
      <c r="L158" s="19">
        <v>0</v>
      </c>
      <c r="M158" s="19">
        <v>0</v>
      </c>
      <c r="N158" s="19">
        <v>0</v>
      </c>
      <c r="O158" s="19">
        <v>0</v>
      </c>
      <c r="P158" s="32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/>
      <c r="W158" s="19">
        <v>0</v>
      </c>
      <c r="X158" s="19">
        <v>0</v>
      </c>
      <c r="Y158" s="19">
        <v>0</v>
      </c>
      <c r="Z158" s="19">
        <v>0</v>
      </c>
      <c r="AA158" s="32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H158">
        <v>0</v>
      </c>
      <c r="AI158">
        <v>0</v>
      </c>
      <c r="AJ158">
        <v>0</v>
      </c>
      <c r="AK158">
        <v>0</v>
      </c>
      <c r="AL158" s="4">
        <v>0</v>
      </c>
      <c r="AM158" s="19">
        <v>2.11054E-2</v>
      </c>
      <c r="AN158" s="19">
        <v>1.9764500000000001E-2</v>
      </c>
      <c r="AO158" s="19">
        <v>1.92254E-2</v>
      </c>
      <c r="AP158" s="19">
        <v>1.8504099999999999E-2</v>
      </c>
      <c r="AQ158" s="19">
        <v>1.8996599999999999E-2</v>
      </c>
      <c r="AR158" s="19"/>
      <c r="AS158" s="19">
        <v>1.8634600000000001E-2</v>
      </c>
      <c r="AT158" s="19">
        <v>1.8748999999999998E-2</v>
      </c>
      <c r="AU158" s="19">
        <v>1.9368799999999999E-2</v>
      </c>
      <c r="AV158" s="19">
        <v>1.8966299999999998E-2</v>
      </c>
      <c r="AW158" s="32">
        <v>2.1246000000000001E-2</v>
      </c>
      <c r="AX158" s="19">
        <v>0</v>
      </c>
      <c r="AY158" s="19">
        <v>0</v>
      </c>
      <c r="AZ158" s="19">
        <v>0</v>
      </c>
      <c r="BA158" s="19">
        <v>0</v>
      </c>
      <c r="BB158" s="19">
        <v>1</v>
      </c>
      <c r="BC158" s="19"/>
      <c r="BD158" s="19">
        <v>0</v>
      </c>
      <c r="BE158" s="19">
        <v>3</v>
      </c>
      <c r="BF158" s="19">
        <v>0</v>
      </c>
      <c r="BG158" s="19">
        <v>0</v>
      </c>
      <c r="BH158" s="32">
        <v>0</v>
      </c>
      <c r="BI158" s="19">
        <f>IF(AX158&gt;0,1,0)</f>
        <v>0</v>
      </c>
      <c r="BJ158" s="19">
        <f>IF(AY158&gt;0,1,0)</f>
        <v>0</v>
      </c>
      <c r="BK158" s="19">
        <f t="shared" si="772"/>
        <v>0</v>
      </c>
      <c r="BL158" s="19">
        <f t="shared" si="768"/>
        <v>0</v>
      </c>
      <c r="BM158" s="19">
        <f t="shared" si="769"/>
        <v>1</v>
      </c>
      <c r="BN158" s="19"/>
      <c r="BO158" s="19">
        <f t="shared" si="770"/>
        <v>0</v>
      </c>
      <c r="BP158" s="19">
        <f>IF(BE158&gt;0,1,0)</f>
        <v>1</v>
      </c>
      <c r="BQ158" s="19">
        <f>IF(BF158&gt;0,1,0)</f>
        <v>0</v>
      </c>
      <c r="BR158" s="19">
        <f t="shared" si="778"/>
        <v>0</v>
      </c>
      <c r="BS158" s="19">
        <f t="shared" si="778"/>
        <v>0</v>
      </c>
      <c r="BT158" s="38">
        <v>4</v>
      </c>
      <c r="BU158" s="19">
        <v>8</v>
      </c>
      <c r="BV158" s="19">
        <v>8</v>
      </c>
      <c r="BW158" s="19">
        <v>10</v>
      </c>
      <c r="BX158" s="19">
        <v>11</v>
      </c>
      <c r="BY158" s="19">
        <v>18</v>
      </c>
      <c r="BZ158" s="19">
        <v>13</v>
      </c>
      <c r="CA158" s="19">
        <v>11</v>
      </c>
      <c r="CB158" s="19">
        <v>17</v>
      </c>
      <c r="CC158" s="19">
        <v>13</v>
      </c>
      <c r="CD158" s="32">
        <v>19</v>
      </c>
      <c r="CE158" s="19">
        <v>41</v>
      </c>
      <c r="CF158" s="19">
        <v>73</v>
      </c>
      <c r="CG158" s="19">
        <v>65</v>
      </c>
      <c r="CH158" s="19">
        <v>84</v>
      </c>
      <c r="CI158" s="19">
        <v>51</v>
      </c>
      <c r="CJ158" s="19">
        <v>66</v>
      </c>
      <c r="CK158" s="19">
        <v>66</v>
      </c>
      <c r="CL158" s="19">
        <v>64</v>
      </c>
      <c r="CM158" s="19">
        <v>71</v>
      </c>
      <c r="CN158" s="19">
        <v>86</v>
      </c>
      <c r="CO158" s="32">
        <v>93</v>
      </c>
      <c r="CP158" s="35">
        <f t="shared" si="755"/>
        <v>9.7560975609756101E-2</v>
      </c>
      <c r="CQ158" s="35">
        <f t="shared" si="756"/>
        <v>0.1095890410958904</v>
      </c>
      <c r="CR158" s="35">
        <f t="shared" si="757"/>
        <v>0.12307692307692308</v>
      </c>
      <c r="CS158" s="35">
        <f t="shared" si="758"/>
        <v>0.11904761904761904</v>
      </c>
      <c r="CT158" s="35">
        <f t="shared" si="759"/>
        <v>0.21568627450980393</v>
      </c>
      <c r="CU158" s="35">
        <f t="shared" si="760"/>
        <v>0.27272727272727271</v>
      </c>
      <c r="CV158" s="35">
        <f t="shared" si="761"/>
        <v>0.19696969696969696</v>
      </c>
      <c r="CW158" s="35">
        <f t="shared" si="762"/>
        <v>0.171875</v>
      </c>
      <c r="CX158" s="35">
        <f t="shared" si="763"/>
        <v>0.23943661971830985</v>
      </c>
      <c r="CY158" s="35">
        <f t="shared" si="764"/>
        <v>0.15116279069767441</v>
      </c>
      <c r="CZ158" s="139">
        <f t="shared" si="765"/>
        <v>0.20430107526881722</v>
      </c>
      <c r="DA158" s="146">
        <v>2.62</v>
      </c>
      <c r="DB158" s="146">
        <v>3.47</v>
      </c>
      <c r="DC158" s="146">
        <v>3.99</v>
      </c>
      <c r="DD158" s="146">
        <v>5.79</v>
      </c>
      <c r="DE158" s="146">
        <v>2.86</v>
      </c>
      <c r="DF158" s="146">
        <v>1.93</v>
      </c>
      <c r="DG158" s="146">
        <v>3.61</v>
      </c>
      <c r="DH158" s="146">
        <v>2.54</v>
      </c>
      <c r="DI158" s="146">
        <v>1.37</v>
      </c>
      <c r="DJ158" s="146">
        <v>2.8</v>
      </c>
      <c r="DK158" s="147">
        <v>3.39</v>
      </c>
      <c r="DL158" s="146" t="s">
        <v>4119</v>
      </c>
      <c r="DM158" s="146"/>
      <c r="DN158" s="146"/>
      <c r="DO158" s="146"/>
      <c r="DP158" s="146"/>
      <c r="DQ158" s="146"/>
      <c r="DR158" s="146"/>
      <c r="DS158" s="146"/>
      <c r="DT158" s="146"/>
      <c r="DU158" s="146">
        <v>3.9800000000000002E-2</v>
      </c>
      <c r="DV158" s="147">
        <v>2.9399999999999999E-2</v>
      </c>
      <c r="DW158" s="146" t="s">
        <v>4120</v>
      </c>
      <c r="DX158" s="146">
        <v>2.5999999999999999E-2</v>
      </c>
      <c r="DY158" s="146">
        <v>0.375</v>
      </c>
      <c r="DZ158" s="146">
        <v>0.152</v>
      </c>
      <c r="EA158" s="146">
        <v>0.112</v>
      </c>
      <c r="EB158" s="146">
        <v>6.7000000000000004E-2</v>
      </c>
      <c r="EC158" s="146">
        <v>4.3999999999999997E-2</v>
      </c>
      <c r="ED158" s="146">
        <v>-6.0000000000000001E-3</v>
      </c>
      <c r="EE158" s="146">
        <v>-3.4000000000000002E-2</v>
      </c>
      <c r="EF158" s="146">
        <v>0</v>
      </c>
      <c r="EG158" s="147">
        <v>-2E-3</v>
      </c>
      <c r="EH158" s="143">
        <v>132792400</v>
      </c>
      <c r="EI158" s="143">
        <v>197039800</v>
      </c>
      <c r="EJ158" s="143">
        <v>400863000</v>
      </c>
      <c r="EK158" s="143">
        <v>773360300</v>
      </c>
      <c r="EL158" s="143">
        <v>460286000</v>
      </c>
      <c r="EM158" s="143">
        <v>340712200</v>
      </c>
      <c r="EN158" s="143">
        <v>709986000</v>
      </c>
      <c r="EO158" s="143">
        <v>501577000</v>
      </c>
      <c r="EP158" s="143">
        <v>272074400</v>
      </c>
      <c r="EQ158" s="143">
        <v>546394700</v>
      </c>
      <c r="ER158" s="143">
        <v>791205900</v>
      </c>
      <c r="ES158" s="26">
        <f t="shared" si="596"/>
        <v>18.704297564453309</v>
      </c>
      <c r="ET158" s="26">
        <f t="shared" si="597"/>
        <v>19.09891629675371</v>
      </c>
      <c r="EU158" s="26">
        <f t="shared" si="598"/>
        <v>19.809130281011306</v>
      </c>
      <c r="EV158" s="26">
        <f t="shared" si="599"/>
        <v>20.466255604038206</v>
      </c>
      <c r="EW158" s="26">
        <f t="shared" si="600"/>
        <v>19.947358593378151</v>
      </c>
      <c r="EX158" s="26">
        <f t="shared" si="601"/>
        <v>19.646548690619372</v>
      </c>
      <c r="EY158" s="26">
        <f t="shared" si="602"/>
        <v>20.380755809495369</v>
      </c>
      <c r="EZ158" s="26">
        <f t="shared" si="603"/>
        <v>20.033267692962156</v>
      </c>
      <c r="FA158" s="26">
        <f t="shared" si="604"/>
        <v>19.421586116269687</v>
      </c>
      <c r="FB158" s="26">
        <f t="shared" si="605"/>
        <v>20.118852166320224</v>
      </c>
      <c r="FC158" s="152">
        <f t="shared" si="606"/>
        <v>20.489068795272274</v>
      </c>
      <c r="FD158">
        <f t="shared" si="773"/>
        <v>2.62</v>
      </c>
      <c r="FE158">
        <f t="shared" si="774"/>
        <v>3.47</v>
      </c>
      <c r="FF158">
        <f t="shared" si="775"/>
        <v>3.99</v>
      </c>
      <c r="FG158">
        <f t="shared" si="776"/>
        <v>5.79</v>
      </c>
      <c r="FH158">
        <f t="shared" si="779"/>
        <v>2.86</v>
      </c>
      <c r="FI158" t="str">
        <f t="shared" si="780"/>
        <v/>
      </c>
      <c r="FJ158">
        <f t="shared" si="781"/>
        <v>3.61</v>
      </c>
      <c r="FK158">
        <f t="shared" si="784"/>
        <v>2.54</v>
      </c>
      <c r="FL158">
        <f>IF(ISNUMBER(N158),DI158,"")</f>
        <v>1.37</v>
      </c>
      <c r="FM158">
        <f t="shared" si="785"/>
        <v>2.8</v>
      </c>
      <c r="FN158">
        <f t="shared" si="786"/>
        <v>3.39</v>
      </c>
      <c r="FO158" s="26" t="str">
        <f>IF(ISNUMBER(F158),DL158,"")</f>
        <v>0,16</v>
      </c>
      <c r="FT158" t="str">
        <f t="shared" si="777"/>
        <v/>
      </c>
      <c r="FX158">
        <f>IF(ISNUMBER(O158),DU158,"")</f>
        <v>3.9800000000000002E-2</v>
      </c>
      <c r="FY158" s="4">
        <f t="shared" si="783"/>
        <v>2.9399999999999999E-2</v>
      </c>
      <c r="FZ158" t="str">
        <f>IF(ISNUMBER(F158),DW158,"")</f>
        <v>0,03%</v>
      </c>
      <c r="GA158">
        <f>IF(ISNUMBER(G158),DX158,"")</f>
        <v>2.5999999999999999E-2</v>
      </c>
      <c r="GB158">
        <f t="shared" si="734"/>
        <v>0.375</v>
      </c>
      <c r="GC158">
        <f t="shared" si="735"/>
        <v>0.152</v>
      </c>
      <c r="GD158">
        <f t="shared" si="736"/>
        <v>0.112</v>
      </c>
      <c r="GE158" t="str">
        <f t="shared" si="737"/>
        <v/>
      </c>
      <c r="GF158">
        <f t="shared" si="738"/>
        <v>4.3999999999999997E-2</v>
      </c>
      <c r="GG158">
        <f t="shared" si="739"/>
        <v>-6.0000000000000001E-3</v>
      </c>
      <c r="GH158">
        <f t="shared" si="746"/>
        <v>-3.4000000000000002E-2</v>
      </c>
      <c r="GI158">
        <f t="shared" si="747"/>
        <v>0</v>
      </c>
      <c r="GJ158" s="4">
        <f t="shared" si="748"/>
        <v>-2E-3</v>
      </c>
      <c r="GK158">
        <f t="shared" si="608"/>
        <v>18.704297564453309</v>
      </c>
      <c r="GL158">
        <f t="shared" si="609"/>
        <v>19.09891629675371</v>
      </c>
      <c r="GM158">
        <f t="shared" si="610"/>
        <v>19.809130281011306</v>
      </c>
      <c r="GN158">
        <f t="shared" si="611"/>
        <v>20.466255604038206</v>
      </c>
      <c r="GO158">
        <f t="shared" si="612"/>
        <v>19.947358593378151</v>
      </c>
      <c r="GP158" t="str">
        <f t="shared" si="613"/>
        <v/>
      </c>
      <c r="GQ158">
        <f t="shared" si="614"/>
        <v>20.380755809495369</v>
      </c>
      <c r="GR158">
        <f t="shared" si="615"/>
        <v>20.033267692962156</v>
      </c>
      <c r="GS158">
        <f t="shared" si="616"/>
        <v>19.421586116269687</v>
      </c>
      <c r="GT158">
        <f t="shared" si="617"/>
        <v>20.118852166320224</v>
      </c>
      <c r="GU158">
        <f t="shared" si="618"/>
        <v>20.489068795272274</v>
      </c>
      <c r="GV158" s="26">
        <f t="shared" si="619"/>
        <v>2.62</v>
      </c>
      <c r="GW158">
        <f t="shared" si="620"/>
        <v>3.47</v>
      </c>
      <c r="GX158">
        <f t="shared" si="621"/>
        <v>3.99</v>
      </c>
      <c r="GY158">
        <f t="shared" si="622"/>
        <v>5.79</v>
      </c>
      <c r="GZ158">
        <f t="shared" si="623"/>
        <v>2.86</v>
      </c>
      <c r="HA158">
        <f t="shared" si="624"/>
        <v>11.025982470999988</v>
      </c>
      <c r="HB158">
        <f t="shared" si="625"/>
        <v>3.61</v>
      </c>
      <c r="HC158">
        <f t="shared" si="626"/>
        <v>2.54</v>
      </c>
      <c r="HD158">
        <f t="shared" si="627"/>
        <v>1.37</v>
      </c>
      <c r="HE158">
        <f t="shared" si="628"/>
        <v>2.8</v>
      </c>
      <c r="HF158">
        <f t="shared" si="629"/>
        <v>3.39</v>
      </c>
      <c r="HG158" s="26">
        <f t="shared" si="630"/>
        <v>2.62</v>
      </c>
      <c r="HH158">
        <f t="shared" si="631"/>
        <v>3.47</v>
      </c>
      <c r="HI158">
        <f t="shared" si="632"/>
        <v>3.99</v>
      </c>
      <c r="HJ158">
        <f t="shared" si="633"/>
        <v>5.79</v>
      </c>
      <c r="HK158">
        <f t="shared" si="634"/>
        <v>2.86</v>
      </c>
      <c r="HL158" t="str">
        <f t="shared" si="635"/>
        <v/>
      </c>
      <c r="HM158">
        <f t="shared" si="636"/>
        <v>3.61</v>
      </c>
      <c r="HN158">
        <f t="shared" si="637"/>
        <v>2.54</v>
      </c>
      <c r="HO158">
        <f t="shared" si="638"/>
        <v>1.37</v>
      </c>
      <c r="HP158">
        <f t="shared" si="639"/>
        <v>2.8</v>
      </c>
      <c r="HQ158">
        <f t="shared" si="640"/>
        <v>3.39</v>
      </c>
      <c r="HR158" s="26">
        <f t="shared" si="641"/>
        <v>0.86766592399999853</v>
      </c>
      <c r="HS158">
        <f t="shared" si="642"/>
        <v>1.8501305000000012E-3</v>
      </c>
      <c r="HT158">
        <f t="shared" si="643"/>
        <v>1.8501305000000012E-3</v>
      </c>
      <c r="HU158">
        <f t="shared" si="644"/>
        <v>1.8501305000000012E-3</v>
      </c>
      <c r="HV158">
        <f t="shared" si="645"/>
        <v>1.8501305000000012E-3</v>
      </c>
      <c r="HW158">
        <f t="shared" si="646"/>
        <v>0.86766592399999853</v>
      </c>
      <c r="HX158">
        <f t="shared" si="647"/>
        <v>1.8501305000000012E-3</v>
      </c>
      <c r="HY158">
        <f t="shared" si="648"/>
        <v>1.8501305000000012E-3</v>
      </c>
      <c r="HZ158">
        <f t="shared" si="649"/>
        <v>1.8501305000000012E-3</v>
      </c>
      <c r="IA158">
        <f t="shared" si="650"/>
        <v>3.9800000000000002E-2</v>
      </c>
      <c r="IB158" s="4">
        <f t="shared" si="651"/>
        <v>2.9399999999999999E-2</v>
      </c>
      <c r="IC158" t="str">
        <f t="shared" si="652"/>
        <v/>
      </c>
      <c r="ID158" t="str">
        <f t="shared" si="653"/>
        <v/>
      </c>
      <c r="IE158" t="str">
        <f t="shared" si="654"/>
        <v/>
      </c>
      <c r="IF158" t="str">
        <f t="shared" si="655"/>
        <v/>
      </c>
      <c r="IG158" t="str">
        <f t="shared" si="656"/>
        <v/>
      </c>
      <c r="IH158" t="str">
        <f t="shared" si="657"/>
        <v/>
      </c>
      <c r="II158" t="str">
        <f t="shared" si="658"/>
        <v/>
      </c>
      <c r="IJ158" t="str">
        <f t="shared" si="659"/>
        <v/>
      </c>
      <c r="IK158" t="str">
        <f t="shared" si="660"/>
        <v/>
      </c>
      <c r="IL158">
        <f t="shared" si="661"/>
        <v>3.9800000000000002E-2</v>
      </c>
      <c r="IM158">
        <f t="shared" si="662"/>
        <v>2.9399999999999999E-2</v>
      </c>
      <c r="IN158" s="26">
        <f t="shared" si="663"/>
        <v>0.13094384999999997</v>
      </c>
      <c r="IO158">
        <f t="shared" si="664"/>
        <v>2.5999999999999999E-2</v>
      </c>
      <c r="IP158">
        <f t="shared" si="665"/>
        <v>0.13094384999999997</v>
      </c>
      <c r="IQ158">
        <f t="shared" si="666"/>
        <v>0.13094384999999997</v>
      </c>
      <c r="IR158">
        <f t="shared" si="667"/>
        <v>0.112</v>
      </c>
      <c r="IS158">
        <f t="shared" si="668"/>
        <v>0.13094384999999997</v>
      </c>
      <c r="IT158">
        <f t="shared" si="669"/>
        <v>4.3999999999999997E-2</v>
      </c>
      <c r="IU158">
        <f t="shared" si="670"/>
        <v>-6.0000000000000001E-3</v>
      </c>
      <c r="IV158">
        <f t="shared" si="671"/>
        <v>-3.4000000000000002E-2</v>
      </c>
      <c r="IW158">
        <f t="shared" si="672"/>
        <v>0</v>
      </c>
      <c r="IX158">
        <f t="shared" si="673"/>
        <v>-2E-3</v>
      </c>
      <c r="IY158" s="26" t="str">
        <f t="shared" si="674"/>
        <v/>
      </c>
      <c r="IZ158">
        <f t="shared" si="675"/>
        <v>2.5999999999999999E-2</v>
      </c>
      <c r="JA158">
        <f t="shared" si="676"/>
        <v>0.13094384999999997</v>
      </c>
      <c r="JB158">
        <f t="shared" si="677"/>
        <v>0.13094384999999997</v>
      </c>
      <c r="JC158">
        <f t="shared" si="678"/>
        <v>0.112</v>
      </c>
      <c r="JD158" t="str">
        <f t="shared" si="679"/>
        <v/>
      </c>
      <c r="JE158">
        <f t="shared" si="680"/>
        <v>4.3999999999999997E-2</v>
      </c>
      <c r="JF158">
        <f t="shared" si="681"/>
        <v>-6.0000000000000001E-3</v>
      </c>
      <c r="JG158">
        <f t="shared" si="682"/>
        <v>-3.4000000000000002E-2</v>
      </c>
      <c r="JH158">
        <f t="shared" si="683"/>
        <v>0</v>
      </c>
      <c r="JI158">
        <f t="shared" si="684"/>
        <v>-2E-3</v>
      </c>
      <c r="JJ158" s="26">
        <f t="shared" si="685"/>
        <v>18.704297564453309</v>
      </c>
      <c r="JK158">
        <f t="shared" si="686"/>
        <v>19.09891629675371</v>
      </c>
      <c r="JL158">
        <f t="shared" si="687"/>
        <v>19.809130281011306</v>
      </c>
      <c r="JM158">
        <f t="shared" si="688"/>
        <v>20.466255604038206</v>
      </c>
      <c r="JN158">
        <f t="shared" si="689"/>
        <v>19.947358593378151</v>
      </c>
      <c r="JO158">
        <f t="shared" si="690"/>
        <v>23.290190403071897</v>
      </c>
      <c r="JP158">
        <f t="shared" si="691"/>
        <v>20.380755809495369</v>
      </c>
      <c r="JQ158">
        <f t="shared" si="692"/>
        <v>20.033267692962156</v>
      </c>
      <c r="JR158">
        <f t="shared" si="693"/>
        <v>19.421586116269687</v>
      </c>
      <c r="JS158">
        <f t="shared" si="694"/>
        <v>20.118852166320224</v>
      </c>
      <c r="JT158">
        <f t="shared" si="695"/>
        <v>20.489068795272274</v>
      </c>
      <c r="JU158" s="26">
        <f t="shared" si="696"/>
        <v>18.704297564453309</v>
      </c>
      <c r="JV158">
        <f t="shared" si="697"/>
        <v>19.09891629675371</v>
      </c>
      <c r="JW158">
        <f t="shared" si="698"/>
        <v>19.809130281011306</v>
      </c>
      <c r="JX158">
        <f t="shared" si="699"/>
        <v>20.466255604038206</v>
      </c>
      <c r="JY158">
        <f t="shared" si="700"/>
        <v>19.947358593378151</v>
      </c>
      <c r="JZ158" t="str">
        <f t="shared" si="701"/>
        <v/>
      </c>
      <c r="KA158">
        <f t="shared" si="702"/>
        <v>20.380755809495369</v>
      </c>
      <c r="KB158">
        <f t="shared" si="703"/>
        <v>20.033267692962156</v>
      </c>
      <c r="KC158">
        <f t="shared" si="704"/>
        <v>19.421586116269687</v>
      </c>
      <c r="KD158">
        <f t="shared" si="705"/>
        <v>20.118852166320224</v>
      </c>
      <c r="KE158" s="4">
        <f t="shared" si="706"/>
        <v>20.489068795272274</v>
      </c>
    </row>
    <row r="159" spans="1:291" x14ac:dyDescent="0.2">
      <c r="A159" s="21" t="s">
        <v>1869</v>
      </c>
      <c r="B159" s="22" t="s">
        <v>1870</v>
      </c>
      <c r="C159" s="22"/>
      <c r="D159" s="22"/>
      <c r="E159" s="20" t="s">
        <v>248</v>
      </c>
      <c r="F159" s="19">
        <v>0</v>
      </c>
      <c r="G159" s="19">
        <v>0</v>
      </c>
      <c r="H159" s="19">
        <v>0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32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32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 s="4">
        <v>0</v>
      </c>
      <c r="AM159" s="19">
        <v>1.79261E-2</v>
      </c>
      <c r="AN159" s="19">
        <v>1.90349E-2</v>
      </c>
      <c r="AO159" s="19">
        <v>3.2096699999999999E-2</v>
      </c>
      <c r="AP159" s="19">
        <v>2.0401800000000001E-2</v>
      </c>
      <c r="AQ159" s="19">
        <v>2.2486200000000001E-2</v>
      </c>
      <c r="AR159" s="19">
        <v>2.1597600000000002E-2</v>
      </c>
      <c r="AS159" s="19">
        <v>2.0852900000000001E-2</v>
      </c>
      <c r="AT159" s="19">
        <v>2.06638E-2</v>
      </c>
      <c r="AU159" s="19">
        <v>2.08828E-2</v>
      </c>
      <c r="AV159" s="19">
        <v>2.5112499999999999E-2</v>
      </c>
      <c r="AW159" s="32">
        <v>2.40334E-2</v>
      </c>
      <c r="AX159" s="19">
        <v>0</v>
      </c>
      <c r="AY159" s="19">
        <v>0</v>
      </c>
      <c r="AZ159" s="19">
        <v>1</v>
      </c>
      <c r="BA159" s="19">
        <v>0</v>
      </c>
      <c r="BB159" s="19">
        <v>2</v>
      </c>
      <c r="BC159" s="19">
        <v>2</v>
      </c>
      <c r="BD159" s="19">
        <v>0</v>
      </c>
      <c r="BE159" s="19">
        <v>0</v>
      </c>
      <c r="BF159" s="19">
        <v>1</v>
      </c>
      <c r="BG159" s="19">
        <v>1</v>
      </c>
      <c r="BH159" s="32">
        <v>0</v>
      </c>
      <c r="BI159" s="19">
        <f>IF(AX159&gt;0,1,0)</f>
        <v>0</v>
      </c>
      <c r="BJ159" s="19">
        <f>IF(AY159&gt;0,1,0)</f>
        <v>0</v>
      </c>
      <c r="BK159" s="19">
        <f t="shared" si="772"/>
        <v>1</v>
      </c>
      <c r="BL159" s="19">
        <f t="shared" si="768"/>
        <v>0</v>
      </c>
      <c r="BM159" s="19">
        <f t="shared" si="769"/>
        <v>1</v>
      </c>
      <c r="BN159" s="19">
        <f>IF(BC159&gt;0,1,0)</f>
        <v>1</v>
      </c>
      <c r="BO159" s="19">
        <f t="shared" si="770"/>
        <v>0</v>
      </c>
      <c r="BP159" s="19">
        <f>IF(BE159&gt;0,1,0)</f>
        <v>0</v>
      </c>
      <c r="BQ159" s="19">
        <f>IF(BF159&gt;0,1,0)</f>
        <v>1</v>
      </c>
      <c r="BR159" s="19">
        <f t="shared" si="778"/>
        <v>1</v>
      </c>
      <c r="BS159" s="19">
        <f t="shared" si="778"/>
        <v>0</v>
      </c>
      <c r="BT159" s="38">
        <v>49</v>
      </c>
      <c r="BU159" s="19">
        <v>42</v>
      </c>
      <c r="BV159" s="19">
        <v>23</v>
      </c>
      <c r="BW159" s="19">
        <v>38</v>
      </c>
      <c r="BX159" s="19">
        <v>36</v>
      </c>
      <c r="BY159" s="19">
        <v>31</v>
      </c>
      <c r="BZ159" s="19">
        <v>26</v>
      </c>
      <c r="CA159" s="19">
        <v>77</v>
      </c>
      <c r="CB159" s="19">
        <v>78</v>
      </c>
      <c r="CC159" s="19">
        <v>74</v>
      </c>
      <c r="CD159" s="32">
        <v>43</v>
      </c>
      <c r="CE159" s="19">
        <v>565</v>
      </c>
      <c r="CF159" s="19">
        <v>534</v>
      </c>
      <c r="CG159" s="19">
        <v>314</v>
      </c>
      <c r="CH159" s="19">
        <v>348</v>
      </c>
      <c r="CI159" s="19">
        <v>267</v>
      </c>
      <c r="CJ159" s="19">
        <v>201</v>
      </c>
      <c r="CK159" s="19">
        <v>188</v>
      </c>
      <c r="CL159" s="19">
        <v>335</v>
      </c>
      <c r="CM159" s="19">
        <v>261</v>
      </c>
      <c r="CN159" s="19">
        <v>166</v>
      </c>
      <c r="CO159" s="32">
        <v>204</v>
      </c>
      <c r="CP159" s="35">
        <f t="shared" si="755"/>
        <v>8.6725663716814158E-2</v>
      </c>
      <c r="CQ159" s="35">
        <f t="shared" si="756"/>
        <v>7.8651685393258425E-2</v>
      </c>
      <c r="CR159" s="35">
        <f t="shared" si="757"/>
        <v>7.32484076433121E-2</v>
      </c>
      <c r="CS159" s="35">
        <f t="shared" si="758"/>
        <v>0.10919540229885058</v>
      </c>
      <c r="CT159" s="35">
        <f t="shared" si="759"/>
        <v>0.1348314606741573</v>
      </c>
      <c r="CU159" s="35">
        <f t="shared" si="760"/>
        <v>0.15422885572139303</v>
      </c>
      <c r="CV159" s="35">
        <f t="shared" si="761"/>
        <v>0.13829787234042554</v>
      </c>
      <c r="CW159" s="35">
        <f t="shared" si="762"/>
        <v>0.2298507462686567</v>
      </c>
      <c r="CX159" s="35">
        <f t="shared" si="763"/>
        <v>0.2988505747126437</v>
      </c>
      <c r="CY159" s="35">
        <f t="shared" si="764"/>
        <v>0.44578313253012047</v>
      </c>
      <c r="CZ159" s="139">
        <f t="shared" si="765"/>
        <v>0.2107843137254902</v>
      </c>
      <c r="DA159" s="146">
        <v>2.2726440929999998</v>
      </c>
      <c r="DB159" s="146">
        <v>1.0952948140000001</v>
      </c>
      <c r="DC159" s="146">
        <v>1.4297094889999999</v>
      </c>
      <c r="DD159" s="146">
        <v>1.6731149999999999</v>
      </c>
      <c r="DE159" s="146">
        <v>1.9051268560000001</v>
      </c>
      <c r="DF159" s="146">
        <v>1.1659887739999999</v>
      </c>
      <c r="DG159" s="146">
        <v>1.983110274</v>
      </c>
      <c r="DH159" s="146">
        <v>0.84819103699999998</v>
      </c>
      <c r="DI159" s="146">
        <v>0.81288990500000002</v>
      </c>
      <c r="DJ159" s="146">
        <v>1.9211187160000001</v>
      </c>
      <c r="DK159" s="147">
        <v>2.1137592079999998</v>
      </c>
      <c r="DL159" s="146"/>
      <c r="DM159" s="146"/>
      <c r="DN159" s="146">
        <v>2.6277700000000002E-3</v>
      </c>
      <c r="DO159" s="146">
        <v>2.3607799999999998E-3</v>
      </c>
      <c r="DP159" s="146">
        <v>2.0694400000000001E-3</v>
      </c>
      <c r="DQ159" s="146">
        <v>1.6658599999999999E-3</v>
      </c>
      <c r="DR159" s="146">
        <v>1.6658599999999999E-3</v>
      </c>
      <c r="DS159" s="146">
        <v>1.3864000000000001E-3</v>
      </c>
      <c r="DT159" s="146">
        <v>0.39631145499999998</v>
      </c>
      <c r="DU159" s="146">
        <v>0.45041187300000002</v>
      </c>
      <c r="DV159" s="147">
        <v>0.44249412500000002</v>
      </c>
      <c r="DW159" s="146"/>
      <c r="DX159" s="146"/>
      <c r="DY159" s="146">
        <v>3.3018619999999999E-2</v>
      </c>
      <c r="DZ159" s="146">
        <v>-4.4834890000000002E-2</v>
      </c>
      <c r="EA159" s="146">
        <v>-7.1310481999999994E-2</v>
      </c>
      <c r="EB159" s="146">
        <v>-3.5135950999999999E-2</v>
      </c>
      <c r="EC159" s="146">
        <v>-3.5135950999999999E-2</v>
      </c>
      <c r="ED159" s="146">
        <v>-0.14818999999999999</v>
      </c>
      <c r="EE159" s="146">
        <v>-0.35580000000000001</v>
      </c>
      <c r="EF159" s="146">
        <v>-9.1609999999999997E-2</v>
      </c>
      <c r="EG159" s="147">
        <v>-9.7800000000000005E-3</v>
      </c>
      <c r="EH159" s="143">
        <v>1714275800</v>
      </c>
      <c r="EI159" s="143">
        <v>805317800</v>
      </c>
      <c r="EJ159" s="143">
        <v>1154728200</v>
      </c>
      <c r="EK159" s="143">
        <v>1291559900</v>
      </c>
      <c r="EL159" s="143">
        <v>1402784500</v>
      </c>
      <c r="EM159" s="143">
        <v>841792300</v>
      </c>
      <c r="EN159" s="143">
        <v>1183748800</v>
      </c>
      <c r="EO159" s="143">
        <v>717283300</v>
      </c>
      <c r="EP159" s="143">
        <v>354146100</v>
      </c>
      <c r="EQ159" s="143">
        <v>718141000</v>
      </c>
      <c r="ER159" s="143">
        <v>861267200</v>
      </c>
      <c r="ES159" s="26">
        <f t="shared" si="596"/>
        <v>21.262256554329042</v>
      </c>
      <c r="ET159" s="26">
        <f t="shared" si="597"/>
        <v>20.506747540085382</v>
      </c>
      <c r="EU159" s="26">
        <f t="shared" si="598"/>
        <v>20.867130828551648</v>
      </c>
      <c r="EV159" s="26">
        <f t="shared" si="599"/>
        <v>20.979116549602729</v>
      </c>
      <c r="EW159" s="26">
        <f t="shared" si="600"/>
        <v>21.061725026839341</v>
      </c>
      <c r="EX159" s="26">
        <f t="shared" si="601"/>
        <v>20.551043867193098</v>
      </c>
      <c r="EY159" s="26">
        <f t="shared" si="602"/>
        <v>20.891952188736486</v>
      </c>
      <c r="EZ159" s="26">
        <f t="shared" si="603"/>
        <v>20.390981439074629</v>
      </c>
      <c r="FA159" s="26">
        <f t="shared" si="604"/>
        <v>19.685220097820338</v>
      </c>
      <c r="FB159" s="26">
        <f t="shared" si="605"/>
        <v>20.392176486562782</v>
      </c>
      <c r="FC159" s="152">
        <f t="shared" si="606"/>
        <v>20.57391535106515</v>
      </c>
      <c r="FD159">
        <f t="shared" si="773"/>
        <v>2.2726440929999998</v>
      </c>
      <c r="FE159">
        <f t="shared" si="774"/>
        <v>1.0952948140000001</v>
      </c>
      <c r="FF159">
        <f t="shared" si="775"/>
        <v>1.4297094889999999</v>
      </c>
      <c r="FG159">
        <f t="shared" si="776"/>
        <v>1.6731149999999999</v>
      </c>
      <c r="FH159">
        <f t="shared" si="779"/>
        <v>1.9051268560000001</v>
      </c>
      <c r="FI159">
        <f t="shared" si="780"/>
        <v>1.1659887739999999</v>
      </c>
      <c r="FJ159">
        <f t="shared" si="781"/>
        <v>1.983110274</v>
      </c>
      <c r="FK159">
        <f t="shared" si="784"/>
        <v>0.84819103699999998</v>
      </c>
      <c r="FL159">
        <f>IF(ISNUMBER(N159),DI159,"")</f>
        <v>0.81288990500000002</v>
      </c>
      <c r="FM159">
        <f t="shared" si="785"/>
        <v>1.9211187160000001</v>
      </c>
      <c r="FN159">
        <f t="shared" si="786"/>
        <v>2.1137592079999998</v>
      </c>
      <c r="FO159" s="26"/>
      <c r="FQ159">
        <f>IF(ISNUMBER(H159),DN159,"")</f>
        <v>2.6277700000000002E-3</v>
      </c>
      <c r="FR159">
        <f>IF(ISNUMBER(I159),DO159,"")</f>
        <v>2.3607799999999998E-3</v>
      </c>
      <c r="FS159">
        <f>IF(ISNUMBER(J159),DP159,"")</f>
        <v>2.0694400000000001E-3</v>
      </c>
      <c r="FT159">
        <f t="shared" si="777"/>
        <v>1.6658599999999999E-3</v>
      </c>
      <c r="FU159">
        <f t="shared" ref="FU159:FW161" si="787">IF(ISNUMBER(L159),DR159,"")</f>
        <v>1.6658599999999999E-3</v>
      </c>
      <c r="FV159">
        <f t="shared" si="787"/>
        <v>1.3864000000000001E-3</v>
      </c>
      <c r="FW159">
        <f t="shared" si="787"/>
        <v>0.39631145499999998</v>
      </c>
      <c r="FX159">
        <f>IF(ISNUMBER(O159),DU159,"")</f>
        <v>0.45041187300000002</v>
      </c>
      <c r="FY159" s="4">
        <f t="shared" si="783"/>
        <v>0.44249412500000002</v>
      </c>
      <c r="GB159">
        <f t="shared" si="734"/>
        <v>3.3018619999999999E-2</v>
      </c>
      <c r="GC159">
        <f t="shared" si="735"/>
        <v>-4.4834890000000002E-2</v>
      </c>
      <c r="GD159">
        <f t="shared" si="736"/>
        <v>-7.1310481999999994E-2</v>
      </c>
      <c r="GE159">
        <f t="shared" si="737"/>
        <v>-3.5135950999999999E-2</v>
      </c>
      <c r="GF159">
        <f t="shared" si="738"/>
        <v>-3.5135950999999999E-2</v>
      </c>
      <c r="GG159">
        <f t="shared" si="739"/>
        <v>-0.14818999999999999</v>
      </c>
      <c r="GH159">
        <f t="shared" si="746"/>
        <v>-0.35580000000000001</v>
      </c>
      <c r="GI159">
        <f t="shared" si="747"/>
        <v>-9.1609999999999997E-2</v>
      </c>
      <c r="GJ159" s="4">
        <f t="shared" si="748"/>
        <v>-9.7800000000000005E-3</v>
      </c>
      <c r="GK159">
        <f t="shared" si="608"/>
        <v>21.262256554329042</v>
      </c>
      <c r="GL159">
        <f t="shared" si="609"/>
        <v>20.506747540085382</v>
      </c>
      <c r="GM159">
        <f t="shared" si="610"/>
        <v>20.867130828551648</v>
      </c>
      <c r="GN159">
        <f t="shared" si="611"/>
        <v>20.979116549602729</v>
      </c>
      <c r="GO159">
        <f t="shared" si="612"/>
        <v>21.061725026839341</v>
      </c>
      <c r="GP159">
        <f t="shared" si="613"/>
        <v>20.551043867193098</v>
      </c>
      <c r="GQ159">
        <f t="shared" si="614"/>
        <v>20.891952188736486</v>
      </c>
      <c r="GR159">
        <f t="shared" si="615"/>
        <v>20.390981439074629</v>
      </c>
      <c r="GS159">
        <f t="shared" si="616"/>
        <v>19.685220097820338</v>
      </c>
      <c r="GT159">
        <f t="shared" si="617"/>
        <v>20.392176486562782</v>
      </c>
      <c r="GU159">
        <f t="shared" si="618"/>
        <v>20.57391535106515</v>
      </c>
      <c r="GV159" s="26">
        <f t="shared" si="619"/>
        <v>2.2726440929999998</v>
      </c>
      <c r="GW159">
        <f t="shared" si="620"/>
        <v>1.0952948140000001</v>
      </c>
      <c r="GX159">
        <f t="shared" si="621"/>
        <v>1.4297094889999999</v>
      </c>
      <c r="GY159">
        <f t="shared" si="622"/>
        <v>1.6731149999999999</v>
      </c>
      <c r="GZ159">
        <f t="shared" si="623"/>
        <v>1.9051268560000001</v>
      </c>
      <c r="HA159">
        <f t="shared" si="624"/>
        <v>1.1659887739999999</v>
      </c>
      <c r="HB159">
        <f t="shared" si="625"/>
        <v>1.983110274</v>
      </c>
      <c r="HC159">
        <f t="shared" si="626"/>
        <v>0.84819103699999998</v>
      </c>
      <c r="HD159">
        <f t="shared" si="627"/>
        <v>0.81288990500000002</v>
      </c>
      <c r="HE159">
        <f t="shared" si="628"/>
        <v>1.9211187160000001</v>
      </c>
      <c r="HF159">
        <f t="shared" si="629"/>
        <v>2.1137592079999998</v>
      </c>
      <c r="HG159" s="26">
        <f t="shared" si="630"/>
        <v>2.2726440929999998</v>
      </c>
      <c r="HH159">
        <f t="shared" si="631"/>
        <v>1.0952948140000001</v>
      </c>
      <c r="HI159">
        <f t="shared" si="632"/>
        <v>1.4297094889999999</v>
      </c>
      <c r="HJ159">
        <f t="shared" si="633"/>
        <v>1.6731149999999999</v>
      </c>
      <c r="HK159">
        <f t="shared" si="634"/>
        <v>1.9051268560000001</v>
      </c>
      <c r="HL159">
        <f t="shared" si="635"/>
        <v>1.1659887739999999</v>
      </c>
      <c r="HM159">
        <f t="shared" si="636"/>
        <v>1.983110274</v>
      </c>
      <c r="HN159">
        <f t="shared" si="637"/>
        <v>0.84819103699999998</v>
      </c>
      <c r="HO159">
        <f t="shared" si="638"/>
        <v>0.81288990500000002</v>
      </c>
      <c r="HP159">
        <f t="shared" si="639"/>
        <v>1.9211187160000001</v>
      </c>
      <c r="HQ159">
        <f t="shared" si="640"/>
        <v>2.1137592079999998</v>
      </c>
      <c r="HR159" s="26">
        <f t="shared" si="641"/>
        <v>1.8501305000000012E-3</v>
      </c>
      <c r="HS159">
        <f t="shared" si="642"/>
        <v>1.8501305000000012E-3</v>
      </c>
      <c r="HT159">
        <f t="shared" si="643"/>
        <v>2.6277700000000002E-3</v>
      </c>
      <c r="HU159">
        <f t="shared" si="644"/>
        <v>2.3607799999999998E-3</v>
      </c>
      <c r="HV159">
        <f t="shared" si="645"/>
        <v>2.0694400000000001E-3</v>
      </c>
      <c r="HW159">
        <f t="shared" si="646"/>
        <v>1.8501305000000012E-3</v>
      </c>
      <c r="HX159">
        <f t="shared" si="647"/>
        <v>1.8501305000000012E-3</v>
      </c>
      <c r="HY159">
        <f t="shared" si="648"/>
        <v>1.8501305000000012E-3</v>
      </c>
      <c r="HZ159">
        <f t="shared" si="649"/>
        <v>0.39631145499999998</v>
      </c>
      <c r="IA159">
        <f t="shared" si="650"/>
        <v>0.45041187300000002</v>
      </c>
      <c r="IB159" s="4">
        <f t="shared" si="651"/>
        <v>0.44249412500000002</v>
      </c>
      <c r="IC159" t="str">
        <f t="shared" si="652"/>
        <v/>
      </c>
      <c r="ID159" t="str">
        <f t="shared" si="653"/>
        <v/>
      </c>
      <c r="IE159">
        <f t="shared" si="654"/>
        <v>2.6277700000000002E-3</v>
      </c>
      <c r="IF159">
        <f t="shared" si="655"/>
        <v>2.3607799999999998E-3</v>
      </c>
      <c r="IG159">
        <f t="shared" si="656"/>
        <v>2.0694400000000001E-3</v>
      </c>
      <c r="IH159">
        <f t="shared" si="657"/>
        <v>1.8501305000000012E-3</v>
      </c>
      <c r="II159">
        <f t="shared" si="658"/>
        <v>1.8501305000000012E-3</v>
      </c>
      <c r="IJ159">
        <f t="shared" si="659"/>
        <v>1.8501305000000012E-3</v>
      </c>
      <c r="IK159">
        <f t="shared" si="660"/>
        <v>0.39631145499999998</v>
      </c>
      <c r="IL159">
        <f t="shared" si="661"/>
        <v>0.45041187300000002</v>
      </c>
      <c r="IM159">
        <f t="shared" si="662"/>
        <v>0.44249412500000002</v>
      </c>
      <c r="IN159" s="26">
        <f t="shared" si="663"/>
        <v>0</v>
      </c>
      <c r="IO159">
        <f t="shared" si="664"/>
        <v>0</v>
      </c>
      <c r="IP159">
        <f t="shared" si="665"/>
        <v>3.3018619999999999E-2</v>
      </c>
      <c r="IQ159">
        <f t="shared" si="666"/>
        <v>-4.4834890000000002E-2</v>
      </c>
      <c r="IR159">
        <f t="shared" si="667"/>
        <v>-7.1310481999999994E-2</v>
      </c>
      <c r="IS159">
        <f t="shared" si="668"/>
        <v>-3.5135950999999999E-2</v>
      </c>
      <c r="IT159">
        <f t="shared" si="669"/>
        <v>-3.5135950999999999E-2</v>
      </c>
      <c r="IU159">
        <f t="shared" si="670"/>
        <v>-0.14818999999999999</v>
      </c>
      <c r="IV159">
        <f t="shared" si="671"/>
        <v>-0.35580000000000001</v>
      </c>
      <c r="IW159">
        <f t="shared" si="672"/>
        <v>-9.1609999999999997E-2</v>
      </c>
      <c r="IX159">
        <f t="shared" si="673"/>
        <v>-9.7800000000000005E-3</v>
      </c>
      <c r="IY159" s="26" t="str">
        <f t="shared" si="674"/>
        <v/>
      </c>
      <c r="IZ159" t="str">
        <f t="shared" si="675"/>
        <v/>
      </c>
      <c r="JA159">
        <f t="shared" si="676"/>
        <v>3.3018619999999999E-2</v>
      </c>
      <c r="JB159">
        <f t="shared" si="677"/>
        <v>-4.4834890000000002E-2</v>
      </c>
      <c r="JC159">
        <f t="shared" si="678"/>
        <v>-7.1310481999999994E-2</v>
      </c>
      <c r="JD159">
        <f t="shared" si="679"/>
        <v>-3.5135950999999999E-2</v>
      </c>
      <c r="JE159">
        <f t="shared" si="680"/>
        <v>-3.5135950999999999E-2</v>
      </c>
      <c r="JF159">
        <f t="shared" si="681"/>
        <v>-0.14818999999999999</v>
      </c>
      <c r="JG159">
        <f t="shared" si="682"/>
        <v>-0.35580000000000001</v>
      </c>
      <c r="JH159">
        <f t="shared" si="683"/>
        <v>-9.1609999999999997E-2</v>
      </c>
      <c r="JI159">
        <f t="shared" si="684"/>
        <v>-9.7800000000000005E-3</v>
      </c>
      <c r="JJ159" s="26">
        <f t="shared" si="685"/>
        <v>21.262256554329042</v>
      </c>
      <c r="JK159">
        <f t="shared" si="686"/>
        <v>20.506747540085382</v>
      </c>
      <c r="JL159">
        <f t="shared" si="687"/>
        <v>20.867130828551648</v>
      </c>
      <c r="JM159">
        <f t="shared" si="688"/>
        <v>20.979116549602729</v>
      </c>
      <c r="JN159">
        <f t="shared" si="689"/>
        <v>21.061725026839341</v>
      </c>
      <c r="JO159">
        <f t="shared" si="690"/>
        <v>20.551043867193098</v>
      </c>
      <c r="JP159">
        <f t="shared" si="691"/>
        <v>20.891952188736486</v>
      </c>
      <c r="JQ159">
        <f t="shared" si="692"/>
        <v>20.390981439074629</v>
      </c>
      <c r="JR159">
        <f t="shared" si="693"/>
        <v>19.685220097820338</v>
      </c>
      <c r="JS159">
        <f t="shared" si="694"/>
        <v>20.392176486562782</v>
      </c>
      <c r="JT159">
        <f t="shared" si="695"/>
        <v>20.57391535106515</v>
      </c>
      <c r="JU159" s="26">
        <f t="shared" si="696"/>
        <v>21.262256554329042</v>
      </c>
      <c r="JV159">
        <f t="shared" si="697"/>
        <v>20.506747540085382</v>
      </c>
      <c r="JW159">
        <f t="shared" si="698"/>
        <v>20.867130828551648</v>
      </c>
      <c r="JX159">
        <f t="shared" si="699"/>
        <v>20.979116549602729</v>
      </c>
      <c r="JY159">
        <f t="shared" si="700"/>
        <v>21.061725026839341</v>
      </c>
      <c r="JZ159">
        <f t="shared" si="701"/>
        <v>20.551043867193098</v>
      </c>
      <c r="KA159">
        <f t="shared" si="702"/>
        <v>20.891952188736486</v>
      </c>
      <c r="KB159">
        <f t="shared" si="703"/>
        <v>20.390981439074629</v>
      </c>
      <c r="KC159">
        <f t="shared" si="704"/>
        <v>19.685220097820338</v>
      </c>
      <c r="KD159">
        <f t="shared" si="705"/>
        <v>20.392176486562782</v>
      </c>
      <c r="KE159" s="4">
        <f t="shared" si="706"/>
        <v>20.57391535106515</v>
      </c>
    </row>
    <row r="160" spans="1:291" x14ac:dyDescent="0.2">
      <c r="A160" s="16" t="s">
        <v>3824</v>
      </c>
      <c r="B160" s="17" t="s">
        <v>3825</v>
      </c>
      <c r="C160" s="17"/>
      <c r="D160" s="17"/>
      <c r="E160" s="20" t="s">
        <v>248</v>
      </c>
      <c r="F160" s="19">
        <v>0</v>
      </c>
      <c r="G160" s="19">
        <v>0</v>
      </c>
      <c r="H160" s="19">
        <v>0</v>
      </c>
      <c r="I160" s="19">
        <v>0</v>
      </c>
      <c r="J160" s="19">
        <v>0</v>
      </c>
      <c r="K160" s="19"/>
      <c r="L160" s="19"/>
      <c r="M160" s="19"/>
      <c r="N160" s="19"/>
      <c r="O160" s="19"/>
      <c r="P160" s="32"/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/>
      <c r="W160" s="19"/>
      <c r="X160" s="19"/>
      <c r="Y160" s="19"/>
      <c r="Z160" s="19"/>
      <c r="AA160" s="32"/>
      <c r="AB160">
        <v>0</v>
      </c>
      <c r="AC160">
        <v>0</v>
      </c>
      <c r="AD160">
        <v>0</v>
      </c>
      <c r="AE160">
        <v>0</v>
      </c>
      <c r="AF160">
        <v>0</v>
      </c>
      <c r="AL160" s="4"/>
      <c r="AM160" s="19">
        <v>2.8520899999999998E-2</v>
      </c>
      <c r="AN160" s="19">
        <v>2.9071199999999998E-2</v>
      </c>
      <c r="AO160" s="19">
        <v>2.9605099999999999E-2</v>
      </c>
      <c r="AP160" s="19">
        <v>2.6703899999999999E-2</v>
      </c>
      <c r="AQ160" s="19">
        <v>2.50335E-2</v>
      </c>
      <c r="AR160" s="19"/>
      <c r="AS160" s="19"/>
      <c r="AT160" s="19"/>
      <c r="AU160" s="19"/>
      <c r="AV160" s="19"/>
      <c r="AW160" s="32"/>
      <c r="AX160" s="19">
        <v>0</v>
      </c>
      <c r="AY160" s="19">
        <v>0</v>
      </c>
      <c r="AZ160" s="19">
        <v>0</v>
      </c>
      <c r="BA160" s="19">
        <v>0</v>
      </c>
      <c r="BB160" s="19">
        <v>0</v>
      </c>
      <c r="BC160" s="19"/>
      <c r="BD160" s="19"/>
      <c r="BE160" s="19"/>
      <c r="BF160" s="19"/>
      <c r="BG160" s="19"/>
      <c r="BH160" s="32"/>
      <c r="BI160" s="19">
        <f>IF(AX160&gt;0,1,0)</f>
        <v>0</v>
      </c>
      <c r="BJ160" s="19">
        <f>IF(AY160&gt;0,1,0)</f>
        <v>0</v>
      </c>
      <c r="BK160" s="19">
        <f t="shared" si="772"/>
        <v>0</v>
      </c>
      <c r="BL160" s="19">
        <f t="shared" si="768"/>
        <v>0</v>
      </c>
      <c r="BM160" s="19">
        <f t="shared" si="769"/>
        <v>0</v>
      </c>
      <c r="BN160" s="19"/>
      <c r="BO160" s="19"/>
      <c r="BP160" s="19"/>
      <c r="BQ160" s="19"/>
      <c r="BR160" s="19"/>
      <c r="BS160" s="19"/>
      <c r="BT160" s="38">
        <v>157</v>
      </c>
      <c r="BU160" s="19">
        <v>189</v>
      </c>
      <c r="BV160" s="19">
        <v>161</v>
      </c>
      <c r="BW160" s="19">
        <v>220</v>
      </c>
      <c r="BX160" s="19">
        <v>160</v>
      </c>
      <c r="BY160" s="19">
        <v>101</v>
      </c>
      <c r="BZ160" s="19">
        <v>131</v>
      </c>
      <c r="CA160" s="19">
        <v>154</v>
      </c>
      <c r="CB160" s="19">
        <v>68</v>
      </c>
      <c r="CC160" s="19">
        <v>46</v>
      </c>
      <c r="CD160" s="32">
        <v>7</v>
      </c>
      <c r="CE160" s="19">
        <v>321</v>
      </c>
      <c r="CF160" s="19">
        <v>521</v>
      </c>
      <c r="CG160" s="19">
        <v>324</v>
      </c>
      <c r="CH160" s="19">
        <v>487</v>
      </c>
      <c r="CI160" s="19">
        <v>509</v>
      </c>
      <c r="CJ160" s="19">
        <v>447</v>
      </c>
      <c r="CK160" s="19">
        <v>297</v>
      </c>
      <c r="CL160" s="19">
        <v>333</v>
      </c>
      <c r="CM160" s="19">
        <v>99</v>
      </c>
      <c r="CN160" s="19">
        <v>59</v>
      </c>
      <c r="CO160" s="32">
        <v>11</v>
      </c>
      <c r="CP160" s="35">
        <f t="shared" si="755"/>
        <v>0.48909657320872274</v>
      </c>
      <c r="CQ160" s="35">
        <f t="shared" si="756"/>
        <v>0.36276391554702497</v>
      </c>
      <c r="CR160" s="35">
        <f t="shared" si="757"/>
        <v>0.49691358024691357</v>
      </c>
      <c r="CS160" s="35">
        <f t="shared" si="758"/>
        <v>0.45174537987679669</v>
      </c>
      <c r="CT160" s="35">
        <f t="shared" si="759"/>
        <v>0.3143418467583497</v>
      </c>
      <c r="CU160" s="35">
        <f t="shared" si="760"/>
        <v>0.22595078299776286</v>
      </c>
      <c r="CV160" s="35">
        <f t="shared" si="761"/>
        <v>0.44107744107744107</v>
      </c>
      <c r="CW160" s="35">
        <f t="shared" si="762"/>
        <v>0.46246246246246248</v>
      </c>
      <c r="CX160" s="35">
        <f t="shared" si="763"/>
        <v>0.68686868686868685</v>
      </c>
      <c r="CY160" s="35">
        <f t="shared" si="764"/>
        <v>0.77966101694915257</v>
      </c>
      <c r="CZ160" s="139">
        <f t="shared" si="765"/>
        <v>0.63636363636363635</v>
      </c>
      <c r="DA160" s="146">
        <v>2.6598000000000002</v>
      </c>
      <c r="DB160" s="146">
        <v>1.1980999999999999</v>
      </c>
      <c r="DC160" s="146">
        <v>1.9107000000000001</v>
      </c>
      <c r="DD160" s="146">
        <v>1.0342</v>
      </c>
      <c r="DE160" s="146">
        <v>2.3109000000000002</v>
      </c>
      <c r="DF160" s="146">
        <v>2.9464000000000001</v>
      </c>
      <c r="DG160" s="146">
        <v>2.9464000000000001</v>
      </c>
      <c r="DH160" s="146"/>
      <c r="DI160" s="146"/>
      <c r="DJ160" s="146"/>
      <c r="DK160" s="147"/>
      <c r="DL160" s="146"/>
      <c r="DM160" s="146"/>
      <c r="DN160" s="146"/>
      <c r="DO160" s="146">
        <v>0.49184600000000001</v>
      </c>
      <c r="DP160" s="146">
        <v>0.59048100000000003</v>
      </c>
      <c r="DQ160" s="146">
        <v>0.59048100000000003</v>
      </c>
      <c r="DR160" s="146">
        <v>0.59048100000000003</v>
      </c>
      <c r="DS160" s="146"/>
      <c r="DT160" s="146"/>
      <c r="DU160" s="146"/>
      <c r="DV160" s="147"/>
      <c r="DW160" s="146">
        <v>3.2972000000000001E-2</v>
      </c>
      <c r="DX160" s="146">
        <v>-3.9262999999999999E-2</v>
      </c>
      <c r="DY160" s="146">
        <v>5.7287999999999999E-2</v>
      </c>
      <c r="DZ160" s="146">
        <v>-0.34769</v>
      </c>
      <c r="EA160" s="146">
        <v>-0.133357</v>
      </c>
      <c r="EB160" s="146">
        <v>-0.133357</v>
      </c>
      <c r="EC160" s="146">
        <v>-0.133357</v>
      </c>
      <c r="ED160" s="146"/>
      <c r="EE160" s="146"/>
      <c r="EF160" s="146"/>
      <c r="EG160" s="147"/>
      <c r="EH160" s="143">
        <v>596057200</v>
      </c>
      <c r="EI160" s="143">
        <v>291230100</v>
      </c>
      <c r="EJ160" s="143">
        <v>339767700</v>
      </c>
      <c r="EK160" s="143">
        <v>517904600</v>
      </c>
      <c r="EL160" s="143">
        <v>450759800</v>
      </c>
      <c r="EM160" s="143">
        <v>118555400</v>
      </c>
      <c r="EN160" s="143">
        <v>185439700</v>
      </c>
      <c r="EO160" s="143"/>
      <c r="EP160" s="143"/>
      <c r="EQ160" s="143"/>
      <c r="ER160" s="143"/>
      <c r="ES160" s="26">
        <f t="shared" si="596"/>
        <v>20.205847193578858</v>
      </c>
      <c r="ET160" s="26">
        <f t="shared" si="597"/>
        <v>19.489624234329586</v>
      </c>
      <c r="EU160" s="26">
        <f t="shared" si="598"/>
        <v>19.643772706768761</v>
      </c>
      <c r="EV160" s="26">
        <f t="shared" si="599"/>
        <v>20.065301613378232</v>
      </c>
      <c r="EW160" s="26">
        <f t="shared" si="600"/>
        <v>19.926445161353232</v>
      </c>
      <c r="EX160" s="26">
        <f t="shared" si="601"/>
        <v>18.590890919838976</v>
      </c>
      <c r="EY160" s="26">
        <f t="shared" si="602"/>
        <v>19.038240319780463</v>
      </c>
      <c r="EZ160" s="26" t="str">
        <f t="shared" si="603"/>
        <v/>
      </c>
      <c r="FA160" s="26" t="str">
        <f t="shared" si="604"/>
        <v/>
      </c>
      <c r="FB160" s="26" t="str">
        <f t="shared" si="605"/>
        <v/>
      </c>
      <c r="FC160" s="152" t="str">
        <f t="shared" si="606"/>
        <v/>
      </c>
      <c r="FD160">
        <f t="shared" si="773"/>
        <v>2.6598000000000002</v>
      </c>
      <c r="FE160">
        <f t="shared" si="774"/>
        <v>1.1980999999999999</v>
      </c>
      <c r="FF160">
        <f t="shared" si="775"/>
        <v>1.9107000000000001</v>
      </c>
      <c r="FG160">
        <f t="shared" si="776"/>
        <v>1.0342</v>
      </c>
      <c r="FH160">
        <f t="shared" si="779"/>
        <v>2.3109000000000002</v>
      </c>
      <c r="FI160" t="str">
        <f t="shared" si="780"/>
        <v/>
      </c>
      <c r="FJ160" t="str">
        <f t="shared" si="781"/>
        <v/>
      </c>
      <c r="FK160" t="str">
        <f t="shared" si="784"/>
        <v/>
      </c>
      <c r="FL160" t="str">
        <f>IF(ISNUMBER(N160),DI160,"")</f>
        <v/>
      </c>
      <c r="FM160" t="str">
        <f t="shared" si="785"/>
        <v/>
      </c>
      <c r="FN160" t="str">
        <f t="shared" si="786"/>
        <v/>
      </c>
      <c r="FO160" s="26"/>
      <c r="FR160">
        <f>IF(ISNUMBER(I160),DO160,"")</f>
        <v>0.49184600000000001</v>
      </c>
      <c r="FS160">
        <f>IF(ISNUMBER(J160),DP160,"")</f>
        <v>0.59048100000000003</v>
      </c>
      <c r="FT160" t="str">
        <f t="shared" si="777"/>
        <v/>
      </c>
      <c r="FU160" t="str">
        <f t="shared" si="787"/>
        <v/>
      </c>
      <c r="FV160" t="str">
        <f t="shared" si="787"/>
        <v/>
      </c>
      <c r="FW160" t="str">
        <f t="shared" si="787"/>
        <v/>
      </c>
      <c r="FX160" t="str">
        <f>IF(ISNUMBER(O160),DU160,"")</f>
        <v/>
      </c>
      <c r="FY160" s="4" t="str">
        <f t="shared" si="783"/>
        <v/>
      </c>
      <c r="FZ160">
        <f>IF(ISNUMBER(F160),DW160,"")</f>
        <v>3.2972000000000001E-2</v>
      </c>
      <c r="GA160">
        <f>IF(ISNUMBER(G160),DX160,"")</f>
        <v>-3.9262999999999999E-2</v>
      </c>
      <c r="GB160">
        <f t="shared" si="734"/>
        <v>5.7287999999999999E-2</v>
      </c>
      <c r="GC160">
        <f t="shared" si="735"/>
        <v>-0.34769</v>
      </c>
      <c r="GD160">
        <f t="shared" si="736"/>
        <v>-0.133357</v>
      </c>
      <c r="GE160" t="str">
        <f t="shared" si="737"/>
        <v/>
      </c>
      <c r="GF160" t="str">
        <f t="shared" si="738"/>
        <v/>
      </c>
      <c r="GG160" t="str">
        <f t="shared" si="739"/>
        <v/>
      </c>
      <c r="GH160" t="str">
        <f t="shared" si="746"/>
        <v/>
      </c>
      <c r="GI160" t="str">
        <f t="shared" si="747"/>
        <v/>
      </c>
      <c r="GJ160" s="4" t="str">
        <f t="shared" si="748"/>
        <v/>
      </c>
      <c r="GK160">
        <f t="shared" si="608"/>
        <v>20.205847193578858</v>
      </c>
      <c r="GL160">
        <f t="shared" si="609"/>
        <v>19.489624234329586</v>
      </c>
      <c r="GM160">
        <f t="shared" si="610"/>
        <v>19.643772706768761</v>
      </c>
      <c r="GN160">
        <f t="shared" si="611"/>
        <v>20.065301613378232</v>
      </c>
      <c r="GO160">
        <f t="shared" si="612"/>
        <v>19.926445161353232</v>
      </c>
      <c r="GP160" t="str">
        <f t="shared" si="613"/>
        <v/>
      </c>
      <c r="GQ160" t="str">
        <f t="shared" si="614"/>
        <v/>
      </c>
      <c r="GR160" t="str">
        <f t="shared" si="615"/>
        <v/>
      </c>
      <c r="GS160" t="str">
        <f t="shared" si="616"/>
        <v/>
      </c>
      <c r="GT160" t="str">
        <f t="shared" si="617"/>
        <v/>
      </c>
      <c r="GU160" t="str">
        <f t="shared" si="618"/>
        <v/>
      </c>
      <c r="GV160" s="26">
        <f t="shared" si="619"/>
        <v>2.6598000000000002</v>
      </c>
      <c r="GW160">
        <f t="shared" si="620"/>
        <v>1.1980999999999999</v>
      </c>
      <c r="GX160">
        <f t="shared" si="621"/>
        <v>1.9107000000000001</v>
      </c>
      <c r="GY160">
        <f t="shared" si="622"/>
        <v>1.0342</v>
      </c>
      <c r="GZ160">
        <f t="shared" si="623"/>
        <v>2.3109000000000002</v>
      </c>
      <c r="HA160">
        <f t="shared" si="624"/>
        <v>11.025982470999988</v>
      </c>
      <c r="HB160">
        <f t="shared" si="625"/>
        <v>11.025982470999988</v>
      </c>
      <c r="HC160">
        <f t="shared" si="626"/>
        <v>11.025982470999988</v>
      </c>
      <c r="HD160">
        <f t="shared" si="627"/>
        <v>11.025982470999988</v>
      </c>
      <c r="HE160">
        <f t="shared" si="628"/>
        <v>11.025982470999988</v>
      </c>
      <c r="HF160">
        <f t="shared" si="629"/>
        <v>11.025982470999988</v>
      </c>
      <c r="HG160" s="26">
        <f t="shared" si="630"/>
        <v>2.6598000000000002</v>
      </c>
      <c r="HH160">
        <f t="shared" si="631"/>
        <v>1.1980999999999999</v>
      </c>
      <c r="HI160">
        <f t="shared" si="632"/>
        <v>1.9107000000000001</v>
      </c>
      <c r="HJ160">
        <f t="shared" si="633"/>
        <v>1.0342</v>
      </c>
      <c r="HK160">
        <f t="shared" si="634"/>
        <v>2.3109000000000002</v>
      </c>
      <c r="HL160" t="str">
        <f t="shared" si="635"/>
        <v/>
      </c>
      <c r="HM160" t="str">
        <f t="shared" si="636"/>
        <v/>
      </c>
      <c r="HN160" t="str">
        <f t="shared" si="637"/>
        <v/>
      </c>
      <c r="HO160" t="str">
        <f t="shared" si="638"/>
        <v/>
      </c>
      <c r="HP160" t="str">
        <f t="shared" si="639"/>
        <v/>
      </c>
      <c r="HQ160" t="str">
        <f t="shared" si="640"/>
        <v/>
      </c>
      <c r="HR160" s="26">
        <f t="shared" si="641"/>
        <v>1.8501305000000012E-3</v>
      </c>
      <c r="HS160">
        <f t="shared" si="642"/>
        <v>1.8501305000000012E-3</v>
      </c>
      <c r="HT160">
        <f t="shared" si="643"/>
        <v>1.8501305000000012E-3</v>
      </c>
      <c r="HU160">
        <f t="shared" si="644"/>
        <v>0.49184600000000001</v>
      </c>
      <c r="HV160">
        <f t="shared" si="645"/>
        <v>0.59048100000000003</v>
      </c>
      <c r="HW160">
        <f t="shared" si="646"/>
        <v>0.86766592399999853</v>
      </c>
      <c r="HX160">
        <f t="shared" si="647"/>
        <v>0.86766592399999853</v>
      </c>
      <c r="HY160">
        <f t="shared" si="648"/>
        <v>0.86766592399999853</v>
      </c>
      <c r="HZ160">
        <f t="shared" si="649"/>
        <v>0.86766592399999853</v>
      </c>
      <c r="IA160">
        <f t="shared" si="650"/>
        <v>0.86766592399999853</v>
      </c>
      <c r="IB160" s="4">
        <f t="shared" si="651"/>
        <v>0.86766592399999853</v>
      </c>
      <c r="IC160" t="str">
        <f t="shared" si="652"/>
        <v/>
      </c>
      <c r="ID160" t="str">
        <f t="shared" si="653"/>
        <v/>
      </c>
      <c r="IE160" t="str">
        <f t="shared" si="654"/>
        <v/>
      </c>
      <c r="IF160">
        <f t="shared" si="655"/>
        <v>0.49184600000000001</v>
      </c>
      <c r="IG160">
        <f t="shared" si="656"/>
        <v>0.59048100000000003</v>
      </c>
      <c r="IH160" t="str">
        <f t="shared" si="657"/>
        <v/>
      </c>
      <c r="II160" t="str">
        <f t="shared" si="658"/>
        <v/>
      </c>
      <c r="IJ160" t="str">
        <f t="shared" si="659"/>
        <v/>
      </c>
      <c r="IK160" t="str">
        <f t="shared" si="660"/>
        <v/>
      </c>
      <c r="IL160" t="str">
        <f t="shared" si="661"/>
        <v/>
      </c>
      <c r="IM160" t="str">
        <f t="shared" si="662"/>
        <v/>
      </c>
      <c r="IN160" s="26">
        <f t="shared" si="663"/>
        <v>3.2972000000000001E-2</v>
      </c>
      <c r="IO160">
        <f t="shared" si="664"/>
        <v>-3.9262999999999999E-2</v>
      </c>
      <c r="IP160">
        <f t="shared" si="665"/>
        <v>5.7287999999999999E-2</v>
      </c>
      <c r="IQ160">
        <f t="shared" si="666"/>
        <v>-0.34769</v>
      </c>
      <c r="IR160">
        <f t="shared" si="667"/>
        <v>-0.133357</v>
      </c>
      <c r="IS160">
        <f t="shared" si="668"/>
        <v>0.13094384999999997</v>
      </c>
      <c r="IT160">
        <f t="shared" si="669"/>
        <v>0.13094384999999997</v>
      </c>
      <c r="IU160">
        <f t="shared" si="670"/>
        <v>0.13094384999999997</v>
      </c>
      <c r="IV160">
        <f t="shared" si="671"/>
        <v>0.13094384999999997</v>
      </c>
      <c r="IW160">
        <f t="shared" si="672"/>
        <v>0.13094384999999997</v>
      </c>
      <c r="IX160">
        <f t="shared" si="673"/>
        <v>0.13094384999999997</v>
      </c>
      <c r="IY160" s="26">
        <f t="shared" si="674"/>
        <v>3.2972000000000001E-2</v>
      </c>
      <c r="IZ160">
        <f t="shared" si="675"/>
        <v>-3.9262999999999999E-2</v>
      </c>
      <c r="JA160">
        <f t="shared" si="676"/>
        <v>5.7287999999999999E-2</v>
      </c>
      <c r="JB160">
        <f t="shared" si="677"/>
        <v>-0.34769</v>
      </c>
      <c r="JC160">
        <f t="shared" si="678"/>
        <v>-0.133357</v>
      </c>
      <c r="JD160" t="str">
        <f t="shared" si="679"/>
        <v/>
      </c>
      <c r="JE160" t="str">
        <f t="shared" si="680"/>
        <v/>
      </c>
      <c r="JF160" t="str">
        <f t="shared" si="681"/>
        <v/>
      </c>
      <c r="JG160" t="str">
        <f t="shared" si="682"/>
        <v/>
      </c>
      <c r="JH160" t="str">
        <f t="shared" si="683"/>
        <v/>
      </c>
      <c r="JI160" t="str">
        <f t="shared" si="684"/>
        <v/>
      </c>
      <c r="JJ160" s="26">
        <f t="shared" si="685"/>
        <v>20.205847193578858</v>
      </c>
      <c r="JK160">
        <f t="shared" si="686"/>
        <v>19.489624234329586</v>
      </c>
      <c r="JL160">
        <f t="shared" si="687"/>
        <v>19.643772706768761</v>
      </c>
      <c r="JM160">
        <f t="shared" si="688"/>
        <v>20.065301613378232</v>
      </c>
      <c r="JN160">
        <f t="shared" si="689"/>
        <v>19.926445161353232</v>
      </c>
      <c r="JO160">
        <f t="shared" si="690"/>
        <v>23.290190403071897</v>
      </c>
      <c r="JP160">
        <f t="shared" si="691"/>
        <v>23.290190403071897</v>
      </c>
      <c r="JQ160">
        <f t="shared" si="692"/>
        <v>23.290190403071897</v>
      </c>
      <c r="JR160">
        <f t="shared" si="693"/>
        <v>23.290190403071897</v>
      </c>
      <c r="JS160">
        <f t="shared" si="694"/>
        <v>23.290190403071897</v>
      </c>
      <c r="JT160">
        <f t="shared" si="695"/>
        <v>23.290190403071897</v>
      </c>
      <c r="JU160" s="26">
        <f t="shared" si="696"/>
        <v>20.205847193578858</v>
      </c>
      <c r="JV160">
        <f t="shared" si="697"/>
        <v>19.489624234329586</v>
      </c>
      <c r="JW160">
        <f t="shared" si="698"/>
        <v>19.643772706768761</v>
      </c>
      <c r="JX160">
        <f t="shared" si="699"/>
        <v>20.065301613378232</v>
      </c>
      <c r="JY160">
        <f t="shared" si="700"/>
        <v>19.926445161353232</v>
      </c>
      <c r="JZ160" t="str">
        <f t="shared" si="701"/>
        <v/>
      </c>
      <c r="KA160" t="str">
        <f t="shared" si="702"/>
        <v/>
      </c>
      <c r="KB160" t="str">
        <f t="shared" si="703"/>
        <v/>
      </c>
      <c r="KC160" t="str">
        <f t="shared" si="704"/>
        <v/>
      </c>
      <c r="KD160" t="str">
        <f t="shared" si="705"/>
        <v/>
      </c>
      <c r="KE160" s="4" t="str">
        <f t="shared" si="706"/>
        <v/>
      </c>
    </row>
    <row r="161" spans="1:291" x14ac:dyDescent="0.2">
      <c r="A161" s="16" t="s">
        <v>3830</v>
      </c>
      <c r="B161" s="17" t="s">
        <v>3831</v>
      </c>
      <c r="C161" s="17"/>
      <c r="D161" s="17"/>
      <c r="E161" s="20" t="s">
        <v>248</v>
      </c>
      <c r="F161" s="19"/>
      <c r="G161" s="19"/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1</v>
      </c>
      <c r="O161" s="19">
        <v>1</v>
      </c>
      <c r="P161" s="32">
        <v>0</v>
      </c>
      <c r="Q161" s="19"/>
      <c r="R161" s="19"/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32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1</v>
      </c>
      <c r="AJ161">
        <v>1</v>
      </c>
      <c r="AK161">
        <v>1</v>
      </c>
      <c r="AL161" s="4">
        <v>1</v>
      </c>
      <c r="AM161" s="19"/>
      <c r="AN161" s="19"/>
      <c r="AO161" s="19">
        <v>1.9223400000000002E-2</v>
      </c>
      <c r="AP161" s="19">
        <v>2.0923400000000002E-2</v>
      </c>
      <c r="AQ161" s="19">
        <v>2.01338E-2</v>
      </c>
      <c r="AR161" s="19">
        <v>1.9113100000000001E-2</v>
      </c>
      <c r="AS161" s="19">
        <v>2.05493E-2</v>
      </c>
      <c r="AT161" s="19">
        <v>2.2277000000000002E-2</v>
      </c>
      <c r="AU161" s="19">
        <v>2.0873200000000001E-2</v>
      </c>
      <c r="AV161" s="19">
        <v>2.2036099999999999E-2</v>
      </c>
      <c r="AW161" s="32">
        <v>1.88825E-2</v>
      </c>
      <c r="AX161" s="19"/>
      <c r="AY161" s="19"/>
      <c r="AZ161" s="19">
        <v>0</v>
      </c>
      <c r="BA161" s="19">
        <v>0</v>
      </c>
      <c r="BB161" s="19">
        <v>1</v>
      </c>
      <c r="BC161" s="19">
        <v>1</v>
      </c>
      <c r="BD161" s="19">
        <v>1</v>
      </c>
      <c r="BE161" s="19">
        <v>0</v>
      </c>
      <c r="BF161" s="19">
        <v>2</v>
      </c>
      <c r="BG161" s="19">
        <v>0</v>
      </c>
      <c r="BH161" s="32">
        <v>0</v>
      </c>
      <c r="BI161" s="19"/>
      <c r="BJ161" s="19"/>
      <c r="BK161" s="19">
        <f t="shared" si="772"/>
        <v>0</v>
      </c>
      <c r="BL161" s="19">
        <f t="shared" si="768"/>
        <v>0</v>
      </c>
      <c r="BM161" s="19">
        <f t="shared" si="769"/>
        <v>1</v>
      </c>
      <c r="BN161" s="19">
        <f t="shared" ref="BN161:BS162" si="788">IF(BC161&gt;0,1,0)</f>
        <v>1</v>
      </c>
      <c r="BO161" s="19">
        <f t="shared" si="788"/>
        <v>1</v>
      </c>
      <c r="BP161" s="19">
        <f t="shared" si="788"/>
        <v>0</v>
      </c>
      <c r="BQ161" s="19">
        <f t="shared" si="788"/>
        <v>1</v>
      </c>
      <c r="BR161" s="19">
        <f t="shared" si="788"/>
        <v>0</v>
      </c>
      <c r="BS161" s="19">
        <f t="shared" si="788"/>
        <v>0</v>
      </c>
      <c r="BT161" s="38">
        <v>44</v>
      </c>
      <c r="BU161" s="19">
        <v>55</v>
      </c>
      <c r="BV161" s="19">
        <v>27</v>
      </c>
      <c r="BW161" s="19">
        <v>41</v>
      </c>
      <c r="BX161" s="19">
        <v>14</v>
      </c>
      <c r="BY161" s="19">
        <v>6</v>
      </c>
      <c r="BZ161" s="19">
        <v>33</v>
      </c>
      <c r="CA161" s="19">
        <v>12</v>
      </c>
      <c r="CB161" s="19">
        <v>28</v>
      </c>
      <c r="CC161" s="19">
        <v>21</v>
      </c>
      <c r="CD161" s="32">
        <v>23</v>
      </c>
      <c r="CE161" s="19">
        <v>221</v>
      </c>
      <c r="CF161" s="19">
        <v>316</v>
      </c>
      <c r="CG161" s="19">
        <v>282</v>
      </c>
      <c r="CH161" s="19">
        <v>244</v>
      </c>
      <c r="CI161" s="19">
        <v>264</v>
      </c>
      <c r="CJ161" s="19">
        <v>215</v>
      </c>
      <c r="CK161" s="19">
        <v>148</v>
      </c>
      <c r="CL161" s="19">
        <v>201</v>
      </c>
      <c r="CM161" s="19">
        <v>154</v>
      </c>
      <c r="CN161" s="19">
        <v>123</v>
      </c>
      <c r="CO161" s="32">
        <v>121</v>
      </c>
      <c r="CP161" s="35">
        <f t="shared" si="755"/>
        <v>0.19909502262443438</v>
      </c>
      <c r="CQ161" s="35">
        <f t="shared" si="756"/>
        <v>0.17405063291139242</v>
      </c>
      <c r="CR161" s="35">
        <f t="shared" si="757"/>
        <v>9.5744680851063829E-2</v>
      </c>
      <c r="CS161" s="35">
        <f t="shared" si="758"/>
        <v>0.16803278688524589</v>
      </c>
      <c r="CT161" s="35">
        <f t="shared" si="759"/>
        <v>5.3030303030303032E-2</v>
      </c>
      <c r="CU161" s="35">
        <f t="shared" si="760"/>
        <v>2.7906976744186046E-2</v>
      </c>
      <c r="CV161" s="35">
        <f t="shared" si="761"/>
        <v>0.22297297297297297</v>
      </c>
      <c r="CW161" s="35">
        <f t="shared" si="762"/>
        <v>5.9701492537313432E-2</v>
      </c>
      <c r="CX161" s="35">
        <f t="shared" si="763"/>
        <v>0.18181818181818182</v>
      </c>
      <c r="CY161" s="35">
        <f t="shared" si="764"/>
        <v>0.17073170731707318</v>
      </c>
      <c r="CZ161" s="139">
        <f t="shared" si="765"/>
        <v>0.19008264462809918</v>
      </c>
      <c r="DA161" s="146">
        <v>1.6755579139471799</v>
      </c>
      <c r="DB161" s="146">
        <v>1.4427191314080601</v>
      </c>
      <c r="DC161" s="146">
        <v>1.72176218859206</v>
      </c>
      <c r="DD161" s="146">
        <v>1.93627224541266</v>
      </c>
      <c r="DE161" s="146">
        <v>1.97882002369329</v>
      </c>
      <c r="DF161" s="146">
        <v>1.9866449012162799</v>
      </c>
      <c r="DG161" s="146">
        <v>2.75966361599101</v>
      </c>
      <c r="DH161" s="146">
        <v>2.8726864804003198</v>
      </c>
      <c r="DI161" s="146">
        <v>1.9198991197986801</v>
      </c>
      <c r="DJ161" s="146">
        <v>2.3585101482450801</v>
      </c>
      <c r="DK161" s="147">
        <v>2.4397392145247099</v>
      </c>
      <c r="DL161" s="146">
        <v>5.5039999999999999E-2</v>
      </c>
      <c r="DM161" s="146">
        <v>5.1380000000000002E-2</v>
      </c>
      <c r="DN161" s="146">
        <v>5.0180000000000002E-2</v>
      </c>
      <c r="DO161" s="146">
        <v>0.10233</v>
      </c>
      <c r="DP161" s="146">
        <v>9.8979999999999999E-2</v>
      </c>
      <c r="DQ161" s="146">
        <v>8.992E-2</v>
      </c>
      <c r="DR161" s="146">
        <v>0.10989</v>
      </c>
      <c r="DS161" s="146">
        <v>7.2800000000000004E-2</v>
      </c>
      <c r="DT161" s="146">
        <v>7.2340000000000002E-2</v>
      </c>
      <c r="DU161" s="146">
        <v>0.11806999999999999</v>
      </c>
      <c r="DV161" s="147">
        <v>0.10575</v>
      </c>
      <c r="DW161" s="146">
        <v>-3.022E-2</v>
      </c>
      <c r="DX161" s="146">
        <v>4.5350000000000001E-2</v>
      </c>
      <c r="DY161" s="146">
        <v>4.7890000000000002E-2</v>
      </c>
      <c r="DZ161" s="146">
        <v>3.7670000000000002E-2</v>
      </c>
      <c r="EA161" s="146">
        <v>4.9209999999999997E-2</v>
      </c>
      <c r="EB161" s="146">
        <v>4.9680000000000002E-2</v>
      </c>
      <c r="EC161" s="146">
        <v>4.9180000000000001E-2</v>
      </c>
      <c r="ED161" s="146">
        <v>5.8119999999999998E-2</v>
      </c>
      <c r="EE161" s="146">
        <v>7.0400000000000004E-2</v>
      </c>
      <c r="EF161" s="146">
        <v>7.2910000000000003E-2</v>
      </c>
      <c r="EG161" s="147">
        <v>2.6870000000000002E-2</v>
      </c>
      <c r="EH161" s="150">
        <v>92050500</v>
      </c>
      <c r="EI161" s="143">
        <v>137344200</v>
      </c>
      <c r="EJ161" s="143">
        <v>132769300</v>
      </c>
      <c r="EK161" s="143">
        <v>174738700</v>
      </c>
      <c r="EL161" s="143">
        <v>173834400</v>
      </c>
      <c r="EM161" s="143">
        <v>148990100</v>
      </c>
      <c r="EN161" s="143">
        <v>220409100</v>
      </c>
      <c r="EO161" s="143">
        <v>130595800</v>
      </c>
      <c r="EP161" s="143">
        <v>88293500</v>
      </c>
      <c r="EQ161" s="143">
        <v>95576300</v>
      </c>
      <c r="ER161" s="143"/>
      <c r="ES161" s="26">
        <f t="shared" si="596"/>
        <v>18.337847897459135</v>
      </c>
      <c r="ET161" s="26">
        <f t="shared" si="597"/>
        <v>18.738000741728968</v>
      </c>
      <c r="EU161" s="26">
        <f t="shared" si="598"/>
        <v>18.704123593582821</v>
      </c>
      <c r="EV161" s="26">
        <f t="shared" si="599"/>
        <v>18.978802273181962</v>
      </c>
      <c r="EW161" s="26">
        <f t="shared" si="600"/>
        <v>18.973613679863899</v>
      </c>
      <c r="EX161" s="26">
        <f t="shared" si="601"/>
        <v>18.819390418749283</v>
      </c>
      <c r="EY161" s="26">
        <f t="shared" si="602"/>
        <v>19.210995922956926</v>
      </c>
      <c r="EZ161" s="26">
        <f t="shared" si="603"/>
        <v>18.687617615024553</v>
      </c>
      <c r="FA161" s="26">
        <f t="shared" si="604"/>
        <v>18.29617705018061</v>
      </c>
      <c r="FB161" s="26">
        <f t="shared" si="605"/>
        <v>18.375435439337583</v>
      </c>
      <c r="FC161" s="152" t="str">
        <f t="shared" si="606"/>
        <v/>
      </c>
      <c r="FD161" t="str">
        <f t="shared" si="773"/>
        <v/>
      </c>
      <c r="FE161" t="str">
        <f t="shared" si="774"/>
        <v/>
      </c>
      <c r="FF161">
        <f t="shared" si="775"/>
        <v>1.72176218859206</v>
      </c>
      <c r="FG161">
        <f t="shared" si="776"/>
        <v>1.93627224541266</v>
      </c>
      <c r="FH161">
        <f t="shared" si="779"/>
        <v>1.97882002369329</v>
      </c>
      <c r="FI161">
        <f t="shared" si="780"/>
        <v>1.9866449012162799</v>
      </c>
      <c r="FJ161">
        <f t="shared" si="781"/>
        <v>2.75966361599101</v>
      </c>
      <c r="FK161">
        <f t="shared" si="784"/>
        <v>2.8726864804003198</v>
      </c>
      <c r="FL161">
        <f>IF(ISNUMBER(N161),DI161,"")</f>
        <v>1.9198991197986801</v>
      </c>
      <c r="FM161">
        <f t="shared" si="785"/>
        <v>2.3585101482450801</v>
      </c>
      <c r="FN161">
        <f t="shared" si="786"/>
        <v>2.4397392145247099</v>
      </c>
      <c r="FO161" s="26" t="str">
        <f>IF(ISNUMBER(F161),DL161,"")</f>
        <v/>
      </c>
      <c r="FP161" t="str">
        <f>IF(ISNUMBER(G161),DM161,"")</f>
        <v/>
      </c>
      <c r="FQ161">
        <f>IF(ISNUMBER(H161),DN161,"")</f>
        <v>5.0180000000000002E-2</v>
      </c>
      <c r="FR161">
        <f>IF(ISNUMBER(I161),DO161,"")</f>
        <v>0.10233</v>
      </c>
      <c r="FS161">
        <f>IF(ISNUMBER(J161),DP161,"")</f>
        <v>9.8979999999999999E-2</v>
      </c>
      <c r="FT161">
        <f t="shared" si="777"/>
        <v>8.992E-2</v>
      </c>
      <c r="FU161">
        <f t="shared" si="787"/>
        <v>0.10989</v>
      </c>
      <c r="FV161">
        <f t="shared" si="787"/>
        <v>7.2800000000000004E-2</v>
      </c>
      <c r="FW161">
        <f t="shared" si="787"/>
        <v>7.2340000000000002E-2</v>
      </c>
      <c r="FX161">
        <f>IF(ISNUMBER(O161),DU161,"")</f>
        <v>0.11806999999999999</v>
      </c>
      <c r="FY161" s="4">
        <f t="shared" si="783"/>
        <v>0.10575</v>
      </c>
      <c r="FZ161" t="str">
        <f>IF(ISNUMBER(F161),DW161,"")</f>
        <v/>
      </c>
      <c r="GA161" t="str">
        <f>IF(ISNUMBER(G161),DX161,"")</f>
        <v/>
      </c>
      <c r="GB161">
        <f t="shared" si="734"/>
        <v>4.7890000000000002E-2</v>
      </c>
      <c r="GC161">
        <f t="shared" si="735"/>
        <v>3.7670000000000002E-2</v>
      </c>
      <c r="GD161">
        <f t="shared" si="736"/>
        <v>4.9209999999999997E-2</v>
      </c>
      <c r="GE161">
        <f t="shared" si="737"/>
        <v>4.9680000000000002E-2</v>
      </c>
      <c r="GF161">
        <f t="shared" si="738"/>
        <v>4.9180000000000001E-2</v>
      </c>
      <c r="GG161">
        <f t="shared" si="739"/>
        <v>5.8119999999999998E-2</v>
      </c>
      <c r="GH161">
        <f t="shared" si="746"/>
        <v>7.0400000000000004E-2</v>
      </c>
      <c r="GI161">
        <f t="shared" si="747"/>
        <v>7.2910000000000003E-2</v>
      </c>
      <c r="GJ161" s="4">
        <f t="shared" si="748"/>
        <v>2.6870000000000002E-2</v>
      </c>
      <c r="GK161" t="str">
        <f t="shared" si="608"/>
        <v/>
      </c>
      <c r="GL161" t="str">
        <f t="shared" si="609"/>
        <v/>
      </c>
      <c r="GM161">
        <f t="shared" si="610"/>
        <v>18.704123593582821</v>
      </c>
      <c r="GN161">
        <f t="shared" si="611"/>
        <v>18.978802273181962</v>
      </c>
      <c r="GO161">
        <f t="shared" si="612"/>
        <v>18.973613679863899</v>
      </c>
      <c r="GP161">
        <f t="shared" si="613"/>
        <v>18.819390418749283</v>
      </c>
      <c r="GQ161">
        <f t="shared" si="614"/>
        <v>19.210995922956926</v>
      </c>
      <c r="GR161">
        <f t="shared" si="615"/>
        <v>18.687617615024553</v>
      </c>
      <c r="GS161">
        <f t="shared" si="616"/>
        <v>18.29617705018061</v>
      </c>
      <c r="GT161">
        <f t="shared" si="617"/>
        <v>18.375435439337583</v>
      </c>
      <c r="GU161" t="str">
        <f t="shared" si="618"/>
        <v/>
      </c>
      <c r="GV161" s="26">
        <f t="shared" si="619"/>
        <v>11.025982470999988</v>
      </c>
      <c r="GW161">
        <f t="shared" si="620"/>
        <v>11.025982470999988</v>
      </c>
      <c r="GX161">
        <f t="shared" si="621"/>
        <v>1.72176218859206</v>
      </c>
      <c r="GY161">
        <f t="shared" si="622"/>
        <v>1.93627224541266</v>
      </c>
      <c r="GZ161">
        <f t="shared" si="623"/>
        <v>1.97882002369329</v>
      </c>
      <c r="HA161">
        <f t="shared" si="624"/>
        <v>1.9866449012162799</v>
      </c>
      <c r="HB161">
        <f t="shared" si="625"/>
        <v>2.75966361599101</v>
      </c>
      <c r="HC161">
        <f t="shared" si="626"/>
        <v>2.8726864804003198</v>
      </c>
      <c r="HD161">
        <f t="shared" si="627"/>
        <v>1.9198991197986801</v>
      </c>
      <c r="HE161">
        <f t="shared" si="628"/>
        <v>2.3585101482450801</v>
      </c>
      <c r="HF161">
        <f t="shared" si="629"/>
        <v>2.4397392145247099</v>
      </c>
      <c r="HG161" s="26" t="str">
        <f t="shared" si="630"/>
        <v/>
      </c>
      <c r="HH161" t="str">
        <f t="shared" si="631"/>
        <v/>
      </c>
      <c r="HI161">
        <f t="shared" si="632"/>
        <v>1.72176218859206</v>
      </c>
      <c r="HJ161">
        <f t="shared" si="633"/>
        <v>1.93627224541266</v>
      </c>
      <c r="HK161">
        <f t="shared" si="634"/>
        <v>1.97882002369329</v>
      </c>
      <c r="HL161">
        <f t="shared" si="635"/>
        <v>1.9866449012162799</v>
      </c>
      <c r="HM161">
        <f t="shared" si="636"/>
        <v>2.75966361599101</v>
      </c>
      <c r="HN161">
        <f t="shared" si="637"/>
        <v>2.8726864804003198</v>
      </c>
      <c r="HO161">
        <f t="shared" si="638"/>
        <v>1.9198991197986801</v>
      </c>
      <c r="HP161">
        <f t="shared" si="639"/>
        <v>2.3585101482450801</v>
      </c>
      <c r="HQ161">
        <f t="shared" si="640"/>
        <v>2.4397392145247099</v>
      </c>
      <c r="HR161" s="26">
        <f t="shared" si="641"/>
        <v>0.86766592399999853</v>
      </c>
      <c r="HS161">
        <f t="shared" si="642"/>
        <v>0.86766592399999853</v>
      </c>
      <c r="HT161">
        <f t="shared" si="643"/>
        <v>5.0180000000000002E-2</v>
      </c>
      <c r="HU161">
        <f t="shared" si="644"/>
        <v>0.10233</v>
      </c>
      <c r="HV161">
        <f t="shared" si="645"/>
        <v>9.8979999999999999E-2</v>
      </c>
      <c r="HW161">
        <f t="shared" si="646"/>
        <v>8.992E-2</v>
      </c>
      <c r="HX161">
        <f t="shared" si="647"/>
        <v>0.10989</v>
      </c>
      <c r="HY161">
        <f t="shared" si="648"/>
        <v>7.2800000000000004E-2</v>
      </c>
      <c r="HZ161">
        <f t="shared" si="649"/>
        <v>7.2340000000000002E-2</v>
      </c>
      <c r="IA161">
        <f t="shared" si="650"/>
        <v>0.11806999999999999</v>
      </c>
      <c r="IB161" s="4">
        <f t="shared" si="651"/>
        <v>0.10575</v>
      </c>
      <c r="IC161" t="str">
        <f t="shared" si="652"/>
        <v/>
      </c>
      <c r="ID161" t="str">
        <f t="shared" si="653"/>
        <v/>
      </c>
      <c r="IE161">
        <f t="shared" si="654"/>
        <v>5.0180000000000002E-2</v>
      </c>
      <c r="IF161">
        <f t="shared" si="655"/>
        <v>0.10233</v>
      </c>
      <c r="IG161">
        <f t="shared" si="656"/>
        <v>9.8979999999999999E-2</v>
      </c>
      <c r="IH161">
        <f t="shared" si="657"/>
        <v>8.992E-2</v>
      </c>
      <c r="II161">
        <f t="shared" si="658"/>
        <v>0.10989</v>
      </c>
      <c r="IJ161">
        <f t="shared" si="659"/>
        <v>7.2800000000000004E-2</v>
      </c>
      <c r="IK161">
        <f t="shared" si="660"/>
        <v>7.2340000000000002E-2</v>
      </c>
      <c r="IL161">
        <f t="shared" si="661"/>
        <v>0.11806999999999999</v>
      </c>
      <c r="IM161">
        <f t="shared" si="662"/>
        <v>0.10575</v>
      </c>
      <c r="IN161" s="26">
        <f t="shared" si="663"/>
        <v>0.13094384999999997</v>
      </c>
      <c r="IO161">
        <f t="shared" si="664"/>
        <v>0.13094384999999997</v>
      </c>
      <c r="IP161">
        <f t="shared" si="665"/>
        <v>4.7890000000000002E-2</v>
      </c>
      <c r="IQ161">
        <f t="shared" si="666"/>
        <v>3.7670000000000002E-2</v>
      </c>
      <c r="IR161">
        <f t="shared" si="667"/>
        <v>4.9209999999999997E-2</v>
      </c>
      <c r="IS161">
        <f t="shared" si="668"/>
        <v>4.9680000000000002E-2</v>
      </c>
      <c r="IT161">
        <f t="shared" si="669"/>
        <v>4.9180000000000001E-2</v>
      </c>
      <c r="IU161">
        <f t="shared" si="670"/>
        <v>5.8119999999999998E-2</v>
      </c>
      <c r="IV161">
        <f t="shared" si="671"/>
        <v>7.0400000000000004E-2</v>
      </c>
      <c r="IW161">
        <f t="shared" si="672"/>
        <v>7.2910000000000003E-2</v>
      </c>
      <c r="IX161">
        <f t="shared" si="673"/>
        <v>2.6870000000000002E-2</v>
      </c>
      <c r="IY161" s="26" t="str">
        <f t="shared" si="674"/>
        <v/>
      </c>
      <c r="IZ161" t="str">
        <f t="shared" si="675"/>
        <v/>
      </c>
      <c r="JA161">
        <f t="shared" si="676"/>
        <v>4.7890000000000002E-2</v>
      </c>
      <c r="JB161">
        <f t="shared" si="677"/>
        <v>3.7670000000000002E-2</v>
      </c>
      <c r="JC161">
        <f t="shared" si="678"/>
        <v>4.9209999999999997E-2</v>
      </c>
      <c r="JD161">
        <f t="shared" si="679"/>
        <v>4.9680000000000002E-2</v>
      </c>
      <c r="JE161">
        <f t="shared" si="680"/>
        <v>4.9180000000000001E-2</v>
      </c>
      <c r="JF161">
        <f t="shared" si="681"/>
        <v>5.8119999999999998E-2</v>
      </c>
      <c r="JG161">
        <f t="shared" si="682"/>
        <v>7.0400000000000004E-2</v>
      </c>
      <c r="JH161">
        <f t="shared" si="683"/>
        <v>7.2910000000000003E-2</v>
      </c>
      <c r="JI161">
        <f t="shared" si="684"/>
        <v>2.6870000000000002E-2</v>
      </c>
      <c r="JJ161" s="26">
        <f t="shared" si="685"/>
        <v>23.290190403071897</v>
      </c>
      <c r="JK161">
        <f t="shared" si="686"/>
        <v>23.290190403071897</v>
      </c>
      <c r="JL161">
        <f t="shared" si="687"/>
        <v>18.704123593582821</v>
      </c>
      <c r="JM161">
        <f t="shared" si="688"/>
        <v>18.978802273181962</v>
      </c>
      <c r="JN161">
        <f t="shared" si="689"/>
        <v>18.973613679863899</v>
      </c>
      <c r="JO161">
        <f t="shared" si="690"/>
        <v>18.819390418749283</v>
      </c>
      <c r="JP161">
        <f t="shared" si="691"/>
        <v>19.210995922956926</v>
      </c>
      <c r="JQ161">
        <f t="shared" si="692"/>
        <v>18.687617615024553</v>
      </c>
      <c r="JR161">
        <f t="shared" si="693"/>
        <v>18.29617705018061</v>
      </c>
      <c r="JS161">
        <f t="shared" si="694"/>
        <v>18.375435439337583</v>
      </c>
      <c r="JT161">
        <f t="shared" si="695"/>
        <v>23.290190403071897</v>
      </c>
      <c r="JU161" s="26" t="str">
        <f t="shared" si="696"/>
        <v/>
      </c>
      <c r="JV161" t="str">
        <f t="shared" si="697"/>
        <v/>
      </c>
      <c r="JW161">
        <f t="shared" si="698"/>
        <v>18.704123593582821</v>
      </c>
      <c r="JX161">
        <f t="shared" si="699"/>
        <v>18.978802273181962</v>
      </c>
      <c r="JY161">
        <f t="shared" si="700"/>
        <v>18.973613679863899</v>
      </c>
      <c r="JZ161">
        <f t="shared" si="701"/>
        <v>18.819390418749283</v>
      </c>
      <c r="KA161">
        <f t="shared" si="702"/>
        <v>19.210995922956926</v>
      </c>
      <c r="KB161">
        <f t="shared" si="703"/>
        <v>18.687617615024553</v>
      </c>
      <c r="KC161">
        <f t="shared" si="704"/>
        <v>18.29617705018061</v>
      </c>
      <c r="KD161">
        <f t="shared" si="705"/>
        <v>18.375435439337583</v>
      </c>
      <c r="KE161" s="4" t="str">
        <f t="shared" si="706"/>
        <v/>
      </c>
    </row>
    <row r="162" spans="1:291" x14ac:dyDescent="0.2">
      <c r="A162" s="16" t="s">
        <v>3927</v>
      </c>
      <c r="B162" s="17" t="s">
        <v>3928</v>
      </c>
      <c r="C162" s="17"/>
      <c r="D162" s="17"/>
      <c r="E162" s="20" t="s">
        <v>248</v>
      </c>
      <c r="F162" s="19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32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3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 s="4">
        <v>0</v>
      </c>
      <c r="AM162" s="19">
        <v>1.9987899999999999E-2</v>
      </c>
      <c r="AN162" s="19">
        <v>2.0238300000000001E-2</v>
      </c>
      <c r="AO162" s="19">
        <v>2.0248599999999999E-2</v>
      </c>
      <c r="AP162" s="19">
        <v>2.0741699999999998E-2</v>
      </c>
      <c r="AQ162" s="19">
        <v>1.8078799999999999E-2</v>
      </c>
      <c r="AR162" s="19">
        <v>1.8271300000000001E-2</v>
      </c>
      <c r="AS162" s="19">
        <v>2.0578200000000001E-2</v>
      </c>
      <c r="AT162" s="19">
        <v>2.0924600000000002E-2</v>
      </c>
      <c r="AU162" s="19">
        <v>2.6744899999999999E-2</v>
      </c>
      <c r="AV162" s="19">
        <v>2.01344E-2</v>
      </c>
      <c r="AW162" s="32">
        <v>2.3699499999999998E-2</v>
      </c>
      <c r="AX162" s="19">
        <v>0</v>
      </c>
      <c r="AY162" s="19">
        <v>0</v>
      </c>
      <c r="AZ162" s="19">
        <v>0</v>
      </c>
      <c r="BA162" s="19">
        <v>0</v>
      </c>
      <c r="BB162" s="19">
        <v>0</v>
      </c>
      <c r="BC162" s="19">
        <v>0</v>
      </c>
      <c r="BD162" s="19">
        <v>0</v>
      </c>
      <c r="BE162" s="19">
        <v>0</v>
      </c>
      <c r="BF162" s="19">
        <v>0</v>
      </c>
      <c r="BG162" s="19">
        <v>0</v>
      </c>
      <c r="BH162" s="32">
        <v>0</v>
      </c>
      <c r="BI162" s="19">
        <f>IF(AX162&gt;0,1,0)</f>
        <v>0</v>
      </c>
      <c r="BJ162" s="19">
        <f>IF(AY162&gt;0,1,0)</f>
        <v>0</v>
      </c>
      <c r="BK162" s="19">
        <f t="shared" si="772"/>
        <v>0</v>
      </c>
      <c r="BL162" s="19">
        <f t="shared" si="768"/>
        <v>0</v>
      </c>
      <c r="BM162" s="19">
        <f t="shared" si="769"/>
        <v>0</v>
      </c>
      <c r="BN162" s="19">
        <f t="shared" si="788"/>
        <v>0</v>
      </c>
      <c r="BO162" s="19">
        <f t="shared" si="788"/>
        <v>0</v>
      </c>
      <c r="BP162" s="19">
        <f t="shared" si="788"/>
        <v>0</v>
      </c>
      <c r="BQ162" s="19">
        <f t="shared" si="788"/>
        <v>0</v>
      </c>
      <c r="BR162" s="19">
        <f t="shared" si="788"/>
        <v>0</v>
      </c>
      <c r="BS162" s="19">
        <f t="shared" si="788"/>
        <v>0</v>
      </c>
      <c r="BT162" s="38">
        <v>13</v>
      </c>
      <c r="BU162" s="19">
        <v>12</v>
      </c>
      <c r="BV162" s="19">
        <v>9</v>
      </c>
      <c r="BW162" s="19">
        <v>8</v>
      </c>
      <c r="BX162" s="19">
        <v>16</v>
      </c>
      <c r="BY162" s="19">
        <v>15</v>
      </c>
      <c r="BZ162" s="19">
        <v>70</v>
      </c>
      <c r="CA162" s="19">
        <v>92</v>
      </c>
      <c r="CB162" s="19">
        <v>82</v>
      </c>
      <c r="CC162" s="19">
        <v>95</v>
      </c>
      <c r="CD162" s="32">
        <v>76</v>
      </c>
      <c r="CE162" s="19">
        <v>152</v>
      </c>
      <c r="CF162" s="19">
        <v>177</v>
      </c>
      <c r="CG162" s="19">
        <v>126</v>
      </c>
      <c r="CH162" s="19">
        <v>166</v>
      </c>
      <c r="CI162" s="19">
        <v>199</v>
      </c>
      <c r="CJ162" s="19">
        <v>227</v>
      </c>
      <c r="CK162" s="19">
        <v>171</v>
      </c>
      <c r="CL162" s="19">
        <v>214</v>
      </c>
      <c r="CM162" s="19">
        <v>211</v>
      </c>
      <c r="CN162" s="19">
        <v>210</v>
      </c>
      <c r="CO162" s="32">
        <v>162</v>
      </c>
      <c r="CP162" s="35">
        <f t="shared" si="755"/>
        <v>8.5526315789473686E-2</v>
      </c>
      <c r="CQ162" s="35">
        <f t="shared" si="756"/>
        <v>6.7796610169491525E-2</v>
      </c>
      <c r="CR162" s="35">
        <f t="shared" si="757"/>
        <v>7.1428571428571425E-2</v>
      </c>
      <c r="CS162" s="35">
        <f t="shared" si="758"/>
        <v>4.8192771084337352E-2</v>
      </c>
      <c r="CT162" s="35">
        <f t="shared" si="759"/>
        <v>8.0402010050251257E-2</v>
      </c>
      <c r="CU162" s="35">
        <f t="shared" si="760"/>
        <v>6.6079295154185022E-2</v>
      </c>
      <c r="CV162" s="35">
        <f t="shared" si="761"/>
        <v>0.40935672514619881</v>
      </c>
      <c r="CW162" s="35">
        <f t="shared" si="762"/>
        <v>0.42990654205607476</v>
      </c>
      <c r="CX162" s="35">
        <f t="shared" si="763"/>
        <v>0.38862559241706163</v>
      </c>
      <c r="CY162" s="35">
        <f t="shared" si="764"/>
        <v>0.45238095238095238</v>
      </c>
      <c r="CZ162" s="139">
        <f t="shared" si="765"/>
        <v>0.46913580246913578</v>
      </c>
      <c r="DA162" s="146">
        <v>1.185715885</v>
      </c>
      <c r="DB162" s="146">
        <v>0.82094087699999996</v>
      </c>
      <c r="DC162" s="146">
        <v>0.99452019999999997</v>
      </c>
      <c r="DD162" s="146">
        <v>1.199507806</v>
      </c>
      <c r="DE162" s="146">
        <v>0.98165931100000003</v>
      </c>
      <c r="DF162" s="146">
        <v>1.547589946</v>
      </c>
      <c r="DG162" s="146">
        <v>2.65969882</v>
      </c>
      <c r="DH162" s="146">
        <v>5.6872564170000004</v>
      </c>
      <c r="DI162" s="146">
        <v>3.4601275679999999</v>
      </c>
      <c r="DJ162" s="146">
        <v>3.2688922140000001</v>
      </c>
      <c r="DK162" s="147">
        <v>3.0255729140000001</v>
      </c>
      <c r="DL162" s="146"/>
      <c r="DM162" s="146"/>
      <c r="DN162" s="146"/>
      <c r="DO162" s="146"/>
      <c r="DP162" s="146"/>
      <c r="DQ162" s="146"/>
      <c r="DR162" s="146"/>
      <c r="DS162" s="146"/>
      <c r="DT162" s="146"/>
      <c r="DU162" s="146"/>
      <c r="DV162" s="147">
        <v>0.155663986</v>
      </c>
      <c r="DW162" s="146"/>
      <c r="DX162" s="146"/>
      <c r="DY162" s="146">
        <v>3.5835449999999998E-2</v>
      </c>
      <c r="DZ162" s="146">
        <v>3.4168520000000001E-2</v>
      </c>
      <c r="EA162" s="146">
        <v>2.011162E-2</v>
      </c>
      <c r="EB162" s="146">
        <v>-1.5151619999999999E-2</v>
      </c>
      <c r="EC162" s="146">
        <v>-0.19411872899999999</v>
      </c>
      <c r="ED162" s="146">
        <v>-7.8880000000000006E-2</v>
      </c>
      <c r="EE162" s="146">
        <v>-5.6309999999999999E-2</v>
      </c>
      <c r="EF162" s="146">
        <v>-0.12936</v>
      </c>
      <c r="EG162" s="147">
        <v>-7.016E-2</v>
      </c>
      <c r="EH162" s="143">
        <v>49437800</v>
      </c>
      <c r="EI162" s="143">
        <v>50858300</v>
      </c>
      <c r="EJ162" s="143">
        <v>60580500</v>
      </c>
      <c r="EK162" s="143">
        <v>64892100</v>
      </c>
      <c r="EL162" s="143">
        <v>59248100</v>
      </c>
      <c r="EM162" s="143">
        <v>78173500</v>
      </c>
      <c r="EN162" s="143">
        <v>175382700</v>
      </c>
      <c r="EO162" s="143">
        <v>164042800</v>
      </c>
      <c r="EP162" s="143">
        <v>139080900</v>
      </c>
      <c r="EQ162" s="143">
        <v>129994300</v>
      </c>
      <c r="ER162" s="143"/>
      <c r="ES162" s="26">
        <f t="shared" si="596"/>
        <v>17.716225871741749</v>
      </c>
      <c r="ET162" s="26">
        <f t="shared" si="597"/>
        <v>17.744553892311139</v>
      </c>
      <c r="EU162" s="26">
        <f t="shared" si="598"/>
        <v>17.919483617078331</v>
      </c>
      <c r="EV162" s="26">
        <f t="shared" si="599"/>
        <v>17.988236448533247</v>
      </c>
      <c r="EW162" s="26">
        <f t="shared" si="600"/>
        <v>17.897244269954793</v>
      </c>
      <c r="EX162" s="26">
        <f t="shared" si="601"/>
        <v>18.174441273404234</v>
      </c>
      <c r="EY162" s="26">
        <f t="shared" si="602"/>
        <v>18.982481001338957</v>
      </c>
      <c r="EZ162" s="26">
        <f t="shared" si="603"/>
        <v>18.915637927350019</v>
      </c>
      <c r="FA162" s="26">
        <f t="shared" si="604"/>
        <v>18.750566336178771</v>
      </c>
      <c r="FB162" s="26">
        <f t="shared" si="605"/>
        <v>18.683001161304741</v>
      </c>
      <c r="FC162" s="152" t="str">
        <f t="shared" si="606"/>
        <v/>
      </c>
      <c r="FD162">
        <f t="shared" si="773"/>
        <v>1.185715885</v>
      </c>
      <c r="FE162">
        <f t="shared" si="774"/>
        <v>0.82094087699999996</v>
      </c>
      <c r="FF162">
        <f t="shared" si="775"/>
        <v>0.99452019999999997</v>
      </c>
      <c r="FG162">
        <f t="shared" si="776"/>
        <v>1.199507806</v>
      </c>
      <c r="FH162">
        <f t="shared" si="779"/>
        <v>0.98165931100000003</v>
      </c>
      <c r="FI162">
        <f t="shared" si="780"/>
        <v>1.547589946</v>
      </c>
      <c r="FJ162">
        <f t="shared" si="781"/>
        <v>2.65969882</v>
      </c>
      <c r="FK162">
        <f t="shared" si="784"/>
        <v>5.6872564170000004</v>
      </c>
      <c r="FL162">
        <f>IF(ISNUMBER(N162),DI162,"")</f>
        <v>3.4601275679999999</v>
      </c>
      <c r="FM162">
        <f t="shared" si="785"/>
        <v>3.2688922140000001</v>
      </c>
      <c r="FN162">
        <f t="shared" si="786"/>
        <v>3.0255729140000001</v>
      </c>
      <c r="FO162" s="26"/>
      <c r="FY162" s="4">
        <f t="shared" si="783"/>
        <v>0.155663986</v>
      </c>
      <c r="GB162">
        <f t="shared" si="734"/>
        <v>3.5835449999999998E-2</v>
      </c>
      <c r="GC162">
        <f t="shared" si="735"/>
        <v>3.4168520000000001E-2</v>
      </c>
      <c r="GD162">
        <f t="shared" si="736"/>
        <v>2.011162E-2</v>
      </c>
      <c r="GE162">
        <f t="shared" si="737"/>
        <v>-1.5151619999999999E-2</v>
      </c>
      <c r="GF162">
        <f t="shared" si="738"/>
        <v>-0.19411872899999999</v>
      </c>
      <c r="GG162">
        <f t="shared" si="739"/>
        <v>-7.8880000000000006E-2</v>
      </c>
      <c r="GH162">
        <f t="shared" si="746"/>
        <v>-5.6309999999999999E-2</v>
      </c>
      <c r="GI162">
        <f t="shared" si="747"/>
        <v>-0.12936</v>
      </c>
      <c r="GJ162" s="4">
        <f t="shared" si="748"/>
        <v>-7.016E-2</v>
      </c>
      <c r="GK162">
        <f t="shared" si="608"/>
        <v>17.716225871741749</v>
      </c>
      <c r="GL162">
        <f t="shared" si="609"/>
        <v>17.744553892311139</v>
      </c>
      <c r="GM162">
        <f t="shared" si="610"/>
        <v>17.919483617078331</v>
      </c>
      <c r="GN162">
        <f t="shared" si="611"/>
        <v>17.988236448533247</v>
      </c>
      <c r="GO162">
        <f t="shared" si="612"/>
        <v>17.897244269954793</v>
      </c>
      <c r="GP162">
        <f t="shared" si="613"/>
        <v>18.174441273404234</v>
      </c>
      <c r="GQ162">
        <f t="shared" si="614"/>
        <v>18.982481001338957</v>
      </c>
      <c r="GR162">
        <f t="shared" si="615"/>
        <v>18.915637927350019</v>
      </c>
      <c r="GS162">
        <f t="shared" si="616"/>
        <v>18.750566336178771</v>
      </c>
      <c r="GT162">
        <f t="shared" si="617"/>
        <v>18.683001161304741</v>
      </c>
      <c r="GU162" t="str">
        <f t="shared" si="618"/>
        <v/>
      </c>
      <c r="GV162" s="26">
        <f t="shared" si="619"/>
        <v>1.185715885</v>
      </c>
      <c r="GW162">
        <f t="shared" si="620"/>
        <v>0.82094087699999996</v>
      </c>
      <c r="GX162">
        <f t="shared" si="621"/>
        <v>0.99452019999999997</v>
      </c>
      <c r="GY162">
        <f t="shared" si="622"/>
        <v>1.199507806</v>
      </c>
      <c r="GZ162">
        <f t="shared" si="623"/>
        <v>0.98165931100000003</v>
      </c>
      <c r="HA162">
        <f t="shared" si="624"/>
        <v>1.547589946</v>
      </c>
      <c r="HB162">
        <f t="shared" si="625"/>
        <v>2.65969882</v>
      </c>
      <c r="HC162">
        <f t="shared" si="626"/>
        <v>5.6872564170000004</v>
      </c>
      <c r="HD162">
        <f t="shared" si="627"/>
        <v>3.4601275679999999</v>
      </c>
      <c r="HE162">
        <f t="shared" si="628"/>
        <v>3.2688922140000001</v>
      </c>
      <c r="HF162">
        <f t="shared" si="629"/>
        <v>3.0255729140000001</v>
      </c>
      <c r="HG162" s="26">
        <f t="shared" si="630"/>
        <v>1.185715885</v>
      </c>
      <c r="HH162">
        <f t="shared" si="631"/>
        <v>0.82094087699999996</v>
      </c>
      <c r="HI162">
        <f t="shared" si="632"/>
        <v>0.99452019999999997</v>
      </c>
      <c r="HJ162">
        <f t="shared" si="633"/>
        <v>1.199507806</v>
      </c>
      <c r="HK162">
        <f t="shared" si="634"/>
        <v>0.98165931100000003</v>
      </c>
      <c r="HL162">
        <f t="shared" si="635"/>
        <v>1.547589946</v>
      </c>
      <c r="HM162">
        <f t="shared" si="636"/>
        <v>2.65969882</v>
      </c>
      <c r="HN162">
        <f t="shared" si="637"/>
        <v>5.6872564170000004</v>
      </c>
      <c r="HO162">
        <f t="shared" si="638"/>
        <v>3.4601275679999999</v>
      </c>
      <c r="HP162">
        <f t="shared" si="639"/>
        <v>3.2688922140000001</v>
      </c>
      <c r="HQ162">
        <f t="shared" si="640"/>
        <v>3.0255729140000001</v>
      </c>
      <c r="HR162" s="26">
        <f t="shared" si="641"/>
        <v>1.8501305000000012E-3</v>
      </c>
      <c r="HS162">
        <f t="shared" si="642"/>
        <v>1.8501305000000012E-3</v>
      </c>
      <c r="HT162">
        <f t="shared" si="643"/>
        <v>1.8501305000000012E-3</v>
      </c>
      <c r="HU162">
        <f t="shared" si="644"/>
        <v>1.8501305000000012E-3</v>
      </c>
      <c r="HV162">
        <f t="shared" si="645"/>
        <v>1.8501305000000012E-3</v>
      </c>
      <c r="HW162">
        <f t="shared" si="646"/>
        <v>1.8501305000000012E-3</v>
      </c>
      <c r="HX162">
        <f t="shared" si="647"/>
        <v>1.8501305000000012E-3</v>
      </c>
      <c r="HY162">
        <f t="shared" si="648"/>
        <v>1.8501305000000012E-3</v>
      </c>
      <c r="HZ162">
        <f t="shared" si="649"/>
        <v>1.8501305000000012E-3</v>
      </c>
      <c r="IA162">
        <f t="shared" si="650"/>
        <v>1.8501305000000012E-3</v>
      </c>
      <c r="IB162" s="4">
        <f t="shared" si="651"/>
        <v>0.155663986</v>
      </c>
      <c r="IC162" t="str">
        <f t="shared" si="652"/>
        <v/>
      </c>
      <c r="ID162" t="str">
        <f t="shared" si="653"/>
        <v/>
      </c>
      <c r="IE162" t="str">
        <f t="shared" si="654"/>
        <v/>
      </c>
      <c r="IF162" t="str">
        <f t="shared" si="655"/>
        <v/>
      </c>
      <c r="IG162" t="str">
        <f t="shared" si="656"/>
        <v/>
      </c>
      <c r="IH162" t="str">
        <f t="shared" si="657"/>
        <v/>
      </c>
      <c r="II162" t="str">
        <f t="shared" si="658"/>
        <v/>
      </c>
      <c r="IJ162" t="str">
        <f t="shared" si="659"/>
        <v/>
      </c>
      <c r="IK162" t="str">
        <f t="shared" si="660"/>
        <v/>
      </c>
      <c r="IL162" t="str">
        <f t="shared" si="661"/>
        <v/>
      </c>
      <c r="IM162">
        <f t="shared" si="662"/>
        <v>0.155663986</v>
      </c>
      <c r="IN162" s="26">
        <f t="shared" si="663"/>
        <v>0</v>
      </c>
      <c r="IO162">
        <f t="shared" si="664"/>
        <v>0</v>
      </c>
      <c r="IP162">
        <f t="shared" si="665"/>
        <v>3.5835449999999998E-2</v>
      </c>
      <c r="IQ162">
        <f t="shared" si="666"/>
        <v>3.4168520000000001E-2</v>
      </c>
      <c r="IR162">
        <f t="shared" si="667"/>
        <v>2.011162E-2</v>
      </c>
      <c r="IS162">
        <f t="shared" si="668"/>
        <v>-1.5151619999999999E-2</v>
      </c>
      <c r="IT162">
        <f t="shared" si="669"/>
        <v>-0.19411872899999999</v>
      </c>
      <c r="IU162">
        <f t="shared" si="670"/>
        <v>-7.8880000000000006E-2</v>
      </c>
      <c r="IV162">
        <f t="shared" si="671"/>
        <v>-5.6309999999999999E-2</v>
      </c>
      <c r="IW162">
        <f t="shared" si="672"/>
        <v>-0.12936</v>
      </c>
      <c r="IX162">
        <f t="shared" si="673"/>
        <v>-7.016E-2</v>
      </c>
      <c r="IY162" s="26" t="str">
        <f t="shared" si="674"/>
        <v/>
      </c>
      <c r="IZ162" t="str">
        <f t="shared" si="675"/>
        <v/>
      </c>
      <c r="JA162">
        <f t="shared" si="676"/>
        <v>3.5835449999999998E-2</v>
      </c>
      <c r="JB162">
        <f t="shared" si="677"/>
        <v>3.4168520000000001E-2</v>
      </c>
      <c r="JC162">
        <f t="shared" si="678"/>
        <v>2.011162E-2</v>
      </c>
      <c r="JD162">
        <f t="shared" si="679"/>
        <v>-1.5151619999999999E-2</v>
      </c>
      <c r="JE162">
        <f t="shared" si="680"/>
        <v>-0.19411872899999999</v>
      </c>
      <c r="JF162">
        <f t="shared" si="681"/>
        <v>-7.8880000000000006E-2</v>
      </c>
      <c r="JG162">
        <f t="shared" si="682"/>
        <v>-5.6309999999999999E-2</v>
      </c>
      <c r="JH162">
        <f t="shared" si="683"/>
        <v>-0.12936</v>
      </c>
      <c r="JI162">
        <f t="shared" si="684"/>
        <v>-7.016E-2</v>
      </c>
      <c r="JJ162" s="26">
        <f t="shared" si="685"/>
        <v>17.716225871741749</v>
      </c>
      <c r="JK162">
        <f t="shared" si="686"/>
        <v>17.744553892311139</v>
      </c>
      <c r="JL162">
        <f t="shared" si="687"/>
        <v>17.919483617078331</v>
      </c>
      <c r="JM162">
        <f t="shared" si="688"/>
        <v>17.988236448533247</v>
      </c>
      <c r="JN162">
        <f t="shared" si="689"/>
        <v>17.897244269954793</v>
      </c>
      <c r="JO162">
        <f t="shared" si="690"/>
        <v>18.174441273404234</v>
      </c>
      <c r="JP162">
        <f t="shared" si="691"/>
        <v>18.982481001338957</v>
      </c>
      <c r="JQ162">
        <f t="shared" si="692"/>
        <v>18.915637927350019</v>
      </c>
      <c r="JR162">
        <f t="shared" si="693"/>
        <v>18.750566336178771</v>
      </c>
      <c r="JS162">
        <f t="shared" si="694"/>
        <v>18.683001161304741</v>
      </c>
      <c r="JT162">
        <f t="shared" si="695"/>
        <v>23.290190403071897</v>
      </c>
      <c r="JU162" s="26">
        <f t="shared" si="696"/>
        <v>17.716225871741749</v>
      </c>
      <c r="JV162">
        <f t="shared" si="697"/>
        <v>17.744553892311139</v>
      </c>
      <c r="JW162">
        <f t="shared" si="698"/>
        <v>17.919483617078331</v>
      </c>
      <c r="JX162">
        <f t="shared" si="699"/>
        <v>17.988236448533247</v>
      </c>
      <c r="JY162">
        <f t="shared" si="700"/>
        <v>17.897244269954793</v>
      </c>
      <c r="JZ162">
        <f t="shared" si="701"/>
        <v>18.174441273404234</v>
      </c>
      <c r="KA162">
        <f t="shared" si="702"/>
        <v>18.982481001338957</v>
      </c>
      <c r="KB162">
        <f t="shared" si="703"/>
        <v>18.915637927350019</v>
      </c>
      <c r="KC162">
        <f t="shared" si="704"/>
        <v>18.750566336178771</v>
      </c>
      <c r="KD162">
        <f t="shared" si="705"/>
        <v>18.683001161304741</v>
      </c>
      <c r="KE162" s="4" t="str">
        <f t="shared" si="706"/>
        <v/>
      </c>
    </row>
    <row r="163" spans="1:291" x14ac:dyDescent="0.2">
      <c r="A163" s="16" t="s">
        <v>3833</v>
      </c>
      <c r="B163" s="17" t="s">
        <v>3834</v>
      </c>
      <c r="C163" s="17"/>
      <c r="D163" s="17"/>
      <c r="E163" s="20" t="s">
        <v>248</v>
      </c>
      <c r="F163" s="19"/>
      <c r="G163" s="19"/>
      <c r="H163" s="19"/>
      <c r="I163" s="19"/>
      <c r="J163" s="19"/>
      <c r="K163" s="19"/>
      <c r="L163" s="19"/>
      <c r="M163" s="19"/>
      <c r="N163" s="19">
        <v>0</v>
      </c>
      <c r="O163" s="19">
        <v>0</v>
      </c>
      <c r="P163" s="32">
        <v>0</v>
      </c>
      <c r="Q163" s="19"/>
      <c r="R163" s="19"/>
      <c r="S163" s="19"/>
      <c r="T163" s="19"/>
      <c r="U163" s="19"/>
      <c r="V163" s="19"/>
      <c r="W163" s="19"/>
      <c r="X163" s="19"/>
      <c r="Y163" s="19">
        <v>0</v>
      </c>
      <c r="Z163" s="19">
        <v>0</v>
      </c>
      <c r="AA163" s="32">
        <v>0</v>
      </c>
      <c r="AJ163">
        <v>0</v>
      </c>
      <c r="AK163">
        <v>0</v>
      </c>
      <c r="AL163" s="4">
        <v>0</v>
      </c>
      <c r="AM163" s="19"/>
      <c r="AN163" s="19"/>
      <c r="AO163" s="19"/>
      <c r="AP163" s="19"/>
      <c r="AQ163" s="19"/>
      <c r="AR163" s="19"/>
      <c r="AS163" s="19"/>
      <c r="AT163" s="19"/>
      <c r="AU163" s="19">
        <v>2.1867299999999999E-2</v>
      </c>
      <c r="AV163" s="19">
        <v>2.1829899999999999E-2</v>
      </c>
      <c r="AW163" s="32">
        <v>2.28288E-2</v>
      </c>
      <c r="AX163" s="19"/>
      <c r="AY163" s="19"/>
      <c r="AZ163" s="19"/>
      <c r="BA163" s="19"/>
      <c r="BB163" s="19"/>
      <c r="BC163" s="19"/>
      <c r="BD163" s="19"/>
      <c r="BE163" s="19"/>
      <c r="BF163" s="19">
        <v>1</v>
      </c>
      <c r="BG163" s="19">
        <v>1</v>
      </c>
      <c r="BH163" s="32">
        <v>1</v>
      </c>
      <c r="BI163" s="19"/>
      <c r="BJ163" s="19"/>
      <c r="BK163" s="19"/>
      <c r="BL163" s="19"/>
      <c r="BM163" s="19"/>
      <c r="BN163" s="19"/>
      <c r="BO163" s="19"/>
      <c r="BP163" s="19"/>
      <c r="BQ163" s="19">
        <f>IF(BF163&gt;0,1,0)</f>
        <v>1</v>
      </c>
      <c r="BR163" s="19">
        <f>IF(BG163&gt;0,1,0)</f>
        <v>1</v>
      </c>
      <c r="BS163" s="19">
        <f>IF(BH163&gt;0,1,0)</f>
        <v>1</v>
      </c>
      <c r="BT163" s="38">
        <v>7</v>
      </c>
      <c r="BU163" s="19">
        <v>5</v>
      </c>
      <c r="BV163" s="19">
        <v>19</v>
      </c>
      <c r="BW163" s="19">
        <v>4</v>
      </c>
      <c r="BX163" s="19">
        <v>4</v>
      </c>
      <c r="BY163" s="19">
        <v>10</v>
      </c>
      <c r="BZ163" s="19">
        <v>4</v>
      </c>
      <c r="CA163" s="19">
        <v>10</v>
      </c>
      <c r="CB163" s="19">
        <v>20</v>
      </c>
      <c r="CC163" s="19">
        <v>16</v>
      </c>
      <c r="CD163" s="32">
        <v>28</v>
      </c>
      <c r="CE163" s="19">
        <v>92</v>
      </c>
      <c r="CF163" s="19">
        <v>116</v>
      </c>
      <c r="CG163" s="19">
        <v>153</v>
      </c>
      <c r="CH163" s="19">
        <v>143</v>
      </c>
      <c r="CI163" s="19">
        <v>160</v>
      </c>
      <c r="CJ163" s="19">
        <v>169</v>
      </c>
      <c r="CK163" s="19">
        <v>83</v>
      </c>
      <c r="CL163" s="19">
        <v>178</v>
      </c>
      <c r="CM163" s="19">
        <v>182</v>
      </c>
      <c r="CN163" s="19">
        <v>110</v>
      </c>
      <c r="CO163" s="32">
        <v>131</v>
      </c>
      <c r="CP163" s="35">
        <f t="shared" si="755"/>
        <v>7.6086956521739135E-2</v>
      </c>
      <c r="CQ163" s="35">
        <f t="shared" si="756"/>
        <v>4.3103448275862072E-2</v>
      </c>
      <c r="CR163" s="35">
        <f t="shared" si="757"/>
        <v>0.12418300653594772</v>
      </c>
      <c r="CS163" s="35">
        <f t="shared" si="758"/>
        <v>2.7972027972027972E-2</v>
      </c>
      <c r="CT163" s="35">
        <f t="shared" si="759"/>
        <v>2.5000000000000001E-2</v>
      </c>
      <c r="CU163" s="35">
        <f t="shared" si="760"/>
        <v>5.9171597633136092E-2</v>
      </c>
      <c r="CV163" s="35">
        <f t="shared" si="761"/>
        <v>4.8192771084337352E-2</v>
      </c>
      <c r="CW163" s="35">
        <f t="shared" si="762"/>
        <v>5.6179775280898875E-2</v>
      </c>
      <c r="CX163" s="35">
        <f t="shared" si="763"/>
        <v>0.10989010989010989</v>
      </c>
      <c r="CY163" s="35">
        <f t="shared" si="764"/>
        <v>0.14545454545454545</v>
      </c>
      <c r="CZ163" s="139">
        <f t="shared" si="765"/>
        <v>0.21374045801526717</v>
      </c>
      <c r="DA163" s="146">
        <v>2.3724738639999998</v>
      </c>
      <c r="DB163" s="146">
        <v>1.1935377229999999</v>
      </c>
      <c r="DC163" s="146">
        <v>0.87410563900000005</v>
      </c>
      <c r="DD163" s="146">
        <v>1.6739959710000001</v>
      </c>
      <c r="DE163" s="146"/>
      <c r="DF163" s="146">
        <v>0.82247540100000005</v>
      </c>
      <c r="DG163" s="146">
        <v>1.479084163</v>
      </c>
      <c r="DH163" s="146">
        <v>2.5884465720000001</v>
      </c>
      <c r="DI163" s="146"/>
      <c r="DJ163" s="146">
        <v>2.144385057</v>
      </c>
      <c r="DK163" s="147">
        <v>2.374558666</v>
      </c>
      <c r="DL163" s="146"/>
      <c r="DM163" s="146"/>
      <c r="DN163" s="146">
        <v>0.115885038</v>
      </c>
      <c r="DO163" s="146">
        <v>7.6725898000000001E-2</v>
      </c>
      <c r="DP163" s="146">
        <v>0.16312995899999999</v>
      </c>
      <c r="DQ163" s="146">
        <v>0.22712148700000001</v>
      </c>
      <c r="DR163" s="146">
        <v>0.17940967599999999</v>
      </c>
      <c r="DS163" s="146">
        <v>0.11314626699999999</v>
      </c>
      <c r="DT163" s="146">
        <v>0.418512573</v>
      </c>
      <c r="DU163" s="146">
        <v>0.39684757199999998</v>
      </c>
      <c r="DV163" s="147">
        <v>0.33916568800000002</v>
      </c>
      <c r="DW163" s="146"/>
      <c r="DX163" s="146"/>
      <c r="DY163" s="146">
        <v>2.3199799E-2</v>
      </c>
      <c r="DZ163" s="146">
        <v>3.7330429999999998E-2</v>
      </c>
      <c r="EA163" s="146">
        <v>3.8584299000000002E-2</v>
      </c>
      <c r="EB163" s="146">
        <v>-3.3946179999999999E-2</v>
      </c>
      <c r="EC163" s="146">
        <v>2.8042129999999998E-2</v>
      </c>
      <c r="ED163" s="146">
        <v>0.15906000000000001</v>
      </c>
      <c r="EE163" s="146">
        <v>4.7872999999999999E-2</v>
      </c>
      <c r="EF163" s="146">
        <v>-9.4699999999999993E-3</v>
      </c>
      <c r="EG163" s="147">
        <v>7.3145000000000002E-2</v>
      </c>
      <c r="EH163" s="143">
        <v>204781800</v>
      </c>
      <c r="EI163" s="143">
        <v>139652600</v>
      </c>
      <c r="EJ163" s="143">
        <v>130334700</v>
      </c>
      <c r="EK163" s="143">
        <v>287265100</v>
      </c>
      <c r="EL163" s="143">
        <v>277015000</v>
      </c>
      <c r="EM163" s="143">
        <v>173527700</v>
      </c>
      <c r="EN163" s="143">
        <v>319345400</v>
      </c>
      <c r="EO163" s="143">
        <v>776455300</v>
      </c>
      <c r="EP163" s="143">
        <v>320306400</v>
      </c>
      <c r="EQ163" s="143">
        <v>931456100</v>
      </c>
      <c r="ER163" s="143">
        <v>1281825000</v>
      </c>
      <c r="ES163" s="26">
        <f t="shared" ref="ES163:ES184" si="789">IF(ISNUMBER(EH163),LN(EH163),"")</f>
        <v>19.137455579993205</v>
      </c>
      <c r="ET163" s="26">
        <f t="shared" ref="ET163:ET184" si="790">IF(ISNUMBER(EI163),LN(EI163),"")</f>
        <v>18.754668468155653</v>
      </c>
      <c r="EU163" s="26">
        <f t="shared" ref="EU163:EU184" si="791">IF(ISNUMBER(EJ163),LN(EJ163),"")</f>
        <v>18.685616315160058</v>
      </c>
      <c r="EV163" s="26">
        <f t="shared" ref="EV163:EV184" si="792">IF(ISNUMBER(EK163),LN(EK163),"")</f>
        <v>19.475916040761476</v>
      </c>
      <c r="EW163" s="26">
        <f t="shared" ref="EW163:EW184" si="793">IF(ISNUMBER(EL163),LN(EL163),"")</f>
        <v>19.439582214310015</v>
      </c>
      <c r="EX163" s="26">
        <f t="shared" ref="EX163:EX184" si="794">IF(ISNUMBER(EM163),LN(EM163),"")</f>
        <v>18.971847798786492</v>
      </c>
      <c r="EY163" s="26">
        <f t="shared" ref="EY163:EY184" si="795">IF(ISNUMBER(EN163),LN(EN163),"")</f>
        <v>19.581783833609478</v>
      </c>
      <c r="EZ163" s="26">
        <f t="shared" ref="EZ163:EZ184" si="796">IF(ISNUMBER(EO163),LN(EO163),"")</f>
        <v>20.470249632894742</v>
      </c>
      <c r="FA163" s="26">
        <f t="shared" ref="FA163:FA184" si="797">IF(ISNUMBER(EP163),LN(EP163),"")</f>
        <v>19.584788595647325</v>
      </c>
      <c r="FB163" s="26">
        <f t="shared" ref="FB163:FB184" si="798">IF(ISNUMBER(EQ163),LN(EQ163),"")</f>
        <v>20.652259618607637</v>
      </c>
      <c r="FC163" s="152">
        <f t="shared" ref="FC163:FC184" si="799">IF(ISNUMBER(ER163),LN(ER163),"")</f>
        <v>20.971550680666954</v>
      </c>
      <c r="FD163" t="str">
        <f t="shared" si="773"/>
        <v/>
      </c>
      <c r="FE163" t="str">
        <f t="shared" si="774"/>
        <v/>
      </c>
      <c r="FF163" t="str">
        <f t="shared" si="775"/>
        <v/>
      </c>
      <c r="FG163" t="str">
        <f t="shared" si="776"/>
        <v/>
      </c>
      <c r="FH163" t="str">
        <f t="shared" si="779"/>
        <v/>
      </c>
      <c r="FI163" t="str">
        <f t="shared" si="780"/>
        <v/>
      </c>
      <c r="FJ163" t="str">
        <f t="shared" si="781"/>
        <v/>
      </c>
      <c r="FK163" t="str">
        <f t="shared" si="784"/>
        <v/>
      </c>
      <c r="FM163">
        <f t="shared" si="785"/>
        <v>2.144385057</v>
      </c>
      <c r="FN163">
        <f t="shared" si="786"/>
        <v>2.374558666</v>
      </c>
      <c r="FO163" s="26" t="str">
        <f t="shared" ref="FO163:FX164" si="800">IF(ISNUMBER(F163),DL163,"")</f>
        <v/>
      </c>
      <c r="FP163" t="str">
        <f t="shared" si="800"/>
        <v/>
      </c>
      <c r="FQ163" t="str">
        <f t="shared" si="800"/>
        <v/>
      </c>
      <c r="FR163" t="str">
        <f t="shared" si="800"/>
        <v/>
      </c>
      <c r="FS163" t="str">
        <f t="shared" si="800"/>
        <v/>
      </c>
      <c r="FT163" t="str">
        <f t="shared" si="800"/>
        <v/>
      </c>
      <c r="FU163" t="str">
        <f t="shared" si="800"/>
        <v/>
      </c>
      <c r="FV163" t="str">
        <f t="shared" si="800"/>
        <v/>
      </c>
      <c r="FW163">
        <f t="shared" si="800"/>
        <v>0.418512573</v>
      </c>
      <c r="FX163">
        <f t="shared" si="800"/>
        <v>0.39684757199999998</v>
      </c>
      <c r="FY163" s="4">
        <f t="shared" si="783"/>
        <v>0.33916568800000002</v>
      </c>
      <c r="GB163" t="str">
        <f t="shared" si="734"/>
        <v/>
      </c>
      <c r="GC163" t="str">
        <f t="shared" si="735"/>
        <v/>
      </c>
      <c r="GD163" t="str">
        <f t="shared" si="736"/>
        <v/>
      </c>
      <c r="GE163" t="str">
        <f t="shared" si="737"/>
        <v/>
      </c>
      <c r="GF163" t="str">
        <f t="shared" si="738"/>
        <v/>
      </c>
      <c r="GG163" t="str">
        <f t="shared" si="739"/>
        <v/>
      </c>
      <c r="GH163">
        <f t="shared" si="746"/>
        <v>4.7872999999999999E-2</v>
      </c>
      <c r="GI163">
        <f t="shared" si="747"/>
        <v>-9.4699999999999993E-3</v>
      </c>
      <c r="GJ163" s="4">
        <f t="shared" si="748"/>
        <v>7.3145000000000002E-2</v>
      </c>
      <c r="GK163" t="str">
        <f t="shared" ref="GK163:GK184" si="801">IF(ISNUMBER(F163),ES163,"")</f>
        <v/>
      </c>
      <c r="GL163" t="str">
        <f t="shared" ref="GL163:GL184" si="802">IF(ISNUMBER(G163),ET163,"")</f>
        <v/>
      </c>
      <c r="GM163" t="str">
        <f t="shared" ref="GM163:GM184" si="803">IF(ISNUMBER(H163),EU163,"")</f>
        <v/>
      </c>
      <c r="GN163" t="str">
        <f t="shared" ref="GN163:GN184" si="804">IF(ISNUMBER(I163),EV163,"")</f>
        <v/>
      </c>
      <c r="GO163" t="str">
        <f t="shared" ref="GO163:GO184" si="805">IF(ISNUMBER(J163),EW163,"")</f>
        <v/>
      </c>
      <c r="GP163" t="str">
        <f t="shared" ref="GP163:GP184" si="806">IF(ISNUMBER(K163),EX163,"")</f>
        <v/>
      </c>
      <c r="GQ163" t="str">
        <f t="shared" ref="GQ163:GQ184" si="807">IF(ISNUMBER(L163),EY163,"")</f>
        <v/>
      </c>
      <c r="GR163" t="str">
        <f t="shared" ref="GR163:GR184" si="808">IF(ISNUMBER(M163),EZ163,"")</f>
        <v/>
      </c>
      <c r="GS163">
        <f t="shared" ref="GS163:GS184" si="809">IF(ISNUMBER(N163),FA163,"")</f>
        <v>19.584788595647325</v>
      </c>
      <c r="GT163">
        <f t="shared" ref="GT163:GT184" si="810">IF(ISNUMBER(O163),FB163,"")</f>
        <v>20.652259618607637</v>
      </c>
      <c r="GU163">
        <f t="shared" ref="GU163:GU184" si="811">IF(ISNUMBER(P163),FC163,"")</f>
        <v>20.971550680666954</v>
      </c>
      <c r="GV163" s="26">
        <f t="shared" si="619"/>
        <v>11.025982470999988</v>
      </c>
      <c r="GW163">
        <f t="shared" si="620"/>
        <v>11.025982470999988</v>
      </c>
      <c r="GX163">
        <f t="shared" si="621"/>
        <v>11.025982470999988</v>
      </c>
      <c r="GY163">
        <f t="shared" si="622"/>
        <v>11.025982470999988</v>
      </c>
      <c r="GZ163">
        <f t="shared" si="623"/>
        <v>11.025982470999988</v>
      </c>
      <c r="HA163">
        <f t="shared" si="624"/>
        <v>11.025982470999988</v>
      </c>
      <c r="HB163">
        <f t="shared" si="625"/>
        <v>11.025982470999988</v>
      </c>
      <c r="HC163">
        <f t="shared" si="626"/>
        <v>11.025982470999988</v>
      </c>
      <c r="HD163">
        <f t="shared" si="627"/>
        <v>0.52583789730000008</v>
      </c>
      <c r="HE163">
        <f t="shared" si="628"/>
        <v>2.144385057</v>
      </c>
      <c r="HF163">
        <f t="shared" si="629"/>
        <v>2.374558666</v>
      </c>
      <c r="HG163" s="26" t="str">
        <f t="shared" si="630"/>
        <v/>
      </c>
      <c r="HH163" t="str">
        <f t="shared" si="631"/>
        <v/>
      </c>
      <c r="HI163" t="str">
        <f t="shared" si="632"/>
        <v/>
      </c>
      <c r="HJ163" t="str">
        <f t="shared" si="633"/>
        <v/>
      </c>
      <c r="HK163" t="str">
        <f t="shared" si="634"/>
        <v/>
      </c>
      <c r="HL163" t="str">
        <f t="shared" si="635"/>
        <v/>
      </c>
      <c r="HM163" t="str">
        <f t="shared" si="636"/>
        <v/>
      </c>
      <c r="HN163" t="str">
        <f t="shared" si="637"/>
        <v/>
      </c>
      <c r="HO163" t="str">
        <f t="shared" si="638"/>
        <v/>
      </c>
      <c r="HP163">
        <f t="shared" si="639"/>
        <v>2.144385057</v>
      </c>
      <c r="HQ163">
        <f t="shared" si="640"/>
        <v>2.374558666</v>
      </c>
      <c r="HR163" s="26">
        <f t="shared" si="641"/>
        <v>0.86766592399999853</v>
      </c>
      <c r="HS163">
        <f t="shared" si="642"/>
        <v>0.86766592399999853</v>
      </c>
      <c r="HT163">
        <f t="shared" si="643"/>
        <v>0.86766592399999853</v>
      </c>
      <c r="HU163">
        <f t="shared" si="644"/>
        <v>0.86766592399999853</v>
      </c>
      <c r="HV163">
        <f t="shared" si="645"/>
        <v>0.86766592399999853</v>
      </c>
      <c r="HW163">
        <f t="shared" si="646"/>
        <v>0.86766592399999853</v>
      </c>
      <c r="HX163">
        <f t="shared" si="647"/>
        <v>0.86766592399999853</v>
      </c>
      <c r="HY163">
        <f t="shared" si="648"/>
        <v>0.86766592399999853</v>
      </c>
      <c r="HZ163">
        <f t="shared" si="649"/>
        <v>0.418512573</v>
      </c>
      <c r="IA163">
        <f t="shared" si="650"/>
        <v>0.39684757199999998</v>
      </c>
      <c r="IB163" s="4">
        <f t="shared" si="651"/>
        <v>0.33916568800000002</v>
      </c>
      <c r="IC163" t="str">
        <f t="shared" si="652"/>
        <v/>
      </c>
      <c r="ID163" t="str">
        <f t="shared" si="653"/>
        <v/>
      </c>
      <c r="IE163" t="str">
        <f t="shared" si="654"/>
        <v/>
      </c>
      <c r="IF163" t="str">
        <f t="shared" si="655"/>
        <v/>
      </c>
      <c r="IG163" t="str">
        <f t="shared" si="656"/>
        <v/>
      </c>
      <c r="IH163" t="str">
        <f t="shared" si="657"/>
        <v/>
      </c>
      <c r="II163" t="str">
        <f t="shared" si="658"/>
        <v/>
      </c>
      <c r="IJ163" t="str">
        <f t="shared" si="659"/>
        <v/>
      </c>
      <c r="IK163">
        <f t="shared" si="660"/>
        <v>0.418512573</v>
      </c>
      <c r="IL163">
        <f t="shared" si="661"/>
        <v>0.39684757199999998</v>
      </c>
      <c r="IM163">
        <f t="shared" si="662"/>
        <v>0.33916568800000002</v>
      </c>
      <c r="IN163" s="26">
        <f t="shared" si="663"/>
        <v>0</v>
      </c>
      <c r="IO163">
        <f t="shared" si="664"/>
        <v>0</v>
      </c>
      <c r="IP163">
        <f t="shared" si="665"/>
        <v>0.13094384999999997</v>
      </c>
      <c r="IQ163">
        <f t="shared" si="666"/>
        <v>0.13094384999999997</v>
      </c>
      <c r="IR163">
        <f t="shared" si="667"/>
        <v>0.13094384999999997</v>
      </c>
      <c r="IS163">
        <f t="shared" si="668"/>
        <v>0.13094384999999997</v>
      </c>
      <c r="IT163">
        <f t="shared" si="669"/>
        <v>0.13094384999999997</v>
      </c>
      <c r="IU163">
        <f t="shared" si="670"/>
        <v>0.13094384999999997</v>
      </c>
      <c r="IV163">
        <f t="shared" si="671"/>
        <v>4.7872999999999999E-2</v>
      </c>
      <c r="IW163">
        <f t="shared" si="672"/>
        <v>-9.4699999999999993E-3</v>
      </c>
      <c r="IX163">
        <f t="shared" si="673"/>
        <v>7.3145000000000002E-2</v>
      </c>
      <c r="IY163" s="26" t="str">
        <f t="shared" si="674"/>
        <v/>
      </c>
      <c r="IZ163" t="str">
        <f t="shared" si="675"/>
        <v/>
      </c>
      <c r="JA163" t="str">
        <f t="shared" si="676"/>
        <v/>
      </c>
      <c r="JB163" t="str">
        <f t="shared" si="677"/>
        <v/>
      </c>
      <c r="JC163" t="str">
        <f t="shared" si="678"/>
        <v/>
      </c>
      <c r="JD163" t="str">
        <f t="shared" si="679"/>
        <v/>
      </c>
      <c r="JE163" t="str">
        <f t="shared" si="680"/>
        <v/>
      </c>
      <c r="JF163" t="str">
        <f t="shared" si="681"/>
        <v/>
      </c>
      <c r="JG163">
        <f t="shared" si="682"/>
        <v>4.7872999999999999E-2</v>
      </c>
      <c r="JH163">
        <f t="shared" si="683"/>
        <v>-9.4699999999999993E-3</v>
      </c>
      <c r="JI163">
        <f t="shared" si="684"/>
        <v>7.3145000000000002E-2</v>
      </c>
      <c r="JJ163" s="26">
        <f t="shared" si="685"/>
        <v>23.290190403071897</v>
      </c>
      <c r="JK163">
        <f t="shared" si="686"/>
        <v>23.290190403071897</v>
      </c>
      <c r="JL163">
        <f t="shared" si="687"/>
        <v>23.290190403071897</v>
      </c>
      <c r="JM163">
        <f t="shared" si="688"/>
        <v>23.290190403071897</v>
      </c>
      <c r="JN163">
        <f t="shared" si="689"/>
        <v>23.290190403071897</v>
      </c>
      <c r="JO163">
        <f t="shared" si="690"/>
        <v>23.290190403071897</v>
      </c>
      <c r="JP163">
        <f t="shared" si="691"/>
        <v>23.290190403071897</v>
      </c>
      <c r="JQ163">
        <f t="shared" si="692"/>
        <v>23.290190403071897</v>
      </c>
      <c r="JR163">
        <f t="shared" si="693"/>
        <v>19.584788595647325</v>
      </c>
      <c r="JS163">
        <f t="shared" si="694"/>
        <v>20.652259618607637</v>
      </c>
      <c r="JT163">
        <f t="shared" si="695"/>
        <v>20.971550680666954</v>
      </c>
      <c r="JU163" s="26" t="str">
        <f t="shared" si="696"/>
        <v/>
      </c>
      <c r="JV163" t="str">
        <f t="shared" si="697"/>
        <v/>
      </c>
      <c r="JW163" t="str">
        <f t="shared" si="698"/>
        <v/>
      </c>
      <c r="JX163" t="str">
        <f t="shared" si="699"/>
        <v/>
      </c>
      <c r="JY163" t="str">
        <f t="shared" si="700"/>
        <v/>
      </c>
      <c r="JZ163" t="str">
        <f t="shared" si="701"/>
        <v/>
      </c>
      <c r="KA163" t="str">
        <f t="shared" si="702"/>
        <v/>
      </c>
      <c r="KB163" t="str">
        <f t="shared" si="703"/>
        <v/>
      </c>
      <c r="KC163">
        <f t="shared" si="704"/>
        <v>19.584788595647325</v>
      </c>
      <c r="KD163">
        <f t="shared" si="705"/>
        <v>20.652259618607637</v>
      </c>
      <c r="KE163" s="4">
        <f t="shared" si="706"/>
        <v>20.971550680666954</v>
      </c>
    </row>
    <row r="164" spans="1:291" x14ac:dyDescent="0.2">
      <c r="A164" s="16" t="s">
        <v>3835</v>
      </c>
      <c r="B164" s="17" t="s">
        <v>1876</v>
      </c>
      <c r="C164" s="17"/>
      <c r="D164" s="17"/>
      <c r="E164" s="20" t="s">
        <v>248</v>
      </c>
      <c r="F164" s="19"/>
      <c r="G164" s="19"/>
      <c r="H164" s="19"/>
      <c r="I164" s="19"/>
      <c r="J164" s="19"/>
      <c r="K164" s="19"/>
      <c r="L164" s="19"/>
      <c r="M164" s="19">
        <v>0</v>
      </c>
      <c r="N164" s="19"/>
      <c r="O164" s="19"/>
      <c r="P164" s="32">
        <v>0</v>
      </c>
      <c r="Q164" s="19"/>
      <c r="R164" s="19"/>
      <c r="S164" s="19"/>
      <c r="T164" s="19"/>
      <c r="U164" s="19"/>
      <c r="V164" s="19"/>
      <c r="W164" s="19"/>
      <c r="X164" s="19">
        <v>0</v>
      </c>
      <c r="Y164" s="19"/>
      <c r="Z164" s="19"/>
      <c r="AA164" s="32">
        <v>0</v>
      </c>
      <c r="AI164">
        <v>0</v>
      </c>
      <c r="AL164" s="4">
        <v>0</v>
      </c>
      <c r="AM164" s="19"/>
      <c r="AN164" s="19"/>
      <c r="AO164" s="19"/>
      <c r="AP164" s="19"/>
      <c r="AQ164" s="19"/>
      <c r="AR164" s="19"/>
      <c r="AS164" s="19"/>
      <c r="AT164" s="19">
        <v>1.8662399999999999E-2</v>
      </c>
      <c r="AU164" s="19"/>
      <c r="AV164" s="19"/>
      <c r="AW164" s="32">
        <v>1.72731E-2</v>
      </c>
      <c r="AX164" s="19"/>
      <c r="AY164" s="19"/>
      <c r="AZ164" s="19"/>
      <c r="BA164" s="19"/>
      <c r="BB164" s="19"/>
      <c r="BC164" s="19"/>
      <c r="BD164" s="19"/>
      <c r="BE164" s="19">
        <v>3</v>
      </c>
      <c r="BF164" s="19"/>
      <c r="BG164" s="19"/>
      <c r="BH164" s="32">
        <v>0</v>
      </c>
      <c r="BI164" s="19"/>
      <c r="BJ164" s="19"/>
      <c r="BK164" s="19"/>
      <c r="BL164" s="19"/>
      <c r="BM164" s="19"/>
      <c r="BN164" s="19"/>
      <c r="BO164" s="19"/>
      <c r="BP164" s="19">
        <f>IF(BE164&gt;0,1,0)</f>
        <v>1</v>
      </c>
      <c r="BQ164" s="19"/>
      <c r="BR164" s="19"/>
      <c r="BS164" s="19">
        <f>IF(BH164&gt;0,1,0)</f>
        <v>0</v>
      </c>
      <c r="BT164" s="38">
        <v>42</v>
      </c>
      <c r="BU164" s="19">
        <v>16</v>
      </c>
      <c r="BV164" s="19">
        <v>22</v>
      </c>
      <c r="BW164" s="19">
        <v>29</v>
      </c>
      <c r="BX164" s="19">
        <v>62</v>
      </c>
      <c r="BY164" s="19">
        <v>36</v>
      </c>
      <c r="BZ164" s="19">
        <v>34</v>
      </c>
      <c r="CA164" s="19">
        <v>27</v>
      </c>
      <c r="CB164" s="19">
        <v>46</v>
      </c>
      <c r="CC164" s="19">
        <v>36</v>
      </c>
      <c r="CD164" s="32">
        <v>58</v>
      </c>
      <c r="CE164" s="19">
        <v>456</v>
      </c>
      <c r="CF164" s="19">
        <v>400</v>
      </c>
      <c r="CG164" s="19">
        <v>391</v>
      </c>
      <c r="CH164" s="19">
        <v>533</v>
      </c>
      <c r="CI164" s="19">
        <v>547</v>
      </c>
      <c r="CJ164" s="19">
        <v>409</v>
      </c>
      <c r="CK164" s="19">
        <v>653</v>
      </c>
      <c r="CL164" s="19">
        <v>671</v>
      </c>
      <c r="CM164" s="19">
        <v>746</v>
      </c>
      <c r="CN164" s="19">
        <v>564</v>
      </c>
      <c r="CO164" s="32">
        <v>588</v>
      </c>
      <c r="CP164" s="35">
        <f t="shared" si="755"/>
        <v>9.2105263157894732E-2</v>
      </c>
      <c r="CQ164" s="35">
        <f t="shared" si="756"/>
        <v>0.04</v>
      </c>
      <c r="CR164" s="35">
        <f t="shared" si="757"/>
        <v>5.6265984654731455E-2</v>
      </c>
      <c r="CS164" s="35">
        <f t="shared" si="758"/>
        <v>5.4409005628517824E-2</v>
      </c>
      <c r="CT164" s="35">
        <f t="shared" si="759"/>
        <v>0.11334552102376599</v>
      </c>
      <c r="CU164" s="35">
        <f t="shared" si="760"/>
        <v>8.8019559902200492E-2</v>
      </c>
      <c r="CV164" s="35">
        <f t="shared" si="761"/>
        <v>5.2067381316998472E-2</v>
      </c>
      <c r="CW164" s="35">
        <f t="shared" si="762"/>
        <v>4.0238450074515646E-2</v>
      </c>
      <c r="CX164" s="35">
        <f t="shared" si="763"/>
        <v>6.1662198391420911E-2</v>
      </c>
      <c r="CY164" s="35">
        <f t="shared" si="764"/>
        <v>6.3829787234042548E-2</v>
      </c>
      <c r="CZ164" s="139">
        <f t="shared" si="765"/>
        <v>9.8639455782312924E-2</v>
      </c>
      <c r="DA164" s="146">
        <v>1.0944555490000001</v>
      </c>
      <c r="DB164" s="146">
        <v>1.111193122</v>
      </c>
      <c r="DC164" s="146">
        <v>1.025537022</v>
      </c>
      <c r="DD164" s="146">
        <v>1.285939554</v>
      </c>
      <c r="DE164" s="146">
        <v>1.2818236789999999</v>
      </c>
      <c r="DF164" s="146">
        <v>0.81280602400000002</v>
      </c>
      <c r="DG164" s="146">
        <v>0.60425755199999998</v>
      </c>
      <c r="DH164" s="146">
        <v>1.096996431</v>
      </c>
      <c r="DI164" s="146">
        <v>1.1497038429999999</v>
      </c>
      <c r="DJ164" s="146">
        <v>1.608597233</v>
      </c>
      <c r="DK164" s="147">
        <v>1.124554378</v>
      </c>
      <c r="DL164" s="146"/>
      <c r="DM164" s="146"/>
      <c r="DN164" s="146">
        <v>0.31776243199999998</v>
      </c>
      <c r="DO164" s="146"/>
      <c r="DP164" s="146"/>
      <c r="DQ164" s="146"/>
      <c r="DR164" s="146">
        <v>0.33466838799999998</v>
      </c>
      <c r="DS164" s="146">
        <v>0.26333082200000002</v>
      </c>
      <c r="DT164" s="146">
        <v>0.220985394</v>
      </c>
      <c r="DU164" s="146">
        <v>0.23543209100000001</v>
      </c>
      <c r="DV164" s="147">
        <v>0.237426357</v>
      </c>
      <c r="DW164" s="146"/>
      <c r="DX164" s="146"/>
      <c r="DY164" s="146">
        <v>3.9119359999999999E-2</v>
      </c>
      <c r="DZ164" s="146">
        <v>2.5411091E-2</v>
      </c>
      <c r="EA164" s="146">
        <v>4.3526377999999998E-2</v>
      </c>
      <c r="EB164" s="146">
        <v>4.9054107999999999E-2</v>
      </c>
      <c r="EC164" s="146">
        <v>-1.109333E-2</v>
      </c>
      <c r="ED164" s="146">
        <v>1.8054000000000001E-2</v>
      </c>
      <c r="EE164" s="146">
        <v>3.5498000000000002E-2</v>
      </c>
      <c r="EF164" s="146">
        <v>2.8901E-2</v>
      </c>
      <c r="EG164" s="147">
        <v>7.7250000000000001E-3</v>
      </c>
      <c r="EH164" s="143">
        <v>701772600</v>
      </c>
      <c r="EI164" s="143">
        <v>490667200</v>
      </c>
      <c r="EJ164" s="143">
        <v>444247200</v>
      </c>
      <c r="EK164" s="143">
        <v>541943000</v>
      </c>
      <c r="EL164" s="143">
        <v>464401500</v>
      </c>
      <c r="EM164" s="143">
        <v>304741100</v>
      </c>
      <c r="EN164" s="143">
        <v>424262100</v>
      </c>
      <c r="EO164" s="143">
        <v>794370700</v>
      </c>
      <c r="EP164" s="143">
        <v>718343400</v>
      </c>
      <c r="EQ164" s="143">
        <v>406098500</v>
      </c>
      <c r="ER164" s="143"/>
      <c r="ES164" s="26">
        <f t="shared" si="789"/>
        <v>20.369119977888971</v>
      </c>
      <c r="ET164" s="26">
        <f t="shared" si="790"/>
        <v>20.011276655540918</v>
      </c>
      <c r="EU164" s="26">
        <f t="shared" si="791"/>
        <v>19.911891722221714</v>
      </c>
      <c r="EV164" s="26">
        <f t="shared" si="792"/>
        <v>20.110671387821924</v>
      </c>
      <c r="EW164" s="26">
        <f t="shared" si="793"/>
        <v>19.956260037756955</v>
      </c>
      <c r="EX164" s="26">
        <f t="shared" si="794"/>
        <v>19.53497312163341</v>
      </c>
      <c r="EY164" s="26">
        <f t="shared" si="795"/>
        <v>19.865861982591166</v>
      </c>
      <c r="EZ164" s="26">
        <f t="shared" si="796"/>
        <v>20.493060786832761</v>
      </c>
      <c r="FA164" s="26">
        <f t="shared" si="797"/>
        <v>20.392458285656932</v>
      </c>
      <c r="FB164" s="26">
        <f t="shared" si="798"/>
        <v>19.822106298978195</v>
      </c>
      <c r="FC164" s="152" t="str">
        <f t="shared" si="799"/>
        <v/>
      </c>
      <c r="FD164" t="str">
        <f t="shared" si="773"/>
        <v/>
      </c>
      <c r="FE164" t="str">
        <f t="shared" si="774"/>
        <v/>
      </c>
      <c r="FF164" t="str">
        <f t="shared" si="775"/>
        <v/>
      </c>
      <c r="FG164" t="str">
        <f t="shared" si="776"/>
        <v/>
      </c>
      <c r="FH164" t="str">
        <f t="shared" si="779"/>
        <v/>
      </c>
      <c r="FI164" t="str">
        <f t="shared" si="780"/>
        <v/>
      </c>
      <c r="FJ164" t="str">
        <f t="shared" si="781"/>
        <v/>
      </c>
      <c r="FK164">
        <f t="shared" si="784"/>
        <v>1.096996431</v>
      </c>
      <c r="FL164" t="str">
        <f t="shared" ref="FL164:FL169" si="812">IF(ISNUMBER(N164),DI164,"")</f>
        <v/>
      </c>
      <c r="FM164" t="str">
        <f t="shared" si="785"/>
        <v/>
      </c>
      <c r="FN164">
        <f t="shared" si="786"/>
        <v>1.124554378</v>
      </c>
      <c r="FO164" s="26" t="str">
        <f t="shared" si="800"/>
        <v/>
      </c>
      <c r="FP164" t="str">
        <f t="shared" si="800"/>
        <v/>
      </c>
      <c r="FQ164" t="str">
        <f t="shared" si="800"/>
        <v/>
      </c>
      <c r="FR164" t="str">
        <f t="shared" si="800"/>
        <v/>
      </c>
      <c r="FS164" t="str">
        <f t="shared" si="800"/>
        <v/>
      </c>
      <c r="FT164" t="str">
        <f t="shared" si="800"/>
        <v/>
      </c>
      <c r="FU164" t="str">
        <f t="shared" si="800"/>
        <v/>
      </c>
      <c r="FV164">
        <f t="shared" si="800"/>
        <v>0.26333082200000002</v>
      </c>
      <c r="FW164" t="str">
        <f t="shared" si="800"/>
        <v/>
      </c>
      <c r="FX164" t="str">
        <f t="shared" si="800"/>
        <v/>
      </c>
      <c r="FY164" s="4">
        <f t="shared" si="783"/>
        <v>0.237426357</v>
      </c>
      <c r="GB164" t="str">
        <f t="shared" si="734"/>
        <v/>
      </c>
      <c r="GC164" t="str">
        <f t="shared" si="735"/>
        <v/>
      </c>
      <c r="GD164" t="str">
        <f t="shared" si="736"/>
        <v/>
      </c>
      <c r="GE164" t="str">
        <f t="shared" si="737"/>
        <v/>
      </c>
      <c r="GF164" t="str">
        <f t="shared" si="738"/>
        <v/>
      </c>
      <c r="GG164">
        <f t="shared" si="739"/>
        <v>1.8054000000000001E-2</v>
      </c>
      <c r="GH164" t="str">
        <f t="shared" si="746"/>
        <v/>
      </c>
      <c r="GI164" t="str">
        <f t="shared" si="747"/>
        <v/>
      </c>
      <c r="GJ164" s="4">
        <f t="shared" si="748"/>
        <v>7.7250000000000001E-3</v>
      </c>
      <c r="GK164" t="str">
        <f t="shared" si="801"/>
        <v/>
      </c>
      <c r="GL164" t="str">
        <f t="shared" si="802"/>
        <v/>
      </c>
      <c r="GM164" t="str">
        <f t="shared" si="803"/>
        <v/>
      </c>
      <c r="GN164" t="str">
        <f t="shared" si="804"/>
        <v/>
      </c>
      <c r="GO164" t="str">
        <f t="shared" si="805"/>
        <v/>
      </c>
      <c r="GP164" t="str">
        <f t="shared" si="806"/>
        <v/>
      </c>
      <c r="GQ164" t="str">
        <f t="shared" si="807"/>
        <v/>
      </c>
      <c r="GR164">
        <f t="shared" si="808"/>
        <v>20.493060786832761</v>
      </c>
      <c r="GS164" t="str">
        <f t="shared" si="809"/>
        <v/>
      </c>
      <c r="GT164" t="str">
        <f t="shared" si="810"/>
        <v/>
      </c>
      <c r="GU164" t="str">
        <f t="shared" si="811"/>
        <v/>
      </c>
      <c r="GV164" s="26">
        <f t="shared" si="619"/>
        <v>11.025982470999988</v>
      </c>
      <c r="GW164">
        <f t="shared" si="620"/>
        <v>11.025982470999988</v>
      </c>
      <c r="GX164">
        <f t="shared" si="621"/>
        <v>11.025982470999988</v>
      </c>
      <c r="GY164">
        <f t="shared" si="622"/>
        <v>11.025982470999988</v>
      </c>
      <c r="GZ164">
        <f t="shared" si="623"/>
        <v>11.025982470999988</v>
      </c>
      <c r="HA164">
        <f t="shared" si="624"/>
        <v>11.025982470999988</v>
      </c>
      <c r="HB164">
        <f t="shared" si="625"/>
        <v>11.025982470999988</v>
      </c>
      <c r="HC164">
        <f t="shared" si="626"/>
        <v>1.096996431</v>
      </c>
      <c r="HD164">
        <f t="shared" si="627"/>
        <v>11.025982470999988</v>
      </c>
      <c r="HE164">
        <f t="shared" si="628"/>
        <v>11.025982470999988</v>
      </c>
      <c r="HF164">
        <f t="shared" si="629"/>
        <v>1.124554378</v>
      </c>
      <c r="HG164" s="26" t="str">
        <f t="shared" si="630"/>
        <v/>
      </c>
      <c r="HH164" t="str">
        <f t="shared" si="631"/>
        <v/>
      </c>
      <c r="HI164" t="str">
        <f t="shared" si="632"/>
        <v/>
      </c>
      <c r="HJ164" t="str">
        <f t="shared" si="633"/>
        <v/>
      </c>
      <c r="HK164" t="str">
        <f t="shared" si="634"/>
        <v/>
      </c>
      <c r="HL164" t="str">
        <f t="shared" si="635"/>
        <v/>
      </c>
      <c r="HM164" t="str">
        <f t="shared" si="636"/>
        <v/>
      </c>
      <c r="HN164">
        <f t="shared" si="637"/>
        <v>1.096996431</v>
      </c>
      <c r="HO164" t="str">
        <f t="shared" si="638"/>
        <v/>
      </c>
      <c r="HP164" t="str">
        <f t="shared" si="639"/>
        <v/>
      </c>
      <c r="HQ164">
        <f t="shared" si="640"/>
        <v>1.124554378</v>
      </c>
      <c r="HR164" s="26">
        <f t="shared" si="641"/>
        <v>0.86766592399999853</v>
      </c>
      <c r="HS164">
        <f t="shared" si="642"/>
        <v>0.86766592399999853</v>
      </c>
      <c r="HT164">
        <f t="shared" si="643"/>
        <v>0.86766592399999853</v>
      </c>
      <c r="HU164">
        <f t="shared" si="644"/>
        <v>0.86766592399999853</v>
      </c>
      <c r="HV164">
        <f t="shared" si="645"/>
        <v>0.86766592399999853</v>
      </c>
      <c r="HW164">
        <f t="shared" si="646"/>
        <v>0.86766592399999853</v>
      </c>
      <c r="HX164">
        <f t="shared" si="647"/>
        <v>0.86766592399999853</v>
      </c>
      <c r="HY164">
        <f t="shared" si="648"/>
        <v>0.26333082200000002</v>
      </c>
      <c r="HZ164">
        <f t="shared" si="649"/>
        <v>0.86766592399999853</v>
      </c>
      <c r="IA164">
        <f t="shared" si="650"/>
        <v>0.86766592399999853</v>
      </c>
      <c r="IB164" s="4">
        <f t="shared" si="651"/>
        <v>0.237426357</v>
      </c>
      <c r="IC164" t="str">
        <f t="shared" si="652"/>
        <v/>
      </c>
      <c r="ID164" t="str">
        <f t="shared" si="653"/>
        <v/>
      </c>
      <c r="IE164" t="str">
        <f t="shared" si="654"/>
        <v/>
      </c>
      <c r="IF164" t="str">
        <f t="shared" si="655"/>
        <v/>
      </c>
      <c r="IG164" t="str">
        <f t="shared" si="656"/>
        <v/>
      </c>
      <c r="IH164" t="str">
        <f t="shared" si="657"/>
        <v/>
      </c>
      <c r="II164" t="str">
        <f t="shared" si="658"/>
        <v/>
      </c>
      <c r="IJ164">
        <f t="shared" si="659"/>
        <v>0.26333082200000002</v>
      </c>
      <c r="IK164" t="str">
        <f t="shared" si="660"/>
        <v/>
      </c>
      <c r="IL164" t="str">
        <f t="shared" si="661"/>
        <v/>
      </c>
      <c r="IM164">
        <f t="shared" si="662"/>
        <v>0.237426357</v>
      </c>
      <c r="IN164" s="26">
        <f t="shared" si="663"/>
        <v>0</v>
      </c>
      <c r="IO164">
        <f t="shared" si="664"/>
        <v>0</v>
      </c>
      <c r="IP164">
        <f t="shared" si="665"/>
        <v>0.13094384999999997</v>
      </c>
      <c r="IQ164">
        <f t="shared" si="666"/>
        <v>0.13094384999999997</v>
      </c>
      <c r="IR164">
        <f t="shared" si="667"/>
        <v>0.13094384999999997</v>
      </c>
      <c r="IS164">
        <f t="shared" si="668"/>
        <v>0.13094384999999997</v>
      </c>
      <c r="IT164">
        <f t="shared" si="669"/>
        <v>0.13094384999999997</v>
      </c>
      <c r="IU164">
        <f t="shared" si="670"/>
        <v>1.8054000000000001E-2</v>
      </c>
      <c r="IV164">
        <f t="shared" si="671"/>
        <v>0.13094384999999997</v>
      </c>
      <c r="IW164">
        <f t="shared" si="672"/>
        <v>0.13094384999999997</v>
      </c>
      <c r="IX164">
        <f t="shared" si="673"/>
        <v>7.7250000000000001E-3</v>
      </c>
      <c r="IY164" s="26" t="str">
        <f t="shared" si="674"/>
        <v/>
      </c>
      <c r="IZ164" t="str">
        <f t="shared" si="675"/>
        <v/>
      </c>
      <c r="JA164" t="str">
        <f t="shared" si="676"/>
        <v/>
      </c>
      <c r="JB164" t="str">
        <f t="shared" si="677"/>
        <v/>
      </c>
      <c r="JC164" t="str">
        <f t="shared" si="678"/>
        <v/>
      </c>
      <c r="JD164" t="str">
        <f t="shared" si="679"/>
        <v/>
      </c>
      <c r="JE164" t="str">
        <f t="shared" si="680"/>
        <v/>
      </c>
      <c r="JF164">
        <f t="shared" si="681"/>
        <v>1.8054000000000001E-2</v>
      </c>
      <c r="JG164" t="str">
        <f t="shared" si="682"/>
        <v/>
      </c>
      <c r="JH164" t="str">
        <f t="shared" si="683"/>
        <v/>
      </c>
      <c r="JI164">
        <f t="shared" si="684"/>
        <v>7.7250000000000001E-3</v>
      </c>
      <c r="JJ164" s="26">
        <f t="shared" si="685"/>
        <v>23.290190403071897</v>
      </c>
      <c r="JK164">
        <f t="shared" si="686"/>
        <v>23.290190403071897</v>
      </c>
      <c r="JL164">
        <f t="shared" si="687"/>
        <v>23.290190403071897</v>
      </c>
      <c r="JM164">
        <f t="shared" si="688"/>
        <v>23.290190403071897</v>
      </c>
      <c r="JN164">
        <f t="shared" si="689"/>
        <v>23.290190403071897</v>
      </c>
      <c r="JO164">
        <f t="shared" si="690"/>
        <v>23.290190403071897</v>
      </c>
      <c r="JP164">
        <f t="shared" si="691"/>
        <v>23.290190403071897</v>
      </c>
      <c r="JQ164">
        <f t="shared" si="692"/>
        <v>20.493060786832761</v>
      </c>
      <c r="JR164">
        <f t="shared" si="693"/>
        <v>23.290190403071897</v>
      </c>
      <c r="JS164">
        <f t="shared" si="694"/>
        <v>23.290190403071897</v>
      </c>
      <c r="JT164">
        <f t="shared" si="695"/>
        <v>23.290190403071897</v>
      </c>
      <c r="JU164" s="26" t="str">
        <f t="shared" si="696"/>
        <v/>
      </c>
      <c r="JV164" t="str">
        <f t="shared" si="697"/>
        <v/>
      </c>
      <c r="JW164" t="str">
        <f t="shared" si="698"/>
        <v/>
      </c>
      <c r="JX164" t="str">
        <f t="shared" si="699"/>
        <v/>
      </c>
      <c r="JY164" t="str">
        <f t="shared" si="700"/>
        <v/>
      </c>
      <c r="JZ164" t="str">
        <f t="shared" si="701"/>
        <v/>
      </c>
      <c r="KA164" t="str">
        <f t="shared" si="702"/>
        <v/>
      </c>
      <c r="KB164">
        <f t="shared" si="703"/>
        <v>20.493060786832761</v>
      </c>
      <c r="KC164" t="str">
        <f t="shared" si="704"/>
        <v/>
      </c>
      <c r="KD164" t="str">
        <f t="shared" si="705"/>
        <v/>
      </c>
      <c r="KE164" s="4" t="str">
        <f t="shared" si="706"/>
        <v/>
      </c>
    </row>
    <row r="165" spans="1:291" x14ac:dyDescent="0.2">
      <c r="A165" s="16" t="s">
        <v>3836</v>
      </c>
      <c r="B165" s="17" t="s">
        <v>3837</v>
      </c>
      <c r="C165" s="17"/>
      <c r="D165" s="17"/>
      <c r="E165" s="20" t="s">
        <v>248</v>
      </c>
      <c r="F165" s="19"/>
      <c r="G165" s="19"/>
      <c r="H165" s="19"/>
      <c r="I165" s="19"/>
      <c r="J165" s="19"/>
      <c r="K165" s="19"/>
      <c r="L165" s="19"/>
      <c r="M165" s="19">
        <v>0</v>
      </c>
      <c r="N165" s="19">
        <v>0</v>
      </c>
      <c r="O165" s="19"/>
      <c r="P165" s="32"/>
      <c r="Q165" s="19"/>
      <c r="R165" s="19"/>
      <c r="S165" s="19"/>
      <c r="T165" s="19"/>
      <c r="U165" s="19"/>
      <c r="V165" s="19"/>
      <c r="W165" s="19"/>
      <c r="X165" s="19">
        <v>0</v>
      </c>
      <c r="Y165" s="19">
        <v>0</v>
      </c>
      <c r="Z165" s="19"/>
      <c r="AA165" s="32"/>
      <c r="AI165">
        <v>0</v>
      </c>
      <c r="AJ165">
        <v>0</v>
      </c>
      <c r="AL165" s="4"/>
      <c r="AM165" s="19"/>
      <c r="AN165" s="19"/>
      <c r="AO165" s="19"/>
      <c r="AP165" s="19"/>
      <c r="AQ165" s="19"/>
      <c r="AR165" s="19"/>
      <c r="AS165" s="19"/>
      <c r="AT165" s="19">
        <v>2.0144700000000001E-2</v>
      </c>
      <c r="AU165" s="19">
        <v>2.8130800000000001E-2</v>
      </c>
      <c r="AV165" s="19"/>
      <c r="AW165" s="32"/>
      <c r="AX165" s="19"/>
      <c r="AY165" s="19"/>
      <c r="AZ165" s="19"/>
      <c r="BA165" s="19"/>
      <c r="BB165" s="19"/>
      <c r="BC165" s="19"/>
      <c r="BD165" s="19"/>
      <c r="BE165" s="19">
        <v>0</v>
      </c>
      <c r="BF165" s="19">
        <v>0</v>
      </c>
      <c r="BG165" s="19"/>
      <c r="BH165" s="32"/>
      <c r="BI165" s="19"/>
      <c r="BJ165" s="19"/>
      <c r="BK165" s="19"/>
      <c r="BL165" s="19"/>
      <c r="BM165" s="19"/>
      <c r="BN165" s="19"/>
      <c r="BO165" s="19"/>
      <c r="BP165" s="19">
        <f>IF(BE165&gt;0,1,0)</f>
        <v>0</v>
      </c>
      <c r="BQ165" s="19">
        <f>IF(BF165&gt;0,1,0)</f>
        <v>0</v>
      </c>
      <c r="BR165" s="19"/>
      <c r="BS165" s="19"/>
      <c r="BT165" s="38">
        <v>0</v>
      </c>
      <c r="BU165" s="19">
        <v>0</v>
      </c>
      <c r="BV165" s="19">
        <v>0</v>
      </c>
      <c r="BW165" s="19">
        <v>0</v>
      </c>
      <c r="BX165" s="19">
        <v>0</v>
      </c>
      <c r="BY165" s="19">
        <v>0</v>
      </c>
      <c r="BZ165" s="19">
        <v>4</v>
      </c>
      <c r="CA165" s="19">
        <v>15</v>
      </c>
      <c r="CB165" s="19">
        <v>23</v>
      </c>
      <c r="CC165" s="19">
        <v>18</v>
      </c>
      <c r="CD165" s="32">
        <v>13</v>
      </c>
      <c r="CE165" s="19">
        <v>0</v>
      </c>
      <c r="CF165" s="19">
        <v>3</v>
      </c>
      <c r="CG165" s="19">
        <v>6</v>
      </c>
      <c r="CH165" s="19">
        <v>5</v>
      </c>
      <c r="CI165" s="19">
        <v>7</v>
      </c>
      <c r="CJ165" s="19">
        <v>1</v>
      </c>
      <c r="CK165" s="19">
        <v>119</v>
      </c>
      <c r="CL165" s="19">
        <v>127</v>
      </c>
      <c r="CM165" s="19">
        <v>187</v>
      </c>
      <c r="CN165" s="19">
        <v>144</v>
      </c>
      <c r="CO165" s="32">
        <v>137</v>
      </c>
      <c r="CP165" s="35">
        <f t="shared" si="755"/>
        <v>0</v>
      </c>
      <c r="CQ165" s="35">
        <f t="shared" si="756"/>
        <v>0</v>
      </c>
      <c r="CR165" s="35">
        <f t="shared" si="757"/>
        <v>0</v>
      </c>
      <c r="CS165" s="35">
        <f t="shared" si="758"/>
        <v>0</v>
      </c>
      <c r="CT165" s="35">
        <f t="shared" si="759"/>
        <v>0</v>
      </c>
      <c r="CU165" s="35">
        <f t="shared" si="760"/>
        <v>0</v>
      </c>
      <c r="CV165" s="35">
        <f t="shared" si="761"/>
        <v>3.3613445378151259E-2</v>
      </c>
      <c r="CW165" s="35">
        <f t="shared" si="762"/>
        <v>0.11811023622047244</v>
      </c>
      <c r="CX165" s="35">
        <f t="shared" si="763"/>
        <v>0.12299465240641712</v>
      </c>
      <c r="CY165" s="35">
        <f t="shared" si="764"/>
        <v>0.125</v>
      </c>
      <c r="CZ165" s="139">
        <f t="shared" si="765"/>
        <v>9.4890510948905105E-2</v>
      </c>
      <c r="DA165" s="146"/>
      <c r="DB165" s="146"/>
      <c r="DC165" s="146"/>
      <c r="DD165" s="146"/>
      <c r="DE165" s="146"/>
      <c r="DF165" s="146"/>
      <c r="DG165" s="146">
        <v>6.1246987869999998</v>
      </c>
      <c r="DH165" s="146">
        <v>1.8582461850000001</v>
      </c>
      <c r="DI165" s="146">
        <v>2.1074828870000002</v>
      </c>
      <c r="DJ165" s="146">
        <v>2.1603601349999999</v>
      </c>
      <c r="DK165" s="147">
        <v>3.643742107</v>
      </c>
      <c r="DL165" s="146"/>
      <c r="DM165" s="146"/>
      <c r="DN165" s="146"/>
      <c r="DO165" s="146"/>
      <c r="DP165" s="146">
        <v>9.4405499000000004E-2</v>
      </c>
      <c r="DQ165" s="146">
        <v>0.33849922199999999</v>
      </c>
      <c r="DR165" s="146">
        <v>0.33849922199999999</v>
      </c>
      <c r="DS165" s="146">
        <v>2.7920690000000001E-2</v>
      </c>
      <c r="DT165" s="146"/>
      <c r="DU165" s="146">
        <v>0</v>
      </c>
      <c r="DV165" s="147"/>
      <c r="DW165" s="146"/>
      <c r="DX165" s="146"/>
      <c r="DY165" s="146"/>
      <c r="DZ165" s="146"/>
      <c r="EA165" s="146"/>
      <c r="EB165" s="146">
        <v>-2.253463E-2</v>
      </c>
      <c r="EC165" s="146">
        <v>-2.253463E-2</v>
      </c>
      <c r="ED165" s="146">
        <v>0.104697</v>
      </c>
      <c r="EE165" s="146">
        <v>-4.7329999999999997E-2</v>
      </c>
      <c r="EF165" s="146">
        <v>1.7207E-2</v>
      </c>
      <c r="EG165" s="147">
        <v>-5.9810000000000002E-2</v>
      </c>
      <c r="EH165" s="143"/>
      <c r="EI165" s="143"/>
      <c r="EJ165" s="143"/>
      <c r="EK165" s="143"/>
      <c r="EL165" s="143"/>
      <c r="EM165" s="143"/>
      <c r="EN165" s="143">
        <v>138187400</v>
      </c>
      <c r="EO165" s="143">
        <v>86112900</v>
      </c>
      <c r="EP165" s="143">
        <v>98254800</v>
      </c>
      <c r="EQ165" s="143">
        <v>103660800</v>
      </c>
      <c r="ER165" s="143">
        <v>173674300</v>
      </c>
      <c r="ES165" s="26" t="str">
        <f t="shared" si="789"/>
        <v/>
      </c>
      <c r="ET165" s="26" t="str">
        <f t="shared" si="790"/>
        <v/>
      </c>
      <c r="EU165" s="26" t="str">
        <f t="shared" si="791"/>
        <v/>
      </c>
      <c r="EV165" s="26" t="str">
        <f t="shared" si="792"/>
        <v/>
      </c>
      <c r="EW165" s="26" t="str">
        <f t="shared" si="793"/>
        <v/>
      </c>
      <c r="EX165" s="26" t="str">
        <f t="shared" si="794"/>
        <v/>
      </c>
      <c r="EY165" s="26">
        <f t="shared" si="795"/>
        <v>18.744121292927222</v>
      </c>
      <c r="EZ165" s="26">
        <f t="shared" si="796"/>
        <v>18.27116978395917</v>
      </c>
      <c r="FA165" s="26">
        <f t="shared" si="797"/>
        <v>18.403074662482112</v>
      </c>
      <c r="FB165" s="26">
        <f t="shared" si="798"/>
        <v>18.456634588234159</v>
      </c>
      <c r="FC165" s="152">
        <f t="shared" si="799"/>
        <v>18.972692264018328</v>
      </c>
      <c r="FD165" t="str">
        <f t="shared" si="773"/>
        <v/>
      </c>
      <c r="FE165" t="str">
        <f t="shared" si="774"/>
        <v/>
      </c>
      <c r="FF165" t="str">
        <f t="shared" si="775"/>
        <v/>
      </c>
      <c r="FG165" t="str">
        <f t="shared" si="776"/>
        <v/>
      </c>
      <c r="FH165" t="str">
        <f t="shared" si="779"/>
        <v/>
      </c>
      <c r="FI165" t="str">
        <f t="shared" si="780"/>
        <v/>
      </c>
      <c r="FJ165" t="str">
        <f t="shared" si="781"/>
        <v/>
      </c>
      <c r="FK165">
        <f t="shared" si="784"/>
        <v>1.8582461850000001</v>
      </c>
      <c r="FL165">
        <f t="shared" si="812"/>
        <v>2.1074828870000002</v>
      </c>
      <c r="FM165" t="str">
        <f t="shared" si="785"/>
        <v/>
      </c>
      <c r="FN165" t="str">
        <f t="shared" si="786"/>
        <v/>
      </c>
      <c r="FO165" s="26" t="str">
        <f t="shared" ref="FO165:FV165" si="813">IF(ISNUMBER(F165),DL165,"")</f>
        <v/>
      </c>
      <c r="FP165" t="str">
        <f t="shared" si="813"/>
        <v/>
      </c>
      <c r="FQ165" t="str">
        <f t="shared" si="813"/>
        <v/>
      </c>
      <c r="FR165" t="str">
        <f t="shared" si="813"/>
        <v/>
      </c>
      <c r="FS165" t="str">
        <f t="shared" si="813"/>
        <v/>
      </c>
      <c r="FT165" t="str">
        <f t="shared" si="813"/>
        <v/>
      </c>
      <c r="FU165" t="str">
        <f t="shared" si="813"/>
        <v/>
      </c>
      <c r="FV165">
        <f t="shared" si="813"/>
        <v>2.7920690000000001E-2</v>
      </c>
      <c r="FX165" t="str">
        <f>IF(ISNUMBER(O165),DU165,"")</f>
        <v/>
      </c>
      <c r="FY165" s="4" t="str">
        <f t="shared" si="783"/>
        <v/>
      </c>
      <c r="GB165" t="str">
        <f t="shared" si="734"/>
        <v/>
      </c>
      <c r="GC165" t="str">
        <f t="shared" si="735"/>
        <v/>
      </c>
      <c r="GD165" t="str">
        <f t="shared" si="736"/>
        <v/>
      </c>
      <c r="GE165" t="str">
        <f t="shared" si="737"/>
        <v/>
      </c>
      <c r="GF165" t="str">
        <f t="shared" si="738"/>
        <v/>
      </c>
      <c r="GG165">
        <f t="shared" si="739"/>
        <v>0.104697</v>
      </c>
      <c r="GH165">
        <f t="shared" si="746"/>
        <v>-4.7329999999999997E-2</v>
      </c>
      <c r="GI165" t="str">
        <f t="shared" si="747"/>
        <v/>
      </c>
      <c r="GJ165" s="4" t="str">
        <f t="shared" si="748"/>
        <v/>
      </c>
      <c r="GK165" t="str">
        <f t="shared" si="801"/>
        <v/>
      </c>
      <c r="GL165" t="str">
        <f t="shared" si="802"/>
        <v/>
      </c>
      <c r="GM165" t="str">
        <f t="shared" si="803"/>
        <v/>
      </c>
      <c r="GN165" t="str">
        <f t="shared" si="804"/>
        <v/>
      </c>
      <c r="GO165" t="str">
        <f t="shared" si="805"/>
        <v/>
      </c>
      <c r="GP165" t="str">
        <f t="shared" si="806"/>
        <v/>
      </c>
      <c r="GQ165" t="str">
        <f t="shared" si="807"/>
        <v/>
      </c>
      <c r="GR165">
        <f t="shared" si="808"/>
        <v>18.27116978395917</v>
      </c>
      <c r="GS165">
        <f t="shared" si="809"/>
        <v>18.403074662482112</v>
      </c>
      <c r="GT165" t="str">
        <f t="shared" si="810"/>
        <v/>
      </c>
      <c r="GU165" t="str">
        <f t="shared" si="811"/>
        <v/>
      </c>
      <c r="GV165" s="26">
        <f t="shared" si="619"/>
        <v>11.025982470999988</v>
      </c>
      <c r="GW165">
        <f t="shared" si="620"/>
        <v>11.025982470999988</v>
      </c>
      <c r="GX165">
        <f t="shared" si="621"/>
        <v>11.025982470999988</v>
      </c>
      <c r="GY165">
        <f t="shared" si="622"/>
        <v>11.025982470999988</v>
      </c>
      <c r="GZ165">
        <f t="shared" si="623"/>
        <v>11.025982470999988</v>
      </c>
      <c r="HA165">
        <f t="shared" si="624"/>
        <v>11.025982470999988</v>
      </c>
      <c r="HB165">
        <f t="shared" si="625"/>
        <v>11.025982470999988</v>
      </c>
      <c r="HC165">
        <f t="shared" si="626"/>
        <v>1.8582461850000001</v>
      </c>
      <c r="HD165">
        <f t="shared" si="627"/>
        <v>2.1074828870000002</v>
      </c>
      <c r="HE165">
        <f t="shared" si="628"/>
        <v>11.025982470999988</v>
      </c>
      <c r="HF165">
        <f t="shared" si="629"/>
        <v>11.025982470999988</v>
      </c>
      <c r="HG165" s="26" t="str">
        <f t="shared" si="630"/>
        <v/>
      </c>
      <c r="HH165" t="str">
        <f t="shared" si="631"/>
        <v/>
      </c>
      <c r="HI165" t="str">
        <f t="shared" si="632"/>
        <v/>
      </c>
      <c r="HJ165" t="str">
        <f t="shared" si="633"/>
        <v/>
      </c>
      <c r="HK165" t="str">
        <f t="shared" si="634"/>
        <v/>
      </c>
      <c r="HL165" t="str">
        <f t="shared" si="635"/>
        <v/>
      </c>
      <c r="HM165" t="str">
        <f t="shared" si="636"/>
        <v/>
      </c>
      <c r="HN165">
        <f t="shared" si="637"/>
        <v>1.8582461850000001</v>
      </c>
      <c r="HO165">
        <f t="shared" si="638"/>
        <v>2.1074828870000002</v>
      </c>
      <c r="HP165" t="str">
        <f t="shared" si="639"/>
        <v/>
      </c>
      <c r="HQ165" t="str">
        <f t="shared" si="640"/>
        <v/>
      </c>
      <c r="HR165" s="26">
        <f t="shared" si="641"/>
        <v>0.86766592399999853</v>
      </c>
      <c r="HS165">
        <f t="shared" si="642"/>
        <v>0.86766592399999853</v>
      </c>
      <c r="HT165">
        <f t="shared" si="643"/>
        <v>0.86766592399999853</v>
      </c>
      <c r="HU165">
        <f t="shared" si="644"/>
        <v>0.86766592399999853</v>
      </c>
      <c r="HV165">
        <f t="shared" si="645"/>
        <v>0.86766592399999853</v>
      </c>
      <c r="HW165">
        <f t="shared" si="646"/>
        <v>0.86766592399999853</v>
      </c>
      <c r="HX165">
        <f t="shared" si="647"/>
        <v>0.86766592399999853</v>
      </c>
      <c r="HY165">
        <f t="shared" si="648"/>
        <v>2.7920690000000001E-2</v>
      </c>
      <c r="HZ165">
        <f t="shared" si="649"/>
        <v>1.8501305000000012E-3</v>
      </c>
      <c r="IA165">
        <f t="shared" si="650"/>
        <v>0.86766592399999853</v>
      </c>
      <c r="IB165" s="4">
        <f t="shared" si="651"/>
        <v>0.86766592399999853</v>
      </c>
      <c r="IC165" t="str">
        <f t="shared" si="652"/>
        <v/>
      </c>
      <c r="ID165" t="str">
        <f t="shared" si="653"/>
        <v/>
      </c>
      <c r="IE165" t="str">
        <f t="shared" si="654"/>
        <v/>
      </c>
      <c r="IF165" t="str">
        <f t="shared" si="655"/>
        <v/>
      </c>
      <c r="IG165" t="str">
        <f t="shared" si="656"/>
        <v/>
      </c>
      <c r="IH165" t="str">
        <f t="shared" si="657"/>
        <v/>
      </c>
      <c r="II165" t="str">
        <f t="shared" si="658"/>
        <v/>
      </c>
      <c r="IJ165">
        <f t="shared" si="659"/>
        <v>2.7920690000000001E-2</v>
      </c>
      <c r="IK165" t="str">
        <f t="shared" si="660"/>
        <v/>
      </c>
      <c r="IL165" t="str">
        <f t="shared" si="661"/>
        <v/>
      </c>
      <c r="IM165" t="str">
        <f t="shared" si="662"/>
        <v/>
      </c>
      <c r="IN165" s="26">
        <f t="shared" si="663"/>
        <v>0</v>
      </c>
      <c r="IO165">
        <f t="shared" si="664"/>
        <v>0</v>
      </c>
      <c r="IP165">
        <f t="shared" si="665"/>
        <v>0.13094384999999997</v>
      </c>
      <c r="IQ165">
        <f t="shared" si="666"/>
        <v>0.13094384999999997</v>
      </c>
      <c r="IR165">
        <f t="shared" si="667"/>
        <v>0.13094384999999997</v>
      </c>
      <c r="IS165">
        <f t="shared" si="668"/>
        <v>0.13094384999999997</v>
      </c>
      <c r="IT165">
        <f t="shared" si="669"/>
        <v>0.13094384999999997</v>
      </c>
      <c r="IU165">
        <f t="shared" si="670"/>
        <v>0.104697</v>
      </c>
      <c r="IV165">
        <f t="shared" si="671"/>
        <v>-4.7329999999999997E-2</v>
      </c>
      <c r="IW165">
        <f t="shared" si="672"/>
        <v>0.13094384999999997</v>
      </c>
      <c r="IX165">
        <f t="shared" si="673"/>
        <v>0.13094384999999997</v>
      </c>
      <c r="IY165" s="26" t="str">
        <f t="shared" si="674"/>
        <v/>
      </c>
      <c r="IZ165" t="str">
        <f t="shared" si="675"/>
        <v/>
      </c>
      <c r="JA165" t="str">
        <f t="shared" si="676"/>
        <v/>
      </c>
      <c r="JB165" t="str">
        <f t="shared" si="677"/>
        <v/>
      </c>
      <c r="JC165" t="str">
        <f t="shared" si="678"/>
        <v/>
      </c>
      <c r="JD165" t="str">
        <f t="shared" si="679"/>
        <v/>
      </c>
      <c r="JE165" t="str">
        <f t="shared" si="680"/>
        <v/>
      </c>
      <c r="JF165">
        <f t="shared" si="681"/>
        <v>0.104697</v>
      </c>
      <c r="JG165">
        <f t="shared" si="682"/>
        <v>-4.7329999999999997E-2</v>
      </c>
      <c r="JH165" t="str">
        <f t="shared" si="683"/>
        <v/>
      </c>
      <c r="JI165" t="str">
        <f t="shared" si="684"/>
        <v/>
      </c>
      <c r="JJ165" s="26">
        <f t="shared" si="685"/>
        <v>23.290190403071897</v>
      </c>
      <c r="JK165">
        <f t="shared" si="686"/>
        <v>23.290190403071897</v>
      </c>
      <c r="JL165">
        <f t="shared" si="687"/>
        <v>23.290190403071897</v>
      </c>
      <c r="JM165">
        <f t="shared" si="688"/>
        <v>23.290190403071897</v>
      </c>
      <c r="JN165">
        <f t="shared" si="689"/>
        <v>23.290190403071897</v>
      </c>
      <c r="JO165">
        <f t="shared" si="690"/>
        <v>23.290190403071897</v>
      </c>
      <c r="JP165">
        <f t="shared" si="691"/>
        <v>23.290190403071897</v>
      </c>
      <c r="JQ165">
        <f t="shared" si="692"/>
        <v>18.27116978395917</v>
      </c>
      <c r="JR165">
        <f t="shared" si="693"/>
        <v>18.403074662482112</v>
      </c>
      <c r="JS165">
        <f t="shared" si="694"/>
        <v>23.290190403071897</v>
      </c>
      <c r="JT165">
        <f t="shared" si="695"/>
        <v>23.290190403071897</v>
      </c>
      <c r="JU165" s="26" t="str">
        <f t="shared" si="696"/>
        <v/>
      </c>
      <c r="JV165" t="str">
        <f t="shared" si="697"/>
        <v/>
      </c>
      <c r="JW165" t="str">
        <f t="shared" si="698"/>
        <v/>
      </c>
      <c r="JX165" t="str">
        <f t="shared" si="699"/>
        <v/>
      </c>
      <c r="JY165" t="str">
        <f t="shared" si="700"/>
        <v/>
      </c>
      <c r="JZ165" t="str">
        <f t="shared" si="701"/>
        <v/>
      </c>
      <c r="KA165" t="str">
        <f t="shared" si="702"/>
        <v/>
      </c>
      <c r="KB165">
        <f t="shared" si="703"/>
        <v>18.27116978395917</v>
      </c>
      <c r="KC165">
        <f t="shared" si="704"/>
        <v>18.403074662482112</v>
      </c>
      <c r="KD165" t="str">
        <f t="shared" si="705"/>
        <v/>
      </c>
      <c r="KE165" s="4" t="str">
        <f t="shared" si="706"/>
        <v/>
      </c>
    </row>
    <row r="166" spans="1:291" x14ac:dyDescent="0.2">
      <c r="A166" s="16" t="s">
        <v>3838</v>
      </c>
      <c r="B166" s="17" t="s">
        <v>2092</v>
      </c>
      <c r="C166" s="17"/>
      <c r="D166" s="17"/>
      <c r="E166" s="20" t="s">
        <v>248</v>
      </c>
      <c r="F166" s="19">
        <v>0</v>
      </c>
      <c r="G166" s="19">
        <v>0</v>
      </c>
      <c r="H166" s="19">
        <v>0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32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32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 s="4">
        <v>0</v>
      </c>
      <c r="AM166" s="19">
        <v>2.0972399999999999E-2</v>
      </c>
      <c r="AN166" s="19">
        <v>2.2058600000000001E-2</v>
      </c>
      <c r="AO166" s="19">
        <v>2.27697E-2</v>
      </c>
      <c r="AP166" s="19">
        <v>2.00188E-2</v>
      </c>
      <c r="AQ166" s="19">
        <v>2.1033400000000001E-2</v>
      </c>
      <c r="AR166" s="19">
        <v>2.0082200000000001E-2</v>
      </c>
      <c r="AS166" s="19">
        <v>2.0643399999999999E-2</v>
      </c>
      <c r="AT166" s="19">
        <v>1.9724100000000001E-2</v>
      </c>
      <c r="AU166" s="19">
        <v>2.1070200000000001E-2</v>
      </c>
      <c r="AV166" s="19">
        <v>2.3595399999999999E-2</v>
      </c>
      <c r="AW166" s="32">
        <v>2.4580100000000001E-2</v>
      </c>
      <c r="AX166" s="19">
        <v>0</v>
      </c>
      <c r="AY166" s="19">
        <v>0</v>
      </c>
      <c r="AZ166" s="19">
        <v>0</v>
      </c>
      <c r="BA166" s="19">
        <v>0</v>
      </c>
      <c r="BB166" s="19">
        <v>0</v>
      </c>
      <c r="BC166" s="19">
        <v>2</v>
      </c>
      <c r="BD166" s="19">
        <v>0</v>
      </c>
      <c r="BE166" s="19">
        <v>3</v>
      </c>
      <c r="BF166" s="19">
        <v>0</v>
      </c>
      <c r="BG166" s="19">
        <v>0</v>
      </c>
      <c r="BH166" s="32">
        <v>2</v>
      </c>
      <c r="BI166" s="19">
        <f t="shared" ref="BI166:BO166" si="814">IF(AX166&gt;0,1,0)</f>
        <v>0</v>
      </c>
      <c r="BJ166" s="19">
        <f t="shared" si="814"/>
        <v>0</v>
      </c>
      <c r="BK166" s="19">
        <f t="shared" si="814"/>
        <v>0</v>
      </c>
      <c r="BL166" s="19">
        <f t="shared" si="814"/>
        <v>0</v>
      </c>
      <c r="BM166" s="19">
        <f t="shared" si="814"/>
        <v>0</v>
      </c>
      <c r="BN166" s="19">
        <f t="shared" si="814"/>
        <v>1</v>
      </c>
      <c r="BO166" s="19">
        <f t="shared" si="814"/>
        <v>0</v>
      </c>
      <c r="BP166" s="19">
        <f>IF(BE166&gt;0,1,0)</f>
        <v>1</v>
      </c>
      <c r="BQ166" s="19">
        <f>IF(BF166&gt;0,1,0)</f>
        <v>0</v>
      </c>
      <c r="BR166" s="19">
        <f t="shared" ref="BR166:BS168" si="815">IF(BG166&gt;0,1,0)</f>
        <v>0</v>
      </c>
      <c r="BS166" s="19">
        <f t="shared" si="815"/>
        <v>1</v>
      </c>
      <c r="BT166" s="38">
        <v>3</v>
      </c>
      <c r="BU166" s="19">
        <v>17</v>
      </c>
      <c r="BV166" s="19">
        <v>14</v>
      </c>
      <c r="BW166" s="19">
        <v>7</v>
      </c>
      <c r="BX166" s="19">
        <v>5</v>
      </c>
      <c r="BY166" s="19">
        <v>15</v>
      </c>
      <c r="BZ166" s="19">
        <v>5</v>
      </c>
      <c r="CA166" s="19">
        <v>8</v>
      </c>
      <c r="CB166" s="19">
        <v>10</v>
      </c>
      <c r="CC166" s="19">
        <v>9</v>
      </c>
      <c r="CD166" s="32">
        <v>6</v>
      </c>
      <c r="CE166" s="19">
        <v>150</v>
      </c>
      <c r="CF166" s="19">
        <v>163</v>
      </c>
      <c r="CG166" s="19">
        <v>197</v>
      </c>
      <c r="CH166" s="19">
        <v>182</v>
      </c>
      <c r="CI166" s="19">
        <v>163</v>
      </c>
      <c r="CJ166" s="19">
        <v>224</v>
      </c>
      <c r="CK166" s="19">
        <v>153</v>
      </c>
      <c r="CL166" s="19">
        <v>210</v>
      </c>
      <c r="CM166" s="19">
        <v>187</v>
      </c>
      <c r="CN166" s="19">
        <v>122</v>
      </c>
      <c r="CO166" s="32">
        <v>128</v>
      </c>
      <c r="CP166" s="35">
        <f t="shared" si="755"/>
        <v>0.02</v>
      </c>
      <c r="CQ166" s="35">
        <f t="shared" si="756"/>
        <v>0.10429447852760736</v>
      </c>
      <c r="CR166" s="35">
        <f t="shared" si="757"/>
        <v>7.1065989847715741E-2</v>
      </c>
      <c r="CS166" s="35">
        <f t="shared" si="758"/>
        <v>3.8461538461538464E-2</v>
      </c>
      <c r="CT166" s="35">
        <f t="shared" si="759"/>
        <v>3.0674846625766871E-2</v>
      </c>
      <c r="CU166" s="35">
        <f t="shared" si="760"/>
        <v>6.6964285714285712E-2</v>
      </c>
      <c r="CV166" s="35">
        <f t="shared" si="761"/>
        <v>3.2679738562091505E-2</v>
      </c>
      <c r="CW166" s="35">
        <f t="shared" si="762"/>
        <v>3.8095238095238099E-2</v>
      </c>
      <c r="CX166" s="35">
        <f t="shared" si="763"/>
        <v>5.3475935828877004E-2</v>
      </c>
      <c r="CY166" s="35">
        <f t="shared" si="764"/>
        <v>7.3770491803278687E-2</v>
      </c>
      <c r="CZ166" s="139">
        <f t="shared" si="765"/>
        <v>4.6875E-2</v>
      </c>
      <c r="DA166" s="146">
        <v>0.94050577300000004</v>
      </c>
      <c r="DB166" s="146">
        <v>1.0674335479999999</v>
      </c>
      <c r="DC166" s="146">
        <v>1.2326655900000001</v>
      </c>
      <c r="DD166" s="146">
        <v>1.5856722299999999</v>
      </c>
      <c r="DE166" s="146">
        <v>1.3922734809999999</v>
      </c>
      <c r="DF166" s="146">
        <v>0.800091463</v>
      </c>
      <c r="DG166" s="146">
        <v>1.1061285270000001</v>
      </c>
      <c r="DH166" s="146">
        <v>1.639339063</v>
      </c>
      <c r="DI166" s="146">
        <v>1.1261048300000001</v>
      </c>
      <c r="DJ166" s="146">
        <v>2.1491157570000001</v>
      </c>
      <c r="DK166" s="147">
        <v>1.6958576670000001</v>
      </c>
      <c r="DL166" s="146"/>
      <c r="DM166" s="146"/>
      <c r="DN166" s="146"/>
      <c r="DO166" s="146"/>
      <c r="DP166" s="146"/>
      <c r="DQ166" s="146"/>
      <c r="DR166" s="146"/>
      <c r="DS166" s="146"/>
      <c r="DT166" s="146">
        <v>3.19352E-3</v>
      </c>
      <c r="DU166" s="146">
        <v>4.1420659999999998E-2</v>
      </c>
      <c r="DV166" s="147">
        <v>5.3378201E-2</v>
      </c>
      <c r="DW166" s="146"/>
      <c r="DX166" s="146"/>
      <c r="DY166" s="146">
        <v>-7.0670218000000007E-2</v>
      </c>
      <c r="DZ166" s="146">
        <v>2.5398239999999999E-2</v>
      </c>
      <c r="EA166" s="146">
        <v>3.5600021000000003E-2</v>
      </c>
      <c r="EB166" s="146">
        <v>-1.278023E-2</v>
      </c>
      <c r="EC166" s="146">
        <v>-1.278023E-2</v>
      </c>
      <c r="ED166" s="146">
        <v>-0.17176</v>
      </c>
      <c r="EE166" s="146">
        <v>-0.14455000000000001</v>
      </c>
      <c r="EF166" s="146">
        <v>4.3832000000000003E-2</v>
      </c>
      <c r="EG166" s="147">
        <v>3.8661000000000001E-2</v>
      </c>
      <c r="EH166" s="143">
        <v>110827200</v>
      </c>
      <c r="EI166" s="143">
        <v>124658300</v>
      </c>
      <c r="EJ166" s="143">
        <v>133315200</v>
      </c>
      <c r="EK166" s="143">
        <v>177304100</v>
      </c>
      <c r="EL166" s="143">
        <v>160444300</v>
      </c>
      <c r="EM166" s="143">
        <v>80155200</v>
      </c>
      <c r="EN166" s="143">
        <v>93285500</v>
      </c>
      <c r="EO166" s="143">
        <v>130651700</v>
      </c>
      <c r="EP166" s="143">
        <v>78663800</v>
      </c>
      <c r="EQ166" s="143">
        <v>157392400</v>
      </c>
      <c r="ER166" s="143">
        <v>122988900</v>
      </c>
      <c r="ES166" s="26">
        <f t="shared" si="789"/>
        <v>18.523482789514986</v>
      </c>
      <c r="ET166" s="26">
        <f t="shared" si="790"/>
        <v>18.6410869521591</v>
      </c>
      <c r="EU166" s="26">
        <f t="shared" si="791"/>
        <v>18.70822680715531</v>
      </c>
      <c r="EV166" s="26">
        <f t="shared" si="792"/>
        <v>18.993376895424557</v>
      </c>
      <c r="EW166" s="26">
        <f t="shared" si="793"/>
        <v>18.893457399803413</v>
      </c>
      <c r="EX166" s="26">
        <f t="shared" si="794"/>
        <v>18.199475313268415</v>
      </c>
      <c r="EY166" s="26">
        <f t="shared" si="795"/>
        <v>18.351175241092403</v>
      </c>
      <c r="EZ166" s="26">
        <f t="shared" si="796"/>
        <v>18.688045561710002</v>
      </c>
      <c r="FA166" s="26">
        <f t="shared" si="797"/>
        <v>18.180693632979832</v>
      </c>
      <c r="FB166" s="26">
        <f t="shared" si="798"/>
        <v>18.874252608156677</v>
      </c>
      <c r="FC166" s="152">
        <f t="shared" si="799"/>
        <v>18.627604665362025</v>
      </c>
      <c r="FD166">
        <f t="shared" si="773"/>
        <v>0.94050577300000004</v>
      </c>
      <c r="FE166">
        <f t="shared" si="774"/>
        <v>1.0674335479999999</v>
      </c>
      <c r="FF166">
        <f t="shared" si="775"/>
        <v>1.2326655900000001</v>
      </c>
      <c r="FG166">
        <f t="shared" si="776"/>
        <v>1.5856722299999999</v>
      </c>
      <c r="FH166">
        <f t="shared" si="779"/>
        <v>1.3922734809999999</v>
      </c>
      <c r="FI166">
        <f t="shared" si="780"/>
        <v>0.800091463</v>
      </c>
      <c r="FJ166">
        <f t="shared" si="781"/>
        <v>1.1061285270000001</v>
      </c>
      <c r="FK166">
        <f t="shared" si="784"/>
        <v>1.639339063</v>
      </c>
      <c r="FL166">
        <f t="shared" si="812"/>
        <v>1.1261048300000001</v>
      </c>
      <c r="FM166">
        <f t="shared" si="785"/>
        <v>2.1491157570000001</v>
      </c>
      <c r="FN166">
        <f t="shared" si="786"/>
        <v>1.6958576670000001</v>
      </c>
      <c r="FO166" s="26"/>
      <c r="FW166">
        <f>IF(ISNUMBER(N166),DT166,"")</f>
        <v>3.19352E-3</v>
      </c>
      <c r="FX166">
        <f>IF(ISNUMBER(O166),DU166,"")</f>
        <v>4.1420659999999998E-2</v>
      </c>
      <c r="FY166" s="4">
        <f t="shared" si="783"/>
        <v>5.3378201E-2</v>
      </c>
      <c r="GB166">
        <f t="shared" si="734"/>
        <v>-7.0670218000000007E-2</v>
      </c>
      <c r="GC166">
        <f t="shared" si="735"/>
        <v>2.5398239999999999E-2</v>
      </c>
      <c r="GD166">
        <f t="shared" si="736"/>
        <v>3.5600021000000003E-2</v>
      </c>
      <c r="GE166">
        <f t="shared" si="737"/>
        <v>-1.278023E-2</v>
      </c>
      <c r="GF166">
        <f t="shared" si="738"/>
        <v>-1.278023E-2</v>
      </c>
      <c r="GG166">
        <f t="shared" si="739"/>
        <v>-0.17176</v>
      </c>
      <c r="GH166">
        <f t="shared" si="746"/>
        <v>-0.14455000000000001</v>
      </c>
      <c r="GI166">
        <f t="shared" si="747"/>
        <v>4.3832000000000003E-2</v>
      </c>
      <c r="GJ166" s="4">
        <f t="shared" si="748"/>
        <v>3.8661000000000001E-2</v>
      </c>
      <c r="GK166">
        <f t="shared" si="801"/>
        <v>18.523482789514986</v>
      </c>
      <c r="GL166">
        <f t="shared" si="802"/>
        <v>18.6410869521591</v>
      </c>
      <c r="GM166">
        <f t="shared" si="803"/>
        <v>18.70822680715531</v>
      </c>
      <c r="GN166">
        <f t="shared" si="804"/>
        <v>18.993376895424557</v>
      </c>
      <c r="GO166">
        <f t="shared" si="805"/>
        <v>18.893457399803413</v>
      </c>
      <c r="GP166">
        <f t="shared" si="806"/>
        <v>18.199475313268415</v>
      </c>
      <c r="GQ166">
        <f t="shared" si="807"/>
        <v>18.351175241092403</v>
      </c>
      <c r="GR166">
        <f t="shared" si="808"/>
        <v>18.688045561710002</v>
      </c>
      <c r="GS166">
        <f t="shared" si="809"/>
        <v>18.180693632979832</v>
      </c>
      <c r="GT166">
        <f t="shared" si="810"/>
        <v>18.874252608156677</v>
      </c>
      <c r="GU166">
        <f t="shared" si="811"/>
        <v>18.627604665362025</v>
      </c>
      <c r="GV166" s="26">
        <f t="shared" si="619"/>
        <v>0.94050577300000004</v>
      </c>
      <c r="GW166">
        <f t="shared" si="620"/>
        <v>1.0674335479999999</v>
      </c>
      <c r="GX166">
        <f t="shared" si="621"/>
        <v>1.2326655900000001</v>
      </c>
      <c r="GY166">
        <f t="shared" si="622"/>
        <v>1.5856722299999999</v>
      </c>
      <c r="GZ166">
        <f t="shared" si="623"/>
        <v>1.3922734809999999</v>
      </c>
      <c r="HA166">
        <f t="shared" si="624"/>
        <v>0.800091463</v>
      </c>
      <c r="HB166">
        <f t="shared" si="625"/>
        <v>1.1061285270000001</v>
      </c>
      <c r="HC166">
        <f t="shared" si="626"/>
        <v>1.639339063</v>
      </c>
      <c r="HD166">
        <f t="shared" si="627"/>
        <v>1.1261048300000001</v>
      </c>
      <c r="HE166">
        <f t="shared" si="628"/>
        <v>2.1491157570000001</v>
      </c>
      <c r="HF166">
        <f t="shared" si="629"/>
        <v>1.6958576670000001</v>
      </c>
      <c r="HG166" s="26">
        <f t="shared" si="630"/>
        <v>0.94050577300000004</v>
      </c>
      <c r="HH166">
        <f t="shared" si="631"/>
        <v>1.0674335479999999</v>
      </c>
      <c r="HI166">
        <f t="shared" si="632"/>
        <v>1.2326655900000001</v>
      </c>
      <c r="HJ166">
        <f t="shared" si="633"/>
        <v>1.5856722299999999</v>
      </c>
      <c r="HK166">
        <f t="shared" si="634"/>
        <v>1.3922734809999999</v>
      </c>
      <c r="HL166">
        <f t="shared" si="635"/>
        <v>0.800091463</v>
      </c>
      <c r="HM166">
        <f t="shared" si="636"/>
        <v>1.1061285270000001</v>
      </c>
      <c r="HN166">
        <f t="shared" si="637"/>
        <v>1.639339063</v>
      </c>
      <c r="HO166">
        <f t="shared" si="638"/>
        <v>1.1261048300000001</v>
      </c>
      <c r="HP166">
        <f t="shared" si="639"/>
        <v>2.1491157570000001</v>
      </c>
      <c r="HQ166">
        <f t="shared" si="640"/>
        <v>1.6958576670000001</v>
      </c>
      <c r="HR166" s="26">
        <f t="shared" si="641"/>
        <v>1.8501305000000012E-3</v>
      </c>
      <c r="HS166">
        <f t="shared" si="642"/>
        <v>1.8501305000000012E-3</v>
      </c>
      <c r="HT166">
        <f t="shared" si="643"/>
        <v>1.8501305000000012E-3</v>
      </c>
      <c r="HU166">
        <f t="shared" si="644"/>
        <v>1.8501305000000012E-3</v>
      </c>
      <c r="HV166">
        <f t="shared" si="645"/>
        <v>1.8501305000000012E-3</v>
      </c>
      <c r="HW166">
        <f t="shared" si="646"/>
        <v>1.8501305000000012E-3</v>
      </c>
      <c r="HX166">
        <f t="shared" si="647"/>
        <v>1.8501305000000012E-3</v>
      </c>
      <c r="HY166">
        <f t="shared" si="648"/>
        <v>1.8501305000000012E-3</v>
      </c>
      <c r="HZ166">
        <f t="shared" si="649"/>
        <v>3.19352E-3</v>
      </c>
      <c r="IA166">
        <f t="shared" si="650"/>
        <v>4.1420659999999998E-2</v>
      </c>
      <c r="IB166" s="4">
        <f t="shared" si="651"/>
        <v>5.3378201E-2</v>
      </c>
      <c r="IC166" t="str">
        <f t="shared" si="652"/>
        <v/>
      </c>
      <c r="ID166" t="str">
        <f t="shared" si="653"/>
        <v/>
      </c>
      <c r="IE166" t="str">
        <f t="shared" si="654"/>
        <v/>
      </c>
      <c r="IF166" t="str">
        <f t="shared" si="655"/>
        <v/>
      </c>
      <c r="IG166" t="str">
        <f t="shared" si="656"/>
        <v/>
      </c>
      <c r="IH166" t="str">
        <f t="shared" si="657"/>
        <v/>
      </c>
      <c r="II166" t="str">
        <f t="shared" si="658"/>
        <v/>
      </c>
      <c r="IJ166" t="str">
        <f t="shared" si="659"/>
        <v/>
      </c>
      <c r="IK166">
        <f t="shared" si="660"/>
        <v>3.19352E-3</v>
      </c>
      <c r="IL166">
        <f t="shared" si="661"/>
        <v>4.1420659999999998E-2</v>
      </c>
      <c r="IM166">
        <f t="shared" si="662"/>
        <v>5.3378201E-2</v>
      </c>
      <c r="IN166" s="26">
        <f t="shared" si="663"/>
        <v>0</v>
      </c>
      <c r="IO166">
        <f t="shared" si="664"/>
        <v>0</v>
      </c>
      <c r="IP166">
        <f t="shared" si="665"/>
        <v>-7.0670218000000007E-2</v>
      </c>
      <c r="IQ166">
        <f t="shared" si="666"/>
        <v>2.5398239999999999E-2</v>
      </c>
      <c r="IR166">
        <f t="shared" si="667"/>
        <v>3.5600021000000003E-2</v>
      </c>
      <c r="IS166">
        <f t="shared" si="668"/>
        <v>-1.278023E-2</v>
      </c>
      <c r="IT166">
        <f t="shared" si="669"/>
        <v>-1.278023E-2</v>
      </c>
      <c r="IU166">
        <f t="shared" si="670"/>
        <v>-0.17176</v>
      </c>
      <c r="IV166">
        <f t="shared" si="671"/>
        <v>-0.14455000000000001</v>
      </c>
      <c r="IW166">
        <f t="shared" si="672"/>
        <v>4.3832000000000003E-2</v>
      </c>
      <c r="IX166">
        <f t="shared" si="673"/>
        <v>3.8661000000000001E-2</v>
      </c>
      <c r="IY166" s="26" t="str">
        <f t="shared" si="674"/>
        <v/>
      </c>
      <c r="IZ166" t="str">
        <f t="shared" si="675"/>
        <v/>
      </c>
      <c r="JA166">
        <f t="shared" si="676"/>
        <v>-7.0670218000000007E-2</v>
      </c>
      <c r="JB166">
        <f t="shared" si="677"/>
        <v>2.5398239999999999E-2</v>
      </c>
      <c r="JC166">
        <f t="shared" si="678"/>
        <v>3.5600021000000003E-2</v>
      </c>
      <c r="JD166">
        <f t="shared" si="679"/>
        <v>-1.278023E-2</v>
      </c>
      <c r="JE166">
        <f t="shared" si="680"/>
        <v>-1.278023E-2</v>
      </c>
      <c r="JF166">
        <f t="shared" si="681"/>
        <v>-0.17176</v>
      </c>
      <c r="JG166">
        <f t="shared" si="682"/>
        <v>-0.14455000000000001</v>
      </c>
      <c r="JH166">
        <f t="shared" si="683"/>
        <v>4.3832000000000003E-2</v>
      </c>
      <c r="JI166">
        <f t="shared" si="684"/>
        <v>3.8661000000000001E-2</v>
      </c>
      <c r="JJ166" s="26">
        <f t="shared" si="685"/>
        <v>18.523482789514986</v>
      </c>
      <c r="JK166">
        <f t="shared" si="686"/>
        <v>18.6410869521591</v>
      </c>
      <c r="JL166">
        <f t="shared" si="687"/>
        <v>18.70822680715531</v>
      </c>
      <c r="JM166">
        <f t="shared" si="688"/>
        <v>18.993376895424557</v>
      </c>
      <c r="JN166">
        <f t="shared" si="689"/>
        <v>18.893457399803413</v>
      </c>
      <c r="JO166">
        <f t="shared" si="690"/>
        <v>18.199475313268415</v>
      </c>
      <c r="JP166">
        <f t="shared" si="691"/>
        <v>18.351175241092403</v>
      </c>
      <c r="JQ166">
        <f t="shared" si="692"/>
        <v>18.688045561710002</v>
      </c>
      <c r="JR166">
        <f t="shared" si="693"/>
        <v>18.180693632979832</v>
      </c>
      <c r="JS166">
        <f t="shared" si="694"/>
        <v>18.874252608156677</v>
      </c>
      <c r="JT166">
        <f t="shared" si="695"/>
        <v>18.627604665362025</v>
      </c>
      <c r="JU166" s="26">
        <f t="shared" si="696"/>
        <v>18.523482789514986</v>
      </c>
      <c r="JV166">
        <f t="shared" si="697"/>
        <v>18.6410869521591</v>
      </c>
      <c r="JW166">
        <f t="shared" si="698"/>
        <v>18.70822680715531</v>
      </c>
      <c r="JX166">
        <f t="shared" si="699"/>
        <v>18.993376895424557</v>
      </c>
      <c r="JY166">
        <f t="shared" si="700"/>
        <v>18.893457399803413</v>
      </c>
      <c r="JZ166">
        <f t="shared" si="701"/>
        <v>18.199475313268415</v>
      </c>
      <c r="KA166">
        <f t="shared" si="702"/>
        <v>18.351175241092403</v>
      </c>
      <c r="KB166">
        <f t="shared" si="703"/>
        <v>18.688045561710002</v>
      </c>
      <c r="KC166">
        <f t="shared" si="704"/>
        <v>18.180693632979832</v>
      </c>
      <c r="KD166">
        <f t="shared" si="705"/>
        <v>18.874252608156677</v>
      </c>
      <c r="KE166" s="4">
        <f t="shared" si="706"/>
        <v>18.627604665362025</v>
      </c>
    </row>
    <row r="167" spans="1:291" x14ac:dyDescent="0.2">
      <c r="A167" s="16" t="s">
        <v>4071</v>
      </c>
      <c r="B167" s="17" t="s">
        <v>3930</v>
      </c>
      <c r="C167" s="17"/>
      <c r="D167" s="17"/>
      <c r="E167" s="20" t="s">
        <v>248</v>
      </c>
      <c r="F167" s="19"/>
      <c r="G167" s="19"/>
      <c r="H167" s="19"/>
      <c r="I167" s="19"/>
      <c r="J167" s="19"/>
      <c r="K167" s="19"/>
      <c r="L167" s="19"/>
      <c r="M167" s="19">
        <v>0</v>
      </c>
      <c r="N167" s="19">
        <v>0</v>
      </c>
      <c r="O167" s="19">
        <v>0</v>
      </c>
      <c r="P167" s="32">
        <v>0</v>
      </c>
      <c r="Q167" s="19"/>
      <c r="R167" s="19"/>
      <c r="S167" s="19"/>
      <c r="T167" s="19"/>
      <c r="U167" s="19"/>
      <c r="V167" s="19"/>
      <c r="W167" s="19"/>
      <c r="X167" s="19">
        <v>0</v>
      </c>
      <c r="Y167" s="19">
        <v>0</v>
      </c>
      <c r="Z167" s="19">
        <v>1</v>
      </c>
      <c r="AA167" s="32">
        <v>1</v>
      </c>
      <c r="AI167">
        <v>0</v>
      </c>
      <c r="AJ167">
        <v>0</v>
      </c>
      <c r="AK167">
        <v>1</v>
      </c>
      <c r="AL167" s="4">
        <v>1</v>
      </c>
      <c r="AM167" s="19"/>
      <c r="AN167" s="19"/>
      <c r="AO167" s="19"/>
      <c r="AP167" s="19"/>
      <c r="AQ167" s="19"/>
      <c r="AR167" s="19"/>
      <c r="AS167" s="19"/>
      <c r="AT167" s="19">
        <v>3.2669499999999997E-2</v>
      </c>
      <c r="AU167" s="19">
        <v>3.11057E-2</v>
      </c>
      <c r="AV167" s="19">
        <v>3.1559700000000003E-2</v>
      </c>
      <c r="AW167" s="32">
        <v>3.32111E-2</v>
      </c>
      <c r="AX167" s="19"/>
      <c r="AY167" s="19"/>
      <c r="AZ167" s="19"/>
      <c r="BA167" s="19"/>
      <c r="BB167" s="19"/>
      <c r="BC167" s="19"/>
      <c r="BD167" s="19"/>
      <c r="BE167" s="19">
        <v>0</v>
      </c>
      <c r="BF167" s="19">
        <v>0</v>
      </c>
      <c r="BG167" s="19">
        <v>1</v>
      </c>
      <c r="BH167" s="32">
        <v>1</v>
      </c>
      <c r="BI167" s="19"/>
      <c r="BJ167" s="19"/>
      <c r="BK167" s="19"/>
      <c r="BL167" s="19"/>
      <c r="BM167" s="19"/>
      <c r="BN167" s="19"/>
      <c r="BO167" s="19"/>
      <c r="BP167" s="19">
        <f>IF(BE167&gt;0,1,0)</f>
        <v>0</v>
      </c>
      <c r="BQ167" s="19">
        <f>IF(BF167&gt;0,1,0)</f>
        <v>0</v>
      </c>
      <c r="BR167" s="19">
        <f t="shared" si="815"/>
        <v>1</v>
      </c>
      <c r="BS167" s="19">
        <f t="shared" si="815"/>
        <v>1</v>
      </c>
      <c r="BT167" s="38">
        <v>2</v>
      </c>
      <c r="BU167" s="19">
        <v>3</v>
      </c>
      <c r="BV167" s="19">
        <v>9</v>
      </c>
      <c r="BW167" s="19">
        <v>8</v>
      </c>
      <c r="BX167" s="19">
        <v>7</v>
      </c>
      <c r="BY167" s="19">
        <v>3</v>
      </c>
      <c r="BZ167" s="19">
        <v>5</v>
      </c>
      <c r="CA167" s="19">
        <v>8</v>
      </c>
      <c r="CB167" s="19">
        <v>13</v>
      </c>
      <c r="CC167" s="19">
        <v>136</v>
      </c>
      <c r="CD167" s="32">
        <v>7</v>
      </c>
      <c r="CE167" s="19">
        <v>47</v>
      </c>
      <c r="CF167" s="19">
        <v>74</v>
      </c>
      <c r="CG167" s="19">
        <v>53</v>
      </c>
      <c r="CH167" s="19">
        <v>61</v>
      </c>
      <c r="CI167" s="19">
        <v>86</v>
      </c>
      <c r="CJ167" s="19">
        <v>56</v>
      </c>
      <c r="CK167" s="19">
        <v>83</v>
      </c>
      <c r="CL167" s="19">
        <v>110</v>
      </c>
      <c r="CM167" s="19">
        <v>195</v>
      </c>
      <c r="CN167" s="19">
        <v>270</v>
      </c>
      <c r="CO167" s="32">
        <v>18</v>
      </c>
      <c r="CP167" s="35">
        <f t="shared" si="755"/>
        <v>4.2553191489361701E-2</v>
      </c>
      <c r="CQ167" s="35">
        <f t="shared" si="756"/>
        <v>4.0540540540540543E-2</v>
      </c>
      <c r="CR167" s="35">
        <f t="shared" si="757"/>
        <v>0.16981132075471697</v>
      </c>
      <c r="CS167" s="35">
        <f t="shared" si="758"/>
        <v>0.13114754098360656</v>
      </c>
      <c r="CT167" s="35">
        <f t="shared" si="759"/>
        <v>8.1395348837209308E-2</v>
      </c>
      <c r="CU167" s="35">
        <f t="shared" si="760"/>
        <v>5.3571428571428568E-2</v>
      </c>
      <c r="CV167" s="35">
        <f t="shared" si="761"/>
        <v>6.0240963855421686E-2</v>
      </c>
      <c r="CW167" s="35">
        <f t="shared" si="762"/>
        <v>7.2727272727272724E-2</v>
      </c>
      <c r="CX167" s="35">
        <f t="shared" si="763"/>
        <v>6.6666666666666666E-2</v>
      </c>
      <c r="CY167" s="35">
        <f t="shared" si="764"/>
        <v>0.50370370370370365</v>
      </c>
      <c r="CZ167" s="139">
        <f t="shared" si="765"/>
        <v>0.3888888888888889</v>
      </c>
      <c r="DA167" s="146">
        <v>2.5209975089999999</v>
      </c>
      <c r="DB167" s="146">
        <v>2.972971721</v>
      </c>
      <c r="DC167" s="146">
        <v>3.3241862100000001</v>
      </c>
      <c r="DD167" s="146">
        <v>3.0648530580000002</v>
      </c>
      <c r="DE167" s="146">
        <v>1.591538396</v>
      </c>
      <c r="DF167" s="146">
        <v>1.0687096149999999</v>
      </c>
      <c r="DG167" s="146">
        <v>0.84237131499999995</v>
      </c>
      <c r="DH167" s="146">
        <v>1.008656615</v>
      </c>
      <c r="DI167" s="146">
        <v>0.90660622300000004</v>
      </c>
      <c r="DJ167" s="146">
        <v>1.1501492419999999</v>
      </c>
      <c r="DK167" s="147">
        <v>1.168137529</v>
      </c>
      <c r="DL167" s="146"/>
      <c r="DM167" s="146"/>
      <c r="DN167" s="146"/>
      <c r="DO167" s="146"/>
      <c r="DP167" s="146"/>
      <c r="DQ167" s="146">
        <v>1.029914E-2</v>
      </c>
      <c r="DR167" s="146">
        <v>1.029914E-2</v>
      </c>
      <c r="DS167" s="146">
        <v>5.6557020999999999E-2</v>
      </c>
      <c r="DT167" s="146">
        <v>5.3633517999999998E-2</v>
      </c>
      <c r="DU167" s="146">
        <v>0.22245336499999999</v>
      </c>
      <c r="DV167" s="147">
        <v>0.15334140800000001</v>
      </c>
      <c r="DW167" s="146"/>
      <c r="DX167" s="146"/>
      <c r="DY167" s="146">
        <v>0.103061228</v>
      </c>
      <c r="DZ167" s="146">
        <v>9.2057209000000001E-2</v>
      </c>
      <c r="EA167" s="146">
        <v>6.0056400000000003E-2</v>
      </c>
      <c r="EB167" s="146">
        <v>3.9061328999999999E-2</v>
      </c>
      <c r="EC167" s="146">
        <v>3.9061328999999999E-2</v>
      </c>
      <c r="ED167" s="146">
        <v>-0.23888999999999999</v>
      </c>
      <c r="EE167" s="146">
        <v>-2.2380000000000001E-2</v>
      </c>
      <c r="EF167" s="146">
        <v>2.9170000000000001E-2</v>
      </c>
      <c r="EG167" s="147">
        <v>4.5612E-2</v>
      </c>
      <c r="EH167" s="143">
        <v>196338300</v>
      </c>
      <c r="EI167" s="149">
        <v>259210000</v>
      </c>
      <c r="EJ167" s="149">
        <v>341001300</v>
      </c>
      <c r="EK167" s="149">
        <v>350121700</v>
      </c>
      <c r="EL167" s="149">
        <v>176812300</v>
      </c>
      <c r="EM167" s="149">
        <v>125609000</v>
      </c>
      <c r="EN167" s="149">
        <v>68229500</v>
      </c>
      <c r="EO167" s="149">
        <v>79008300</v>
      </c>
      <c r="EP167" s="143">
        <v>58264500</v>
      </c>
      <c r="EQ167" s="143">
        <v>76147500</v>
      </c>
      <c r="ER167" s="143">
        <v>92950300</v>
      </c>
      <c r="ES167" s="26">
        <f t="shared" si="789"/>
        <v>19.095349749741537</v>
      </c>
      <c r="ET167" s="26">
        <f t="shared" si="790"/>
        <v>19.37314910194511</v>
      </c>
      <c r="EU167" s="26">
        <f t="shared" si="791"/>
        <v>19.647396847557239</v>
      </c>
      <c r="EV167" s="26">
        <f t="shared" si="792"/>
        <v>19.673791366294846</v>
      </c>
      <c r="EW167" s="26">
        <f t="shared" si="793"/>
        <v>18.990599275883675</v>
      </c>
      <c r="EX167" s="26">
        <f t="shared" si="794"/>
        <v>18.648684465482155</v>
      </c>
      <c r="EY167" s="26">
        <f t="shared" si="795"/>
        <v>18.038387580609985</v>
      </c>
      <c r="EZ167" s="26">
        <f t="shared" si="796"/>
        <v>18.185063468203673</v>
      </c>
      <c r="FA167" s="26">
        <f t="shared" si="797"/>
        <v>17.880503546471516</v>
      </c>
      <c r="FB167" s="26">
        <f t="shared" si="798"/>
        <v>18.148182806825623</v>
      </c>
      <c r="FC167" s="152">
        <f t="shared" si="799"/>
        <v>18.347575499668206</v>
      </c>
      <c r="FD167" t="str">
        <f t="shared" si="773"/>
        <v/>
      </c>
      <c r="FE167" t="str">
        <f t="shared" si="774"/>
        <v/>
      </c>
      <c r="FF167" t="str">
        <f t="shared" si="775"/>
        <v/>
      </c>
      <c r="FG167" t="str">
        <f t="shared" si="776"/>
        <v/>
      </c>
      <c r="FH167" t="str">
        <f t="shared" si="779"/>
        <v/>
      </c>
      <c r="FI167" t="str">
        <f t="shared" si="780"/>
        <v/>
      </c>
      <c r="FJ167" t="str">
        <f t="shared" si="781"/>
        <v/>
      </c>
      <c r="FK167">
        <f t="shared" si="784"/>
        <v>1.008656615</v>
      </c>
      <c r="FL167">
        <f t="shared" si="812"/>
        <v>0.90660622300000004</v>
      </c>
      <c r="FM167">
        <f t="shared" si="785"/>
        <v>1.1501492419999999</v>
      </c>
      <c r="FN167">
        <f t="shared" si="786"/>
        <v>1.168137529</v>
      </c>
      <c r="FO167" s="26" t="str">
        <f t="shared" ref="FO167:FV169" si="816">IF(ISNUMBER(F167),DL167,"")</f>
        <v/>
      </c>
      <c r="FP167" t="str">
        <f t="shared" si="816"/>
        <v/>
      </c>
      <c r="FQ167" t="str">
        <f t="shared" si="816"/>
        <v/>
      </c>
      <c r="FR167" t="str">
        <f t="shared" si="816"/>
        <v/>
      </c>
      <c r="FS167" t="str">
        <f t="shared" si="816"/>
        <v/>
      </c>
      <c r="FT167" t="str">
        <f t="shared" si="816"/>
        <v/>
      </c>
      <c r="FU167" t="str">
        <f t="shared" si="816"/>
        <v/>
      </c>
      <c r="FV167">
        <f t="shared" si="816"/>
        <v>5.6557020999999999E-2</v>
      </c>
      <c r="FW167">
        <f>IF(ISNUMBER(N167),DT167,"")</f>
        <v>5.3633517999999998E-2</v>
      </c>
      <c r="FX167">
        <f>IF(ISNUMBER(O167),DU167,"")</f>
        <v>0.22245336499999999</v>
      </c>
      <c r="FY167" s="4">
        <f t="shared" si="783"/>
        <v>0.15334140800000001</v>
      </c>
      <c r="FZ167" t="str">
        <f t="shared" ref="FZ167:FZ176" si="817">IF(ISNUMBER(F167),DW167,"")</f>
        <v/>
      </c>
      <c r="GA167" t="str">
        <f t="shared" ref="GA167:GA176" si="818">IF(ISNUMBER(G167),DX167,"")</f>
        <v/>
      </c>
      <c r="GB167" t="str">
        <f t="shared" si="734"/>
        <v/>
      </c>
      <c r="GC167" t="str">
        <f t="shared" si="735"/>
        <v/>
      </c>
      <c r="GD167" t="str">
        <f t="shared" si="736"/>
        <v/>
      </c>
      <c r="GE167" t="str">
        <f t="shared" si="737"/>
        <v/>
      </c>
      <c r="GF167" t="str">
        <f t="shared" si="738"/>
        <v/>
      </c>
      <c r="GG167">
        <f t="shared" si="739"/>
        <v>-0.23888999999999999</v>
      </c>
      <c r="GH167">
        <f t="shared" si="746"/>
        <v>-2.2380000000000001E-2</v>
      </c>
      <c r="GI167">
        <f t="shared" si="747"/>
        <v>2.9170000000000001E-2</v>
      </c>
      <c r="GJ167" s="4">
        <f t="shared" si="748"/>
        <v>4.5612E-2</v>
      </c>
      <c r="GK167" t="str">
        <f t="shared" si="801"/>
        <v/>
      </c>
      <c r="GL167" t="str">
        <f t="shared" si="802"/>
        <v/>
      </c>
      <c r="GM167" t="str">
        <f t="shared" si="803"/>
        <v/>
      </c>
      <c r="GN167" t="str">
        <f t="shared" si="804"/>
        <v/>
      </c>
      <c r="GO167" t="str">
        <f t="shared" si="805"/>
        <v/>
      </c>
      <c r="GP167" t="str">
        <f t="shared" si="806"/>
        <v/>
      </c>
      <c r="GQ167" t="str">
        <f t="shared" si="807"/>
        <v/>
      </c>
      <c r="GR167">
        <f t="shared" si="808"/>
        <v>18.185063468203673</v>
      </c>
      <c r="GS167">
        <f t="shared" si="809"/>
        <v>17.880503546471516</v>
      </c>
      <c r="GT167">
        <f t="shared" si="810"/>
        <v>18.148182806825623</v>
      </c>
      <c r="GU167">
        <f t="shared" si="811"/>
        <v>18.347575499668206</v>
      </c>
      <c r="GV167" s="26">
        <f t="shared" si="619"/>
        <v>11.025982470999988</v>
      </c>
      <c r="GW167">
        <f t="shared" si="620"/>
        <v>11.025982470999988</v>
      </c>
      <c r="GX167">
        <f t="shared" si="621"/>
        <v>11.025982470999988</v>
      </c>
      <c r="GY167">
        <f t="shared" si="622"/>
        <v>11.025982470999988</v>
      </c>
      <c r="GZ167">
        <f t="shared" si="623"/>
        <v>11.025982470999988</v>
      </c>
      <c r="HA167">
        <f t="shared" si="624"/>
        <v>11.025982470999988</v>
      </c>
      <c r="HB167">
        <f t="shared" si="625"/>
        <v>11.025982470999988</v>
      </c>
      <c r="HC167">
        <f t="shared" si="626"/>
        <v>1.008656615</v>
      </c>
      <c r="HD167">
        <f t="shared" si="627"/>
        <v>0.90660622300000004</v>
      </c>
      <c r="HE167">
        <f t="shared" si="628"/>
        <v>1.1501492419999999</v>
      </c>
      <c r="HF167">
        <f t="shared" si="629"/>
        <v>1.168137529</v>
      </c>
      <c r="HG167" s="26" t="str">
        <f t="shared" si="630"/>
        <v/>
      </c>
      <c r="HH167" t="str">
        <f t="shared" si="631"/>
        <v/>
      </c>
      <c r="HI167" t="str">
        <f t="shared" si="632"/>
        <v/>
      </c>
      <c r="HJ167" t="str">
        <f t="shared" si="633"/>
        <v/>
      </c>
      <c r="HK167" t="str">
        <f t="shared" si="634"/>
        <v/>
      </c>
      <c r="HL167" t="str">
        <f t="shared" si="635"/>
        <v/>
      </c>
      <c r="HM167" t="str">
        <f t="shared" si="636"/>
        <v/>
      </c>
      <c r="HN167">
        <f t="shared" si="637"/>
        <v>1.008656615</v>
      </c>
      <c r="HO167">
        <f t="shared" si="638"/>
        <v>0.90660622300000004</v>
      </c>
      <c r="HP167">
        <f t="shared" si="639"/>
        <v>1.1501492419999999</v>
      </c>
      <c r="HQ167">
        <f t="shared" si="640"/>
        <v>1.168137529</v>
      </c>
      <c r="HR167" s="26">
        <f t="shared" si="641"/>
        <v>0.86766592399999853</v>
      </c>
      <c r="HS167">
        <f t="shared" si="642"/>
        <v>0.86766592399999853</v>
      </c>
      <c r="HT167">
        <f t="shared" si="643"/>
        <v>0.86766592399999853</v>
      </c>
      <c r="HU167">
        <f t="shared" si="644"/>
        <v>0.86766592399999853</v>
      </c>
      <c r="HV167">
        <f t="shared" si="645"/>
        <v>0.86766592399999853</v>
      </c>
      <c r="HW167">
        <f t="shared" si="646"/>
        <v>0.86766592399999853</v>
      </c>
      <c r="HX167">
        <f t="shared" si="647"/>
        <v>0.86766592399999853</v>
      </c>
      <c r="HY167">
        <f t="shared" si="648"/>
        <v>5.6557020999999999E-2</v>
      </c>
      <c r="HZ167">
        <f t="shared" si="649"/>
        <v>5.3633517999999998E-2</v>
      </c>
      <c r="IA167">
        <f t="shared" si="650"/>
        <v>0.22245336499999999</v>
      </c>
      <c r="IB167" s="4">
        <f t="shared" si="651"/>
        <v>0.15334140800000001</v>
      </c>
      <c r="IC167" t="str">
        <f t="shared" si="652"/>
        <v/>
      </c>
      <c r="ID167" t="str">
        <f t="shared" si="653"/>
        <v/>
      </c>
      <c r="IE167" t="str">
        <f t="shared" si="654"/>
        <v/>
      </c>
      <c r="IF167" t="str">
        <f t="shared" si="655"/>
        <v/>
      </c>
      <c r="IG167" t="str">
        <f t="shared" si="656"/>
        <v/>
      </c>
      <c r="IH167" t="str">
        <f t="shared" si="657"/>
        <v/>
      </c>
      <c r="II167" t="str">
        <f t="shared" si="658"/>
        <v/>
      </c>
      <c r="IJ167">
        <f t="shared" si="659"/>
        <v>5.6557020999999999E-2</v>
      </c>
      <c r="IK167">
        <f t="shared" si="660"/>
        <v>5.3633517999999998E-2</v>
      </c>
      <c r="IL167">
        <f t="shared" si="661"/>
        <v>0.22245336499999999</v>
      </c>
      <c r="IM167">
        <f t="shared" si="662"/>
        <v>0.15334140800000001</v>
      </c>
      <c r="IN167" s="26">
        <f t="shared" si="663"/>
        <v>0.13094384999999997</v>
      </c>
      <c r="IO167">
        <f t="shared" si="664"/>
        <v>0.13094384999999997</v>
      </c>
      <c r="IP167">
        <f t="shared" si="665"/>
        <v>0.13094384999999997</v>
      </c>
      <c r="IQ167">
        <f t="shared" si="666"/>
        <v>0.13094384999999997</v>
      </c>
      <c r="IR167">
        <f t="shared" si="667"/>
        <v>0.13094384999999997</v>
      </c>
      <c r="IS167">
        <f t="shared" si="668"/>
        <v>0.13094384999999997</v>
      </c>
      <c r="IT167">
        <f t="shared" si="669"/>
        <v>0.13094384999999997</v>
      </c>
      <c r="IU167">
        <f t="shared" si="670"/>
        <v>-0.23888999999999999</v>
      </c>
      <c r="IV167">
        <f t="shared" si="671"/>
        <v>-2.2380000000000001E-2</v>
      </c>
      <c r="IW167">
        <f t="shared" si="672"/>
        <v>2.9170000000000001E-2</v>
      </c>
      <c r="IX167">
        <f t="shared" si="673"/>
        <v>4.5612E-2</v>
      </c>
      <c r="IY167" s="26" t="str">
        <f t="shared" si="674"/>
        <v/>
      </c>
      <c r="IZ167" t="str">
        <f t="shared" si="675"/>
        <v/>
      </c>
      <c r="JA167" t="str">
        <f t="shared" si="676"/>
        <v/>
      </c>
      <c r="JB167" t="str">
        <f t="shared" si="677"/>
        <v/>
      </c>
      <c r="JC167" t="str">
        <f t="shared" si="678"/>
        <v/>
      </c>
      <c r="JD167" t="str">
        <f t="shared" si="679"/>
        <v/>
      </c>
      <c r="JE167" t="str">
        <f t="shared" si="680"/>
        <v/>
      </c>
      <c r="JF167">
        <f t="shared" si="681"/>
        <v>-0.23888999999999999</v>
      </c>
      <c r="JG167">
        <f t="shared" si="682"/>
        <v>-2.2380000000000001E-2</v>
      </c>
      <c r="JH167">
        <f t="shared" si="683"/>
        <v>2.9170000000000001E-2</v>
      </c>
      <c r="JI167">
        <f t="shared" si="684"/>
        <v>4.5612E-2</v>
      </c>
      <c r="JJ167" s="26">
        <f t="shared" si="685"/>
        <v>23.290190403071897</v>
      </c>
      <c r="JK167">
        <f t="shared" si="686"/>
        <v>23.290190403071897</v>
      </c>
      <c r="JL167">
        <f t="shared" si="687"/>
        <v>23.290190403071897</v>
      </c>
      <c r="JM167">
        <f t="shared" si="688"/>
        <v>23.290190403071897</v>
      </c>
      <c r="JN167">
        <f t="shared" si="689"/>
        <v>23.290190403071897</v>
      </c>
      <c r="JO167">
        <f t="shared" si="690"/>
        <v>23.290190403071897</v>
      </c>
      <c r="JP167">
        <f t="shared" si="691"/>
        <v>23.290190403071897</v>
      </c>
      <c r="JQ167">
        <f t="shared" si="692"/>
        <v>18.185063468203673</v>
      </c>
      <c r="JR167">
        <f t="shared" si="693"/>
        <v>17.880503546471516</v>
      </c>
      <c r="JS167">
        <f t="shared" si="694"/>
        <v>18.148182806825623</v>
      </c>
      <c r="JT167">
        <f t="shared" si="695"/>
        <v>18.347575499668206</v>
      </c>
      <c r="JU167" s="26" t="str">
        <f t="shared" si="696"/>
        <v/>
      </c>
      <c r="JV167" t="str">
        <f t="shared" si="697"/>
        <v/>
      </c>
      <c r="JW167" t="str">
        <f t="shared" si="698"/>
        <v/>
      </c>
      <c r="JX167" t="str">
        <f t="shared" si="699"/>
        <v/>
      </c>
      <c r="JY167" t="str">
        <f t="shared" si="700"/>
        <v/>
      </c>
      <c r="JZ167" t="str">
        <f t="shared" si="701"/>
        <v/>
      </c>
      <c r="KA167" t="str">
        <f t="shared" si="702"/>
        <v/>
      </c>
      <c r="KB167">
        <f t="shared" si="703"/>
        <v>18.185063468203673</v>
      </c>
      <c r="KC167">
        <f t="shared" si="704"/>
        <v>17.880503546471516</v>
      </c>
      <c r="KD167">
        <f t="shared" si="705"/>
        <v>18.148182806825623</v>
      </c>
      <c r="KE167" s="4">
        <f t="shared" si="706"/>
        <v>18.347575499668206</v>
      </c>
    </row>
    <row r="168" spans="1:291" x14ac:dyDescent="0.2">
      <c r="A168" s="16" t="s">
        <v>3846</v>
      </c>
      <c r="B168" s="17" t="s">
        <v>3847</v>
      </c>
      <c r="C168" s="17"/>
      <c r="D168" s="17"/>
      <c r="E168" s="20" t="s">
        <v>248</v>
      </c>
      <c r="F168" s="19"/>
      <c r="G168" s="19"/>
      <c r="H168" s="19"/>
      <c r="I168" s="19"/>
      <c r="J168" s="19"/>
      <c r="K168" s="19"/>
      <c r="L168" s="19"/>
      <c r="M168" s="19"/>
      <c r="N168" s="19"/>
      <c r="O168" s="19">
        <v>0</v>
      </c>
      <c r="P168" s="32">
        <v>0</v>
      </c>
      <c r="Q168" s="19"/>
      <c r="R168" s="19"/>
      <c r="S168" s="19"/>
      <c r="T168" s="19"/>
      <c r="U168" s="19"/>
      <c r="V168" s="19"/>
      <c r="W168" s="19"/>
      <c r="X168" s="19"/>
      <c r="Y168" s="19"/>
      <c r="Z168" s="19">
        <v>0</v>
      </c>
      <c r="AA168" s="32">
        <v>0</v>
      </c>
      <c r="AK168">
        <v>0</v>
      </c>
      <c r="AL168" s="4">
        <v>0</v>
      </c>
      <c r="AM168" s="19"/>
      <c r="AN168" s="19"/>
      <c r="AO168" s="19"/>
      <c r="AP168" s="19"/>
      <c r="AQ168" s="19"/>
      <c r="AR168" s="19"/>
      <c r="AS168" s="19"/>
      <c r="AT168" s="19"/>
      <c r="AU168" s="19"/>
      <c r="AV168" s="19">
        <v>2.09055E-2</v>
      </c>
      <c r="AW168" s="32">
        <v>2.3164899999999999E-2</v>
      </c>
      <c r="AX168" s="19"/>
      <c r="AY168" s="19"/>
      <c r="AZ168" s="19"/>
      <c r="BA168" s="19"/>
      <c r="BB168" s="19"/>
      <c r="BC168" s="19"/>
      <c r="BD168" s="19"/>
      <c r="BE168" s="19"/>
      <c r="BF168" s="19"/>
      <c r="BG168" s="19">
        <v>1</v>
      </c>
      <c r="BH168" s="32">
        <v>2</v>
      </c>
      <c r="BI168" s="19"/>
      <c r="BJ168" s="19"/>
      <c r="BK168" s="19"/>
      <c r="BL168" s="19"/>
      <c r="BM168" s="19"/>
      <c r="BN168" s="19"/>
      <c r="BO168" s="19"/>
      <c r="BP168" s="19"/>
      <c r="BQ168" s="19"/>
      <c r="BR168" s="19">
        <f t="shared" si="815"/>
        <v>1</v>
      </c>
      <c r="BS168" s="19">
        <f t="shared" si="815"/>
        <v>1</v>
      </c>
      <c r="BT168" s="38">
        <v>13</v>
      </c>
      <c r="BU168" s="19">
        <v>21</v>
      </c>
      <c r="BV168" s="19">
        <v>16</v>
      </c>
      <c r="BW168" s="19">
        <v>25</v>
      </c>
      <c r="BX168" s="19">
        <v>35</v>
      </c>
      <c r="BY168" s="19">
        <v>31</v>
      </c>
      <c r="BZ168" s="19">
        <v>38</v>
      </c>
      <c r="CA168" s="19">
        <v>37</v>
      </c>
      <c r="CB168" s="19">
        <v>46</v>
      </c>
      <c r="CC168" s="19">
        <v>78</v>
      </c>
      <c r="CD168" s="32">
        <v>65</v>
      </c>
      <c r="CE168" s="19">
        <v>71</v>
      </c>
      <c r="CF168" s="19">
        <v>98</v>
      </c>
      <c r="CG168" s="19">
        <v>77</v>
      </c>
      <c r="CH168" s="19">
        <v>154</v>
      </c>
      <c r="CI168" s="19">
        <v>177</v>
      </c>
      <c r="CJ168" s="19">
        <v>219</v>
      </c>
      <c r="CK168" s="19">
        <v>202</v>
      </c>
      <c r="CL168" s="19">
        <v>278</v>
      </c>
      <c r="CM168" s="19">
        <v>348</v>
      </c>
      <c r="CN168" s="19">
        <v>458</v>
      </c>
      <c r="CO168" s="32">
        <v>625</v>
      </c>
      <c r="CP168" s="35">
        <f t="shared" si="755"/>
        <v>0.18309859154929578</v>
      </c>
      <c r="CQ168" s="35">
        <f t="shared" si="756"/>
        <v>0.21428571428571427</v>
      </c>
      <c r="CR168" s="35">
        <f t="shared" si="757"/>
        <v>0.20779220779220781</v>
      </c>
      <c r="CS168" s="35">
        <f t="shared" si="758"/>
        <v>0.16233766233766234</v>
      </c>
      <c r="CT168" s="35">
        <f t="shared" si="759"/>
        <v>0.19774011299435029</v>
      </c>
      <c r="CU168" s="35">
        <f t="shared" si="760"/>
        <v>0.14155251141552511</v>
      </c>
      <c r="CV168" s="35">
        <f t="shared" si="761"/>
        <v>0.18811881188118812</v>
      </c>
      <c r="CW168" s="35">
        <f t="shared" si="762"/>
        <v>0.13309352517985612</v>
      </c>
      <c r="CX168" s="35">
        <f t="shared" si="763"/>
        <v>0.13218390804597702</v>
      </c>
      <c r="CY168" s="35">
        <f t="shared" si="764"/>
        <v>0.1703056768558952</v>
      </c>
      <c r="CZ168" s="139">
        <f t="shared" si="765"/>
        <v>0.104</v>
      </c>
      <c r="DA168" s="146">
        <v>0.82481720400000003</v>
      </c>
      <c r="DB168" s="146">
        <v>0.42194023600000002</v>
      </c>
      <c r="DC168" s="146">
        <v>1.0926635259999999</v>
      </c>
      <c r="DD168" s="146">
        <v>3.6398316500000001</v>
      </c>
      <c r="DE168" s="146">
        <v>3.8100945770000001</v>
      </c>
      <c r="DF168" s="146">
        <v>2.9180628720000001</v>
      </c>
      <c r="DG168" s="146">
        <v>3.1027205690000002</v>
      </c>
      <c r="DH168" s="146">
        <v>2.8341010600000001</v>
      </c>
      <c r="DI168" s="146">
        <v>2.451082236</v>
      </c>
      <c r="DJ168" s="146">
        <v>1.339511626</v>
      </c>
      <c r="DK168" s="147">
        <v>1.594358232</v>
      </c>
      <c r="DL168" s="146"/>
      <c r="DM168" s="146"/>
      <c r="DN168" s="146">
        <v>0.52344829599999998</v>
      </c>
      <c r="DO168" s="146">
        <v>0.53376869199999999</v>
      </c>
      <c r="DP168" s="146">
        <v>0.52125774400000002</v>
      </c>
      <c r="DQ168" s="146">
        <v>0.49273441299999998</v>
      </c>
      <c r="DR168" s="146">
        <v>0.49273441299999998</v>
      </c>
      <c r="DS168" s="146">
        <v>0.64555015599999999</v>
      </c>
      <c r="DT168" s="146">
        <v>0.50674526200000003</v>
      </c>
      <c r="DU168" s="146">
        <v>0.435019035</v>
      </c>
      <c r="DV168" s="147">
        <v>0.42357643099999998</v>
      </c>
      <c r="DW168" s="146"/>
      <c r="DX168" s="146"/>
      <c r="DY168" s="146">
        <v>4.2915200000000001E-3</v>
      </c>
      <c r="DZ168" s="146">
        <v>3.4626390999999999E-2</v>
      </c>
      <c r="EA168" s="146">
        <v>4.5087809999999999E-2</v>
      </c>
      <c r="EB168" s="146">
        <v>3.654578E-2</v>
      </c>
      <c r="EC168" s="146">
        <v>3.654578E-2</v>
      </c>
      <c r="ED168" s="146">
        <v>-3.5560000000000001E-2</v>
      </c>
      <c r="EE168" s="146">
        <v>2.5833999999999999E-2</v>
      </c>
      <c r="EF168" s="146">
        <v>1.5415E-2</v>
      </c>
      <c r="EG168" s="147">
        <v>1.2023000000000001E-2</v>
      </c>
      <c r="EH168" s="143">
        <v>66458800</v>
      </c>
      <c r="EI168" s="149">
        <v>37248300</v>
      </c>
      <c r="EJ168" s="149">
        <v>41587900</v>
      </c>
      <c r="EK168" s="149">
        <v>157255800</v>
      </c>
      <c r="EL168" s="149">
        <v>154902800</v>
      </c>
      <c r="EM168" s="149">
        <v>134599300</v>
      </c>
      <c r="EN168" s="149">
        <v>130271500</v>
      </c>
      <c r="EO168" s="149">
        <v>180980100</v>
      </c>
      <c r="EP168" s="143">
        <v>191590400</v>
      </c>
      <c r="EQ168" s="143">
        <v>120264700</v>
      </c>
      <c r="ER168" s="143">
        <v>157504900</v>
      </c>
      <c r="ES168" s="26">
        <f t="shared" si="789"/>
        <v>18.012092764754193</v>
      </c>
      <c r="ET168" s="26">
        <f t="shared" si="790"/>
        <v>17.433116864164525</v>
      </c>
      <c r="EU168" s="26">
        <f t="shared" si="791"/>
        <v>17.543319817537334</v>
      </c>
      <c r="EV168" s="26">
        <f t="shared" si="792"/>
        <v>18.873384336807394</v>
      </c>
      <c r="EW168" s="26">
        <f t="shared" si="793"/>
        <v>18.858308381401905</v>
      </c>
      <c r="EX168" s="26">
        <f t="shared" si="794"/>
        <v>18.717812774567026</v>
      </c>
      <c r="EY168" s="26">
        <f t="shared" si="795"/>
        <v>18.685131292154164</v>
      </c>
      <c r="EZ168" s="26">
        <f t="shared" si="796"/>
        <v>19.013897638434351</v>
      </c>
      <c r="FA168" s="26">
        <f t="shared" si="797"/>
        <v>19.070870317861633</v>
      </c>
      <c r="FB168" s="26">
        <f t="shared" si="798"/>
        <v>18.60520570480104</v>
      </c>
      <c r="FC168" s="152">
        <f t="shared" si="799"/>
        <v>18.874967126857133</v>
      </c>
      <c r="FD168" t="str">
        <f t="shared" si="773"/>
        <v/>
      </c>
      <c r="FE168" t="str">
        <f t="shared" si="774"/>
        <v/>
      </c>
      <c r="FF168" t="str">
        <f t="shared" si="775"/>
        <v/>
      </c>
      <c r="FG168" t="str">
        <f t="shared" si="776"/>
        <v/>
      </c>
      <c r="FH168" t="str">
        <f t="shared" si="779"/>
        <v/>
      </c>
      <c r="FI168" t="str">
        <f t="shared" si="780"/>
        <v/>
      </c>
      <c r="FJ168" t="str">
        <f t="shared" si="781"/>
        <v/>
      </c>
      <c r="FK168" t="str">
        <f t="shared" si="784"/>
        <v/>
      </c>
      <c r="FL168" t="str">
        <f t="shared" si="812"/>
        <v/>
      </c>
      <c r="FM168">
        <f t="shared" si="785"/>
        <v>1.339511626</v>
      </c>
      <c r="FN168">
        <f t="shared" si="786"/>
        <v>1.594358232</v>
      </c>
      <c r="FO168" s="26" t="str">
        <f t="shared" si="816"/>
        <v/>
      </c>
      <c r="FP168" t="str">
        <f t="shared" si="816"/>
        <v/>
      </c>
      <c r="FQ168" t="str">
        <f t="shared" si="816"/>
        <v/>
      </c>
      <c r="FR168" t="str">
        <f t="shared" si="816"/>
        <v/>
      </c>
      <c r="FS168" t="str">
        <f t="shared" si="816"/>
        <v/>
      </c>
      <c r="FT168" t="str">
        <f t="shared" si="816"/>
        <v/>
      </c>
      <c r="FU168" t="str">
        <f t="shared" si="816"/>
        <v/>
      </c>
      <c r="FV168" t="str">
        <f t="shared" si="816"/>
        <v/>
      </c>
      <c r="FW168" t="str">
        <f>IF(ISNUMBER(N168),DT168,"")</f>
        <v/>
      </c>
      <c r="FX168">
        <f>IF(ISNUMBER(O168),DU168,"")</f>
        <v>0.435019035</v>
      </c>
      <c r="FY168" s="4">
        <f t="shared" si="783"/>
        <v>0.42357643099999998</v>
      </c>
      <c r="FZ168" t="str">
        <f t="shared" si="817"/>
        <v/>
      </c>
      <c r="GA168" t="str">
        <f t="shared" si="818"/>
        <v/>
      </c>
      <c r="GB168" t="str">
        <f t="shared" si="734"/>
        <v/>
      </c>
      <c r="GC168" t="str">
        <f t="shared" si="735"/>
        <v/>
      </c>
      <c r="GD168" t="str">
        <f t="shared" si="736"/>
        <v/>
      </c>
      <c r="GE168" t="str">
        <f t="shared" si="737"/>
        <v/>
      </c>
      <c r="GF168" t="str">
        <f t="shared" si="738"/>
        <v/>
      </c>
      <c r="GG168" t="str">
        <f t="shared" si="739"/>
        <v/>
      </c>
      <c r="GH168" t="str">
        <f t="shared" si="746"/>
        <v/>
      </c>
      <c r="GI168">
        <f t="shared" si="747"/>
        <v>1.5415E-2</v>
      </c>
      <c r="GJ168" s="4">
        <f t="shared" si="748"/>
        <v>1.2023000000000001E-2</v>
      </c>
      <c r="GK168" t="str">
        <f t="shared" si="801"/>
        <v/>
      </c>
      <c r="GL168" t="str">
        <f t="shared" si="802"/>
        <v/>
      </c>
      <c r="GM168" t="str">
        <f t="shared" si="803"/>
        <v/>
      </c>
      <c r="GN168" t="str">
        <f t="shared" si="804"/>
        <v/>
      </c>
      <c r="GO168" t="str">
        <f t="shared" si="805"/>
        <v/>
      </c>
      <c r="GP168" t="str">
        <f t="shared" si="806"/>
        <v/>
      </c>
      <c r="GQ168" t="str">
        <f t="shared" si="807"/>
        <v/>
      </c>
      <c r="GR168" t="str">
        <f t="shared" si="808"/>
        <v/>
      </c>
      <c r="GS168" t="str">
        <f t="shared" si="809"/>
        <v/>
      </c>
      <c r="GT168">
        <f t="shared" si="810"/>
        <v>18.60520570480104</v>
      </c>
      <c r="GU168">
        <f t="shared" si="811"/>
        <v>18.874967126857133</v>
      </c>
      <c r="GV168" s="26">
        <f t="shared" si="619"/>
        <v>11.025982470999988</v>
      </c>
      <c r="GW168">
        <f t="shared" si="620"/>
        <v>11.025982470999988</v>
      </c>
      <c r="GX168">
        <f t="shared" si="621"/>
        <v>11.025982470999988</v>
      </c>
      <c r="GY168">
        <f t="shared" si="622"/>
        <v>11.025982470999988</v>
      </c>
      <c r="GZ168">
        <f t="shared" si="623"/>
        <v>11.025982470999988</v>
      </c>
      <c r="HA168">
        <f t="shared" si="624"/>
        <v>11.025982470999988</v>
      </c>
      <c r="HB168">
        <f t="shared" si="625"/>
        <v>11.025982470999988</v>
      </c>
      <c r="HC168">
        <f t="shared" si="626"/>
        <v>11.025982470999988</v>
      </c>
      <c r="HD168">
        <f t="shared" si="627"/>
        <v>11.025982470999988</v>
      </c>
      <c r="HE168">
        <f t="shared" si="628"/>
        <v>1.339511626</v>
      </c>
      <c r="HF168">
        <f t="shared" si="629"/>
        <v>1.594358232</v>
      </c>
      <c r="HG168" s="26" t="str">
        <f t="shared" si="630"/>
        <v/>
      </c>
      <c r="HH168" t="str">
        <f t="shared" si="631"/>
        <v/>
      </c>
      <c r="HI168" t="str">
        <f t="shared" si="632"/>
        <v/>
      </c>
      <c r="HJ168" t="str">
        <f t="shared" si="633"/>
        <v/>
      </c>
      <c r="HK168" t="str">
        <f t="shared" si="634"/>
        <v/>
      </c>
      <c r="HL168" t="str">
        <f t="shared" si="635"/>
        <v/>
      </c>
      <c r="HM168" t="str">
        <f t="shared" si="636"/>
        <v/>
      </c>
      <c r="HN168" t="str">
        <f t="shared" si="637"/>
        <v/>
      </c>
      <c r="HO168" t="str">
        <f t="shared" si="638"/>
        <v/>
      </c>
      <c r="HP168">
        <f t="shared" si="639"/>
        <v>1.339511626</v>
      </c>
      <c r="HQ168">
        <f t="shared" si="640"/>
        <v>1.594358232</v>
      </c>
      <c r="HR168" s="26">
        <f t="shared" si="641"/>
        <v>0.86766592399999853</v>
      </c>
      <c r="HS168">
        <f t="shared" si="642"/>
        <v>0.86766592399999853</v>
      </c>
      <c r="HT168">
        <f t="shared" si="643"/>
        <v>0.86766592399999853</v>
      </c>
      <c r="HU168">
        <f t="shared" si="644"/>
        <v>0.86766592399999853</v>
      </c>
      <c r="HV168">
        <f t="shared" si="645"/>
        <v>0.86766592399999853</v>
      </c>
      <c r="HW168">
        <f t="shared" si="646"/>
        <v>0.86766592399999853</v>
      </c>
      <c r="HX168">
        <f t="shared" si="647"/>
        <v>0.86766592399999853</v>
      </c>
      <c r="HY168">
        <f t="shared" si="648"/>
        <v>0.86766592399999853</v>
      </c>
      <c r="HZ168">
        <f t="shared" si="649"/>
        <v>0.86766592399999853</v>
      </c>
      <c r="IA168">
        <f t="shared" si="650"/>
        <v>0.435019035</v>
      </c>
      <c r="IB168" s="4">
        <f t="shared" si="651"/>
        <v>0.42357643099999998</v>
      </c>
      <c r="IC168" t="str">
        <f t="shared" si="652"/>
        <v/>
      </c>
      <c r="ID168" t="str">
        <f t="shared" si="653"/>
        <v/>
      </c>
      <c r="IE168" t="str">
        <f t="shared" si="654"/>
        <v/>
      </c>
      <c r="IF168" t="str">
        <f t="shared" si="655"/>
        <v/>
      </c>
      <c r="IG168" t="str">
        <f t="shared" si="656"/>
        <v/>
      </c>
      <c r="IH168" t="str">
        <f t="shared" si="657"/>
        <v/>
      </c>
      <c r="II168" t="str">
        <f t="shared" si="658"/>
        <v/>
      </c>
      <c r="IJ168" t="str">
        <f t="shared" si="659"/>
        <v/>
      </c>
      <c r="IK168" t="str">
        <f t="shared" si="660"/>
        <v/>
      </c>
      <c r="IL168">
        <f t="shared" si="661"/>
        <v>0.435019035</v>
      </c>
      <c r="IM168">
        <f t="shared" si="662"/>
        <v>0.42357643099999998</v>
      </c>
      <c r="IN168" s="26">
        <f t="shared" si="663"/>
        <v>0.13094384999999997</v>
      </c>
      <c r="IO168">
        <f t="shared" si="664"/>
        <v>0.13094384999999997</v>
      </c>
      <c r="IP168">
        <f t="shared" si="665"/>
        <v>0.13094384999999997</v>
      </c>
      <c r="IQ168">
        <f t="shared" si="666"/>
        <v>0.13094384999999997</v>
      </c>
      <c r="IR168">
        <f t="shared" si="667"/>
        <v>0.13094384999999997</v>
      </c>
      <c r="IS168">
        <f t="shared" si="668"/>
        <v>0.13094384999999997</v>
      </c>
      <c r="IT168">
        <f t="shared" si="669"/>
        <v>0.13094384999999997</v>
      </c>
      <c r="IU168">
        <f t="shared" si="670"/>
        <v>0.13094384999999997</v>
      </c>
      <c r="IV168">
        <f t="shared" si="671"/>
        <v>0.13094384999999997</v>
      </c>
      <c r="IW168">
        <f t="shared" si="672"/>
        <v>1.5415E-2</v>
      </c>
      <c r="IX168">
        <f t="shared" si="673"/>
        <v>1.2023000000000001E-2</v>
      </c>
      <c r="IY168" s="26" t="str">
        <f t="shared" si="674"/>
        <v/>
      </c>
      <c r="IZ168" t="str">
        <f t="shared" si="675"/>
        <v/>
      </c>
      <c r="JA168" t="str">
        <f t="shared" si="676"/>
        <v/>
      </c>
      <c r="JB168" t="str">
        <f t="shared" si="677"/>
        <v/>
      </c>
      <c r="JC168" t="str">
        <f t="shared" si="678"/>
        <v/>
      </c>
      <c r="JD168" t="str">
        <f t="shared" si="679"/>
        <v/>
      </c>
      <c r="JE168" t="str">
        <f t="shared" si="680"/>
        <v/>
      </c>
      <c r="JF168" t="str">
        <f t="shared" si="681"/>
        <v/>
      </c>
      <c r="JG168" t="str">
        <f t="shared" si="682"/>
        <v/>
      </c>
      <c r="JH168">
        <f t="shared" si="683"/>
        <v>1.5415E-2</v>
      </c>
      <c r="JI168">
        <f t="shared" si="684"/>
        <v>1.2023000000000001E-2</v>
      </c>
      <c r="JJ168" s="26">
        <f t="shared" si="685"/>
        <v>23.290190403071897</v>
      </c>
      <c r="JK168">
        <f t="shared" si="686"/>
        <v>23.290190403071897</v>
      </c>
      <c r="JL168">
        <f t="shared" si="687"/>
        <v>23.290190403071897</v>
      </c>
      <c r="JM168">
        <f t="shared" si="688"/>
        <v>23.290190403071897</v>
      </c>
      <c r="JN168">
        <f t="shared" si="689"/>
        <v>23.290190403071897</v>
      </c>
      <c r="JO168">
        <f t="shared" si="690"/>
        <v>23.290190403071897</v>
      </c>
      <c r="JP168">
        <f t="shared" si="691"/>
        <v>23.290190403071897</v>
      </c>
      <c r="JQ168">
        <f t="shared" si="692"/>
        <v>23.290190403071897</v>
      </c>
      <c r="JR168">
        <f t="shared" si="693"/>
        <v>23.290190403071897</v>
      </c>
      <c r="JS168">
        <f t="shared" si="694"/>
        <v>18.60520570480104</v>
      </c>
      <c r="JT168">
        <f t="shared" si="695"/>
        <v>18.874967126857133</v>
      </c>
      <c r="JU168" s="26" t="str">
        <f t="shared" si="696"/>
        <v/>
      </c>
      <c r="JV168" t="str">
        <f t="shared" si="697"/>
        <v/>
      </c>
      <c r="JW168" t="str">
        <f t="shared" si="698"/>
        <v/>
      </c>
      <c r="JX168" t="str">
        <f t="shared" si="699"/>
        <v/>
      </c>
      <c r="JY168" t="str">
        <f t="shared" si="700"/>
        <v/>
      </c>
      <c r="JZ168" t="str">
        <f t="shared" si="701"/>
        <v/>
      </c>
      <c r="KA168" t="str">
        <f t="shared" si="702"/>
        <v/>
      </c>
      <c r="KB168" t="str">
        <f t="shared" si="703"/>
        <v/>
      </c>
      <c r="KC168" t="str">
        <f t="shared" si="704"/>
        <v/>
      </c>
      <c r="KD168">
        <f t="shared" si="705"/>
        <v>18.60520570480104</v>
      </c>
      <c r="KE168" s="4">
        <f t="shared" si="706"/>
        <v>18.874967126857133</v>
      </c>
    </row>
    <row r="169" spans="1:291" x14ac:dyDescent="0.2">
      <c r="A169" s="16" t="s">
        <v>3850</v>
      </c>
      <c r="B169" s="17" t="s">
        <v>3851</v>
      </c>
      <c r="C169" s="17"/>
      <c r="D169" s="17"/>
      <c r="E169" s="20" t="s">
        <v>248</v>
      </c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32">
        <v>0</v>
      </c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32">
        <v>0</v>
      </c>
      <c r="AL169" s="4">
        <v>0</v>
      </c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32">
        <v>1.7523400000000001E-2</v>
      </c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32">
        <v>0</v>
      </c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>
        <f t="shared" ref="BS169:BS179" si="819">IF(BH169&gt;0,1,0)</f>
        <v>0</v>
      </c>
      <c r="BT169" s="38">
        <v>15</v>
      </c>
      <c r="BU169" s="19">
        <v>12</v>
      </c>
      <c r="BV169" s="19">
        <v>4</v>
      </c>
      <c r="BW169" s="19">
        <v>2</v>
      </c>
      <c r="BX169" s="19">
        <v>7</v>
      </c>
      <c r="BY169" s="19">
        <v>11</v>
      </c>
      <c r="BZ169" s="19">
        <v>4</v>
      </c>
      <c r="CA169" s="19">
        <v>8</v>
      </c>
      <c r="CB169" s="19">
        <v>8</v>
      </c>
      <c r="CC169" s="19">
        <v>6</v>
      </c>
      <c r="CD169" s="32">
        <v>17</v>
      </c>
      <c r="CE169" s="19">
        <v>297</v>
      </c>
      <c r="CF169" s="19">
        <v>229</v>
      </c>
      <c r="CG169" s="19">
        <v>122</v>
      </c>
      <c r="CH169" s="19">
        <v>137</v>
      </c>
      <c r="CI169" s="19">
        <v>136</v>
      </c>
      <c r="CJ169" s="19">
        <v>90</v>
      </c>
      <c r="CK169" s="19">
        <v>98</v>
      </c>
      <c r="CL169" s="19">
        <v>129</v>
      </c>
      <c r="CM169" s="19">
        <v>121</v>
      </c>
      <c r="CN169" s="19">
        <v>88</v>
      </c>
      <c r="CO169" s="32">
        <v>174</v>
      </c>
      <c r="CP169" s="35">
        <f t="shared" si="755"/>
        <v>5.0505050505050504E-2</v>
      </c>
      <c r="CQ169" s="35">
        <f t="shared" si="756"/>
        <v>5.2401746724890827E-2</v>
      </c>
      <c r="CR169" s="35">
        <f t="shared" si="757"/>
        <v>3.2786885245901641E-2</v>
      </c>
      <c r="CS169" s="35">
        <f t="shared" si="758"/>
        <v>1.4598540145985401E-2</v>
      </c>
      <c r="CT169" s="35">
        <f t="shared" si="759"/>
        <v>5.1470588235294115E-2</v>
      </c>
      <c r="CU169" s="35">
        <f t="shared" si="760"/>
        <v>0.12222222222222222</v>
      </c>
      <c r="CV169" s="35">
        <f t="shared" si="761"/>
        <v>4.0816326530612242E-2</v>
      </c>
      <c r="CW169" s="35">
        <f t="shared" si="762"/>
        <v>6.2015503875968991E-2</v>
      </c>
      <c r="CX169" s="35">
        <f t="shared" si="763"/>
        <v>6.6115702479338845E-2</v>
      </c>
      <c r="CY169" s="35">
        <f t="shared" si="764"/>
        <v>6.8181818181818177E-2</v>
      </c>
      <c r="CZ169" s="139">
        <f t="shared" si="765"/>
        <v>9.7701149425287362E-2</v>
      </c>
      <c r="DA169" s="146">
        <v>8.7297304970000003</v>
      </c>
      <c r="DB169" s="146">
        <v>3.997746679</v>
      </c>
      <c r="DC169" s="146">
        <v>9.5375059289999999</v>
      </c>
      <c r="DD169" s="146"/>
      <c r="DE169" s="146">
        <v>11.332772889999999</v>
      </c>
      <c r="DF169" s="146"/>
      <c r="DG169" s="146"/>
      <c r="DH169" s="146">
        <v>8.8956801639999998</v>
      </c>
      <c r="DI169" s="146">
        <v>14.683784749999999</v>
      </c>
      <c r="DJ169" s="146" t="s">
        <v>606</v>
      </c>
      <c r="DK169" s="147">
        <v>91.324203710000006</v>
      </c>
      <c r="DL169" s="146"/>
      <c r="DM169" s="146"/>
      <c r="DN169" s="146">
        <v>3.8543100000000001E-3</v>
      </c>
      <c r="DO169" s="146"/>
      <c r="DP169" s="146"/>
      <c r="DQ169" s="146"/>
      <c r="DR169" s="146">
        <v>0</v>
      </c>
      <c r="DS169" s="146"/>
      <c r="DT169" s="146">
        <v>7.9117700000000003E-3</v>
      </c>
      <c r="DU169" s="146">
        <v>-0.69984527600000002</v>
      </c>
      <c r="DV169" s="147">
        <v>0.16251237900000001</v>
      </c>
      <c r="DW169" s="146"/>
      <c r="DX169" s="146"/>
      <c r="DY169" s="146">
        <v>-1.23304718</v>
      </c>
      <c r="DZ169" s="146">
        <v>-1.247229385</v>
      </c>
      <c r="EA169" s="146">
        <v>-1.777167511</v>
      </c>
      <c r="EB169" s="146">
        <v>-1.119174957</v>
      </c>
      <c r="EC169" s="146">
        <v>-1.119174957</v>
      </c>
      <c r="ED169" s="146">
        <v>-0.96474000000000004</v>
      </c>
      <c r="EE169" s="146">
        <v>-1.0322</v>
      </c>
      <c r="EF169" s="146">
        <v>-1.5189999999999999</v>
      </c>
      <c r="EG169" s="147">
        <v>-0.83028000000000002</v>
      </c>
      <c r="EH169" s="143">
        <v>177187300</v>
      </c>
      <c r="EI169" s="143">
        <v>48908900</v>
      </c>
      <c r="EJ169" s="143">
        <v>47902800</v>
      </c>
      <c r="EK169" s="143">
        <v>41787200</v>
      </c>
      <c r="EL169" s="143">
        <v>77339500</v>
      </c>
      <c r="EM169" s="143">
        <v>135037800</v>
      </c>
      <c r="EN169" s="143">
        <v>83277400</v>
      </c>
      <c r="EO169" s="143">
        <v>128112400</v>
      </c>
      <c r="EP169" s="143">
        <v>60453200</v>
      </c>
      <c r="EQ169" s="143">
        <v>89205500</v>
      </c>
      <c r="ER169" s="143">
        <v>787663800</v>
      </c>
      <c r="ES169" s="26">
        <f t="shared" si="789"/>
        <v>18.992717923137914</v>
      </c>
      <c r="ET169" s="26">
        <f t="shared" si="790"/>
        <v>17.705469941974346</v>
      </c>
      <c r="EU169" s="26">
        <f t="shared" si="791"/>
        <v>17.684684515787534</v>
      </c>
      <c r="EV169" s="26">
        <f t="shared" si="792"/>
        <v>17.548100630504344</v>
      </c>
      <c r="EW169" s="26">
        <f t="shared" si="793"/>
        <v>18.16371537916261</v>
      </c>
      <c r="EX169" s="26">
        <f t="shared" si="794"/>
        <v>18.721065297210018</v>
      </c>
      <c r="EY169" s="26">
        <f t="shared" si="795"/>
        <v>18.237687761802846</v>
      </c>
      <c r="EZ169" s="26">
        <f t="shared" si="796"/>
        <v>18.668418561557694</v>
      </c>
      <c r="FA169" s="26">
        <f t="shared" si="797"/>
        <v>17.917380069935</v>
      </c>
      <c r="FB169" s="26">
        <f t="shared" si="798"/>
        <v>18.306453254842214</v>
      </c>
      <c r="FC169" s="152">
        <f t="shared" si="799"/>
        <v>20.484581907035061</v>
      </c>
      <c r="FD169" t="str">
        <f t="shared" si="773"/>
        <v/>
      </c>
      <c r="FE169" t="str">
        <f t="shared" si="774"/>
        <v/>
      </c>
      <c r="FF169" t="str">
        <f t="shared" si="775"/>
        <v/>
      </c>
      <c r="FG169" t="str">
        <f t="shared" si="776"/>
        <v/>
      </c>
      <c r="FH169" t="str">
        <f t="shared" si="779"/>
        <v/>
      </c>
      <c r="FI169" t="str">
        <f t="shared" si="780"/>
        <v/>
      </c>
      <c r="FJ169" t="str">
        <f t="shared" si="781"/>
        <v/>
      </c>
      <c r="FK169" t="str">
        <f t="shared" si="784"/>
        <v/>
      </c>
      <c r="FL169" t="str">
        <f t="shared" si="812"/>
        <v/>
      </c>
      <c r="FM169" t="str">
        <f t="shared" si="785"/>
        <v/>
      </c>
      <c r="FN169">
        <f t="shared" si="786"/>
        <v>91.324203710000006</v>
      </c>
      <c r="FO169" s="26" t="str">
        <f t="shared" si="816"/>
        <v/>
      </c>
      <c r="FP169" t="str">
        <f t="shared" si="816"/>
        <v/>
      </c>
      <c r="FQ169" t="str">
        <f t="shared" si="816"/>
        <v/>
      </c>
      <c r="FR169" t="str">
        <f t="shared" si="816"/>
        <v/>
      </c>
      <c r="FS169" t="str">
        <f t="shared" si="816"/>
        <v/>
      </c>
      <c r="FT169" t="str">
        <f t="shared" si="816"/>
        <v/>
      </c>
      <c r="FU169" t="str">
        <f t="shared" si="816"/>
        <v/>
      </c>
      <c r="FV169" t="str">
        <f t="shared" si="816"/>
        <v/>
      </c>
      <c r="FW169" t="str">
        <f>IF(ISNUMBER(N169),DT169,"")</f>
        <v/>
      </c>
      <c r="FX169" t="str">
        <f>IF(ISNUMBER(O169),DU169,"")</f>
        <v/>
      </c>
      <c r="FY169" s="4">
        <f t="shared" si="783"/>
        <v>0.16251237900000001</v>
      </c>
      <c r="FZ169" t="str">
        <f t="shared" si="817"/>
        <v/>
      </c>
      <c r="GA169" t="str">
        <f t="shared" si="818"/>
        <v/>
      </c>
      <c r="GB169" t="str">
        <f t="shared" si="734"/>
        <v/>
      </c>
      <c r="GC169" t="str">
        <f t="shared" si="735"/>
        <v/>
      </c>
      <c r="GD169" t="str">
        <f t="shared" si="736"/>
        <v/>
      </c>
      <c r="GE169" t="str">
        <f t="shared" si="737"/>
        <v/>
      </c>
      <c r="GF169" t="str">
        <f t="shared" si="738"/>
        <v/>
      </c>
      <c r="GG169" t="str">
        <f t="shared" si="739"/>
        <v/>
      </c>
      <c r="GH169" t="str">
        <f t="shared" si="746"/>
        <v/>
      </c>
      <c r="GI169" t="str">
        <f t="shared" si="747"/>
        <v/>
      </c>
      <c r="GJ169" s="4">
        <f t="shared" si="748"/>
        <v>-0.83028000000000002</v>
      </c>
      <c r="GK169" t="str">
        <f t="shared" si="801"/>
        <v/>
      </c>
      <c r="GL169" t="str">
        <f t="shared" si="802"/>
        <v/>
      </c>
      <c r="GM169" t="str">
        <f t="shared" si="803"/>
        <v/>
      </c>
      <c r="GN169" t="str">
        <f t="shared" si="804"/>
        <v/>
      </c>
      <c r="GO169" t="str">
        <f t="shared" si="805"/>
        <v/>
      </c>
      <c r="GP169" t="str">
        <f t="shared" si="806"/>
        <v/>
      </c>
      <c r="GQ169" t="str">
        <f t="shared" si="807"/>
        <v/>
      </c>
      <c r="GR169" t="str">
        <f t="shared" si="808"/>
        <v/>
      </c>
      <c r="GS169" t="str">
        <f t="shared" si="809"/>
        <v/>
      </c>
      <c r="GT169" t="str">
        <f t="shared" si="810"/>
        <v/>
      </c>
      <c r="GU169">
        <f t="shared" si="811"/>
        <v>20.484581907035061</v>
      </c>
      <c r="GV169" s="26">
        <f t="shared" si="619"/>
        <v>11.025982470999988</v>
      </c>
      <c r="GW169">
        <f t="shared" si="620"/>
        <v>11.025982470999988</v>
      </c>
      <c r="GX169">
        <f t="shared" si="621"/>
        <v>11.025982470999988</v>
      </c>
      <c r="GY169">
        <f t="shared" si="622"/>
        <v>11.025982470999988</v>
      </c>
      <c r="GZ169">
        <f t="shared" si="623"/>
        <v>11.025982470999988</v>
      </c>
      <c r="HA169">
        <f t="shared" si="624"/>
        <v>11.025982470999988</v>
      </c>
      <c r="HB169">
        <f t="shared" si="625"/>
        <v>11.025982470999988</v>
      </c>
      <c r="HC169">
        <f t="shared" si="626"/>
        <v>11.025982470999988</v>
      </c>
      <c r="HD169">
        <f t="shared" si="627"/>
        <v>11.025982470999988</v>
      </c>
      <c r="HE169">
        <f t="shared" si="628"/>
        <v>11.025982470999988</v>
      </c>
      <c r="HF169">
        <f t="shared" si="629"/>
        <v>11.025982470999988</v>
      </c>
      <c r="HG169" s="26" t="str">
        <f t="shared" si="630"/>
        <v/>
      </c>
      <c r="HH169" t="str">
        <f t="shared" si="631"/>
        <v/>
      </c>
      <c r="HI169" t="str">
        <f t="shared" si="632"/>
        <v/>
      </c>
      <c r="HJ169" t="str">
        <f t="shared" si="633"/>
        <v/>
      </c>
      <c r="HK169" t="str">
        <f t="shared" si="634"/>
        <v/>
      </c>
      <c r="HL169" t="str">
        <f t="shared" si="635"/>
        <v/>
      </c>
      <c r="HM169" t="str">
        <f t="shared" si="636"/>
        <v/>
      </c>
      <c r="HN169" t="str">
        <f t="shared" si="637"/>
        <v/>
      </c>
      <c r="HO169" t="str">
        <f t="shared" si="638"/>
        <v/>
      </c>
      <c r="HP169" t="str">
        <f t="shared" si="639"/>
        <v/>
      </c>
      <c r="HQ169">
        <f t="shared" si="640"/>
        <v>11.025982470999988</v>
      </c>
      <c r="HR169" s="26">
        <f t="shared" si="641"/>
        <v>0.86766592399999853</v>
      </c>
      <c r="HS169">
        <f t="shared" si="642"/>
        <v>0.86766592399999853</v>
      </c>
      <c r="HT169">
        <f t="shared" si="643"/>
        <v>0.86766592399999853</v>
      </c>
      <c r="HU169">
        <f t="shared" si="644"/>
        <v>0.86766592399999853</v>
      </c>
      <c r="HV169">
        <f t="shared" si="645"/>
        <v>0.86766592399999853</v>
      </c>
      <c r="HW169">
        <f t="shared" si="646"/>
        <v>0.86766592399999853</v>
      </c>
      <c r="HX169">
        <f t="shared" si="647"/>
        <v>0.86766592399999853</v>
      </c>
      <c r="HY169">
        <f t="shared" si="648"/>
        <v>0.86766592399999853</v>
      </c>
      <c r="HZ169">
        <f t="shared" si="649"/>
        <v>0.86766592399999853</v>
      </c>
      <c r="IA169">
        <f t="shared" si="650"/>
        <v>0.86766592399999853</v>
      </c>
      <c r="IB169" s="4">
        <f t="shared" si="651"/>
        <v>0.16251237900000001</v>
      </c>
      <c r="IC169" t="str">
        <f t="shared" si="652"/>
        <v/>
      </c>
      <c r="ID169" t="str">
        <f t="shared" si="653"/>
        <v/>
      </c>
      <c r="IE169" t="str">
        <f t="shared" si="654"/>
        <v/>
      </c>
      <c r="IF169" t="str">
        <f t="shared" si="655"/>
        <v/>
      </c>
      <c r="IG169" t="str">
        <f t="shared" si="656"/>
        <v/>
      </c>
      <c r="IH169" t="str">
        <f t="shared" si="657"/>
        <v/>
      </c>
      <c r="II169" t="str">
        <f t="shared" si="658"/>
        <v/>
      </c>
      <c r="IJ169" t="str">
        <f t="shared" si="659"/>
        <v/>
      </c>
      <c r="IK169" t="str">
        <f t="shared" si="660"/>
        <v/>
      </c>
      <c r="IL169" t="str">
        <f t="shared" si="661"/>
        <v/>
      </c>
      <c r="IM169">
        <f t="shared" si="662"/>
        <v>0.16251237900000001</v>
      </c>
      <c r="IN169" s="26">
        <f t="shared" si="663"/>
        <v>0.13094384999999997</v>
      </c>
      <c r="IO169">
        <f t="shared" si="664"/>
        <v>0.13094384999999997</v>
      </c>
      <c r="IP169">
        <f t="shared" si="665"/>
        <v>0.13094384999999997</v>
      </c>
      <c r="IQ169">
        <f t="shared" si="666"/>
        <v>0.13094384999999997</v>
      </c>
      <c r="IR169">
        <f t="shared" si="667"/>
        <v>0.13094384999999997</v>
      </c>
      <c r="IS169">
        <f t="shared" si="668"/>
        <v>0.13094384999999997</v>
      </c>
      <c r="IT169">
        <f t="shared" si="669"/>
        <v>0.13094384999999997</v>
      </c>
      <c r="IU169">
        <f t="shared" si="670"/>
        <v>0.13094384999999997</v>
      </c>
      <c r="IV169">
        <f t="shared" si="671"/>
        <v>0.13094384999999997</v>
      </c>
      <c r="IW169">
        <f t="shared" si="672"/>
        <v>0.13094384999999997</v>
      </c>
      <c r="IX169">
        <f t="shared" si="673"/>
        <v>-0.59402007594999995</v>
      </c>
      <c r="IY169" s="26" t="str">
        <f t="shared" si="674"/>
        <v/>
      </c>
      <c r="IZ169" t="str">
        <f t="shared" si="675"/>
        <v/>
      </c>
      <c r="JA169" t="str">
        <f t="shared" si="676"/>
        <v/>
      </c>
      <c r="JB169" t="str">
        <f t="shared" si="677"/>
        <v/>
      </c>
      <c r="JC169" t="str">
        <f t="shared" si="678"/>
        <v/>
      </c>
      <c r="JD169" t="str">
        <f t="shared" si="679"/>
        <v/>
      </c>
      <c r="JE169" t="str">
        <f t="shared" si="680"/>
        <v/>
      </c>
      <c r="JF169" t="str">
        <f t="shared" si="681"/>
        <v/>
      </c>
      <c r="JG169" t="str">
        <f t="shared" si="682"/>
        <v/>
      </c>
      <c r="JH169" t="str">
        <f t="shared" si="683"/>
        <v/>
      </c>
      <c r="JI169">
        <f t="shared" si="684"/>
        <v>-0.59402007594999995</v>
      </c>
      <c r="JJ169" s="26">
        <f t="shared" si="685"/>
        <v>23.290190403071897</v>
      </c>
      <c r="JK169">
        <f t="shared" si="686"/>
        <v>23.290190403071897</v>
      </c>
      <c r="JL169">
        <f t="shared" si="687"/>
        <v>23.290190403071897</v>
      </c>
      <c r="JM169">
        <f t="shared" si="688"/>
        <v>23.290190403071897</v>
      </c>
      <c r="JN169">
        <f t="shared" si="689"/>
        <v>23.290190403071897</v>
      </c>
      <c r="JO169">
        <f t="shared" si="690"/>
        <v>23.290190403071897</v>
      </c>
      <c r="JP169">
        <f t="shared" si="691"/>
        <v>23.290190403071897</v>
      </c>
      <c r="JQ169">
        <f t="shared" si="692"/>
        <v>23.290190403071897</v>
      </c>
      <c r="JR169">
        <f t="shared" si="693"/>
        <v>23.290190403071897</v>
      </c>
      <c r="JS169">
        <f t="shared" si="694"/>
        <v>23.290190403071897</v>
      </c>
      <c r="JT169">
        <f t="shared" si="695"/>
        <v>20.484581907035061</v>
      </c>
      <c r="JU169" s="26" t="str">
        <f t="shared" si="696"/>
        <v/>
      </c>
      <c r="JV169" t="str">
        <f t="shared" si="697"/>
        <v/>
      </c>
      <c r="JW169" t="str">
        <f t="shared" si="698"/>
        <v/>
      </c>
      <c r="JX169" t="str">
        <f t="shared" si="699"/>
        <v/>
      </c>
      <c r="JY169" t="str">
        <f t="shared" si="700"/>
        <v/>
      </c>
      <c r="JZ169" t="str">
        <f t="shared" si="701"/>
        <v/>
      </c>
      <c r="KA169" t="str">
        <f t="shared" si="702"/>
        <v/>
      </c>
      <c r="KB169" t="str">
        <f t="shared" si="703"/>
        <v/>
      </c>
      <c r="KC169" t="str">
        <f t="shared" si="704"/>
        <v/>
      </c>
      <c r="KD169" t="str">
        <f t="shared" si="705"/>
        <v/>
      </c>
      <c r="KE169" s="4">
        <f t="shared" si="706"/>
        <v>20.484581907035061</v>
      </c>
    </row>
    <row r="170" spans="1:291" x14ac:dyDescent="0.2">
      <c r="A170" s="21" t="s">
        <v>3350</v>
      </c>
      <c r="B170" s="22" t="s">
        <v>3351</v>
      </c>
      <c r="C170" s="22"/>
      <c r="D170" s="22"/>
      <c r="E170" s="20" t="s">
        <v>279</v>
      </c>
      <c r="F170" s="19">
        <v>0</v>
      </c>
      <c r="G170" s="19">
        <v>1</v>
      </c>
      <c r="H170" s="19">
        <v>1</v>
      </c>
      <c r="I170" s="19">
        <v>1</v>
      </c>
      <c r="J170" s="19">
        <v>1</v>
      </c>
      <c r="K170" s="19">
        <v>1</v>
      </c>
      <c r="L170" s="19">
        <v>1</v>
      </c>
      <c r="M170" s="19">
        <v>1</v>
      </c>
      <c r="N170" s="19">
        <v>1</v>
      </c>
      <c r="O170" s="19">
        <v>1</v>
      </c>
      <c r="P170" s="32">
        <v>1</v>
      </c>
      <c r="Q170" s="19">
        <v>0</v>
      </c>
      <c r="R170" s="19">
        <v>1</v>
      </c>
      <c r="S170" s="19">
        <v>1</v>
      </c>
      <c r="T170" s="19">
        <v>1</v>
      </c>
      <c r="U170" s="19">
        <v>1</v>
      </c>
      <c r="V170" s="19">
        <v>1</v>
      </c>
      <c r="W170" s="19">
        <v>1</v>
      </c>
      <c r="X170" s="19">
        <v>1</v>
      </c>
      <c r="Y170" s="19">
        <v>1</v>
      </c>
      <c r="Z170" s="19">
        <v>1</v>
      </c>
      <c r="AA170" s="32">
        <v>1</v>
      </c>
      <c r="AB170">
        <v>0</v>
      </c>
      <c r="AC170">
        <v>1</v>
      </c>
      <c r="AD170">
        <v>1</v>
      </c>
      <c r="AE170">
        <v>1</v>
      </c>
      <c r="AF170">
        <v>1</v>
      </c>
      <c r="AG170">
        <v>1</v>
      </c>
      <c r="AH170">
        <v>1</v>
      </c>
      <c r="AI170">
        <v>1</v>
      </c>
      <c r="AJ170">
        <v>1</v>
      </c>
      <c r="AK170">
        <v>1</v>
      </c>
      <c r="AL170" s="4">
        <v>1</v>
      </c>
      <c r="AM170" s="19">
        <v>2.5006799999999999E-2</v>
      </c>
      <c r="AN170" s="19">
        <v>2.4590999999999998E-2</v>
      </c>
      <c r="AO170" s="19">
        <v>2.5501200000000002E-2</v>
      </c>
      <c r="AP170" s="19">
        <v>2.5867999999999999E-2</v>
      </c>
      <c r="AQ170" s="19">
        <v>2.5082199999999999E-2</v>
      </c>
      <c r="AR170" s="19">
        <v>2.58999E-2</v>
      </c>
      <c r="AS170" s="19">
        <v>2.59654E-2</v>
      </c>
      <c r="AT170" s="19">
        <v>2.5739000000000001E-2</v>
      </c>
      <c r="AU170" s="19">
        <v>2.61681E-2</v>
      </c>
      <c r="AV170" s="19">
        <v>2.97906E-2</v>
      </c>
      <c r="AW170" s="32">
        <v>3.3216299999999997E-2</v>
      </c>
      <c r="AX170" s="19">
        <v>0</v>
      </c>
      <c r="AY170" s="19">
        <v>0</v>
      </c>
      <c r="AZ170" s="19">
        <v>0</v>
      </c>
      <c r="BA170" s="19">
        <v>0</v>
      </c>
      <c r="BB170" s="19">
        <v>0</v>
      </c>
      <c r="BC170" s="19">
        <v>0</v>
      </c>
      <c r="BD170" s="19">
        <v>2</v>
      </c>
      <c r="BE170" s="19">
        <v>0</v>
      </c>
      <c r="BF170" s="19">
        <v>0</v>
      </c>
      <c r="BG170" s="19">
        <v>5</v>
      </c>
      <c r="BH170" s="32">
        <v>4</v>
      </c>
      <c r="BI170" s="19">
        <f t="shared" ref="BI170:BR172" si="820">IF(AX170&gt;0,1,0)</f>
        <v>0</v>
      </c>
      <c r="BJ170" s="19">
        <f t="shared" si="820"/>
        <v>0</v>
      </c>
      <c r="BK170" s="19">
        <f t="shared" si="820"/>
        <v>0</v>
      </c>
      <c r="BL170" s="19">
        <f t="shared" si="820"/>
        <v>0</v>
      </c>
      <c r="BM170" s="19">
        <f t="shared" si="820"/>
        <v>0</v>
      </c>
      <c r="BN170" s="19">
        <f t="shared" si="820"/>
        <v>0</v>
      </c>
      <c r="BO170" s="19">
        <f t="shared" si="820"/>
        <v>1</v>
      </c>
      <c r="BP170" s="19">
        <f t="shared" si="820"/>
        <v>0</v>
      </c>
      <c r="BQ170" s="19">
        <f t="shared" si="820"/>
        <v>0</v>
      </c>
      <c r="BR170" s="19">
        <f t="shared" si="820"/>
        <v>1</v>
      </c>
      <c r="BS170" s="19">
        <f t="shared" si="819"/>
        <v>1</v>
      </c>
      <c r="BT170" s="38">
        <v>309</v>
      </c>
      <c r="BU170" s="19">
        <v>255</v>
      </c>
      <c r="BV170" s="19">
        <v>360</v>
      </c>
      <c r="BW170" s="19">
        <v>339</v>
      </c>
      <c r="BX170" s="19">
        <v>484</v>
      </c>
      <c r="BY170" s="19">
        <v>340</v>
      </c>
      <c r="BZ170" s="19">
        <v>507</v>
      </c>
      <c r="CA170" s="19">
        <v>386</v>
      </c>
      <c r="CB170" s="19">
        <v>451</v>
      </c>
      <c r="CC170" s="19">
        <v>388</v>
      </c>
      <c r="CD170" s="32">
        <v>392</v>
      </c>
      <c r="CE170" s="19">
        <v>1133</v>
      </c>
      <c r="CF170" s="19">
        <v>1127</v>
      </c>
      <c r="CG170" s="19">
        <v>1313</v>
      </c>
      <c r="CH170" s="19">
        <v>1189</v>
      </c>
      <c r="CI170" s="19">
        <v>1322</v>
      </c>
      <c r="CJ170" s="19">
        <v>1056</v>
      </c>
      <c r="CK170" s="19">
        <v>1284</v>
      </c>
      <c r="CL170" s="19">
        <v>1197</v>
      </c>
      <c r="CM170" s="19">
        <v>1210</v>
      </c>
      <c r="CN170" s="19">
        <v>934</v>
      </c>
      <c r="CO170" s="32">
        <v>1022</v>
      </c>
      <c r="CP170" s="35">
        <f t="shared" si="755"/>
        <v>0.27272727272727271</v>
      </c>
      <c r="CQ170" s="35">
        <f t="shared" si="756"/>
        <v>0.22626441881100265</v>
      </c>
      <c r="CR170" s="35">
        <f t="shared" si="757"/>
        <v>0.27418126428027417</v>
      </c>
      <c r="CS170" s="35">
        <f t="shared" si="758"/>
        <v>0.28511354079058032</v>
      </c>
      <c r="CT170" s="35">
        <f t="shared" si="759"/>
        <v>0.36611195158850229</v>
      </c>
      <c r="CU170" s="35">
        <f t="shared" si="760"/>
        <v>0.32196969696969696</v>
      </c>
      <c r="CV170" s="35">
        <f t="shared" si="761"/>
        <v>0.39485981308411217</v>
      </c>
      <c r="CW170" s="35">
        <f t="shared" si="762"/>
        <v>0.32247284878863824</v>
      </c>
      <c r="CX170" s="35">
        <f t="shared" si="763"/>
        <v>0.37272727272727274</v>
      </c>
      <c r="CY170" s="35">
        <f t="shared" si="764"/>
        <v>0.41541755888650966</v>
      </c>
      <c r="CZ170" s="139">
        <f t="shared" si="765"/>
        <v>0.38356164383561642</v>
      </c>
      <c r="DA170" s="146">
        <v>3.6522000000000001</v>
      </c>
      <c r="DB170" s="146">
        <v>1.4298999999999999</v>
      </c>
      <c r="DC170" s="146">
        <v>3.2403</v>
      </c>
      <c r="DD170" s="146">
        <v>2.5312000000000001</v>
      </c>
      <c r="DE170" s="146">
        <v>2.4302000000000001</v>
      </c>
      <c r="DF170" s="146">
        <v>2.4504000000000001</v>
      </c>
      <c r="DG170" s="146">
        <v>1.8085</v>
      </c>
      <c r="DH170" s="146"/>
      <c r="DI170" s="146"/>
      <c r="DJ170" s="146"/>
      <c r="DK170" s="147"/>
      <c r="DL170" s="146">
        <v>0.49458399999999997</v>
      </c>
      <c r="DM170" s="146">
        <v>0.41297499999999998</v>
      </c>
      <c r="DN170" s="146">
        <v>0.523312</v>
      </c>
      <c r="DO170" s="146">
        <v>0.59633700000000001</v>
      </c>
      <c r="DP170" s="146">
        <v>0.563226</v>
      </c>
      <c r="DQ170" s="146">
        <v>0.51123499999999999</v>
      </c>
      <c r="DR170" s="146">
        <v>0.47889100000000001</v>
      </c>
      <c r="DS170" s="146"/>
      <c r="DT170" s="146"/>
      <c r="DU170" s="146"/>
      <c r="DV170" s="147"/>
      <c r="DW170" s="146">
        <v>7.3907E-2</v>
      </c>
      <c r="DX170" s="146">
        <v>0.10616300000000001</v>
      </c>
      <c r="DY170" s="146">
        <v>9.8917000000000005E-2</v>
      </c>
      <c r="DZ170" s="146">
        <v>5.3582999999999999E-2</v>
      </c>
      <c r="EA170" s="146">
        <v>5.5030999999999997E-2</v>
      </c>
      <c r="EB170" s="146">
        <v>8.7996000000000005E-2</v>
      </c>
      <c r="EC170" s="146">
        <v>4.7432999999999996E-2</v>
      </c>
      <c r="ED170" s="146"/>
      <c r="EE170" s="146"/>
      <c r="EF170" s="146"/>
      <c r="EG170" s="147"/>
      <c r="EH170" s="143">
        <v>6064513800</v>
      </c>
      <c r="EI170" s="143">
        <v>5373746100</v>
      </c>
      <c r="EJ170" s="143">
        <v>10436630900</v>
      </c>
      <c r="EK170" s="143">
        <v>12421369700</v>
      </c>
      <c r="EL170" s="143">
        <v>11267287800</v>
      </c>
      <c r="EM170" s="143">
        <v>10032494300</v>
      </c>
      <c r="EN170" s="143">
        <v>11037132900</v>
      </c>
      <c r="EO170" s="143">
        <v>13315554700</v>
      </c>
      <c r="EP170" s="143">
        <v>10238478300</v>
      </c>
      <c r="EQ170" s="143">
        <v>10777712600</v>
      </c>
      <c r="ER170" s="143">
        <v>13584720400</v>
      </c>
      <c r="ES170" s="26">
        <f t="shared" si="789"/>
        <v>22.525720211248586</v>
      </c>
      <c r="ET170" s="26">
        <f t="shared" si="790"/>
        <v>22.404791100024326</v>
      </c>
      <c r="EU170" s="26">
        <f t="shared" si="791"/>
        <v>23.068587656590623</v>
      </c>
      <c r="EV170" s="26">
        <f t="shared" si="792"/>
        <v>23.242684189174696</v>
      </c>
      <c r="EW170" s="26">
        <f t="shared" si="793"/>
        <v>23.145169479425178</v>
      </c>
      <c r="EX170" s="26">
        <f t="shared" si="794"/>
        <v>23.029095091951682</v>
      </c>
      <c r="EY170" s="26">
        <f t="shared" si="795"/>
        <v>23.124531142980238</v>
      </c>
      <c r="EZ170" s="26">
        <f t="shared" si="796"/>
        <v>23.312198715126762</v>
      </c>
      <c r="FA170" s="26">
        <f t="shared" si="797"/>
        <v>23.04941884199955</v>
      </c>
      <c r="FB170" s="26">
        <f t="shared" si="798"/>
        <v>23.100746190672609</v>
      </c>
      <c r="FC170" s="152">
        <f t="shared" si="799"/>
        <v>23.33221149808918</v>
      </c>
      <c r="FD170">
        <f t="shared" si="773"/>
        <v>3.6522000000000001</v>
      </c>
      <c r="FE170">
        <f t="shared" si="774"/>
        <v>1.4298999999999999</v>
      </c>
      <c r="FF170">
        <f t="shared" si="775"/>
        <v>3.2403</v>
      </c>
      <c r="FG170">
        <f t="shared" si="776"/>
        <v>2.5312000000000001</v>
      </c>
      <c r="FH170">
        <f t="shared" si="779"/>
        <v>2.4302000000000001</v>
      </c>
      <c r="FI170">
        <f t="shared" si="780"/>
        <v>2.4504000000000001</v>
      </c>
      <c r="FJ170">
        <f t="shared" si="781"/>
        <v>1.8085</v>
      </c>
      <c r="FO170" s="26">
        <f t="shared" ref="FO170:FU173" si="821">IF(ISNUMBER(F170),DL170,"")</f>
        <v>0.49458399999999997</v>
      </c>
      <c r="FP170">
        <f t="shared" si="821"/>
        <v>0.41297499999999998</v>
      </c>
      <c r="FQ170">
        <f t="shared" si="821"/>
        <v>0.523312</v>
      </c>
      <c r="FR170">
        <f t="shared" si="821"/>
        <v>0.59633700000000001</v>
      </c>
      <c r="FS170">
        <f t="shared" si="821"/>
        <v>0.563226</v>
      </c>
      <c r="FT170">
        <f t="shared" si="821"/>
        <v>0.51123499999999999</v>
      </c>
      <c r="FU170">
        <f t="shared" si="821"/>
        <v>0.47889100000000001</v>
      </c>
      <c r="FY170" s="4"/>
      <c r="FZ170">
        <f t="shared" si="817"/>
        <v>7.3907E-2</v>
      </c>
      <c r="GA170">
        <f t="shared" si="818"/>
        <v>0.10616300000000001</v>
      </c>
      <c r="GB170">
        <f t="shared" ref="GB170:GF173" si="822">IF(ISNUMBER(H170),DY170,"")</f>
        <v>9.8917000000000005E-2</v>
      </c>
      <c r="GC170">
        <f t="shared" si="822"/>
        <v>5.3582999999999999E-2</v>
      </c>
      <c r="GD170">
        <f t="shared" si="822"/>
        <v>5.5030999999999997E-2</v>
      </c>
      <c r="GE170">
        <f t="shared" si="822"/>
        <v>8.7996000000000005E-2</v>
      </c>
      <c r="GF170">
        <f t="shared" si="822"/>
        <v>4.7432999999999996E-2</v>
      </c>
      <c r="GJ170" s="4"/>
      <c r="GK170">
        <f t="shared" si="801"/>
        <v>22.525720211248586</v>
      </c>
      <c r="GL170">
        <f t="shared" si="802"/>
        <v>22.404791100024326</v>
      </c>
      <c r="GM170">
        <f t="shared" si="803"/>
        <v>23.068587656590623</v>
      </c>
      <c r="GN170">
        <f t="shared" si="804"/>
        <v>23.242684189174696</v>
      </c>
      <c r="GO170">
        <f t="shared" si="805"/>
        <v>23.145169479425178</v>
      </c>
      <c r="GP170">
        <f t="shared" si="806"/>
        <v>23.029095091951682</v>
      </c>
      <c r="GQ170">
        <f t="shared" si="807"/>
        <v>23.124531142980238</v>
      </c>
      <c r="GR170">
        <f t="shared" si="808"/>
        <v>23.312198715126762</v>
      </c>
      <c r="GS170">
        <f t="shared" si="809"/>
        <v>23.04941884199955</v>
      </c>
      <c r="GT170">
        <f t="shared" si="810"/>
        <v>23.100746190672609</v>
      </c>
      <c r="GU170">
        <f t="shared" si="811"/>
        <v>23.33221149808918</v>
      </c>
      <c r="GV170" s="26">
        <f t="shared" si="619"/>
        <v>3.6522000000000001</v>
      </c>
      <c r="GW170">
        <f t="shared" si="620"/>
        <v>1.4298999999999999</v>
      </c>
      <c r="GX170">
        <f t="shared" si="621"/>
        <v>3.2403</v>
      </c>
      <c r="GY170">
        <f t="shared" si="622"/>
        <v>2.5312000000000001</v>
      </c>
      <c r="GZ170">
        <f t="shared" si="623"/>
        <v>2.4302000000000001</v>
      </c>
      <c r="HA170">
        <f t="shared" si="624"/>
        <v>2.4504000000000001</v>
      </c>
      <c r="HB170">
        <f t="shared" si="625"/>
        <v>1.8085</v>
      </c>
      <c r="HC170">
        <f t="shared" si="626"/>
        <v>0.52583789730000008</v>
      </c>
      <c r="HD170">
        <f t="shared" si="627"/>
        <v>0.52583789730000008</v>
      </c>
      <c r="HE170">
        <f t="shared" si="628"/>
        <v>0.52583789730000008</v>
      </c>
      <c r="HF170">
        <f t="shared" si="629"/>
        <v>0.52583789730000008</v>
      </c>
      <c r="HG170" s="26">
        <f t="shared" si="630"/>
        <v>3.6522000000000001</v>
      </c>
      <c r="HH170">
        <f t="shared" si="631"/>
        <v>1.4298999999999999</v>
      </c>
      <c r="HI170">
        <f t="shared" si="632"/>
        <v>3.2403</v>
      </c>
      <c r="HJ170">
        <f t="shared" si="633"/>
        <v>2.5312000000000001</v>
      </c>
      <c r="HK170">
        <f t="shared" si="634"/>
        <v>2.4302000000000001</v>
      </c>
      <c r="HL170">
        <f t="shared" si="635"/>
        <v>2.4504000000000001</v>
      </c>
      <c r="HM170">
        <f t="shared" si="636"/>
        <v>1.8085</v>
      </c>
      <c r="HN170" t="str">
        <f t="shared" si="637"/>
        <v/>
      </c>
      <c r="HO170" t="str">
        <f t="shared" si="638"/>
        <v/>
      </c>
      <c r="HP170" t="str">
        <f t="shared" si="639"/>
        <v/>
      </c>
      <c r="HQ170" t="str">
        <f t="shared" si="640"/>
        <v/>
      </c>
      <c r="HR170" s="26">
        <f t="shared" si="641"/>
        <v>0.49458399999999997</v>
      </c>
      <c r="HS170">
        <f t="shared" si="642"/>
        <v>0.41297499999999998</v>
      </c>
      <c r="HT170">
        <f t="shared" si="643"/>
        <v>0.523312</v>
      </c>
      <c r="HU170">
        <f t="shared" si="644"/>
        <v>0.59633700000000001</v>
      </c>
      <c r="HV170">
        <f t="shared" si="645"/>
        <v>0.563226</v>
      </c>
      <c r="HW170">
        <f t="shared" si="646"/>
        <v>0.51123499999999999</v>
      </c>
      <c r="HX170">
        <f t="shared" si="647"/>
        <v>0.47889100000000001</v>
      </c>
      <c r="HY170">
        <f t="shared" si="648"/>
        <v>1.8501305000000012E-3</v>
      </c>
      <c r="HZ170">
        <f t="shared" si="649"/>
        <v>1.8501305000000012E-3</v>
      </c>
      <c r="IA170">
        <f t="shared" si="650"/>
        <v>1.8501305000000012E-3</v>
      </c>
      <c r="IB170" s="4">
        <f t="shared" si="651"/>
        <v>1.8501305000000012E-3</v>
      </c>
      <c r="IC170">
        <f t="shared" si="652"/>
        <v>0.49458399999999997</v>
      </c>
      <c r="ID170">
        <f t="shared" si="653"/>
        <v>0.41297499999999998</v>
      </c>
      <c r="IE170">
        <f t="shared" si="654"/>
        <v>0.523312</v>
      </c>
      <c r="IF170">
        <f t="shared" si="655"/>
        <v>0.59633700000000001</v>
      </c>
      <c r="IG170">
        <f t="shared" si="656"/>
        <v>0.563226</v>
      </c>
      <c r="IH170">
        <f t="shared" si="657"/>
        <v>0.51123499999999999</v>
      </c>
      <c r="II170">
        <f t="shared" si="658"/>
        <v>0.47889100000000001</v>
      </c>
      <c r="IJ170" t="str">
        <f t="shared" si="659"/>
        <v/>
      </c>
      <c r="IK170" t="str">
        <f t="shared" si="660"/>
        <v/>
      </c>
      <c r="IL170" t="str">
        <f t="shared" si="661"/>
        <v/>
      </c>
      <c r="IM170" t="str">
        <f t="shared" si="662"/>
        <v/>
      </c>
      <c r="IN170" s="26">
        <f t="shared" si="663"/>
        <v>7.3907E-2</v>
      </c>
      <c r="IO170">
        <f t="shared" si="664"/>
        <v>0.10616300000000001</v>
      </c>
      <c r="IP170">
        <f t="shared" si="665"/>
        <v>9.8917000000000005E-2</v>
      </c>
      <c r="IQ170">
        <f t="shared" si="666"/>
        <v>5.3582999999999999E-2</v>
      </c>
      <c r="IR170">
        <f t="shared" si="667"/>
        <v>5.5030999999999997E-2</v>
      </c>
      <c r="IS170">
        <f t="shared" si="668"/>
        <v>8.7996000000000005E-2</v>
      </c>
      <c r="IT170">
        <f t="shared" si="669"/>
        <v>4.7432999999999996E-2</v>
      </c>
      <c r="IU170">
        <f t="shared" si="670"/>
        <v>0</v>
      </c>
      <c r="IV170">
        <f t="shared" si="671"/>
        <v>0</v>
      </c>
      <c r="IW170">
        <f t="shared" si="672"/>
        <v>0</v>
      </c>
      <c r="IX170">
        <f t="shared" si="673"/>
        <v>0</v>
      </c>
      <c r="IY170" s="26">
        <f t="shared" si="674"/>
        <v>7.3907E-2</v>
      </c>
      <c r="IZ170">
        <f t="shared" si="675"/>
        <v>0.10616300000000001</v>
      </c>
      <c r="JA170">
        <f t="shared" si="676"/>
        <v>9.8917000000000005E-2</v>
      </c>
      <c r="JB170">
        <f t="shared" si="677"/>
        <v>5.3582999999999999E-2</v>
      </c>
      <c r="JC170">
        <f t="shared" si="678"/>
        <v>5.5030999999999997E-2</v>
      </c>
      <c r="JD170">
        <f t="shared" si="679"/>
        <v>8.7996000000000005E-2</v>
      </c>
      <c r="JE170">
        <f t="shared" si="680"/>
        <v>4.7432999999999996E-2</v>
      </c>
      <c r="JF170" t="str">
        <f t="shared" si="681"/>
        <v/>
      </c>
      <c r="JG170" t="str">
        <f t="shared" si="682"/>
        <v/>
      </c>
      <c r="JH170" t="str">
        <f t="shared" si="683"/>
        <v/>
      </c>
      <c r="JI170" t="str">
        <f t="shared" si="684"/>
        <v/>
      </c>
      <c r="JJ170" s="26">
        <f t="shared" si="685"/>
        <v>22.525720211248586</v>
      </c>
      <c r="JK170">
        <f t="shared" si="686"/>
        <v>22.404791100024326</v>
      </c>
      <c r="JL170">
        <f t="shared" si="687"/>
        <v>23.068587656590623</v>
      </c>
      <c r="JM170">
        <f t="shared" si="688"/>
        <v>23.242684189174696</v>
      </c>
      <c r="JN170">
        <f t="shared" si="689"/>
        <v>23.145169479425178</v>
      </c>
      <c r="JO170">
        <f t="shared" si="690"/>
        <v>23.029095091951682</v>
      </c>
      <c r="JP170">
        <f t="shared" si="691"/>
        <v>23.124531142980238</v>
      </c>
      <c r="JQ170">
        <f t="shared" si="692"/>
        <v>23.290190403071897</v>
      </c>
      <c r="JR170">
        <f t="shared" si="693"/>
        <v>23.04941884199955</v>
      </c>
      <c r="JS170">
        <f t="shared" si="694"/>
        <v>23.100746190672609</v>
      </c>
      <c r="JT170">
        <f t="shared" si="695"/>
        <v>23.290190403071897</v>
      </c>
      <c r="JU170" s="26">
        <f t="shared" si="696"/>
        <v>22.525720211248586</v>
      </c>
      <c r="JV170">
        <f t="shared" si="697"/>
        <v>22.404791100024326</v>
      </c>
      <c r="JW170">
        <f t="shared" si="698"/>
        <v>23.068587656590623</v>
      </c>
      <c r="JX170">
        <f t="shared" si="699"/>
        <v>23.242684189174696</v>
      </c>
      <c r="JY170">
        <f t="shared" si="700"/>
        <v>23.145169479425178</v>
      </c>
      <c r="JZ170">
        <f t="shared" si="701"/>
        <v>23.029095091951682</v>
      </c>
      <c r="KA170">
        <f t="shared" si="702"/>
        <v>23.124531142980238</v>
      </c>
      <c r="KB170">
        <f t="shared" si="703"/>
        <v>23.290190403071897</v>
      </c>
      <c r="KC170">
        <f t="shared" si="704"/>
        <v>23.04941884199955</v>
      </c>
      <c r="KD170">
        <f t="shared" si="705"/>
        <v>23.100746190672609</v>
      </c>
      <c r="KE170" s="4">
        <f t="shared" si="706"/>
        <v>23.290190403071897</v>
      </c>
    </row>
    <row r="171" spans="1:291" x14ac:dyDescent="0.2">
      <c r="A171" s="21" t="s">
        <v>3338</v>
      </c>
      <c r="B171" s="22" t="s">
        <v>3339</v>
      </c>
      <c r="C171" s="22"/>
      <c r="D171" s="22"/>
      <c r="E171" s="20" t="s">
        <v>279</v>
      </c>
      <c r="F171" s="19">
        <v>0</v>
      </c>
      <c r="G171" s="19">
        <v>0</v>
      </c>
      <c r="H171" s="19">
        <v>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32">
        <v>1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32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 s="4">
        <v>1</v>
      </c>
      <c r="AM171" s="19">
        <v>2.0054599999999999E-2</v>
      </c>
      <c r="AN171" s="19">
        <v>2.6212900000000001E-2</v>
      </c>
      <c r="AO171" s="19">
        <v>2.4802999999999999E-2</v>
      </c>
      <c r="AP171" s="19">
        <v>2.5106699999999999E-2</v>
      </c>
      <c r="AQ171" s="19">
        <v>2.5289699999999998E-2</v>
      </c>
      <c r="AR171" s="19">
        <v>2.3815300000000001E-2</v>
      </c>
      <c r="AS171" s="19">
        <v>2.4257399999999998E-2</v>
      </c>
      <c r="AT171" s="19">
        <v>2.5245099999999999E-2</v>
      </c>
      <c r="AU171" s="19">
        <v>2.55389E-2</v>
      </c>
      <c r="AV171" s="19">
        <v>2.4397200000000001E-2</v>
      </c>
      <c r="AW171" s="32">
        <v>2.7200800000000001E-2</v>
      </c>
      <c r="AX171" s="19">
        <v>1</v>
      </c>
      <c r="AY171" s="19">
        <v>1</v>
      </c>
      <c r="AZ171" s="19">
        <v>1</v>
      </c>
      <c r="BA171" s="19">
        <v>1</v>
      </c>
      <c r="BB171" s="19">
        <v>1</v>
      </c>
      <c r="BC171" s="19">
        <v>1</v>
      </c>
      <c r="BD171" s="19">
        <v>1</v>
      </c>
      <c r="BE171" s="19">
        <v>1</v>
      </c>
      <c r="BF171" s="19">
        <v>2</v>
      </c>
      <c r="BG171" s="19">
        <v>2</v>
      </c>
      <c r="BH171" s="32">
        <v>3</v>
      </c>
      <c r="BI171" s="19">
        <f t="shared" si="820"/>
        <v>1</v>
      </c>
      <c r="BJ171" s="19">
        <f t="shared" si="820"/>
        <v>1</v>
      </c>
      <c r="BK171" s="19">
        <f t="shared" si="820"/>
        <v>1</v>
      </c>
      <c r="BL171" s="19">
        <f t="shared" si="820"/>
        <v>1</v>
      </c>
      <c r="BM171" s="19">
        <f t="shared" si="820"/>
        <v>1</v>
      </c>
      <c r="BN171" s="19">
        <f t="shared" si="820"/>
        <v>1</v>
      </c>
      <c r="BO171" s="19">
        <f t="shared" si="820"/>
        <v>1</v>
      </c>
      <c r="BP171" s="19">
        <f t="shared" si="820"/>
        <v>1</v>
      </c>
      <c r="BQ171" s="19">
        <f t="shared" si="820"/>
        <v>1</v>
      </c>
      <c r="BR171" s="19">
        <f t="shared" si="820"/>
        <v>1</v>
      </c>
      <c r="BS171" s="19">
        <f t="shared" si="819"/>
        <v>1</v>
      </c>
      <c r="BT171" s="38">
        <v>459</v>
      </c>
      <c r="BU171" s="19">
        <v>407</v>
      </c>
      <c r="BV171" s="19">
        <v>388</v>
      </c>
      <c r="BW171" s="19">
        <v>290</v>
      </c>
      <c r="BX171" s="19">
        <v>394</v>
      </c>
      <c r="BY171" s="19">
        <v>390</v>
      </c>
      <c r="BZ171" s="19">
        <v>352</v>
      </c>
      <c r="CA171" s="19">
        <v>303</v>
      </c>
      <c r="CB171" s="19">
        <v>284</v>
      </c>
      <c r="CC171" s="19">
        <v>212</v>
      </c>
      <c r="CD171" s="32">
        <v>247</v>
      </c>
      <c r="CE171" s="19">
        <v>1316</v>
      </c>
      <c r="CF171" s="19">
        <v>1372</v>
      </c>
      <c r="CG171" s="19">
        <v>1299</v>
      </c>
      <c r="CH171" s="19">
        <v>1119</v>
      </c>
      <c r="CI171" s="19">
        <v>1162</v>
      </c>
      <c r="CJ171" s="19">
        <v>1185</v>
      </c>
      <c r="CK171" s="19">
        <v>1245</v>
      </c>
      <c r="CL171" s="19">
        <v>1028</v>
      </c>
      <c r="CM171" s="19">
        <v>878</v>
      </c>
      <c r="CN171" s="19">
        <v>855</v>
      </c>
      <c r="CO171" s="32">
        <v>751</v>
      </c>
      <c r="CP171" s="35">
        <f t="shared" si="755"/>
        <v>0.34878419452887538</v>
      </c>
      <c r="CQ171" s="35">
        <f t="shared" si="756"/>
        <v>0.29664723032069973</v>
      </c>
      <c r="CR171" s="35">
        <f t="shared" si="757"/>
        <v>0.29869130100076985</v>
      </c>
      <c r="CS171" s="35">
        <f t="shared" si="758"/>
        <v>0.25915996425379806</v>
      </c>
      <c r="CT171" s="35">
        <f t="shared" si="759"/>
        <v>0.33907056798623064</v>
      </c>
      <c r="CU171" s="35">
        <f t="shared" si="760"/>
        <v>0.32911392405063289</v>
      </c>
      <c r="CV171" s="35">
        <f t="shared" si="761"/>
        <v>0.28273092369477909</v>
      </c>
      <c r="CW171" s="35">
        <f t="shared" si="762"/>
        <v>0.29474708171206226</v>
      </c>
      <c r="CX171" s="35">
        <f t="shared" si="763"/>
        <v>0.32346241457858771</v>
      </c>
      <c r="CY171" s="35">
        <f t="shared" si="764"/>
        <v>0.24795321637426901</v>
      </c>
      <c r="CZ171" s="139">
        <f t="shared" si="765"/>
        <v>0.32889480692410122</v>
      </c>
      <c r="DA171" s="146">
        <v>1.9435</v>
      </c>
      <c r="DB171" s="146">
        <v>1.6768000000000001</v>
      </c>
      <c r="DC171" s="146">
        <v>2.2225000000000001</v>
      </c>
      <c r="DD171" s="146">
        <v>1.7136</v>
      </c>
      <c r="DE171" s="146">
        <v>2.4076</v>
      </c>
      <c r="DF171" s="146">
        <v>2.3134000000000001</v>
      </c>
      <c r="DG171" s="146">
        <v>1.6398999999999999</v>
      </c>
      <c r="DH171" s="146"/>
      <c r="DI171" s="146"/>
      <c r="DJ171" s="146"/>
      <c r="DK171" s="147"/>
      <c r="DL171" s="146">
        <v>0.36821399999999999</v>
      </c>
      <c r="DM171" s="146">
        <v>0.30280400000000002</v>
      </c>
      <c r="DN171" s="146">
        <v>0.35527700000000001</v>
      </c>
      <c r="DO171" s="146">
        <v>0.35438999999999998</v>
      </c>
      <c r="DP171" s="146">
        <v>0.29647899999999999</v>
      </c>
      <c r="DQ171" s="146">
        <v>0.25173000000000001</v>
      </c>
      <c r="DR171" s="146">
        <v>0.289354</v>
      </c>
      <c r="DS171" s="146"/>
      <c r="DT171" s="146"/>
      <c r="DU171" s="146"/>
      <c r="DV171" s="147"/>
      <c r="DW171" s="146">
        <v>1.0123E-2</v>
      </c>
      <c r="DX171" s="146">
        <v>5.4625000000000007E-2</v>
      </c>
      <c r="DY171" s="146">
        <v>3.3249000000000001E-2</v>
      </c>
      <c r="DZ171" s="146">
        <v>5.3920000000000001E-3</v>
      </c>
      <c r="EA171" s="146">
        <v>5.3891999999999995E-2</v>
      </c>
      <c r="EB171" s="146">
        <v>8.4899000000000002E-2</v>
      </c>
      <c r="EC171" s="146">
        <v>7.0102999999999999E-2</v>
      </c>
      <c r="ED171" s="146"/>
      <c r="EE171" s="146"/>
      <c r="EF171" s="146"/>
      <c r="EG171" s="147"/>
      <c r="EH171" s="143">
        <v>13835249000</v>
      </c>
      <c r="EI171" s="143">
        <v>12531977700</v>
      </c>
      <c r="EJ171" s="143">
        <v>13709273200</v>
      </c>
      <c r="EK171" s="143">
        <v>16986106400</v>
      </c>
      <c r="EL171" s="143">
        <v>15646947000</v>
      </c>
      <c r="EM171" s="143">
        <v>12880480400</v>
      </c>
      <c r="EN171" s="143">
        <v>18956237200</v>
      </c>
      <c r="EO171" s="143">
        <v>20213142100</v>
      </c>
      <c r="EP171" s="143">
        <v>16264844900</v>
      </c>
      <c r="EQ171" s="143">
        <v>17064955200</v>
      </c>
      <c r="ER171" s="143">
        <v>16059600100</v>
      </c>
      <c r="ES171" s="26">
        <f t="shared" si="789"/>
        <v>23.350485447854929</v>
      </c>
      <c r="ET171" s="26">
        <f t="shared" si="790"/>
        <v>23.251549430590153</v>
      </c>
      <c r="EU171" s="26">
        <f t="shared" si="791"/>
        <v>23.341338316715721</v>
      </c>
      <c r="EV171" s="26">
        <f t="shared" si="792"/>
        <v>23.555661576266711</v>
      </c>
      <c r="EW171" s="26">
        <f t="shared" si="793"/>
        <v>23.473541655029816</v>
      </c>
      <c r="EX171" s="26">
        <f t="shared" si="794"/>
        <v>23.278978855063706</v>
      </c>
      <c r="EY171" s="26">
        <f t="shared" si="795"/>
        <v>23.6653988541619</v>
      </c>
      <c r="EZ171" s="26">
        <f t="shared" si="796"/>
        <v>23.729598828815686</v>
      </c>
      <c r="FA171" s="26">
        <f t="shared" si="797"/>
        <v>23.512271861013165</v>
      </c>
      <c r="FB171" s="26">
        <f t="shared" si="798"/>
        <v>23.560292794045264</v>
      </c>
      <c r="FC171" s="152">
        <f t="shared" si="799"/>
        <v>23.499572644781409</v>
      </c>
      <c r="FD171">
        <f t="shared" si="773"/>
        <v>1.9435</v>
      </c>
      <c r="FE171">
        <f t="shared" si="774"/>
        <v>1.6768000000000001</v>
      </c>
      <c r="FF171">
        <f t="shared" si="775"/>
        <v>2.2225000000000001</v>
      </c>
      <c r="FG171">
        <f t="shared" si="776"/>
        <v>1.7136</v>
      </c>
      <c r="FH171">
        <f t="shared" si="779"/>
        <v>2.4076</v>
      </c>
      <c r="FI171">
        <f t="shared" si="780"/>
        <v>2.3134000000000001</v>
      </c>
      <c r="FJ171">
        <f t="shared" si="781"/>
        <v>1.6398999999999999</v>
      </c>
      <c r="FO171" s="26">
        <f t="shared" si="821"/>
        <v>0.36821399999999999</v>
      </c>
      <c r="FP171">
        <f t="shared" si="821"/>
        <v>0.30280400000000002</v>
      </c>
      <c r="FQ171">
        <f t="shared" si="821"/>
        <v>0.35527700000000001</v>
      </c>
      <c r="FR171">
        <f t="shared" si="821"/>
        <v>0.35438999999999998</v>
      </c>
      <c r="FS171">
        <f t="shared" si="821"/>
        <v>0.29647899999999999</v>
      </c>
      <c r="FT171">
        <f t="shared" si="821"/>
        <v>0.25173000000000001</v>
      </c>
      <c r="FU171">
        <f t="shared" si="821"/>
        <v>0.289354</v>
      </c>
      <c r="FY171" s="4"/>
      <c r="FZ171">
        <f t="shared" si="817"/>
        <v>1.0123E-2</v>
      </c>
      <c r="GA171">
        <f t="shared" si="818"/>
        <v>5.4625000000000007E-2</v>
      </c>
      <c r="GB171">
        <f t="shared" si="822"/>
        <v>3.3249000000000001E-2</v>
      </c>
      <c r="GC171">
        <f t="shared" si="822"/>
        <v>5.3920000000000001E-3</v>
      </c>
      <c r="GD171">
        <f t="shared" si="822"/>
        <v>5.3891999999999995E-2</v>
      </c>
      <c r="GE171">
        <f t="shared" si="822"/>
        <v>8.4899000000000002E-2</v>
      </c>
      <c r="GF171">
        <f t="shared" si="822"/>
        <v>7.0102999999999999E-2</v>
      </c>
      <c r="GJ171" s="4"/>
      <c r="GK171">
        <f t="shared" si="801"/>
        <v>23.350485447854929</v>
      </c>
      <c r="GL171">
        <f t="shared" si="802"/>
        <v>23.251549430590153</v>
      </c>
      <c r="GM171">
        <f t="shared" si="803"/>
        <v>23.341338316715721</v>
      </c>
      <c r="GN171">
        <f t="shared" si="804"/>
        <v>23.555661576266711</v>
      </c>
      <c r="GO171">
        <f t="shared" si="805"/>
        <v>23.473541655029816</v>
      </c>
      <c r="GP171">
        <f t="shared" si="806"/>
        <v>23.278978855063706</v>
      </c>
      <c r="GQ171">
        <f t="shared" si="807"/>
        <v>23.6653988541619</v>
      </c>
      <c r="GR171">
        <f t="shared" si="808"/>
        <v>23.729598828815686</v>
      </c>
      <c r="GS171">
        <f t="shared" si="809"/>
        <v>23.512271861013165</v>
      </c>
      <c r="GT171">
        <f t="shared" si="810"/>
        <v>23.560292794045264</v>
      </c>
      <c r="GU171">
        <f t="shared" si="811"/>
        <v>23.499572644781409</v>
      </c>
      <c r="GV171" s="26">
        <f t="shared" si="619"/>
        <v>1.9435</v>
      </c>
      <c r="GW171">
        <f t="shared" si="620"/>
        <v>1.6768000000000001</v>
      </c>
      <c r="GX171">
        <f t="shared" si="621"/>
        <v>2.2225000000000001</v>
      </c>
      <c r="GY171">
        <f t="shared" si="622"/>
        <v>1.7136</v>
      </c>
      <c r="GZ171">
        <f t="shared" si="623"/>
        <v>2.4076</v>
      </c>
      <c r="HA171">
        <f t="shared" si="624"/>
        <v>2.3134000000000001</v>
      </c>
      <c r="HB171">
        <f t="shared" si="625"/>
        <v>1.6398999999999999</v>
      </c>
      <c r="HC171">
        <f t="shared" si="626"/>
        <v>0.52583789730000008</v>
      </c>
      <c r="HD171">
        <f t="shared" si="627"/>
        <v>0.52583789730000008</v>
      </c>
      <c r="HE171">
        <f t="shared" si="628"/>
        <v>0.52583789730000008</v>
      </c>
      <c r="HF171">
        <f t="shared" si="629"/>
        <v>0.52583789730000008</v>
      </c>
      <c r="HG171" s="26">
        <f t="shared" si="630"/>
        <v>1.9435</v>
      </c>
      <c r="HH171">
        <f t="shared" si="631"/>
        <v>1.6768000000000001</v>
      </c>
      <c r="HI171">
        <f t="shared" si="632"/>
        <v>2.2225000000000001</v>
      </c>
      <c r="HJ171">
        <f t="shared" si="633"/>
        <v>1.7136</v>
      </c>
      <c r="HK171">
        <f t="shared" si="634"/>
        <v>2.4076</v>
      </c>
      <c r="HL171">
        <f t="shared" si="635"/>
        <v>2.3134000000000001</v>
      </c>
      <c r="HM171">
        <f t="shared" si="636"/>
        <v>1.6398999999999999</v>
      </c>
      <c r="HN171" t="str">
        <f t="shared" si="637"/>
        <v/>
      </c>
      <c r="HO171" t="str">
        <f t="shared" si="638"/>
        <v/>
      </c>
      <c r="HP171" t="str">
        <f t="shared" si="639"/>
        <v/>
      </c>
      <c r="HQ171" t="str">
        <f t="shared" si="640"/>
        <v/>
      </c>
      <c r="HR171" s="26">
        <f t="shared" si="641"/>
        <v>0.36821399999999999</v>
      </c>
      <c r="HS171">
        <f t="shared" si="642"/>
        <v>0.30280400000000002</v>
      </c>
      <c r="HT171">
        <f t="shared" si="643"/>
        <v>0.35527700000000001</v>
      </c>
      <c r="HU171">
        <f t="shared" si="644"/>
        <v>0.35438999999999998</v>
      </c>
      <c r="HV171">
        <f t="shared" si="645"/>
        <v>0.29647899999999999</v>
      </c>
      <c r="HW171">
        <f t="shared" si="646"/>
        <v>0.25173000000000001</v>
      </c>
      <c r="HX171">
        <f t="shared" si="647"/>
        <v>0.289354</v>
      </c>
      <c r="HY171">
        <f t="shared" si="648"/>
        <v>1.8501305000000012E-3</v>
      </c>
      <c r="HZ171">
        <f t="shared" si="649"/>
        <v>1.8501305000000012E-3</v>
      </c>
      <c r="IA171">
        <f t="shared" si="650"/>
        <v>1.8501305000000012E-3</v>
      </c>
      <c r="IB171" s="4">
        <f t="shared" si="651"/>
        <v>1.8501305000000012E-3</v>
      </c>
      <c r="IC171">
        <f t="shared" si="652"/>
        <v>0.36821399999999999</v>
      </c>
      <c r="ID171">
        <f t="shared" si="653"/>
        <v>0.30280400000000002</v>
      </c>
      <c r="IE171">
        <f t="shared" si="654"/>
        <v>0.35527700000000001</v>
      </c>
      <c r="IF171">
        <f t="shared" si="655"/>
        <v>0.35438999999999998</v>
      </c>
      <c r="IG171">
        <f t="shared" si="656"/>
        <v>0.29647899999999999</v>
      </c>
      <c r="IH171">
        <f t="shared" si="657"/>
        <v>0.25173000000000001</v>
      </c>
      <c r="II171">
        <f t="shared" si="658"/>
        <v>0.289354</v>
      </c>
      <c r="IJ171" t="str">
        <f t="shared" si="659"/>
        <v/>
      </c>
      <c r="IK171" t="str">
        <f t="shared" si="660"/>
        <v/>
      </c>
      <c r="IL171" t="str">
        <f t="shared" si="661"/>
        <v/>
      </c>
      <c r="IM171" t="str">
        <f t="shared" si="662"/>
        <v/>
      </c>
      <c r="IN171" s="26">
        <f t="shared" si="663"/>
        <v>1.0123E-2</v>
      </c>
      <c r="IO171">
        <f t="shared" si="664"/>
        <v>5.4625000000000007E-2</v>
      </c>
      <c r="IP171">
        <f t="shared" si="665"/>
        <v>3.3249000000000001E-2</v>
      </c>
      <c r="IQ171">
        <f t="shared" si="666"/>
        <v>5.3920000000000001E-3</v>
      </c>
      <c r="IR171">
        <f t="shared" si="667"/>
        <v>5.3891999999999995E-2</v>
      </c>
      <c r="IS171">
        <f t="shared" si="668"/>
        <v>8.4899000000000002E-2</v>
      </c>
      <c r="IT171">
        <f t="shared" si="669"/>
        <v>7.0102999999999999E-2</v>
      </c>
      <c r="IU171">
        <f t="shared" si="670"/>
        <v>0</v>
      </c>
      <c r="IV171">
        <f t="shared" si="671"/>
        <v>0</v>
      </c>
      <c r="IW171">
        <f t="shared" si="672"/>
        <v>0</v>
      </c>
      <c r="IX171">
        <f t="shared" si="673"/>
        <v>0</v>
      </c>
      <c r="IY171" s="26">
        <f t="shared" si="674"/>
        <v>1.0123E-2</v>
      </c>
      <c r="IZ171">
        <f t="shared" si="675"/>
        <v>5.4625000000000007E-2</v>
      </c>
      <c r="JA171">
        <f t="shared" si="676"/>
        <v>3.3249000000000001E-2</v>
      </c>
      <c r="JB171">
        <f t="shared" si="677"/>
        <v>5.3920000000000001E-3</v>
      </c>
      <c r="JC171">
        <f t="shared" si="678"/>
        <v>5.3891999999999995E-2</v>
      </c>
      <c r="JD171">
        <f t="shared" si="679"/>
        <v>8.4899000000000002E-2</v>
      </c>
      <c r="JE171">
        <f t="shared" si="680"/>
        <v>7.0102999999999999E-2</v>
      </c>
      <c r="JF171" t="str">
        <f t="shared" si="681"/>
        <v/>
      </c>
      <c r="JG171" t="str">
        <f t="shared" si="682"/>
        <v/>
      </c>
      <c r="JH171" t="str">
        <f t="shared" si="683"/>
        <v/>
      </c>
      <c r="JI171" t="str">
        <f t="shared" si="684"/>
        <v/>
      </c>
      <c r="JJ171" s="26">
        <f t="shared" si="685"/>
        <v>23.290190403071897</v>
      </c>
      <c r="JK171">
        <f t="shared" si="686"/>
        <v>23.251549430590153</v>
      </c>
      <c r="JL171">
        <f t="shared" si="687"/>
        <v>23.290190403071897</v>
      </c>
      <c r="JM171">
        <f t="shared" si="688"/>
        <v>23.290190403071897</v>
      </c>
      <c r="JN171">
        <f t="shared" si="689"/>
        <v>23.290190403071897</v>
      </c>
      <c r="JO171">
        <f t="shared" si="690"/>
        <v>23.278978855063706</v>
      </c>
      <c r="JP171">
        <f t="shared" si="691"/>
        <v>23.290190403071897</v>
      </c>
      <c r="JQ171">
        <f t="shared" si="692"/>
        <v>23.290190403071897</v>
      </c>
      <c r="JR171">
        <f t="shared" si="693"/>
        <v>23.290190403071897</v>
      </c>
      <c r="JS171">
        <f t="shared" si="694"/>
        <v>23.290190403071897</v>
      </c>
      <c r="JT171">
        <f t="shared" si="695"/>
        <v>23.290190403071897</v>
      </c>
      <c r="JU171" s="26">
        <f t="shared" si="696"/>
        <v>23.290190403071897</v>
      </c>
      <c r="JV171">
        <f t="shared" si="697"/>
        <v>23.251549430590153</v>
      </c>
      <c r="JW171">
        <f t="shared" si="698"/>
        <v>23.290190403071897</v>
      </c>
      <c r="JX171">
        <f t="shared" si="699"/>
        <v>23.290190403071897</v>
      </c>
      <c r="JY171">
        <f t="shared" si="700"/>
        <v>23.290190403071897</v>
      </c>
      <c r="JZ171">
        <f t="shared" si="701"/>
        <v>23.278978855063706</v>
      </c>
      <c r="KA171">
        <f t="shared" si="702"/>
        <v>23.290190403071897</v>
      </c>
      <c r="KB171">
        <f t="shared" si="703"/>
        <v>23.290190403071897</v>
      </c>
      <c r="KC171">
        <f t="shared" si="704"/>
        <v>23.290190403071897</v>
      </c>
      <c r="KD171">
        <f t="shared" si="705"/>
        <v>23.290190403071897</v>
      </c>
      <c r="KE171" s="4">
        <f t="shared" si="706"/>
        <v>23.290190403071897</v>
      </c>
    </row>
    <row r="172" spans="1:291" x14ac:dyDescent="0.2">
      <c r="A172" s="16" t="s">
        <v>3853</v>
      </c>
      <c r="B172" s="17" t="s">
        <v>3854</v>
      </c>
      <c r="C172" s="17"/>
      <c r="D172" s="17"/>
      <c r="E172" s="20" t="s">
        <v>279</v>
      </c>
      <c r="F172" s="19"/>
      <c r="G172" s="19"/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32">
        <v>0</v>
      </c>
      <c r="Q172" s="19"/>
      <c r="R172" s="19"/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3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 s="4">
        <v>0</v>
      </c>
      <c r="AM172" s="19">
        <v>1.8677599999999999E-2</v>
      </c>
      <c r="AN172" s="19">
        <v>1.98137E-2</v>
      </c>
      <c r="AO172" s="19">
        <v>1.99937E-2</v>
      </c>
      <c r="AP172" s="19">
        <v>2.07181E-2</v>
      </c>
      <c r="AQ172" s="19">
        <v>1.9432100000000001E-2</v>
      </c>
      <c r="AR172" s="19">
        <v>1.9194900000000001E-2</v>
      </c>
      <c r="AS172" s="19">
        <v>1.8114499999999999E-2</v>
      </c>
      <c r="AT172" s="19">
        <v>1.9449999999999999E-2</v>
      </c>
      <c r="AU172" s="19">
        <v>1.91681E-2</v>
      </c>
      <c r="AV172" s="19">
        <v>2.5689199999999999E-2</v>
      </c>
      <c r="AW172" s="32">
        <v>2.8915699999999999E-2</v>
      </c>
      <c r="AX172" s="19">
        <v>0</v>
      </c>
      <c r="AY172" s="19">
        <v>0</v>
      </c>
      <c r="AZ172" s="19">
        <v>0</v>
      </c>
      <c r="BA172" s="19">
        <v>0</v>
      </c>
      <c r="BB172" s="19">
        <v>0</v>
      </c>
      <c r="BC172" s="19">
        <v>0</v>
      </c>
      <c r="BD172" s="19">
        <v>0</v>
      </c>
      <c r="BE172" s="19">
        <v>0</v>
      </c>
      <c r="BF172" s="19">
        <v>0</v>
      </c>
      <c r="BG172" s="19">
        <v>0</v>
      </c>
      <c r="BH172" s="32">
        <v>0</v>
      </c>
      <c r="BI172" s="19">
        <f t="shared" si="820"/>
        <v>0</v>
      </c>
      <c r="BJ172" s="19">
        <f t="shared" si="820"/>
        <v>0</v>
      </c>
      <c r="BK172" s="19">
        <f t="shared" si="820"/>
        <v>0</v>
      </c>
      <c r="BL172" s="19">
        <f t="shared" si="820"/>
        <v>0</v>
      </c>
      <c r="BM172" s="19">
        <f t="shared" si="820"/>
        <v>0</v>
      </c>
      <c r="BN172" s="19">
        <f t="shared" si="820"/>
        <v>0</v>
      </c>
      <c r="BO172" s="19">
        <f t="shared" si="820"/>
        <v>0</v>
      </c>
      <c r="BP172" s="19">
        <f t="shared" si="820"/>
        <v>0</v>
      </c>
      <c r="BQ172" s="19">
        <f t="shared" si="820"/>
        <v>0</v>
      </c>
      <c r="BR172" s="19">
        <f t="shared" si="820"/>
        <v>0</v>
      </c>
      <c r="BS172" s="19">
        <f t="shared" si="819"/>
        <v>0</v>
      </c>
      <c r="BT172" s="38">
        <v>49</v>
      </c>
      <c r="BU172" s="19">
        <v>46</v>
      </c>
      <c r="BV172" s="19">
        <v>48</v>
      </c>
      <c r="BW172" s="19">
        <v>95</v>
      </c>
      <c r="BX172" s="19">
        <v>79</v>
      </c>
      <c r="BY172" s="19">
        <v>22</v>
      </c>
      <c r="BZ172" s="19">
        <v>25</v>
      </c>
      <c r="CA172" s="19">
        <v>40</v>
      </c>
      <c r="CB172" s="19">
        <v>18</v>
      </c>
      <c r="CC172" s="19">
        <v>26</v>
      </c>
      <c r="CD172" s="32">
        <v>23</v>
      </c>
      <c r="CE172" s="19">
        <v>338</v>
      </c>
      <c r="CF172" s="19">
        <v>269</v>
      </c>
      <c r="CG172" s="19">
        <v>250</v>
      </c>
      <c r="CH172" s="19">
        <v>470</v>
      </c>
      <c r="CI172" s="19">
        <v>340</v>
      </c>
      <c r="CJ172" s="19">
        <v>233</v>
      </c>
      <c r="CK172" s="19">
        <v>251</v>
      </c>
      <c r="CL172" s="19">
        <v>235</v>
      </c>
      <c r="CM172" s="19">
        <v>141</v>
      </c>
      <c r="CN172" s="19">
        <v>204</v>
      </c>
      <c r="CO172" s="32">
        <v>122</v>
      </c>
      <c r="CP172" s="35">
        <f t="shared" si="755"/>
        <v>0.14497041420118342</v>
      </c>
      <c r="CQ172" s="35">
        <f t="shared" si="756"/>
        <v>0.17100371747211895</v>
      </c>
      <c r="CR172" s="35">
        <f t="shared" si="757"/>
        <v>0.192</v>
      </c>
      <c r="CS172" s="35">
        <f t="shared" si="758"/>
        <v>0.20212765957446807</v>
      </c>
      <c r="CT172" s="35">
        <f t="shared" si="759"/>
        <v>0.2323529411764706</v>
      </c>
      <c r="CU172" s="35">
        <f t="shared" si="760"/>
        <v>9.4420600858369105E-2</v>
      </c>
      <c r="CV172" s="35">
        <f t="shared" si="761"/>
        <v>9.9601593625498003E-2</v>
      </c>
      <c r="CW172" s="35">
        <f t="shared" si="762"/>
        <v>0.1702127659574468</v>
      </c>
      <c r="CX172" s="35">
        <f t="shared" si="763"/>
        <v>0.1276595744680851</v>
      </c>
      <c r="CY172" s="35">
        <f t="shared" si="764"/>
        <v>0.12745098039215685</v>
      </c>
      <c r="CZ172" s="139">
        <f t="shared" si="765"/>
        <v>0.18852459016393441</v>
      </c>
      <c r="DA172" s="146">
        <v>2.2397</v>
      </c>
      <c r="DB172" s="146">
        <v>0.79810000000000003</v>
      </c>
      <c r="DC172" s="146">
        <v>4.2534999999999998</v>
      </c>
      <c r="DD172" s="146">
        <v>2.9517000000000002</v>
      </c>
      <c r="DE172" s="146">
        <v>4.8362999999999996</v>
      </c>
      <c r="DF172" s="146">
        <v>5.7468000000000004</v>
      </c>
      <c r="DG172" s="146">
        <v>3.3744000000000001</v>
      </c>
      <c r="DH172" s="146"/>
      <c r="DI172" s="146"/>
      <c r="DJ172" s="146"/>
      <c r="DK172" s="147"/>
      <c r="DL172" s="146">
        <v>0.33134200000000003</v>
      </c>
      <c r="DM172" s="146">
        <v>0.33424100000000001</v>
      </c>
      <c r="DN172" s="146">
        <v>0.45640000000000003</v>
      </c>
      <c r="DO172" s="146">
        <v>0.58421599999999996</v>
      </c>
      <c r="DP172" s="146">
        <v>0.67168600000000001</v>
      </c>
      <c r="DQ172" s="146">
        <v>0.65549599999999997</v>
      </c>
      <c r="DR172" s="146">
        <v>0.67848299999999995</v>
      </c>
      <c r="DS172" s="146"/>
      <c r="DT172" s="146"/>
      <c r="DU172" s="146"/>
      <c r="DV172" s="147"/>
      <c r="DW172" s="146">
        <v>3.8479999999999999E-3</v>
      </c>
      <c r="DX172" s="146">
        <v>3.0639999999999999E-3</v>
      </c>
      <c r="DY172" s="146">
        <v>6.8932999999999994E-2</v>
      </c>
      <c r="DZ172" s="146">
        <v>5.5331999999999999E-2</v>
      </c>
      <c r="EA172" s="146">
        <v>-1.6593E-2</v>
      </c>
      <c r="EB172" s="146">
        <v>3.8471999999999999E-2</v>
      </c>
      <c r="EC172" s="146">
        <v>3.2629999999999998E-3</v>
      </c>
      <c r="ED172" s="146"/>
      <c r="EE172" s="146"/>
      <c r="EF172" s="146"/>
      <c r="EG172" s="147"/>
      <c r="EH172" s="143">
        <v>1261713300</v>
      </c>
      <c r="EI172" s="143">
        <v>423330200</v>
      </c>
      <c r="EJ172" s="143">
        <v>361730100</v>
      </c>
      <c r="EK172" s="143">
        <v>1111097200</v>
      </c>
      <c r="EL172" s="143">
        <v>1127337300</v>
      </c>
      <c r="EM172" s="143">
        <v>964100700</v>
      </c>
      <c r="EN172" s="143">
        <v>1194915000</v>
      </c>
      <c r="EO172" s="143">
        <v>1978193400</v>
      </c>
      <c r="EP172" s="143">
        <v>1305549600</v>
      </c>
      <c r="EQ172" s="143">
        <v>1215592700</v>
      </c>
      <c r="ER172" s="143">
        <v>1203911700</v>
      </c>
      <c r="ES172" s="26">
        <f t="shared" si="789"/>
        <v>20.955736396175531</v>
      </c>
      <c r="ET172" s="26">
        <f t="shared" si="790"/>
        <v>19.863663047146606</v>
      </c>
      <c r="EU172" s="26">
        <f t="shared" si="791"/>
        <v>19.706408911596466</v>
      </c>
      <c r="EV172" s="26">
        <f t="shared" si="792"/>
        <v>20.828613832525861</v>
      </c>
      <c r="EW172" s="26">
        <f t="shared" si="793"/>
        <v>20.843124317376532</v>
      </c>
      <c r="EX172" s="26">
        <f t="shared" si="794"/>
        <v>20.686706307700106</v>
      </c>
      <c r="EY172" s="26">
        <f t="shared" si="795"/>
        <v>20.901340890092936</v>
      </c>
      <c r="EZ172" s="26">
        <f t="shared" si="796"/>
        <v>21.405449840898054</v>
      </c>
      <c r="FA172" s="26">
        <f t="shared" si="797"/>
        <v>20.989889938487828</v>
      </c>
      <c r="FB172" s="26">
        <f t="shared" si="798"/>
        <v>20.918497613723989</v>
      </c>
      <c r="FC172" s="152">
        <f t="shared" si="799"/>
        <v>20.908841842273183</v>
      </c>
      <c r="FD172" t="str">
        <f t="shared" si="773"/>
        <v/>
      </c>
      <c r="FE172" t="str">
        <f t="shared" si="774"/>
        <v/>
      </c>
      <c r="FF172">
        <f t="shared" si="775"/>
        <v>4.2534999999999998</v>
      </c>
      <c r="FG172">
        <f t="shared" si="776"/>
        <v>2.9517000000000002</v>
      </c>
      <c r="FH172">
        <f t="shared" si="779"/>
        <v>4.8362999999999996</v>
      </c>
      <c r="FI172">
        <f t="shared" si="780"/>
        <v>5.7468000000000004</v>
      </c>
      <c r="FJ172">
        <f t="shared" si="781"/>
        <v>3.3744000000000001</v>
      </c>
      <c r="FO172" s="26" t="str">
        <f t="shared" si="821"/>
        <v/>
      </c>
      <c r="FP172" t="str">
        <f t="shared" si="821"/>
        <v/>
      </c>
      <c r="FQ172">
        <f t="shared" si="821"/>
        <v>0.45640000000000003</v>
      </c>
      <c r="FR172">
        <f t="shared" si="821"/>
        <v>0.58421599999999996</v>
      </c>
      <c r="FS172">
        <f t="shared" si="821"/>
        <v>0.67168600000000001</v>
      </c>
      <c r="FT172">
        <f t="shared" si="821"/>
        <v>0.65549599999999997</v>
      </c>
      <c r="FU172">
        <f t="shared" si="821"/>
        <v>0.67848299999999995</v>
      </c>
      <c r="FY172" s="4"/>
      <c r="FZ172" t="str">
        <f t="shared" si="817"/>
        <v/>
      </c>
      <c r="GA172" t="str">
        <f t="shared" si="818"/>
        <v/>
      </c>
      <c r="GB172">
        <f t="shared" si="822"/>
        <v>6.8932999999999994E-2</v>
      </c>
      <c r="GC172">
        <f t="shared" si="822"/>
        <v>5.5331999999999999E-2</v>
      </c>
      <c r="GD172">
        <f t="shared" si="822"/>
        <v>-1.6593E-2</v>
      </c>
      <c r="GE172">
        <f t="shared" si="822"/>
        <v>3.8471999999999999E-2</v>
      </c>
      <c r="GF172">
        <f t="shared" si="822"/>
        <v>3.2629999999999998E-3</v>
      </c>
      <c r="GJ172" s="4"/>
      <c r="GK172" t="str">
        <f t="shared" si="801"/>
        <v/>
      </c>
      <c r="GL172" t="str">
        <f t="shared" si="802"/>
        <v/>
      </c>
      <c r="GM172">
        <f t="shared" si="803"/>
        <v>19.706408911596466</v>
      </c>
      <c r="GN172">
        <f t="shared" si="804"/>
        <v>20.828613832525861</v>
      </c>
      <c r="GO172">
        <f t="shared" si="805"/>
        <v>20.843124317376532</v>
      </c>
      <c r="GP172">
        <f t="shared" si="806"/>
        <v>20.686706307700106</v>
      </c>
      <c r="GQ172">
        <f t="shared" si="807"/>
        <v>20.901340890092936</v>
      </c>
      <c r="GR172">
        <f t="shared" si="808"/>
        <v>21.405449840898054</v>
      </c>
      <c r="GS172">
        <f t="shared" si="809"/>
        <v>20.989889938487828</v>
      </c>
      <c r="GT172">
        <f t="shared" si="810"/>
        <v>20.918497613723989</v>
      </c>
      <c r="GU172">
        <f t="shared" si="811"/>
        <v>20.908841842273183</v>
      </c>
      <c r="GV172" s="26">
        <f t="shared" si="619"/>
        <v>11.025982470999988</v>
      </c>
      <c r="GW172">
        <f t="shared" si="620"/>
        <v>11.025982470999988</v>
      </c>
      <c r="GX172">
        <f t="shared" si="621"/>
        <v>4.2534999999999998</v>
      </c>
      <c r="GY172">
        <f t="shared" si="622"/>
        <v>2.9517000000000002</v>
      </c>
      <c r="GZ172">
        <f t="shared" si="623"/>
        <v>4.8362999999999996</v>
      </c>
      <c r="HA172">
        <f t="shared" si="624"/>
        <v>5.7468000000000004</v>
      </c>
      <c r="HB172">
        <f t="shared" si="625"/>
        <v>3.3744000000000001</v>
      </c>
      <c r="HC172">
        <f t="shared" si="626"/>
        <v>0.52583789730000008</v>
      </c>
      <c r="HD172">
        <f t="shared" si="627"/>
        <v>0.52583789730000008</v>
      </c>
      <c r="HE172">
        <f t="shared" si="628"/>
        <v>0.52583789730000008</v>
      </c>
      <c r="HF172">
        <f t="shared" si="629"/>
        <v>0.52583789730000008</v>
      </c>
      <c r="HG172" s="26" t="str">
        <f t="shared" si="630"/>
        <v/>
      </c>
      <c r="HH172" t="str">
        <f t="shared" si="631"/>
        <v/>
      </c>
      <c r="HI172">
        <f t="shared" si="632"/>
        <v>4.2534999999999998</v>
      </c>
      <c r="HJ172">
        <f t="shared" si="633"/>
        <v>2.9517000000000002</v>
      </c>
      <c r="HK172">
        <f t="shared" si="634"/>
        <v>4.8362999999999996</v>
      </c>
      <c r="HL172">
        <f t="shared" si="635"/>
        <v>5.7468000000000004</v>
      </c>
      <c r="HM172">
        <f t="shared" si="636"/>
        <v>3.3744000000000001</v>
      </c>
      <c r="HN172" t="str">
        <f t="shared" si="637"/>
        <v/>
      </c>
      <c r="HO172" t="str">
        <f t="shared" si="638"/>
        <v/>
      </c>
      <c r="HP172" t="str">
        <f t="shared" si="639"/>
        <v/>
      </c>
      <c r="HQ172" t="str">
        <f t="shared" si="640"/>
        <v/>
      </c>
      <c r="HR172" s="26">
        <f t="shared" si="641"/>
        <v>0.86766592399999853</v>
      </c>
      <c r="HS172">
        <f t="shared" si="642"/>
        <v>0.86766592399999853</v>
      </c>
      <c r="HT172">
        <f t="shared" si="643"/>
        <v>0.45640000000000003</v>
      </c>
      <c r="HU172">
        <f t="shared" si="644"/>
        <v>0.58421599999999996</v>
      </c>
      <c r="HV172">
        <f t="shared" si="645"/>
        <v>0.67168600000000001</v>
      </c>
      <c r="HW172">
        <f t="shared" si="646"/>
        <v>0.65549599999999997</v>
      </c>
      <c r="HX172">
        <f t="shared" si="647"/>
        <v>0.67848299999999995</v>
      </c>
      <c r="HY172">
        <f t="shared" si="648"/>
        <v>1.8501305000000012E-3</v>
      </c>
      <c r="HZ172">
        <f t="shared" si="649"/>
        <v>1.8501305000000012E-3</v>
      </c>
      <c r="IA172">
        <f t="shared" si="650"/>
        <v>1.8501305000000012E-3</v>
      </c>
      <c r="IB172" s="4">
        <f t="shared" si="651"/>
        <v>1.8501305000000012E-3</v>
      </c>
      <c r="IC172" t="str">
        <f t="shared" si="652"/>
        <v/>
      </c>
      <c r="ID172" t="str">
        <f t="shared" si="653"/>
        <v/>
      </c>
      <c r="IE172">
        <f t="shared" si="654"/>
        <v>0.45640000000000003</v>
      </c>
      <c r="IF172">
        <f t="shared" si="655"/>
        <v>0.58421599999999996</v>
      </c>
      <c r="IG172">
        <f t="shared" si="656"/>
        <v>0.67168600000000001</v>
      </c>
      <c r="IH172">
        <f t="shared" si="657"/>
        <v>0.65549599999999997</v>
      </c>
      <c r="II172">
        <f t="shared" si="658"/>
        <v>0.67848299999999995</v>
      </c>
      <c r="IJ172" t="str">
        <f t="shared" si="659"/>
        <v/>
      </c>
      <c r="IK172" t="str">
        <f t="shared" si="660"/>
        <v/>
      </c>
      <c r="IL172" t="str">
        <f t="shared" si="661"/>
        <v/>
      </c>
      <c r="IM172" t="str">
        <f t="shared" si="662"/>
        <v/>
      </c>
      <c r="IN172" s="26">
        <f t="shared" si="663"/>
        <v>0.13094384999999997</v>
      </c>
      <c r="IO172">
        <f t="shared" si="664"/>
        <v>0.13094384999999997</v>
      </c>
      <c r="IP172">
        <f t="shared" si="665"/>
        <v>6.8932999999999994E-2</v>
      </c>
      <c r="IQ172">
        <f t="shared" si="666"/>
        <v>5.5331999999999999E-2</v>
      </c>
      <c r="IR172">
        <f t="shared" si="667"/>
        <v>-1.6593E-2</v>
      </c>
      <c r="IS172">
        <f t="shared" si="668"/>
        <v>3.8471999999999999E-2</v>
      </c>
      <c r="IT172">
        <f t="shared" si="669"/>
        <v>3.2629999999999998E-3</v>
      </c>
      <c r="IU172">
        <f t="shared" si="670"/>
        <v>0</v>
      </c>
      <c r="IV172">
        <f t="shared" si="671"/>
        <v>0</v>
      </c>
      <c r="IW172">
        <f t="shared" si="672"/>
        <v>0</v>
      </c>
      <c r="IX172">
        <f t="shared" si="673"/>
        <v>0</v>
      </c>
      <c r="IY172" s="26" t="str">
        <f t="shared" si="674"/>
        <v/>
      </c>
      <c r="IZ172" t="str">
        <f t="shared" si="675"/>
        <v/>
      </c>
      <c r="JA172">
        <f t="shared" si="676"/>
        <v>6.8932999999999994E-2</v>
      </c>
      <c r="JB172">
        <f t="shared" si="677"/>
        <v>5.5331999999999999E-2</v>
      </c>
      <c r="JC172">
        <f t="shared" si="678"/>
        <v>-1.6593E-2</v>
      </c>
      <c r="JD172">
        <f t="shared" si="679"/>
        <v>3.8471999999999999E-2</v>
      </c>
      <c r="JE172">
        <f t="shared" si="680"/>
        <v>3.2629999999999998E-3</v>
      </c>
      <c r="JF172" t="str">
        <f t="shared" si="681"/>
        <v/>
      </c>
      <c r="JG172" t="str">
        <f t="shared" si="682"/>
        <v/>
      </c>
      <c r="JH172" t="str">
        <f t="shared" si="683"/>
        <v/>
      </c>
      <c r="JI172" t="str">
        <f t="shared" si="684"/>
        <v/>
      </c>
      <c r="JJ172" s="26">
        <f t="shared" si="685"/>
        <v>23.290190403071897</v>
      </c>
      <c r="JK172">
        <f t="shared" si="686"/>
        <v>23.290190403071897</v>
      </c>
      <c r="JL172">
        <f t="shared" si="687"/>
        <v>19.706408911596466</v>
      </c>
      <c r="JM172">
        <f t="shared" si="688"/>
        <v>20.828613832525861</v>
      </c>
      <c r="JN172">
        <f t="shared" si="689"/>
        <v>20.843124317376532</v>
      </c>
      <c r="JO172">
        <f t="shared" si="690"/>
        <v>20.686706307700106</v>
      </c>
      <c r="JP172">
        <f t="shared" si="691"/>
        <v>20.901340890092936</v>
      </c>
      <c r="JQ172">
        <f t="shared" si="692"/>
        <v>21.405449840898054</v>
      </c>
      <c r="JR172">
        <f t="shared" si="693"/>
        <v>20.989889938487828</v>
      </c>
      <c r="JS172">
        <f t="shared" si="694"/>
        <v>20.918497613723989</v>
      </c>
      <c r="JT172">
        <f t="shared" si="695"/>
        <v>20.908841842273183</v>
      </c>
      <c r="JU172" s="26" t="str">
        <f t="shared" si="696"/>
        <v/>
      </c>
      <c r="JV172" t="str">
        <f t="shared" si="697"/>
        <v/>
      </c>
      <c r="JW172">
        <f t="shared" si="698"/>
        <v>19.706408911596466</v>
      </c>
      <c r="JX172">
        <f t="shared" si="699"/>
        <v>20.828613832525861</v>
      </c>
      <c r="JY172">
        <f t="shared" si="700"/>
        <v>20.843124317376532</v>
      </c>
      <c r="JZ172">
        <f t="shared" si="701"/>
        <v>20.686706307700106</v>
      </c>
      <c r="KA172">
        <f t="shared" si="702"/>
        <v>20.901340890092936</v>
      </c>
      <c r="KB172">
        <f t="shared" si="703"/>
        <v>21.405449840898054</v>
      </c>
      <c r="KC172">
        <f t="shared" si="704"/>
        <v>20.989889938487828</v>
      </c>
      <c r="KD172">
        <f t="shared" si="705"/>
        <v>20.918497613723989</v>
      </c>
      <c r="KE172" s="4">
        <f t="shared" si="706"/>
        <v>20.908841842273183</v>
      </c>
    </row>
    <row r="173" spans="1:291" x14ac:dyDescent="0.2">
      <c r="A173" s="16" t="s">
        <v>3859</v>
      </c>
      <c r="B173" s="17" t="s">
        <v>3860</v>
      </c>
      <c r="C173" s="17"/>
      <c r="D173" s="17"/>
      <c r="E173" s="20" t="s">
        <v>279</v>
      </c>
      <c r="F173" s="19"/>
      <c r="G173" s="19"/>
      <c r="H173" s="19"/>
      <c r="I173" s="19"/>
      <c r="J173" s="19"/>
      <c r="K173" s="19"/>
      <c r="L173" s="19"/>
      <c r="M173" s="19"/>
      <c r="N173" s="19">
        <v>1</v>
      </c>
      <c r="O173" s="19">
        <v>1</v>
      </c>
      <c r="P173" s="32">
        <v>1</v>
      </c>
      <c r="Q173" s="19"/>
      <c r="R173" s="19"/>
      <c r="S173" s="19"/>
      <c r="T173" s="19"/>
      <c r="U173" s="19"/>
      <c r="V173" s="19"/>
      <c r="W173" s="19"/>
      <c r="X173" s="19"/>
      <c r="Y173" s="19">
        <v>1</v>
      </c>
      <c r="Z173" s="19">
        <v>1</v>
      </c>
      <c r="AA173" s="32">
        <v>1</v>
      </c>
      <c r="AJ173">
        <v>1</v>
      </c>
      <c r="AK173">
        <v>1</v>
      </c>
      <c r="AL173" s="4">
        <v>1</v>
      </c>
      <c r="AM173" s="19"/>
      <c r="AN173" s="19"/>
      <c r="AO173" s="19"/>
      <c r="AP173" s="19"/>
      <c r="AQ173" s="19"/>
      <c r="AR173" s="19"/>
      <c r="AS173" s="19"/>
      <c r="AT173" s="19"/>
      <c r="AU173" s="19">
        <v>2.3375099999999999E-2</v>
      </c>
      <c r="AV173" s="19">
        <v>2.6342299999999999E-2</v>
      </c>
      <c r="AW173" s="32">
        <v>2.50914E-2</v>
      </c>
      <c r="AX173" s="19"/>
      <c r="AY173" s="19"/>
      <c r="AZ173" s="19"/>
      <c r="BA173" s="19"/>
      <c r="BB173" s="19"/>
      <c r="BC173" s="19"/>
      <c r="BD173" s="19"/>
      <c r="BE173" s="19"/>
      <c r="BF173" s="19">
        <v>2</v>
      </c>
      <c r="BG173" s="19">
        <v>4</v>
      </c>
      <c r="BH173" s="32">
        <v>3</v>
      </c>
      <c r="BI173" s="19"/>
      <c r="BJ173" s="19"/>
      <c r="BK173" s="19"/>
      <c r="BL173" s="19"/>
      <c r="BM173" s="19"/>
      <c r="BN173" s="19"/>
      <c r="BO173" s="19"/>
      <c r="BP173" s="19"/>
      <c r="BQ173" s="19">
        <f>IF(BF173&gt;0,1,0)</f>
        <v>1</v>
      </c>
      <c r="BR173" s="19">
        <f>IF(BG173&gt;0,1,0)</f>
        <v>1</v>
      </c>
      <c r="BS173" s="19">
        <f t="shared" si="819"/>
        <v>1</v>
      </c>
      <c r="BT173" s="38">
        <v>50</v>
      </c>
      <c r="BU173" s="19">
        <v>24</v>
      </c>
      <c r="BV173" s="19">
        <v>58</v>
      </c>
      <c r="BW173" s="19">
        <v>34</v>
      </c>
      <c r="BX173" s="19">
        <v>51</v>
      </c>
      <c r="BY173" s="19">
        <v>63</v>
      </c>
      <c r="BZ173" s="19">
        <v>36</v>
      </c>
      <c r="CA173" s="19">
        <v>41</v>
      </c>
      <c r="CB173" s="19">
        <v>43</v>
      </c>
      <c r="CC173" s="19">
        <v>34</v>
      </c>
      <c r="CD173" s="32">
        <v>42</v>
      </c>
      <c r="CE173" s="19">
        <v>304</v>
      </c>
      <c r="CF173" s="19">
        <v>253</v>
      </c>
      <c r="CG173" s="19">
        <v>268</v>
      </c>
      <c r="CH173" s="19">
        <v>253</v>
      </c>
      <c r="CI173" s="19">
        <v>227</v>
      </c>
      <c r="CJ173" s="19">
        <v>315</v>
      </c>
      <c r="CK173" s="19">
        <v>261</v>
      </c>
      <c r="CL173" s="19">
        <v>210</v>
      </c>
      <c r="CM173" s="19">
        <v>247</v>
      </c>
      <c r="CN173" s="19">
        <v>225</v>
      </c>
      <c r="CO173" s="32">
        <v>242</v>
      </c>
      <c r="CP173" s="35">
        <f t="shared" si="755"/>
        <v>0.16447368421052633</v>
      </c>
      <c r="CQ173" s="35">
        <f t="shared" si="756"/>
        <v>9.4861660079051377E-2</v>
      </c>
      <c r="CR173" s="35">
        <f t="shared" si="757"/>
        <v>0.21641791044776118</v>
      </c>
      <c r="CS173" s="35">
        <f t="shared" si="758"/>
        <v>0.13438735177865613</v>
      </c>
      <c r="CT173" s="35">
        <f t="shared" si="759"/>
        <v>0.22466960352422907</v>
      </c>
      <c r="CU173" s="35">
        <f t="shared" si="760"/>
        <v>0.2</v>
      </c>
      <c r="CV173" s="35">
        <f t="shared" si="761"/>
        <v>0.13793103448275862</v>
      </c>
      <c r="CW173" s="35">
        <f t="shared" si="762"/>
        <v>0.19523809523809524</v>
      </c>
      <c r="CX173" s="35">
        <f t="shared" si="763"/>
        <v>0.17408906882591094</v>
      </c>
      <c r="CY173" s="35">
        <f t="shared" si="764"/>
        <v>0.15111111111111111</v>
      </c>
      <c r="CZ173" s="139">
        <f t="shared" si="765"/>
        <v>0.17355371900826447</v>
      </c>
      <c r="DA173" s="146">
        <v>1.082988442</v>
      </c>
      <c r="DB173" s="146">
        <v>0.91997105000000001</v>
      </c>
      <c r="DC173" s="146">
        <v>1.112657319</v>
      </c>
      <c r="DD173" s="146">
        <v>1.1756561649999999</v>
      </c>
      <c r="DE173" s="146">
        <v>1.238001745</v>
      </c>
      <c r="DF173" s="146">
        <v>1.9503829539999999</v>
      </c>
      <c r="DG173" s="146">
        <v>1.710422339</v>
      </c>
      <c r="DH173" s="146">
        <v>2.3051792880000002</v>
      </c>
      <c r="DI173" s="146">
        <v>1.9578440399999999</v>
      </c>
      <c r="DJ173" s="146">
        <v>2.3976512720000001</v>
      </c>
      <c r="DK173" s="147">
        <v>2.1352041769999999</v>
      </c>
      <c r="DL173" s="146"/>
      <c r="DM173" s="146"/>
      <c r="DN173" s="146">
        <v>0.26207704500000001</v>
      </c>
      <c r="DO173" s="146">
        <v>0.26376535400000001</v>
      </c>
      <c r="DP173" s="146">
        <v>0.15923881500000001</v>
      </c>
      <c r="DQ173" s="146">
        <v>0.200887337</v>
      </c>
      <c r="DR173" s="146">
        <v>0.200887337</v>
      </c>
      <c r="DS173" s="146">
        <v>0.31427841200000001</v>
      </c>
      <c r="DT173" s="146">
        <v>0.333453369</v>
      </c>
      <c r="DU173" s="146">
        <v>0.414514351</v>
      </c>
      <c r="DV173" s="147">
        <v>0.54078079199999995</v>
      </c>
      <c r="DW173" s="146"/>
      <c r="DX173" s="146"/>
      <c r="DY173" s="146">
        <v>5.5839381E-2</v>
      </c>
      <c r="DZ173" s="146">
        <v>5.9487990999999997E-2</v>
      </c>
      <c r="EA173" s="146">
        <v>4.0858129999999999E-2</v>
      </c>
      <c r="EB173" s="146">
        <v>-0.158229122</v>
      </c>
      <c r="EC173" s="146">
        <v>-0.158229122</v>
      </c>
      <c r="ED173" s="146">
        <v>6.8168000000000006E-2</v>
      </c>
      <c r="EE173" s="146">
        <v>6.5394999999999995E-2</v>
      </c>
      <c r="EF173" s="146">
        <v>4.2097999999999997E-2</v>
      </c>
      <c r="EG173" s="147">
        <v>1.6986999999999999E-2</v>
      </c>
      <c r="EH173" s="143">
        <v>962539500</v>
      </c>
      <c r="EI173" s="143">
        <v>885236200</v>
      </c>
      <c r="EJ173" s="143">
        <v>1191431300</v>
      </c>
      <c r="EK173" s="143">
        <v>1317844000</v>
      </c>
      <c r="EL173" s="143">
        <v>1270848100</v>
      </c>
      <c r="EM173" s="143">
        <v>1484060600</v>
      </c>
      <c r="EN173" s="143">
        <v>1391354400</v>
      </c>
      <c r="EO173" s="143">
        <v>1806170100</v>
      </c>
      <c r="EP173" s="143">
        <v>1473442000</v>
      </c>
      <c r="EQ173" s="143">
        <v>1760780100</v>
      </c>
      <c r="ER173" s="143">
        <v>1563823500</v>
      </c>
      <c r="ES173" s="26">
        <f t="shared" si="789"/>
        <v>20.685085662245179</v>
      </c>
      <c r="ET173" s="26">
        <f t="shared" si="790"/>
        <v>20.601365060018061</v>
      </c>
      <c r="EU173" s="26">
        <f t="shared" si="791"/>
        <v>20.898421194426998</v>
      </c>
      <c r="EV173" s="26">
        <f t="shared" si="792"/>
        <v>20.999262904868232</v>
      </c>
      <c r="EW173" s="26">
        <f t="shared" si="793"/>
        <v>20.962950309816456</v>
      </c>
      <c r="EX173" s="26">
        <f t="shared" si="794"/>
        <v>21.118047816437365</v>
      </c>
      <c r="EY173" s="26">
        <f t="shared" si="795"/>
        <v>21.053543498169905</v>
      </c>
      <c r="EZ173" s="26">
        <f t="shared" si="796"/>
        <v>21.31447447355249</v>
      </c>
      <c r="FA173" s="26">
        <f t="shared" si="797"/>
        <v>21.110866997304203</v>
      </c>
      <c r="FB173" s="26">
        <f t="shared" si="798"/>
        <v>21.289022786431609</v>
      </c>
      <c r="FC173" s="152">
        <f t="shared" si="799"/>
        <v>21.1703996210389</v>
      </c>
      <c r="FD173" t="str">
        <f t="shared" si="773"/>
        <v/>
      </c>
      <c r="FE173" t="str">
        <f t="shared" si="774"/>
        <v/>
      </c>
      <c r="FF173" t="str">
        <f t="shared" si="775"/>
        <v/>
      </c>
      <c r="FG173" t="str">
        <f t="shared" si="776"/>
        <v/>
      </c>
      <c r="FH173" t="str">
        <f t="shared" si="779"/>
        <v/>
      </c>
      <c r="FI173" t="str">
        <f t="shared" si="780"/>
        <v/>
      </c>
      <c r="FJ173" t="str">
        <f t="shared" si="781"/>
        <v/>
      </c>
      <c r="FK173" t="str">
        <f t="shared" ref="FK173:FN175" si="823">IF(ISNUMBER(M173),DH173,"")</f>
        <v/>
      </c>
      <c r="FL173">
        <f t="shared" si="823"/>
        <v>1.9578440399999999</v>
      </c>
      <c r="FM173">
        <f t="shared" si="823"/>
        <v>2.3976512720000001</v>
      </c>
      <c r="FN173">
        <f t="shared" si="823"/>
        <v>2.1352041769999999</v>
      </c>
      <c r="FO173" s="26" t="str">
        <f t="shared" si="821"/>
        <v/>
      </c>
      <c r="FP173" t="str">
        <f t="shared" si="821"/>
        <v/>
      </c>
      <c r="FQ173" t="str">
        <f t="shared" si="821"/>
        <v/>
      </c>
      <c r="FR173" t="str">
        <f t="shared" si="821"/>
        <v/>
      </c>
      <c r="FS173" t="str">
        <f t="shared" si="821"/>
        <v/>
      </c>
      <c r="FT173" t="str">
        <f t="shared" si="821"/>
        <v/>
      </c>
      <c r="FU173" t="str">
        <f t="shared" si="821"/>
        <v/>
      </c>
      <c r="FV173" t="str">
        <f>IF(ISNUMBER(M173),DS173,"")</f>
        <v/>
      </c>
      <c r="FW173">
        <f>IF(ISNUMBER(N173),DT173,"")</f>
        <v>0.333453369</v>
      </c>
      <c r="FX173">
        <f>IF(ISNUMBER(O173),DU173,"")</f>
        <v>0.414514351</v>
      </c>
      <c r="FY173" s="4">
        <f>IF(ISNUMBER(P173),DV173,"")</f>
        <v>0.54078079199999995</v>
      </c>
      <c r="FZ173" t="str">
        <f t="shared" si="817"/>
        <v/>
      </c>
      <c r="GA173" t="str">
        <f t="shared" si="818"/>
        <v/>
      </c>
      <c r="GB173" t="str">
        <f t="shared" si="822"/>
        <v/>
      </c>
      <c r="GC173" t="str">
        <f t="shared" si="822"/>
        <v/>
      </c>
      <c r="GD173" t="str">
        <f t="shared" si="822"/>
        <v/>
      </c>
      <c r="GE173" t="str">
        <f t="shared" si="822"/>
        <v/>
      </c>
      <c r="GF173" t="str">
        <f t="shared" si="822"/>
        <v/>
      </c>
      <c r="GG173" t="str">
        <f t="shared" ref="GG173:GJ175" si="824">IF(ISNUMBER(M173),ED173,"")</f>
        <v/>
      </c>
      <c r="GH173">
        <f t="shared" si="824"/>
        <v>6.5394999999999995E-2</v>
      </c>
      <c r="GI173">
        <f t="shared" si="824"/>
        <v>4.2097999999999997E-2</v>
      </c>
      <c r="GJ173" s="4">
        <f t="shared" si="824"/>
        <v>1.6986999999999999E-2</v>
      </c>
      <c r="GK173" t="str">
        <f t="shared" si="801"/>
        <v/>
      </c>
      <c r="GL173" t="str">
        <f t="shared" si="802"/>
        <v/>
      </c>
      <c r="GM173" t="str">
        <f t="shared" si="803"/>
        <v/>
      </c>
      <c r="GN173" t="str">
        <f t="shared" si="804"/>
        <v/>
      </c>
      <c r="GO173" t="str">
        <f t="shared" si="805"/>
        <v/>
      </c>
      <c r="GP173" t="str">
        <f t="shared" si="806"/>
        <v/>
      </c>
      <c r="GQ173" t="str">
        <f t="shared" si="807"/>
        <v/>
      </c>
      <c r="GR173" t="str">
        <f t="shared" si="808"/>
        <v/>
      </c>
      <c r="GS173">
        <f t="shared" si="809"/>
        <v>21.110866997304203</v>
      </c>
      <c r="GT173">
        <f t="shared" si="810"/>
        <v>21.289022786431609</v>
      </c>
      <c r="GU173">
        <f t="shared" si="811"/>
        <v>21.1703996210389</v>
      </c>
      <c r="GV173" s="26">
        <f t="shared" si="619"/>
        <v>11.025982470999988</v>
      </c>
      <c r="GW173">
        <f t="shared" si="620"/>
        <v>11.025982470999988</v>
      </c>
      <c r="GX173">
        <f t="shared" si="621"/>
        <v>11.025982470999988</v>
      </c>
      <c r="GY173">
        <f t="shared" si="622"/>
        <v>11.025982470999988</v>
      </c>
      <c r="GZ173">
        <f t="shared" si="623"/>
        <v>11.025982470999988</v>
      </c>
      <c r="HA173">
        <f t="shared" si="624"/>
        <v>11.025982470999988</v>
      </c>
      <c r="HB173">
        <f t="shared" si="625"/>
        <v>11.025982470999988</v>
      </c>
      <c r="HC173">
        <f t="shared" si="626"/>
        <v>11.025982470999988</v>
      </c>
      <c r="HD173">
        <f t="shared" si="627"/>
        <v>1.9578440399999999</v>
      </c>
      <c r="HE173">
        <f t="shared" si="628"/>
        <v>2.3976512720000001</v>
      </c>
      <c r="HF173">
        <f t="shared" si="629"/>
        <v>2.1352041769999999</v>
      </c>
      <c r="HG173" s="26" t="str">
        <f t="shared" si="630"/>
        <v/>
      </c>
      <c r="HH173" t="str">
        <f t="shared" si="631"/>
        <v/>
      </c>
      <c r="HI173" t="str">
        <f t="shared" si="632"/>
        <v/>
      </c>
      <c r="HJ173" t="str">
        <f t="shared" si="633"/>
        <v/>
      </c>
      <c r="HK173" t="str">
        <f t="shared" si="634"/>
        <v/>
      </c>
      <c r="HL173" t="str">
        <f t="shared" si="635"/>
        <v/>
      </c>
      <c r="HM173" t="str">
        <f t="shared" si="636"/>
        <v/>
      </c>
      <c r="HN173" t="str">
        <f t="shared" si="637"/>
        <v/>
      </c>
      <c r="HO173">
        <f t="shared" si="638"/>
        <v>1.9578440399999999</v>
      </c>
      <c r="HP173">
        <f t="shared" si="639"/>
        <v>2.3976512720000001</v>
      </c>
      <c r="HQ173">
        <f t="shared" si="640"/>
        <v>2.1352041769999999</v>
      </c>
      <c r="HR173" s="26">
        <f t="shared" si="641"/>
        <v>0.86766592399999853</v>
      </c>
      <c r="HS173">
        <f t="shared" si="642"/>
        <v>0.86766592399999853</v>
      </c>
      <c r="HT173">
        <f t="shared" si="643"/>
        <v>0.86766592399999853</v>
      </c>
      <c r="HU173">
        <f t="shared" si="644"/>
        <v>0.86766592399999853</v>
      </c>
      <c r="HV173">
        <f t="shared" si="645"/>
        <v>0.86766592399999853</v>
      </c>
      <c r="HW173">
        <f t="shared" si="646"/>
        <v>0.86766592399999853</v>
      </c>
      <c r="HX173">
        <f t="shared" si="647"/>
        <v>0.86766592399999853</v>
      </c>
      <c r="HY173">
        <f t="shared" si="648"/>
        <v>0.86766592399999853</v>
      </c>
      <c r="HZ173">
        <f t="shared" si="649"/>
        <v>0.333453369</v>
      </c>
      <c r="IA173">
        <f t="shared" si="650"/>
        <v>0.414514351</v>
      </c>
      <c r="IB173" s="4">
        <f t="shared" si="651"/>
        <v>0.54078079199999995</v>
      </c>
      <c r="IC173" t="str">
        <f t="shared" si="652"/>
        <v/>
      </c>
      <c r="ID173" t="str">
        <f t="shared" si="653"/>
        <v/>
      </c>
      <c r="IE173" t="str">
        <f t="shared" si="654"/>
        <v/>
      </c>
      <c r="IF173" t="str">
        <f t="shared" si="655"/>
        <v/>
      </c>
      <c r="IG173" t="str">
        <f t="shared" si="656"/>
        <v/>
      </c>
      <c r="IH173" t="str">
        <f t="shared" si="657"/>
        <v/>
      </c>
      <c r="II173" t="str">
        <f t="shared" si="658"/>
        <v/>
      </c>
      <c r="IJ173" t="str">
        <f t="shared" si="659"/>
        <v/>
      </c>
      <c r="IK173">
        <f t="shared" si="660"/>
        <v>0.333453369</v>
      </c>
      <c r="IL173">
        <f t="shared" si="661"/>
        <v>0.414514351</v>
      </c>
      <c r="IM173">
        <f t="shared" si="662"/>
        <v>0.54078079199999995</v>
      </c>
      <c r="IN173" s="26">
        <f t="shared" si="663"/>
        <v>0.13094384999999997</v>
      </c>
      <c r="IO173">
        <f t="shared" si="664"/>
        <v>0.13094384999999997</v>
      </c>
      <c r="IP173">
        <f t="shared" si="665"/>
        <v>0.13094384999999997</v>
      </c>
      <c r="IQ173">
        <f t="shared" si="666"/>
        <v>0.13094384999999997</v>
      </c>
      <c r="IR173">
        <f t="shared" si="667"/>
        <v>0.13094384999999997</v>
      </c>
      <c r="IS173">
        <f t="shared" si="668"/>
        <v>0.13094384999999997</v>
      </c>
      <c r="IT173">
        <f t="shared" si="669"/>
        <v>0.13094384999999997</v>
      </c>
      <c r="IU173">
        <f t="shared" si="670"/>
        <v>0.13094384999999997</v>
      </c>
      <c r="IV173">
        <f t="shared" si="671"/>
        <v>6.5394999999999995E-2</v>
      </c>
      <c r="IW173">
        <f t="shared" si="672"/>
        <v>4.2097999999999997E-2</v>
      </c>
      <c r="IX173">
        <f t="shared" si="673"/>
        <v>1.6986999999999999E-2</v>
      </c>
      <c r="IY173" s="26" t="str">
        <f t="shared" si="674"/>
        <v/>
      </c>
      <c r="IZ173" t="str">
        <f t="shared" si="675"/>
        <v/>
      </c>
      <c r="JA173" t="str">
        <f t="shared" si="676"/>
        <v/>
      </c>
      <c r="JB173" t="str">
        <f t="shared" si="677"/>
        <v/>
      </c>
      <c r="JC173" t="str">
        <f t="shared" si="678"/>
        <v/>
      </c>
      <c r="JD173" t="str">
        <f t="shared" si="679"/>
        <v/>
      </c>
      <c r="JE173" t="str">
        <f t="shared" si="680"/>
        <v/>
      </c>
      <c r="JF173" t="str">
        <f t="shared" si="681"/>
        <v/>
      </c>
      <c r="JG173">
        <f t="shared" si="682"/>
        <v>6.5394999999999995E-2</v>
      </c>
      <c r="JH173">
        <f t="shared" si="683"/>
        <v>4.2097999999999997E-2</v>
      </c>
      <c r="JI173">
        <f t="shared" si="684"/>
        <v>1.6986999999999999E-2</v>
      </c>
      <c r="JJ173" s="26">
        <f t="shared" si="685"/>
        <v>23.290190403071897</v>
      </c>
      <c r="JK173">
        <f t="shared" si="686"/>
        <v>23.290190403071897</v>
      </c>
      <c r="JL173">
        <f t="shared" si="687"/>
        <v>23.290190403071897</v>
      </c>
      <c r="JM173">
        <f t="shared" si="688"/>
        <v>23.290190403071897</v>
      </c>
      <c r="JN173">
        <f t="shared" si="689"/>
        <v>23.290190403071897</v>
      </c>
      <c r="JO173">
        <f t="shared" si="690"/>
        <v>23.290190403071897</v>
      </c>
      <c r="JP173">
        <f t="shared" si="691"/>
        <v>23.290190403071897</v>
      </c>
      <c r="JQ173">
        <f t="shared" si="692"/>
        <v>23.290190403071897</v>
      </c>
      <c r="JR173">
        <f t="shared" si="693"/>
        <v>21.110866997304203</v>
      </c>
      <c r="JS173">
        <f t="shared" si="694"/>
        <v>21.289022786431609</v>
      </c>
      <c r="JT173">
        <f t="shared" si="695"/>
        <v>21.1703996210389</v>
      </c>
      <c r="JU173" s="26" t="str">
        <f t="shared" si="696"/>
        <v/>
      </c>
      <c r="JV173" t="str">
        <f t="shared" si="697"/>
        <v/>
      </c>
      <c r="JW173" t="str">
        <f t="shared" si="698"/>
        <v/>
      </c>
      <c r="JX173" t="str">
        <f t="shared" si="699"/>
        <v/>
      </c>
      <c r="JY173" t="str">
        <f t="shared" si="700"/>
        <v/>
      </c>
      <c r="JZ173" t="str">
        <f t="shared" si="701"/>
        <v/>
      </c>
      <c r="KA173" t="str">
        <f t="shared" si="702"/>
        <v/>
      </c>
      <c r="KB173" t="str">
        <f t="shared" si="703"/>
        <v/>
      </c>
      <c r="KC173">
        <f t="shared" si="704"/>
        <v>21.110866997304203</v>
      </c>
      <c r="KD173">
        <f t="shared" si="705"/>
        <v>21.289022786431609</v>
      </c>
      <c r="KE173" s="4">
        <f t="shared" si="706"/>
        <v>21.1703996210389</v>
      </c>
    </row>
    <row r="174" spans="1:291" x14ac:dyDescent="0.2">
      <c r="A174" s="16" t="s">
        <v>3861</v>
      </c>
      <c r="B174" s="17" t="s">
        <v>3862</v>
      </c>
      <c r="C174" s="17"/>
      <c r="D174" s="17"/>
      <c r="E174" s="20" t="s">
        <v>279</v>
      </c>
      <c r="F174" s="19"/>
      <c r="G174" s="19"/>
      <c r="H174" s="19"/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32">
        <v>0</v>
      </c>
      <c r="Q174" s="19"/>
      <c r="R174" s="19"/>
      <c r="S174" s="19"/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32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 s="4">
        <v>0</v>
      </c>
      <c r="AM174" s="19"/>
      <c r="AN174" s="19"/>
      <c r="AO174" s="19"/>
      <c r="AP174" s="19">
        <v>1.9337699999999999E-2</v>
      </c>
      <c r="AQ174" s="19">
        <v>2.0080000000000001E-2</v>
      </c>
      <c r="AR174" s="19">
        <v>2.4643700000000001E-2</v>
      </c>
      <c r="AS174" s="19">
        <v>2.71116E-2</v>
      </c>
      <c r="AT174" s="19">
        <v>2.6771699999999999E-2</v>
      </c>
      <c r="AU174" s="19">
        <v>2.1638299999999999E-2</v>
      </c>
      <c r="AV174" s="19">
        <v>2.1552499999999999E-2</v>
      </c>
      <c r="AW174" s="32">
        <v>2.2206199999999999E-2</v>
      </c>
      <c r="AX174" s="19"/>
      <c r="AY174" s="19"/>
      <c r="AZ174" s="19"/>
      <c r="BA174" s="19">
        <v>0</v>
      </c>
      <c r="BB174" s="19">
        <v>0</v>
      </c>
      <c r="BC174" s="19">
        <v>0</v>
      </c>
      <c r="BD174" s="19">
        <v>0</v>
      </c>
      <c r="BE174" s="19">
        <v>2</v>
      </c>
      <c r="BF174" s="19">
        <v>1</v>
      </c>
      <c r="BG174" s="19">
        <v>1</v>
      </c>
      <c r="BH174" s="32">
        <v>1</v>
      </c>
      <c r="BI174" s="19"/>
      <c r="BJ174" s="19"/>
      <c r="BK174" s="19"/>
      <c r="BL174" s="19">
        <f>IF(BA174&gt;0,1,0)</f>
        <v>0</v>
      </c>
      <c r="BM174" s="19">
        <f>IF(BB174&gt;0,1,0)</f>
        <v>0</v>
      </c>
      <c r="BN174" s="19">
        <f>IF(BC174&gt;0,1,0)</f>
        <v>0</v>
      </c>
      <c r="BO174" s="19">
        <f>IF(BD174&gt;0,1,0)</f>
        <v>0</v>
      </c>
      <c r="BP174" s="19">
        <f>IF(BE174&gt;0,1,0)</f>
        <v>1</v>
      </c>
      <c r="BQ174" s="19">
        <f>IF(BF174&gt;0,1,0)</f>
        <v>1</v>
      </c>
      <c r="BR174" s="19">
        <f>IF(BG174&gt;0,1,0)</f>
        <v>1</v>
      </c>
      <c r="BS174" s="19">
        <f t="shared" si="819"/>
        <v>1</v>
      </c>
      <c r="BT174" s="38">
        <v>0</v>
      </c>
      <c r="BU174" s="19">
        <v>0</v>
      </c>
      <c r="BV174" s="19">
        <v>0</v>
      </c>
      <c r="BW174" s="19">
        <v>0</v>
      </c>
      <c r="BX174" s="19">
        <v>0</v>
      </c>
      <c r="BY174" s="19">
        <v>5</v>
      </c>
      <c r="BZ174" s="19">
        <v>6</v>
      </c>
      <c r="CA174" s="19">
        <v>6</v>
      </c>
      <c r="CB174" s="19">
        <v>69</v>
      </c>
      <c r="CC174" s="19">
        <v>53</v>
      </c>
      <c r="CD174" s="32">
        <v>362</v>
      </c>
      <c r="CE174" s="19">
        <v>0</v>
      </c>
      <c r="CF174" s="19">
        <v>0</v>
      </c>
      <c r="CG174" s="19">
        <v>0</v>
      </c>
      <c r="CH174" s="19">
        <v>4</v>
      </c>
      <c r="CI174" s="19">
        <v>5</v>
      </c>
      <c r="CJ174" s="19">
        <v>17</v>
      </c>
      <c r="CK174" s="19">
        <v>43</v>
      </c>
      <c r="CL174" s="19">
        <v>43</v>
      </c>
      <c r="CM174" s="19">
        <v>121</v>
      </c>
      <c r="CN174" s="19">
        <v>81</v>
      </c>
      <c r="CO174" s="32">
        <v>421</v>
      </c>
      <c r="CP174" s="35">
        <f t="shared" si="755"/>
        <v>0</v>
      </c>
      <c r="CQ174" s="35">
        <f t="shared" si="756"/>
        <v>0</v>
      </c>
      <c r="CR174" s="35">
        <f t="shared" si="757"/>
        <v>0</v>
      </c>
      <c r="CS174" s="35">
        <f t="shared" si="758"/>
        <v>0</v>
      </c>
      <c r="CT174" s="35">
        <f t="shared" si="759"/>
        <v>0</v>
      </c>
      <c r="CU174" s="35">
        <f t="shared" si="760"/>
        <v>0.29411764705882354</v>
      </c>
      <c r="CV174" s="35">
        <f t="shared" si="761"/>
        <v>0.13953488372093023</v>
      </c>
      <c r="CW174" s="35">
        <f t="shared" si="762"/>
        <v>0.13953488372093023</v>
      </c>
      <c r="CX174" s="35">
        <f t="shared" si="763"/>
        <v>0.57024793388429751</v>
      </c>
      <c r="CY174" s="35">
        <f t="shared" si="764"/>
        <v>0.65432098765432101</v>
      </c>
      <c r="CZ174" s="139">
        <f t="shared" si="765"/>
        <v>0.85985748218527314</v>
      </c>
      <c r="DA174" s="146"/>
      <c r="DB174" s="146"/>
      <c r="DC174" s="146"/>
      <c r="DD174" s="146"/>
      <c r="DE174" s="146"/>
      <c r="DF174" s="146">
        <v>144.7727108</v>
      </c>
      <c r="DG174" s="146">
        <v>53.497317389999999</v>
      </c>
      <c r="DH174" s="146">
        <v>110.7572272</v>
      </c>
      <c r="DI174" s="146">
        <v>79.559300480000005</v>
      </c>
      <c r="DJ174" s="146">
        <v>10.69493263</v>
      </c>
      <c r="DK174" s="147">
        <v>7.8167384340000003</v>
      </c>
      <c r="DL174" s="146"/>
      <c r="DM174" s="146"/>
      <c r="DN174" s="146"/>
      <c r="DO174" s="146"/>
      <c r="DP174" s="146"/>
      <c r="DQ174" s="146"/>
      <c r="DR174" s="146"/>
      <c r="DS174" s="146"/>
      <c r="DT174" s="146">
        <v>9.0582942999999999E-2</v>
      </c>
      <c r="DU174" s="146">
        <v>0.102757292</v>
      </c>
      <c r="DV174" s="147">
        <v>5.4915681000000001E-2</v>
      </c>
      <c r="DW174" s="146"/>
      <c r="DX174" s="146"/>
      <c r="DY174" s="146"/>
      <c r="DZ174" s="146"/>
      <c r="EA174" s="146"/>
      <c r="EB174" s="146"/>
      <c r="EC174" s="146"/>
      <c r="ED174" s="146">
        <v>-1.5180199999999999</v>
      </c>
      <c r="EE174" s="146">
        <v>-1.71889</v>
      </c>
      <c r="EF174" s="146">
        <v>-1.37253</v>
      </c>
      <c r="EG174" s="147">
        <v>-0.52751999999999999</v>
      </c>
      <c r="EH174" s="143"/>
      <c r="EI174" s="143"/>
      <c r="EJ174" s="143"/>
      <c r="EK174" s="143"/>
      <c r="EL174" s="143"/>
      <c r="EM174" s="143">
        <v>118647000</v>
      </c>
      <c r="EN174" s="143">
        <v>172649400</v>
      </c>
      <c r="EO174" s="143">
        <v>402215500</v>
      </c>
      <c r="EP174" s="143">
        <v>327577300</v>
      </c>
      <c r="EQ174" s="143">
        <v>344461600</v>
      </c>
      <c r="ER174" s="143"/>
      <c r="ES174" s="26" t="str">
        <f t="shared" si="789"/>
        <v/>
      </c>
      <c r="ET174" s="26" t="str">
        <f t="shared" si="790"/>
        <v/>
      </c>
      <c r="EU174" s="26" t="str">
        <f t="shared" si="791"/>
        <v/>
      </c>
      <c r="EV174" s="26" t="str">
        <f t="shared" si="792"/>
        <v/>
      </c>
      <c r="EW174" s="26" t="str">
        <f t="shared" si="793"/>
        <v/>
      </c>
      <c r="EX174" s="26">
        <f t="shared" si="794"/>
        <v>18.591663256076327</v>
      </c>
      <c r="EY174" s="26">
        <f t="shared" si="795"/>
        <v>18.966773506555313</v>
      </c>
      <c r="EZ174" s="26">
        <f t="shared" si="796"/>
        <v>19.812498572601029</v>
      </c>
      <c r="FA174" s="26">
        <f t="shared" si="797"/>
        <v>19.607234615723108</v>
      </c>
      <c r="FB174" s="26">
        <f t="shared" si="798"/>
        <v>19.657493176312606</v>
      </c>
      <c r="FC174" s="152" t="str">
        <f t="shared" si="799"/>
        <v/>
      </c>
      <c r="FD174" t="str">
        <f t="shared" ref="FD174:FD184" si="825">IF(ISNUMBER(F174),DA174,"")</f>
        <v/>
      </c>
      <c r="FE174" t="str">
        <f t="shared" ref="FE174:FE184" si="826">IF(ISNUMBER(G174),DB174,"")</f>
        <v/>
      </c>
      <c r="FF174" t="str">
        <f t="shared" ref="FF174:FF184" si="827">IF(ISNUMBER(H174),DC174,"")</f>
        <v/>
      </c>
      <c r="FI174">
        <f t="shared" ref="FI174:FI184" si="828">IF(ISNUMBER(K174),DF174,"")</f>
        <v>144.7727108</v>
      </c>
      <c r="FJ174">
        <f t="shared" ref="FJ174:FJ184" si="829">IF(ISNUMBER(L174),DG174,"")</f>
        <v>53.497317389999999</v>
      </c>
      <c r="FK174">
        <f t="shared" si="823"/>
        <v>110.7572272</v>
      </c>
      <c r="FL174">
        <f t="shared" si="823"/>
        <v>79.559300480000005</v>
      </c>
      <c r="FM174">
        <f t="shared" si="823"/>
        <v>10.69493263</v>
      </c>
      <c r="FN174">
        <f t="shared" si="823"/>
        <v>7.8167384340000003</v>
      </c>
      <c r="FO174" s="26" t="str">
        <f t="shared" ref="FO174:FQ176" si="830">IF(ISNUMBER(F174),DL174,"")</f>
        <v/>
      </c>
      <c r="FP174" t="str">
        <f t="shared" si="830"/>
        <v/>
      </c>
      <c r="FQ174" t="str">
        <f t="shared" si="830"/>
        <v/>
      </c>
      <c r="FW174">
        <f t="shared" ref="FW174:FY177" si="831">IF(ISNUMBER(N174),DT174,"")</f>
        <v>9.0582942999999999E-2</v>
      </c>
      <c r="FX174">
        <f t="shared" si="831"/>
        <v>0.102757292</v>
      </c>
      <c r="FY174" s="4">
        <f t="shared" si="831"/>
        <v>5.4915681000000001E-2</v>
      </c>
      <c r="FZ174" t="str">
        <f t="shared" si="817"/>
        <v/>
      </c>
      <c r="GA174" t="str">
        <f t="shared" si="818"/>
        <v/>
      </c>
      <c r="GB174" t="str">
        <f t="shared" ref="GB174:GB184" si="832">IF(ISNUMBER(H174),DY174,"")</f>
        <v/>
      </c>
      <c r="GG174">
        <f t="shared" si="824"/>
        <v>-1.5180199999999999</v>
      </c>
      <c r="GH174">
        <f t="shared" si="824"/>
        <v>-1.71889</v>
      </c>
      <c r="GI174">
        <f t="shared" si="824"/>
        <v>-1.37253</v>
      </c>
      <c r="GJ174" s="4">
        <f t="shared" si="824"/>
        <v>-0.52751999999999999</v>
      </c>
      <c r="GK174" t="str">
        <f t="shared" si="801"/>
        <v/>
      </c>
      <c r="GL174" t="str">
        <f t="shared" si="802"/>
        <v/>
      </c>
      <c r="GM174" t="str">
        <f t="shared" si="803"/>
        <v/>
      </c>
      <c r="GN174" t="str">
        <f t="shared" si="804"/>
        <v/>
      </c>
      <c r="GO174" t="str">
        <f t="shared" si="805"/>
        <v/>
      </c>
      <c r="GP174">
        <f t="shared" si="806"/>
        <v>18.591663256076327</v>
      </c>
      <c r="GQ174">
        <f t="shared" si="807"/>
        <v>18.966773506555313</v>
      </c>
      <c r="GR174">
        <f t="shared" si="808"/>
        <v>19.812498572601029</v>
      </c>
      <c r="GS174">
        <f t="shared" si="809"/>
        <v>19.607234615723108</v>
      </c>
      <c r="GT174">
        <f t="shared" si="810"/>
        <v>19.657493176312606</v>
      </c>
      <c r="GU174" t="str">
        <f t="shared" si="811"/>
        <v/>
      </c>
      <c r="GV174" s="26">
        <f t="shared" si="619"/>
        <v>11.025982470999988</v>
      </c>
      <c r="GW174">
        <f t="shared" si="620"/>
        <v>11.025982470999988</v>
      </c>
      <c r="GX174">
        <f t="shared" si="621"/>
        <v>11.025982470999988</v>
      </c>
      <c r="GY174">
        <f t="shared" si="622"/>
        <v>0.52583789730000008</v>
      </c>
      <c r="GZ174">
        <f t="shared" si="623"/>
        <v>0.52583789730000008</v>
      </c>
      <c r="HA174">
        <f t="shared" si="624"/>
        <v>11.025982470999988</v>
      </c>
      <c r="HB174">
        <f t="shared" si="625"/>
        <v>11.025982470999988</v>
      </c>
      <c r="HC174">
        <f t="shared" si="626"/>
        <v>11.025982470999988</v>
      </c>
      <c r="HD174">
        <f t="shared" si="627"/>
        <v>11.025982470999988</v>
      </c>
      <c r="HE174">
        <f t="shared" si="628"/>
        <v>10.69493263</v>
      </c>
      <c r="HF174">
        <f t="shared" si="629"/>
        <v>7.8167384340000003</v>
      </c>
      <c r="HG174" s="26" t="str">
        <f t="shared" si="630"/>
        <v/>
      </c>
      <c r="HH174" t="str">
        <f t="shared" si="631"/>
        <v/>
      </c>
      <c r="HI174" t="str">
        <f t="shared" si="632"/>
        <v/>
      </c>
      <c r="HJ174" t="str">
        <f t="shared" si="633"/>
        <v/>
      </c>
      <c r="HK174" t="str">
        <f t="shared" si="634"/>
        <v/>
      </c>
      <c r="HL174">
        <f t="shared" si="635"/>
        <v>11.025982470999988</v>
      </c>
      <c r="HM174">
        <f t="shared" si="636"/>
        <v>11.025982470999988</v>
      </c>
      <c r="HN174">
        <f t="shared" si="637"/>
        <v>11.025982470999988</v>
      </c>
      <c r="HO174">
        <f t="shared" si="638"/>
        <v>11.025982470999988</v>
      </c>
      <c r="HP174">
        <f t="shared" si="639"/>
        <v>10.69493263</v>
      </c>
      <c r="HQ174">
        <f t="shared" si="640"/>
        <v>7.8167384340000003</v>
      </c>
      <c r="HR174" s="26">
        <f t="shared" si="641"/>
        <v>0.86766592399999853</v>
      </c>
      <c r="HS174">
        <f t="shared" si="642"/>
        <v>0.86766592399999853</v>
      </c>
      <c r="HT174">
        <f t="shared" si="643"/>
        <v>0.86766592399999853</v>
      </c>
      <c r="HU174">
        <f t="shared" si="644"/>
        <v>1.8501305000000012E-3</v>
      </c>
      <c r="HV174">
        <f t="shared" si="645"/>
        <v>1.8501305000000012E-3</v>
      </c>
      <c r="HW174">
        <f t="shared" si="646"/>
        <v>1.8501305000000012E-3</v>
      </c>
      <c r="HX174">
        <f t="shared" si="647"/>
        <v>1.8501305000000012E-3</v>
      </c>
      <c r="HY174">
        <f t="shared" si="648"/>
        <v>1.8501305000000012E-3</v>
      </c>
      <c r="HZ174">
        <f t="shared" si="649"/>
        <v>9.0582942999999999E-2</v>
      </c>
      <c r="IA174">
        <f t="shared" si="650"/>
        <v>0.102757292</v>
      </c>
      <c r="IB174" s="4">
        <f t="shared" si="651"/>
        <v>5.4915681000000001E-2</v>
      </c>
      <c r="IC174" t="str">
        <f t="shared" si="652"/>
        <v/>
      </c>
      <c r="ID174" t="str">
        <f t="shared" si="653"/>
        <v/>
      </c>
      <c r="IE174" t="str">
        <f t="shared" si="654"/>
        <v/>
      </c>
      <c r="IF174" t="str">
        <f t="shared" si="655"/>
        <v/>
      </c>
      <c r="IG174" t="str">
        <f t="shared" si="656"/>
        <v/>
      </c>
      <c r="IH174" t="str">
        <f t="shared" si="657"/>
        <v/>
      </c>
      <c r="II174" t="str">
        <f t="shared" si="658"/>
        <v/>
      </c>
      <c r="IJ174" t="str">
        <f t="shared" si="659"/>
        <v/>
      </c>
      <c r="IK174">
        <f t="shared" si="660"/>
        <v>9.0582942999999999E-2</v>
      </c>
      <c r="IL174">
        <f t="shared" si="661"/>
        <v>0.102757292</v>
      </c>
      <c r="IM174">
        <f t="shared" si="662"/>
        <v>5.4915681000000001E-2</v>
      </c>
      <c r="IN174" s="26">
        <f t="shared" si="663"/>
        <v>0.13094384999999997</v>
      </c>
      <c r="IO174">
        <f t="shared" si="664"/>
        <v>0.13094384999999997</v>
      </c>
      <c r="IP174">
        <f t="shared" si="665"/>
        <v>0.13094384999999997</v>
      </c>
      <c r="IQ174">
        <f t="shared" si="666"/>
        <v>0</v>
      </c>
      <c r="IR174">
        <f t="shared" si="667"/>
        <v>0</v>
      </c>
      <c r="IS174">
        <f t="shared" si="668"/>
        <v>0</v>
      </c>
      <c r="IT174">
        <f t="shared" si="669"/>
        <v>0</v>
      </c>
      <c r="IU174">
        <f t="shared" si="670"/>
        <v>-0.59402007594999995</v>
      </c>
      <c r="IV174">
        <f t="shared" si="671"/>
        <v>-0.59402007594999995</v>
      </c>
      <c r="IW174">
        <f t="shared" si="672"/>
        <v>-0.59402007594999995</v>
      </c>
      <c r="IX174">
        <f t="shared" si="673"/>
        <v>-0.52751999999999999</v>
      </c>
      <c r="IY174" s="26" t="str">
        <f t="shared" si="674"/>
        <v/>
      </c>
      <c r="IZ174" t="str">
        <f t="shared" si="675"/>
        <v/>
      </c>
      <c r="JA174" t="str">
        <f t="shared" si="676"/>
        <v/>
      </c>
      <c r="JB174" t="str">
        <f t="shared" si="677"/>
        <v/>
      </c>
      <c r="JC174" t="str">
        <f t="shared" si="678"/>
        <v/>
      </c>
      <c r="JD174" t="str">
        <f t="shared" si="679"/>
        <v/>
      </c>
      <c r="JE174" t="str">
        <f t="shared" si="680"/>
        <v/>
      </c>
      <c r="JF174">
        <f t="shared" si="681"/>
        <v>-0.59402007594999995</v>
      </c>
      <c r="JG174">
        <f t="shared" si="682"/>
        <v>-0.59402007594999995</v>
      </c>
      <c r="JH174">
        <f t="shared" si="683"/>
        <v>-0.59402007594999995</v>
      </c>
      <c r="JI174">
        <f t="shared" si="684"/>
        <v>-0.52751999999999999</v>
      </c>
      <c r="JJ174" s="26">
        <f t="shared" si="685"/>
        <v>23.290190403071897</v>
      </c>
      <c r="JK174">
        <f t="shared" si="686"/>
        <v>23.290190403071897</v>
      </c>
      <c r="JL174">
        <f t="shared" si="687"/>
        <v>23.290190403071897</v>
      </c>
      <c r="JM174">
        <f t="shared" si="688"/>
        <v>23.290190403071897</v>
      </c>
      <c r="JN174">
        <f t="shared" si="689"/>
        <v>23.290190403071897</v>
      </c>
      <c r="JO174">
        <f t="shared" si="690"/>
        <v>18.591663256076327</v>
      </c>
      <c r="JP174">
        <f t="shared" si="691"/>
        <v>18.966773506555313</v>
      </c>
      <c r="JQ174">
        <f t="shared" si="692"/>
        <v>19.812498572601029</v>
      </c>
      <c r="JR174">
        <f t="shared" si="693"/>
        <v>19.607234615723108</v>
      </c>
      <c r="JS174">
        <f t="shared" si="694"/>
        <v>19.657493176312606</v>
      </c>
      <c r="JT174">
        <f t="shared" si="695"/>
        <v>23.290190403071897</v>
      </c>
      <c r="JU174" s="26" t="str">
        <f t="shared" si="696"/>
        <v/>
      </c>
      <c r="JV174" t="str">
        <f t="shared" si="697"/>
        <v/>
      </c>
      <c r="JW174" t="str">
        <f t="shared" si="698"/>
        <v/>
      </c>
      <c r="JX174" t="str">
        <f t="shared" si="699"/>
        <v/>
      </c>
      <c r="JY174" t="str">
        <f t="shared" si="700"/>
        <v/>
      </c>
      <c r="JZ174">
        <f t="shared" si="701"/>
        <v>18.591663256076327</v>
      </c>
      <c r="KA174">
        <f t="shared" si="702"/>
        <v>18.966773506555313</v>
      </c>
      <c r="KB174">
        <f t="shared" si="703"/>
        <v>19.812498572601029</v>
      </c>
      <c r="KC174">
        <f t="shared" si="704"/>
        <v>19.607234615723108</v>
      </c>
      <c r="KD174">
        <f t="shared" si="705"/>
        <v>19.657493176312606</v>
      </c>
      <c r="KE174" s="4" t="str">
        <f t="shared" si="706"/>
        <v/>
      </c>
    </row>
    <row r="175" spans="1:291" x14ac:dyDescent="0.2">
      <c r="A175" s="16" t="s">
        <v>3863</v>
      </c>
      <c r="B175" s="17" t="s">
        <v>3864</v>
      </c>
      <c r="C175" s="17"/>
      <c r="D175" s="17"/>
      <c r="E175" s="20" t="s">
        <v>279</v>
      </c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32">
        <v>0</v>
      </c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32">
        <v>0</v>
      </c>
      <c r="AL175" s="4">
        <v>0</v>
      </c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32">
        <v>3.4784900000000001E-2</v>
      </c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32">
        <v>0</v>
      </c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>
        <f t="shared" si="819"/>
        <v>0</v>
      </c>
      <c r="BT175" s="38">
        <v>6</v>
      </c>
      <c r="BU175" s="19">
        <v>6</v>
      </c>
      <c r="BV175" s="19">
        <v>5</v>
      </c>
      <c r="BW175" s="19">
        <v>3</v>
      </c>
      <c r="BX175" s="19">
        <v>1</v>
      </c>
      <c r="BY175" s="19">
        <v>1</v>
      </c>
      <c r="BZ175" s="19">
        <v>1</v>
      </c>
      <c r="CA175" s="19">
        <v>6</v>
      </c>
      <c r="CB175" s="19">
        <v>18</v>
      </c>
      <c r="CC175" s="19">
        <v>17</v>
      </c>
      <c r="CD175" s="32">
        <v>39</v>
      </c>
      <c r="CE175" s="19">
        <v>65</v>
      </c>
      <c r="CF175" s="19">
        <v>38</v>
      </c>
      <c r="CG175" s="19">
        <v>37</v>
      </c>
      <c r="CH175" s="19">
        <v>34</v>
      </c>
      <c r="CI175" s="19">
        <v>73</v>
      </c>
      <c r="CJ175" s="19">
        <v>4</v>
      </c>
      <c r="CK175" s="19">
        <v>15</v>
      </c>
      <c r="CL175" s="19">
        <v>68</v>
      </c>
      <c r="CM175" s="19">
        <v>157</v>
      </c>
      <c r="CN175" s="19">
        <v>145</v>
      </c>
      <c r="CO175" s="32">
        <v>318</v>
      </c>
      <c r="CP175" s="35">
        <f t="shared" si="755"/>
        <v>9.2307692307692313E-2</v>
      </c>
      <c r="CQ175" s="35">
        <f t="shared" si="756"/>
        <v>0.15789473684210525</v>
      </c>
      <c r="CR175" s="35">
        <f t="shared" si="757"/>
        <v>0.13513513513513514</v>
      </c>
      <c r="CS175" s="35">
        <f t="shared" si="758"/>
        <v>8.8235294117647065E-2</v>
      </c>
      <c r="CT175" s="35">
        <f t="shared" si="759"/>
        <v>1.3698630136986301E-2</v>
      </c>
      <c r="CU175" s="35">
        <f t="shared" si="760"/>
        <v>0.25</v>
      </c>
      <c r="CV175" s="35">
        <f t="shared" si="761"/>
        <v>6.6666666666666666E-2</v>
      </c>
      <c r="CW175" s="35">
        <f t="shared" si="762"/>
        <v>8.8235294117647065E-2</v>
      </c>
      <c r="CX175" s="35">
        <f t="shared" si="763"/>
        <v>0.11464968152866242</v>
      </c>
      <c r="CY175" s="35">
        <f t="shared" si="764"/>
        <v>0.11724137931034483</v>
      </c>
      <c r="CZ175" s="139">
        <f t="shared" si="765"/>
        <v>0.12264150943396226</v>
      </c>
      <c r="DA175" s="146">
        <v>2.835808444</v>
      </c>
      <c r="DB175" s="146">
        <v>2.2776619880000002</v>
      </c>
      <c r="DC175" s="146">
        <v>4.0144991269999997</v>
      </c>
      <c r="DD175" s="146">
        <v>2.7986832669999999</v>
      </c>
      <c r="DE175" s="146">
        <v>2.66684812</v>
      </c>
      <c r="DF175" s="146">
        <v>2.2948583220000001</v>
      </c>
      <c r="DG175" s="146">
        <v>14.516954520000001</v>
      </c>
      <c r="DH175" s="146">
        <v>21.70301409</v>
      </c>
      <c r="DI175" s="146">
        <v>4.1966538760000001</v>
      </c>
      <c r="DJ175" s="146">
        <v>4.407486574</v>
      </c>
      <c r="DK175" s="147">
        <v>4.8901409459999998</v>
      </c>
      <c r="DL175" s="146"/>
      <c r="DM175" s="146"/>
      <c r="DN175" s="146"/>
      <c r="DO175" s="146"/>
      <c r="DP175" s="146"/>
      <c r="DQ175" s="146"/>
      <c r="DR175" s="146"/>
      <c r="DS175" s="146"/>
      <c r="DT175" s="146"/>
      <c r="DU175" s="146"/>
      <c r="DV175" s="147">
        <v>7.0999160000000006E-2</v>
      </c>
      <c r="DW175" s="146"/>
      <c r="DX175" s="146"/>
      <c r="DY175" s="146">
        <v>-0.192642269</v>
      </c>
      <c r="DZ175" s="146">
        <v>-0.355842781</v>
      </c>
      <c r="EA175" s="146">
        <v>-0.57419059800000005</v>
      </c>
      <c r="EB175" s="146">
        <v>-0.38127830499999998</v>
      </c>
      <c r="EC175" s="146">
        <v>-0.17773212399999999</v>
      </c>
      <c r="ED175" s="146">
        <v>-1.0184</v>
      </c>
      <c r="EE175" s="146">
        <v>-1.6865399999999999</v>
      </c>
      <c r="EF175" s="146">
        <v>-1.3048500000000001</v>
      </c>
      <c r="EG175" s="147">
        <v>-0.34144999999999998</v>
      </c>
      <c r="EH175" s="143"/>
      <c r="EI175" s="143"/>
      <c r="EJ175" s="143"/>
      <c r="EK175" s="143"/>
      <c r="EL175" s="143"/>
      <c r="EM175" s="143"/>
      <c r="EN175" s="143"/>
      <c r="EO175" s="143">
        <v>78264300</v>
      </c>
      <c r="EP175" s="143">
        <v>78702700</v>
      </c>
      <c r="EQ175" s="143">
        <v>59738000</v>
      </c>
      <c r="ER175" s="143"/>
      <c r="ES175" s="26" t="str">
        <f t="shared" si="789"/>
        <v/>
      </c>
      <c r="ET175" s="26" t="str">
        <f t="shared" si="790"/>
        <v/>
      </c>
      <c r="EU175" s="26" t="str">
        <f t="shared" si="791"/>
        <v/>
      </c>
      <c r="EV175" s="26" t="str">
        <f t="shared" si="792"/>
        <v/>
      </c>
      <c r="EW175" s="26" t="str">
        <f t="shared" si="793"/>
        <v/>
      </c>
      <c r="EX175" s="26" t="str">
        <f t="shared" si="794"/>
        <v/>
      </c>
      <c r="EY175" s="26" t="str">
        <f t="shared" si="795"/>
        <v/>
      </c>
      <c r="EZ175" s="26">
        <f t="shared" si="796"/>
        <v>18.175602118292062</v>
      </c>
      <c r="FA175" s="26">
        <f t="shared" si="797"/>
        <v>18.181188020295966</v>
      </c>
      <c r="FB175" s="26">
        <f t="shared" si="798"/>
        <v>17.905478891785396</v>
      </c>
      <c r="FC175" s="152" t="str">
        <f t="shared" si="799"/>
        <v/>
      </c>
      <c r="FD175" t="str">
        <f t="shared" si="825"/>
        <v/>
      </c>
      <c r="FE175" t="str">
        <f t="shared" si="826"/>
        <v/>
      </c>
      <c r="FF175" t="str">
        <f t="shared" si="827"/>
        <v/>
      </c>
      <c r="FG175" t="str">
        <f t="shared" ref="FG175:FG184" si="833">IF(ISNUMBER(I175),DD175,"")</f>
        <v/>
      </c>
      <c r="FH175" t="str">
        <f t="shared" ref="FH175:FH184" si="834">IF(ISNUMBER(J175),DE175,"")</f>
        <v/>
      </c>
      <c r="FI175" t="str">
        <f t="shared" si="828"/>
        <v/>
      </c>
      <c r="FJ175" t="str">
        <f t="shared" si="829"/>
        <v/>
      </c>
      <c r="FK175" t="str">
        <f t="shared" si="823"/>
        <v/>
      </c>
      <c r="FL175" t="str">
        <f t="shared" si="823"/>
        <v/>
      </c>
      <c r="FM175" t="str">
        <f t="shared" si="823"/>
        <v/>
      </c>
      <c r="FN175">
        <f t="shared" si="823"/>
        <v>4.8901409459999998</v>
      </c>
      <c r="FO175" s="26" t="str">
        <f t="shared" si="830"/>
        <v/>
      </c>
      <c r="FP175" t="str">
        <f t="shared" si="830"/>
        <v/>
      </c>
      <c r="FQ175" t="str">
        <f t="shared" si="830"/>
        <v/>
      </c>
      <c r="FR175" t="str">
        <f t="shared" ref="FR175:FV177" si="835">IF(ISNUMBER(I175),DO175,"")</f>
        <v/>
      </c>
      <c r="FS175" t="str">
        <f t="shared" si="835"/>
        <v/>
      </c>
      <c r="FT175" t="str">
        <f t="shared" si="835"/>
        <v/>
      </c>
      <c r="FU175" t="str">
        <f t="shared" si="835"/>
        <v/>
      </c>
      <c r="FV175" t="str">
        <f t="shared" si="835"/>
        <v/>
      </c>
      <c r="FW175" t="str">
        <f t="shared" si="831"/>
        <v/>
      </c>
      <c r="FX175" t="str">
        <f t="shared" si="831"/>
        <v/>
      </c>
      <c r="FY175" s="4">
        <f t="shared" si="831"/>
        <v>7.0999160000000006E-2</v>
      </c>
      <c r="FZ175" t="str">
        <f t="shared" si="817"/>
        <v/>
      </c>
      <c r="GA175" t="str">
        <f t="shared" si="818"/>
        <v/>
      </c>
      <c r="GB175" t="str">
        <f t="shared" si="832"/>
        <v/>
      </c>
      <c r="GC175" t="str">
        <f t="shared" ref="GC175:GC184" si="836">IF(ISNUMBER(I175),DZ175,"")</f>
        <v/>
      </c>
      <c r="GD175" t="str">
        <f t="shared" ref="GD175:GD184" si="837">IF(ISNUMBER(J175),EA175,"")</f>
        <v/>
      </c>
      <c r="GE175" t="str">
        <f t="shared" ref="GE175:GE184" si="838">IF(ISNUMBER(K175),EB175,"")</f>
        <v/>
      </c>
      <c r="GF175" t="str">
        <f t="shared" ref="GF175:GF184" si="839">IF(ISNUMBER(L175),EC175,"")</f>
        <v/>
      </c>
      <c r="GG175" t="str">
        <f t="shared" si="824"/>
        <v/>
      </c>
      <c r="GH175" t="str">
        <f t="shared" si="824"/>
        <v/>
      </c>
      <c r="GI175" t="str">
        <f t="shared" si="824"/>
        <v/>
      </c>
      <c r="GJ175" s="4">
        <f t="shared" si="824"/>
        <v>-0.34144999999999998</v>
      </c>
      <c r="GK175" t="str">
        <f t="shared" si="801"/>
        <v/>
      </c>
      <c r="GL175" t="str">
        <f t="shared" si="802"/>
        <v/>
      </c>
      <c r="GM175" t="str">
        <f t="shared" si="803"/>
        <v/>
      </c>
      <c r="GN175" t="str">
        <f t="shared" si="804"/>
        <v/>
      </c>
      <c r="GO175" t="str">
        <f t="shared" si="805"/>
        <v/>
      </c>
      <c r="GP175" t="str">
        <f t="shared" si="806"/>
        <v/>
      </c>
      <c r="GQ175" t="str">
        <f t="shared" si="807"/>
        <v/>
      </c>
      <c r="GR175" t="str">
        <f t="shared" si="808"/>
        <v/>
      </c>
      <c r="GS175" t="str">
        <f t="shared" si="809"/>
        <v/>
      </c>
      <c r="GT175" t="str">
        <f t="shared" si="810"/>
        <v/>
      </c>
      <c r="GU175" t="str">
        <f t="shared" si="811"/>
        <v/>
      </c>
      <c r="GV175" s="26">
        <f t="shared" si="619"/>
        <v>11.025982470999988</v>
      </c>
      <c r="GW175">
        <f t="shared" si="620"/>
        <v>11.025982470999988</v>
      </c>
      <c r="GX175">
        <f t="shared" si="621"/>
        <v>11.025982470999988</v>
      </c>
      <c r="GY175">
        <f t="shared" si="622"/>
        <v>11.025982470999988</v>
      </c>
      <c r="GZ175">
        <f t="shared" si="623"/>
        <v>11.025982470999988</v>
      </c>
      <c r="HA175">
        <f t="shared" si="624"/>
        <v>11.025982470999988</v>
      </c>
      <c r="HB175">
        <f t="shared" si="625"/>
        <v>11.025982470999988</v>
      </c>
      <c r="HC175">
        <f t="shared" si="626"/>
        <v>11.025982470999988</v>
      </c>
      <c r="HD175">
        <f t="shared" si="627"/>
        <v>11.025982470999988</v>
      </c>
      <c r="HE175">
        <f t="shared" si="628"/>
        <v>11.025982470999988</v>
      </c>
      <c r="HF175">
        <f t="shared" si="629"/>
        <v>4.8901409459999998</v>
      </c>
      <c r="HG175" s="26" t="str">
        <f t="shared" si="630"/>
        <v/>
      </c>
      <c r="HH175" t="str">
        <f t="shared" si="631"/>
        <v/>
      </c>
      <c r="HI175" t="str">
        <f t="shared" si="632"/>
        <v/>
      </c>
      <c r="HJ175" t="str">
        <f t="shared" si="633"/>
        <v/>
      </c>
      <c r="HK175" t="str">
        <f t="shared" si="634"/>
        <v/>
      </c>
      <c r="HL175" t="str">
        <f t="shared" si="635"/>
        <v/>
      </c>
      <c r="HM175" t="str">
        <f t="shared" si="636"/>
        <v/>
      </c>
      <c r="HN175" t="str">
        <f t="shared" si="637"/>
        <v/>
      </c>
      <c r="HO175" t="str">
        <f t="shared" si="638"/>
        <v/>
      </c>
      <c r="HP175" t="str">
        <f t="shared" si="639"/>
        <v/>
      </c>
      <c r="HQ175">
        <f t="shared" si="640"/>
        <v>4.8901409459999998</v>
      </c>
      <c r="HR175" s="26">
        <f t="shared" si="641"/>
        <v>0.86766592399999853</v>
      </c>
      <c r="HS175">
        <f t="shared" si="642"/>
        <v>0.86766592399999853</v>
      </c>
      <c r="HT175">
        <f t="shared" si="643"/>
        <v>0.86766592399999853</v>
      </c>
      <c r="HU175">
        <f t="shared" si="644"/>
        <v>0.86766592399999853</v>
      </c>
      <c r="HV175">
        <f t="shared" si="645"/>
        <v>0.86766592399999853</v>
      </c>
      <c r="HW175">
        <f t="shared" si="646"/>
        <v>0.86766592399999853</v>
      </c>
      <c r="HX175">
        <f t="shared" si="647"/>
        <v>0.86766592399999853</v>
      </c>
      <c r="HY175">
        <f t="shared" si="648"/>
        <v>0.86766592399999853</v>
      </c>
      <c r="HZ175">
        <f t="shared" si="649"/>
        <v>0.86766592399999853</v>
      </c>
      <c r="IA175">
        <f t="shared" si="650"/>
        <v>0.86766592399999853</v>
      </c>
      <c r="IB175" s="4">
        <f t="shared" si="651"/>
        <v>7.0999160000000006E-2</v>
      </c>
      <c r="IC175" t="str">
        <f t="shared" si="652"/>
        <v/>
      </c>
      <c r="ID175" t="str">
        <f t="shared" si="653"/>
        <v/>
      </c>
      <c r="IE175" t="str">
        <f t="shared" si="654"/>
        <v/>
      </c>
      <c r="IF175" t="str">
        <f t="shared" si="655"/>
        <v/>
      </c>
      <c r="IG175" t="str">
        <f t="shared" si="656"/>
        <v/>
      </c>
      <c r="IH175" t="str">
        <f t="shared" si="657"/>
        <v/>
      </c>
      <c r="II175" t="str">
        <f t="shared" si="658"/>
        <v/>
      </c>
      <c r="IJ175" t="str">
        <f t="shared" si="659"/>
        <v/>
      </c>
      <c r="IK175" t="str">
        <f t="shared" si="660"/>
        <v/>
      </c>
      <c r="IL175" t="str">
        <f t="shared" si="661"/>
        <v/>
      </c>
      <c r="IM175">
        <f t="shared" si="662"/>
        <v>7.0999160000000006E-2</v>
      </c>
      <c r="IN175" s="26">
        <f t="shared" si="663"/>
        <v>0.13094384999999997</v>
      </c>
      <c r="IO175">
        <f t="shared" si="664"/>
        <v>0.13094384999999997</v>
      </c>
      <c r="IP175">
        <f t="shared" si="665"/>
        <v>0.13094384999999997</v>
      </c>
      <c r="IQ175">
        <f t="shared" si="666"/>
        <v>0.13094384999999997</v>
      </c>
      <c r="IR175">
        <f t="shared" si="667"/>
        <v>0.13094384999999997</v>
      </c>
      <c r="IS175">
        <f t="shared" si="668"/>
        <v>0.13094384999999997</v>
      </c>
      <c r="IT175">
        <f t="shared" si="669"/>
        <v>0.13094384999999997</v>
      </c>
      <c r="IU175">
        <f t="shared" si="670"/>
        <v>0.13094384999999997</v>
      </c>
      <c r="IV175">
        <f t="shared" si="671"/>
        <v>0.13094384999999997</v>
      </c>
      <c r="IW175">
        <f t="shared" si="672"/>
        <v>0.13094384999999997</v>
      </c>
      <c r="IX175">
        <f t="shared" si="673"/>
        <v>-0.34144999999999998</v>
      </c>
      <c r="IY175" s="26" t="str">
        <f t="shared" si="674"/>
        <v/>
      </c>
      <c r="IZ175" t="str">
        <f t="shared" si="675"/>
        <v/>
      </c>
      <c r="JA175" t="str">
        <f t="shared" si="676"/>
        <v/>
      </c>
      <c r="JB175" t="str">
        <f t="shared" si="677"/>
        <v/>
      </c>
      <c r="JC175" t="str">
        <f t="shared" si="678"/>
        <v/>
      </c>
      <c r="JD175" t="str">
        <f t="shared" si="679"/>
        <v/>
      </c>
      <c r="JE175" t="str">
        <f t="shared" si="680"/>
        <v/>
      </c>
      <c r="JF175" t="str">
        <f t="shared" si="681"/>
        <v/>
      </c>
      <c r="JG175" t="str">
        <f t="shared" si="682"/>
        <v/>
      </c>
      <c r="JH175" t="str">
        <f t="shared" si="683"/>
        <v/>
      </c>
      <c r="JI175">
        <f t="shared" si="684"/>
        <v>-0.34144999999999998</v>
      </c>
      <c r="JJ175" s="26">
        <f t="shared" si="685"/>
        <v>23.290190403071897</v>
      </c>
      <c r="JK175">
        <f t="shared" si="686"/>
        <v>23.290190403071897</v>
      </c>
      <c r="JL175">
        <f t="shared" si="687"/>
        <v>23.290190403071897</v>
      </c>
      <c r="JM175">
        <f t="shared" si="688"/>
        <v>23.290190403071897</v>
      </c>
      <c r="JN175">
        <f t="shared" si="689"/>
        <v>23.290190403071897</v>
      </c>
      <c r="JO175">
        <f t="shared" si="690"/>
        <v>23.290190403071897</v>
      </c>
      <c r="JP175">
        <f t="shared" si="691"/>
        <v>23.290190403071897</v>
      </c>
      <c r="JQ175">
        <f t="shared" si="692"/>
        <v>23.290190403071897</v>
      </c>
      <c r="JR175">
        <f t="shared" si="693"/>
        <v>23.290190403071897</v>
      </c>
      <c r="JS175">
        <f t="shared" si="694"/>
        <v>23.290190403071897</v>
      </c>
      <c r="JT175">
        <f t="shared" si="695"/>
        <v>23.290190403071897</v>
      </c>
      <c r="JU175" s="26" t="str">
        <f t="shared" si="696"/>
        <v/>
      </c>
      <c r="JV175" t="str">
        <f t="shared" si="697"/>
        <v/>
      </c>
      <c r="JW175" t="str">
        <f t="shared" si="698"/>
        <v/>
      </c>
      <c r="JX175" t="str">
        <f t="shared" si="699"/>
        <v/>
      </c>
      <c r="JY175" t="str">
        <f t="shared" si="700"/>
        <v/>
      </c>
      <c r="JZ175" t="str">
        <f t="shared" si="701"/>
        <v/>
      </c>
      <c r="KA175" t="str">
        <f t="shared" si="702"/>
        <v/>
      </c>
      <c r="KB175" t="str">
        <f t="shared" si="703"/>
        <v/>
      </c>
      <c r="KC175" t="str">
        <f t="shared" si="704"/>
        <v/>
      </c>
      <c r="KD175" t="str">
        <f t="shared" si="705"/>
        <v/>
      </c>
      <c r="KE175" s="4" t="str">
        <f t="shared" si="706"/>
        <v/>
      </c>
    </row>
    <row r="176" spans="1:291" x14ac:dyDescent="0.2">
      <c r="A176" s="21" t="s">
        <v>2443</v>
      </c>
      <c r="B176" s="22" t="s">
        <v>2444</v>
      </c>
      <c r="C176" s="22"/>
      <c r="D176" s="22"/>
      <c r="E176" s="20" t="s">
        <v>365</v>
      </c>
      <c r="F176" s="19"/>
      <c r="G176" s="19"/>
      <c r="H176" s="19"/>
      <c r="I176" s="19"/>
      <c r="J176" s="19"/>
      <c r="K176" s="19"/>
      <c r="L176" s="19"/>
      <c r="M176" s="19">
        <v>0</v>
      </c>
      <c r="N176" s="19">
        <v>0</v>
      </c>
      <c r="O176" s="19">
        <v>0</v>
      </c>
      <c r="P176" s="32">
        <v>0</v>
      </c>
      <c r="Q176" s="19"/>
      <c r="R176" s="19"/>
      <c r="S176" s="19"/>
      <c r="T176" s="19"/>
      <c r="U176" s="19"/>
      <c r="V176" s="19"/>
      <c r="W176" s="19"/>
      <c r="X176" s="19">
        <v>0</v>
      </c>
      <c r="Y176" s="19">
        <v>0</v>
      </c>
      <c r="Z176" s="19">
        <v>0</v>
      </c>
      <c r="AA176" s="32">
        <v>0</v>
      </c>
      <c r="AI176">
        <v>0</v>
      </c>
      <c r="AJ176">
        <v>0</v>
      </c>
      <c r="AK176">
        <v>0</v>
      </c>
      <c r="AL176" s="4">
        <v>0</v>
      </c>
      <c r="AM176" s="19"/>
      <c r="AN176" s="19"/>
      <c r="AO176" s="19"/>
      <c r="AP176" s="19"/>
      <c r="AQ176" s="19"/>
      <c r="AR176" s="19"/>
      <c r="AS176" s="19"/>
      <c r="AT176" s="19">
        <v>1.6780300000000001E-2</v>
      </c>
      <c r="AU176" s="19">
        <v>1.6882000000000001E-2</v>
      </c>
      <c r="AV176" s="19">
        <v>1.7910200000000001E-2</v>
      </c>
      <c r="AW176" s="32">
        <v>1.88036E-2</v>
      </c>
      <c r="AX176" s="19"/>
      <c r="AY176" s="19"/>
      <c r="AZ176" s="19"/>
      <c r="BA176" s="19"/>
      <c r="BB176" s="19"/>
      <c r="BC176" s="19"/>
      <c r="BD176" s="19"/>
      <c r="BE176" s="19">
        <v>0</v>
      </c>
      <c r="BF176" s="19">
        <v>0</v>
      </c>
      <c r="BG176" s="19">
        <v>2</v>
      </c>
      <c r="BH176" s="32">
        <v>2</v>
      </c>
      <c r="BI176" s="19"/>
      <c r="BJ176" s="19"/>
      <c r="BK176" s="19"/>
      <c r="BL176" s="19"/>
      <c r="BM176" s="19"/>
      <c r="BN176" s="19"/>
      <c r="BO176" s="19"/>
      <c r="BP176" s="19">
        <f t="shared" ref="BP176:BR179" si="840">IF(BE176&gt;0,1,0)</f>
        <v>0</v>
      </c>
      <c r="BQ176" s="19">
        <f t="shared" si="840"/>
        <v>0</v>
      </c>
      <c r="BR176" s="19">
        <f t="shared" si="840"/>
        <v>1</v>
      </c>
      <c r="BS176" s="19">
        <f t="shared" si="819"/>
        <v>1</v>
      </c>
      <c r="BT176" s="38">
        <v>2</v>
      </c>
      <c r="BU176" s="19">
        <v>7</v>
      </c>
      <c r="BV176" s="19">
        <v>0</v>
      </c>
      <c r="BW176" s="19">
        <v>2</v>
      </c>
      <c r="BX176" s="19">
        <v>4</v>
      </c>
      <c r="BY176" s="19">
        <v>0</v>
      </c>
      <c r="BZ176" s="19">
        <v>0</v>
      </c>
      <c r="CA176" s="19">
        <v>1</v>
      </c>
      <c r="CB176" s="19">
        <v>3</v>
      </c>
      <c r="CC176" s="19">
        <v>3</v>
      </c>
      <c r="CD176" s="32">
        <v>1</v>
      </c>
      <c r="CE176" s="19">
        <v>86</v>
      </c>
      <c r="CF176" s="19">
        <v>120</v>
      </c>
      <c r="CG176" s="19">
        <v>215</v>
      </c>
      <c r="CH176" s="19">
        <v>139</v>
      </c>
      <c r="CI176" s="19">
        <v>130</v>
      </c>
      <c r="CJ176" s="19">
        <v>117</v>
      </c>
      <c r="CK176" s="19">
        <v>144</v>
      </c>
      <c r="CL176" s="19">
        <v>131</v>
      </c>
      <c r="CM176" s="19">
        <v>148</v>
      </c>
      <c r="CN176" s="19">
        <v>104</v>
      </c>
      <c r="CO176" s="32">
        <v>94</v>
      </c>
      <c r="CP176" s="35">
        <f t="shared" si="755"/>
        <v>2.3255813953488372E-2</v>
      </c>
      <c r="CQ176" s="35">
        <f t="shared" si="756"/>
        <v>5.8333333333333334E-2</v>
      </c>
      <c r="CR176" s="35">
        <f t="shared" si="757"/>
        <v>0</v>
      </c>
      <c r="CS176" s="35">
        <f t="shared" si="758"/>
        <v>1.4388489208633094E-2</v>
      </c>
      <c r="CT176" s="35">
        <f t="shared" si="759"/>
        <v>3.0769230769230771E-2</v>
      </c>
      <c r="CU176" s="35">
        <f t="shared" si="760"/>
        <v>0</v>
      </c>
      <c r="CV176" s="35">
        <f t="shared" si="761"/>
        <v>0</v>
      </c>
      <c r="CW176" s="35">
        <f t="shared" si="762"/>
        <v>7.6335877862595417E-3</v>
      </c>
      <c r="CX176" s="35">
        <f t="shared" si="763"/>
        <v>2.0270270270270271E-2</v>
      </c>
      <c r="CY176" s="35">
        <f t="shared" si="764"/>
        <v>2.8846153846153848E-2</v>
      </c>
      <c r="CZ176" s="139">
        <f t="shared" si="765"/>
        <v>1.0638297872340425E-2</v>
      </c>
      <c r="DA176" s="146"/>
      <c r="DB176" s="146"/>
      <c r="DC176" s="146"/>
      <c r="DD176" s="146"/>
      <c r="DE176" s="146"/>
      <c r="DF176" s="146"/>
      <c r="DG176" s="146"/>
      <c r="DH176" s="146"/>
      <c r="DI176" s="146"/>
      <c r="DJ176" s="146"/>
      <c r="DK176" s="147"/>
      <c r="DL176" s="146">
        <v>-50.088261000000003</v>
      </c>
      <c r="DM176" s="146">
        <v>-21.738833</v>
      </c>
      <c r="DN176" s="146">
        <v>-10.51779</v>
      </c>
      <c r="DO176" s="146">
        <v>-3.58609</v>
      </c>
      <c r="DP176" s="146">
        <v>-1.217147</v>
      </c>
      <c r="DQ176" s="146">
        <v>-3.0473149999999998</v>
      </c>
      <c r="DR176" s="146">
        <v>-13.029316</v>
      </c>
      <c r="DS176" s="146">
        <v>-20.315125999999999</v>
      </c>
      <c r="DT176" s="146">
        <v>-4.0705260000000001</v>
      </c>
      <c r="DU176" s="146">
        <v>-6.2007719999999997</v>
      </c>
      <c r="DV176" s="147">
        <v>-6.7647060000000003</v>
      </c>
      <c r="DW176" s="146"/>
      <c r="DX176" s="146"/>
      <c r="DY176" s="146"/>
      <c r="DZ176" s="146"/>
      <c r="EA176" s="146"/>
      <c r="EB176" s="146"/>
      <c r="EC176" s="146"/>
      <c r="ED176" s="146"/>
      <c r="EE176" s="146"/>
      <c r="EF176" s="146"/>
      <c r="EG176" s="147"/>
      <c r="EH176" s="143">
        <v>874885900</v>
      </c>
      <c r="EI176" s="143">
        <v>683039300</v>
      </c>
      <c r="EJ176" s="143">
        <v>851521000</v>
      </c>
      <c r="EK176" s="143">
        <v>978465000</v>
      </c>
      <c r="EL176" s="143">
        <v>1195271000</v>
      </c>
      <c r="EM176" s="143">
        <v>1086924000</v>
      </c>
      <c r="EN176" s="143">
        <v>1425454000</v>
      </c>
      <c r="EO176" s="143">
        <v>1352325000</v>
      </c>
      <c r="EP176" s="143">
        <v>1067172000</v>
      </c>
      <c r="EQ176" s="143">
        <v>1219218000</v>
      </c>
      <c r="ER176" s="143">
        <v>741312000</v>
      </c>
      <c r="ES176" s="26">
        <f t="shared" si="789"/>
        <v>20.589604035819068</v>
      </c>
      <c r="ET176" s="26">
        <f t="shared" si="790"/>
        <v>20.342062956143231</v>
      </c>
      <c r="EU176" s="26">
        <f t="shared" si="791"/>
        <v>20.562534720123445</v>
      </c>
      <c r="EV176" s="26">
        <f t="shared" si="792"/>
        <v>20.70149557512644</v>
      </c>
      <c r="EW176" s="26">
        <f t="shared" si="793"/>
        <v>20.901638774862263</v>
      </c>
      <c r="EX176" s="26">
        <f t="shared" si="794"/>
        <v>20.806617525437851</v>
      </c>
      <c r="EY176" s="26">
        <f t="shared" si="795"/>
        <v>21.07775619641717</v>
      </c>
      <c r="EZ176" s="26">
        <f t="shared" si="796"/>
        <v>21.025091170294814</v>
      </c>
      <c r="FA176" s="26">
        <f t="shared" si="797"/>
        <v>20.788277995899882</v>
      </c>
      <c r="FB176" s="26">
        <f t="shared" si="798"/>
        <v>20.921475506567202</v>
      </c>
      <c r="FC176" s="152">
        <f t="shared" si="799"/>
        <v>20.423932147274154</v>
      </c>
      <c r="FD176" t="str">
        <f t="shared" si="825"/>
        <v/>
      </c>
      <c r="FE176" t="str">
        <f t="shared" si="826"/>
        <v/>
      </c>
      <c r="FF176" t="str">
        <f t="shared" si="827"/>
        <v/>
      </c>
      <c r="FG176" t="str">
        <f t="shared" si="833"/>
        <v/>
      </c>
      <c r="FH176" t="str">
        <f t="shared" si="834"/>
        <v/>
      </c>
      <c r="FI176" t="str">
        <f t="shared" si="828"/>
        <v/>
      </c>
      <c r="FJ176" t="str">
        <f t="shared" si="829"/>
        <v/>
      </c>
      <c r="FO176" s="26" t="str">
        <f t="shared" si="830"/>
        <v/>
      </c>
      <c r="FP176" t="str">
        <f t="shared" si="830"/>
        <v/>
      </c>
      <c r="FQ176" t="str">
        <f t="shared" si="830"/>
        <v/>
      </c>
      <c r="FR176" t="str">
        <f t="shared" si="835"/>
        <v/>
      </c>
      <c r="FS176" t="str">
        <f t="shared" si="835"/>
        <v/>
      </c>
      <c r="FT176" t="str">
        <f t="shared" si="835"/>
        <v/>
      </c>
      <c r="FU176" t="str">
        <f t="shared" si="835"/>
        <v/>
      </c>
      <c r="FV176">
        <f t="shared" si="835"/>
        <v>-20.315125999999999</v>
      </c>
      <c r="FW176">
        <f t="shared" si="831"/>
        <v>-4.0705260000000001</v>
      </c>
      <c r="FX176">
        <f t="shared" si="831"/>
        <v>-6.2007719999999997</v>
      </c>
      <c r="FY176" s="4">
        <f t="shared" si="831"/>
        <v>-6.7647060000000003</v>
      </c>
      <c r="FZ176" t="str">
        <f t="shared" si="817"/>
        <v/>
      </c>
      <c r="GA176" t="str">
        <f t="shared" si="818"/>
        <v/>
      </c>
      <c r="GB176" t="str">
        <f t="shared" si="832"/>
        <v/>
      </c>
      <c r="GC176" t="str">
        <f t="shared" si="836"/>
        <v/>
      </c>
      <c r="GD176" t="str">
        <f t="shared" si="837"/>
        <v/>
      </c>
      <c r="GE176" t="str">
        <f t="shared" si="838"/>
        <v/>
      </c>
      <c r="GF176" t="str">
        <f t="shared" si="839"/>
        <v/>
      </c>
      <c r="GJ176" s="4"/>
      <c r="GK176" t="str">
        <f t="shared" si="801"/>
        <v/>
      </c>
      <c r="GL176" t="str">
        <f t="shared" si="802"/>
        <v/>
      </c>
      <c r="GM176" t="str">
        <f t="shared" si="803"/>
        <v/>
      </c>
      <c r="GN176" t="str">
        <f t="shared" si="804"/>
        <v/>
      </c>
      <c r="GO176" t="str">
        <f t="shared" si="805"/>
        <v/>
      </c>
      <c r="GP176" t="str">
        <f t="shared" si="806"/>
        <v/>
      </c>
      <c r="GQ176" t="str">
        <f t="shared" si="807"/>
        <v/>
      </c>
      <c r="GR176">
        <f t="shared" si="808"/>
        <v>21.025091170294814</v>
      </c>
      <c r="GS176">
        <f t="shared" si="809"/>
        <v>20.788277995899882</v>
      </c>
      <c r="GT176">
        <f t="shared" si="810"/>
        <v>20.921475506567202</v>
      </c>
      <c r="GU176">
        <f t="shared" si="811"/>
        <v>20.423932147274154</v>
      </c>
      <c r="GV176" s="26">
        <f t="shared" si="619"/>
        <v>11.025982470999988</v>
      </c>
      <c r="GW176">
        <f t="shared" si="620"/>
        <v>11.025982470999988</v>
      </c>
      <c r="GX176">
        <f t="shared" si="621"/>
        <v>11.025982470999988</v>
      </c>
      <c r="GY176">
        <f t="shared" si="622"/>
        <v>11.025982470999988</v>
      </c>
      <c r="GZ176">
        <f t="shared" si="623"/>
        <v>11.025982470999988</v>
      </c>
      <c r="HA176">
        <f t="shared" si="624"/>
        <v>11.025982470999988</v>
      </c>
      <c r="HB176">
        <f t="shared" si="625"/>
        <v>11.025982470999988</v>
      </c>
      <c r="HC176">
        <f t="shared" si="626"/>
        <v>0.52583789730000008</v>
      </c>
      <c r="HD176">
        <f t="shared" si="627"/>
        <v>0.52583789730000008</v>
      </c>
      <c r="HE176">
        <f t="shared" si="628"/>
        <v>0.52583789730000008</v>
      </c>
      <c r="HF176">
        <f t="shared" si="629"/>
        <v>0.52583789730000008</v>
      </c>
      <c r="HG176" s="26" t="str">
        <f t="shared" si="630"/>
        <v/>
      </c>
      <c r="HH176" t="str">
        <f t="shared" si="631"/>
        <v/>
      </c>
      <c r="HI176" t="str">
        <f t="shared" si="632"/>
        <v/>
      </c>
      <c r="HJ176" t="str">
        <f t="shared" si="633"/>
        <v/>
      </c>
      <c r="HK176" t="str">
        <f t="shared" si="634"/>
        <v/>
      </c>
      <c r="HL176" t="str">
        <f t="shared" si="635"/>
        <v/>
      </c>
      <c r="HM176" t="str">
        <f t="shared" si="636"/>
        <v/>
      </c>
      <c r="HN176" t="str">
        <f t="shared" si="637"/>
        <v/>
      </c>
      <c r="HO176" t="str">
        <f t="shared" si="638"/>
        <v/>
      </c>
      <c r="HP176" t="str">
        <f t="shared" si="639"/>
        <v/>
      </c>
      <c r="HQ176" t="str">
        <f t="shared" si="640"/>
        <v/>
      </c>
      <c r="HR176" s="26">
        <f t="shared" si="641"/>
        <v>0.86766592399999853</v>
      </c>
      <c r="HS176">
        <f t="shared" si="642"/>
        <v>0.86766592399999853</v>
      </c>
      <c r="HT176">
        <f t="shared" si="643"/>
        <v>0.86766592399999853</v>
      </c>
      <c r="HU176">
        <f t="shared" si="644"/>
        <v>0.86766592399999853</v>
      </c>
      <c r="HV176">
        <f t="shared" si="645"/>
        <v>0.86766592399999853</v>
      </c>
      <c r="HW176">
        <f t="shared" si="646"/>
        <v>0.86766592399999853</v>
      </c>
      <c r="HX176">
        <f t="shared" si="647"/>
        <v>0.86766592399999853</v>
      </c>
      <c r="HY176">
        <f t="shared" si="648"/>
        <v>1.8501305000000012E-3</v>
      </c>
      <c r="HZ176">
        <f t="shared" si="649"/>
        <v>1.8501305000000012E-3</v>
      </c>
      <c r="IA176">
        <f t="shared" si="650"/>
        <v>1.8501305000000012E-3</v>
      </c>
      <c r="IB176" s="4">
        <f t="shared" si="651"/>
        <v>1.8501305000000012E-3</v>
      </c>
      <c r="IC176" t="str">
        <f t="shared" si="652"/>
        <v/>
      </c>
      <c r="ID176" t="str">
        <f t="shared" si="653"/>
        <v/>
      </c>
      <c r="IE176" t="str">
        <f t="shared" si="654"/>
        <v/>
      </c>
      <c r="IF176" t="str">
        <f t="shared" si="655"/>
        <v/>
      </c>
      <c r="IG176" t="str">
        <f t="shared" si="656"/>
        <v/>
      </c>
      <c r="IH176" t="str">
        <f t="shared" si="657"/>
        <v/>
      </c>
      <c r="II176" t="str">
        <f t="shared" si="658"/>
        <v/>
      </c>
      <c r="IJ176">
        <f t="shared" si="659"/>
        <v>1.8501305000000012E-3</v>
      </c>
      <c r="IK176">
        <f t="shared" si="660"/>
        <v>1.8501305000000012E-3</v>
      </c>
      <c r="IL176">
        <f t="shared" si="661"/>
        <v>1.8501305000000012E-3</v>
      </c>
      <c r="IM176">
        <f t="shared" si="662"/>
        <v>1.8501305000000012E-3</v>
      </c>
      <c r="IN176" s="26">
        <f t="shared" si="663"/>
        <v>0.13094384999999997</v>
      </c>
      <c r="IO176">
        <f t="shared" si="664"/>
        <v>0.13094384999999997</v>
      </c>
      <c r="IP176">
        <f t="shared" si="665"/>
        <v>0.13094384999999997</v>
      </c>
      <c r="IQ176">
        <f t="shared" si="666"/>
        <v>0.13094384999999997</v>
      </c>
      <c r="IR176">
        <f t="shared" si="667"/>
        <v>0.13094384999999997</v>
      </c>
      <c r="IS176">
        <f t="shared" si="668"/>
        <v>0.13094384999999997</v>
      </c>
      <c r="IT176">
        <f t="shared" si="669"/>
        <v>0.13094384999999997</v>
      </c>
      <c r="IU176">
        <f t="shared" si="670"/>
        <v>0</v>
      </c>
      <c r="IV176">
        <f t="shared" si="671"/>
        <v>0</v>
      </c>
      <c r="IW176">
        <f t="shared" si="672"/>
        <v>0</v>
      </c>
      <c r="IX176">
        <f t="shared" si="673"/>
        <v>0</v>
      </c>
      <c r="IY176" s="26" t="str">
        <f t="shared" si="674"/>
        <v/>
      </c>
      <c r="IZ176" t="str">
        <f t="shared" si="675"/>
        <v/>
      </c>
      <c r="JA176" t="str">
        <f t="shared" si="676"/>
        <v/>
      </c>
      <c r="JB176" t="str">
        <f t="shared" si="677"/>
        <v/>
      </c>
      <c r="JC176" t="str">
        <f t="shared" si="678"/>
        <v/>
      </c>
      <c r="JD176" t="str">
        <f t="shared" si="679"/>
        <v/>
      </c>
      <c r="JE176" t="str">
        <f t="shared" si="680"/>
        <v/>
      </c>
      <c r="JF176" t="str">
        <f t="shared" si="681"/>
        <v/>
      </c>
      <c r="JG176" t="str">
        <f t="shared" si="682"/>
        <v/>
      </c>
      <c r="JH176" t="str">
        <f t="shared" si="683"/>
        <v/>
      </c>
      <c r="JI176" t="str">
        <f t="shared" si="684"/>
        <v/>
      </c>
      <c r="JJ176" s="26">
        <f t="shared" si="685"/>
        <v>23.290190403071897</v>
      </c>
      <c r="JK176">
        <f t="shared" si="686"/>
        <v>23.290190403071897</v>
      </c>
      <c r="JL176">
        <f t="shared" si="687"/>
        <v>23.290190403071897</v>
      </c>
      <c r="JM176">
        <f t="shared" si="688"/>
        <v>23.290190403071897</v>
      </c>
      <c r="JN176">
        <f t="shared" si="689"/>
        <v>23.290190403071897</v>
      </c>
      <c r="JO176">
        <f t="shared" si="690"/>
        <v>23.290190403071897</v>
      </c>
      <c r="JP176">
        <f t="shared" si="691"/>
        <v>23.290190403071897</v>
      </c>
      <c r="JQ176">
        <f t="shared" si="692"/>
        <v>21.025091170294814</v>
      </c>
      <c r="JR176">
        <f t="shared" si="693"/>
        <v>20.788277995899882</v>
      </c>
      <c r="JS176">
        <f t="shared" si="694"/>
        <v>20.921475506567202</v>
      </c>
      <c r="JT176">
        <f t="shared" si="695"/>
        <v>20.423932147274154</v>
      </c>
      <c r="JU176" s="26" t="str">
        <f t="shared" si="696"/>
        <v/>
      </c>
      <c r="JV176" t="str">
        <f t="shared" si="697"/>
        <v/>
      </c>
      <c r="JW176" t="str">
        <f t="shared" si="698"/>
        <v/>
      </c>
      <c r="JX176" t="str">
        <f t="shared" si="699"/>
        <v/>
      </c>
      <c r="JY176" t="str">
        <f t="shared" si="700"/>
        <v/>
      </c>
      <c r="JZ176" t="str">
        <f t="shared" si="701"/>
        <v/>
      </c>
      <c r="KA176" t="str">
        <f t="shared" si="702"/>
        <v/>
      </c>
      <c r="KB176">
        <f t="shared" si="703"/>
        <v>21.025091170294814</v>
      </c>
      <c r="KC176">
        <f t="shared" si="704"/>
        <v>20.788277995899882</v>
      </c>
      <c r="KD176">
        <f t="shared" si="705"/>
        <v>20.921475506567202</v>
      </c>
      <c r="KE176" s="4">
        <f t="shared" si="706"/>
        <v>20.423932147274154</v>
      </c>
    </row>
    <row r="177" spans="1:291" x14ac:dyDescent="0.2">
      <c r="A177" s="21" t="s">
        <v>3865</v>
      </c>
      <c r="B177" s="22" t="s">
        <v>2452</v>
      </c>
      <c r="C177" s="22"/>
      <c r="D177" s="22"/>
      <c r="E177" s="20" t="s">
        <v>365</v>
      </c>
      <c r="F177" s="19">
        <v>0</v>
      </c>
      <c r="G177" s="19"/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1</v>
      </c>
      <c r="P177" s="32">
        <v>1</v>
      </c>
      <c r="Q177" s="19">
        <v>0</v>
      </c>
      <c r="R177" s="19"/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1</v>
      </c>
      <c r="AA177" s="32">
        <v>1</v>
      </c>
      <c r="AB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1</v>
      </c>
      <c r="AL177" s="4">
        <v>1</v>
      </c>
      <c r="AM177" s="19">
        <v>2.4777799999999999E-2</v>
      </c>
      <c r="AN177" s="19"/>
      <c r="AO177" s="19">
        <v>2.88845E-2</v>
      </c>
      <c r="AP177" s="19">
        <v>2.9322500000000001E-2</v>
      </c>
      <c r="AQ177" s="19">
        <v>2.80895E-2</v>
      </c>
      <c r="AR177" s="19">
        <v>2.7268899999999999E-2</v>
      </c>
      <c r="AS177" s="19">
        <v>2.52018E-2</v>
      </c>
      <c r="AT177" s="19">
        <v>2.3623399999999999E-2</v>
      </c>
      <c r="AU177" s="19">
        <v>2.3251600000000001E-2</v>
      </c>
      <c r="AV177" s="19">
        <v>2.7375400000000001E-2</v>
      </c>
      <c r="AW177" s="32">
        <v>3.0317E-2</v>
      </c>
      <c r="AX177" s="19">
        <v>0</v>
      </c>
      <c r="AY177" s="19"/>
      <c r="AZ177" s="19">
        <v>0</v>
      </c>
      <c r="BA177" s="19">
        <v>0</v>
      </c>
      <c r="BB177" s="19">
        <v>0</v>
      </c>
      <c r="BC177" s="19">
        <v>0</v>
      </c>
      <c r="BD177" s="19">
        <v>0</v>
      </c>
      <c r="BE177" s="19">
        <v>0</v>
      </c>
      <c r="BF177" s="19">
        <v>0</v>
      </c>
      <c r="BG177" s="19">
        <v>1</v>
      </c>
      <c r="BH177" s="32">
        <v>2</v>
      </c>
      <c r="BI177" s="19">
        <f>IF(AX177&gt;0,1,0)</f>
        <v>0</v>
      </c>
      <c r="BJ177" s="19"/>
      <c r="BK177" s="19">
        <f t="shared" ref="BK177:BO178" si="841">IF(AZ177&gt;0,1,0)</f>
        <v>0</v>
      </c>
      <c r="BL177" s="19">
        <f t="shared" si="841"/>
        <v>0</v>
      </c>
      <c r="BM177" s="19">
        <f t="shared" si="841"/>
        <v>0</v>
      </c>
      <c r="BN177" s="19">
        <f t="shared" si="841"/>
        <v>0</v>
      </c>
      <c r="BO177" s="19">
        <f t="shared" si="841"/>
        <v>0</v>
      </c>
      <c r="BP177" s="19">
        <f t="shared" si="840"/>
        <v>0</v>
      </c>
      <c r="BQ177" s="19">
        <f t="shared" si="840"/>
        <v>0</v>
      </c>
      <c r="BR177" s="19">
        <f t="shared" si="840"/>
        <v>1</v>
      </c>
      <c r="BS177" s="19">
        <f t="shared" si="819"/>
        <v>1</v>
      </c>
      <c r="BT177" s="38">
        <v>13</v>
      </c>
      <c r="BU177" s="19">
        <v>20</v>
      </c>
      <c r="BV177" s="19">
        <v>20</v>
      </c>
      <c r="BW177" s="19">
        <v>19</v>
      </c>
      <c r="BX177" s="19">
        <v>26</v>
      </c>
      <c r="BY177" s="19">
        <v>32</v>
      </c>
      <c r="BZ177" s="19">
        <v>26</v>
      </c>
      <c r="CA177" s="19">
        <v>37</v>
      </c>
      <c r="CB177" s="19">
        <v>72</v>
      </c>
      <c r="CC177" s="19">
        <v>68</v>
      </c>
      <c r="CD177" s="32">
        <v>75</v>
      </c>
      <c r="CE177" s="19">
        <v>156</v>
      </c>
      <c r="CF177" s="19">
        <v>163</v>
      </c>
      <c r="CG177" s="19">
        <v>119</v>
      </c>
      <c r="CH177" s="19">
        <v>158</v>
      </c>
      <c r="CI177" s="19">
        <v>139</v>
      </c>
      <c r="CJ177" s="19">
        <v>172</v>
      </c>
      <c r="CK177" s="19">
        <v>126</v>
      </c>
      <c r="CL177" s="19">
        <v>200</v>
      </c>
      <c r="CM177" s="19">
        <v>272</v>
      </c>
      <c r="CN177" s="19">
        <v>205</v>
      </c>
      <c r="CO177" s="32">
        <v>242</v>
      </c>
      <c r="CP177" s="35">
        <f t="shared" si="755"/>
        <v>8.3333333333333329E-2</v>
      </c>
      <c r="CQ177" s="35">
        <f t="shared" si="756"/>
        <v>0.12269938650306748</v>
      </c>
      <c r="CR177" s="35">
        <f t="shared" si="757"/>
        <v>0.16806722689075632</v>
      </c>
      <c r="CS177" s="35">
        <f t="shared" si="758"/>
        <v>0.12025316455696203</v>
      </c>
      <c r="CT177" s="35">
        <f t="shared" si="759"/>
        <v>0.18705035971223022</v>
      </c>
      <c r="CU177" s="35">
        <f t="shared" si="760"/>
        <v>0.18604651162790697</v>
      </c>
      <c r="CV177" s="35">
        <f t="shared" si="761"/>
        <v>0.20634920634920634</v>
      </c>
      <c r="CW177" s="35">
        <f t="shared" si="762"/>
        <v>0.185</v>
      </c>
      <c r="CX177" s="35">
        <f t="shared" si="763"/>
        <v>0.26470588235294118</v>
      </c>
      <c r="CY177" s="35">
        <f t="shared" si="764"/>
        <v>0.33170731707317075</v>
      </c>
      <c r="CZ177" s="139">
        <f t="shared" si="765"/>
        <v>0.30991735537190085</v>
      </c>
      <c r="DA177" s="146">
        <v>6.3738357710000004</v>
      </c>
      <c r="DB177" s="146">
        <v>6.5715816739999999</v>
      </c>
      <c r="DC177" s="146">
        <v>11.40483762</v>
      </c>
      <c r="DD177" s="146">
        <v>8.2881497670000002</v>
      </c>
      <c r="DE177" s="146">
        <v>7.5539573779999998</v>
      </c>
      <c r="DF177" s="146">
        <v>6.0381311899999996</v>
      </c>
      <c r="DG177" s="146">
        <v>10.83451268</v>
      </c>
      <c r="DH177" s="146">
        <v>10.59934537</v>
      </c>
      <c r="DI177" s="146">
        <v>1.6260590210000001</v>
      </c>
      <c r="DJ177" s="146">
        <v>2.370866753</v>
      </c>
      <c r="DK177" s="147">
        <v>2.5634162109999998</v>
      </c>
      <c r="DL177" s="146"/>
      <c r="DM177" s="146"/>
      <c r="DN177" s="146">
        <v>0.70364700300000005</v>
      </c>
      <c r="DO177" s="146">
        <v>0.61058292400000003</v>
      </c>
      <c r="DP177" s="146">
        <v>0.70856224099999998</v>
      </c>
      <c r="DQ177" s="146">
        <v>0.71497352599999997</v>
      </c>
      <c r="DR177" s="146">
        <v>0.71497352599999997</v>
      </c>
      <c r="DS177" s="146">
        <v>0.77399085999999995</v>
      </c>
      <c r="DT177" s="146">
        <v>0.34557563800000002</v>
      </c>
      <c r="DU177" s="146">
        <v>0.36123001100000002</v>
      </c>
      <c r="DV177" s="147">
        <v>0.350442543</v>
      </c>
      <c r="DW177" s="146"/>
      <c r="DX177" s="146"/>
      <c r="DY177" s="146">
        <v>5.8144159000000001E-2</v>
      </c>
      <c r="DZ177" s="146">
        <v>0.100871286</v>
      </c>
      <c r="EA177" s="146">
        <v>0.10501812000000001</v>
      </c>
      <c r="EB177" s="146">
        <v>3.0965289999999999E-2</v>
      </c>
      <c r="EC177" s="146">
        <v>3.0965289999999999E-2</v>
      </c>
      <c r="ED177" s="146">
        <v>1.1251000000000001E-2</v>
      </c>
      <c r="EE177" s="146">
        <v>7.4951000000000004E-2</v>
      </c>
      <c r="EF177" s="146">
        <v>2.4407999999999999E-2</v>
      </c>
      <c r="EG177" s="147">
        <v>7.2280999999999998E-2</v>
      </c>
      <c r="EH177" s="143">
        <v>1302211600</v>
      </c>
      <c r="EI177" s="143">
        <v>1250230000</v>
      </c>
      <c r="EJ177" s="143">
        <v>1580587200</v>
      </c>
      <c r="EK177" s="143">
        <v>1691779500</v>
      </c>
      <c r="EL177" s="143">
        <v>1699765700</v>
      </c>
      <c r="EM177" s="143">
        <v>1230090200</v>
      </c>
      <c r="EN177" s="143">
        <v>1687596800</v>
      </c>
      <c r="EO177" s="143">
        <v>2026482200</v>
      </c>
      <c r="EP177" s="143">
        <v>1985555000</v>
      </c>
      <c r="EQ177" s="143">
        <v>2908656400</v>
      </c>
      <c r="ER177" s="143">
        <v>3344990000</v>
      </c>
      <c r="ES177" s="26">
        <f t="shared" si="789"/>
        <v>20.987329886729203</v>
      </c>
      <c r="ET177" s="26">
        <f t="shared" si="790"/>
        <v>20.946593371334696</v>
      </c>
      <c r="EU177" s="26">
        <f t="shared" si="791"/>
        <v>21.181062260511798</v>
      </c>
      <c r="EV177" s="26">
        <f t="shared" si="792"/>
        <v>21.24904677048923</v>
      </c>
      <c r="EW177" s="26">
        <f t="shared" si="793"/>
        <v>21.253756254980633</v>
      </c>
      <c r="EX177" s="26">
        <f t="shared" si="794"/>
        <v>20.930353336975312</v>
      </c>
      <c r="EY177" s="26">
        <f t="shared" si="795"/>
        <v>21.24657134202873</v>
      </c>
      <c r="EZ177" s="26">
        <f t="shared" si="796"/>
        <v>21.429567220376988</v>
      </c>
      <c r="FA177" s="26">
        <f t="shared" si="797"/>
        <v>21.409164308982945</v>
      </c>
      <c r="FB177" s="26">
        <f t="shared" si="798"/>
        <v>21.790957093292079</v>
      </c>
      <c r="FC177" s="152">
        <f t="shared" si="799"/>
        <v>21.930729540985514</v>
      </c>
      <c r="FD177">
        <f t="shared" si="825"/>
        <v>6.3738357710000004</v>
      </c>
      <c r="FE177" t="str">
        <f t="shared" si="826"/>
        <v/>
      </c>
      <c r="FF177">
        <f t="shared" si="827"/>
        <v>11.40483762</v>
      </c>
      <c r="FG177">
        <f t="shared" si="833"/>
        <v>8.2881497670000002</v>
      </c>
      <c r="FH177">
        <f t="shared" si="834"/>
        <v>7.5539573779999998</v>
      </c>
      <c r="FI177">
        <f t="shared" si="828"/>
        <v>6.0381311899999996</v>
      </c>
      <c r="FJ177">
        <f t="shared" si="829"/>
        <v>10.83451268</v>
      </c>
      <c r="FK177">
        <f>IF(ISNUMBER(M177),DH177,"")</f>
        <v>10.59934537</v>
      </c>
      <c r="FL177">
        <f>IF(ISNUMBER(N177),DI177,"")</f>
        <v>1.6260590210000001</v>
      </c>
      <c r="FM177">
        <f>IF(ISNUMBER(O177),DJ177,"")</f>
        <v>2.370866753</v>
      </c>
      <c r="FN177">
        <f>IF(ISNUMBER(P177),DK177,"")</f>
        <v>2.5634162109999998</v>
      </c>
      <c r="FO177" s="26"/>
      <c r="FP177" t="str">
        <f t="shared" ref="FP177:FQ184" si="842">IF(ISNUMBER(G177),DM177,"")</f>
        <v/>
      </c>
      <c r="FQ177">
        <f t="shared" si="842"/>
        <v>0.70364700300000005</v>
      </c>
      <c r="FR177">
        <f t="shared" si="835"/>
        <v>0.61058292400000003</v>
      </c>
      <c r="FS177">
        <f t="shared" si="835"/>
        <v>0.70856224099999998</v>
      </c>
      <c r="FT177">
        <f t="shared" si="835"/>
        <v>0.71497352599999997</v>
      </c>
      <c r="FU177">
        <f t="shared" si="835"/>
        <v>0.71497352599999997</v>
      </c>
      <c r="FV177">
        <f t="shared" si="835"/>
        <v>0.77399085999999995</v>
      </c>
      <c r="FW177">
        <f t="shared" si="831"/>
        <v>0.34557563800000002</v>
      </c>
      <c r="FX177">
        <f t="shared" si="831"/>
        <v>0.36123001100000002</v>
      </c>
      <c r="FY177" s="4">
        <f t="shared" si="831"/>
        <v>0.350442543</v>
      </c>
      <c r="GA177" t="str">
        <f t="shared" ref="GA177:GA184" si="843">IF(ISNUMBER(G177),DX177,"")</f>
        <v/>
      </c>
      <c r="GB177">
        <f t="shared" si="832"/>
        <v>5.8144159000000001E-2</v>
      </c>
      <c r="GC177">
        <f t="shared" si="836"/>
        <v>0.100871286</v>
      </c>
      <c r="GD177">
        <f t="shared" si="837"/>
        <v>0.10501812000000001</v>
      </c>
      <c r="GE177">
        <f t="shared" si="838"/>
        <v>3.0965289999999999E-2</v>
      </c>
      <c r="GF177">
        <f t="shared" si="839"/>
        <v>3.0965289999999999E-2</v>
      </c>
      <c r="GG177">
        <f>IF(ISNUMBER(M177),ED177,"")</f>
        <v>1.1251000000000001E-2</v>
      </c>
      <c r="GH177">
        <f>IF(ISNUMBER(N177),EE177,"")</f>
        <v>7.4951000000000004E-2</v>
      </c>
      <c r="GI177">
        <f>IF(ISNUMBER(O177),EF177,"")</f>
        <v>2.4407999999999999E-2</v>
      </c>
      <c r="GJ177" s="4">
        <f>IF(ISNUMBER(P177),EG177,"")</f>
        <v>7.2280999999999998E-2</v>
      </c>
      <c r="GK177">
        <f t="shared" si="801"/>
        <v>20.987329886729203</v>
      </c>
      <c r="GL177" t="str">
        <f t="shared" si="802"/>
        <v/>
      </c>
      <c r="GM177">
        <f t="shared" si="803"/>
        <v>21.181062260511798</v>
      </c>
      <c r="GN177">
        <f t="shared" si="804"/>
        <v>21.24904677048923</v>
      </c>
      <c r="GO177">
        <f t="shared" si="805"/>
        <v>21.253756254980633</v>
      </c>
      <c r="GP177">
        <f t="shared" si="806"/>
        <v>20.930353336975312</v>
      </c>
      <c r="GQ177">
        <f t="shared" si="807"/>
        <v>21.24657134202873</v>
      </c>
      <c r="GR177">
        <f t="shared" si="808"/>
        <v>21.429567220376988</v>
      </c>
      <c r="GS177">
        <f t="shared" si="809"/>
        <v>21.409164308982945</v>
      </c>
      <c r="GT177">
        <f t="shared" si="810"/>
        <v>21.790957093292079</v>
      </c>
      <c r="GU177">
        <f t="shared" si="811"/>
        <v>21.930729540985514</v>
      </c>
      <c r="GV177" s="26">
        <f t="shared" si="619"/>
        <v>6.3738357710000004</v>
      </c>
      <c r="GW177">
        <f t="shared" si="620"/>
        <v>11.025982470999988</v>
      </c>
      <c r="GX177">
        <f t="shared" si="621"/>
        <v>11.025982470999988</v>
      </c>
      <c r="GY177">
        <f t="shared" si="622"/>
        <v>8.2881497670000002</v>
      </c>
      <c r="GZ177">
        <f t="shared" si="623"/>
        <v>7.5539573779999998</v>
      </c>
      <c r="HA177">
        <f t="shared" si="624"/>
        <v>6.0381311899999996</v>
      </c>
      <c r="HB177">
        <f t="shared" si="625"/>
        <v>10.83451268</v>
      </c>
      <c r="HC177">
        <f t="shared" si="626"/>
        <v>10.59934537</v>
      </c>
      <c r="HD177">
        <f t="shared" si="627"/>
        <v>1.6260590210000001</v>
      </c>
      <c r="HE177">
        <f t="shared" si="628"/>
        <v>2.370866753</v>
      </c>
      <c r="HF177">
        <f t="shared" si="629"/>
        <v>2.5634162109999998</v>
      </c>
      <c r="HG177" s="26">
        <f t="shared" si="630"/>
        <v>6.3738357710000004</v>
      </c>
      <c r="HH177" t="str">
        <f t="shared" si="631"/>
        <v/>
      </c>
      <c r="HI177">
        <f t="shared" si="632"/>
        <v>11.025982470999988</v>
      </c>
      <c r="HJ177">
        <f t="shared" si="633"/>
        <v>8.2881497670000002</v>
      </c>
      <c r="HK177">
        <f t="shared" si="634"/>
        <v>7.5539573779999998</v>
      </c>
      <c r="HL177">
        <f t="shared" si="635"/>
        <v>6.0381311899999996</v>
      </c>
      <c r="HM177">
        <f t="shared" si="636"/>
        <v>10.83451268</v>
      </c>
      <c r="HN177">
        <f t="shared" si="637"/>
        <v>10.59934537</v>
      </c>
      <c r="HO177">
        <f t="shared" si="638"/>
        <v>1.6260590210000001</v>
      </c>
      <c r="HP177">
        <f t="shared" si="639"/>
        <v>2.370866753</v>
      </c>
      <c r="HQ177">
        <f t="shared" si="640"/>
        <v>2.5634162109999998</v>
      </c>
      <c r="HR177" s="26">
        <f t="shared" si="641"/>
        <v>1.8501305000000012E-3</v>
      </c>
      <c r="HS177">
        <f t="shared" si="642"/>
        <v>0.86766592399999853</v>
      </c>
      <c r="HT177">
        <f t="shared" si="643"/>
        <v>0.70364700300000005</v>
      </c>
      <c r="HU177">
        <f t="shared" si="644"/>
        <v>0.61058292400000003</v>
      </c>
      <c r="HV177">
        <f t="shared" si="645"/>
        <v>0.70856224099999998</v>
      </c>
      <c r="HW177">
        <f t="shared" si="646"/>
        <v>0.71497352599999997</v>
      </c>
      <c r="HX177">
        <f t="shared" si="647"/>
        <v>0.71497352599999997</v>
      </c>
      <c r="HY177">
        <f t="shared" si="648"/>
        <v>0.77399085999999995</v>
      </c>
      <c r="HZ177">
        <f t="shared" si="649"/>
        <v>0.34557563800000002</v>
      </c>
      <c r="IA177">
        <f t="shared" si="650"/>
        <v>0.36123001100000002</v>
      </c>
      <c r="IB177" s="4">
        <f t="shared" si="651"/>
        <v>0.350442543</v>
      </c>
      <c r="IC177" t="str">
        <f t="shared" si="652"/>
        <v/>
      </c>
      <c r="ID177" t="str">
        <f t="shared" si="653"/>
        <v/>
      </c>
      <c r="IE177">
        <f t="shared" si="654"/>
        <v>0.70364700300000005</v>
      </c>
      <c r="IF177">
        <f t="shared" si="655"/>
        <v>0.61058292400000003</v>
      </c>
      <c r="IG177">
        <f t="shared" si="656"/>
        <v>0.70856224099999998</v>
      </c>
      <c r="IH177">
        <f t="shared" si="657"/>
        <v>0.71497352599999997</v>
      </c>
      <c r="II177">
        <f t="shared" si="658"/>
        <v>0.71497352599999997</v>
      </c>
      <c r="IJ177">
        <f t="shared" si="659"/>
        <v>0.77399085999999995</v>
      </c>
      <c r="IK177">
        <f t="shared" si="660"/>
        <v>0.34557563800000002</v>
      </c>
      <c r="IL177">
        <f t="shared" si="661"/>
        <v>0.36123001100000002</v>
      </c>
      <c r="IM177">
        <f t="shared" si="662"/>
        <v>0.350442543</v>
      </c>
      <c r="IN177" s="26">
        <f t="shared" si="663"/>
        <v>0</v>
      </c>
      <c r="IO177">
        <f t="shared" si="664"/>
        <v>0.13094384999999997</v>
      </c>
      <c r="IP177">
        <f t="shared" si="665"/>
        <v>5.8144159000000001E-2</v>
      </c>
      <c r="IQ177">
        <f t="shared" si="666"/>
        <v>0.100871286</v>
      </c>
      <c r="IR177">
        <f t="shared" si="667"/>
        <v>0.10501812000000001</v>
      </c>
      <c r="IS177">
        <f t="shared" si="668"/>
        <v>3.0965289999999999E-2</v>
      </c>
      <c r="IT177">
        <f t="shared" si="669"/>
        <v>3.0965289999999999E-2</v>
      </c>
      <c r="IU177">
        <f t="shared" si="670"/>
        <v>1.1251000000000001E-2</v>
      </c>
      <c r="IV177">
        <f t="shared" si="671"/>
        <v>7.4951000000000004E-2</v>
      </c>
      <c r="IW177">
        <f t="shared" si="672"/>
        <v>2.4407999999999999E-2</v>
      </c>
      <c r="IX177">
        <f t="shared" si="673"/>
        <v>7.2280999999999998E-2</v>
      </c>
      <c r="IY177" s="26" t="str">
        <f t="shared" si="674"/>
        <v/>
      </c>
      <c r="IZ177" t="str">
        <f t="shared" si="675"/>
        <v/>
      </c>
      <c r="JA177">
        <f t="shared" si="676"/>
        <v>5.8144159000000001E-2</v>
      </c>
      <c r="JB177">
        <f t="shared" si="677"/>
        <v>0.100871286</v>
      </c>
      <c r="JC177">
        <f t="shared" si="678"/>
        <v>0.10501812000000001</v>
      </c>
      <c r="JD177">
        <f t="shared" si="679"/>
        <v>3.0965289999999999E-2</v>
      </c>
      <c r="JE177">
        <f t="shared" si="680"/>
        <v>3.0965289999999999E-2</v>
      </c>
      <c r="JF177">
        <f t="shared" si="681"/>
        <v>1.1251000000000001E-2</v>
      </c>
      <c r="JG177">
        <f t="shared" si="682"/>
        <v>7.4951000000000004E-2</v>
      </c>
      <c r="JH177">
        <f t="shared" si="683"/>
        <v>2.4407999999999999E-2</v>
      </c>
      <c r="JI177">
        <f t="shared" si="684"/>
        <v>7.2280999999999998E-2</v>
      </c>
      <c r="JJ177" s="26">
        <f t="shared" si="685"/>
        <v>20.987329886729203</v>
      </c>
      <c r="JK177">
        <f t="shared" si="686"/>
        <v>23.290190403071897</v>
      </c>
      <c r="JL177">
        <f t="shared" si="687"/>
        <v>21.181062260511798</v>
      </c>
      <c r="JM177">
        <f t="shared" si="688"/>
        <v>21.24904677048923</v>
      </c>
      <c r="JN177">
        <f t="shared" si="689"/>
        <v>21.253756254980633</v>
      </c>
      <c r="JO177">
        <f t="shared" si="690"/>
        <v>20.930353336975312</v>
      </c>
      <c r="JP177">
        <f t="shared" si="691"/>
        <v>21.24657134202873</v>
      </c>
      <c r="JQ177">
        <f t="shared" si="692"/>
        <v>21.429567220376988</v>
      </c>
      <c r="JR177">
        <f t="shared" si="693"/>
        <v>21.409164308982945</v>
      </c>
      <c r="JS177">
        <f t="shared" si="694"/>
        <v>21.790957093292079</v>
      </c>
      <c r="JT177">
        <f t="shared" si="695"/>
        <v>21.930729540985514</v>
      </c>
      <c r="JU177" s="26">
        <f t="shared" si="696"/>
        <v>20.987329886729203</v>
      </c>
      <c r="JV177" t="str">
        <f t="shared" si="697"/>
        <v/>
      </c>
      <c r="JW177">
        <f t="shared" si="698"/>
        <v>21.181062260511798</v>
      </c>
      <c r="JX177">
        <f t="shared" si="699"/>
        <v>21.24904677048923</v>
      </c>
      <c r="JY177">
        <f t="shared" si="700"/>
        <v>21.253756254980633</v>
      </c>
      <c r="JZ177">
        <f t="shared" si="701"/>
        <v>20.930353336975312</v>
      </c>
      <c r="KA177">
        <f t="shared" si="702"/>
        <v>21.24657134202873</v>
      </c>
      <c r="KB177">
        <f t="shared" si="703"/>
        <v>21.429567220376988</v>
      </c>
      <c r="KC177">
        <f t="shared" si="704"/>
        <v>21.409164308982945</v>
      </c>
      <c r="KD177">
        <f t="shared" si="705"/>
        <v>21.790957093292079</v>
      </c>
      <c r="KE177" s="4">
        <f t="shared" si="706"/>
        <v>21.930729540985514</v>
      </c>
    </row>
    <row r="178" spans="1:291" x14ac:dyDescent="0.2">
      <c r="A178" s="21" t="s">
        <v>2439</v>
      </c>
      <c r="B178" s="22" t="s">
        <v>2440</v>
      </c>
      <c r="C178" s="22"/>
      <c r="D178" s="22"/>
      <c r="E178" s="20" t="s">
        <v>365</v>
      </c>
      <c r="F178" s="19"/>
      <c r="G178" s="19"/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32">
        <v>0</v>
      </c>
      <c r="Q178" s="19"/>
      <c r="R178" s="19"/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32">
        <v>1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  <c r="AJ178">
        <v>1</v>
      </c>
      <c r="AK178">
        <v>1</v>
      </c>
      <c r="AL178" s="4">
        <v>1</v>
      </c>
      <c r="AM178" s="19"/>
      <c r="AN178" s="19"/>
      <c r="AO178" s="19">
        <v>2.2093100000000001E-2</v>
      </c>
      <c r="AP178" s="19">
        <v>2.16423E-2</v>
      </c>
      <c r="AQ178" s="19">
        <v>2.1037500000000001E-2</v>
      </c>
      <c r="AR178" s="19">
        <v>2.0439499999999999E-2</v>
      </c>
      <c r="AS178" s="19">
        <v>2.0943E-2</v>
      </c>
      <c r="AT178" s="19">
        <v>2.1466599999999999E-2</v>
      </c>
      <c r="AU178" s="19">
        <v>2.1146499999999999E-2</v>
      </c>
      <c r="AV178" s="19">
        <v>2.0746899999999999E-2</v>
      </c>
      <c r="AW178" s="32">
        <v>1.8650099999999999E-2</v>
      </c>
      <c r="AX178" s="19"/>
      <c r="AY178" s="19"/>
      <c r="AZ178" s="19">
        <v>1</v>
      </c>
      <c r="BA178" s="19">
        <v>1</v>
      </c>
      <c r="BB178" s="19">
        <v>1</v>
      </c>
      <c r="BC178" s="19">
        <v>1</v>
      </c>
      <c r="BD178" s="19">
        <v>1</v>
      </c>
      <c r="BE178" s="19">
        <v>1</v>
      </c>
      <c r="BF178" s="19">
        <v>1</v>
      </c>
      <c r="BG178" s="19">
        <v>1</v>
      </c>
      <c r="BH178" s="32">
        <v>1</v>
      </c>
      <c r="BI178" s="19"/>
      <c r="BJ178" s="19"/>
      <c r="BK178" s="19">
        <f t="shared" si="841"/>
        <v>1</v>
      </c>
      <c r="BL178" s="19">
        <f t="shared" si="841"/>
        <v>1</v>
      </c>
      <c r="BM178" s="19">
        <f t="shared" si="841"/>
        <v>1</v>
      </c>
      <c r="BN178" s="19">
        <f t="shared" si="841"/>
        <v>1</v>
      </c>
      <c r="BO178" s="19">
        <f t="shared" si="841"/>
        <v>1</v>
      </c>
      <c r="BP178" s="19">
        <f t="shared" si="840"/>
        <v>1</v>
      </c>
      <c r="BQ178" s="19">
        <f t="shared" si="840"/>
        <v>1</v>
      </c>
      <c r="BR178" s="19">
        <f t="shared" si="840"/>
        <v>1</v>
      </c>
      <c r="BS178" s="19">
        <f t="shared" si="819"/>
        <v>1</v>
      </c>
      <c r="BT178" s="38">
        <v>12</v>
      </c>
      <c r="BU178" s="19">
        <v>16</v>
      </c>
      <c r="BV178" s="19">
        <v>12</v>
      </c>
      <c r="BW178" s="19">
        <v>19</v>
      </c>
      <c r="BX178" s="19">
        <v>25</v>
      </c>
      <c r="BY178" s="19">
        <v>14</v>
      </c>
      <c r="BZ178" s="19">
        <v>11</v>
      </c>
      <c r="CA178" s="19">
        <v>18</v>
      </c>
      <c r="CB178" s="19">
        <v>26</v>
      </c>
      <c r="CC178" s="19">
        <v>4</v>
      </c>
      <c r="CD178" s="32">
        <v>11</v>
      </c>
      <c r="CE178" s="19">
        <v>235</v>
      </c>
      <c r="CF178" s="19">
        <v>175</v>
      </c>
      <c r="CG178" s="19">
        <v>164</v>
      </c>
      <c r="CH178" s="19">
        <v>172</v>
      </c>
      <c r="CI178" s="19">
        <v>153</v>
      </c>
      <c r="CJ178" s="19">
        <v>140</v>
      </c>
      <c r="CK178" s="19">
        <v>173</v>
      </c>
      <c r="CL178" s="19">
        <v>227</v>
      </c>
      <c r="CM178" s="19">
        <v>157</v>
      </c>
      <c r="CN178" s="19">
        <v>126</v>
      </c>
      <c r="CO178" s="32">
        <v>175</v>
      </c>
      <c r="CP178" s="35">
        <f t="shared" si="755"/>
        <v>5.106382978723404E-2</v>
      </c>
      <c r="CQ178" s="35">
        <f t="shared" si="756"/>
        <v>9.1428571428571428E-2</v>
      </c>
      <c r="CR178" s="35">
        <f t="shared" si="757"/>
        <v>7.3170731707317069E-2</v>
      </c>
      <c r="CS178" s="35">
        <f t="shared" si="758"/>
        <v>0.11046511627906977</v>
      </c>
      <c r="CT178" s="35">
        <f t="shared" si="759"/>
        <v>0.16339869281045752</v>
      </c>
      <c r="CU178" s="35">
        <f t="shared" si="760"/>
        <v>0.1</v>
      </c>
      <c r="CV178" s="35">
        <f t="shared" si="761"/>
        <v>6.358381502890173E-2</v>
      </c>
      <c r="CW178" s="35">
        <f t="shared" si="762"/>
        <v>7.9295154185022032E-2</v>
      </c>
      <c r="CX178" s="35">
        <f t="shared" si="763"/>
        <v>0.16560509554140126</v>
      </c>
      <c r="CY178" s="35">
        <f t="shared" si="764"/>
        <v>3.1746031746031744E-2</v>
      </c>
      <c r="CZ178" s="139">
        <f t="shared" si="765"/>
        <v>6.2857142857142861E-2</v>
      </c>
      <c r="DA178" s="146">
        <v>0.88739999999999997</v>
      </c>
      <c r="DB178" s="146">
        <v>0.87319999999999998</v>
      </c>
      <c r="DC178" s="146">
        <v>1.3411</v>
      </c>
      <c r="DD178" s="146">
        <v>1.4854000000000001</v>
      </c>
      <c r="DE178" s="146">
        <v>1.4281999999999999</v>
      </c>
      <c r="DF178" s="146">
        <v>1.3192999999999999</v>
      </c>
      <c r="DG178" s="146">
        <v>0.74809999999999999</v>
      </c>
      <c r="DH178" s="146"/>
      <c r="DI178" s="146"/>
      <c r="DJ178" s="146"/>
      <c r="DK178" s="147"/>
      <c r="DL178" s="146">
        <v>0.54353799999999997</v>
      </c>
      <c r="DM178" s="146">
        <v>0.61039100000000002</v>
      </c>
      <c r="DN178" s="146">
        <v>0.42176699999999995</v>
      </c>
      <c r="DO178" s="146">
        <v>0.23446400000000001</v>
      </c>
      <c r="DP178" s="146">
        <v>0.11619600000000001</v>
      </c>
      <c r="DQ178" s="146">
        <v>0.105739</v>
      </c>
      <c r="DR178" s="146">
        <v>5.6553000000000006E-2</v>
      </c>
      <c r="DS178" s="146"/>
      <c r="DT178" s="146"/>
      <c r="DU178" s="146"/>
      <c r="DV178" s="147"/>
      <c r="DW178" s="146">
        <v>-2.4232999999999998E-2</v>
      </c>
      <c r="DX178" s="146">
        <v>-6.6074999999999995E-2</v>
      </c>
      <c r="DY178" s="146">
        <v>1.0695E-2</v>
      </c>
      <c r="DZ178" s="146">
        <v>1.7002E-2</v>
      </c>
      <c r="EA178" s="146">
        <v>7.0089999999999996E-3</v>
      </c>
      <c r="EB178" s="146">
        <v>1.5401E-2</v>
      </c>
      <c r="EC178" s="146">
        <v>8.8599999999999996E-4</v>
      </c>
      <c r="ED178" s="146"/>
      <c r="EE178" s="146"/>
      <c r="EF178" s="146"/>
      <c r="EG178" s="147"/>
      <c r="EH178" s="143">
        <v>416482900</v>
      </c>
      <c r="EI178" s="143">
        <v>293122300</v>
      </c>
      <c r="EJ178" s="143">
        <v>379787200</v>
      </c>
      <c r="EK178" s="143">
        <v>452513300</v>
      </c>
      <c r="EL178" s="143">
        <v>581417600</v>
      </c>
      <c r="EM178" s="143">
        <v>602146500</v>
      </c>
      <c r="EN178" s="143">
        <v>557087100</v>
      </c>
      <c r="EO178" s="143">
        <v>555206100</v>
      </c>
      <c r="EP178" s="143">
        <v>286392800</v>
      </c>
      <c r="EQ178" s="143">
        <v>262605300</v>
      </c>
      <c r="ER178" s="143">
        <v>137075500</v>
      </c>
      <c r="ES178" s="26">
        <f t="shared" si="789"/>
        <v>19.847355962305766</v>
      </c>
      <c r="ET178" s="26">
        <f t="shared" si="790"/>
        <v>19.496100486034976</v>
      </c>
      <c r="EU178" s="26">
        <f t="shared" si="791"/>
        <v>19.755121653826141</v>
      </c>
      <c r="EV178" s="26">
        <f t="shared" si="792"/>
        <v>19.930327712937505</v>
      </c>
      <c r="EW178" s="26">
        <f t="shared" si="793"/>
        <v>20.180979817388696</v>
      </c>
      <c r="EX178" s="26">
        <f t="shared" si="794"/>
        <v>20.216011329148682</v>
      </c>
      <c r="EY178" s="26">
        <f t="shared" si="795"/>
        <v>20.138232159095594</v>
      </c>
      <c r="EZ178" s="26">
        <f t="shared" si="796"/>
        <v>20.134849954128214</v>
      </c>
      <c r="FA178" s="26">
        <f t="shared" si="797"/>
        <v>19.472874853069953</v>
      </c>
      <c r="FB178" s="26">
        <f t="shared" si="798"/>
        <v>19.386162702416811</v>
      </c>
      <c r="FC178" s="152">
        <f t="shared" si="799"/>
        <v>18.736042426885888</v>
      </c>
      <c r="FD178" t="str">
        <f t="shared" si="825"/>
        <v/>
      </c>
      <c r="FE178" t="str">
        <f t="shared" si="826"/>
        <v/>
      </c>
      <c r="FF178">
        <f t="shared" si="827"/>
        <v>1.3411</v>
      </c>
      <c r="FG178">
        <f t="shared" si="833"/>
        <v>1.4854000000000001</v>
      </c>
      <c r="FH178">
        <f t="shared" si="834"/>
        <v>1.4281999999999999</v>
      </c>
      <c r="FI178">
        <f t="shared" si="828"/>
        <v>1.3192999999999999</v>
      </c>
      <c r="FJ178">
        <f t="shared" si="829"/>
        <v>0.74809999999999999</v>
      </c>
      <c r="FO178" s="26" t="str">
        <f>IF(ISNUMBER(F178),DL178,"")</f>
        <v/>
      </c>
      <c r="FP178" t="str">
        <f t="shared" si="842"/>
        <v/>
      </c>
      <c r="FQ178">
        <f t="shared" si="842"/>
        <v>0.42176699999999995</v>
      </c>
      <c r="FR178">
        <f t="shared" ref="FR178:FU184" si="844">IF(ISNUMBER(I178),DO178,"")</f>
        <v>0.23446400000000001</v>
      </c>
      <c r="FS178">
        <f t="shared" si="844"/>
        <v>0.11619600000000001</v>
      </c>
      <c r="FT178">
        <f t="shared" si="844"/>
        <v>0.105739</v>
      </c>
      <c r="FU178">
        <f t="shared" si="844"/>
        <v>5.6553000000000006E-2</v>
      </c>
      <c r="FY178" s="4"/>
      <c r="GA178" t="str">
        <f t="shared" si="843"/>
        <v/>
      </c>
      <c r="GB178">
        <f t="shared" si="832"/>
        <v>1.0695E-2</v>
      </c>
      <c r="GC178">
        <f t="shared" si="836"/>
        <v>1.7002E-2</v>
      </c>
      <c r="GD178">
        <f t="shared" si="837"/>
        <v>7.0089999999999996E-3</v>
      </c>
      <c r="GE178">
        <f t="shared" si="838"/>
        <v>1.5401E-2</v>
      </c>
      <c r="GF178">
        <f t="shared" si="839"/>
        <v>8.8599999999999996E-4</v>
      </c>
      <c r="GJ178" s="4"/>
      <c r="GK178" t="str">
        <f t="shared" si="801"/>
        <v/>
      </c>
      <c r="GL178" t="str">
        <f t="shared" si="802"/>
        <v/>
      </c>
      <c r="GM178">
        <f t="shared" si="803"/>
        <v>19.755121653826141</v>
      </c>
      <c r="GN178">
        <f t="shared" si="804"/>
        <v>19.930327712937505</v>
      </c>
      <c r="GO178">
        <f t="shared" si="805"/>
        <v>20.180979817388696</v>
      </c>
      <c r="GP178">
        <f t="shared" si="806"/>
        <v>20.216011329148682</v>
      </c>
      <c r="GQ178">
        <f t="shared" si="807"/>
        <v>20.138232159095594</v>
      </c>
      <c r="GR178">
        <f t="shared" si="808"/>
        <v>20.134849954128214</v>
      </c>
      <c r="GS178">
        <f t="shared" si="809"/>
        <v>19.472874853069953</v>
      </c>
      <c r="GT178">
        <f t="shared" si="810"/>
        <v>19.386162702416811</v>
      </c>
      <c r="GU178">
        <f t="shared" si="811"/>
        <v>18.736042426885888</v>
      </c>
      <c r="GV178" s="26">
        <f t="shared" si="619"/>
        <v>11.025982470999988</v>
      </c>
      <c r="GW178">
        <f t="shared" si="620"/>
        <v>11.025982470999988</v>
      </c>
      <c r="GX178">
        <f t="shared" si="621"/>
        <v>1.3411</v>
      </c>
      <c r="GY178">
        <f t="shared" si="622"/>
        <v>1.4854000000000001</v>
      </c>
      <c r="GZ178">
        <f t="shared" si="623"/>
        <v>1.4281999999999999</v>
      </c>
      <c r="HA178">
        <f t="shared" si="624"/>
        <v>1.3192999999999999</v>
      </c>
      <c r="HB178">
        <f t="shared" si="625"/>
        <v>0.74809999999999999</v>
      </c>
      <c r="HC178">
        <f t="shared" si="626"/>
        <v>0.52583789730000008</v>
      </c>
      <c r="HD178">
        <f t="shared" si="627"/>
        <v>0.52583789730000008</v>
      </c>
      <c r="HE178">
        <f t="shared" si="628"/>
        <v>0.52583789730000008</v>
      </c>
      <c r="HF178">
        <f t="shared" si="629"/>
        <v>0.52583789730000008</v>
      </c>
      <c r="HG178" s="26" t="str">
        <f t="shared" si="630"/>
        <v/>
      </c>
      <c r="HH178" t="str">
        <f t="shared" si="631"/>
        <v/>
      </c>
      <c r="HI178">
        <f t="shared" si="632"/>
        <v>1.3411</v>
      </c>
      <c r="HJ178">
        <f t="shared" si="633"/>
        <v>1.4854000000000001</v>
      </c>
      <c r="HK178">
        <f t="shared" si="634"/>
        <v>1.4281999999999999</v>
      </c>
      <c r="HL178">
        <f t="shared" si="635"/>
        <v>1.3192999999999999</v>
      </c>
      <c r="HM178">
        <f t="shared" si="636"/>
        <v>0.74809999999999999</v>
      </c>
      <c r="HN178" t="str">
        <f t="shared" si="637"/>
        <v/>
      </c>
      <c r="HO178" t="str">
        <f t="shared" si="638"/>
        <v/>
      </c>
      <c r="HP178" t="str">
        <f t="shared" si="639"/>
        <v/>
      </c>
      <c r="HQ178" t="str">
        <f t="shared" si="640"/>
        <v/>
      </c>
      <c r="HR178" s="26">
        <f t="shared" si="641"/>
        <v>0.86766592399999853</v>
      </c>
      <c r="HS178">
        <f t="shared" si="642"/>
        <v>0.86766592399999853</v>
      </c>
      <c r="HT178">
        <f t="shared" si="643"/>
        <v>0.42176699999999995</v>
      </c>
      <c r="HU178">
        <f t="shared" si="644"/>
        <v>0.23446400000000001</v>
      </c>
      <c r="HV178">
        <f t="shared" si="645"/>
        <v>0.11619600000000001</v>
      </c>
      <c r="HW178">
        <f t="shared" si="646"/>
        <v>0.105739</v>
      </c>
      <c r="HX178">
        <f t="shared" si="647"/>
        <v>5.6553000000000006E-2</v>
      </c>
      <c r="HY178">
        <f t="shared" si="648"/>
        <v>1.8501305000000012E-3</v>
      </c>
      <c r="HZ178">
        <f t="shared" si="649"/>
        <v>1.8501305000000012E-3</v>
      </c>
      <c r="IA178">
        <f t="shared" si="650"/>
        <v>1.8501305000000012E-3</v>
      </c>
      <c r="IB178" s="4">
        <f t="shared" si="651"/>
        <v>1.8501305000000012E-3</v>
      </c>
      <c r="IC178" t="str">
        <f t="shared" si="652"/>
        <v/>
      </c>
      <c r="ID178" t="str">
        <f t="shared" si="653"/>
        <v/>
      </c>
      <c r="IE178">
        <f t="shared" si="654"/>
        <v>0.42176699999999995</v>
      </c>
      <c r="IF178">
        <f t="shared" si="655"/>
        <v>0.23446400000000001</v>
      </c>
      <c r="IG178">
        <f t="shared" si="656"/>
        <v>0.11619600000000001</v>
      </c>
      <c r="IH178">
        <f t="shared" si="657"/>
        <v>0.105739</v>
      </c>
      <c r="II178">
        <f t="shared" si="658"/>
        <v>5.6553000000000006E-2</v>
      </c>
      <c r="IJ178" t="str">
        <f t="shared" si="659"/>
        <v/>
      </c>
      <c r="IK178" t="str">
        <f t="shared" si="660"/>
        <v/>
      </c>
      <c r="IL178" t="str">
        <f t="shared" si="661"/>
        <v/>
      </c>
      <c r="IM178" t="str">
        <f t="shared" si="662"/>
        <v/>
      </c>
      <c r="IN178" s="26">
        <f t="shared" si="663"/>
        <v>0</v>
      </c>
      <c r="IO178">
        <f t="shared" si="664"/>
        <v>0.13094384999999997</v>
      </c>
      <c r="IP178">
        <f t="shared" si="665"/>
        <v>1.0695E-2</v>
      </c>
      <c r="IQ178">
        <f t="shared" si="666"/>
        <v>1.7002E-2</v>
      </c>
      <c r="IR178">
        <f t="shared" si="667"/>
        <v>7.0089999999999996E-3</v>
      </c>
      <c r="IS178">
        <f t="shared" si="668"/>
        <v>1.5401E-2</v>
      </c>
      <c r="IT178">
        <f t="shared" si="669"/>
        <v>8.8599999999999996E-4</v>
      </c>
      <c r="IU178">
        <f t="shared" si="670"/>
        <v>0</v>
      </c>
      <c r="IV178">
        <f t="shared" si="671"/>
        <v>0</v>
      </c>
      <c r="IW178">
        <f t="shared" si="672"/>
        <v>0</v>
      </c>
      <c r="IX178">
        <f t="shared" si="673"/>
        <v>0</v>
      </c>
      <c r="IY178" s="26" t="str">
        <f t="shared" si="674"/>
        <v/>
      </c>
      <c r="IZ178" t="str">
        <f t="shared" si="675"/>
        <v/>
      </c>
      <c r="JA178">
        <f t="shared" si="676"/>
        <v>1.0695E-2</v>
      </c>
      <c r="JB178">
        <f t="shared" si="677"/>
        <v>1.7002E-2</v>
      </c>
      <c r="JC178">
        <f t="shared" si="678"/>
        <v>7.0089999999999996E-3</v>
      </c>
      <c r="JD178">
        <f t="shared" si="679"/>
        <v>1.5401E-2</v>
      </c>
      <c r="JE178">
        <f t="shared" si="680"/>
        <v>8.8599999999999996E-4</v>
      </c>
      <c r="JF178" t="str">
        <f t="shared" si="681"/>
        <v/>
      </c>
      <c r="JG178" t="str">
        <f t="shared" si="682"/>
        <v/>
      </c>
      <c r="JH178" t="str">
        <f t="shared" si="683"/>
        <v/>
      </c>
      <c r="JI178" t="str">
        <f t="shared" si="684"/>
        <v/>
      </c>
      <c r="JJ178" s="26">
        <f t="shared" si="685"/>
        <v>23.290190403071897</v>
      </c>
      <c r="JK178">
        <f t="shared" si="686"/>
        <v>23.290190403071897</v>
      </c>
      <c r="JL178">
        <f t="shared" si="687"/>
        <v>19.755121653826141</v>
      </c>
      <c r="JM178">
        <f t="shared" si="688"/>
        <v>19.930327712937505</v>
      </c>
      <c r="JN178">
        <f t="shared" si="689"/>
        <v>20.180979817388696</v>
      </c>
      <c r="JO178">
        <f t="shared" si="690"/>
        <v>20.216011329148682</v>
      </c>
      <c r="JP178">
        <f t="shared" si="691"/>
        <v>20.138232159095594</v>
      </c>
      <c r="JQ178">
        <f t="shared" si="692"/>
        <v>20.134849954128214</v>
      </c>
      <c r="JR178">
        <f t="shared" si="693"/>
        <v>19.472874853069953</v>
      </c>
      <c r="JS178">
        <f t="shared" si="694"/>
        <v>19.386162702416811</v>
      </c>
      <c r="JT178">
        <f t="shared" si="695"/>
        <v>18.736042426885888</v>
      </c>
      <c r="JU178" s="26" t="str">
        <f t="shared" si="696"/>
        <v/>
      </c>
      <c r="JV178" t="str">
        <f t="shared" si="697"/>
        <v/>
      </c>
      <c r="JW178">
        <f t="shared" si="698"/>
        <v>19.755121653826141</v>
      </c>
      <c r="JX178">
        <f t="shared" si="699"/>
        <v>19.930327712937505</v>
      </c>
      <c r="JY178">
        <f t="shared" si="700"/>
        <v>20.180979817388696</v>
      </c>
      <c r="JZ178">
        <f t="shared" si="701"/>
        <v>20.216011329148682</v>
      </c>
      <c r="KA178">
        <f t="shared" si="702"/>
        <v>20.138232159095594</v>
      </c>
      <c r="KB178">
        <f t="shared" si="703"/>
        <v>20.134849954128214</v>
      </c>
      <c r="KC178">
        <f t="shared" si="704"/>
        <v>19.472874853069953</v>
      </c>
      <c r="KD178">
        <f t="shared" si="705"/>
        <v>19.386162702416811</v>
      </c>
      <c r="KE178" s="4">
        <f t="shared" si="706"/>
        <v>18.736042426885888</v>
      </c>
    </row>
    <row r="179" spans="1:291" x14ac:dyDescent="0.2">
      <c r="A179" s="21" t="s">
        <v>3931</v>
      </c>
      <c r="B179" s="22" t="s">
        <v>3932</v>
      </c>
      <c r="C179" s="22"/>
      <c r="D179" s="22"/>
      <c r="E179" s="20" t="s">
        <v>365</v>
      </c>
      <c r="F179" s="19"/>
      <c r="G179" s="19"/>
      <c r="H179" s="19"/>
      <c r="I179" s="19"/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32">
        <v>0</v>
      </c>
      <c r="Q179" s="19"/>
      <c r="R179" s="19"/>
      <c r="S179" s="19"/>
      <c r="T179" s="19"/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32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 s="4">
        <v>0</v>
      </c>
      <c r="AM179" s="19"/>
      <c r="AN179" s="19"/>
      <c r="AO179" s="19"/>
      <c r="AP179" s="19"/>
      <c r="AQ179" s="19">
        <v>2.8054800000000001E-2</v>
      </c>
      <c r="AR179" s="19">
        <v>3.44321E-2</v>
      </c>
      <c r="AS179" s="19">
        <v>2.9218600000000001E-2</v>
      </c>
      <c r="AT179" s="19">
        <v>2.9231099999999999E-2</v>
      </c>
      <c r="AU179" s="19">
        <v>2.6847099999999999E-2</v>
      </c>
      <c r="AV179" s="19">
        <v>2.5444899999999999E-2</v>
      </c>
      <c r="AW179" s="32">
        <v>2.9001800000000001E-2</v>
      </c>
      <c r="AX179" s="19"/>
      <c r="AY179" s="19"/>
      <c r="AZ179" s="19"/>
      <c r="BA179" s="19"/>
      <c r="BB179" s="19">
        <v>0</v>
      </c>
      <c r="BC179" s="19">
        <v>0</v>
      </c>
      <c r="BD179" s="19">
        <v>0</v>
      </c>
      <c r="BE179" s="19">
        <v>0</v>
      </c>
      <c r="BF179" s="19">
        <v>2</v>
      </c>
      <c r="BG179" s="19">
        <v>1</v>
      </c>
      <c r="BH179" s="32">
        <v>1</v>
      </c>
      <c r="BI179" s="19"/>
      <c r="BJ179" s="19"/>
      <c r="BK179" s="19"/>
      <c r="BL179" s="19"/>
      <c r="BM179" s="19">
        <f>IF(BB179&gt;0,1,0)</f>
        <v>0</v>
      </c>
      <c r="BN179" s="19">
        <f>IF(BC179&gt;0,1,0)</f>
        <v>0</v>
      </c>
      <c r="BO179" s="19">
        <f>IF(BD179&gt;0,1,0)</f>
        <v>0</v>
      </c>
      <c r="BP179" s="19">
        <f t="shared" si="840"/>
        <v>0</v>
      </c>
      <c r="BQ179" s="19">
        <f t="shared" si="840"/>
        <v>1</v>
      </c>
      <c r="BR179" s="19">
        <f t="shared" si="840"/>
        <v>1</v>
      </c>
      <c r="BS179" s="19">
        <f t="shared" si="819"/>
        <v>1</v>
      </c>
      <c r="BT179" s="38">
        <v>117</v>
      </c>
      <c r="BU179" s="19">
        <v>125</v>
      </c>
      <c r="BV179" s="19">
        <v>29</v>
      </c>
      <c r="BW179" s="19">
        <v>37</v>
      </c>
      <c r="BX179" s="19">
        <v>26</v>
      </c>
      <c r="BY179" s="19">
        <v>23</v>
      </c>
      <c r="BZ179" s="19">
        <v>3</v>
      </c>
      <c r="CA179" s="19">
        <v>6</v>
      </c>
      <c r="CB179" s="19">
        <v>13</v>
      </c>
      <c r="CC179" s="19">
        <v>3</v>
      </c>
      <c r="CD179" s="32">
        <v>6</v>
      </c>
      <c r="CE179" s="19">
        <v>339</v>
      </c>
      <c r="CF179" s="19">
        <v>504</v>
      </c>
      <c r="CG179" s="19">
        <v>170</v>
      </c>
      <c r="CH179" s="19">
        <v>194</v>
      </c>
      <c r="CI179" s="19">
        <v>153</v>
      </c>
      <c r="CJ179" s="19">
        <v>125</v>
      </c>
      <c r="CK179" s="19">
        <v>46</v>
      </c>
      <c r="CL179" s="19">
        <v>60</v>
      </c>
      <c r="CM179" s="19">
        <v>102</v>
      </c>
      <c r="CN179" s="19">
        <v>131</v>
      </c>
      <c r="CO179" s="32">
        <v>99</v>
      </c>
      <c r="CP179" s="35">
        <f t="shared" si="755"/>
        <v>0.34513274336283184</v>
      </c>
      <c r="CQ179" s="35">
        <f t="shared" si="756"/>
        <v>0.24801587301587302</v>
      </c>
      <c r="CR179" s="35">
        <f t="shared" si="757"/>
        <v>0.17058823529411765</v>
      </c>
      <c r="CS179" s="35">
        <f t="shared" si="758"/>
        <v>0.19072164948453607</v>
      </c>
      <c r="CT179" s="35">
        <f t="shared" si="759"/>
        <v>0.16993464052287582</v>
      </c>
      <c r="CU179" s="35">
        <f t="shared" si="760"/>
        <v>0.184</v>
      </c>
      <c r="CV179" s="35">
        <f t="shared" si="761"/>
        <v>6.5217391304347824E-2</v>
      </c>
      <c r="CW179" s="35">
        <f t="shared" si="762"/>
        <v>0.1</v>
      </c>
      <c r="CX179" s="35">
        <f t="shared" si="763"/>
        <v>0.12745098039215685</v>
      </c>
      <c r="CY179" s="35">
        <f t="shared" si="764"/>
        <v>2.2900763358778626E-2</v>
      </c>
      <c r="CZ179" s="139">
        <f t="shared" si="765"/>
        <v>6.0606060606060608E-2</v>
      </c>
      <c r="DA179" s="146">
        <v>2.3201000000000001</v>
      </c>
      <c r="DB179" s="146">
        <v>2.4885000000000002</v>
      </c>
      <c r="DC179" s="146">
        <v>3.1720000000000002</v>
      </c>
      <c r="DD179" s="146">
        <v>2.0958999999999999</v>
      </c>
      <c r="DE179" s="146">
        <v>2.1105</v>
      </c>
      <c r="DF179" s="146">
        <v>2.0594999999999999</v>
      </c>
      <c r="DG179" s="146">
        <v>2.2677999999999998</v>
      </c>
      <c r="DH179" s="146"/>
      <c r="DI179" s="146"/>
      <c r="DJ179" s="146"/>
      <c r="DK179" s="147"/>
      <c r="DL179" s="146">
        <v>5.8949000000000001E-2</v>
      </c>
      <c r="DM179" s="146">
        <v>8.9491999999999988E-2</v>
      </c>
      <c r="DN179" s="146">
        <v>7.2756000000000001E-2</v>
      </c>
      <c r="DO179" s="146">
        <v>7.5749000000000011E-2</v>
      </c>
      <c r="DP179" s="146">
        <v>7.419400000000001E-2</v>
      </c>
      <c r="DQ179" s="146">
        <v>8.5820000000000007E-2</v>
      </c>
      <c r="DR179" s="146">
        <v>0.14959800000000001</v>
      </c>
      <c r="DS179" s="146"/>
      <c r="DT179" s="146"/>
      <c r="DU179" s="146"/>
      <c r="DV179" s="147"/>
      <c r="DW179" s="146">
        <v>-3.3075E-2</v>
      </c>
      <c r="DX179" s="146">
        <v>-0.38561799999999996</v>
      </c>
      <c r="DY179" s="146">
        <v>7.5890000000000003E-3</v>
      </c>
      <c r="DZ179" s="146">
        <v>-1.5129999999999998E-3</v>
      </c>
      <c r="EA179" s="146">
        <v>1.5793999999999999E-2</v>
      </c>
      <c r="EB179" s="146">
        <v>6.1138999999999999E-2</v>
      </c>
      <c r="EC179" s="146">
        <v>3.0081000000000004E-2</v>
      </c>
      <c r="ED179" s="146"/>
      <c r="EE179" s="146"/>
      <c r="EF179" s="146"/>
      <c r="EG179" s="147"/>
      <c r="EH179" s="143">
        <v>2023849700</v>
      </c>
      <c r="EI179" s="143">
        <v>1352717700</v>
      </c>
      <c r="EJ179" s="143">
        <v>2130337100</v>
      </c>
      <c r="EK179" s="143">
        <v>1771489900</v>
      </c>
      <c r="EL179" s="143">
        <v>1697445500</v>
      </c>
      <c r="EM179" s="143">
        <v>1394350100</v>
      </c>
      <c r="EN179" s="143">
        <v>1412513700</v>
      </c>
      <c r="EO179" s="143">
        <v>1197098100</v>
      </c>
      <c r="EP179" s="143">
        <v>799050700</v>
      </c>
      <c r="EQ179" s="143">
        <v>1178191200</v>
      </c>
      <c r="ER179" s="143">
        <v>2499564200</v>
      </c>
      <c r="ES179" s="26">
        <f t="shared" si="789"/>
        <v>21.42826732672102</v>
      </c>
      <c r="ET179" s="26">
        <f t="shared" si="790"/>
        <v>21.025381516915044</v>
      </c>
      <c r="EU179" s="26">
        <f t="shared" si="791"/>
        <v>21.47954606705629</v>
      </c>
      <c r="EV179" s="26">
        <f t="shared" si="792"/>
        <v>21.295086780870538</v>
      </c>
      <c r="EW179" s="26">
        <f t="shared" si="793"/>
        <v>21.252390310843424</v>
      </c>
      <c r="EX179" s="26">
        <f t="shared" si="794"/>
        <v>21.055694265528604</v>
      </c>
      <c r="EY179" s="26">
        <f t="shared" si="795"/>
        <v>21.068636720052879</v>
      </c>
      <c r="EZ179" s="26">
        <f t="shared" si="796"/>
        <v>20.903166215051346</v>
      </c>
      <c r="FA179" s="26">
        <f t="shared" si="797"/>
        <v>20.498934956035306</v>
      </c>
      <c r="FB179" s="26">
        <f t="shared" si="798"/>
        <v>20.88724621800343</v>
      </c>
      <c r="FC179" s="152">
        <f t="shared" si="799"/>
        <v>21.639382233625071</v>
      </c>
      <c r="FD179" t="str">
        <f t="shared" si="825"/>
        <v/>
      </c>
      <c r="FE179" t="str">
        <f t="shared" si="826"/>
        <v/>
      </c>
      <c r="FF179" t="str">
        <f t="shared" si="827"/>
        <v/>
      </c>
      <c r="FG179" t="str">
        <f t="shared" si="833"/>
        <v/>
      </c>
      <c r="FH179">
        <f t="shared" si="834"/>
        <v>2.1105</v>
      </c>
      <c r="FI179">
        <f t="shared" si="828"/>
        <v>2.0594999999999999</v>
      </c>
      <c r="FJ179">
        <f t="shared" si="829"/>
        <v>2.2677999999999998</v>
      </c>
      <c r="FO179" s="26" t="str">
        <f>IF(ISNUMBER(F179),DL179,"")</f>
        <v/>
      </c>
      <c r="FP179" t="str">
        <f t="shared" si="842"/>
        <v/>
      </c>
      <c r="FQ179" t="str">
        <f t="shared" si="842"/>
        <v/>
      </c>
      <c r="FR179" t="str">
        <f t="shared" si="844"/>
        <v/>
      </c>
      <c r="FS179">
        <f t="shared" si="844"/>
        <v>7.419400000000001E-2</v>
      </c>
      <c r="FT179">
        <f t="shared" si="844"/>
        <v>8.5820000000000007E-2</v>
      </c>
      <c r="FU179">
        <f t="shared" si="844"/>
        <v>0.14959800000000001</v>
      </c>
      <c r="FY179" s="4"/>
      <c r="GA179" t="str">
        <f t="shared" si="843"/>
        <v/>
      </c>
      <c r="GB179" t="str">
        <f t="shared" si="832"/>
        <v/>
      </c>
      <c r="GC179" t="str">
        <f t="shared" si="836"/>
        <v/>
      </c>
      <c r="GD179">
        <f t="shared" si="837"/>
        <v>1.5793999999999999E-2</v>
      </c>
      <c r="GE179">
        <f t="shared" si="838"/>
        <v>6.1138999999999999E-2</v>
      </c>
      <c r="GF179">
        <f t="shared" si="839"/>
        <v>3.0081000000000004E-2</v>
      </c>
      <c r="GJ179" s="4"/>
      <c r="GK179" t="str">
        <f t="shared" si="801"/>
        <v/>
      </c>
      <c r="GL179" t="str">
        <f t="shared" si="802"/>
        <v/>
      </c>
      <c r="GM179" t="str">
        <f t="shared" si="803"/>
        <v/>
      </c>
      <c r="GN179" t="str">
        <f t="shared" si="804"/>
        <v/>
      </c>
      <c r="GO179">
        <f t="shared" si="805"/>
        <v>21.252390310843424</v>
      </c>
      <c r="GP179">
        <f t="shared" si="806"/>
        <v>21.055694265528604</v>
      </c>
      <c r="GQ179">
        <f t="shared" si="807"/>
        <v>21.068636720052879</v>
      </c>
      <c r="GR179">
        <f t="shared" si="808"/>
        <v>20.903166215051346</v>
      </c>
      <c r="GS179">
        <f t="shared" si="809"/>
        <v>20.498934956035306</v>
      </c>
      <c r="GT179">
        <f t="shared" si="810"/>
        <v>20.88724621800343</v>
      </c>
      <c r="GU179">
        <f t="shared" si="811"/>
        <v>21.639382233625071</v>
      </c>
      <c r="GV179" s="26">
        <f t="shared" si="619"/>
        <v>11.025982470999988</v>
      </c>
      <c r="GW179">
        <f t="shared" si="620"/>
        <v>11.025982470999988</v>
      </c>
      <c r="GX179">
        <f t="shared" si="621"/>
        <v>11.025982470999988</v>
      </c>
      <c r="GY179">
        <f t="shared" si="622"/>
        <v>11.025982470999988</v>
      </c>
      <c r="GZ179">
        <f t="shared" si="623"/>
        <v>2.1105</v>
      </c>
      <c r="HA179">
        <f t="shared" si="624"/>
        <v>2.0594999999999999</v>
      </c>
      <c r="HB179">
        <f t="shared" si="625"/>
        <v>2.2677999999999998</v>
      </c>
      <c r="HC179">
        <f t="shared" si="626"/>
        <v>0.52583789730000008</v>
      </c>
      <c r="HD179">
        <f t="shared" si="627"/>
        <v>0.52583789730000008</v>
      </c>
      <c r="HE179">
        <f t="shared" si="628"/>
        <v>0.52583789730000008</v>
      </c>
      <c r="HF179">
        <f t="shared" si="629"/>
        <v>0.52583789730000008</v>
      </c>
      <c r="HG179" s="26" t="str">
        <f t="shared" si="630"/>
        <v/>
      </c>
      <c r="HH179" t="str">
        <f t="shared" si="631"/>
        <v/>
      </c>
      <c r="HI179" t="str">
        <f t="shared" si="632"/>
        <v/>
      </c>
      <c r="HJ179" t="str">
        <f t="shared" si="633"/>
        <v/>
      </c>
      <c r="HK179">
        <f t="shared" si="634"/>
        <v>2.1105</v>
      </c>
      <c r="HL179">
        <f t="shared" si="635"/>
        <v>2.0594999999999999</v>
      </c>
      <c r="HM179">
        <f t="shared" si="636"/>
        <v>2.2677999999999998</v>
      </c>
      <c r="HN179" t="str">
        <f t="shared" si="637"/>
        <v/>
      </c>
      <c r="HO179" t="str">
        <f t="shared" si="638"/>
        <v/>
      </c>
      <c r="HP179" t="str">
        <f t="shared" si="639"/>
        <v/>
      </c>
      <c r="HQ179" t="str">
        <f t="shared" si="640"/>
        <v/>
      </c>
      <c r="HR179" s="26">
        <f t="shared" si="641"/>
        <v>0.86766592399999853</v>
      </c>
      <c r="HS179">
        <f t="shared" si="642"/>
        <v>0.86766592399999853</v>
      </c>
      <c r="HT179">
        <f t="shared" si="643"/>
        <v>0.86766592399999853</v>
      </c>
      <c r="HU179">
        <f t="shared" si="644"/>
        <v>0.86766592399999853</v>
      </c>
      <c r="HV179">
        <f t="shared" si="645"/>
        <v>7.419400000000001E-2</v>
      </c>
      <c r="HW179">
        <f t="shared" si="646"/>
        <v>8.5820000000000007E-2</v>
      </c>
      <c r="HX179">
        <f t="shared" si="647"/>
        <v>0.14959800000000001</v>
      </c>
      <c r="HY179">
        <f t="shared" si="648"/>
        <v>1.8501305000000012E-3</v>
      </c>
      <c r="HZ179">
        <f t="shared" si="649"/>
        <v>1.8501305000000012E-3</v>
      </c>
      <c r="IA179">
        <f t="shared" si="650"/>
        <v>1.8501305000000012E-3</v>
      </c>
      <c r="IB179" s="4">
        <f t="shared" si="651"/>
        <v>1.8501305000000012E-3</v>
      </c>
      <c r="IC179" t="str">
        <f t="shared" si="652"/>
        <v/>
      </c>
      <c r="ID179" t="str">
        <f t="shared" si="653"/>
        <v/>
      </c>
      <c r="IE179" t="str">
        <f t="shared" si="654"/>
        <v/>
      </c>
      <c r="IF179" t="str">
        <f t="shared" si="655"/>
        <v/>
      </c>
      <c r="IG179">
        <f t="shared" si="656"/>
        <v>7.419400000000001E-2</v>
      </c>
      <c r="IH179">
        <f t="shared" si="657"/>
        <v>8.5820000000000007E-2</v>
      </c>
      <c r="II179">
        <f t="shared" si="658"/>
        <v>0.14959800000000001</v>
      </c>
      <c r="IJ179" t="str">
        <f t="shared" si="659"/>
        <v/>
      </c>
      <c r="IK179" t="str">
        <f t="shared" si="660"/>
        <v/>
      </c>
      <c r="IL179" t="str">
        <f t="shared" si="661"/>
        <v/>
      </c>
      <c r="IM179" t="str">
        <f t="shared" si="662"/>
        <v/>
      </c>
      <c r="IN179" s="26">
        <f t="shared" si="663"/>
        <v>0</v>
      </c>
      <c r="IO179">
        <f t="shared" si="664"/>
        <v>0.13094384999999997</v>
      </c>
      <c r="IP179">
        <f t="shared" si="665"/>
        <v>0.13094384999999997</v>
      </c>
      <c r="IQ179">
        <f t="shared" si="666"/>
        <v>0.13094384999999997</v>
      </c>
      <c r="IR179">
        <f t="shared" si="667"/>
        <v>1.5793999999999999E-2</v>
      </c>
      <c r="IS179">
        <f t="shared" si="668"/>
        <v>6.1138999999999999E-2</v>
      </c>
      <c r="IT179">
        <f t="shared" si="669"/>
        <v>3.0081000000000004E-2</v>
      </c>
      <c r="IU179">
        <f t="shared" si="670"/>
        <v>0</v>
      </c>
      <c r="IV179">
        <f t="shared" si="671"/>
        <v>0</v>
      </c>
      <c r="IW179">
        <f t="shared" si="672"/>
        <v>0</v>
      </c>
      <c r="IX179">
        <f t="shared" si="673"/>
        <v>0</v>
      </c>
      <c r="IY179" s="26" t="str">
        <f t="shared" si="674"/>
        <v/>
      </c>
      <c r="IZ179" t="str">
        <f t="shared" si="675"/>
        <v/>
      </c>
      <c r="JA179" t="str">
        <f t="shared" si="676"/>
        <v/>
      </c>
      <c r="JB179" t="str">
        <f t="shared" si="677"/>
        <v/>
      </c>
      <c r="JC179">
        <f t="shared" si="678"/>
        <v>1.5793999999999999E-2</v>
      </c>
      <c r="JD179">
        <f t="shared" si="679"/>
        <v>6.1138999999999999E-2</v>
      </c>
      <c r="JE179">
        <f t="shared" si="680"/>
        <v>3.0081000000000004E-2</v>
      </c>
      <c r="JF179" t="str">
        <f t="shared" si="681"/>
        <v/>
      </c>
      <c r="JG179" t="str">
        <f t="shared" si="682"/>
        <v/>
      </c>
      <c r="JH179" t="str">
        <f t="shared" si="683"/>
        <v/>
      </c>
      <c r="JI179" t="str">
        <f t="shared" si="684"/>
        <v/>
      </c>
      <c r="JJ179" s="26">
        <f t="shared" si="685"/>
        <v>23.290190403071897</v>
      </c>
      <c r="JK179">
        <f t="shared" si="686"/>
        <v>23.290190403071897</v>
      </c>
      <c r="JL179">
        <f t="shared" si="687"/>
        <v>23.290190403071897</v>
      </c>
      <c r="JM179">
        <f t="shared" si="688"/>
        <v>23.290190403071897</v>
      </c>
      <c r="JN179">
        <f t="shared" si="689"/>
        <v>21.252390310843424</v>
      </c>
      <c r="JO179">
        <f t="shared" si="690"/>
        <v>21.055694265528604</v>
      </c>
      <c r="JP179">
        <f t="shared" si="691"/>
        <v>21.068636720052879</v>
      </c>
      <c r="JQ179">
        <f t="shared" si="692"/>
        <v>20.903166215051346</v>
      </c>
      <c r="JR179">
        <f t="shared" si="693"/>
        <v>20.498934956035306</v>
      </c>
      <c r="JS179">
        <f t="shared" si="694"/>
        <v>20.88724621800343</v>
      </c>
      <c r="JT179">
        <f t="shared" si="695"/>
        <v>21.639382233625071</v>
      </c>
      <c r="JU179" s="26" t="str">
        <f t="shared" si="696"/>
        <v/>
      </c>
      <c r="JV179" t="str">
        <f t="shared" si="697"/>
        <v/>
      </c>
      <c r="JW179" t="str">
        <f t="shared" si="698"/>
        <v/>
      </c>
      <c r="JX179" t="str">
        <f t="shared" si="699"/>
        <v/>
      </c>
      <c r="JY179">
        <f t="shared" si="700"/>
        <v>21.252390310843424</v>
      </c>
      <c r="JZ179">
        <f t="shared" si="701"/>
        <v>21.055694265528604</v>
      </c>
      <c r="KA179">
        <f t="shared" si="702"/>
        <v>21.068636720052879</v>
      </c>
      <c r="KB179">
        <f t="shared" si="703"/>
        <v>20.903166215051346</v>
      </c>
      <c r="KC179">
        <f t="shared" si="704"/>
        <v>20.498934956035306</v>
      </c>
      <c r="KD179">
        <f t="shared" si="705"/>
        <v>20.88724621800343</v>
      </c>
      <c r="KE179" s="4">
        <f t="shared" si="706"/>
        <v>21.639382233625071</v>
      </c>
    </row>
    <row r="180" spans="1:291" x14ac:dyDescent="0.2">
      <c r="A180" s="21" t="s">
        <v>3870</v>
      </c>
      <c r="B180" s="22" t="s">
        <v>3871</v>
      </c>
      <c r="C180" s="22"/>
      <c r="D180" s="22"/>
      <c r="E180" s="20" t="s">
        <v>365</v>
      </c>
      <c r="F180" s="19"/>
      <c r="G180" s="19"/>
      <c r="H180" s="19"/>
      <c r="I180" s="19">
        <v>0</v>
      </c>
      <c r="J180" s="19"/>
      <c r="K180" s="19"/>
      <c r="L180" s="19"/>
      <c r="M180" s="19"/>
      <c r="N180" s="19"/>
      <c r="O180" s="19"/>
      <c r="P180" s="32"/>
      <c r="Q180" s="19"/>
      <c r="R180" s="19"/>
      <c r="S180" s="19"/>
      <c r="T180" s="19">
        <v>0</v>
      </c>
      <c r="U180" s="19"/>
      <c r="V180" s="19"/>
      <c r="W180" s="19"/>
      <c r="X180" s="19"/>
      <c r="Y180" s="19"/>
      <c r="Z180" s="19"/>
      <c r="AA180" s="32"/>
      <c r="AE180">
        <v>0</v>
      </c>
      <c r="AL180" s="4"/>
      <c r="AM180" s="19"/>
      <c r="AN180" s="19"/>
      <c r="AO180" s="19"/>
      <c r="AP180" s="19">
        <v>2.2046099999999999E-2</v>
      </c>
      <c r="AQ180" s="19"/>
      <c r="AR180" s="19"/>
      <c r="AS180" s="19"/>
      <c r="AT180" s="19"/>
      <c r="AU180" s="19"/>
      <c r="AV180" s="19"/>
      <c r="AW180" s="32"/>
      <c r="AX180" s="19"/>
      <c r="AY180" s="19"/>
      <c r="AZ180" s="19"/>
      <c r="BA180" s="19">
        <v>0</v>
      </c>
      <c r="BB180" s="19"/>
      <c r="BC180" s="19"/>
      <c r="BD180" s="19"/>
      <c r="BE180" s="19"/>
      <c r="BF180" s="19"/>
      <c r="BG180" s="19"/>
      <c r="BH180" s="32"/>
      <c r="BI180" s="19"/>
      <c r="BJ180" s="19"/>
      <c r="BK180" s="19"/>
      <c r="BL180" s="19">
        <f>IF(BA180&gt;0,1,0)</f>
        <v>0</v>
      </c>
      <c r="BM180" s="19"/>
      <c r="BN180" s="19"/>
      <c r="BO180" s="19"/>
      <c r="BP180" s="19"/>
      <c r="BQ180" s="19"/>
      <c r="BR180" s="19"/>
      <c r="BS180" s="19"/>
      <c r="BT180" s="38">
        <v>16</v>
      </c>
      <c r="BU180" s="19">
        <v>6</v>
      </c>
      <c r="BV180" s="19">
        <v>5</v>
      </c>
      <c r="BW180" s="19">
        <v>6</v>
      </c>
      <c r="BX180" s="19">
        <v>8</v>
      </c>
      <c r="BY180" s="19">
        <v>9</v>
      </c>
      <c r="BZ180" s="19">
        <v>3</v>
      </c>
      <c r="CA180" s="19">
        <v>2</v>
      </c>
      <c r="CB180" s="19">
        <v>3</v>
      </c>
      <c r="CC180" s="19">
        <v>2</v>
      </c>
      <c r="CD180" s="32">
        <v>4</v>
      </c>
      <c r="CE180" s="19">
        <v>80</v>
      </c>
      <c r="CF180" s="19">
        <v>79</v>
      </c>
      <c r="CG180" s="19">
        <v>75</v>
      </c>
      <c r="CH180" s="19">
        <v>123</v>
      </c>
      <c r="CI180" s="19">
        <v>170</v>
      </c>
      <c r="CJ180" s="19">
        <v>63</v>
      </c>
      <c r="CK180" s="19">
        <v>27</v>
      </c>
      <c r="CL180" s="19">
        <v>52</v>
      </c>
      <c r="CM180" s="19">
        <v>62</v>
      </c>
      <c r="CN180" s="19">
        <v>55</v>
      </c>
      <c r="CO180" s="32">
        <v>49</v>
      </c>
      <c r="CP180" s="35">
        <f t="shared" si="755"/>
        <v>0.2</v>
      </c>
      <c r="CQ180" s="35">
        <f t="shared" si="756"/>
        <v>7.5949367088607597E-2</v>
      </c>
      <c r="CR180" s="35">
        <f t="shared" si="757"/>
        <v>6.6666666666666666E-2</v>
      </c>
      <c r="CS180" s="35">
        <f t="shared" si="758"/>
        <v>4.878048780487805E-2</v>
      </c>
      <c r="CT180" s="35">
        <f t="shared" si="759"/>
        <v>4.7058823529411764E-2</v>
      </c>
      <c r="CU180" s="35">
        <f t="shared" si="760"/>
        <v>0.14285714285714285</v>
      </c>
      <c r="CV180" s="35">
        <f t="shared" si="761"/>
        <v>0.1111111111111111</v>
      </c>
      <c r="CW180" s="35">
        <f t="shared" si="762"/>
        <v>3.8461538461538464E-2</v>
      </c>
      <c r="CX180" s="35">
        <f t="shared" si="763"/>
        <v>4.8387096774193547E-2</v>
      </c>
      <c r="CY180" s="35">
        <f t="shared" si="764"/>
        <v>3.6363636363636362E-2</v>
      </c>
      <c r="CZ180" s="139">
        <f t="shared" si="765"/>
        <v>8.1632653061224483E-2</v>
      </c>
      <c r="DA180" s="146">
        <v>4.103149159</v>
      </c>
      <c r="DB180" s="146">
        <v>0.92091051899999998</v>
      </c>
      <c r="DC180" s="146">
        <v>1.134632946</v>
      </c>
      <c r="DD180" s="146">
        <v>1.528301388</v>
      </c>
      <c r="DE180" s="146">
        <v>1.365892345</v>
      </c>
      <c r="DF180" s="146">
        <v>1.7505906680000001</v>
      </c>
      <c r="DG180" s="146">
        <v>1.8969828179999999</v>
      </c>
      <c r="DH180" s="146">
        <v>1.9252249319999999</v>
      </c>
      <c r="DI180" s="146">
        <v>1.2580166820000001</v>
      </c>
      <c r="DJ180" s="146">
        <v>1.304405936</v>
      </c>
      <c r="DK180" s="147">
        <v>1.1601052119999999</v>
      </c>
      <c r="DL180" s="146"/>
      <c r="DM180" s="146"/>
      <c r="DN180" s="146">
        <v>0.24096960100000001</v>
      </c>
      <c r="DO180" s="146">
        <v>0.18797361400000001</v>
      </c>
      <c r="DP180" s="146">
        <v>0.19606437700000001</v>
      </c>
      <c r="DQ180" s="146">
        <v>0.19263982800000001</v>
      </c>
      <c r="DR180" s="146">
        <v>0.16056989699999999</v>
      </c>
      <c r="DS180" s="146">
        <v>0.16056989699999999</v>
      </c>
      <c r="DT180" s="146"/>
      <c r="DU180" s="146"/>
      <c r="DV180" s="147"/>
      <c r="DW180" s="146"/>
      <c r="DX180" s="146"/>
      <c r="DY180" s="146">
        <v>2.8806760000000001E-2</v>
      </c>
      <c r="DZ180" s="146">
        <v>5.4673262E-2</v>
      </c>
      <c r="EA180" s="146">
        <v>3.3387539000000001E-2</v>
      </c>
      <c r="EB180" s="146">
        <v>2.9252989E-2</v>
      </c>
      <c r="EC180" s="146">
        <v>4.6410909E-2</v>
      </c>
      <c r="ED180" s="146">
        <v>4.6411000000000001E-2</v>
      </c>
      <c r="EE180" s="146">
        <v>0.26935500000000001</v>
      </c>
      <c r="EF180" s="146">
        <v>3.1001000000000001E-2</v>
      </c>
      <c r="EG180" s="147">
        <v>2.3667000000000001E-2</v>
      </c>
      <c r="EH180" s="143">
        <v>187965100</v>
      </c>
      <c r="EI180" s="143">
        <v>261603600</v>
      </c>
      <c r="EJ180" s="143">
        <v>323151600</v>
      </c>
      <c r="EK180" s="143">
        <v>327579700</v>
      </c>
      <c r="EL180" s="143">
        <v>294762300</v>
      </c>
      <c r="EM180" s="143">
        <v>306424100</v>
      </c>
      <c r="EN180" s="143">
        <v>442817100</v>
      </c>
      <c r="EO180" s="143">
        <v>463620900</v>
      </c>
      <c r="EP180" s="143">
        <v>489316900</v>
      </c>
      <c r="EQ180" s="143">
        <v>429007400</v>
      </c>
      <c r="ER180" s="143"/>
      <c r="ES180" s="26">
        <f t="shared" si="789"/>
        <v>19.051766865263428</v>
      </c>
      <c r="ET180" s="26">
        <f t="shared" si="790"/>
        <v>19.382340938920521</v>
      </c>
      <c r="EU180" s="26">
        <f t="shared" si="791"/>
        <v>19.593632120921946</v>
      </c>
      <c r="EV180" s="26">
        <f t="shared" si="792"/>
        <v>19.607241942211264</v>
      </c>
      <c r="EW180" s="26">
        <f t="shared" si="793"/>
        <v>19.501679826790969</v>
      </c>
      <c r="EX180" s="26">
        <f t="shared" si="794"/>
        <v>19.540480648090021</v>
      </c>
      <c r="EY180" s="26">
        <f t="shared" si="795"/>
        <v>19.908667375939284</v>
      </c>
      <c r="EZ180" s="26">
        <f t="shared" si="796"/>
        <v>19.954577750380924</v>
      </c>
      <c r="FA180" s="26">
        <f t="shared" si="797"/>
        <v>20.008520894800434</v>
      </c>
      <c r="FB180" s="26">
        <f t="shared" si="798"/>
        <v>19.876984726160771</v>
      </c>
      <c r="FC180" s="152" t="str">
        <f t="shared" si="799"/>
        <v/>
      </c>
      <c r="FD180" t="str">
        <f t="shared" si="825"/>
        <v/>
      </c>
      <c r="FE180" t="str">
        <f t="shared" si="826"/>
        <v/>
      </c>
      <c r="FF180" t="str">
        <f t="shared" si="827"/>
        <v/>
      </c>
      <c r="FG180">
        <f t="shared" si="833"/>
        <v>1.528301388</v>
      </c>
      <c r="FH180" t="str">
        <f t="shared" si="834"/>
        <v/>
      </c>
      <c r="FI180" t="str">
        <f t="shared" si="828"/>
        <v/>
      </c>
      <c r="FJ180" t="str">
        <f t="shared" si="829"/>
        <v/>
      </c>
      <c r="FK180" t="str">
        <f t="shared" ref="FK180:FN184" si="845">IF(ISNUMBER(M180),DH180,"")</f>
        <v/>
      </c>
      <c r="FL180" t="str">
        <f t="shared" si="845"/>
        <v/>
      </c>
      <c r="FM180" t="str">
        <f t="shared" si="845"/>
        <v/>
      </c>
      <c r="FN180" t="str">
        <f t="shared" si="845"/>
        <v/>
      </c>
      <c r="FO180" s="26" t="str">
        <f>IF(ISNUMBER(F180),DL180,"")</f>
        <v/>
      </c>
      <c r="FP180" t="str">
        <f t="shared" si="842"/>
        <v/>
      </c>
      <c r="FQ180" t="str">
        <f t="shared" si="842"/>
        <v/>
      </c>
      <c r="FR180">
        <f t="shared" si="844"/>
        <v>0.18797361400000001</v>
      </c>
      <c r="FS180" t="str">
        <f t="shared" si="844"/>
        <v/>
      </c>
      <c r="FT180" t="str">
        <f t="shared" si="844"/>
        <v/>
      </c>
      <c r="FU180" t="str">
        <f t="shared" si="844"/>
        <v/>
      </c>
      <c r="FV180" t="str">
        <f t="shared" ref="FV180:FY184" si="846">IF(ISNUMBER(M180),DS180,"")</f>
        <v/>
      </c>
      <c r="FW180" t="str">
        <f t="shared" si="846"/>
        <v/>
      </c>
      <c r="FX180" t="str">
        <f t="shared" si="846"/>
        <v/>
      </c>
      <c r="FY180" s="4" t="str">
        <f t="shared" si="846"/>
        <v/>
      </c>
      <c r="GA180" t="str">
        <f t="shared" si="843"/>
        <v/>
      </c>
      <c r="GB180" t="str">
        <f t="shared" si="832"/>
        <v/>
      </c>
      <c r="GC180">
        <f t="shared" si="836"/>
        <v>5.4673262E-2</v>
      </c>
      <c r="GD180" t="str">
        <f t="shared" si="837"/>
        <v/>
      </c>
      <c r="GE180" t="str">
        <f t="shared" si="838"/>
        <v/>
      </c>
      <c r="GF180" t="str">
        <f t="shared" si="839"/>
        <v/>
      </c>
      <c r="GG180" t="str">
        <f t="shared" ref="GG180:GJ184" si="847">IF(ISNUMBER(M180),ED180,"")</f>
        <v/>
      </c>
      <c r="GH180" t="str">
        <f t="shared" si="847"/>
        <v/>
      </c>
      <c r="GI180" t="str">
        <f t="shared" si="847"/>
        <v/>
      </c>
      <c r="GJ180" s="4" t="str">
        <f t="shared" si="847"/>
        <v/>
      </c>
      <c r="GK180" t="str">
        <f t="shared" si="801"/>
        <v/>
      </c>
      <c r="GL180" t="str">
        <f t="shared" si="802"/>
        <v/>
      </c>
      <c r="GM180" t="str">
        <f t="shared" si="803"/>
        <v/>
      </c>
      <c r="GN180">
        <f t="shared" si="804"/>
        <v>19.607241942211264</v>
      </c>
      <c r="GO180" t="str">
        <f t="shared" si="805"/>
        <v/>
      </c>
      <c r="GP180" t="str">
        <f t="shared" si="806"/>
        <v/>
      </c>
      <c r="GQ180" t="str">
        <f t="shared" si="807"/>
        <v/>
      </c>
      <c r="GR180" t="str">
        <f t="shared" si="808"/>
        <v/>
      </c>
      <c r="GS180" t="str">
        <f t="shared" si="809"/>
        <v/>
      </c>
      <c r="GT180" t="str">
        <f t="shared" si="810"/>
        <v/>
      </c>
      <c r="GU180" t="str">
        <f t="shared" si="811"/>
        <v/>
      </c>
      <c r="GV180" s="26">
        <f t="shared" si="619"/>
        <v>11.025982470999988</v>
      </c>
      <c r="GW180">
        <f t="shared" si="620"/>
        <v>11.025982470999988</v>
      </c>
      <c r="GX180">
        <f t="shared" si="621"/>
        <v>11.025982470999988</v>
      </c>
      <c r="GY180">
        <f t="shared" si="622"/>
        <v>1.528301388</v>
      </c>
      <c r="GZ180">
        <f t="shared" si="623"/>
        <v>11.025982470999988</v>
      </c>
      <c r="HA180">
        <f t="shared" si="624"/>
        <v>11.025982470999988</v>
      </c>
      <c r="HB180">
        <f t="shared" si="625"/>
        <v>11.025982470999988</v>
      </c>
      <c r="HC180">
        <f t="shared" si="626"/>
        <v>11.025982470999988</v>
      </c>
      <c r="HD180">
        <f t="shared" si="627"/>
        <v>11.025982470999988</v>
      </c>
      <c r="HE180">
        <f t="shared" si="628"/>
        <v>11.025982470999988</v>
      </c>
      <c r="HF180">
        <f t="shared" si="629"/>
        <v>11.025982470999988</v>
      </c>
      <c r="HG180" s="26" t="str">
        <f t="shared" si="630"/>
        <v/>
      </c>
      <c r="HH180" t="str">
        <f t="shared" si="631"/>
        <v/>
      </c>
      <c r="HI180" t="str">
        <f t="shared" si="632"/>
        <v/>
      </c>
      <c r="HJ180">
        <f t="shared" si="633"/>
        <v>1.528301388</v>
      </c>
      <c r="HK180" t="str">
        <f t="shared" si="634"/>
        <v/>
      </c>
      <c r="HL180" t="str">
        <f t="shared" si="635"/>
        <v/>
      </c>
      <c r="HM180" t="str">
        <f t="shared" si="636"/>
        <v/>
      </c>
      <c r="HN180" t="str">
        <f t="shared" si="637"/>
        <v/>
      </c>
      <c r="HO180" t="str">
        <f t="shared" si="638"/>
        <v/>
      </c>
      <c r="HP180" t="str">
        <f t="shared" si="639"/>
        <v/>
      </c>
      <c r="HQ180" t="str">
        <f t="shared" si="640"/>
        <v/>
      </c>
      <c r="HR180" s="26">
        <f t="shared" si="641"/>
        <v>0.86766592399999853</v>
      </c>
      <c r="HS180">
        <f t="shared" si="642"/>
        <v>0.86766592399999853</v>
      </c>
      <c r="HT180">
        <f t="shared" si="643"/>
        <v>0.86766592399999853</v>
      </c>
      <c r="HU180">
        <f t="shared" si="644"/>
        <v>0.18797361400000001</v>
      </c>
      <c r="HV180">
        <f t="shared" si="645"/>
        <v>0.86766592399999853</v>
      </c>
      <c r="HW180">
        <f t="shared" si="646"/>
        <v>0.86766592399999853</v>
      </c>
      <c r="HX180">
        <f t="shared" si="647"/>
        <v>0.86766592399999853</v>
      </c>
      <c r="HY180">
        <f t="shared" si="648"/>
        <v>0.86766592399999853</v>
      </c>
      <c r="HZ180">
        <f t="shared" si="649"/>
        <v>0.86766592399999853</v>
      </c>
      <c r="IA180">
        <f t="shared" si="650"/>
        <v>0.86766592399999853</v>
      </c>
      <c r="IB180" s="4">
        <f t="shared" si="651"/>
        <v>0.86766592399999853</v>
      </c>
      <c r="IC180" t="str">
        <f t="shared" si="652"/>
        <v/>
      </c>
      <c r="ID180" t="str">
        <f t="shared" si="653"/>
        <v/>
      </c>
      <c r="IE180" t="str">
        <f t="shared" si="654"/>
        <v/>
      </c>
      <c r="IF180">
        <f t="shared" si="655"/>
        <v>0.18797361400000001</v>
      </c>
      <c r="IG180" t="str">
        <f t="shared" si="656"/>
        <v/>
      </c>
      <c r="IH180" t="str">
        <f t="shared" si="657"/>
        <v/>
      </c>
      <c r="II180" t="str">
        <f t="shared" si="658"/>
        <v/>
      </c>
      <c r="IJ180" t="str">
        <f t="shared" si="659"/>
        <v/>
      </c>
      <c r="IK180" t="str">
        <f t="shared" si="660"/>
        <v/>
      </c>
      <c r="IL180" t="str">
        <f t="shared" si="661"/>
        <v/>
      </c>
      <c r="IM180" t="str">
        <f t="shared" si="662"/>
        <v/>
      </c>
      <c r="IN180" s="26">
        <f t="shared" si="663"/>
        <v>0</v>
      </c>
      <c r="IO180">
        <f t="shared" si="664"/>
        <v>0.13094384999999997</v>
      </c>
      <c r="IP180">
        <f t="shared" si="665"/>
        <v>0.13094384999999997</v>
      </c>
      <c r="IQ180">
        <f t="shared" si="666"/>
        <v>5.4673262E-2</v>
      </c>
      <c r="IR180">
        <f t="shared" si="667"/>
        <v>0.13094384999999997</v>
      </c>
      <c r="IS180">
        <f t="shared" si="668"/>
        <v>0.13094384999999997</v>
      </c>
      <c r="IT180">
        <f t="shared" si="669"/>
        <v>0.13094384999999997</v>
      </c>
      <c r="IU180">
        <f t="shared" si="670"/>
        <v>0.13094384999999997</v>
      </c>
      <c r="IV180">
        <f t="shared" si="671"/>
        <v>0.13094384999999997</v>
      </c>
      <c r="IW180">
        <f t="shared" si="672"/>
        <v>0.13094384999999997</v>
      </c>
      <c r="IX180">
        <f t="shared" si="673"/>
        <v>0.13094384999999997</v>
      </c>
      <c r="IY180" s="26" t="str">
        <f t="shared" si="674"/>
        <v/>
      </c>
      <c r="IZ180" t="str">
        <f t="shared" si="675"/>
        <v/>
      </c>
      <c r="JA180" t="str">
        <f t="shared" si="676"/>
        <v/>
      </c>
      <c r="JB180">
        <f t="shared" si="677"/>
        <v>5.4673262E-2</v>
      </c>
      <c r="JC180" t="str">
        <f t="shared" si="678"/>
        <v/>
      </c>
      <c r="JD180" t="str">
        <f t="shared" si="679"/>
        <v/>
      </c>
      <c r="JE180" t="str">
        <f t="shared" si="680"/>
        <v/>
      </c>
      <c r="JF180" t="str">
        <f t="shared" si="681"/>
        <v/>
      </c>
      <c r="JG180" t="str">
        <f t="shared" si="682"/>
        <v/>
      </c>
      <c r="JH180" t="str">
        <f t="shared" si="683"/>
        <v/>
      </c>
      <c r="JI180" t="str">
        <f t="shared" si="684"/>
        <v/>
      </c>
      <c r="JJ180" s="26">
        <f t="shared" si="685"/>
        <v>23.290190403071897</v>
      </c>
      <c r="JK180">
        <f t="shared" si="686"/>
        <v>23.290190403071897</v>
      </c>
      <c r="JL180">
        <f t="shared" si="687"/>
        <v>23.290190403071897</v>
      </c>
      <c r="JM180">
        <f t="shared" si="688"/>
        <v>19.607241942211264</v>
      </c>
      <c r="JN180">
        <f t="shared" si="689"/>
        <v>23.290190403071897</v>
      </c>
      <c r="JO180">
        <f t="shared" si="690"/>
        <v>23.290190403071897</v>
      </c>
      <c r="JP180">
        <f t="shared" si="691"/>
        <v>23.290190403071897</v>
      </c>
      <c r="JQ180">
        <f t="shared" si="692"/>
        <v>23.290190403071897</v>
      </c>
      <c r="JR180">
        <f t="shared" si="693"/>
        <v>23.290190403071897</v>
      </c>
      <c r="JS180">
        <f t="shared" si="694"/>
        <v>23.290190403071897</v>
      </c>
      <c r="JT180">
        <f t="shared" si="695"/>
        <v>23.290190403071897</v>
      </c>
      <c r="JU180" s="26" t="str">
        <f t="shared" si="696"/>
        <v/>
      </c>
      <c r="JV180" t="str">
        <f t="shared" si="697"/>
        <v/>
      </c>
      <c r="JW180" t="str">
        <f t="shared" si="698"/>
        <v/>
      </c>
      <c r="JX180">
        <f t="shared" si="699"/>
        <v>19.607241942211264</v>
      </c>
      <c r="JY180" t="str">
        <f t="shared" si="700"/>
        <v/>
      </c>
      <c r="JZ180" t="str">
        <f t="shared" si="701"/>
        <v/>
      </c>
      <c r="KA180" t="str">
        <f t="shared" si="702"/>
        <v/>
      </c>
      <c r="KB180" t="str">
        <f t="shared" si="703"/>
        <v/>
      </c>
      <c r="KC180" t="str">
        <f t="shared" si="704"/>
        <v/>
      </c>
      <c r="KD180" t="str">
        <f t="shared" si="705"/>
        <v/>
      </c>
      <c r="KE180" s="4" t="str">
        <f t="shared" si="706"/>
        <v/>
      </c>
    </row>
    <row r="181" spans="1:291" x14ac:dyDescent="0.2">
      <c r="A181" s="16" t="s">
        <v>3868</v>
      </c>
      <c r="B181" s="17" t="s">
        <v>4099</v>
      </c>
      <c r="C181" s="17"/>
      <c r="D181" s="17"/>
      <c r="E181" s="20" t="s">
        <v>365</v>
      </c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32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32"/>
      <c r="AL181" s="4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32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32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38">
        <v>5</v>
      </c>
      <c r="BU181" s="19">
        <v>0</v>
      </c>
      <c r="BV181" s="19">
        <v>1</v>
      </c>
      <c r="BW181" s="19">
        <v>0</v>
      </c>
      <c r="BX181" s="19">
        <v>0</v>
      </c>
      <c r="BY181" s="19">
        <v>0</v>
      </c>
      <c r="BZ181" s="19">
        <v>0</v>
      </c>
      <c r="CA181" s="19">
        <v>0</v>
      </c>
      <c r="CB181" s="19">
        <v>0</v>
      </c>
      <c r="CC181" s="19">
        <v>0</v>
      </c>
      <c r="CD181" s="32">
        <v>1</v>
      </c>
      <c r="CE181" s="19">
        <v>33</v>
      </c>
      <c r="CF181" s="19">
        <v>23</v>
      </c>
      <c r="CG181" s="19">
        <v>8</v>
      </c>
      <c r="CH181" s="19">
        <v>13</v>
      </c>
      <c r="CI181" s="19">
        <v>1</v>
      </c>
      <c r="CJ181" s="19">
        <v>0</v>
      </c>
      <c r="CK181" s="19">
        <v>0</v>
      </c>
      <c r="CL181" s="19">
        <v>0</v>
      </c>
      <c r="CM181" s="19">
        <v>4</v>
      </c>
      <c r="CN181" s="19">
        <v>1</v>
      </c>
      <c r="CO181" s="32">
        <v>1</v>
      </c>
      <c r="CP181" s="35">
        <f t="shared" si="755"/>
        <v>0.15151515151515152</v>
      </c>
      <c r="CQ181" s="35">
        <f t="shared" si="756"/>
        <v>0</v>
      </c>
      <c r="CR181" s="35">
        <f t="shared" si="757"/>
        <v>0.125</v>
      </c>
      <c r="CS181" s="35">
        <f t="shared" si="758"/>
        <v>0</v>
      </c>
      <c r="CT181" s="35">
        <f t="shared" si="759"/>
        <v>0</v>
      </c>
      <c r="CU181" s="35">
        <f t="shared" si="760"/>
        <v>0</v>
      </c>
      <c r="CV181" s="35">
        <f t="shared" si="761"/>
        <v>0</v>
      </c>
      <c r="CW181" s="35">
        <f t="shared" si="762"/>
        <v>0</v>
      </c>
      <c r="CX181" s="35">
        <f t="shared" si="763"/>
        <v>0</v>
      </c>
      <c r="CY181" s="35">
        <f t="shared" si="764"/>
        <v>0</v>
      </c>
      <c r="CZ181" s="139">
        <f t="shared" si="765"/>
        <v>1</v>
      </c>
      <c r="DA181" s="146"/>
      <c r="DB181" s="146"/>
      <c r="DC181" s="146"/>
      <c r="DD181" s="146"/>
      <c r="DE181" s="146"/>
      <c r="DF181" s="146"/>
      <c r="DG181" s="146">
        <v>70.552499999999995</v>
      </c>
      <c r="DH181" s="146">
        <v>12.604100000000001</v>
      </c>
      <c r="DI181" s="146">
        <v>12.604100000000001</v>
      </c>
      <c r="DJ181" s="146">
        <v>12.604100000000001</v>
      </c>
      <c r="DK181" s="147">
        <v>12.604100000000001</v>
      </c>
      <c r="DL181" s="146"/>
      <c r="DM181" s="146"/>
      <c r="DN181" s="146"/>
      <c r="DO181" s="146">
        <v>1.0542480000000001</v>
      </c>
      <c r="DP181" s="146">
        <v>1.1461809999999999</v>
      </c>
      <c r="DQ181" s="146"/>
      <c r="DR181" s="146"/>
      <c r="DS181" s="146"/>
      <c r="DT181" s="146"/>
      <c r="DU181" s="146"/>
      <c r="DV181" s="147"/>
      <c r="DW181" s="146">
        <v>2.4703390000000001</v>
      </c>
      <c r="DX181" s="146">
        <v>-0.16943800000000001</v>
      </c>
      <c r="DY181" s="146">
        <v>-7.6200400000000004</v>
      </c>
      <c r="DZ181" s="146">
        <v>-4.1112999999999997E-2</v>
      </c>
      <c r="EA181" s="146">
        <v>-6.9195000000000007E-2</v>
      </c>
      <c r="EB181" s="146">
        <v>-3.8918000000000001E-2</v>
      </c>
      <c r="EC181" s="146">
        <v>-1.3902410000000001</v>
      </c>
      <c r="ED181" s="146">
        <v>-21.714286000000001</v>
      </c>
      <c r="EE181" s="146">
        <v>-21.568345000000001</v>
      </c>
      <c r="EF181" s="146">
        <v>-11.905512</v>
      </c>
      <c r="EG181" s="147"/>
      <c r="EH181" s="143">
        <v>170200</v>
      </c>
      <c r="EI181" s="143">
        <v>379500</v>
      </c>
      <c r="EJ181" s="149">
        <v>8263200</v>
      </c>
      <c r="EK181" s="149">
        <v>491000</v>
      </c>
      <c r="EL181" s="149">
        <v>778400</v>
      </c>
      <c r="EM181" s="149">
        <v>2043600</v>
      </c>
      <c r="EN181" s="149">
        <v>943200</v>
      </c>
      <c r="EO181" s="149">
        <v>1121800</v>
      </c>
      <c r="EP181" s="149">
        <v>18298400</v>
      </c>
      <c r="EQ181" s="143">
        <v>532300</v>
      </c>
      <c r="ER181" s="143"/>
      <c r="ES181" s="26">
        <f t="shared" si="789"/>
        <v>12.044729495121411</v>
      </c>
      <c r="ET181" s="26">
        <f t="shared" si="790"/>
        <v>12.846609875817821</v>
      </c>
      <c r="EU181" s="26">
        <f t="shared" si="791"/>
        <v>15.927322479674562</v>
      </c>
      <c r="EV181" s="26">
        <f t="shared" si="792"/>
        <v>13.104199406776658</v>
      </c>
      <c r="EW181" s="26">
        <f t="shared" si="793"/>
        <v>13.564995809853933</v>
      </c>
      <c r="EX181" s="26">
        <f t="shared" si="794"/>
        <v>14.530223516438779</v>
      </c>
      <c r="EY181" s="26">
        <f t="shared" si="795"/>
        <v>13.757033628205297</v>
      </c>
      <c r="EZ181" s="26">
        <f t="shared" si="796"/>
        <v>13.930445096056374</v>
      </c>
      <c r="FA181" s="26">
        <f t="shared" si="797"/>
        <v>16.722324182295289</v>
      </c>
      <c r="FB181" s="26">
        <f t="shared" si="798"/>
        <v>13.184962519160848</v>
      </c>
      <c r="FC181" s="152" t="str">
        <f t="shared" si="799"/>
        <v/>
      </c>
      <c r="FD181" t="str">
        <f t="shared" si="825"/>
        <v/>
      </c>
      <c r="FE181" t="str">
        <f t="shared" si="826"/>
        <v/>
      </c>
      <c r="FF181" t="str">
        <f t="shared" si="827"/>
        <v/>
      </c>
      <c r="FG181" t="str">
        <f t="shared" si="833"/>
        <v/>
      </c>
      <c r="FH181" t="str">
        <f t="shared" si="834"/>
        <v/>
      </c>
      <c r="FI181" t="str">
        <f t="shared" si="828"/>
        <v/>
      </c>
      <c r="FJ181" t="str">
        <f t="shared" si="829"/>
        <v/>
      </c>
      <c r="FK181" t="str">
        <f t="shared" si="845"/>
        <v/>
      </c>
      <c r="FL181" t="str">
        <f t="shared" si="845"/>
        <v/>
      </c>
      <c r="FM181" t="str">
        <f t="shared" si="845"/>
        <v/>
      </c>
      <c r="FN181" t="str">
        <f t="shared" si="845"/>
        <v/>
      </c>
      <c r="FO181" s="26" t="str">
        <f>IF(ISNUMBER(F181),DL181,"")</f>
        <v/>
      </c>
      <c r="FP181" t="str">
        <f t="shared" si="842"/>
        <v/>
      </c>
      <c r="FQ181" t="str">
        <f t="shared" si="842"/>
        <v/>
      </c>
      <c r="FR181" t="str">
        <f t="shared" si="844"/>
        <v/>
      </c>
      <c r="FS181" t="str">
        <f t="shared" si="844"/>
        <v/>
      </c>
      <c r="FT181" t="str">
        <f t="shared" si="844"/>
        <v/>
      </c>
      <c r="FU181" t="str">
        <f t="shared" si="844"/>
        <v/>
      </c>
      <c r="FV181" t="str">
        <f t="shared" si="846"/>
        <v/>
      </c>
      <c r="FW181" t="str">
        <f t="shared" si="846"/>
        <v/>
      </c>
      <c r="FX181" t="str">
        <f t="shared" si="846"/>
        <v/>
      </c>
      <c r="FY181" s="4" t="str">
        <f t="shared" si="846"/>
        <v/>
      </c>
      <c r="GA181" t="str">
        <f t="shared" si="843"/>
        <v/>
      </c>
      <c r="GB181" t="str">
        <f t="shared" si="832"/>
        <v/>
      </c>
      <c r="GC181" t="str">
        <f t="shared" si="836"/>
        <v/>
      </c>
      <c r="GD181" t="str">
        <f t="shared" si="837"/>
        <v/>
      </c>
      <c r="GE181" t="str">
        <f t="shared" si="838"/>
        <v/>
      </c>
      <c r="GF181" t="str">
        <f t="shared" si="839"/>
        <v/>
      </c>
      <c r="GG181" t="str">
        <f t="shared" si="847"/>
        <v/>
      </c>
      <c r="GH181" t="str">
        <f t="shared" si="847"/>
        <v/>
      </c>
      <c r="GI181" t="str">
        <f t="shared" si="847"/>
        <v/>
      </c>
      <c r="GJ181" s="4" t="str">
        <f t="shared" si="847"/>
        <v/>
      </c>
      <c r="GK181" t="str">
        <f t="shared" si="801"/>
        <v/>
      </c>
      <c r="GL181" t="str">
        <f t="shared" si="802"/>
        <v/>
      </c>
      <c r="GM181" t="str">
        <f t="shared" si="803"/>
        <v/>
      </c>
      <c r="GN181" t="str">
        <f t="shared" si="804"/>
        <v/>
      </c>
      <c r="GO181" t="str">
        <f t="shared" si="805"/>
        <v/>
      </c>
      <c r="GP181" t="str">
        <f t="shared" si="806"/>
        <v/>
      </c>
      <c r="GQ181" t="str">
        <f t="shared" si="807"/>
        <v/>
      </c>
      <c r="GR181" t="str">
        <f t="shared" si="808"/>
        <v/>
      </c>
      <c r="GS181" t="str">
        <f t="shared" si="809"/>
        <v/>
      </c>
      <c r="GT181" t="str">
        <f t="shared" si="810"/>
        <v/>
      </c>
      <c r="GU181" t="str">
        <f t="shared" si="811"/>
        <v/>
      </c>
      <c r="GV181" s="26">
        <f t="shared" si="619"/>
        <v>11.025982470999988</v>
      </c>
      <c r="GW181">
        <f t="shared" si="620"/>
        <v>11.025982470999988</v>
      </c>
      <c r="GX181">
        <f t="shared" si="621"/>
        <v>11.025982470999988</v>
      </c>
      <c r="GY181">
        <f t="shared" si="622"/>
        <v>11.025982470999988</v>
      </c>
      <c r="GZ181">
        <f t="shared" si="623"/>
        <v>11.025982470999988</v>
      </c>
      <c r="HA181">
        <f t="shared" si="624"/>
        <v>11.025982470999988</v>
      </c>
      <c r="HB181">
        <f t="shared" si="625"/>
        <v>11.025982470999988</v>
      </c>
      <c r="HC181">
        <f t="shared" si="626"/>
        <v>11.025982470999988</v>
      </c>
      <c r="HD181">
        <f t="shared" si="627"/>
        <v>11.025982470999988</v>
      </c>
      <c r="HE181">
        <f t="shared" si="628"/>
        <v>11.025982470999988</v>
      </c>
      <c r="HF181">
        <f t="shared" si="629"/>
        <v>11.025982470999988</v>
      </c>
      <c r="HG181" s="26" t="str">
        <f t="shared" si="630"/>
        <v/>
      </c>
      <c r="HH181" t="str">
        <f t="shared" si="631"/>
        <v/>
      </c>
      <c r="HI181" t="str">
        <f t="shared" si="632"/>
        <v/>
      </c>
      <c r="HJ181" t="str">
        <f t="shared" si="633"/>
        <v/>
      </c>
      <c r="HK181" t="str">
        <f t="shared" si="634"/>
        <v/>
      </c>
      <c r="HL181" t="str">
        <f t="shared" si="635"/>
        <v/>
      </c>
      <c r="HM181" t="str">
        <f t="shared" si="636"/>
        <v/>
      </c>
      <c r="HN181" t="str">
        <f t="shared" si="637"/>
        <v/>
      </c>
      <c r="HO181" t="str">
        <f t="shared" si="638"/>
        <v/>
      </c>
      <c r="HP181" t="str">
        <f t="shared" si="639"/>
        <v/>
      </c>
      <c r="HQ181" t="str">
        <f t="shared" si="640"/>
        <v/>
      </c>
      <c r="HR181" s="26">
        <f t="shared" si="641"/>
        <v>0.86766592399999853</v>
      </c>
      <c r="HS181">
        <f t="shared" si="642"/>
        <v>0.86766592399999853</v>
      </c>
      <c r="HT181">
        <f t="shared" si="643"/>
        <v>0.86766592399999853</v>
      </c>
      <c r="HU181">
        <f t="shared" si="644"/>
        <v>0.86766592399999853</v>
      </c>
      <c r="HV181">
        <f t="shared" si="645"/>
        <v>0.86766592399999853</v>
      </c>
      <c r="HW181">
        <f t="shared" si="646"/>
        <v>0.86766592399999853</v>
      </c>
      <c r="HX181">
        <f t="shared" si="647"/>
        <v>0.86766592399999853</v>
      </c>
      <c r="HY181">
        <f t="shared" si="648"/>
        <v>0.86766592399999853</v>
      </c>
      <c r="HZ181">
        <f t="shared" si="649"/>
        <v>0.86766592399999853</v>
      </c>
      <c r="IA181">
        <f t="shared" si="650"/>
        <v>0.86766592399999853</v>
      </c>
      <c r="IB181" s="4">
        <f t="shared" si="651"/>
        <v>0.86766592399999853</v>
      </c>
      <c r="IC181" t="str">
        <f t="shared" si="652"/>
        <v/>
      </c>
      <c r="ID181" t="str">
        <f t="shared" si="653"/>
        <v/>
      </c>
      <c r="IE181" t="str">
        <f t="shared" si="654"/>
        <v/>
      </c>
      <c r="IF181" t="str">
        <f t="shared" si="655"/>
        <v/>
      </c>
      <c r="IG181" t="str">
        <f t="shared" si="656"/>
        <v/>
      </c>
      <c r="IH181" t="str">
        <f t="shared" si="657"/>
        <v/>
      </c>
      <c r="II181" t="str">
        <f t="shared" si="658"/>
        <v/>
      </c>
      <c r="IJ181" t="str">
        <f t="shared" si="659"/>
        <v/>
      </c>
      <c r="IK181" t="str">
        <f t="shared" si="660"/>
        <v/>
      </c>
      <c r="IL181" t="str">
        <f t="shared" si="661"/>
        <v/>
      </c>
      <c r="IM181" t="str">
        <f t="shared" si="662"/>
        <v/>
      </c>
      <c r="IN181" s="26">
        <f t="shared" si="663"/>
        <v>0</v>
      </c>
      <c r="IO181">
        <f t="shared" si="664"/>
        <v>0.13094384999999997</v>
      </c>
      <c r="IP181">
        <f t="shared" si="665"/>
        <v>0.13094384999999997</v>
      </c>
      <c r="IQ181">
        <f t="shared" si="666"/>
        <v>0.13094384999999997</v>
      </c>
      <c r="IR181">
        <f t="shared" si="667"/>
        <v>0.13094384999999997</v>
      </c>
      <c r="IS181">
        <f t="shared" si="668"/>
        <v>0.13094384999999997</v>
      </c>
      <c r="IT181">
        <f t="shared" si="669"/>
        <v>0.13094384999999997</v>
      </c>
      <c r="IU181">
        <f t="shared" si="670"/>
        <v>0.13094384999999997</v>
      </c>
      <c r="IV181">
        <f t="shared" si="671"/>
        <v>0.13094384999999997</v>
      </c>
      <c r="IW181">
        <f t="shared" si="672"/>
        <v>0.13094384999999997</v>
      </c>
      <c r="IX181">
        <f t="shared" si="673"/>
        <v>0.13094384999999997</v>
      </c>
      <c r="IY181" s="26" t="str">
        <f t="shared" si="674"/>
        <v/>
      </c>
      <c r="IZ181" t="str">
        <f t="shared" si="675"/>
        <v/>
      </c>
      <c r="JA181" t="str">
        <f t="shared" si="676"/>
        <v/>
      </c>
      <c r="JB181" t="str">
        <f t="shared" si="677"/>
        <v/>
      </c>
      <c r="JC181" t="str">
        <f t="shared" si="678"/>
        <v/>
      </c>
      <c r="JD181" t="str">
        <f t="shared" si="679"/>
        <v/>
      </c>
      <c r="JE181" t="str">
        <f t="shared" si="680"/>
        <v/>
      </c>
      <c r="JF181" t="str">
        <f t="shared" si="681"/>
        <v/>
      </c>
      <c r="JG181" t="str">
        <f t="shared" si="682"/>
        <v/>
      </c>
      <c r="JH181" t="str">
        <f t="shared" si="683"/>
        <v/>
      </c>
      <c r="JI181" t="str">
        <f t="shared" si="684"/>
        <v/>
      </c>
      <c r="JJ181" s="26">
        <f t="shared" si="685"/>
        <v>23.290190403071897</v>
      </c>
      <c r="JK181">
        <f t="shared" si="686"/>
        <v>23.290190403071897</v>
      </c>
      <c r="JL181">
        <f t="shared" si="687"/>
        <v>23.290190403071897</v>
      </c>
      <c r="JM181">
        <f t="shared" si="688"/>
        <v>23.290190403071897</v>
      </c>
      <c r="JN181">
        <f t="shared" si="689"/>
        <v>23.290190403071897</v>
      </c>
      <c r="JO181">
        <f t="shared" si="690"/>
        <v>23.290190403071897</v>
      </c>
      <c r="JP181">
        <f t="shared" si="691"/>
        <v>23.290190403071897</v>
      </c>
      <c r="JQ181">
        <f t="shared" si="692"/>
        <v>23.290190403071897</v>
      </c>
      <c r="JR181">
        <f t="shared" si="693"/>
        <v>23.290190403071897</v>
      </c>
      <c r="JS181">
        <f t="shared" si="694"/>
        <v>23.290190403071897</v>
      </c>
      <c r="JT181">
        <f t="shared" si="695"/>
        <v>23.290190403071897</v>
      </c>
      <c r="JU181" s="26" t="str">
        <f t="shared" si="696"/>
        <v/>
      </c>
      <c r="JV181" t="str">
        <f t="shared" si="697"/>
        <v/>
      </c>
      <c r="JW181" t="str">
        <f t="shared" si="698"/>
        <v/>
      </c>
      <c r="JX181" t="str">
        <f t="shared" si="699"/>
        <v/>
      </c>
      <c r="JY181" t="str">
        <f t="shared" si="700"/>
        <v/>
      </c>
      <c r="JZ181" t="str">
        <f t="shared" si="701"/>
        <v/>
      </c>
      <c r="KA181" t="str">
        <f t="shared" si="702"/>
        <v/>
      </c>
      <c r="KB181" t="str">
        <f t="shared" si="703"/>
        <v/>
      </c>
      <c r="KC181" t="str">
        <f t="shared" si="704"/>
        <v/>
      </c>
      <c r="KD181" t="str">
        <f t="shared" si="705"/>
        <v/>
      </c>
      <c r="KE181" s="4" t="str">
        <f t="shared" si="706"/>
        <v/>
      </c>
    </row>
    <row r="182" spans="1:291" x14ac:dyDescent="0.2">
      <c r="A182" s="16" t="s">
        <v>3887</v>
      </c>
      <c r="B182" s="17" t="s">
        <v>3888</v>
      </c>
      <c r="C182" s="17"/>
      <c r="D182" s="17"/>
      <c r="E182" s="20" t="s">
        <v>365</v>
      </c>
      <c r="F182" s="19">
        <v>0</v>
      </c>
      <c r="G182" s="19"/>
      <c r="H182" s="19"/>
      <c r="I182" s="19"/>
      <c r="J182" s="19"/>
      <c r="K182" s="19"/>
      <c r="L182" s="19"/>
      <c r="M182" s="19"/>
      <c r="N182" s="19"/>
      <c r="O182" s="19"/>
      <c r="P182" s="32"/>
      <c r="Q182" s="19">
        <v>0</v>
      </c>
      <c r="R182" s="19"/>
      <c r="S182" s="19"/>
      <c r="T182" s="19"/>
      <c r="U182" s="19"/>
      <c r="V182" s="19"/>
      <c r="W182" s="19"/>
      <c r="X182" s="19"/>
      <c r="Y182" s="19"/>
      <c r="Z182" s="19"/>
      <c r="AA182" s="32"/>
      <c r="AB182">
        <v>0</v>
      </c>
      <c r="AL182" s="4"/>
      <c r="AM182" s="19">
        <v>1.94906E-2</v>
      </c>
      <c r="AN182" s="19"/>
      <c r="AO182" s="19"/>
      <c r="AP182" s="19"/>
      <c r="AQ182" s="19"/>
      <c r="AR182" s="19"/>
      <c r="AS182" s="19"/>
      <c r="AT182" s="19"/>
      <c r="AU182" s="19"/>
      <c r="AV182" s="19"/>
      <c r="AW182" s="32"/>
      <c r="AX182" s="19">
        <v>0</v>
      </c>
      <c r="AY182" s="19"/>
      <c r="AZ182" s="19"/>
      <c r="BA182" s="19"/>
      <c r="BB182" s="19"/>
      <c r="BC182" s="19"/>
      <c r="BD182" s="19"/>
      <c r="BE182" s="19"/>
      <c r="BF182" s="19"/>
      <c r="BG182" s="19"/>
      <c r="BH182" s="32"/>
      <c r="BI182" s="19">
        <f>IF(AX182&gt;0,1,0)</f>
        <v>0</v>
      </c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38">
        <v>4</v>
      </c>
      <c r="BU182" s="19">
        <v>10</v>
      </c>
      <c r="BV182" s="19">
        <v>9</v>
      </c>
      <c r="BW182" s="19">
        <v>11</v>
      </c>
      <c r="BX182" s="19">
        <v>5</v>
      </c>
      <c r="BY182" s="19">
        <v>5</v>
      </c>
      <c r="BZ182" s="19">
        <v>24</v>
      </c>
      <c r="CA182" s="19">
        <v>25</v>
      </c>
      <c r="CB182" s="19">
        <v>21</v>
      </c>
      <c r="CC182" s="19">
        <v>21</v>
      </c>
      <c r="CD182" s="32">
        <v>37</v>
      </c>
      <c r="CE182" s="19">
        <v>76</v>
      </c>
      <c r="CF182" s="19">
        <v>161</v>
      </c>
      <c r="CG182" s="19">
        <v>171</v>
      </c>
      <c r="CH182" s="19">
        <v>229</v>
      </c>
      <c r="CI182" s="19">
        <v>180</v>
      </c>
      <c r="CJ182" s="19">
        <v>183</v>
      </c>
      <c r="CK182" s="19">
        <v>257</v>
      </c>
      <c r="CL182" s="19">
        <v>177</v>
      </c>
      <c r="CM182" s="19">
        <v>143</v>
      </c>
      <c r="CN182" s="19">
        <v>170</v>
      </c>
      <c r="CO182" s="32">
        <v>282</v>
      </c>
      <c r="CP182" s="35">
        <f t="shared" si="755"/>
        <v>5.2631578947368418E-2</v>
      </c>
      <c r="CQ182" s="35">
        <f t="shared" si="756"/>
        <v>6.2111801242236024E-2</v>
      </c>
      <c r="CR182" s="35">
        <f t="shared" si="757"/>
        <v>5.2631578947368418E-2</v>
      </c>
      <c r="CS182" s="35">
        <f t="shared" si="758"/>
        <v>4.8034934497816595E-2</v>
      </c>
      <c r="CT182" s="35">
        <f t="shared" si="759"/>
        <v>2.7777777777777776E-2</v>
      </c>
      <c r="CU182" s="35">
        <f t="shared" si="760"/>
        <v>2.7322404371584699E-2</v>
      </c>
      <c r="CV182" s="35">
        <f t="shared" si="761"/>
        <v>9.3385214007782102E-2</v>
      </c>
      <c r="CW182" s="35">
        <f t="shared" si="762"/>
        <v>0.14124293785310735</v>
      </c>
      <c r="CX182" s="35">
        <f t="shared" si="763"/>
        <v>0.14685314685314685</v>
      </c>
      <c r="CY182" s="35">
        <f t="shared" si="764"/>
        <v>0.12352941176470589</v>
      </c>
      <c r="CZ182" s="139">
        <f t="shared" si="765"/>
        <v>0.13120567375886524</v>
      </c>
      <c r="DA182" s="146">
        <v>1.4850795080000001</v>
      </c>
      <c r="DB182" s="146">
        <v>1.38651616</v>
      </c>
      <c r="DC182" s="146">
        <v>1.652236109</v>
      </c>
      <c r="DD182" s="146">
        <v>1.5735324939999999</v>
      </c>
      <c r="DE182" s="146">
        <v>1.6090922940000001</v>
      </c>
      <c r="DF182" s="146">
        <v>1.9001094949999999</v>
      </c>
      <c r="DG182" s="146">
        <v>2.0871534330000001</v>
      </c>
      <c r="DH182" s="146">
        <v>2.864566811</v>
      </c>
      <c r="DI182" s="146">
        <v>2.7946564679999999</v>
      </c>
      <c r="DJ182" s="146">
        <v>14.20613372</v>
      </c>
      <c r="DK182" s="147">
        <v>13.27969307</v>
      </c>
      <c r="DL182" s="146"/>
      <c r="DM182" s="146"/>
      <c r="DN182" s="146">
        <v>0.70908103899999997</v>
      </c>
      <c r="DO182" s="146">
        <v>0.70936035200000003</v>
      </c>
      <c r="DP182" s="146">
        <v>0.637675247</v>
      </c>
      <c r="DQ182" s="146">
        <v>0.63504245800000003</v>
      </c>
      <c r="DR182" s="146">
        <v>0.63504245800000003</v>
      </c>
      <c r="DS182" s="146">
        <v>0.57336757699999996</v>
      </c>
      <c r="DT182" s="146">
        <v>0.56946105999999996</v>
      </c>
      <c r="DU182" s="146">
        <v>0.58341091199999995</v>
      </c>
      <c r="DV182" s="147">
        <v>0.591660309</v>
      </c>
      <c r="DW182" s="146"/>
      <c r="DX182" s="146"/>
      <c r="DY182" s="146">
        <v>7.38954E-3</v>
      </c>
      <c r="DZ182" s="146">
        <v>2.4328800000000001E-3</v>
      </c>
      <c r="EA182" s="146">
        <v>-7.9847400000000006E-3</v>
      </c>
      <c r="EB182" s="146">
        <v>4.4364499999999998E-3</v>
      </c>
      <c r="EC182" s="146">
        <v>4.4364499999999998E-3</v>
      </c>
      <c r="ED182" s="146">
        <v>4.6979999999999999E-3</v>
      </c>
      <c r="EE182" s="146">
        <v>1.32E-2</v>
      </c>
      <c r="EF182" s="146">
        <v>9.7339999999999996E-3</v>
      </c>
      <c r="EG182" s="147">
        <v>1.3978000000000001E-2</v>
      </c>
      <c r="EH182" s="143">
        <v>162037800</v>
      </c>
      <c r="EI182" s="143">
        <v>192091800</v>
      </c>
      <c r="EJ182" s="149">
        <v>196469900</v>
      </c>
      <c r="EK182" s="149">
        <v>280978900</v>
      </c>
      <c r="EL182" s="149">
        <v>325001000</v>
      </c>
      <c r="EM182" s="149">
        <v>321938200</v>
      </c>
      <c r="EN182" s="149">
        <v>494450000</v>
      </c>
      <c r="EO182" s="149">
        <v>583481300</v>
      </c>
      <c r="EP182" s="149">
        <v>519456200</v>
      </c>
      <c r="EQ182" s="143">
        <v>682669400</v>
      </c>
      <c r="ER182" s="143">
        <v>616829300</v>
      </c>
      <c r="ES182" s="26">
        <f t="shared" si="789"/>
        <v>18.903340199312002</v>
      </c>
      <c r="ET182" s="26">
        <f t="shared" si="790"/>
        <v>19.073483940726717</v>
      </c>
      <c r="EU182" s="26">
        <f t="shared" si="791"/>
        <v>19.096019796878657</v>
      </c>
      <c r="EV182" s="26">
        <f t="shared" si="792"/>
        <v>19.453790135510729</v>
      </c>
      <c r="EW182" s="26">
        <f t="shared" si="793"/>
        <v>19.599338817212356</v>
      </c>
      <c r="EX182" s="26">
        <f t="shared" si="794"/>
        <v>19.589870159622794</v>
      </c>
      <c r="EY182" s="26">
        <f t="shared" si="795"/>
        <v>20.018956591680276</v>
      </c>
      <c r="EZ182" s="26">
        <f t="shared" si="796"/>
        <v>20.184522961191046</v>
      </c>
      <c r="FA182" s="26">
        <f t="shared" si="797"/>
        <v>20.068293053110807</v>
      </c>
      <c r="FB182" s="26">
        <f t="shared" si="798"/>
        <v>20.341521259353797</v>
      </c>
      <c r="FC182" s="152">
        <f t="shared" si="799"/>
        <v>20.240102882327694</v>
      </c>
      <c r="FD182">
        <f t="shared" si="825"/>
        <v>1.4850795080000001</v>
      </c>
      <c r="FE182" t="str">
        <f t="shared" si="826"/>
        <v/>
      </c>
      <c r="FF182" t="str">
        <f t="shared" si="827"/>
        <v/>
      </c>
      <c r="FG182" t="str">
        <f t="shared" si="833"/>
        <v/>
      </c>
      <c r="FH182" t="str">
        <f t="shared" si="834"/>
        <v/>
      </c>
      <c r="FI182" t="str">
        <f t="shared" si="828"/>
        <v/>
      </c>
      <c r="FJ182" t="str">
        <f t="shared" si="829"/>
        <v/>
      </c>
      <c r="FK182" t="str">
        <f t="shared" si="845"/>
        <v/>
      </c>
      <c r="FL182" t="str">
        <f t="shared" si="845"/>
        <v/>
      </c>
      <c r="FM182" t="str">
        <f t="shared" si="845"/>
        <v/>
      </c>
      <c r="FN182" t="str">
        <f t="shared" si="845"/>
        <v/>
      </c>
      <c r="FO182" s="26"/>
      <c r="FP182" t="str">
        <f t="shared" si="842"/>
        <v/>
      </c>
      <c r="FQ182" t="str">
        <f t="shared" si="842"/>
        <v/>
      </c>
      <c r="FR182" t="str">
        <f t="shared" si="844"/>
        <v/>
      </c>
      <c r="FS182" t="str">
        <f t="shared" si="844"/>
        <v/>
      </c>
      <c r="FT182" t="str">
        <f t="shared" si="844"/>
        <v/>
      </c>
      <c r="FU182" t="str">
        <f t="shared" si="844"/>
        <v/>
      </c>
      <c r="FV182" t="str">
        <f t="shared" si="846"/>
        <v/>
      </c>
      <c r="FW182" t="str">
        <f t="shared" si="846"/>
        <v/>
      </c>
      <c r="FX182" t="str">
        <f t="shared" si="846"/>
        <v/>
      </c>
      <c r="FY182" s="4" t="str">
        <f t="shared" si="846"/>
        <v/>
      </c>
      <c r="GA182" t="str">
        <f t="shared" si="843"/>
        <v/>
      </c>
      <c r="GB182" t="str">
        <f t="shared" si="832"/>
        <v/>
      </c>
      <c r="GC182" t="str">
        <f t="shared" si="836"/>
        <v/>
      </c>
      <c r="GD182" t="str">
        <f t="shared" si="837"/>
        <v/>
      </c>
      <c r="GE182" t="str">
        <f t="shared" si="838"/>
        <v/>
      </c>
      <c r="GF182" t="str">
        <f t="shared" si="839"/>
        <v/>
      </c>
      <c r="GG182" t="str">
        <f t="shared" si="847"/>
        <v/>
      </c>
      <c r="GH182" t="str">
        <f t="shared" si="847"/>
        <v/>
      </c>
      <c r="GI182" t="str">
        <f t="shared" si="847"/>
        <v/>
      </c>
      <c r="GJ182" s="4" t="str">
        <f t="shared" si="847"/>
        <v/>
      </c>
      <c r="GK182">
        <f t="shared" si="801"/>
        <v>18.903340199312002</v>
      </c>
      <c r="GL182" t="str">
        <f t="shared" si="802"/>
        <v/>
      </c>
      <c r="GM182" t="str">
        <f t="shared" si="803"/>
        <v/>
      </c>
      <c r="GN182" t="str">
        <f t="shared" si="804"/>
        <v/>
      </c>
      <c r="GO182" t="str">
        <f t="shared" si="805"/>
        <v/>
      </c>
      <c r="GP182" t="str">
        <f t="shared" si="806"/>
        <v/>
      </c>
      <c r="GQ182" t="str">
        <f t="shared" si="807"/>
        <v/>
      </c>
      <c r="GR182" t="str">
        <f t="shared" si="808"/>
        <v/>
      </c>
      <c r="GS182" t="str">
        <f t="shared" si="809"/>
        <v/>
      </c>
      <c r="GT182" t="str">
        <f t="shared" si="810"/>
        <v/>
      </c>
      <c r="GU182" t="str">
        <f t="shared" si="811"/>
        <v/>
      </c>
      <c r="GV182" s="26">
        <f t="shared" si="619"/>
        <v>1.4850795080000001</v>
      </c>
      <c r="GW182">
        <f t="shared" si="620"/>
        <v>11.025982470999988</v>
      </c>
      <c r="GX182">
        <f t="shared" si="621"/>
        <v>11.025982470999988</v>
      </c>
      <c r="GY182">
        <f t="shared" si="622"/>
        <v>11.025982470999988</v>
      </c>
      <c r="GZ182">
        <f t="shared" si="623"/>
        <v>11.025982470999988</v>
      </c>
      <c r="HA182">
        <f t="shared" si="624"/>
        <v>11.025982470999988</v>
      </c>
      <c r="HB182">
        <f t="shared" si="625"/>
        <v>11.025982470999988</v>
      </c>
      <c r="HC182">
        <f t="shared" si="626"/>
        <v>11.025982470999988</v>
      </c>
      <c r="HD182">
        <f t="shared" si="627"/>
        <v>11.025982470999988</v>
      </c>
      <c r="HE182">
        <f t="shared" si="628"/>
        <v>11.025982470999988</v>
      </c>
      <c r="HF182">
        <f t="shared" si="629"/>
        <v>11.025982470999988</v>
      </c>
      <c r="HG182" s="26">
        <f t="shared" si="630"/>
        <v>1.4850795080000001</v>
      </c>
      <c r="HH182" t="str">
        <f t="shared" si="631"/>
        <v/>
      </c>
      <c r="HI182" t="str">
        <f t="shared" si="632"/>
        <v/>
      </c>
      <c r="HJ182" t="str">
        <f t="shared" si="633"/>
        <v/>
      </c>
      <c r="HK182" t="str">
        <f t="shared" si="634"/>
        <v/>
      </c>
      <c r="HL182" t="str">
        <f t="shared" si="635"/>
        <v/>
      </c>
      <c r="HM182" t="str">
        <f t="shared" si="636"/>
        <v/>
      </c>
      <c r="HN182" t="str">
        <f t="shared" si="637"/>
        <v/>
      </c>
      <c r="HO182" t="str">
        <f t="shared" si="638"/>
        <v/>
      </c>
      <c r="HP182" t="str">
        <f t="shared" si="639"/>
        <v/>
      </c>
      <c r="HQ182" t="str">
        <f t="shared" si="640"/>
        <v/>
      </c>
      <c r="HR182" s="26">
        <f t="shared" si="641"/>
        <v>1.8501305000000012E-3</v>
      </c>
      <c r="HS182">
        <f t="shared" si="642"/>
        <v>0.86766592399999853</v>
      </c>
      <c r="HT182">
        <f t="shared" si="643"/>
        <v>0.86766592399999853</v>
      </c>
      <c r="HU182">
        <f t="shared" si="644"/>
        <v>0.86766592399999853</v>
      </c>
      <c r="HV182">
        <f t="shared" si="645"/>
        <v>0.86766592399999853</v>
      </c>
      <c r="HW182">
        <f t="shared" si="646"/>
        <v>0.86766592399999853</v>
      </c>
      <c r="HX182">
        <f t="shared" si="647"/>
        <v>0.86766592399999853</v>
      </c>
      <c r="HY182">
        <f t="shared" si="648"/>
        <v>0.86766592399999853</v>
      </c>
      <c r="HZ182">
        <f t="shared" si="649"/>
        <v>0.86766592399999853</v>
      </c>
      <c r="IA182">
        <f t="shared" si="650"/>
        <v>0.86766592399999853</v>
      </c>
      <c r="IB182" s="4">
        <f t="shared" si="651"/>
        <v>0.86766592399999853</v>
      </c>
      <c r="IC182" t="str">
        <f t="shared" si="652"/>
        <v/>
      </c>
      <c r="ID182" t="str">
        <f t="shared" si="653"/>
        <v/>
      </c>
      <c r="IE182" t="str">
        <f t="shared" si="654"/>
        <v/>
      </c>
      <c r="IF182" t="str">
        <f t="shared" si="655"/>
        <v/>
      </c>
      <c r="IG182" t="str">
        <f t="shared" si="656"/>
        <v/>
      </c>
      <c r="IH182" t="str">
        <f t="shared" si="657"/>
        <v/>
      </c>
      <c r="II182" t="str">
        <f t="shared" si="658"/>
        <v/>
      </c>
      <c r="IJ182" t="str">
        <f t="shared" si="659"/>
        <v/>
      </c>
      <c r="IK182" t="str">
        <f t="shared" si="660"/>
        <v/>
      </c>
      <c r="IL182" t="str">
        <f t="shared" si="661"/>
        <v/>
      </c>
      <c r="IM182" t="str">
        <f t="shared" si="662"/>
        <v/>
      </c>
      <c r="IN182" s="26">
        <f t="shared" si="663"/>
        <v>0</v>
      </c>
      <c r="IO182">
        <f t="shared" si="664"/>
        <v>0.13094384999999997</v>
      </c>
      <c r="IP182">
        <f t="shared" si="665"/>
        <v>0.13094384999999997</v>
      </c>
      <c r="IQ182">
        <f t="shared" si="666"/>
        <v>0.13094384999999997</v>
      </c>
      <c r="IR182">
        <f t="shared" si="667"/>
        <v>0.13094384999999997</v>
      </c>
      <c r="IS182">
        <f t="shared" si="668"/>
        <v>0.13094384999999997</v>
      </c>
      <c r="IT182">
        <f t="shared" si="669"/>
        <v>0.13094384999999997</v>
      </c>
      <c r="IU182">
        <f t="shared" si="670"/>
        <v>0.13094384999999997</v>
      </c>
      <c r="IV182">
        <f t="shared" si="671"/>
        <v>0.13094384999999997</v>
      </c>
      <c r="IW182">
        <f t="shared" si="672"/>
        <v>0.13094384999999997</v>
      </c>
      <c r="IX182">
        <f t="shared" si="673"/>
        <v>0.13094384999999997</v>
      </c>
      <c r="IY182" s="26" t="str">
        <f t="shared" si="674"/>
        <v/>
      </c>
      <c r="IZ182" t="str">
        <f t="shared" si="675"/>
        <v/>
      </c>
      <c r="JA182" t="str">
        <f t="shared" si="676"/>
        <v/>
      </c>
      <c r="JB182" t="str">
        <f t="shared" si="677"/>
        <v/>
      </c>
      <c r="JC182" t="str">
        <f t="shared" si="678"/>
        <v/>
      </c>
      <c r="JD182" t="str">
        <f t="shared" si="679"/>
        <v/>
      </c>
      <c r="JE182" t="str">
        <f t="shared" si="680"/>
        <v/>
      </c>
      <c r="JF182" t="str">
        <f t="shared" si="681"/>
        <v/>
      </c>
      <c r="JG182" t="str">
        <f t="shared" si="682"/>
        <v/>
      </c>
      <c r="JH182" t="str">
        <f t="shared" si="683"/>
        <v/>
      </c>
      <c r="JI182" t="str">
        <f t="shared" si="684"/>
        <v/>
      </c>
      <c r="JJ182" s="26">
        <f t="shared" si="685"/>
        <v>18.903340199312002</v>
      </c>
      <c r="JK182">
        <f t="shared" si="686"/>
        <v>23.290190403071897</v>
      </c>
      <c r="JL182">
        <f t="shared" si="687"/>
        <v>23.290190403071897</v>
      </c>
      <c r="JM182">
        <f t="shared" si="688"/>
        <v>23.290190403071897</v>
      </c>
      <c r="JN182">
        <f t="shared" si="689"/>
        <v>23.290190403071897</v>
      </c>
      <c r="JO182">
        <f t="shared" si="690"/>
        <v>23.290190403071897</v>
      </c>
      <c r="JP182">
        <f t="shared" si="691"/>
        <v>23.290190403071897</v>
      </c>
      <c r="JQ182">
        <f t="shared" si="692"/>
        <v>23.290190403071897</v>
      </c>
      <c r="JR182">
        <f t="shared" si="693"/>
        <v>23.290190403071897</v>
      </c>
      <c r="JS182">
        <f t="shared" si="694"/>
        <v>23.290190403071897</v>
      </c>
      <c r="JT182">
        <f t="shared" si="695"/>
        <v>23.290190403071897</v>
      </c>
      <c r="JU182" s="26">
        <f t="shared" si="696"/>
        <v>18.903340199312002</v>
      </c>
      <c r="JV182" t="str">
        <f t="shared" si="697"/>
        <v/>
      </c>
      <c r="JW182" t="str">
        <f t="shared" si="698"/>
        <v/>
      </c>
      <c r="JX182" t="str">
        <f t="shared" si="699"/>
        <v/>
      </c>
      <c r="JY182" t="str">
        <f t="shared" si="700"/>
        <v/>
      </c>
      <c r="JZ182" t="str">
        <f t="shared" si="701"/>
        <v/>
      </c>
      <c r="KA182" t="str">
        <f t="shared" si="702"/>
        <v/>
      </c>
      <c r="KB182" t="str">
        <f t="shared" si="703"/>
        <v/>
      </c>
      <c r="KC182" t="str">
        <f t="shared" si="704"/>
        <v/>
      </c>
      <c r="KD182" t="str">
        <f t="shared" si="705"/>
        <v/>
      </c>
      <c r="KE182" s="4" t="str">
        <f t="shared" si="706"/>
        <v/>
      </c>
    </row>
    <row r="183" spans="1:291" x14ac:dyDescent="0.2">
      <c r="A183" s="21" t="s">
        <v>2585</v>
      </c>
      <c r="B183" s="22" t="s">
        <v>2586</v>
      </c>
      <c r="C183" s="22"/>
      <c r="D183" s="22"/>
      <c r="E183" s="20" t="s">
        <v>374</v>
      </c>
      <c r="F183" s="19">
        <v>0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L183" s="19"/>
      <c r="M183" s="19"/>
      <c r="N183" s="19"/>
      <c r="O183" s="19"/>
      <c r="P183" s="32"/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/>
      <c r="X183" s="19"/>
      <c r="Y183" s="19"/>
      <c r="Z183" s="19"/>
      <c r="AA183" s="32"/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L183" s="4"/>
      <c r="AM183" s="19">
        <v>2.1402500000000001E-2</v>
      </c>
      <c r="AN183" s="19">
        <v>2.22423E-2</v>
      </c>
      <c r="AO183" s="19">
        <v>2.2411899999999998E-2</v>
      </c>
      <c r="AP183" s="19">
        <v>2.24935E-2</v>
      </c>
      <c r="AQ183" s="19">
        <v>2.3415700000000001E-2</v>
      </c>
      <c r="AR183" s="19">
        <v>2.3844600000000001E-2</v>
      </c>
      <c r="AS183" s="19"/>
      <c r="AT183" s="19"/>
      <c r="AU183" s="19"/>
      <c r="AV183" s="19"/>
      <c r="AW183" s="32"/>
      <c r="AX183" s="19">
        <v>3</v>
      </c>
      <c r="AY183" s="19">
        <v>3</v>
      </c>
      <c r="AZ183" s="19">
        <v>2</v>
      </c>
      <c r="BA183" s="19">
        <v>2</v>
      </c>
      <c r="BB183" s="19">
        <v>4</v>
      </c>
      <c r="BC183" s="19">
        <v>4</v>
      </c>
      <c r="BD183" s="19"/>
      <c r="BE183" s="19"/>
      <c r="BF183" s="19"/>
      <c r="BG183" s="19"/>
      <c r="BH183" s="32"/>
      <c r="BI183" s="19">
        <f>IF(AX183&gt;0,1,0)</f>
        <v>1</v>
      </c>
      <c r="BJ183" s="19">
        <f>IF(AY183&gt;0,1,0)</f>
        <v>1</v>
      </c>
      <c r="BK183" s="19">
        <f>IF(AZ183&gt;0,1,0)</f>
        <v>1</v>
      </c>
      <c r="BL183" s="19">
        <f>IF(BA183&gt;0,1,0)</f>
        <v>1</v>
      </c>
      <c r="BM183" s="19">
        <f>IF(BB183&gt;0,1,0)</f>
        <v>1</v>
      </c>
      <c r="BN183" s="19">
        <f>IF(BC183&gt;0,1,0)</f>
        <v>1</v>
      </c>
      <c r="BO183" s="19"/>
      <c r="BP183" s="19"/>
      <c r="BQ183" s="19"/>
      <c r="BR183" s="19"/>
      <c r="BS183" s="19"/>
      <c r="BT183" s="38">
        <v>68</v>
      </c>
      <c r="BU183" s="19">
        <v>66</v>
      </c>
      <c r="BV183" s="19">
        <v>65</v>
      </c>
      <c r="BW183" s="19">
        <v>87</v>
      </c>
      <c r="BX183" s="19">
        <v>102</v>
      </c>
      <c r="BY183" s="19">
        <v>107</v>
      </c>
      <c r="BZ183" s="19">
        <v>93</v>
      </c>
      <c r="CA183" s="19">
        <v>76</v>
      </c>
      <c r="CB183" s="19">
        <v>82</v>
      </c>
      <c r="CC183" s="19">
        <v>67</v>
      </c>
      <c r="CD183" s="32">
        <v>124</v>
      </c>
      <c r="CE183" s="19">
        <v>175</v>
      </c>
      <c r="CF183" s="19">
        <v>215</v>
      </c>
      <c r="CG183" s="19">
        <v>203</v>
      </c>
      <c r="CH183" s="19">
        <v>252</v>
      </c>
      <c r="CI183" s="19">
        <v>294</v>
      </c>
      <c r="CJ183" s="19">
        <v>247</v>
      </c>
      <c r="CK183" s="19">
        <v>251</v>
      </c>
      <c r="CL183" s="19">
        <v>310</v>
      </c>
      <c r="CM183" s="19">
        <v>311</v>
      </c>
      <c r="CN183" s="19">
        <v>295</v>
      </c>
      <c r="CO183" s="32">
        <v>310</v>
      </c>
      <c r="CP183" s="35">
        <f t="shared" si="755"/>
        <v>0.38857142857142857</v>
      </c>
      <c r="CQ183" s="35">
        <f t="shared" si="756"/>
        <v>0.30697674418604654</v>
      </c>
      <c r="CR183" s="35">
        <f t="shared" si="757"/>
        <v>0.32019704433497537</v>
      </c>
      <c r="CS183" s="35">
        <f t="shared" si="758"/>
        <v>0.34523809523809523</v>
      </c>
      <c r="CT183" s="35">
        <f t="shared" si="759"/>
        <v>0.34693877551020408</v>
      </c>
      <c r="CU183" s="35">
        <f t="shared" si="760"/>
        <v>0.4331983805668016</v>
      </c>
      <c r="CV183" s="35">
        <f t="shared" si="761"/>
        <v>0.37051792828685259</v>
      </c>
      <c r="CW183" s="35">
        <f t="shared" si="762"/>
        <v>0.24516129032258063</v>
      </c>
      <c r="CX183" s="35">
        <f t="shared" si="763"/>
        <v>0.26366559485530544</v>
      </c>
      <c r="CY183" s="35">
        <f t="shared" si="764"/>
        <v>0.22711864406779661</v>
      </c>
      <c r="CZ183" s="139">
        <f t="shared" si="765"/>
        <v>0.4</v>
      </c>
      <c r="DA183" s="146">
        <v>2.7677</v>
      </c>
      <c r="DB183" s="146">
        <v>2.7501000000000002</v>
      </c>
      <c r="DC183" s="146">
        <v>2.2136999999999998</v>
      </c>
      <c r="DD183" s="146">
        <v>1.6087</v>
      </c>
      <c r="DE183" s="146">
        <v>2.0769000000000002</v>
      </c>
      <c r="DF183" s="146">
        <v>2.0834000000000001</v>
      </c>
      <c r="DG183" s="146">
        <v>2.1402000000000001</v>
      </c>
      <c r="DH183" s="146"/>
      <c r="DI183" s="146"/>
      <c r="DJ183" s="146"/>
      <c r="DK183" s="147"/>
      <c r="DL183" s="146">
        <v>0.26725700000000002</v>
      </c>
      <c r="DM183" s="146">
        <v>0.30921299999999996</v>
      </c>
      <c r="DN183" s="146">
        <v>0.36840400000000001</v>
      </c>
      <c r="DO183" s="146">
        <v>0.39959099999999997</v>
      </c>
      <c r="DP183" s="146">
        <v>0.307782</v>
      </c>
      <c r="DQ183" s="146">
        <v>0.41201599999999999</v>
      </c>
      <c r="DR183" s="146">
        <v>0.43030400000000002</v>
      </c>
      <c r="DS183" s="146"/>
      <c r="DT183" s="146"/>
      <c r="DU183" s="146"/>
      <c r="DV183" s="147"/>
      <c r="DW183" s="146">
        <v>3.4547000000000001E-2</v>
      </c>
      <c r="DX183" s="146">
        <v>4.1299000000000002E-2</v>
      </c>
      <c r="DY183" s="146">
        <v>2.9369999999999997E-2</v>
      </c>
      <c r="DZ183" s="146">
        <v>3.0817000000000001E-2</v>
      </c>
      <c r="EA183" s="146">
        <v>3.2990999999999999E-2</v>
      </c>
      <c r="EB183" s="146">
        <v>-9.19E-4</v>
      </c>
      <c r="EC183" s="146">
        <v>1.2485E-2</v>
      </c>
      <c r="ED183" s="146"/>
      <c r="EE183" s="146"/>
      <c r="EF183" s="146"/>
      <c r="EG183" s="147"/>
      <c r="EH183" s="143">
        <v>1577881300</v>
      </c>
      <c r="EI183" s="143">
        <v>1712298900</v>
      </c>
      <c r="EJ183" s="143">
        <v>1573446700</v>
      </c>
      <c r="EK183" s="143">
        <v>1802304200</v>
      </c>
      <c r="EL183" s="143">
        <v>1982783100</v>
      </c>
      <c r="EM183" s="143">
        <v>1629805400</v>
      </c>
      <c r="EN183" s="143">
        <v>2677607800</v>
      </c>
      <c r="EO183" s="143">
        <v>2484317800</v>
      </c>
      <c r="EP183" s="143">
        <v>2377072800</v>
      </c>
      <c r="EQ183" s="143">
        <v>3047117100</v>
      </c>
      <c r="ER183" s="143">
        <v>2167721100</v>
      </c>
      <c r="ES183" s="26">
        <f t="shared" si="789"/>
        <v>21.179348834741045</v>
      </c>
      <c r="ET183" s="26">
        <f t="shared" si="790"/>
        <v>21.261102690548199</v>
      </c>
      <c r="EU183" s="26">
        <f t="shared" si="791"/>
        <v>21.17653440036467</v>
      </c>
      <c r="EV183" s="26">
        <f t="shared" si="792"/>
        <v>21.312331794315973</v>
      </c>
      <c r="EW183" s="26">
        <f t="shared" si="793"/>
        <v>21.407767300773987</v>
      </c>
      <c r="EX183" s="26">
        <f t="shared" si="794"/>
        <v>21.21172645813488</v>
      </c>
      <c r="EY183" s="26">
        <f t="shared" si="795"/>
        <v>21.708189620913618</v>
      </c>
      <c r="EZ183" s="26">
        <f t="shared" si="796"/>
        <v>21.633263931642546</v>
      </c>
      <c r="FA183" s="26">
        <f t="shared" si="797"/>
        <v>21.589135651696033</v>
      </c>
      <c r="FB183" s="26">
        <f t="shared" si="798"/>
        <v>21.83746176745537</v>
      </c>
      <c r="FC183" s="152">
        <f t="shared" si="799"/>
        <v>21.496942268337033</v>
      </c>
      <c r="FD183">
        <f t="shared" si="825"/>
        <v>2.7677</v>
      </c>
      <c r="FE183">
        <f t="shared" si="826"/>
        <v>2.7501000000000002</v>
      </c>
      <c r="FF183">
        <f t="shared" si="827"/>
        <v>2.2136999999999998</v>
      </c>
      <c r="FG183">
        <f t="shared" si="833"/>
        <v>1.6087</v>
      </c>
      <c r="FH183">
        <f t="shared" si="834"/>
        <v>2.0769000000000002</v>
      </c>
      <c r="FI183">
        <f t="shared" si="828"/>
        <v>2.0834000000000001</v>
      </c>
      <c r="FJ183" t="str">
        <f t="shared" si="829"/>
        <v/>
      </c>
      <c r="FK183" t="str">
        <f t="shared" si="845"/>
        <v/>
      </c>
      <c r="FL183" t="str">
        <f t="shared" si="845"/>
        <v/>
      </c>
      <c r="FM183" t="str">
        <f t="shared" si="845"/>
        <v/>
      </c>
      <c r="FN183" t="str">
        <f t="shared" si="845"/>
        <v/>
      </c>
      <c r="FO183" s="26">
        <f>IF(ISNUMBER(F183),DL183,"")</f>
        <v>0.26725700000000002</v>
      </c>
      <c r="FP183">
        <f t="shared" si="842"/>
        <v>0.30921299999999996</v>
      </c>
      <c r="FQ183">
        <f t="shared" si="842"/>
        <v>0.36840400000000001</v>
      </c>
      <c r="FR183">
        <f t="shared" si="844"/>
        <v>0.39959099999999997</v>
      </c>
      <c r="FS183">
        <f t="shared" si="844"/>
        <v>0.307782</v>
      </c>
      <c r="FT183">
        <f t="shared" si="844"/>
        <v>0.41201599999999999</v>
      </c>
      <c r="FU183" t="str">
        <f t="shared" si="844"/>
        <v/>
      </c>
      <c r="FV183" t="str">
        <f t="shared" si="846"/>
        <v/>
      </c>
      <c r="FW183" t="str">
        <f t="shared" si="846"/>
        <v/>
      </c>
      <c r="FX183" t="str">
        <f t="shared" si="846"/>
        <v/>
      </c>
      <c r="FY183" s="4" t="str">
        <f t="shared" si="846"/>
        <v/>
      </c>
      <c r="FZ183">
        <f>IF(ISNUMBER(F183),DW183,"")</f>
        <v>3.4547000000000001E-2</v>
      </c>
      <c r="GA183">
        <f t="shared" si="843"/>
        <v>4.1299000000000002E-2</v>
      </c>
      <c r="GB183">
        <f t="shared" si="832"/>
        <v>2.9369999999999997E-2</v>
      </c>
      <c r="GC183">
        <f t="shared" si="836"/>
        <v>3.0817000000000001E-2</v>
      </c>
      <c r="GD183">
        <f t="shared" si="837"/>
        <v>3.2990999999999999E-2</v>
      </c>
      <c r="GE183">
        <f t="shared" si="838"/>
        <v>-9.19E-4</v>
      </c>
      <c r="GF183" t="str">
        <f t="shared" si="839"/>
        <v/>
      </c>
      <c r="GG183" t="str">
        <f t="shared" si="847"/>
        <v/>
      </c>
      <c r="GH183" t="str">
        <f t="shared" si="847"/>
        <v/>
      </c>
      <c r="GI183" t="str">
        <f t="shared" si="847"/>
        <v/>
      </c>
      <c r="GJ183" s="4" t="str">
        <f t="shared" si="847"/>
        <v/>
      </c>
      <c r="GK183">
        <f t="shared" si="801"/>
        <v>21.179348834741045</v>
      </c>
      <c r="GL183">
        <f t="shared" si="802"/>
        <v>21.261102690548199</v>
      </c>
      <c r="GM183">
        <f t="shared" si="803"/>
        <v>21.17653440036467</v>
      </c>
      <c r="GN183">
        <f t="shared" si="804"/>
        <v>21.312331794315973</v>
      </c>
      <c r="GO183">
        <f t="shared" si="805"/>
        <v>21.407767300773987</v>
      </c>
      <c r="GP183">
        <f t="shared" si="806"/>
        <v>21.21172645813488</v>
      </c>
      <c r="GQ183" t="str">
        <f t="shared" si="807"/>
        <v/>
      </c>
      <c r="GR183" t="str">
        <f t="shared" si="808"/>
        <v/>
      </c>
      <c r="GS183" t="str">
        <f t="shared" si="809"/>
        <v/>
      </c>
      <c r="GT183" t="str">
        <f t="shared" si="810"/>
        <v/>
      </c>
      <c r="GU183" t="str">
        <f t="shared" si="811"/>
        <v/>
      </c>
      <c r="GV183" s="26">
        <f t="shared" si="619"/>
        <v>2.7677</v>
      </c>
      <c r="GW183">
        <f t="shared" si="620"/>
        <v>2.7501000000000002</v>
      </c>
      <c r="GX183">
        <f t="shared" si="621"/>
        <v>2.2136999999999998</v>
      </c>
      <c r="GY183">
        <f t="shared" si="622"/>
        <v>1.6087</v>
      </c>
      <c r="GZ183">
        <f t="shared" si="623"/>
        <v>2.0769000000000002</v>
      </c>
      <c r="HA183">
        <f t="shared" si="624"/>
        <v>2.0834000000000001</v>
      </c>
      <c r="HB183">
        <f t="shared" si="625"/>
        <v>11.025982470999988</v>
      </c>
      <c r="HC183">
        <f t="shared" si="626"/>
        <v>11.025982470999988</v>
      </c>
      <c r="HD183">
        <f t="shared" si="627"/>
        <v>11.025982470999988</v>
      </c>
      <c r="HE183">
        <f t="shared" si="628"/>
        <v>11.025982470999988</v>
      </c>
      <c r="HF183">
        <f t="shared" si="629"/>
        <v>11.025982470999988</v>
      </c>
      <c r="HG183" s="26">
        <f t="shared" si="630"/>
        <v>2.7677</v>
      </c>
      <c r="HH183">
        <f t="shared" si="631"/>
        <v>2.7501000000000002</v>
      </c>
      <c r="HI183">
        <f t="shared" si="632"/>
        <v>2.2136999999999998</v>
      </c>
      <c r="HJ183">
        <f t="shared" si="633"/>
        <v>1.6087</v>
      </c>
      <c r="HK183">
        <f t="shared" si="634"/>
        <v>2.0769000000000002</v>
      </c>
      <c r="HL183">
        <f t="shared" si="635"/>
        <v>2.0834000000000001</v>
      </c>
      <c r="HM183" t="str">
        <f t="shared" si="636"/>
        <v/>
      </c>
      <c r="HN183" t="str">
        <f t="shared" si="637"/>
        <v/>
      </c>
      <c r="HO183" t="str">
        <f t="shared" si="638"/>
        <v/>
      </c>
      <c r="HP183" t="str">
        <f t="shared" si="639"/>
        <v/>
      </c>
      <c r="HQ183" t="str">
        <f t="shared" si="640"/>
        <v/>
      </c>
      <c r="HR183" s="26">
        <f t="shared" si="641"/>
        <v>0.26725700000000002</v>
      </c>
      <c r="HS183">
        <f t="shared" si="642"/>
        <v>0.30921299999999996</v>
      </c>
      <c r="HT183">
        <f t="shared" si="643"/>
        <v>0.36840400000000001</v>
      </c>
      <c r="HU183">
        <f t="shared" si="644"/>
        <v>0.39959099999999997</v>
      </c>
      <c r="HV183">
        <f t="shared" si="645"/>
        <v>0.307782</v>
      </c>
      <c r="HW183">
        <f t="shared" si="646"/>
        <v>0.41201599999999999</v>
      </c>
      <c r="HX183">
        <f t="shared" si="647"/>
        <v>0.86766592399999853</v>
      </c>
      <c r="HY183">
        <f t="shared" si="648"/>
        <v>0.86766592399999853</v>
      </c>
      <c r="HZ183">
        <f t="shared" si="649"/>
        <v>0.86766592399999853</v>
      </c>
      <c r="IA183">
        <f t="shared" si="650"/>
        <v>0.86766592399999853</v>
      </c>
      <c r="IB183" s="4">
        <f t="shared" si="651"/>
        <v>0.86766592399999853</v>
      </c>
      <c r="IC183">
        <f t="shared" si="652"/>
        <v>0.26725700000000002</v>
      </c>
      <c r="ID183">
        <f t="shared" si="653"/>
        <v>0.30921299999999996</v>
      </c>
      <c r="IE183">
        <f t="shared" si="654"/>
        <v>0.36840400000000001</v>
      </c>
      <c r="IF183">
        <f t="shared" si="655"/>
        <v>0.39959099999999997</v>
      </c>
      <c r="IG183">
        <f t="shared" si="656"/>
        <v>0.307782</v>
      </c>
      <c r="IH183">
        <f t="shared" si="657"/>
        <v>0.41201599999999999</v>
      </c>
      <c r="II183" t="str">
        <f t="shared" si="658"/>
        <v/>
      </c>
      <c r="IJ183" t="str">
        <f t="shared" si="659"/>
        <v/>
      </c>
      <c r="IK183" t="str">
        <f t="shared" si="660"/>
        <v/>
      </c>
      <c r="IL183" t="str">
        <f t="shared" si="661"/>
        <v/>
      </c>
      <c r="IM183" t="str">
        <f t="shared" si="662"/>
        <v/>
      </c>
      <c r="IN183" s="26">
        <f t="shared" si="663"/>
        <v>3.4547000000000001E-2</v>
      </c>
      <c r="IO183">
        <f t="shared" si="664"/>
        <v>4.1299000000000002E-2</v>
      </c>
      <c r="IP183">
        <f t="shared" si="665"/>
        <v>2.9369999999999997E-2</v>
      </c>
      <c r="IQ183">
        <f t="shared" si="666"/>
        <v>3.0817000000000001E-2</v>
      </c>
      <c r="IR183">
        <f t="shared" si="667"/>
        <v>3.2990999999999999E-2</v>
      </c>
      <c r="IS183">
        <f t="shared" si="668"/>
        <v>-9.19E-4</v>
      </c>
      <c r="IT183">
        <f t="shared" si="669"/>
        <v>0.13094384999999997</v>
      </c>
      <c r="IU183">
        <f t="shared" si="670"/>
        <v>0.13094384999999997</v>
      </c>
      <c r="IV183">
        <f t="shared" si="671"/>
        <v>0.13094384999999997</v>
      </c>
      <c r="IW183">
        <f t="shared" si="672"/>
        <v>0.13094384999999997</v>
      </c>
      <c r="IX183">
        <f t="shared" si="673"/>
        <v>0.13094384999999997</v>
      </c>
      <c r="IY183" s="26">
        <f t="shared" si="674"/>
        <v>3.4547000000000001E-2</v>
      </c>
      <c r="IZ183">
        <f t="shared" si="675"/>
        <v>4.1299000000000002E-2</v>
      </c>
      <c r="JA183">
        <f t="shared" si="676"/>
        <v>2.9369999999999997E-2</v>
      </c>
      <c r="JB183">
        <f t="shared" si="677"/>
        <v>3.0817000000000001E-2</v>
      </c>
      <c r="JC183">
        <f t="shared" si="678"/>
        <v>3.2990999999999999E-2</v>
      </c>
      <c r="JD183">
        <f t="shared" si="679"/>
        <v>-9.19E-4</v>
      </c>
      <c r="JE183" t="str">
        <f t="shared" si="680"/>
        <v/>
      </c>
      <c r="JF183" t="str">
        <f t="shared" si="681"/>
        <v/>
      </c>
      <c r="JG183" t="str">
        <f t="shared" si="682"/>
        <v/>
      </c>
      <c r="JH183" t="str">
        <f t="shared" si="683"/>
        <v/>
      </c>
      <c r="JI183" t="str">
        <f t="shared" si="684"/>
        <v/>
      </c>
      <c r="JJ183" s="26">
        <f t="shared" si="685"/>
        <v>21.179348834741045</v>
      </c>
      <c r="JK183">
        <f t="shared" si="686"/>
        <v>21.261102690548199</v>
      </c>
      <c r="JL183">
        <f t="shared" si="687"/>
        <v>21.17653440036467</v>
      </c>
      <c r="JM183">
        <f t="shared" si="688"/>
        <v>21.312331794315973</v>
      </c>
      <c r="JN183">
        <f t="shared" si="689"/>
        <v>21.407767300773987</v>
      </c>
      <c r="JO183">
        <f t="shared" si="690"/>
        <v>21.21172645813488</v>
      </c>
      <c r="JP183">
        <f t="shared" si="691"/>
        <v>23.290190403071897</v>
      </c>
      <c r="JQ183">
        <f t="shared" si="692"/>
        <v>23.290190403071897</v>
      </c>
      <c r="JR183">
        <f t="shared" si="693"/>
        <v>23.290190403071897</v>
      </c>
      <c r="JS183">
        <f t="shared" si="694"/>
        <v>23.290190403071897</v>
      </c>
      <c r="JT183">
        <f t="shared" si="695"/>
        <v>23.290190403071897</v>
      </c>
      <c r="JU183" s="26">
        <f t="shared" si="696"/>
        <v>21.179348834741045</v>
      </c>
      <c r="JV183">
        <f t="shared" si="697"/>
        <v>21.261102690548199</v>
      </c>
      <c r="JW183">
        <f t="shared" si="698"/>
        <v>21.17653440036467</v>
      </c>
      <c r="JX183">
        <f t="shared" si="699"/>
        <v>21.312331794315973</v>
      </c>
      <c r="JY183">
        <f t="shared" si="700"/>
        <v>21.407767300773987</v>
      </c>
      <c r="JZ183">
        <f t="shared" si="701"/>
        <v>21.21172645813488</v>
      </c>
      <c r="KA183" t="str">
        <f t="shared" si="702"/>
        <v/>
      </c>
      <c r="KB183" t="str">
        <f t="shared" si="703"/>
        <v/>
      </c>
      <c r="KC183" t="str">
        <f t="shared" si="704"/>
        <v/>
      </c>
      <c r="KD183" t="str">
        <f t="shared" si="705"/>
        <v/>
      </c>
      <c r="KE183" s="4" t="str">
        <f t="shared" si="706"/>
        <v/>
      </c>
    </row>
    <row r="184" spans="1:291" x14ac:dyDescent="0.2">
      <c r="A184" s="36" t="s">
        <v>3933</v>
      </c>
      <c r="B184" s="37" t="s">
        <v>3934</v>
      </c>
      <c r="C184" s="37"/>
      <c r="D184" s="37"/>
      <c r="E184" s="30" t="s">
        <v>374</v>
      </c>
      <c r="F184" s="14"/>
      <c r="G184" s="14"/>
      <c r="H184" s="14"/>
      <c r="I184" s="14"/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5">
        <v>0</v>
      </c>
      <c r="Q184" s="14"/>
      <c r="R184" s="14"/>
      <c r="S184" s="14"/>
      <c r="T184" s="14"/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5">
        <v>0</v>
      </c>
      <c r="AB184" s="27"/>
      <c r="AC184" s="27"/>
      <c r="AD184" s="27"/>
      <c r="AE184" s="27"/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12">
        <v>0</v>
      </c>
      <c r="AM184" s="14"/>
      <c r="AN184" s="14"/>
      <c r="AO184" s="14"/>
      <c r="AP184" s="14"/>
      <c r="AQ184" s="14">
        <v>2.8352200000000001E-2</v>
      </c>
      <c r="AR184" s="14">
        <v>2.9277999999999998E-2</v>
      </c>
      <c r="AS184" s="14">
        <v>3.03877E-2</v>
      </c>
      <c r="AT184" s="14">
        <v>2.9960000000000001E-2</v>
      </c>
      <c r="AU184" s="14">
        <v>2.9312000000000001E-2</v>
      </c>
      <c r="AV184" s="14">
        <v>3.9126899999999999E-2</v>
      </c>
      <c r="AW184" s="15">
        <v>3.8811199999999997E-2</v>
      </c>
      <c r="AX184" s="14"/>
      <c r="AY184" s="14"/>
      <c r="AZ184" s="14"/>
      <c r="BA184" s="14"/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2</v>
      </c>
      <c r="BH184" s="15">
        <v>2</v>
      </c>
      <c r="BI184" s="19"/>
      <c r="BJ184" s="19"/>
      <c r="BK184" s="19">
        <f>IF(AZ184&gt;0,1,0)</f>
        <v>0</v>
      </c>
      <c r="BL184" s="19"/>
      <c r="BM184" s="19">
        <f t="shared" ref="BM184:BS184" si="848">IF(BB184&gt;0,1,0)</f>
        <v>0</v>
      </c>
      <c r="BN184" s="19">
        <f t="shared" si="848"/>
        <v>0</v>
      </c>
      <c r="BO184" s="19">
        <f t="shared" si="848"/>
        <v>0</v>
      </c>
      <c r="BP184" s="19">
        <f t="shared" si="848"/>
        <v>0</v>
      </c>
      <c r="BQ184" s="19">
        <f t="shared" si="848"/>
        <v>0</v>
      </c>
      <c r="BR184" s="19">
        <f t="shared" si="848"/>
        <v>1</v>
      </c>
      <c r="BS184" s="19">
        <f t="shared" si="848"/>
        <v>1</v>
      </c>
      <c r="BT184" s="38">
        <v>10</v>
      </c>
      <c r="BU184" s="19">
        <v>4</v>
      </c>
      <c r="BV184" s="19">
        <v>10</v>
      </c>
      <c r="BW184" s="19">
        <v>22</v>
      </c>
      <c r="BX184" s="19">
        <v>22</v>
      </c>
      <c r="BY184" s="19">
        <v>13</v>
      </c>
      <c r="BZ184" s="19">
        <v>12</v>
      </c>
      <c r="CA184" s="19">
        <v>31</v>
      </c>
      <c r="CB184" s="19">
        <v>13</v>
      </c>
      <c r="CC184" s="19">
        <v>12</v>
      </c>
      <c r="CD184" s="19">
        <v>34</v>
      </c>
      <c r="CE184" s="19">
        <v>107</v>
      </c>
      <c r="CF184" s="19">
        <v>84</v>
      </c>
      <c r="CG184" s="19">
        <v>72</v>
      </c>
      <c r="CH184" s="19">
        <v>135</v>
      </c>
      <c r="CI184" s="19">
        <v>123</v>
      </c>
      <c r="CJ184" s="19">
        <v>123</v>
      </c>
      <c r="CK184" s="19">
        <v>112</v>
      </c>
      <c r="CL184" s="19">
        <v>117</v>
      </c>
      <c r="CM184" s="19">
        <v>140</v>
      </c>
      <c r="CN184" s="19">
        <v>153</v>
      </c>
      <c r="CO184" s="19">
        <v>142</v>
      </c>
      <c r="CP184" s="35">
        <f t="shared" si="755"/>
        <v>9.3457943925233641E-2</v>
      </c>
      <c r="CQ184" s="35">
        <f t="shared" si="756"/>
        <v>4.7619047619047616E-2</v>
      </c>
      <c r="CR184" s="35">
        <f t="shared" si="757"/>
        <v>0.1388888888888889</v>
      </c>
      <c r="CS184" s="35">
        <f t="shared" si="758"/>
        <v>0.16296296296296298</v>
      </c>
      <c r="CT184" s="35">
        <f t="shared" si="759"/>
        <v>0.17886178861788618</v>
      </c>
      <c r="CU184" s="35">
        <f t="shared" si="760"/>
        <v>0.10569105691056911</v>
      </c>
      <c r="CV184" s="35">
        <f t="shared" si="761"/>
        <v>0.10714285714285714</v>
      </c>
      <c r="CW184" s="35">
        <f t="shared" si="762"/>
        <v>0.26495726495726496</v>
      </c>
      <c r="CX184" s="35">
        <f t="shared" si="763"/>
        <v>9.285714285714286E-2</v>
      </c>
      <c r="CY184" s="35">
        <f t="shared" si="764"/>
        <v>7.8431372549019607E-2</v>
      </c>
      <c r="CZ184" s="139">
        <f t="shared" si="765"/>
        <v>0.23943661971830985</v>
      </c>
      <c r="DA184" s="146">
        <v>1.6810330926275801</v>
      </c>
      <c r="DB184" s="146">
        <v>1.65343240234827</v>
      </c>
      <c r="DC184" s="146">
        <v>1.7009678911205099</v>
      </c>
      <c r="DD184" s="146">
        <v>1.7709884765159301</v>
      </c>
      <c r="DE184" s="146">
        <v>1.88462443801288</v>
      </c>
      <c r="DF184" s="146">
        <v>2.08332849526353</v>
      </c>
      <c r="DG184" s="146">
        <v>3.2034419077354102</v>
      </c>
      <c r="DH184" s="146">
        <v>2.8476418457510602</v>
      </c>
      <c r="DI184" s="146">
        <v>3.5174669496396498</v>
      </c>
      <c r="DJ184" s="146">
        <v>3.42281273163018</v>
      </c>
      <c r="DK184" s="147">
        <v>3.6575362498844601</v>
      </c>
      <c r="DL184" s="146">
        <v>0.31741999999999998</v>
      </c>
      <c r="DM184" s="146">
        <v>0.29948999999999998</v>
      </c>
      <c r="DN184" s="146">
        <v>0.30360999999999999</v>
      </c>
      <c r="DO184" s="146">
        <v>0.30853999999999998</v>
      </c>
      <c r="DP184" s="146">
        <v>0.27954000000000001</v>
      </c>
      <c r="DQ184" s="146">
        <v>0.24364</v>
      </c>
      <c r="DR184" s="146">
        <v>0.24621999999999999</v>
      </c>
      <c r="DS184" s="146">
        <v>0.26305000000000001</v>
      </c>
      <c r="DT184" s="146">
        <v>0.27179999999999999</v>
      </c>
      <c r="DU184" s="146">
        <v>0.29056999999999999</v>
      </c>
      <c r="DV184" s="147">
        <v>0.29519000000000001</v>
      </c>
      <c r="DW184" s="146">
        <v>3.0259999999999999E-2</v>
      </c>
      <c r="DX184" s="146">
        <v>2.6190000000000001E-2</v>
      </c>
      <c r="DY184" s="146">
        <v>2.6190000000000001E-2</v>
      </c>
      <c r="DZ184" s="146">
        <v>3.0460000000000001E-2</v>
      </c>
      <c r="EA184" s="146">
        <v>3.3349999999999998E-2</v>
      </c>
      <c r="EB184" s="146">
        <v>3.4619999999999998E-2</v>
      </c>
      <c r="EC184" s="146">
        <v>3.7850000000000002E-2</v>
      </c>
      <c r="ED184" s="146">
        <v>3.56E-2</v>
      </c>
      <c r="EE184" s="146">
        <v>4.5420000000000002E-2</v>
      </c>
      <c r="EF184" s="146">
        <v>4.0399999999999998E-2</v>
      </c>
      <c r="EG184" s="147">
        <v>4.0739999999999998E-2</v>
      </c>
      <c r="EH184" s="143">
        <v>285360800</v>
      </c>
      <c r="EI184" s="143">
        <v>291747200</v>
      </c>
      <c r="EJ184" s="143">
        <v>308165800</v>
      </c>
      <c r="EK184" s="143">
        <v>333364300</v>
      </c>
      <c r="EL184" s="143">
        <v>371525800</v>
      </c>
      <c r="EM184" s="143">
        <v>430248000</v>
      </c>
      <c r="EN184" s="143">
        <v>699457000</v>
      </c>
      <c r="EO184" s="143">
        <v>652370300</v>
      </c>
      <c r="EP184" s="143">
        <v>874848200</v>
      </c>
      <c r="EQ184" s="151">
        <v>1108081900</v>
      </c>
      <c r="ER184" s="151">
        <v>1266008100</v>
      </c>
      <c r="ES184" s="26">
        <f t="shared" si="789"/>
        <v>19.469264902487293</v>
      </c>
      <c r="ET184" s="26">
        <f t="shared" si="790"/>
        <v>19.49139823182696</v>
      </c>
      <c r="EU184" s="26">
        <f t="shared" si="791"/>
        <v>19.546148507788399</v>
      </c>
      <c r="EV184" s="26">
        <f t="shared" si="792"/>
        <v>19.624746443963364</v>
      </c>
      <c r="EW184" s="26">
        <f t="shared" si="793"/>
        <v>19.733128867893715</v>
      </c>
      <c r="EX184" s="26">
        <f t="shared" si="794"/>
        <v>19.879872344584921</v>
      </c>
      <c r="EY184" s="26">
        <f t="shared" si="795"/>
        <v>20.365814877699957</v>
      </c>
      <c r="EZ184" s="26">
        <f t="shared" si="796"/>
        <v>20.296122903456602</v>
      </c>
      <c r="FA184" s="26">
        <f t="shared" si="797"/>
        <v>20.589560943557217</v>
      </c>
      <c r="FB184" s="26">
        <f t="shared" si="798"/>
        <v>20.825896339507288</v>
      </c>
      <c r="FC184" s="152">
        <f t="shared" si="799"/>
        <v>20.959134558752194</v>
      </c>
      <c r="FD184" s="27" t="str">
        <f t="shared" si="825"/>
        <v/>
      </c>
      <c r="FE184" s="27" t="str">
        <f t="shared" si="826"/>
        <v/>
      </c>
      <c r="FF184" s="27" t="str">
        <f t="shared" si="827"/>
        <v/>
      </c>
      <c r="FG184" s="27" t="str">
        <f t="shared" si="833"/>
        <v/>
      </c>
      <c r="FH184" s="27">
        <f t="shared" si="834"/>
        <v>1.88462443801288</v>
      </c>
      <c r="FI184" s="27">
        <f t="shared" si="828"/>
        <v>2.08332849526353</v>
      </c>
      <c r="FJ184" s="27">
        <f t="shared" si="829"/>
        <v>3.2034419077354102</v>
      </c>
      <c r="FK184" s="27">
        <f t="shared" si="845"/>
        <v>2.8476418457510602</v>
      </c>
      <c r="FL184" s="27">
        <f t="shared" si="845"/>
        <v>3.5174669496396498</v>
      </c>
      <c r="FM184" s="27">
        <f t="shared" si="845"/>
        <v>3.42281273163018</v>
      </c>
      <c r="FN184" s="27">
        <f t="shared" si="845"/>
        <v>3.6575362498844601</v>
      </c>
      <c r="FO184" s="153" t="str">
        <f>IF(ISNUMBER(F184),DL184,"")</f>
        <v/>
      </c>
      <c r="FP184" s="27" t="str">
        <f t="shared" si="842"/>
        <v/>
      </c>
      <c r="FQ184" s="27" t="str">
        <f t="shared" si="842"/>
        <v/>
      </c>
      <c r="FR184" s="27" t="str">
        <f t="shared" si="844"/>
        <v/>
      </c>
      <c r="FS184" s="27">
        <f t="shared" si="844"/>
        <v>0.27954000000000001</v>
      </c>
      <c r="FT184" s="27">
        <f t="shared" si="844"/>
        <v>0.24364</v>
      </c>
      <c r="FU184" s="27">
        <f t="shared" si="844"/>
        <v>0.24621999999999999</v>
      </c>
      <c r="FV184" s="27">
        <f t="shared" si="846"/>
        <v>0.26305000000000001</v>
      </c>
      <c r="FW184" s="27">
        <f t="shared" si="846"/>
        <v>0.27179999999999999</v>
      </c>
      <c r="FX184" s="27">
        <f t="shared" si="846"/>
        <v>0.29056999999999999</v>
      </c>
      <c r="FY184" s="12">
        <f t="shared" si="846"/>
        <v>0.29519000000000001</v>
      </c>
      <c r="FZ184" s="27" t="str">
        <f>IF(ISNUMBER(F184),DW184,"")</f>
        <v/>
      </c>
      <c r="GA184" s="27" t="str">
        <f t="shared" si="843"/>
        <v/>
      </c>
      <c r="GB184" s="27" t="str">
        <f t="shared" si="832"/>
        <v/>
      </c>
      <c r="GC184" s="27" t="str">
        <f t="shared" si="836"/>
        <v/>
      </c>
      <c r="GD184" s="27">
        <f t="shared" si="837"/>
        <v>3.3349999999999998E-2</v>
      </c>
      <c r="GE184" s="27">
        <f t="shared" si="838"/>
        <v>3.4619999999999998E-2</v>
      </c>
      <c r="GF184" s="27">
        <f t="shared" si="839"/>
        <v>3.7850000000000002E-2</v>
      </c>
      <c r="GG184" s="27">
        <f t="shared" si="847"/>
        <v>3.56E-2</v>
      </c>
      <c r="GH184" s="27">
        <f t="shared" si="847"/>
        <v>4.5420000000000002E-2</v>
      </c>
      <c r="GI184" s="27">
        <f t="shared" si="847"/>
        <v>4.0399999999999998E-2</v>
      </c>
      <c r="GJ184" s="12">
        <f t="shared" si="847"/>
        <v>4.0739999999999998E-2</v>
      </c>
      <c r="GK184" s="27" t="str">
        <f t="shared" si="801"/>
        <v/>
      </c>
      <c r="GL184" s="27" t="str">
        <f t="shared" si="802"/>
        <v/>
      </c>
      <c r="GM184" s="27" t="str">
        <f t="shared" si="803"/>
        <v/>
      </c>
      <c r="GN184" s="27" t="str">
        <f t="shared" si="804"/>
        <v/>
      </c>
      <c r="GO184" s="27">
        <f t="shared" si="805"/>
        <v>19.733128867893715</v>
      </c>
      <c r="GP184" s="27">
        <f t="shared" si="806"/>
        <v>19.879872344584921</v>
      </c>
      <c r="GQ184" s="27">
        <f t="shared" si="807"/>
        <v>20.365814877699957</v>
      </c>
      <c r="GR184" s="27">
        <f t="shared" si="808"/>
        <v>20.296122903456602</v>
      </c>
      <c r="GS184" s="27">
        <f t="shared" si="809"/>
        <v>20.589560943557217</v>
      </c>
      <c r="GT184" s="27">
        <f t="shared" si="810"/>
        <v>20.825896339507288</v>
      </c>
      <c r="GU184" s="27">
        <f t="shared" si="811"/>
        <v>20.959134558752194</v>
      </c>
      <c r="GV184" s="153">
        <f t="shared" si="619"/>
        <v>11.025982470999988</v>
      </c>
      <c r="GW184" s="27">
        <f t="shared" si="620"/>
        <v>11.025982470999988</v>
      </c>
      <c r="GX184" s="27">
        <f t="shared" si="621"/>
        <v>11.025982470999988</v>
      </c>
      <c r="GY184" s="27">
        <f t="shared" si="622"/>
        <v>11.025982470999988</v>
      </c>
      <c r="GZ184" s="27">
        <f t="shared" si="623"/>
        <v>1.88462443801288</v>
      </c>
      <c r="HA184" s="27">
        <f t="shared" si="624"/>
        <v>2.08332849526353</v>
      </c>
      <c r="HB184" s="27">
        <f t="shared" si="625"/>
        <v>3.2034419077354102</v>
      </c>
      <c r="HC184" s="27">
        <f t="shared" si="626"/>
        <v>2.8476418457510602</v>
      </c>
      <c r="HD184" s="27">
        <f t="shared" si="627"/>
        <v>3.5174669496396498</v>
      </c>
      <c r="HE184" s="27">
        <f t="shared" si="628"/>
        <v>3.42281273163018</v>
      </c>
      <c r="HF184" s="27">
        <f t="shared" si="629"/>
        <v>3.6575362498844601</v>
      </c>
      <c r="HG184" s="153" t="str">
        <f t="shared" si="630"/>
        <v/>
      </c>
      <c r="HH184" s="27" t="str">
        <f t="shared" si="631"/>
        <v/>
      </c>
      <c r="HI184" s="27" t="str">
        <f t="shared" si="632"/>
        <v/>
      </c>
      <c r="HJ184" s="27" t="str">
        <f t="shared" si="633"/>
        <v/>
      </c>
      <c r="HK184" s="27">
        <f t="shared" si="634"/>
        <v>1.88462443801288</v>
      </c>
      <c r="HL184" s="27">
        <f t="shared" si="635"/>
        <v>2.08332849526353</v>
      </c>
      <c r="HM184" s="27">
        <f t="shared" si="636"/>
        <v>3.2034419077354102</v>
      </c>
      <c r="HN184" s="27">
        <f t="shared" si="637"/>
        <v>2.8476418457510602</v>
      </c>
      <c r="HO184" s="27">
        <f t="shared" si="638"/>
        <v>3.5174669496396498</v>
      </c>
      <c r="HP184" s="27">
        <f t="shared" si="639"/>
        <v>3.42281273163018</v>
      </c>
      <c r="HQ184" s="27">
        <f t="shared" si="640"/>
        <v>3.6575362498844601</v>
      </c>
      <c r="HR184" s="153">
        <f t="shared" si="641"/>
        <v>0.86766592399999853</v>
      </c>
      <c r="HS184" s="27">
        <f t="shared" si="642"/>
        <v>0.86766592399999853</v>
      </c>
      <c r="HT184" s="27">
        <f t="shared" si="643"/>
        <v>0.86766592399999853</v>
      </c>
      <c r="HU184" s="27">
        <f t="shared" si="644"/>
        <v>0.86766592399999853</v>
      </c>
      <c r="HV184" s="27">
        <f t="shared" si="645"/>
        <v>0.27954000000000001</v>
      </c>
      <c r="HW184" s="27">
        <f t="shared" si="646"/>
        <v>0.24364</v>
      </c>
      <c r="HX184" s="27">
        <f t="shared" si="647"/>
        <v>0.24621999999999999</v>
      </c>
      <c r="HY184" s="27">
        <f t="shared" si="648"/>
        <v>0.26305000000000001</v>
      </c>
      <c r="HZ184" s="27">
        <f t="shared" si="649"/>
        <v>0.27179999999999999</v>
      </c>
      <c r="IA184" s="27">
        <f t="shared" si="650"/>
        <v>0.29056999999999999</v>
      </c>
      <c r="IB184" s="12">
        <f t="shared" si="651"/>
        <v>0.29519000000000001</v>
      </c>
      <c r="IC184" s="27" t="str">
        <f t="shared" si="652"/>
        <v/>
      </c>
      <c r="ID184" s="27" t="str">
        <f t="shared" si="653"/>
        <v/>
      </c>
      <c r="IE184" s="27" t="str">
        <f t="shared" si="654"/>
        <v/>
      </c>
      <c r="IF184" s="27" t="str">
        <f t="shared" si="655"/>
        <v/>
      </c>
      <c r="IG184" s="27">
        <f t="shared" si="656"/>
        <v>0.27954000000000001</v>
      </c>
      <c r="IH184" s="27">
        <f t="shared" si="657"/>
        <v>0.24364</v>
      </c>
      <c r="II184" s="27">
        <f t="shared" si="658"/>
        <v>0.24621999999999999</v>
      </c>
      <c r="IJ184" s="27">
        <f t="shared" si="659"/>
        <v>0.26305000000000001</v>
      </c>
      <c r="IK184" s="27">
        <f t="shared" si="660"/>
        <v>0.27179999999999999</v>
      </c>
      <c r="IL184" s="27">
        <f t="shared" si="661"/>
        <v>0.29056999999999999</v>
      </c>
      <c r="IM184" s="27">
        <f t="shared" si="662"/>
        <v>0.29519000000000001</v>
      </c>
      <c r="IN184" s="153">
        <f t="shared" si="663"/>
        <v>0.13094384999999997</v>
      </c>
      <c r="IO184" s="27">
        <f t="shared" si="664"/>
        <v>0.13094384999999997</v>
      </c>
      <c r="IP184" s="27">
        <f t="shared" si="665"/>
        <v>0.13094384999999997</v>
      </c>
      <c r="IQ184" s="27">
        <f t="shared" si="666"/>
        <v>0.13094384999999997</v>
      </c>
      <c r="IR184" s="27">
        <f t="shared" si="667"/>
        <v>3.3349999999999998E-2</v>
      </c>
      <c r="IS184" s="27">
        <f t="shared" si="668"/>
        <v>3.4619999999999998E-2</v>
      </c>
      <c r="IT184" s="27">
        <f t="shared" si="669"/>
        <v>3.7850000000000002E-2</v>
      </c>
      <c r="IU184" s="27">
        <f t="shared" si="670"/>
        <v>3.56E-2</v>
      </c>
      <c r="IV184" s="27">
        <f t="shared" si="671"/>
        <v>4.5420000000000002E-2</v>
      </c>
      <c r="IW184" s="27">
        <f t="shared" si="672"/>
        <v>4.0399999999999998E-2</v>
      </c>
      <c r="IX184" s="27">
        <f t="shared" si="673"/>
        <v>4.0739999999999998E-2</v>
      </c>
      <c r="IY184" s="153" t="str">
        <f t="shared" si="674"/>
        <v/>
      </c>
      <c r="IZ184" s="27" t="str">
        <f t="shared" si="675"/>
        <v/>
      </c>
      <c r="JA184" s="27" t="str">
        <f t="shared" si="676"/>
        <v/>
      </c>
      <c r="JB184" s="27" t="str">
        <f t="shared" si="677"/>
        <v/>
      </c>
      <c r="JC184" s="27">
        <f t="shared" si="678"/>
        <v>3.3349999999999998E-2</v>
      </c>
      <c r="JD184" s="27">
        <f t="shared" si="679"/>
        <v>3.4619999999999998E-2</v>
      </c>
      <c r="JE184" s="27">
        <f t="shared" si="680"/>
        <v>3.7850000000000002E-2</v>
      </c>
      <c r="JF184" s="27">
        <f t="shared" si="681"/>
        <v>3.56E-2</v>
      </c>
      <c r="JG184" s="27">
        <f t="shared" si="682"/>
        <v>4.5420000000000002E-2</v>
      </c>
      <c r="JH184" s="27">
        <f t="shared" si="683"/>
        <v>4.0399999999999998E-2</v>
      </c>
      <c r="JI184" s="27">
        <f t="shared" si="684"/>
        <v>4.0739999999999998E-2</v>
      </c>
      <c r="JJ184" s="153">
        <f t="shared" si="685"/>
        <v>23.290190403071897</v>
      </c>
      <c r="JK184" s="27">
        <f t="shared" si="686"/>
        <v>23.290190403071897</v>
      </c>
      <c r="JL184" s="27">
        <f t="shared" si="687"/>
        <v>23.290190403071897</v>
      </c>
      <c r="JM184" s="27">
        <f t="shared" si="688"/>
        <v>23.290190403071897</v>
      </c>
      <c r="JN184" s="27">
        <f t="shared" si="689"/>
        <v>19.733128867893715</v>
      </c>
      <c r="JO184" s="27">
        <f t="shared" si="690"/>
        <v>19.879872344584921</v>
      </c>
      <c r="JP184" s="27">
        <f t="shared" si="691"/>
        <v>20.365814877699957</v>
      </c>
      <c r="JQ184" s="27">
        <f t="shared" si="692"/>
        <v>20.296122903456602</v>
      </c>
      <c r="JR184" s="27">
        <f t="shared" si="693"/>
        <v>20.589560943557217</v>
      </c>
      <c r="JS184" s="27">
        <f t="shared" si="694"/>
        <v>20.825896339507288</v>
      </c>
      <c r="JT184" s="27">
        <f t="shared" si="695"/>
        <v>20.959134558752194</v>
      </c>
      <c r="JU184" s="153" t="str">
        <f t="shared" si="696"/>
        <v/>
      </c>
      <c r="JV184" s="27" t="str">
        <f t="shared" si="697"/>
        <v/>
      </c>
      <c r="JW184" s="27" t="str">
        <f t="shared" si="698"/>
        <v/>
      </c>
      <c r="JX184" s="27" t="str">
        <f t="shared" si="699"/>
        <v/>
      </c>
      <c r="JY184" s="27">
        <f t="shared" si="700"/>
        <v>19.733128867893715</v>
      </c>
      <c r="JZ184" s="27">
        <f t="shared" si="701"/>
        <v>19.879872344584921</v>
      </c>
      <c r="KA184" s="27">
        <f t="shared" si="702"/>
        <v>20.365814877699957</v>
      </c>
      <c r="KB184" s="27">
        <f t="shared" si="703"/>
        <v>20.296122903456602</v>
      </c>
      <c r="KC184" s="27">
        <f t="shared" si="704"/>
        <v>20.589560943557217</v>
      </c>
      <c r="KD184" s="27">
        <f t="shared" si="705"/>
        <v>20.825896339507288</v>
      </c>
      <c r="KE184" s="12">
        <f t="shared" si="706"/>
        <v>20.959134558752194</v>
      </c>
    </row>
    <row r="186" spans="1:291" x14ac:dyDescent="0.2">
      <c r="FA186" t="s">
        <v>4121</v>
      </c>
      <c r="FC186" t="s">
        <v>4107</v>
      </c>
      <c r="FD186">
        <f>_xlfn.PERCENTILE.EXC(FD3:FN184,0.95)</f>
        <v>11.025982470999988</v>
      </c>
      <c r="FO186">
        <f>_xlfn.PERCENTILE.EXC(FO3:FY184,0.95)</f>
        <v>0.86766592399999853</v>
      </c>
      <c r="FZ186">
        <f>_xlfn.PERCENTILE.EXC(FZ3:GJ184,0.95)</f>
        <v>0.13094384999999997</v>
      </c>
      <c r="GK186">
        <f>_xlfn.PERCENTILE.EXC(GK3:GU184,0.95)</f>
        <v>23.290190403071897</v>
      </c>
    </row>
    <row r="187" spans="1:291" x14ac:dyDescent="0.2">
      <c r="FC187" t="s">
        <v>4108</v>
      </c>
      <c r="FD187">
        <f>_xlfn.PERCENTILE.EXC(FD3:FN184,0.05)</f>
        <v>0.52583789730000008</v>
      </c>
      <c r="FO187">
        <f>_xlfn.PERCENTILE.EXC(FO3:FY184,0.05)</f>
        <v>1.8501305000000012E-3</v>
      </c>
      <c r="FZ187">
        <f>_xlfn.PERCENTILE.EXC(FZ3:GJ184,0.05)</f>
        <v>-0.59402007594999995</v>
      </c>
      <c r="GK187">
        <f>_xlfn.PERCENTILE.EXC(GK3:GU184,0.05)</f>
        <v>16.471776900977758</v>
      </c>
    </row>
  </sheetData>
  <mergeCells count="26">
    <mergeCell ref="JJ1:JT1"/>
    <mergeCell ref="JU1:KE1"/>
    <mergeCell ref="GV1:HF1"/>
    <mergeCell ref="HG1:HQ1"/>
    <mergeCell ref="HR1:IB1"/>
    <mergeCell ref="IC1:IM1"/>
    <mergeCell ref="IN1:IX1"/>
    <mergeCell ref="IY1:JI1"/>
    <mergeCell ref="GK1:GU1"/>
    <mergeCell ref="BT1:CD1"/>
    <mergeCell ref="CE1:CO1"/>
    <mergeCell ref="CP1:CZ1"/>
    <mergeCell ref="DA1:DK1"/>
    <mergeCell ref="DL1:DV1"/>
    <mergeCell ref="DW1:EG1"/>
    <mergeCell ref="EH1:ER1"/>
    <mergeCell ref="ES1:FC1"/>
    <mergeCell ref="FD1:FN1"/>
    <mergeCell ref="FO1:FY1"/>
    <mergeCell ref="FZ1:GJ1"/>
    <mergeCell ref="BI1:BS1"/>
    <mergeCell ref="F1:P1"/>
    <mergeCell ref="Q1:AA1"/>
    <mergeCell ref="AB1:AL1"/>
    <mergeCell ref="AM1:AW1"/>
    <mergeCell ref="AX1:BH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1AE18-4C36-4852-BC87-3B232BC40CBB}">
  <dimension ref="A1:CZ198"/>
  <sheetViews>
    <sheetView showGridLines="0" topLeftCell="CH1" workbookViewId="0">
      <selection activeCell="CP2" sqref="CP2"/>
    </sheetView>
  </sheetViews>
  <sheetFormatPr baseColWidth="10" defaultColWidth="9" defaultRowHeight="16" x14ac:dyDescent="0.2"/>
  <cols>
    <col min="1" max="1" width="19.1640625" style="19" bestFit="1" customWidth="1"/>
    <col min="2" max="2" width="65.6640625" style="19" bestFit="1" customWidth="1"/>
    <col min="3" max="3" width="12.6640625" style="19" bestFit="1" customWidth="1"/>
    <col min="4" max="4" width="7.6640625" style="19" bestFit="1" customWidth="1"/>
    <col min="5" max="5" width="21.5" style="19" bestFit="1" customWidth="1"/>
    <col min="6" max="49" width="12.5" style="19" bestFit="1" customWidth="1"/>
    <col min="50" max="60" width="9.5" style="19" bestFit="1" customWidth="1"/>
    <col min="61" max="63" width="9" style="19"/>
    <col min="64" max="64" width="12.1640625" style="19" bestFit="1" customWidth="1"/>
    <col min="65" max="74" width="9" style="19"/>
    <col min="75" max="75" width="13.5" style="19" customWidth="1"/>
    <col min="76" max="85" width="9" style="19"/>
    <col min="86" max="86" width="12.5" style="19" bestFit="1" customWidth="1"/>
    <col min="87" max="96" width="9" style="19"/>
    <col min="97" max="97" width="12.5" style="19" bestFit="1" customWidth="1"/>
    <col min="98" max="16384" width="9" style="19"/>
  </cols>
  <sheetData>
    <row r="1" spans="1:104" x14ac:dyDescent="0.2">
      <c r="A1" s="169" t="s">
        <v>0</v>
      </c>
      <c r="B1" s="169" t="s">
        <v>4541</v>
      </c>
      <c r="C1" s="169" t="s">
        <v>3460</v>
      </c>
      <c r="D1" s="169" t="s">
        <v>565</v>
      </c>
      <c r="E1" s="169" t="s">
        <v>2</v>
      </c>
      <c r="F1" s="370" t="s">
        <v>3946</v>
      </c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 t="s">
        <v>3947</v>
      </c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 t="s">
        <v>3948</v>
      </c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 t="s">
        <v>3949</v>
      </c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 t="s">
        <v>4075</v>
      </c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 t="s">
        <v>4149</v>
      </c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 t="s">
        <v>4102</v>
      </c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 t="s">
        <v>4150</v>
      </c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 t="s">
        <v>4622</v>
      </c>
      <c r="CQ1" s="370"/>
      <c r="CR1" s="370"/>
      <c r="CS1" s="370"/>
      <c r="CT1" s="370"/>
      <c r="CU1" s="370"/>
      <c r="CV1" s="370"/>
      <c r="CW1" s="370"/>
      <c r="CX1" s="370"/>
      <c r="CY1" s="370"/>
      <c r="CZ1" s="370"/>
    </row>
    <row r="2" spans="1:104" x14ac:dyDescent="0.2">
      <c r="A2" s="14"/>
      <c r="B2" s="14"/>
      <c r="C2" s="14"/>
      <c r="D2" s="14"/>
      <c r="E2" s="15"/>
      <c r="F2" s="14">
        <v>2010</v>
      </c>
      <c r="G2" s="14">
        <v>2011</v>
      </c>
      <c r="H2" s="14">
        <v>2012</v>
      </c>
      <c r="I2" s="14">
        <v>2013</v>
      </c>
      <c r="J2" s="14">
        <v>2014</v>
      </c>
      <c r="K2" s="14">
        <v>2015</v>
      </c>
      <c r="L2" s="14">
        <v>2016</v>
      </c>
      <c r="M2" s="14">
        <v>2017</v>
      </c>
      <c r="N2" s="14">
        <v>2018</v>
      </c>
      <c r="O2" s="14">
        <v>2019</v>
      </c>
      <c r="P2" s="14">
        <v>2020</v>
      </c>
      <c r="Q2" s="14">
        <v>2010</v>
      </c>
      <c r="R2" s="14">
        <v>2011</v>
      </c>
      <c r="S2" s="14">
        <v>2012</v>
      </c>
      <c r="T2" s="14">
        <v>2013</v>
      </c>
      <c r="U2" s="14">
        <v>2014</v>
      </c>
      <c r="V2" s="14">
        <v>2015</v>
      </c>
      <c r="W2" s="14">
        <v>2016</v>
      </c>
      <c r="X2" s="14">
        <v>2017</v>
      </c>
      <c r="Y2" s="14">
        <v>2018</v>
      </c>
      <c r="Z2" s="14">
        <v>2019</v>
      </c>
      <c r="AA2" s="14">
        <v>2020</v>
      </c>
      <c r="AB2" s="14">
        <v>2010</v>
      </c>
      <c r="AC2" s="14">
        <v>2011</v>
      </c>
      <c r="AD2" s="14">
        <v>2012</v>
      </c>
      <c r="AE2" s="14">
        <v>2013</v>
      </c>
      <c r="AF2" s="14">
        <v>2014</v>
      </c>
      <c r="AG2" s="14">
        <v>2015</v>
      </c>
      <c r="AH2" s="14">
        <v>2016</v>
      </c>
      <c r="AI2" s="14">
        <v>2017</v>
      </c>
      <c r="AJ2" s="14">
        <v>2018</v>
      </c>
      <c r="AK2" s="14">
        <v>2019</v>
      </c>
      <c r="AL2" s="14">
        <v>2020</v>
      </c>
      <c r="AM2" s="14">
        <v>2010</v>
      </c>
      <c r="AN2" s="14">
        <v>2011</v>
      </c>
      <c r="AO2" s="14">
        <v>2012</v>
      </c>
      <c r="AP2" s="14">
        <v>2013</v>
      </c>
      <c r="AQ2" s="14">
        <v>2014</v>
      </c>
      <c r="AR2" s="14">
        <v>2015</v>
      </c>
      <c r="AS2" s="14">
        <v>2016</v>
      </c>
      <c r="AT2" s="14">
        <v>2017</v>
      </c>
      <c r="AU2" s="14">
        <v>2018</v>
      </c>
      <c r="AV2" s="14">
        <v>2019</v>
      </c>
      <c r="AW2" s="15">
        <v>2020</v>
      </c>
      <c r="AX2" s="14">
        <v>2010</v>
      </c>
      <c r="AY2" s="14">
        <v>2011</v>
      </c>
      <c r="AZ2" s="14">
        <v>2012</v>
      </c>
      <c r="BA2" s="14">
        <v>2013</v>
      </c>
      <c r="BB2" s="14">
        <v>2014</v>
      </c>
      <c r="BC2" s="14">
        <v>2015</v>
      </c>
      <c r="BD2" s="14">
        <v>2016</v>
      </c>
      <c r="BE2" s="14">
        <v>2017</v>
      </c>
      <c r="BF2" s="14">
        <v>2018</v>
      </c>
      <c r="BG2" s="14">
        <v>2019</v>
      </c>
      <c r="BH2" s="15">
        <v>2020</v>
      </c>
      <c r="BI2" s="14">
        <v>2010</v>
      </c>
      <c r="BJ2" s="14">
        <v>2011</v>
      </c>
      <c r="BK2" s="14">
        <v>2012</v>
      </c>
      <c r="BL2" s="14">
        <v>2013</v>
      </c>
      <c r="BM2" s="14">
        <v>2014</v>
      </c>
      <c r="BN2" s="14">
        <v>2015</v>
      </c>
      <c r="BO2" s="14">
        <v>2016</v>
      </c>
      <c r="BP2" s="14">
        <v>2017</v>
      </c>
      <c r="BQ2" s="14">
        <v>2018</v>
      </c>
      <c r="BR2" s="14">
        <v>2019</v>
      </c>
      <c r="BS2" s="14">
        <v>2020</v>
      </c>
      <c r="BT2" s="14">
        <v>2010</v>
      </c>
      <c r="BU2" s="14">
        <v>2011</v>
      </c>
      <c r="BV2" s="14">
        <v>2012</v>
      </c>
      <c r="BW2" s="14">
        <v>2013</v>
      </c>
      <c r="BX2" s="14">
        <v>2014</v>
      </c>
      <c r="BY2" s="14">
        <v>2015</v>
      </c>
      <c r="BZ2" s="14">
        <v>2016</v>
      </c>
      <c r="CA2" s="14">
        <v>2017</v>
      </c>
      <c r="CB2" s="14">
        <v>2018</v>
      </c>
      <c r="CC2" s="14">
        <v>2019</v>
      </c>
      <c r="CD2" s="15">
        <v>2020</v>
      </c>
      <c r="CE2" s="14">
        <v>2010</v>
      </c>
      <c r="CF2" s="14">
        <v>2011</v>
      </c>
      <c r="CG2" s="14">
        <v>2012</v>
      </c>
      <c r="CH2" s="14">
        <v>2013</v>
      </c>
      <c r="CI2" s="14">
        <v>2014</v>
      </c>
      <c r="CJ2" s="14">
        <v>2015</v>
      </c>
      <c r="CK2" s="14">
        <v>2016</v>
      </c>
      <c r="CL2" s="14">
        <v>2017</v>
      </c>
      <c r="CM2" s="14">
        <v>2018</v>
      </c>
      <c r="CN2" s="14">
        <v>2019</v>
      </c>
      <c r="CO2" s="15">
        <v>2020</v>
      </c>
      <c r="CP2" s="14">
        <v>2010</v>
      </c>
      <c r="CQ2" s="14">
        <v>2011</v>
      </c>
      <c r="CR2" s="14">
        <v>2012</v>
      </c>
      <c r="CS2" s="14">
        <v>2013</v>
      </c>
      <c r="CT2" s="14">
        <v>2014</v>
      </c>
      <c r="CU2" s="14">
        <v>2015</v>
      </c>
      <c r="CV2" s="14">
        <v>2016</v>
      </c>
      <c r="CW2" s="14">
        <v>2017</v>
      </c>
      <c r="CX2" s="14">
        <v>2018</v>
      </c>
      <c r="CY2" s="14">
        <v>2019</v>
      </c>
      <c r="CZ2" s="15">
        <v>2020</v>
      </c>
    </row>
    <row r="3" spans="1:104" x14ac:dyDescent="0.2">
      <c r="A3" s="19" t="s">
        <v>14</v>
      </c>
      <c r="B3" s="19" t="s">
        <v>3952</v>
      </c>
      <c r="D3" s="19">
        <v>2020</v>
      </c>
      <c r="E3" s="32" t="s">
        <v>5</v>
      </c>
      <c r="F3" s="19">
        <v>0</v>
      </c>
      <c r="H3" s="19">
        <v>0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19">
        <v>0</v>
      </c>
      <c r="P3" s="32"/>
      <c r="Q3" s="19">
        <v>0</v>
      </c>
      <c r="S3" s="19">
        <v>1</v>
      </c>
      <c r="T3" s="19">
        <v>1</v>
      </c>
      <c r="U3" s="19">
        <v>1</v>
      </c>
      <c r="V3" s="19">
        <v>1</v>
      </c>
      <c r="W3" s="19">
        <v>1</v>
      </c>
      <c r="X3" s="19">
        <v>1</v>
      </c>
      <c r="Y3" s="19">
        <v>1</v>
      </c>
      <c r="Z3" s="19">
        <v>1</v>
      </c>
      <c r="AA3" s="32"/>
      <c r="AB3" s="19">
        <v>1</v>
      </c>
      <c r="AD3" s="19">
        <v>1</v>
      </c>
      <c r="AE3" s="19">
        <v>1</v>
      </c>
      <c r="AF3" s="19">
        <v>1</v>
      </c>
      <c r="AG3" s="19">
        <v>1</v>
      </c>
      <c r="AH3" s="19">
        <v>1</v>
      </c>
      <c r="AI3" s="19">
        <v>1</v>
      </c>
      <c r="AJ3" s="19">
        <v>1</v>
      </c>
      <c r="AK3" s="19">
        <v>1</v>
      </c>
      <c r="AL3" s="32"/>
      <c r="AM3" s="19">
        <v>2.8771499999999998E-2</v>
      </c>
      <c r="AO3" s="19">
        <v>2.3317000000000001E-2</v>
      </c>
      <c r="AP3" s="19">
        <v>2.53391E-2</v>
      </c>
      <c r="AQ3" s="19">
        <v>2.9116199999999998E-2</v>
      </c>
      <c r="AR3" s="19">
        <v>2.68533E-2</v>
      </c>
      <c r="AS3" s="19">
        <v>2.67808E-2</v>
      </c>
      <c r="AT3" s="19">
        <v>2.47824E-2</v>
      </c>
      <c r="AU3" s="19">
        <v>5.3408299999999999E-2</v>
      </c>
      <c r="AV3" s="19">
        <v>2.66681E-2</v>
      </c>
      <c r="AW3" s="32"/>
      <c r="AX3" s="19">
        <v>0</v>
      </c>
      <c r="AY3" s="19">
        <v>0</v>
      </c>
      <c r="AZ3" s="19">
        <v>0</v>
      </c>
      <c r="BA3" s="19">
        <v>0</v>
      </c>
      <c r="BB3" s="19">
        <v>0</v>
      </c>
      <c r="BC3" s="19">
        <v>0</v>
      </c>
      <c r="BD3" s="19">
        <v>0</v>
      </c>
      <c r="BE3" s="19">
        <v>0</v>
      </c>
      <c r="BF3" s="19">
        <v>0</v>
      </c>
      <c r="BG3" s="19">
        <v>0</v>
      </c>
      <c r="BH3" s="32"/>
      <c r="BI3" s="19">
        <v>0.80110000000000003</v>
      </c>
      <c r="BJ3" s="19" t="s">
        <v>4104</v>
      </c>
      <c r="BK3" s="19">
        <v>10.328571478127515</v>
      </c>
      <c r="BL3" s="19">
        <v>10.328571478127515</v>
      </c>
      <c r="BM3" s="19">
        <v>10.328571478127515</v>
      </c>
      <c r="BN3" s="19">
        <v>10.328571478127515</v>
      </c>
      <c r="BO3" s="19">
        <v>10.328571478127515</v>
      </c>
      <c r="BP3" s="19">
        <v>7.7601000000000004</v>
      </c>
      <c r="BQ3" s="19">
        <v>2.3241000000000001</v>
      </c>
      <c r="BR3" s="19">
        <v>2.4940000000000002</v>
      </c>
      <c r="BS3" s="32" t="s">
        <v>4104</v>
      </c>
      <c r="BT3" s="19">
        <v>0.14235600000000001</v>
      </c>
      <c r="BU3" s="19" t="s">
        <v>4104</v>
      </c>
      <c r="BV3" s="19">
        <v>0.250782</v>
      </c>
      <c r="BW3" s="19">
        <v>0.72436999999999996</v>
      </c>
      <c r="BX3" s="19">
        <v>0.70094999999999996</v>
      </c>
      <c r="BY3" s="19">
        <v>0.72436999999999996</v>
      </c>
      <c r="BZ3" s="19">
        <v>0.647509</v>
      </c>
      <c r="CA3" s="19">
        <v>2.8730000000000002E-2</v>
      </c>
      <c r="CB3" s="19" t="s">
        <v>4104</v>
      </c>
      <c r="CC3" s="19">
        <v>6.4887E-2</v>
      </c>
      <c r="CD3" s="32" t="s">
        <v>4104</v>
      </c>
      <c r="CE3" s="19">
        <v>3.0899999999999998E-4</v>
      </c>
      <c r="CF3" s="19" t="s">
        <v>4104</v>
      </c>
      <c r="CG3" s="19">
        <v>-0.47170000000000001</v>
      </c>
      <c r="CH3" s="19">
        <v>-0.17171800000000001</v>
      </c>
      <c r="CI3" s="19">
        <v>-0.47170000000000001</v>
      </c>
      <c r="CJ3" s="19">
        <v>-0.47170000000000001</v>
      </c>
      <c r="CK3" s="19">
        <v>-0.17264199999999999</v>
      </c>
      <c r="CL3" s="19">
        <v>0.16917829999999984</v>
      </c>
      <c r="CM3" s="19">
        <v>0.16917829999999984</v>
      </c>
      <c r="CN3" s="19">
        <v>-5.11E-3</v>
      </c>
      <c r="CO3" s="32" t="s">
        <v>4104</v>
      </c>
      <c r="CP3" s="19">
        <v>19.353568185341857</v>
      </c>
      <c r="CQ3" s="19" t="s">
        <v>4104</v>
      </c>
      <c r="CR3" s="19">
        <v>18.680495607611316</v>
      </c>
      <c r="CS3" s="19">
        <v>18.9758403320469</v>
      </c>
      <c r="CT3" s="19">
        <v>19.023347811133906</v>
      </c>
      <c r="CU3" s="19">
        <v>18.329509088629681</v>
      </c>
      <c r="CV3" s="19">
        <v>19.834870388510989</v>
      </c>
      <c r="CW3" s="19">
        <v>20.582805120485499</v>
      </c>
      <c r="CX3" s="19">
        <v>20.635977694387996</v>
      </c>
      <c r="CY3" s="19">
        <v>20.739457934509627</v>
      </c>
      <c r="CZ3" s="32" t="s">
        <v>4104</v>
      </c>
    </row>
    <row r="4" spans="1:104" x14ac:dyDescent="0.2">
      <c r="A4" s="19" t="s">
        <v>6</v>
      </c>
      <c r="B4" s="19" t="s">
        <v>3953</v>
      </c>
      <c r="D4" s="19">
        <v>2019</v>
      </c>
      <c r="E4" s="32" t="s">
        <v>5</v>
      </c>
      <c r="H4" s="19">
        <v>0</v>
      </c>
      <c r="L4" s="19">
        <v>0</v>
      </c>
      <c r="M4" s="19">
        <v>0</v>
      </c>
      <c r="P4" s="32"/>
      <c r="S4" s="19">
        <v>1</v>
      </c>
      <c r="W4" s="19">
        <v>1</v>
      </c>
      <c r="X4" s="19">
        <v>1</v>
      </c>
      <c r="AA4" s="32"/>
      <c r="AD4" s="19">
        <v>1</v>
      </c>
      <c r="AH4" s="19">
        <v>1</v>
      </c>
      <c r="AI4" s="19">
        <v>1</v>
      </c>
      <c r="AL4" s="32"/>
      <c r="AO4" s="19">
        <v>2.0531500000000001E-2</v>
      </c>
      <c r="AS4" s="19">
        <v>2.4441999999999998E-2</v>
      </c>
      <c r="AT4" s="19">
        <v>2.2783999999999999E-2</v>
      </c>
      <c r="AW4" s="32"/>
      <c r="AY4" s="19">
        <v>0</v>
      </c>
      <c r="AZ4" s="19">
        <v>0</v>
      </c>
      <c r="BD4" s="19">
        <v>0</v>
      </c>
      <c r="BE4" s="19">
        <v>0</v>
      </c>
      <c r="BH4" s="32"/>
      <c r="BI4" s="19" t="s">
        <v>4104</v>
      </c>
      <c r="BJ4" s="19" t="s">
        <v>4104</v>
      </c>
      <c r="BK4" s="19">
        <v>10.328571478127515</v>
      </c>
      <c r="BL4" s="19" t="s">
        <v>4104</v>
      </c>
      <c r="BM4" s="19" t="s">
        <v>4104</v>
      </c>
      <c r="BN4" s="19" t="s">
        <v>4104</v>
      </c>
      <c r="BO4" s="19">
        <v>4.07</v>
      </c>
      <c r="BP4" s="19">
        <v>4.3441000000000001</v>
      </c>
      <c r="BQ4" s="19" t="s">
        <v>4104</v>
      </c>
      <c r="BR4" s="19" t="s">
        <v>4104</v>
      </c>
      <c r="BS4" s="32" t="s">
        <v>4104</v>
      </c>
      <c r="BT4" s="19" t="s">
        <v>4104</v>
      </c>
      <c r="BU4" s="19" t="s">
        <v>4104</v>
      </c>
      <c r="BV4" s="19">
        <v>0.11883299999999999</v>
      </c>
      <c r="BW4" s="19" t="s">
        <v>4104</v>
      </c>
      <c r="BX4" s="19" t="s">
        <v>4104</v>
      </c>
      <c r="BY4" s="19" t="s">
        <v>4104</v>
      </c>
      <c r="BZ4" s="19">
        <v>0.46422000000000002</v>
      </c>
      <c r="CA4" s="19">
        <v>7.5620999999999994E-2</v>
      </c>
      <c r="CB4" s="19" t="s">
        <v>4104</v>
      </c>
      <c r="CC4" s="19" t="s">
        <v>4104</v>
      </c>
      <c r="CD4" s="32" t="s">
        <v>4104</v>
      </c>
      <c r="CE4" s="19" t="s">
        <v>4104</v>
      </c>
      <c r="CF4" s="19" t="s">
        <v>4104</v>
      </c>
      <c r="CG4" s="19">
        <v>0.16917829999999984</v>
      </c>
      <c r="CH4" s="19" t="s">
        <v>4104</v>
      </c>
      <c r="CI4" s="19" t="s">
        <v>4104</v>
      </c>
      <c r="CJ4" s="19" t="s">
        <v>4104</v>
      </c>
      <c r="CK4" s="19">
        <v>3.8771E-2</v>
      </c>
      <c r="CL4" s="19">
        <v>-7.7417E-2</v>
      </c>
      <c r="CM4" s="19" t="s">
        <v>4104</v>
      </c>
      <c r="CN4" s="19" t="s">
        <v>4104</v>
      </c>
      <c r="CO4" s="32" t="s">
        <v>4104</v>
      </c>
      <c r="CP4" s="19" t="s">
        <v>4104</v>
      </c>
      <c r="CQ4" s="19" t="s">
        <v>4104</v>
      </c>
      <c r="CR4" s="19" t="s">
        <v>4104</v>
      </c>
      <c r="CS4" s="19" t="s">
        <v>4104</v>
      </c>
      <c r="CT4" s="19" t="s">
        <v>4104</v>
      </c>
      <c r="CU4" s="19" t="s">
        <v>4104</v>
      </c>
      <c r="CV4" s="19" t="s">
        <v>4104</v>
      </c>
      <c r="CW4" s="19" t="s">
        <v>4104</v>
      </c>
      <c r="CX4" s="19" t="s">
        <v>4104</v>
      </c>
      <c r="CY4" s="19" t="s">
        <v>4104</v>
      </c>
      <c r="CZ4" s="32" t="s">
        <v>4104</v>
      </c>
    </row>
    <row r="5" spans="1:104" x14ac:dyDescent="0.2">
      <c r="A5" s="19" t="s">
        <v>3</v>
      </c>
      <c r="B5" s="19" t="s">
        <v>3954</v>
      </c>
      <c r="E5" s="32" t="s">
        <v>5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19">
        <v>0</v>
      </c>
      <c r="P5" s="32">
        <v>0</v>
      </c>
      <c r="T5" s="19">
        <v>1</v>
      </c>
      <c r="U5" s="19">
        <v>1</v>
      </c>
      <c r="V5" s="19">
        <v>1</v>
      </c>
      <c r="W5" s="19">
        <v>1</v>
      </c>
      <c r="X5" s="19">
        <v>1</v>
      </c>
      <c r="Y5" s="19">
        <v>1</v>
      </c>
      <c r="Z5" s="19">
        <v>1</v>
      </c>
      <c r="AA5" s="32">
        <v>1</v>
      </c>
      <c r="AE5" s="19">
        <v>1</v>
      </c>
      <c r="AF5" s="19">
        <v>1</v>
      </c>
      <c r="AG5" s="19">
        <v>1</v>
      </c>
      <c r="AH5" s="19">
        <v>1</v>
      </c>
      <c r="AI5" s="19">
        <v>1</v>
      </c>
      <c r="AJ5" s="19">
        <v>1</v>
      </c>
      <c r="AK5" s="19">
        <v>1</v>
      </c>
      <c r="AL5" s="32">
        <v>1</v>
      </c>
      <c r="AP5" s="19">
        <v>2.8410700000000001E-2</v>
      </c>
      <c r="AQ5" s="19">
        <v>3.6188999999999999E-2</v>
      </c>
      <c r="AR5" s="19">
        <v>3.09105E-2</v>
      </c>
      <c r="AS5" s="19">
        <v>3.6021499999999998E-2</v>
      </c>
      <c r="AT5" s="19">
        <v>3.16783E-2</v>
      </c>
      <c r="AU5" s="19">
        <v>2.49068E-2</v>
      </c>
      <c r="AV5" s="19">
        <v>2.3521199999999999E-2</v>
      </c>
      <c r="AW5" s="32">
        <v>2.1230800000000001E-2</v>
      </c>
      <c r="BA5" s="19">
        <v>0</v>
      </c>
      <c r="BB5" s="19">
        <v>0</v>
      </c>
      <c r="BC5" s="19">
        <v>0</v>
      </c>
      <c r="BD5" s="19">
        <v>0</v>
      </c>
      <c r="BE5" s="19">
        <v>0</v>
      </c>
      <c r="BF5" s="19">
        <v>1</v>
      </c>
      <c r="BG5" s="19">
        <v>1</v>
      </c>
      <c r="BH5" s="32">
        <v>1</v>
      </c>
      <c r="BI5" s="19" t="s">
        <v>4104</v>
      </c>
      <c r="BJ5" s="19" t="s">
        <v>4104</v>
      </c>
      <c r="BK5" s="19" t="s">
        <v>4104</v>
      </c>
      <c r="BL5" s="19">
        <v>1.5698432090000001</v>
      </c>
      <c r="BM5" s="19">
        <v>1.391455476</v>
      </c>
      <c r="BN5" s="19">
        <v>0.46400899499999998</v>
      </c>
      <c r="BO5" s="19">
        <v>0.63091752000000001</v>
      </c>
      <c r="BP5" s="19">
        <v>0.72783512400000006</v>
      </c>
      <c r="BQ5" s="19">
        <v>0.73535557100000004</v>
      </c>
      <c r="BR5" s="19">
        <v>0.94182709248681595</v>
      </c>
      <c r="BS5" s="32">
        <v>1.2216947071775199</v>
      </c>
      <c r="BT5" s="19" t="s">
        <v>4104</v>
      </c>
      <c r="BU5" s="19" t="s">
        <v>4104</v>
      </c>
      <c r="BV5" s="19" t="s">
        <v>4104</v>
      </c>
      <c r="BW5" s="19">
        <v>0.19309999999999999</v>
      </c>
      <c r="BX5" s="19">
        <v>0.224</v>
      </c>
      <c r="BY5" s="19">
        <v>0.13780000000000001</v>
      </c>
      <c r="BZ5" s="19">
        <v>0.12989999999999999</v>
      </c>
      <c r="CA5" s="19">
        <v>0.1067</v>
      </c>
      <c r="CB5" s="19">
        <v>9.4500000000000001E-2</v>
      </c>
      <c r="CC5" s="19">
        <v>0.17249999999999999</v>
      </c>
      <c r="CD5" s="32">
        <v>0.18149999999999999</v>
      </c>
      <c r="CE5" s="19" t="s">
        <v>4104</v>
      </c>
      <c r="CF5" s="19" t="s">
        <v>4104</v>
      </c>
      <c r="CG5" s="19" t="s">
        <v>4104</v>
      </c>
      <c r="CH5" s="19">
        <v>5.11E-2</v>
      </c>
      <c r="CI5" s="19">
        <v>5.1979999999999998E-2</v>
      </c>
      <c r="CJ5" s="19">
        <v>0.16917829999999984</v>
      </c>
      <c r="CK5" s="19">
        <v>-4.623E-2</v>
      </c>
      <c r="CL5" s="19">
        <v>3.5929999999999997E-2</v>
      </c>
      <c r="CM5" s="19">
        <v>3.6400000000000002E-2</v>
      </c>
      <c r="CN5" s="19">
        <v>4.5960000000000001E-2</v>
      </c>
      <c r="CO5" s="32">
        <v>1.9560000000000001E-2</v>
      </c>
      <c r="CP5" s="19" t="s">
        <v>4104</v>
      </c>
      <c r="CQ5" s="19" t="s">
        <v>4104</v>
      </c>
      <c r="CR5" s="19" t="s">
        <v>4104</v>
      </c>
      <c r="CS5" s="19">
        <v>17.339477801347929</v>
      </c>
      <c r="CT5" s="19">
        <v>16.723647596887179</v>
      </c>
      <c r="CU5" s="19">
        <v>16.295073093930128</v>
      </c>
      <c r="CV5" s="19">
        <v>16.014666738538342</v>
      </c>
      <c r="CW5" s="19">
        <v>16.418802862843556</v>
      </c>
      <c r="CX5" s="19">
        <v>16.66646380490819</v>
      </c>
      <c r="CY5" s="19">
        <v>16.912928537534874</v>
      </c>
      <c r="CZ5" s="32">
        <v>17.391364894813908</v>
      </c>
    </row>
    <row r="6" spans="1:104" x14ac:dyDescent="0.2">
      <c r="A6" s="19" t="s">
        <v>8</v>
      </c>
      <c r="B6" s="19" t="s">
        <v>9</v>
      </c>
      <c r="E6" s="32" t="s">
        <v>5</v>
      </c>
      <c r="F6" s="19">
        <v>1</v>
      </c>
      <c r="G6" s="19">
        <v>1</v>
      </c>
      <c r="H6" s="19">
        <v>1</v>
      </c>
      <c r="I6" s="19">
        <v>1</v>
      </c>
      <c r="J6" s="19">
        <v>1</v>
      </c>
      <c r="K6" s="19">
        <v>1</v>
      </c>
      <c r="L6" s="19">
        <v>1</v>
      </c>
      <c r="M6" s="19">
        <v>1</v>
      </c>
      <c r="N6" s="19">
        <v>1</v>
      </c>
      <c r="O6" s="19">
        <v>1</v>
      </c>
      <c r="P6" s="32">
        <v>1</v>
      </c>
      <c r="Q6" s="19">
        <v>1</v>
      </c>
      <c r="R6" s="19">
        <v>1</v>
      </c>
      <c r="S6" s="19">
        <v>1</v>
      </c>
      <c r="T6" s="19">
        <v>1</v>
      </c>
      <c r="U6" s="19">
        <v>1</v>
      </c>
      <c r="V6" s="19">
        <v>1</v>
      </c>
      <c r="W6" s="19">
        <v>1</v>
      </c>
      <c r="X6" s="19">
        <v>1</v>
      </c>
      <c r="Y6" s="19">
        <v>1</v>
      </c>
      <c r="Z6" s="19">
        <v>1</v>
      </c>
      <c r="AA6" s="32">
        <v>1</v>
      </c>
      <c r="AB6" s="19">
        <v>1</v>
      </c>
      <c r="AC6" s="19">
        <v>1</v>
      </c>
      <c r="AD6" s="19">
        <v>1</v>
      </c>
      <c r="AE6" s="19">
        <v>1</v>
      </c>
      <c r="AF6" s="19">
        <v>1</v>
      </c>
      <c r="AG6" s="19">
        <v>1</v>
      </c>
      <c r="AH6" s="19">
        <v>1</v>
      </c>
      <c r="AI6" s="19">
        <v>1</v>
      </c>
      <c r="AJ6" s="19">
        <v>1</v>
      </c>
      <c r="AK6" s="19">
        <v>1</v>
      </c>
      <c r="AL6" s="32">
        <v>1</v>
      </c>
      <c r="AM6" s="19">
        <v>2.8527199999999999E-2</v>
      </c>
      <c r="AN6" s="19">
        <v>2.6638700000000001E-2</v>
      </c>
      <c r="AO6" s="19">
        <v>3.10713E-2</v>
      </c>
      <c r="AP6" s="19">
        <v>3.3657300000000001E-2</v>
      </c>
      <c r="AQ6" s="19">
        <v>3.6488199999999998E-2</v>
      </c>
      <c r="AR6" s="19">
        <v>3.9248900000000003E-2</v>
      </c>
      <c r="AS6" s="19">
        <v>3.7388400000000002E-2</v>
      </c>
      <c r="AT6" s="19">
        <v>3.3665199999999999E-2</v>
      </c>
      <c r="AU6" s="19">
        <v>2.9641799999999999E-2</v>
      </c>
      <c r="AV6" s="19">
        <v>3.7611499999999999E-2</v>
      </c>
      <c r="AW6" s="32">
        <v>3.5541700000000002E-2</v>
      </c>
      <c r="AX6" s="19">
        <v>1</v>
      </c>
      <c r="AY6" s="19">
        <v>0</v>
      </c>
      <c r="AZ6" s="19">
        <v>1</v>
      </c>
      <c r="BA6" s="19">
        <v>1</v>
      </c>
      <c r="BB6" s="19">
        <v>1</v>
      </c>
      <c r="BC6" s="19">
        <v>1</v>
      </c>
      <c r="BD6" s="19">
        <v>1</v>
      </c>
      <c r="BE6" s="19">
        <v>0</v>
      </c>
      <c r="BF6" s="19">
        <v>0</v>
      </c>
      <c r="BG6" s="19">
        <v>1</v>
      </c>
      <c r="BH6" s="32">
        <v>1</v>
      </c>
      <c r="BI6" s="19">
        <v>1.7267948820000001</v>
      </c>
      <c r="BJ6" s="19">
        <v>2.3263786030000002</v>
      </c>
      <c r="BK6" s="19">
        <v>2.9038996080000001</v>
      </c>
      <c r="BL6" s="19">
        <v>3.3511164980000001</v>
      </c>
      <c r="BM6" s="19">
        <v>3.2809386960000002</v>
      </c>
      <c r="BN6" s="19">
        <v>3.5495306700000002</v>
      </c>
      <c r="BO6" s="19">
        <v>4.6229106</v>
      </c>
      <c r="BP6" s="19">
        <v>5.079116763</v>
      </c>
      <c r="BQ6" s="19">
        <v>6.1857233039999997</v>
      </c>
      <c r="BR6" s="19">
        <v>6.2780471228636801</v>
      </c>
      <c r="BS6" s="32">
        <v>7.4091784620501402</v>
      </c>
      <c r="BT6" s="19">
        <v>0.15079999999999999</v>
      </c>
      <c r="BU6" s="19">
        <v>0.16520000000000001</v>
      </c>
      <c r="BV6" s="19">
        <v>0.2984</v>
      </c>
      <c r="BW6" s="19">
        <v>0.3221</v>
      </c>
      <c r="BX6" s="19">
        <v>0.35399999999999998</v>
      </c>
      <c r="BY6" s="19">
        <v>0.373</v>
      </c>
      <c r="BZ6" s="19">
        <v>0.41860000000000003</v>
      </c>
      <c r="CA6" s="19">
        <v>0.36820000000000003</v>
      </c>
      <c r="CB6" s="19">
        <v>0.37469999999999998</v>
      </c>
      <c r="CC6" s="19">
        <v>0.56269999999999998</v>
      </c>
      <c r="CD6" s="32">
        <v>0.58789999999999998</v>
      </c>
      <c r="CE6" s="19">
        <v>8.5000000000000006E-2</v>
      </c>
      <c r="CF6" s="19">
        <v>4.2000000000000003E-2</v>
      </c>
      <c r="CG6" s="19">
        <v>5.2999999999999999E-2</v>
      </c>
      <c r="CH6" s="19">
        <v>0.05</v>
      </c>
      <c r="CI6" s="19">
        <v>4.8000000000000001E-2</v>
      </c>
      <c r="CJ6" s="19">
        <v>1.7000000000000001E-2</v>
      </c>
      <c r="CK6" s="19">
        <v>1.4E-2</v>
      </c>
      <c r="CL6" s="19">
        <v>5.8999999999999997E-2</v>
      </c>
      <c r="CM6" s="19">
        <v>7.4999999999999997E-2</v>
      </c>
      <c r="CN6" s="19">
        <v>3.5000000000000003E-2</v>
      </c>
      <c r="CO6" s="32">
        <v>6.9000000000000006E-2</v>
      </c>
      <c r="CP6" s="19">
        <v>22.018022109317169</v>
      </c>
      <c r="CQ6" s="19">
        <v>22.018022109317169</v>
      </c>
      <c r="CR6" s="19">
        <v>22.018022109317169</v>
      </c>
      <c r="CS6" s="19">
        <v>22.018022109317169</v>
      </c>
      <c r="CT6" s="19">
        <v>22.018022109317169</v>
      </c>
      <c r="CU6" s="19">
        <v>21.76848802745322</v>
      </c>
      <c r="CV6" s="19">
        <v>21.680949891952164</v>
      </c>
      <c r="CW6" s="19">
        <v>22.018022109317169</v>
      </c>
      <c r="CX6" s="19">
        <v>21.917766341889713</v>
      </c>
      <c r="CY6" s="19">
        <v>21.79476929904212</v>
      </c>
      <c r="CZ6" s="32">
        <v>21.738818054454462</v>
      </c>
    </row>
    <row r="7" spans="1:104" x14ac:dyDescent="0.2">
      <c r="A7" s="19" t="s">
        <v>10</v>
      </c>
      <c r="B7" s="19" t="s">
        <v>11</v>
      </c>
      <c r="E7" s="32" t="s">
        <v>5</v>
      </c>
      <c r="F7" s="19">
        <v>1</v>
      </c>
      <c r="G7" s="19">
        <v>1</v>
      </c>
      <c r="H7" s="19">
        <v>1</v>
      </c>
      <c r="I7" s="19">
        <v>1</v>
      </c>
      <c r="J7" s="19">
        <v>1</v>
      </c>
      <c r="K7" s="19">
        <v>1</v>
      </c>
      <c r="L7" s="19">
        <v>1</v>
      </c>
      <c r="M7" s="19">
        <v>1</v>
      </c>
      <c r="N7" s="19">
        <v>1</v>
      </c>
      <c r="O7" s="19">
        <v>1</v>
      </c>
      <c r="P7" s="32">
        <v>1</v>
      </c>
      <c r="Q7" s="19">
        <v>1</v>
      </c>
      <c r="R7" s="19">
        <v>1</v>
      </c>
      <c r="S7" s="19">
        <v>1</v>
      </c>
      <c r="T7" s="19">
        <v>1</v>
      </c>
      <c r="U7" s="19">
        <v>1</v>
      </c>
      <c r="V7" s="19">
        <v>1</v>
      </c>
      <c r="W7" s="19">
        <v>1</v>
      </c>
      <c r="X7" s="19">
        <v>1</v>
      </c>
      <c r="Y7" s="19">
        <v>1</v>
      </c>
      <c r="Z7" s="19">
        <v>1</v>
      </c>
      <c r="AA7" s="32">
        <v>1</v>
      </c>
      <c r="AB7" s="19">
        <v>1</v>
      </c>
      <c r="AC7" s="19">
        <v>1</v>
      </c>
      <c r="AD7" s="19">
        <v>1</v>
      </c>
      <c r="AE7" s="19">
        <v>1</v>
      </c>
      <c r="AF7" s="19">
        <v>1</v>
      </c>
      <c r="AG7" s="19">
        <v>1</v>
      </c>
      <c r="AH7" s="19">
        <v>1</v>
      </c>
      <c r="AI7" s="19">
        <v>1</v>
      </c>
      <c r="AJ7" s="19">
        <v>1</v>
      </c>
      <c r="AK7" s="19">
        <v>1</v>
      </c>
      <c r="AL7" s="32">
        <v>1</v>
      </c>
      <c r="AM7" s="19">
        <v>3.2781400000000002E-2</v>
      </c>
      <c r="AN7" s="19">
        <v>4.0165899999999997E-2</v>
      </c>
      <c r="AO7" s="19">
        <v>3.82995E-2</v>
      </c>
      <c r="AP7" s="19">
        <v>4.17661E-2</v>
      </c>
      <c r="AQ7" s="19">
        <v>4.01018E-2</v>
      </c>
      <c r="AR7" s="19">
        <v>4.13467E-2</v>
      </c>
      <c r="AS7" s="19">
        <v>4.5103600000000001E-2</v>
      </c>
      <c r="AT7" s="19">
        <v>5.3128700000000001E-2</v>
      </c>
      <c r="AU7" s="19">
        <v>5.2602700000000002E-2</v>
      </c>
      <c r="AV7" s="19">
        <v>4.8058499999999997E-2</v>
      </c>
      <c r="AW7" s="32">
        <v>4.9815400000000003E-2</v>
      </c>
      <c r="AX7" s="19">
        <v>0</v>
      </c>
      <c r="AY7" s="19">
        <v>0</v>
      </c>
      <c r="AZ7" s="19">
        <v>0</v>
      </c>
      <c r="BA7" s="19">
        <v>0</v>
      </c>
      <c r="BB7" s="19">
        <v>0</v>
      </c>
      <c r="BC7" s="19">
        <v>0</v>
      </c>
      <c r="BD7" s="19">
        <v>0</v>
      </c>
      <c r="BE7" s="19">
        <v>0</v>
      </c>
      <c r="BF7" s="19">
        <v>0</v>
      </c>
      <c r="BG7" s="19">
        <v>0</v>
      </c>
      <c r="BH7" s="32">
        <v>1</v>
      </c>
      <c r="BI7" s="19">
        <v>0.92177875300000001</v>
      </c>
      <c r="BJ7" s="19">
        <v>2.9918836689999999</v>
      </c>
      <c r="BK7" s="19">
        <v>5.2549584539999996</v>
      </c>
      <c r="BL7" s="19">
        <v>5.8862510109999997</v>
      </c>
      <c r="BM7" s="19">
        <v>4.3787429329999998</v>
      </c>
      <c r="BN7" s="19">
        <v>3.367959291</v>
      </c>
      <c r="BO7" s="19">
        <v>3.411990791</v>
      </c>
      <c r="BP7" s="19">
        <v>3.6668307580000001</v>
      </c>
      <c r="BQ7" s="19">
        <v>5.9175213419999997</v>
      </c>
      <c r="BR7" s="19">
        <v>7.9800358233321402</v>
      </c>
      <c r="BS7" s="32">
        <v>1.1140678219615401</v>
      </c>
      <c r="BT7" s="19">
        <v>0.15010000000000001</v>
      </c>
      <c r="BU7" s="19">
        <v>0.14879999999999999</v>
      </c>
      <c r="BV7" s="19">
        <v>0.161</v>
      </c>
      <c r="BW7" s="19">
        <v>0.14080000000000001</v>
      </c>
      <c r="BX7" s="19">
        <v>0.15820000000000001</v>
      </c>
      <c r="BY7" s="19">
        <v>0.1241</v>
      </c>
      <c r="BZ7" s="19">
        <v>0.1148</v>
      </c>
      <c r="CA7" s="19">
        <v>0.1535</v>
      </c>
      <c r="CB7" s="19">
        <v>0.1547</v>
      </c>
      <c r="CC7" s="19">
        <v>0.25509999999999999</v>
      </c>
      <c r="CD7" s="32">
        <v>0.11459999999999999</v>
      </c>
      <c r="CE7" s="19">
        <v>0.16917829999999984</v>
      </c>
      <c r="CF7" s="19">
        <v>4.4999999999999998E-2</v>
      </c>
      <c r="CG7" s="19">
        <v>8.9999999999999993E-3</v>
      </c>
      <c r="CH7" s="19">
        <v>6.4000000000000001E-2</v>
      </c>
      <c r="CI7" s="19">
        <v>-0.01</v>
      </c>
      <c r="CJ7" s="19">
        <v>6.4000000000000001E-2</v>
      </c>
      <c r="CK7" s="19">
        <v>2.1999999999999999E-2</v>
      </c>
      <c r="CL7" s="19">
        <v>8.8999999999999996E-2</v>
      </c>
      <c r="CM7" s="19">
        <v>2.4E-2</v>
      </c>
      <c r="CN7" s="19">
        <v>3.2000000000000001E-2</v>
      </c>
      <c r="CO7" s="32">
        <v>2.1000000000000001E-2</v>
      </c>
      <c r="CP7" s="19">
        <v>20.116461584830784</v>
      </c>
      <c r="CQ7" s="19">
        <v>19.923874862909106</v>
      </c>
      <c r="CR7" s="19">
        <v>20.528765414861891</v>
      </c>
      <c r="CS7" s="19">
        <v>20.88709923168884</v>
      </c>
      <c r="CT7" s="19">
        <v>20.631539170278362</v>
      </c>
      <c r="CU7" s="19">
        <v>20.538328825633087</v>
      </c>
      <c r="CV7" s="19">
        <v>20.179074098120221</v>
      </c>
      <c r="CW7" s="19">
        <v>20.49884390298314</v>
      </c>
      <c r="CX7" s="19">
        <v>20.594497478642619</v>
      </c>
      <c r="CY7" s="19">
        <v>20.489319995861525</v>
      </c>
      <c r="CZ7" s="32">
        <v>20.818628431406715</v>
      </c>
    </row>
    <row r="8" spans="1:104" x14ac:dyDescent="0.2">
      <c r="A8" s="19" t="s">
        <v>12</v>
      </c>
      <c r="B8" s="19" t="s">
        <v>13</v>
      </c>
      <c r="E8" s="32" t="s">
        <v>5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32">
        <v>0</v>
      </c>
      <c r="Q8" s="19">
        <v>1</v>
      </c>
      <c r="R8" s="19">
        <v>1</v>
      </c>
      <c r="S8" s="19">
        <v>1</v>
      </c>
      <c r="T8" s="19">
        <v>1</v>
      </c>
      <c r="U8" s="19">
        <v>1</v>
      </c>
      <c r="V8" s="19">
        <v>1</v>
      </c>
      <c r="W8" s="19">
        <v>1</v>
      </c>
      <c r="X8" s="19">
        <v>1</v>
      </c>
      <c r="Y8" s="19">
        <v>1</v>
      </c>
      <c r="Z8" s="19">
        <v>1</v>
      </c>
      <c r="AA8" s="32">
        <v>1</v>
      </c>
      <c r="AB8" s="19">
        <v>1</v>
      </c>
      <c r="AC8" s="19">
        <v>1</v>
      </c>
      <c r="AD8" s="19">
        <v>1</v>
      </c>
      <c r="AE8" s="19">
        <v>1</v>
      </c>
      <c r="AF8" s="19">
        <v>1</v>
      </c>
      <c r="AG8" s="19">
        <v>1</v>
      </c>
      <c r="AH8" s="19">
        <v>1</v>
      </c>
      <c r="AI8" s="19">
        <v>1</v>
      </c>
      <c r="AJ8" s="19">
        <v>1</v>
      </c>
      <c r="AK8" s="19">
        <v>1</v>
      </c>
      <c r="AL8" s="32">
        <v>1</v>
      </c>
      <c r="AM8" s="19">
        <v>2.8894099999999999E-2</v>
      </c>
      <c r="AN8" s="19">
        <v>2.7265899999999999E-2</v>
      </c>
      <c r="AO8" s="19">
        <v>2.7527800000000002E-2</v>
      </c>
      <c r="AP8" s="19">
        <v>3.7379900000000001E-2</v>
      </c>
      <c r="AQ8" s="19">
        <v>3.51905E-2</v>
      </c>
      <c r="AR8" s="19">
        <v>2.8879800000000001E-2</v>
      </c>
      <c r="AS8" s="19">
        <v>2.87053E-2</v>
      </c>
      <c r="AT8" s="19">
        <v>2.9168699999999999E-2</v>
      </c>
      <c r="AU8" s="19">
        <v>3.0624499999999999E-2</v>
      </c>
      <c r="AV8" s="19">
        <v>3.3265400000000001E-2</v>
      </c>
      <c r="AW8" s="32">
        <v>8.5661699999999997E-3</v>
      </c>
      <c r="AX8" s="19">
        <v>0</v>
      </c>
      <c r="AY8" s="19">
        <v>0</v>
      </c>
      <c r="AZ8" s="19">
        <v>0</v>
      </c>
      <c r="BA8" s="19">
        <v>0</v>
      </c>
      <c r="BB8" s="19">
        <v>0</v>
      </c>
      <c r="BC8" s="19">
        <v>0</v>
      </c>
      <c r="BD8" s="19">
        <v>0</v>
      </c>
      <c r="BE8" s="19">
        <v>0</v>
      </c>
      <c r="BF8" s="19">
        <v>0</v>
      </c>
      <c r="BG8" s="19">
        <v>0</v>
      </c>
      <c r="BH8" s="32">
        <v>0</v>
      </c>
      <c r="BI8" s="19">
        <v>3.5981539260000002</v>
      </c>
      <c r="BJ8" s="19">
        <v>3.624490024</v>
      </c>
      <c r="BK8" s="19">
        <v>7.1923935200000004</v>
      </c>
      <c r="BL8" s="19">
        <v>3.1386603790000001</v>
      </c>
      <c r="BM8" s="19">
        <v>1.649681639</v>
      </c>
      <c r="BN8" s="19">
        <v>1.887331077</v>
      </c>
      <c r="BO8" s="19">
        <v>0.91590371500000001</v>
      </c>
      <c r="BP8" s="19">
        <v>0.47487328000000001</v>
      </c>
      <c r="BQ8" s="19">
        <v>0.73085082000000001</v>
      </c>
      <c r="BR8" s="19">
        <v>1.4540884793653599</v>
      </c>
      <c r="BS8" s="32">
        <v>1.3299249282757499</v>
      </c>
      <c r="BT8" s="19" t="s">
        <v>4104</v>
      </c>
      <c r="BU8" s="19" t="s">
        <v>4104</v>
      </c>
      <c r="BV8" s="19" t="s">
        <v>4104</v>
      </c>
      <c r="BW8" s="19">
        <v>0.11260000000000001</v>
      </c>
      <c r="BX8" s="19">
        <v>7.7499999999999999E-2</v>
      </c>
      <c r="BY8" s="19">
        <v>0.17810000000000001</v>
      </c>
      <c r="BZ8" s="19">
        <v>0.1201</v>
      </c>
      <c r="CA8" s="19">
        <v>2.8730000000000002E-2</v>
      </c>
      <c r="CB8" s="19" t="s">
        <v>4104</v>
      </c>
      <c r="CC8" s="19">
        <v>6.2E-2</v>
      </c>
      <c r="CD8" s="32">
        <v>9.1700000000000004E-2</v>
      </c>
      <c r="CE8" s="19">
        <v>2.5999999999999999E-2</v>
      </c>
      <c r="CF8" s="19">
        <v>0.14599999999999999</v>
      </c>
      <c r="CG8" s="19">
        <v>8.4000000000000005E-2</v>
      </c>
      <c r="CH8" s="19">
        <v>0.156</v>
      </c>
      <c r="CI8" s="19">
        <v>-8.6999999999999994E-2</v>
      </c>
      <c r="CJ8" s="19">
        <v>-0.06</v>
      </c>
      <c r="CK8" s="19">
        <v>0.16917829999999984</v>
      </c>
      <c r="CL8" s="19">
        <v>-4.9000000000000002E-2</v>
      </c>
      <c r="CM8" s="19">
        <v>-0.17399999999999999</v>
      </c>
      <c r="CN8" s="19">
        <v>-5.5E-2</v>
      </c>
      <c r="CO8" s="32">
        <v>-5.3999999999999999E-2</v>
      </c>
      <c r="CP8" s="19">
        <v>18.438040491692529</v>
      </c>
      <c r="CQ8" s="19">
        <v>18.393115633871915</v>
      </c>
      <c r="CR8" s="19">
        <v>18.6219891759959</v>
      </c>
      <c r="CS8" s="19">
        <v>19.513695591598538</v>
      </c>
      <c r="CT8" s="19">
        <v>19.306930662902708</v>
      </c>
      <c r="CU8" s="19">
        <v>18.359133679377727</v>
      </c>
      <c r="CV8" s="19">
        <v>18.133084703461389</v>
      </c>
      <c r="CW8" s="19">
        <v>17.878221187902611</v>
      </c>
      <c r="CX8" s="19">
        <v>17.031064212393307</v>
      </c>
      <c r="CY8" s="19">
        <v>17.179193037760157</v>
      </c>
      <c r="CZ8" s="32">
        <v>17.74229698699175</v>
      </c>
    </row>
    <row r="9" spans="1:104" x14ac:dyDescent="0.2">
      <c r="A9" s="19" t="s">
        <v>524</v>
      </c>
      <c r="B9" s="19" t="s">
        <v>3477</v>
      </c>
      <c r="C9" s="19">
        <v>2019</v>
      </c>
      <c r="E9" s="32" t="s">
        <v>5</v>
      </c>
      <c r="O9" s="19">
        <v>0</v>
      </c>
      <c r="P9" s="32">
        <v>0</v>
      </c>
      <c r="Z9" s="19">
        <v>1</v>
      </c>
      <c r="AA9" s="32">
        <v>1</v>
      </c>
      <c r="AK9" s="19">
        <v>1</v>
      </c>
      <c r="AL9" s="32">
        <v>1</v>
      </c>
      <c r="AV9" s="19">
        <v>2.0491100000000002E-2</v>
      </c>
      <c r="AW9" s="32">
        <v>2.2417200000000002E-2</v>
      </c>
      <c r="BG9" s="19">
        <v>0</v>
      </c>
      <c r="BH9" s="32">
        <v>0</v>
      </c>
      <c r="BI9" s="19" t="s">
        <v>4104</v>
      </c>
      <c r="BJ9" s="19" t="s">
        <v>4104</v>
      </c>
      <c r="BK9" s="19" t="s">
        <v>4104</v>
      </c>
      <c r="BL9" s="19" t="s">
        <v>4104</v>
      </c>
      <c r="BM9" s="19" t="s">
        <v>4104</v>
      </c>
      <c r="BN9" s="19" t="s">
        <v>4104</v>
      </c>
      <c r="BO9" s="19" t="s">
        <v>4104</v>
      </c>
      <c r="BP9" s="19" t="s">
        <v>4104</v>
      </c>
      <c r="BQ9" s="19" t="s">
        <v>4104</v>
      </c>
      <c r="BR9" s="19">
        <v>10.328571478127515</v>
      </c>
      <c r="BS9" s="32">
        <v>10.328571478127515</v>
      </c>
      <c r="BT9" s="19" t="s">
        <v>4104</v>
      </c>
      <c r="BU9" s="19" t="s">
        <v>4104</v>
      </c>
      <c r="BV9" s="19" t="s">
        <v>4104</v>
      </c>
      <c r="BW9" s="19" t="s">
        <v>4104</v>
      </c>
      <c r="BX9" s="19" t="s">
        <v>4104</v>
      </c>
      <c r="BY9" s="19" t="s">
        <v>4104</v>
      </c>
      <c r="BZ9" s="19" t="s">
        <v>4104</v>
      </c>
      <c r="CA9" s="19" t="s">
        <v>4104</v>
      </c>
      <c r="CB9" s="19" t="s">
        <v>4104</v>
      </c>
      <c r="CC9" s="19" t="s">
        <v>4104</v>
      </c>
      <c r="CD9" s="32">
        <v>2.8730000000000002E-2</v>
      </c>
      <c r="CE9" s="19" t="s">
        <v>4104</v>
      </c>
      <c r="CF9" s="19" t="s">
        <v>4104</v>
      </c>
      <c r="CG9" s="19" t="s">
        <v>4104</v>
      </c>
      <c r="CH9" s="19" t="s">
        <v>4104</v>
      </c>
      <c r="CI9" s="19" t="s">
        <v>4104</v>
      </c>
      <c r="CJ9" s="19" t="s">
        <v>4104</v>
      </c>
      <c r="CK9" s="19" t="s">
        <v>4104</v>
      </c>
      <c r="CL9" s="19" t="s">
        <v>4104</v>
      </c>
      <c r="CM9" s="19" t="s">
        <v>4104</v>
      </c>
      <c r="CN9" s="19">
        <v>-0.14568200000000001</v>
      </c>
      <c r="CO9" s="32">
        <v>-0.15226000000000001</v>
      </c>
      <c r="CP9" s="19" t="s">
        <v>4104</v>
      </c>
      <c r="CQ9" s="19" t="s">
        <v>4104</v>
      </c>
      <c r="CR9" s="19" t="s">
        <v>4104</v>
      </c>
      <c r="CS9" s="19" t="s">
        <v>4104</v>
      </c>
      <c r="CT9" s="19" t="s">
        <v>4104</v>
      </c>
      <c r="CU9" s="19" t="s">
        <v>4104</v>
      </c>
      <c r="CV9" s="19" t="s">
        <v>4104</v>
      </c>
      <c r="CW9" s="19" t="s">
        <v>4104</v>
      </c>
      <c r="CX9" s="19" t="s">
        <v>4104</v>
      </c>
      <c r="CY9" s="19">
        <v>18.513807612225857</v>
      </c>
      <c r="CZ9" s="32">
        <v>20.168560983268936</v>
      </c>
    </row>
    <row r="10" spans="1:104" x14ac:dyDescent="0.2">
      <c r="A10" s="19" t="s">
        <v>573</v>
      </c>
      <c r="B10" s="19" t="s">
        <v>3478</v>
      </c>
      <c r="C10" s="19">
        <v>2019</v>
      </c>
      <c r="E10" s="32" t="s">
        <v>5</v>
      </c>
      <c r="O10" s="19">
        <v>1</v>
      </c>
      <c r="P10" s="32">
        <v>1</v>
      </c>
      <c r="Z10" s="19">
        <v>1</v>
      </c>
      <c r="AA10" s="32">
        <v>1</v>
      </c>
      <c r="AK10" s="19">
        <v>1</v>
      </c>
      <c r="AL10" s="32">
        <v>1</v>
      </c>
      <c r="AV10" s="19">
        <v>5.6801999999999998E-2</v>
      </c>
      <c r="AW10" s="32">
        <v>4.8777300000000003E-2</v>
      </c>
      <c r="BG10" s="19">
        <v>0</v>
      </c>
      <c r="BH10" s="32">
        <v>1</v>
      </c>
      <c r="BI10" s="19" t="s">
        <v>4104</v>
      </c>
      <c r="BJ10" s="19" t="s">
        <v>4104</v>
      </c>
      <c r="BK10" s="19" t="s">
        <v>4104</v>
      </c>
      <c r="BL10" s="19" t="s">
        <v>4104</v>
      </c>
      <c r="BM10" s="19" t="s">
        <v>4104</v>
      </c>
      <c r="BN10" s="19" t="s">
        <v>4104</v>
      </c>
      <c r="BO10" s="19" t="s">
        <v>4104</v>
      </c>
      <c r="BP10" s="19" t="s">
        <v>4104</v>
      </c>
      <c r="BQ10" s="19" t="s">
        <v>4104</v>
      </c>
      <c r="BR10" s="19">
        <v>4.7104999999999997</v>
      </c>
      <c r="BS10" s="32">
        <v>7.7603</v>
      </c>
      <c r="BT10" s="19" t="s">
        <v>4104</v>
      </c>
      <c r="BU10" s="19" t="s">
        <v>4104</v>
      </c>
      <c r="BV10" s="19" t="s">
        <v>4104</v>
      </c>
      <c r="BW10" s="19" t="s">
        <v>4104</v>
      </c>
      <c r="BX10" s="19" t="s">
        <v>4104</v>
      </c>
      <c r="BY10" s="19" t="s">
        <v>4104</v>
      </c>
      <c r="BZ10" s="19" t="s">
        <v>4104</v>
      </c>
      <c r="CA10" s="19" t="s">
        <v>4104</v>
      </c>
      <c r="CB10" s="19" t="s">
        <v>4104</v>
      </c>
      <c r="CC10" s="19">
        <v>0.141039</v>
      </c>
      <c r="CD10" s="32">
        <v>0.46754800000000002</v>
      </c>
      <c r="CE10" s="19" t="s">
        <v>4104</v>
      </c>
      <c r="CF10" s="19" t="s">
        <v>4104</v>
      </c>
      <c r="CG10" s="19" t="s">
        <v>4104</v>
      </c>
      <c r="CH10" s="19" t="s">
        <v>4104</v>
      </c>
      <c r="CI10" s="19" t="s">
        <v>4104</v>
      </c>
      <c r="CJ10" s="19" t="s">
        <v>4104</v>
      </c>
      <c r="CK10" s="19" t="s">
        <v>4104</v>
      </c>
      <c r="CL10" s="19" t="s">
        <v>4104</v>
      </c>
      <c r="CM10" s="19" t="s">
        <v>4104</v>
      </c>
      <c r="CN10" s="19">
        <v>2.9953E-2</v>
      </c>
      <c r="CO10" s="32">
        <v>-2.6308000000000002E-2</v>
      </c>
      <c r="CP10" s="19" t="s">
        <v>4104</v>
      </c>
      <c r="CQ10" s="19" t="s">
        <v>4104</v>
      </c>
      <c r="CR10" s="19" t="s">
        <v>4104</v>
      </c>
      <c r="CS10" s="19" t="s">
        <v>4104</v>
      </c>
      <c r="CT10" s="19" t="s">
        <v>4104</v>
      </c>
      <c r="CU10" s="19" t="s">
        <v>4104</v>
      </c>
      <c r="CV10" s="19" t="s">
        <v>4104</v>
      </c>
      <c r="CW10" s="19" t="s">
        <v>4104</v>
      </c>
      <c r="CX10" s="19" t="s">
        <v>4104</v>
      </c>
      <c r="CY10" s="19">
        <v>20.635292045827764</v>
      </c>
      <c r="CZ10" s="32">
        <v>21.011212843434965</v>
      </c>
    </row>
    <row r="11" spans="1:104" x14ac:dyDescent="0.2">
      <c r="A11" s="19" t="s">
        <v>16</v>
      </c>
      <c r="B11" s="19" t="s">
        <v>3955</v>
      </c>
      <c r="E11" s="32" t="s">
        <v>18</v>
      </c>
      <c r="G11" s="19">
        <v>0</v>
      </c>
      <c r="J11" s="19">
        <v>0</v>
      </c>
      <c r="K11" s="19">
        <v>0</v>
      </c>
      <c r="L11" s="19">
        <v>0</v>
      </c>
      <c r="M11" s="19">
        <v>0</v>
      </c>
      <c r="O11" s="19">
        <v>0</v>
      </c>
      <c r="P11" s="32"/>
      <c r="R11" s="19">
        <v>1</v>
      </c>
      <c r="U11" s="19">
        <v>1</v>
      </c>
      <c r="V11" s="19">
        <v>1</v>
      </c>
      <c r="W11" s="19">
        <v>1</v>
      </c>
      <c r="X11" s="19">
        <v>1</v>
      </c>
      <c r="Z11" s="19">
        <v>1</v>
      </c>
      <c r="AA11" s="32"/>
      <c r="AC11" s="19">
        <v>1</v>
      </c>
      <c r="AF11" s="19">
        <v>1</v>
      </c>
      <c r="AG11" s="19">
        <v>1</v>
      </c>
      <c r="AH11" s="19">
        <v>1</v>
      </c>
      <c r="AI11" s="19">
        <v>1</v>
      </c>
      <c r="AK11" s="19">
        <v>1</v>
      </c>
      <c r="AL11" s="32"/>
      <c r="AN11" s="19">
        <v>2.1205499999999999E-2</v>
      </c>
      <c r="AQ11" s="19">
        <v>1.9149099999999999E-2</v>
      </c>
      <c r="AR11" s="19">
        <v>2.0577600000000001E-2</v>
      </c>
      <c r="AS11" s="19">
        <v>1.9977200000000001E-2</v>
      </c>
      <c r="AT11" s="19">
        <v>2.0910700000000001E-2</v>
      </c>
      <c r="AV11" s="19">
        <v>2.0331200000000001E-2</v>
      </c>
      <c r="AW11" s="32"/>
      <c r="AY11" s="19">
        <v>0</v>
      </c>
      <c r="BB11" s="19">
        <v>0</v>
      </c>
      <c r="BC11" s="19">
        <v>0</v>
      </c>
      <c r="BD11" s="19">
        <v>0</v>
      </c>
      <c r="BE11" s="19">
        <v>0</v>
      </c>
      <c r="BG11" s="19">
        <v>0</v>
      </c>
      <c r="BH11" s="32"/>
      <c r="BI11" s="19" t="s">
        <v>4104</v>
      </c>
      <c r="BJ11" s="19">
        <v>0.83167327800000002</v>
      </c>
      <c r="BK11" s="19" t="s">
        <v>4104</v>
      </c>
      <c r="BL11" s="19" t="s">
        <v>4104</v>
      </c>
      <c r="BM11" s="19">
        <v>0.96485132699999998</v>
      </c>
      <c r="BN11" s="19">
        <v>0.92466768899999996</v>
      </c>
      <c r="BO11" s="19">
        <v>1.4583155590000001</v>
      </c>
      <c r="BP11" s="19">
        <v>1.2840907029999999</v>
      </c>
      <c r="BQ11" s="19" t="s">
        <v>4104</v>
      </c>
      <c r="BR11" s="19">
        <v>1.53622140185862</v>
      </c>
      <c r="BS11" s="32" t="s">
        <v>4104</v>
      </c>
      <c r="BT11" s="19" t="s">
        <v>4104</v>
      </c>
      <c r="BU11" s="19">
        <v>0.1148</v>
      </c>
      <c r="BV11" s="19" t="s">
        <v>4104</v>
      </c>
      <c r="BW11" s="19" t="s">
        <v>4104</v>
      </c>
      <c r="BX11" s="19">
        <v>0.14660000000000001</v>
      </c>
      <c r="BY11" s="19">
        <v>0.13189999999999999</v>
      </c>
      <c r="BZ11" s="19">
        <v>8.9099999999999999E-2</v>
      </c>
      <c r="CA11" s="19">
        <v>7.6999999999999999E-2</v>
      </c>
      <c r="CB11" s="19" t="s">
        <v>4104</v>
      </c>
      <c r="CC11" s="19">
        <v>0.24579999999999999</v>
      </c>
      <c r="CD11" s="32" t="s">
        <v>4104</v>
      </c>
      <c r="CE11" s="19" t="s">
        <v>4104</v>
      </c>
      <c r="CF11" s="19">
        <v>1.2E-2</v>
      </c>
      <c r="CG11" s="19" t="s">
        <v>4104</v>
      </c>
      <c r="CH11" s="19" t="s">
        <v>4104</v>
      </c>
      <c r="CI11" s="19">
        <v>7.0000000000000001E-3</v>
      </c>
      <c r="CJ11" s="19">
        <v>4.3999999999999997E-2</v>
      </c>
      <c r="CK11" s="19">
        <v>0.05</v>
      </c>
      <c r="CL11" s="19">
        <v>4.8000000000000001E-2</v>
      </c>
      <c r="CM11" s="19" t="s">
        <v>4104</v>
      </c>
      <c r="CN11" s="19">
        <v>2.1999999999999999E-2</v>
      </c>
      <c r="CO11" s="32" t="s">
        <v>4104</v>
      </c>
      <c r="CP11" s="19" t="s">
        <v>4104</v>
      </c>
      <c r="CQ11" s="19">
        <v>16.440893945571482</v>
      </c>
      <c r="CR11" s="19" t="s">
        <v>4104</v>
      </c>
      <c r="CS11" s="19" t="s">
        <v>4104</v>
      </c>
      <c r="CT11" s="19">
        <v>15.967178322826246</v>
      </c>
      <c r="CU11" s="19">
        <v>15.815759514499295</v>
      </c>
      <c r="CV11" s="19">
        <v>15.903577686776663</v>
      </c>
      <c r="CW11" s="19">
        <v>16.426831117616011</v>
      </c>
      <c r="CX11" s="19" t="s">
        <v>4104</v>
      </c>
      <c r="CY11" s="19">
        <v>16.426173201574031</v>
      </c>
      <c r="CZ11" s="32" t="s">
        <v>4104</v>
      </c>
    </row>
    <row r="12" spans="1:104" x14ac:dyDescent="0.2">
      <c r="A12" s="19" t="s">
        <v>19</v>
      </c>
      <c r="B12" s="19" t="s">
        <v>20</v>
      </c>
      <c r="D12" s="19">
        <v>2018</v>
      </c>
      <c r="E12" s="32" t="s">
        <v>18</v>
      </c>
      <c r="F12" s="19">
        <v>1</v>
      </c>
      <c r="G12" s="19">
        <v>1</v>
      </c>
      <c r="H12" s="19">
        <v>1</v>
      </c>
      <c r="I12" s="19">
        <v>1</v>
      </c>
      <c r="J12" s="19">
        <v>1</v>
      </c>
      <c r="K12" s="19">
        <v>1</v>
      </c>
      <c r="L12" s="19">
        <v>1</v>
      </c>
      <c r="M12" s="19">
        <v>1</v>
      </c>
      <c r="P12" s="32"/>
      <c r="Q12" s="19">
        <v>1</v>
      </c>
      <c r="R12" s="19">
        <v>1</v>
      </c>
      <c r="S12" s="19">
        <v>1</v>
      </c>
      <c r="T12" s="19">
        <v>1</v>
      </c>
      <c r="U12" s="19">
        <v>1</v>
      </c>
      <c r="V12" s="19">
        <v>1</v>
      </c>
      <c r="W12" s="19">
        <v>1</v>
      </c>
      <c r="X12" s="19">
        <v>1</v>
      </c>
      <c r="AA12" s="32"/>
      <c r="AB12" s="19">
        <v>1</v>
      </c>
      <c r="AC12" s="19">
        <v>1</v>
      </c>
      <c r="AD12" s="19">
        <v>1</v>
      </c>
      <c r="AE12" s="19">
        <v>1</v>
      </c>
      <c r="AF12" s="19">
        <v>1</v>
      </c>
      <c r="AG12" s="19">
        <v>1</v>
      </c>
      <c r="AH12" s="19">
        <v>1</v>
      </c>
      <c r="AI12" s="19">
        <v>1</v>
      </c>
      <c r="AL12" s="32"/>
      <c r="AM12" s="19">
        <v>3.4366800000000003E-2</v>
      </c>
      <c r="AN12" s="19">
        <v>3.2254400000000003E-2</v>
      </c>
      <c r="AO12" s="19">
        <v>2.7234100000000001E-2</v>
      </c>
      <c r="AP12" s="19">
        <v>2.7417500000000001E-2</v>
      </c>
      <c r="AQ12" s="19">
        <v>2.8332400000000001E-2</v>
      </c>
      <c r="AR12" s="19">
        <v>3.0864900000000001E-2</v>
      </c>
      <c r="AS12" s="19">
        <v>2.9943899999999999E-2</v>
      </c>
      <c r="AT12" s="19">
        <v>3.2266999999999997E-2</v>
      </c>
      <c r="AW12" s="32"/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H12" s="32"/>
      <c r="BI12" s="19" t="s">
        <v>4104</v>
      </c>
      <c r="BJ12" s="19" t="s">
        <v>4104</v>
      </c>
      <c r="BK12" s="19" t="s">
        <v>4104</v>
      </c>
      <c r="BL12" s="19" t="s">
        <v>4104</v>
      </c>
      <c r="BM12" s="19" t="s">
        <v>4104</v>
      </c>
      <c r="BN12" s="19" t="s">
        <v>4104</v>
      </c>
      <c r="BO12" s="19" t="s">
        <v>4104</v>
      </c>
      <c r="BP12" s="19" t="s">
        <v>4104</v>
      </c>
      <c r="BQ12" s="19" t="s">
        <v>4104</v>
      </c>
      <c r="BR12" s="19" t="s">
        <v>4104</v>
      </c>
      <c r="BS12" s="32" t="s">
        <v>4104</v>
      </c>
      <c r="BT12" s="19" t="s">
        <v>4104</v>
      </c>
      <c r="BU12" s="19" t="s">
        <v>4104</v>
      </c>
      <c r="BV12" s="19" t="s">
        <v>4104</v>
      </c>
      <c r="BW12" s="19" t="s">
        <v>4104</v>
      </c>
      <c r="BX12" s="19" t="s">
        <v>4104</v>
      </c>
      <c r="BY12" s="19" t="s">
        <v>4104</v>
      </c>
      <c r="BZ12" s="19" t="s">
        <v>4104</v>
      </c>
      <c r="CA12" s="19">
        <v>0.27934799999999999</v>
      </c>
      <c r="CB12" s="19" t="s">
        <v>4104</v>
      </c>
      <c r="CC12" s="19" t="s">
        <v>4104</v>
      </c>
      <c r="CD12" s="32" t="s">
        <v>4104</v>
      </c>
      <c r="CE12" s="19">
        <v>0.16917829999999984</v>
      </c>
      <c r="CF12" s="19">
        <v>0.111412</v>
      </c>
      <c r="CG12" s="19">
        <v>0.15635399999999999</v>
      </c>
      <c r="CH12" s="19">
        <v>0.10681</v>
      </c>
      <c r="CI12" s="19">
        <v>7.3427999999999993E-2</v>
      </c>
      <c r="CJ12" s="19">
        <v>7.4477000000000002E-2</v>
      </c>
      <c r="CK12" s="19">
        <v>0.130159</v>
      </c>
      <c r="CL12" s="19">
        <v>8.6640999999999996E-2</v>
      </c>
      <c r="CM12" s="19" t="s">
        <v>4104</v>
      </c>
      <c r="CN12" s="19" t="s">
        <v>4104</v>
      </c>
      <c r="CO12" s="32" t="s">
        <v>4104</v>
      </c>
      <c r="CP12" s="19">
        <v>20.739552191355472</v>
      </c>
      <c r="CQ12" s="19">
        <v>20.392150864525156</v>
      </c>
      <c r="CR12" s="19">
        <v>20.046405109180075</v>
      </c>
      <c r="CS12" s="19">
        <v>20.078491971781755</v>
      </c>
      <c r="CT12" s="19">
        <v>19.947463739864251</v>
      </c>
      <c r="CU12" s="19">
        <v>19.833174630479469</v>
      </c>
      <c r="CV12" s="19">
        <v>19.927261005946722</v>
      </c>
      <c r="CW12" s="19">
        <v>20.069706802028161</v>
      </c>
      <c r="CX12" s="19" t="s">
        <v>4104</v>
      </c>
      <c r="CY12" s="19" t="s">
        <v>4104</v>
      </c>
      <c r="CZ12" s="32" t="s">
        <v>4104</v>
      </c>
    </row>
    <row r="13" spans="1:104" x14ac:dyDescent="0.2">
      <c r="A13" s="19" t="s">
        <v>21</v>
      </c>
      <c r="B13" s="19" t="s">
        <v>3956</v>
      </c>
      <c r="D13" s="19">
        <v>2015</v>
      </c>
      <c r="E13" s="32" t="s">
        <v>18</v>
      </c>
      <c r="H13" s="19">
        <v>1</v>
      </c>
      <c r="I13" s="19">
        <v>1</v>
      </c>
      <c r="P13" s="32"/>
      <c r="S13" s="19">
        <v>0</v>
      </c>
      <c r="T13" s="19">
        <v>0</v>
      </c>
      <c r="AA13" s="32"/>
      <c r="AD13" s="19">
        <v>1</v>
      </c>
      <c r="AE13" s="19">
        <v>1</v>
      </c>
      <c r="AL13" s="32"/>
      <c r="AW13" s="32"/>
      <c r="BH13" s="32"/>
      <c r="BI13" s="19" t="s">
        <v>4104</v>
      </c>
      <c r="BJ13" s="19" t="s">
        <v>4104</v>
      </c>
      <c r="BK13" s="19" t="s">
        <v>4104</v>
      </c>
      <c r="BL13" s="19" t="s">
        <v>4104</v>
      </c>
      <c r="BM13" s="19" t="s">
        <v>4104</v>
      </c>
      <c r="BN13" s="19" t="s">
        <v>4104</v>
      </c>
      <c r="BO13" s="19" t="s">
        <v>4104</v>
      </c>
      <c r="BP13" s="19" t="s">
        <v>4104</v>
      </c>
      <c r="BQ13" s="19" t="s">
        <v>4104</v>
      </c>
      <c r="BR13" s="19" t="s">
        <v>4104</v>
      </c>
      <c r="BS13" s="32" t="s">
        <v>4104</v>
      </c>
      <c r="BT13" s="19" t="s">
        <v>4104</v>
      </c>
      <c r="BU13" s="19" t="s">
        <v>4104</v>
      </c>
      <c r="BV13" s="19" t="s">
        <v>4104</v>
      </c>
      <c r="BW13" s="19" t="s">
        <v>4104</v>
      </c>
      <c r="BX13" s="19" t="s">
        <v>4104</v>
      </c>
      <c r="BY13" s="19" t="s">
        <v>4104</v>
      </c>
      <c r="BZ13" s="19" t="s">
        <v>4104</v>
      </c>
      <c r="CA13" s="19" t="s">
        <v>4104</v>
      </c>
      <c r="CB13" s="19" t="s">
        <v>4104</v>
      </c>
      <c r="CC13" s="19" t="s">
        <v>4104</v>
      </c>
      <c r="CD13" s="32" t="s">
        <v>4104</v>
      </c>
      <c r="CE13" s="19" t="s">
        <v>4104</v>
      </c>
      <c r="CF13" s="19" t="s">
        <v>4104</v>
      </c>
      <c r="CG13" s="19" t="s">
        <v>4104</v>
      </c>
      <c r="CH13" s="19" t="s">
        <v>4104</v>
      </c>
      <c r="CI13" s="19" t="s">
        <v>4104</v>
      </c>
      <c r="CJ13" s="19" t="s">
        <v>4104</v>
      </c>
      <c r="CK13" s="19" t="s">
        <v>4104</v>
      </c>
      <c r="CL13" s="19" t="s">
        <v>4104</v>
      </c>
      <c r="CM13" s="19" t="s">
        <v>4104</v>
      </c>
      <c r="CN13" s="19" t="s">
        <v>4104</v>
      </c>
      <c r="CO13" s="32" t="s">
        <v>4104</v>
      </c>
      <c r="CP13" s="19" t="s">
        <v>4104</v>
      </c>
      <c r="CQ13" s="19" t="s">
        <v>4104</v>
      </c>
      <c r="CR13" s="19" t="s">
        <v>4104</v>
      </c>
      <c r="CS13" s="19" t="s">
        <v>4104</v>
      </c>
      <c r="CT13" s="19" t="s">
        <v>4104</v>
      </c>
      <c r="CU13" s="19" t="s">
        <v>4104</v>
      </c>
      <c r="CV13" s="19" t="s">
        <v>4104</v>
      </c>
      <c r="CW13" s="19" t="s">
        <v>4104</v>
      </c>
      <c r="CX13" s="19" t="s">
        <v>4104</v>
      </c>
      <c r="CY13" s="19" t="s">
        <v>4104</v>
      </c>
      <c r="CZ13" s="32" t="s">
        <v>4104</v>
      </c>
    </row>
    <row r="14" spans="1:104" x14ac:dyDescent="0.2">
      <c r="A14" s="19" t="s">
        <v>27</v>
      </c>
      <c r="B14" s="19" t="s">
        <v>3957</v>
      </c>
      <c r="C14" s="19" t="s">
        <v>3958</v>
      </c>
      <c r="E14" s="32" t="s">
        <v>18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32">
        <v>0</v>
      </c>
      <c r="V14" s="19">
        <v>1</v>
      </c>
      <c r="W14" s="19">
        <v>1</v>
      </c>
      <c r="X14" s="19">
        <v>1</v>
      </c>
      <c r="Y14" s="19">
        <v>1</v>
      </c>
      <c r="Z14" s="19">
        <v>1</v>
      </c>
      <c r="AA14" s="32">
        <v>1</v>
      </c>
      <c r="AG14" s="19">
        <v>0</v>
      </c>
      <c r="AH14" s="19">
        <v>0</v>
      </c>
      <c r="AI14" s="19">
        <v>0</v>
      </c>
      <c r="AJ14" s="19">
        <v>1</v>
      </c>
      <c r="AK14" s="19">
        <v>1</v>
      </c>
      <c r="AL14" s="32">
        <v>0</v>
      </c>
      <c r="AR14" s="19">
        <v>2.7827299999999999E-2</v>
      </c>
      <c r="AT14" s="19">
        <v>3.0245299999999999E-2</v>
      </c>
      <c r="AU14" s="19">
        <v>3.1722500000000001E-2</v>
      </c>
      <c r="AV14" s="19">
        <v>3.4419100000000001E-2</v>
      </c>
      <c r="AW14" s="32"/>
      <c r="BC14" s="19">
        <v>0</v>
      </c>
      <c r="BE14" s="19">
        <v>0</v>
      </c>
      <c r="BF14" s="19">
        <v>0</v>
      </c>
      <c r="BG14" s="19">
        <v>0</v>
      </c>
      <c r="BH14" s="32"/>
      <c r="BI14" s="19" t="s">
        <v>4104</v>
      </c>
      <c r="BJ14" s="19" t="s">
        <v>4104</v>
      </c>
      <c r="BK14" s="19" t="s">
        <v>4104</v>
      </c>
      <c r="BL14" s="19" t="s">
        <v>4104</v>
      </c>
      <c r="BM14" s="19" t="s">
        <v>4104</v>
      </c>
      <c r="BN14" s="19">
        <v>2.8311353389999998</v>
      </c>
      <c r="BO14" s="19">
        <v>4.2185703779999999</v>
      </c>
      <c r="BP14" s="19">
        <v>1.9767939160000001</v>
      </c>
      <c r="BQ14" s="19">
        <v>1.07471944</v>
      </c>
      <c r="BR14" s="19">
        <v>10.328571478127515</v>
      </c>
      <c r="BS14" s="32">
        <v>10.328571478127515</v>
      </c>
      <c r="BT14" s="19" t="s">
        <v>4104</v>
      </c>
      <c r="BU14" s="19" t="s">
        <v>4104</v>
      </c>
      <c r="BV14" s="19" t="s">
        <v>4104</v>
      </c>
      <c r="BW14" s="19" t="s">
        <v>4104</v>
      </c>
      <c r="BX14" s="19" t="s">
        <v>4104</v>
      </c>
      <c r="BY14" s="19">
        <v>9.9099999999999994E-2</v>
      </c>
      <c r="BZ14" s="19">
        <v>4.8000000000000001E-2</v>
      </c>
      <c r="CA14" s="19">
        <v>0.3281</v>
      </c>
      <c r="CB14" s="19">
        <v>0.35149999999999998</v>
      </c>
      <c r="CC14" s="19">
        <v>0.60389999999999999</v>
      </c>
      <c r="CD14" s="32">
        <v>0.67789999999999995</v>
      </c>
      <c r="CE14" s="19" t="s">
        <v>4104</v>
      </c>
      <c r="CF14" s="19" t="s">
        <v>4104</v>
      </c>
      <c r="CG14" s="19" t="s">
        <v>4104</v>
      </c>
      <c r="CH14" s="19" t="s">
        <v>4104</v>
      </c>
      <c r="CI14" s="19" t="s">
        <v>4104</v>
      </c>
      <c r="CJ14" s="19">
        <v>-0.107</v>
      </c>
      <c r="CK14" s="19">
        <v>2.9000000000000001E-2</v>
      </c>
      <c r="CL14" s="19">
        <v>-3.0000000000000001E-3</v>
      </c>
      <c r="CM14" s="19">
        <v>-0.115</v>
      </c>
      <c r="CN14" s="19">
        <v>-0.39800000000000002</v>
      </c>
      <c r="CO14" s="32">
        <v>-0.155</v>
      </c>
      <c r="CP14" s="19" t="s">
        <v>4104</v>
      </c>
      <c r="CQ14" s="19" t="s">
        <v>4104</v>
      </c>
      <c r="CR14" s="19" t="s">
        <v>4104</v>
      </c>
      <c r="CS14" s="19" t="s">
        <v>4104</v>
      </c>
      <c r="CT14" s="19" t="s">
        <v>4104</v>
      </c>
      <c r="CU14" s="19">
        <v>16.289086474654052</v>
      </c>
      <c r="CV14" s="19">
        <v>17.345890266541645</v>
      </c>
      <c r="CW14" s="19">
        <v>17.998212018230962</v>
      </c>
      <c r="CX14" s="19">
        <v>17.128883339263208</v>
      </c>
      <c r="CY14" s="19">
        <v>16.064343561024636</v>
      </c>
      <c r="CZ14" s="32">
        <v>16.497612183667393</v>
      </c>
    </row>
    <row r="15" spans="1:104" x14ac:dyDescent="0.2">
      <c r="A15" s="19" t="s">
        <v>25</v>
      </c>
      <c r="B15" s="19" t="s">
        <v>26</v>
      </c>
      <c r="E15" s="32" t="s">
        <v>18</v>
      </c>
      <c r="F15" s="19">
        <v>1</v>
      </c>
      <c r="G15" s="19">
        <v>1</v>
      </c>
      <c r="H15" s="19">
        <v>1</v>
      </c>
      <c r="I15" s="19">
        <v>1</v>
      </c>
      <c r="J15" s="19">
        <v>1</v>
      </c>
      <c r="K15" s="19">
        <v>1</v>
      </c>
      <c r="L15" s="19">
        <v>1</v>
      </c>
      <c r="M15" s="19">
        <v>1</v>
      </c>
      <c r="N15" s="19">
        <v>1</v>
      </c>
      <c r="O15" s="19">
        <v>1</v>
      </c>
      <c r="P15" s="32">
        <v>1</v>
      </c>
      <c r="Q15" s="19">
        <v>1</v>
      </c>
      <c r="R15" s="19">
        <v>1</v>
      </c>
      <c r="S15" s="19">
        <v>1</v>
      </c>
      <c r="T15" s="19">
        <v>1</v>
      </c>
      <c r="U15" s="19">
        <v>1</v>
      </c>
      <c r="V15" s="19">
        <v>1</v>
      </c>
      <c r="W15" s="19">
        <v>1</v>
      </c>
      <c r="X15" s="19">
        <v>1</v>
      </c>
      <c r="Y15" s="19">
        <v>1</v>
      </c>
      <c r="Z15" s="19">
        <v>1</v>
      </c>
      <c r="AA15" s="32">
        <v>1</v>
      </c>
      <c r="AB15" s="19">
        <v>1</v>
      </c>
      <c r="AC15" s="19">
        <v>1</v>
      </c>
      <c r="AD15" s="19">
        <v>1</v>
      </c>
      <c r="AE15" s="19">
        <v>1</v>
      </c>
      <c r="AF15" s="19">
        <v>1</v>
      </c>
      <c r="AG15" s="19">
        <v>1</v>
      </c>
      <c r="AH15" s="19">
        <v>1</v>
      </c>
      <c r="AI15" s="19">
        <v>1</v>
      </c>
      <c r="AJ15" s="19">
        <v>1</v>
      </c>
      <c r="AK15" s="19">
        <v>1</v>
      </c>
      <c r="AL15" s="32">
        <v>1</v>
      </c>
      <c r="AM15" s="19">
        <v>3.4087600000000003E-2</v>
      </c>
      <c r="AN15" s="19">
        <v>3.91945E-2</v>
      </c>
      <c r="AO15" s="19">
        <v>4.31688E-2</v>
      </c>
      <c r="AP15" s="19">
        <v>3.4858500000000001E-2</v>
      </c>
      <c r="AQ15" s="19">
        <v>3.6998700000000002E-2</v>
      </c>
      <c r="AR15" s="19">
        <v>2.0901599999999999E-2</v>
      </c>
      <c r="AS15" s="19">
        <v>3.36411E-2</v>
      </c>
      <c r="AT15" s="19">
        <v>3.3938599999999999E-2</v>
      </c>
      <c r="AU15" s="19">
        <v>3.4315400000000003E-2</v>
      </c>
      <c r="AV15" s="19">
        <v>3.9831699999999998E-2</v>
      </c>
      <c r="AW15" s="32">
        <v>3.8896500000000001E-2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1</v>
      </c>
      <c r="BH15" s="32">
        <v>1</v>
      </c>
      <c r="BI15" s="19">
        <v>0.42660036459920703</v>
      </c>
      <c r="BJ15" s="19">
        <v>0.42825589811881598</v>
      </c>
      <c r="BK15" s="19">
        <v>1.4465245105993101</v>
      </c>
      <c r="BL15" s="19">
        <v>1.16636693947444</v>
      </c>
      <c r="BM15" s="19">
        <v>1.2706967830140801</v>
      </c>
      <c r="BN15" s="19">
        <v>1.22146546814537</v>
      </c>
      <c r="BO15" s="19">
        <v>2.4469178981220301</v>
      </c>
      <c r="BP15" s="19">
        <v>1.4103744502935001</v>
      </c>
      <c r="BQ15" s="19">
        <v>1.0041517669725999</v>
      </c>
      <c r="BR15" s="19">
        <v>1.53517083041922</v>
      </c>
      <c r="BS15" s="32">
        <v>1.20735343276687</v>
      </c>
      <c r="BT15" s="19">
        <v>0.49859999999999999</v>
      </c>
      <c r="BU15" s="19">
        <v>0.50170000000000003</v>
      </c>
      <c r="BV15" s="19">
        <v>0.48949999999999999</v>
      </c>
      <c r="BW15" s="19">
        <v>0.434</v>
      </c>
      <c r="BX15" s="19">
        <v>0.39410000000000001</v>
      </c>
      <c r="BY15" s="19">
        <v>0.371</v>
      </c>
      <c r="BZ15" s="19">
        <v>0.34470000000000001</v>
      </c>
      <c r="CA15" s="19">
        <v>0.35709999999999997</v>
      </c>
      <c r="CB15" s="19">
        <v>0.3286</v>
      </c>
      <c r="CC15" s="19">
        <v>0.41689999999999999</v>
      </c>
      <c r="CD15" s="32">
        <v>0.41970000000000002</v>
      </c>
      <c r="CE15" s="19">
        <v>-1.2E-2</v>
      </c>
      <c r="CF15" s="19">
        <v>8.9999999999999993E-3</v>
      </c>
      <c r="CG15" s="19">
        <v>7.0000000000000001E-3</v>
      </c>
      <c r="CH15" s="19">
        <v>8.9999999999999993E-3</v>
      </c>
      <c r="CI15" s="19">
        <v>7.0000000000000001E-3</v>
      </c>
      <c r="CJ15" s="19">
        <v>-1.2E-2</v>
      </c>
      <c r="CK15" s="19">
        <v>2E-3</v>
      </c>
      <c r="CL15" s="19">
        <v>-1.0999999999999999E-2</v>
      </c>
      <c r="CM15" s="19">
        <v>3.1E-2</v>
      </c>
      <c r="CN15" s="19">
        <v>3.3000000000000002E-2</v>
      </c>
      <c r="CO15" s="32">
        <v>-0.13</v>
      </c>
      <c r="CP15" s="19">
        <v>17.874024445050686</v>
      </c>
      <c r="CQ15" s="19">
        <v>16.618242148079446</v>
      </c>
      <c r="CR15" s="19">
        <v>16.785175262576484</v>
      </c>
      <c r="CS15" s="19">
        <v>17.973121484441506</v>
      </c>
      <c r="CT15" s="19">
        <v>17.547981045702041</v>
      </c>
      <c r="CU15" s="19">
        <v>17.292679529705861</v>
      </c>
      <c r="CV15" s="19">
        <v>17.25037837565112</v>
      </c>
      <c r="CW15" s="19">
        <v>18.07741292812112</v>
      </c>
      <c r="CX15" s="19">
        <v>17.641033958454571</v>
      </c>
      <c r="CY15" s="19">
        <v>17.379525463145537</v>
      </c>
      <c r="CZ15" s="32">
        <v>17.72741041349768</v>
      </c>
    </row>
    <row r="16" spans="1:104" x14ac:dyDescent="0.2">
      <c r="A16" s="19" t="s">
        <v>415</v>
      </c>
      <c r="B16" s="19" t="s">
        <v>3959</v>
      </c>
      <c r="C16" s="19">
        <v>2014</v>
      </c>
      <c r="E16" s="32" t="s">
        <v>18</v>
      </c>
      <c r="J16" s="19">
        <v>1</v>
      </c>
      <c r="K16" s="19">
        <v>1</v>
      </c>
      <c r="L16" s="19">
        <v>1</v>
      </c>
      <c r="M16" s="19">
        <v>1</v>
      </c>
      <c r="N16" s="19">
        <v>1</v>
      </c>
      <c r="O16" s="19">
        <v>1</v>
      </c>
      <c r="P16" s="32">
        <v>1</v>
      </c>
      <c r="U16" s="19">
        <v>1</v>
      </c>
      <c r="V16" s="19">
        <v>1</v>
      </c>
      <c r="W16" s="19">
        <v>1</v>
      </c>
      <c r="X16" s="19">
        <v>1</v>
      </c>
      <c r="Y16" s="19">
        <v>1</v>
      </c>
      <c r="Z16" s="19">
        <v>1</v>
      </c>
      <c r="AA16" s="32">
        <v>1</v>
      </c>
      <c r="AF16" s="19">
        <v>1</v>
      </c>
      <c r="AG16" s="19">
        <v>1</v>
      </c>
      <c r="AH16" s="19">
        <v>1</v>
      </c>
      <c r="AI16" s="19">
        <v>1</v>
      </c>
      <c r="AJ16" s="19">
        <v>1</v>
      </c>
      <c r="AK16" s="19">
        <v>1</v>
      </c>
      <c r="AL16" s="32">
        <v>1</v>
      </c>
      <c r="AQ16" s="19">
        <v>3.1600900000000001E-2</v>
      </c>
      <c r="AR16" s="19">
        <v>3.1059699999999999E-2</v>
      </c>
      <c r="AS16" s="19">
        <v>2.9116900000000001E-2</v>
      </c>
      <c r="AT16" s="19">
        <v>2.88261E-2</v>
      </c>
      <c r="AU16" s="19">
        <v>3.1760099999999999E-2</v>
      </c>
      <c r="AV16" s="19">
        <v>2.8407700000000001E-2</v>
      </c>
      <c r="AW16" s="32">
        <v>3.4918600000000001E-2</v>
      </c>
      <c r="BB16" s="19">
        <v>0</v>
      </c>
      <c r="BC16" s="19">
        <v>0</v>
      </c>
      <c r="BD16" s="19">
        <v>0</v>
      </c>
      <c r="BE16" s="19">
        <v>1</v>
      </c>
      <c r="BF16" s="19">
        <v>1</v>
      </c>
      <c r="BG16" s="19">
        <v>1</v>
      </c>
      <c r="BH16" s="32">
        <v>1</v>
      </c>
      <c r="BI16" s="19" t="s">
        <v>4104</v>
      </c>
      <c r="BJ16" s="19" t="s">
        <v>4104</v>
      </c>
      <c r="BK16" s="19" t="s">
        <v>4104</v>
      </c>
      <c r="BL16" s="19" t="s">
        <v>4104</v>
      </c>
      <c r="BM16" s="19">
        <v>3.8310082632979801</v>
      </c>
      <c r="BN16" s="19">
        <v>3.5229943696822499</v>
      </c>
      <c r="BO16" s="19">
        <v>2.8763652746402899</v>
      </c>
      <c r="BP16" s="19">
        <v>0.85806554008779401</v>
      </c>
      <c r="BQ16" s="19">
        <v>0.542953730197552</v>
      </c>
      <c r="BR16" s="19">
        <v>1.00585285605912</v>
      </c>
      <c r="BS16" s="32">
        <v>0.88255328676886802</v>
      </c>
      <c r="BT16" s="19" t="s">
        <v>4104</v>
      </c>
      <c r="BU16" s="19" t="s">
        <v>4104</v>
      </c>
      <c r="BV16" s="19" t="s">
        <v>4104</v>
      </c>
      <c r="BW16" s="19" t="s">
        <v>4104</v>
      </c>
      <c r="BX16" s="19">
        <v>0.20680000000000001</v>
      </c>
      <c r="BY16" s="19">
        <v>0.24199999999999999</v>
      </c>
      <c r="BZ16" s="19">
        <v>0.2419</v>
      </c>
      <c r="CA16" s="19">
        <v>0.26069999999999999</v>
      </c>
      <c r="CB16" s="19">
        <v>0.27079999999999999</v>
      </c>
      <c r="CC16" s="19">
        <v>0.46139999999999998</v>
      </c>
      <c r="CD16" s="32">
        <v>0.39190000000000003</v>
      </c>
      <c r="CE16" s="19" t="s">
        <v>4104</v>
      </c>
      <c r="CF16" s="19" t="s">
        <v>4104</v>
      </c>
      <c r="CG16" s="19" t="s">
        <v>4104</v>
      </c>
      <c r="CH16" s="19" t="s">
        <v>4104</v>
      </c>
      <c r="CI16" s="19">
        <v>5.1999999999999998E-2</v>
      </c>
      <c r="CJ16" s="19">
        <v>7.5999999999999998E-2</v>
      </c>
      <c r="CK16" s="19">
        <v>8.2000000000000003E-2</v>
      </c>
      <c r="CL16" s="19">
        <v>7.0999999999999994E-2</v>
      </c>
      <c r="CM16" s="19">
        <v>3.1E-2</v>
      </c>
      <c r="CN16" s="19">
        <v>-3.3000000000000002E-2</v>
      </c>
      <c r="CO16" s="32">
        <v>1.2999999999999999E-2</v>
      </c>
      <c r="CP16" s="19" t="s">
        <v>4104</v>
      </c>
      <c r="CQ16" s="19" t="s">
        <v>4104</v>
      </c>
      <c r="CR16" s="19" t="s">
        <v>4104</v>
      </c>
      <c r="CS16" s="19" t="s">
        <v>4104</v>
      </c>
      <c r="CT16" s="19">
        <v>19.013636261488113</v>
      </c>
      <c r="CU16" s="19">
        <v>19.010990450765473</v>
      </c>
      <c r="CV16" s="19">
        <v>19.022871250042776</v>
      </c>
      <c r="CW16" s="19">
        <v>18.978925427567511</v>
      </c>
      <c r="CX16" s="19">
        <v>17.699875067475162</v>
      </c>
      <c r="CY16" s="19">
        <v>17.390513336689921</v>
      </c>
      <c r="CZ16" s="32">
        <v>18.003839362489099</v>
      </c>
    </row>
    <row r="17" spans="1:104" x14ac:dyDescent="0.2">
      <c r="A17" s="19" t="s">
        <v>3490</v>
      </c>
      <c r="B17" s="19" t="s">
        <v>440</v>
      </c>
      <c r="C17" s="19">
        <v>2015</v>
      </c>
      <c r="E17" s="32" t="s">
        <v>18</v>
      </c>
      <c r="K17" s="19">
        <v>0</v>
      </c>
      <c r="L17" s="19">
        <v>0</v>
      </c>
      <c r="M17" s="19">
        <v>1</v>
      </c>
      <c r="N17" s="19">
        <v>1</v>
      </c>
      <c r="O17" s="19">
        <v>1</v>
      </c>
      <c r="P17" s="32">
        <v>1</v>
      </c>
      <c r="V17" s="19">
        <v>1</v>
      </c>
      <c r="W17" s="19">
        <v>1</v>
      </c>
      <c r="X17" s="19">
        <v>1</v>
      </c>
      <c r="Y17" s="19">
        <v>1</v>
      </c>
      <c r="Z17" s="19">
        <v>1</v>
      </c>
      <c r="AA17" s="32">
        <v>1</v>
      </c>
      <c r="AG17" s="19">
        <v>1</v>
      </c>
      <c r="AH17" s="19">
        <v>1</v>
      </c>
      <c r="AI17" s="19">
        <v>1</v>
      </c>
      <c r="AJ17" s="19">
        <v>1</v>
      </c>
      <c r="AK17" s="19">
        <v>1</v>
      </c>
      <c r="AL17" s="32">
        <v>1</v>
      </c>
      <c r="AR17" s="19">
        <v>3.3137100000000003E-2</v>
      </c>
      <c r="AS17" s="19">
        <v>2.8912199999999999E-2</v>
      </c>
      <c r="AT17" s="19">
        <v>3.6031199999999999E-2</v>
      </c>
      <c r="AU17" s="19">
        <v>3.7217199999999999E-2</v>
      </c>
      <c r="AV17" s="19">
        <v>3.5658200000000001E-2</v>
      </c>
      <c r="AW17" s="32">
        <v>2.8399799999999999E-2</v>
      </c>
      <c r="BC17" s="19">
        <v>0</v>
      </c>
      <c r="BD17" s="19">
        <v>0</v>
      </c>
      <c r="BE17" s="19">
        <v>0</v>
      </c>
      <c r="BF17" s="19">
        <v>0</v>
      </c>
      <c r="BG17" s="19">
        <v>1</v>
      </c>
      <c r="BH17" s="32">
        <v>1</v>
      </c>
      <c r="BI17" s="19" t="s">
        <v>4104</v>
      </c>
      <c r="BJ17" s="19" t="s">
        <v>4104</v>
      </c>
      <c r="BK17" s="19" t="s">
        <v>4104</v>
      </c>
      <c r="BL17" s="19" t="s">
        <v>4104</v>
      </c>
      <c r="BM17" s="19" t="s">
        <v>4104</v>
      </c>
      <c r="BN17" s="19">
        <v>1.453166578</v>
      </c>
      <c r="BO17" s="19">
        <v>1.8991888770000001</v>
      </c>
      <c r="BP17" s="19">
        <v>1.4347207289999999</v>
      </c>
      <c r="BQ17" s="19">
        <v>1.940522437</v>
      </c>
      <c r="BR17" s="19">
        <v>3.11814068971964</v>
      </c>
      <c r="BS17" s="32">
        <v>3.73977958021139</v>
      </c>
      <c r="BT17" s="19" t="s">
        <v>4104</v>
      </c>
      <c r="BU17" s="19" t="s">
        <v>4104</v>
      </c>
      <c r="BV17" s="19" t="s">
        <v>4104</v>
      </c>
      <c r="BW17" s="19" t="s">
        <v>4104</v>
      </c>
      <c r="BX17" s="19" t="s">
        <v>4104</v>
      </c>
      <c r="BY17" s="19">
        <v>0.25879999999999997</v>
      </c>
      <c r="BZ17" s="19">
        <v>0.25019999999999998</v>
      </c>
      <c r="CA17" s="19">
        <v>0.2107</v>
      </c>
      <c r="CB17" s="19">
        <v>0.20369999999999999</v>
      </c>
      <c r="CC17" s="19">
        <v>0.42620000000000002</v>
      </c>
      <c r="CD17" s="32">
        <v>0.38700000000000001</v>
      </c>
      <c r="CE17" s="19" t="s">
        <v>4104</v>
      </c>
      <c r="CF17" s="19" t="s">
        <v>4104</v>
      </c>
      <c r="CG17" s="19" t="s">
        <v>4104</v>
      </c>
      <c r="CH17" s="19" t="s">
        <v>4104</v>
      </c>
      <c r="CI17" s="19" t="s">
        <v>4104</v>
      </c>
      <c r="CJ17" s="19">
        <v>6.4000000000000001E-2</v>
      </c>
      <c r="CK17" s="19">
        <v>6.5000000000000002E-2</v>
      </c>
      <c r="CL17" s="19">
        <v>6.8000000000000005E-2</v>
      </c>
      <c r="CM17" s="19">
        <v>8.2000000000000003E-2</v>
      </c>
      <c r="CN17" s="19">
        <v>7.4999999999999997E-2</v>
      </c>
      <c r="CO17" s="32">
        <v>0.10299999999999999</v>
      </c>
      <c r="CP17" s="19" t="s">
        <v>4104</v>
      </c>
      <c r="CQ17" s="19" t="s">
        <v>4104</v>
      </c>
      <c r="CR17" s="19" t="s">
        <v>4104</v>
      </c>
      <c r="CS17" s="19" t="s">
        <v>4104</v>
      </c>
      <c r="CT17" s="19" t="s">
        <v>4104</v>
      </c>
      <c r="CU17" s="19">
        <v>16.577666353346402</v>
      </c>
      <c r="CV17" s="19">
        <v>16.677561662461567</v>
      </c>
      <c r="CW17" s="19">
        <v>17.105685378017398</v>
      </c>
      <c r="CX17" s="19">
        <v>16.791173605761372</v>
      </c>
      <c r="CY17" s="19">
        <v>17.072442249450489</v>
      </c>
      <c r="CZ17" s="32">
        <v>17.775014334483274</v>
      </c>
    </row>
    <row r="18" spans="1:104" x14ac:dyDescent="0.2">
      <c r="A18" s="19" t="s">
        <v>3493</v>
      </c>
      <c r="B18" s="19" t="s">
        <v>442</v>
      </c>
      <c r="C18" s="19">
        <v>2015</v>
      </c>
      <c r="E18" s="32" t="s">
        <v>18</v>
      </c>
      <c r="K18" s="19">
        <v>1</v>
      </c>
      <c r="L18" s="19">
        <v>1</v>
      </c>
      <c r="M18" s="19">
        <v>1</v>
      </c>
      <c r="N18" s="19">
        <v>1</v>
      </c>
      <c r="O18" s="19">
        <v>1</v>
      </c>
      <c r="P18" s="32">
        <v>1</v>
      </c>
      <c r="V18" s="19">
        <v>1</v>
      </c>
      <c r="W18" s="19">
        <v>1</v>
      </c>
      <c r="X18" s="19">
        <v>1</v>
      </c>
      <c r="Y18" s="19">
        <v>1</v>
      </c>
      <c r="Z18" s="19">
        <v>1</v>
      </c>
      <c r="AA18" s="32">
        <v>1</v>
      </c>
      <c r="AG18" s="19">
        <v>1</v>
      </c>
      <c r="AH18" s="19">
        <v>1</v>
      </c>
      <c r="AI18" s="19">
        <v>1</v>
      </c>
      <c r="AJ18" s="19">
        <v>1</v>
      </c>
      <c r="AK18" s="19">
        <v>1</v>
      </c>
      <c r="AL18" s="32">
        <v>1</v>
      </c>
      <c r="AR18" s="19">
        <v>3.6161800000000001E-2</v>
      </c>
      <c r="AS18" s="19">
        <v>5.1813100000000001E-2</v>
      </c>
      <c r="AT18" s="19">
        <v>5.6807400000000001E-2</v>
      </c>
      <c r="AU18" s="19">
        <v>6.0427300000000003E-2</v>
      </c>
      <c r="AV18" s="19">
        <v>6.0158799999999998E-2</v>
      </c>
      <c r="AW18" s="32">
        <v>4.4496899999999999E-2</v>
      </c>
      <c r="BC18" s="19">
        <v>0</v>
      </c>
      <c r="BD18" s="19">
        <v>0</v>
      </c>
      <c r="BE18" s="19">
        <v>0</v>
      </c>
      <c r="BF18" s="19">
        <v>1</v>
      </c>
      <c r="BG18" s="19">
        <v>1</v>
      </c>
      <c r="BH18" s="32">
        <v>0</v>
      </c>
      <c r="BI18" s="19" t="s">
        <v>4104</v>
      </c>
      <c r="BJ18" s="19" t="s">
        <v>4104</v>
      </c>
      <c r="BK18" s="19" t="s">
        <v>4104</v>
      </c>
      <c r="BL18" s="19" t="s">
        <v>4104</v>
      </c>
      <c r="BM18" s="19" t="s">
        <v>4104</v>
      </c>
      <c r="BN18" s="19">
        <v>4.0571940660000001</v>
      </c>
      <c r="BO18" s="19">
        <v>3.5585481410000002</v>
      </c>
      <c r="BP18" s="19">
        <v>2.3250162269999999</v>
      </c>
      <c r="BQ18" s="19">
        <v>3.3745438289999998</v>
      </c>
      <c r="BR18" s="19">
        <v>4.0508424487836097</v>
      </c>
      <c r="BS18" s="32">
        <v>5.3264373576864399</v>
      </c>
      <c r="BT18" s="19" t="s">
        <v>4104</v>
      </c>
      <c r="BU18" s="19" t="s">
        <v>4104</v>
      </c>
      <c r="BV18" s="19" t="s">
        <v>4104</v>
      </c>
      <c r="BW18" s="19" t="s">
        <v>4104</v>
      </c>
      <c r="BX18" s="19" t="s">
        <v>4104</v>
      </c>
      <c r="BY18" s="19">
        <v>0.40260000000000001</v>
      </c>
      <c r="BZ18" s="19">
        <v>0.37119999999999997</v>
      </c>
      <c r="CA18" s="19">
        <v>0.36249999999999999</v>
      </c>
      <c r="CB18" s="19">
        <v>0.34670000000000001</v>
      </c>
      <c r="CC18" s="19">
        <v>0.55689999999999995</v>
      </c>
      <c r="CD18" s="32">
        <v>0.45610000000000001</v>
      </c>
      <c r="CE18" s="19" t="s">
        <v>4104</v>
      </c>
      <c r="CF18" s="19" t="s">
        <v>4104</v>
      </c>
      <c r="CG18" s="19" t="s">
        <v>4104</v>
      </c>
      <c r="CH18" s="19" t="s">
        <v>4104</v>
      </c>
      <c r="CI18" s="19" t="s">
        <v>4104</v>
      </c>
      <c r="CJ18" s="19">
        <v>7.0999999999999994E-2</v>
      </c>
      <c r="CK18" s="19">
        <v>9.7000000000000003E-2</v>
      </c>
      <c r="CL18" s="19">
        <v>8.6999999999999994E-2</v>
      </c>
      <c r="CM18" s="19">
        <v>9.1999999999999998E-2</v>
      </c>
      <c r="CN18" s="19">
        <v>6.2E-2</v>
      </c>
      <c r="CO18" s="32">
        <v>0.11</v>
      </c>
      <c r="CP18" s="19" t="s">
        <v>4104</v>
      </c>
      <c r="CQ18" s="19" t="s">
        <v>4104</v>
      </c>
      <c r="CR18" s="19" t="s">
        <v>4104</v>
      </c>
      <c r="CS18" s="19" t="s">
        <v>4104</v>
      </c>
      <c r="CT18" s="19" t="s">
        <v>4104</v>
      </c>
      <c r="CU18" s="19">
        <v>18.334067490143148</v>
      </c>
      <c r="CV18" s="19">
        <v>18.232965047977327</v>
      </c>
      <c r="CW18" s="19">
        <v>18.231679738492552</v>
      </c>
      <c r="CX18" s="19">
        <v>17.762577090062578</v>
      </c>
      <c r="CY18" s="19">
        <v>18.120324318324766</v>
      </c>
      <c r="CZ18" s="32">
        <v>18.563647931632364</v>
      </c>
    </row>
    <row r="19" spans="1:104" x14ac:dyDescent="0.2">
      <c r="A19" s="19" t="s">
        <v>3496</v>
      </c>
      <c r="B19" s="19" t="s">
        <v>3497</v>
      </c>
      <c r="C19" s="19">
        <v>2019</v>
      </c>
      <c r="E19" s="32" t="s">
        <v>18</v>
      </c>
      <c r="O19" s="19">
        <v>0</v>
      </c>
      <c r="P19" s="32">
        <v>1</v>
      </c>
      <c r="Z19" s="19">
        <v>1</v>
      </c>
      <c r="AA19" s="32">
        <v>1</v>
      </c>
      <c r="AK19" s="19">
        <v>1</v>
      </c>
      <c r="AL19" s="32">
        <v>1</v>
      </c>
      <c r="AV19" s="19">
        <v>3.1120100000000001E-2</v>
      </c>
      <c r="AW19" s="32">
        <v>3.3769199999999999E-2</v>
      </c>
      <c r="BG19" s="19">
        <v>0</v>
      </c>
      <c r="BH19" s="32">
        <v>1</v>
      </c>
      <c r="BI19" s="19" t="s">
        <v>4104</v>
      </c>
      <c r="BJ19" s="19" t="s">
        <v>4104</v>
      </c>
      <c r="BK19" s="19" t="s">
        <v>4104</v>
      </c>
      <c r="BL19" s="19" t="s">
        <v>4104</v>
      </c>
      <c r="BM19" s="19" t="s">
        <v>4104</v>
      </c>
      <c r="BN19" s="19" t="s">
        <v>4104</v>
      </c>
      <c r="BO19" s="19" t="s">
        <v>4104</v>
      </c>
      <c r="BP19" s="19" t="s">
        <v>4104</v>
      </c>
      <c r="BQ19" s="19" t="s">
        <v>4104</v>
      </c>
      <c r="BR19" s="19">
        <v>2.2841</v>
      </c>
      <c r="BS19" s="32">
        <v>4.4546000000000001</v>
      </c>
      <c r="BT19" s="19" t="s">
        <v>4104</v>
      </c>
      <c r="BU19" s="19" t="s">
        <v>4104</v>
      </c>
      <c r="BV19" s="19" t="s">
        <v>4104</v>
      </c>
      <c r="BW19" s="19" t="s">
        <v>4104</v>
      </c>
      <c r="BX19" s="19" t="s">
        <v>4104</v>
      </c>
      <c r="BY19" s="19" t="s">
        <v>4104</v>
      </c>
      <c r="BZ19" s="19" t="s">
        <v>4104</v>
      </c>
      <c r="CA19" s="19" t="s">
        <v>4104</v>
      </c>
      <c r="CB19" s="19" t="s">
        <v>4104</v>
      </c>
      <c r="CC19" s="19">
        <v>0.70669400000000004</v>
      </c>
      <c r="CD19" s="32">
        <v>0.72436999999999996</v>
      </c>
      <c r="CE19" s="19" t="s">
        <v>4104</v>
      </c>
      <c r="CF19" s="19" t="s">
        <v>4104</v>
      </c>
      <c r="CG19" s="19" t="s">
        <v>4104</v>
      </c>
      <c r="CH19" s="19" t="s">
        <v>4104</v>
      </c>
      <c r="CI19" s="19" t="s">
        <v>4104</v>
      </c>
      <c r="CJ19" s="19" t="s">
        <v>4104</v>
      </c>
      <c r="CK19" s="19" t="s">
        <v>4104</v>
      </c>
      <c r="CL19" s="19" t="s">
        <v>4104</v>
      </c>
      <c r="CM19" s="19" t="s">
        <v>4104</v>
      </c>
      <c r="CN19" s="19">
        <v>2.4497000000000001E-2</v>
      </c>
      <c r="CO19" s="32">
        <v>-3.8058000000000002E-2</v>
      </c>
      <c r="CP19" s="19" t="s">
        <v>4104</v>
      </c>
      <c r="CQ19" s="19" t="s">
        <v>4104</v>
      </c>
      <c r="CR19" s="19" t="s">
        <v>4104</v>
      </c>
      <c r="CS19" s="19" t="s">
        <v>4104</v>
      </c>
      <c r="CT19" s="19" t="s">
        <v>4104</v>
      </c>
      <c r="CU19" s="19" t="s">
        <v>4104</v>
      </c>
      <c r="CV19" s="19" t="s">
        <v>4104</v>
      </c>
      <c r="CW19" s="19" t="s">
        <v>4104</v>
      </c>
      <c r="CX19" s="19" t="s">
        <v>4104</v>
      </c>
      <c r="CY19" s="19">
        <v>17.718618943530831</v>
      </c>
      <c r="CZ19" s="32">
        <v>17.798006418524501</v>
      </c>
    </row>
    <row r="20" spans="1:104" x14ac:dyDescent="0.2">
      <c r="A20" s="19" t="s">
        <v>44</v>
      </c>
      <c r="B20" s="19" t="s">
        <v>45</v>
      </c>
      <c r="E20" s="32" t="s">
        <v>33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>
        <v>1</v>
      </c>
      <c r="N20" s="19">
        <v>1</v>
      </c>
      <c r="O20" s="19">
        <v>1</v>
      </c>
      <c r="P20" s="32">
        <v>1</v>
      </c>
      <c r="Q20" s="19">
        <v>1</v>
      </c>
      <c r="R20" s="19">
        <v>1</v>
      </c>
      <c r="S20" s="19">
        <v>1</v>
      </c>
      <c r="T20" s="19">
        <v>1</v>
      </c>
      <c r="U20" s="19">
        <v>1</v>
      </c>
      <c r="V20" s="19">
        <v>1</v>
      </c>
      <c r="W20" s="19">
        <v>1</v>
      </c>
      <c r="X20" s="19">
        <v>1</v>
      </c>
      <c r="Y20" s="19">
        <v>1</v>
      </c>
      <c r="Z20" s="19">
        <v>1</v>
      </c>
      <c r="AA20" s="32">
        <v>1</v>
      </c>
      <c r="AB20" s="19">
        <v>1</v>
      </c>
      <c r="AC20" s="19">
        <v>1</v>
      </c>
      <c r="AD20" s="19">
        <v>1</v>
      </c>
      <c r="AE20" s="19">
        <v>1</v>
      </c>
      <c r="AF20" s="19">
        <v>1</v>
      </c>
      <c r="AG20" s="19">
        <v>1</v>
      </c>
      <c r="AH20" s="19">
        <v>1</v>
      </c>
      <c r="AI20" s="19">
        <v>1</v>
      </c>
      <c r="AJ20" s="19">
        <v>1</v>
      </c>
      <c r="AK20" s="19">
        <v>1</v>
      </c>
      <c r="AL20" s="32">
        <v>1</v>
      </c>
      <c r="AM20" s="19">
        <v>1.13074E-2</v>
      </c>
      <c r="AN20" s="19">
        <v>4.6181800000000002E-2</v>
      </c>
      <c r="AO20" s="19">
        <v>3.1902300000000001E-2</v>
      </c>
      <c r="AP20" s="19">
        <v>2.6298800000000001E-2</v>
      </c>
      <c r="AQ20" s="19">
        <v>2.2439299999999999E-2</v>
      </c>
      <c r="AR20" s="19">
        <v>1.9807700000000001E-2</v>
      </c>
      <c r="AS20" s="19">
        <v>2.30063E-2</v>
      </c>
      <c r="AT20" s="19">
        <v>4.1671100000000003E-2</v>
      </c>
      <c r="AU20" s="19">
        <v>5.5791100000000002E-4</v>
      </c>
      <c r="AV20" s="19">
        <v>5.3005999999999999E-3</v>
      </c>
      <c r="AW20" s="32">
        <v>1.0141600000000001E-2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1</v>
      </c>
      <c r="BH20" s="32">
        <v>1</v>
      </c>
      <c r="BI20" s="19">
        <v>0.29318846599999998</v>
      </c>
      <c r="BJ20" s="19">
        <v>0.87125949700000005</v>
      </c>
      <c r="BK20" s="19">
        <v>1.5299742940000001</v>
      </c>
      <c r="BL20" s="19">
        <v>1.626603217</v>
      </c>
      <c r="BM20" s="19">
        <v>1.6672042540000001</v>
      </c>
      <c r="BN20" s="19">
        <v>3.3529877880000001</v>
      </c>
      <c r="BO20" s="19">
        <v>2.5118549479999999</v>
      </c>
      <c r="BP20" s="19">
        <v>3.0888791410000001</v>
      </c>
      <c r="BQ20" s="19">
        <v>4.067961285</v>
      </c>
      <c r="BR20" s="19">
        <v>2.18005349221204</v>
      </c>
      <c r="BS20" s="32">
        <v>1.9174049430320801</v>
      </c>
      <c r="BT20" s="19">
        <v>0.2984</v>
      </c>
      <c r="BU20" s="19">
        <v>0.38719999999999999</v>
      </c>
      <c r="BV20" s="19">
        <v>0.43890000000000001</v>
      </c>
      <c r="BW20" s="19">
        <v>0.35449999999999998</v>
      </c>
      <c r="BX20" s="19">
        <v>0.3654</v>
      </c>
      <c r="BY20" s="19">
        <v>0.38979999999999998</v>
      </c>
      <c r="BZ20" s="19">
        <v>0.28289999999999998</v>
      </c>
      <c r="CA20" s="19">
        <v>0.28899999999999998</v>
      </c>
      <c r="CB20" s="19">
        <v>0.29480000000000001</v>
      </c>
      <c r="CC20" s="19">
        <v>0.2903</v>
      </c>
      <c r="CD20" s="32">
        <v>0.3911</v>
      </c>
      <c r="CE20" s="19">
        <v>0.16500000000000001</v>
      </c>
      <c r="CF20" s="19">
        <v>-0.03</v>
      </c>
      <c r="CG20" s="19">
        <v>-3.5999999999999997E-2</v>
      </c>
      <c r="CH20" s="19">
        <v>0.1</v>
      </c>
      <c r="CI20" s="19">
        <v>2.8000000000000001E-2</v>
      </c>
      <c r="CJ20" s="19">
        <v>-1E-3</v>
      </c>
      <c r="CK20" s="19">
        <v>0.16917829999999984</v>
      </c>
      <c r="CL20" s="19">
        <v>8.2000000000000003E-2</v>
      </c>
      <c r="CM20" s="19">
        <v>0.127</v>
      </c>
      <c r="CN20" s="19">
        <v>7.2999999999999995E-2</v>
      </c>
      <c r="CO20" s="32">
        <v>-5.5E-2</v>
      </c>
      <c r="CP20" s="19">
        <v>17.930802548132807</v>
      </c>
      <c r="CQ20" s="19">
        <v>16.419479356646715</v>
      </c>
      <c r="CR20" s="19">
        <v>17.614022544861637</v>
      </c>
      <c r="CS20" s="19">
        <v>18.124624079735845</v>
      </c>
      <c r="CT20" s="19">
        <v>17.85418077583228</v>
      </c>
      <c r="CU20" s="19">
        <v>17.604523564187748</v>
      </c>
      <c r="CV20" s="19">
        <v>18.625476435898488</v>
      </c>
      <c r="CW20" s="19">
        <v>18.600925112572153</v>
      </c>
      <c r="CX20" s="19">
        <v>18.846161006300363</v>
      </c>
      <c r="CY20" s="19">
        <v>19.120816991407462</v>
      </c>
      <c r="CZ20" s="32">
        <v>18.686043336512654</v>
      </c>
    </row>
    <row r="21" spans="1:104" x14ac:dyDescent="0.2">
      <c r="A21" s="19" t="s">
        <v>31</v>
      </c>
      <c r="B21" s="19" t="s">
        <v>32</v>
      </c>
      <c r="E21" s="32" t="s">
        <v>33</v>
      </c>
      <c r="F21" s="19">
        <v>0</v>
      </c>
      <c r="G21" s="19">
        <v>0</v>
      </c>
      <c r="H21" s="19">
        <v>1</v>
      </c>
      <c r="I21" s="19">
        <v>1</v>
      </c>
      <c r="J21" s="19">
        <v>1</v>
      </c>
      <c r="K21" s="19">
        <v>1</v>
      </c>
      <c r="L21" s="19">
        <v>1</v>
      </c>
      <c r="M21" s="19">
        <v>1</v>
      </c>
      <c r="N21" s="19">
        <v>1</v>
      </c>
      <c r="O21" s="19">
        <v>1</v>
      </c>
      <c r="P21" s="32">
        <v>1</v>
      </c>
      <c r="Q21" s="19">
        <v>1</v>
      </c>
      <c r="R21" s="19">
        <v>1</v>
      </c>
      <c r="S21" s="19">
        <v>1</v>
      </c>
      <c r="T21" s="19">
        <v>1</v>
      </c>
      <c r="U21" s="19">
        <v>1</v>
      </c>
      <c r="V21" s="19">
        <v>1</v>
      </c>
      <c r="W21" s="19">
        <v>1</v>
      </c>
      <c r="X21" s="19">
        <v>1</v>
      </c>
      <c r="Y21" s="19">
        <v>1</v>
      </c>
      <c r="Z21" s="19">
        <v>1</v>
      </c>
      <c r="AA21" s="32">
        <v>1</v>
      </c>
      <c r="AB21" s="19">
        <v>1</v>
      </c>
      <c r="AC21" s="19">
        <v>1</v>
      </c>
      <c r="AD21" s="19">
        <v>1</v>
      </c>
      <c r="AE21" s="19">
        <v>1</v>
      </c>
      <c r="AF21" s="19">
        <v>1</v>
      </c>
      <c r="AG21" s="19">
        <v>1</v>
      </c>
      <c r="AH21" s="19">
        <v>1</v>
      </c>
      <c r="AI21" s="19">
        <v>1</v>
      </c>
      <c r="AJ21" s="19">
        <v>1</v>
      </c>
      <c r="AK21" s="19">
        <v>1</v>
      </c>
      <c r="AL21" s="32">
        <v>1</v>
      </c>
      <c r="AM21" s="19">
        <v>3.39485E-2</v>
      </c>
      <c r="AN21" s="19">
        <v>3.3304300000000002E-2</v>
      </c>
      <c r="AO21" s="19">
        <v>3.9022800000000003E-2</v>
      </c>
      <c r="AP21" s="19">
        <v>3.8347399999999997E-2</v>
      </c>
      <c r="AQ21" s="19">
        <v>3.4638599999999999E-2</v>
      </c>
      <c r="AR21" s="19">
        <v>3.9213999999999999E-2</v>
      </c>
      <c r="AS21" s="19">
        <v>3.5286999999999999E-2</v>
      </c>
      <c r="AT21" s="19">
        <v>3.2562000000000001E-2</v>
      </c>
      <c r="AU21" s="19">
        <v>3.6654300000000001E-2</v>
      </c>
      <c r="AV21" s="19">
        <v>3.9433200000000002E-2</v>
      </c>
      <c r="AW21" s="32"/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32"/>
      <c r="BI21" s="19">
        <v>0.64921208500000005</v>
      </c>
      <c r="BJ21" s="19">
        <v>0.87614598300000002</v>
      </c>
      <c r="BK21" s="19">
        <v>1.063630673</v>
      </c>
      <c r="BL21" s="19">
        <v>1.2171146450000001</v>
      </c>
      <c r="BM21" s="19">
        <v>1.2611708049999999</v>
      </c>
      <c r="BN21" s="19">
        <v>2.0404966099999999</v>
      </c>
      <c r="BO21" s="19">
        <v>1.416807481</v>
      </c>
      <c r="BP21" s="19">
        <v>1.934125613</v>
      </c>
      <c r="BQ21" s="19">
        <v>1.52709582</v>
      </c>
      <c r="BR21" s="19">
        <v>1.42017412318035</v>
      </c>
      <c r="BS21" s="32">
        <v>1.68090094259818</v>
      </c>
      <c r="BT21" s="19">
        <v>0.31759999999999999</v>
      </c>
      <c r="BU21" s="19">
        <v>0.30930000000000002</v>
      </c>
      <c r="BV21" s="19">
        <v>0.31280000000000002</v>
      </c>
      <c r="BW21" s="19">
        <v>0.28910000000000002</v>
      </c>
      <c r="BX21" s="19">
        <v>0.26090000000000002</v>
      </c>
      <c r="BY21" s="19">
        <v>0.28079999999999999</v>
      </c>
      <c r="BZ21" s="19">
        <v>0.26300000000000001</v>
      </c>
      <c r="CA21" s="19">
        <v>0.2601</v>
      </c>
      <c r="CB21" s="19">
        <v>0.21990000000000001</v>
      </c>
      <c r="CC21" s="19">
        <v>0.2404</v>
      </c>
      <c r="CD21" s="32">
        <v>0.26119999999999999</v>
      </c>
      <c r="CE21" s="19">
        <v>6.9000000000000006E-2</v>
      </c>
      <c r="CF21" s="19">
        <v>0.02</v>
      </c>
      <c r="CG21" s="19">
        <v>1.7000000000000001E-2</v>
      </c>
      <c r="CH21" s="19">
        <v>3.4000000000000002E-2</v>
      </c>
      <c r="CI21" s="19">
        <v>2.4E-2</v>
      </c>
      <c r="CJ21" s="19">
        <v>2.9000000000000001E-2</v>
      </c>
      <c r="CK21" s="19">
        <v>5.3999999999999999E-2</v>
      </c>
      <c r="CL21" s="19">
        <v>2.9000000000000001E-2</v>
      </c>
      <c r="CM21" s="19">
        <v>6.3E-2</v>
      </c>
      <c r="CN21" s="19">
        <v>3.2000000000000001E-2</v>
      </c>
      <c r="CO21" s="32">
        <v>1.2E-2</v>
      </c>
      <c r="CP21" s="19">
        <v>19.502606249173482</v>
      </c>
      <c r="CQ21" s="19">
        <v>18.594770667582903</v>
      </c>
      <c r="CR21" s="19">
        <v>19.046606939950902</v>
      </c>
      <c r="CS21" s="19">
        <v>19.091819896311616</v>
      </c>
      <c r="CT21" s="19">
        <v>18.9400653605332</v>
      </c>
      <c r="CU21" s="19">
        <v>18.755856665017237</v>
      </c>
      <c r="CV21" s="19">
        <v>19.246594926928161</v>
      </c>
      <c r="CW21" s="19">
        <v>19.140306532347097</v>
      </c>
      <c r="CX21" s="19">
        <v>19.485545498015089</v>
      </c>
      <c r="CY21" s="19">
        <v>19.273735412833044</v>
      </c>
      <c r="CZ21" s="32">
        <v>19.297790554930309</v>
      </c>
    </row>
    <row r="22" spans="1:104" x14ac:dyDescent="0.2">
      <c r="A22" s="19" t="s">
        <v>40</v>
      </c>
      <c r="B22" s="19" t="s">
        <v>3960</v>
      </c>
      <c r="E22" s="32" t="s">
        <v>33</v>
      </c>
      <c r="F22" s="19">
        <v>1</v>
      </c>
      <c r="G22" s="19">
        <v>1</v>
      </c>
      <c r="H22" s="19">
        <v>1</v>
      </c>
      <c r="I22" s="19">
        <v>1</v>
      </c>
      <c r="J22" s="19">
        <v>1</v>
      </c>
      <c r="K22" s="19">
        <v>1</v>
      </c>
      <c r="L22" s="19">
        <v>1</v>
      </c>
      <c r="M22" s="19">
        <v>1</v>
      </c>
      <c r="N22" s="19">
        <v>1</v>
      </c>
      <c r="O22" s="19">
        <v>1</v>
      </c>
      <c r="P22" s="32">
        <v>1</v>
      </c>
      <c r="Q22" s="19">
        <v>1</v>
      </c>
      <c r="R22" s="19">
        <v>1</v>
      </c>
      <c r="S22" s="19">
        <v>1</v>
      </c>
      <c r="T22" s="19">
        <v>1</v>
      </c>
      <c r="U22" s="19">
        <v>1</v>
      </c>
      <c r="V22" s="19">
        <v>1</v>
      </c>
      <c r="W22" s="19">
        <v>1</v>
      </c>
      <c r="X22" s="19">
        <v>1</v>
      </c>
      <c r="Y22" s="19">
        <v>1</v>
      </c>
      <c r="Z22" s="19">
        <v>1</v>
      </c>
      <c r="AA22" s="32">
        <v>1</v>
      </c>
      <c r="AB22" s="19">
        <v>1</v>
      </c>
      <c r="AC22" s="19">
        <v>1</v>
      </c>
      <c r="AD22" s="19">
        <v>1</v>
      </c>
      <c r="AE22" s="19">
        <v>1</v>
      </c>
      <c r="AF22" s="19">
        <v>1</v>
      </c>
      <c r="AG22" s="19">
        <v>1</v>
      </c>
      <c r="AH22" s="19">
        <v>1</v>
      </c>
      <c r="AI22" s="19">
        <v>1</v>
      </c>
      <c r="AJ22" s="19">
        <v>1</v>
      </c>
      <c r="AK22" s="19">
        <v>1</v>
      </c>
      <c r="AL22" s="32">
        <v>1</v>
      </c>
      <c r="AM22" s="19">
        <v>2.89775E-2</v>
      </c>
      <c r="AN22" s="19">
        <v>2.85873E-2</v>
      </c>
      <c r="AO22" s="19">
        <v>2.75812E-2</v>
      </c>
      <c r="AP22" s="19">
        <v>3.0608099999999999E-2</v>
      </c>
      <c r="AQ22" s="19">
        <v>3.0437200000000001E-2</v>
      </c>
      <c r="AR22" s="19">
        <v>3.1407400000000002E-2</v>
      </c>
      <c r="AS22" s="19">
        <v>3.0500900000000001E-2</v>
      </c>
      <c r="AT22" s="19">
        <v>3.13586E-2</v>
      </c>
      <c r="AU22" s="19">
        <v>3.3909300000000003E-2</v>
      </c>
      <c r="AV22" s="19">
        <v>3.2275600000000002E-2</v>
      </c>
      <c r="AW22" s="32">
        <v>4.1254600000000002E-2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1</v>
      </c>
      <c r="BF22" s="19">
        <v>0</v>
      </c>
      <c r="BG22" s="19">
        <v>0</v>
      </c>
      <c r="BH22" s="32">
        <v>1</v>
      </c>
      <c r="BI22" s="19">
        <v>0.87927418599999996</v>
      </c>
      <c r="BJ22" s="19">
        <v>1.4010049179999999</v>
      </c>
      <c r="BK22" s="19">
        <v>1.6595745630000001</v>
      </c>
      <c r="BL22" s="19">
        <v>2.26604647</v>
      </c>
      <c r="BM22" s="19">
        <v>2.544162649</v>
      </c>
      <c r="BN22" s="19">
        <v>2.7008175149999998</v>
      </c>
      <c r="BO22" s="19">
        <v>1.934406563</v>
      </c>
      <c r="BP22" s="19">
        <v>2.4942063619999999</v>
      </c>
      <c r="BQ22" s="19">
        <v>2.1602059320000002</v>
      </c>
      <c r="BR22" s="19">
        <v>2.12613096722996</v>
      </c>
      <c r="BS22" s="32">
        <v>2.3564200361054999</v>
      </c>
      <c r="BT22" s="19">
        <v>0.2339</v>
      </c>
      <c r="BU22" s="19">
        <v>0.27829999999999999</v>
      </c>
      <c r="BV22" s="19">
        <v>0.28149999999999997</v>
      </c>
      <c r="BW22" s="19">
        <v>0.21859999999999999</v>
      </c>
      <c r="BX22" s="19">
        <v>0.21779999999999999</v>
      </c>
      <c r="BY22" s="19">
        <v>0.2404</v>
      </c>
      <c r="BZ22" s="19">
        <v>0.22470000000000001</v>
      </c>
      <c r="CA22" s="19">
        <v>0.22509999999999999</v>
      </c>
      <c r="CB22" s="19">
        <v>0.1968</v>
      </c>
      <c r="CC22" s="19">
        <v>0.22889999999999999</v>
      </c>
      <c r="CD22" s="32">
        <v>0.25019999999999998</v>
      </c>
      <c r="CE22" s="19">
        <v>0.14399999999999999</v>
      </c>
      <c r="CF22" s="19">
        <v>3.4000000000000002E-2</v>
      </c>
      <c r="CG22" s="19">
        <v>4.1000000000000002E-2</v>
      </c>
      <c r="CH22" s="19">
        <v>0.13500000000000001</v>
      </c>
      <c r="CI22" s="19">
        <v>7.2999999999999995E-2</v>
      </c>
      <c r="CJ22" s="19">
        <v>7.6999999999999999E-2</v>
      </c>
      <c r="CK22" s="19">
        <v>0.157</v>
      </c>
      <c r="CL22" s="19">
        <v>6.9000000000000006E-2</v>
      </c>
      <c r="CM22" s="19">
        <v>0.127</v>
      </c>
      <c r="CN22" s="19">
        <v>6.3E-2</v>
      </c>
      <c r="CO22" s="32">
        <v>2.5999999999999999E-2</v>
      </c>
      <c r="CP22" s="19">
        <v>19.577211501650062</v>
      </c>
      <c r="CQ22" s="19">
        <v>18.668872033420218</v>
      </c>
      <c r="CR22" s="19">
        <v>19.24819074243144</v>
      </c>
      <c r="CS22" s="19">
        <v>19.38624354382743</v>
      </c>
      <c r="CT22" s="19">
        <v>19.397891359827586</v>
      </c>
      <c r="CU22" s="19">
        <v>19.253771825613963</v>
      </c>
      <c r="CV22" s="19">
        <v>19.770296973090993</v>
      </c>
      <c r="CW22" s="19">
        <v>19.778912192046278</v>
      </c>
      <c r="CX22" s="19">
        <v>20.081380968884876</v>
      </c>
      <c r="CY22" s="19">
        <v>19.91702046011585</v>
      </c>
      <c r="CZ22" s="32">
        <v>20.0055513984924</v>
      </c>
    </row>
    <row r="23" spans="1:104" x14ac:dyDescent="0.2">
      <c r="A23" s="19" t="s">
        <v>36</v>
      </c>
      <c r="B23" s="19" t="s">
        <v>37</v>
      </c>
      <c r="E23" s="32" t="s">
        <v>33</v>
      </c>
      <c r="F23" s="19">
        <v>0</v>
      </c>
      <c r="G23" s="19">
        <v>0</v>
      </c>
      <c r="H23" s="19">
        <v>0</v>
      </c>
      <c r="I23" s="19">
        <v>0</v>
      </c>
      <c r="J23" s="19">
        <v>1</v>
      </c>
      <c r="K23" s="19">
        <v>1</v>
      </c>
      <c r="L23" s="19">
        <v>1</v>
      </c>
      <c r="M23" s="19">
        <v>1</v>
      </c>
      <c r="N23" s="19">
        <v>1</v>
      </c>
      <c r="O23" s="19">
        <v>1</v>
      </c>
      <c r="P23" s="32">
        <v>1</v>
      </c>
      <c r="Q23" s="19">
        <v>1</v>
      </c>
      <c r="R23" s="19">
        <v>1</v>
      </c>
      <c r="S23" s="19">
        <v>1</v>
      </c>
      <c r="T23" s="19">
        <v>1</v>
      </c>
      <c r="U23" s="19">
        <v>1</v>
      </c>
      <c r="V23" s="19">
        <v>1</v>
      </c>
      <c r="W23" s="19">
        <v>1</v>
      </c>
      <c r="X23" s="19">
        <v>1</v>
      </c>
      <c r="Y23" s="19">
        <v>1</v>
      </c>
      <c r="Z23" s="19">
        <v>1</v>
      </c>
      <c r="AA23" s="32">
        <v>1</v>
      </c>
      <c r="AB23" s="19">
        <v>1</v>
      </c>
      <c r="AC23" s="19">
        <v>1</v>
      </c>
      <c r="AD23" s="19">
        <v>1</v>
      </c>
      <c r="AE23" s="19">
        <v>1</v>
      </c>
      <c r="AF23" s="19">
        <v>1</v>
      </c>
      <c r="AG23" s="19">
        <v>1</v>
      </c>
      <c r="AH23" s="19">
        <v>1</v>
      </c>
      <c r="AI23" s="19">
        <v>1</v>
      </c>
      <c r="AJ23" s="19">
        <v>1</v>
      </c>
      <c r="AK23" s="19">
        <v>1</v>
      </c>
      <c r="AL23" s="32">
        <v>1</v>
      </c>
      <c r="AM23" s="19">
        <v>3.5194799999999998E-2</v>
      </c>
      <c r="AN23" s="19">
        <v>3.4493099999999999E-2</v>
      </c>
      <c r="AO23" s="19">
        <v>3.2160599999999998E-2</v>
      </c>
      <c r="AP23" s="19">
        <v>3.4276300000000003E-2</v>
      </c>
      <c r="AQ23" s="19">
        <v>3.6619400000000003E-2</v>
      </c>
      <c r="AR23" s="19">
        <v>3.72474E-2</v>
      </c>
      <c r="AS23" s="19">
        <v>3.6323899999999999E-2</v>
      </c>
      <c r="AT23" s="19">
        <v>3.8198200000000002E-2</v>
      </c>
      <c r="AU23" s="19">
        <v>4.4273300000000002E-2</v>
      </c>
      <c r="AV23" s="19">
        <v>4.2619600000000001E-2</v>
      </c>
      <c r="AW23" s="32">
        <v>4.9183999999999999E-2</v>
      </c>
      <c r="AX23" s="19">
        <v>1</v>
      </c>
      <c r="AY23" s="19">
        <v>1</v>
      </c>
      <c r="AZ23" s="19">
        <v>0</v>
      </c>
      <c r="BA23" s="19">
        <v>0</v>
      </c>
      <c r="BB23" s="19">
        <v>1</v>
      </c>
      <c r="BC23" s="19">
        <v>1</v>
      </c>
      <c r="BD23" s="19">
        <v>0</v>
      </c>
      <c r="BE23" s="19">
        <v>0</v>
      </c>
      <c r="BF23" s="19">
        <v>1</v>
      </c>
      <c r="BG23" s="19">
        <v>1</v>
      </c>
      <c r="BH23" s="32">
        <v>0</v>
      </c>
      <c r="BI23" s="19">
        <v>1.466544895</v>
      </c>
      <c r="BJ23" s="19">
        <v>1.9407660099999999</v>
      </c>
      <c r="BK23" s="19">
        <v>2.0239316239999998</v>
      </c>
      <c r="BL23" s="19">
        <v>3.0080889790000001</v>
      </c>
      <c r="BM23" s="19">
        <v>3.6534292989999999</v>
      </c>
      <c r="BN23" s="19">
        <v>5.1824265030000003</v>
      </c>
      <c r="BO23" s="19">
        <v>3.8244867459999998</v>
      </c>
      <c r="BP23" s="19">
        <v>6.1603865149999999</v>
      </c>
      <c r="BQ23" s="19">
        <v>6.0865675780000004</v>
      </c>
      <c r="BR23" s="19">
        <v>5.0632102546386797</v>
      </c>
      <c r="BS23" s="32">
        <v>5.7692737239717902</v>
      </c>
      <c r="BT23" s="19">
        <v>0.32929999999999998</v>
      </c>
      <c r="BU23" s="19">
        <v>0.42809999999999998</v>
      </c>
      <c r="BV23" s="19">
        <v>0.36969999999999997</v>
      </c>
      <c r="BW23" s="19">
        <v>0.28050000000000003</v>
      </c>
      <c r="BX23" s="19">
        <v>0.24</v>
      </c>
      <c r="BY23" s="19">
        <v>0.26169999999999999</v>
      </c>
      <c r="BZ23" s="19">
        <v>0.1953</v>
      </c>
      <c r="CA23" s="19">
        <v>0.1082</v>
      </c>
      <c r="CB23" s="19">
        <v>0.1158</v>
      </c>
      <c r="CC23" s="19">
        <v>0.2092</v>
      </c>
      <c r="CD23" s="32">
        <v>0.27500000000000002</v>
      </c>
      <c r="CE23" s="19">
        <v>0.16917829999999984</v>
      </c>
      <c r="CF23" s="19">
        <v>2.4E-2</v>
      </c>
      <c r="CG23" s="19">
        <v>6.7000000000000004E-2</v>
      </c>
      <c r="CH23" s="19">
        <v>0.16917829999999984</v>
      </c>
      <c r="CI23" s="19">
        <v>0.11899999999999999</v>
      </c>
      <c r="CJ23" s="19">
        <v>0.105</v>
      </c>
      <c r="CK23" s="19">
        <v>0.16917829999999984</v>
      </c>
      <c r="CL23" s="19">
        <v>0.16917829999999984</v>
      </c>
      <c r="CM23" s="19">
        <v>0.16917829999999984</v>
      </c>
      <c r="CN23" s="19">
        <v>0.15</v>
      </c>
      <c r="CO23" s="32">
        <v>9.9000000000000005E-2</v>
      </c>
      <c r="CP23" s="19">
        <v>19.040568668672968</v>
      </c>
      <c r="CQ23" s="19">
        <v>18.274361650495898</v>
      </c>
      <c r="CR23" s="19">
        <v>18.914902624010743</v>
      </c>
      <c r="CS23" s="19">
        <v>19.244578672607542</v>
      </c>
      <c r="CT23" s="19">
        <v>19.366955725435929</v>
      </c>
      <c r="CU23" s="19">
        <v>19.228524122528366</v>
      </c>
      <c r="CV23" s="19">
        <v>19.790332217633004</v>
      </c>
      <c r="CW23" s="19">
        <v>19.843933796348885</v>
      </c>
      <c r="CX23" s="19">
        <v>20.291937214796153</v>
      </c>
      <c r="CY23" s="19">
        <v>20.299287509241761</v>
      </c>
      <c r="CZ23" s="32">
        <v>20.463877355536557</v>
      </c>
    </row>
    <row r="24" spans="1:104" x14ac:dyDescent="0.2">
      <c r="A24" s="19" t="s">
        <v>46</v>
      </c>
      <c r="B24" s="19" t="s">
        <v>47</v>
      </c>
      <c r="E24" s="32" t="s">
        <v>33</v>
      </c>
      <c r="F24" s="19">
        <v>0</v>
      </c>
      <c r="G24" s="19">
        <v>1</v>
      </c>
      <c r="H24" s="19">
        <v>1</v>
      </c>
      <c r="I24" s="19">
        <v>1</v>
      </c>
      <c r="J24" s="19">
        <v>1</v>
      </c>
      <c r="K24" s="19">
        <v>1</v>
      </c>
      <c r="L24" s="19">
        <v>1</v>
      </c>
      <c r="M24" s="19">
        <v>1</v>
      </c>
      <c r="N24" s="19">
        <v>1</v>
      </c>
      <c r="O24" s="19">
        <v>1</v>
      </c>
      <c r="P24" s="32">
        <v>1</v>
      </c>
      <c r="Q24" s="19">
        <v>1</v>
      </c>
      <c r="R24" s="19">
        <v>1</v>
      </c>
      <c r="S24" s="19">
        <v>1</v>
      </c>
      <c r="T24" s="19">
        <v>1</v>
      </c>
      <c r="U24" s="19">
        <v>1</v>
      </c>
      <c r="V24" s="19">
        <v>1</v>
      </c>
      <c r="W24" s="19">
        <v>1</v>
      </c>
      <c r="X24" s="19">
        <v>1</v>
      </c>
      <c r="Y24" s="19">
        <v>1</v>
      </c>
      <c r="Z24" s="19">
        <v>1</v>
      </c>
      <c r="AA24" s="32">
        <v>1</v>
      </c>
      <c r="AB24" s="19">
        <v>1</v>
      </c>
      <c r="AC24" s="19">
        <v>1</v>
      </c>
      <c r="AD24" s="19">
        <v>1</v>
      </c>
      <c r="AE24" s="19">
        <v>1</v>
      </c>
      <c r="AF24" s="19">
        <v>1</v>
      </c>
      <c r="AG24" s="19">
        <v>1</v>
      </c>
      <c r="AH24" s="19">
        <v>1</v>
      </c>
      <c r="AI24" s="19">
        <v>1</v>
      </c>
      <c r="AJ24" s="19">
        <v>1</v>
      </c>
      <c r="AK24" s="19">
        <v>1</v>
      </c>
      <c r="AL24" s="32">
        <v>1</v>
      </c>
      <c r="AM24" s="19">
        <v>4.7869099999999998E-2</v>
      </c>
      <c r="AN24" s="19">
        <v>4.9046899999999997E-2</v>
      </c>
      <c r="AO24" s="19">
        <v>4.6222300000000001E-2</v>
      </c>
      <c r="AP24" s="19">
        <v>4.80837E-2</v>
      </c>
      <c r="AQ24" s="19">
        <v>4.69626E-2</v>
      </c>
      <c r="AR24" s="19">
        <v>4.3314800000000001E-2</v>
      </c>
      <c r="AS24" s="19">
        <v>4.2548299999999997E-2</v>
      </c>
      <c r="AT24" s="19">
        <v>4.3482899999999998E-2</v>
      </c>
      <c r="AU24" s="19">
        <v>4.3179200000000001E-2</v>
      </c>
      <c r="AV24" s="19">
        <v>4.5880499999999998E-2</v>
      </c>
      <c r="AW24" s="32">
        <v>4.7443199999999998E-2</v>
      </c>
      <c r="AX24" s="19">
        <v>1</v>
      </c>
      <c r="AY24" s="19">
        <v>1</v>
      </c>
      <c r="AZ24" s="19">
        <v>1</v>
      </c>
      <c r="BA24" s="19">
        <v>1</v>
      </c>
      <c r="BB24" s="19">
        <v>1</v>
      </c>
      <c r="BC24" s="19">
        <v>1</v>
      </c>
      <c r="BD24" s="19">
        <v>1</v>
      </c>
      <c r="BE24" s="19">
        <v>1</v>
      </c>
      <c r="BF24" s="19">
        <v>1</v>
      </c>
      <c r="BG24" s="19">
        <v>1</v>
      </c>
      <c r="BH24" s="32">
        <v>1</v>
      </c>
      <c r="BI24" s="19">
        <v>0.89446151600000001</v>
      </c>
      <c r="BJ24" s="19">
        <v>1.7158935529999999</v>
      </c>
      <c r="BK24" s="19">
        <v>2.1004880039999998</v>
      </c>
      <c r="BL24" s="19">
        <v>2.6745821529999998</v>
      </c>
      <c r="BM24" s="19">
        <v>2.9837822169999999</v>
      </c>
      <c r="BN24" s="19">
        <v>3.9220375289999998</v>
      </c>
      <c r="BO24" s="19">
        <v>2.7428596120000002</v>
      </c>
      <c r="BP24" s="19">
        <v>3.8317241289999999</v>
      </c>
      <c r="BQ24" s="19">
        <v>4.2428509160000001</v>
      </c>
      <c r="BR24" s="19">
        <v>3.4589934876794999</v>
      </c>
      <c r="BS24" s="32">
        <v>3.5480804360888598</v>
      </c>
      <c r="BT24" s="19">
        <v>0.23530000000000001</v>
      </c>
      <c r="BU24" s="19">
        <v>0.29599999999999999</v>
      </c>
      <c r="BV24" s="19">
        <v>0.2452</v>
      </c>
      <c r="BW24" s="19">
        <v>0.249</v>
      </c>
      <c r="BX24" s="19">
        <v>0.28870000000000001</v>
      </c>
      <c r="BY24" s="19">
        <v>0.25540000000000002</v>
      </c>
      <c r="BZ24" s="19">
        <v>0.20649999999999999</v>
      </c>
      <c r="CA24" s="19">
        <v>0.2087</v>
      </c>
      <c r="CB24" s="19">
        <v>0.22209999999999999</v>
      </c>
      <c r="CC24" s="19">
        <v>0.31709999999999999</v>
      </c>
      <c r="CD24" s="32">
        <v>0.35899999999999999</v>
      </c>
      <c r="CE24" s="19">
        <v>0.14000000000000001</v>
      </c>
      <c r="CF24" s="19">
        <v>4.8000000000000001E-2</v>
      </c>
      <c r="CG24" s="19">
        <v>1.9E-2</v>
      </c>
      <c r="CH24" s="19">
        <v>8.7999999999999995E-2</v>
      </c>
      <c r="CI24" s="19">
        <v>2.5999999999999999E-2</v>
      </c>
      <c r="CJ24" s="19">
        <v>3.6999999999999998E-2</v>
      </c>
      <c r="CK24" s="19">
        <v>0.12</v>
      </c>
      <c r="CL24" s="19">
        <v>0.10100000000000001</v>
      </c>
      <c r="CM24" s="19">
        <v>0.12</v>
      </c>
      <c r="CN24" s="19">
        <v>8.6999999999999994E-2</v>
      </c>
      <c r="CO24" s="32">
        <v>0.02</v>
      </c>
      <c r="CP24" s="19">
        <v>20.288193436230326</v>
      </c>
      <c r="CQ24" s="19">
        <v>19.371984135081188</v>
      </c>
      <c r="CR24" s="19">
        <v>20.201480979041694</v>
      </c>
      <c r="CS24" s="19">
        <v>20.529588513146052</v>
      </c>
      <c r="CT24" s="19">
        <v>20.439635994738811</v>
      </c>
      <c r="CU24" s="19">
        <v>20.348650646536743</v>
      </c>
      <c r="CV24" s="19">
        <v>20.664315050044724</v>
      </c>
      <c r="CW24" s="19">
        <v>20.73453804106785</v>
      </c>
      <c r="CX24" s="19">
        <v>20.956804055436489</v>
      </c>
      <c r="CY24" s="19">
        <v>21.140039798362992</v>
      </c>
      <c r="CZ24" s="32">
        <v>21.01258705232652</v>
      </c>
    </row>
    <row r="25" spans="1:104" x14ac:dyDescent="0.2">
      <c r="A25" s="19" t="s">
        <v>48</v>
      </c>
      <c r="B25" s="19" t="s">
        <v>49</v>
      </c>
      <c r="E25" s="32" t="s">
        <v>33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1</v>
      </c>
      <c r="N25" s="19">
        <v>1</v>
      </c>
      <c r="O25" s="19">
        <v>1</v>
      </c>
      <c r="P25" s="32">
        <v>1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1</v>
      </c>
      <c r="Y25" s="19">
        <v>1</v>
      </c>
      <c r="Z25" s="19">
        <v>1</v>
      </c>
      <c r="AA25" s="32">
        <v>1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1</v>
      </c>
      <c r="AK25" s="19">
        <v>1</v>
      </c>
      <c r="AL25" s="32">
        <v>1</v>
      </c>
      <c r="AM25" s="19">
        <v>2.87596E-2</v>
      </c>
      <c r="AN25" s="19">
        <v>2.7436499999999999E-2</v>
      </c>
      <c r="AO25" s="19">
        <v>2.6857499999999999E-2</v>
      </c>
      <c r="AP25" s="19">
        <v>2.7864799999999999E-2</v>
      </c>
      <c r="AQ25" s="19">
        <v>2.6334900000000001E-2</v>
      </c>
      <c r="AR25" s="19">
        <v>2.6657699999999999E-2</v>
      </c>
      <c r="AS25" s="19">
        <v>3.01394E-2</v>
      </c>
      <c r="AT25" s="19">
        <v>4.0234699999999998E-2</v>
      </c>
      <c r="AU25" s="19">
        <v>5.0022200000000003E-2</v>
      </c>
      <c r="AV25" s="19">
        <v>5.6265700000000002E-2</v>
      </c>
      <c r="AW25" s="32">
        <v>5.8857899999999998E-2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1</v>
      </c>
      <c r="BE25" s="19">
        <v>1</v>
      </c>
      <c r="BF25" s="19">
        <v>1</v>
      </c>
      <c r="BG25" s="19">
        <v>1</v>
      </c>
      <c r="BH25" s="32">
        <v>1</v>
      </c>
      <c r="BI25" s="19">
        <v>1.830866909</v>
      </c>
      <c r="BJ25" s="19">
        <v>2.6784536050000001</v>
      </c>
      <c r="BK25" s="19">
        <v>2.6373344479999998</v>
      </c>
      <c r="BL25" s="19">
        <v>3.5374909489999999</v>
      </c>
      <c r="BM25" s="19">
        <v>4.3681440829999998</v>
      </c>
      <c r="BN25" s="19">
        <v>4.5421492360000002</v>
      </c>
      <c r="BO25" s="19">
        <v>3.4872624210000001</v>
      </c>
      <c r="BP25" s="19">
        <v>3.7754911249999998</v>
      </c>
      <c r="BQ25" s="19">
        <v>4.3559973239999996</v>
      </c>
      <c r="BR25" s="19">
        <v>2.9289686515282098</v>
      </c>
      <c r="BS25" s="32">
        <v>2.6991040763440299</v>
      </c>
      <c r="BT25" s="19" t="s">
        <v>4104</v>
      </c>
      <c r="BU25" s="19" t="s">
        <v>4104</v>
      </c>
      <c r="BV25" s="19" t="s">
        <v>4104</v>
      </c>
      <c r="BW25" s="19" t="s">
        <v>4104</v>
      </c>
      <c r="BX25" s="19" t="s">
        <v>4104</v>
      </c>
      <c r="BY25" s="19" t="s">
        <v>4104</v>
      </c>
      <c r="BZ25" s="19" t="s">
        <v>4104</v>
      </c>
      <c r="CA25" s="19" t="s">
        <v>4104</v>
      </c>
      <c r="CB25" s="19" t="s">
        <v>4104</v>
      </c>
      <c r="CC25" s="19" t="s">
        <v>4104</v>
      </c>
      <c r="CD25" s="32" t="s">
        <v>4104</v>
      </c>
      <c r="CE25" s="19" t="s">
        <v>4104</v>
      </c>
      <c r="CF25" s="19" t="s">
        <v>4104</v>
      </c>
      <c r="CG25" s="19" t="s">
        <v>4104</v>
      </c>
      <c r="CH25" s="19" t="s">
        <v>4104</v>
      </c>
      <c r="CI25" s="19" t="s">
        <v>4104</v>
      </c>
      <c r="CJ25" s="19" t="s">
        <v>4104</v>
      </c>
      <c r="CK25" s="19" t="s">
        <v>4104</v>
      </c>
      <c r="CL25" s="19" t="s">
        <v>4104</v>
      </c>
      <c r="CM25" s="19" t="s">
        <v>4104</v>
      </c>
      <c r="CN25" s="19" t="s">
        <v>4104</v>
      </c>
      <c r="CO25" s="32" t="s">
        <v>4104</v>
      </c>
      <c r="CP25" s="19">
        <v>18.077695412828334</v>
      </c>
      <c r="CQ25" s="19">
        <v>17.727403743130928</v>
      </c>
      <c r="CR25" s="19">
        <v>18.376453493121648</v>
      </c>
      <c r="CS25" s="19">
        <v>18.653270882735043</v>
      </c>
      <c r="CT25" s="19">
        <v>18.798703081745916</v>
      </c>
      <c r="CU25" s="19">
        <v>18.911560222524386</v>
      </c>
      <c r="CV25" s="19">
        <v>19.233012665188987</v>
      </c>
      <c r="CW25" s="19">
        <v>19.345575840333581</v>
      </c>
      <c r="CX25" s="19">
        <v>19.439539171919286</v>
      </c>
      <c r="CY25" s="19">
        <v>20.01848814311149</v>
      </c>
      <c r="CZ25" s="32">
        <v>20.009563158953156</v>
      </c>
    </row>
    <row r="26" spans="1:104" x14ac:dyDescent="0.2">
      <c r="A26" s="19" t="s">
        <v>377</v>
      </c>
      <c r="B26" s="19" t="s">
        <v>378</v>
      </c>
      <c r="E26" s="32" t="s">
        <v>33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1</v>
      </c>
      <c r="P26" s="32">
        <v>1</v>
      </c>
      <c r="Q26" s="19">
        <v>1</v>
      </c>
      <c r="R26" s="19">
        <v>1</v>
      </c>
      <c r="S26" s="19">
        <v>1</v>
      </c>
      <c r="T26" s="19">
        <v>1</v>
      </c>
      <c r="U26" s="19">
        <v>1</v>
      </c>
      <c r="V26" s="19">
        <v>1</v>
      </c>
      <c r="W26" s="19">
        <v>1</v>
      </c>
      <c r="X26" s="19">
        <v>1</v>
      </c>
      <c r="Y26" s="19">
        <v>1</v>
      </c>
      <c r="Z26" s="19">
        <v>1</v>
      </c>
      <c r="AA26" s="32">
        <v>1</v>
      </c>
      <c r="AB26" s="19">
        <v>1</v>
      </c>
      <c r="AC26" s="19">
        <v>1</v>
      </c>
      <c r="AD26" s="19">
        <v>1</v>
      </c>
      <c r="AE26" s="19">
        <v>1</v>
      </c>
      <c r="AF26" s="19">
        <v>1</v>
      </c>
      <c r="AG26" s="19">
        <v>1</v>
      </c>
      <c r="AH26" s="19">
        <v>1</v>
      </c>
      <c r="AI26" s="19">
        <v>1</v>
      </c>
      <c r="AJ26" s="19">
        <v>1</v>
      </c>
      <c r="AK26" s="19">
        <v>1</v>
      </c>
      <c r="AL26" s="32">
        <v>1</v>
      </c>
      <c r="AN26" s="19">
        <v>3.9035199999999999E-2</v>
      </c>
      <c r="AO26" s="19">
        <v>3.5685399999999999E-2</v>
      </c>
      <c r="AP26" s="19">
        <v>3.5272400000000002E-2</v>
      </c>
      <c r="AQ26" s="19">
        <v>3.9150400000000002E-2</v>
      </c>
      <c r="AR26" s="19">
        <v>3.9140099999999997E-2</v>
      </c>
      <c r="AS26" s="19">
        <v>4.5343899999999999E-2</v>
      </c>
      <c r="AT26" s="19">
        <v>4.0599299999999998E-2</v>
      </c>
      <c r="AU26" s="19">
        <v>4.6736199999999999E-2</v>
      </c>
      <c r="AV26" s="19">
        <v>5.08633E-2</v>
      </c>
      <c r="AW26" s="32">
        <v>5.3166199999999997E-2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1</v>
      </c>
      <c r="BH26" s="32">
        <v>1</v>
      </c>
      <c r="BI26" s="19">
        <v>0.59614188579462701</v>
      </c>
      <c r="BJ26" s="19">
        <v>1.1896202437213499</v>
      </c>
      <c r="BK26" s="19">
        <v>2.2852816828473799</v>
      </c>
      <c r="BL26" s="19">
        <v>3.3783860350672201</v>
      </c>
      <c r="BM26" s="19">
        <v>3.7947258679135998</v>
      </c>
      <c r="BN26" s="19">
        <v>5.7121618626235602</v>
      </c>
      <c r="BO26" s="19">
        <v>3.0128390307196602</v>
      </c>
      <c r="BP26" s="19">
        <v>3.53557410096963</v>
      </c>
      <c r="BQ26" s="19">
        <v>4.6968503410820404</v>
      </c>
      <c r="BR26" s="19">
        <v>2.8194685276969702</v>
      </c>
      <c r="BS26" s="32">
        <v>1.9284626040320101</v>
      </c>
      <c r="BT26" s="19">
        <v>0.29409999999999997</v>
      </c>
      <c r="BU26" s="19">
        <v>0.36659999999999998</v>
      </c>
      <c r="BV26" s="19">
        <v>0.34370000000000001</v>
      </c>
      <c r="BW26" s="19">
        <v>0.24740000000000001</v>
      </c>
      <c r="BX26" s="19">
        <v>0.26960000000000001</v>
      </c>
      <c r="BY26" s="19">
        <v>0.24379999999999999</v>
      </c>
      <c r="BZ26" s="19">
        <v>9.4600000000000004E-2</v>
      </c>
      <c r="CA26" s="19">
        <v>0.20849999999999999</v>
      </c>
      <c r="CB26" s="19">
        <v>0.1598</v>
      </c>
      <c r="CC26" s="19">
        <v>5.3199999999999997E-2</v>
      </c>
      <c r="CD26" s="32">
        <v>0.27610000000000001</v>
      </c>
      <c r="CE26" s="19">
        <v>9.7000000000000003E-2</v>
      </c>
      <c r="CF26" s="19">
        <v>1E-3</v>
      </c>
      <c r="CG26" s="19">
        <v>1.7999999999999999E-2</v>
      </c>
      <c r="CH26" s="19">
        <v>0.16200000000000001</v>
      </c>
      <c r="CI26" s="19">
        <v>0.109</v>
      </c>
      <c r="CJ26" s="19">
        <v>8.4000000000000005E-2</v>
      </c>
      <c r="CK26" s="19">
        <v>0.16917829999999984</v>
      </c>
      <c r="CL26" s="19">
        <v>0.06</v>
      </c>
      <c r="CM26" s="19">
        <v>0.16917829999999984</v>
      </c>
      <c r="CN26" s="19">
        <v>0.16917829999999984</v>
      </c>
      <c r="CO26" s="32">
        <v>1.4999999999999999E-2</v>
      </c>
      <c r="CP26" s="19" t="s">
        <v>4104</v>
      </c>
      <c r="CQ26" s="19">
        <v>15.929777428526425</v>
      </c>
      <c r="CR26" s="19">
        <v>16.887162118546659</v>
      </c>
      <c r="CS26" s="19">
        <v>17.59581145134371</v>
      </c>
      <c r="CT26" s="19">
        <v>17.733753011918431</v>
      </c>
      <c r="CU26" s="19">
        <v>17.611505567561625</v>
      </c>
      <c r="CV26" s="19">
        <v>18.614083877608799</v>
      </c>
      <c r="CW26" s="19">
        <v>18.28129964360652</v>
      </c>
      <c r="CX26" s="19">
        <v>18.464579739195997</v>
      </c>
      <c r="CY26" s="19">
        <v>18.713276622487363</v>
      </c>
      <c r="CZ26" s="32">
        <v>18.655250910646416</v>
      </c>
    </row>
    <row r="27" spans="1:104" x14ac:dyDescent="0.2">
      <c r="A27" s="19" t="s">
        <v>34</v>
      </c>
      <c r="B27" s="19" t="s">
        <v>35</v>
      </c>
      <c r="D27" s="19">
        <v>2014</v>
      </c>
      <c r="E27" s="32" t="s">
        <v>33</v>
      </c>
      <c r="H27" s="19">
        <v>0</v>
      </c>
      <c r="P27" s="32"/>
      <c r="S27" s="19">
        <v>1</v>
      </c>
      <c r="AA27" s="32"/>
      <c r="AD27" s="19">
        <v>1</v>
      </c>
      <c r="AL27" s="32"/>
      <c r="AO27" s="19">
        <v>2.65179E-2</v>
      </c>
      <c r="AW27" s="32"/>
      <c r="BH27" s="32"/>
      <c r="BI27" s="19" t="s">
        <v>4104</v>
      </c>
      <c r="BJ27" s="19" t="s">
        <v>4104</v>
      </c>
      <c r="BK27" s="19" t="s">
        <v>4104</v>
      </c>
      <c r="BL27" s="19" t="s">
        <v>4104</v>
      </c>
      <c r="BM27" s="19" t="s">
        <v>4104</v>
      </c>
      <c r="BN27" s="19" t="s">
        <v>4104</v>
      </c>
      <c r="BO27" s="19" t="s">
        <v>4104</v>
      </c>
      <c r="BP27" s="19" t="s">
        <v>4104</v>
      </c>
      <c r="BQ27" s="19" t="s">
        <v>4104</v>
      </c>
      <c r="BR27" s="19" t="s">
        <v>4104</v>
      </c>
      <c r="BS27" s="32" t="s">
        <v>4104</v>
      </c>
      <c r="BT27" s="19" t="s">
        <v>4104</v>
      </c>
      <c r="BU27" s="19" t="s">
        <v>4104</v>
      </c>
      <c r="BV27" s="19" t="s">
        <v>4104</v>
      </c>
      <c r="BW27" s="19" t="s">
        <v>4104</v>
      </c>
      <c r="BX27" s="19" t="s">
        <v>4104</v>
      </c>
      <c r="BY27" s="19" t="s">
        <v>4104</v>
      </c>
      <c r="BZ27" s="19" t="s">
        <v>4104</v>
      </c>
      <c r="CA27" s="19" t="s">
        <v>4104</v>
      </c>
      <c r="CB27" s="19" t="s">
        <v>4104</v>
      </c>
      <c r="CC27" s="19" t="s">
        <v>4104</v>
      </c>
      <c r="CD27" s="32" t="s">
        <v>4104</v>
      </c>
      <c r="CE27" s="19" t="s">
        <v>4104</v>
      </c>
      <c r="CF27" s="19" t="s">
        <v>4104</v>
      </c>
      <c r="CG27" s="19" t="s">
        <v>4104</v>
      </c>
      <c r="CH27" s="19" t="s">
        <v>4104</v>
      </c>
      <c r="CI27" s="19" t="s">
        <v>4104</v>
      </c>
      <c r="CJ27" s="19" t="s">
        <v>4104</v>
      </c>
      <c r="CK27" s="19" t="s">
        <v>4104</v>
      </c>
      <c r="CL27" s="19" t="s">
        <v>4104</v>
      </c>
      <c r="CM27" s="19" t="s">
        <v>4104</v>
      </c>
      <c r="CN27" s="19" t="s">
        <v>4104</v>
      </c>
      <c r="CO27" s="32" t="s">
        <v>4104</v>
      </c>
      <c r="CP27" s="19" t="s">
        <v>4104</v>
      </c>
      <c r="CQ27" s="19" t="s">
        <v>4104</v>
      </c>
      <c r="CR27" s="19" t="s">
        <v>4104</v>
      </c>
      <c r="CS27" s="19" t="s">
        <v>4104</v>
      </c>
      <c r="CT27" s="19" t="s">
        <v>4104</v>
      </c>
      <c r="CU27" s="19" t="s">
        <v>4104</v>
      </c>
      <c r="CV27" s="19" t="s">
        <v>4104</v>
      </c>
      <c r="CW27" s="19" t="s">
        <v>4104</v>
      </c>
      <c r="CX27" s="19" t="s">
        <v>4104</v>
      </c>
      <c r="CY27" s="19" t="s">
        <v>4104</v>
      </c>
      <c r="CZ27" s="32" t="s">
        <v>4104</v>
      </c>
    </row>
    <row r="28" spans="1:104" x14ac:dyDescent="0.2">
      <c r="A28" s="19" t="s">
        <v>42</v>
      </c>
      <c r="B28" s="19" t="s">
        <v>43</v>
      </c>
      <c r="D28" s="19">
        <v>2014</v>
      </c>
      <c r="E28" s="32" t="s">
        <v>33</v>
      </c>
      <c r="F28" s="19">
        <v>1</v>
      </c>
      <c r="G28" s="19">
        <v>1</v>
      </c>
      <c r="H28" s="19">
        <v>1</v>
      </c>
      <c r="I28" s="19">
        <v>1</v>
      </c>
      <c r="P28" s="32"/>
      <c r="Q28" s="19">
        <v>1</v>
      </c>
      <c r="R28" s="19">
        <v>1</v>
      </c>
      <c r="S28" s="19">
        <v>1</v>
      </c>
      <c r="T28" s="19">
        <v>1</v>
      </c>
      <c r="AA28" s="32"/>
      <c r="AB28" s="19">
        <v>1</v>
      </c>
      <c r="AC28" s="19">
        <v>1</v>
      </c>
      <c r="AD28" s="19">
        <v>1</v>
      </c>
      <c r="AE28" s="19">
        <v>1</v>
      </c>
      <c r="AL28" s="32"/>
      <c r="AN28" s="19">
        <v>3.2005600000000002E-2</v>
      </c>
      <c r="AW28" s="32"/>
      <c r="AX28" s="19">
        <v>1</v>
      </c>
      <c r="AY28" s="19">
        <v>1</v>
      </c>
      <c r="AZ28" s="19">
        <v>0</v>
      </c>
      <c r="BA28" s="19">
        <v>0</v>
      </c>
      <c r="BH28" s="32"/>
      <c r="BI28" s="19" t="s">
        <v>4104</v>
      </c>
      <c r="BJ28" s="19" t="s">
        <v>4104</v>
      </c>
      <c r="BK28" s="19" t="s">
        <v>4104</v>
      </c>
      <c r="BL28" s="19" t="s">
        <v>4104</v>
      </c>
      <c r="BM28" s="19" t="s">
        <v>4104</v>
      </c>
      <c r="BN28" s="19" t="s">
        <v>4104</v>
      </c>
      <c r="BO28" s="19" t="s">
        <v>4104</v>
      </c>
      <c r="BP28" s="19" t="s">
        <v>4104</v>
      </c>
      <c r="BQ28" s="19" t="s">
        <v>4104</v>
      </c>
      <c r="BR28" s="19" t="s">
        <v>4104</v>
      </c>
      <c r="BS28" s="32" t="s">
        <v>4104</v>
      </c>
      <c r="BT28" s="19" t="s">
        <v>4104</v>
      </c>
      <c r="BU28" s="19" t="s">
        <v>4104</v>
      </c>
      <c r="BV28" s="19" t="s">
        <v>4104</v>
      </c>
      <c r="BW28" s="19" t="s">
        <v>4104</v>
      </c>
      <c r="BX28" s="19" t="s">
        <v>4104</v>
      </c>
      <c r="BY28" s="19" t="s">
        <v>4104</v>
      </c>
      <c r="BZ28" s="19" t="s">
        <v>4104</v>
      </c>
      <c r="CA28" s="19" t="s">
        <v>4104</v>
      </c>
      <c r="CB28" s="19" t="s">
        <v>4104</v>
      </c>
      <c r="CC28" s="19" t="s">
        <v>4104</v>
      </c>
      <c r="CD28" s="32" t="s">
        <v>4104</v>
      </c>
      <c r="CE28" s="19" t="s">
        <v>4104</v>
      </c>
      <c r="CF28" s="19" t="s">
        <v>4104</v>
      </c>
      <c r="CG28" s="19" t="s">
        <v>4104</v>
      </c>
      <c r="CH28" s="19" t="s">
        <v>4104</v>
      </c>
      <c r="CI28" s="19" t="s">
        <v>4104</v>
      </c>
      <c r="CJ28" s="19" t="s">
        <v>4104</v>
      </c>
      <c r="CK28" s="19" t="s">
        <v>4104</v>
      </c>
      <c r="CL28" s="19" t="s">
        <v>4104</v>
      </c>
      <c r="CM28" s="19" t="s">
        <v>4104</v>
      </c>
      <c r="CN28" s="19" t="s">
        <v>4104</v>
      </c>
      <c r="CO28" s="32" t="s">
        <v>4104</v>
      </c>
      <c r="CP28" s="19">
        <v>22.018022109317169</v>
      </c>
      <c r="CQ28" s="19">
        <v>22.018022109317169</v>
      </c>
      <c r="CR28" s="19">
        <v>22.018022109317169</v>
      </c>
      <c r="CS28" s="19">
        <v>22.018022109317169</v>
      </c>
      <c r="CT28" s="19" t="s">
        <v>4104</v>
      </c>
      <c r="CU28" s="19" t="s">
        <v>4104</v>
      </c>
      <c r="CV28" s="19" t="s">
        <v>4104</v>
      </c>
      <c r="CW28" s="19" t="s">
        <v>4104</v>
      </c>
      <c r="CX28" s="19" t="s">
        <v>4104</v>
      </c>
      <c r="CY28" s="19" t="s">
        <v>4104</v>
      </c>
      <c r="CZ28" s="32" t="s">
        <v>4104</v>
      </c>
    </row>
    <row r="29" spans="1:104" x14ac:dyDescent="0.2">
      <c r="A29" s="19" t="s">
        <v>50</v>
      </c>
      <c r="B29" s="19" t="s">
        <v>3962</v>
      </c>
      <c r="D29" s="19">
        <v>2016</v>
      </c>
      <c r="E29" s="32" t="s">
        <v>33</v>
      </c>
      <c r="I29" s="19">
        <v>1</v>
      </c>
      <c r="P29" s="32"/>
      <c r="T29" s="19">
        <v>1</v>
      </c>
      <c r="AA29" s="32"/>
      <c r="AE29" s="19">
        <v>1</v>
      </c>
      <c r="AL29" s="32"/>
      <c r="AP29" s="19">
        <v>3.30557E-2</v>
      </c>
      <c r="AW29" s="32"/>
      <c r="BA29" s="19">
        <v>0</v>
      </c>
      <c r="BH29" s="32"/>
      <c r="BI29" s="19" t="s">
        <v>4104</v>
      </c>
      <c r="BJ29" s="19" t="s">
        <v>4104</v>
      </c>
      <c r="BK29" s="19" t="s">
        <v>4104</v>
      </c>
      <c r="BL29" s="19">
        <v>1.0404</v>
      </c>
      <c r="BM29" s="19" t="s">
        <v>4104</v>
      </c>
      <c r="BN29" s="19" t="s">
        <v>4104</v>
      </c>
      <c r="BO29" s="19" t="s">
        <v>4104</v>
      </c>
      <c r="BP29" s="19" t="s">
        <v>4104</v>
      </c>
      <c r="BQ29" s="19" t="s">
        <v>4104</v>
      </c>
      <c r="BR29" s="19" t="s">
        <v>4104</v>
      </c>
      <c r="BS29" s="32" t="s">
        <v>4104</v>
      </c>
      <c r="BT29" s="19" t="s">
        <v>4104</v>
      </c>
      <c r="BU29" s="19" t="s">
        <v>4104</v>
      </c>
      <c r="BV29" s="19" t="s">
        <v>4104</v>
      </c>
      <c r="BW29" s="19">
        <v>0.16276499999999999</v>
      </c>
      <c r="BX29" s="19" t="s">
        <v>4104</v>
      </c>
      <c r="BY29" s="19" t="s">
        <v>4104</v>
      </c>
      <c r="BZ29" s="19" t="s">
        <v>4104</v>
      </c>
      <c r="CA29" s="19" t="s">
        <v>4104</v>
      </c>
      <c r="CB29" s="19" t="s">
        <v>4104</v>
      </c>
      <c r="CC29" s="19" t="s">
        <v>4104</v>
      </c>
      <c r="CD29" s="32" t="s">
        <v>4104</v>
      </c>
      <c r="CE29" s="19" t="s">
        <v>4104</v>
      </c>
      <c r="CF29" s="19" t="s">
        <v>4104</v>
      </c>
      <c r="CG29" s="19" t="s">
        <v>4104</v>
      </c>
      <c r="CH29" s="19">
        <v>0.16917829999999984</v>
      </c>
      <c r="CI29" s="19" t="s">
        <v>4104</v>
      </c>
      <c r="CJ29" s="19" t="s">
        <v>4104</v>
      </c>
      <c r="CK29" s="19" t="s">
        <v>4104</v>
      </c>
      <c r="CL29" s="19" t="s">
        <v>4104</v>
      </c>
      <c r="CM29" s="19" t="s">
        <v>4104</v>
      </c>
      <c r="CN29" s="19" t="s">
        <v>4104</v>
      </c>
      <c r="CO29" s="32" t="s">
        <v>4104</v>
      </c>
      <c r="CP29" s="19" t="s">
        <v>4104</v>
      </c>
      <c r="CQ29" s="19" t="s">
        <v>4104</v>
      </c>
      <c r="CR29" s="19" t="s">
        <v>4104</v>
      </c>
      <c r="CS29" s="19" t="s">
        <v>4104</v>
      </c>
      <c r="CT29" s="19" t="s">
        <v>4104</v>
      </c>
      <c r="CU29" s="19" t="s">
        <v>4104</v>
      </c>
      <c r="CV29" s="19" t="s">
        <v>4104</v>
      </c>
      <c r="CW29" s="19" t="s">
        <v>4104</v>
      </c>
      <c r="CX29" s="19" t="s">
        <v>4104</v>
      </c>
      <c r="CY29" s="19" t="s">
        <v>4104</v>
      </c>
      <c r="CZ29" s="32" t="s">
        <v>4104</v>
      </c>
    </row>
    <row r="30" spans="1:104" x14ac:dyDescent="0.2">
      <c r="A30" s="19" t="s">
        <v>38</v>
      </c>
      <c r="B30" s="19" t="s">
        <v>39</v>
      </c>
      <c r="C30" s="19">
        <v>2020</v>
      </c>
      <c r="E30" s="32" t="s">
        <v>33</v>
      </c>
      <c r="P30" s="32">
        <v>1</v>
      </c>
      <c r="AA30" s="32">
        <v>1</v>
      </c>
      <c r="AL30" s="32">
        <v>1</v>
      </c>
      <c r="AW30" s="32">
        <v>3.0787800000000001E-2</v>
      </c>
      <c r="BH30" s="32">
        <v>1</v>
      </c>
      <c r="BI30" s="19" t="s">
        <v>4104</v>
      </c>
      <c r="BJ30" s="19" t="s">
        <v>4104</v>
      </c>
      <c r="BK30" s="19" t="s">
        <v>4104</v>
      </c>
      <c r="BL30" s="19" t="s">
        <v>4104</v>
      </c>
      <c r="BM30" s="19" t="s">
        <v>4104</v>
      </c>
      <c r="BN30" s="19" t="s">
        <v>4104</v>
      </c>
      <c r="BO30" s="19" t="s">
        <v>4104</v>
      </c>
      <c r="BP30" s="19" t="s">
        <v>4104</v>
      </c>
      <c r="BQ30" s="19" t="s">
        <v>4104</v>
      </c>
      <c r="BR30" s="19" t="s">
        <v>4104</v>
      </c>
      <c r="BS30" s="32" t="s">
        <v>4104</v>
      </c>
      <c r="BT30" s="19" t="s">
        <v>4104</v>
      </c>
      <c r="BU30" s="19" t="s">
        <v>4104</v>
      </c>
      <c r="BV30" s="19" t="s">
        <v>4104</v>
      </c>
      <c r="BW30" s="19" t="s">
        <v>4104</v>
      </c>
      <c r="BX30" s="19" t="s">
        <v>4104</v>
      </c>
      <c r="BY30" s="19" t="s">
        <v>4104</v>
      </c>
      <c r="BZ30" s="19" t="s">
        <v>4104</v>
      </c>
      <c r="CA30" s="19" t="s">
        <v>4104</v>
      </c>
      <c r="CB30" s="19" t="s">
        <v>4104</v>
      </c>
      <c r="CC30" s="19" t="s">
        <v>4104</v>
      </c>
      <c r="CD30" s="32" t="s">
        <v>4104</v>
      </c>
      <c r="CE30" s="19" t="s">
        <v>4104</v>
      </c>
      <c r="CF30" s="19" t="s">
        <v>4104</v>
      </c>
      <c r="CG30" s="19" t="s">
        <v>4104</v>
      </c>
      <c r="CH30" s="19" t="s">
        <v>4104</v>
      </c>
      <c r="CI30" s="19" t="s">
        <v>4104</v>
      </c>
      <c r="CJ30" s="19" t="s">
        <v>4104</v>
      </c>
      <c r="CK30" s="19" t="s">
        <v>4104</v>
      </c>
      <c r="CL30" s="19" t="s">
        <v>4104</v>
      </c>
      <c r="CM30" s="19" t="s">
        <v>4104</v>
      </c>
      <c r="CN30" s="19" t="s">
        <v>4104</v>
      </c>
      <c r="CO30" s="32" t="s">
        <v>4104</v>
      </c>
      <c r="CP30" s="19" t="s">
        <v>4104</v>
      </c>
      <c r="CQ30" s="19" t="s">
        <v>4104</v>
      </c>
      <c r="CR30" s="19" t="s">
        <v>4104</v>
      </c>
      <c r="CS30" s="19" t="s">
        <v>4104</v>
      </c>
      <c r="CT30" s="19" t="s">
        <v>4104</v>
      </c>
      <c r="CU30" s="19" t="s">
        <v>4104</v>
      </c>
      <c r="CV30" s="19" t="s">
        <v>4104</v>
      </c>
      <c r="CW30" s="19" t="s">
        <v>4104</v>
      </c>
      <c r="CX30" s="19" t="s">
        <v>4104</v>
      </c>
      <c r="CY30" s="19" t="s">
        <v>4104</v>
      </c>
      <c r="CZ30" s="32">
        <v>18.751116379980832</v>
      </c>
    </row>
    <row r="31" spans="1:104" x14ac:dyDescent="0.2">
      <c r="A31" s="19" t="s">
        <v>52</v>
      </c>
      <c r="E31" s="32" t="s">
        <v>33</v>
      </c>
      <c r="F31" s="19">
        <v>1</v>
      </c>
      <c r="G31" s="19">
        <v>1</v>
      </c>
      <c r="H31" s="19">
        <v>1</v>
      </c>
      <c r="I31" s="19">
        <v>1</v>
      </c>
      <c r="J31" s="19">
        <v>1</v>
      </c>
      <c r="K31" s="19">
        <v>1</v>
      </c>
      <c r="L31" s="19">
        <v>1</v>
      </c>
      <c r="M31" s="19">
        <v>1</v>
      </c>
      <c r="N31" s="19">
        <v>1</v>
      </c>
      <c r="O31" s="19">
        <v>1</v>
      </c>
      <c r="P31" s="32">
        <v>1</v>
      </c>
      <c r="Q31" s="19">
        <v>1</v>
      </c>
      <c r="R31" s="19">
        <v>1</v>
      </c>
      <c r="S31" s="19">
        <v>1</v>
      </c>
      <c r="T31" s="19">
        <v>1</v>
      </c>
      <c r="U31" s="19">
        <v>1</v>
      </c>
      <c r="V31" s="19">
        <v>1</v>
      </c>
      <c r="W31" s="19">
        <v>1</v>
      </c>
      <c r="X31" s="19">
        <v>1</v>
      </c>
      <c r="Y31" s="19">
        <v>1</v>
      </c>
      <c r="Z31" s="19">
        <v>1</v>
      </c>
      <c r="AA31" s="32">
        <v>1</v>
      </c>
      <c r="AB31" s="19">
        <v>1</v>
      </c>
      <c r="AC31" s="19">
        <v>1</v>
      </c>
      <c r="AD31" s="19">
        <v>1</v>
      </c>
      <c r="AE31" s="19">
        <v>1</v>
      </c>
      <c r="AF31" s="19">
        <v>1</v>
      </c>
      <c r="AG31" s="19">
        <v>1</v>
      </c>
      <c r="AH31" s="19">
        <v>1</v>
      </c>
      <c r="AI31" s="19">
        <v>1</v>
      </c>
      <c r="AJ31" s="19">
        <v>1</v>
      </c>
      <c r="AK31" s="19">
        <v>1</v>
      </c>
      <c r="AL31" s="32">
        <v>1</v>
      </c>
      <c r="AM31" s="19">
        <v>3.3505600000000003E-2</v>
      </c>
      <c r="AN31" s="19">
        <v>6.5344699999999997E-3</v>
      </c>
      <c r="AO31" s="19">
        <v>4.6460800000000003E-3</v>
      </c>
      <c r="AP31" s="19">
        <v>3.3935100000000003E-2</v>
      </c>
      <c r="AQ31" s="19">
        <v>3.2513800000000002E-2</v>
      </c>
      <c r="AR31" s="19">
        <v>3.9662500000000003E-2</v>
      </c>
      <c r="AS31" s="19">
        <v>4.0612799999999998E-2</v>
      </c>
      <c r="AT31" s="19">
        <v>4.4716499999999999E-2</v>
      </c>
      <c r="AU31" s="19">
        <v>4.4435000000000002E-2</v>
      </c>
      <c r="AV31" s="19">
        <v>4.5956200000000003E-2</v>
      </c>
      <c r="AW31" s="32">
        <v>4.8215099999999997E-2</v>
      </c>
      <c r="AX31" s="19">
        <v>0</v>
      </c>
      <c r="AY31" s="19">
        <v>0</v>
      </c>
      <c r="AZ31" s="19">
        <v>0</v>
      </c>
      <c r="BA31" s="19">
        <v>1</v>
      </c>
      <c r="BB31" s="19">
        <v>1</v>
      </c>
      <c r="BC31" s="19">
        <v>1</v>
      </c>
      <c r="BD31" s="19">
        <v>1</v>
      </c>
      <c r="BE31" s="19">
        <v>1</v>
      </c>
      <c r="BF31" s="19">
        <v>1</v>
      </c>
      <c r="BG31" s="19">
        <v>1</v>
      </c>
      <c r="BH31" s="32">
        <v>1</v>
      </c>
      <c r="BI31" s="19">
        <v>1.1563942659999999</v>
      </c>
      <c r="BJ31" s="19">
        <v>1.587410486</v>
      </c>
      <c r="BK31" s="19">
        <v>1.6262252189999999</v>
      </c>
      <c r="BL31" s="19">
        <v>1.767562495</v>
      </c>
      <c r="BM31" s="19">
        <v>2.2480472950000001</v>
      </c>
      <c r="BN31" s="19">
        <v>2.4775372689999999</v>
      </c>
      <c r="BO31" s="19">
        <v>2.3571974820000001</v>
      </c>
      <c r="BP31" s="19">
        <v>2.1347706660000001</v>
      </c>
      <c r="BQ31" s="19">
        <v>2.6708446810000002</v>
      </c>
      <c r="BR31" s="19">
        <v>2.3469957855986499</v>
      </c>
      <c r="BS31" s="32">
        <v>2.35549007371857</v>
      </c>
      <c r="BT31" s="19">
        <v>0.26150000000000001</v>
      </c>
      <c r="BU31" s="19">
        <v>0.25309999999999999</v>
      </c>
      <c r="BV31" s="19">
        <v>0.22090000000000001</v>
      </c>
      <c r="BW31" s="19">
        <v>0.2077</v>
      </c>
      <c r="BX31" s="19">
        <v>0.18179999999999999</v>
      </c>
      <c r="BY31" s="19">
        <v>0.16550000000000001</v>
      </c>
      <c r="BZ31" s="19">
        <v>0.1326</v>
      </c>
      <c r="CA31" s="19">
        <v>9.6100000000000005E-2</v>
      </c>
      <c r="CB31" s="19">
        <v>9.7600000000000006E-2</v>
      </c>
      <c r="CC31" s="19">
        <v>0.14929999999999999</v>
      </c>
      <c r="CD31" s="32">
        <v>0.15909999999999999</v>
      </c>
      <c r="CE31" s="19">
        <v>-0.01</v>
      </c>
      <c r="CF31" s="19">
        <v>-0.01</v>
      </c>
      <c r="CG31" s="19">
        <v>2.5999999999999999E-2</v>
      </c>
      <c r="CH31" s="19">
        <v>1.2999999999999999E-2</v>
      </c>
      <c r="CI31" s="19">
        <v>3.2000000000000001E-2</v>
      </c>
      <c r="CJ31" s="19">
        <v>6.3E-2</v>
      </c>
      <c r="CK31" s="19">
        <v>7.8E-2</v>
      </c>
      <c r="CL31" s="19">
        <v>0.157</v>
      </c>
      <c r="CM31" s="19">
        <v>6.2E-2</v>
      </c>
      <c r="CN31" s="19">
        <v>7.0000000000000007E-2</v>
      </c>
      <c r="CO31" s="32">
        <v>7.2999999999999995E-2</v>
      </c>
      <c r="CP31" s="19">
        <v>21.260852439767095</v>
      </c>
      <c r="CQ31" s="19">
        <v>20.973565375846569</v>
      </c>
      <c r="CR31" s="19">
        <v>21.192963089057898</v>
      </c>
      <c r="CS31" s="19">
        <v>20.993916790037833</v>
      </c>
      <c r="CT31" s="19">
        <v>20.650072025080195</v>
      </c>
      <c r="CU31" s="19">
        <v>20.63149197905727</v>
      </c>
      <c r="CV31" s="19">
        <v>20.792724977349653</v>
      </c>
      <c r="CW31" s="19">
        <v>20.998308267953472</v>
      </c>
      <c r="CX31" s="19">
        <v>20.649379853413411</v>
      </c>
      <c r="CY31" s="19">
        <v>20.858929539108331</v>
      </c>
      <c r="CZ31" s="32">
        <v>20.887149240752542</v>
      </c>
    </row>
    <row r="32" spans="1:104" x14ac:dyDescent="0.2">
      <c r="A32" s="19" t="s">
        <v>461</v>
      </c>
      <c r="B32" s="19" t="s">
        <v>462</v>
      </c>
      <c r="C32" s="19">
        <v>2016</v>
      </c>
      <c r="D32" s="19">
        <v>2020</v>
      </c>
      <c r="E32" s="32" t="s">
        <v>33</v>
      </c>
      <c r="L32" s="19">
        <v>0</v>
      </c>
      <c r="M32" s="19">
        <v>0</v>
      </c>
      <c r="N32" s="19">
        <v>0</v>
      </c>
      <c r="O32" s="19">
        <v>0</v>
      </c>
      <c r="P32" s="32">
        <v>1</v>
      </c>
      <c r="W32" s="19">
        <v>1</v>
      </c>
      <c r="X32" s="19">
        <v>1</v>
      </c>
      <c r="Y32" s="19">
        <v>1</v>
      </c>
      <c r="Z32" s="19">
        <v>1</v>
      </c>
      <c r="AA32" s="32">
        <v>1</v>
      </c>
      <c r="AH32" s="19">
        <v>1</v>
      </c>
      <c r="AI32" s="19">
        <v>1</v>
      </c>
      <c r="AJ32" s="19">
        <v>1</v>
      </c>
      <c r="AK32" s="19">
        <v>1</v>
      </c>
      <c r="AL32" s="32">
        <v>1</v>
      </c>
      <c r="AS32" s="19">
        <v>3.6970599999999999E-2</v>
      </c>
      <c r="AT32" s="19">
        <v>3.32292E-2</v>
      </c>
      <c r="AU32" s="19">
        <v>3.59873E-2</v>
      </c>
      <c r="AV32" s="19">
        <v>2.66733E-2</v>
      </c>
      <c r="AW32" s="32">
        <v>3.2546699999999998E-2</v>
      </c>
      <c r="BD32" s="19">
        <v>0</v>
      </c>
      <c r="BE32" s="19">
        <v>0</v>
      </c>
      <c r="BF32" s="19">
        <v>0</v>
      </c>
      <c r="BG32" s="19">
        <v>0</v>
      </c>
      <c r="BH32" s="32">
        <v>0</v>
      </c>
      <c r="BI32" s="19" t="s">
        <v>4104</v>
      </c>
      <c r="BJ32" s="19" t="s">
        <v>4104</v>
      </c>
      <c r="BK32" s="19" t="s">
        <v>4104</v>
      </c>
      <c r="BL32" s="19" t="s">
        <v>4104</v>
      </c>
      <c r="BM32" s="19" t="s">
        <v>4104</v>
      </c>
      <c r="BN32" s="19" t="s">
        <v>4104</v>
      </c>
      <c r="BO32" s="19">
        <v>2.0333999999999999</v>
      </c>
      <c r="BP32" s="19">
        <v>1.9162999999999999</v>
      </c>
      <c r="BQ32" s="19">
        <v>1.6843999999999999</v>
      </c>
      <c r="BR32" s="19">
        <v>1.4970000000000001</v>
      </c>
      <c r="BS32" s="32">
        <v>1.6283000000000001</v>
      </c>
      <c r="BT32" s="19" t="s">
        <v>4104</v>
      </c>
      <c r="BU32" s="19" t="s">
        <v>4104</v>
      </c>
      <c r="BV32" s="19" t="s">
        <v>4104</v>
      </c>
      <c r="BW32" s="19" t="s">
        <v>4104</v>
      </c>
      <c r="BX32" s="19" t="s">
        <v>4104</v>
      </c>
      <c r="BY32" s="19" t="s">
        <v>4104</v>
      </c>
      <c r="BZ32" s="19">
        <v>0.36845299999999997</v>
      </c>
      <c r="CA32" s="19">
        <v>0.340696</v>
      </c>
      <c r="CB32" s="19">
        <v>0.343501</v>
      </c>
      <c r="CC32" s="19">
        <v>0.50523300000000004</v>
      </c>
      <c r="CD32" s="32">
        <v>0.51286699999999996</v>
      </c>
      <c r="CE32" s="19" t="s">
        <v>4104</v>
      </c>
      <c r="CF32" s="19" t="s">
        <v>4104</v>
      </c>
      <c r="CG32" s="19" t="s">
        <v>4104</v>
      </c>
      <c r="CH32" s="19" t="s">
        <v>4104</v>
      </c>
      <c r="CI32" s="19" t="s">
        <v>4104</v>
      </c>
      <c r="CJ32" s="19" t="s">
        <v>4104</v>
      </c>
      <c r="CK32" s="19">
        <v>-8.3239999999999998E-3</v>
      </c>
      <c r="CL32" s="19">
        <v>4.1072999999999998E-2</v>
      </c>
      <c r="CM32" s="19">
        <v>3.5333000000000003E-2</v>
      </c>
      <c r="CN32" s="19">
        <v>2.5495E-2</v>
      </c>
      <c r="CO32" s="32">
        <v>3.3193E-2</v>
      </c>
      <c r="CP32" s="19" t="s">
        <v>4104</v>
      </c>
      <c r="CQ32" s="19" t="s">
        <v>4104</v>
      </c>
      <c r="CR32" s="19" t="s">
        <v>4104</v>
      </c>
      <c r="CS32" s="19" t="s">
        <v>4104</v>
      </c>
      <c r="CT32" s="19" t="s">
        <v>4104</v>
      </c>
      <c r="CU32" s="19" t="s">
        <v>4104</v>
      </c>
      <c r="CV32" s="19" t="s">
        <v>4104</v>
      </c>
      <c r="CW32" s="19">
        <v>21.830849363451126</v>
      </c>
      <c r="CX32" s="19">
        <v>21.874812516000432</v>
      </c>
      <c r="CY32" s="19">
        <v>21.748932272810247</v>
      </c>
      <c r="CZ32" s="32">
        <v>21.632672447538578</v>
      </c>
    </row>
    <row r="33" spans="1:104" x14ac:dyDescent="0.2">
      <c r="A33" s="19" t="s">
        <v>3523</v>
      </c>
      <c r="B33" s="19" t="s">
        <v>3524</v>
      </c>
      <c r="C33" s="19">
        <v>2018</v>
      </c>
      <c r="E33" s="32" t="s">
        <v>33</v>
      </c>
      <c r="N33" s="19">
        <v>0</v>
      </c>
      <c r="O33" s="19">
        <v>0</v>
      </c>
      <c r="P33" s="32">
        <v>1</v>
      </c>
      <c r="Y33" s="19">
        <v>0</v>
      </c>
      <c r="Z33" s="19">
        <v>1</v>
      </c>
      <c r="AA33" s="32">
        <v>1</v>
      </c>
      <c r="AJ33" s="19">
        <v>0</v>
      </c>
      <c r="AK33" s="19">
        <v>1</v>
      </c>
      <c r="AL33" s="32">
        <v>1</v>
      </c>
      <c r="AU33" s="19">
        <v>2.5731E-2</v>
      </c>
      <c r="AV33" s="19">
        <v>1.9491600000000001E-2</v>
      </c>
      <c r="AW33" s="32">
        <v>4.3541200000000002E-2</v>
      </c>
      <c r="BF33" s="19">
        <v>0</v>
      </c>
      <c r="BG33" s="19">
        <v>0</v>
      </c>
      <c r="BH33" s="32">
        <v>1</v>
      </c>
      <c r="BI33" s="19" t="s">
        <v>4104</v>
      </c>
      <c r="BJ33" s="19" t="s">
        <v>4104</v>
      </c>
      <c r="BK33" s="19" t="s">
        <v>4104</v>
      </c>
      <c r="BL33" s="19" t="s">
        <v>4104</v>
      </c>
      <c r="BM33" s="19" t="s">
        <v>4104</v>
      </c>
      <c r="BN33" s="19" t="s">
        <v>4104</v>
      </c>
      <c r="BO33" s="19" t="s">
        <v>4104</v>
      </c>
      <c r="BP33" s="19" t="s">
        <v>4104</v>
      </c>
      <c r="BQ33" s="19">
        <v>3.6126999999999998</v>
      </c>
      <c r="BR33" s="19">
        <v>5.0071000000000003</v>
      </c>
      <c r="BS33" s="32">
        <v>4.4328000000000003</v>
      </c>
      <c r="BT33" s="19" t="s">
        <v>4104</v>
      </c>
      <c r="BU33" s="19" t="s">
        <v>4104</v>
      </c>
      <c r="BV33" s="19" t="s">
        <v>4104</v>
      </c>
      <c r="BW33" s="19" t="s">
        <v>4104</v>
      </c>
      <c r="BX33" s="19" t="s">
        <v>4104</v>
      </c>
      <c r="BY33" s="19" t="s">
        <v>4104</v>
      </c>
      <c r="BZ33" s="19" t="s">
        <v>4104</v>
      </c>
      <c r="CA33" s="19" t="s">
        <v>4104</v>
      </c>
      <c r="CB33" s="19">
        <v>2.8730000000000002E-2</v>
      </c>
      <c r="CC33" s="19">
        <v>0.115721</v>
      </c>
      <c r="CD33" s="32">
        <v>0.166579</v>
      </c>
      <c r="CE33" s="19" t="s">
        <v>4104</v>
      </c>
      <c r="CF33" s="19" t="s">
        <v>4104</v>
      </c>
      <c r="CG33" s="19" t="s">
        <v>4104</v>
      </c>
      <c r="CH33" s="19" t="s">
        <v>4104</v>
      </c>
      <c r="CI33" s="19" t="s">
        <v>4104</v>
      </c>
      <c r="CJ33" s="19" t="s">
        <v>4104</v>
      </c>
      <c r="CK33" s="19" t="s">
        <v>4104</v>
      </c>
      <c r="CL33" s="19" t="s">
        <v>4104</v>
      </c>
      <c r="CM33" s="19">
        <v>-9.3686000000000005E-2</v>
      </c>
      <c r="CN33" s="19">
        <v>-6.4981999999999998E-2</v>
      </c>
      <c r="CO33" s="32">
        <v>-0.19236500000000001</v>
      </c>
      <c r="CP33" s="19" t="s">
        <v>4104</v>
      </c>
      <c r="CQ33" s="19" t="s">
        <v>4104</v>
      </c>
      <c r="CR33" s="19" t="s">
        <v>4104</v>
      </c>
      <c r="CS33" s="19" t="s">
        <v>4104</v>
      </c>
      <c r="CT33" s="19" t="s">
        <v>4104</v>
      </c>
      <c r="CU33" s="19" t="s">
        <v>4104</v>
      </c>
      <c r="CV33" s="19" t="s">
        <v>4104</v>
      </c>
      <c r="CW33" s="19" t="s">
        <v>4104</v>
      </c>
      <c r="CX33" s="19">
        <v>17.872091403535165</v>
      </c>
      <c r="CY33" s="19">
        <v>18.587930987758565</v>
      </c>
      <c r="CZ33" s="32">
        <v>18.689834488059041</v>
      </c>
    </row>
    <row r="34" spans="1:104" x14ac:dyDescent="0.2">
      <c r="A34" s="19" t="s">
        <v>319</v>
      </c>
      <c r="B34" s="19" t="s">
        <v>3963</v>
      </c>
      <c r="C34" s="19">
        <v>2010</v>
      </c>
      <c r="E34" s="32" t="s">
        <v>33</v>
      </c>
      <c r="N34" s="19">
        <v>0</v>
      </c>
      <c r="O34" s="19">
        <v>0</v>
      </c>
      <c r="P34" s="32">
        <v>0</v>
      </c>
      <c r="Y34" s="19">
        <v>1</v>
      </c>
      <c r="Z34" s="19">
        <v>1</v>
      </c>
      <c r="AA34" s="32">
        <v>1</v>
      </c>
      <c r="AJ34" s="19">
        <v>1</v>
      </c>
      <c r="AK34" s="19">
        <v>1</v>
      </c>
      <c r="AL34" s="32">
        <v>1</v>
      </c>
      <c r="AU34" s="19">
        <v>3.4223000000000003E-2</v>
      </c>
      <c r="AW34" s="32">
        <v>3.2294200000000002E-2</v>
      </c>
      <c r="BF34" s="19">
        <v>0</v>
      </c>
      <c r="BH34" s="32">
        <v>0</v>
      </c>
      <c r="BI34" s="19" t="s">
        <v>4104</v>
      </c>
      <c r="BJ34" s="19" t="s">
        <v>4104</v>
      </c>
      <c r="BK34" s="19" t="s">
        <v>4104</v>
      </c>
      <c r="BL34" s="19" t="s">
        <v>4104</v>
      </c>
      <c r="BM34" s="19" t="s">
        <v>4104</v>
      </c>
      <c r="BN34" s="19" t="s">
        <v>4104</v>
      </c>
      <c r="BO34" s="19" t="s">
        <v>4104</v>
      </c>
      <c r="BP34" s="19" t="s">
        <v>4104</v>
      </c>
      <c r="BQ34" s="19" t="s">
        <v>4104</v>
      </c>
      <c r="BR34" s="19" t="s">
        <v>4104</v>
      </c>
      <c r="BS34" s="32" t="s">
        <v>4104</v>
      </c>
      <c r="BT34" s="19" t="s">
        <v>4104</v>
      </c>
      <c r="BU34" s="19" t="s">
        <v>4104</v>
      </c>
      <c r="BV34" s="19" t="s">
        <v>4104</v>
      </c>
      <c r="BW34" s="19" t="s">
        <v>4104</v>
      </c>
      <c r="BX34" s="19" t="s">
        <v>4104</v>
      </c>
      <c r="BY34" s="19" t="s">
        <v>4104</v>
      </c>
      <c r="BZ34" s="19" t="s">
        <v>4104</v>
      </c>
      <c r="CA34" s="19" t="s">
        <v>4104</v>
      </c>
      <c r="CB34" s="19" t="s">
        <v>4104</v>
      </c>
      <c r="CC34" s="19" t="s">
        <v>4104</v>
      </c>
      <c r="CD34" s="32" t="s">
        <v>4104</v>
      </c>
      <c r="CE34" s="19" t="s">
        <v>4104</v>
      </c>
      <c r="CF34" s="19" t="s">
        <v>4104</v>
      </c>
      <c r="CG34" s="19" t="s">
        <v>4104</v>
      </c>
      <c r="CH34" s="19" t="s">
        <v>4104</v>
      </c>
      <c r="CI34" s="19" t="s">
        <v>4104</v>
      </c>
      <c r="CJ34" s="19" t="s">
        <v>4104</v>
      </c>
      <c r="CK34" s="19" t="s">
        <v>4104</v>
      </c>
      <c r="CL34" s="19" t="s">
        <v>4104</v>
      </c>
      <c r="CM34" s="19" t="s">
        <v>4104</v>
      </c>
      <c r="CN34" s="19" t="s">
        <v>4104</v>
      </c>
      <c r="CO34" s="32" t="s">
        <v>4104</v>
      </c>
      <c r="CP34" s="19" t="s">
        <v>4104</v>
      </c>
      <c r="CQ34" s="19" t="s">
        <v>4104</v>
      </c>
      <c r="CR34" s="19" t="s">
        <v>4104</v>
      </c>
      <c r="CS34" s="19" t="s">
        <v>4104</v>
      </c>
      <c r="CT34" s="19" t="s">
        <v>4104</v>
      </c>
      <c r="CU34" s="19" t="s">
        <v>4104</v>
      </c>
      <c r="CV34" s="19" t="s">
        <v>4104</v>
      </c>
      <c r="CW34" s="19" t="s">
        <v>4104</v>
      </c>
      <c r="CX34" s="19" t="s">
        <v>4104</v>
      </c>
      <c r="CY34" s="19" t="s">
        <v>4104</v>
      </c>
      <c r="CZ34" s="32" t="s">
        <v>4104</v>
      </c>
    </row>
    <row r="35" spans="1:104" x14ac:dyDescent="0.2">
      <c r="A35" s="19" t="s">
        <v>301</v>
      </c>
      <c r="B35" s="19" t="s">
        <v>3964</v>
      </c>
      <c r="C35" s="19">
        <v>2010</v>
      </c>
      <c r="D35" s="19">
        <v>2013</v>
      </c>
      <c r="E35" s="32" t="s">
        <v>33</v>
      </c>
      <c r="F35" s="19">
        <v>1</v>
      </c>
      <c r="P35" s="32"/>
      <c r="Q35" s="19">
        <v>1</v>
      </c>
      <c r="AA35" s="32"/>
      <c r="AB35" s="19">
        <v>1</v>
      </c>
      <c r="AL35" s="32"/>
      <c r="AW35" s="32"/>
      <c r="BH35" s="32"/>
      <c r="BI35" s="19" t="s">
        <v>4104</v>
      </c>
      <c r="BJ35" s="19" t="s">
        <v>4104</v>
      </c>
      <c r="BK35" s="19" t="s">
        <v>4104</v>
      </c>
      <c r="BL35" s="19" t="s">
        <v>4104</v>
      </c>
      <c r="BM35" s="19" t="s">
        <v>4104</v>
      </c>
      <c r="BN35" s="19" t="s">
        <v>4104</v>
      </c>
      <c r="BO35" s="19" t="s">
        <v>4104</v>
      </c>
      <c r="BP35" s="19" t="s">
        <v>4104</v>
      </c>
      <c r="BQ35" s="19" t="s">
        <v>4104</v>
      </c>
      <c r="BR35" s="19" t="s">
        <v>4104</v>
      </c>
      <c r="BS35" s="32" t="s">
        <v>4104</v>
      </c>
      <c r="BT35" s="19" t="s">
        <v>4104</v>
      </c>
      <c r="BU35" s="19" t="s">
        <v>4104</v>
      </c>
      <c r="BV35" s="19" t="s">
        <v>4104</v>
      </c>
      <c r="BW35" s="19" t="s">
        <v>4104</v>
      </c>
      <c r="BX35" s="19" t="s">
        <v>4104</v>
      </c>
      <c r="BY35" s="19" t="s">
        <v>4104</v>
      </c>
      <c r="BZ35" s="19" t="s">
        <v>4104</v>
      </c>
      <c r="CA35" s="19" t="s">
        <v>4104</v>
      </c>
      <c r="CB35" s="19" t="s">
        <v>4104</v>
      </c>
      <c r="CC35" s="19" t="s">
        <v>4104</v>
      </c>
      <c r="CD35" s="32" t="s">
        <v>4104</v>
      </c>
      <c r="CE35" s="19" t="s">
        <v>4104</v>
      </c>
      <c r="CF35" s="19" t="s">
        <v>4104</v>
      </c>
      <c r="CG35" s="19" t="s">
        <v>4104</v>
      </c>
      <c r="CH35" s="19" t="s">
        <v>4104</v>
      </c>
      <c r="CI35" s="19" t="s">
        <v>4104</v>
      </c>
      <c r="CJ35" s="19" t="s">
        <v>4104</v>
      </c>
      <c r="CK35" s="19" t="s">
        <v>4104</v>
      </c>
      <c r="CL35" s="19" t="s">
        <v>4104</v>
      </c>
      <c r="CM35" s="19" t="s">
        <v>4104</v>
      </c>
      <c r="CN35" s="19" t="s">
        <v>4104</v>
      </c>
      <c r="CO35" s="32" t="s">
        <v>4104</v>
      </c>
      <c r="CP35" s="19" t="s">
        <v>4104</v>
      </c>
      <c r="CQ35" s="19" t="s">
        <v>4104</v>
      </c>
      <c r="CR35" s="19" t="s">
        <v>4104</v>
      </c>
      <c r="CS35" s="19" t="s">
        <v>4104</v>
      </c>
      <c r="CT35" s="19" t="s">
        <v>4104</v>
      </c>
      <c r="CU35" s="19" t="s">
        <v>4104</v>
      </c>
      <c r="CV35" s="19" t="s">
        <v>4104</v>
      </c>
      <c r="CW35" s="19" t="s">
        <v>4104</v>
      </c>
      <c r="CX35" s="19" t="s">
        <v>4104</v>
      </c>
      <c r="CY35" s="19" t="s">
        <v>4104</v>
      </c>
      <c r="CZ35" s="32" t="s">
        <v>4104</v>
      </c>
    </row>
    <row r="36" spans="1:104" x14ac:dyDescent="0.2">
      <c r="A36" s="19" t="s">
        <v>303</v>
      </c>
      <c r="B36" s="19" t="s">
        <v>304</v>
      </c>
      <c r="C36" s="19">
        <v>2010</v>
      </c>
      <c r="D36" s="19">
        <v>2013</v>
      </c>
      <c r="E36" s="32" t="s">
        <v>33</v>
      </c>
      <c r="F36" s="19">
        <v>0</v>
      </c>
      <c r="G36" s="19">
        <v>0</v>
      </c>
      <c r="H36" s="19">
        <v>0</v>
      </c>
      <c r="P36" s="32"/>
      <c r="Q36" s="19">
        <v>1</v>
      </c>
      <c r="R36" s="19">
        <v>1</v>
      </c>
      <c r="S36" s="19">
        <v>1</v>
      </c>
      <c r="AA36" s="32"/>
      <c r="AB36" s="19">
        <v>1</v>
      </c>
      <c r="AC36" s="19">
        <v>1</v>
      </c>
      <c r="AD36" s="19">
        <v>1</v>
      </c>
      <c r="AL36" s="32"/>
      <c r="AM36" s="19">
        <v>2.8781600000000001E-2</v>
      </c>
      <c r="AW36" s="32"/>
      <c r="AX36" s="19">
        <v>0</v>
      </c>
      <c r="BH36" s="32"/>
      <c r="BI36" s="19" t="s">
        <v>4104</v>
      </c>
      <c r="BJ36" s="19" t="s">
        <v>4104</v>
      </c>
      <c r="BK36" s="19" t="s">
        <v>4104</v>
      </c>
      <c r="BL36" s="19" t="s">
        <v>4104</v>
      </c>
      <c r="BM36" s="19" t="s">
        <v>4104</v>
      </c>
      <c r="BN36" s="19" t="s">
        <v>4104</v>
      </c>
      <c r="BO36" s="19" t="s">
        <v>4104</v>
      </c>
      <c r="BP36" s="19" t="s">
        <v>4104</v>
      </c>
      <c r="BQ36" s="19" t="s">
        <v>4104</v>
      </c>
      <c r="BR36" s="19" t="s">
        <v>4104</v>
      </c>
      <c r="BS36" s="32" t="s">
        <v>4104</v>
      </c>
      <c r="BT36" s="19" t="s">
        <v>4104</v>
      </c>
      <c r="BU36" s="19" t="s">
        <v>4104</v>
      </c>
      <c r="BV36" s="19" t="s">
        <v>4104</v>
      </c>
      <c r="BW36" s="19" t="s">
        <v>4104</v>
      </c>
      <c r="BX36" s="19" t="s">
        <v>4104</v>
      </c>
      <c r="BY36" s="19" t="s">
        <v>4104</v>
      </c>
      <c r="BZ36" s="19" t="s">
        <v>4104</v>
      </c>
      <c r="CA36" s="19" t="s">
        <v>4104</v>
      </c>
      <c r="CB36" s="19" t="s">
        <v>4104</v>
      </c>
      <c r="CC36" s="19" t="s">
        <v>4104</v>
      </c>
      <c r="CD36" s="32" t="s">
        <v>4104</v>
      </c>
      <c r="CE36" s="19" t="s">
        <v>4104</v>
      </c>
      <c r="CF36" s="19" t="s">
        <v>4104</v>
      </c>
      <c r="CG36" s="19" t="s">
        <v>4104</v>
      </c>
      <c r="CH36" s="19" t="s">
        <v>4104</v>
      </c>
      <c r="CI36" s="19" t="s">
        <v>4104</v>
      </c>
      <c r="CJ36" s="19" t="s">
        <v>4104</v>
      </c>
      <c r="CK36" s="19" t="s">
        <v>4104</v>
      </c>
      <c r="CL36" s="19" t="s">
        <v>4104</v>
      </c>
      <c r="CM36" s="19" t="s">
        <v>4104</v>
      </c>
      <c r="CN36" s="19" t="s">
        <v>4104</v>
      </c>
      <c r="CO36" s="32" t="s">
        <v>4104</v>
      </c>
      <c r="CP36" s="19" t="s">
        <v>4104</v>
      </c>
      <c r="CQ36" s="19" t="s">
        <v>4104</v>
      </c>
      <c r="CR36" s="19" t="s">
        <v>4104</v>
      </c>
      <c r="CS36" s="19" t="s">
        <v>4104</v>
      </c>
      <c r="CT36" s="19" t="s">
        <v>4104</v>
      </c>
      <c r="CU36" s="19" t="s">
        <v>4104</v>
      </c>
      <c r="CV36" s="19" t="s">
        <v>4104</v>
      </c>
      <c r="CW36" s="19" t="s">
        <v>4104</v>
      </c>
      <c r="CX36" s="19" t="s">
        <v>4104</v>
      </c>
      <c r="CY36" s="19" t="s">
        <v>4104</v>
      </c>
      <c r="CZ36" s="32" t="s">
        <v>4104</v>
      </c>
    </row>
    <row r="37" spans="1:104" x14ac:dyDescent="0.2">
      <c r="A37" s="19" t="s">
        <v>333</v>
      </c>
      <c r="B37" s="19" t="s">
        <v>334</v>
      </c>
      <c r="C37" s="19">
        <v>2010</v>
      </c>
      <c r="D37" s="19">
        <v>2014</v>
      </c>
      <c r="E37" s="32" t="s">
        <v>33</v>
      </c>
      <c r="F37" s="19">
        <v>0</v>
      </c>
      <c r="G37" s="19">
        <v>0</v>
      </c>
      <c r="H37" s="19">
        <v>0</v>
      </c>
      <c r="P37" s="32"/>
      <c r="Q37" s="19">
        <v>1</v>
      </c>
      <c r="R37" s="19">
        <v>1</v>
      </c>
      <c r="S37" s="19">
        <v>1</v>
      </c>
      <c r="AA37" s="32"/>
      <c r="AB37" s="19">
        <v>1</v>
      </c>
      <c r="AC37" s="19">
        <v>1</v>
      </c>
      <c r="AD37" s="19">
        <v>1</v>
      </c>
      <c r="AL37" s="32"/>
      <c r="AM37" s="19">
        <v>3.2704799999999999E-2</v>
      </c>
      <c r="AN37" s="19">
        <v>2.39089E-2</v>
      </c>
      <c r="AO37" s="19">
        <v>2.0079699999999999E-2</v>
      </c>
      <c r="AW37" s="32"/>
      <c r="AX37" s="19">
        <v>0</v>
      </c>
      <c r="AY37" s="19">
        <v>0</v>
      </c>
      <c r="AZ37" s="19">
        <v>0</v>
      </c>
      <c r="BH37" s="32"/>
      <c r="BI37" s="19">
        <v>1.6671</v>
      </c>
      <c r="BJ37" s="19">
        <v>0.84379999999999999</v>
      </c>
      <c r="BK37" s="19">
        <v>1.0466</v>
      </c>
      <c r="BL37" s="19" t="s">
        <v>4104</v>
      </c>
      <c r="BM37" s="19" t="s">
        <v>4104</v>
      </c>
      <c r="BN37" s="19" t="s">
        <v>4104</v>
      </c>
      <c r="BO37" s="19" t="s">
        <v>4104</v>
      </c>
      <c r="BP37" s="19" t="s">
        <v>4104</v>
      </c>
      <c r="BQ37" s="19" t="s">
        <v>4104</v>
      </c>
      <c r="BR37" s="19" t="s">
        <v>4104</v>
      </c>
      <c r="BS37" s="32" t="s">
        <v>4104</v>
      </c>
      <c r="BT37" s="19">
        <v>0.36684499999999998</v>
      </c>
      <c r="BU37" s="19">
        <v>0.33361099999999999</v>
      </c>
      <c r="BV37" s="19">
        <v>0.31850499999999998</v>
      </c>
      <c r="BW37" s="19" t="s">
        <v>4104</v>
      </c>
      <c r="BX37" s="19" t="s">
        <v>4104</v>
      </c>
      <c r="BY37" s="19" t="s">
        <v>4104</v>
      </c>
      <c r="BZ37" s="19" t="s">
        <v>4104</v>
      </c>
      <c r="CA37" s="19" t="s">
        <v>4104</v>
      </c>
      <c r="CB37" s="19" t="s">
        <v>4104</v>
      </c>
      <c r="CC37" s="19" t="s">
        <v>4104</v>
      </c>
      <c r="CD37" s="32" t="s">
        <v>4104</v>
      </c>
      <c r="CE37" s="19">
        <v>-9.6279999999999994E-3</v>
      </c>
      <c r="CF37" s="19">
        <v>6.5300999999999998E-2</v>
      </c>
      <c r="CG37" s="19">
        <v>6.4090999999999995E-2</v>
      </c>
      <c r="CH37" s="19" t="s">
        <v>4104</v>
      </c>
      <c r="CI37" s="19" t="s">
        <v>4104</v>
      </c>
      <c r="CJ37" s="19" t="s">
        <v>4104</v>
      </c>
      <c r="CK37" s="19" t="s">
        <v>4104</v>
      </c>
      <c r="CL37" s="19" t="s">
        <v>4104</v>
      </c>
      <c r="CM37" s="19" t="s">
        <v>4104</v>
      </c>
      <c r="CN37" s="19" t="s">
        <v>4104</v>
      </c>
      <c r="CO37" s="32" t="s">
        <v>4104</v>
      </c>
      <c r="CP37" s="19">
        <v>21.905414722542314</v>
      </c>
      <c r="CQ37" s="19">
        <v>21.396082751033106</v>
      </c>
      <c r="CR37" s="19">
        <v>21.598109378906393</v>
      </c>
      <c r="CS37" s="19" t="s">
        <v>4104</v>
      </c>
      <c r="CT37" s="19" t="s">
        <v>4104</v>
      </c>
      <c r="CU37" s="19" t="s">
        <v>4104</v>
      </c>
      <c r="CV37" s="19" t="s">
        <v>4104</v>
      </c>
      <c r="CW37" s="19" t="s">
        <v>4104</v>
      </c>
      <c r="CX37" s="19" t="s">
        <v>4104</v>
      </c>
      <c r="CY37" s="19" t="s">
        <v>4104</v>
      </c>
      <c r="CZ37" s="32" t="s">
        <v>4104</v>
      </c>
    </row>
    <row r="38" spans="1:104" x14ac:dyDescent="0.2">
      <c r="A38" s="19" t="s">
        <v>54</v>
      </c>
      <c r="B38" s="19" t="s">
        <v>55</v>
      </c>
      <c r="D38" s="19">
        <v>2019</v>
      </c>
      <c r="E38" s="32" t="s">
        <v>56</v>
      </c>
      <c r="F38" s="19">
        <v>0</v>
      </c>
      <c r="G38" s="19">
        <v>0</v>
      </c>
      <c r="H38" s="19">
        <v>0</v>
      </c>
      <c r="I38" s="19">
        <v>1</v>
      </c>
      <c r="J38" s="19">
        <v>1</v>
      </c>
      <c r="K38" s="19">
        <v>1</v>
      </c>
      <c r="L38" s="19">
        <v>1</v>
      </c>
      <c r="M38" s="19">
        <v>1</v>
      </c>
      <c r="N38" s="19">
        <v>1</v>
      </c>
      <c r="P38" s="32"/>
      <c r="Q38" s="19">
        <v>1</v>
      </c>
      <c r="R38" s="19">
        <v>1</v>
      </c>
      <c r="S38" s="19">
        <v>1</v>
      </c>
      <c r="T38" s="19">
        <v>1</v>
      </c>
      <c r="U38" s="19">
        <v>1</v>
      </c>
      <c r="V38" s="19">
        <v>1</v>
      </c>
      <c r="W38" s="19">
        <v>1</v>
      </c>
      <c r="X38" s="19">
        <v>1</v>
      </c>
      <c r="Y38" s="19">
        <v>1</v>
      </c>
      <c r="AA38" s="32"/>
      <c r="AB38" s="19">
        <v>1</v>
      </c>
      <c r="AC38" s="19">
        <v>1</v>
      </c>
      <c r="AD38" s="19">
        <v>1</v>
      </c>
      <c r="AE38" s="19">
        <v>1</v>
      </c>
      <c r="AF38" s="19">
        <v>1</v>
      </c>
      <c r="AG38" s="19">
        <v>1</v>
      </c>
      <c r="AH38" s="19">
        <v>1</v>
      </c>
      <c r="AI38" s="19">
        <v>1</v>
      </c>
      <c r="AJ38" s="19">
        <v>1</v>
      </c>
      <c r="AL38" s="32"/>
      <c r="AR38" s="19">
        <v>3.2583099999999997E-2</v>
      </c>
      <c r="AS38" s="19">
        <v>3.2187300000000002E-2</v>
      </c>
      <c r="AT38" s="19">
        <v>3.3857100000000001E-2</v>
      </c>
      <c r="AU38" s="19">
        <v>3.0332899999999999E-2</v>
      </c>
      <c r="AW38" s="32"/>
      <c r="BC38" s="19">
        <v>0</v>
      </c>
      <c r="BD38" s="19">
        <v>0</v>
      </c>
      <c r="BE38" s="19">
        <v>0</v>
      </c>
      <c r="BF38" s="19">
        <v>0</v>
      </c>
      <c r="BH38" s="32"/>
      <c r="BI38" s="19" t="s">
        <v>4104</v>
      </c>
      <c r="BJ38" s="19" t="s">
        <v>4104</v>
      </c>
      <c r="BK38" s="19" t="s">
        <v>4104</v>
      </c>
      <c r="BL38" s="19" t="s">
        <v>4104</v>
      </c>
      <c r="BM38" s="19" t="s">
        <v>4104</v>
      </c>
      <c r="BN38" s="19" t="s">
        <v>4104</v>
      </c>
      <c r="BO38" s="19" t="s">
        <v>4104</v>
      </c>
      <c r="BP38" s="19" t="s">
        <v>4104</v>
      </c>
      <c r="BQ38" s="19" t="s">
        <v>4104</v>
      </c>
      <c r="BR38" s="19" t="s">
        <v>4104</v>
      </c>
      <c r="BS38" s="32" t="s">
        <v>4104</v>
      </c>
      <c r="BT38" s="19" t="s">
        <v>4104</v>
      </c>
      <c r="BU38" s="19" t="s">
        <v>4104</v>
      </c>
      <c r="BV38" s="19" t="s">
        <v>4104</v>
      </c>
      <c r="BW38" s="19" t="s">
        <v>4104</v>
      </c>
      <c r="BX38" s="19" t="s">
        <v>4104</v>
      </c>
      <c r="BY38" s="19" t="s">
        <v>4104</v>
      </c>
      <c r="BZ38" s="19" t="s">
        <v>4104</v>
      </c>
      <c r="CA38" s="19" t="s">
        <v>4104</v>
      </c>
      <c r="CB38" s="19" t="s">
        <v>4104</v>
      </c>
      <c r="CC38" s="19" t="s">
        <v>4104</v>
      </c>
      <c r="CD38" s="32" t="s">
        <v>4104</v>
      </c>
      <c r="CE38" s="19" t="s">
        <v>4104</v>
      </c>
      <c r="CF38" s="19" t="s">
        <v>4104</v>
      </c>
      <c r="CG38" s="19" t="s">
        <v>4104</v>
      </c>
      <c r="CH38" s="19" t="s">
        <v>4104</v>
      </c>
      <c r="CI38" s="19" t="s">
        <v>4104</v>
      </c>
      <c r="CJ38" s="19" t="s">
        <v>4104</v>
      </c>
      <c r="CK38" s="19" t="s">
        <v>4104</v>
      </c>
      <c r="CL38" s="19" t="s">
        <v>4104</v>
      </c>
      <c r="CM38" s="19" t="s">
        <v>4104</v>
      </c>
      <c r="CN38" s="19" t="s">
        <v>4104</v>
      </c>
      <c r="CO38" s="32" t="s">
        <v>4104</v>
      </c>
      <c r="CP38" s="19" t="s">
        <v>4104</v>
      </c>
      <c r="CQ38" s="19" t="s">
        <v>4104</v>
      </c>
      <c r="CR38" s="19" t="s">
        <v>4104</v>
      </c>
      <c r="CS38" s="19" t="s">
        <v>4104</v>
      </c>
      <c r="CT38" s="19" t="s">
        <v>4104</v>
      </c>
      <c r="CU38" s="19" t="s">
        <v>4104</v>
      </c>
      <c r="CV38" s="19" t="s">
        <v>4104</v>
      </c>
      <c r="CW38" s="19" t="s">
        <v>4104</v>
      </c>
      <c r="CX38" s="19" t="s">
        <v>4104</v>
      </c>
      <c r="CY38" s="19" t="s">
        <v>4104</v>
      </c>
      <c r="CZ38" s="32" t="s">
        <v>4104</v>
      </c>
    </row>
    <row r="39" spans="1:104" x14ac:dyDescent="0.2">
      <c r="A39" s="19" t="s">
        <v>81</v>
      </c>
      <c r="B39" s="19" t="s">
        <v>3965</v>
      </c>
      <c r="E39" s="32" t="s">
        <v>56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O39" s="19">
        <v>0</v>
      </c>
      <c r="P39" s="32">
        <v>0</v>
      </c>
      <c r="Q39" s="19">
        <v>1</v>
      </c>
      <c r="R39" s="19">
        <v>1</v>
      </c>
      <c r="S39" s="19">
        <v>1</v>
      </c>
      <c r="T39" s="19">
        <v>1</v>
      </c>
      <c r="U39" s="19">
        <v>1</v>
      </c>
      <c r="V39" s="19">
        <v>1</v>
      </c>
      <c r="W39" s="19">
        <v>1</v>
      </c>
      <c r="X39" s="19">
        <v>1</v>
      </c>
      <c r="Z39" s="19">
        <v>1</v>
      </c>
      <c r="AA39" s="32">
        <v>0</v>
      </c>
      <c r="AB39" s="19">
        <v>1</v>
      </c>
      <c r="AC39" s="19">
        <v>1</v>
      </c>
      <c r="AD39" s="19">
        <v>1</v>
      </c>
      <c r="AE39" s="19">
        <v>1</v>
      </c>
      <c r="AF39" s="19">
        <v>1</v>
      </c>
      <c r="AG39" s="19">
        <v>1</v>
      </c>
      <c r="AH39" s="19">
        <v>1</v>
      </c>
      <c r="AI39" s="19">
        <v>1</v>
      </c>
      <c r="AK39" s="19">
        <v>1</v>
      </c>
      <c r="AL39" s="32">
        <v>1</v>
      </c>
      <c r="AM39" s="19">
        <v>2.5413600000000001E-2</v>
      </c>
      <c r="AN39" s="19">
        <v>2.60366E-2</v>
      </c>
      <c r="AO39" s="19">
        <v>2.7053500000000001E-2</v>
      </c>
      <c r="AP39" s="19">
        <v>2.9595799999999998E-2</v>
      </c>
      <c r="AQ39" s="19">
        <v>2.9723699999999999E-2</v>
      </c>
      <c r="AR39" s="19">
        <v>2.9479600000000002E-2</v>
      </c>
      <c r="AS39" s="19">
        <v>2.8742699999999999E-2</v>
      </c>
      <c r="AT39" s="19">
        <v>2.73762E-2</v>
      </c>
      <c r="AV39" s="19">
        <v>3.0910400000000001E-2</v>
      </c>
      <c r="AW39" s="32">
        <v>4.21541E-2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G39" s="19">
        <v>0</v>
      </c>
      <c r="BH39" s="32">
        <v>0</v>
      </c>
      <c r="BI39" s="19">
        <v>0.2011343951618926</v>
      </c>
      <c r="BJ39" s="19">
        <v>0.95001228599999998</v>
      </c>
      <c r="BK39" s="19">
        <v>1.29923791</v>
      </c>
      <c r="BL39" s="19">
        <v>1.0079160899999999</v>
      </c>
      <c r="BM39" s="19">
        <v>1.5508389010000001</v>
      </c>
      <c r="BN39" s="19">
        <v>2.947596372</v>
      </c>
      <c r="BO39" s="19">
        <v>2.8781156490000002</v>
      </c>
      <c r="BP39" s="19">
        <v>0.92109841199999998</v>
      </c>
      <c r="BQ39" s="19" t="s">
        <v>4104</v>
      </c>
      <c r="BR39" s="19">
        <v>10.328571478127515</v>
      </c>
      <c r="BS39" s="32">
        <v>5.3147679742116098</v>
      </c>
      <c r="BT39" s="19">
        <v>0.55410000000000004</v>
      </c>
      <c r="BU39" s="19">
        <v>5.2299999999999999E-2</v>
      </c>
      <c r="BV39" s="19" t="s">
        <v>4104</v>
      </c>
      <c r="BW39" s="19" t="s">
        <v>4104</v>
      </c>
      <c r="BX39" s="19" t="s">
        <v>4104</v>
      </c>
      <c r="BY39" s="19">
        <v>2.8730000000000002E-2</v>
      </c>
      <c r="BZ39" s="19" t="s">
        <v>4104</v>
      </c>
      <c r="CA39" s="19" t="s">
        <v>4104</v>
      </c>
      <c r="CB39" s="19" t="s">
        <v>4104</v>
      </c>
      <c r="CC39" s="19" t="s">
        <v>4104</v>
      </c>
      <c r="CD39" s="32" t="s">
        <v>4104</v>
      </c>
      <c r="CE39" s="19">
        <v>-6.4000000000000001E-2</v>
      </c>
      <c r="CF39" s="19">
        <v>-0.46800000000000003</v>
      </c>
      <c r="CG39" s="19">
        <v>-5.1999999999999998E-2</v>
      </c>
      <c r="CH39" s="19">
        <v>7.4999999999999997E-2</v>
      </c>
      <c r="CI39" s="19">
        <v>-7.0999999999999994E-2</v>
      </c>
      <c r="CJ39" s="19">
        <v>-0.47170000000000001</v>
      </c>
      <c r="CK39" s="19">
        <v>-0.40400000000000003</v>
      </c>
      <c r="CL39" s="19">
        <v>-8.5000000000000006E-2</v>
      </c>
      <c r="CM39" s="19" t="s">
        <v>4104</v>
      </c>
      <c r="CN39" s="19">
        <v>0.153</v>
      </c>
      <c r="CO39" s="32">
        <v>0.16917829999999984</v>
      </c>
      <c r="CP39" s="19">
        <v>18.424807934182823</v>
      </c>
      <c r="CQ39" s="19">
        <v>15.810493410439868</v>
      </c>
      <c r="CR39" s="19">
        <v>17.353421736394566</v>
      </c>
      <c r="CS39" s="19">
        <v>17.392199398230627</v>
      </c>
      <c r="CT39" s="19">
        <v>16.747381678737344</v>
      </c>
      <c r="CU39" s="19">
        <v>16.268615501513693</v>
      </c>
      <c r="CV39" s="19">
        <v>16.303008503904884</v>
      </c>
      <c r="CW39" s="19">
        <v>16.24231415118458</v>
      </c>
      <c r="CX39" s="19" t="s">
        <v>4104</v>
      </c>
      <c r="CY39" s="19">
        <v>15.369930853715061</v>
      </c>
      <c r="CZ39" s="32">
        <v>16.785062127917044</v>
      </c>
    </row>
    <row r="40" spans="1:104" x14ac:dyDescent="0.2">
      <c r="A40" s="19" t="s">
        <v>57</v>
      </c>
      <c r="B40" s="19" t="s">
        <v>3966</v>
      </c>
      <c r="D40" s="19">
        <v>2018</v>
      </c>
      <c r="E40" s="32" t="s">
        <v>56</v>
      </c>
      <c r="H40" s="19">
        <v>0</v>
      </c>
      <c r="I40" s="19">
        <v>0</v>
      </c>
      <c r="J40" s="19">
        <v>1</v>
      </c>
      <c r="K40" s="19">
        <v>1</v>
      </c>
      <c r="L40" s="19">
        <v>1</v>
      </c>
      <c r="P40" s="32"/>
      <c r="S40" s="19">
        <v>0</v>
      </c>
      <c r="T40" s="19">
        <v>1</v>
      </c>
      <c r="U40" s="19">
        <v>1</v>
      </c>
      <c r="V40" s="19">
        <v>1</v>
      </c>
      <c r="W40" s="19">
        <v>1</v>
      </c>
      <c r="AA40" s="32"/>
      <c r="AD40" s="19">
        <v>0</v>
      </c>
      <c r="AE40" s="19">
        <v>1</v>
      </c>
      <c r="AF40" s="19">
        <v>1</v>
      </c>
      <c r="AG40" s="19">
        <v>1</v>
      </c>
      <c r="AH40" s="19">
        <v>1</v>
      </c>
      <c r="AL40" s="32"/>
      <c r="AO40" s="19">
        <v>2.20085E-2</v>
      </c>
      <c r="AP40" s="19">
        <v>2.85451E-2</v>
      </c>
      <c r="AR40" s="19">
        <v>2.4032899999999999E-2</v>
      </c>
      <c r="AS40" s="19">
        <v>2.22661E-2</v>
      </c>
      <c r="AW40" s="32"/>
      <c r="AZ40" s="19">
        <v>0</v>
      </c>
      <c r="BA40" s="19">
        <v>0</v>
      </c>
      <c r="BC40" s="19">
        <v>0</v>
      </c>
      <c r="BD40" s="19">
        <v>0</v>
      </c>
      <c r="BH40" s="32"/>
      <c r="BI40" s="19" t="s">
        <v>4104</v>
      </c>
      <c r="BJ40" s="19" t="s">
        <v>4104</v>
      </c>
      <c r="BK40" s="19" t="s">
        <v>4104</v>
      </c>
      <c r="BL40" s="19" t="s">
        <v>4104</v>
      </c>
      <c r="BM40" s="19" t="s">
        <v>4104</v>
      </c>
      <c r="BN40" s="19" t="s">
        <v>4104</v>
      </c>
      <c r="BO40" s="19" t="s">
        <v>4104</v>
      </c>
      <c r="BP40" s="19" t="s">
        <v>4104</v>
      </c>
      <c r="BQ40" s="19" t="s">
        <v>4104</v>
      </c>
      <c r="BR40" s="19" t="s">
        <v>4104</v>
      </c>
      <c r="BS40" s="32" t="s">
        <v>4104</v>
      </c>
      <c r="BT40" s="19" t="s">
        <v>4104</v>
      </c>
      <c r="BU40" s="19" t="s">
        <v>4104</v>
      </c>
      <c r="BV40" s="19" t="s">
        <v>4104</v>
      </c>
      <c r="BW40" s="19" t="s">
        <v>4104</v>
      </c>
      <c r="BX40" s="19" t="s">
        <v>4104</v>
      </c>
      <c r="BY40" s="19" t="s">
        <v>4104</v>
      </c>
      <c r="BZ40" s="19" t="s">
        <v>4104</v>
      </c>
      <c r="CA40" s="19" t="s">
        <v>4104</v>
      </c>
      <c r="CB40" s="19" t="s">
        <v>4104</v>
      </c>
      <c r="CC40" s="19" t="s">
        <v>4104</v>
      </c>
      <c r="CD40" s="32" t="s">
        <v>4104</v>
      </c>
      <c r="CE40" s="19" t="s">
        <v>4104</v>
      </c>
      <c r="CF40" s="19" t="s">
        <v>4104</v>
      </c>
      <c r="CG40" s="19" t="s">
        <v>4104</v>
      </c>
      <c r="CH40" s="19" t="s">
        <v>4104</v>
      </c>
      <c r="CI40" s="19" t="s">
        <v>4104</v>
      </c>
      <c r="CJ40" s="19" t="s">
        <v>4104</v>
      </c>
      <c r="CK40" s="19" t="s">
        <v>4104</v>
      </c>
      <c r="CL40" s="19" t="s">
        <v>4104</v>
      </c>
      <c r="CM40" s="19" t="s">
        <v>4104</v>
      </c>
      <c r="CN40" s="19" t="s">
        <v>4104</v>
      </c>
      <c r="CO40" s="32" t="s">
        <v>4104</v>
      </c>
      <c r="CP40" s="19" t="s">
        <v>4104</v>
      </c>
      <c r="CQ40" s="19" t="s">
        <v>4104</v>
      </c>
      <c r="CR40" s="19" t="s">
        <v>4104</v>
      </c>
      <c r="CS40" s="19" t="s">
        <v>4104</v>
      </c>
      <c r="CT40" s="19" t="s">
        <v>4104</v>
      </c>
      <c r="CU40" s="19" t="s">
        <v>4104</v>
      </c>
      <c r="CV40" s="19" t="s">
        <v>4104</v>
      </c>
      <c r="CW40" s="19" t="s">
        <v>4104</v>
      </c>
      <c r="CX40" s="19" t="s">
        <v>4104</v>
      </c>
      <c r="CY40" s="19" t="s">
        <v>4104</v>
      </c>
      <c r="CZ40" s="32" t="s">
        <v>4104</v>
      </c>
    </row>
    <row r="41" spans="1:104" x14ac:dyDescent="0.2">
      <c r="A41" s="19" t="s">
        <v>59</v>
      </c>
      <c r="B41" s="19" t="s">
        <v>3967</v>
      </c>
      <c r="E41" s="32" t="s">
        <v>56</v>
      </c>
      <c r="I41" s="19">
        <v>1</v>
      </c>
      <c r="J41" s="19">
        <v>1</v>
      </c>
      <c r="K41" s="19">
        <v>1</v>
      </c>
      <c r="L41" s="19">
        <v>1</v>
      </c>
      <c r="M41" s="19">
        <v>1</v>
      </c>
      <c r="N41" s="19">
        <v>1</v>
      </c>
      <c r="O41" s="19">
        <v>1</v>
      </c>
      <c r="P41" s="32">
        <v>1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32">
        <v>0</v>
      </c>
      <c r="AE41" s="19">
        <v>1</v>
      </c>
      <c r="AF41" s="19">
        <v>1</v>
      </c>
      <c r="AG41" s="19">
        <v>1</v>
      </c>
      <c r="AH41" s="19">
        <v>1</v>
      </c>
      <c r="AI41" s="19">
        <v>1</v>
      </c>
      <c r="AJ41" s="19">
        <v>1</v>
      </c>
      <c r="AK41" s="19">
        <v>1</v>
      </c>
      <c r="AL41" s="32">
        <v>1</v>
      </c>
      <c r="AP41" s="19">
        <v>3.2882700000000001E-2</v>
      </c>
      <c r="AQ41" s="19">
        <v>5.0865199999999999E-2</v>
      </c>
      <c r="AR41" s="19">
        <v>3.37697E-2</v>
      </c>
      <c r="AS41" s="19">
        <v>2.63731E-2</v>
      </c>
      <c r="AT41" s="19">
        <v>3.4729299999999998E-2</v>
      </c>
      <c r="AU41" s="19">
        <v>3.10123E-2</v>
      </c>
      <c r="AV41" s="19">
        <v>3.2482999999999998E-2</v>
      </c>
      <c r="AW41" s="32">
        <v>3.18523E-2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1</v>
      </c>
      <c r="BH41" s="32">
        <v>1</v>
      </c>
      <c r="BI41" s="19" t="s">
        <v>4104</v>
      </c>
      <c r="BJ41" s="19" t="s">
        <v>4104</v>
      </c>
      <c r="BK41" s="19" t="s">
        <v>4104</v>
      </c>
      <c r="BL41" s="19">
        <v>0.32592351200000003</v>
      </c>
      <c r="BM41" s="19">
        <v>0.2011343951618926</v>
      </c>
      <c r="BN41" s="19">
        <v>0.2011343951618926</v>
      </c>
      <c r="BO41" s="19">
        <v>0.2011343951618926</v>
      </c>
      <c r="BP41" s="19">
        <v>0.2011343951618926</v>
      </c>
      <c r="BQ41" s="19">
        <v>0.24459645999999999</v>
      </c>
      <c r="BR41" s="19">
        <v>0.28805610611503002</v>
      </c>
      <c r="BS41" s="32">
        <v>0.65177469433815405</v>
      </c>
      <c r="BT41" s="19" t="s">
        <v>4104</v>
      </c>
      <c r="BU41" s="19" t="s">
        <v>4104</v>
      </c>
      <c r="BV41" s="19" t="s">
        <v>4104</v>
      </c>
      <c r="BW41" s="19">
        <v>0.54520000000000002</v>
      </c>
      <c r="BX41" s="19">
        <v>0.53859999999999997</v>
      </c>
      <c r="BY41" s="19">
        <v>0.63449999999999995</v>
      </c>
      <c r="BZ41" s="19">
        <v>0.68189999999999995</v>
      </c>
      <c r="CA41" s="19">
        <v>0.60150000000000003</v>
      </c>
      <c r="CB41" s="19">
        <v>0.61509999999999998</v>
      </c>
      <c r="CC41" s="19">
        <v>0.72436999999999996</v>
      </c>
      <c r="CD41" s="32">
        <v>0.72436999999999996</v>
      </c>
      <c r="CE41" s="19" t="s">
        <v>4104</v>
      </c>
      <c r="CF41" s="19" t="s">
        <v>4104</v>
      </c>
      <c r="CG41" s="19" t="s">
        <v>4104</v>
      </c>
      <c r="CH41" s="19">
        <v>2.5000000000000001E-2</v>
      </c>
      <c r="CI41" s="19">
        <v>-3.1E-2</v>
      </c>
      <c r="CJ41" s="19">
        <v>-3.4000000000000002E-2</v>
      </c>
      <c r="CK41" s="19">
        <v>-9.9000000000000005E-2</v>
      </c>
      <c r="CL41" s="19">
        <v>3.3000000000000002E-2</v>
      </c>
      <c r="CM41" s="19">
        <v>-6.7000000000000004E-2</v>
      </c>
      <c r="CN41" s="19">
        <v>-0.161</v>
      </c>
      <c r="CO41" s="32">
        <v>-3.7999999999999999E-2</v>
      </c>
      <c r="CP41" s="19" t="s">
        <v>4104</v>
      </c>
      <c r="CQ41" s="19" t="s">
        <v>4104</v>
      </c>
      <c r="CR41" s="19" t="s">
        <v>4104</v>
      </c>
      <c r="CS41" s="19">
        <v>17.157618673673905</v>
      </c>
      <c r="CT41" s="19">
        <v>16.393658296414401</v>
      </c>
      <c r="CU41" s="19">
        <v>15.121965655853344</v>
      </c>
      <c r="CV41" s="19">
        <v>14.736065984384242</v>
      </c>
      <c r="CW41" s="19">
        <v>15.174824266062499</v>
      </c>
      <c r="CX41" s="19">
        <v>15.154024682170251</v>
      </c>
      <c r="CY41" s="19">
        <v>15.247429790091118</v>
      </c>
      <c r="CZ41" s="32">
        <v>14.753464253478963</v>
      </c>
    </row>
    <row r="42" spans="1:104" x14ac:dyDescent="0.2">
      <c r="A42" s="19" t="s">
        <v>61</v>
      </c>
      <c r="B42" s="19" t="s">
        <v>3968</v>
      </c>
      <c r="D42" s="19">
        <v>2018</v>
      </c>
      <c r="E42" s="32" t="s">
        <v>56</v>
      </c>
      <c r="H42" s="19">
        <v>0</v>
      </c>
      <c r="I42" s="19">
        <v>0</v>
      </c>
      <c r="P42" s="32"/>
      <c r="S42" s="19">
        <v>1</v>
      </c>
      <c r="T42" s="19">
        <v>1</v>
      </c>
      <c r="AA42" s="32"/>
      <c r="AD42" s="19">
        <v>1</v>
      </c>
      <c r="AE42" s="19">
        <v>1</v>
      </c>
      <c r="AL42" s="32"/>
      <c r="AO42" s="19">
        <v>2.0539499999999999E-2</v>
      </c>
      <c r="AP42" s="19">
        <v>2.08501E-2</v>
      </c>
      <c r="AQ42" s="19">
        <v>1.8687800000000001E-2</v>
      </c>
      <c r="AW42" s="32"/>
      <c r="AZ42" s="19">
        <v>0</v>
      </c>
      <c r="BA42" s="19">
        <v>0</v>
      </c>
      <c r="BB42" s="19">
        <v>0</v>
      </c>
      <c r="BH42" s="32"/>
      <c r="BI42" s="19" t="s">
        <v>4104</v>
      </c>
      <c r="BJ42" s="19" t="s">
        <v>4104</v>
      </c>
      <c r="BK42" s="19" t="s">
        <v>4104</v>
      </c>
      <c r="BL42" s="19" t="s">
        <v>4104</v>
      </c>
      <c r="BM42" s="19" t="s">
        <v>4104</v>
      </c>
      <c r="BN42" s="19" t="s">
        <v>4104</v>
      </c>
      <c r="BO42" s="19" t="s">
        <v>4104</v>
      </c>
      <c r="BP42" s="19" t="s">
        <v>4104</v>
      </c>
      <c r="BQ42" s="19" t="s">
        <v>4104</v>
      </c>
      <c r="BR42" s="19" t="s">
        <v>4104</v>
      </c>
      <c r="BS42" s="32" t="s">
        <v>4104</v>
      </c>
      <c r="BT42" s="19" t="s">
        <v>4104</v>
      </c>
      <c r="BU42" s="19" t="s">
        <v>4104</v>
      </c>
      <c r="BV42" s="19" t="s">
        <v>4104</v>
      </c>
      <c r="BW42" s="19" t="s">
        <v>4104</v>
      </c>
      <c r="BX42" s="19" t="s">
        <v>4104</v>
      </c>
      <c r="BY42" s="19" t="s">
        <v>4104</v>
      </c>
      <c r="BZ42" s="19" t="s">
        <v>4104</v>
      </c>
      <c r="CA42" s="19" t="s">
        <v>4104</v>
      </c>
      <c r="CB42" s="19" t="s">
        <v>4104</v>
      </c>
      <c r="CC42" s="19" t="s">
        <v>4104</v>
      </c>
      <c r="CD42" s="32" t="s">
        <v>4104</v>
      </c>
      <c r="CE42" s="19" t="s">
        <v>4104</v>
      </c>
      <c r="CF42" s="19" t="s">
        <v>4104</v>
      </c>
      <c r="CG42" s="19" t="s">
        <v>4104</v>
      </c>
      <c r="CH42" s="19" t="s">
        <v>4104</v>
      </c>
      <c r="CI42" s="19" t="s">
        <v>4104</v>
      </c>
      <c r="CJ42" s="19" t="s">
        <v>4104</v>
      </c>
      <c r="CK42" s="19" t="s">
        <v>4104</v>
      </c>
      <c r="CL42" s="19" t="s">
        <v>4104</v>
      </c>
      <c r="CM42" s="19" t="s">
        <v>4104</v>
      </c>
      <c r="CN42" s="19" t="s">
        <v>4104</v>
      </c>
      <c r="CO42" s="32" t="s">
        <v>4104</v>
      </c>
      <c r="CP42" s="19" t="s">
        <v>4104</v>
      </c>
      <c r="CQ42" s="19" t="s">
        <v>4104</v>
      </c>
      <c r="CR42" s="19" t="s">
        <v>4104</v>
      </c>
      <c r="CS42" s="19" t="s">
        <v>4104</v>
      </c>
      <c r="CT42" s="19" t="s">
        <v>4104</v>
      </c>
      <c r="CU42" s="19" t="s">
        <v>4104</v>
      </c>
      <c r="CV42" s="19" t="s">
        <v>4104</v>
      </c>
      <c r="CW42" s="19" t="s">
        <v>4104</v>
      </c>
      <c r="CX42" s="19" t="s">
        <v>4104</v>
      </c>
      <c r="CY42" s="19" t="s">
        <v>4104</v>
      </c>
      <c r="CZ42" s="32" t="s">
        <v>4104</v>
      </c>
    </row>
    <row r="43" spans="1:104" x14ac:dyDescent="0.2">
      <c r="A43" s="19" t="s">
        <v>79</v>
      </c>
      <c r="B43" s="19" t="s">
        <v>3969</v>
      </c>
      <c r="E43" s="32" t="s">
        <v>56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32">
        <v>1</v>
      </c>
      <c r="Q43" s="19">
        <v>1</v>
      </c>
      <c r="R43" s="19">
        <v>1</v>
      </c>
      <c r="S43" s="19">
        <v>1</v>
      </c>
      <c r="T43" s="19">
        <v>1</v>
      </c>
      <c r="U43" s="19">
        <v>1</v>
      </c>
      <c r="V43" s="19">
        <v>1</v>
      </c>
      <c r="W43" s="19">
        <v>1</v>
      </c>
      <c r="X43" s="19">
        <v>1</v>
      </c>
      <c r="Y43" s="19">
        <v>1</v>
      </c>
      <c r="Z43" s="19">
        <v>1</v>
      </c>
      <c r="AA43" s="32">
        <v>1</v>
      </c>
      <c r="AB43" s="19">
        <v>1</v>
      </c>
      <c r="AC43" s="19">
        <v>1</v>
      </c>
      <c r="AD43" s="19">
        <v>1</v>
      </c>
      <c r="AE43" s="19">
        <v>1</v>
      </c>
      <c r="AF43" s="19">
        <v>1</v>
      </c>
      <c r="AG43" s="19">
        <v>1</v>
      </c>
      <c r="AH43" s="19">
        <v>1</v>
      </c>
      <c r="AI43" s="19">
        <v>1</v>
      </c>
      <c r="AJ43" s="19">
        <v>1</v>
      </c>
      <c r="AK43" s="19">
        <v>1</v>
      </c>
      <c r="AL43" s="32">
        <v>1</v>
      </c>
      <c r="AM43" s="19">
        <v>2.9639499999999999E-2</v>
      </c>
      <c r="AN43" s="19">
        <v>2.7533200000000001E-2</v>
      </c>
      <c r="AO43" s="19">
        <v>3.52149E-2</v>
      </c>
      <c r="AP43" s="19">
        <v>5.9042000000000001E-3</v>
      </c>
      <c r="AQ43" s="19">
        <v>3.6943299999999998E-2</v>
      </c>
      <c r="AR43" s="19">
        <v>3.6076200000000003E-2</v>
      </c>
      <c r="AS43" s="19">
        <v>3.1598000000000001E-2</v>
      </c>
      <c r="AT43" s="19">
        <v>3.66246E-2</v>
      </c>
      <c r="AU43" s="19">
        <v>3.3960799999999999E-2</v>
      </c>
      <c r="AV43" s="19">
        <v>4.0138500000000001E-2</v>
      </c>
      <c r="AW43" s="32">
        <v>5.1728099999999999E-2</v>
      </c>
      <c r="AX43" s="19">
        <v>0</v>
      </c>
      <c r="AY43" s="19">
        <v>0</v>
      </c>
      <c r="AZ43" s="19">
        <v>0</v>
      </c>
      <c r="BA43" s="19">
        <v>0</v>
      </c>
      <c r="BB43" s="19">
        <v>1</v>
      </c>
      <c r="BC43" s="19">
        <v>1</v>
      </c>
      <c r="BD43" s="19">
        <v>1</v>
      </c>
      <c r="BE43" s="19">
        <v>1</v>
      </c>
      <c r="BF43" s="19">
        <v>1</v>
      </c>
      <c r="BG43" s="19">
        <v>1</v>
      </c>
      <c r="BH43" s="32">
        <v>1</v>
      </c>
      <c r="BI43" s="19">
        <v>0.60853940399999995</v>
      </c>
      <c r="BJ43" s="19">
        <v>0.78801225500000005</v>
      </c>
      <c r="BK43" s="19">
        <v>0.99108333500000001</v>
      </c>
      <c r="BL43" s="19">
        <v>0.45028960699999998</v>
      </c>
      <c r="BM43" s="19">
        <v>0.27335718599999997</v>
      </c>
      <c r="BN43" s="19">
        <v>0.31438004200000003</v>
      </c>
      <c r="BO43" s="19">
        <v>0.25868302399999998</v>
      </c>
      <c r="BP43" s="19">
        <v>0.24228269999999999</v>
      </c>
      <c r="BQ43" s="19">
        <v>0.29672978300000002</v>
      </c>
      <c r="BR43" s="19">
        <v>0.2011343951618926</v>
      </c>
      <c r="BS43" s="32">
        <v>0.2011343951618926</v>
      </c>
      <c r="BT43" s="19">
        <v>0.65480000000000005</v>
      </c>
      <c r="BU43" s="19">
        <v>0.69569999999999999</v>
      </c>
      <c r="BV43" s="19">
        <v>0.72436999999999996</v>
      </c>
      <c r="BW43" s="19">
        <v>0.72436999999999996</v>
      </c>
      <c r="BX43" s="19">
        <v>0.71309999999999996</v>
      </c>
      <c r="BY43" s="19">
        <v>0.72436999999999996</v>
      </c>
      <c r="BZ43" s="19">
        <v>0.66700000000000004</v>
      </c>
      <c r="CA43" s="19">
        <v>0.68310000000000004</v>
      </c>
      <c r="CB43" s="19">
        <v>0.72419999999999995</v>
      </c>
      <c r="CC43" s="19">
        <v>0.72436999999999996</v>
      </c>
      <c r="CD43" s="32">
        <v>0.72436999999999996</v>
      </c>
      <c r="CE43" s="19">
        <v>-6.0000000000000001E-3</v>
      </c>
      <c r="CF43" s="19">
        <v>-1.2E-2</v>
      </c>
      <c r="CG43" s="19">
        <v>4.0000000000000001E-3</v>
      </c>
      <c r="CH43" s="19">
        <v>-6.0000000000000001E-3</v>
      </c>
      <c r="CI43" s="19">
        <v>3.0000000000000001E-3</v>
      </c>
      <c r="CJ43" s="19">
        <v>-1.4E-2</v>
      </c>
      <c r="CK43" s="19">
        <v>2E-3</v>
      </c>
      <c r="CL43" s="19">
        <v>-4.2999999999999997E-2</v>
      </c>
      <c r="CM43" s="19">
        <v>-4.5999999999999999E-2</v>
      </c>
      <c r="CN43" s="19">
        <v>-9.9000000000000005E-2</v>
      </c>
      <c r="CO43" s="32">
        <v>-0.23100000000000001</v>
      </c>
      <c r="CP43" s="19">
        <v>18.700052271470327</v>
      </c>
      <c r="CQ43" s="19">
        <v>18.016480511359152</v>
      </c>
      <c r="CR43" s="19">
        <v>18.390719103892433</v>
      </c>
      <c r="CS43" s="19">
        <v>18.376783804704981</v>
      </c>
      <c r="CT43" s="19">
        <v>17.203504201957458</v>
      </c>
      <c r="CU43" s="19">
        <v>15.664675546678309</v>
      </c>
      <c r="CV43" s="19">
        <v>16.888705451304975</v>
      </c>
      <c r="CW43" s="19">
        <v>17.2061896868457</v>
      </c>
      <c r="CX43" s="19">
        <v>16.346909463524216</v>
      </c>
      <c r="CY43" s="19">
        <v>15.641962407630905</v>
      </c>
      <c r="CZ43" s="32">
        <v>14.874213063724936</v>
      </c>
    </row>
    <row r="44" spans="1:104" x14ac:dyDescent="0.2">
      <c r="A44" s="19" t="s">
        <v>119</v>
      </c>
      <c r="B44" s="19" t="s">
        <v>3970</v>
      </c>
      <c r="E44" s="32" t="s">
        <v>56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32">
        <v>0</v>
      </c>
      <c r="Q44" s="19">
        <v>1</v>
      </c>
      <c r="R44" s="19">
        <v>1</v>
      </c>
      <c r="S44" s="19">
        <v>1</v>
      </c>
      <c r="T44" s="19">
        <v>1</v>
      </c>
      <c r="U44" s="19">
        <v>1</v>
      </c>
      <c r="V44" s="19">
        <v>1</v>
      </c>
      <c r="W44" s="19">
        <v>1</v>
      </c>
      <c r="X44" s="19">
        <v>1</v>
      </c>
      <c r="Y44" s="19">
        <v>1</v>
      </c>
      <c r="Z44" s="19">
        <v>1</v>
      </c>
      <c r="AA44" s="32">
        <v>1</v>
      </c>
      <c r="AB44" s="19">
        <v>1</v>
      </c>
      <c r="AC44" s="19">
        <v>1</v>
      </c>
      <c r="AD44" s="19">
        <v>1</v>
      </c>
      <c r="AE44" s="19">
        <v>1</v>
      </c>
      <c r="AF44" s="19">
        <v>1</v>
      </c>
      <c r="AG44" s="19">
        <v>1</v>
      </c>
      <c r="AH44" s="19">
        <v>1</v>
      </c>
      <c r="AI44" s="19">
        <v>1</v>
      </c>
      <c r="AJ44" s="19">
        <v>1</v>
      </c>
      <c r="AK44" s="19">
        <v>1</v>
      </c>
      <c r="AL44" s="32">
        <v>1</v>
      </c>
      <c r="AM44" s="19">
        <v>4.4403900000000003E-2</v>
      </c>
      <c r="AN44" s="19">
        <v>4.18549E-2</v>
      </c>
      <c r="AO44" s="19">
        <v>4.5535800000000001E-2</v>
      </c>
      <c r="AP44" s="19">
        <v>4.0974900000000002E-2</v>
      </c>
      <c r="AQ44" s="19">
        <v>6.0091699999999998E-2</v>
      </c>
      <c r="AR44" s="19">
        <v>4.9744999999999998E-2</v>
      </c>
      <c r="AS44" s="19">
        <v>4.7207100000000002E-2</v>
      </c>
      <c r="AT44" s="19">
        <v>4.3417400000000002E-2</v>
      </c>
      <c r="AU44" s="19">
        <v>3.5931100000000001E-2</v>
      </c>
      <c r="AV44" s="19">
        <v>3.7268099999999998E-2</v>
      </c>
      <c r="AW44" s="32">
        <v>3.8453300000000003E-2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1</v>
      </c>
      <c r="BH44" s="32">
        <v>1</v>
      </c>
      <c r="BI44" s="19">
        <v>0.62333437850686801</v>
      </c>
      <c r="BJ44" s="19">
        <v>0.48478593422790001</v>
      </c>
      <c r="BK44" s="19">
        <v>0.72695019640820202</v>
      </c>
      <c r="BL44" s="19">
        <v>0.33676298295874202</v>
      </c>
      <c r="BM44" s="19">
        <v>0.2011343951618926</v>
      </c>
      <c r="BN44" s="19">
        <v>0.331317964108931</v>
      </c>
      <c r="BO44" s="19">
        <v>1.4407366847170799</v>
      </c>
      <c r="BP44" s="19">
        <v>3.3019081450731198</v>
      </c>
      <c r="BQ44" s="19">
        <v>3.0314639371313099</v>
      </c>
      <c r="BR44" s="19">
        <v>1.7364481416345601</v>
      </c>
      <c r="BS44" s="32">
        <v>1.5472414902889</v>
      </c>
      <c r="BT44" s="19">
        <v>0.32419999999999999</v>
      </c>
      <c r="BU44" s="19">
        <v>0.309</v>
      </c>
      <c r="BV44" s="19">
        <v>0.34289999999999998</v>
      </c>
      <c r="BW44" s="19">
        <v>0.45490000000000003</v>
      </c>
      <c r="BX44" s="19" t="s">
        <v>4104</v>
      </c>
      <c r="BY44" s="19" t="s">
        <v>4104</v>
      </c>
      <c r="BZ44" s="19" t="s">
        <v>4104</v>
      </c>
      <c r="CA44" s="19" t="s">
        <v>4104</v>
      </c>
      <c r="CB44" s="19">
        <v>0.2402</v>
      </c>
      <c r="CC44" s="19">
        <v>0.17150000000000001</v>
      </c>
      <c r="CD44" s="32">
        <v>0.1497</v>
      </c>
      <c r="CE44" s="19" t="s">
        <v>4104</v>
      </c>
      <c r="CF44" s="19">
        <v>-6.9000000000000006E-2</v>
      </c>
      <c r="CG44" s="19">
        <v>-0.11700000000000001</v>
      </c>
      <c r="CH44" s="19">
        <v>-0.17399999999999999</v>
      </c>
      <c r="CI44" s="19">
        <v>-4.2999999999999997E-2</v>
      </c>
      <c r="CJ44" s="19">
        <v>-0.29599999999999999</v>
      </c>
      <c r="CK44" s="19">
        <v>-0.47170000000000001</v>
      </c>
      <c r="CL44" s="19">
        <v>-0.47170000000000001</v>
      </c>
      <c r="CM44" s="19">
        <v>-8.8999999999999996E-2</v>
      </c>
      <c r="CN44" s="19">
        <v>7.2999999999999995E-2</v>
      </c>
      <c r="CO44" s="32">
        <v>-3.5000000000000003E-2</v>
      </c>
      <c r="CP44" s="19">
        <v>17.514578010889718</v>
      </c>
      <c r="CQ44" s="19">
        <v>17.143005180942428</v>
      </c>
      <c r="CR44" s="19">
        <v>16.835792621146069</v>
      </c>
      <c r="CS44" s="19">
        <v>16.783266892978194</v>
      </c>
      <c r="CT44" s="19">
        <v>15.728877261561731</v>
      </c>
      <c r="CV44" s="19">
        <v>15.114360996060224</v>
      </c>
      <c r="CW44" s="19">
        <v>15.179421387998284</v>
      </c>
      <c r="CX44" s="19">
        <v>16.121048025450087</v>
      </c>
      <c r="CY44" s="19">
        <v>16.823896147353512</v>
      </c>
      <c r="CZ44" s="32">
        <v>16.481513662411011</v>
      </c>
    </row>
    <row r="45" spans="1:104" x14ac:dyDescent="0.2">
      <c r="A45" s="19" t="s">
        <v>69</v>
      </c>
      <c r="B45" s="19" t="s">
        <v>3971</v>
      </c>
      <c r="E45" s="32" t="s">
        <v>56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1</v>
      </c>
      <c r="O45" s="19">
        <v>1</v>
      </c>
      <c r="P45" s="32">
        <v>1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1</v>
      </c>
      <c r="Z45" s="19">
        <v>1</v>
      </c>
      <c r="AA45" s="32">
        <v>1</v>
      </c>
      <c r="AB45" s="19">
        <v>1</v>
      </c>
      <c r="AC45" s="19">
        <v>1</v>
      </c>
      <c r="AD45" s="19">
        <v>1</v>
      </c>
      <c r="AE45" s="19">
        <v>1</v>
      </c>
      <c r="AF45" s="19">
        <v>1</v>
      </c>
      <c r="AG45" s="19">
        <v>1</v>
      </c>
      <c r="AH45" s="19">
        <v>1</v>
      </c>
      <c r="AI45" s="19">
        <v>1</v>
      </c>
      <c r="AJ45" s="19">
        <v>1</v>
      </c>
      <c r="AK45" s="19">
        <v>1</v>
      </c>
      <c r="AL45" s="32">
        <v>1</v>
      </c>
      <c r="AM45" s="19">
        <v>2.0593600000000001E-3</v>
      </c>
      <c r="AN45" s="19">
        <v>3.1405600000000001E-3</v>
      </c>
      <c r="AO45" s="19">
        <v>3.9603099999999999E-3</v>
      </c>
      <c r="AP45" s="19">
        <v>1.74892E-2</v>
      </c>
      <c r="AQ45" s="19">
        <v>4.31432E-3</v>
      </c>
      <c r="AR45" s="19">
        <v>7.7925499999999997E-3</v>
      </c>
      <c r="AS45" s="19">
        <v>3.2548100000000003E-2</v>
      </c>
      <c r="AT45" s="19">
        <v>3.9685199999999997E-2</v>
      </c>
      <c r="AU45" s="19">
        <v>4.1534599999999998E-2</v>
      </c>
      <c r="AV45" s="19">
        <v>4.8237599999999999E-2</v>
      </c>
      <c r="AW45" s="32">
        <v>5.4556E-2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1</v>
      </c>
      <c r="BG45" s="19">
        <v>0</v>
      </c>
      <c r="BH45" s="32">
        <v>1</v>
      </c>
      <c r="BI45" s="19">
        <v>0.72849797599999999</v>
      </c>
      <c r="BJ45" s="19">
        <v>0.55541605299999997</v>
      </c>
      <c r="BK45" s="19">
        <v>0.64742765000000002</v>
      </c>
      <c r="BL45" s="19">
        <v>0.50590195900000001</v>
      </c>
      <c r="BM45" s="19">
        <v>0.2011343951618926</v>
      </c>
      <c r="BN45" s="19">
        <v>0.51533609000000002</v>
      </c>
      <c r="BO45" s="19">
        <v>0.78626581699999998</v>
      </c>
      <c r="BP45" s="19">
        <v>0.61409334000000004</v>
      </c>
      <c r="BQ45" s="19">
        <v>1.1911657980000001</v>
      </c>
      <c r="BR45" s="19">
        <v>1.00187986067457</v>
      </c>
      <c r="BS45" s="32">
        <v>0.65682324445084395</v>
      </c>
      <c r="BT45" s="19">
        <v>0.47139999999999999</v>
      </c>
      <c r="BU45" s="19">
        <v>0.5444</v>
      </c>
      <c r="BV45" s="19">
        <v>0.51949999999999996</v>
      </c>
      <c r="BW45" s="19">
        <v>0.52370000000000005</v>
      </c>
      <c r="BX45" s="19">
        <v>0.49199999999999999</v>
      </c>
      <c r="BY45" s="19">
        <v>0.50629999999999997</v>
      </c>
      <c r="BZ45" s="19">
        <v>0.5171</v>
      </c>
      <c r="CA45" s="19">
        <v>0.41510000000000002</v>
      </c>
      <c r="CB45" s="19">
        <v>0.40210000000000001</v>
      </c>
      <c r="CC45" s="19">
        <v>0.37690000000000001</v>
      </c>
      <c r="CD45" s="32">
        <v>0.4148</v>
      </c>
      <c r="CE45" s="19">
        <v>7.0000000000000001E-3</v>
      </c>
      <c r="CF45" s="19">
        <v>-3.2000000000000001E-2</v>
      </c>
      <c r="CG45" s="19" t="s">
        <v>4104</v>
      </c>
      <c r="CH45" s="19">
        <v>2.4E-2</v>
      </c>
      <c r="CI45" s="19">
        <v>5.2999999999999999E-2</v>
      </c>
      <c r="CJ45" s="19">
        <v>-6.0999999999999999E-2</v>
      </c>
      <c r="CK45" s="19">
        <v>-3.9E-2</v>
      </c>
      <c r="CL45" s="19">
        <v>1.2E-2</v>
      </c>
      <c r="CM45" s="19">
        <v>0.01</v>
      </c>
      <c r="CN45" s="19">
        <v>2.4E-2</v>
      </c>
      <c r="CO45" s="32">
        <v>-9.1999999999999998E-2</v>
      </c>
      <c r="CP45" s="19">
        <v>22.018022109317169</v>
      </c>
      <c r="CQ45" s="19">
        <v>22.018022109317169</v>
      </c>
      <c r="CR45" s="19">
        <v>21.988304803242638</v>
      </c>
      <c r="CS45" s="19">
        <v>22.018022109317169</v>
      </c>
      <c r="CT45" s="19">
        <v>22.018022109317169</v>
      </c>
      <c r="CU45" s="19">
        <v>21.293214004385856</v>
      </c>
      <c r="CV45" s="19">
        <v>22.018022109317169</v>
      </c>
      <c r="CW45" s="19">
        <v>22.018022109317169</v>
      </c>
      <c r="CX45" s="19">
        <v>22.018022109317169</v>
      </c>
      <c r="CY45" s="19">
        <v>22.018022109317169</v>
      </c>
      <c r="CZ45" s="32" t="s">
        <v>4104</v>
      </c>
    </row>
    <row r="46" spans="1:104" x14ac:dyDescent="0.2">
      <c r="A46" s="19" t="s">
        <v>97</v>
      </c>
      <c r="B46" s="19" t="s">
        <v>3972</v>
      </c>
      <c r="E46" s="32" t="s">
        <v>56</v>
      </c>
      <c r="F46" s="19">
        <v>0</v>
      </c>
      <c r="G46" s="19">
        <v>1</v>
      </c>
      <c r="H46" s="19">
        <v>0</v>
      </c>
      <c r="I46" s="19">
        <v>0</v>
      </c>
      <c r="J46" s="19">
        <v>0</v>
      </c>
      <c r="K46" s="19">
        <v>0</v>
      </c>
      <c r="L46" s="19">
        <v>1</v>
      </c>
      <c r="M46" s="19">
        <v>1</v>
      </c>
      <c r="N46" s="19">
        <v>1</v>
      </c>
      <c r="O46" s="19">
        <v>1</v>
      </c>
      <c r="P46" s="32">
        <v>1</v>
      </c>
      <c r="Q46" s="19">
        <v>1</v>
      </c>
      <c r="R46" s="19">
        <v>1</v>
      </c>
      <c r="S46" s="19">
        <v>1</v>
      </c>
      <c r="T46" s="19">
        <v>1</v>
      </c>
      <c r="U46" s="19">
        <v>1</v>
      </c>
      <c r="V46" s="19">
        <v>1</v>
      </c>
      <c r="W46" s="19">
        <v>1</v>
      </c>
      <c r="X46" s="19">
        <v>1</v>
      </c>
      <c r="Y46" s="19">
        <v>1</v>
      </c>
      <c r="Z46" s="19">
        <v>1</v>
      </c>
      <c r="AA46" s="32">
        <v>1</v>
      </c>
      <c r="AB46" s="19">
        <v>1</v>
      </c>
      <c r="AC46" s="19">
        <v>1</v>
      </c>
      <c r="AD46" s="19">
        <v>1</v>
      </c>
      <c r="AE46" s="19">
        <v>1</v>
      </c>
      <c r="AF46" s="19">
        <v>1</v>
      </c>
      <c r="AG46" s="19">
        <v>1</v>
      </c>
      <c r="AH46" s="19">
        <v>1</v>
      </c>
      <c r="AI46" s="19">
        <v>1</v>
      </c>
      <c r="AJ46" s="19">
        <v>1</v>
      </c>
      <c r="AK46" s="19">
        <v>1</v>
      </c>
      <c r="AL46" s="32">
        <v>1</v>
      </c>
      <c r="AM46" s="19">
        <v>3.5292499999999997E-2</v>
      </c>
      <c r="AN46" s="19">
        <v>2.9949E-2</v>
      </c>
      <c r="AO46" s="19">
        <v>2.6410800000000002E-2</v>
      </c>
      <c r="AP46" s="19">
        <v>2.7829699999999999E-2</v>
      </c>
      <c r="AQ46" s="19">
        <v>3.0519899999999999E-2</v>
      </c>
      <c r="AS46" s="19">
        <v>3.3547399999999998E-2</v>
      </c>
      <c r="AT46" s="19">
        <v>2.7682399999999999E-2</v>
      </c>
      <c r="AU46" s="19">
        <v>2.6549E-2</v>
      </c>
      <c r="AV46" s="19">
        <v>2.9413700000000001E-2</v>
      </c>
      <c r="AW46" s="32">
        <v>3.0294499999999999E-2</v>
      </c>
      <c r="AX46" s="19">
        <v>0</v>
      </c>
      <c r="AY46" s="19">
        <v>0</v>
      </c>
      <c r="AZ46" s="19">
        <v>1</v>
      </c>
      <c r="BA46" s="19">
        <v>0</v>
      </c>
      <c r="BB46" s="19">
        <v>0</v>
      </c>
      <c r="BD46" s="19">
        <v>0</v>
      </c>
      <c r="BE46" s="19">
        <v>0</v>
      </c>
      <c r="BF46" s="19">
        <v>0</v>
      </c>
      <c r="BG46" s="19">
        <v>0</v>
      </c>
      <c r="BH46" s="32">
        <v>0</v>
      </c>
      <c r="BI46" s="19">
        <v>2.9708559980000002</v>
      </c>
      <c r="BJ46" s="19">
        <v>2.9530126889999999</v>
      </c>
      <c r="BK46" s="19">
        <v>4.7118032249999997</v>
      </c>
      <c r="BL46" s="19">
        <v>2.7442143730000002</v>
      </c>
      <c r="BM46" s="19">
        <v>1.3274280409999999</v>
      </c>
      <c r="BN46" s="19">
        <v>2.443387236</v>
      </c>
      <c r="BO46" s="19">
        <v>1.4308228510000001</v>
      </c>
      <c r="BP46" s="19">
        <v>1.4686333499999999</v>
      </c>
      <c r="BQ46" s="19">
        <v>1.1875102799999999</v>
      </c>
      <c r="BR46" s="19">
        <v>0.92711952037267098</v>
      </c>
      <c r="BS46" s="32">
        <v>1.18089675224534</v>
      </c>
      <c r="BT46" s="19">
        <v>0.3362</v>
      </c>
      <c r="BU46" s="19">
        <v>0.3261</v>
      </c>
      <c r="BV46" s="19">
        <v>0.1804</v>
      </c>
      <c r="BW46" s="19">
        <v>0.1726</v>
      </c>
      <c r="BX46" s="19">
        <v>0.19500000000000001</v>
      </c>
      <c r="BY46" s="19">
        <v>0.3478</v>
      </c>
      <c r="BZ46" s="19">
        <v>0.373</v>
      </c>
      <c r="CA46" s="19">
        <v>0.27589999999999998</v>
      </c>
      <c r="CB46" s="19">
        <v>0.2964</v>
      </c>
      <c r="CC46" s="19">
        <v>0.32890000000000003</v>
      </c>
      <c r="CD46" s="32">
        <v>0.35139999999999999</v>
      </c>
      <c r="CE46" s="19">
        <v>-5.8000000000000003E-2</v>
      </c>
      <c r="CF46" s="19">
        <v>0.125</v>
      </c>
      <c r="CG46" s="19">
        <v>0.16800000000000001</v>
      </c>
      <c r="CH46" s="19">
        <v>1.6E-2</v>
      </c>
      <c r="CI46" s="19">
        <v>-0.185</v>
      </c>
      <c r="CJ46" s="19">
        <v>-0.20100000000000001</v>
      </c>
      <c r="CK46" s="19">
        <v>-3.5999999999999997E-2</v>
      </c>
      <c r="CL46" s="19">
        <v>0.16917829999999984</v>
      </c>
      <c r="CM46" s="19">
        <v>0.16917829999999984</v>
      </c>
      <c r="CN46" s="19">
        <v>2.8000000000000001E-2</v>
      </c>
      <c r="CO46" s="32">
        <v>-9.6000000000000002E-2</v>
      </c>
      <c r="CP46" s="19">
        <v>19.348086102908471</v>
      </c>
      <c r="CQ46" s="19">
        <v>19.106979408955887</v>
      </c>
      <c r="CR46" s="19">
        <v>19.547283714639274</v>
      </c>
      <c r="CS46" s="19">
        <v>20.327594756158152</v>
      </c>
      <c r="CT46" s="19">
        <v>19.490905863108363</v>
      </c>
      <c r="CU46" s="19">
        <v>18.239219080803821</v>
      </c>
      <c r="CV46" s="19">
        <v>18.632898172546437</v>
      </c>
      <c r="CW46" s="19">
        <v>18.844849921917913</v>
      </c>
      <c r="CX46" s="19">
        <v>19.020737236747394</v>
      </c>
      <c r="CY46" s="19">
        <v>18.898214799406453</v>
      </c>
      <c r="CZ46" s="32">
        <v>18.321810091523012</v>
      </c>
    </row>
    <row r="47" spans="1:104" x14ac:dyDescent="0.2">
      <c r="A47" s="19" t="s">
        <v>91</v>
      </c>
      <c r="B47" s="19" t="s">
        <v>3973</v>
      </c>
      <c r="E47" s="32" t="s">
        <v>56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1</v>
      </c>
      <c r="M47" s="19">
        <v>1</v>
      </c>
      <c r="N47" s="19">
        <v>1</v>
      </c>
      <c r="O47" s="19">
        <v>1</v>
      </c>
      <c r="P47" s="32">
        <v>1</v>
      </c>
      <c r="Q47" s="19">
        <v>1</v>
      </c>
      <c r="R47" s="19">
        <v>1</v>
      </c>
      <c r="S47" s="19">
        <v>1</v>
      </c>
      <c r="T47" s="19">
        <v>1</v>
      </c>
      <c r="U47" s="19">
        <v>1</v>
      </c>
      <c r="V47" s="19">
        <v>1</v>
      </c>
      <c r="W47" s="19">
        <v>1</v>
      </c>
      <c r="X47" s="19">
        <v>1</v>
      </c>
      <c r="Y47" s="19">
        <v>1</v>
      </c>
      <c r="Z47" s="19">
        <v>1</v>
      </c>
      <c r="AA47" s="32">
        <v>1</v>
      </c>
      <c r="AB47" s="19">
        <v>1</v>
      </c>
      <c r="AC47" s="19">
        <v>1</v>
      </c>
      <c r="AD47" s="19">
        <v>1</v>
      </c>
      <c r="AE47" s="19">
        <v>1</v>
      </c>
      <c r="AF47" s="19">
        <v>1</v>
      </c>
      <c r="AG47" s="19">
        <v>1</v>
      </c>
      <c r="AH47" s="19">
        <v>1</v>
      </c>
      <c r="AI47" s="19">
        <v>1</v>
      </c>
      <c r="AJ47" s="19">
        <v>1</v>
      </c>
      <c r="AK47" s="19">
        <v>1</v>
      </c>
      <c r="AL47" s="32">
        <v>1</v>
      </c>
      <c r="AM47" s="19">
        <v>1.88206E-2</v>
      </c>
      <c r="AN47" s="19">
        <v>2.7179700000000001E-2</v>
      </c>
      <c r="AO47" s="19">
        <v>1.8834E-2</v>
      </c>
      <c r="AP47" s="19">
        <v>3.0075399999999999E-2</v>
      </c>
      <c r="AQ47" s="19">
        <v>3.0019199999999999E-2</v>
      </c>
      <c r="AR47" s="19">
        <v>2.8555299999999999E-2</v>
      </c>
      <c r="AS47" s="19">
        <v>2.3748399999999999E-2</v>
      </c>
      <c r="AT47" s="19">
        <v>2.7917500000000001E-2</v>
      </c>
      <c r="AU47" s="19">
        <v>2.71513E-2</v>
      </c>
      <c r="AV47" s="19">
        <v>3.15772E-2</v>
      </c>
      <c r="AW47" s="32">
        <v>2.7589800000000001E-2</v>
      </c>
      <c r="AX47" s="19">
        <v>0</v>
      </c>
      <c r="AY47" s="19">
        <v>0</v>
      </c>
      <c r="AZ47" s="19">
        <v>0</v>
      </c>
      <c r="BA47" s="19">
        <v>0</v>
      </c>
      <c r="BB47" s="19">
        <v>0</v>
      </c>
      <c r="BC47" s="19">
        <v>0</v>
      </c>
      <c r="BD47" s="19">
        <v>0</v>
      </c>
      <c r="BE47" s="19">
        <v>0</v>
      </c>
      <c r="BF47" s="19">
        <v>0</v>
      </c>
      <c r="BG47" s="19">
        <v>1</v>
      </c>
      <c r="BH47" s="32">
        <v>0</v>
      </c>
      <c r="BI47" s="19">
        <v>3.1897342389999999</v>
      </c>
      <c r="BJ47" s="19">
        <v>3.9076381850000002</v>
      </c>
      <c r="BK47" s="19">
        <v>2.6438005640000002</v>
      </c>
      <c r="BL47" s="19">
        <v>1.1304084050000001</v>
      </c>
      <c r="BM47" s="19">
        <v>2.5745892779999999</v>
      </c>
      <c r="BN47" s="19">
        <v>9.6010685900000006</v>
      </c>
      <c r="BO47" s="19">
        <v>3.3206691450000001</v>
      </c>
      <c r="BP47" s="19">
        <v>2.9443335610000001</v>
      </c>
      <c r="BQ47" s="19">
        <v>4.8160263820000004</v>
      </c>
      <c r="BR47" s="19">
        <v>4.7264809080779502</v>
      </c>
      <c r="BS47" s="32">
        <v>5.2204766263449303</v>
      </c>
      <c r="BT47" s="19">
        <v>0.19850000000000001</v>
      </c>
      <c r="BU47" s="19">
        <v>0.12529999999999999</v>
      </c>
      <c r="BV47" s="19">
        <v>0.29360000000000003</v>
      </c>
      <c r="BW47" s="19">
        <v>0.47320000000000001</v>
      </c>
      <c r="BX47" s="19">
        <v>0.4254</v>
      </c>
      <c r="BY47" s="19">
        <v>0.50539999999999996</v>
      </c>
      <c r="BZ47" s="19">
        <v>0.27450000000000002</v>
      </c>
      <c r="CA47" s="19">
        <v>0.28199999999999997</v>
      </c>
      <c r="CB47" s="19">
        <v>0.1885</v>
      </c>
      <c r="CC47" s="19">
        <v>0.2944</v>
      </c>
      <c r="CD47" s="32">
        <v>0.33689999999999998</v>
      </c>
      <c r="CE47" s="19">
        <v>-8.8999999999999996E-2</v>
      </c>
      <c r="CF47" s="19">
        <v>-4.8000000000000001E-2</v>
      </c>
      <c r="CG47" s="19">
        <v>-0.11899999999999999</v>
      </c>
      <c r="CH47" s="19">
        <v>-5.8000000000000003E-2</v>
      </c>
      <c r="CI47" s="19">
        <v>-7.8E-2</v>
      </c>
      <c r="CJ47" s="19">
        <v>-5.8999999999999997E-2</v>
      </c>
      <c r="CK47" s="19">
        <v>5.0000000000000001E-3</v>
      </c>
      <c r="CL47" s="19">
        <v>2.5999999999999999E-2</v>
      </c>
      <c r="CM47" s="19">
        <v>4.2000000000000003E-2</v>
      </c>
      <c r="CN47" s="19">
        <v>1.2E-2</v>
      </c>
      <c r="CO47" s="32">
        <v>4.0000000000000001E-3</v>
      </c>
      <c r="CP47" s="19">
        <v>18.293170013206275</v>
      </c>
      <c r="CQ47" s="19">
        <v>19.521612806386237</v>
      </c>
      <c r="CR47" s="19">
        <v>19.744370765499255</v>
      </c>
      <c r="CS47" s="19">
        <v>19.35736170407128</v>
      </c>
      <c r="CT47" s="19">
        <v>18.785749863995939</v>
      </c>
      <c r="CU47" s="19">
        <v>18.778253647694907</v>
      </c>
      <c r="CV47" s="19">
        <v>20.369407791101107</v>
      </c>
      <c r="CW47" s="19">
        <v>20.799508142239947</v>
      </c>
      <c r="CX47" s="19">
        <v>20.773689211364118</v>
      </c>
      <c r="CY47" s="19">
        <v>21.010940270912105</v>
      </c>
      <c r="CZ47" s="32">
        <v>20.774679083871405</v>
      </c>
    </row>
    <row r="48" spans="1:104" x14ac:dyDescent="0.2">
      <c r="A48" s="19" t="s">
        <v>93</v>
      </c>
      <c r="B48" s="19" t="s">
        <v>3974</v>
      </c>
      <c r="E48" s="32" t="s">
        <v>56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32">
        <v>0</v>
      </c>
      <c r="Q48" s="19">
        <v>1</v>
      </c>
      <c r="R48" s="19">
        <v>1</v>
      </c>
      <c r="S48" s="19">
        <v>1</v>
      </c>
      <c r="T48" s="19">
        <v>1</v>
      </c>
      <c r="U48" s="19">
        <v>1</v>
      </c>
      <c r="V48" s="19">
        <v>1</v>
      </c>
      <c r="W48" s="19">
        <v>1</v>
      </c>
      <c r="X48" s="19">
        <v>1</v>
      </c>
      <c r="Y48" s="19">
        <v>1</v>
      </c>
      <c r="Z48" s="19">
        <v>1</v>
      </c>
      <c r="AA48" s="32">
        <v>1</v>
      </c>
      <c r="AB48" s="19">
        <v>1</v>
      </c>
      <c r="AC48" s="19">
        <v>1</v>
      </c>
      <c r="AD48" s="19">
        <v>1</v>
      </c>
      <c r="AE48" s="19">
        <v>1</v>
      </c>
      <c r="AF48" s="19">
        <v>1</v>
      </c>
      <c r="AG48" s="19">
        <v>1</v>
      </c>
      <c r="AH48" s="19">
        <v>1</v>
      </c>
      <c r="AI48" s="19">
        <v>1</v>
      </c>
      <c r="AJ48" s="19">
        <v>1</v>
      </c>
      <c r="AK48" s="19">
        <v>1</v>
      </c>
      <c r="AL48" s="32">
        <v>1</v>
      </c>
      <c r="AM48" s="19">
        <v>3.6440399999999998E-2</v>
      </c>
      <c r="AN48" s="19">
        <v>3.8600799999999998E-2</v>
      </c>
      <c r="AO48" s="19">
        <v>3.3879399999999997E-2</v>
      </c>
      <c r="AP48" s="19">
        <v>3.7326600000000001E-2</v>
      </c>
      <c r="AQ48" s="19">
        <v>3.6988399999999998E-2</v>
      </c>
      <c r="AR48" s="19">
        <v>3.8463400000000002E-2</v>
      </c>
      <c r="AS48" s="19">
        <v>3.9378099999999999E-2</v>
      </c>
      <c r="AT48" s="19">
        <v>4.15009E-2</v>
      </c>
      <c r="AU48" s="19">
        <v>3.8041400000000003E-2</v>
      </c>
      <c r="AV48" s="19">
        <v>4.1034399999999999E-2</v>
      </c>
      <c r="AW48" s="32">
        <v>4.0653500000000002E-2</v>
      </c>
      <c r="AX48" s="19">
        <v>0</v>
      </c>
      <c r="AY48" s="19">
        <v>0</v>
      </c>
      <c r="AZ48" s="19">
        <v>1</v>
      </c>
      <c r="BA48" s="19">
        <v>1</v>
      </c>
      <c r="BB48" s="19">
        <v>0</v>
      </c>
      <c r="BC48" s="19">
        <v>0</v>
      </c>
      <c r="BD48" s="19">
        <v>0</v>
      </c>
      <c r="BE48" s="19">
        <v>0</v>
      </c>
      <c r="BF48" s="19">
        <v>1</v>
      </c>
      <c r="BG48" s="19">
        <v>1</v>
      </c>
      <c r="BH48" s="32">
        <v>1</v>
      </c>
      <c r="BI48" s="19" t="s">
        <v>4104</v>
      </c>
      <c r="BJ48" s="19" t="s">
        <v>4104</v>
      </c>
      <c r="BK48" s="19" t="s">
        <v>4104</v>
      </c>
      <c r="BL48" s="19" t="s">
        <v>4104</v>
      </c>
      <c r="BM48" s="19" t="s">
        <v>4104</v>
      </c>
      <c r="BN48" s="19" t="s">
        <v>4104</v>
      </c>
      <c r="BO48" s="19" t="s">
        <v>4104</v>
      </c>
      <c r="BP48" s="19" t="s">
        <v>4104</v>
      </c>
      <c r="BQ48" s="19" t="s">
        <v>4104</v>
      </c>
      <c r="BR48" s="19" t="s">
        <v>4104</v>
      </c>
      <c r="BS48" s="32" t="s">
        <v>4104</v>
      </c>
      <c r="BT48" s="19" t="s">
        <v>4104</v>
      </c>
      <c r="BU48" s="19" t="s">
        <v>4104</v>
      </c>
      <c r="BV48" s="19" t="s">
        <v>4104</v>
      </c>
      <c r="BW48" s="19" t="s">
        <v>4104</v>
      </c>
      <c r="BX48" s="19" t="s">
        <v>4104</v>
      </c>
      <c r="BY48" s="19" t="s">
        <v>4104</v>
      </c>
      <c r="BZ48" s="19" t="s">
        <v>4104</v>
      </c>
      <c r="CA48" s="19" t="s">
        <v>4104</v>
      </c>
      <c r="CB48" s="19" t="s">
        <v>4104</v>
      </c>
      <c r="CC48" s="19" t="s">
        <v>4104</v>
      </c>
      <c r="CD48" s="32" t="s">
        <v>4104</v>
      </c>
      <c r="CE48" s="19" t="s">
        <v>4104</v>
      </c>
      <c r="CF48" s="19" t="s">
        <v>4104</v>
      </c>
      <c r="CG48" s="19" t="s">
        <v>4104</v>
      </c>
      <c r="CH48" s="19" t="s">
        <v>4104</v>
      </c>
      <c r="CI48" s="19" t="s">
        <v>4104</v>
      </c>
      <c r="CJ48" s="19" t="s">
        <v>4104</v>
      </c>
      <c r="CK48" s="19" t="s">
        <v>4104</v>
      </c>
      <c r="CL48" s="19" t="s">
        <v>4104</v>
      </c>
      <c r="CM48" s="19" t="s">
        <v>4104</v>
      </c>
      <c r="CN48" s="19" t="s">
        <v>4104</v>
      </c>
      <c r="CO48" s="32" t="s">
        <v>4104</v>
      </c>
      <c r="CP48" s="19">
        <v>14.934049808234056</v>
      </c>
      <c r="CR48" s="19">
        <v>15.18233005727021</v>
      </c>
      <c r="CS48" s="19">
        <v>15.305100634655048</v>
      </c>
      <c r="CT48" s="19">
        <v>15.017583593528105</v>
      </c>
      <c r="CX48" s="19">
        <v>14.745728067072307</v>
      </c>
      <c r="CZ48" s="32">
        <v>15.720090073422233</v>
      </c>
    </row>
    <row r="49" spans="1:104" x14ac:dyDescent="0.2">
      <c r="A49" s="19" t="s">
        <v>121</v>
      </c>
      <c r="B49" s="19" t="s">
        <v>3975</v>
      </c>
      <c r="E49" s="32" t="s">
        <v>56</v>
      </c>
      <c r="F49" s="19">
        <v>0</v>
      </c>
      <c r="G49" s="19">
        <v>0</v>
      </c>
      <c r="H49" s="19">
        <v>1</v>
      </c>
      <c r="I49" s="19">
        <v>0</v>
      </c>
      <c r="J49" s="19">
        <v>0</v>
      </c>
      <c r="K49" s="19">
        <v>1</v>
      </c>
      <c r="L49" s="19">
        <v>1</v>
      </c>
      <c r="M49" s="19">
        <v>1</v>
      </c>
      <c r="N49" s="19">
        <v>1</v>
      </c>
      <c r="O49" s="19">
        <v>1</v>
      </c>
      <c r="P49" s="32">
        <v>1</v>
      </c>
      <c r="Q49" s="19">
        <v>0</v>
      </c>
      <c r="R49" s="19">
        <v>0</v>
      </c>
      <c r="S49" s="19">
        <v>0</v>
      </c>
      <c r="T49" s="19">
        <v>0</v>
      </c>
      <c r="U49" s="19">
        <v>1</v>
      </c>
      <c r="V49" s="19">
        <v>1</v>
      </c>
      <c r="W49" s="19">
        <v>1</v>
      </c>
      <c r="X49" s="19">
        <v>1</v>
      </c>
      <c r="Y49" s="19">
        <v>1</v>
      </c>
      <c r="Z49" s="19">
        <v>1</v>
      </c>
      <c r="AA49" s="32">
        <v>1</v>
      </c>
      <c r="AB49" s="19">
        <v>1</v>
      </c>
      <c r="AC49" s="19">
        <v>1</v>
      </c>
      <c r="AD49" s="19">
        <v>1</v>
      </c>
      <c r="AE49" s="19">
        <v>1</v>
      </c>
      <c r="AF49" s="19">
        <v>1</v>
      </c>
      <c r="AG49" s="19">
        <v>1</v>
      </c>
      <c r="AH49" s="19">
        <v>1</v>
      </c>
      <c r="AI49" s="19">
        <v>1</v>
      </c>
      <c r="AJ49" s="19">
        <v>1</v>
      </c>
      <c r="AK49" s="19">
        <v>1</v>
      </c>
      <c r="AL49" s="32">
        <v>1</v>
      </c>
      <c r="AM49" s="19">
        <v>1.2230700000000001E-2</v>
      </c>
      <c r="AN49" s="19">
        <v>2.90633E-2</v>
      </c>
      <c r="AO49" s="19">
        <v>3.0772999999999998E-2</v>
      </c>
      <c r="AP49" s="19">
        <v>3.1270399999999997E-2</v>
      </c>
      <c r="AQ49" s="19">
        <v>3.2730700000000001E-2</v>
      </c>
      <c r="AR49" s="19">
        <v>5.9512799999999998E-2</v>
      </c>
      <c r="AS49" s="19">
        <v>3.5460999999999999E-2</v>
      </c>
      <c r="AT49" s="19">
        <v>3.4906699999999999E-2</v>
      </c>
      <c r="AU49" s="19">
        <v>3.8263600000000002E-2</v>
      </c>
      <c r="AV49" s="19">
        <v>4.2483399999999998E-2</v>
      </c>
      <c r="AW49" s="32">
        <v>4.4984499999999997E-2</v>
      </c>
      <c r="AX49" s="19">
        <v>0</v>
      </c>
      <c r="AY49" s="19">
        <v>1</v>
      </c>
      <c r="AZ49" s="19">
        <v>1</v>
      </c>
      <c r="BA49" s="19">
        <v>0</v>
      </c>
      <c r="BB49" s="19">
        <v>0</v>
      </c>
      <c r="BC49" s="19">
        <v>0</v>
      </c>
      <c r="BD49" s="19">
        <v>0</v>
      </c>
      <c r="BE49" s="19">
        <v>0</v>
      </c>
      <c r="BF49" s="19">
        <v>1</v>
      </c>
      <c r="BG49" s="19">
        <v>1</v>
      </c>
      <c r="BH49" s="32">
        <v>1</v>
      </c>
      <c r="BI49" s="19">
        <v>1.072232933</v>
      </c>
      <c r="BJ49" s="19">
        <v>1.293846761</v>
      </c>
      <c r="BK49" s="19">
        <v>1.004959953</v>
      </c>
      <c r="BL49" s="19">
        <v>0.50260549899999996</v>
      </c>
      <c r="BM49" s="19">
        <v>0.40070054900000002</v>
      </c>
      <c r="BN49" s="19">
        <v>0.72735519999999998</v>
      </c>
      <c r="BO49" s="19">
        <v>0.83473202099999999</v>
      </c>
      <c r="BP49" s="19">
        <v>0.54310292800000004</v>
      </c>
      <c r="BQ49" s="19">
        <v>0.65564716000000001</v>
      </c>
      <c r="BR49" s="19">
        <v>0.71197499175095702</v>
      </c>
      <c r="BS49" s="32">
        <v>0.50807731388187205</v>
      </c>
      <c r="BT49" s="19">
        <v>0.14560000000000001</v>
      </c>
      <c r="BU49" s="19">
        <v>9.6600000000000005E-2</v>
      </c>
      <c r="BV49" s="19">
        <v>0.14630000000000001</v>
      </c>
      <c r="BW49" s="19">
        <v>8.7999999999999995E-2</v>
      </c>
      <c r="BX49" s="19">
        <v>6.7000000000000004E-2</v>
      </c>
      <c r="BY49" s="19">
        <v>6.6699999999999995E-2</v>
      </c>
      <c r="BZ49" s="19">
        <v>5.4800000000000001E-2</v>
      </c>
      <c r="CA49" s="19">
        <v>3.6499999999999998E-2</v>
      </c>
      <c r="CB49" s="19">
        <v>3.4099999999999998E-2</v>
      </c>
      <c r="CC49" s="19">
        <v>8.0100000000000005E-2</v>
      </c>
      <c r="CD49" s="32">
        <v>7.3499999999999996E-2</v>
      </c>
      <c r="CE49" s="19">
        <v>9.0999999999999998E-2</v>
      </c>
      <c r="CF49" s="19">
        <v>6.9000000000000006E-2</v>
      </c>
      <c r="CG49" s="19">
        <v>8.4000000000000005E-2</v>
      </c>
      <c r="CH49" s="19">
        <v>3.3000000000000002E-2</v>
      </c>
      <c r="CI49" s="19">
        <v>-3.5999999999999997E-2</v>
      </c>
      <c r="CJ49" s="19">
        <v>-2E-3</v>
      </c>
      <c r="CK49" s="19">
        <v>5.6000000000000001E-2</v>
      </c>
      <c r="CL49" s="19">
        <v>5.8999999999999997E-2</v>
      </c>
      <c r="CM49" s="19">
        <v>2.4E-2</v>
      </c>
      <c r="CN49" s="19">
        <v>-1.0999999999999999E-2</v>
      </c>
      <c r="CO49" s="32">
        <v>-0.16200000000000001</v>
      </c>
      <c r="CP49" s="19">
        <v>20.522410739926489</v>
      </c>
      <c r="CQ49" s="19">
        <v>20.811010463253858</v>
      </c>
      <c r="CR49" s="19">
        <v>21.131494066681061</v>
      </c>
      <c r="CS49" s="19">
        <v>20.827971339409434</v>
      </c>
      <c r="CT49" s="19">
        <v>19.932382401030711</v>
      </c>
      <c r="CU49" s="19">
        <v>19.39007008932931</v>
      </c>
      <c r="CV49" s="19">
        <v>19.992124516764239</v>
      </c>
      <c r="CW49" s="19">
        <v>20.208582891275871</v>
      </c>
      <c r="CX49" s="19">
        <v>19.728001640295741</v>
      </c>
      <c r="CY49" s="19">
        <v>19.818824033690813</v>
      </c>
      <c r="CZ49" s="32">
        <v>19.691355411380066</v>
      </c>
    </row>
    <row r="50" spans="1:104" x14ac:dyDescent="0.2">
      <c r="A50" s="19" t="s">
        <v>129</v>
      </c>
      <c r="B50" s="19" t="s">
        <v>3977</v>
      </c>
      <c r="D50" s="19">
        <v>2015</v>
      </c>
      <c r="E50" s="32" t="s">
        <v>56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P50" s="32"/>
      <c r="Q50" s="19">
        <v>1</v>
      </c>
      <c r="R50" s="19">
        <v>1</v>
      </c>
      <c r="S50" s="19">
        <v>1</v>
      </c>
      <c r="T50" s="19">
        <v>1</v>
      </c>
      <c r="U50" s="19">
        <v>1</v>
      </c>
      <c r="AA50" s="32"/>
      <c r="AB50" s="19">
        <v>1</v>
      </c>
      <c r="AC50" s="19">
        <v>1</v>
      </c>
      <c r="AD50" s="19">
        <v>1</v>
      </c>
      <c r="AE50" s="19">
        <v>1</v>
      </c>
      <c r="AF50" s="19">
        <v>1</v>
      </c>
      <c r="AL50" s="32"/>
      <c r="AM50" s="19">
        <v>1.36209E-2</v>
      </c>
      <c r="AN50" s="19">
        <v>1.42614E-2</v>
      </c>
      <c r="AO50" s="19">
        <v>1.6646600000000001E-2</v>
      </c>
      <c r="AP50" s="19">
        <v>1.45387E-2</v>
      </c>
      <c r="AQ50" s="19">
        <v>2.5394300000000002E-2</v>
      </c>
      <c r="AW50" s="32"/>
      <c r="BH50" s="32"/>
      <c r="BI50" s="19" t="s">
        <v>4104</v>
      </c>
      <c r="BJ50" s="19" t="s">
        <v>4104</v>
      </c>
      <c r="BK50" s="19" t="s">
        <v>4104</v>
      </c>
      <c r="BL50" s="19" t="s">
        <v>4104</v>
      </c>
      <c r="BM50" s="19" t="s">
        <v>4104</v>
      </c>
      <c r="BN50" s="19" t="s">
        <v>4104</v>
      </c>
      <c r="BO50" s="19" t="s">
        <v>4104</v>
      </c>
      <c r="BP50" s="19" t="s">
        <v>4104</v>
      </c>
      <c r="BQ50" s="19" t="s">
        <v>4104</v>
      </c>
      <c r="BR50" s="19" t="s">
        <v>4104</v>
      </c>
      <c r="BS50" s="32" t="s">
        <v>4104</v>
      </c>
      <c r="BT50" s="19" t="s">
        <v>4104</v>
      </c>
      <c r="BU50" s="19" t="s">
        <v>4104</v>
      </c>
      <c r="BV50" s="19" t="s">
        <v>4104</v>
      </c>
      <c r="BW50" s="19" t="s">
        <v>4104</v>
      </c>
      <c r="BX50" s="19" t="s">
        <v>4104</v>
      </c>
      <c r="BY50" s="19" t="s">
        <v>4104</v>
      </c>
      <c r="BZ50" s="19" t="s">
        <v>4104</v>
      </c>
      <c r="CA50" s="19" t="s">
        <v>4104</v>
      </c>
      <c r="CB50" s="19" t="s">
        <v>4104</v>
      </c>
      <c r="CC50" s="19" t="s">
        <v>4104</v>
      </c>
      <c r="CD50" s="32" t="s">
        <v>4104</v>
      </c>
      <c r="CE50" s="19" t="s">
        <v>4104</v>
      </c>
      <c r="CF50" s="19" t="s">
        <v>4104</v>
      </c>
      <c r="CG50" s="19" t="s">
        <v>4104</v>
      </c>
      <c r="CH50" s="19" t="s">
        <v>4104</v>
      </c>
      <c r="CI50" s="19" t="s">
        <v>4104</v>
      </c>
      <c r="CJ50" s="19" t="s">
        <v>4104</v>
      </c>
      <c r="CK50" s="19" t="s">
        <v>4104</v>
      </c>
      <c r="CL50" s="19" t="s">
        <v>4104</v>
      </c>
      <c r="CM50" s="19" t="s">
        <v>4104</v>
      </c>
      <c r="CN50" s="19" t="s">
        <v>4104</v>
      </c>
      <c r="CO50" s="32" t="s">
        <v>4104</v>
      </c>
      <c r="CP50" s="19" t="s">
        <v>4104</v>
      </c>
      <c r="CQ50" s="19" t="s">
        <v>4104</v>
      </c>
      <c r="CR50" s="19" t="s">
        <v>4104</v>
      </c>
      <c r="CS50" s="19" t="s">
        <v>4104</v>
      </c>
      <c r="CT50" s="19" t="s">
        <v>4104</v>
      </c>
      <c r="CU50" s="19" t="s">
        <v>4104</v>
      </c>
      <c r="CV50" s="19" t="s">
        <v>4104</v>
      </c>
      <c r="CW50" s="19" t="s">
        <v>4104</v>
      </c>
      <c r="CX50" s="19" t="s">
        <v>4104</v>
      </c>
      <c r="CY50" s="19" t="s">
        <v>4104</v>
      </c>
      <c r="CZ50" s="32" t="s">
        <v>4104</v>
      </c>
    </row>
    <row r="51" spans="1:104" x14ac:dyDescent="0.2">
      <c r="A51" s="19" t="s">
        <v>83</v>
      </c>
      <c r="B51" s="19" t="s">
        <v>84</v>
      </c>
      <c r="E51" s="32" t="s">
        <v>56</v>
      </c>
      <c r="F51" s="19">
        <v>1</v>
      </c>
      <c r="G51" s="19">
        <v>1</v>
      </c>
      <c r="H51" s="19">
        <v>1</v>
      </c>
      <c r="I51" s="19">
        <v>1</v>
      </c>
      <c r="J51" s="19">
        <v>1</v>
      </c>
      <c r="K51" s="19">
        <v>1</v>
      </c>
      <c r="L51" s="19">
        <v>1</v>
      </c>
      <c r="M51" s="19">
        <v>1</v>
      </c>
      <c r="N51" s="19">
        <v>1</v>
      </c>
      <c r="O51" s="19">
        <v>1</v>
      </c>
      <c r="P51" s="32">
        <v>1</v>
      </c>
      <c r="Q51" s="19">
        <v>1</v>
      </c>
      <c r="R51" s="19">
        <v>1</v>
      </c>
      <c r="S51" s="19">
        <v>1</v>
      </c>
      <c r="T51" s="19">
        <v>1</v>
      </c>
      <c r="U51" s="19">
        <v>1</v>
      </c>
      <c r="V51" s="19">
        <v>1</v>
      </c>
      <c r="W51" s="19">
        <v>1</v>
      </c>
      <c r="X51" s="19">
        <v>1</v>
      </c>
      <c r="Y51" s="19">
        <v>1</v>
      </c>
      <c r="Z51" s="19">
        <v>1</v>
      </c>
      <c r="AA51" s="32">
        <v>1</v>
      </c>
      <c r="AB51" s="19">
        <v>1</v>
      </c>
      <c r="AC51" s="19">
        <v>1</v>
      </c>
      <c r="AD51" s="19">
        <v>1</v>
      </c>
      <c r="AE51" s="19">
        <v>1</v>
      </c>
      <c r="AF51" s="19">
        <v>1</v>
      </c>
      <c r="AG51" s="19">
        <v>1</v>
      </c>
      <c r="AH51" s="19">
        <v>1</v>
      </c>
      <c r="AI51" s="19">
        <v>1</v>
      </c>
      <c r="AJ51" s="19">
        <v>1</v>
      </c>
      <c r="AK51" s="19">
        <v>1</v>
      </c>
      <c r="AL51" s="32">
        <v>1</v>
      </c>
      <c r="AM51" s="19">
        <v>3.3845E-2</v>
      </c>
      <c r="AN51" s="19">
        <v>3.4919199999999997E-2</v>
      </c>
      <c r="AO51" s="19">
        <v>3.2271599999999998E-2</v>
      </c>
      <c r="AP51" s="19">
        <v>3.6446600000000003E-2</v>
      </c>
      <c r="AQ51" s="19">
        <v>3.7314800000000002E-2</v>
      </c>
      <c r="AR51" s="19">
        <v>3.3391400000000002E-2</v>
      </c>
      <c r="AS51" s="19">
        <v>3.3401800000000002E-2</v>
      </c>
      <c r="AT51" s="19">
        <v>3.4352399999999998E-2</v>
      </c>
      <c r="AU51" s="19">
        <v>6.1475200000000001E-2</v>
      </c>
      <c r="AV51" s="19">
        <v>3.2376799999999997E-2</v>
      </c>
      <c r="AW51" s="32">
        <v>3.2598599999999998E-2</v>
      </c>
      <c r="AX51" s="19">
        <v>0</v>
      </c>
      <c r="AY51" s="19">
        <v>0</v>
      </c>
      <c r="AZ51" s="19">
        <v>0</v>
      </c>
      <c r="BA51" s="19">
        <v>0</v>
      </c>
      <c r="BB51" s="19">
        <v>0</v>
      </c>
      <c r="BC51" s="19">
        <v>0</v>
      </c>
      <c r="BD51" s="19">
        <v>0</v>
      </c>
      <c r="BE51" s="19">
        <v>0</v>
      </c>
      <c r="BF51" s="19">
        <v>0</v>
      </c>
      <c r="BG51" s="19">
        <v>0</v>
      </c>
      <c r="BH51" s="32">
        <v>0</v>
      </c>
      <c r="BI51" s="19">
        <v>0.403895742</v>
      </c>
      <c r="BJ51" s="19">
        <v>0.286353935</v>
      </c>
      <c r="BK51" s="19">
        <v>0.474001811</v>
      </c>
      <c r="BL51" s="19">
        <v>0.27258473700000002</v>
      </c>
      <c r="BM51" s="19">
        <v>0.2011343951618926</v>
      </c>
      <c r="BN51" s="19">
        <v>0.2011343951618926</v>
      </c>
      <c r="BO51" s="19">
        <v>0.38073203999999999</v>
      </c>
      <c r="BP51" s="19">
        <v>0.67421028199999999</v>
      </c>
      <c r="BQ51" s="19">
        <v>0.2011343951618926</v>
      </c>
      <c r="BR51" s="19">
        <v>0.37696279463011401</v>
      </c>
      <c r="BS51" s="32">
        <v>4.9094205487378098</v>
      </c>
      <c r="BT51" s="19">
        <v>0.59019999999999995</v>
      </c>
      <c r="BU51" s="19">
        <v>0.66820000000000002</v>
      </c>
      <c r="BV51" s="19">
        <v>0.7208</v>
      </c>
      <c r="BW51" s="19">
        <v>0.71120000000000005</v>
      </c>
      <c r="BX51" s="19">
        <v>0.70579999999999998</v>
      </c>
      <c r="BY51" s="19">
        <v>0.72436999999999996</v>
      </c>
      <c r="BZ51" s="19">
        <v>0.72436999999999996</v>
      </c>
      <c r="CA51" s="19">
        <v>0.72436999999999996</v>
      </c>
      <c r="CB51" s="19">
        <v>0.72436999999999996</v>
      </c>
      <c r="CC51" s="19">
        <v>0.72436999999999996</v>
      </c>
      <c r="CD51" s="32">
        <v>0.72436999999999996</v>
      </c>
      <c r="CE51" s="19">
        <v>-1E-3</v>
      </c>
      <c r="CF51" s="19">
        <v>-1.7000000000000001E-2</v>
      </c>
      <c r="CG51" s="19" t="s">
        <v>4104</v>
      </c>
      <c r="CH51" s="19">
        <v>2E-3</v>
      </c>
      <c r="CI51" s="19" t="s">
        <v>4104</v>
      </c>
      <c r="CJ51" s="19">
        <v>-0.20499999999999999</v>
      </c>
      <c r="CK51" s="19">
        <v>-0.2</v>
      </c>
      <c r="CL51" s="19">
        <v>0.151</v>
      </c>
      <c r="CM51" s="19">
        <v>-0.27400000000000002</v>
      </c>
      <c r="CN51" s="19">
        <v>-9.1999999999999998E-2</v>
      </c>
      <c r="CO51" s="32">
        <v>0.16917829999999984</v>
      </c>
      <c r="CP51" s="19">
        <v>17.175925330325331</v>
      </c>
      <c r="CQ51" s="19">
        <v>16.843257503307758</v>
      </c>
      <c r="CR51" s="19">
        <v>16.959710485930074</v>
      </c>
      <c r="CS51" s="19">
        <v>17.09888073015723</v>
      </c>
      <c r="CT51" s="19">
        <v>16.161239483043197</v>
      </c>
      <c r="CW51" s="19">
        <v>15.029788083449647</v>
      </c>
      <c r="CZ51" s="32"/>
    </row>
    <row r="52" spans="1:104" x14ac:dyDescent="0.2">
      <c r="A52" s="19" t="s">
        <v>103</v>
      </c>
      <c r="B52" s="19" t="s">
        <v>104</v>
      </c>
      <c r="E52" s="32" t="s">
        <v>56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32">
        <v>0</v>
      </c>
      <c r="Q52" s="19">
        <v>1</v>
      </c>
      <c r="R52" s="19">
        <v>1</v>
      </c>
      <c r="S52" s="19">
        <v>1</v>
      </c>
      <c r="T52" s="19">
        <v>1</v>
      </c>
      <c r="U52" s="19">
        <v>1</v>
      </c>
      <c r="V52" s="19">
        <v>1</v>
      </c>
      <c r="W52" s="19">
        <v>1</v>
      </c>
      <c r="X52" s="19">
        <v>1</v>
      </c>
      <c r="Y52" s="19">
        <v>1</v>
      </c>
      <c r="Z52" s="19">
        <v>1</v>
      </c>
      <c r="AA52" s="32">
        <v>1</v>
      </c>
      <c r="AB52" s="19">
        <v>1</v>
      </c>
      <c r="AC52" s="19">
        <v>1</v>
      </c>
      <c r="AD52" s="19">
        <v>1</v>
      </c>
      <c r="AE52" s="19">
        <v>1</v>
      </c>
      <c r="AF52" s="19">
        <v>1</v>
      </c>
      <c r="AG52" s="19">
        <v>1</v>
      </c>
      <c r="AH52" s="19">
        <v>1</v>
      </c>
      <c r="AI52" s="19">
        <v>1</v>
      </c>
      <c r="AJ52" s="19">
        <v>1</v>
      </c>
      <c r="AK52" s="19">
        <v>1</v>
      </c>
      <c r="AL52" s="32">
        <v>1</v>
      </c>
      <c r="AO52" s="19">
        <v>3.2309600000000001E-2</v>
      </c>
      <c r="AP52" s="19">
        <v>3.6997299999999997E-2</v>
      </c>
      <c r="AQ52" s="19">
        <v>3.7766300000000003E-2</v>
      </c>
      <c r="AR52" s="19">
        <v>3.6317599999999998E-2</v>
      </c>
      <c r="AS52" s="19">
        <v>3.7991299999999999E-2</v>
      </c>
      <c r="AT52" s="19">
        <v>3.5940800000000002E-2</v>
      </c>
      <c r="AU52" s="19">
        <v>3.3780900000000003E-2</v>
      </c>
      <c r="AV52" s="19">
        <v>3.4158300000000003E-2</v>
      </c>
      <c r="AW52" s="32">
        <v>3.6606600000000003E-2</v>
      </c>
      <c r="AX52" s="19">
        <v>0</v>
      </c>
      <c r="AY52" s="19">
        <v>0</v>
      </c>
      <c r="AZ52" s="19">
        <v>0</v>
      </c>
      <c r="BA52" s="19">
        <v>0</v>
      </c>
      <c r="BB52" s="19">
        <v>0</v>
      </c>
      <c r="BC52" s="19">
        <v>0</v>
      </c>
      <c r="BD52" s="19">
        <v>0</v>
      </c>
      <c r="BE52" s="19">
        <v>0</v>
      </c>
      <c r="BF52" s="19">
        <v>0</v>
      </c>
      <c r="BG52" s="19">
        <v>0</v>
      </c>
      <c r="BH52" s="32">
        <v>0</v>
      </c>
      <c r="BI52" s="19">
        <v>5.4813959942586497</v>
      </c>
      <c r="BJ52" s="19">
        <v>4.1898080148711099</v>
      </c>
      <c r="BK52" s="19">
        <v>2.5518356450000002</v>
      </c>
      <c r="BL52" s="19">
        <v>0.92796238900000005</v>
      </c>
      <c r="BM52" s="19">
        <v>0.2011343951618926</v>
      </c>
      <c r="BN52" s="19">
        <v>0.68374333099999995</v>
      </c>
      <c r="BO52" s="19">
        <v>1.5163986549999999</v>
      </c>
      <c r="BP52" s="19">
        <v>1.819242738</v>
      </c>
      <c r="BQ52" s="19">
        <v>0.2011343951618926</v>
      </c>
      <c r="BR52" s="19">
        <v>0.2011343951618926</v>
      </c>
      <c r="BS52" s="32">
        <v>0.2011343951618926</v>
      </c>
      <c r="BT52" s="19">
        <v>0.70279999999999998</v>
      </c>
      <c r="BU52" s="19">
        <v>0.248</v>
      </c>
      <c r="BV52" s="19">
        <v>0.23569999999999999</v>
      </c>
      <c r="BW52" s="19">
        <v>0.26500000000000001</v>
      </c>
      <c r="BX52" s="19">
        <v>0.20630000000000001</v>
      </c>
      <c r="BY52" s="19">
        <v>0.22919999999999999</v>
      </c>
      <c r="BZ52" s="19">
        <v>0.32850000000000001</v>
      </c>
      <c r="CA52" s="19">
        <v>0.318</v>
      </c>
      <c r="CB52" s="19">
        <v>0.41889999999999999</v>
      </c>
      <c r="CC52" s="19">
        <v>0.46929999999999999</v>
      </c>
      <c r="CD52" s="32">
        <v>0.72436999999999996</v>
      </c>
      <c r="CE52" s="19">
        <v>-0.47170000000000001</v>
      </c>
      <c r="CF52" s="19">
        <v>6.9000000000000006E-2</v>
      </c>
      <c r="CG52" s="19">
        <v>6.3E-2</v>
      </c>
      <c r="CH52" s="19">
        <v>-7.2999999999999995E-2</v>
      </c>
      <c r="CI52" s="19">
        <v>0.115</v>
      </c>
      <c r="CJ52" s="19">
        <v>-0.38300000000000001</v>
      </c>
      <c r="CK52" s="19">
        <v>-0.38200000000000001</v>
      </c>
      <c r="CL52" s="19">
        <v>-0.214</v>
      </c>
      <c r="CM52" s="19">
        <v>-0.40600000000000003</v>
      </c>
      <c r="CN52" s="19">
        <v>0.16700000000000001</v>
      </c>
      <c r="CO52" s="32">
        <v>-0.29399999999999998</v>
      </c>
      <c r="CP52" s="19">
        <v>17.807520213999958</v>
      </c>
      <c r="CQ52" s="19">
        <v>18.107353296827785</v>
      </c>
      <c r="CR52" s="19">
        <v>18.24714596184846</v>
      </c>
      <c r="CS52" s="19">
        <v>17.570546747723697</v>
      </c>
      <c r="CT52" s="19">
        <v>16.477226607547848</v>
      </c>
      <c r="CU52" s="19">
        <v>15.555379383629935</v>
      </c>
      <c r="CV52" s="19">
        <v>15.148958025916224</v>
      </c>
      <c r="CW52" s="19">
        <v>15.622730395260199</v>
      </c>
      <c r="CY52" s="19">
        <v>15.073687525540295</v>
      </c>
      <c r="CZ52" s="32">
        <v>14.649386077589101</v>
      </c>
    </row>
    <row r="53" spans="1:104" x14ac:dyDescent="0.2">
      <c r="A53" s="19" t="s">
        <v>67</v>
      </c>
      <c r="B53" s="19" t="s">
        <v>68</v>
      </c>
      <c r="E53" s="32" t="s">
        <v>56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32">
        <v>0</v>
      </c>
      <c r="Q53" s="19">
        <v>1</v>
      </c>
      <c r="R53" s="19">
        <v>1</v>
      </c>
      <c r="S53" s="19">
        <v>1</v>
      </c>
      <c r="T53" s="19">
        <v>1</v>
      </c>
      <c r="U53" s="19">
        <v>1</v>
      </c>
      <c r="V53" s="19">
        <v>1</v>
      </c>
      <c r="W53" s="19">
        <v>1</v>
      </c>
      <c r="X53" s="19">
        <v>1</v>
      </c>
      <c r="Y53" s="19">
        <v>1</v>
      </c>
      <c r="Z53" s="19">
        <v>1</v>
      </c>
      <c r="AA53" s="32">
        <v>1</v>
      </c>
      <c r="AB53" s="19">
        <v>1</v>
      </c>
      <c r="AC53" s="19">
        <v>1</v>
      </c>
      <c r="AD53" s="19">
        <v>1</v>
      </c>
      <c r="AE53" s="19">
        <v>1</v>
      </c>
      <c r="AF53" s="19">
        <v>1</v>
      </c>
      <c r="AG53" s="19">
        <v>1</v>
      </c>
      <c r="AH53" s="19">
        <v>1</v>
      </c>
      <c r="AI53" s="19">
        <v>1</v>
      </c>
      <c r="AJ53" s="19">
        <v>1</v>
      </c>
      <c r="AK53" s="19">
        <v>1</v>
      </c>
      <c r="AL53" s="32">
        <v>1</v>
      </c>
      <c r="AM53" s="19">
        <v>2.9073100000000001E-2</v>
      </c>
      <c r="AN53" s="19">
        <v>2.56726E-2</v>
      </c>
      <c r="AO53" s="19">
        <v>2.6015300000000002E-2</v>
      </c>
      <c r="AP53" s="19">
        <v>4.7798300000000002E-2</v>
      </c>
      <c r="AQ53" s="19">
        <v>4.7276699999999998E-2</v>
      </c>
      <c r="AR53" s="19">
        <v>3.0835499999999998E-2</v>
      </c>
      <c r="AS53" s="19">
        <v>3.1336799999999998E-2</v>
      </c>
      <c r="AT53" s="19">
        <v>3.0353700000000001E-2</v>
      </c>
      <c r="AU53" s="19">
        <v>2.2736800000000001E-2</v>
      </c>
      <c r="AV53" s="19">
        <v>2.9945599999999999E-2</v>
      </c>
      <c r="AW53" s="32">
        <v>3.1120999999999999E-2</v>
      </c>
      <c r="AX53" s="19">
        <v>0</v>
      </c>
      <c r="AY53" s="19">
        <v>0</v>
      </c>
      <c r="AZ53" s="19">
        <v>0</v>
      </c>
      <c r="BA53" s="19">
        <v>0</v>
      </c>
      <c r="BB53" s="19">
        <v>0</v>
      </c>
      <c r="BC53" s="19">
        <v>0</v>
      </c>
      <c r="BD53" s="19">
        <v>0</v>
      </c>
      <c r="BE53" s="19">
        <v>0</v>
      </c>
      <c r="BF53" s="19">
        <v>0</v>
      </c>
      <c r="BG53" s="19">
        <v>1</v>
      </c>
      <c r="BH53" s="32">
        <v>0</v>
      </c>
      <c r="BI53" s="19">
        <v>0.2011343951618926</v>
      </c>
      <c r="BJ53" s="19">
        <v>0.2011343951618926</v>
      </c>
      <c r="BK53" s="19">
        <v>0.2011343951618926</v>
      </c>
      <c r="BL53" s="19">
        <v>0.2011343951618926</v>
      </c>
      <c r="BM53" s="19">
        <v>1.218915862</v>
      </c>
      <c r="BN53" s="19">
        <v>10.328571478127515</v>
      </c>
      <c r="BO53" s="19">
        <v>0.2011343951618926</v>
      </c>
      <c r="BP53" s="19">
        <v>0.2011343951618926</v>
      </c>
      <c r="BQ53" s="19">
        <v>0.2011343951618926</v>
      </c>
      <c r="BR53" s="19">
        <v>8.6751556445980693</v>
      </c>
      <c r="BS53" s="32">
        <v>0.2011343951618926</v>
      </c>
      <c r="BT53" s="19">
        <v>0.72130000000000005</v>
      </c>
      <c r="BU53" s="19">
        <v>0.61829999999999996</v>
      </c>
      <c r="BV53" s="19">
        <v>0.72436999999999996</v>
      </c>
      <c r="BW53" s="19">
        <v>0.72436999999999996</v>
      </c>
      <c r="BX53" s="19">
        <v>0.72436999999999996</v>
      </c>
      <c r="BY53" s="19">
        <v>0.7238</v>
      </c>
      <c r="BZ53" s="19">
        <v>0.72436999999999996</v>
      </c>
      <c r="CA53" s="19">
        <v>0.72436999999999996</v>
      </c>
      <c r="CB53" s="19">
        <v>0.72436999999999996</v>
      </c>
      <c r="CC53" s="19">
        <v>0.72436999999999996</v>
      </c>
      <c r="CD53" s="32">
        <v>0.7107</v>
      </c>
      <c r="CE53" s="19">
        <v>-0.248</v>
      </c>
      <c r="CF53" s="19">
        <v>5.2999999999999999E-2</v>
      </c>
      <c r="CG53" s="19">
        <v>-0.21199999999999999</v>
      </c>
      <c r="CH53" s="19">
        <v>0.16917829999999984</v>
      </c>
      <c r="CI53" s="19">
        <v>2.1000000000000001E-2</v>
      </c>
      <c r="CJ53" s="19">
        <v>8.6999999999999994E-2</v>
      </c>
      <c r="CK53" s="19">
        <v>-8.5999999999999993E-2</v>
      </c>
      <c r="CL53" s="19">
        <v>-0.121</v>
      </c>
      <c r="CM53" s="19">
        <v>-0.17100000000000001</v>
      </c>
      <c r="CN53" s="19">
        <v>-0.23400000000000001</v>
      </c>
      <c r="CO53" s="32">
        <v>-0.36</v>
      </c>
      <c r="CP53" s="19">
        <v>16.816845571377133</v>
      </c>
      <c r="CQ53" s="19">
        <v>16.654173646675602</v>
      </c>
      <c r="CR53" s="19">
        <v>15.991649336472888</v>
      </c>
      <c r="CS53" s="19">
        <v>16.427653767538615</v>
      </c>
      <c r="CV53" s="19">
        <v>15.471644795004035</v>
      </c>
      <c r="CW53" s="19">
        <v>14.846511422136247</v>
      </c>
      <c r="CX53" s="19">
        <v>14.683987258919077</v>
      </c>
      <c r="CY53" s="19">
        <v>15.085795423602791</v>
      </c>
      <c r="CZ53" s="32">
        <v>14.815884551692594</v>
      </c>
    </row>
    <row r="54" spans="1:104" x14ac:dyDescent="0.2">
      <c r="A54" s="19" t="s">
        <v>87</v>
      </c>
      <c r="B54" s="19" t="s">
        <v>3980</v>
      </c>
      <c r="D54" s="19">
        <v>2015</v>
      </c>
      <c r="E54" s="32" t="s">
        <v>56</v>
      </c>
      <c r="G54" s="19">
        <v>0</v>
      </c>
      <c r="J54" s="19">
        <v>0</v>
      </c>
      <c r="P54" s="32"/>
      <c r="R54" s="19">
        <v>1</v>
      </c>
      <c r="U54" s="19">
        <v>1</v>
      </c>
      <c r="AA54" s="32"/>
      <c r="AC54" s="19">
        <v>1</v>
      </c>
      <c r="AF54" s="19">
        <v>1</v>
      </c>
      <c r="AL54" s="32"/>
      <c r="AN54" s="19">
        <v>1.4374E-2</v>
      </c>
      <c r="AQ54" s="19">
        <v>2.3783100000000001E-2</v>
      </c>
      <c r="AW54" s="32"/>
      <c r="AY54" s="19">
        <v>0</v>
      </c>
      <c r="BB54" s="19">
        <v>0</v>
      </c>
      <c r="BH54" s="32"/>
      <c r="BI54" s="19" t="s">
        <v>4104</v>
      </c>
      <c r="BJ54" s="19" t="s">
        <v>4104</v>
      </c>
      <c r="BK54" s="19" t="s">
        <v>4104</v>
      </c>
      <c r="BL54" s="19" t="s">
        <v>4104</v>
      </c>
      <c r="BM54" s="19" t="s">
        <v>4104</v>
      </c>
      <c r="BN54" s="19" t="s">
        <v>4104</v>
      </c>
      <c r="BO54" s="19" t="s">
        <v>4104</v>
      </c>
      <c r="BP54" s="19" t="s">
        <v>4104</v>
      </c>
      <c r="BQ54" s="19" t="s">
        <v>4104</v>
      </c>
      <c r="BR54" s="19" t="s">
        <v>4104</v>
      </c>
      <c r="BS54" s="32" t="s">
        <v>4104</v>
      </c>
      <c r="BT54" s="19" t="s">
        <v>4104</v>
      </c>
      <c r="BU54" s="19" t="s">
        <v>4104</v>
      </c>
      <c r="BV54" s="19" t="s">
        <v>4104</v>
      </c>
      <c r="BW54" s="19" t="s">
        <v>4104</v>
      </c>
      <c r="BX54" s="19" t="s">
        <v>4104</v>
      </c>
      <c r="BY54" s="19" t="s">
        <v>4104</v>
      </c>
      <c r="BZ54" s="19" t="s">
        <v>4104</v>
      </c>
      <c r="CA54" s="19" t="s">
        <v>4104</v>
      </c>
      <c r="CB54" s="19" t="s">
        <v>4104</v>
      </c>
      <c r="CC54" s="19" t="s">
        <v>4104</v>
      </c>
      <c r="CD54" s="32" t="s">
        <v>4104</v>
      </c>
      <c r="CE54" s="19" t="s">
        <v>4104</v>
      </c>
      <c r="CF54" s="19" t="s">
        <v>4104</v>
      </c>
      <c r="CG54" s="19" t="s">
        <v>4104</v>
      </c>
      <c r="CH54" s="19" t="s">
        <v>4104</v>
      </c>
      <c r="CI54" s="19" t="s">
        <v>4104</v>
      </c>
      <c r="CJ54" s="19" t="s">
        <v>4104</v>
      </c>
      <c r="CK54" s="19" t="s">
        <v>4104</v>
      </c>
      <c r="CL54" s="19" t="s">
        <v>4104</v>
      </c>
      <c r="CM54" s="19" t="s">
        <v>4104</v>
      </c>
      <c r="CN54" s="19" t="s">
        <v>4104</v>
      </c>
      <c r="CO54" s="32" t="s">
        <v>4104</v>
      </c>
      <c r="CP54" s="19" t="s">
        <v>4104</v>
      </c>
      <c r="CQ54" s="19" t="s">
        <v>4104</v>
      </c>
      <c r="CR54" s="19" t="s">
        <v>4104</v>
      </c>
      <c r="CS54" s="19" t="s">
        <v>4104</v>
      </c>
      <c r="CT54" s="19" t="s">
        <v>4104</v>
      </c>
      <c r="CU54" s="19" t="s">
        <v>4104</v>
      </c>
      <c r="CV54" s="19" t="s">
        <v>4104</v>
      </c>
      <c r="CW54" s="19" t="s">
        <v>4104</v>
      </c>
      <c r="CX54" s="19" t="s">
        <v>4104</v>
      </c>
      <c r="CY54" s="19" t="s">
        <v>4104</v>
      </c>
      <c r="CZ54" s="32" t="s">
        <v>4104</v>
      </c>
    </row>
    <row r="55" spans="1:104" x14ac:dyDescent="0.2">
      <c r="A55" s="19" t="s">
        <v>73</v>
      </c>
      <c r="B55" s="19" t="s">
        <v>74</v>
      </c>
      <c r="E55" s="32" t="s">
        <v>56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32">
        <v>0</v>
      </c>
      <c r="Q55" s="19">
        <v>0</v>
      </c>
      <c r="R55" s="19">
        <v>0</v>
      </c>
      <c r="S55" s="19">
        <v>0</v>
      </c>
      <c r="T55" s="19">
        <v>0</v>
      </c>
      <c r="U55" s="19">
        <v>1</v>
      </c>
      <c r="V55" s="19">
        <v>1</v>
      </c>
      <c r="W55" s="19">
        <v>1</v>
      </c>
      <c r="X55" s="19">
        <v>1</v>
      </c>
      <c r="Y55" s="19">
        <v>1</v>
      </c>
      <c r="Z55" s="19">
        <v>1</v>
      </c>
      <c r="AA55" s="32">
        <v>1</v>
      </c>
      <c r="AB55" s="19">
        <v>1</v>
      </c>
      <c r="AC55" s="19">
        <v>1</v>
      </c>
      <c r="AD55" s="19">
        <v>1</v>
      </c>
      <c r="AE55" s="19">
        <v>1</v>
      </c>
      <c r="AF55" s="19">
        <v>1</v>
      </c>
      <c r="AG55" s="19">
        <v>1</v>
      </c>
      <c r="AH55" s="19">
        <v>1</v>
      </c>
      <c r="AI55" s="19">
        <v>1</v>
      </c>
      <c r="AJ55" s="19">
        <v>1</v>
      </c>
      <c r="AK55" s="19">
        <v>1</v>
      </c>
      <c r="AL55" s="32">
        <v>1</v>
      </c>
      <c r="AM55" s="19">
        <v>2.73377E-2</v>
      </c>
      <c r="AN55" s="19">
        <v>2.8717699999999999E-2</v>
      </c>
      <c r="AO55" s="19">
        <v>2.7581600000000001E-2</v>
      </c>
      <c r="AP55" s="19">
        <v>3.0969900000000002E-2</v>
      </c>
      <c r="AQ55" s="19">
        <v>3.1464800000000001E-2</v>
      </c>
      <c r="AR55" s="19">
        <v>3.1186499999999999E-2</v>
      </c>
      <c r="AS55" s="19">
        <v>3.1035799999999999E-2</v>
      </c>
      <c r="AT55" s="19">
        <v>3.2576899999999999E-2</v>
      </c>
      <c r="AU55" s="19">
        <v>3.6524399999999999E-2</v>
      </c>
      <c r="AV55" s="19">
        <v>3.4439699999999997E-2</v>
      </c>
      <c r="AW55" s="32">
        <v>4.0127099999999999E-2</v>
      </c>
      <c r="AX55" s="19">
        <v>0</v>
      </c>
      <c r="AY55" s="19">
        <v>0</v>
      </c>
      <c r="AZ55" s="19">
        <v>0</v>
      </c>
      <c r="BA55" s="19">
        <v>0</v>
      </c>
      <c r="BB55" s="19">
        <v>0</v>
      </c>
      <c r="BC55" s="19">
        <v>0</v>
      </c>
      <c r="BD55" s="19">
        <v>0</v>
      </c>
      <c r="BE55" s="19">
        <v>1</v>
      </c>
      <c r="BF55" s="19">
        <v>1</v>
      </c>
      <c r="BG55" s="19">
        <v>0</v>
      </c>
      <c r="BH55" s="32">
        <v>0</v>
      </c>
      <c r="BI55" s="19">
        <v>0.2011343951618926</v>
      </c>
      <c r="BJ55" s="19">
        <v>0.2011343951618926</v>
      </c>
      <c r="BK55" s="19">
        <v>0.2011343951618926</v>
      </c>
      <c r="BL55" s="19">
        <v>0.2011343951618926</v>
      </c>
      <c r="BM55" s="19">
        <v>0.2011343951618926</v>
      </c>
      <c r="BN55" s="19">
        <v>0.2011343951618926</v>
      </c>
      <c r="BO55" s="19">
        <v>0.2011343951618926</v>
      </c>
      <c r="BP55" s="19">
        <v>0.53907308899999995</v>
      </c>
      <c r="BQ55" s="19">
        <v>0.31129189099999999</v>
      </c>
      <c r="BR55" s="19">
        <v>0.27805859505432601</v>
      </c>
      <c r="BS55" s="32">
        <v>0.69748562750153398</v>
      </c>
      <c r="BT55" s="19">
        <v>0.56059999999999999</v>
      </c>
      <c r="BU55" s="19">
        <v>0.53439999999999999</v>
      </c>
      <c r="BV55" s="19">
        <v>0.60060000000000002</v>
      </c>
      <c r="BW55" s="19">
        <v>0.40860000000000002</v>
      </c>
      <c r="BX55" s="19">
        <v>0.49669999999999997</v>
      </c>
      <c r="BY55" s="19">
        <v>0.4834</v>
      </c>
      <c r="BZ55" s="19">
        <v>0.6</v>
      </c>
      <c r="CA55" s="19">
        <v>0.58299999999999996</v>
      </c>
      <c r="CB55" s="19">
        <v>0.25979999999999998</v>
      </c>
      <c r="CC55" s="19">
        <v>0.21329999999999999</v>
      </c>
      <c r="CD55" s="32">
        <v>0.48670000000000002</v>
      </c>
      <c r="CE55" s="19">
        <v>-1E-3</v>
      </c>
      <c r="CF55" s="19">
        <v>7.0000000000000001E-3</v>
      </c>
      <c r="CG55" s="19">
        <v>-4.1000000000000002E-2</v>
      </c>
      <c r="CH55" s="19">
        <v>-1.6E-2</v>
      </c>
      <c r="CI55" s="19">
        <v>-2.5999999999999999E-2</v>
      </c>
      <c r="CJ55" s="19">
        <v>-7.5999999999999998E-2</v>
      </c>
      <c r="CK55" s="19">
        <v>-7.1999999999999995E-2</v>
      </c>
      <c r="CL55" s="19">
        <v>-4.7E-2</v>
      </c>
      <c r="CM55" s="19">
        <v>-2.5999999999999999E-2</v>
      </c>
      <c r="CN55" s="19">
        <v>1E-3</v>
      </c>
      <c r="CO55" s="32">
        <v>-0.47170000000000001</v>
      </c>
      <c r="CP55" s="19">
        <v>14.775047363306617</v>
      </c>
      <c r="CS55" s="19">
        <v>14.96920176780872</v>
      </c>
      <c r="CT55" s="19">
        <v>14.915057117383428</v>
      </c>
      <c r="CX55" s="19">
        <v>15.163944493326239</v>
      </c>
      <c r="CZ55" s="32"/>
    </row>
    <row r="56" spans="1:104" x14ac:dyDescent="0.2">
      <c r="A56" s="19" t="s">
        <v>109</v>
      </c>
      <c r="B56" s="19" t="s">
        <v>3981</v>
      </c>
      <c r="E56" s="32" t="s">
        <v>56</v>
      </c>
      <c r="F56" s="19">
        <v>1</v>
      </c>
      <c r="G56" s="19">
        <v>1</v>
      </c>
      <c r="H56" s="19">
        <v>1</v>
      </c>
      <c r="I56" s="19">
        <v>1</v>
      </c>
      <c r="J56" s="19">
        <v>1</v>
      </c>
      <c r="K56" s="19">
        <v>1</v>
      </c>
      <c r="L56" s="19">
        <v>1</v>
      </c>
      <c r="M56" s="19">
        <v>1</v>
      </c>
      <c r="N56" s="19">
        <v>1</v>
      </c>
      <c r="O56" s="19">
        <v>1</v>
      </c>
      <c r="P56" s="32">
        <v>1</v>
      </c>
      <c r="Q56" s="19">
        <v>1</v>
      </c>
      <c r="R56" s="19">
        <v>1</v>
      </c>
      <c r="S56" s="19">
        <v>1</v>
      </c>
      <c r="T56" s="19">
        <v>1</v>
      </c>
      <c r="U56" s="19">
        <v>1</v>
      </c>
      <c r="V56" s="19">
        <v>1</v>
      </c>
      <c r="W56" s="19">
        <v>1</v>
      </c>
      <c r="X56" s="19">
        <v>1</v>
      </c>
      <c r="Y56" s="19">
        <v>1</v>
      </c>
      <c r="Z56" s="19">
        <v>1</v>
      </c>
      <c r="AA56" s="32">
        <v>1</v>
      </c>
      <c r="AB56" s="19">
        <v>1</v>
      </c>
      <c r="AC56" s="19">
        <v>1</v>
      </c>
      <c r="AD56" s="19">
        <v>1</v>
      </c>
      <c r="AE56" s="19">
        <v>1</v>
      </c>
      <c r="AF56" s="19">
        <v>1</v>
      </c>
      <c r="AG56" s="19">
        <v>1</v>
      </c>
      <c r="AH56" s="19">
        <v>1</v>
      </c>
      <c r="AI56" s="19">
        <v>1</v>
      </c>
      <c r="AJ56" s="19">
        <v>1</v>
      </c>
      <c r="AK56" s="19">
        <v>1</v>
      </c>
      <c r="AL56" s="32">
        <v>1</v>
      </c>
      <c r="AW56" s="32"/>
      <c r="AX56" s="19">
        <v>1</v>
      </c>
      <c r="AY56" s="19">
        <v>1</v>
      </c>
      <c r="AZ56" s="19">
        <v>1</v>
      </c>
      <c r="BA56" s="19">
        <v>1</v>
      </c>
      <c r="BB56" s="19">
        <v>1</v>
      </c>
      <c r="BC56" s="19">
        <v>1</v>
      </c>
      <c r="BD56" s="19">
        <v>1</v>
      </c>
      <c r="BE56" s="19">
        <v>1</v>
      </c>
      <c r="BF56" s="19">
        <v>1</v>
      </c>
      <c r="BG56" s="19">
        <v>1</v>
      </c>
      <c r="BH56" s="32">
        <v>1</v>
      </c>
      <c r="BI56" s="19">
        <v>1.8871848659999999</v>
      </c>
      <c r="BJ56" s="19">
        <v>1.468591684</v>
      </c>
      <c r="BK56" s="19">
        <v>1.3642490389999999</v>
      </c>
      <c r="BL56" s="19">
        <v>0.98633537299999996</v>
      </c>
      <c r="BM56" s="19">
        <v>1.0654251370000001</v>
      </c>
      <c r="BN56" s="19">
        <v>1.4726281640000001</v>
      </c>
      <c r="BO56" s="19">
        <v>1.8408632920000001</v>
      </c>
      <c r="BP56" s="19">
        <v>1.6747508609999999</v>
      </c>
      <c r="BQ56" s="19">
        <v>1.617235199</v>
      </c>
      <c r="BR56" s="19">
        <v>1.6578332387297201</v>
      </c>
      <c r="BS56" s="32">
        <v>2.3501747007453799</v>
      </c>
      <c r="BT56" s="19">
        <v>0.1734</v>
      </c>
      <c r="BU56" s="19">
        <v>0.17100000000000001</v>
      </c>
      <c r="BV56" s="19">
        <v>0.1522</v>
      </c>
      <c r="BW56" s="19">
        <v>0.20619999999999999</v>
      </c>
      <c r="BX56" s="19">
        <v>0.23480000000000001</v>
      </c>
      <c r="BY56" s="19">
        <v>0.29430000000000001</v>
      </c>
      <c r="BZ56" s="19">
        <v>0.30299999999999999</v>
      </c>
      <c r="CA56" s="19">
        <v>0.2545</v>
      </c>
      <c r="CB56" s="19">
        <v>0.22869999999999999</v>
      </c>
      <c r="CC56" s="19">
        <v>0.24590000000000001</v>
      </c>
      <c r="CD56" s="32">
        <v>0.3125</v>
      </c>
      <c r="CE56" s="19">
        <v>6.3E-2</v>
      </c>
      <c r="CF56" s="19">
        <v>0.112</v>
      </c>
      <c r="CG56" s="19">
        <v>8.8999999999999996E-2</v>
      </c>
      <c r="CH56" s="19">
        <v>4.8000000000000001E-2</v>
      </c>
      <c r="CI56" s="19">
        <v>2.3E-2</v>
      </c>
      <c r="CJ56" s="19">
        <v>-3.7999999999999999E-2</v>
      </c>
      <c r="CK56" s="19">
        <v>-2.7E-2</v>
      </c>
      <c r="CL56" s="19">
        <v>4.2999999999999997E-2</v>
      </c>
      <c r="CM56" s="19">
        <v>6.7000000000000004E-2</v>
      </c>
      <c r="CN56" s="19">
        <v>1.6E-2</v>
      </c>
      <c r="CO56" s="32">
        <v>-4.5999999999999999E-2</v>
      </c>
      <c r="CP56" s="19">
        <v>22.018022109317169</v>
      </c>
      <c r="CQ56" s="19">
        <v>22.018022109317169</v>
      </c>
      <c r="CR56" s="19">
        <v>22.018022109317169</v>
      </c>
      <c r="CS56" s="19">
        <v>22.018022109317169</v>
      </c>
      <c r="CT56" s="19">
        <v>22.018022109317169</v>
      </c>
      <c r="CU56" s="19">
        <v>22.018022109317169</v>
      </c>
      <c r="CV56" s="19">
        <v>22.018022109317169</v>
      </c>
      <c r="CW56" s="19">
        <v>22.018022109317169</v>
      </c>
      <c r="CX56" s="19">
        <v>22.018022109317169</v>
      </c>
      <c r="CY56" s="19">
        <v>22.018022109317169</v>
      </c>
      <c r="CZ56" s="32">
        <v>22.018022109317169</v>
      </c>
    </row>
    <row r="57" spans="1:104" x14ac:dyDescent="0.2">
      <c r="A57" s="19" t="s">
        <v>383</v>
      </c>
      <c r="B57" s="19" t="s">
        <v>3982</v>
      </c>
      <c r="D57" s="19">
        <v>2015</v>
      </c>
      <c r="E57" s="32" t="s">
        <v>56</v>
      </c>
      <c r="G57" s="19">
        <v>0</v>
      </c>
      <c r="H57" s="19">
        <v>0</v>
      </c>
      <c r="P57" s="32"/>
      <c r="R57" s="19">
        <v>1</v>
      </c>
      <c r="S57" s="19">
        <v>1</v>
      </c>
      <c r="AA57" s="32"/>
      <c r="AC57" s="19">
        <v>1</v>
      </c>
      <c r="AD57" s="19">
        <v>1</v>
      </c>
      <c r="AL57" s="32"/>
      <c r="AN57" s="19">
        <v>2.9722800000000001E-2</v>
      </c>
      <c r="AO57" s="19">
        <v>0.27702399999999999</v>
      </c>
      <c r="AW57" s="32"/>
      <c r="AZ57" s="19">
        <v>0</v>
      </c>
      <c r="BH57" s="32"/>
      <c r="BI57" s="19" t="s">
        <v>4104</v>
      </c>
      <c r="BJ57" s="19" t="s">
        <v>4104</v>
      </c>
      <c r="BK57" s="19" t="s">
        <v>4104</v>
      </c>
      <c r="BL57" s="19" t="s">
        <v>4104</v>
      </c>
      <c r="BM57" s="19" t="s">
        <v>4104</v>
      </c>
      <c r="BN57" s="19" t="s">
        <v>4104</v>
      </c>
      <c r="BO57" s="19" t="s">
        <v>4104</v>
      </c>
      <c r="BP57" s="19" t="s">
        <v>4104</v>
      </c>
      <c r="BQ57" s="19" t="s">
        <v>4104</v>
      </c>
      <c r="BR57" s="19" t="s">
        <v>4104</v>
      </c>
      <c r="BS57" s="32" t="s">
        <v>4104</v>
      </c>
      <c r="BT57" s="19" t="s">
        <v>4104</v>
      </c>
      <c r="BU57" s="19" t="s">
        <v>4104</v>
      </c>
      <c r="BV57" s="19" t="s">
        <v>4104</v>
      </c>
      <c r="BW57" s="19" t="s">
        <v>4104</v>
      </c>
      <c r="BX57" s="19" t="s">
        <v>4104</v>
      </c>
      <c r="BY57" s="19" t="s">
        <v>4104</v>
      </c>
      <c r="BZ57" s="19" t="s">
        <v>4104</v>
      </c>
      <c r="CA57" s="19" t="s">
        <v>4104</v>
      </c>
      <c r="CB57" s="19" t="s">
        <v>4104</v>
      </c>
      <c r="CC57" s="19" t="s">
        <v>4104</v>
      </c>
      <c r="CD57" s="32" t="s">
        <v>4104</v>
      </c>
      <c r="CE57" s="19" t="s">
        <v>4104</v>
      </c>
      <c r="CF57" s="19" t="s">
        <v>4104</v>
      </c>
      <c r="CG57" s="19" t="s">
        <v>4104</v>
      </c>
      <c r="CH57" s="19" t="s">
        <v>4104</v>
      </c>
      <c r="CI57" s="19" t="s">
        <v>4104</v>
      </c>
      <c r="CJ57" s="19" t="s">
        <v>4104</v>
      </c>
      <c r="CK57" s="19" t="s">
        <v>4104</v>
      </c>
      <c r="CL57" s="19" t="s">
        <v>4104</v>
      </c>
      <c r="CM57" s="19" t="s">
        <v>4104</v>
      </c>
      <c r="CN57" s="19" t="s">
        <v>4104</v>
      </c>
      <c r="CO57" s="32" t="s">
        <v>4104</v>
      </c>
      <c r="CP57" s="19" t="s">
        <v>4104</v>
      </c>
      <c r="CQ57" s="19" t="s">
        <v>4104</v>
      </c>
      <c r="CR57" s="19" t="s">
        <v>4104</v>
      </c>
      <c r="CS57" s="19" t="s">
        <v>4104</v>
      </c>
      <c r="CT57" s="19" t="s">
        <v>4104</v>
      </c>
      <c r="CU57" s="19" t="s">
        <v>4104</v>
      </c>
      <c r="CV57" s="19" t="s">
        <v>4104</v>
      </c>
      <c r="CW57" s="19" t="s">
        <v>4104</v>
      </c>
      <c r="CX57" s="19" t="s">
        <v>4104</v>
      </c>
      <c r="CY57" s="19" t="s">
        <v>4104</v>
      </c>
      <c r="CZ57" s="32" t="s">
        <v>4104</v>
      </c>
    </row>
    <row r="58" spans="1:104" x14ac:dyDescent="0.2">
      <c r="A58" s="19" t="s">
        <v>115</v>
      </c>
      <c r="B58" s="19" t="s">
        <v>116</v>
      </c>
      <c r="E58" s="32" t="s">
        <v>56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32">
        <v>1</v>
      </c>
      <c r="Q58" s="19">
        <v>1</v>
      </c>
      <c r="R58" s="19">
        <v>1</v>
      </c>
      <c r="S58" s="19">
        <v>1</v>
      </c>
      <c r="T58" s="19">
        <v>1</v>
      </c>
      <c r="U58" s="19">
        <v>1</v>
      </c>
      <c r="V58" s="19">
        <v>1</v>
      </c>
      <c r="W58" s="19">
        <v>1</v>
      </c>
      <c r="X58" s="19">
        <v>1</v>
      </c>
      <c r="Y58" s="19">
        <v>1</v>
      </c>
      <c r="Z58" s="19">
        <v>1</v>
      </c>
      <c r="AA58" s="32">
        <v>1</v>
      </c>
      <c r="AB58" s="19">
        <v>1</v>
      </c>
      <c r="AC58" s="19">
        <v>1</v>
      </c>
      <c r="AD58" s="19">
        <v>1</v>
      </c>
      <c r="AE58" s="19">
        <v>1</v>
      </c>
      <c r="AF58" s="19">
        <v>1</v>
      </c>
      <c r="AG58" s="19">
        <v>1</v>
      </c>
      <c r="AH58" s="19">
        <v>1</v>
      </c>
      <c r="AI58" s="19">
        <v>1</v>
      </c>
      <c r="AJ58" s="19">
        <v>1</v>
      </c>
      <c r="AK58" s="19">
        <v>1</v>
      </c>
      <c r="AL58" s="32">
        <v>1</v>
      </c>
      <c r="AM58" s="19">
        <v>1.28881E-2</v>
      </c>
      <c r="AQ58" s="19">
        <v>7.3561899999999996E-4</v>
      </c>
      <c r="AT58" s="19">
        <v>3.1662099999999999E-2</v>
      </c>
      <c r="AU58" s="19">
        <v>5.9099899999999997E-2</v>
      </c>
      <c r="AV58" s="19">
        <v>3.2460999999999997E-2</v>
      </c>
      <c r="AW58" s="32">
        <v>3.5979700000000003E-2</v>
      </c>
      <c r="AX58" s="19">
        <v>0</v>
      </c>
      <c r="AY58" s="19">
        <v>0</v>
      </c>
      <c r="AZ58" s="19">
        <v>0</v>
      </c>
      <c r="BA58" s="19">
        <v>0</v>
      </c>
      <c r="BB58" s="19">
        <v>0</v>
      </c>
      <c r="BC58" s="19">
        <v>0</v>
      </c>
      <c r="BD58" s="19">
        <v>0</v>
      </c>
      <c r="BE58" s="19">
        <v>0</v>
      </c>
      <c r="BF58" s="19">
        <v>0</v>
      </c>
      <c r="BG58" s="19">
        <v>0</v>
      </c>
      <c r="BH58" s="32">
        <v>0</v>
      </c>
      <c r="BI58" s="19">
        <v>0.38639817500000001</v>
      </c>
      <c r="BJ58" s="19">
        <v>0.41066351099999998</v>
      </c>
      <c r="BK58" s="19">
        <v>0.2011343951618926</v>
      </c>
      <c r="BL58" s="19">
        <v>0.2011343951618926</v>
      </c>
      <c r="BM58" s="19">
        <v>0.240759215</v>
      </c>
      <c r="BN58" s="19">
        <v>10.328571478127515</v>
      </c>
      <c r="BO58" s="19">
        <v>4.4261406130000003</v>
      </c>
      <c r="BP58" s="19">
        <v>10.328571478127515</v>
      </c>
      <c r="BQ58" s="19">
        <v>1.1236859509999999</v>
      </c>
      <c r="BR58" s="19">
        <v>0.62236801333820102</v>
      </c>
      <c r="BS58" s="32">
        <v>0.849967601441043</v>
      </c>
      <c r="BT58" s="19">
        <v>0.38800000000000001</v>
      </c>
      <c r="BU58" s="19">
        <v>0.41460000000000002</v>
      </c>
      <c r="BV58" s="19">
        <v>0.49</v>
      </c>
      <c r="BW58" s="19">
        <v>0.45329999999999998</v>
      </c>
      <c r="BX58" s="19">
        <v>0.72436999999999996</v>
      </c>
      <c r="BY58" s="19">
        <v>0.41370000000000001</v>
      </c>
      <c r="BZ58" s="19">
        <v>0.32719999999999999</v>
      </c>
      <c r="CA58" s="19">
        <v>0.16869999999999999</v>
      </c>
      <c r="CB58" s="19">
        <v>0.4355</v>
      </c>
      <c r="CC58" s="19">
        <v>0.33489999999999998</v>
      </c>
      <c r="CD58" s="32">
        <v>0.34399999999999997</v>
      </c>
      <c r="CE58" s="19" t="s">
        <v>4104</v>
      </c>
      <c r="CF58" s="19">
        <v>-0.13400000000000001</v>
      </c>
      <c r="CG58" s="19">
        <v>-7.0999999999999994E-2</v>
      </c>
      <c r="CH58" s="19">
        <v>-0.14299999999999999</v>
      </c>
      <c r="CI58" s="19">
        <v>-0.47170000000000001</v>
      </c>
      <c r="CJ58" s="19">
        <v>0.16917829999999984</v>
      </c>
      <c r="CK58" s="19">
        <v>0.14899999999999999</v>
      </c>
      <c r="CL58" s="19">
        <v>-0.249</v>
      </c>
      <c r="CM58" s="19">
        <v>-0.14399999999999999</v>
      </c>
      <c r="CN58" s="19">
        <v>0.14099999999999999</v>
      </c>
      <c r="CO58" s="32">
        <v>6.0000000000000001E-3</v>
      </c>
      <c r="CP58" s="19">
        <v>18.692371105400962</v>
      </c>
      <c r="CQ58" s="19">
        <v>17.273974870514596</v>
      </c>
      <c r="CR58" s="19">
        <v>17.591338849183494</v>
      </c>
      <c r="CU58" s="19">
        <v>14.69532327533766</v>
      </c>
      <c r="CV58" s="19">
        <v>16.88904316031941</v>
      </c>
      <c r="CW58" s="19">
        <v>17.241625610552202</v>
      </c>
      <c r="CX58" s="19">
        <v>16.914202924222671</v>
      </c>
      <c r="CY58" s="19">
        <v>18.08054932016984</v>
      </c>
      <c r="CZ58" s="32">
        <v>17.665027260612856</v>
      </c>
    </row>
    <row r="59" spans="1:104" x14ac:dyDescent="0.2">
      <c r="A59" s="19" t="s">
        <v>381</v>
      </c>
      <c r="B59" s="19" t="s">
        <v>3983</v>
      </c>
      <c r="C59" s="19">
        <v>2011</v>
      </c>
      <c r="D59" s="19">
        <v>2020</v>
      </c>
      <c r="E59" s="32" t="s">
        <v>56</v>
      </c>
      <c r="G59" s="19">
        <v>1</v>
      </c>
      <c r="H59" s="19">
        <v>1</v>
      </c>
      <c r="I59" s="19">
        <v>1</v>
      </c>
      <c r="J59" s="19">
        <v>1</v>
      </c>
      <c r="K59" s="19">
        <v>1</v>
      </c>
      <c r="L59" s="19">
        <v>1</v>
      </c>
      <c r="M59" s="19">
        <v>1</v>
      </c>
      <c r="N59" s="19">
        <v>1</v>
      </c>
      <c r="O59" s="19">
        <v>1</v>
      </c>
      <c r="P59" s="32"/>
      <c r="R59" s="19">
        <v>1</v>
      </c>
      <c r="S59" s="19">
        <v>1</v>
      </c>
      <c r="T59" s="19">
        <v>1</v>
      </c>
      <c r="U59" s="19">
        <v>1</v>
      </c>
      <c r="V59" s="19">
        <v>1</v>
      </c>
      <c r="W59" s="19">
        <v>1</v>
      </c>
      <c r="X59" s="19">
        <v>1</v>
      </c>
      <c r="Y59" s="19">
        <v>1</v>
      </c>
      <c r="Z59" s="19">
        <v>1</v>
      </c>
      <c r="AA59" s="32"/>
      <c r="AC59" s="19">
        <v>1</v>
      </c>
      <c r="AD59" s="19">
        <v>1</v>
      </c>
      <c r="AE59" s="19">
        <v>1</v>
      </c>
      <c r="AF59" s="19">
        <v>1</v>
      </c>
      <c r="AG59" s="19">
        <v>1</v>
      </c>
      <c r="AH59" s="19">
        <v>1</v>
      </c>
      <c r="AI59" s="19">
        <v>1</v>
      </c>
      <c r="AJ59" s="19">
        <v>1</v>
      </c>
      <c r="AK59" s="19">
        <v>1</v>
      </c>
      <c r="AL59" s="32"/>
      <c r="AP59" s="19">
        <v>2.3359899999999999E-2</v>
      </c>
      <c r="AQ59" s="19">
        <v>2.4037200000000002E-2</v>
      </c>
      <c r="AR59" s="19">
        <v>2.3594E-2</v>
      </c>
      <c r="AS59" s="19">
        <v>2.45347E-2</v>
      </c>
      <c r="AT59" s="19">
        <v>2.3480000000000001E-2</v>
      </c>
      <c r="AU59" s="19">
        <v>2.2635800000000001E-2</v>
      </c>
      <c r="AV59" s="19">
        <v>2.32534E-2</v>
      </c>
      <c r="AW59" s="32"/>
      <c r="BA59" s="19">
        <v>0</v>
      </c>
      <c r="BB59" s="19">
        <v>1</v>
      </c>
      <c r="BC59" s="19">
        <v>1</v>
      </c>
      <c r="BD59" s="19">
        <v>1</v>
      </c>
      <c r="BE59" s="19">
        <v>1</v>
      </c>
      <c r="BF59" s="19">
        <v>1</v>
      </c>
      <c r="BG59" s="19">
        <v>0</v>
      </c>
      <c r="BH59" s="32"/>
      <c r="BI59" s="19" t="s">
        <v>4104</v>
      </c>
      <c r="BJ59" s="19">
        <v>1.0727</v>
      </c>
      <c r="BK59" s="19">
        <v>1.9853000000000001</v>
      </c>
      <c r="BL59" s="19">
        <v>1.2324999999999999</v>
      </c>
      <c r="BM59" s="19">
        <v>1.0233000000000001</v>
      </c>
      <c r="BN59" s="19">
        <v>0.86060000000000003</v>
      </c>
      <c r="BO59" s="19">
        <v>1.2088000000000001</v>
      </c>
      <c r="BP59" s="19">
        <v>1.3274999999999999</v>
      </c>
      <c r="BQ59" s="19">
        <v>0.93940000000000001</v>
      </c>
      <c r="BR59" s="19">
        <v>0.88009999999999999</v>
      </c>
      <c r="BS59" s="32" t="s">
        <v>4104</v>
      </c>
      <c r="BT59" s="19" t="s">
        <v>4104</v>
      </c>
      <c r="BU59" s="19">
        <v>0.157913</v>
      </c>
      <c r="BV59" s="19">
        <v>0.17605100000000001</v>
      </c>
      <c r="BW59" s="19">
        <v>0.16025400000000001</v>
      </c>
      <c r="BX59" s="19">
        <v>0.17244999999999999</v>
      </c>
      <c r="BY59" s="19" t="s">
        <v>4104</v>
      </c>
      <c r="BZ59" s="19" t="s">
        <v>4104</v>
      </c>
      <c r="CA59" s="19" t="s">
        <v>4104</v>
      </c>
      <c r="CB59" s="19" t="s">
        <v>4104</v>
      </c>
      <c r="CC59" s="19">
        <v>2.8730000000000002E-2</v>
      </c>
      <c r="CD59" s="32" t="s">
        <v>4104</v>
      </c>
      <c r="CE59" s="19" t="s">
        <v>4104</v>
      </c>
      <c r="CF59" s="19">
        <v>6.4593999999999999E-2</v>
      </c>
      <c r="CG59" s="19">
        <v>3.6852999999999997E-2</v>
      </c>
      <c r="CH59" s="19">
        <v>6.4195000000000002E-2</v>
      </c>
      <c r="CI59" s="19">
        <v>-9.0500000000000008E-3</v>
      </c>
      <c r="CJ59" s="19">
        <v>6.0123999999999997E-2</v>
      </c>
      <c r="CK59" s="19">
        <v>7.3264999999999997E-2</v>
      </c>
      <c r="CL59" s="19">
        <v>9.1841000000000006E-2</v>
      </c>
      <c r="CM59" s="19">
        <v>4.5788000000000002E-2</v>
      </c>
      <c r="CN59" s="19">
        <v>3.6759E-2</v>
      </c>
      <c r="CO59" s="32" t="s">
        <v>4104</v>
      </c>
      <c r="CP59" s="19" t="s">
        <v>4104</v>
      </c>
      <c r="CQ59" s="19">
        <v>22.018022109317169</v>
      </c>
      <c r="CR59" s="19">
        <v>21.852568972935316</v>
      </c>
      <c r="CS59" s="19">
        <v>21.595148987091925</v>
      </c>
      <c r="CT59" s="19">
        <v>21.516792146634202</v>
      </c>
      <c r="CU59" s="19">
        <v>21.903427390168808</v>
      </c>
      <c r="CV59" s="19">
        <v>22.018022109317169</v>
      </c>
      <c r="CW59" s="19">
        <v>21.900116128865154</v>
      </c>
      <c r="CX59" s="19">
        <v>21.818967226388551</v>
      </c>
      <c r="CY59" s="19" t="s">
        <v>4104</v>
      </c>
      <c r="CZ59" s="32" t="s">
        <v>4104</v>
      </c>
    </row>
    <row r="60" spans="1:104" x14ac:dyDescent="0.2">
      <c r="A60" s="19" t="s">
        <v>95</v>
      </c>
      <c r="B60" s="19" t="s">
        <v>96</v>
      </c>
      <c r="E60" s="32" t="s">
        <v>56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1</v>
      </c>
      <c r="P60" s="32">
        <v>1</v>
      </c>
      <c r="Q60" s="19">
        <v>1</v>
      </c>
      <c r="R60" s="19">
        <v>1</v>
      </c>
      <c r="S60" s="19">
        <v>1</v>
      </c>
      <c r="T60" s="19">
        <v>1</v>
      </c>
      <c r="U60" s="19">
        <v>1</v>
      </c>
      <c r="V60" s="19">
        <v>1</v>
      </c>
      <c r="W60" s="19">
        <v>1</v>
      </c>
      <c r="X60" s="19">
        <v>1</v>
      </c>
      <c r="Y60" s="19">
        <v>1</v>
      </c>
      <c r="Z60" s="19">
        <v>1</v>
      </c>
      <c r="AA60" s="32">
        <v>1</v>
      </c>
      <c r="AB60" s="19">
        <v>1</v>
      </c>
      <c r="AC60" s="19">
        <v>1</v>
      </c>
      <c r="AD60" s="19">
        <v>1</v>
      </c>
      <c r="AE60" s="19">
        <v>1</v>
      </c>
      <c r="AF60" s="19">
        <v>1</v>
      </c>
      <c r="AG60" s="19">
        <v>1</v>
      </c>
      <c r="AH60" s="19">
        <v>1</v>
      </c>
      <c r="AI60" s="19">
        <v>1</v>
      </c>
      <c r="AJ60" s="19">
        <v>1</v>
      </c>
      <c r="AK60" s="19">
        <v>1</v>
      </c>
      <c r="AL60" s="32">
        <v>1</v>
      </c>
      <c r="AN60" s="19">
        <v>2.8057700000000001E-2</v>
      </c>
      <c r="AO60" s="19">
        <v>2.6726699999999999E-2</v>
      </c>
      <c r="AP60" s="19">
        <v>2.5497499999999999E-2</v>
      </c>
      <c r="AQ60" s="19">
        <v>2.3834899999999999E-2</v>
      </c>
      <c r="AR60" s="19">
        <v>2.2608300000000001E-2</v>
      </c>
      <c r="AS60" s="19">
        <v>2.6852000000000001E-2</v>
      </c>
      <c r="AT60" s="19">
        <v>2.76291E-2</v>
      </c>
      <c r="AU60" s="19">
        <v>2.78324E-2</v>
      </c>
      <c r="AV60" s="19">
        <v>4.3949700000000001E-2</v>
      </c>
      <c r="AW60" s="32">
        <v>4.9961800000000001E-2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D60" s="19">
        <v>0</v>
      </c>
      <c r="BE60" s="19">
        <v>0</v>
      </c>
      <c r="BF60" s="19">
        <v>0</v>
      </c>
      <c r="BG60" s="19">
        <v>0</v>
      </c>
      <c r="BH60" s="32">
        <v>1</v>
      </c>
      <c r="BI60" s="19">
        <v>3.3710021490000002</v>
      </c>
      <c r="BJ60" s="19">
        <v>3.7736049469999999</v>
      </c>
      <c r="BK60" s="19">
        <v>2.5790433219556501</v>
      </c>
      <c r="BL60" s="19">
        <v>1.00526037332116</v>
      </c>
      <c r="BM60" s="19">
        <v>0.72623538521230002</v>
      </c>
      <c r="BN60" s="19">
        <v>0.260653723</v>
      </c>
      <c r="BO60" s="19">
        <v>0.2291676</v>
      </c>
      <c r="BP60" s="19">
        <v>0.29865760000000002</v>
      </c>
      <c r="BQ60" s="19">
        <v>1.379249086</v>
      </c>
      <c r="BR60" s="19">
        <v>0.2011343951618926</v>
      </c>
      <c r="BS60" s="32">
        <v>0.2011343951618926</v>
      </c>
      <c r="BT60" s="19">
        <v>0.55700000000000005</v>
      </c>
      <c r="BU60" s="19">
        <v>0.55259999999999998</v>
      </c>
      <c r="BV60" s="19">
        <v>0.54490000000000005</v>
      </c>
      <c r="BW60" s="19">
        <v>0.48130000000000001</v>
      </c>
      <c r="BX60" s="19">
        <v>0.45689999999999997</v>
      </c>
      <c r="BY60" s="19">
        <v>0.57010000000000005</v>
      </c>
      <c r="BZ60" s="19">
        <v>0.51759999999999995</v>
      </c>
      <c r="CA60" s="19">
        <v>0.69220000000000004</v>
      </c>
      <c r="CB60" s="19">
        <v>0.7157</v>
      </c>
      <c r="CC60" s="19">
        <v>0.72436999999999996</v>
      </c>
      <c r="CD60" s="32">
        <v>0.72436999999999996</v>
      </c>
      <c r="CE60" s="19">
        <v>0.151</v>
      </c>
      <c r="CF60" s="19">
        <v>0.12</v>
      </c>
      <c r="CG60" s="19">
        <v>0.124</v>
      </c>
      <c r="CH60" s="19">
        <v>0.128</v>
      </c>
      <c r="CI60" s="19">
        <v>0.104</v>
      </c>
      <c r="CJ60" s="19">
        <v>-2.5000000000000001E-2</v>
      </c>
      <c r="CK60" s="19">
        <v>7.0999999999999994E-2</v>
      </c>
      <c r="CL60" s="19">
        <v>-0.27900000000000003</v>
      </c>
      <c r="CM60" s="19">
        <v>-6.2E-2</v>
      </c>
      <c r="CN60" s="19">
        <v>-0.249</v>
      </c>
      <c r="CO60" s="32">
        <v>-0.47170000000000001</v>
      </c>
      <c r="CP60" s="19">
        <v>19.561906454681818</v>
      </c>
      <c r="CQ60" s="19">
        <v>19.389567898415336</v>
      </c>
      <c r="CR60" s="19">
        <v>19.67962748267697</v>
      </c>
      <c r="CS60" s="19">
        <v>19.520075274522</v>
      </c>
      <c r="CT60" s="19">
        <v>18.388012078013663</v>
      </c>
      <c r="CU60" s="19">
        <v>18.058610140560145</v>
      </c>
      <c r="CV60" s="19">
        <v>17.386147799491464</v>
      </c>
      <c r="CW60" s="19">
        <v>16.481281323400662</v>
      </c>
      <c r="CX60" s="19">
        <v>16.506581374829995</v>
      </c>
      <c r="CZ60" s="32"/>
    </row>
    <row r="61" spans="1:104" x14ac:dyDescent="0.2">
      <c r="A61" s="19" t="s">
        <v>387</v>
      </c>
      <c r="B61" s="19" t="s">
        <v>388</v>
      </c>
      <c r="D61" s="19">
        <v>2019</v>
      </c>
      <c r="E61" s="32" t="s">
        <v>56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P61" s="32"/>
      <c r="T61" s="19">
        <v>1</v>
      </c>
      <c r="U61" s="19">
        <v>1</v>
      </c>
      <c r="V61" s="19">
        <v>1</v>
      </c>
      <c r="W61" s="19">
        <v>1</v>
      </c>
      <c r="X61" s="19">
        <v>1</v>
      </c>
      <c r="Y61" s="19">
        <v>1</v>
      </c>
      <c r="AA61" s="32"/>
      <c r="AE61" s="19">
        <v>1</v>
      </c>
      <c r="AF61" s="19">
        <v>1</v>
      </c>
      <c r="AG61" s="19">
        <v>1</v>
      </c>
      <c r="AH61" s="19">
        <v>1</v>
      </c>
      <c r="AI61" s="19">
        <v>1</v>
      </c>
      <c r="AJ61" s="19">
        <v>1</v>
      </c>
      <c r="AL61" s="32"/>
      <c r="AP61" s="19">
        <v>2.3747500000000001E-2</v>
      </c>
      <c r="AQ61" s="19">
        <v>2.61856E-2</v>
      </c>
      <c r="AR61" s="19">
        <v>2.6574199999999999E-2</v>
      </c>
      <c r="AS61" s="19">
        <v>2.8790400000000001E-2</v>
      </c>
      <c r="AT61" s="19">
        <v>3.1385000000000003E-2</v>
      </c>
      <c r="AU61" s="19">
        <v>2.6152700000000001E-2</v>
      </c>
      <c r="AW61" s="32"/>
      <c r="BA61" s="19">
        <v>0</v>
      </c>
      <c r="BB61" s="19">
        <v>0</v>
      </c>
      <c r="BC61" s="19">
        <v>0</v>
      </c>
      <c r="BD61" s="19">
        <v>0</v>
      </c>
      <c r="BE61" s="19">
        <v>0</v>
      </c>
      <c r="BF61" s="19">
        <v>0</v>
      </c>
      <c r="BH61" s="32"/>
      <c r="BI61" s="19" t="s">
        <v>4104</v>
      </c>
      <c r="BJ61" s="19" t="s">
        <v>4104</v>
      </c>
      <c r="BK61" s="19" t="s">
        <v>4104</v>
      </c>
      <c r="BL61" s="19">
        <v>1.8582000000000001</v>
      </c>
      <c r="BM61" s="19">
        <v>0.97529999999999994</v>
      </c>
      <c r="BN61" s="19">
        <v>0.82730000000000004</v>
      </c>
      <c r="BO61" s="19">
        <v>0.95440000000000003</v>
      </c>
      <c r="BP61" s="19">
        <v>1.6307</v>
      </c>
      <c r="BQ61" s="19">
        <v>1.3823000000000001</v>
      </c>
      <c r="BR61" s="19" t="s">
        <v>4104</v>
      </c>
      <c r="BS61" s="32" t="s">
        <v>4104</v>
      </c>
      <c r="BT61" s="19" t="s">
        <v>4104</v>
      </c>
      <c r="BU61" s="19" t="s">
        <v>4104</v>
      </c>
      <c r="BV61" s="19" t="s">
        <v>4104</v>
      </c>
      <c r="BW61" s="19">
        <v>2.8730000000000002E-2</v>
      </c>
      <c r="BX61" s="19">
        <v>2.8730000000000002E-2</v>
      </c>
      <c r="BY61" s="19">
        <v>4.5107000000000001E-2</v>
      </c>
      <c r="BZ61" s="19">
        <v>2.8730000000000002E-2</v>
      </c>
      <c r="CA61" s="19">
        <v>0.12817200000000001</v>
      </c>
      <c r="CB61" s="19">
        <v>6.7074999999999996E-2</v>
      </c>
      <c r="CC61" s="19" t="s">
        <v>4104</v>
      </c>
      <c r="CD61" s="32" t="s">
        <v>4104</v>
      </c>
      <c r="CE61" s="19" t="s">
        <v>4104</v>
      </c>
      <c r="CF61" s="19" t="s">
        <v>4104</v>
      </c>
      <c r="CG61" s="19" t="s">
        <v>4104</v>
      </c>
      <c r="CH61" s="19">
        <v>0.152477</v>
      </c>
      <c r="CI61" s="19">
        <v>0.16917829999999984</v>
      </c>
      <c r="CJ61" s="19">
        <v>-2.8455000000000001E-2</v>
      </c>
      <c r="CK61" s="19">
        <v>-6.0496000000000001E-2</v>
      </c>
      <c r="CL61" s="19">
        <v>-8.9155999999999999E-2</v>
      </c>
      <c r="CM61" s="19">
        <v>6.2935000000000005E-2</v>
      </c>
      <c r="CN61" s="19" t="s">
        <v>4104</v>
      </c>
      <c r="CO61" s="32" t="s">
        <v>4104</v>
      </c>
      <c r="CP61" s="19" t="s">
        <v>4104</v>
      </c>
      <c r="CQ61" s="19" t="s">
        <v>4104</v>
      </c>
      <c r="CR61" s="19" t="s">
        <v>4104</v>
      </c>
      <c r="CS61" s="19">
        <v>21.166708193117792</v>
      </c>
      <c r="CT61" s="19">
        <v>20.957842737709779</v>
      </c>
      <c r="CU61" s="19">
        <v>21.108426463850787</v>
      </c>
      <c r="CV61" s="19">
        <v>21.126444934121501</v>
      </c>
      <c r="CW61" s="19">
        <v>21.463435191129729</v>
      </c>
      <c r="CX61" s="19">
        <v>21.416241152738454</v>
      </c>
      <c r="CY61" s="19" t="s">
        <v>4104</v>
      </c>
      <c r="CZ61" s="32" t="s">
        <v>4104</v>
      </c>
    </row>
    <row r="62" spans="1:104" x14ac:dyDescent="0.2">
      <c r="A62" s="19" t="s">
        <v>123</v>
      </c>
      <c r="B62" s="19" t="s">
        <v>124</v>
      </c>
      <c r="E62" s="32" t="s">
        <v>56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1</v>
      </c>
      <c r="P62" s="32">
        <v>1</v>
      </c>
      <c r="Q62" s="19">
        <v>1</v>
      </c>
      <c r="R62" s="19">
        <v>1</v>
      </c>
      <c r="S62" s="19">
        <v>1</v>
      </c>
      <c r="T62" s="19">
        <v>1</v>
      </c>
      <c r="U62" s="19">
        <v>1</v>
      </c>
      <c r="V62" s="19">
        <v>1</v>
      </c>
      <c r="W62" s="19">
        <v>1</v>
      </c>
      <c r="X62" s="19">
        <v>1</v>
      </c>
      <c r="Y62" s="19">
        <v>1</v>
      </c>
      <c r="Z62" s="19">
        <v>1</v>
      </c>
      <c r="AA62" s="32">
        <v>1</v>
      </c>
      <c r="AB62" s="19">
        <v>1</v>
      </c>
      <c r="AC62" s="19">
        <v>1</v>
      </c>
      <c r="AD62" s="19">
        <v>1</v>
      </c>
      <c r="AE62" s="19">
        <v>1</v>
      </c>
      <c r="AF62" s="19">
        <v>1</v>
      </c>
      <c r="AG62" s="19">
        <v>1</v>
      </c>
      <c r="AH62" s="19">
        <v>1</v>
      </c>
      <c r="AI62" s="19">
        <v>1</v>
      </c>
      <c r="AJ62" s="19">
        <v>1</v>
      </c>
      <c r="AK62" s="19">
        <v>1</v>
      </c>
      <c r="AL62" s="32">
        <v>1</v>
      </c>
      <c r="AM62" s="19">
        <v>1.7685800000000002E-2</v>
      </c>
      <c r="AN62" s="19">
        <v>1.75224E-2</v>
      </c>
      <c r="AO62" s="19">
        <v>2.4682099999999998E-2</v>
      </c>
      <c r="AP62" s="19">
        <v>4.1988299999999999E-2</v>
      </c>
      <c r="AQ62" s="19">
        <v>3.84052E-2</v>
      </c>
      <c r="AR62" s="19">
        <v>4.0048599999999997E-2</v>
      </c>
      <c r="AS62" s="19">
        <v>3.7284999999999999E-2</v>
      </c>
      <c r="AT62" s="19">
        <v>3.63874E-2</v>
      </c>
      <c r="AU62" s="19">
        <v>3.18272E-2</v>
      </c>
      <c r="AV62" s="19">
        <v>3.00641E-2</v>
      </c>
      <c r="AW62" s="32">
        <v>4.5009300000000002E-2</v>
      </c>
      <c r="AX62" s="19">
        <v>0</v>
      </c>
      <c r="AY62" s="19">
        <v>0</v>
      </c>
      <c r="AZ62" s="19">
        <v>0</v>
      </c>
      <c r="BA62" s="19">
        <v>0</v>
      </c>
      <c r="BB62" s="19">
        <v>0</v>
      </c>
      <c r="BC62" s="19">
        <v>0</v>
      </c>
      <c r="BD62" s="19">
        <v>0</v>
      </c>
      <c r="BE62" s="19">
        <v>0</v>
      </c>
      <c r="BF62" s="19">
        <v>0</v>
      </c>
      <c r="BG62" s="19">
        <v>0</v>
      </c>
      <c r="BH62" s="32">
        <v>1</v>
      </c>
      <c r="BI62" s="19">
        <v>0.2011343951618926</v>
      </c>
      <c r="BJ62" s="19">
        <v>10.328571478127515</v>
      </c>
      <c r="BK62" s="19">
        <v>1.8390539429999999</v>
      </c>
      <c r="BL62" s="19">
        <v>1.6393420809999999</v>
      </c>
      <c r="BM62" s="19">
        <v>0.73077867100000005</v>
      </c>
      <c r="BN62" s="19">
        <v>1.028471804</v>
      </c>
      <c r="BO62" s="19">
        <v>1.381802486</v>
      </c>
      <c r="BP62" s="19">
        <v>1.555153276</v>
      </c>
      <c r="BQ62" s="19">
        <v>1.19470923</v>
      </c>
      <c r="BR62" s="19">
        <v>1.62513204239937</v>
      </c>
      <c r="BS62" s="32">
        <v>1.6805593767182201</v>
      </c>
      <c r="BT62" s="19">
        <v>0.63370000000000004</v>
      </c>
      <c r="BU62" s="19">
        <v>0.66769999999999996</v>
      </c>
      <c r="BV62" s="19" t="s">
        <v>4104</v>
      </c>
      <c r="BW62" s="19">
        <v>0.3669</v>
      </c>
      <c r="BX62" s="19">
        <v>0.2651</v>
      </c>
      <c r="BY62" s="19">
        <v>0.33189999999999997</v>
      </c>
      <c r="BZ62" s="19">
        <v>0.28539999999999999</v>
      </c>
      <c r="CA62" s="19">
        <v>0.16489999999999999</v>
      </c>
      <c r="CB62" s="19">
        <v>0.3009</v>
      </c>
      <c r="CC62" s="19">
        <v>0.4098</v>
      </c>
      <c r="CD62" s="32">
        <v>0.1139</v>
      </c>
      <c r="CE62" s="19">
        <v>-0.20499999999999999</v>
      </c>
      <c r="CF62" s="19">
        <v>-0.13700000000000001</v>
      </c>
      <c r="CG62" s="19">
        <v>-1.0999999999999999E-2</v>
      </c>
      <c r="CH62" s="19">
        <v>-0.12</v>
      </c>
      <c r="CI62" s="19">
        <v>0.105</v>
      </c>
      <c r="CJ62" s="19">
        <v>5.0000000000000001E-3</v>
      </c>
      <c r="CK62" s="19">
        <v>-7.2999999999999995E-2</v>
      </c>
      <c r="CL62" s="19">
        <v>-8.8999999999999996E-2</v>
      </c>
      <c r="CM62" s="19">
        <v>-2.1999999999999999E-2</v>
      </c>
      <c r="CN62" s="19">
        <v>-7.5999999999999998E-2</v>
      </c>
      <c r="CO62" s="32">
        <v>0.107</v>
      </c>
      <c r="CP62" s="19">
        <v>15.456041660494879</v>
      </c>
      <c r="CR62" s="19">
        <v>15.417928109555275</v>
      </c>
      <c r="CS62" s="19">
        <v>15.749090980716963</v>
      </c>
      <c r="CT62" s="19">
        <v>15.285851282959504</v>
      </c>
      <c r="CV62" s="19">
        <v>14.662305001011488</v>
      </c>
      <c r="CW62" s="19">
        <v>15.65048453001646</v>
      </c>
      <c r="CX62" s="19">
        <v>15.31099766107244</v>
      </c>
      <c r="CY62" s="19">
        <v>14.888797497955432</v>
      </c>
      <c r="CZ62" s="32">
        <v>15.276218682415863</v>
      </c>
    </row>
    <row r="63" spans="1:104" x14ac:dyDescent="0.2">
      <c r="A63" s="19" t="s">
        <v>71</v>
      </c>
      <c r="B63" s="19" t="s">
        <v>72</v>
      </c>
      <c r="D63" s="19">
        <v>2014</v>
      </c>
      <c r="E63" s="32" t="s">
        <v>56</v>
      </c>
      <c r="F63" s="19">
        <v>0</v>
      </c>
      <c r="G63" s="19">
        <v>0</v>
      </c>
      <c r="H63" s="19">
        <v>0</v>
      </c>
      <c r="I63" s="19">
        <v>1</v>
      </c>
      <c r="P63" s="32"/>
      <c r="Q63" s="19">
        <v>1</v>
      </c>
      <c r="R63" s="19">
        <v>1</v>
      </c>
      <c r="S63" s="19">
        <v>1</v>
      </c>
      <c r="T63" s="19">
        <v>1</v>
      </c>
      <c r="AA63" s="32"/>
      <c r="AB63" s="19">
        <v>1</v>
      </c>
      <c r="AC63" s="19">
        <v>1</v>
      </c>
      <c r="AD63" s="19">
        <v>1</v>
      </c>
      <c r="AE63" s="19">
        <v>1</v>
      </c>
      <c r="AL63" s="32"/>
      <c r="AW63" s="32"/>
      <c r="BH63" s="32"/>
      <c r="BI63" s="19" t="s">
        <v>4104</v>
      </c>
      <c r="BJ63" s="19" t="s">
        <v>4104</v>
      </c>
      <c r="BK63" s="19" t="s">
        <v>4104</v>
      </c>
      <c r="BL63" s="19" t="s">
        <v>4104</v>
      </c>
      <c r="BM63" s="19" t="s">
        <v>4104</v>
      </c>
      <c r="BN63" s="19" t="s">
        <v>4104</v>
      </c>
      <c r="BO63" s="19" t="s">
        <v>4104</v>
      </c>
      <c r="BP63" s="19" t="s">
        <v>4104</v>
      </c>
      <c r="BQ63" s="19" t="s">
        <v>4104</v>
      </c>
      <c r="BR63" s="19" t="s">
        <v>4104</v>
      </c>
      <c r="BS63" s="32" t="s">
        <v>4104</v>
      </c>
      <c r="BT63" s="19" t="s">
        <v>4104</v>
      </c>
      <c r="BU63" s="19" t="s">
        <v>4104</v>
      </c>
      <c r="BV63" s="19" t="s">
        <v>4104</v>
      </c>
      <c r="BW63" s="19" t="s">
        <v>4104</v>
      </c>
      <c r="BX63" s="19" t="s">
        <v>4104</v>
      </c>
      <c r="BY63" s="19" t="s">
        <v>4104</v>
      </c>
      <c r="BZ63" s="19" t="s">
        <v>4104</v>
      </c>
      <c r="CA63" s="19" t="s">
        <v>4104</v>
      </c>
      <c r="CB63" s="19" t="s">
        <v>4104</v>
      </c>
      <c r="CC63" s="19" t="s">
        <v>4104</v>
      </c>
      <c r="CD63" s="32" t="s">
        <v>4104</v>
      </c>
      <c r="CE63" s="19" t="s">
        <v>4104</v>
      </c>
      <c r="CF63" s="19" t="s">
        <v>4104</v>
      </c>
      <c r="CG63" s="19" t="s">
        <v>4104</v>
      </c>
      <c r="CH63" s="19" t="s">
        <v>4104</v>
      </c>
      <c r="CI63" s="19" t="s">
        <v>4104</v>
      </c>
      <c r="CJ63" s="19" t="s">
        <v>4104</v>
      </c>
      <c r="CK63" s="19" t="s">
        <v>4104</v>
      </c>
      <c r="CL63" s="19" t="s">
        <v>4104</v>
      </c>
      <c r="CM63" s="19" t="s">
        <v>4104</v>
      </c>
      <c r="CN63" s="19" t="s">
        <v>4104</v>
      </c>
      <c r="CO63" s="32" t="s">
        <v>4104</v>
      </c>
      <c r="CP63" s="19" t="s">
        <v>4104</v>
      </c>
      <c r="CQ63" s="19" t="s">
        <v>4104</v>
      </c>
      <c r="CR63" s="19" t="s">
        <v>4104</v>
      </c>
      <c r="CS63" s="19" t="s">
        <v>4104</v>
      </c>
      <c r="CT63" s="19" t="s">
        <v>4104</v>
      </c>
      <c r="CU63" s="19" t="s">
        <v>4104</v>
      </c>
      <c r="CV63" s="19" t="s">
        <v>4104</v>
      </c>
      <c r="CW63" s="19" t="s">
        <v>4104</v>
      </c>
      <c r="CX63" s="19" t="s">
        <v>4104</v>
      </c>
      <c r="CY63" s="19" t="s">
        <v>4104</v>
      </c>
      <c r="CZ63" s="32" t="s">
        <v>4104</v>
      </c>
    </row>
    <row r="64" spans="1:104" x14ac:dyDescent="0.2">
      <c r="A64" s="19" t="s">
        <v>127</v>
      </c>
      <c r="B64" s="19" t="s">
        <v>3986</v>
      </c>
      <c r="C64" s="19">
        <v>2014</v>
      </c>
      <c r="E64" s="32" t="s">
        <v>56</v>
      </c>
      <c r="J64" s="19">
        <v>1</v>
      </c>
      <c r="K64" s="19">
        <v>1</v>
      </c>
      <c r="L64" s="19">
        <v>1</v>
      </c>
      <c r="M64" s="19">
        <v>1</v>
      </c>
      <c r="N64" s="19">
        <v>1</v>
      </c>
      <c r="O64" s="19">
        <v>1</v>
      </c>
      <c r="P64" s="32"/>
      <c r="U64" s="19">
        <v>1</v>
      </c>
      <c r="V64" s="19">
        <v>1</v>
      </c>
      <c r="W64" s="19">
        <v>1</v>
      </c>
      <c r="X64" s="19">
        <v>1</v>
      </c>
      <c r="Y64" s="19">
        <v>1</v>
      </c>
      <c r="Z64" s="19">
        <v>1</v>
      </c>
      <c r="AA64" s="32"/>
      <c r="AF64" s="19">
        <v>1</v>
      </c>
      <c r="AG64" s="19">
        <v>1</v>
      </c>
      <c r="AH64" s="19">
        <v>1</v>
      </c>
      <c r="AI64" s="19">
        <v>1</v>
      </c>
      <c r="AJ64" s="19">
        <v>1</v>
      </c>
      <c r="AK64" s="19">
        <v>1</v>
      </c>
      <c r="AL64" s="32"/>
      <c r="AQ64" s="19">
        <v>2.8392000000000001E-2</v>
      </c>
      <c r="AR64" s="19">
        <v>2.8381900000000002E-2</v>
      </c>
      <c r="AS64" s="19">
        <v>2.91048E-2</v>
      </c>
      <c r="AT64" s="19">
        <v>3.1253599999999999E-2</v>
      </c>
      <c r="AU64" s="19">
        <v>3.2300599999999999E-2</v>
      </c>
      <c r="AV64" s="19">
        <v>3.1556300000000002E-2</v>
      </c>
      <c r="AW64" s="32">
        <v>3.1858600000000001E-2</v>
      </c>
      <c r="BB64" s="19">
        <v>0</v>
      </c>
      <c r="BC64" s="19">
        <v>0</v>
      </c>
      <c r="BD64" s="19">
        <v>1</v>
      </c>
      <c r="BE64" s="19">
        <v>0</v>
      </c>
      <c r="BF64" s="19">
        <v>1</v>
      </c>
      <c r="BG64" s="19">
        <v>1</v>
      </c>
      <c r="BH64" s="32">
        <v>1</v>
      </c>
      <c r="BI64" s="19" t="s">
        <v>4104</v>
      </c>
      <c r="BJ64" s="19" t="s">
        <v>4104</v>
      </c>
      <c r="BK64" s="19" t="s">
        <v>4104</v>
      </c>
      <c r="BL64" s="19" t="s">
        <v>4104</v>
      </c>
      <c r="BM64" s="19">
        <v>0.41027145300000001</v>
      </c>
      <c r="BN64" s="19">
        <v>0.80237813099999999</v>
      </c>
      <c r="BO64" s="19">
        <v>0.82173792099999998</v>
      </c>
      <c r="BP64" s="19">
        <v>0.75719976</v>
      </c>
      <c r="BQ64" s="19">
        <v>0.62365472700000002</v>
      </c>
      <c r="BR64" s="19">
        <v>0.48585076129469601</v>
      </c>
      <c r="BS64" s="32" t="s">
        <v>4104</v>
      </c>
      <c r="BT64" s="19" t="s">
        <v>4104</v>
      </c>
      <c r="BU64" s="19" t="s">
        <v>4104</v>
      </c>
      <c r="BV64" s="19" t="s">
        <v>4104</v>
      </c>
      <c r="BW64" s="19" t="s">
        <v>4104</v>
      </c>
      <c r="BX64" s="19">
        <v>0.20580000000000001</v>
      </c>
      <c r="BY64" s="19">
        <v>0.27450000000000002</v>
      </c>
      <c r="BZ64" s="19">
        <v>0.23749999999999999</v>
      </c>
      <c r="CA64" s="19">
        <v>0.2452</v>
      </c>
      <c r="CB64" s="19">
        <v>6.6900000000000001E-2</v>
      </c>
      <c r="CC64" s="19">
        <v>0.2009</v>
      </c>
      <c r="CD64" s="32" t="s">
        <v>4104</v>
      </c>
      <c r="CE64" s="19" t="s">
        <v>4104</v>
      </c>
      <c r="CF64" s="19" t="s">
        <v>4104</v>
      </c>
      <c r="CG64" s="19" t="s">
        <v>4104</v>
      </c>
      <c r="CH64" s="19" t="s">
        <v>4104</v>
      </c>
      <c r="CI64" s="19">
        <v>6.9000000000000006E-2</v>
      </c>
      <c r="CJ64" s="19">
        <v>-0.115</v>
      </c>
      <c r="CK64" s="19">
        <v>-7.6999999999999999E-2</v>
      </c>
      <c r="CL64" s="19">
        <v>-5.0000000000000001E-3</v>
      </c>
      <c r="CM64" s="19">
        <v>-3.3000000000000002E-2</v>
      </c>
      <c r="CN64" s="19">
        <v>0.01</v>
      </c>
      <c r="CO64" s="32" t="s">
        <v>4104</v>
      </c>
      <c r="CP64" s="19" t="s">
        <v>4104</v>
      </c>
      <c r="CQ64" s="19" t="s">
        <v>4104</v>
      </c>
      <c r="CR64" s="19" t="s">
        <v>4104</v>
      </c>
      <c r="CS64" s="19" t="s">
        <v>4104</v>
      </c>
      <c r="CT64" s="19">
        <v>18.474621665938511</v>
      </c>
      <c r="CU64" s="19">
        <v>17.553094613795075</v>
      </c>
      <c r="CV64" s="19">
        <v>17.905085315737281</v>
      </c>
      <c r="CW64" s="19">
        <v>18.015725731975923</v>
      </c>
      <c r="CX64" s="19">
        <v>17.685457050333916</v>
      </c>
      <c r="CY64" s="19">
        <v>17.371252626489436</v>
      </c>
      <c r="CZ64" s="32" t="s">
        <v>4104</v>
      </c>
    </row>
    <row r="65" spans="1:104" x14ac:dyDescent="0.2">
      <c r="A65" s="19" t="s">
        <v>131</v>
      </c>
      <c r="B65" s="19" t="s">
        <v>3987</v>
      </c>
      <c r="E65" s="32" t="s">
        <v>56</v>
      </c>
      <c r="I65" s="19">
        <v>1</v>
      </c>
      <c r="J65" s="19">
        <v>1</v>
      </c>
      <c r="K65" s="19">
        <v>1</v>
      </c>
      <c r="L65" s="19">
        <v>1</v>
      </c>
      <c r="M65" s="19">
        <v>1</v>
      </c>
      <c r="N65" s="19">
        <v>1</v>
      </c>
      <c r="O65" s="19">
        <v>1</v>
      </c>
      <c r="P65" s="32">
        <v>1</v>
      </c>
      <c r="T65" s="19">
        <v>1</v>
      </c>
      <c r="U65" s="19">
        <v>1</v>
      </c>
      <c r="V65" s="19">
        <v>1</v>
      </c>
      <c r="W65" s="19">
        <v>1</v>
      </c>
      <c r="X65" s="19">
        <v>1</v>
      </c>
      <c r="Y65" s="19">
        <v>1</v>
      </c>
      <c r="Z65" s="19">
        <v>1</v>
      </c>
      <c r="AA65" s="32">
        <v>1</v>
      </c>
      <c r="AE65" s="19">
        <v>1</v>
      </c>
      <c r="AF65" s="19">
        <v>1</v>
      </c>
      <c r="AG65" s="19">
        <v>1</v>
      </c>
      <c r="AH65" s="19">
        <v>1</v>
      </c>
      <c r="AI65" s="19">
        <v>1</v>
      </c>
      <c r="AJ65" s="19">
        <v>1</v>
      </c>
      <c r="AK65" s="19">
        <v>1</v>
      </c>
      <c r="AL65" s="32">
        <v>1</v>
      </c>
      <c r="AP65" s="19">
        <v>2.22293E-2</v>
      </c>
      <c r="AQ65" s="19">
        <v>2.23316E-2</v>
      </c>
      <c r="AR65" s="19">
        <v>2.2107100000000001E-2</v>
      </c>
      <c r="AS65" s="19">
        <v>2.5750599999999998E-2</v>
      </c>
      <c r="AT65" s="19">
        <v>2.6382900000000001E-2</v>
      </c>
      <c r="AU65" s="19">
        <v>2.3687900000000001E-2</v>
      </c>
      <c r="AW65" s="32">
        <v>3.6343399999999998E-2</v>
      </c>
      <c r="BA65" s="19">
        <v>0</v>
      </c>
      <c r="BB65" s="19">
        <v>0</v>
      </c>
      <c r="BC65" s="19">
        <v>0</v>
      </c>
      <c r="BD65" s="19">
        <v>0</v>
      </c>
      <c r="BE65" s="19">
        <v>0</v>
      </c>
      <c r="BF65" s="19">
        <v>0</v>
      </c>
      <c r="BH65" s="32">
        <v>0</v>
      </c>
      <c r="BI65" s="19" t="s">
        <v>4104</v>
      </c>
      <c r="BJ65" s="19" t="s">
        <v>4104</v>
      </c>
      <c r="BK65" s="19" t="s">
        <v>4104</v>
      </c>
      <c r="BL65" s="19">
        <v>0.56410552458324104</v>
      </c>
      <c r="BM65" s="19">
        <v>0.2011343951618926</v>
      </c>
      <c r="BN65" s="19">
        <v>0.2011343951618926</v>
      </c>
      <c r="BO65" s="19">
        <v>0.291806736674532</v>
      </c>
      <c r="BP65" s="19">
        <v>0.20424142126982101</v>
      </c>
      <c r="BQ65" s="19">
        <v>0.2011343951618926</v>
      </c>
      <c r="BR65" s="19">
        <v>0.2011343951618926</v>
      </c>
      <c r="BS65" s="32">
        <v>0.2011343951618926</v>
      </c>
      <c r="BT65" s="19" t="s">
        <v>4104</v>
      </c>
      <c r="BU65" s="19" t="s">
        <v>4104</v>
      </c>
      <c r="BV65" s="19" t="s">
        <v>4104</v>
      </c>
      <c r="BW65" s="19">
        <v>0.62709999999999999</v>
      </c>
      <c r="BX65" s="19">
        <v>0.65769999999999995</v>
      </c>
      <c r="BY65" s="19">
        <v>0.72436999999999996</v>
      </c>
      <c r="BZ65" s="19">
        <v>0.72436999999999996</v>
      </c>
      <c r="CA65" s="19">
        <v>0.72436999999999996</v>
      </c>
      <c r="CB65" s="19">
        <v>0.72436999999999996</v>
      </c>
      <c r="CC65" s="19">
        <v>0.72436999999999996</v>
      </c>
      <c r="CD65" s="32">
        <v>0.72436999999999996</v>
      </c>
      <c r="CE65" s="19" t="s">
        <v>4104</v>
      </c>
      <c r="CF65" s="19" t="s">
        <v>4104</v>
      </c>
      <c r="CG65" s="19" t="s">
        <v>4104</v>
      </c>
      <c r="CH65" s="19">
        <v>3.3000000000000002E-2</v>
      </c>
      <c r="CI65" s="19">
        <v>8.9999999999999993E-3</v>
      </c>
      <c r="CJ65" s="19">
        <v>-9.2999999999999999E-2</v>
      </c>
      <c r="CK65" s="19">
        <v>-4.4999999999999998E-2</v>
      </c>
      <c r="CL65" s="19">
        <v>-1.0999999999999999E-2</v>
      </c>
      <c r="CM65" s="19">
        <v>-0.17299999999999999</v>
      </c>
      <c r="CN65" s="19">
        <v>-0.10199999999999999</v>
      </c>
      <c r="CO65" s="32">
        <v>0.16917829999999984</v>
      </c>
      <c r="CP65" s="19" t="s">
        <v>4104</v>
      </c>
      <c r="CQ65" s="19" t="s">
        <v>4104</v>
      </c>
      <c r="CR65" s="19" t="s">
        <v>4104</v>
      </c>
      <c r="CS65" s="19">
        <v>18.65763761466372</v>
      </c>
      <c r="CT65" s="19">
        <v>17.813761489713144</v>
      </c>
      <c r="CU65" s="19">
        <v>16.130998159643198</v>
      </c>
      <c r="CV65" s="19">
        <v>16.41119426856535</v>
      </c>
      <c r="CW65" s="19">
        <v>17.078871135970182</v>
      </c>
      <c r="CX65" s="19">
        <v>15.720249926657669</v>
      </c>
      <c r="CY65" s="19">
        <v>15.107279492279721</v>
      </c>
      <c r="CZ65" s="32">
        <v>16.089608089558514</v>
      </c>
    </row>
    <row r="66" spans="1:104" x14ac:dyDescent="0.2">
      <c r="A66" s="19" t="s">
        <v>135</v>
      </c>
      <c r="B66" s="19" t="s">
        <v>3989</v>
      </c>
      <c r="E66" s="32" t="s">
        <v>56</v>
      </c>
      <c r="F66" s="19">
        <v>0</v>
      </c>
      <c r="G66" s="19">
        <v>1</v>
      </c>
      <c r="H66" s="19">
        <v>1</v>
      </c>
      <c r="I66" s="19">
        <v>1</v>
      </c>
      <c r="J66" s="19">
        <v>1</v>
      </c>
      <c r="K66" s="19">
        <v>1</v>
      </c>
      <c r="L66" s="19">
        <v>1</v>
      </c>
      <c r="M66" s="19">
        <v>1</v>
      </c>
      <c r="N66" s="19">
        <v>1</v>
      </c>
      <c r="O66" s="19">
        <v>1</v>
      </c>
      <c r="P66" s="32">
        <v>1</v>
      </c>
      <c r="Q66" s="19">
        <v>1</v>
      </c>
      <c r="R66" s="19">
        <v>1</v>
      </c>
      <c r="S66" s="19">
        <v>1</v>
      </c>
      <c r="T66" s="19">
        <v>1</v>
      </c>
      <c r="U66" s="19">
        <v>1</v>
      </c>
      <c r="V66" s="19">
        <v>1</v>
      </c>
      <c r="W66" s="19">
        <v>1</v>
      </c>
      <c r="X66" s="19">
        <v>1</v>
      </c>
      <c r="Y66" s="19">
        <v>1</v>
      </c>
      <c r="Z66" s="19">
        <v>1</v>
      </c>
      <c r="AA66" s="32">
        <v>1</v>
      </c>
      <c r="AB66" s="19">
        <v>1</v>
      </c>
      <c r="AC66" s="19">
        <v>1</v>
      </c>
      <c r="AD66" s="19">
        <v>1</v>
      </c>
      <c r="AE66" s="19">
        <v>1</v>
      </c>
      <c r="AF66" s="19">
        <v>1</v>
      </c>
      <c r="AG66" s="19">
        <v>1</v>
      </c>
      <c r="AH66" s="19">
        <v>1</v>
      </c>
      <c r="AI66" s="19">
        <v>1</v>
      </c>
      <c r="AJ66" s="19">
        <v>1</v>
      </c>
      <c r="AK66" s="19">
        <v>1</v>
      </c>
      <c r="AL66" s="32">
        <v>1</v>
      </c>
      <c r="AM66" s="19">
        <v>2.7858399999999998E-2</v>
      </c>
      <c r="AN66" s="19">
        <v>2.7748200000000001E-2</v>
      </c>
      <c r="AO66" s="19">
        <v>3.1470199999999997E-2</v>
      </c>
      <c r="AP66" s="19">
        <v>3.1980500000000002E-2</v>
      </c>
      <c r="AQ66" s="19">
        <v>3.1946700000000001E-2</v>
      </c>
      <c r="AR66" s="19">
        <v>3.1763399999999997E-2</v>
      </c>
      <c r="AS66" s="19">
        <v>3.0338400000000001E-2</v>
      </c>
      <c r="AT66" s="19">
        <v>3.2325300000000001E-2</v>
      </c>
      <c r="AU66" s="19">
        <v>3.2105000000000002E-2</v>
      </c>
      <c r="AV66" s="19">
        <v>3.1194E-2</v>
      </c>
      <c r="AW66" s="32">
        <v>3.1583E-2</v>
      </c>
      <c r="AX66" s="19">
        <v>1</v>
      </c>
      <c r="AY66" s="19">
        <v>0</v>
      </c>
      <c r="AZ66" s="19">
        <v>0</v>
      </c>
      <c r="BA66" s="19">
        <v>1</v>
      </c>
      <c r="BB66" s="19">
        <v>1</v>
      </c>
      <c r="BC66" s="19">
        <v>1</v>
      </c>
      <c r="BD66" s="19">
        <v>1</v>
      </c>
      <c r="BE66" s="19">
        <v>0</v>
      </c>
      <c r="BF66" s="19">
        <v>1</v>
      </c>
      <c r="BG66" s="19">
        <v>0</v>
      </c>
      <c r="BH66" s="32">
        <v>1</v>
      </c>
      <c r="BI66" s="19">
        <v>1.354279797</v>
      </c>
      <c r="BJ66" s="19">
        <v>1.9988792719999999</v>
      </c>
      <c r="BK66" s="19">
        <v>1.250520605</v>
      </c>
      <c r="BL66" s="19">
        <v>0.60745231499999996</v>
      </c>
      <c r="BM66" s="19">
        <v>0.52360841199999997</v>
      </c>
      <c r="BN66" s="19">
        <v>0.62718790999999996</v>
      </c>
      <c r="BO66" s="19">
        <v>0.636491578</v>
      </c>
      <c r="BP66" s="19">
        <v>0.61229268599999997</v>
      </c>
      <c r="BQ66" s="19">
        <v>1.0729932049999999</v>
      </c>
      <c r="BR66" s="19">
        <v>0.52561568419377902</v>
      </c>
      <c r="BS66" s="32">
        <v>0.56000033918659897</v>
      </c>
      <c r="BT66" s="19">
        <v>0.25819999999999999</v>
      </c>
      <c r="BU66" s="19">
        <v>0.29849999999999999</v>
      </c>
      <c r="BV66" s="19">
        <v>0.27989999999999998</v>
      </c>
      <c r="BW66" s="19">
        <v>0.29070000000000001</v>
      </c>
      <c r="BX66" s="19">
        <v>0.33260000000000001</v>
      </c>
      <c r="BY66" s="19">
        <v>0.38600000000000001</v>
      </c>
      <c r="BZ66" s="19">
        <v>0.41560000000000002</v>
      </c>
      <c r="CA66" s="19">
        <v>0.48870000000000002</v>
      </c>
      <c r="CB66" s="19">
        <v>0.51119999999999999</v>
      </c>
      <c r="CC66" s="19">
        <v>0.55679999999999996</v>
      </c>
      <c r="CD66" s="32">
        <v>0.62519999999999998</v>
      </c>
      <c r="CE66" s="19">
        <v>-5.0000000000000001E-3</v>
      </c>
      <c r="CF66" s="19">
        <v>1.0999999999999999E-2</v>
      </c>
      <c r="CG66" s="19">
        <v>5.8000000000000003E-2</v>
      </c>
      <c r="CH66" s="19">
        <v>7.0000000000000007E-2</v>
      </c>
      <c r="CI66" s="19">
        <v>-1.4E-2</v>
      </c>
      <c r="CJ66" s="19">
        <v>-0.16300000000000001</v>
      </c>
      <c r="CK66" s="19">
        <v>-0.10299999999999999</v>
      </c>
      <c r="CL66" s="19">
        <v>-0.19800000000000001</v>
      </c>
      <c r="CM66" s="19">
        <v>-3.5999999999999997E-2</v>
      </c>
      <c r="CN66" s="19">
        <v>-3.1E-2</v>
      </c>
      <c r="CO66" s="32">
        <v>-0.14599999999999999</v>
      </c>
      <c r="CP66" s="19">
        <v>20.179589580703759</v>
      </c>
      <c r="CQ66" s="19">
        <v>19.803299010291465</v>
      </c>
      <c r="CR66" s="19">
        <v>20.32602150406893</v>
      </c>
      <c r="CS66" s="19">
        <v>19.863049559270387</v>
      </c>
      <c r="CT66" s="19">
        <v>18.918109773117312</v>
      </c>
      <c r="CU66" s="19">
        <v>18.527141443634154</v>
      </c>
      <c r="CV66" s="19">
        <v>18.674669590410236</v>
      </c>
      <c r="CW66" s="19">
        <v>18.242486975296902</v>
      </c>
      <c r="CX66" s="19">
        <v>17.796481827386433</v>
      </c>
      <c r="CY66" s="19">
        <v>18.131227318949861</v>
      </c>
      <c r="CZ66" s="32">
        <v>17.128481242192379</v>
      </c>
    </row>
    <row r="67" spans="1:104" x14ac:dyDescent="0.2">
      <c r="A67" s="19" t="s">
        <v>405</v>
      </c>
      <c r="B67" s="19" t="s">
        <v>406</v>
      </c>
      <c r="C67" s="19">
        <v>2013</v>
      </c>
      <c r="D67" s="19">
        <v>2021</v>
      </c>
      <c r="E67" s="32" t="s">
        <v>56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32">
        <v>1</v>
      </c>
      <c r="T67" s="19">
        <v>1</v>
      </c>
      <c r="U67" s="19">
        <v>1</v>
      </c>
      <c r="V67" s="19">
        <v>1</v>
      </c>
      <c r="W67" s="19">
        <v>1</v>
      </c>
      <c r="X67" s="19">
        <v>1</v>
      </c>
      <c r="Y67" s="19">
        <v>1</v>
      </c>
      <c r="Z67" s="19">
        <v>1</v>
      </c>
      <c r="AA67" s="32">
        <v>1</v>
      </c>
      <c r="AE67" s="19">
        <v>1</v>
      </c>
      <c r="AF67" s="19">
        <v>1</v>
      </c>
      <c r="AG67" s="19">
        <v>1</v>
      </c>
      <c r="AH67" s="19">
        <v>1</v>
      </c>
      <c r="AI67" s="19">
        <v>1</v>
      </c>
      <c r="AJ67" s="19">
        <v>1</v>
      </c>
      <c r="AK67" s="19">
        <v>1</v>
      </c>
      <c r="AL67" s="32">
        <v>1</v>
      </c>
      <c r="AP67" s="19">
        <v>2.5780600000000001E-2</v>
      </c>
      <c r="AQ67" s="19">
        <v>2.4981099999999999E-2</v>
      </c>
      <c r="AR67" s="19">
        <v>2.3347799999999998E-2</v>
      </c>
      <c r="AS67" s="19">
        <v>2.3148499999999999E-2</v>
      </c>
      <c r="AT67" s="19">
        <v>2.2177599999999999E-2</v>
      </c>
      <c r="AU67" s="19">
        <v>2.2951099999999999E-2</v>
      </c>
      <c r="AV67" s="19">
        <v>2.9333999999999999E-2</v>
      </c>
      <c r="AW67" s="32">
        <v>3.3473799999999998E-2</v>
      </c>
      <c r="BA67" s="19">
        <v>0</v>
      </c>
      <c r="BB67" s="19">
        <v>0</v>
      </c>
      <c r="BC67" s="19">
        <v>0</v>
      </c>
      <c r="BD67" s="19">
        <v>0</v>
      </c>
      <c r="BE67" s="19">
        <v>0</v>
      </c>
      <c r="BF67" s="19">
        <v>0</v>
      </c>
      <c r="BG67" s="19">
        <v>0</v>
      </c>
      <c r="BH67" s="32">
        <v>1</v>
      </c>
      <c r="BI67" s="19" t="s">
        <v>4104</v>
      </c>
      <c r="BJ67" s="19" t="s">
        <v>4104</v>
      </c>
      <c r="BK67" s="19" t="s">
        <v>4104</v>
      </c>
      <c r="BL67" s="19">
        <v>1.0861000000000001</v>
      </c>
      <c r="BM67" s="19">
        <v>1.1207</v>
      </c>
      <c r="BN67" s="19">
        <v>1.5007999999999999</v>
      </c>
      <c r="BO67" s="19">
        <v>1.3906000000000001</v>
      </c>
      <c r="BP67" s="19">
        <v>1.5338000000000001</v>
      </c>
      <c r="BQ67" s="19">
        <v>1.2777000000000001</v>
      </c>
      <c r="BR67" s="19">
        <v>1.107</v>
      </c>
      <c r="BS67" s="32">
        <v>0.85289999999999999</v>
      </c>
      <c r="BT67" s="19" t="s">
        <v>4104</v>
      </c>
      <c r="BU67" s="19" t="s">
        <v>4104</v>
      </c>
      <c r="BV67" s="19" t="s">
        <v>4104</v>
      </c>
      <c r="BW67" s="19">
        <v>0.47273900000000002</v>
      </c>
      <c r="BX67" s="19">
        <v>0.49784</v>
      </c>
      <c r="BY67" s="19">
        <v>0.52192499999999997</v>
      </c>
      <c r="BZ67" s="19">
        <v>0.58269300000000002</v>
      </c>
      <c r="CA67" s="19">
        <v>0.59840300000000002</v>
      </c>
      <c r="CB67" s="19">
        <v>0.602599</v>
      </c>
      <c r="CC67" s="19">
        <v>0.62348899999999996</v>
      </c>
      <c r="CD67" s="32">
        <v>0.50656000000000001</v>
      </c>
      <c r="CE67" s="19" t="s">
        <v>4104</v>
      </c>
      <c r="CF67" s="19" t="s">
        <v>4104</v>
      </c>
      <c r="CG67" s="19" t="s">
        <v>4104</v>
      </c>
      <c r="CH67" s="19">
        <v>5.2166999999999998E-2</v>
      </c>
      <c r="CI67" s="19">
        <v>5.7821999999999998E-2</v>
      </c>
      <c r="CJ67" s="19">
        <v>5.4226999999999997E-2</v>
      </c>
      <c r="CK67" s="19">
        <v>3.3091000000000002E-2</v>
      </c>
      <c r="CL67" s="19">
        <v>5.1097999999999998E-2</v>
      </c>
      <c r="CM67" s="19">
        <v>2.2051999999999999E-2</v>
      </c>
      <c r="CN67" s="19">
        <v>-1.3878E-2</v>
      </c>
      <c r="CO67" s="32">
        <v>-5.2063999999999999E-2</v>
      </c>
      <c r="CP67" s="19" t="s">
        <v>4104</v>
      </c>
      <c r="CQ67" s="19" t="s">
        <v>4104</v>
      </c>
      <c r="CR67" s="19" t="s">
        <v>4104</v>
      </c>
      <c r="CS67" s="19">
        <v>22.018022109317169</v>
      </c>
      <c r="CT67" s="19">
        <v>22.018022109317169</v>
      </c>
      <c r="CU67" s="19">
        <v>22.018022109317169</v>
      </c>
      <c r="CV67" s="19">
        <v>22.018022109317169</v>
      </c>
      <c r="CW67" s="19">
        <v>22.018022109317169</v>
      </c>
      <c r="CX67" s="19">
        <v>22.018022109317169</v>
      </c>
      <c r="CY67" s="19">
        <v>22.018022109317169</v>
      </c>
      <c r="CZ67" s="32">
        <v>22.018022109317169</v>
      </c>
    </row>
    <row r="68" spans="1:104" x14ac:dyDescent="0.2">
      <c r="A68" s="19" t="s">
        <v>417</v>
      </c>
      <c r="B68" s="19" t="s">
        <v>418</v>
      </c>
      <c r="C68" s="19">
        <v>2014</v>
      </c>
      <c r="E68" s="32" t="s">
        <v>56</v>
      </c>
      <c r="J68" s="19">
        <v>1</v>
      </c>
      <c r="K68" s="19">
        <v>1</v>
      </c>
      <c r="L68" s="19">
        <v>1</v>
      </c>
      <c r="M68" s="19">
        <v>1</v>
      </c>
      <c r="N68" s="19">
        <v>1</v>
      </c>
      <c r="O68" s="19">
        <v>1</v>
      </c>
      <c r="P68" s="32">
        <v>1</v>
      </c>
      <c r="U68" s="19">
        <v>1</v>
      </c>
      <c r="V68" s="19">
        <v>1</v>
      </c>
      <c r="W68" s="19">
        <v>1</v>
      </c>
      <c r="X68" s="19">
        <v>1</v>
      </c>
      <c r="Y68" s="19">
        <v>1</v>
      </c>
      <c r="Z68" s="19">
        <v>1</v>
      </c>
      <c r="AA68" s="32">
        <v>1</v>
      </c>
      <c r="AF68" s="19">
        <v>1</v>
      </c>
      <c r="AG68" s="19">
        <v>1</v>
      </c>
      <c r="AH68" s="19">
        <v>1</v>
      </c>
      <c r="AI68" s="19">
        <v>1</v>
      </c>
      <c r="AJ68" s="19">
        <v>1</v>
      </c>
      <c r="AK68" s="19">
        <v>1</v>
      </c>
      <c r="AL68" s="32">
        <v>1</v>
      </c>
      <c r="AQ68" s="19">
        <v>3.9840599999999997E-2</v>
      </c>
      <c r="AR68" s="19">
        <v>2.5968600000000001E-2</v>
      </c>
      <c r="AS68" s="19">
        <v>2.9411799999999998E-2</v>
      </c>
      <c r="AT68" s="19">
        <v>3.0373600000000001E-2</v>
      </c>
      <c r="AU68" s="19">
        <v>2.9001900000000001E-2</v>
      </c>
      <c r="AV68" s="19">
        <v>3.1715500000000001E-2</v>
      </c>
      <c r="AW68" s="32">
        <v>2.8407399999999999E-2</v>
      </c>
      <c r="BB68" s="19">
        <v>0</v>
      </c>
      <c r="BC68" s="19">
        <v>1</v>
      </c>
      <c r="BD68" s="19">
        <v>0</v>
      </c>
      <c r="BE68" s="19">
        <v>1</v>
      </c>
      <c r="BF68" s="19">
        <v>1</v>
      </c>
      <c r="BG68" s="19">
        <v>1</v>
      </c>
      <c r="BH68" s="32">
        <v>1</v>
      </c>
      <c r="BI68" s="19" t="s">
        <v>4104</v>
      </c>
      <c r="BJ68" s="19" t="s">
        <v>4104</v>
      </c>
      <c r="BK68" s="19" t="s">
        <v>4104</v>
      </c>
      <c r="BL68" s="19" t="s">
        <v>4104</v>
      </c>
      <c r="BM68" s="19">
        <v>0.82834843000000002</v>
      </c>
      <c r="BN68" s="19">
        <v>1.1343778040000001</v>
      </c>
      <c r="BO68" s="19">
        <v>1.2294771069999999</v>
      </c>
      <c r="BP68" s="19">
        <v>1.0020241620000001</v>
      </c>
      <c r="BQ68" s="19">
        <v>0.58159202099999996</v>
      </c>
      <c r="BR68" s="19">
        <v>0.78358000306456999</v>
      </c>
      <c r="BS68" s="32">
        <v>1.45062147398895</v>
      </c>
      <c r="BT68" s="19" t="s">
        <v>4104</v>
      </c>
      <c r="BU68" s="19" t="s">
        <v>4104</v>
      </c>
      <c r="BV68" s="19" t="s">
        <v>4104</v>
      </c>
      <c r="BW68" s="19" t="s">
        <v>4104</v>
      </c>
      <c r="BX68" s="19">
        <v>0.13980000000000001</v>
      </c>
      <c r="BY68" s="19">
        <v>0.13339999999999999</v>
      </c>
      <c r="BZ68" s="19">
        <v>0.18379999999999999</v>
      </c>
      <c r="CA68" s="19">
        <v>0.1578</v>
      </c>
      <c r="CB68" s="19">
        <v>0.13900000000000001</v>
      </c>
      <c r="CC68" s="19">
        <v>0.2737</v>
      </c>
      <c r="CD68" s="32">
        <v>0.29170000000000001</v>
      </c>
      <c r="CE68" s="19" t="s">
        <v>4104</v>
      </c>
      <c r="CF68" s="19" t="s">
        <v>4104</v>
      </c>
      <c r="CG68" s="19" t="s">
        <v>4104</v>
      </c>
      <c r="CH68" s="19" t="s">
        <v>4104</v>
      </c>
      <c r="CI68" s="19">
        <v>4.8000000000000001E-2</v>
      </c>
      <c r="CJ68" s="19">
        <v>1.4E-2</v>
      </c>
      <c r="CK68" s="19">
        <v>2E-3</v>
      </c>
      <c r="CL68" s="19">
        <v>1.0999999999999999E-2</v>
      </c>
      <c r="CM68" s="19">
        <v>2.5000000000000001E-2</v>
      </c>
      <c r="CN68" s="19">
        <v>8.9999999999999993E-3</v>
      </c>
      <c r="CO68" s="32">
        <v>-5.0999999999999997E-2</v>
      </c>
      <c r="CP68" s="19" t="s">
        <v>4104</v>
      </c>
      <c r="CQ68" s="19" t="s">
        <v>4104</v>
      </c>
      <c r="CR68" s="19" t="s">
        <v>4104</v>
      </c>
      <c r="CS68" s="19" t="s">
        <v>4104</v>
      </c>
      <c r="CT68" s="19">
        <v>19.121663024351136</v>
      </c>
      <c r="CU68" s="19">
        <v>18.472172884607236</v>
      </c>
      <c r="CV68" s="19">
        <v>18.8354672622016</v>
      </c>
      <c r="CW68" s="19">
        <v>19.044044918101442</v>
      </c>
      <c r="CX68" s="19">
        <v>18.789083236737682</v>
      </c>
      <c r="CY68" s="19">
        <v>18.275135391447218</v>
      </c>
      <c r="CZ68" s="32">
        <v>18.511199651384135</v>
      </c>
    </row>
    <row r="69" spans="1:104" x14ac:dyDescent="0.2">
      <c r="A69" s="19" t="s">
        <v>423</v>
      </c>
      <c r="B69" s="19" t="s">
        <v>424</v>
      </c>
      <c r="C69" s="19">
        <v>2014</v>
      </c>
      <c r="E69" s="32" t="s">
        <v>56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32">
        <v>0</v>
      </c>
      <c r="U69" s="19">
        <v>1</v>
      </c>
      <c r="V69" s="19">
        <v>1</v>
      </c>
      <c r="W69" s="19">
        <v>1</v>
      </c>
      <c r="X69" s="19">
        <v>1</v>
      </c>
      <c r="Y69" s="19">
        <v>1</v>
      </c>
      <c r="Z69" s="19">
        <v>1</v>
      </c>
      <c r="AA69" s="32">
        <v>1</v>
      </c>
      <c r="AF69" s="19">
        <v>1</v>
      </c>
      <c r="AG69" s="19">
        <v>1</v>
      </c>
      <c r="AH69" s="19">
        <v>1</v>
      </c>
      <c r="AI69" s="19">
        <v>1</v>
      </c>
      <c r="AJ69" s="19">
        <v>1</v>
      </c>
      <c r="AK69" s="19">
        <v>1</v>
      </c>
      <c r="AL69" s="32">
        <v>1</v>
      </c>
      <c r="AQ69" s="19">
        <v>2.5226999999999999E-2</v>
      </c>
      <c r="AR69" s="19">
        <v>3.6395799999999999E-2</v>
      </c>
      <c r="AS69" s="19">
        <v>2.87963E-2</v>
      </c>
      <c r="AT69" s="19">
        <v>3.5489E-2</v>
      </c>
      <c r="AU69" s="19">
        <v>3.3805399999999999E-2</v>
      </c>
      <c r="AV69" s="19">
        <v>3.4587100000000003E-2</v>
      </c>
      <c r="AW69" s="32">
        <v>3.7900999999999997E-2</v>
      </c>
      <c r="BB69" s="19">
        <v>0</v>
      </c>
      <c r="BC69" s="19">
        <v>0</v>
      </c>
      <c r="BD69" s="19">
        <v>0</v>
      </c>
      <c r="BE69" s="19">
        <v>0</v>
      </c>
      <c r="BF69" s="19">
        <v>0</v>
      </c>
      <c r="BG69" s="19">
        <v>1</v>
      </c>
      <c r="BH69" s="32">
        <v>0</v>
      </c>
      <c r="BI69" s="19" t="s">
        <v>4104</v>
      </c>
      <c r="BJ69" s="19" t="s">
        <v>4104</v>
      </c>
      <c r="BK69" s="19" t="s">
        <v>4104</v>
      </c>
      <c r="BL69" s="19" t="s">
        <v>4104</v>
      </c>
      <c r="BM69" s="19">
        <v>0.98619999999999997</v>
      </c>
      <c r="BN69" s="19">
        <v>0.50719999999999998</v>
      </c>
      <c r="BO69" s="19">
        <v>0.59309999999999996</v>
      </c>
      <c r="BP69" s="19">
        <v>0.69</v>
      </c>
      <c r="BQ69" s="19">
        <v>0.78500000000000003</v>
      </c>
      <c r="BR69" s="19">
        <v>0.52280000000000004</v>
      </c>
      <c r="BS69" s="32">
        <v>1.0920000000000001</v>
      </c>
      <c r="BT69" s="19" t="s">
        <v>4104</v>
      </c>
      <c r="BU69" s="19" t="s">
        <v>4104</v>
      </c>
      <c r="BV69" s="19" t="s">
        <v>4104</v>
      </c>
      <c r="BW69" s="19" t="s">
        <v>4104</v>
      </c>
      <c r="BX69" s="19" t="s">
        <v>4104</v>
      </c>
      <c r="BY69" s="19" t="s">
        <v>4104</v>
      </c>
      <c r="BZ69" s="19" t="s">
        <v>4104</v>
      </c>
      <c r="CA69" s="19" t="s">
        <v>4104</v>
      </c>
      <c r="CB69" s="19" t="s">
        <v>4104</v>
      </c>
      <c r="CC69" s="19">
        <v>2.8730000000000002E-2</v>
      </c>
      <c r="CD69" s="32">
        <v>0.102634</v>
      </c>
      <c r="CE69" s="19" t="s">
        <v>4104</v>
      </c>
      <c r="CF69" s="19" t="s">
        <v>4104</v>
      </c>
      <c r="CG69" s="19" t="s">
        <v>4104</v>
      </c>
      <c r="CH69" s="19" t="s">
        <v>4104</v>
      </c>
      <c r="CI69" s="19" t="s">
        <v>4104</v>
      </c>
      <c r="CJ69" s="19">
        <v>-4.5060999999999997E-2</v>
      </c>
      <c r="CK69" s="19">
        <v>-9.2130000000000004E-2</v>
      </c>
      <c r="CL69" s="19">
        <v>-0.18035499999999999</v>
      </c>
      <c r="CM69" s="19">
        <v>7.5038999999999995E-2</v>
      </c>
      <c r="CN69" s="19">
        <v>0.16917829999999984</v>
      </c>
      <c r="CO69" s="32" t="s">
        <v>4104</v>
      </c>
      <c r="CP69" s="19" t="s">
        <v>4104</v>
      </c>
      <c r="CQ69" s="19" t="s">
        <v>4104</v>
      </c>
      <c r="CR69" s="19" t="s">
        <v>4104</v>
      </c>
      <c r="CS69" s="19" t="s">
        <v>4104</v>
      </c>
      <c r="CT69" s="19">
        <v>19.602679681546824</v>
      </c>
      <c r="CU69" s="19">
        <v>18.941657866454722</v>
      </c>
      <c r="CV69" s="19">
        <v>18.94643241793495</v>
      </c>
      <c r="CW69" s="19">
        <v>18.895138812436365</v>
      </c>
      <c r="CX69" s="19">
        <v>18.980833530535346</v>
      </c>
      <c r="CY69" s="19">
        <v>19.428346285847493</v>
      </c>
      <c r="CZ69" s="32" t="s">
        <v>4104</v>
      </c>
    </row>
    <row r="70" spans="1:104" x14ac:dyDescent="0.2">
      <c r="A70" s="19" t="s">
        <v>506</v>
      </c>
      <c r="B70" s="19" t="s">
        <v>3997</v>
      </c>
      <c r="C70" s="19">
        <v>2014</v>
      </c>
      <c r="E70" s="32" t="s">
        <v>56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32">
        <v>1</v>
      </c>
      <c r="U70" s="19">
        <v>1</v>
      </c>
      <c r="V70" s="19">
        <v>1</v>
      </c>
      <c r="W70" s="19">
        <v>1</v>
      </c>
      <c r="X70" s="19">
        <v>1</v>
      </c>
      <c r="Y70" s="19">
        <v>1</v>
      </c>
      <c r="Z70" s="19">
        <v>1</v>
      </c>
      <c r="AA70" s="32">
        <v>1</v>
      </c>
      <c r="AF70" s="19">
        <v>1</v>
      </c>
      <c r="AG70" s="19">
        <v>1</v>
      </c>
      <c r="AH70" s="19">
        <v>1</v>
      </c>
      <c r="AI70" s="19">
        <v>1</v>
      </c>
      <c r="AJ70" s="19">
        <v>1</v>
      </c>
      <c r="AK70" s="19">
        <v>1</v>
      </c>
      <c r="AL70" s="32">
        <v>1</v>
      </c>
      <c r="AV70" s="19">
        <v>2.79476E-2</v>
      </c>
      <c r="AW70" s="32">
        <v>3.2890799999999998E-2</v>
      </c>
      <c r="BG70" s="19">
        <v>1</v>
      </c>
      <c r="BH70" s="32">
        <v>0</v>
      </c>
      <c r="BI70" s="19" t="s">
        <v>4104</v>
      </c>
      <c r="BJ70" s="19" t="s">
        <v>4104</v>
      </c>
      <c r="BK70" s="19" t="s">
        <v>4104</v>
      </c>
      <c r="BL70" s="19" t="s">
        <v>4104</v>
      </c>
      <c r="BM70" s="19">
        <v>0.79760758099999995</v>
      </c>
      <c r="BN70" s="19">
        <v>1.1459208489999999</v>
      </c>
      <c r="BO70" s="19">
        <v>1.27465914</v>
      </c>
      <c r="BP70" s="19">
        <v>1.01037505393139</v>
      </c>
      <c r="BQ70" s="19">
        <v>0.53007723299999998</v>
      </c>
      <c r="BR70" s="19">
        <v>0.57927476864627103</v>
      </c>
      <c r="BS70" s="32">
        <v>0.69945217200633203</v>
      </c>
      <c r="BT70" s="19" t="s">
        <v>4104</v>
      </c>
      <c r="BU70" s="19" t="s">
        <v>4104</v>
      </c>
      <c r="BV70" s="19" t="s">
        <v>4104</v>
      </c>
      <c r="BW70" s="19" t="s">
        <v>4104</v>
      </c>
      <c r="BX70" s="19">
        <v>4.2799999999999998E-2</v>
      </c>
      <c r="BY70" s="19">
        <v>3.7600000000000001E-2</v>
      </c>
      <c r="BZ70" s="19">
        <v>0.1019</v>
      </c>
      <c r="CA70" s="19">
        <v>2.8730000000000002E-2</v>
      </c>
      <c r="CB70" s="19">
        <v>5.1799999999999999E-2</v>
      </c>
      <c r="CC70" s="19">
        <v>0.1222</v>
      </c>
      <c r="CD70" s="32">
        <v>8.8300000000000003E-2</v>
      </c>
      <c r="CE70" s="19" t="s">
        <v>4104</v>
      </c>
      <c r="CF70" s="19" t="s">
        <v>4104</v>
      </c>
      <c r="CG70" s="19" t="s">
        <v>4104</v>
      </c>
      <c r="CH70" s="19" t="s">
        <v>4104</v>
      </c>
      <c r="CI70" s="19" t="s">
        <v>4104</v>
      </c>
      <c r="CJ70" s="19">
        <v>-4.8000000000000001E-2</v>
      </c>
      <c r="CK70" s="19">
        <v>-0.35199999999999998</v>
      </c>
      <c r="CL70" s="19">
        <v>6.4000000000000001E-2</v>
      </c>
      <c r="CM70" s="19">
        <v>-8.9999999999999993E-3</v>
      </c>
      <c r="CN70" s="19">
        <v>-0.34300000000000003</v>
      </c>
      <c r="CO70" s="32">
        <v>-5.6000000000000001E-2</v>
      </c>
      <c r="CP70" s="19" t="s">
        <v>4104</v>
      </c>
      <c r="CQ70" s="19" t="s">
        <v>4104</v>
      </c>
      <c r="CR70" s="19" t="s">
        <v>4104</v>
      </c>
      <c r="CS70" s="19" t="s">
        <v>4104</v>
      </c>
      <c r="CT70" s="19">
        <v>16.305507650151778</v>
      </c>
      <c r="CU70" s="19">
        <v>15.472625585794445</v>
      </c>
      <c r="CV70" s="19">
        <v>15.689176677162477</v>
      </c>
      <c r="CW70" s="19">
        <v>16.604796273438836</v>
      </c>
      <c r="CX70" s="19">
        <v>17.424396573811002</v>
      </c>
      <c r="CY70" s="19">
        <v>16.440692905958873</v>
      </c>
      <c r="CZ70" s="32">
        <v>16.409476895645042</v>
      </c>
    </row>
    <row r="71" spans="1:104" x14ac:dyDescent="0.2">
      <c r="A71" s="19" t="s">
        <v>528</v>
      </c>
      <c r="B71" s="19" t="s">
        <v>529</v>
      </c>
      <c r="C71" s="19">
        <v>2019</v>
      </c>
      <c r="E71" s="32" t="s">
        <v>56</v>
      </c>
      <c r="O71" s="19">
        <v>1</v>
      </c>
      <c r="P71" s="32">
        <v>1</v>
      </c>
      <c r="Z71" s="19">
        <v>1</v>
      </c>
      <c r="AA71" s="32">
        <v>1</v>
      </c>
      <c r="AK71" s="19">
        <v>1</v>
      </c>
      <c r="AL71" s="32">
        <v>1</v>
      </c>
      <c r="AV71" s="19">
        <v>2.5000000000000001E-2</v>
      </c>
      <c r="AW71" s="32">
        <v>3.1259799999999997E-2</v>
      </c>
      <c r="BG71" s="19">
        <v>0</v>
      </c>
      <c r="BH71" s="32">
        <v>1</v>
      </c>
      <c r="BI71" s="19" t="s">
        <v>4104</v>
      </c>
      <c r="BJ71" s="19" t="s">
        <v>4104</v>
      </c>
      <c r="BK71" s="19" t="s">
        <v>4104</v>
      </c>
      <c r="BL71" s="19" t="s">
        <v>4104</v>
      </c>
      <c r="BM71" s="19" t="s">
        <v>4104</v>
      </c>
      <c r="BN71" s="19" t="s">
        <v>4104</v>
      </c>
      <c r="BO71" s="19" t="s">
        <v>4104</v>
      </c>
      <c r="BP71" s="19" t="s">
        <v>4104</v>
      </c>
      <c r="BQ71" s="19" t="s">
        <v>4104</v>
      </c>
      <c r="BR71" s="19" t="s">
        <v>4104</v>
      </c>
      <c r="BS71" s="32" t="s">
        <v>4104</v>
      </c>
      <c r="BT71" s="19" t="s">
        <v>4104</v>
      </c>
      <c r="BU71" s="19" t="s">
        <v>4104</v>
      </c>
      <c r="BV71" s="19" t="s">
        <v>4104</v>
      </c>
      <c r="BW71" s="19" t="s">
        <v>4104</v>
      </c>
      <c r="BX71" s="19" t="s">
        <v>4104</v>
      </c>
      <c r="BY71" s="19" t="s">
        <v>4104</v>
      </c>
      <c r="BZ71" s="19" t="s">
        <v>4104</v>
      </c>
      <c r="CA71" s="19" t="s">
        <v>4104</v>
      </c>
      <c r="CB71" s="19" t="s">
        <v>4104</v>
      </c>
      <c r="CC71" s="19" t="s">
        <v>4104</v>
      </c>
      <c r="CD71" s="32" t="s">
        <v>4104</v>
      </c>
      <c r="CE71" s="19" t="s">
        <v>4104</v>
      </c>
      <c r="CF71" s="19" t="s">
        <v>4104</v>
      </c>
      <c r="CG71" s="19" t="s">
        <v>4104</v>
      </c>
      <c r="CH71" s="19" t="s">
        <v>4104</v>
      </c>
      <c r="CI71" s="19" t="s">
        <v>4104</v>
      </c>
      <c r="CJ71" s="19" t="s">
        <v>4104</v>
      </c>
      <c r="CK71" s="19" t="s">
        <v>4104</v>
      </c>
      <c r="CL71" s="19" t="s">
        <v>4104</v>
      </c>
      <c r="CM71" s="19" t="s">
        <v>4104</v>
      </c>
      <c r="CN71" s="19" t="s">
        <v>4104</v>
      </c>
      <c r="CO71" s="32" t="s">
        <v>4104</v>
      </c>
      <c r="CP71" s="19" t="s">
        <v>4104</v>
      </c>
      <c r="CQ71" s="19" t="s">
        <v>4104</v>
      </c>
      <c r="CR71" s="19" t="s">
        <v>4104</v>
      </c>
      <c r="CS71" s="19" t="s">
        <v>4104</v>
      </c>
      <c r="CT71" s="19" t="s">
        <v>4104</v>
      </c>
      <c r="CU71" s="19" t="s">
        <v>4104</v>
      </c>
      <c r="CV71" s="19" t="s">
        <v>4104</v>
      </c>
      <c r="CW71" s="19" t="s">
        <v>4104</v>
      </c>
      <c r="CX71" s="19" t="s">
        <v>4104</v>
      </c>
      <c r="CY71" s="19">
        <v>16.949358937174665</v>
      </c>
      <c r="CZ71" s="32">
        <v>16.474088453034959</v>
      </c>
    </row>
    <row r="72" spans="1:104" x14ac:dyDescent="0.2">
      <c r="A72" s="19" t="s">
        <v>293</v>
      </c>
      <c r="B72" s="19" t="s">
        <v>294</v>
      </c>
      <c r="C72" s="19">
        <v>2010</v>
      </c>
      <c r="D72" s="19">
        <v>2013</v>
      </c>
      <c r="E72" s="32" t="s">
        <v>3531</v>
      </c>
      <c r="F72" s="19">
        <v>0</v>
      </c>
      <c r="G72" s="19">
        <v>0</v>
      </c>
      <c r="H72" s="19">
        <v>0</v>
      </c>
      <c r="P72" s="32"/>
      <c r="Q72" s="19">
        <v>1</v>
      </c>
      <c r="R72" s="19">
        <v>1</v>
      </c>
      <c r="S72" s="19">
        <v>1</v>
      </c>
      <c r="AA72" s="32"/>
      <c r="AB72" s="19">
        <v>0</v>
      </c>
      <c r="AC72" s="19">
        <v>1</v>
      </c>
      <c r="AD72" s="19">
        <v>1</v>
      </c>
      <c r="AL72" s="32"/>
      <c r="AM72" s="19">
        <v>2.89582E-2</v>
      </c>
      <c r="AN72" s="19">
        <v>2.7767199999999999E-2</v>
      </c>
      <c r="AO72" s="19">
        <v>2.4917399999999999E-2</v>
      </c>
      <c r="AW72" s="32"/>
      <c r="AX72" s="19">
        <v>0</v>
      </c>
      <c r="AY72" s="19">
        <v>0</v>
      </c>
      <c r="AZ72" s="19">
        <v>0</v>
      </c>
      <c r="BH72" s="32"/>
      <c r="BI72" s="19" t="s">
        <v>4104</v>
      </c>
      <c r="BJ72" s="19" t="s">
        <v>4104</v>
      </c>
      <c r="BK72" s="19" t="s">
        <v>4104</v>
      </c>
      <c r="BL72" s="19" t="s">
        <v>4104</v>
      </c>
      <c r="BM72" s="19" t="s">
        <v>4104</v>
      </c>
      <c r="BN72" s="19" t="s">
        <v>4104</v>
      </c>
      <c r="BO72" s="19" t="s">
        <v>4104</v>
      </c>
      <c r="BP72" s="19" t="s">
        <v>4104</v>
      </c>
      <c r="BQ72" s="19" t="s">
        <v>4104</v>
      </c>
      <c r="BR72" s="19" t="s">
        <v>4104</v>
      </c>
      <c r="BS72" s="32" t="s">
        <v>4104</v>
      </c>
      <c r="BT72" s="19" t="s">
        <v>4104</v>
      </c>
      <c r="BU72" s="19" t="s">
        <v>4104</v>
      </c>
      <c r="BV72" s="19" t="s">
        <v>4104</v>
      </c>
      <c r="BW72" s="19" t="s">
        <v>4104</v>
      </c>
      <c r="BX72" s="19" t="s">
        <v>4104</v>
      </c>
      <c r="BY72" s="19" t="s">
        <v>4104</v>
      </c>
      <c r="BZ72" s="19" t="s">
        <v>4104</v>
      </c>
      <c r="CA72" s="19" t="s">
        <v>4104</v>
      </c>
      <c r="CB72" s="19" t="s">
        <v>4104</v>
      </c>
      <c r="CC72" s="19" t="s">
        <v>4104</v>
      </c>
      <c r="CD72" s="32" t="s">
        <v>4104</v>
      </c>
      <c r="CE72" s="19" t="s">
        <v>4104</v>
      </c>
      <c r="CF72" s="19" t="s">
        <v>4104</v>
      </c>
      <c r="CG72" s="19" t="s">
        <v>4104</v>
      </c>
      <c r="CH72" s="19" t="s">
        <v>4104</v>
      </c>
      <c r="CI72" s="19" t="s">
        <v>4104</v>
      </c>
      <c r="CJ72" s="19" t="s">
        <v>4104</v>
      </c>
      <c r="CK72" s="19" t="s">
        <v>4104</v>
      </c>
      <c r="CL72" s="19" t="s">
        <v>4104</v>
      </c>
      <c r="CM72" s="19" t="s">
        <v>4104</v>
      </c>
      <c r="CN72" s="19" t="s">
        <v>4104</v>
      </c>
      <c r="CO72" s="32" t="s">
        <v>4104</v>
      </c>
      <c r="CP72" s="19" t="s">
        <v>4104</v>
      </c>
      <c r="CQ72" s="19" t="s">
        <v>4104</v>
      </c>
      <c r="CR72" s="19" t="s">
        <v>4104</v>
      </c>
      <c r="CS72" s="19" t="s">
        <v>4104</v>
      </c>
      <c r="CT72" s="19" t="s">
        <v>4104</v>
      </c>
      <c r="CU72" s="19" t="s">
        <v>4104</v>
      </c>
      <c r="CV72" s="19" t="s">
        <v>4104</v>
      </c>
      <c r="CW72" s="19" t="s">
        <v>4104</v>
      </c>
      <c r="CX72" s="19" t="s">
        <v>4104</v>
      </c>
      <c r="CY72" s="19" t="s">
        <v>4104</v>
      </c>
      <c r="CZ72" s="32" t="s">
        <v>4104</v>
      </c>
    </row>
    <row r="73" spans="1:104" x14ac:dyDescent="0.2">
      <c r="A73" s="19" t="s">
        <v>339</v>
      </c>
      <c r="B73" s="19" t="s">
        <v>340</v>
      </c>
      <c r="C73" s="19">
        <v>2010</v>
      </c>
      <c r="D73" s="19">
        <v>2014</v>
      </c>
      <c r="E73" s="32" t="s">
        <v>56</v>
      </c>
      <c r="F73" s="19">
        <v>0</v>
      </c>
      <c r="G73" s="19">
        <v>0</v>
      </c>
      <c r="H73" s="19">
        <v>0</v>
      </c>
      <c r="P73" s="32"/>
      <c r="Q73" s="19">
        <v>1</v>
      </c>
      <c r="R73" s="19">
        <v>1</v>
      </c>
      <c r="S73" s="19">
        <v>1</v>
      </c>
      <c r="AA73" s="32"/>
      <c r="AB73" s="19">
        <v>1</v>
      </c>
      <c r="AC73" s="19">
        <v>1</v>
      </c>
      <c r="AD73" s="19">
        <v>1</v>
      </c>
      <c r="AL73" s="32"/>
      <c r="AM73" s="19">
        <v>3.0921299999999999E-2</v>
      </c>
      <c r="AN73" s="19">
        <v>2.7245399999999999E-2</v>
      </c>
      <c r="AO73" s="19">
        <v>2.6162399999999999E-2</v>
      </c>
      <c r="AW73" s="32"/>
      <c r="AX73" s="19">
        <v>0</v>
      </c>
      <c r="AY73" s="19">
        <v>0</v>
      </c>
      <c r="AZ73" s="19">
        <v>0</v>
      </c>
      <c r="BH73" s="32"/>
      <c r="BI73" s="19" t="s">
        <v>4104</v>
      </c>
      <c r="BJ73" s="19" t="s">
        <v>4104</v>
      </c>
      <c r="BK73" s="19" t="s">
        <v>4104</v>
      </c>
      <c r="BL73" s="19" t="s">
        <v>4104</v>
      </c>
      <c r="BM73" s="19" t="s">
        <v>4104</v>
      </c>
      <c r="BN73" s="19" t="s">
        <v>4104</v>
      </c>
      <c r="BO73" s="19" t="s">
        <v>4104</v>
      </c>
      <c r="BP73" s="19" t="s">
        <v>4104</v>
      </c>
      <c r="BQ73" s="19" t="s">
        <v>4104</v>
      </c>
      <c r="BR73" s="19" t="s">
        <v>4104</v>
      </c>
      <c r="BS73" s="32" t="s">
        <v>4104</v>
      </c>
      <c r="BT73" s="19" t="s">
        <v>4104</v>
      </c>
      <c r="BU73" s="19" t="s">
        <v>4104</v>
      </c>
      <c r="BV73" s="19" t="s">
        <v>4104</v>
      </c>
      <c r="BW73" s="19" t="s">
        <v>4104</v>
      </c>
      <c r="BX73" s="19" t="s">
        <v>4104</v>
      </c>
      <c r="BY73" s="19" t="s">
        <v>4104</v>
      </c>
      <c r="BZ73" s="19" t="s">
        <v>4104</v>
      </c>
      <c r="CA73" s="19" t="s">
        <v>4104</v>
      </c>
      <c r="CB73" s="19" t="s">
        <v>4104</v>
      </c>
      <c r="CC73" s="19" t="s">
        <v>4104</v>
      </c>
      <c r="CD73" s="32" t="s">
        <v>4104</v>
      </c>
      <c r="CE73" s="19" t="s">
        <v>4104</v>
      </c>
      <c r="CF73" s="19" t="s">
        <v>4104</v>
      </c>
      <c r="CG73" s="19" t="s">
        <v>4104</v>
      </c>
      <c r="CH73" s="19" t="s">
        <v>4104</v>
      </c>
      <c r="CI73" s="19" t="s">
        <v>4104</v>
      </c>
      <c r="CJ73" s="19" t="s">
        <v>4104</v>
      </c>
      <c r="CK73" s="19" t="s">
        <v>4104</v>
      </c>
      <c r="CL73" s="19" t="s">
        <v>4104</v>
      </c>
      <c r="CM73" s="19" t="s">
        <v>4104</v>
      </c>
      <c r="CN73" s="19" t="s">
        <v>4104</v>
      </c>
      <c r="CO73" s="32" t="s">
        <v>4104</v>
      </c>
      <c r="CP73" s="19" t="s">
        <v>4104</v>
      </c>
      <c r="CQ73" s="19" t="s">
        <v>4104</v>
      </c>
      <c r="CR73" s="19" t="s">
        <v>4104</v>
      </c>
      <c r="CS73" s="19" t="s">
        <v>4104</v>
      </c>
      <c r="CT73" s="19" t="s">
        <v>4104</v>
      </c>
      <c r="CU73" s="19" t="s">
        <v>4104</v>
      </c>
      <c r="CV73" s="19" t="s">
        <v>4104</v>
      </c>
      <c r="CW73" s="19" t="s">
        <v>4104</v>
      </c>
      <c r="CX73" s="19" t="s">
        <v>4104</v>
      </c>
      <c r="CY73" s="19" t="s">
        <v>4104</v>
      </c>
      <c r="CZ73" s="32" t="s">
        <v>4104</v>
      </c>
    </row>
    <row r="74" spans="1:104" x14ac:dyDescent="0.2">
      <c r="A74" s="19" t="s">
        <v>137</v>
      </c>
      <c r="B74" s="19" t="s">
        <v>138</v>
      </c>
      <c r="E74" s="32" t="s">
        <v>139</v>
      </c>
      <c r="F74" s="19">
        <v>1</v>
      </c>
      <c r="G74" s="19">
        <v>1</v>
      </c>
      <c r="H74" s="19">
        <v>1</v>
      </c>
      <c r="I74" s="19">
        <v>1</v>
      </c>
      <c r="J74" s="19">
        <v>1</v>
      </c>
      <c r="K74" s="19">
        <v>1</v>
      </c>
      <c r="L74" s="19">
        <v>1</v>
      </c>
      <c r="M74" s="19">
        <v>1</v>
      </c>
      <c r="N74" s="19">
        <v>1</v>
      </c>
      <c r="O74" s="19">
        <v>1</v>
      </c>
      <c r="P74" s="32">
        <v>1</v>
      </c>
      <c r="Q74" s="19">
        <v>1</v>
      </c>
      <c r="R74" s="19">
        <v>1</v>
      </c>
      <c r="S74" s="19">
        <v>1</v>
      </c>
      <c r="T74" s="19">
        <v>1</v>
      </c>
      <c r="U74" s="19">
        <v>1</v>
      </c>
      <c r="V74" s="19">
        <v>1</v>
      </c>
      <c r="W74" s="19">
        <v>1</v>
      </c>
      <c r="X74" s="19">
        <v>1</v>
      </c>
      <c r="Y74" s="19">
        <v>1</v>
      </c>
      <c r="Z74" s="19">
        <v>1</v>
      </c>
      <c r="AA74" s="32">
        <v>1</v>
      </c>
      <c r="AB74" s="19">
        <v>1</v>
      </c>
      <c r="AC74" s="19">
        <v>1</v>
      </c>
      <c r="AD74" s="19">
        <v>1</v>
      </c>
      <c r="AE74" s="19">
        <v>1</v>
      </c>
      <c r="AF74" s="19">
        <v>1</v>
      </c>
      <c r="AG74" s="19">
        <v>1</v>
      </c>
      <c r="AH74" s="19">
        <v>1</v>
      </c>
      <c r="AI74" s="19">
        <v>1</v>
      </c>
      <c r="AJ74" s="19">
        <v>1</v>
      </c>
      <c r="AK74" s="19">
        <v>1</v>
      </c>
      <c r="AL74" s="32">
        <v>1</v>
      </c>
      <c r="AM74" s="19">
        <v>3.01991E-2</v>
      </c>
      <c r="AN74" s="19">
        <v>2.1235199999999999E-2</v>
      </c>
      <c r="AO74" s="19">
        <v>3.1062900000000001E-2</v>
      </c>
      <c r="AP74" s="19">
        <v>3.3010600000000001E-2</v>
      </c>
      <c r="AQ74" s="19">
        <v>3.4864300000000001E-2</v>
      </c>
      <c r="AR74" s="19">
        <v>3.4115600000000003E-2</v>
      </c>
      <c r="AS74" s="19">
        <v>3.3086900000000002E-2</v>
      </c>
      <c r="AT74" s="19">
        <v>3.6130700000000002E-2</v>
      </c>
      <c r="AU74" s="19">
        <v>3.7550699999999999E-2</v>
      </c>
      <c r="AV74" s="19">
        <v>3.9435699999999997E-2</v>
      </c>
      <c r="AW74" s="32">
        <v>4.1578299999999999E-2</v>
      </c>
      <c r="AX74" s="19">
        <v>1</v>
      </c>
      <c r="AY74" s="19">
        <v>0</v>
      </c>
      <c r="AZ74" s="19">
        <v>0</v>
      </c>
      <c r="BA74" s="19">
        <v>1</v>
      </c>
      <c r="BB74" s="19">
        <v>1</v>
      </c>
      <c r="BC74" s="19">
        <v>1</v>
      </c>
      <c r="BD74" s="19">
        <v>1</v>
      </c>
      <c r="BE74" s="19">
        <v>1</v>
      </c>
      <c r="BF74" s="19">
        <v>1</v>
      </c>
      <c r="BG74" s="19">
        <v>1</v>
      </c>
      <c r="BH74" s="32">
        <v>1</v>
      </c>
      <c r="BI74" s="19">
        <v>0.83819242599999999</v>
      </c>
      <c r="BJ74" s="19">
        <v>0.94892749499999995</v>
      </c>
      <c r="BK74" s="19">
        <v>1.294904574</v>
      </c>
      <c r="BL74" s="19">
        <v>1.1817201959999999</v>
      </c>
      <c r="BM74" s="19">
        <v>0.98126343699999996</v>
      </c>
      <c r="BN74" s="19">
        <v>1.07839117</v>
      </c>
      <c r="BO74" s="19">
        <v>1.175913625</v>
      </c>
      <c r="BP74" s="19">
        <v>1.028960729</v>
      </c>
      <c r="BQ74" s="19">
        <v>1.1261430180000001</v>
      </c>
      <c r="BR74" s="19">
        <v>1.0628298051120999</v>
      </c>
      <c r="BS74" s="32">
        <v>1.2422944470494699</v>
      </c>
      <c r="BT74" s="19">
        <v>0.42609999999999998</v>
      </c>
      <c r="BU74" s="19">
        <v>0.44159999999999999</v>
      </c>
      <c r="BV74" s="19">
        <v>0.42259999999999998</v>
      </c>
      <c r="BW74" s="19">
        <v>0.4042</v>
      </c>
      <c r="BX74" s="19">
        <v>0.39839999999999998</v>
      </c>
      <c r="BY74" s="19">
        <v>0.38419999999999999</v>
      </c>
      <c r="BZ74" s="19">
        <v>0.38040000000000002</v>
      </c>
      <c r="CA74" s="19">
        <v>0.38579999999999998</v>
      </c>
      <c r="CB74" s="19">
        <v>0.38900000000000001</v>
      </c>
      <c r="CC74" s="19">
        <v>0.40050000000000002</v>
      </c>
      <c r="CD74" s="32">
        <v>0.35370000000000001</v>
      </c>
      <c r="CE74" s="19">
        <v>8.0000000000000002E-3</v>
      </c>
      <c r="CF74" s="19">
        <v>7.0000000000000001E-3</v>
      </c>
      <c r="CG74" s="19">
        <v>6.0000000000000001E-3</v>
      </c>
      <c r="CH74" s="19">
        <v>7.0000000000000001E-3</v>
      </c>
      <c r="CI74" s="19">
        <v>8.0000000000000002E-3</v>
      </c>
      <c r="CJ74" s="19">
        <v>8.9999999999999993E-3</v>
      </c>
      <c r="CK74" s="19">
        <v>7.0000000000000001E-3</v>
      </c>
      <c r="CL74" s="19">
        <v>8.0000000000000002E-3</v>
      </c>
      <c r="CM74" s="19">
        <v>8.9999999999999993E-3</v>
      </c>
      <c r="CN74" s="19">
        <v>8.9999999999999993E-3</v>
      </c>
      <c r="CO74" s="32">
        <v>7.0000000000000001E-3</v>
      </c>
      <c r="CP74" s="19">
        <v>22.018022109317169</v>
      </c>
      <c r="CQ74" s="19">
        <v>21.703914575383905</v>
      </c>
      <c r="CR74" s="19">
        <v>22.018022109317169</v>
      </c>
      <c r="CS74" s="19">
        <v>22.018022109317169</v>
      </c>
      <c r="CT74" s="19">
        <v>21.89122202356101</v>
      </c>
      <c r="CU74" s="19">
        <v>21.549317871084888</v>
      </c>
      <c r="CV74" s="19">
        <v>21.757695596082179</v>
      </c>
      <c r="CW74" s="19">
        <v>22.018022109317169</v>
      </c>
      <c r="CX74" s="19">
        <v>21.811598096335047</v>
      </c>
      <c r="CY74" s="19">
        <v>21.92679316047386</v>
      </c>
      <c r="CZ74" s="32">
        <v>21.982264336979568</v>
      </c>
    </row>
    <row r="75" spans="1:104" x14ac:dyDescent="0.2">
      <c r="A75" s="19" t="s">
        <v>140</v>
      </c>
      <c r="B75" s="19" t="s">
        <v>141</v>
      </c>
      <c r="E75" s="32" t="s">
        <v>139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32">
        <v>0</v>
      </c>
      <c r="Q75" s="19">
        <v>1</v>
      </c>
      <c r="R75" s="19">
        <v>1</v>
      </c>
      <c r="S75" s="19">
        <v>1</v>
      </c>
      <c r="T75" s="19">
        <v>1</v>
      </c>
      <c r="U75" s="19">
        <v>1</v>
      </c>
      <c r="V75" s="19">
        <v>1</v>
      </c>
      <c r="W75" s="19">
        <v>1</v>
      </c>
      <c r="X75" s="19">
        <v>1</v>
      </c>
      <c r="Y75" s="19">
        <v>1</v>
      </c>
      <c r="Z75" s="19">
        <v>1</v>
      </c>
      <c r="AA75" s="32">
        <v>1</v>
      </c>
      <c r="AB75" s="19">
        <v>1</v>
      </c>
      <c r="AC75" s="19">
        <v>1</v>
      </c>
      <c r="AD75" s="19">
        <v>1</v>
      </c>
      <c r="AE75" s="19">
        <v>1</v>
      </c>
      <c r="AF75" s="19">
        <v>1</v>
      </c>
      <c r="AG75" s="19">
        <v>1</v>
      </c>
      <c r="AH75" s="19">
        <v>1</v>
      </c>
      <c r="AI75" s="19">
        <v>1</v>
      </c>
      <c r="AJ75" s="19">
        <v>1</v>
      </c>
      <c r="AK75" s="19">
        <v>1</v>
      </c>
      <c r="AL75" s="32">
        <v>1</v>
      </c>
      <c r="AM75" s="19">
        <v>4.92005E-4</v>
      </c>
      <c r="AP75" s="19">
        <v>3.8604199999999998E-2</v>
      </c>
      <c r="AQ75" s="19">
        <v>3.8281999999999997E-2</v>
      </c>
      <c r="AR75" s="19">
        <v>3.62076E-2</v>
      </c>
      <c r="AS75" s="19">
        <v>3.48464E-2</v>
      </c>
      <c r="AT75" s="19">
        <v>3.1302299999999998E-2</v>
      </c>
      <c r="AU75" s="19">
        <v>3.7126199999999998E-2</v>
      </c>
      <c r="AV75" s="19">
        <v>3.4331300000000002E-2</v>
      </c>
      <c r="AW75" s="32">
        <v>3.1171000000000001E-2</v>
      </c>
      <c r="AX75" s="19"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32">
        <v>0</v>
      </c>
      <c r="BI75" s="19">
        <v>2.764263782</v>
      </c>
      <c r="BJ75" s="19">
        <v>1.815351371</v>
      </c>
      <c r="BK75" s="19">
        <v>2.3151275340000002</v>
      </c>
      <c r="BL75" s="19">
        <v>3.5274744760000001</v>
      </c>
      <c r="BM75" s="19">
        <v>3.4654901759999999</v>
      </c>
      <c r="BN75" s="19">
        <v>2.710969924</v>
      </c>
      <c r="BO75" s="19">
        <v>3.186621009</v>
      </c>
      <c r="BP75" s="19">
        <v>1.786627132</v>
      </c>
      <c r="BQ75" s="19">
        <v>2.1671603020000001</v>
      </c>
      <c r="BR75" s="19">
        <v>1.8956029317205201</v>
      </c>
      <c r="BS75" s="32">
        <v>2.5751557901446702</v>
      </c>
      <c r="BT75" s="19" t="s">
        <v>4104</v>
      </c>
      <c r="BU75" s="19" t="s">
        <v>4104</v>
      </c>
      <c r="BV75" s="19">
        <v>3.9300000000000002E-2</v>
      </c>
      <c r="BW75" s="19">
        <v>3.1199999999999999E-2</v>
      </c>
      <c r="BX75" s="19">
        <v>2.8730000000000002E-2</v>
      </c>
      <c r="BY75" s="19">
        <v>2.8730000000000002E-2</v>
      </c>
      <c r="BZ75" s="19">
        <v>6.5600000000000006E-2</v>
      </c>
      <c r="CA75" s="19">
        <v>0.1013</v>
      </c>
      <c r="CB75" s="19">
        <v>9.69E-2</v>
      </c>
      <c r="CC75" s="19">
        <v>8.43E-2</v>
      </c>
      <c r="CD75" s="32">
        <v>8.7900000000000006E-2</v>
      </c>
      <c r="CE75" s="19">
        <v>6.5000000000000002E-2</v>
      </c>
      <c r="CF75" s="19">
        <v>-3.0000000000000001E-3</v>
      </c>
      <c r="CG75" s="19">
        <v>6.0999999999999999E-2</v>
      </c>
      <c r="CH75" s="19">
        <v>6.7000000000000004E-2</v>
      </c>
      <c r="CI75" s="19">
        <v>7.1999999999999995E-2</v>
      </c>
      <c r="CJ75" s="19">
        <v>6.8000000000000005E-2</v>
      </c>
      <c r="CK75" s="19">
        <v>5.0999999999999997E-2</v>
      </c>
      <c r="CL75" s="19">
        <v>4.2999999999999997E-2</v>
      </c>
      <c r="CM75" s="19">
        <v>-2.4E-2</v>
      </c>
      <c r="CN75" s="19" t="s">
        <v>4104</v>
      </c>
      <c r="CO75" s="32">
        <v>6.2E-2</v>
      </c>
      <c r="CP75" s="19">
        <v>17.211057041862421</v>
      </c>
      <c r="CQ75" s="19">
        <v>17.07413645431232</v>
      </c>
      <c r="CR75" s="19">
        <v>17.436299703850061</v>
      </c>
      <c r="CS75" s="19">
        <v>17.621539692333432</v>
      </c>
      <c r="CT75" s="19">
        <v>17.898207480283212</v>
      </c>
      <c r="CU75" s="19">
        <v>18.211895865075778</v>
      </c>
      <c r="CV75" s="19">
        <v>18.193577686127771</v>
      </c>
      <c r="CW75" s="19">
        <v>18.561281043724634</v>
      </c>
      <c r="CX75" s="19">
        <v>17.825955507290786</v>
      </c>
      <c r="CY75" s="19">
        <v>17.877572841896214</v>
      </c>
      <c r="CZ75" s="32">
        <v>18.055866526489528</v>
      </c>
    </row>
    <row r="76" spans="1:104" x14ac:dyDescent="0.2">
      <c r="A76" s="19" t="s">
        <v>152</v>
      </c>
      <c r="B76" s="19" t="s">
        <v>4004</v>
      </c>
      <c r="C76" s="19" t="s">
        <v>4005</v>
      </c>
      <c r="E76" s="32" t="s">
        <v>139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32">
        <v>1</v>
      </c>
      <c r="V76" s="19">
        <v>0</v>
      </c>
      <c r="W76" s="19">
        <v>1</v>
      </c>
      <c r="X76" s="19">
        <v>1</v>
      </c>
      <c r="Y76" s="19">
        <v>1</v>
      </c>
      <c r="Z76" s="19">
        <v>1</v>
      </c>
      <c r="AA76" s="32">
        <v>1</v>
      </c>
      <c r="AG76" s="19">
        <v>1</v>
      </c>
      <c r="AH76" s="19">
        <v>0</v>
      </c>
      <c r="AI76" s="19">
        <v>1</v>
      </c>
      <c r="AJ76" s="19">
        <v>1</v>
      </c>
      <c r="AK76" s="19">
        <v>1</v>
      </c>
      <c r="AL76" s="32">
        <v>1</v>
      </c>
      <c r="AR76" s="19">
        <v>3.9594999999999998E-2</v>
      </c>
      <c r="AS76" s="19">
        <v>3.7467E-2</v>
      </c>
      <c r="AT76" s="19">
        <v>2.98848E-2</v>
      </c>
      <c r="AU76" s="19">
        <v>3.1918799999999997E-2</v>
      </c>
      <c r="AV76" s="19">
        <v>3.2621999999999998E-2</v>
      </c>
      <c r="AW76" s="32">
        <v>3.7658799999999999E-2</v>
      </c>
      <c r="BC76" s="19">
        <v>1</v>
      </c>
      <c r="BD76" s="19">
        <v>0</v>
      </c>
      <c r="BE76" s="19">
        <v>0</v>
      </c>
      <c r="BF76" s="19">
        <v>0</v>
      </c>
      <c r="BG76" s="19">
        <v>0</v>
      </c>
      <c r="BH76" s="32">
        <v>1</v>
      </c>
      <c r="BI76" s="19" t="s">
        <v>4104</v>
      </c>
      <c r="BJ76" s="19" t="s">
        <v>4104</v>
      </c>
      <c r="BK76" s="19" t="s">
        <v>4104</v>
      </c>
      <c r="BL76" s="19" t="s">
        <v>4104</v>
      </c>
      <c r="BM76" s="19" t="s">
        <v>4104</v>
      </c>
      <c r="BN76" s="19">
        <v>2.5707143235418299</v>
      </c>
      <c r="BO76" s="19">
        <v>1.7006510852305201</v>
      </c>
      <c r="BP76" s="19">
        <v>1.10822576181527</v>
      </c>
      <c r="BQ76" s="19">
        <v>1.09982908554739</v>
      </c>
      <c r="BR76" s="19">
        <v>0.66253028485614696</v>
      </c>
      <c r="BS76" s="32">
        <v>0.55467300429850197</v>
      </c>
      <c r="BT76" s="19" t="s">
        <v>4104</v>
      </c>
      <c r="BU76" s="19" t="s">
        <v>4104</v>
      </c>
      <c r="BV76" s="19" t="s">
        <v>4104</v>
      </c>
      <c r="BW76" s="19" t="s">
        <v>4104</v>
      </c>
      <c r="BX76" s="19" t="s">
        <v>4104</v>
      </c>
      <c r="BY76" s="19">
        <v>2.8730000000000002E-2</v>
      </c>
      <c r="BZ76" s="19">
        <v>0.26290000000000002</v>
      </c>
      <c r="CA76" s="19">
        <v>0.47989999999999999</v>
      </c>
      <c r="CB76" s="19">
        <v>0.6653</v>
      </c>
      <c r="CC76" s="19">
        <v>0.68240000000000001</v>
      </c>
      <c r="CD76" s="32">
        <v>0.69030000000000002</v>
      </c>
      <c r="CE76" s="19" t="s">
        <v>4104</v>
      </c>
      <c r="CF76" s="19" t="s">
        <v>4104</v>
      </c>
      <c r="CG76" s="19" t="s">
        <v>4104</v>
      </c>
      <c r="CH76" s="19" t="s">
        <v>4104</v>
      </c>
      <c r="CI76" s="19" t="s">
        <v>4104</v>
      </c>
      <c r="CJ76" s="19">
        <v>-0.42699999999999999</v>
      </c>
      <c r="CK76" s="19">
        <v>-6.4000000000000001E-2</v>
      </c>
      <c r="CL76" s="19">
        <v>6.0000000000000001E-3</v>
      </c>
      <c r="CM76" s="19">
        <v>5.0000000000000001E-3</v>
      </c>
      <c r="CN76" s="19">
        <v>1.2999999999999999E-2</v>
      </c>
      <c r="CO76" s="32">
        <v>-1.2999999999999999E-2</v>
      </c>
      <c r="CP76" s="19" t="s">
        <v>4104</v>
      </c>
      <c r="CQ76" s="19" t="s">
        <v>4104</v>
      </c>
      <c r="CR76" s="19" t="s">
        <v>4104</v>
      </c>
      <c r="CS76" s="19" t="s">
        <v>4104</v>
      </c>
      <c r="CT76" s="19" t="s">
        <v>4104</v>
      </c>
      <c r="CU76" s="19">
        <v>16.539478046743369</v>
      </c>
      <c r="CV76" s="19">
        <v>17.594185249420082</v>
      </c>
      <c r="CW76" s="19">
        <v>18.047639996083994</v>
      </c>
      <c r="CX76" s="19">
        <v>17.471859740290942</v>
      </c>
      <c r="CY76" s="19">
        <v>17.451969742287659</v>
      </c>
      <c r="CZ76" s="32">
        <v>17.10479084394893</v>
      </c>
    </row>
    <row r="77" spans="1:104" x14ac:dyDescent="0.2">
      <c r="A77" s="19" t="s">
        <v>144</v>
      </c>
      <c r="B77" s="19" t="s">
        <v>145</v>
      </c>
      <c r="E77" s="32" t="s">
        <v>139</v>
      </c>
      <c r="F77" s="19">
        <v>1</v>
      </c>
      <c r="G77" s="19">
        <v>1</v>
      </c>
      <c r="H77" s="19">
        <v>1</v>
      </c>
      <c r="I77" s="19">
        <v>1</v>
      </c>
      <c r="J77" s="19">
        <v>1</v>
      </c>
      <c r="K77" s="19">
        <v>1</v>
      </c>
      <c r="L77" s="19">
        <v>1</v>
      </c>
      <c r="M77" s="19">
        <v>1</v>
      </c>
      <c r="N77" s="19">
        <v>1</v>
      </c>
      <c r="O77" s="19">
        <v>1</v>
      </c>
      <c r="P77" s="32">
        <v>1</v>
      </c>
      <c r="Q77" s="19">
        <v>1</v>
      </c>
      <c r="R77" s="19">
        <v>1</v>
      </c>
      <c r="S77" s="19">
        <v>1</v>
      </c>
      <c r="T77" s="19">
        <v>1</v>
      </c>
      <c r="U77" s="19">
        <v>1</v>
      </c>
      <c r="V77" s="19">
        <v>1</v>
      </c>
      <c r="W77" s="19">
        <v>1</v>
      </c>
      <c r="X77" s="19">
        <v>1</v>
      </c>
      <c r="Y77" s="19">
        <v>1</v>
      </c>
      <c r="Z77" s="19">
        <v>1</v>
      </c>
      <c r="AA77" s="32">
        <v>1</v>
      </c>
      <c r="AB77" s="19">
        <v>1</v>
      </c>
      <c r="AC77" s="19">
        <v>1</v>
      </c>
      <c r="AD77" s="19">
        <v>1</v>
      </c>
      <c r="AE77" s="19">
        <v>1</v>
      </c>
      <c r="AF77" s="19">
        <v>1</v>
      </c>
      <c r="AG77" s="19">
        <v>1</v>
      </c>
      <c r="AH77" s="19">
        <v>1</v>
      </c>
      <c r="AI77" s="19">
        <v>1</v>
      </c>
      <c r="AJ77" s="19">
        <v>1</v>
      </c>
      <c r="AK77" s="19">
        <v>1</v>
      </c>
      <c r="AL77" s="32">
        <v>1</v>
      </c>
      <c r="AN77" s="19">
        <v>3.3200199999999999E-2</v>
      </c>
      <c r="AO77" s="19">
        <v>3.6134699999999999E-2</v>
      </c>
      <c r="AP77" s="19">
        <v>3.5736900000000002E-2</v>
      </c>
      <c r="AQ77" s="19">
        <v>3.4325799999999997E-2</v>
      </c>
      <c r="AR77" s="19">
        <v>3.6142899999999999E-2</v>
      </c>
      <c r="AS77" s="19">
        <v>3.5608800000000003E-2</v>
      </c>
      <c r="AT77" s="19">
        <v>4.0378799999999999E-2</v>
      </c>
      <c r="AU77" s="19">
        <v>4.3357300000000001E-2</v>
      </c>
      <c r="AV77" s="19">
        <v>4.4134899999999998E-2</v>
      </c>
      <c r="AW77" s="32">
        <v>4.6653600000000003E-2</v>
      </c>
      <c r="AX77" s="19">
        <v>0</v>
      </c>
      <c r="AY77" s="19">
        <v>0</v>
      </c>
      <c r="AZ77" s="19">
        <v>1</v>
      </c>
      <c r="BA77" s="19">
        <v>1</v>
      </c>
      <c r="BB77" s="19">
        <v>1</v>
      </c>
      <c r="BC77" s="19">
        <v>1</v>
      </c>
      <c r="BD77" s="19">
        <v>1</v>
      </c>
      <c r="BE77" s="19">
        <v>1</v>
      </c>
      <c r="BF77" s="19">
        <v>1</v>
      </c>
      <c r="BG77" s="19">
        <v>1</v>
      </c>
      <c r="BH77" s="32">
        <v>1</v>
      </c>
      <c r="BI77" s="19">
        <v>1.480546508</v>
      </c>
      <c r="BJ77" s="19">
        <v>1.6128869830000001</v>
      </c>
      <c r="BK77" s="19">
        <v>2.248236822</v>
      </c>
      <c r="BL77" s="19">
        <v>2.6217850949999999</v>
      </c>
      <c r="BM77" s="19">
        <v>3.1407118110000001</v>
      </c>
      <c r="BN77" s="19">
        <v>2.8901025819999999</v>
      </c>
      <c r="BO77" s="19">
        <v>3.3241583509999999</v>
      </c>
      <c r="BP77" s="19">
        <v>2.9623850950000001</v>
      </c>
      <c r="BQ77" s="19">
        <v>3.6164271819999998</v>
      </c>
      <c r="BR77" s="19">
        <v>4.0454208686387396</v>
      </c>
      <c r="BS77" s="32">
        <v>4.27738389027295</v>
      </c>
      <c r="BT77" s="19">
        <v>6.25E-2</v>
      </c>
      <c r="BU77" s="19">
        <v>5.9499999999999997E-2</v>
      </c>
      <c r="BV77" s="19">
        <v>5.6800000000000003E-2</v>
      </c>
      <c r="BW77" s="19">
        <v>8.9700000000000002E-2</v>
      </c>
      <c r="BX77" s="19">
        <v>0.1031</v>
      </c>
      <c r="BY77" s="19">
        <v>0.1497</v>
      </c>
      <c r="BZ77" s="19">
        <v>0.1585</v>
      </c>
      <c r="CA77" s="19">
        <v>0.16789999999999999</v>
      </c>
      <c r="CB77" s="19">
        <v>2.8730000000000002E-2</v>
      </c>
      <c r="CC77" s="19">
        <v>2.8730000000000002E-2</v>
      </c>
      <c r="CD77" s="32">
        <v>2.8730000000000002E-2</v>
      </c>
      <c r="CE77" s="19">
        <v>3.6999999999999998E-2</v>
      </c>
      <c r="CF77" s="19">
        <v>3.2000000000000001E-2</v>
      </c>
      <c r="CG77" s="19">
        <v>4.7E-2</v>
      </c>
      <c r="CH77" s="19">
        <v>3.5999999999999997E-2</v>
      </c>
      <c r="CI77" s="19">
        <v>3.7999999999999999E-2</v>
      </c>
      <c r="CJ77" s="19">
        <v>3.1E-2</v>
      </c>
      <c r="CK77" s="19">
        <v>3.5000000000000003E-2</v>
      </c>
      <c r="CL77" s="19">
        <v>3.2000000000000001E-2</v>
      </c>
      <c r="CM77" s="19">
        <v>2.4E-2</v>
      </c>
      <c r="CN77" s="19">
        <v>4.9000000000000002E-2</v>
      </c>
      <c r="CO77" s="32">
        <v>4.2999999999999997E-2</v>
      </c>
      <c r="CP77" s="19">
        <v>20.570437414181846</v>
      </c>
      <c r="CQ77" s="19">
        <v>20.691488367281025</v>
      </c>
      <c r="CR77" s="19">
        <v>20.973996449855346</v>
      </c>
      <c r="CS77" s="19">
        <v>21.176083171095168</v>
      </c>
      <c r="CT77" s="19">
        <v>20.807429379622327</v>
      </c>
      <c r="CU77" s="19">
        <v>20.626199025373666</v>
      </c>
      <c r="CV77" s="19">
        <v>20.641535031409493</v>
      </c>
      <c r="CW77" s="19">
        <v>20.86270422497353</v>
      </c>
      <c r="CX77" s="19">
        <v>20.624138084865578</v>
      </c>
      <c r="CY77" s="19">
        <v>20.892459193410964</v>
      </c>
      <c r="CZ77" s="32">
        <v>20.981029505570238</v>
      </c>
    </row>
    <row r="78" spans="1:104" x14ac:dyDescent="0.2">
      <c r="A78" s="19" t="s">
        <v>389</v>
      </c>
      <c r="B78" s="19" t="s">
        <v>390</v>
      </c>
      <c r="E78" s="32" t="s">
        <v>139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32">
        <v>1</v>
      </c>
      <c r="Q78" s="19">
        <v>0</v>
      </c>
      <c r="R78" s="19">
        <v>1</v>
      </c>
      <c r="S78" s="19">
        <v>1</v>
      </c>
      <c r="T78" s="19">
        <v>1</v>
      </c>
      <c r="U78" s="19">
        <v>1</v>
      </c>
      <c r="V78" s="19">
        <v>1</v>
      </c>
      <c r="W78" s="19">
        <v>1</v>
      </c>
      <c r="X78" s="19">
        <v>1</v>
      </c>
      <c r="Y78" s="19">
        <v>1</v>
      </c>
      <c r="Z78" s="19">
        <v>1</v>
      </c>
      <c r="AA78" s="32">
        <v>1</v>
      </c>
      <c r="AB78" s="19">
        <v>1</v>
      </c>
      <c r="AC78" s="19">
        <v>1</v>
      </c>
      <c r="AD78" s="19">
        <v>1</v>
      </c>
      <c r="AE78" s="19">
        <v>1</v>
      </c>
      <c r="AF78" s="19">
        <v>1</v>
      </c>
      <c r="AG78" s="19">
        <v>1</v>
      </c>
      <c r="AH78" s="19">
        <v>1</v>
      </c>
      <c r="AI78" s="19">
        <v>1</v>
      </c>
      <c r="AJ78" s="19">
        <v>1</v>
      </c>
      <c r="AK78" s="19">
        <v>1</v>
      </c>
      <c r="AL78" s="32">
        <v>1</v>
      </c>
      <c r="AM78" s="19">
        <v>5.2880699999999997E-3</v>
      </c>
      <c r="AN78" s="19">
        <v>2.4723200000000001E-2</v>
      </c>
      <c r="AO78" s="19">
        <v>2.6714999999999999E-2</v>
      </c>
      <c r="AP78" s="19">
        <v>2.5910599999999999E-2</v>
      </c>
      <c r="AQ78" s="19">
        <v>2.9092199999999999E-2</v>
      </c>
      <c r="AR78" s="19">
        <v>2.8686799999999998E-2</v>
      </c>
      <c r="AS78" s="19">
        <v>3.5135800000000002E-2</v>
      </c>
      <c r="AT78" s="19">
        <v>3.3878499999999999E-2</v>
      </c>
      <c r="AU78" s="19">
        <v>3.8748999999999999E-2</v>
      </c>
      <c r="AV78" s="19">
        <v>4.0300099999999998E-2</v>
      </c>
      <c r="AW78" s="32">
        <v>3.7990200000000002E-2</v>
      </c>
      <c r="AX78" s="19">
        <v>0</v>
      </c>
      <c r="AY78" s="19">
        <v>0</v>
      </c>
      <c r="AZ78" s="19">
        <v>0</v>
      </c>
      <c r="BA78" s="19">
        <v>0</v>
      </c>
      <c r="BB78" s="19">
        <v>0</v>
      </c>
      <c r="BC78" s="19">
        <v>0</v>
      </c>
      <c r="BD78" s="19">
        <v>0</v>
      </c>
      <c r="BE78" s="19">
        <v>0</v>
      </c>
      <c r="BF78" s="19">
        <v>1</v>
      </c>
      <c r="BG78" s="19">
        <v>1</v>
      </c>
      <c r="BH78" s="32">
        <v>1</v>
      </c>
      <c r="BI78" s="19">
        <v>0.54138914999999999</v>
      </c>
      <c r="BJ78" s="19">
        <v>0.79693542500000003</v>
      </c>
      <c r="BK78" s="19">
        <v>1.1395523839999999</v>
      </c>
      <c r="BL78" s="19">
        <v>0.88663596200000006</v>
      </c>
      <c r="BM78" s="19">
        <v>0.61389159000000004</v>
      </c>
      <c r="BN78" s="19">
        <v>0.87593105299999996</v>
      </c>
      <c r="BO78" s="19">
        <v>1.1499098329999999</v>
      </c>
      <c r="BP78" s="19">
        <v>1.0855577160000001</v>
      </c>
      <c r="BQ78" s="19">
        <v>1.0812501160000001</v>
      </c>
      <c r="BR78" s="19">
        <v>0.90325217551598203</v>
      </c>
      <c r="BS78" s="32">
        <v>1.2925713138783901</v>
      </c>
      <c r="BT78" s="19">
        <v>0.44990000000000002</v>
      </c>
      <c r="BU78" s="19">
        <v>0.40450000000000003</v>
      </c>
      <c r="BV78" s="19">
        <v>0.39710000000000001</v>
      </c>
      <c r="BW78" s="19">
        <v>0.42359999999999998</v>
      </c>
      <c r="BX78" s="19">
        <v>0.41360000000000002</v>
      </c>
      <c r="BY78" s="19">
        <v>0.4204</v>
      </c>
      <c r="BZ78" s="19">
        <v>0.43709999999999999</v>
      </c>
      <c r="CA78" s="19">
        <v>0.44130000000000003</v>
      </c>
      <c r="CB78" s="19">
        <v>0.46089999999999998</v>
      </c>
      <c r="CC78" s="19">
        <v>0.47260000000000002</v>
      </c>
      <c r="CD78" s="32">
        <v>0.4662</v>
      </c>
      <c r="CE78" s="19">
        <v>0.01</v>
      </c>
      <c r="CF78" s="19">
        <v>8.0000000000000002E-3</v>
      </c>
      <c r="CG78" s="19">
        <v>0.01</v>
      </c>
      <c r="CH78" s="19">
        <v>1.2E-2</v>
      </c>
      <c r="CI78" s="19">
        <v>1.2999999999999999E-2</v>
      </c>
      <c r="CJ78" s="19">
        <v>0.01</v>
      </c>
      <c r="CK78" s="19">
        <v>8.9999999999999993E-3</v>
      </c>
      <c r="CL78" s="19">
        <v>0.01</v>
      </c>
      <c r="CM78" s="19">
        <v>0.01</v>
      </c>
      <c r="CN78" s="19">
        <v>1.2999999999999999E-2</v>
      </c>
      <c r="CO78" s="32">
        <v>6.0000000000000001E-3</v>
      </c>
      <c r="CP78" s="19">
        <v>19.176505554188562</v>
      </c>
      <c r="CQ78" s="19">
        <v>18.791312048923313</v>
      </c>
      <c r="CR78" s="19">
        <v>19.545403438579676</v>
      </c>
      <c r="CS78" s="19">
        <v>19.853181644801534</v>
      </c>
      <c r="CT78" s="19">
        <v>19.293818043048347</v>
      </c>
      <c r="CU78" s="19">
        <v>18.670489032446785</v>
      </c>
      <c r="CV78" s="19">
        <v>19.157917736887836</v>
      </c>
      <c r="CW78" s="19">
        <v>19.615429116011164</v>
      </c>
      <c r="CX78" s="19">
        <v>19.537860472301467</v>
      </c>
      <c r="CY78" s="19">
        <v>19.610932360389466</v>
      </c>
      <c r="CZ78" s="32">
        <v>19.567120090410469</v>
      </c>
    </row>
    <row r="79" spans="1:104" x14ac:dyDescent="0.2">
      <c r="A79" s="19" t="s">
        <v>148</v>
      </c>
      <c r="B79" s="19" t="s">
        <v>149</v>
      </c>
      <c r="E79" s="32" t="s">
        <v>139</v>
      </c>
      <c r="F79" s="19">
        <v>1</v>
      </c>
      <c r="G79" s="19">
        <v>1</v>
      </c>
      <c r="H79" s="19">
        <v>1</v>
      </c>
      <c r="I79" s="19">
        <v>1</v>
      </c>
      <c r="J79" s="19">
        <v>1</v>
      </c>
      <c r="K79" s="19">
        <v>1</v>
      </c>
      <c r="L79" s="19">
        <v>1</v>
      </c>
      <c r="M79" s="19">
        <v>1</v>
      </c>
      <c r="N79" s="19">
        <v>1</v>
      </c>
      <c r="O79" s="19">
        <v>1</v>
      </c>
      <c r="P79" s="32">
        <v>1</v>
      </c>
      <c r="Q79" s="19">
        <v>1</v>
      </c>
      <c r="R79" s="19">
        <v>1</v>
      </c>
      <c r="S79" s="19">
        <v>1</v>
      </c>
      <c r="T79" s="19">
        <v>1</v>
      </c>
      <c r="U79" s="19">
        <v>1</v>
      </c>
      <c r="V79" s="19">
        <v>1</v>
      </c>
      <c r="W79" s="19">
        <v>1</v>
      </c>
      <c r="X79" s="19">
        <v>1</v>
      </c>
      <c r="Y79" s="19">
        <v>1</v>
      </c>
      <c r="Z79" s="19">
        <v>1</v>
      </c>
      <c r="AA79" s="32">
        <v>1</v>
      </c>
      <c r="AB79" s="19">
        <v>1</v>
      </c>
      <c r="AC79" s="19">
        <v>1</v>
      </c>
      <c r="AD79" s="19">
        <v>1</v>
      </c>
      <c r="AE79" s="19">
        <v>1</v>
      </c>
      <c r="AF79" s="19">
        <v>1</v>
      </c>
      <c r="AG79" s="19">
        <v>1</v>
      </c>
      <c r="AH79" s="19">
        <v>1</v>
      </c>
      <c r="AI79" s="19">
        <v>1</v>
      </c>
      <c r="AJ79" s="19">
        <v>1</v>
      </c>
      <c r="AK79" s="19">
        <v>1</v>
      </c>
      <c r="AL79" s="32">
        <v>1</v>
      </c>
      <c r="AM79" s="19">
        <v>3.9985699999999999E-2</v>
      </c>
      <c r="AN79" s="19">
        <v>4.1343100000000001E-2</v>
      </c>
      <c r="AO79" s="19">
        <v>4.1502699999999997E-2</v>
      </c>
      <c r="AP79" s="19">
        <v>4.7167300000000002E-2</v>
      </c>
      <c r="AQ79" s="19">
        <v>5.0651599999999998E-2</v>
      </c>
      <c r="AR79" s="19">
        <v>5.0473900000000002E-2</v>
      </c>
      <c r="AT79" s="19">
        <v>5.6793200000000002E-2</v>
      </c>
      <c r="AU79" s="19">
        <v>6.7403599999999994E-2</v>
      </c>
      <c r="AV79" s="19">
        <v>5.9970900000000001E-2</v>
      </c>
      <c r="AW79" s="32">
        <v>6.9823899999999994E-2</v>
      </c>
      <c r="AX79" s="19">
        <v>0</v>
      </c>
      <c r="AY79" s="19">
        <v>0</v>
      </c>
      <c r="AZ79" s="19">
        <v>0</v>
      </c>
      <c r="BA79" s="19">
        <v>1</v>
      </c>
      <c r="BB79" s="19">
        <v>1</v>
      </c>
      <c r="BC79" s="19">
        <v>1</v>
      </c>
      <c r="BE79" s="19">
        <v>1</v>
      </c>
      <c r="BF79" s="19">
        <v>1</v>
      </c>
      <c r="BG79" s="19">
        <v>1</v>
      </c>
      <c r="BH79" s="32">
        <v>1</v>
      </c>
      <c r="BI79" s="19">
        <v>0.75362083199999996</v>
      </c>
      <c r="BJ79" s="19">
        <v>0.61170987300000002</v>
      </c>
      <c r="BK79" s="19">
        <v>0.76445077800000005</v>
      </c>
      <c r="BL79" s="19">
        <v>0.56158559900000005</v>
      </c>
      <c r="BM79" s="19">
        <v>0.61034348199999999</v>
      </c>
      <c r="BN79" s="19">
        <v>0.76455759599999995</v>
      </c>
      <c r="BO79" s="19">
        <v>1.03447226</v>
      </c>
      <c r="BP79" s="19">
        <v>0.93875584899999998</v>
      </c>
      <c r="BQ79" s="19">
        <v>0.98749222299999995</v>
      </c>
      <c r="BR79" s="19">
        <v>0.85293011187886703</v>
      </c>
      <c r="BS79" s="32">
        <v>1.1328803576203199</v>
      </c>
      <c r="BT79" s="19">
        <v>4.9299999999999997E-2</v>
      </c>
      <c r="BU79" s="19">
        <v>5.2600000000000001E-2</v>
      </c>
      <c r="BV79" s="19">
        <v>5.9799999999999999E-2</v>
      </c>
      <c r="BW79" s="19">
        <v>5.2699999999999997E-2</v>
      </c>
      <c r="BX79" s="19">
        <v>4.4299999999999999E-2</v>
      </c>
      <c r="BY79" s="19">
        <v>4.4600000000000001E-2</v>
      </c>
      <c r="BZ79" s="19">
        <v>4.5900000000000003E-2</v>
      </c>
      <c r="CA79" s="19">
        <v>4.4699999999999997E-2</v>
      </c>
      <c r="CB79" s="19">
        <v>4.4600000000000001E-2</v>
      </c>
      <c r="CC79" s="19">
        <v>4.5999999999999999E-2</v>
      </c>
      <c r="CD79" s="32">
        <v>4.4999999999999998E-2</v>
      </c>
      <c r="CE79" s="19">
        <v>4.0000000000000001E-3</v>
      </c>
      <c r="CF79" s="19">
        <v>2E-3</v>
      </c>
      <c r="CG79" s="19">
        <v>2E-3</v>
      </c>
      <c r="CH79" s="19">
        <v>4.0000000000000001E-3</v>
      </c>
      <c r="CI79" s="19">
        <v>4.0000000000000001E-3</v>
      </c>
      <c r="CJ79" s="19">
        <v>2E-3</v>
      </c>
      <c r="CK79" s="19">
        <v>4.0000000000000001E-3</v>
      </c>
      <c r="CL79" s="19">
        <v>4.0000000000000001E-3</v>
      </c>
      <c r="CM79" s="19">
        <v>6.0000000000000001E-3</v>
      </c>
      <c r="CN79" s="19">
        <v>3.0000000000000001E-3</v>
      </c>
      <c r="CO79" s="32">
        <v>3.0000000000000001E-3</v>
      </c>
      <c r="CP79" s="19">
        <v>20.172053142314766</v>
      </c>
      <c r="CQ79" s="19">
        <v>19.784690499861217</v>
      </c>
      <c r="CR79" s="19">
        <v>19.783085185001205</v>
      </c>
      <c r="CS79" s="19">
        <v>19.954472861185206</v>
      </c>
      <c r="CT79" s="19">
        <v>19.272016217292911</v>
      </c>
      <c r="CU79" s="19">
        <v>19.118025632388587</v>
      </c>
      <c r="CV79" s="19">
        <v>19.442894035016856</v>
      </c>
      <c r="CW79" s="19">
        <v>19.956586067509882</v>
      </c>
      <c r="CX79" s="19">
        <v>19.772156561208103</v>
      </c>
      <c r="CY79" s="19">
        <v>19.844024556956086</v>
      </c>
      <c r="CZ79" s="32">
        <v>19.822129880390257</v>
      </c>
    </row>
    <row r="80" spans="1:104" x14ac:dyDescent="0.2">
      <c r="A80" s="19" t="s">
        <v>150</v>
      </c>
      <c r="B80" s="19" t="s">
        <v>151</v>
      </c>
      <c r="E80" s="32" t="s">
        <v>139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32">
        <v>0</v>
      </c>
      <c r="Q80" s="19">
        <v>1</v>
      </c>
      <c r="R80" s="19">
        <v>1</v>
      </c>
      <c r="S80" s="19">
        <v>1</v>
      </c>
      <c r="T80" s="19">
        <v>1</v>
      </c>
      <c r="U80" s="19">
        <v>1</v>
      </c>
      <c r="V80" s="19">
        <v>1</v>
      </c>
      <c r="W80" s="19">
        <v>1</v>
      </c>
      <c r="X80" s="19">
        <v>1</v>
      </c>
      <c r="Y80" s="19">
        <v>1</v>
      </c>
      <c r="Z80" s="19">
        <v>1</v>
      </c>
      <c r="AA80" s="32">
        <v>1</v>
      </c>
      <c r="AB80" s="19">
        <v>1</v>
      </c>
      <c r="AC80" s="19">
        <v>1</v>
      </c>
      <c r="AD80" s="19">
        <v>0</v>
      </c>
      <c r="AE80" s="19">
        <v>1</v>
      </c>
      <c r="AF80" s="19">
        <v>1</v>
      </c>
      <c r="AG80" s="19">
        <v>1</v>
      </c>
      <c r="AH80" s="19">
        <v>1</v>
      </c>
      <c r="AI80" s="19">
        <v>1</v>
      </c>
      <c r="AJ80" s="19">
        <v>1</v>
      </c>
      <c r="AK80" s="19">
        <v>1</v>
      </c>
      <c r="AL80" s="32">
        <v>0</v>
      </c>
      <c r="AM80" s="19">
        <v>4.0246900000000002E-2</v>
      </c>
      <c r="AN80" s="19">
        <v>3.5995600000000003E-2</v>
      </c>
      <c r="AO80" s="19">
        <v>4.2759600000000002E-2</v>
      </c>
      <c r="AP80" s="19">
        <v>4.4466600000000002E-2</v>
      </c>
      <c r="AQ80" s="19">
        <v>4.5438100000000002E-2</v>
      </c>
      <c r="AR80" s="19">
        <v>3.8993699999999999E-2</v>
      </c>
      <c r="AS80" s="19">
        <v>9.9339899999999995E-2</v>
      </c>
      <c r="AT80" s="19">
        <v>3.8039000000000003E-2</v>
      </c>
      <c r="AU80" s="19">
        <v>4.2652500000000003E-2</v>
      </c>
      <c r="AV80" s="19">
        <v>4.6745799999999997E-2</v>
      </c>
      <c r="AW80" s="32">
        <v>4.41538E-2</v>
      </c>
      <c r="AX80" s="19">
        <v>0</v>
      </c>
      <c r="AY80" s="19">
        <v>0</v>
      </c>
      <c r="AZ80" s="19">
        <v>0</v>
      </c>
      <c r="BA80" s="19">
        <v>0</v>
      </c>
      <c r="BB80" s="19">
        <v>0</v>
      </c>
      <c r="BC80" s="19">
        <v>0</v>
      </c>
      <c r="BD80" s="19">
        <v>0</v>
      </c>
      <c r="BE80" s="19">
        <v>0</v>
      </c>
      <c r="BF80" s="19">
        <v>0</v>
      </c>
      <c r="BG80" s="19">
        <v>0</v>
      </c>
      <c r="BH80" s="32">
        <v>0</v>
      </c>
      <c r="BI80" s="19">
        <v>1.2024041809999999</v>
      </c>
      <c r="BJ80" s="19">
        <v>1.519210969</v>
      </c>
      <c r="BK80" s="19">
        <v>1.903490084</v>
      </c>
      <c r="BL80" s="19">
        <v>1.7682129870000001</v>
      </c>
      <c r="BM80" s="19">
        <v>3.0201925790000002</v>
      </c>
      <c r="BN80" s="19">
        <v>2.6355275580000002</v>
      </c>
      <c r="BO80" s="19">
        <v>3.277740316</v>
      </c>
      <c r="BP80" s="19">
        <v>2.8871205710000001</v>
      </c>
      <c r="BQ80" s="19">
        <v>2.766542227</v>
      </c>
      <c r="BR80" s="19">
        <v>3.8798891431019702</v>
      </c>
      <c r="BS80" s="32">
        <v>4.0214372665570703</v>
      </c>
      <c r="BT80" s="19">
        <v>0.1166</v>
      </c>
      <c r="BU80" s="19">
        <v>9.4E-2</v>
      </c>
      <c r="BV80" s="19">
        <v>2.8730000000000002E-2</v>
      </c>
      <c r="BW80" s="19">
        <v>2.8730000000000002E-2</v>
      </c>
      <c r="BX80" s="19" t="s">
        <v>4104</v>
      </c>
      <c r="BY80" s="19" t="s">
        <v>4104</v>
      </c>
      <c r="BZ80" s="19" t="s">
        <v>4104</v>
      </c>
      <c r="CA80" s="19" t="s">
        <v>4104</v>
      </c>
      <c r="CB80" s="19" t="s">
        <v>4104</v>
      </c>
      <c r="CC80" s="19">
        <v>2.9100000000000001E-2</v>
      </c>
      <c r="CD80" s="32" t="s">
        <v>4104</v>
      </c>
      <c r="CE80" s="19">
        <v>0.112</v>
      </c>
      <c r="CF80" s="19">
        <v>4.9000000000000002E-2</v>
      </c>
      <c r="CG80" s="19">
        <v>7.2999999999999995E-2</v>
      </c>
      <c r="CH80" s="19">
        <v>4.9000000000000002E-2</v>
      </c>
      <c r="CI80" s="19">
        <v>7.1999999999999995E-2</v>
      </c>
      <c r="CJ80" s="19">
        <v>9.1999999999999998E-2</v>
      </c>
      <c r="CK80" s="19">
        <v>8.1000000000000003E-2</v>
      </c>
      <c r="CL80" s="19">
        <v>9.9000000000000005E-2</v>
      </c>
      <c r="CM80" s="19">
        <v>6.2E-2</v>
      </c>
      <c r="CN80" s="19">
        <v>9.1999999999999998E-2</v>
      </c>
      <c r="CO80" s="32">
        <v>0.14299999999999999</v>
      </c>
      <c r="CP80" s="19">
        <v>18.401948714630617</v>
      </c>
      <c r="CQ80" s="19">
        <v>17.57876131963091</v>
      </c>
      <c r="CR80" s="19">
        <v>17.904663232360861</v>
      </c>
      <c r="CS80" s="19">
        <v>17.988266244706093</v>
      </c>
      <c r="CT80" s="19">
        <v>17.49888715708488</v>
      </c>
      <c r="CU80" s="19">
        <v>17.489700637740231</v>
      </c>
      <c r="CV80" s="19">
        <v>17.258632340303482</v>
      </c>
      <c r="CW80" s="19">
        <v>17.543028541217993</v>
      </c>
      <c r="CX80" s="19">
        <v>17.172223058939338</v>
      </c>
      <c r="CY80" s="19">
        <v>16.999669777473681</v>
      </c>
      <c r="CZ80" s="32">
        <v>17.519544991966679</v>
      </c>
    </row>
    <row r="81" spans="1:104" x14ac:dyDescent="0.2">
      <c r="A81" s="19" t="s">
        <v>142</v>
      </c>
      <c r="B81" s="19" t="s">
        <v>143</v>
      </c>
      <c r="C81" s="19" t="s">
        <v>4006</v>
      </c>
      <c r="E81" s="32" t="s">
        <v>139</v>
      </c>
      <c r="G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32">
        <v>0</v>
      </c>
      <c r="R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32">
        <v>0</v>
      </c>
      <c r="AC81" s="19">
        <v>0</v>
      </c>
      <c r="AG81" s="19">
        <v>0</v>
      </c>
      <c r="AH81" s="19">
        <v>0</v>
      </c>
      <c r="AI81" s="19">
        <v>0</v>
      </c>
      <c r="AJ81" s="19">
        <v>0</v>
      </c>
      <c r="AK81" s="19">
        <v>0</v>
      </c>
      <c r="AL81" s="32">
        <v>0</v>
      </c>
      <c r="AN81" s="19">
        <v>1.22951E-2</v>
      </c>
      <c r="AR81" s="19">
        <v>2.3841999999999999E-3</v>
      </c>
      <c r="AS81" s="19">
        <v>2.3960800000000001E-3</v>
      </c>
      <c r="AT81" s="19">
        <v>2.7718299999999999E-3</v>
      </c>
      <c r="AU81" s="19">
        <v>2.6391100000000001E-3</v>
      </c>
      <c r="AV81" s="19">
        <v>3.0192399999999999E-3</v>
      </c>
      <c r="AW81" s="32">
        <v>2.2106500000000002E-3</v>
      </c>
      <c r="AY81" s="19">
        <v>0</v>
      </c>
      <c r="BC81" s="19">
        <v>0</v>
      </c>
      <c r="BD81" s="19">
        <v>0</v>
      </c>
      <c r="BE81" s="19">
        <v>0</v>
      </c>
      <c r="BF81" s="19">
        <v>0</v>
      </c>
      <c r="BG81" s="19">
        <v>0</v>
      </c>
      <c r="BH81" s="32">
        <v>0</v>
      </c>
      <c r="BI81" s="19" t="s">
        <v>4104</v>
      </c>
      <c r="BJ81" s="19">
        <v>0.607005515</v>
      </c>
      <c r="BK81" s="19" t="s">
        <v>4104</v>
      </c>
      <c r="BL81" s="19" t="s">
        <v>4104</v>
      </c>
      <c r="BM81" s="19" t="s">
        <v>4104</v>
      </c>
      <c r="BN81" s="19">
        <v>0.59761740600000002</v>
      </c>
      <c r="BO81" s="19">
        <v>0.59688772700000003</v>
      </c>
      <c r="BP81" s="19">
        <v>0.59030468400000002</v>
      </c>
      <c r="BQ81" s="19">
        <v>0.581749454</v>
      </c>
      <c r="BR81" s="19">
        <v>0.59475007000125402</v>
      </c>
      <c r="BS81" s="32">
        <v>0.73195592657929198</v>
      </c>
      <c r="BT81" s="19" t="s">
        <v>4104</v>
      </c>
      <c r="BU81" s="19">
        <v>0.23599999999999999</v>
      </c>
      <c r="BV81" s="19" t="s">
        <v>4104</v>
      </c>
      <c r="BW81" s="19" t="s">
        <v>4104</v>
      </c>
      <c r="BX81" s="19" t="s">
        <v>4104</v>
      </c>
      <c r="BY81" s="19">
        <v>0.12139999999999999</v>
      </c>
      <c r="BZ81" s="19">
        <v>0.19980000000000001</v>
      </c>
      <c r="CA81" s="19">
        <v>0.26340000000000002</v>
      </c>
      <c r="CB81" s="19">
        <v>0.2676</v>
      </c>
      <c r="CC81" s="19">
        <v>0.25080000000000002</v>
      </c>
      <c r="CD81" s="32">
        <v>0.2172</v>
      </c>
      <c r="CE81" s="19" t="s">
        <v>4104</v>
      </c>
      <c r="CF81" s="19">
        <v>6.0000000000000001E-3</v>
      </c>
      <c r="CG81" s="19" t="s">
        <v>4104</v>
      </c>
      <c r="CH81" s="19" t="s">
        <v>4104</v>
      </c>
      <c r="CI81" s="19" t="s">
        <v>4104</v>
      </c>
      <c r="CJ81" s="19">
        <v>4.0000000000000001E-3</v>
      </c>
      <c r="CK81" s="19">
        <v>7.0000000000000001E-3</v>
      </c>
      <c r="CL81" s="19">
        <v>5.0000000000000001E-3</v>
      </c>
      <c r="CM81" s="19">
        <v>8.0000000000000002E-3</v>
      </c>
      <c r="CN81" s="19">
        <v>8.9999999999999993E-3</v>
      </c>
      <c r="CO81" s="32">
        <v>6.0000000000000001E-3</v>
      </c>
      <c r="CP81" s="19" t="s">
        <v>4104</v>
      </c>
      <c r="CQ81" s="19">
        <v>15.490446935699582</v>
      </c>
      <c r="CR81" s="19" t="s">
        <v>4104</v>
      </c>
      <c r="CS81" s="19" t="s">
        <v>4104</v>
      </c>
      <c r="CT81" s="19" t="s">
        <v>4104</v>
      </c>
      <c r="CU81" s="19">
        <v>14.884405486573446</v>
      </c>
      <c r="CV81" s="19">
        <v>14.915238215704104</v>
      </c>
      <c r="CW81" s="19">
        <v>15.059354589272425</v>
      </c>
      <c r="CX81" s="19">
        <v>15.049903502593274</v>
      </c>
      <c r="CY81" s="19">
        <v>15.309151330104738</v>
      </c>
      <c r="CZ81" s="32">
        <v>15.384967535261604</v>
      </c>
    </row>
    <row r="82" spans="1:104" x14ac:dyDescent="0.2">
      <c r="A82" s="19" t="s">
        <v>146</v>
      </c>
      <c r="B82" s="19" t="s">
        <v>147</v>
      </c>
      <c r="C82" s="19">
        <v>2014</v>
      </c>
      <c r="E82" s="32" t="s">
        <v>139</v>
      </c>
      <c r="F82" s="19">
        <v>0</v>
      </c>
      <c r="G82" s="19">
        <v>0</v>
      </c>
      <c r="I82" s="19">
        <v>0</v>
      </c>
      <c r="P82" s="32"/>
      <c r="Q82" s="19">
        <v>0</v>
      </c>
      <c r="R82" s="19">
        <v>0</v>
      </c>
      <c r="T82" s="19">
        <v>0</v>
      </c>
      <c r="AA82" s="32"/>
      <c r="AB82" s="19">
        <v>0</v>
      </c>
      <c r="AC82" s="19">
        <v>0</v>
      </c>
      <c r="AE82" s="19">
        <v>0</v>
      </c>
      <c r="AL82" s="32"/>
      <c r="AM82" s="19">
        <v>2.4246300000000001E-3</v>
      </c>
      <c r="AN82" s="19">
        <v>3.63693E-3</v>
      </c>
      <c r="AP82" s="19">
        <v>4.8296199999999997E-3</v>
      </c>
      <c r="AW82" s="32"/>
      <c r="AX82" s="19">
        <v>0</v>
      </c>
      <c r="AY82" s="19">
        <v>0</v>
      </c>
      <c r="BA82" s="19">
        <v>0</v>
      </c>
      <c r="BH82" s="32"/>
      <c r="BI82" s="19" t="s">
        <v>4104</v>
      </c>
      <c r="BJ82" s="19" t="s">
        <v>4104</v>
      </c>
      <c r="BK82" s="19" t="s">
        <v>4104</v>
      </c>
      <c r="BL82" s="19" t="s">
        <v>4104</v>
      </c>
      <c r="BM82" s="19" t="s">
        <v>4104</v>
      </c>
      <c r="BN82" s="19" t="s">
        <v>4104</v>
      </c>
      <c r="BO82" s="19" t="s">
        <v>4104</v>
      </c>
      <c r="BP82" s="19" t="s">
        <v>4104</v>
      </c>
      <c r="BQ82" s="19" t="s">
        <v>4104</v>
      </c>
      <c r="BR82" s="19" t="s">
        <v>4104</v>
      </c>
      <c r="BS82" s="32" t="s">
        <v>4104</v>
      </c>
      <c r="BT82" s="19" t="s">
        <v>4104</v>
      </c>
      <c r="BU82" s="19" t="s">
        <v>4104</v>
      </c>
      <c r="BV82" s="19" t="s">
        <v>4104</v>
      </c>
      <c r="BW82" s="19" t="s">
        <v>4104</v>
      </c>
      <c r="BX82" s="19" t="s">
        <v>4104</v>
      </c>
      <c r="BY82" s="19" t="s">
        <v>4104</v>
      </c>
      <c r="BZ82" s="19" t="s">
        <v>4104</v>
      </c>
      <c r="CA82" s="19" t="s">
        <v>4104</v>
      </c>
      <c r="CB82" s="19" t="s">
        <v>4104</v>
      </c>
      <c r="CC82" s="19" t="s">
        <v>4104</v>
      </c>
      <c r="CD82" s="32" t="s">
        <v>4104</v>
      </c>
      <c r="CE82" s="19" t="s">
        <v>4104</v>
      </c>
      <c r="CF82" s="19" t="s">
        <v>4104</v>
      </c>
      <c r="CG82" s="19" t="s">
        <v>4104</v>
      </c>
      <c r="CH82" s="19" t="s">
        <v>4104</v>
      </c>
      <c r="CI82" s="19" t="s">
        <v>4104</v>
      </c>
      <c r="CJ82" s="19" t="s">
        <v>4104</v>
      </c>
      <c r="CK82" s="19" t="s">
        <v>4104</v>
      </c>
      <c r="CL82" s="19" t="s">
        <v>4104</v>
      </c>
      <c r="CM82" s="19" t="s">
        <v>4104</v>
      </c>
      <c r="CN82" s="19" t="s">
        <v>4104</v>
      </c>
      <c r="CO82" s="32" t="s">
        <v>4104</v>
      </c>
      <c r="CP82" s="19" t="s">
        <v>4104</v>
      </c>
      <c r="CQ82" s="19" t="s">
        <v>4104</v>
      </c>
      <c r="CR82" s="19" t="s">
        <v>4104</v>
      </c>
      <c r="CS82" s="19" t="s">
        <v>4104</v>
      </c>
      <c r="CT82" s="19" t="s">
        <v>4104</v>
      </c>
      <c r="CU82" s="19" t="s">
        <v>4104</v>
      </c>
      <c r="CV82" s="19" t="s">
        <v>4104</v>
      </c>
      <c r="CW82" s="19" t="s">
        <v>4104</v>
      </c>
      <c r="CX82" s="19" t="s">
        <v>4104</v>
      </c>
      <c r="CY82" s="19" t="s">
        <v>4104</v>
      </c>
      <c r="CZ82" s="32" t="s">
        <v>4104</v>
      </c>
    </row>
    <row r="83" spans="1:104" x14ac:dyDescent="0.2">
      <c r="A83" s="19" t="s">
        <v>427</v>
      </c>
      <c r="B83" s="19" t="s">
        <v>428</v>
      </c>
      <c r="C83" s="19">
        <v>2013</v>
      </c>
      <c r="E83" s="32" t="s">
        <v>139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32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32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9">
        <v>0</v>
      </c>
      <c r="AL83" s="32">
        <v>0</v>
      </c>
      <c r="AP83" s="19">
        <v>1.7626300000000001E-3</v>
      </c>
      <c r="AQ83" s="19">
        <v>2.2284800000000001E-3</v>
      </c>
      <c r="AR83" s="19">
        <v>3.12781E-3</v>
      </c>
      <c r="AS83" s="19">
        <v>3.9937699999999998E-3</v>
      </c>
      <c r="AT83" s="19">
        <v>4.25808E-3</v>
      </c>
      <c r="AU83" s="19">
        <v>7.6713700000000003E-3</v>
      </c>
      <c r="AV83" s="19">
        <v>1.13279E-2</v>
      </c>
      <c r="AW83" s="32">
        <v>3.4508199999999998E-3</v>
      </c>
      <c r="BA83" s="19">
        <v>0</v>
      </c>
      <c r="BB83" s="19">
        <v>0</v>
      </c>
      <c r="BC83" s="19">
        <v>0</v>
      </c>
      <c r="BD83" s="19">
        <v>0</v>
      </c>
      <c r="BE83" s="19">
        <v>0</v>
      </c>
      <c r="BF83" s="19">
        <v>0</v>
      </c>
      <c r="BG83" s="19">
        <v>0</v>
      </c>
      <c r="BH83" s="32">
        <v>0</v>
      </c>
      <c r="BI83" s="19" t="s">
        <v>4104</v>
      </c>
      <c r="BJ83" s="19" t="s">
        <v>4104</v>
      </c>
      <c r="BK83" s="19" t="s">
        <v>4104</v>
      </c>
      <c r="BL83" s="19">
        <v>7.5289209460000004</v>
      </c>
      <c r="BM83" s="19">
        <v>0.98785629200000002</v>
      </c>
      <c r="BN83" s="19">
        <v>2.51206795</v>
      </c>
      <c r="BO83" s="19">
        <v>2.7613749190000001</v>
      </c>
      <c r="BP83" s="19">
        <v>2.7062536079999999</v>
      </c>
      <c r="BQ83" s="19">
        <v>3.0395566710000002</v>
      </c>
      <c r="BR83" s="19">
        <v>1.1541947336987699</v>
      </c>
      <c r="BS83" s="32">
        <v>0.40085682180579302</v>
      </c>
      <c r="BT83" s="19" t="s">
        <v>4104</v>
      </c>
      <c r="BU83" s="19" t="s">
        <v>4104</v>
      </c>
      <c r="BV83" s="19" t="s">
        <v>4104</v>
      </c>
      <c r="BW83" s="19" t="s">
        <v>4104</v>
      </c>
      <c r="BX83" s="19" t="s">
        <v>4104</v>
      </c>
      <c r="BY83" s="19">
        <v>3.1600000000000003E-2</v>
      </c>
      <c r="BZ83" s="19">
        <v>5.7700000000000001E-2</v>
      </c>
      <c r="CA83" s="19">
        <v>0.03</v>
      </c>
      <c r="CB83" s="19">
        <v>5.8400000000000001E-2</v>
      </c>
      <c r="CC83" s="19">
        <v>2.8899999999999999E-2</v>
      </c>
      <c r="CD83" s="32">
        <v>4.5699999999999998E-2</v>
      </c>
      <c r="CE83" s="19" t="s">
        <v>4104</v>
      </c>
      <c r="CF83" s="19" t="s">
        <v>4104</v>
      </c>
      <c r="CG83" s="19" t="s">
        <v>4104</v>
      </c>
      <c r="CH83" s="19">
        <v>-7.0999999999999994E-2</v>
      </c>
      <c r="CI83" s="19">
        <v>-0.14199999999999999</v>
      </c>
      <c r="CJ83" s="19">
        <v>-0.106</v>
      </c>
      <c r="CK83" s="19">
        <v>-1.9E-2</v>
      </c>
      <c r="CL83" s="19">
        <v>-0.11</v>
      </c>
      <c r="CM83" s="19">
        <v>-2.8000000000000001E-2</v>
      </c>
      <c r="CN83" s="19">
        <v>-3.4000000000000002E-2</v>
      </c>
      <c r="CO83" s="32">
        <v>-0.14199999999999999</v>
      </c>
      <c r="CP83" s="19" t="s">
        <v>4104</v>
      </c>
      <c r="CQ83" s="19" t="s">
        <v>4104</v>
      </c>
      <c r="CR83" s="19" t="s">
        <v>4104</v>
      </c>
      <c r="CS83" s="19" t="s">
        <v>4104</v>
      </c>
      <c r="CT83" s="19">
        <v>20.565924890291942</v>
      </c>
      <c r="CU83" s="19">
        <v>20.40858687242363</v>
      </c>
      <c r="CV83" s="19">
        <v>19.535813809945186</v>
      </c>
      <c r="CW83" s="19">
        <v>20.678644446353193</v>
      </c>
      <c r="CX83" s="19">
        <v>20.858615799968938</v>
      </c>
      <c r="CY83" s="19">
        <v>20.756901269882309</v>
      </c>
      <c r="CZ83" s="32">
        <v>18.272566971939948</v>
      </c>
    </row>
    <row r="84" spans="1:104" x14ac:dyDescent="0.2">
      <c r="A84" s="19" t="s">
        <v>445</v>
      </c>
      <c r="B84" s="19" t="s">
        <v>446</v>
      </c>
      <c r="C84" s="19">
        <v>2016</v>
      </c>
      <c r="E84" s="32" t="s">
        <v>139</v>
      </c>
      <c r="L84" s="19">
        <v>1</v>
      </c>
      <c r="M84" s="19">
        <v>1</v>
      </c>
      <c r="N84" s="19">
        <v>1</v>
      </c>
      <c r="O84" s="19">
        <v>1</v>
      </c>
      <c r="P84" s="32">
        <v>1</v>
      </c>
      <c r="W84" s="19">
        <v>1</v>
      </c>
      <c r="X84" s="19">
        <v>1</v>
      </c>
      <c r="Y84" s="19">
        <v>1</v>
      </c>
      <c r="Z84" s="19">
        <v>1</v>
      </c>
      <c r="AA84" s="32">
        <v>1</v>
      </c>
      <c r="AH84" s="19">
        <v>1</v>
      </c>
      <c r="AI84" s="19">
        <v>1</v>
      </c>
      <c r="AJ84" s="19">
        <v>1</v>
      </c>
      <c r="AK84" s="19">
        <v>1</v>
      </c>
      <c r="AL84" s="32">
        <v>1</v>
      </c>
      <c r="AS84" s="19">
        <v>2.1367899999999999E-2</v>
      </c>
      <c r="AT84" s="19">
        <v>2.1648799999999999E-2</v>
      </c>
      <c r="AU84" s="19">
        <v>1.76376E-2</v>
      </c>
      <c r="AV84" s="19">
        <v>1.97833E-2</v>
      </c>
      <c r="AW84" s="32">
        <v>2.84681E-2</v>
      </c>
      <c r="BD84" s="19">
        <v>1</v>
      </c>
      <c r="BE84" s="19">
        <v>1</v>
      </c>
      <c r="BF84" s="19">
        <v>1</v>
      </c>
      <c r="BG84" s="19">
        <v>1</v>
      </c>
      <c r="BH84" s="32">
        <v>1</v>
      </c>
      <c r="BI84" s="19" t="s">
        <v>4104</v>
      </c>
      <c r="BJ84" s="19" t="s">
        <v>4104</v>
      </c>
      <c r="BK84" s="19" t="s">
        <v>4104</v>
      </c>
      <c r="BL84" s="19" t="s">
        <v>4104</v>
      </c>
      <c r="BM84" s="19" t="s">
        <v>4104</v>
      </c>
      <c r="BN84" s="19" t="s">
        <v>4104</v>
      </c>
      <c r="BO84" s="19">
        <v>1.5898462870000001</v>
      </c>
      <c r="BP84" s="19">
        <v>1.324982994</v>
      </c>
      <c r="BQ84" s="19">
        <v>1.2009312889999999</v>
      </c>
      <c r="BR84" s="19">
        <v>0.99341963089599306</v>
      </c>
      <c r="BS84" s="32">
        <v>1.28174307439502</v>
      </c>
      <c r="BT84" s="19" t="s">
        <v>4104</v>
      </c>
      <c r="BU84" s="19" t="s">
        <v>4104</v>
      </c>
      <c r="BV84" s="19" t="s">
        <v>4104</v>
      </c>
      <c r="BW84" s="19" t="s">
        <v>4104</v>
      </c>
      <c r="BX84" s="19" t="s">
        <v>4104</v>
      </c>
      <c r="BY84" s="19" t="s">
        <v>4104</v>
      </c>
      <c r="BZ84" s="19">
        <v>0.28349999999999997</v>
      </c>
      <c r="CA84" s="19">
        <v>0.36170000000000002</v>
      </c>
      <c r="CB84" s="19">
        <v>0.38200000000000001</v>
      </c>
      <c r="CC84" s="19">
        <v>0.34789999999999999</v>
      </c>
      <c r="CD84" s="32">
        <v>0.33539999999999998</v>
      </c>
      <c r="CE84" s="19" t="s">
        <v>4104</v>
      </c>
      <c r="CF84" s="19" t="s">
        <v>4104</v>
      </c>
      <c r="CG84" s="19" t="s">
        <v>4104</v>
      </c>
      <c r="CH84" s="19" t="s">
        <v>4104</v>
      </c>
      <c r="CI84" s="19" t="s">
        <v>4104</v>
      </c>
      <c r="CJ84" s="19" t="s">
        <v>4104</v>
      </c>
      <c r="CK84" s="19">
        <v>1.2E-2</v>
      </c>
      <c r="CL84" s="19">
        <v>8.9999999999999993E-3</v>
      </c>
      <c r="CM84" s="19">
        <v>8.0000000000000002E-3</v>
      </c>
      <c r="CN84" s="19">
        <v>8.0000000000000002E-3</v>
      </c>
      <c r="CO84" s="32">
        <v>8.0000000000000002E-3</v>
      </c>
      <c r="CP84" s="19" t="s">
        <v>4104</v>
      </c>
      <c r="CQ84" s="19" t="s">
        <v>4104</v>
      </c>
      <c r="CR84" s="19" t="s">
        <v>4104</v>
      </c>
      <c r="CS84" s="19" t="s">
        <v>4104</v>
      </c>
      <c r="CT84" s="19" t="s">
        <v>4104</v>
      </c>
      <c r="CU84" s="19" t="s">
        <v>4104</v>
      </c>
      <c r="CV84" s="19" t="s">
        <v>4104</v>
      </c>
      <c r="CW84" s="19" t="s">
        <v>4104</v>
      </c>
      <c r="CX84" s="19" t="s">
        <v>4104</v>
      </c>
      <c r="CY84" s="19" t="s">
        <v>4104</v>
      </c>
      <c r="CZ84" s="32" t="s">
        <v>4104</v>
      </c>
    </row>
    <row r="85" spans="1:104" x14ac:dyDescent="0.2">
      <c r="A85" s="19" t="s">
        <v>463</v>
      </c>
      <c r="B85" s="19" t="s">
        <v>464</v>
      </c>
      <c r="C85" s="19">
        <v>2016</v>
      </c>
      <c r="E85" s="32" t="s">
        <v>139</v>
      </c>
      <c r="L85" s="19">
        <v>0</v>
      </c>
      <c r="M85" s="19">
        <v>0</v>
      </c>
      <c r="N85" s="19">
        <v>0</v>
      </c>
      <c r="O85" s="19">
        <v>0</v>
      </c>
      <c r="P85" s="32">
        <v>1</v>
      </c>
      <c r="W85" s="19">
        <v>1</v>
      </c>
      <c r="X85" s="19">
        <v>1</v>
      </c>
      <c r="Y85" s="19">
        <v>1</v>
      </c>
      <c r="Z85" s="19">
        <v>1</v>
      </c>
      <c r="AA85" s="32">
        <v>1</v>
      </c>
      <c r="AH85" s="19">
        <v>1</v>
      </c>
      <c r="AI85" s="19">
        <v>1</v>
      </c>
      <c r="AJ85" s="19">
        <v>1</v>
      </c>
      <c r="AK85" s="19">
        <v>1</v>
      </c>
      <c r="AL85" s="32">
        <v>1</v>
      </c>
      <c r="AS85" s="19">
        <v>3.1037599999999999E-2</v>
      </c>
      <c r="AT85" s="19">
        <v>2.42332E-2</v>
      </c>
      <c r="AU85" s="19">
        <v>2.76262E-2</v>
      </c>
      <c r="AV85" s="19">
        <v>3.3990699999999999E-2</v>
      </c>
      <c r="AW85" s="32">
        <v>4.1403599999999999E-2</v>
      </c>
      <c r="BD85" s="19">
        <v>0</v>
      </c>
      <c r="BE85" s="19">
        <v>0</v>
      </c>
      <c r="BF85" s="19">
        <v>0</v>
      </c>
      <c r="BG85" s="19">
        <v>0</v>
      </c>
      <c r="BH85" s="32">
        <v>1</v>
      </c>
      <c r="BI85" s="19" t="s">
        <v>4104</v>
      </c>
      <c r="BJ85" s="19" t="s">
        <v>4104</v>
      </c>
      <c r="BK85" s="19" t="s">
        <v>4104</v>
      </c>
      <c r="BL85" s="19" t="s">
        <v>4104</v>
      </c>
      <c r="BM85" s="19" t="s">
        <v>4104</v>
      </c>
      <c r="BN85" s="19" t="s">
        <v>4104</v>
      </c>
      <c r="BO85" s="19" t="s">
        <v>4104</v>
      </c>
      <c r="BP85" s="19" t="s">
        <v>4104</v>
      </c>
      <c r="BQ85" s="19" t="s">
        <v>4104</v>
      </c>
      <c r="BR85" s="19" t="s">
        <v>4104</v>
      </c>
      <c r="BS85" s="32" t="s">
        <v>4104</v>
      </c>
      <c r="BT85" s="19" t="s">
        <v>4104</v>
      </c>
      <c r="BU85" s="19" t="s">
        <v>4104</v>
      </c>
      <c r="BV85" s="19" t="s">
        <v>4104</v>
      </c>
      <c r="BW85" s="19" t="s">
        <v>4104</v>
      </c>
      <c r="BX85" s="19" t="s">
        <v>4104</v>
      </c>
      <c r="BY85" s="19" t="s">
        <v>4104</v>
      </c>
      <c r="BZ85" s="19" t="s">
        <v>4104</v>
      </c>
      <c r="CA85" s="19" t="s">
        <v>4104</v>
      </c>
      <c r="CB85" s="19" t="s">
        <v>4104</v>
      </c>
      <c r="CC85" s="19" t="s">
        <v>4104</v>
      </c>
      <c r="CD85" s="32" t="s">
        <v>4104</v>
      </c>
      <c r="CE85" s="19" t="s">
        <v>4104</v>
      </c>
      <c r="CF85" s="19" t="s">
        <v>4104</v>
      </c>
      <c r="CG85" s="19" t="s">
        <v>4104</v>
      </c>
      <c r="CH85" s="19" t="s">
        <v>4104</v>
      </c>
      <c r="CI85" s="19" t="s">
        <v>4104</v>
      </c>
      <c r="CJ85" s="19" t="s">
        <v>4104</v>
      </c>
      <c r="CK85" s="19" t="s">
        <v>4104</v>
      </c>
      <c r="CL85" s="19" t="s">
        <v>4104</v>
      </c>
      <c r="CM85" s="19" t="s">
        <v>4104</v>
      </c>
      <c r="CN85" s="19" t="s">
        <v>4104</v>
      </c>
      <c r="CO85" s="32" t="s">
        <v>4104</v>
      </c>
      <c r="CP85" s="19" t="s">
        <v>4104</v>
      </c>
      <c r="CQ85" s="19" t="s">
        <v>4104</v>
      </c>
      <c r="CR85" s="19" t="s">
        <v>4104</v>
      </c>
      <c r="CS85" s="19" t="s">
        <v>4104</v>
      </c>
      <c r="CT85" s="19" t="s">
        <v>4104</v>
      </c>
      <c r="CU85" s="19" t="s">
        <v>4104</v>
      </c>
      <c r="CV85" s="19">
        <v>18.145922273296819</v>
      </c>
      <c r="CW85" s="19">
        <v>18.557271972204557</v>
      </c>
      <c r="CX85" s="19">
        <v>18.02616894949298</v>
      </c>
      <c r="CY85" s="19">
        <v>17.734614854266937</v>
      </c>
      <c r="CZ85" s="32">
        <v>17.532227716128592</v>
      </c>
    </row>
    <row r="86" spans="1:104" x14ac:dyDescent="0.2">
      <c r="A86" s="19" t="s">
        <v>465</v>
      </c>
      <c r="B86" s="19" t="s">
        <v>466</v>
      </c>
      <c r="E86" s="32" t="s">
        <v>139</v>
      </c>
      <c r="F86" s="19">
        <v>0</v>
      </c>
      <c r="G86" s="19">
        <v>0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32">
        <v>0</v>
      </c>
      <c r="Q86" s="19">
        <v>0</v>
      </c>
      <c r="R86" s="19">
        <v>1</v>
      </c>
      <c r="T86" s="19">
        <v>1</v>
      </c>
      <c r="U86" s="19">
        <v>1</v>
      </c>
      <c r="V86" s="19">
        <v>1</v>
      </c>
      <c r="W86" s="19">
        <v>1</v>
      </c>
      <c r="X86" s="19">
        <v>1</v>
      </c>
      <c r="Y86" s="19">
        <v>1</v>
      </c>
      <c r="Z86" s="19">
        <v>1</v>
      </c>
      <c r="AA86" s="32">
        <v>1</v>
      </c>
      <c r="AB86" s="19">
        <v>1</v>
      </c>
      <c r="AC86" s="19">
        <v>1</v>
      </c>
      <c r="AE86" s="19">
        <v>1</v>
      </c>
      <c r="AF86" s="19">
        <v>1</v>
      </c>
      <c r="AG86" s="19">
        <v>1</v>
      </c>
      <c r="AH86" s="19">
        <v>1</v>
      </c>
      <c r="AI86" s="19">
        <v>1</v>
      </c>
      <c r="AJ86" s="19">
        <v>1</v>
      </c>
      <c r="AK86" s="19">
        <v>1</v>
      </c>
      <c r="AL86" s="32">
        <v>1</v>
      </c>
      <c r="AM86" s="19">
        <v>1.42539E-2</v>
      </c>
      <c r="AN86" s="19">
        <v>1.2696199999999999E-2</v>
      </c>
      <c r="AP86" s="19">
        <v>1.4166099999999999E-2</v>
      </c>
      <c r="AQ86" s="19">
        <v>1.4904300000000001E-2</v>
      </c>
      <c r="AR86" s="19">
        <v>1.3756600000000001E-2</v>
      </c>
      <c r="AS86" s="19">
        <v>1.3633299999999999E-2</v>
      </c>
      <c r="AT86" s="19">
        <v>1.2810200000000001E-2</v>
      </c>
      <c r="AU86" s="19">
        <v>1.38858E-2</v>
      </c>
      <c r="AV86" s="19">
        <v>1.4503E-2</v>
      </c>
      <c r="AW86" s="32">
        <v>1.34599E-2</v>
      </c>
      <c r="AX86" s="19">
        <v>0</v>
      </c>
      <c r="AY86" s="19">
        <v>0</v>
      </c>
      <c r="BA86" s="19">
        <v>0</v>
      </c>
      <c r="BB86" s="19">
        <v>0</v>
      </c>
      <c r="BC86" s="19">
        <v>0</v>
      </c>
      <c r="BD86" s="19">
        <v>0</v>
      </c>
      <c r="BE86" s="19">
        <v>1</v>
      </c>
      <c r="BF86" s="19">
        <v>1</v>
      </c>
      <c r="BG86" s="19">
        <v>0</v>
      </c>
      <c r="BH86" s="32">
        <v>1</v>
      </c>
      <c r="BI86" s="19" t="s">
        <v>4104</v>
      </c>
      <c r="BJ86" s="19" t="s">
        <v>4104</v>
      </c>
      <c r="BK86" s="19" t="s">
        <v>4104</v>
      </c>
      <c r="BL86" s="19">
        <v>10.328571478127515</v>
      </c>
      <c r="BM86" s="19">
        <v>0.87373751200000005</v>
      </c>
      <c r="BN86" s="19">
        <v>1.1770604849999999</v>
      </c>
      <c r="BO86" s="19">
        <v>1.1278503929999999</v>
      </c>
      <c r="BP86" s="19">
        <v>0.81599982400000004</v>
      </c>
      <c r="BQ86" s="19">
        <v>0.85724429899999999</v>
      </c>
      <c r="BR86" s="19">
        <v>0.773034479952867</v>
      </c>
      <c r="BS86" s="32">
        <v>1.0636074338263699</v>
      </c>
      <c r="BT86" s="19">
        <v>0.2475</v>
      </c>
      <c r="BU86" s="19">
        <v>0.22320000000000001</v>
      </c>
      <c r="BV86" s="19" t="s">
        <v>4104</v>
      </c>
      <c r="BW86" s="19">
        <v>0.19800000000000001</v>
      </c>
      <c r="BX86" s="19">
        <v>0.23469999999999999</v>
      </c>
      <c r="BY86" s="19">
        <v>0.29870000000000002</v>
      </c>
      <c r="BZ86" s="19">
        <v>0.2442</v>
      </c>
      <c r="CA86" s="19">
        <v>0.28389999999999999</v>
      </c>
      <c r="CB86" s="19">
        <v>0.33839999999999998</v>
      </c>
      <c r="CC86" s="19">
        <v>0.33879999999999999</v>
      </c>
      <c r="CD86" s="32">
        <v>0.31990000000000002</v>
      </c>
      <c r="CE86" s="19">
        <v>1E-3</v>
      </c>
      <c r="CF86" s="19">
        <v>7.0000000000000001E-3</v>
      </c>
      <c r="CG86" s="19" t="s">
        <v>4104</v>
      </c>
      <c r="CH86" s="19">
        <v>1.2999999999999999E-2</v>
      </c>
      <c r="CI86" s="19">
        <v>1.4999999999999999E-2</v>
      </c>
      <c r="CJ86" s="19">
        <v>1.4999999999999999E-2</v>
      </c>
      <c r="CK86" s="19">
        <v>2.1000000000000001E-2</v>
      </c>
      <c r="CL86" s="19">
        <v>2.4E-2</v>
      </c>
      <c r="CM86" s="19">
        <v>2.3E-2</v>
      </c>
      <c r="CN86" s="19">
        <v>2.4E-2</v>
      </c>
      <c r="CO86" s="32">
        <v>2.3E-2</v>
      </c>
      <c r="CP86" s="19" t="s">
        <v>4104</v>
      </c>
      <c r="CQ86" s="19" t="s">
        <v>4104</v>
      </c>
      <c r="CR86" s="19" t="s">
        <v>4104</v>
      </c>
      <c r="CS86" s="19" t="s">
        <v>4104</v>
      </c>
      <c r="CT86" s="19">
        <v>16.773053524458536</v>
      </c>
      <c r="CU86" s="19">
        <v>16.509617503012649</v>
      </c>
      <c r="CV86" s="19">
        <v>17.218230861919249</v>
      </c>
      <c r="CW86" s="19">
        <v>17.352687668765327</v>
      </c>
      <c r="CX86" s="19">
        <v>17.094306229906017</v>
      </c>
      <c r="CY86" s="19">
        <v>17.361184636580177</v>
      </c>
      <c r="CZ86" s="32">
        <v>17.429655292827047</v>
      </c>
    </row>
    <row r="87" spans="1:104" x14ac:dyDescent="0.2">
      <c r="A87" s="19" t="s">
        <v>613</v>
      </c>
      <c r="B87" s="19" t="s">
        <v>3936</v>
      </c>
      <c r="C87" s="19">
        <v>2016</v>
      </c>
      <c r="D87" s="19">
        <v>2021</v>
      </c>
      <c r="E87" s="32" t="s">
        <v>139</v>
      </c>
      <c r="L87" s="19">
        <v>0</v>
      </c>
      <c r="M87" s="19">
        <v>0</v>
      </c>
      <c r="N87" s="19">
        <v>0</v>
      </c>
      <c r="O87" s="19">
        <v>0</v>
      </c>
      <c r="P87" s="32">
        <v>0</v>
      </c>
      <c r="W87" s="19">
        <v>0</v>
      </c>
      <c r="X87" s="19">
        <v>0</v>
      </c>
      <c r="Y87" s="19">
        <v>0</v>
      </c>
      <c r="Z87" s="19">
        <v>0</v>
      </c>
      <c r="AA87" s="32">
        <v>0</v>
      </c>
      <c r="AH87" s="19">
        <v>0</v>
      </c>
      <c r="AI87" s="19">
        <v>0</v>
      </c>
      <c r="AJ87" s="19">
        <v>0</v>
      </c>
      <c r="AK87" s="19">
        <v>0</v>
      </c>
      <c r="AL87" s="32">
        <v>0</v>
      </c>
      <c r="AS87" s="19">
        <v>3.6421299999999997E-2</v>
      </c>
      <c r="AT87" s="19">
        <v>2.8713200000000001E-2</v>
      </c>
      <c r="AU87" s="19">
        <v>2.7378599999999999E-2</v>
      </c>
      <c r="AV87" s="19">
        <v>2.90551E-2</v>
      </c>
      <c r="AW87" s="32">
        <v>3.7737899999999998E-2</v>
      </c>
      <c r="BD87" s="19">
        <v>0</v>
      </c>
      <c r="BE87" s="19">
        <v>0</v>
      </c>
      <c r="BF87" s="19">
        <v>0</v>
      </c>
      <c r="BG87" s="19">
        <v>0</v>
      </c>
      <c r="BH87" s="32">
        <v>0</v>
      </c>
      <c r="BI87" s="19" t="s">
        <v>4104</v>
      </c>
      <c r="BJ87" s="19" t="s">
        <v>4104</v>
      </c>
      <c r="BK87" s="19" t="s">
        <v>4104</v>
      </c>
      <c r="BL87" s="19" t="s">
        <v>4104</v>
      </c>
      <c r="BM87" s="19" t="s">
        <v>4104</v>
      </c>
      <c r="BN87" s="19" t="s">
        <v>4104</v>
      </c>
      <c r="BO87" s="19">
        <v>1.1166777678303099</v>
      </c>
      <c r="BP87" s="19">
        <v>0.543868664233635</v>
      </c>
      <c r="BQ87" s="19">
        <v>0.90722066761961595</v>
      </c>
      <c r="BR87" s="19">
        <v>5.29991894086454</v>
      </c>
      <c r="BS87" s="32">
        <v>1.5628944687650399</v>
      </c>
      <c r="BT87" s="19" t="s">
        <v>4104</v>
      </c>
      <c r="BU87" s="19" t="s">
        <v>4104</v>
      </c>
      <c r="BV87" s="19" t="s">
        <v>4104</v>
      </c>
      <c r="BW87" s="19" t="s">
        <v>4104</v>
      </c>
      <c r="BX87" s="19" t="s">
        <v>4104</v>
      </c>
      <c r="BY87" s="19" t="s">
        <v>4104</v>
      </c>
      <c r="BZ87" s="19">
        <v>5.79E-2</v>
      </c>
      <c r="CA87" s="19">
        <v>9.3600000000000003E-2</v>
      </c>
      <c r="CB87" s="19">
        <v>0.16039999999999999</v>
      </c>
      <c r="CC87" s="19">
        <v>0.1348</v>
      </c>
      <c r="CD87" s="32" t="s">
        <v>4104</v>
      </c>
      <c r="CE87" s="19" t="s">
        <v>4104</v>
      </c>
      <c r="CF87" s="19" t="s">
        <v>4104</v>
      </c>
      <c r="CG87" s="19" t="s">
        <v>4104</v>
      </c>
      <c r="CH87" s="19" t="s">
        <v>4104</v>
      </c>
      <c r="CI87" s="19" t="s">
        <v>4104</v>
      </c>
      <c r="CJ87" s="19" t="s">
        <v>4104</v>
      </c>
      <c r="CK87" s="19">
        <v>0.115</v>
      </c>
      <c r="CL87" s="19">
        <v>0.08</v>
      </c>
      <c r="CM87" s="19">
        <v>-0.155</v>
      </c>
      <c r="CN87" s="19">
        <v>0.11700000000000001</v>
      </c>
      <c r="CO87" s="32">
        <v>0.16917829999999984</v>
      </c>
      <c r="CP87" s="19" t="s">
        <v>4104</v>
      </c>
      <c r="CQ87" s="19" t="s">
        <v>4104</v>
      </c>
      <c r="CR87" s="19" t="s">
        <v>4104</v>
      </c>
      <c r="CS87" s="19" t="s">
        <v>4104</v>
      </c>
      <c r="CT87" s="19" t="s">
        <v>4104</v>
      </c>
      <c r="CU87" s="19" t="s">
        <v>4104</v>
      </c>
      <c r="CV87" s="19">
        <v>16.195115467333181</v>
      </c>
      <c r="CW87" s="19">
        <v>15.825952576408788</v>
      </c>
      <c r="CX87" s="19">
        <v>15.051207104776326</v>
      </c>
      <c r="CY87" s="19">
        <v>15.211131384200604</v>
      </c>
      <c r="CZ87" s="32">
        <v>17.094753283936647</v>
      </c>
    </row>
    <row r="88" spans="1:104" x14ac:dyDescent="0.2">
      <c r="A88" s="19" t="s">
        <v>467</v>
      </c>
      <c r="B88" s="19" t="s">
        <v>468</v>
      </c>
      <c r="C88" s="19">
        <v>2017</v>
      </c>
      <c r="D88" s="19">
        <v>2021</v>
      </c>
      <c r="E88" s="32" t="s">
        <v>139</v>
      </c>
      <c r="L88" s="19">
        <v>0</v>
      </c>
      <c r="M88" s="19">
        <v>0</v>
      </c>
      <c r="N88" s="19">
        <v>0</v>
      </c>
      <c r="O88" s="19">
        <v>0</v>
      </c>
      <c r="P88" s="32">
        <v>0</v>
      </c>
      <c r="W88" s="19">
        <v>1</v>
      </c>
      <c r="X88" s="19">
        <v>1</v>
      </c>
      <c r="Y88" s="19">
        <v>1</v>
      </c>
      <c r="Z88" s="19">
        <v>1</v>
      </c>
      <c r="AA88" s="32">
        <v>1</v>
      </c>
      <c r="AH88" s="19">
        <v>1</v>
      </c>
      <c r="AI88" s="19">
        <v>1</v>
      </c>
      <c r="AJ88" s="19">
        <v>1</v>
      </c>
      <c r="AK88" s="19">
        <v>1</v>
      </c>
      <c r="AL88" s="32">
        <v>1</v>
      </c>
      <c r="AS88" s="19">
        <v>2.6263499999999999E-2</v>
      </c>
      <c r="AT88" s="19">
        <v>1.6153500000000001E-2</v>
      </c>
      <c r="AU88" s="19">
        <v>2.0834800000000001E-2</v>
      </c>
      <c r="AV88" s="19">
        <v>2.08238E-2</v>
      </c>
      <c r="AW88" s="32">
        <v>2.31776E-2</v>
      </c>
      <c r="BD88" s="19">
        <v>1</v>
      </c>
      <c r="BE88" s="19">
        <v>0</v>
      </c>
      <c r="BF88" s="19">
        <v>0</v>
      </c>
      <c r="BG88" s="19">
        <v>0</v>
      </c>
      <c r="BH88" s="32">
        <v>0</v>
      </c>
      <c r="BI88" s="19" t="s">
        <v>4104</v>
      </c>
      <c r="BJ88" s="19" t="s">
        <v>4104</v>
      </c>
      <c r="BK88" s="19" t="s">
        <v>4104</v>
      </c>
      <c r="BL88" s="19" t="s">
        <v>4104</v>
      </c>
      <c r="BM88" s="19" t="s">
        <v>4104</v>
      </c>
      <c r="BN88" s="19" t="s">
        <v>4104</v>
      </c>
      <c r="BO88" s="19" t="s">
        <v>4104</v>
      </c>
      <c r="BP88" s="19" t="s">
        <v>4104</v>
      </c>
      <c r="BQ88" s="19" t="s">
        <v>4104</v>
      </c>
      <c r="BR88" s="19" t="s">
        <v>4104</v>
      </c>
      <c r="BS88" s="32" t="s">
        <v>4104</v>
      </c>
      <c r="BT88" s="19" t="s">
        <v>4104</v>
      </c>
      <c r="BU88" s="19" t="s">
        <v>4104</v>
      </c>
      <c r="BV88" s="19" t="s">
        <v>4104</v>
      </c>
      <c r="BW88" s="19" t="s">
        <v>4104</v>
      </c>
      <c r="BX88" s="19" t="s">
        <v>4104</v>
      </c>
      <c r="BY88" s="19" t="s">
        <v>4104</v>
      </c>
      <c r="BZ88" s="19" t="s">
        <v>4104</v>
      </c>
      <c r="CA88" s="19" t="s">
        <v>4104</v>
      </c>
      <c r="CB88" s="19" t="s">
        <v>4104</v>
      </c>
      <c r="CC88" s="19" t="s">
        <v>4104</v>
      </c>
      <c r="CD88" s="32" t="s">
        <v>4104</v>
      </c>
      <c r="CE88" s="19" t="s">
        <v>4104</v>
      </c>
      <c r="CF88" s="19" t="s">
        <v>4104</v>
      </c>
      <c r="CG88" s="19" t="s">
        <v>4104</v>
      </c>
      <c r="CH88" s="19" t="s">
        <v>4104</v>
      </c>
      <c r="CI88" s="19" t="s">
        <v>4104</v>
      </c>
      <c r="CJ88" s="19" t="s">
        <v>4104</v>
      </c>
      <c r="CK88" s="19" t="s">
        <v>4104</v>
      </c>
      <c r="CL88" s="19" t="s">
        <v>4104</v>
      </c>
      <c r="CM88" s="19" t="s">
        <v>4104</v>
      </c>
      <c r="CN88" s="19" t="s">
        <v>4104</v>
      </c>
      <c r="CO88" s="32" t="s">
        <v>4104</v>
      </c>
      <c r="CP88" s="19" t="s">
        <v>4104</v>
      </c>
      <c r="CQ88" s="19" t="s">
        <v>4104</v>
      </c>
      <c r="CR88" s="19" t="s">
        <v>4104</v>
      </c>
      <c r="CS88" s="19" t="s">
        <v>4104</v>
      </c>
      <c r="CT88" s="19" t="s">
        <v>4104</v>
      </c>
      <c r="CU88" s="19" t="s">
        <v>4104</v>
      </c>
      <c r="CV88" s="19" t="s">
        <v>4104</v>
      </c>
      <c r="CW88" s="19" t="s">
        <v>4104</v>
      </c>
      <c r="CX88" s="19" t="s">
        <v>4104</v>
      </c>
      <c r="CY88" s="19" t="s">
        <v>4104</v>
      </c>
      <c r="CZ88" s="32" t="s">
        <v>4104</v>
      </c>
    </row>
    <row r="89" spans="1:104" x14ac:dyDescent="0.2">
      <c r="A89" s="19" t="s">
        <v>481</v>
      </c>
      <c r="B89" s="19" t="s">
        <v>482</v>
      </c>
      <c r="C89" s="19">
        <v>2017</v>
      </c>
      <c r="E89" s="32" t="s">
        <v>139</v>
      </c>
      <c r="M89" s="19">
        <v>0</v>
      </c>
      <c r="N89" s="19">
        <v>0</v>
      </c>
      <c r="O89" s="19">
        <v>0</v>
      </c>
      <c r="P89" s="32">
        <v>0</v>
      </c>
      <c r="X89" s="19">
        <v>1</v>
      </c>
      <c r="Y89" s="19">
        <v>1</v>
      </c>
      <c r="Z89" s="19">
        <v>1</v>
      </c>
      <c r="AA89" s="32">
        <v>0</v>
      </c>
      <c r="AI89" s="19">
        <v>1</v>
      </c>
      <c r="AJ89" s="19">
        <v>1</v>
      </c>
      <c r="AK89" s="19">
        <v>1</v>
      </c>
      <c r="AL89" s="32">
        <v>0</v>
      </c>
      <c r="AT89" s="19">
        <v>1.7777500000000002E-2</v>
      </c>
      <c r="AU89" s="19">
        <v>2.1339799999999999E-2</v>
      </c>
      <c r="AV89" s="19">
        <v>2.3344400000000001E-2</v>
      </c>
      <c r="AW89" s="32">
        <v>2.0569199999999998E-3</v>
      </c>
      <c r="BE89" s="19">
        <v>0</v>
      </c>
      <c r="BF89" s="19">
        <v>1</v>
      </c>
      <c r="BG89" s="19">
        <v>0</v>
      </c>
      <c r="BH89" s="32">
        <v>0</v>
      </c>
      <c r="BI89" s="19" t="s">
        <v>4104</v>
      </c>
      <c r="BJ89" s="19" t="s">
        <v>4104</v>
      </c>
      <c r="BK89" s="19" t="s">
        <v>4104</v>
      </c>
      <c r="BL89" s="19" t="s">
        <v>4104</v>
      </c>
      <c r="BM89" s="19" t="s">
        <v>4104</v>
      </c>
      <c r="BN89" s="19" t="s">
        <v>4104</v>
      </c>
      <c r="BO89" s="19" t="s">
        <v>4104</v>
      </c>
      <c r="BP89" s="19" t="s">
        <v>4104</v>
      </c>
      <c r="BQ89" s="19" t="s">
        <v>4104</v>
      </c>
      <c r="BR89" s="19" t="s">
        <v>4104</v>
      </c>
      <c r="BS89" s="32" t="s">
        <v>4104</v>
      </c>
      <c r="BT89" s="19" t="s">
        <v>4104</v>
      </c>
      <c r="BU89" s="19" t="s">
        <v>4104</v>
      </c>
      <c r="BV89" s="19" t="s">
        <v>4104</v>
      </c>
      <c r="BW89" s="19" t="s">
        <v>4104</v>
      </c>
      <c r="BX89" s="19" t="s">
        <v>4104</v>
      </c>
      <c r="BY89" s="19" t="s">
        <v>4104</v>
      </c>
      <c r="BZ89" s="19" t="s">
        <v>4104</v>
      </c>
      <c r="CA89" s="19" t="s">
        <v>4104</v>
      </c>
      <c r="CB89" s="19" t="s">
        <v>4104</v>
      </c>
      <c r="CC89" s="19" t="s">
        <v>4104</v>
      </c>
      <c r="CD89" s="32" t="s">
        <v>4104</v>
      </c>
      <c r="CE89" s="19" t="s">
        <v>4104</v>
      </c>
      <c r="CF89" s="19" t="s">
        <v>4104</v>
      </c>
      <c r="CG89" s="19" t="s">
        <v>4104</v>
      </c>
      <c r="CH89" s="19" t="s">
        <v>4104</v>
      </c>
      <c r="CI89" s="19" t="s">
        <v>4104</v>
      </c>
      <c r="CJ89" s="19" t="s">
        <v>4104</v>
      </c>
      <c r="CK89" s="19" t="s">
        <v>4104</v>
      </c>
      <c r="CL89" s="19" t="s">
        <v>4104</v>
      </c>
      <c r="CM89" s="19" t="s">
        <v>4104</v>
      </c>
      <c r="CN89" s="19" t="s">
        <v>4104</v>
      </c>
      <c r="CO89" s="32" t="s">
        <v>4104</v>
      </c>
      <c r="CP89" s="19" t="s">
        <v>4104</v>
      </c>
      <c r="CQ89" s="19" t="s">
        <v>4104</v>
      </c>
      <c r="CR89" s="19" t="s">
        <v>4104</v>
      </c>
      <c r="CS89" s="19" t="s">
        <v>4104</v>
      </c>
      <c r="CT89" s="19" t="s">
        <v>4104</v>
      </c>
      <c r="CU89" s="19" t="s">
        <v>4104</v>
      </c>
      <c r="CV89" s="19" t="s">
        <v>4104</v>
      </c>
      <c r="CW89" s="19" t="s">
        <v>4104</v>
      </c>
      <c r="CX89" s="19" t="s">
        <v>4104</v>
      </c>
      <c r="CY89" s="19" t="s">
        <v>4104</v>
      </c>
      <c r="CZ89" s="32" t="s">
        <v>4104</v>
      </c>
    </row>
    <row r="90" spans="1:104" x14ac:dyDescent="0.2">
      <c r="A90" s="19" t="s">
        <v>483</v>
      </c>
      <c r="B90" s="19" t="s">
        <v>484</v>
      </c>
      <c r="C90" s="19">
        <v>2014</v>
      </c>
      <c r="E90" s="32" t="s">
        <v>139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32">
        <v>0</v>
      </c>
      <c r="U90" s="19">
        <v>0</v>
      </c>
      <c r="V90" s="19">
        <v>0</v>
      </c>
      <c r="W90" s="19">
        <v>0</v>
      </c>
      <c r="X90" s="19">
        <v>1</v>
      </c>
      <c r="Y90" s="19">
        <v>1</v>
      </c>
      <c r="Z90" s="19">
        <v>1</v>
      </c>
      <c r="AA90" s="32">
        <v>1</v>
      </c>
      <c r="AF90" s="19">
        <v>0</v>
      </c>
      <c r="AG90" s="19">
        <v>0</v>
      </c>
      <c r="AH90" s="19">
        <v>0</v>
      </c>
      <c r="AI90" s="19">
        <v>1</v>
      </c>
      <c r="AJ90" s="19">
        <v>1</v>
      </c>
      <c r="AK90" s="19">
        <v>0</v>
      </c>
      <c r="AL90" s="32">
        <v>1</v>
      </c>
      <c r="AQ90" s="19">
        <v>2.2967399999999998E-3</v>
      </c>
      <c r="AR90" s="19">
        <v>2.4885900000000002E-3</v>
      </c>
      <c r="AS90" s="19">
        <v>4.2944799999999998E-2</v>
      </c>
      <c r="AT90" s="19">
        <v>3.4380399999999998E-2</v>
      </c>
      <c r="AU90" s="19">
        <v>3.44994E-2</v>
      </c>
      <c r="AV90" s="19">
        <v>3.5772600000000001E-3</v>
      </c>
      <c r="AW90" s="32">
        <v>2.5676399999999999E-2</v>
      </c>
      <c r="BB90" s="19">
        <v>0</v>
      </c>
      <c r="BC90" s="19">
        <v>0</v>
      </c>
      <c r="BD90" s="19">
        <v>0</v>
      </c>
      <c r="BE90" s="19">
        <v>1</v>
      </c>
      <c r="BF90" s="19">
        <v>1</v>
      </c>
      <c r="BG90" s="19">
        <v>0</v>
      </c>
      <c r="BH90" s="32">
        <v>0</v>
      </c>
      <c r="BI90" s="19" t="s">
        <v>4104</v>
      </c>
      <c r="BJ90" s="19" t="s">
        <v>4104</v>
      </c>
      <c r="BK90" s="19" t="s">
        <v>4104</v>
      </c>
      <c r="BL90" s="19" t="s">
        <v>4104</v>
      </c>
      <c r="BM90" s="19" t="s">
        <v>4104</v>
      </c>
      <c r="BN90" s="19" t="s">
        <v>4104</v>
      </c>
      <c r="BO90" s="19" t="s">
        <v>4104</v>
      </c>
      <c r="BP90" s="19" t="s">
        <v>4104</v>
      </c>
      <c r="BQ90" s="19" t="s">
        <v>4104</v>
      </c>
      <c r="BR90" s="19" t="s">
        <v>4104</v>
      </c>
      <c r="BS90" s="32" t="s">
        <v>4104</v>
      </c>
      <c r="BT90" s="19" t="s">
        <v>4104</v>
      </c>
      <c r="BU90" s="19" t="s">
        <v>4104</v>
      </c>
      <c r="BV90" s="19" t="s">
        <v>4104</v>
      </c>
      <c r="BW90" s="19" t="s">
        <v>4104</v>
      </c>
      <c r="BX90" s="19" t="s">
        <v>4104</v>
      </c>
      <c r="BY90" s="19" t="s">
        <v>4104</v>
      </c>
      <c r="BZ90" s="19" t="s">
        <v>4104</v>
      </c>
      <c r="CA90" s="19" t="s">
        <v>4104</v>
      </c>
      <c r="CB90" s="19" t="s">
        <v>4104</v>
      </c>
      <c r="CC90" s="19" t="s">
        <v>4104</v>
      </c>
      <c r="CD90" s="32" t="s">
        <v>4104</v>
      </c>
      <c r="CE90" s="19" t="s">
        <v>4104</v>
      </c>
      <c r="CF90" s="19" t="s">
        <v>4104</v>
      </c>
      <c r="CG90" s="19" t="s">
        <v>4104</v>
      </c>
      <c r="CH90" s="19" t="s">
        <v>4104</v>
      </c>
      <c r="CI90" s="19" t="s">
        <v>4104</v>
      </c>
      <c r="CJ90" s="19" t="s">
        <v>4104</v>
      </c>
      <c r="CK90" s="19" t="s">
        <v>4104</v>
      </c>
      <c r="CL90" s="19" t="s">
        <v>4104</v>
      </c>
      <c r="CM90" s="19" t="s">
        <v>4104</v>
      </c>
      <c r="CN90" s="19" t="s">
        <v>4104</v>
      </c>
      <c r="CO90" s="32" t="s">
        <v>4104</v>
      </c>
      <c r="CP90" s="19" t="s">
        <v>4104</v>
      </c>
      <c r="CQ90" s="19" t="s">
        <v>4104</v>
      </c>
      <c r="CR90" s="19" t="s">
        <v>4104</v>
      </c>
      <c r="CS90" s="19" t="s">
        <v>4104</v>
      </c>
      <c r="CT90" s="19" t="s">
        <v>4104</v>
      </c>
      <c r="CU90" s="19">
        <v>16.641040442456873</v>
      </c>
      <c r="CV90" s="19">
        <v>17.279237941014241</v>
      </c>
      <c r="CW90" s="19">
        <v>17.693642227109816</v>
      </c>
      <c r="CX90" s="19">
        <v>17.188097854570042</v>
      </c>
      <c r="CY90" s="19">
        <v>17.201271156490012</v>
      </c>
      <c r="CZ90" s="32">
        <v>16.938321447544439</v>
      </c>
    </row>
    <row r="91" spans="1:104" x14ac:dyDescent="0.2">
      <c r="A91" s="19" t="s">
        <v>157</v>
      </c>
      <c r="B91" s="19" t="s">
        <v>158</v>
      </c>
      <c r="E91" s="32" t="s">
        <v>156</v>
      </c>
      <c r="O91" s="19">
        <v>0</v>
      </c>
      <c r="P91" s="32">
        <v>0</v>
      </c>
      <c r="Z91" s="19">
        <v>0</v>
      </c>
      <c r="AA91" s="32">
        <v>0</v>
      </c>
      <c r="AK91" s="19">
        <v>0</v>
      </c>
      <c r="AL91" s="32">
        <v>1</v>
      </c>
      <c r="AV91" s="19">
        <v>4.3676199999999999E-4</v>
      </c>
      <c r="AW91" s="32">
        <v>3.0663900000000001E-2</v>
      </c>
      <c r="BG91" s="19">
        <v>0</v>
      </c>
      <c r="BH91" s="32">
        <v>0</v>
      </c>
      <c r="BI91" s="19" t="s">
        <v>4104</v>
      </c>
      <c r="BJ91" s="19" t="s">
        <v>4104</v>
      </c>
      <c r="BK91" s="19" t="s">
        <v>4104</v>
      </c>
      <c r="BL91" s="19" t="s">
        <v>4104</v>
      </c>
      <c r="BM91" s="19" t="s">
        <v>4104</v>
      </c>
      <c r="BN91" s="19" t="s">
        <v>4104</v>
      </c>
      <c r="BO91" s="19" t="s">
        <v>4104</v>
      </c>
      <c r="BP91" s="19" t="s">
        <v>4104</v>
      </c>
      <c r="BQ91" s="19" t="s">
        <v>4104</v>
      </c>
      <c r="BR91" s="19">
        <v>4.2393017477886001</v>
      </c>
      <c r="BS91" s="32">
        <v>2.5200283102576999</v>
      </c>
      <c r="BT91" s="19" t="s">
        <v>4104</v>
      </c>
      <c r="BU91" s="19" t="s">
        <v>4104</v>
      </c>
      <c r="BV91" s="19" t="s">
        <v>4104</v>
      </c>
      <c r="BW91" s="19" t="s">
        <v>4104</v>
      </c>
      <c r="BX91" s="19" t="s">
        <v>4104</v>
      </c>
      <c r="BY91" s="19" t="s">
        <v>4104</v>
      </c>
      <c r="BZ91" s="19" t="s">
        <v>4104</v>
      </c>
      <c r="CA91" s="19" t="s">
        <v>4104</v>
      </c>
      <c r="CB91" s="19" t="s">
        <v>4104</v>
      </c>
      <c r="CC91" s="19">
        <v>0.13719999999999999</v>
      </c>
      <c r="CD91" s="32">
        <v>3.6700000000000003E-2</v>
      </c>
      <c r="CE91" s="19" t="s">
        <v>4104</v>
      </c>
      <c r="CF91" s="19" t="s">
        <v>4104</v>
      </c>
      <c r="CG91" s="19" t="s">
        <v>4104</v>
      </c>
      <c r="CH91" s="19" t="s">
        <v>4104</v>
      </c>
      <c r="CI91" s="19" t="s">
        <v>4104</v>
      </c>
      <c r="CJ91" s="19" t="s">
        <v>4104</v>
      </c>
      <c r="CK91" s="19" t="s">
        <v>4104</v>
      </c>
      <c r="CL91" s="19" t="s">
        <v>4104</v>
      </c>
      <c r="CM91" s="19" t="s">
        <v>4104</v>
      </c>
      <c r="CN91" s="19">
        <v>2.5000000000000001E-2</v>
      </c>
      <c r="CO91" s="32">
        <v>-0.11899999999999999</v>
      </c>
      <c r="CP91" s="19" t="s">
        <v>4104</v>
      </c>
      <c r="CQ91" s="19" t="s">
        <v>4104</v>
      </c>
      <c r="CR91" s="19" t="s">
        <v>4104</v>
      </c>
      <c r="CS91" s="19" t="s">
        <v>4104</v>
      </c>
      <c r="CT91" s="19" t="s">
        <v>4104</v>
      </c>
      <c r="CU91" s="19" t="s">
        <v>4104</v>
      </c>
      <c r="CV91" s="19" t="s">
        <v>4104</v>
      </c>
      <c r="CW91" s="19" t="s">
        <v>4104</v>
      </c>
      <c r="CX91" s="19" t="s">
        <v>4104</v>
      </c>
      <c r="CY91" s="19">
        <v>15.444450720754077</v>
      </c>
      <c r="CZ91" s="32">
        <v>17.147032208747934</v>
      </c>
    </row>
    <row r="92" spans="1:104" x14ac:dyDescent="0.2">
      <c r="A92" s="19" t="s">
        <v>167</v>
      </c>
      <c r="B92" s="19" t="s">
        <v>168</v>
      </c>
      <c r="E92" s="32" t="s">
        <v>156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32">
        <v>0</v>
      </c>
      <c r="S92" s="19">
        <v>1</v>
      </c>
      <c r="T92" s="19">
        <v>1</v>
      </c>
      <c r="U92" s="19">
        <v>1</v>
      </c>
      <c r="V92" s="19">
        <v>1</v>
      </c>
      <c r="W92" s="19">
        <v>1</v>
      </c>
      <c r="X92" s="19">
        <v>1</v>
      </c>
      <c r="Y92" s="19">
        <v>1</v>
      </c>
      <c r="Z92" s="19">
        <v>1</v>
      </c>
      <c r="AA92" s="32">
        <v>1</v>
      </c>
      <c r="AD92" s="19">
        <v>1</v>
      </c>
      <c r="AE92" s="19">
        <v>1</v>
      </c>
      <c r="AF92" s="19">
        <v>1</v>
      </c>
      <c r="AG92" s="19">
        <v>1</v>
      </c>
      <c r="AH92" s="19">
        <v>1</v>
      </c>
      <c r="AI92" s="19">
        <v>1</v>
      </c>
      <c r="AJ92" s="19">
        <v>1</v>
      </c>
      <c r="AK92" s="19">
        <v>1</v>
      </c>
      <c r="AL92" s="32">
        <v>1</v>
      </c>
      <c r="AO92" s="19">
        <v>2.1577599999999999E-2</v>
      </c>
      <c r="AP92" s="19">
        <v>2.35122E-2</v>
      </c>
      <c r="AQ92" s="19">
        <v>2.2816300000000001E-2</v>
      </c>
      <c r="AR92" s="19">
        <v>2.1398899999999998E-2</v>
      </c>
      <c r="AS92" s="19">
        <v>2.1518700000000002E-2</v>
      </c>
      <c r="AT92" s="19">
        <v>2.1599E-2</v>
      </c>
      <c r="AU92" s="19">
        <v>2.1747800000000001E-2</v>
      </c>
      <c r="AV92" s="19">
        <v>2.1684999999999999E-2</v>
      </c>
      <c r="AW92" s="32">
        <v>9.4450999999999993E-2</v>
      </c>
      <c r="AZ92" s="19">
        <v>0</v>
      </c>
      <c r="BA92" s="19">
        <v>0</v>
      </c>
      <c r="BB92" s="19">
        <v>0</v>
      </c>
      <c r="BC92" s="19">
        <v>0</v>
      </c>
      <c r="BD92" s="19">
        <v>0</v>
      </c>
      <c r="BE92" s="19">
        <v>0</v>
      </c>
      <c r="BF92" s="19">
        <v>0</v>
      </c>
      <c r="BG92" s="19">
        <v>0</v>
      </c>
      <c r="BH92" s="32">
        <v>0</v>
      </c>
      <c r="BI92" s="19" t="s">
        <v>4104</v>
      </c>
      <c r="BJ92" s="19" t="s">
        <v>4104</v>
      </c>
      <c r="BK92" s="19">
        <v>3.6207982190000001</v>
      </c>
      <c r="BL92" s="19">
        <v>3.918655829</v>
      </c>
      <c r="BM92" s="19">
        <v>6.8250704410000003</v>
      </c>
      <c r="BN92" s="19">
        <v>8.3826474520000005</v>
      </c>
      <c r="BO92" s="19">
        <v>7.7284581699999997</v>
      </c>
      <c r="BP92" s="19">
        <v>7.3031041229999998</v>
      </c>
      <c r="BQ92" s="19">
        <v>10.328571478127515</v>
      </c>
      <c r="BR92" s="19">
        <v>10.328571478127515</v>
      </c>
      <c r="BS92" s="32">
        <v>10.328571478127515</v>
      </c>
      <c r="BT92" s="19" t="s">
        <v>4104</v>
      </c>
      <c r="BU92" s="19" t="s">
        <v>4104</v>
      </c>
      <c r="BV92" s="19" t="s">
        <v>4104</v>
      </c>
      <c r="BW92" s="19">
        <v>2.9600000000000001E-2</v>
      </c>
      <c r="BX92" s="19">
        <v>8.9099999999999999E-2</v>
      </c>
      <c r="BY92" s="19">
        <v>5.0599999999999999E-2</v>
      </c>
      <c r="BZ92" s="19">
        <v>2.8730000000000002E-2</v>
      </c>
      <c r="CA92" s="19">
        <v>6.1199999999999997E-2</v>
      </c>
      <c r="CB92" s="19">
        <v>3.8899999999999997E-2</v>
      </c>
      <c r="CC92" s="19">
        <v>0.10829999999999999</v>
      </c>
      <c r="CD92" s="32">
        <v>8.4500000000000006E-2</v>
      </c>
      <c r="CE92" s="19" t="s">
        <v>4104</v>
      </c>
      <c r="CF92" s="19" t="s">
        <v>4104</v>
      </c>
      <c r="CG92" s="19">
        <v>0.16917829999999984</v>
      </c>
      <c r="CH92" s="19">
        <v>0.16600000000000001</v>
      </c>
      <c r="CI92" s="19">
        <v>0.16800000000000001</v>
      </c>
      <c r="CJ92" s="19">
        <v>0.16917829999999984</v>
      </c>
      <c r="CK92" s="19">
        <v>0.16917829999999984</v>
      </c>
      <c r="CL92" s="19">
        <v>0.16917829999999984</v>
      </c>
      <c r="CM92" s="19">
        <v>0.16917829999999984</v>
      </c>
      <c r="CN92" s="19">
        <v>0.16917829999999984</v>
      </c>
      <c r="CO92" s="32">
        <v>0.16917829999999984</v>
      </c>
      <c r="CP92" s="19" t="s">
        <v>4104</v>
      </c>
      <c r="CQ92" s="19" t="s">
        <v>4104</v>
      </c>
      <c r="CR92" s="19">
        <v>16.3026208195067</v>
      </c>
      <c r="CS92" s="19">
        <v>16.283082169353364</v>
      </c>
      <c r="CT92" s="19">
        <v>16.011925441607854</v>
      </c>
      <c r="CU92" s="19">
        <v>16.34834272260478</v>
      </c>
      <c r="CV92" s="19">
        <v>16.713170587334385</v>
      </c>
      <c r="CW92" s="19">
        <v>16.790921715225092</v>
      </c>
      <c r="CX92" s="19">
        <v>16.674393908886298</v>
      </c>
      <c r="CY92" s="19">
        <v>17.627992094966476</v>
      </c>
      <c r="CZ92" s="32">
        <v>17.942455999581899</v>
      </c>
    </row>
    <row r="93" spans="1:104" x14ac:dyDescent="0.2">
      <c r="A93" s="19" t="s">
        <v>165</v>
      </c>
      <c r="B93" s="19" t="s">
        <v>166</v>
      </c>
      <c r="E93" s="32" t="s">
        <v>156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32">
        <v>0</v>
      </c>
      <c r="S93" s="19">
        <v>1</v>
      </c>
      <c r="T93" s="19">
        <v>1</v>
      </c>
      <c r="U93" s="19">
        <v>1</v>
      </c>
      <c r="V93" s="19">
        <v>1</v>
      </c>
      <c r="W93" s="19">
        <v>1</v>
      </c>
      <c r="X93" s="19">
        <v>1</v>
      </c>
      <c r="Y93" s="19">
        <v>1</v>
      </c>
      <c r="Z93" s="19">
        <v>1</v>
      </c>
      <c r="AA93" s="32">
        <v>1</v>
      </c>
      <c r="AD93" s="19">
        <v>1</v>
      </c>
      <c r="AE93" s="19">
        <v>1</v>
      </c>
      <c r="AF93" s="19">
        <v>1</v>
      </c>
      <c r="AG93" s="19">
        <v>1</v>
      </c>
      <c r="AH93" s="19">
        <v>1</v>
      </c>
      <c r="AI93" s="19">
        <v>1</v>
      </c>
      <c r="AJ93" s="19">
        <v>1</v>
      </c>
      <c r="AK93" s="19">
        <v>1</v>
      </c>
      <c r="AL93" s="32">
        <v>1</v>
      </c>
      <c r="AO93" s="19">
        <v>2.5760700000000001E-2</v>
      </c>
      <c r="AP93" s="19">
        <v>2.4459100000000001E-2</v>
      </c>
      <c r="AQ93" s="19">
        <v>3.1530700000000002E-2</v>
      </c>
      <c r="AR93" s="19">
        <v>3.03521E-2</v>
      </c>
      <c r="AS93" s="19">
        <v>2.94799E-2</v>
      </c>
      <c r="AT93" s="19">
        <v>2.9055399999999999E-2</v>
      </c>
      <c r="AU93" s="19">
        <v>2.90926E-2</v>
      </c>
      <c r="AV93" s="19">
        <v>2.8816600000000001E-2</v>
      </c>
      <c r="AW93" s="32">
        <v>3.8090100000000002E-2</v>
      </c>
      <c r="AZ93" s="19">
        <v>0</v>
      </c>
      <c r="BA93" s="19">
        <v>0</v>
      </c>
      <c r="BB93" s="19">
        <v>0</v>
      </c>
      <c r="BC93" s="19">
        <v>0</v>
      </c>
      <c r="BD93" s="19">
        <v>0</v>
      </c>
      <c r="BE93" s="19">
        <v>0</v>
      </c>
      <c r="BF93" s="19">
        <v>0</v>
      </c>
      <c r="BG93" s="19">
        <v>1</v>
      </c>
      <c r="BH93" s="32">
        <v>1</v>
      </c>
      <c r="BI93" s="19" t="s">
        <v>4104</v>
      </c>
      <c r="BJ93" s="19" t="s">
        <v>4104</v>
      </c>
      <c r="BK93" s="19">
        <v>2.0096629290000001</v>
      </c>
      <c r="BL93" s="19">
        <v>2.1147077759999999</v>
      </c>
      <c r="BM93" s="19">
        <v>4.1268523349999997</v>
      </c>
      <c r="BN93" s="19">
        <v>3.8657110270000001</v>
      </c>
      <c r="BO93" s="19">
        <v>2.550704868</v>
      </c>
      <c r="BP93" s="19">
        <v>5.6717174909999999</v>
      </c>
      <c r="BQ93" s="19">
        <v>10.328571478127515</v>
      </c>
      <c r="BR93" s="19">
        <v>5.7685928161263398</v>
      </c>
      <c r="BS93" s="32">
        <v>5.2913921290271801</v>
      </c>
      <c r="BT93" s="19" t="s">
        <v>4104</v>
      </c>
      <c r="BU93" s="19" t="s">
        <v>4104</v>
      </c>
      <c r="BV93" s="19" t="s">
        <v>4104</v>
      </c>
      <c r="BW93" s="19" t="s">
        <v>4104</v>
      </c>
      <c r="BX93" s="19" t="s">
        <v>4104</v>
      </c>
      <c r="BY93" s="19" t="s">
        <v>4104</v>
      </c>
      <c r="BZ93" s="19" t="s">
        <v>4104</v>
      </c>
      <c r="CA93" s="19" t="s">
        <v>4104</v>
      </c>
      <c r="CB93" s="19" t="s">
        <v>4104</v>
      </c>
      <c r="CC93" s="19">
        <v>2.8730000000000002E-2</v>
      </c>
      <c r="CD93" s="32">
        <v>5.33E-2</v>
      </c>
      <c r="CE93" s="19" t="s">
        <v>4104</v>
      </c>
      <c r="CF93" s="19" t="s">
        <v>4104</v>
      </c>
      <c r="CG93" s="19">
        <v>-0.10199999999999999</v>
      </c>
      <c r="CH93" s="19">
        <v>-0.16</v>
      </c>
      <c r="CI93" s="19">
        <v>-8.5999999999999993E-2</v>
      </c>
      <c r="CJ93" s="19">
        <v>-0.14000000000000001</v>
      </c>
      <c r="CK93" s="19">
        <v>0.13200000000000001</v>
      </c>
      <c r="CL93" s="19">
        <v>-0.126</v>
      </c>
      <c r="CM93" s="19">
        <v>-0.14899999999999999</v>
      </c>
      <c r="CN93" s="19">
        <v>0.13</v>
      </c>
      <c r="CO93" s="32">
        <v>-4.2999999999999997E-2</v>
      </c>
      <c r="CP93" s="19" t="s">
        <v>4104</v>
      </c>
      <c r="CQ93" s="19" t="s">
        <v>4104</v>
      </c>
      <c r="CR93" s="19">
        <v>17.08555384357064</v>
      </c>
      <c r="CS93" s="19">
        <v>16.520043226694572</v>
      </c>
      <c r="CT93" s="19">
        <v>16.166064082621396</v>
      </c>
      <c r="CU93" s="19">
        <v>16.257295461611474</v>
      </c>
      <c r="CV93" s="19">
        <v>16.315358456557298</v>
      </c>
      <c r="CW93" s="19">
        <v>15.982945854184093</v>
      </c>
      <c r="CX93" s="19">
        <v>16.45492241898507</v>
      </c>
      <c r="CY93" s="19">
        <v>17.037540339313761</v>
      </c>
      <c r="CZ93" s="32">
        <v>17.466459562930442</v>
      </c>
    </row>
    <row r="94" spans="1:104" x14ac:dyDescent="0.2">
      <c r="A94" s="19" t="s">
        <v>169</v>
      </c>
      <c r="B94" s="19" t="s">
        <v>170</v>
      </c>
      <c r="D94" s="19">
        <v>2013</v>
      </c>
      <c r="E94" s="32" t="s">
        <v>156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32">
        <v>0</v>
      </c>
      <c r="V94" s="19">
        <v>1</v>
      </c>
      <c r="W94" s="19">
        <v>1</v>
      </c>
      <c r="X94" s="19">
        <v>1</v>
      </c>
      <c r="Y94" s="19">
        <v>1</v>
      </c>
      <c r="Z94" s="19">
        <v>1</v>
      </c>
      <c r="AA94" s="32">
        <v>1</v>
      </c>
      <c r="AG94" s="19">
        <v>1</v>
      </c>
      <c r="AH94" s="19">
        <v>1</v>
      </c>
      <c r="AI94" s="19">
        <v>1</v>
      </c>
      <c r="AJ94" s="19">
        <v>1</v>
      </c>
      <c r="AK94" s="19">
        <v>1</v>
      </c>
      <c r="AL94" s="32">
        <v>1</v>
      </c>
      <c r="AR94" s="19">
        <v>2.2630500000000001E-2</v>
      </c>
      <c r="AS94" s="19">
        <v>2.47099E-2</v>
      </c>
      <c r="AT94" s="19">
        <v>3.10215E-2</v>
      </c>
      <c r="AU94" s="19">
        <v>3.3069399999999999E-2</v>
      </c>
      <c r="AV94" s="19">
        <v>2.8660999999999999E-2</v>
      </c>
      <c r="AW94" s="32">
        <v>3.3231400000000001E-2</v>
      </c>
      <c r="BC94" s="19">
        <v>0</v>
      </c>
      <c r="BD94" s="19">
        <v>1</v>
      </c>
      <c r="BE94" s="19">
        <v>1</v>
      </c>
      <c r="BF94" s="19">
        <v>1</v>
      </c>
      <c r="BG94" s="19">
        <v>1</v>
      </c>
      <c r="BH94" s="32">
        <v>0</v>
      </c>
      <c r="BI94" s="19" t="s">
        <v>4104</v>
      </c>
      <c r="BJ94" s="19" t="s">
        <v>4104</v>
      </c>
      <c r="BK94" s="19" t="s">
        <v>4104</v>
      </c>
      <c r="BL94" s="19" t="s">
        <v>4104</v>
      </c>
      <c r="BM94" s="19" t="s">
        <v>4104</v>
      </c>
      <c r="BN94" s="19">
        <v>6.589805202</v>
      </c>
      <c r="BO94" s="19">
        <v>5.7078744739999996</v>
      </c>
      <c r="BP94" s="19">
        <v>3.119966963</v>
      </c>
      <c r="BQ94" s="19">
        <v>5.0033709440000003</v>
      </c>
      <c r="BR94" s="19">
        <v>10.328571478127515</v>
      </c>
      <c r="BS94" s="32">
        <v>10.328571478127515</v>
      </c>
      <c r="BT94" s="19" t="s">
        <v>4104</v>
      </c>
      <c r="BU94" s="19" t="s">
        <v>4104</v>
      </c>
      <c r="BV94" s="19" t="s">
        <v>4104</v>
      </c>
      <c r="BW94" s="19" t="s">
        <v>4104</v>
      </c>
      <c r="BX94" s="19" t="s">
        <v>4104</v>
      </c>
      <c r="BY94" s="19" t="s">
        <v>4104</v>
      </c>
      <c r="BZ94" s="19" t="s">
        <v>4104</v>
      </c>
      <c r="CA94" s="19" t="s">
        <v>4104</v>
      </c>
      <c r="CB94" s="19">
        <v>0.1739</v>
      </c>
      <c r="CC94" s="19">
        <v>0.16450000000000001</v>
      </c>
      <c r="CD94" s="32">
        <v>5.3900000000000003E-2</v>
      </c>
      <c r="CE94" s="19" t="s">
        <v>4104</v>
      </c>
      <c r="CF94" s="19" t="s">
        <v>4104</v>
      </c>
      <c r="CG94" s="19" t="s">
        <v>4104</v>
      </c>
      <c r="CH94" s="19" t="s">
        <v>4104</v>
      </c>
      <c r="CI94" s="19" t="s">
        <v>4104</v>
      </c>
      <c r="CJ94" s="19">
        <v>-0.16300000000000001</v>
      </c>
      <c r="CK94" s="19">
        <v>-0.219</v>
      </c>
      <c r="CL94" s="19">
        <v>-0.33800000000000002</v>
      </c>
      <c r="CM94" s="19">
        <v>-0.19400000000000001</v>
      </c>
      <c r="CN94" s="19">
        <v>-7.9000000000000001E-2</v>
      </c>
      <c r="CO94" s="32">
        <v>0.16917829999999984</v>
      </c>
      <c r="CP94" s="19" t="s">
        <v>4104</v>
      </c>
      <c r="CQ94" s="19" t="s">
        <v>4104</v>
      </c>
      <c r="CR94" s="19" t="s">
        <v>4104</v>
      </c>
      <c r="CS94" s="19" t="s">
        <v>4104</v>
      </c>
      <c r="CT94" s="19" t="s">
        <v>4104</v>
      </c>
      <c r="CU94" s="19">
        <v>15.795218562744957</v>
      </c>
      <c r="CV94" s="19">
        <v>15.71468009044681</v>
      </c>
      <c r="CW94" s="19">
        <v>15.290355294843438</v>
      </c>
      <c r="CY94" s="19">
        <v>14.897851308321119</v>
      </c>
      <c r="CZ94" s="32">
        <v>17.542818534125075</v>
      </c>
    </row>
    <row r="95" spans="1:104" x14ac:dyDescent="0.2">
      <c r="A95" s="19" t="s">
        <v>159</v>
      </c>
      <c r="B95" s="19" t="s">
        <v>160</v>
      </c>
      <c r="C95" s="19">
        <v>2015</v>
      </c>
      <c r="E95" s="32" t="s">
        <v>156</v>
      </c>
      <c r="O95" s="19">
        <v>0</v>
      </c>
      <c r="P95" s="32">
        <v>1</v>
      </c>
      <c r="Z95" s="19">
        <v>1</v>
      </c>
      <c r="AA95" s="32">
        <v>1</v>
      </c>
      <c r="AK95" s="19">
        <v>1</v>
      </c>
      <c r="AL95" s="32">
        <v>1</v>
      </c>
      <c r="AV95" s="19">
        <v>2.2099000000000001E-2</v>
      </c>
      <c r="AW95" s="32">
        <v>2.44348E-2</v>
      </c>
      <c r="BG95" s="19">
        <v>0</v>
      </c>
      <c r="BH95" s="32">
        <v>0</v>
      </c>
      <c r="BI95" s="19" t="s">
        <v>4104</v>
      </c>
      <c r="BJ95" s="19" t="s">
        <v>4104</v>
      </c>
      <c r="BK95" s="19" t="s">
        <v>4104</v>
      </c>
      <c r="BL95" s="19" t="s">
        <v>4104</v>
      </c>
      <c r="BM95" s="19" t="s">
        <v>4104</v>
      </c>
      <c r="BN95" s="19" t="s">
        <v>4104</v>
      </c>
      <c r="BO95" s="19" t="s">
        <v>4104</v>
      </c>
      <c r="BP95" s="19" t="s">
        <v>4104</v>
      </c>
      <c r="BQ95" s="19" t="s">
        <v>4104</v>
      </c>
      <c r="BR95" s="19">
        <v>2.1602356375732001</v>
      </c>
      <c r="BS95" s="32">
        <v>3.7326151490496202</v>
      </c>
      <c r="BT95" s="19" t="s">
        <v>4104</v>
      </c>
      <c r="BU95" s="19" t="s">
        <v>4104</v>
      </c>
      <c r="BV95" s="19" t="s">
        <v>4104</v>
      </c>
      <c r="BW95" s="19" t="s">
        <v>4104</v>
      </c>
      <c r="BX95" s="19" t="s">
        <v>4104</v>
      </c>
      <c r="BY95" s="19" t="s">
        <v>4104</v>
      </c>
      <c r="BZ95" s="19" t="s">
        <v>4104</v>
      </c>
      <c r="CA95" s="19" t="s">
        <v>4104</v>
      </c>
      <c r="CB95" s="19" t="s">
        <v>4104</v>
      </c>
      <c r="CC95" s="19">
        <v>0.2349</v>
      </c>
      <c r="CD95" s="32">
        <v>8.7599999999999997E-2</v>
      </c>
      <c r="CE95" s="19" t="s">
        <v>4104</v>
      </c>
      <c r="CF95" s="19" t="s">
        <v>4104</v>
      </c>
      <c r="CG95" s="19" t="s">
        <v>4104</v>
      </c>
      <c r="CH95" s="19" t="s">
        <v>4104</v>
      </c>
      <c r="CI95" s="19" t="s">
        <v>4104</v>
      </c>
      <c r="CJ95" s="19" t="s">
        <v>4104</v>
      </c>
      <c r="CK95" s="19" t="s">
        <v>4104</v>
      </c>
      <c r="CL95" s="19" t="s">
        <v>4104</v>
      </c>
      <c r="CM95" s="19" t="s">
        <v>4104</v>
      </c>
      <c r="CN95" s="19">
        <v>0.13900000000000001</v>
      </c>
      <c r="CO95" s="32">
        <v>-7.3999999999999996E-2</v>
      </c>
      <c r="CP95" s="19" t="s">
        <v>4104</v>
      </c>
      <c r="CQ95" s="19" t="s">
        <v>4104</v>
      </c>
      <c r="CR95" s="19" t="s">
        <v>4104</v>
      </c>
      <c r="CS95" s="19" t="s">
        <v>4104</v>
      </c>
      <c r="CT95" s="19" t="s">
        <v>4104</v>
      </c>
      <c r="CU95" s="19" t="s">
        <v>4104</v>
      </c>
      <c r="CV95" s="19" t="s">
        <v>4104</v>
      </c>
      <c r="CW95" s="19" t="s">
        <v>4104</v>
      </c>
      <c r="CX95" s="19" t="s">
        <v>4104</v>
      </c>
      <c r="CY95" s="19">
        <v>14.853146410812974</v>
      </c>
      <c r="CZ95" s="32">
        <v>15.18906656609755</v>
      </c>
    </row>
    <row r="96" spans="1:104" x14ac:dyDescent="0.2">
      <c r="A96" s="19" t="s">
        <v>447</v>
      </c>
      <c r="B96" s="19" t="s">
        <v>448</v>
      </c>
      <c r="C96" s="19">
        <v>2016</v>
      </c>
      <c r="E96" s="32" t="s">
        <v>156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32">
        <v>0</v>
      </c>
      <c r="V96" s="19">
        <v>1</v>
      </c>
      <c r="W96" s="19">
        <v>1</v>
      </c>
      <c r="X96" s="19">
        <v>1</v>
      </c>
      <c r="Y96" s="19">
        <v>1</v>
      </c>
      <c r="Z96" s="19">
        <v>1</v>
      </c>
      <c r="AA96" s="32">
        <v>1</v>
      </c>
      <c r="AG96" s="19">
        <v>1</v>
      </c>
      <c r="AH96" s="19">
        <v>1</v>
      </c>
      <c r="AI96" s="19">
        <v>1</v>
      </c>
      <c r="AJ96" s="19">
        <v>1</v>
      </c>
      <c r="AK96" s="19">
        <v>1</v>
      </c>
      <c r="AL96" s="32">
        <v>1</v>
      </c>
      <c r="AR96" s="19">
        <v>3.2317600000000002E-2</v>
      </c>
      <c r="AS96" s="19">
        <v>1.8047299999999999E-2</v>
      </c>
      <c r="AT96" s="19">
        <v>3.70389E-2</v>
      </c>
      <c r="AU96" s="19">
        <v>3.0943399999999999E-2</v>
      </c>
      <c r="AV96" s="19">
        <v>2.5297799999999999E-2</v>
      </c>
      <c r="AW96" s="32">
        <v>2.88676E-2</v>
      </c>
      <c r="BC96" s="19">
        <v>0</v>
      </c>
      <c r="BD96" s="19">
        <v>0</v>
      </c>
      <c r="BE96" s="19">
        <v>0</v>
      </c>
      <c r="BF96" s="19">
        <v>0</v>
      </c>
      <c r="BG96" s="19">
        <v>0</v>
      </c>
      <c r="BH96" s="32">
        <v>0</v>
      </c>
      <c r="BI96" s="19" t="s">
        <v>4104</v>
      </c>
      <c r="BJ96" s="19" t="s">
        <v>4104</v>
      </c>
      <c r="BK96" s="19" t="s">
        <v>4104</v>
      </c>
      <c r="BL96" s="19" t="s">
        <v>4104</v>
      </c>
      <c r="BM96" s="19" t="s">
        <v>4104</v>
      </c>
      <c r="BN96" s="19">
        <v>7.9204198089007596</v>
      </c>
      <c r="BO96" s="19">
        <v>5.1855971698976502</v>
      </c>
      <c r="BP96" s="19">
        <v>5.6539422144355402</v>
      </c>
      <c r="BQ96" s="19">
        <v>5.8654548551765799</v>
      </c>
      <c r="BR96" s="19">
        <v>4.2431970290726699</v>
      </c>
      <c r="BS96" s="32">
        <v>8.1842507635001507</v>
      </c>
      <c r="BT96" s="19" t="s">
        <v>4104</v>
      </c>
      <c r="BU96" s="19" t="s">
        <v>4104</v>
      </c>
      <c r="BV96" s="19" t="s">
        <v>4104</v>
      </c>
      <c r="BW96" s="19" t="s">
        <v>4104</v>
      </c>
      <c r="BX96" s="19" t="s">
        <v>4104</v>
      </c>
      <c r="BY96" s="19" t="s">
        <v>4104</v>
      </c>
      <c r="BZ96" s="19" t="s">
        <v>4104</v>
      </c>
      <c r="CA96" s="19" t="s">
        <v>4104</v>
      </c>
      <c r="CB96" s="19" t="s">
        <v>4104</v>
      </c>
      <c r="CC96" s="19">
        <v>3.5499999999999997E-2</v>
      </c>
      <c r="CD96" s="32">
        <v>2.8730000000000002E-2</v>
      </c>
      <c r="CE96" s="19" t="s">
        <v>4104</v>
      </c>
      <c r="CF96" s="19" t="s">
        <v>4104</v>
      </c>
      <c r="CG96" s="19" t="s">
        <v>4104</v>
      </c>
      <c r="CH96" s="19" t="s">
        <v>4104</v>
      </c>
      <c r="CI96" s="19" t="s">
        <v>4104</v>
      </c>
      <c r="CJ96" s="19">
        <v>-0.313</v>
      </c>
      <c r="CK96" s="19">
        <v>-0.26100000000000001</v>
      </c>
      <c r="CL96" s="19">
        <v>-0.32200000000000001</v>
      </c>
      <c r="CM96" s="19">
        <v>-0.47170000000000001</v>
      </c>
      <c r="CN96" s="19">
        <v>-0.47170000000000001</v>
      </c>
      <c r="CO96" s="32">
        <v>-0.47170000000000001</v>
      </c>
      <c r="CP96" s="19" t="s">
        <v>4104</v>
      </c>
      <c r="CQ96" s="19" t="s">
        <v>4104</v>
      </c>
      <c r="CR96" s="19" t="s">
        <v>4104</v>
      </c>
      <c r="CS96" s="19" t="s">
        <v>4104</v>
      </c>
      <c r="CT96" s="19" t="s">
        <v>4104</v>
      </c>
      <c r="CU96" s="19">
        <v>15.897151617835661</v>
      </c>
      <c r="CV96" s="19">
        <v>17.970378487644261</v>
      </c>
      <c r="CW96" s="19">
        <v>17.8924915328165</v>
      </c>
      <c r="CX96" s="19">
        <v>17.335177108250711</v>
      </c>
      <c r="CY96" s="19">
        <v>17.110959788302672</v>
      </c>
      <c r="CZ96" s="32">
        <v>16.640733482009448</v>
      </c>
    </row>
    <row r="97" spans="1:104" x14ac:dyDescent="0.2">
      <c r="A97" s="19" t="s">
        <v>485</v>
      </c>
      <c r="B97" s="19" t="s">
        <v>486</v>
      </c>
      <c r="C97" s="19">
        <v>2017</v>
      </c>
      <c r="E97" s="32" t="s">
        <v>156</v>
      </c>
      <c r="L97" s="19">
        <v>0</v>
      </c>
      <c r="M97" s="19">
        <v>0</v>
      </c>
      <c r="N97" s="19">
        <v>0</v>
      </c>
      <c r="O97" s="19">
        <v>0</v>
      </c>
      <c r="P97" s="32">
        <v>0</v>
      </c>
      <c r="W97" s="19">
        <v>1</v>
      </c>
      <c r="X97" s="19">
        <v>1</v>
      </c>
      <c r="Y97" s="19">
        <v>1</v>
      </c>
      <c r="Z97" s="19">
        <v>1</v>
      </c>
      <c r="AA97" s="32">
        <v>1</v>
      </c>
      <c r="AH97" s="19">
        <v>1</v>
      </c>
      <c r="AI97" s="19">
        <v>1</v>
      </c>
      <c r="AJ97" s="19">
        <v>1</v>
      </c>
      <c r="AK97" s="19">
        <v>1</v>
      </c>
      <c r="AL97" s="32">
        <v>1</v>
      </c>
      <c r="AS97" s="19">
        <v>3.5488800000000001E-2</v>
      </c>
      <c r="AT97" s="19">
        <v>3.7307800000000002E-2</v>
      </c>
      <c r="AU97" s="19">
        <v>2.9229999999999999E-2</v>
      </c>
      <c r="AV97" s="19">
        <v>2.8783599999999999E-2</v>
      </c>
      <c r="AW97" s="32">
        <v>2.7944299999999998E-2</v>
      </c>
      <c r="BD97" s="19">
        <v>1</v>
      </c>
      <c r="BE97" s="19">
        <v>0</v>
      </c>
      <c r="BF97" s="19">
        <v>0</v>
      </c>
      <c r="BG97" s="19">
        <v>0</v>
      </c>
      <c r="BH97" s="32">
        <v>0</v>
      </c>
      <c r="BI97" s="19" t="s">
        <v>4104</v>
      </c>
      <c r="BJ97" s="19" t="s">
        <v>4104</v>
      </c>
      <c r="BK97" s="19" t="s">
        <v>4104</v>
      </c>
      <c r="BL97" s="19" t="s">
        <v>4104</v>
      </c>
      <c r="BM97" s="19" t="s">
        <v>4104</v>
      </c>
      <c r="BN97" s="19" t="s">
        <v>4104</v>
      </c>
      <c r="BO97" s="19" t="s">
        <v>4104</v>
      </c>
      <c r="BP97" s="19" t="s">
        <v>4104</v>
      </c>
      <c r="BQ97" s="19" t="s">
        <v>4104</v>
      </c>
      <c r="BR97" s="19" t="s">
        <v>4104</v>
      </c>
      <c r="BS97" s="32" t="s">
        <v>4104</v>
      </c>
      <c r="BT97" s="19" t="s">
        <v>4104</v>
      </c>
      <c r="BU97" s="19" t="s">
        <v>4104</v>
      </c>
      <c r="BV97" s="19" t="s">
        <v>4104</v>
      </c>
      <c r="BW97" s="19" t="s">
        <v>4104</v>
      </c>
      <c r="BX97" s="19" t="s">
        <v>4104</v>
      </c>
      <c r="BY97" s="19" t="s">
        <v>4104</v>
      </c>
      <c r="BZ97" s="19" t="s">
        <v>4104</v>
      </c>
      <c r="CA97" s="19" t="s">
        <v>4104</v>
      </c>
      <c r="CB97" s="19" t="s">
        <v>4104</v>
      </c>
      <c r="CC97" s="19" t="s">
        <v>4104</v>
      </c>
      <c r="CD97" s="32" t="s">
        <v>4104</v>
      </c>
      <c r="CE97" s="19" t="s">
        <v>4104</v>
      </c>
      <c r="CF97" s="19" t="s">
        <v>4104</v>
      </c>
      <c r="CG97" s="19" t="s">
        <v>4104</v>
      </c>
      <c r="CH97" s="19" t="s">
        <v>4104</v>
      </c>
      <c r="CI97" s="19" t="s">
        <v>4104</v>
      </c>
      <c r="CJ97" s="19" t="s">
        <v>4104</v>
      </c>
      <c r="CK97" s="19" t="s">
        <v>4104</v>
      </c>
      <c r="CL97" s="19" t="s">
        <v>4104</v>
      </c>
      <c r="CM97" s="19" t="s">
        <v>4104</v>
      </c>
      <c r="CN97" s="19" t="s">
        <v>4104</v>
      </c>
      <c r="CO97" s="32" t="s">
        <v>4104</v>
      </c>
      <c r="CP97" s="19" t="s">
        <v>4104</v>
      </c>
      <c r="CQ97" s="19" t="s">
        <v>4104</v>
      </c>
      <c r="CR97" s="19" t="s">
        <v>4104</v>
      </c>
      <c r="CS97" s="19" t="s">
        <v>4104</v>
      </c>
      <c r="CT97" s="19" t="s">
        <v>4104</v>
      </c>
      <c r="CU97" s="19" t="s">
        <v>4104</v>
      </c>
      <c r="CV97" s="19">
        <v>15.713001400127292</v>
      </c>
      <c r="CW97" s="19">
        <v>16.377622712243316</v>
      </c>
      <c r="CX97" s="19">
        <v>15.410284133388959</v>
      </c>
      <c r="CY97" s="19">
        <v>15.780958782496418</v>
      </c>
      <c r="CZ97" s="32">
        <v>16.242624239258806</v>
      </c>
    </row>
    <row r="98" spans="1:104" x14ac:dyDescent="0.2">
      <c r="A98" s="19" t="s">
        <v>487</v>
      </c>
      <c r="B98" s="19" t="s">
        <v>488</v>
      </c>
      <c r="C98" s="19">
        <v>2017</v>
      </c>
      <c r="E98" s="32" t="s">
        <v>156</v>
      </c>
      <c r="M98" s="19">
        <v>0</v>
      </c>
      <c r="N98" s="19">
        <v>0</v>
      </c>
      <c r="O98" s="19">
        <v>0</v>
      </c>
      <c r="P98" s="32">
        <v>0</v>
      </c>
      <c r="X98" s="19">
        <v>1</v>
      </c>
      <c r="Y98" s="19">
        <v>1</v>
      </c>
      <c r="Z98" s="19">
        <v>1</v>
      </c>
      <c r="AA98" s="32">
        <v>1</v>
      </c>
      <c r="AI98" s="19">
        <v>1</v>
      </c>
      <c r="AJ98" s="19">
        <v>1</v>
      </c>
      <c r="AK98" s="19">
        <v>1</v>
      </c>
      <c r="AL98" s="32">
        <v>1</v>
      </c>
      <c r="AT98" s="19">
        <v>2.5447899999999999E-2</v>
      </c>
      <c r="AU98" s="19">
        <v>2.5522400000000001E-2</v>
      </c>
      <c r="AV98" s="19">
        <v>2.7441299999999998E-2</v>
      </c>
      <c r="AW98" s="32">
        <v>3.7168800000000002E-2</v>
      </c>
      <c r="BE98" s="19">
        <v>0</v>
      </c>
      <c r="BF98" s="19">
        <v>0</v>
      </c>
      <c r="BG98" s="19">
        <v>0</v>
      </c>
      <c r="BH98" s="32">
        <v>0</v>
      </c>
      <c r="BI98" s="19" t="s">
        <v>4104</v>
      </c>
      <c r="BJ98" s="19" t="s">
        <v>4104</v>
      </c>
      <c r="BK98" s="19" t="s">
        <v>4104</v>
      </c>
      <c r="BL98" s="19" t="s">
        <v>4104</v>
      </c>
      <c r="BM98" s="19" t="s">
        <v>4104</v>
      </c>
      <c r="BN98" s="19" t="s">
        <v>4104</v>
      </c>
      <c r="BO98" s="19" t="s">
        <v>4104</v>
      </c>
      <c r="BP98" s="19" t="s">
        <v>4104</v>
      </c>
      <c r="BQ98" s="19" t="s">
        <v>4104</v>
      </c>
      <c r="BR98" s="19" t="s">
        <v>4104</v>
      </c>
      <c r="BS98" s="32" t="s">
        <v>4104</v>
      </c>
      <c r="BT98" s="19" t="s">
        <v>4104</v>
      </c>
      <c r="BU98" s="19" t="s">
        <v>4104</v>
      </c>
      <c r="BV98" s="19" t="s">
        <v>4104</v>
      </c>
      <c r="BW98" s="19" t="s">
        <v>4104</v>
      </c>
      <c r="BX98" s="19" t="s">
        <v>4104</v>
      </c>
      <c r="BY98" s="19" t="s">
        <v>4104</v>
      </c>
      <c r="BZ98" s="19" t="s">
        <v>4104</v>
      </c>
      <c r="CA98" s="19" t="s">
        <v>4104</v>
      </c>
      <c r="CB98" s="19" t="s">
        <v>4104</v>
      </c>
      <c r="CC98" s="19" t="s">
        <v>4104</v>
      </c>
      <c r="CD98" s="32" t="s">
        <v>4104</v>
      </c>
      <c r="CE98" s="19" t="s">
        <v>4104</v>
      </c>
      <c r="CF98" s="19" t="s">
        <v>4104</v>
      </c>
      <c r="CG98" s="19" t="s">
        <v>4104</v>
      </c>
      <c r="CH98" s="19" t="s">
        <v>4104</v>
      </c>
      <c r="CI98" s="19" t="s">
        <v>4104</v>
      </c>
      <c r="CJ98" s="19" t="s">
        <v>4104</v>
      </c>
      <c r="CK98" s="19" t="s">
        <v>4104</v>
      </c>
      <c r="CL98" s="19" t="s">
        <v>4104</v>
      </c>
      <c r="CM98" s="19" t="s">
        <v>4104</v>
      </c>
      <c r="CN98" s="19" t="s">
        <v>4104</v>
      </c>
      <c r="CO98" s="32" t="s">
        <v>4104</v>
      </c>
      <c r="CP98" s="19" t="s">
        <v>4104</v>
      </c>
      <c r="CQ98" s="19" t="s">
        <v>4104</v>
      </c>
      <c r="CR98" s="19" t="s">
        <v>4104</v>
      </c>
      <c r="CS98" s="19" t="s">
        <v>4104</v>
      </c>
      <c r="CT98" s="19" t="s">
        <v>4104</v>
      </c>
      <c r="CU98" s="19" t="s">
        <v>4104</v>
      </c>
      <c r="CV98" s="19" t="s">
        <v>4104</v>
      </c>
      <c r="CW98" s="19">
        <v>16.545915868697154</v>
      </c>
      <c r="CX98" s="19">
        <v>16.789511368629231</v>
      </c>
      <c r="CY98" s="19">
        <v>16.766218029218141</v>
      </c>
      <c r="CZ98" s="32">
        <v>17.452914369517558</v>
      </c>
    </row>
    <row r="99" spans="1:104" x14ac:dyDescent="0.2">
      <c r="A99" s="19" t="s">
        <v>514</v>
      </c>
      <c r="B99" s="19" t="s">
        <v>515</v>
      </c>
      <c r="C99" s="19">
        <v>2015</v>
      </c>
      <c r="E99" s="32" t="s">
        <v>156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32">
        <v>0</v>
      </c>
      <c r="V99" s="19">
        <v>1</v>
      </c>
      <c r="W99" s="19">
        <v>1</v>
      </c>
      <c r="X99" s="19">
        <v>1</v>
      </c>
      <c r="Y99" s="19">
        <v>1</v>
      </c>
      <c r="Z99" s="19">
        <v>1</v>
      </c>
      <c r="AA99" s="32">
        <v>0</v>
      </c>
      <c r="AG99" s="19">
        <v>1</v>
      </c>
      <c r="AH99" s="19">
        <v>1</v>
      </c>
      <c r="AI99" s="19">
        <v>1</v>
      </c>
      <c r="AJ99" s="19">
        <v>1</v>
      </c>
      <c r="AK99" s="19">
        <v>1</v>
      </c>
      <c r="AL99" s="32">
        <v>1</v>
      </c>
      <c r="AR99" s="19">
        <v>2.0294199999999998E-2</v>
      </c>
      <c r="AS99" s="19">
        <v>1.9570199999999999E-2</v>
      </c>
      <c r="AT99" s="19">
        <v>1.82446E-2</v>
      </c>
      <c r="AU99" s="19">
        <v>1.82884E-2</v>
      </c>
      <c r="AV99" s="19">
        <v>1.40456E-2</v>
      </c>
      <c r="AW99" s="32">
        <v>1.2173700000000001E-2</v>
      </c>
      <c r="BC99" s="19">
        <v>0</v>
      </c>
      <c r="BD99" s="19">
        <v>0</v>
      </c>
      <c r="BE99" s="19">
        <v>0</v>
      </c>
      <c r="BF99" s="19">
        <v>0</v>
      </c>
      <c r="BG99" s="19">
        <v>0</v>
      </c>
      <c r="BH99" s="32">
        <v>0</v>
      </c>
      <c r="BI99" s="19" t="s">
        <v>4104</v>
      </c>
      <c r="BJ99" s="19" t="s">
        <v>4104</v>
      </c>
      <c r="BK99" s="19" t="s">
        <v>4104</v>
      </c>
      <c r="BL99" s="19" t="s">
        <v>4104</v>
      </c>
      <c r="BM99" s="19" t="s">
        <v>4104</v>
      </c>
      <c r="BN99" s="19">
        <v>10.328571478127515</v>
      </c>
      <c r="BO99" s="19">
        <v>10.328571478127515</v>
      </c>
      <c r="BP99" s="19">
        <v>10.328571478127515</v>
      </c>
      <c r="BQ99" s="19">
        <v>10.247498487</v>
      </c>
      <c r="BR99" s="19">
        <v>4.91044078174495</v>
      </c>
      <c r="BS99" s="32">
        <v>3.8139073052339998</v>
      </c>
      <c r="BT99" s="19" t="s">
        <v>4104</v>
      </c>
      <c r="BU99" s="19" t="s">
        <v>4104</v>
      </c>
      <c r="BV99" s="19" t="s">
        <v>4104</v>
      </c>
      <c r="BW99" s="19" t="s">
        <v>4104</v>
      </c>
      <c r="BX99" s="19" t="s">
        <v>4104</v>
      </c>
      <c r="BY99" s="19" t="s">
        <v>4104</v>
      </c>
      <c r="BZ99" s="19" t="s">
        <v>4104</v>
      </c>
      <c r="CA99" s="19" t="s">
        <v>4104</v>
      </c>
      <c r="CB99" s="19" t="s">
        <v>4104</v>
      </c>
      <c r="CC99" s="19">
        <v>2.8730000000000002E-2</v>
      </c>
      <c r="CD99" s="32">
        <v>2.8730000000000002E-2</v>
      </c>
      <c r="CE99" s="19" t="s">
        <v>4104</v>
      </c>
      <c r="CF99" s="19" t="s">
        <v>4104</v>
      </c>
      <c r="CG99" s="19" t="s">
        <v>4104</v>
      </c>
      <c r="CH99" s="19" t="s">
        <v>4104</v>
      </c>
      <c r="CI99" s="19" t="s">
        <v>4104</v>
      </c>
      <c r="CJ99" s="19">
        <v>-0.47170000000000001</v>
      </c>
      <c r="CK99" s="19">
        <v>-0.47170000000000001</v>
      </c>
      <c r="CL99" s="19">
        <v>-0.47170000000000001</v>
      </c>
      <c r="CM99" s="19">
        <v>-0.16700000000000001</v>
      </c>
      <c r="CN99" s="19">
        <v>-0.27800000000000002</v>
      </c>
      <c r="CO99" s="32">
        <v>-0.29399999999999998</v>
      </c>
      <c r="CP99" s="19" t="s">
        <v>4104</v>
      </c>
      <c r="CQ99" s="19" t="s">
        <v>4104</v>
      </c>
      <c r="CR99" s="19" t="s">
        <v>4104</v>
      </c>
      <c r="CS99" s="19" t="s">
        <v>4104</v>
      </c>
      <c r="CT99" s="19" t="s">
        <v>4104</v>
      </c>
      <c r="CV99" s="19">
        <v>15.209071097920045</v>
      </c>
      <c r="CW99" s="19">
        <v>16.563715401405048</v>
      </c>
      <c r="CX99" s="19">
        <v>16.383123597859122</v>
      </c>
      <c r="CY99" s="19">
        <v>17.419537661303767</v>
      </c>
      <c r="CZ99" s="32">
        <v>16.460383183476576</v>
      </c>
    </row>
    <row r="100" spans="1:104" x14ac:dyDescent="0.2">
      <c r="A100" s="19" t="s">
        <v>530</v>
      </c>
      <c r="B100" s="19" t="s">
        <v>531</v>
      </c>
      <c r="C100" s="19">
        <v>2019</v>
      </c>
      <c r="E100" s="32" t="s">
        <v>156</v>
      </c>
      <c r="O100" s="19">
        <v>1</v>
      </c>
      <c r="P100" s="32">
        <v>0</v>
      </c>
      <c r="Z100" s="19">
        <v>1</v>
      </c>
      <c r="AA100" s="32">
        <v>1</v>
      </c>
      <c r="AK100" s="19">
        <v>1</v>
      </c>
      <c r="AL100" s="32">
        <v>1</v>
      </c>
      <c r="AV100" s="19">
        <v>3.02638E-2</v>
      </c>
      <c r="AW100" s="32">
        <v>3.4875700000000003E-2</v>
      </c>
      <c r="BG100" s="19">
        <v>0</v>
      </c>
      <c r="BH100" s="32">
        <v>0</v>
      </c>
      <c r="BI100" s="19" t="s">
        <v>4104</v>
      </c>
      <c r="BJ100" s="19" t="s">
        <v>4104</v>
      </c>
      <c r="BK100" s="19" t="s">
        <v>4104</v>
      </c>
      <c r="BL100" s="19" t="s">
        <v>4104</v>
      </c>
      <c r="BM100" s="19" t="s">
        <v>4104</v>
      </c>
      <c r="BN100" s="19" t="s">
        <v>4104</v>
      </c>
      <c r="BO100" s="19" t="s">
        <v>4104</v>
      </c>
      <c r="BP100" s="19" t="s">
        <v>4104</v>
      </c>
      <c r="BQ100" s="19" t="s">
        <v>4104</v>
      </c>
      <c r="BR100" s="19" t="s">
        <v>4104</v>
      </c>
      <c r="BS100" s="32" t="s">
        <v>4104</v>
      </c>
      <c r="BT100" s="19" t="s">
        <v>4104</v>
      </c>
      <c r="BU100" s="19" t="s">
        <v>4104</v>
      </c>
      <c r="BV100" s="19" t="s">
        <v>4104</v>
      </c>
      <c r="BW100" s="19" t="s">
        <v>4104</v>
      </c>
      <c r="BX100" s="19" t="s">
        <v>4104</v>
      </c>
      <c r="BY100" s="19" t="s">
        <v>4104</v>
      </c>
      <c r="BZ100" s="19" t="s">
        <v>4104</v>
      </c>
      <c r="CA100" s="19" t="s">
        <v>4104</v>
      </c>
      <c r="CB100" s="19" t="s">
        <v>4104</v>
      </c>
      <c r="CC100" s="19" t="s">
        <v>4104</v>
      </c>
      <c r="CD100" s="32" t="s">
        <v>4104</v>
      </c>
      <c r="CE100" s="19" t="s">
        <v>4104</v>
      </c>
      <c r="CF100" s="19" t="s">
        <v>4104</v>
      </c>
      <c r="CG100" s="19" t="s">
        <v>4104</v>
      </c>
      <c r="CH100" s="19" t="s">
        <v>4104</v>
      </c>
      <c r="CI100" s="19" t="s">
        <v>4104</v>
      </c>
      <c r="CJ100" s="19" t="s">
        <v>4104</v>
      </c>
      <c r="CK100" s="19" t="s">
        <v>4104</v>
      </c>
      <c r="CL100" s="19" t="s">
        <v>4104</v>
      </c>
      <c r="CM100" s="19" t="s">
        <v>4104</v>
      </c>
      <c r="CN100" s="19" t="s">
        <v>4104</v>
      </c>
      <c r="CO100" s="32" t="s">
        <v>4104</v>
      </c>
      <c r="CP100" s="19" t="s">
        <v>4104</v>
      </c>
      <c r="CQ100" s="19" t="s">
        <v>4104</v>
      </c>
      <c r="CR100" s="19" t="s">
        <v>4104</v>
      </c>
      <c r="CS100" s="19" t="s">
        <v>4104</v>
      </c>
      <c r="CT100" s="19" t="s">
        <v>4104</v>
      </c>
      <c r="CU100" s="19" t="s">
        <v>4104</v>
      </c>
      <c r="CV100" s="19" t="s">
        <v>4104</v>
      </c>
      <c r="CW100" s="19" t="s">
        <v>4104</v>
      </c>
      <c r="CX100" s="19" t="s">
        <v>4104</v>
      </c>
      <c r="CY100" s="19">
        <v>15.595354063523979</v>
      </c>
      <c r="CZ100" s="32">
        <v>16.163386317512391</v>
      </c>
    </row>
    <row r="101" spans="1:104" x14ac:dyDescent="0.2">
      <c r="A101" s="19" t="s">
        <v>532</v>
      </c>
      <c r="B101" s="19" t="s">
        <v>533</v>
      </c>
      <c r="C101" s="19">
        <v>2020</v>
      </c>
      <c r="E101" s="32" t="s">
        <v>156</v>
      </c>
      <c r="P101" s="32">
        <v>1</v>
      </c>
      <c r="AA101" s="32">
        <v>1</v>
      </c>
      <c r="AL101" s="32">
        <v>1</v>
      </c>
      <c r="AW101" s="32">
        <v>3.3793200000000002E-2</v>
      </c>
      <c r="BH101" s="32">
        <v>0</v>
      </c>
      <c r="BI101" s="19" t="s">
        <v>4104</v>
      </c>
      <c r="BJ101" s="19" t="s">
        <v>4104</v>
      </c>
      <c r="BK101" s="19" t="s">
        <v>4104</v>
      </c>
      <c r="BL101" s="19" t="s">
        <v>4104</v>
      </c>
      <c r="BM101" s="19" t="s">
        <v>4104</v>
      </c>
      <c r="BN101" s="19" t="s">
        <v>4104</v>
      </c>
      <c r="BO101" s="19" t="s">
        <v>4104</v>
      </c>
      <c r="BP101" s="19" t="s">
        <v>4104</v>
      </c>
      <c r="BQ101" s="19" t="s">
        <v>4104</v>
      </c>
      <c r="BR101" s="19" t="s">
        <v>4104</v>
      </c>
      <c r="BS101" s="32" t="s">
        <v>4104</v>
      </c>
      <c r="BT101" s="19" t="s">
        <v>4104</v>
      </c>
      <c r="BU101" s="19" t="s">
        <v>4104</v>
      </c>
      <c r="BV101" s="19" t="s">
        <v>4104</v>
      </c>
      <c r="BW101" s="19" t="s">
        <v>4104</v>
      </c>
      <c r="BX101" s="19" t="s">
        <v>4104</v>
      </c>
      <c r="BY101" s="19" t="s">
        <v>4104</v>
      </c>
      <c r="BZ101" s="19" t="s">
        <v>4104</v>
      </c>
      <c r="CA101" s="19" t="s">
        <v>4104</v>
      </c>
      <c r="CB101" s="19" t="s">
        <v>4104</v>
      </c>
      <c r="CC101" s="19" t="s">
        <v>4104</v>
      </c>
      <c r="CD101" s="32" t="s">
        <v>4104</v>
      </c>
      <c r="CE101" s="19" t="s">
        <v>4104</v>
      </c>
      <c r="CF101" s="19" t="s">
        <v>4104</v>
      </c>
      <c r="CG101" s="19" t="s">
        <v>4104</v>
      </c>
      <c r="CH101" s="19" t="s">
        <v>4104</v>
      </c>
      <c r="CI101" s="19" t="s">
        <v>4104</v>
      </c>
      <c r="CJ101" s="19" t="s">
        <v>4104</v>
      </c>
      <c r="CK101" s="19" t="s">
        <v>4104</v>
      </c>
      <c r="CL101" s="19" t="s">
        <v>4104</v>
      </c>
      <c r="CM101" s="19" t="s">
        <v>4104</v>
      </c>
      <c r="CN101" s="19" t="s">
        <v>4104</v>
      </c>
      <c r="CO101" s="32" t="s">
        <v>4104</v>
      </c>
      <c r="CP101" s="19" t="s">
        <v>4104</v>
      </c>
      <c r="CQ101" s="19" t="s">
        <v>4104</v>
      </c>
      <c r="CR101" s="19" t="s">
        <v>4104</v>
      </c>
      <c r="CS101" s="19" t="s">
        <v>4104</v>
      </c>
      <c r="CT101" s="19" t="s">
        <v>4104</v>
      </c>
      <c r="CU101" s="19" t="s">
        <v>4104</v>
      </c>
      <c r="CV101" s="19" t="s">
        <v>4104</v>
      </c>
      <c r="CW101" s="19" t="s">
        <v>4104</v>
      </c>
      <c r="CX101" s="19" t="s">
        <v>4104</v>
      </c>
      <c r="CY101" s="19" t="s">
        <v>4104</v>
      </c>
      <c r="CZ101" s="32">
        <v>17.358990314762099</v>
      </c>
    </row>
    <row r="102" spans="1:104" x14ac:dyDescent="0.2">
      <c r="A102" s="19" t="s">
        <v>552</v>
      </c>
      <c r="B102" s="19" t="s">
        <v>553</v>
      </c>
      <c r="C102" s="19">
        <v>2011</v>
      </c>
      <c r="E102" s="32" t="s">
        <v>156</v>
      </c>
      <c r="G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1</v>
      </c>
      <c r="P102" s="32">
        <v>1</v>
      </c>
      <c r="R102" s="19">
        <v>0</v>
      </c>
      <c r="T102" s="19">
        <v>0</v>
      </c>
      <c r="U102" s="19">
        <v>0</v>
      </c>
      <c r="V102" s="19">
        <v>1</v>
      </c>
      <c r="W102" s="19">
        <v>1</v>
      </c>
      <c r="X102" s="19">
        <v>1</v>
      </c>
      <c r="Y102" s="19">
        <v>1</v>
      </c>
      <c r="Z102" s="19">
        <v>1</v>
      </c>
      <c r="AA102" s="32">
        <v>1</v>
      </c>
      <c r="AC102" s="19">
        <v>0</v>
      </c>
      <c r="AE102" s="19">
        <v>0</v>
      </c>
      <c r="AF102" s="19">
        <v>0</v>
      </c>
      <c r="AG102" s="19">
        <v>1</v>
      </c>
      <c r="AH102" s="19">
        <v>1</v>
      </c>
      <c r="AI102" s="19">
        <v>1</v>
      </c>
      <c r="AJ102" s="19">
        <v>1</v>
      </c>
      <c r="AK102" s="19">
        <v>1</v>
      </c>
      <c r="AL102" s="32">
        <v>1</v>
      </c>
      <c r="AN102" s="19">
        <v>1.15884E-2</v>
      </c>
      <c r="AP102" s="19">
        <v>3.0004799999999998E-3</v>
      </c>
      <c r="AQ102" s="19">
        <v>2.0493299999999998E-3</v>
      </c>
      <c r="AR102" s="19">
        <v>2.15464E-2</v>
      </c>
      <c r="AS102" s="19">
        <v>2.3687099999999999E-2</v>
      </c>
      <c r="AT102" s="19">
        <v>2.1999700000000001E-2</v>
      </c>
      <c r="AU102" s="19">
        <v>2.32692E-2</v>
      </c>
      <c r="AV102" s="19">
        <v>4.1400100000000002E-2</v>
      </c>
      <c r="AW102" s="32">
        <v>5.2647100000000002E-2</v>
      </c>
      <c r="AY102" s="19">
        <v>0</v>
      </c>
      <c r="BA102" s="19">
        <v>0</v>
      </c>
      <c r="BB102" s="19">
        <v>0</v>
      </c>
      <c r="BC102" s="19">
        <v>0</v>
      </c>
      <c r="BD102" s="19">
        <v>0</v>
      </c>
      <c r="BE102" s="19">
        <v>0</v>
      </c>
      <c r="BF102" s="19">
        <v>0</v>
      </c>
      <c r="BG102" s="19">
        <v>1</v>
      </c>
      <c r="BH102" s="32">
        <v>1</v>
      </c>
      <c r="BI102" s="19" t="s">
        <v>4104</v>
      </c>
      <c r="BJ102" s="19">
        <v>2.1350804091432298</v>
      </c>
      <c r="BK102" s="19" t="s">
        <v>4104</v>
      </c>
      <c r="BL102" s="19">
        <v>2.4993073154632399</v>
      </c>
      <c r="BM102" s="19">
        <v>4.5003763918156103</v>
      </c>
      <c r="BN102" s="19">
        <v>0.2011343951618926</v>
      </c>
      <c r="BO102" s="19">
        <v>8.0696593898841797</v>
      </c>
      <c r="BP102" s="19">
        <v>6.4132529857257996</v>
      </c>
      <c r="BQ102" s="19">
        <v>10.328571478127515</v>
      </c>
      <c r="BR102" s="19">
        <v>10.328571478127515</v>
      </c>
      <c r="BS102" s="32">
        <v>10.328571478127515</v>
      </c>
      <c r="BT102" s="19" t="s">
        <v>4104</v>
      </c>
      <c r="BU102" s="19" t="s">
        <v>4104</v>
      </c>
      <c r="BV102" s="19" t="s">
        <v>4104</v>
      </c>
      <c r="BW102" s="19" t="s">
        <v>4104</v>
      </c>
      <c r="BX102" s="19">
        <v>0.46089999999999998</v>
      </c>
      <c r="BY102" s="19">
        <v>0.5101</v>
      </c>
      <c r="BZ102" s="19">
        <v>0.4672</v>
      </c>
      <c r="CA102" s="19">
        <v>0.442</v>
      </c>
      <c r="CB102" s="19">
        <v>0.31019999999999998</v>
      </c>
      <c r="CC102" s="19">
        <v>0.4521</v>
      </c>
      <c r="CD102" s="32">
        <v>0.21959999999999999</v>
      </c>
      <c r="CE102" s="19" t="s">
        <v>4104</v>
      </c>
      <c r="CF102" s="19" t="s">
        <v>4104</v>
      </c>
      <c r="CG102" s="19" t="s">
        <v>4104</v>
      </c>
      <c r="CH102" s="19" t="s">
        <v>4104</v>
      </c>
      <c r="CI102" s="19" t="s">
        <v>4104</v>
      </c>
      <c r="CJ102" s="19">
        <v>-0.47170000000000001</v>
      </c>
      <c r="CK102" s="19">
        <v>-0.47170000000000001</v>
      </c>
      <c r="CL102" s="19">
        <v>-9.6000000000000002E-2</v>
      </c>
      <c r="CM102" s="19">
        <v>-0.45600000000000002</v>
      </c>
      <c r="CN102" s="19">
        <v>-0.371</v>
      </c>
      <c r="CO102" s="32">
        <v>-0.27100000000000002</v>
      </c>
      <c r="CP102" s="19" t="s">
        <v>4104</v>
      </c>
      <c r="CQ102" s="19" t="s">
        <v>4104</v>
      </c>
      <c r="CR102" s="19" t="s">
        <v>4104</v>
      </c>
      <c r="CS102" s="19">
        <v>16.150453094235452</v>
      </c>
      <c r="CT102" s="19">
        <v>15.36738768272058</v>
      </c>
      <c r="CU102" s="19">
        <v>15.257868943041437</v>
      </c>
      <c r="CV102" s="19">
        <v>15.134080314913811</v>
      </c>
      <c r="CW102" s="19">
        <v>15.618113175145265</v>
      </c>
      <c r="CX102" s="19">
        <v>16.064665648699865</v>
      </c>
      <c r="CY102" s="19">
        <v>17.445128720586489</v>
      </c>
      <c r="CZ102" s="32">
        <v>17.666275349900779</v>
      </c>
    </row>
    <row r="103" spans="1:104" x14ac:dyDescent="0.2">
      <c r="A103" s="19" t="s">
        <v>353</v>
      </c>
      <c r="B103" s="19" t="s">
        <v>354</v>
      </c>
      <c r="C103" s="19">
        <v>2010</v>
      </c>
      <c r="D103" s="19">
        <v>2013</v>
      </c>
      <c r="E103" s="32" t="s">
        <v>156</v>
      </c>
      <c r="F103" s="19">
        <v>0</v>
      </c>
      <c r="G103" s="19">
        <v>0</v>
      </c>
      <c r="P103" s="32"/>
      <c r="Q103" s="19">
        <v>1</v>
      </c>
      <c r="R103" s="19">
        <v>1</v>
      </c>
      <c r="AA103" s="32"/>
      <c r="AB103" s="19">
        <v>0</v>
      </c>
      <c r="AC103" s="19">
        <v>0</v>
      </c>
      <c r="AL103" s="32"/>
      <c r="AM103" s="19">
        <v>1.7404300000000001E-3</v>
      </c>
      <c r="AN103" s="19">
        <v>2.6416200000000001E-2</v>
      </c>
      <c r="AW103" s="32"/>
      <c r="AX103" s="19">
        <v>0</v>
      </c>
      <c r="AY103" s="19">
        <v>0</v>
      </c>
      <c r="BH103" s="32"/>
      <c r="BI103" s="19">
        <v>10.328571478127515</v>
      </c>
      <c r="BJ103" s="19">
        <v>10.328571478127515</v>
      </c>
      <c r="BK103" s="19" t="s">
        <v>4104</v>
      </c>
      <c r="BL103" s="19" t="s">
        <v>4104</v>
      </c>
      <c r="BM103" s="19" t="s">
        <v>4104</v>
      </c>
      <c r="BN103" s="19" t="s">
        <v>4104</v>
      </c>
      <c r="BO103" s="19" t="s">
        <v>4104</v>
      </c>
      <c r="BP103" s="19" t="s">
        <v>4104</v>
      </c>
      <c r="BQ103" s="19" t="s">
        <v>4104</v>
      </c>
      <c r="BR103" s="19" t="s">
        <v>4104</v>
      </c>
      <c r="BS103" s="32" t="s">
        <v>4104</v>
      </c>
      <c r="BT103" s="19" t="s">
        <v>4104</v>
      </c>
      <c r="BU103" s="19" t="s">
        <v>4104</v>
      </c>
      <c r="BV103" s="19" t="s">
        <v>4104</v>
      </c>
      <c r="BW103" s="19" t="s">
        <v>4104</v>
      </c>
      <c r="BX103" s="19" t="s">
        <v>4104</v>
      </c>
      <c r="BY103" s="19" t="s">
        <v>4104</v>
      </c>
      <c r="BZ103" s="19" t="s">
        <v>4104</v>
      </c>
      <c r="CA103" s="19" t="s">
        <v>4104</v>
      </c>
      <c r="CB103" s="19" t="s">
        <v>4104</v>
      </c>
      <c r="CC103" s="19" t="s">
        <v>4104</v>
      </c>
      <c r="CD103" s="32" t="s">
        <v>4104</v>
      </c>
      <c r="CE103" s="19">
        <v>2.2342000000000001E-2</v>
      </c>
      <c r="CF103" s="19">
        <v>-2.2408999999999998E-2</v>
      </c>
      <c r="CG103" s="19" t="s">
        <v>4104</v>
      </c>
      <c r="CH103" s="19" t="s">
        <v>4104</v>
      </c>
      <c r="CI103" s="19" t="s">
        <v>4104</v>
      </c>
      <c r="CJ103" s="19" t="s">
        <v>4104</v>
      </c>
      <c r="CK103" s="19" t="s">
        <v>4104</v>
      </c>
      <c r="CL103" s="19" t="s">
        <v>4104</v>
      </c>
      <c r="CM103" s="19" t="s">
        <v>4104</v>
      </c>
      <c r="CN103" s="19" t="s">
        <v>4104</v>
      </c>
      <c r="CO103" s="32" t="s">
        <v>4104</v>
      </c>
      <c r="CP103" s="19">
        <v>22.018022109317169</v>
      </c>
      <c r="CQ103" s="19">
        <v>22.018022109317169</v>
      </c>
      <c r="CR103" s="19" t="s">
        <v>4104</v>
      </c>
      <c r="CS103" s="19" t="s">
        <v>4104</v>
      </c>
      <c r="CT103" s="19" t="s">
        <v>4104</v>
      </c>
      <c r="CU103" s="19" t="s">
        <v>4104</v>
      </c>
      <c r="CV103" s="19" t="s">
        <v>4104</v>
      </c>
      <c r="CW103" s="19" t="s">
        <v>4104</v>
      </c>
      <c r="CX103" s="19" t="s">
        <v>4104</v>
      </c>
      <c r="CY103" s="19" t="s">
        <v>4104</v>
      </c>
      <c r="CZ103" s="32" t="s">
        <v>4104</v>
      </c>
    </row>
    <row r="104" spans="1:104" x14ac:dyDescent="0.2">
      <c r="A104" s="19" t="s">
        <v>171</v>
      </c>
      <c r="B104" s="19" t="s">
        <v>172</v>
      </c>
      <c r="E104" s="32" t="s">
        <v>173</v>
      </c>
      <c r="F104" s="19">
        <v>0</v>
      </c>
      <c r="G104" s="19">
        <v>1</v>
      </c>
      <c r="H104" s="19">
        <v>1</v>
      </c>
      <c r="I104" s="19">
        <v>1</v>
      </c>
      <c r="J104" s="19">
        <v>1</v>
      </c>
      <c r="K104" s="19">
        <v>1</v>
      </c>
      <c r="L104" s="19">
        <v>1</v>
      </c>
      <c r="M104" s="19">
        <v>1</v>
      </c>
      <c r="N104" s="19">
        <v>1</v>
      </c>
      <c r="O104" s="19">
        <v>1</v>
      </c>
      <c r="P104" s="32">
        <v>1</v>
      </c>
      <c r="Q104" s="19">
        <v>0</v>
      </c>
      <c r="R104" s="19">
        <v>1</v>
      </c>
      <c r="S104" s="19">
        <v>1</v>
      </c>
      <c r="T104" s="19">
        <v>1</v>
      </c>
      <c r="U104" s="19">
        <v>1</v>
      </c>
      <c r="V104" s="19">
        <v>1</v>
      </c>
      <c r="W104" s="19">
        <v>1</v>
      </c>
      <c r="X104" s="19">
        <v>1</v>
      </c>
      <c r="Y104" s="19">
        <v>1</v>
      </c>
      <c r="Z104" s="19">
        <v>1</v>
      </c>
      <c r="AA104" s="32">
        <v>1</v>
      </c>
      <c r="AB104" s="19">
        <v>0</v>
      </c>
      <c r="AC104" s="19">
        <v>1</v>
      </c>
      <c r="AD104" s="19">
        <v>1</v>
      </c>
      <c r="AE104" s="19">
        <v>1</v>
      </c>
      <c r="AF104" s="19">
        <v>1</v>
      </c>
      <c r="AG104" s="19">
        <v>1</v>
      </c>
      <c r="AH104" s="19">
        <v>1</v>
      </c>
      <c r="AI104" s="19">
        <v>1</v>
      </c>
      <c r="AJ104" s="19">
        <v>1</v>
      </c>
      <c r="AK104" s="19">
        <v>1</v>
      </c>
      <c r="AL104" s="32">
        <v>1</v>
      </c>
      <c r="AN104" s="19">
        <v>3.3084700000000002E-2</v>
      </c>
      <c r="AO104" s="19">
        <v>3.4961800000000001E-2</v>
      </c>
      <c r="AP104" s="19">
        <v>3.5642600000000003E-2</v>
      </c>
      <c r="AQ104" s="19">
        <v>3.4225400000000003E-2</v>
      </c>
      <c r="AR104" s="19">
        <v>3.4978200000000001E-2</v>
      </c>
      <c r="AS104" s="19">
        <v>3.47248E-2</v>
      </c>
      <c r="AT104" s="19">
        <v>3.3210099999999999E-2</v>
      </c>
      <c r="AU104" s="19">
        <v>4.3121699999999999E-2</v>
      </c>
      <c r="AV104" s="19">
        <v>4.0958000000000001E-2</v>
      </c>
      <c r="AW104" s="32">
        <v>4.81503E-2</v>
      </c>
      <c r="AX104" s="19">
        <v>0</v>
      </c>
      <c r="AY104" s="19">
        <v>0</v>
      </c>
      <c r="AZ104" s="19">
        <v>0</v>
      </c>
      <c r="BA104" s="19">
        <v>0</v>
      </c>
      <c r="BB104" s="19">
        <v>0</v>
      </c>
      <c r="BC104" s="19">
        <v>0</v>
      </c>
      <c r="BD104" s="19">
        <v>0</v>
      </c>
      <c r="BE104" s="19">
        <v>0</v>
      </c>
      <c r="BF104" s="19">
        <v>1</v>
      </c>
      <c r="BG104" s="19">
        <v>1</v>
      </c>
      <c r="BH104" s="32">
        <v>1</v>
      </c>
      <c r="BI104" s="19">
        <v>2.2131434024734</v>
      </c>
      <c r="BJ104" s="19">
        <v>3.1050849030252299</v>
      </c>
      <c r="BK104" s="19">
        <v>2.57957478055895</v>
      </c>
      <c r="BL104" s="19">
        <v>3.45828933224072</v>
      </c>
      <c r="BM104" s="19">
        <v>4.5530245326447298</v>
      </c>
      <c r="BN104" s="19">
        <v>4.6537212554901899</v>
      </c>
      <c r="BO104" s="19">
        <v>2.8843824926192601</v>
      </c>
      <c r="BP104" s="19">
        <v>3.27091584100098</v>
      </c>
      <c r="BQ104" s="19">
        <v>3.8253831918724801</v>
      </c>
      <c r="BR104" s="19">
        <v>2.63120793876248</v>
      </c>
      <c r="BS104" s="32">
        <v>6.6498735199066497</v>
      </c>
      <c r="BT104" s="19">
        <v>6.9900000000000004E-2</v>
      </c>
      <c r="BU104" s="19">
        <v>8.1100000000000005E-2</v>
      </c>
      <c r="BV104" s="19">
        <v>0.18540000000000001</v>
      </c>
      <c r="BW104" s="19">
        <v>0.1265</v>
      </c>
      <c r="BX104" s="19">
        <v>7.0900000000000005E-2</v>
      </c>
      <c r="BY104" s="19">
        <v>8.8599999999999998E-2</v>
      </c>
      <c r="BZ104" s="19">
        <v>5.7700000000000001E-2</v>
      </c>
      <c r="CA104" s="19">
        <v>8.0600000000000005E-2</v>
      </c>
      <c r="CB104" s="19">
        <v>0.1</v>
      </c>
      <c r="CC104" s="19">
        <v>0.1804</v>
      </c>
      <c r="CD104" s="32">
        <v>9.1399999999999995E-2</v>
      </c>
      <c r="CE104" s="19">
        <v>4.2999999999999997E-2</v>
      </c>
      <c r="CF104" s="19">
        <v>7.0999999999999994E-2</v>
      </c>
      <c r="CG104" s="19">
        <v>0.05</v>
      </c>
      <c r="CH104" s="19">
        <v>4.8000000000000001E-2</v>
      </c>
      <c r="CI104" s="19">
        <v>7.0000000000000007E-2</v>
      </c>
      <c r="CJ104" s="19">
        <v>5.6000000000000001E-2</v>
      </c>
      <c r="CK104" s="19">
        <v>5.5E-2</v>
      </c>
      <c r="CL104" s="19">
        <v>6.8000000000000005E-2</v>
      </c>
      <c r="CM104" s="19">
        <v>0.03</v>
      </c>
      <c r="CN104" s="19">
        <v>4.4999999999999998E-2</v>
      </c>
      <c r="CO104" s="32">
        <v>0.107</v>
      </c>
      <c r="CP104" s="19">
        <v>19.143250826014928</v>
      </c>
      <c r="CQ104" s="19">
        <v>18.789910033456199</v>
      </c>
      <c r="CR104" s="19">
        <v>19.064714656972498</v>
      </c>
      <c r="CS104" s="19">
        <v>18.993840186856239</v>
      </c>
      <c r="CT104" s="19">
        <v>18.98511664624019</v>
      </c>
      <c r="CU104" s="19">
        <v>19.03744549729651</v>
      </c>
      <c r="CV104" s="19">
        <v>19.218822586134053</v>
      </c>
      <c r="CW104" s="19">
        <v>19.030859511916677</v>
      </c>
      <c r="CX104" s="19">
        <v>18.972089770326562</v>
      </c>
      <c r="CY104" s="19">
        <v>19.149824676916374</v>
      </c>
      <c r="CZ104" s="32">
        <v>19.124733484021885</v>
      </c>
    </row>
    <row r="105" spans="1:104" x14ac:dyDescent="0.2">
      <c r="A105" s="19" t="s">
        <v>209</v>
      </c>
      <c r="B105" s="19" t="s">
        <v>174</v>
      </c>
      <c r="E105" s="32" t="s">
        <v>173</v>
      </c>
      <c r="F105" s="19">
        <v>0</v>
      </c>
      <c r="G105" s="19">
        <v>0</v>
      </c>
      <c r="H105" s="19">
        <v>1</v>
      </c>
      <c r="I105" s="19">
        <v>1</v>
      </c>
      <c r="J105" s="19">
        <v>1</v>
      </c>
      <c r="K105" s="19">
        <v>1</v>
      </c>
      <c r="L105" s="19">
        <v>1</v>
      </c>
      <c r="M105" s="19">
        <v>1</v>
      </c>
      <c r="N105" s="19">
        <v>1</v>
      </c>
      <c r="O105" s="19">
        <v>1</v>
      </c>
      <c r="P105" s="32">
        <v>1</v>
      </c>
      <c r="Q105" s="19">
        <v>0</v>
      </c>
      <c r="R105" s="19">
        <v>1</v>
      </c>
      <c r="S105" s="19">
        <v>1</v>
      </c>
      <c r="T105" s="19">
        <v>1</v>
      </c>
      <c r="U105" s="19">
        <v>1</v>
      </c>
      <c r="V105" s="19">
        <v>1</v>
      </c>
      <c r="W105" s="19">
        <v>1</v>
      </c>
      <c r="X105" s="19">
        <v>1</v>
      </c>
      <c r="Y105" s="19">
        <v>1</v>
      </c>
      <c r="Z105" s="19">
        <v>1</v>
      </c>
      <c r="AA105" s="32">
        <v>1</v>
      </c>
      <c r="AB105" s="19">
        <v>0</v>
      </c>
      <c r="AC105" s="19">
        <v>1</v>
      </c>
      <c r="AD105" s="19">
        <v>1</v>
      </c>
      <c r="AE105" s="19">
        <v>1</v>
      </c>
      <c r="AF105" s="19">
        <v>1</v>
      </c>
      <c r="AG105" s="19">
        <v>1</v>
      </c>
      <c r="AH105" s="19">
        <v>1</v>
      </c>
      <c r="AI105" s="19">
        <v>1</v>
      </c>
      <c r="AJ105" s="19">
        <v>1</v>
      </c>
      <c r="AK105" s="19">
        <v>1</v>
      </c>
      <c r="AL105" s="32">
        <v>1</v>
      </c>
      <c r="AN105" s="19">
        <v>3.1240400000000002E-2</v>
      </c>
      <c r="AO105" s="19">
        <v>3.1771800000000003E-2</v>
      </c>
      <c r="AP105" s="19">
        <v>3.7368400000000003E-2</v>
      </c>
      <c r="AQ105" s="19">
        <v>3.7698599999999999E-2</v>
      </c>
      <c r="AR105" s="19">
        <v>3.8312600000000002E-2</v>
      </c>
      <c r="AS105" s="19">
        <v>4.1895799999999997E-2</v>
      </c>
      <c r="AT105" s="19">
        <v>3.8161100000000003E-2</v>
      </c>
      <c r="AU105" s="19">
        <v>4.1180500000000002E-2</v>
      </c>
      <c r="AV105" s="19">
        <v>4.8127900000000001E-2</v>
      </c>
      <c r="AW105" s="32">
        <v>4.0136999999999999E-2</v>
      </c>
      <c r="AX105" s="19">
        <v>0</v>
      </c>
      <c r="AY105" s="19">
        <v>0</v>
      </c>
      <c r="AZ105" s="19">
        <v>0</v>
      </c>
      <c r="BA105" s="19">
        <v>0</v>
      </c>
      <c r="BB105" s="19">
        <v>0</v>
      </c>
      <c r="BC105" s="19">
        <v>1</v>
      </c>
      <c r="BD105" s="19">
        <v>1</v>
      </c>
      <c r="BE105" s="19">
        <v>0</v>
      </c>
      <c r="BF105" s="19">
        <v>0</v>
      </c>
      <c r="BG105" s="19">
        <v>1</v>
      </c>
      <c r="BH105" s="32">
        <v>1</v>
      </c>
      <c r="BI105" s="19">
        <v>0.81650264400000006</v>
      </c>
      <c r="BJ105" s="19">
        <v>0.80745306299999997</v>
      </c>
      <c r="BK105" s="19">
        <v>0.85395557600000005</v>
      </c>
      <c r="BL105" s="19">
        <v>0.55151062399999995</v>
      </c>
      <c r="BM105" s="19">
        <v>0.425778131</v>
      </c>
      <c r="BN105" s="19">
        <v>0.54275012600000005</v>
      </c>
      <c r="BO105" s="19">
        <v>0.71180492699999998</v>
      </c>
      <c r="BP105" s="19">
        <v>0.44932455999999998</v>
      </c>
      <c r="BQ105" s="19">
        <v>0.46734178300000001</v>
      </c>
      <c r="BR105" s="19">
        <v>0.50855815236352098</v>
      </c>
      <c r="BS105" s="32">
        <v>0.51091421019959704</v>
      </c>
      <c r="BT105" s="19">
        <v>0.42230000000000001</v>
      </c>
      <c r="BU105" s="19">
        <v>0.43030000000000002</v>
      </c>
      <c r="BV105" s="19">
        <v>0.40289999999999998</v>
      </c>
      <c r="BW105" s="19">
        <v>0.37419999999999998</v>
      </c>
      <c r="BX105" s="19">
        <v>0.34989999999999999</v>
      </c>
      <c r="BY105" s="19">
        <v>0.35420000000000001</v>
      </c>
      <c r="BZ105" s="19">
        <v>0.32650000000000001</v>
      </c>
      <c r="CA105" s="19">
        <v>0.18279999999999999</v>
      </c>
      <c r="CB105" s="19">
        <v>0.1731</v>
      </c>
      <c r="CC105" s="19">
        <v>0.20499999999999999</v>
      </c>
      <c r="CD105" s="32">
        <v>0.18809999999999999</v>
      </c>
      <c r="CE105" s="19">
        <v>1.4999999999999999E-2</v>
      </c>
      <c r="CF105" s="19">
        <v>4.3999999999999997E-2</v>
      </c>
      <c r="CG105" s="19">
        <v>7.0000000000000007E-2</v>
      </c>
      <c r="CH105" s="19">
        <v>5.1999999999999998E-2</v>
      </c>
      <c r="CI105" s="19">
        <v>4.9000000000000002E-2</v>
      </c>
      <c r="CJ105" s="19">
        <v>1.0999999999999999E-2</v>
      </c>
      <c r="CK105" s="19">
        <v>4.2999999999999997E-2</v>
      </c>
      <c r="CL105" s="19">
        <v>-1.6E-2</v>
      </c>
      <c r="CM105" s="19">
        <v>-2.1999999999999999E-2</v>
      </c>
      <c r="CN105" s="19">
        <v>3.5999999999999997E-2</v>
      </c>
      <c r="CO105" s="32">
        <v>3.5000000000000003E-2</v>
      </c>
      <c r="CP105" s="19">
        <v>19.275193326479506</v>
      </c>
      <c r="CQ105" s="19">
        <v>18.987729489695184</v>
      </c>
      <c r="CR105" s="19">
        <v>19.283039066480651</v>
      </c>
      <c r="CS105" s="19">
        <v>19.358276702928389</v>
      </c>
      <c r="CT105" s="19">
        <v>18.755086189144901</v>
      </c>
      <c r="CU105" s="19">
        <v>18.181020737017377</v>
      </c>
      <c r="CV105" s="19">
        <v>18.630226629037359</v>
      </c>
      <c r="CW105" s="19">
        <v>18.954197330818342</v>
      </c>
      <c r="CX105" s="19">
        <v>18.419306349412789</v>
      </c>
      <c r="CY105" s="19">
        <v>18.404884843474992</v>
      </c>
      <c r="CZ105" s="32">
        <v>18.477822177901558</v>
      </c>
    </row>
    <row r="106" spans="1:104" x14ac:dyDescent="0.2">
      <c r="A106" s="19" t="s">
        <v>175</v>
      </c>
      <c r="B106" s="19" t="s">
        <v>176</v>
      </c>
      <c r="E106" s="32" t="s">
        <v>173</v>
      </c>
      <c r="F106" s="19">
        <v>0</v>
      </c>
      <c r="G106" s="19">
        <v>1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32">
        <v>1</v>
      </c>
      <c r="Q106" s="19">
        <v>1</v>
      </c>
      <c r="R106" s="19">
        <v>1</v>
      </c>
      <c r="S106" s="19">
        <v>1</v>
      </c>
      <c r="T106" s="19">
        <v>1</v>
      </c>
      <c r="U106" s="19">
        <v>1</v>
      </c>
      <c r="V106" s="19">
        <v>1</v>
      </c>
      <c r="W106" s="19">
        <v>1</v>
      </c>
      <c r="X106" s="19">
        <v>1</v>
      </c>
      <c r="Y106" s="19">
        <v>1</v>
      </c>
      <c r="Z106" s="19">
        <v>1</v>
      </c>
      <c r="AA106" s="32">
        <v>1</v>
      </c>
      <c r="AB106" s="19">
        <v>1</v>
      </c>
      <c r="AC106" s="19">
        <v>1</v>
      </c>
      <c r="AD106" s="19">
        <v>1</v>
      </c>
      <c r="AE106" s="19">
        <v>1</v>
      </c>
      <c r="AF106" s="19">
        <v>1</v>
      </c>
      <c r="AG106" s="19">
        <v>1</v>
      </c>
      <c r="AH106" s="19">
        <v>1</v>
      </c>
      <c r="AI106" s="19">
        <v>1</v>
      </c>
      <c r="AJ106" s="19">
        <v>1</v>
      </c>
      <c r="AK106" s="19">
        <v>1</v>
      </c>
      <c r="AL106" s="32">
        <v>1</v>
      </c>
      <c r="AM106" s="19">
        <v>2.7952999999999999E-2</v>
      </c>
      <c r="AN106" s="19">
        <v>2.9102900000000001E-2</v>
      </c>
      <c r="AO106" s="19">
        <v>3.2756800000000003E-2</v>
      </c>
      <c r="AP106" s="19">
        <v>2.9900199999999998E-2</v>
      </c>
      <c r="AQ106" s="19">
        <v>2.65034E-2</v>
      </c>
      <c r="AR106" s="19">
        <v>3.4433400000000003E-2</v>
      </c>
      <c r="AS106" s="19">
        <v>4.0338400000000003E-2</v>
      </c>
      <c r="AT106" s="19">
        <v>2.99712E-2</v>
      </c>
      <c r="AU106" s="19">
        <v>3.2201500000000001E-2</v>
      </c>
      <c r="AV106" s="19">
        <v>4.1389099999999998E-2</v>
      </c>
      <c r="AW106" s="32">
        <v>4.2042200000000002E-2</v>
      </c>
      <c r="AX106" s="19">
        <v>0</v>
      </c>
      <c r="AY106" s="19">
        <v>0</v>
      </c>
      <c r="AZ106" s="19">
        <v>0</v>
      </c>
      <c r="BA106" s="19">
        <v>0</v>
      </c>
      <c r="BB106" s="19">
        <v>0</v>
      </c>
      <c r="BC106" s="19">
        <v>0</v>
      </c>
      <c r="BD106" s="19">
        <v>0</v>
      </c>
      <c r="BE106" s="19">
        <v>0</v>
      </c>
      <c r="BF106" s="19">
        <v>0</v>
      </c>
      <c r="BG106" s="19">
        <v>1</v>
      </c>
      <c r="BH106" s="32">
        <v>1</v>
      </c>
      <c r="BI106" s="19">
        <v>0.56078830328443297</v>
      </c>
      <c r="BJ106" s="19">
        <v>0.75569643308540602</v>
      </c>
      <c r="BK106" s="19">
        <v>0.67989651147962904</v>
      </c>
      <c r="BL106" s="19">
        <v>0.50855021996697602</v>
      </c>
      <c r="BM106" s="19">
        <v>0.2011343951618926</v>
      </c>
      <c r="BN106" s="19">
        <v>0.28032614332295902</v>
      </c>
      <c r="BO106" s="19">
        <v>0.275046362969183</v>
      </c>
      <c r="BP106" s="19">
        <v>0.306536681005736</v>
      </c>
      <c r="BQ106" s="19">
        <v>0.33338850245866603</v>
      </c>
      <c r="BR106" s="19">
        <v>0.322094273259803</v>
      </c>
      <c r="BS106" s="32">
        <v>0.65245786983327603</v>
      </c>
      <c r="BT106" s="19">
        <v>0.35930000000000001</v>
      </c>
      <c r="BU106" s="19">
        <v>0.44740000000000002</v>
      </c>
      <c r="BV106" s="19">
        <v>0.4531</v>
      </c>
      <c r="BW106" s="19">
        <v>0.38979999999999998</v>
      </c>
      <c r="BX106" s="19">
        <v>0.4723</v>
      </c>
      <c r="BY106" s="19">
        <v>0.55600000000000005</v>
      </c>
      <c r="BZ106" s="19">
        <v>0.48709999999999998</v>
      </c>
      <c r="CA106" s="19">
        <v>0.50309999999999999</v>
      </c>
      <c r="CB106" s="19">
        <v>0.40970000000000001</v>
      </c>
      <c r="CC106" s="19">
        <v>0.3871</v>
      </c>
      <c r="CD106" s="32">
        <v>0.37980000000000003</v>
      </c>
      <c r="CE106" s="19">
        <v>4.9000000000000002E-2</v>
      </c>
      <c r="CF106" s="19">
        <v>3.2000000000000001E-2</v>
      </c>
      <c r="CG106" s="19">
        <v>5.3999999999999999E-2</v>
      </c>
      <c r="CH106" s="19">
        <v>0.1</v>
      </c>
      <c r="CI106" s="19">
        <v>-1.7999999999999999E-2</v>
      </c>
      <c r="CJ106" s="19">
        <v>-5.8000000000000003E-2</v>
      </c>
      <c r="CK106" s="19">
        <v>-0.17599999999999999</v>
      </c>
      <c r="CL106" s="19">
        <v>-0.05</v>
      </c>
      <c r="CM106" s="19">
        <v>5.5E-2</v>
      </c>
      <c r="CN106" s="19">
        <v>5.0000000000000001E-3</v>
      </c>
      <c r="CO106" s="32">
        <v>-0.19700000000000001</v>
      </c>
      <c r="CP106" s="19">
        <v>17.467925924683801</v>
      </c>
      <c r="CQ106" s="19">
        <v>17.350565844335541</v>
      </c>
      <c r="CR106" s="19">
        <v>17.720164079192678</v>
      </c>
      <c r="CS106" s="19">
        <v>17.703972564001326</v>
      </c>
      <c r="CT106" s="19">
        <v>17.002713508599047</v>
      </c>
      <c r="CU106" s="19">
        <v>15.313176675235358</v>
      </c>
      <c r="CV106" s="19">
        <v>15.666418142209949</v>
      </c>
      <c r="CW106" s="19">
        <v>15.582466937196113</v>
      </c>
      <c r="CX106" s="19">
        <v>15.904095053898645</v>
      </c>
      <c r="CY106" s="19">
        <v>16.021053727844933</v>
      </c>
      <c r="CZ106" s="32">
        <v>15.823715924281347</v>
      </c>
    </row>
    <row r="107" spans="1:104" x14ac:dyDescent="0.2">
      <c r="A107" s="19" t="s">
        <v>177</v>
      </c>
      <c r="B107" s="19" t="s">
        <v>178</v>
      </c>
      <c r="E107" s="32" t="s">
        <v>173</v>
      </c>
      <c r="L107" s="19">
        <v>0</v>
      </c>
      <c r="M107" s="19">
        <v>0</v>
      </c>
      <c r="N107" s="19">
        <v>0</v>
      </c>
      <c r="O107" s="19">
        <v>0</v>
      </c>
      <c r="P107" s="32">
        <v>0</v>
      </c>
      <c r="W107" s="19">
        <v>1</v>
      </c>
      <c r="X107" s="19">
        <v>1</v>
      </c>
      <c r="Y107" s="19">
        <v>1</v>
      </c>
      <c r="Z107" s="19">
        <v>1</v>
      </c>
      <c r="AA107" s="32">
        <v>1</v>
      </c>
      <c r="AH107" s="19">
        <v>1</v>
      </c>
      <c r="AI107" s="19">
        <v>1</v>
      </c>
      <c r="AJ107" s="19">
        <v>1</v>
      </c>
      <c r="AK107" s="19">
        <v>1</v>
      </c>
      <c r="AL107" s="32">
        <v>1</v>
      </c>
      <c r="AS107" s="19">
        <v>2.24333E-2</v>
      </c>
      <c r="AT107" s="19">
        <v>2.2471399999999999E-2</v>
      </c>
      <c r="AU107" s="19">
        <v>5.5410000000000001E-2</v>
      </c>
      <c r="AV107" s="19">
        <v>2.7690200000000002E-2</v>
      </c>
      <c r="AW107" s="32">
        <v>2.1146399999999999E-2</v>
      </c>
      <c r="BD107" s="19">
        <v>0</v>
      </c>
      <c r="BE107" s="19">
        <v>1</v>
      </c>
      <c r="BF107" s="19">
        <v>0</v>
      </c>
      <c r="BG107" s="19">
        <v>0</v>
      </c>
      <c r="BH107" s="32">
        <v>0</v>
      </c>
      <c r="BI107" s="19" t="s">
        <v>4104</v>
      </c>
      <c r="BJ107" s="19" t="s">
        <v>4104</v>
      </c>
      <c r="BK107" s="19" t="s">
        <v>4104</v>
      </c>
      <c r="BL107" s="19" t="s">
        <v>4104</v>
      </c>
      <c r="BM107" s="19" t="s">
        <v>4104</v>
      </c>
      <c r="BN107" s="19" t="s">
        <v>4104</v>
      </c>
      <c r="BO107" s="19">
        <v>0.88836414128839802</v>
      </c>
      <c r="BP107" s="19">
        <v>0.71312612660241603</v>
      </c>
      <c r="BQ107" s="19">
        <v>1.9883446700113201</v>
      </c>
      <c r="BR107" s="19">
        <v>3.1945388359389799</v>
      </c>
      <c r="BS107" s="32">
        <v>1.08397843071337</v>
      </c>
      <c r="BT107" s="19" t="s">
        <v>4104</v>
      </c>
      <c r="BU107" s="19" t="s">
        <v>4104</v>
      </c>
      <c r="BV107" s="19" t="s">
        <v>4104</v>
      </c>
      <c r="BW107" s="19" t="s">
        <v>4104</v>
      </c>
      <c r="BX107" s="19" t="s">
        <v>4104</v>
      </c>
      <c r="BY107" s="19" t="s">
        <v>4104</v>
      </c>
      <c r="BZ107" s="19">
        <v>6.7199999999999996E-2</v>
      </c>
      <c r="CA107" s="19">
        <v>6.0499999999999998E-2</v>
      </c>
      <c r="CB107" s="19">
        <v>0.18010000000000001</v>
      </c>
      <c r="CC107" s="19">
        <v>0.25159999999999999</v>
      </c>
      <c r="CD107" s="32">
        <v>0.38919999999999999</v>
      </c>
      <c r="CE107" s="19" t="s">
        <v>4104</v>
      </c>
      <c r="CF107" s="19" t="s">
        <v>4104</v>
      </c>
      <c r="CG107" s="19" t="s">
        <v>4104</v>
      </c>
      <c r="CH107" s="19" t="s">
        <v>4104</v>
      </c>
      <c r="CI107" s="19" t="s">
        <v>4104</v>
      </c>
      <c r="CJ107" s="19" t="s">
        <v>4104</v>
      </c>
      <c r="CK107" s="19">
        <v>0.16917829999999984</v>
      </c>
      <c r="CL107" s="19">
        <v>-4.1000000000000002E-2</v>
      </c>
      <c r="CM107" s="19">
        <v>-5.3999999999999999E-2</v>
      </c>
      <c r="CN107" s="19">
        <v>-4.4999999999999998E-2</v>
      </c>
      <c r="CO107" s="32">
        <v>-0.47170000000000001</v>
      </c>
      <c r="CP107" s="19" t="s">
        <v>4104</v>
      </c>
      <c r="CQ107" s="19" t="s">
        <v>4104</v>
      </c>
      <c r="CR107" s="19" t="s">
        <v>4104</v>
      </c>
      <c r="CS107" s="19" t="s">
        <v>4104</v>
      </c>
      <c r="CT107" s="19" t="s">
        <v>4104</v>
      </c>
      <c r="CU107" s="19" t="s">
        <v>4104</v>
      </c>
      <c r="CW107" s="19">
        <v>14.784737739532252</v>
      </c>
      <c r="CY107" s="19">
        <v>14.975998015173323</v>
      </c>
      <c r="CZ107" s="32">
        <v>16.307598818479246</v>
      </c>
    </row>
    <row r="108" spans="1:104" x14ac:dyDescent="0.2">
      <c r="A108" s="19" t="s">
        <v>179</v>
      </c>
      <c r="B108" s="19" t="s">
        <v>180</v>
      </c>
      <c r="E108" s="32" t="s">
        <v>173</v>
      </c>
      <c r="F108" s="19">
        <v>0</v>
      </c>
      <c r="G108" s="19">
        <v>0</v>
      </c>
      <c r="H108" s="19">
        <v>1</v>
      </c>
      <c r="I108" s="19">
        <v>1</v>
      </c>
      <c r="J108" s="19">
        <v>1</v>
      </c>
      <c r="K108" s="19">
        <v>1</v>
      </c>
      <c r="L108" s="19">
        <v>1</v>
      </c>
      <c r="M108" s="19">
        <v>1</v>
      </c>
      <c r="N108" s="19">
        <v>1</v>
      </c>
      <c r="O108" s="19">
        <v>1</v>
      </c>
      <c r="P108" s="32">
        <v>1</v>
      </c>
      <c r="Q108" s="19">
        <v>0</v>
      </c>
      <c r="R108" s="19">
        <v>1</v>
      </c>
      <c r="S108" s="19">
        <v>1</v>
      </c>
      <c r="T108" s="19">
        <v>1</v>
      </c>
      <c r="U108" s="19">
        <v>1</v>
      </c>
      <c r="V108" s="19">
        <v>1</v>
      </c>
      <c r="W108" s="19">
        <v>1</v>
      </c>
      <c r="X108" s="19">
        <v>1</v>
      </c>
      <c r="Y108" s="19">
        <v>1</v>
      </c>
      <c r="Z108" s="19">
        <v>1</v>
      </c>
      <c r="AA108" s="32">
        <v>1</v>
      </c>
      <c r="AB108" s="19">
        <v>0</v>
      </c>
      <c r="AC108" s="19">
        <v>1</v>
      </c>
      <c r="AD108" s="19">
        <v>1</v>
      </c>
      <c r="AE108" s="19">
        <v>1</v>
      </c>
      <c r="AF108" s="19">
        <v>1</v>
      </c>
      <c r="AG108" s="19">
        <v>1</v>
      </c>
      <c r="AH108" s="19">
        <v>1</v>
      </c>
      <c r="AI108" s="19">
        <v>1</v>
      </c>
      <c r="AJ108" s="19">
        <v>1</v>
      </c>
      <c r="AK108" s="19">
        <v>1</v>
      </c>
      <c r="AL108" s="32">
        <v>1</v>
      </c>
      <c r="AN108" s="19">
        <v>3.2999000000000001E-2</v>
      </c>
      <c r="AO108" s="19">
        <v>3.3917900000000001E-2</v>
      </c>
      <c r="AP108" s="19">
        <v>3.5124500000000003E-2</v>
      </c>
      <c r="AQ108" s="19">
        <v>3.3979000000000002E-2</v>
      </c>
      <c r="AR108" s="19">
        <v>3.7769799999999999E-2</v>
      </c>
      <c r="AS108" s="19">
        <v>4.0175000000000002E-2</v>
      </c>
      <c r="AT108" s="19">
        <v>4.5270199999999997E-2</v>
      </c>
      <c r="AU108" s="19">
        <v>3.0542799999999998E-2</v>
      </c>
      <c r="AV108" s="19">
        <v>2.9511900000000001E-2</v>
      </c>
      <c r="AW108" s="32">
        <v>4.67044E-2</v>
      </c>
      <c r="AX108" s="19">
        <v>0</v>
      </c>
      <c r="AY108" s="19">
        <v>0</v>
      </c>
      <c r="AZ108" s="19">
        <v>0</v>
      </c>
      <c r="BA108" s="19">
        <v>0</v>
      </c>
      <c r="BB108" s="19">
        <v>0</v>
      </c>
      <c r="BC108" s="19">
        <v>0</v>
      </c>
      <c r="BD108" s="19">
        <v>0</v>
      </c>
      <c r="BE108" s="19">
        <v>1</v>
      </c>
      <c r="BF108" s="19">
        <v>0</v>
      </c>
      <c r="BG108" s="19">
        <v>1</v>
      </c>
      <c r="BH108" s="32">
        <v>1</v>
      </c>
      <c r="BI108" s="19">
        <v>0.49647244899999998</v>
      </c>
      <c r="BJ108" s="19">
        <v>0.69439086999999999</v>
      </c>
      <c r="BK108" s="19">
        <v>0.70409320900000005</v>
      </c>
      <c r="BL108" s="19">
        <v>0.43632817800000001</v>
      </c>
      <c r="BM108" s="19">
        <v>0.30493733299999998</v>
      </c>
      <c r="BN108" s="19">
        <v>0.59171621200000002</v>
      </c>
      <c r="BO108" s="19">
        <v>1.229703547</v>
      </c>
      <c r="BP108" s="19">
        <v>0.55182457299999998</v>
      </c>
      <c r="BQ108" s="19">
        <v>0.39207678899999998</v>
      </c>
      <c r="BR108" s="19">
        <v>0.49088385041348098</v>
      </c>
      <c r="BS108" s="32">
        <v>0.99392318001163804</v>
      </c>
      <c r="BT108" s="19">
        <v>0.47549999999999998</v>
      </c>
      <c r="BU108" s="19">
        <v>0.48649999999999999</v>
      </c>
      <c r="BV108" s="19">
        <v>0.45019999999999999</v>
      </c>
      <c r="BW108" s="19">
        <v>0.44330000000000003</v>
      </c>
      <c r="BX108" s="19">
        <v>0.39550000000000002</v>
      </c>
      <c r="BY108" s="19">
        <v>0.39979999999999999</v>
      </c>
      <c r="BZ108" s="19">
        <v>0.43809999999999999</v>
      </c>
      <c r="CA108" s="19">
        <v>0.47870000000000001</v>
      </c>
      <c r="CB108" s="19">
        <v>0.4834</v>
      </c>
      <c r="CC108" s="19">
        <v>0.51849999999999996</v>
      </c>
      <c r="CD108" s="32">
        <v>0.53510000000000002</v>
      </c>
      <c r="CE108" s="19">
        <v>5.0000000000000001E-3</v>
      </c>
      <c r="CF108" s="19">
        <v>4.9000000000000002E-2</v>
      </c>
      <c r="CG108" s="19">
        <v>0.127</v>
      </c>
      <c r="CH108" s="19">
        <v>0.08</v>
      </c>
      <c r="CI108" s="19">
        <v>4.9000000000000002E-2</v>
      </c>
      <c r="CJ108" s="19">
        <v>-1E-3</v>
      </c>
      <c r="CK108" s="19">
        <v>0.158</v>
      </c>
      <c r="CL108" s="19">
        <v>2.5000000000000001E-2</v>
      </c>
      <c r="CM108" s="19">
        <v>7.0000000000000001E-3</v>
      </c>
      <c r="CN108" s="19">
        <v>1.2E-2</v>
      </c>
      <c r="CO108" s="32">
        <v>-3.9E-2</v>
      </c>
      <c r="CP108" s="19">
        <v>19.429934112102579</v>
      </c>
      <c r="CQ108" s="19">
        <v>18.985469545519639</v>
      </c>
      <c r="CR108" s="19">
        <v>19.68452240817011</v>
      </c>
      <c r="CS108" s="19">
        <v>19.642757667628768</v>
      </c>
      <c r="CT108" s="19">
        <v>19.01106913710889</v>
      </c>
      <c r="CU108" s="19">
        <v>18.412570384392719</v>
      </c>
      <c r="CV108" s="19">
        <v>18.421034310361719</v>
      </c>
      <c r="CW108" s="19">
        <v>19.734702370740973</v>
      </c>
      <c r="CX108" s="19">
        <v>18.941542116061648</v>
      </c>
      <c r="CY108" s="19">
        <v>18.59200470565575</v>
      </c>
      <c r="CZ108" s="32">
        <v>18.703828401191281</v>
      </c>
    </row>
    <row r="109" spans="1:104" x14ac:dyDescent="0.2">
      <c r="A109" s="19" t="s">
        <v>240</v>
      </c>
      <c r="B109" s="19" t="s">
        <v>241</v>
      </c>
      <c r="D109" s="19">
        <v>2017</v>
      </c>
      <c r="E109" s="32" t="s">
        <v>173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P109" s="32"/>
      <c r="Q109" s="19">
        <v>1</v>
      </c>
      <c r="R109" s="19">
        <v>1</v>
      </c>
      <c r="S109" s="19">
        <v>1</v>
      </c>
      <c r="T109" s="19">
        <v>1</v>
      </c>
      <c r="U109" s="19">
        <v>1</v>
      </c>
      <c r="V109" s="19">
        <v>1</v>
      </c>
      <c r="W109" s="19">
        <v>1</v>
      </c>
      <c r="AA109" s="32"/>
      <c r="AB109" s="19">
        <v>1</v>
      </c>
      <c r="AC109" s="19">
        <v>1</v>
      </c>
      <c r="AD109" s="19">
        <v>1</v>
      </c>
      <c r="AE109" s="19">
        <v>1</v>
      </c>
      <c r="AF109" s="19">
        <v>1</v>
      </c>
      <c r="AG109" s="19">
        <v>1</v>
      </c>
      <c r="AH109" s="19">
        <v>1</v>
      </c>
      <c r="AL109" s="32"/>
      <c r="AM109" s="19">
        <v>2.8457300000000001E-2</v>
      </c>
      <c r="AN109" s="19">
        <v>2.4569199999999999E-2</v>
      </c>
      <c r="AO109" s="19">
        <v>2.3759300000000001E-2</v>
      </c>
      <c r="AP109" s="19">
        <v>2.07799E-2</v>
      </c>
      <c r="AQ109" s="19">
        <v>2.1300099999999999E-2</v>
      </c>
      <c r="AR109" s="19">
        <v>2.0622600000000001E-2</v>
      </c>
      <c r="AS109" s="19">
        <v>1.56043E-2</v>
      </c>
      <c r="AW109" s="32"/>
      <c r="AX109" s="19">
        <v>0</v>
      </c>
      <c r="AY109" s="19">
        <v>0</v>
      </c>
      <c r="AZ109" s="19">
        <v>0</v>
      </c>
      <c r="BA109" s="19">
        <v>0</v>
      </c>
      <c r="BB109" s="19">
        <v>0</v>
      </c>
      <c r="BC109" s="19">
        <v>0</v>
      </c>
      <c r="BD109" s="19">
        <v>0</v>
      </c>
      <c r="BH109" s="32"/>
      <c r="BI109" s="19" t="s">
        <v>4104</v>
      </c>
      <c r="BJ109" s="19" t="s">
        <v>4104</v>
      </c>
      <c r="BK109" s="19" t="s">
        <v>4104</v>
      </c>
      <c r="BL109" s="19" t="s">
        <v>4104</v>
      </c>
      <c r="BM109" s="19" t="s">
        <v>4104</v>
      </c>
      <c r="BN109" s="19" t="s">
        <v>4104</v>
      </c>
      <c r="BO109" s="19" t="s">
        <v>4104</v>
      </c>
      <c r="BP109" s="19" t="s">
        <v>4104</v>
      </c>
      <c r="BQ109" s="19" t="s">
        <v>4104</v>
      </c>
      <c r="BR109" s="19" t="s">
        <v>4104</v>
      </c>
      <c r="BS109" s="32" t="s">
        <v>4104</v>
      </c>
      <c r="BT109" s="19" t="s">
        <v>4104</v>
      </c>
      <c r="BU109" s="19" t="s">
        <v>4104</v>
      </c>
      <c r="BV109" s="19" t="s">
        <v>4104</v>
      </c>
      <c r="BW109" s="19" t="s">
        <v>4104</v>
      </c>
      <c r="BX109" s="19" t="s">
        <v>4104</v>
      </c>
      <c r="BY109" s="19" t="s">
        <v>4104</v>
      </c>
      <c r="BZ109" s="19" t="s">
        <v>4104</v>
      </c>
      <c r="CA109" s="19" t="s">
        <v>4104</v>
      </c>
      <c r="CB109" s="19" t="s">
        <v>4104</v>
      </c>
      <c r="CC109" s="19" t="s">
        <v>4104</v>
      </c>
      <c r="CD109" s="32" t="s">
        <v>4104</v>
      </c>
      <c r="CE109" s="19" t="s">
        <v>4104</v>
      </c>
      <c r="CF109" s="19" t="s">
        <v>4104</v>
      </c>
      <c r="CG109" s="19" t="s">
        <v>4104</v>
      </c>
      <c r="CH109" s="19" t="s">
        <v>4104</v>
      </c>
      <c r="CI109" s="19" t="s">
        <v>4104</v>
      </c>
      <c r="CJ109" s="19" t="s">
        <v>4104</v>
      </c>
      <c r="CK109" s="19" t="s">
        <v>4104</v>
      </c>
      <c r="CL109" s="19" t="s">
        <v>4104</v>
      </c>
      <c r="CM109" s="19" t="s">
        <v>4104</v>
      </c>
      <c r="CN109" s="19" t="s">
        <v>4104</v>
      </c>
      <c r="CO109" s="32" t="s">
        <v>4104</v>
      </c>
      <c r="CP109" s="19" t="s">
        <v>4104</v>
      </c>
      <c r="CQ109" s="19" t="s">
        <v>4104</v>
      </c>
      <c r="CR109" s="19" t="s">
        <v>4104</v>
      </c>
      <c r="CS109" s="19" t="s">
        <v>4104</v>
      </c>
      <c r="CT109" s="19" t="s">
        <v>4104</v>
      </c>
      <c r="CU109" s="19" t="s">
        <v>4104</v>
      </c>
      <c r="CV109" s="19" t="s">
        <v>4104</v>
      </c>
      <c r="CW109" s="19" t="s">
        <v>4104</v>
      </c>
      <c r="CX109" s="19" t="s">
        <v>4104</v>
      </c>
      <c r="CY109" s="19" t="s">
        <v>4104</v>
      </c>
      <c r="CZ109" s="32" t="s">
        <v>4104</v>
      </c>
    </row>
    <row r="110" spans="1:104" x14ac:dyDescent="0.2">
      <c r="A110" s="19" t="s">
        <v>203</v>
      </c>
      <c r="B110" s="19" t="s">
        <v>4007</v>
      </c>
      <c r="D110" s="19">
        <v>2016</v>
      </c>
      <c r="E110" s="32" t="s">
        <v>173</v>
      </c>
      <c r="F110" s="19">
        <v>0</v>
      </c>
      <c r="G110" s="19">
        <v>0</v>
      </c>
      <c r="H110" s="19">
        <v>0</v>
      </c>
      <c r="I110" s="19">
        <v>0</v>
      </c>
      <c r="J110" s="19">
        <v>0</v>
      </c>
      <c r="P110" s="32"/>
      <c r="Q110" s="19">
        <v>1</v>
      </c>
      <c r="R110" s="19">
        <v>1</v>
      </c>
      <c r="S110" s="19">
        <v>1</v>
      </c>
      <c r="T110" s="19">
        <v>1</v>
      </c>
      <c r="U110" s="19">
        <v>1</v>
      </c>
      <c r="AA110" s="32"/>
      <c r="AB110" s="19">
        <v>1</v>
      </c>
      <c r="AC110" s="19">
        <v>1</v>
      </c>
      <c r="AD110" s="19">
        <v>1</v>
      </c>
      <c r="AE110" s="19">
        <v>1</v>
      </c>
      <c r="AF110" s="19">
        <v>1</v>
      </c>
      <c r="AL110" s="32"/>
      <c r="AM110" s="19">
        <v>1.5578699999999999E-2</v>
      </c>
      <c r="AN110" s="19">
        <v>1.52544E-2</v>
      </c>
      <c r="AO110" s="19">
        <v>1.4178700000000001E-2</v>
      </c>
      <c r="AP110" s="19">
        <v>1.5420400000000001E-2</v>
      </c>
      <c r="AQ110" s="19">
        <v>1.4519199999999999E-2</v>
      </c>
      <c r="AW110" s="32"/>
      <c r="AX110" s="19">
        <v>0</v>
      </c>
      <c r="AY110" s="19">
        <v>0</v>
      </c>
      <c r="AZ110" s="19">
        <v>0</v>
      </c>
      <c r="BA110" s="19">
        <v>0</v>
      </c>
      <c r="BB110" s="19">
        <v>0</v>
      </c>
      <c r="BH110" s="32"/>
      <c r="BI110" s="19" t="s">
        <v>4104</v>
      </c>
      <c r="BJ110" s="19" t="s">
        <v>4104</v>
      </c>
      <c r="BK110" s="19" t="s">
        <v>4104</v>
      </c>
      <c r="BL110" s="19" t="s">
        <v>4104</v>
      </c>
      <c r="BM110" s="19" t="s">
        <v>4104</v>
      </c>
      <c r="BN110" s="19" t="s">
        <v>4104</v>
      </c>
      <c r="BO110" s="19" t="s">
        <v>4104</v>
      </c>
      <c r="BP110" s="19" t="s">
        <v>4104</v>
      </c>
      <c r="BQ110" s="19" t="s">
        <v>4104</v>
      </c>
      <c r="BR110" s="19" t="s">
        <v>4104</v>
      </c>
      <c r="BS110" s="32" t="s">
        <v>4104</v>
      </c>
      <c r="BT110" s="19" t="s">
        <v>4104</v>
      </c>
      <c r="BU110" s="19" t="s">
        <v>4104</v>
      </c>
      <c r="BV110" s="19" t="s">
        <v>4104</v>
      </c>
      <c r="BW110" s="19" t="s">
        <v>4104</v>
      </c>
      <c r="BX110" s="19" t="s">
        <v>4104</v>
      </c>
      <c r="BY110" s="19" t="s">
        <v>4104</v>
      </c>
      <c r="BZ110" s="19" t="s">
        <v>4104</v>
      </c>
      <c r="CA110" s="19" t="s">
        <v>4104</v>
      </c>
      <c r="CB110" s="19" t="s">
        <v>4104</v>
      </c>
      <c r="CC110" s="19" t="s">
        <v>4104</v>
      </c>
      <c r="CD110" s="32" t="s">
        <v>4104</v>
      </c>
      <c r="CE110" s="19" t="s">
        <v>4104</v>
      </c>
      <c r="CF110" s="19" t="s">
        <v>4104</v>
      </c>
      <c r="CG110" s="19" t="s">
        <v>4104</v>
      </c>
      <c r="CH110" s="19" t="s">
        <v>4104</v>
      </c>
      <c r="CI110" s="19" t="s">
        <v>4104</v>
      </c>
      <c r="CJ110" s="19" t="s">
        <v>4104</v>
      </c>
      <c r="CK110" s="19" t="s">
        <v>4104</v>
      </c>
      <c r="CL110" s="19" t="s">
        <v>4104</v>
      </c>
      <c r="CM110" s="19" t="s">
        <v>4104</v>
      </c>
      <c r="CN110" s="19" t="s">
        <v>4104</v>
      </c>
      <c r="CO110" s="32" t="s">
        <v>4104</v>
      </c>
      <c r="CP110" s="19" t="s">
        <v>4104</v>
      </c>
      <c r="CQ110" s="19" t="s">
        <v>4104</v>
      </c>
      <c r="CR110" s="19" t="s">
        <v>4104</v>
      </c>
      <c r="CS110" s="19" t="s">
        <v>4104</v>
      </c>
      <c r="CT110" s="19" t="s">
        <v>4104</v>
      </c>
      <c r="CU110" s="19" t="s">
        <v>4104</v>
      </c>
      <c r="CV110" s="19" t="s">
        <v>4104</v>
      </c>
      <c r="CW110" s="19" t="s">
        <v>4104</v>
      </c>
      <c r="CX110" s="19" t="s">
        <v>4104</v>
      </c>
      <c r="CY110" s="19" t="s">
        <v>4104</v>
      </c>
      <c r="CZ110" s="32" t="s">
        <v>4104</v>
      </c>
    </row>
    <row r="111" spans="1:104" x14ac:dyDescent="0.2">
      <c r="A111" s="19" t="s">
        <v>207</v>
      </c>
      <c r="B111" s="19" t="s">
        <v>208</v>
      </c>
      <c r="E111" s="32" t="s">
        <v>173</v>
      </c>
      <c r="F111" s="19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32">
        <v>0</v>
      </c>
      <c r="Q111" s="19">
        <v>1</v>
      </c>
      <c r="R111" s="19">
        <v>1</v>
      </c>
      <c r="S111" s="19">
        <v>1</v>
      </c>
      <c r="T111" s="19">
        <v>1</v>
      </c>
      <c r="U111" s="19">
        <v>1</v>
      </c>
      <c r="V111" s="19">
        <v>1</v>
      </c>
      <c r="W111" s="19">
        <v>1</v>
      </c>
      <c r="X111" s="19">
        <v>1</v>
      </c>
      <c r="Y111" s="19">
        <v>1</v>
      </c>
      <c r="Z111" s="19">
        <v>1</v>
      </c>
      <c r="AA111" s="32">
        <v>1</v>
      </c>
      <c r="AB111" s="19">
        <v>1</v>
      </c>
      <c r="AC111" s="19">
        <v>1</v>
      </c>
      <c r="AD111" s="19">
        <v>1</v>
      </c>
      <c r="AE111" s="19">
        <v>1</v>
      </c>
      <c r="AF111" s="19">
        <v>1</v>
      </c>
      <c r="AG111" s="19">
        <v>1</v>
      </c>
      <c r="AH111" s="19">
        <v>1</v>
      </c>
      <c r="AI111" s="19">
        <v>1</v>
      </c>
      <c r="AJ111" s="19">
        <v>1</v>
      </c>
      <c r="AK111" s="19">
        <v>1</v>
      </c>
      <c r="AL111" s="32">
        <v>1</v>
      </c>
      <c r="AM111" s="19">
        <v>1.5560900000000001E-2</v>
      </c>
      <c r="AN111" s="19">
        <v>2.9789E-2</v>
      </c>
      <c r="AO111" s="19">
        <v>2.9759299999999999E-2</v>
      </c>
      <c r="AP111" s="19">
        <v>2.3433300000000001E-2</v>
      </c>
      <c r="AQ111" s="19">
        <v>2.3755200000000001E-2</v>
      </c>
      <c r="AR111" s="19">
        <v>2.3633299999999999E-2</v>
      </c>
      <c r="AS111" s="19">
        <v>2.9138600000000001E-2</v>
      </c>
      <c r="AT111" s="19">
        <v>3.10146E-2</v>
      </c>
      <c r="AU111" s="19">
        <v>2.8379700000000001E-2</v>
      </c>
      <c r="AV111" s="19">
        <v>2.94741E-2</v>
      </c>
      <c r="AW111" s="32">
        <v>3.1858400000000002E-2</v>
      </c>
      <c r="AX111" s="19">
        <v>0</v>
      </c>
      <c r="AY111" s="19">
        <v>0</v>
      </c>
      <c r="AZ111" s="19">
        <v>0</v>
      </c>
      <c r="BA111" s="19">
        <v>0</v>
      </c>
      <c r="BB111" s="19">
        <v>0</v>
      </c>
      <c r="BC111" s="19">
        <v>0</v>
      </c>
      <c r="BD111" s="19">
        <v>0</v>
      </c>
      <c r="BE111" s="19">
        <v>0</v>
      </c>
      <c r="BF111" s="19">
        <v>1</v>
      </c>
      <c r="BG111" s="19">
        <v>1</v>
      </c>
      <c r="BH111" s="32">
        <v>1</v>
      </c>
      <c r="BI111" s="19">
        <v>0.65257906399999999</v>
      </c>
      <c r="BJ111" s="19">
        <v>0.93209166499999996</v>
      </c>
      <c r="BK111" s="19">
        <v>1.061583486</v>
      </c>
      <c r="BL111" s="19">
        <v>1.731553943</v>
      </c>
      <c r="BM111" s="19">
        <v>3.0513341390000002</v>
      </c>
      <c r="BN111" s="19">
        <v>5.0593943479999997</v>
      </c>
      <c r="BO111" s="19">
        <v>3.7749074390000001</v>
      </c>
      <c r="BP111" s="19">
        <v>2.226894728</v>
      </c>
      <c r="BQ111" s="19">
        <v>2.2471681879999998</v>
      </c>
      <c r="BR111" s="19">
        <v>3.2518864435013302</v>
      </c>
      <c r="BS111" s="32">
        <v>2.9570366672103199</v>
      </c>
      <c r="BT111" s="19">
        <v>0.30459999999999998</v>
      </c>
      <c r="BU111" s="19">
        <v>0.2535</v>
      </c>
      <c r="BV111" s="19">
        <v>0.2132</v>
      </c>
      <c r="BW111" s="19">
        <v>0.18410000000000001</v>
      </c>
      <c r="BX111" s="19">
        <v>0.15759999999999999</v>
      </c>
      <c r="BY111" s="19">
        <v>0.2268</v>
      </c>
      <c r="BZ111" s="19">
        <v>0.27460000000000001</v>
      </c>
      <c r="CA111" s="19">
        <v>0.28449999999999998</v>
      </c>
      <c r="CB111" s="19">
        <v>0.28170000000000001</v>
      </c>
      <c r="CC111" s="19">
        <v>0.40129999999999999</v>
      </c>
      <c r="CD111" s="32">
        <v>0.40260000000000001</v>
      </c>
      <c r="CE111" s="19">
        <v>-5.8000000000000003E-2</v>
      </c>
      <c r="CF111" s="19">
        <v>1.6E-2</v>
      </c>
      <c r="CG111" s="19">
        <v>1.4999999999999999E-2</v>
      </c>
      <c r="CH111" s="19">
        <v>4.0000000000000001E-3</v>
      </c>
      <c r="CI111" s="19">
        <v>6.8000000000000005E-2</v>
      </c>
      <c r="CJ111" s="19">
        <v>5.7000000000000002E-2</v>
      </c>
      <c r="CK111" s="19">
        <v>2.1999999999999999E-2</v>
      </c>
      <c r="CL111" s="19">
        <v>6.6000000000000003E-2</v>
      </c>
      <c r="CM111" s="19">
        <v>4.1000000000000002E-2</v>
      </c>
      <c r="CN111" s="19">
        <v>5.0000000000000001E-3</v>
      </c>
      <c r="CO111" s="32">
        <v>2.9000000000000001E-2</v>
      </c>
      <c r="CP111" s="19">
        <v>15.911861747016035</v>
      </c>
      <c r="CQ111" s="19">
        <v>15.60035151834199</v>
      </c>
      <c r="CR111" s="19">
        <v>16.16232163113596</v>
      </c>
      <c r="CS111" s="19">
        <v>16.097657099068908</v>
      </c>
      <c r="CT111" s="19">
        <v>16.259379290907368</v>
      </c>
      <c r="CU111" s="19">
        <v>16.695747125362125</v>
      </c>
      <c r="CV111" s="19">
        <v>17.189466015969657</v>
      </c>
      <c r="CW111" s="19">
        <v>17.098346268009735</v>
      </c>
      <c r="CX111" s="19">
        <v>17.228869503585614</v>
      </c>
      <c r="CY111" s="19">
        <v>17.27220960708652</v>
      </c>
      <c r="CZ111" s="32">
        <v>17.672603278015046</v>
      </c>
    </row>
    <row r="112" spans="1:104" x14ac:dyDescent="0.2">
      <c r="A112" s="19" t="s">
        <v>185</v>
      </c>
      <c r="B112" s="19" t="s">
        <v>186</v>
      </c>
      <c r="E112" s="32" t="s">
        <v>173</v>
      </c>
      <c r="J112" s="19">
        <v>0</v>
      </c>
      <c r="L112" s="19">
        <v>0</v>
      </c>
      <c r="M112" s="19">
        <v>1</v>
      </c>
      <c r="N112" s="19">
        <v>1</v>
      </c>
      <c r="O112" s="19">
        <v>1</v>
      </c>
      <c r="P112" s="32">
        <v>1</v>
      </c>
      <c r="U112" s="19">
        <v>0</v>
      </c>
      <c r="W112" s="19">
        <v>0</v>
      </c>
      <c r="X112" s="19">
        <v>0</v>
      </c>
      <c r="Y112" s="19">
        <v>1</v>
      </c>
      <c r="Z112" s="19">
        <v>1</v>
      </c>
      <c r="AA112" s="32">
        <v>1</v>
      </c>
      <c r="AF112" s="19">
        <v>0</v>
      </c>
      <c r="AH112" s="19">
        <v>1</v>
      </c>
      <c r="AI112" s="19">
        <v>1</v>
      </c>
      <c r="AJ112" s="19">
        <v>1</v>
      </c>
      <c r="AK112" s="19">
        <v>1</v>
      </c>
      <c r="AL112" s="32">
        <v>1</v>
      </c>
      <c r="AR112" s="19">
        <v>1.8922999999999999E-2</v>
      </c>
      <c r="AT112" s="19">
        <v>1.8797000000000001E-2</v>
      </c>
      <c r="AU112" s="19">
        <v>2.8112000000000002E-2</v>
      </c>
      <c r="AV112" s="19">
        <v>3.2613000000000003E-2</v>
      </c>
      <c r="AW112" s="32">
        <v>4.7426400000000001E-2</v>
      </c>
      <c r="BB112" s="19">
        <v>0</v>
      </c>
      <c r="BD112" s="19">
        <v>0</v>
      </c>
      <c r="BE112" s="19">
        <v>0</v>
      </c>
      <c r="BF112" s="19">
        <v>0</v>
      </c>
      <c r="BG112" s="19">
        <v>1</v>
      </c>
      <c r="BH112" s="32">
        <v>1</v>
      </c>
      <c r="BI112" s="19" t="s">
        <v>4104</v>
      </c>
      <c r="BJ112" s="19" t="s">
        <v>4104</v>
      </c>
      <c r="BK112" s="19" t="s">
        <v>4104</v>
      </c>
      <c r="BL112" s="19" t="s">
        <v>4104</v>
      </c>
      <c r="BM112" s="19">
        <v>0.43223243900000002</v>
      </c>
      <c r="BN112" s="19" t="s">
        <v>4104</v>
      </c>
      <c r="BO112" s="19">
        <v>0.429027149</v>
      </c>
      <c r="BP112" s="19">
        <v>0.40848618599999997</v>
      </c>
      <c r="BQ112" s="19">
        <v>0.427109248</v>
      </c>
      <c r="BR112" s="19">
        <v>0.45133088909895902</v>
      </c>
      <c r="BS112" s="32">
        <v>0.56426988180667004</v>
      </c>
      <c r="BT112" s="19" t="s">
        <v>4104</v>
      </c>
      <c r="BU112" s="19" t="s">
        <v>4104</v>
      </c>
      <c r="BV112" s="19" t="s">
        <v>4104</v>
      </c>
      <c r="BW112" s="19" t="s">
        <v>4104</v>
      </c>
      <c r="BX112" s="19">
        <v>0.57250000000000001</v>
      </c>
      <c r="BY112" s="19" t="s">
        <v>4104</v>
      </c>
      <c r="BZ112" s="19">
        <v>0.5534</v>
      </c>
      <c r="CA112" s="19">
        <v>0.54190000000000005</v>
      </c>
      <c r="CB112" s="19">
        <v>0.60950000000000004</v>
      </c>
      <c r="CC112" s="19">
        <v>0.66679999999999995</v>
      </c>
      <c r="CD112" s="32">
        <v>0.68769999999999998</v>
      </c>
      <c r="CE112" s="19" t="s">
        <v>4104</v>
      </c>
      <c r="CF112" s="19" t="s">
        <v>4104</v>
      </c>
      <c r="CG112" s="19" t="s">
        <v>4104</v>
      </c>
      <c r="CH112" s="19" t="s">
        <v>4104</v>
      </c>
      <c r="CI112" s="19">
        <v>-3.6999999999999998E-2</v>
      </c>
      <c r="CJ112" s="19" t="s">
        <v>4104</v>
      </c>
      <c r="CK112" s="19">
        <v>5.1999999999999998E-2</v>
      </c>
      <c r="CL112" s="19">
        <v>4.7E-2</v>
      </c>
      <c r="CM112" s="19">
        <v>-0.11</v>
      </c>
      <c r="CN112" s="19">
        <v>-1.9E-2</v>
      </c>
      <c r="CO112" s="32">
        <v>1.2999999999999999E-2</v>
      </c>
      <c r="CP112" s="19" t="s">
        <v>4104</v>
      </c>
      <c r="CQ112" s="19" t="s">
        <v>4104</v>
      </c>
      <c r="CR112" s="19" t="s">
        <v>4104</v>
      </c>
      <c r="CS112" s="19" t="s">
        <v>4104</v>
      </c>
      <c r="CT112" s="19">
        <v>17.590249278707297</v>
      </c>
      <c r="CU112" s="19" t="s">
        <v>4104</v>
      </c>
      <c r="CV112" s="19">
        <v>17.336945398944835</v>
      </c>
      <c r="CW112" s="19">
        <v>17.52275904045457</v>
      </c>
      <c r="CX112" s="19">
        <v>17.341314273108129</v>
      </c>
      <c r="CY112" s="19">
        <v>17.199197111230909</v>
      </c>
      <c r="CZ112" s="32">
        <v>17.276942155732144</v>
      </c>
    </row>
    <row r="113" spans="1:104" x14ac:dyDescent="0.2">
      <c r="A113" s="19" t="s">
        <v>210</v>
      </c>
      <c r="B113" s="19" t="s">
        <v>211</v>
      </c>
      <c r="E113" s="32" t="s">
        <v>173</v>
      </c>
      <c r="F113" s="19">
        <v>0</v>
      </c>
      <c r="G113" s="19">
        <v>0</v>
      </c>
      <c r="H113" s="19">
        <v>0</v>
      </c>
      <c r="I113" s="19">
        <v>1</v>
      </c>
      <c r="J113" s="19">
        <v>1</v>
      </c>
      <c r="K113" s="19">
        <v>1</v>
      </c>
      <c r="L113" s="19">
        <v>1</v>
      </c>
      <c r="M113" s="19">
        <v>1</v>
      </c>
      <c r="N113" s="19">
        <v>1</v>
      </c>
      <c r="O113" s="19">
        <v>1</v>
      </c>
      <c r="P113" s="32">
        <v>1</v>
      </c>
      <c r="Q113" s="19">
        <v>0</v>
      </c>
      <c r="R113" s="19">
        <v>0</v>
      </c>
      <c r="S113" s="19">
        <v>0</v>
      </c>
      <c r="T113" s="19">
        <v>0</v>
      </c>
      <c r="U113" s="19">
        <v>1</v>
      </c>
      <c r="V113" s="19">
        <v>1</v>
      </c>
      <c r="W113" s="19">
        <v>1</v>
      </c>
      <c r="X113" s="19">
        <v>1</v>
      </c>
      <c r="Y113" s="19">
        <v>1</v>
      </c>
      <c r="Z113" s="19">
        <v>1</v>
      </c>
      <c r="AA113" s="32">
        <v>1</v>
      </c>
      <c r="AB113" s="19">
        <v>0</v>
      </c>
      <c r="AC113" s="19">
        <v>0</v>
      </c>
      <c r="AD113" s="19">
        <v>0</v>
      </c>
      <c r="AE113" s="19">
        <v>0</v>
      </c>
      <c r="AF113" s="19">
        <v>1</v>
      </c>
      <c r="AG113" s="19">
        <v>1</v>
      </c>
      <c r="AH113" s="19">
        <v>1</v>
      </c>
      <c r="AI113" s="19">
        <v>1</v>
      </c>
      <c r="AJ113" s="19">
        <v>1</v>
      </c>
      <c r="AK113" s="19">
        <v>1</v>
      </c>
      <c r="AL113" s="32">
        <v>1</v>
      </c>
      <c r="AO113" s="19">
        <v>7.9947600000000007E-6</v>
      </c>
      <c r="AP113" s="19">
        <v>1.16519E-2</v>
      </c>
      <c r="AQ113" s="19">
        <v>4.58854E-2</v>
      </c>
      <c r="AR113" s="19">
        <v>4.5667800000000001E-2</v>
      </c>
      <c r="AS113" s="19">
        <v>4.6220200000000003E-2</v>
      </c>
      <c r="AT113" s="19">
        <v>4.3912100000000003E-2</v>
      </c>
      <c r="AU113" s="19">
        <v>4.9263300000000003E-2</v>
      </c>
      <c r="AV113" s="19">
        <v>4.1666700000000001E-2</v>
      </c>
      <c r="AW113" s="32">
        <v>4.3512200000000001E-2</v>
      </c>
      <c r="AX113" s="19">
        <v>0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  <c r="BD113" s="19">
        <v>0</v>
      </c>
      <c r="BE113" s="19">
        <v>0</v>
      </c>
      <c r="BF113" s="19">
        <v>0</v>
      </c>
      <c r="BG113" s="19">
        <v>1</v>
      </c>
      <c r="BH113" s="32">
        <v>1</v>
      </c>
      <c r="BI113" s="19">
        <v>0.93381423965181598</v>
      </c>
      <c r="BJ113" s="19">
        <v>2.12334856959813</v>
      </c>
      <c r="BK113" s="19">
        <v>2.2654288608217801</v>
      </c>
      <c r="BL113" s="19">
        <v>3.5255774500685999</v>
      </c>
      <c r="BM113" s="19">
        <v>3.64112848588797</v>
      </c>
      <c r="BN113" s="19">
        <v>2.87993239499386</v>
      </c>
      <c r="BO113" s="19">
        <v>2.3657066960258102</v>
      </c>
      <c r="BP113" s="19">
        <v>1.4977053878101301</v>
      </c>
      <c r="BQ113" s="19">
        <v>0.98447076433066605</v>
      </c>
      <c r="BR113" s="19">
        <v>0.28481577219897097</v>
      </c>
      <c r="BS113" s="32">
        <v>3.9468118526595299</v>
      </c>
      <c r="BT113" s="19">
        <v>0.37530000000000002</v>
      </c>
      <c r="BU113" s="19">
        <v>0.47210000000000002</v>
      </c>
      <c r="BV113" s="19">
        <v>0.4637</v>
      </c>
      <c r="BW113" s="19">
        <v>0.44109999999999999</v>
      </c>
      <c r="BX113" s="19">
        <v>0.58499999999999996</v>
      </c>
      <c r="BY113" s="19">
        <v>0.61909999999999998</v>
      </c>
      <c r="BZ113" s="19">
        <v>0.62160000000000004</v>
      </c>
      <c r="CA113" s="19">
        <v>0.60440000000000005</v>
      </c>
      <c r="CB113" s="19">
        <v>0.60440000000000005</v>
      </c>
      <c r="CC113" s="19">
        <v>0.71489999999999998</v>
      </c>
      <c r="CD113" s="32">
        <v>0.24460000000000001</v>
      </c>
      <c r="CE113" s="19">
        <v>2.9000000000000001E-2</v>
      </c>
      <c r="CF113" s="19">
        <v>1.6E-2</v>
      </c>
      <c r="CG113" s="19">
        <v>4.3999999999999997E-2</v>
      </c>
      <c r="CH113" s="19">
        <v>2.4E-2</v>
      </c>
      <c r="CI113" s="19">
        <v>-5.7000000000000002E-2</v>
      </c>
      <c r="CJ113" s="19">
        <v>8.9999999999999993E-3</v>
      </c>
      <c r="CK113" s="19">
        <v>3.3000000000000002E-2</v>
      </c>
      <c r="CL113" s="19">
        <v>-4.3999999999999997E-2</v>
      </c>
      <c r="CM113" s="19">
        <v>-2.9000000000000001E-2</v>
      </c>
      <c r="CN113" s="19">
        <v>-2.3E-2</v>
      </c>
      <c r="CO113" s="32">
        <v>-0.34200000000000003</v>
      </c>
      <c r="CP113" s="19">
        <v>18.596322541324827</v>
      </c>
      <c r="CQ113" s="19">
        <v>17.793385382334385</v>
      </c>
      <c r="CR113" s="19">
        <v>18.913978486038349</v>
      </c>
      <c r="CS113" s="19">
        <v>19.007949574190643</v>
      </c>
      <c r="CT113" s="19">
        <v>18.969895405356237</v>
      </c>
      <c r="CU113" s="19">
        <v>18.81169688959713</v>
      </c>
      <c r="CV113" s="19">
        <v>18.743248072242224</v>
      </c>
      <c r="CW113" s="19">
        <v>18.352620205568503</v>
      </c>
      <c r="CX113" s="19">
        <v>18.474992249388773</v>
      </c>
      <c r="CY113" s="19">
        <v>18.189712987346315</v>
      </c>
      <c r="CZ113" s="32">
        <v>17.65986801147643</v>
      </c>
    </row>
    <row r="114" spans="1:104" x14ac:dyDescent="0.2">
      <c r="A114" s="19" t="s">
        <v>187</v>
      </c>
      <c r="B114" s="19" t="s">
        <v>188</v>
      </c>
      <c r="E114" s="32" t="s">
        <v>173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32">
        <v>0</v>
      </c>
      <c r="Q114" s="19">
        <v>1</v>
      </c>
      <c r="R114" s="19">
        <v>1</v>
      </c>
      <c r="S114" s="19">
        <v>1</v>
      </c>
      <c r="T114" s="19">
        <v>1</v>
      </c>
      <c r="U114" s="19">
        <v>1</v>
      </c>
      <c r="V114" s="19">
        <v>1</v>
      </c>
      <c r="W114" s="19">
        <v>1</v>
      </c>
      <c r="X114" s="19">
        <v>1</v>
      </c>
      <c r="Y114" s="19">
        <v>1</v>
      </c>
      <c r="Z114" s="19">
        <v>1</v>
      </c>
      <c r="AA114" s="32">
        <v>1</v>
      </c>
      <c r="AB114" s="19">
        <v>0</v>
      </c>
      <c r="AC114" s="19">
        <v>0</v>
      </c>
      <c r="AD114" s="19">
        <v>0</v>
      </c>
      <c r="AE114" s="19">
        <v>1</v>
      </c>
      <c r="AF114" s="19">
        <v>1</v>
      </c>
      <c r="AG114" s="19">
        <v>1</v>
      </c>
      <c r="AH114" s="19">
        <v>1</v>
      </c>
      <c r="AI114" s="19">
        <v>1</v>
      </c>
      <c r="AJ114" s="19">
        <v>1</v>
      </c>
      <c r="AK114" s="19">
        <v>1</v>
      </c>
      <c r="AL114" s="32">
        <v>1</v>
      </c>
      <c r="AM114" s="19">
        <v>8.8514399999999993E-2</v>
      </c>
      <c r="AN114" s="19">
        <v>0.10194</v>
      </c>
      <c r="AO114" s="19">
        <v>0.105252</v>
      </c>
      <c r="AP114" s="19">
        <v>0.105795</v>
      </c>
      <c r="AQ114" s="19">
        <v>0.107422</v>
      </c>
      <c r="AR114" s="19">
        <v>5.4265000000000001E-2</v>
      </c>
      <c r="AS114" s="19">
        <v>5.60685E-2</v>
      </c>
      <c r="AT114" s="19">
        <v>3.01757E-2</v>
      </c>
      <c r="AU114" s="19">
        <v>2.9964299999999999E-2</v>
      </c>
      <c r="AV114" s="19">
        <v>3.2878900000000003E-2</v>
      </c>
      <c r="AW114" s="32">
        <v>3.1976699999999997E-2</v>
      </c>
      <c r="AX114" s="19">
        <v>0</v>
      </c>
      <c r="AY114" s="19">
        <v>0</v>
      </c>
      <c r="AZ114" s="19">
        <v>0</v>
      </c>
      <c r="BA114" s="19">
        <v>0</v>
      </c>
      <c r="BB114" s="19">
        <v>0</v>
      </c>
      <c r="BC114" s="19">
        <v>0</v>
      </c>
      <c r="BD114" s="19">
        <v>0</v>
      </c>
      <c r="BE114" s="19">
        <v>0</v>
      </c>
      <c r="BF114" s="19">
        <v>1</v>
      </c>
      <c r="BG114" s="19">
        <v>0</v>
      </c>
      <c r="BH114" s="32">
        <v>1</v>
      </c>
      <c r="BI114" s="19">
        <v>0.2011343951618926</v>
      </c>
      <c r="BJ114" s="19">
        <v>0.22725325199999999</v>
      </c>
      <c r="BK114" s="19">
        <v>2.7713142849999999</v>
      </c>
      <c r="BL114" s="19">
        <v>1.292426635</v>
      </c>
      <c r="BM114" s="19">
        <v>0.80096135599999996</v>
      </c>
      <c r="BN114" s="19">
        <v>0.872343482</v>
      </c>
      <c r="BO114" s="19">
        <v>0.97098051900000004</v>
      </c>
      <c r="BP114" s="19">
        <v>1.2829788280000001</v>
      </c>
      <c r="BQ114" s="19">
        <v>1.361113821</v>
      </c>
      <c r="BR114" s="19">
        <v>1.3572546779752399</v>
      </c>
      <c r="BS114" s="32">
        <v>1.44396025996681</v>
      </c>
      <c r="BT114" s="19">
        <v>0.72436999999999996</v>
      </c>
      <c r="BU114" s="19">
        <v>0.72436999999999996</v>
      </c>
      <c r="BV114" s="19">
        <v>0.72436999999999996</v>
      </c>
      <c r="BW114" s="19">
        <v>0.72436999999999996</v>
      </c>
      <c r="BX114" s="19">
        <v>0.72436999999999996</v>
      </c>
      <c r="BY114" s="19">
        <v>0.72436999999999996</v>
      </c>
      <c r="BZ114" s="19">
        <v>0.72436999999999996</v>
      </c>
      <c r="CA114" s="19">
        <v>0.72436999999999996</v>
      </c>
      <c r="CB114" s="19">
        <v>0.72436999999999996</v>
      </c>
      <c r="CC114" s="19">
        <v>0.72436999999999996</v>
      </c>
      <c r="CD114" s="32">
        <v>0.72436999999999996</v>
      </c>
      <c r="CE114" s="19">
        <v>-2.1999999999999999E-2</v>
      </c>
      <c r="CF114" s="19">
        <v>-7.0000000000000001E-3</v>
      </c>
      <c r="CG114" s="19">
        <v>-8.9999999999999993E-3</v>
      </c>
      <c r="CH114" s="19">
        <v>3.3000000000000002E-2</v>
      </c>
      <c r="CI114" s="19">
        <v>2.4E-2</v>
      </c>
      <c r="CJ114" s="19">
        <v>0.01</v>
      </c>
      <c r="CK114" s="19">
        <v>8.0000000000000002E-3</v>
      </c>
      <c r="CL114" s="19">
        <v>1.4999999999999999E-2</v>
      </c>
      <c r="CM114" s="19">
        <v>0.01</v>
      </c>
      <c r="CN114" s="19">
        <v>1.0999999999999999E-2</v>
      </c>
      <c r="CO114" s="32">
        <v>2.5000000000000001E-2</v>
      </c>
      <c r="CP114" s="19">
        <v>15.21405621604657</v>
      </c>
      <c r="CS114" s="19">
        <v>17.366865528921341</v>
      </c>
      <c r="CT114" s="19">
        <v>17.517708410501829</v>
      </c>
      <c r="CU114" s="19">
        <v>16.836771822213866</v>
      </c>
      <c r="CV114" s="19">
        <v>16.801989594948484</v>
      </c>
      <c r="CW114" s="19">
        <v>16.883762018596723</v>
      </c>
      <c r="CX114" s="19">
        <v>17.112899474228893</v>
      </c>
      <c r="CY114" s="19">
        <v>17.058076501041551</v>
      </c>
      <c r="CZ114" s="32">
        <v>16.955945131911417</v>
      </c>
    </row>
    <row r="115" spans="1:104" x14ac:dyDescent="0.2">
      <c r="A115" s="19" t="s">
        <v>189</v>
      </c>
      <c r="B115" s="19" t="s">
        <v>190</v>
      </c>
      <c r="E115" s="32" t="s">
        <v>173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32">
        <v>1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1</v>
      </c>
      <c r="W115" s="19">
        <v>1</v>
      </c>
      <c r="X115" s="19">
        <v>1</v>
      </c>
      <c r="Y115" s="19">
        <v>1</v>
      </c>
      <c r="Z115" s="19">
        <v>1</v>
      </c>
      <c r="AA115" s="32">
        <v>1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1</v>
      </c>
      <c r="AH115" s="19">
        <v>1</v>
      </c>
      <c r="AI115" s="19">
        <v>1</v>
      </c>
      <c r="AJ115" s="19">
        <v>1</v>
      </c>
      <c r="AK115" s="19">
        <v>1</v>
      </c>
      <c r="AL115" s="32">
        <v>1</v>
      </c>
      <c r="AR115" s="19">
        <v>2.90125E-2</v>
      </c>
      <c r="AS115" s="19">
        <v>3.0242999999999999E-2</v>
      </c>
      <c r="AT115" s="19">
        <v>3.1415999999999999E-2</v>
      </c>
      <c r="AU115" s="19">
        <v>3.1902300000000001E-2</v>
      </c>
      <c r="AW115" s="32">
        <v>3.4352500000000001E-2</v>
      </c>
      <c r="AX115" s="19">
        <v>0</v>
      </c>
      <c r="AY115" s="19">
        <v>0</v>
      </c>
      <c r="AZ115" s="19">
        <v>0</v>
      </c>
      <c r="BA115" s="19">
        <v>0</v>
      </c>
      <c r="BB115" s="19">
        <v>0</v>
      </c>
      <c r="BC115" s="19">
        <v>0</v>
      </c>
      <c r="BD115" s="19">
        <v>0</v>
      </c>
      <c r="BE115" s="19">
        <v>0</v>
      </c>
      <c r="BF115" s="19">
        <v>0</v>
      </c>
      <c r="BG115" s="19">
        <v>0</v>
      </c>
      <c r="BH115" s="32">
        <v>1</v>
      </c>
      <c r="BI115" s="19">
        <v>0.703866345</v>
      </c>
      <c r="BJ115" s="19">
        <v>0.67698966100000002</v>
      </c>
      <c r="BK115" s="19">
        <v>0.55657872399999997</v>
      </c>
      <c r="BL115" s="19">
        <v>0.32823344900000001</v>
      </c>
      <c r="BM115" s="19">
        <v>0.2011343951618926</v>
      </c>
      <c r="BN115" s="19">
        <v>0.33403218099999998</v>
      </c>
      <c r="BO115" s="19">
        <v>0.44756499999999999</v>
      </c>
      <c r="BP115" s="19">
        <v>0.55306820000000001</v>
      </c>
      <c r="BQ115" s="19">
        <v>1.4121944319999999</v>
      </c>
      <c r="BR115" s="19">
        <v>2.0476907152087498</v>
      </c>
      <c r="BS115" s="32">
        <v>3.4368617294895301</v>
      </c>
      <c r="BT115" s="19">
        <v>0.46779999999999999</v>
      </c>
      <c r="BU115" s="19">
        <v>0.45369999999999999</v>
      </c>
      <c r="BV115" s="19">
        <v>0.42120000000000002</v>
      </c>
      <c r="BW115" s="19">
        <v>0.38829999999999998</v>
      </c>
      <c r="BX115" s="19">
        <v>0.45269999999999999</v>
      </c>
      <c r="BY115" s="19">
        <v>0.50260000000000005</v>
      </c>
      <c r="BZ115" s="19">
        <v>0.4642</v>
      </c>
      <c r="CA115" s="19">
        <v>0.47589999999999999</v>
      </c>
      <c r="CB115" s="19">
        <v>0.44019999999999998</v>
      </c>
      <c r="CC115" s="19">
        <v>0.49769999999999998</v>
      </c>
      <c r="CD115" s="32">
        <v>0.56320000000000003</v>
      </c>
      <c r="CE115" s="19">
        <v>1.7999999999999999E-2</v>
      </c>
      <c r="CF115" s="19">
        <v>1.4E-2</v>
      </c>
      <c r="CG115" s="19">
        <v>1.4E-2</v>
      </c>
      <c r="CH115" s="19">
        <v>1.2999999999999999E-2</v>
      </c>
      <c r="CI115" s="19">
        <v>3.0000000000000001E-3</v>
      </c>
      <c r="CJ115" s="19">
        <v>-0.03</v>
      </c>
      <c r="CK115" s="19">
        <v>-1.2999999999999999E-2</v>
      </c>
      <c r="CL115" s="19">
        <v>-2.7E-2</v>
      </c>
      <c r="CM115" s="19">
        <v>-5.6000000000000001E-2</v>
      </c>
      <c r="CN115" s="19">
        <v>-0.02</v>
      </c>
      <c r="CO115" s="32">
        <v>-6.0999999999999999E-2</v>
      </c>
      <c r="CP115" s="19">
        <v>19.17700586778551</v>
      </c>
      <c r="CQ115" s="19">
        <v>18.704746378308666</v>
      </c>
      <c r="CR115" s="19">
        <v>19.005964658989932</v>
      </c>
      <c r="CS115" s="19">
        <v>18.774823311970419</v>
      </c>
      <c r="CT115" s="19">
        <v>17.79109844518857</v>
      </c>
      <c r="CU115" s="19">
        <v>17.133771709456699</v>
      </c>
      <c r="CV115" s="19">
        <v>17.537332544471159</v>
      </c>
      <c r="CW115" s="19">
        <v>17.852598621225066</v>
      </c>
      <c r="CX115" s="19">
        <v>17.792059415183239</v>
      </c>
      <c r="CY115" s="19">
        <v>18.505116589909527</v>
      </c>
      <c r="CZ115" s="32">
        <v>18.751247911511477</v>
      </c>
    </row>
    <row r="116" spans="1:104" x14ac:dyDescent="0.2">
      <c r="A116" s="19" t="s">
        <v>236</v>
      </c>
      <c r="B116" s="19" t="s">
        <v>237</v>
      </c>
      <c r="D116" s="19">
        <v>2014</v>
      </c>
      <c r="E116" s="32" t="s">
        <v>173</v>
      </c>
      <c r="H116" s="19">
        <v>0</v>
      </c>
      <c r="J116" s="19">
        <v>0</v>
      </c>
      <c r="K116" s="19">
        <v>1</v>
      </c>
      <c r="L116" s="19">
        <v>1</v>
      </c>
      <c r="M116" s="19">
        <v>1</v>
      </c>
      <c r="N116" s="19">
        <v>1</v>
      </c>
      <c r="O116" s="19">
        <v>1</v>
      </c>
      <c r="P116" s="32">
        <v>1</v>
      </c>
      <c r="S116" s="19">
        <v>0</v>
      </c>
      <c r="U116" s="19">
        <v>0</v>
      </c>
      <c r="V116" s="19">
        <v>0</v>
      </c>
      <c r="W116" s="19">
        <v>0</v>
      </c>
      <c r="X116" s="19">
        <v>1</v>
      </c>
      <c r="Y116" s="19">
        <v>1</v>
      </c>
      <c r="Z116" s="19">
        <v>1</v>
      </c>
      <c r="AA116" s="32">
        <v>1</v>
      </c>
      <c r="AD116" s="19">
        <v>0</v>
      </c>
      <c r="AF116" s="19">
        <v>0</v>
      </c>
      <c r="AG116" s="19">
        <v>0</v>
      </c>
      <c r="AH116" s="19">
        <v>0</v>
      </c>
      <c r="AI116" s="19">
        <v>1</v>
      </c>
      <c r="AJ116" s="19">
        <v>1</v>
      </c>
      <c r="AK116" s="19">
        <v>1</v>
      </c>
      <c r="AL116" s="32">
        <v>1</v>
      </c>
      <c r="AO116" s="19">
        <v>4.8586799999999998E-3</v>
      </c>
      <c r="AQ116" s="19">
        <v>5.76152E-3</v>
      </c>
      <c r="AR116" s="19">
        <v>4.6571299999999998E-3</v>
      </c>
      <c r="AS116" s="19">
        <v>5.1046499999999996E-3</v>
      </c>
      <c r="AT116" s="19">
        <v>2.7633600000000001E-2</v>
      </c>
      <c r="AU116" s="19">
        <v>2.8298199999999999E-2</v>
      </c>
      <c r="AV116" s="19">
        <v>4.1153700000000001E-2</v>
      </c>
      <c r="AW116" s="32">
        <v>3.2467900000000001E-2</v>
      </c>
      <c r="AZ116" s="19">
        <v>0</v>
      </c>
      <c r="BB116" s="19">
        <v>0</v>
      </c>
      <c r="BC116" s="19">
        <v>0</v>
      </c>
      <c r="BD116" s="19">
        <v>0</v>
      </c>
      <c r="BE116" s="19">
        <v>0</v>
      </c>
      <c r="BF116" s="19">
        <v>1</v>
      </c>
      <c r="BG116" s="19">
        <v>0</v>
      </c>
      <c r="BH116" s="32">
        <v>1</v>
      </c>
      <c r="BI116" s="19" t="s">
        <v>4104</v>
      </c>
      <c r="BJ116" s="19" t="s">
        <v>4104</v>
      </c>
      <c r="BK116" s="19">
        <v>1.0133867919725299</v>
      </c>
      <c r="BL116" s="19" t="s">
        <v>4104</v>
      </c>
      <c r="BM116" s="19">
        <v>1.40448189313034</v>
      </c>
      <c r="BN116" s="19">
        <v>1.79935447125055</v>
      </c>
      <c r="BO116" s="19">
        <v>1.99233427591805</v>
      </c>
      <c r="BP116" s="19">
        <v>2.3369104291377298</v>
      </c>
      <c r="BQ116" s="19">
        <v>1.8678882309984299</v>
      </c>
      <c r="BR116" s="19">
        <v>3.4585890349837798</v>
      </c>
      <c r="BS116" s="32">
        <v>7.1482211003782998</v>
      </c>
      <c r="BT116" s="19" t="s">
        <v>4104</v>
      </c>
      <c r="BU116" s="19" t="s">
        <v>4104</v>
      </c>
      <c r="BV116" s="19">
        <v>0.22800000000000001</v>
      </c>
      <c r="BW116" s="19" t="s">
        <v>4104</v>
      </c>
      <c r="BX116" s="19">
        <v>0.35270000000000001</v>
      </c>
      <c r="BY116" s="19">
        <v>0.31619999999999998</v>
      </c>
      <c r="BZ116" s="19">
        <v>0.30499999999999999</v>
      </c>
      <c r="CA116" s="19">
        <v>0.26550000000000001</v>
      </c>
      <c r="CB116" s="19">
        <v>0.1651</v>
      </c>
      <c r="CC116" s="19">
        <v>0.19009999999999999</v>
      </c>
      <c r="CD116" s="32">
        <v>0.18290000000000001</v>
      </c>
      <c r="CE116" s="19" t="s">
        <v>4104</v>
      </c>
      <c r="CF116" s="19" t="s">
        <v>4104</v>
      </c>
      <c r="CG116" s="19">
        <v>5.3999999999999999E-2</v>
      </c>
      <c r="CH116" s="19" t="s">
        <v>4104</v>
      </c>
      <c r="CI116" s="19">
        <v>2.3E-2</v>
      </c>
      <c r="CJ116" s="19">
        <v>5.2999999999999999E-2</v>
      </c>
      <c r="CK116" s="19">
        <v>4.9000000000000002E-2</v>
      </c>
      <c r="CL116" s="19">
        <v>0.16917829999999984</v>
      </c>
      <c r="CM116" s="19">
        <v>1.6E-2</v>
      </c>
      <c r="CN116" s="19">
        <v>7.0000000000000001E-3</v>
      </c>
      <c r="CO116" s="32">
        <v>8.9999999999999993E-3</v>
      </c>
      <c r="CP116" s="19" t="s">
        <v>4104</v>
      </c>
      <c r="CQ116" s="19" t="s">
        <v>4104</v>
      </c>
      <c r="CR116" s="19">
        <v>18.599807111225449</v>
      </c>
      <c r="CS116" s="19" t="s">
        <v>4104</v>
      </c>
      <c r="CT116" s="19">
        <v>18.144800460254984</v>
      </c>
      <c r="CU116" s="19">
        <v>17.901574057417776</v>
      </c>
      <c r="CV116" s="19">
        <v>18.30763201717912</v>
      </c>
      <c r="CW116" s="19">
        <v>18.450864807845974</v>
      </c>
      <c r="CX116" s="19">
        <v>18.367493160537759</v>
      </c>
      <c r="CY116" s="19">
        <v>18.142687686907077</v>
      </c>
      <c r="CZ116" s="32">
        <v>18.752258495281406</v>
      </c>
    </row>
    <row r="117" spans="1:104" x14ac:dyDescent="0.2">
      <c r="A117" s="19" t="s">
        <v>238</v>
      </c>
      <c r="B117" s="19" t="s">
        <v>239</v>
      </c>
      <c r="D117" s="19">
        <v>2013</v>
      </c>
      <c r="E117" s="32" t="s">
        <v>173</v>
      </c>
      <c r="F117" s="19">
        <v>1</v>
      </c>
      <c r="G117" s="19">
        <v>1</v>
      </c>
      <c r="H117" s="19">
        <v>1</v>
      </c>
      <c r="I117" s="19">
        <v>1</v>
      </c>
      <c r="P117" s="32"/>
      <c r="Q117" s="19">
        <v>1</v>
      </c>
      <c r="R117" s="19">
        <v>1</v>
      </c>
      <c r="S117" s="19">
        <v>1</v>
      </c>
      <c r="T117" s="19">
        <v>1</v>
      </c>
      <c r="AA117" s="32"/>
      <c r="AB117" s="19">
        <v>1</v>
      </c>
      <c r="AC117" s="19">
        <v>1</v>
      </c>
      <c r="AD117" s="19">
        <v>1</v>
      </c>
      <c r="AE117" s="19">
        <v>1</v>
      </c>
      <c r="AL117" s="32"/>
      <c r="AM117" s="19">
        <v>2.27195E-2</v>
      </c>
      <c r="AN117" s="19">
        <v>2.3965500000000001E-2</v>
      </c>
      <c r="AO117" s="19">
        <v>3.9600099999999999E-2</v>
      </c>
      <c r="AP117" s="19">
        <v>2.3052900000000001E-2</v>
      </c>
      <c r="AW117" s="32"/>
      <c r="AX117" s="19">
        <v>0</v>
      </c>
      <c r="AY117" s="19">
        <v>0</v>
      </c>
      <c r="AZ117" s="19">
        <v>0</v>
      </c>
      <c r="BA117" s="19">
        <v>0</v>
      </c>
      <c r="BH117" s="32"/>
      <c r="BI117" s="19">
        <v>0.89590000000000003</v>
      </c>
      <c r="BJ117" s="19">
        <v>0.51439999999999997</v>
      </c>
      <c r="BK117" s="19">
        <v>0.7409</v>
      </c>
      <c r="BL117" s="19">
        <v>0.66120000000000001</v>
      </c>
      <c r="BM117" s="19" t="s">
        <v>4104</v>
      </c>
      <c r="BN117" s="19" t="s">
        <v>4104</v>
      </c>
      <c r="BO117" s="19" t="s">
        <v>4104</v>
      </c>
      <c r="BP117" s="19" t="s">
        <v>4104</v>
      </c>
      <c r="BQ117" s="19" t="s">
        <v>4104</v>
      </c>
      <c r="BR117" s="19" t="s">
        <v>4104</v>
      </c>
      <c r="BS117" s="32" t="s">
        <v>4104</v>
      </c>
      <c r="BT117" s="19">
        <v>0.53219099999999997</v>
      </c>
      <c r="BU117" s="19">
        <v>0.56619799999999998</v>
      </c>
      <c r="BV117" s="19">
        <v>0.641903</v>
      </c>
      <c r="BW117" s="19">
        <v>0.62001399999999995</v>
      </c>
      <c r="BX117" s="19" t="s">
        <v>4104</v>
      </c>
      <c r="BY117" s="19" t="s">
        <v>4104</v>
      </c>
      <c r="BZ117" s="19" t="s">
        <v>4104</v>
      </c>
      <c r="CA117" s="19" t="s">
        <v>4104</v>
      </c>
      <c r="CB117" s="19" t="s">
        <v>4104</v>
      </c>
      <c r="CC117" s="19" t="s">
        <v>4104</v>
      </c>
      <c r="CD117" s="32" t="s">
        <v>4104</v>
      </c>
      <c r="CE117" s="19">
        <v>-3.4488999999999999E-2</v>
      </c>
      <c r="CF117" s="19">
        <v>-3.7420000000000002E-2</v>
      </c>
      <c r="CG117" s="19">
        <v>-3.6768000000000002E-2</v>
      </c>
      <c r="CH117" s="19">
        <v>-1.016E-3</v>
      </c>
      <c r="CI117" s="19" t="s">
        <v>4104</v>
      </c>
      <c r="CJ117" s="19" t="s">
        <v>4104</v>
      </c>
      <c r="CK117" s="19" t="s">
        <v>4104</v>
      </c>
      <c r="CL117" s="19" t="s">
        <v>4104</v>
      </c>
      <c r="CM117" s="19" t="s">
        <v>4104</v>
      </c>
      <c r="CN117" s="19" t="s">
        <v>4104</v>
      </c>
      <c r="CO117" s="32" t="s">
        <v>4104</v>
      </c>
      <c r="CP117" s="19" t="s">
        <v>4104</v>
      </c>
      <c r="CQ117" s="19" t="s">
        <v>4104</v>
      </c>
      <c r="CR117" s="19" t="s">
        <v>4104</v>
      </c>
      <c r="CS117" s="19" t="s">
        <v>4104</v>
      </c>
      <c r="CT117" s="19" t="s">
        <v>4104</v>
      </c>
      <c r="CU117" s="19" t="s">
        <v>4104</v>
      </c>
      <c r="CV117" s="19" t="s">
        <v>4104</v>
      </c>
      <c r="CW117" s="19" t="s">
        <v>4104</v>
      </c>
      <c r="CX117" s="19" t="s">
        <v>4104</v>
      </c>
      <c r="CY117" s="19" t="s">
        <v>4104</v>
      </c>
      <c r="CZ117" s="32" t="s">
        <v>4104</v>
      </c>
    </row>
    <row r="118" spans="1:104" x14ac:dyDescent="0.2">
      <c r="A118" s="19" t="s">
        <v>244</v>
      </c>
      <c r="B118" s="19" t="s">
        <v>245</v>
      </c>
      <c r="D118" s="19">
        <v>2014</v>
      </c>
      <c r="E118" s="32" t="s">
        <v>173</v>
      </c>
      <c r="H118" s="19">
        <v>0</v>
      </c>
      <c r="I118" s="19">
        <v>1</v>
      </c>
      <c r="P118" s="32"/>
      <c r="S118" s="19">
        <v>1</v>
      </c>
      <c r="T118" s="19">
        <v>1</v>
      </c>
      <c r="AA118" s="32"/>
      <c r="AD118" s="19">
        <v>1</v>
      </c>
      <c r="AE118" s="19">
        <v>1</v>
      </c>
      <c r="AL118" s="32"/>
      <c r="AO118" s="19">
        <v>2.5530600000000001E-2</v>
      </c>
      <c r="AP118" s="19">
        <v>2.6576300000000001E-2</v>
      </c>
      <c r="AW118" s="32"/>
      <c r="AZ118" s="19">
        <v>1</v>
      </c>
      <c r="BA118" s="19">
        <v>0</v>
      </c>
      <c r="BH118" s="32"/>
      <c r="BI118" s="19" t="s">
        <v>4104</v>
      </c>
      <c r="BJ118" s="19" t="s">
        <v>4104</v>
      </c>
      <c r="BK118" s="19" t="s">
        <v>4104</v>
      </c>
      <c r="BL118" s="19" t="s">
        <v>4104</v>
      </c>
      <c r="BM118" s="19" t="s">
        <v>4104</v>
      </c>
      <c r="BN118" s="19" t="s">
        <v>4104</v>
      </c>
      <c r="BO118" s="19" t="s">
        <v>4104</v>
      </c>
      <c r="BP118" s="19" t="s">
        <v>4104</v>
      </c>
      <c r="BQ118" s="19" t="s">
        <v>4104</v>
      </c>
      <c r="BR118" s="19" t="s">
        <v>4104</v>
      </c>
      <c r="BS118" s="32" t="s">
        <v>4104</v>
      </c>
      <c r="BT118" s="19" t="s">
        <v>4104</v>
      </c>
      <c r="BU118" s="19" t="s">
        <v>4104</v>
      </c>
      <c r="BV118" s="19" t="s">
        <v>4104</v>
      </c>
      <c r="BW118" s="19" t="s">
        <v>4104</v>
      </c>
      <c r="BX118" s="19" t="s">
        <v>4104</v>
      </c>
      <c r="BY118" s="19" t="s">
        <v>4104</v>
      </c>
      <c r="BZ118" s="19" t="s">
        <v>4104</v>
      </c>
      <c r="CA118" s="19" t="s">
        <v>4104</v>
      </c>
      <c r="CB118" s="19" t="s">
        <v>4104</v>
      </c>
      <c r="CC118" s="19" t="s">
        <v>4104</v>
      </c>
      <c r="CD118" s="32" t="s">
        <v>4104</v>
      </c>
      <c r="CE118" s="19" t="s">
        <v>4104</v>
      </c>
      <c r="CF118" s="19" t="s">
        <v>4104</v>
      </c>
      <c r="CG118" s="19" t="s">
        <v>4104</v>
      </c>
      <c r="CH118" s="19" t="s">
        <v>4104</v>
      </c>
      <c r="CI118" s="19" t="s">
        <v>4104</v>
      </c>
      <c r="CJ118" s="19" t="s">
        <v>4104</v>
      </c>
      <c r="CK118" s="19" t="s">
        <v>4104</v>
      </c>
      <c r="CL118" s="19" t="s">
        <v>4104</v>
      </c>
      <c r="CM118" s="19" t="s">
        <v>4104</v>
      </c>
      <c r="CN118" s="19" t="s">
        <v>4104</v>
      </c>
      <c r="CO118" s="32" t="s">
        <v>4104</v>
      </c>
      <c r="CP118" s="19" t="s">
        <v>4104</v>
      </c>
      <c r="CQ118" s="19" t="s">
        <v>4104</v>
      </c>
      <c r="CR118" s="19" t="s">
        <v>4104</v>
      </c>
      <c r="CS118" s="19" t="s">
        <v>4104</v>
      </c>
      <c r="CT118" s="19" t="s">
        <v>4104</v>
      </c>
      <c r="CU118" s="19" t="s">
        <v>4104</v>
      </c>
      <c r="CV118" s="19" t="s">
        <v>4104</v>
      </c>
      <c r="CW118" s="19" t="s">
        <v>4104</v>
      </c>
      <c r="CX118" s="19" t="s">
        <v>4104</v>
      </c>
      <c r="CY118" s="19" t="s">
        <v>4104</v>
      </c>
      <c r="CZ118" s="32" t="s">
        <v>4104</v>
      </c>
    </row>
    <row r="119" spans="1:104" x14ac:dyDescent="0.2">
      <c r="A119" s="19" t="s">
        <v>205</v>
      </c>
      <c r="B119" s="19" t="s">
        <v>206</v>
      </c>
      <c r="E119" s="32" t="s">
        <v>173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32">
        <v>1</v>
      </c>
      <c r="Q119" s="19">
        <v>1</v>
      </c>
      <c r="R119" s="19">
        <v>1</v>
      </c>
      <c r="S119" s="19">
        <v>1</v>
      </c>
      <c r="T119" s="19">
        <v>1</v>
      </c>
      <c r="U119" s="19">
        <v>1</v>
      </c>
      <c r="V119" s="19">
        <v>1</v>
      </c>
      <c r="W119" s="19">
        <v>1</v>
      </c>
      <c r="X119" s="19">
        <v>1</v>
      </c>
      <c r="Y119" s="19">
        <v>1</v>
      </c>
      <c r="Z119" s="19">
        <v>1</v>
      </c>
      <c r="AA119" s="32">
        <v>1</v>
      </c>
      <c r="AB119" s="19">
        <v>1</v>
      </c>
      <c r="AC119" s="19">
        <v>1</v>
      </c>
      <c r="AD119" s="19">
        <v>1</v>
      </c>
      <c r="AE119" s="19">
        <v>1</v>
      </c>
      <c r="AF119" s="19">
        <v>1</v>
      </c>
      <c r="AG119" s="19">
        <v>1</v>
      </c>
      <c r="AH119" s="19">
        <v>1</v>
      </c>
      <c r="AI119" s="19">
        <v>1</v>
      </c>
      <c r="AJ119" s="19">
        <v>1</v>
      </c>
      <c r="AK119" s="19">
        <v>1</v>
      </c>
      <c r="AL119" s="32">
        <v>1</v>
      </c>
      <c r="AM119" s="19">
        <v>3.0604599999999999E-2</v>
      </c>
      <c r="AN119" s="19">
        <v>3.0134299999999999E-2</v>
      </c>
      <c r="AO119" s="19">
        <v>3.5388099999999999E-2</v>
      </c>
      <c r="AP119" s="19">
        <v>3.64622E-2</v>
      </c>
      <c r="AQ119" s="19">
        <v>3.8581699999999997E-2</v>
      </c>
      <c r="AR119" s="19">
        <v>3.5860700000000002E-2</v>
      </c>
      <c r="AS119" s="19">
        <v>3.12891E-2</v>
      </c>
      <c r="AT119" s="19">
        <v>2.3640700000000001E-2</v>
      </c>
      <c r="AU119" s="19">
        <v>1.46789E-2</v>
      </c>
      <c r="AV119" s="19">
        <v>2.7451E-2</v>
      </c>
      <c r="AW119" s="32">
        <v>2.8591499999999999E-2</v>
      </c>
      <c r="AX119" s="19">
        <v>0</v>
      </c>
      <c r="AY119" s="19">
        <v>0</v>
      </c>
      <c r="AZ119" s="19">
        <v>0</v>
      </c>
      <c r="BA119" s="19">
        <v>0</v>
      </c>
      <c r="BB119" s="19">
        <v>0</v>
      </c>
      <c r="BC119" s="19">
        <v>0</v>
      </c>
      <c r="BD119" s="19">
        <v>0</v>
      </c>
      <c r="BE119" s="19">
        <v>0</v>
      </c>
      <c r="BF119" s="19">
        <v>0</v>
      </c>
      <c r="BG119" s="19">
        <v>0</v>
      </c>
      <c r="BH119" s="32">
        <v>0</v>
      </c>
      <c r="BI119" s="19">
        <v>2.8095817780000001</v>
      </c>
      <c r="BJ119" s="19">
        <v>1.1330264649999999</v>
      </c>
      <c r="BK119" s="19">
        <v>1.050271636</v>
      </c>
      <c r="BL119" s="19">
        <v>2.748106301</v>
      </c>
      <c r="BM119" s="19">
        <v>8.4405183370000003</v>
      </c>
      <c r="BN119" s="19">
        <v>1.8904395279999999</v>
      </c>
      <c r="BO119" s="19">
        <v>2.7148623340000002</v>
      </c>
      <c r="BP119" s="19">
        <v>3.2437230440000002</v>
      </c>
      <c r="BQ119" s="19">
        <v>5.4172684880000004</v>
      </c>
      <c r="BR119" s="19">
        <v>9.72941135889584</v>
      </c>
      <c r="BS119" s="32">
        <v>4.1785013243394298</v>
      </c>
      <c r="BT119" s="19">
        <v>4.6399999999999997E-2</v>
      </c>
      <c r="BU119" s="19">
        <v>2.8730000000000002E-2</v>
      </c>
      <c r="BV119" s="19" t="s">
        <v>4104</v>
      </c>
      <c r="BW119" s="19" t="s">
        <v>4104</v>
      </c>
      <c r="BX119" s="19">
        <v>3.1699999999999999E-2</v>
      </c>
      <c r="BY119" s="19">
        <v>2.8730000000000002E-2</v>
      </c>
      <c r="BZ119" s="19">
        <v>2.8730000000000002E-2</v>
      </c>
      <c r="CA119" s="19">
        <v>3.7999999999999999E-2</v>
      </c>
      <c r="CB119" s="19">
        <v>3.85E-2</v>
      </c>
      <c r="CC119" s="19">
        <v>5.0099999999999999E-2</v>
      </c>
      <c r="CD119" s="32">
        <v>2.8730000000000002E-2</v>
      </c>
      <c r="CE119" s="19">
        <v>-0.47170000000000001</v>
      </c>
      <c r="CF119" s="19">
        <v>-0.38500000000000001</v>
      </c>
      <c r="CG119" s="19">
        <v>-0.47170000000000001</v>
      </c>
      <c r="CH119" s="19">
        <v>-0.47170000000000001</v>
      </c>
      <c r="CI119" s="19">
        <v>-5.0999999999999997E-2</v>
      </c>
      <c r="CJ119" s="19">
        <v>-4.1000000000000002E-2</v>
      </c>
      <c r="CK119" s="19">
        <v>-7.0999999999999994E-2</v>
      </c>
      <c r="CL119" s="19">
        <v>-4.1000000000000002E-2</v>
      </c>
      <c r="CM119" s="19">
        <v>-0.10199999999999999</v>
      </c>
      <c r="CN119" s="19">
        <v>-0.123</v>
      </c>
      <c r="CO119" s="32">
        <v>0.16917829999999984</v>
      </c>
      <c r="CP119" s="19">
        <v>15.855640836374443</v>
      </c>
      <c r="CQ119" s="19">
        <v>15.422219297101931</v>
      </c>
      <c r="CT119" s="19">
        <v>15.861451263755756</v>
      </c>
      <c r="CU119" s="19">
        <v>17.546652496653472</v>
      </c>
      <c r="CV119" s="19">
        <v>16.742469132405951</v>
      </c>
      <c r="CW119" s="19">
        <v>17.717756548619761</v>
      </c>
      <c r="CX119" s="19">
        <v>18.047179641084195</v>
      </c>
      <c r="CY119" s="19">
        <v>18.72744510710357</v>
      </c>
      <c r="CZ119" s="32">
        <v>20.127753166679692</v>
      </c>
    </row>
    <row r="120" spans="1:104" x14ac:dyDescent="0.2">
      <c r="A120" s="19" t="s">
        <v>220</v>
      </c>
      <c r="B120" s="19" t="s">
        <v>221</v>
      </c>
      <c r="E120" s="32" t="s">
        <v>173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1</v>
      </c>
      <c r="M120" s="19">
        <v>1</v>
      </c>
      <c r="N120" s="19">
        <v>1</v>
      </c>
      <c r="O120" s="19">
        <v>1</v>
      </c>
      <c r="P120" s="32">
        <v>1</v>
      </c>
      <c r="Q120" s="19">
        <v>1</v>
      </c>
      <c r="R120" s="19">
        <v>1</v>
      </c>
      <c r="S120" s="19">
        <v>1</v>
      </c>
      <c r="T120" s="19">
        <v>1</v>
      </c>
      <c r="U120" s="19">
        <v>1</v>
      </c>
      <c r="V120" s="19">
        <v>1</v>
      </c>
      <c r="W120" s="19">
        <v>1</v>
      </c>
      <c r="X120" s="19">
        <v>1</v>
      </c>
      <c r="Y120" s="19">
        <v>1</v>
      </c>
      <c r="Z120" s="19">
        <v>1</v>
      </c>
      <c r="AA120" s="32">
        <v>1</v>
      </c>
      <c r="AB120" s="19">
        <v>1</v>
      </c>
      <c r="AC120" s="19">
        <v>1</v>
      </c>
      <c r="AD120" s="19">
        <v>1</v>
      </c>
      <c r="AE120" s="19">
        <v>1</v>
      </c>
      <c r="AF120" s="19">
        <v>1</v>
      </c>
      <c r="AG120" s="19">
        <v>1</v>
      </c>
      <c r="AH120" s="19">
        <v>1</v>
      </c>
      <c r="AI120" s="19">
        <v>1</v>
      </c>
      <c r="AJ120" s="19">
        <v>1</v>
      </c>
      <c r="AK120" s="19">
        <v>1</v>
      </c>
      <c r="AL120" s="32">
        <v>1</v>
      </c>
      <c r="AM120" s="19">
        <v>3.2937399999999999E-2</v>
      </c>
      <c r="AN120" s="19">
        <v>3.1602900000000003E-2</v>
      </c>
      <c r="AO120" s="19">
        <v>3.0286199999999999E-2</v>
      </c>
      <c r="AP120" s="19">
        <v>2.7556299999999999E-2</v>
      </c>
      <c r="AQ120" s="19">
        <v>2.6685400000000001E-2</v>
      </c>
      <c r="AR120" s="19">
        <v>2.7925700000000001E-2</v>
      </c>
      <c r="AS120" s="19">
        <v>3.2752099999999999E-2</v>
      </c>
      <c r="AT120" s="19">
        <v>3.1945000000000001E-2</v>
      </c>
      <c r="AU120" s="19">
        <v>3.22403E-2</v>
      </c>
      <c r="AV120" s="19">
        <v>4.16961E-2</v>
      </c>
      <c r="AW120" s="32">
        <v>3.7203100000000003E-2</v>
      </c>
      <c r="AX120" s="19">
        <v>0</v>
      </c>
      <c r="AY120" s="19">
        <v>1</v>
      </c>
      <c r="AZ120" s="19">
        <v>0</v>
      </c>
      <c r="BA120" s="19">
        <v>0</v>
      </c>
      <c r="BB120" s="19">
        <v>0</v>
      </c>
      <c r="BC120" s="19">
        <v>0</v>
      </c>
      <c r="BD120" s="19">
        <v>1</v>
      </c>
      <c r="BE120" s="19">
        <v>0</v>
      </c>
      <c r="BF120" s="19">
        <v>1</v>
      </c>
      <c r="BG120" s="19">
        <v>1</v>
      </c>
      <c r="BH120" s="32">
        <v>1</v>
      </c>
      <c r="BI120" s="19">
        <v>1.169984849</v>
      </c>
      <c r="BJ120" s="19">
        <v>1.560205954</v>
      </c>
      <c r="BK120" s="19">
        <v>1.72269523</v>
      </c>
      <c r="BL120" s="19">
        <v>1.3508626459999999</v>
      </c>
      <c r="BM120" s="19">
        <v>1.4092656370000001</v>
      </c>
      <c r="BN120" s="19">
        <v>1.152525843</v>
      </c>
      <c r="BO120" s="19">
        <v>1.446219897</v>
      </c>
      <c r="BP120" s="19">
        <v>1.66192875</v>
      </c>
      <c r="BQ120" s="19">
        <v>2.0850812209999998</v>
      </c>
      <c r="BR120" s="19">
        <v>2.2304717404125398</v>
      </c>
      <c r="BS120" s="32">
        <v>3.5039180578578599</v>
      </c>
      <c r="BT120" s="19">
        <v>0.47570000000000001</v>
      </c>
      <c r="BU120" s="19">
        <v>0.25480000000000003</v>
      </c>
      <c r="BV120" s="19">
        <v>0.35139999999999999</v>
      </c>
      <c r="BW120" s="19">
        <v>0.32829999999999998</v>
      </c>
      <c r="BX120" s="19">
        <v>0.33989999999999998</v>
      </c>
      <c r="BY120" s="19">
        <v>0.38440000000000002</v>
      </c>
      <c r="BZ120" s="19">
        <v>0.32690000000000002</v>
      </c>
      <c r="CA120" s="19">
        <v>0.33250000000000002</v>
      </c>
      <c r="CB120" s="19">
        <v>0.32800000000000001</v>
      </c>
      <c r="CC120" s="19">
        <v>0.43830000000000002</v>
      </c>
      <c r="CD120" s="32">
        <v>0.52529999999999999</v>
      </c>
      <c r="CE120" s="19">
        <v>2E-3</v>
      </c>
      <c r="CF120" s="19">
        <v>3.6999999999999998E-2</v>
      </c>
      <c r="CG120" s="19" t="s">
        <v>4104</v>
      </c>
      <c r="CH120" s="19">
        <v>1.0999999999999999E-2</v>
      </c>
      <c r="CI120" s="19" t="s">
        <v>4104</v>
      </c>
      <c r="CJ120" s="19">
        <v>-1.4E-2</v>
      </c>
      <c r="CK120" s="19">
        <v>0.127</v>
      </c>
      <c r="CL120" s="19">
        <v>1.7000000000000001E-2</v>
      </c>
      <c r="CM120" s="19">
        <v>0.01</v>
      </c>
      <c r="CN120" s="19">
        <v>-1.4999999999999999E-2</v>
      </c>
      <c r="CO120" s="32">
        <v>1.7000000000000001E-2</v>
      </c>
      <c r="CP120" s="19">
        <v>19.510301793257113</v>
      </c>
      <c r="CQ120" s="19">
        <v>19.563717249365354</v>
      </c>
      <c r="CR120" s="19">
        <v>20.023333055383617</v>
      </c>
      <c r="CS120" s="19">
        <v>19.895008954321014</v>
      </c>
      <c r="CT120" s="19">
        <v>19.173567970909662</v>
      </c>
      <c r="CU120" s="19">
        <v>18.863331457740877</v>
      </c>
      <c r="CV120" s="19">
        <v>19.593003479763414</v>
      </c>
      <c r="CW120" s="19">
        <v>19.912658085932815</v>
      </c>
      <c r="CX120" s="19">
        <v>19.946744882086463</v>
      </c>
      <c r="CY120" s="19">
        <v>20.06799239738508</v>
      </c>
      <c r="CZ120" s="32">
        <v>20.148397844926652</v>
      </c>
    </row>
    <row r="121" spans="1:104" x14ac:dyDescent="0.2">
      <c r="A121" s="19" t="s">
        <v>191</v>
      </c>
      <c r="B121" s="19" t="s">
        <v>4008</v>
      </c>
      <c r="D121" s="19">
        <v>2014</v>
      </c>
      <c r="E121" s="32" t="s">
        <v>173</v>
      </c>
      <c r="F121" s="19">
        <v>0</v>
      </c>
      <c r="G121" s="19">
        <v>0</v>
      </c>
      <c r="H121" s="19">
        <v>0</v>
      </c>
      <c r="I121" s="19">
        <v>0</v>
      </c>
      <c r="P121" s="32"/>
      <c r="Q121" s="19">
        <v>1</v>
      </c>
      <c r="R121" s="19">
        <v>1</v>
      </c>
      <c r="S121" s="19">
        <v>1</v>
      </c>
      <c r="T121" s="19">
        <v>1</v>
      </c>
      <c r="AA121" s="32"/>
      <c r="AB121" s="19">
        <v>1</v>
      </c>
      <c r="AC121" s="19">
        <v>1</v>
      </c>
      <c r="AD121" s="19">
        <v>1</v>
      </c>
      <c r="AE121" s="19">
        <v>1</v>
      </c>
      <c r="AL121" s="32"/>
      <c r="AM121" s="19">
        <v>3.0838600000000001E-2</v>
      </c>
      <c r="AN121" s="19">
        <v>3.1969699999999997E-2</v>
      </c>
      <c r="AO121" s="19">
        <v>3.2502900000000001E-2</v>
      </c>
      <c r="AP121" s="19">
        <v>3.1819199999999999E-2</v>
      </c>
      <c r="AW121" s="32"/>
      <c r="AX121" s="19">
        <v>0</v>
      </c>
      <c r="AY121" s="19">
        <v>0</v>
      </c>
      <c r="AZ121" s="19">
        <v>0</v>
      </c>
      <c r="BA121" s="19">
        <v>0</v>
      </c>
      <c r="BH121" s="32"/>
      <c r="BI121" s="19">
        <v>1.4859</v>
      </c>
      <c r="BJ121" s="19">
        <v>2.4001999999999999</v>
      </c>
      <c r="BK121" s="19">
        <v>0.76049999999999995</v>
      </c>
      <c r="BL121" s="19">
        <v>0.91769999999999996</v>
      </c>
      <c r="BM121" s="19" t="s">
        <v>4104</v>
      </c>
      <c r="BN121" s="19" t="s">
        <v>4104</v>
      </c>
      <c r="BO121" s="19" t="s">
        <v>4104</v>
      </c>
      <c r="BP121" s="19" t="s">
        <v>4104</v>
      </c>
      <c r="BQ121" s="19" t="s">
        <v>4104</v>
      </c>
      <c r="BR121" s="19" t="s">
        <v>4104</v>
      </c>
      <c r="BS121" s="32" t="s">
        <v>4104</v>
      </c>
      <c r="BT121" s="19">
        <v>0.25361400000000001</v>
      </c>
      <c r="BU121" s="19">
        <v>0.41188200000000003</v>
      </c>
      <c r="BV121" s="19">
        <v>0.377832</v>
      </c>
      <c r="BW121" s="19">
        <v>0.32692100000000002</v>
      </c>
      <c r="BX121" s="19" t="s">
        <v>4104</v>
      </c>
      <c r="BY121" s="19" t="s">
        <v>4104</v>
      </c>
      <c r="BZ121" s="19" t="s">
        <v>4104</v>
      </c>
      <c r="CA121" s="19" t="s">
        <v>4104</v>
      </c>
      <c r="CB121" s="19" t="s">
        <v>4104</v>
      </c>
      <c r="CC121" s="19" t="s">
        <v>4104</v>
      </c>
      <c r="CD121" s="32" t="s">
        <v>4104</v>
      </c>
      <c r="CE121" s="19">
        <v>8.4592000000000001E-2</v>
      </c>
      <c r="CF121" s="19">
        <v>-7.1031999999999998E-2</v>
      </c>
      <c r="CG121" s="19">
        <v>-9.3132999999999994E-2</v>
      </c>
      <c r="CH121" s="19">
        <v>-5.3617999999999999E-2</v>
      </c>
      <c r="CI121" s="19" t="s">
        <v>4104</v>
      </c>
      <c r="CJ121" s="19" t="s">
        <v>4104</v>
      </c>
      <c r="CK121" s="19" t="s">
        <v>4104</v>
      </c>
      <c r="CL121" s="19" t="s">
        <v>4104</v>
      </c>
      <c r="CM121" s="19" t="s">
        <v>4104</v>
      </c>
      <c r="CN121" s="19" t="s">
        <v>4104</v>
      </c>
      <c r="CO121" s="32" t="s">
        <v>4104</v>
      </c>
      <c r="CP121" s="19">
        <v>19.3532970849026</v>
      </c>
      <c r="CQ121" s="19">
        <v>18.578438908973247</v>
      </c>
      <c r="CR121" s="19">
        <v>18.191075108272948</v>
      </c>
      <c r="CS121" s="19">
        <v>18.617676604563322</v>
      </c>
      <c r="CT121" s="19" t="s">
        <v>4104</v>
      </c>
      <c r="CU121" s="19" t="s">
        <v>4104</v>
      </c>
      <c r="CV121" s="19" t="s">
        <v>4104</v>
      </c>
      <c r="CW121" s="19" t="s">
        <v>4104</v>
      </c>
      <c r="CX121" s="19" t="s">
        <v>4104</v>
      </c>
      <c r="CY121" s="19" t="s">
        <v>4104</v>
      </c>
      <c r="CZ121" s="32" t="s">
        <v>4104</v>
      </c>
    </row>
    <row r="122" spans="1:104" x14ac:dyDescent="0.2">
      <c r="A122" s="19" t="s">
        <v>222</v>
      </c>
      <c r="B122" s="19" t="s">
        <v>223</v>
      </c>
      <c r="E122" s="32" t="s">
        <v>173</v>
      </c>
      <c r="F122" s="19">
        <v>1</v>
      </c>
      <c r="G122" s="19">
        <v>1</v>
      </c>
      <c r="H122" s="19">
        <v>1</v>
      </c>
      <c r="I122" s="19">
        <v>1</v>
      </c>
      <c r="J122" s="19">
        <v>1</v>
      </c>
      <c r="K122" s="19">
        <v>1</v>
      </c>
      <c r="L122" s="19">
        <v>1</v>
      </c>
      <c r="M122" s="19">
        <v>1</v>
      </c>
      <c r="N122" s="19">
        <v>1</v>
      </c>
      <c r="O122" s="19">
        <v>1</v>
      </c>
      <c r="P122" s="32">
        <v>1</v>
      </c>
      <c r="Q122" s="19">
        <v>1</v>
      </c>
      <c r="R122" s="19">
        <v>1</v>
      </c>
      <c r="S122" s="19">
        <v>1</v>
      </c>
      <c r="T122" s="19">
        <v>1</v>
      </c>
      <c r="U122" s="19">
        <v>1</v>
      </c>
      <c r="V122" s="19">
        <v>1</v>
      </c>
      <c r="W122" s="19">
        <v>1</v>
      </c>
      <c r="X122" s="19">
        <v>1</v>
      </c>
      <c r="Y122" s="19">
        <v>1</v>
      </c>
      <c r="Z122" s="19">
        <v>1</v>
      </c>
      <c r="AA122" s="32">
        <v>1</v>
      </c>
      <c r="AB122" s="19">
        <v>1</v>
      </c>
      <c r="AC122" s="19">
        <v>1</v>
      </c>
      <c r="AD122" s="19">
        <v>1</v>
      </c>
      <c r="AE122" s="19">
        <v>1</v>
      </c>
      <c r="AF122" s="19">
        <v>1</v>
      </c>
      <c r="AG122" s="19">
        <v>1</v>
      </c>
      <c r="AH122" s="19">
        <v>1</v>
      </c>
      <c r="AI122" s="19">
        <v>1</v>
      </c>
      <c r="AJ122" s="19">
        <v>1</v>
      </c>
      <c r="AK122" s="19">
        <v>1</v>
      </c>
      <c r="AL122" s="32">
        <v>1</v>
      </c>
      <c r="AM122" s="19">
        <v>3.81581E-2</v>
      </c>
      <c r="AN122" s="19">
        <v>3.7249999999999998E-2</v>
      </c>
      <c r="AO122" s="19">
        <v>3.81873E-2</v>
      </c>
      <c r="AP122" s="19">
        <v>3.7603400000000002E-2</v>
      </c>
      <c r="AQ122" s="19">
        <v>3.64195E-2</v>
      </c>
      <c r="AR122" s="19">
        <v>3.6878599999999997E-2</v>
      </c>
      <c r="AS122" s="19">
        <v>2.2542099999999999E-2</v>
      </c>
      <c r="AT122" s="19">
        <v>3.7495599999999997E-2</v>
      </c>
      <c r="AU122" s="19">
        <v>3.6962000000000002E-2</v>
      </c>
      <c r="AV122" s="19">
        <v>3.9418399999999999E-2</v>
      </c>
      <c r="AW122" s="32">
        <v>4.61342E-2</v>
      </c>
      <c r="AX122" s="19">
        <v>1</v>
      </c>
      <c r="AY122" s="19">
        <v>0</v>
      </c>
      <c r="AZ122" s="19">
        <v>0</v>
      </c>
      <c r="BA122" s="19">
        <v>0</v>
      </c>
      <c r="BB122" s="19">
        <v>0</v>
      </c>
      <c r="BC122" s="19">
        <v>0</v>
      </c>
      <c r="BD122" s="19">
        <v>0</v>
      </c>
      <c r="BE122" s="19">
        <v>1</v>
      </c>
      <c r="BF122" s="19">
        <v>1</v>
      </c>
      <c r="BG122" s="19">
        <v>1</v>
      </c>
      <c r="BH122" s="32">
        <v>1</v>
      </c>
      <c r="BI122" s="19">
        <v>2.9215979289999998</v>
      </c>
      <c r="BJ122" s="19">
        <v>3.5107090099999998</v>
      </c>
      <c r="BK122" s="19">
        <v>3.2484764249999998</v>
      </c>
      <c r="BL122" s="19">
        <v>3.0476110840000001</v>
      </c>
      <c r="BM122" s="19">
        <v>3.8709657919999998</v>
      </c>
      <c r="BN122" s="19">
        <v>3.4099470670000001</v>
      </c>
      <c r="BO122" s="19">
        <v>4.4920778180000003</v>
      </c>
      <c r="BP122" s="19">
        <v>6.2884006689999996</v>
      </c>
      <c r="BQ122" s="19">
        <v>8.2794314789999994</v>
      </c>
      <c r="BR122" s="19">
        <v>10.328571478127515</v>
      </c>
      <c r="BS122" s="32">
        <v>10.328571478127515</v>
      </c>
      <c r="BT122" s="19">
        <v>0.1464</v>
      </c>
      <c r="BU122" s="19">
        <v>0.1852</v>
      </c>
      <c r="BV122" s="19">
        <v>0.30080000000000001</v>
      </c>
      <c r="BW122" s="19">
        <v>0.27679999999999999</v>
      </c>
      <c r="BX122" s="19">
        <v>0.24890000000000001</v>
      </c>
      <c r="BY122" s="19">
        <v>0.16489999999999999</v>
      </c>
      <c r="BZ122" s="19">
        <v>0.10680000000000001</v>
      </c>
      <c r="CA122" s="19">
        <v>0.1517</v>
      </c>
      <c r="CB122" s="19">
        <v>0.15890000000000001</v>
      </c>
      <c r="CC122" s="19">
        <v>0.27439999999999998</v>
      </c>
      <c r="CD122" s="32">
        <v>0.22939999999999999</v>
      </c>
      <c r="CE122" s="19">
        <v>2.3E-2</v>
      </c>
      <c r="CF122" s="19">
        <v>0.105</v>
      </c>
      <c r="CG122" s="19">
        <v>9.6000000000000002E-2</v>
      </c>
      <c r="CH122" s="19">
        <v>7.0000000000000007E-2</v>
      </c>
      <c r="CI122" s="19">
        <v>5.8999999999999997E-2</v>
      </c>
      <c r="CJ122" s="19">
        <v>8.5999999999999993E-2</v>
      </c>
      <c r="CK122" s="19">
        <v>9.6000000000000002E-2</v>
      </c>
      <c r="CL122" s="19">
        <v>7.9000000000000001E-2</v>
      </c>
      <c r="CM122" s="19">
        <v>8.2000000000000003E-2</v>
      </c>
      <c r="CN122" s="19">
        <v>0.08</v>
      </c>
      <c r="CO122" s="32">
        <v>7.0999999999999994E-2</v>
      </c>
      <c r="CP122" s="19">
        <v>18.942570834763632</v>
      </c>
      <c r="CQ122" s="19">
        <v>18.927159689575355</v>
      </c>
      <c r="CR122" s="19">
        <v>19.299248563406504</v>
      </c>
      <c r="CS122" s="19">
        <v>19.242063021229459</v>
      </c>
      <c r="CT122" s="19">
        <v>18.837933143239677</v>
      </c>
      <c r="CU122" s="19">
        <v>19.011534040248961</v>
      </c>
      <c r="CV122" s="19">
        <v>19.009643804208896</v>
      </c>
      <c r="CW122" s="19">
        <v>19.481671139171109</v>
      </c>
      <c r="CX122" s="19">
        <v>19.772096190513555</v>
      </c>
      <c r="CY122" s="19">
        <v>20.087964410265283</v>
      </c>
      <c r="CZ122" s="32">
        <v>20.555829946339102</v>
      </c>
    </row>
    <row r="123" spans="1:104" x14ac:dyDescent="0.2">
      <c r="A123" s="19" t="s">
        <v>224</v>
      </c>
      <c r="B123" s="19" t="s">
        <v>225</v>
      </c>
      <c r="D123" s="19">
        <v>2020</v>
      </c>
      <c r="E123" s="32" t="s">
        <v>173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32">
        <v>1</v>
      </c>
      <c r="Q123" s="19">
        <v>0</v>
      </c>
      <c r="R123" s="19">
        <v>1</v>
      </c>
      <c r="S123" s="19">
        <v>1</v>
      </c>
      <c r="T123" s="19">
        <v>1</v>
      </c>
      <c r="U123" s="19">
        <v>1</v>
      </c>
      <c r="V123" s="19">
        <v>1</v>
      </c>
      <c r="W123" s="19">
        <v>1</v>
      </c>
      <c r="X123" s="19">
        <v>1</v>
      </c>
      <c r="Y123" s="19">
        <v>1</v>
      </c>
      <c r="Z123" s="19">
        <v>1</v>
      </c>
      <c r="AA123" s="32">
        <v>1</v>
      </c>
      <c r="AB123" s="19">
        <v>0</v>
      </c>
      <c r="AC123" s="19">
        <v>1</v>
      </c>
      <c r="AD123" s="19">
        <v>1</v>
      </c>
      <c r="AE123" s="19">
        <v>1</v>
      </c>
      <c r="AF123" s="19">
        <v>1</v>
      </c>
      <c r="AG123" s="19">
        <v>1</v>
      </c>
      <c r="AH123" s="19">
        <v>1</v>
      </c>
      <c r="AI123" s="19">
        <v>1</v>
      </c>
      <c r="AJ123" s="19">
        <v>1</v>
      </c>
      <c r="AK123" s="19">
        <v>1</v>
      </c>
      <c r="AL123" s="32">
        <v>1</v>
      </c>
      <c r="AN123" s="19">
        <v>2.44885E-2</v>
      </c>
      <c r="AO123" s="19">
        <v>2.53578E-2</v>
      </c>
      <c r="AP123" s="19">
        <v>2.85019E-2</v>
      </c>
      <c r="AQ123" s="19">
        <v>3.6258199999999997E-2</v>
      </c>
      <c r="AR123" s="19">
        <v>3.8963100000000001E-2</v>
      </c>
      <c r="AS123" s="19">
        <v>3.7919700000000001E-2</v>
      </c>
      <c r="AT123" s="19">
        <v>3.6651700000000002E-2</v>
      </c>
      <c r="AU123" s="19">
        <v>4.3219E-2</v>
      </c>
      <c r="AV123" s="19">
        <v>4.6860899999999997E-2</v>
      </c>
      <c r="AW123" s="32">
        <v>3.6058899999999998E-2</v>
      </c>
      <c r="AX123" s="19">
        <v>0</v>
      </c>
      <c r="AY123" s="19">
        <v>0</v>
      </c>
      <c r="AZ123" s="19">
        <v>0</v>
      </c>
      <c r="BA123" s="19">
        <v>0</v>
      </c>
      <c r="BB123" s="19">
        <v>0</v>
      </c>
      <c r="BC123" s="19">
        <v>0</v>
      </c>
      <c r="BD123" s="19">
        <v>0</v>
      </c>
      <c r="BE123" s="19">
        <v>0</v>
      </c>
      <c r="BF123" s="19">
        <v>0</v>
      </c>
      <c r="BG123" s="19">
        <v>1</v>
      </c>
      <c r="BH123" s="32">
        <v>1</v>
      </c>
      <c r="BI123" s="19">
        <v>0.36441240699999999</v>
      </c>
      <c r="BJ123" s="19">
        <v>0.79527210599999998</v>
      </c>
      <c r="BK123" s="19">
        <v>0.2011343951618926</v>
      </c>
      <c r="BL123" s="19">
        <v>1.86951143</v>
      </c>
      <c r="BM123" s="19">
        <v>4.0421693129999996</v>
      </c>
      <c r="BN123" s="19">
        <v>3.1777062360000001</v>
      </c>
      <c r="BO123" s="19">
        <v>2.0119831239999999</v>
      </c>
      <c r="BP123" s="19">
        <v>2.107498149</v>
      </c>
      <c r="BQ123" s="19">
        <v>1.5102395239999999</v>
      </c>
      <c r="BR123" s="19">
        <v>0.82856348281457204</v>
      </c>
      <c r="BS123" s="32">
        <v>0.65812811463456999</v>
      </c>
      <c r="BT123" s="19">
        <v>0.5252</v>
      </c>
      <c r="BU123" s="19">
        <v>0.72436999999999996</v>
      </c>
      <c r="BV123" s="19">
        <v>0.28199999999999997</v>
      </c>
      <c r="BW123" s="19">
        <v>2.8730000000000002E-2</v>
      </c>
      <c r="BX123" s="19">
        <v>2.8730000000000002E-2</v>
      </c>
      <c r="BY123" s="19">
        <v>7.7100000000000002E-2</v>
      </c>
      <c r="BZ123" s="19">
        <v>7.46E-2</v>
      </c>
      <c r="CA123" s="19">
        <v>7.8899999999999998E-2</v>
      </c>
      <c r="CB123" s="19">
        <v>0.20880000000000001</v>
      </c>
      <c r="CC123" s="19">
        <v>0.32950000000000002</v>
      </c>
      <c r="CD123" s="32">
        <v>0.30130000000000001</v>
      </c>
      <c r="CE123" s="19">
        <v>-0.47170000000000001</v>
      </c>
      <c r="CF123" s="19">
        <v>-0.47170000000000001</v>
      </c>
      <c r="CG123" s="19">
        <v>-0.13200000000000001</v>
      </c>
      <c r="CH123" s="19">
        <v>-0.191</v>
      </c>
      <c r="CI123" s="19">
        <v>4.5999999999999999E-2</v>
      </c>
      <c r="CJ123" s="19">
        <v>6.0999999999999999E-2</v>
      </c>
      <c r="CK123" s="19">
        <v>3.7999999999999999E-2</v>
      </c>
      <c r="CL123" s="19">
        <v>7.5999999999999998E-2</v>
      </c>
      <c r="CM123" s="19" t="s">
        <v>4104</v>
      </c>
      <c r="CN123" s="19">
        <v>-1.7000000000000001E-2</v>
      </c>
      <c r="CO123" s="32">
        <v>-1.0999999999999999E-2</v>
      </c>
      <c r="CS123" s="19">
        <v>14.739303143228378</v>
      </c>
      <c r="CT123" s="19">
        <v>14.701115072783269</v>
      </c>
      <c r="CU123" s="19">
        <v>17.023382925529233</v>
      </c>
      <c r="CV123" s="19">
        <v>17.383670847119113</v>
      </c>
      <c r="CW123" s="19">
        <v>17.469798726375732</v>
      </c>
      <c r="CX123" s="19">
        <v>17.550241230951769</v>
      </c>
      <c r="CY123" s="19">
        <v>17.496005249359637</v>
      </c>
      <c r="CZ123" s="32">
        <v>17.259785281967055</v>
      </c>
    </row>
    <row r="124" spans="1:104" x14ac:dyDescent="0.2">
      <c r="A124" s="19" t="s">
        <v>230</v>
      </c>
      <c r="B124" s="19" t="s">
        <v>231</v>
      </c>
      <c r="E124" s="32" t="s">
        <v>173</v>
      </c>
      <c r="F124" s="19">
        <v>0</v>
      </c>
      <c r="G124" s="19">
        <v>0</v>
      </c>
      <c r="H124" s="19">
        <v>0</v>
      </c>
      <c r="I124" s="19">
        <v>1</v>
      </c>
      <c r="J124" s="19">
        <v>1</v>
      </c>
      <c r="K124" s="19">
        <v>1</v>
      </c>
      <c r="L124" s="19">
        <v>1</v>
      </c>
      <c r="M124" s="19">
        <v>1</v>
      </c>
      <c r="N124" s="19">
        <v>1</v>
      </c>
      <c r="O124" s="19">
        <v>1</v>
      </c>
      <c r="P124" s="32"/>
      <c r="Q124" s="19">
        <v>0</v>
      </c>
      <c r="R124" s="19">
        <v>1</v>
      </c>
      <c r="S124" s="19">
        <v>1</v>
      </c>
      <c r="T124" s="19">
        <v>1</v>
      </c>
      <c r="U124" s="19">
        <v>1</v>
      </c>
      <c r="V124" s="19">
        <v>1</v>
      </c>
      <c r="W124" s="19">
        <v>1</v>
      </c>
      <c r="X124" s="19">
        <v>1</v>
      </c>
      <c r="Y124" s="19">
        <v>1</v>
      </c>
      <c r="Z124" s="19">
        <v>1</v>
      </c>
      <c r="AA124" s="32"/>
      <c r="AB124" s="19">
        <v>0</v>
      </c>
      <c r="AC124" s="19">
        <v>1</v>
      </c>
      <c r="AD124" s="19">
        <v>1</v>
      </c>
      <c r="AE124" s="19">
        <v>1</v>
      </c>
      <c r="AF124" s="19">
        <v>1</v>
      </c>
      <c r="AG124" s="19">
        <v>1</v>
      </c>
      <c r="AH124" s="19">
        <v>1</v>
      </c>
      <c r="AI124" s="19">
        <v>1</v>
      </c>
      <c r="AJ124" s="19">
        <v>1</v>
      </c>
      <c r="AK124" s="19">
        <v>1</v>
      </c>
      <c r="AL124" s="32"/>
      <c r="AN124" s="19">
        <v>3.5552E-2</v>
      </c>
      <c r="AO124" s="19">
        <v>3.5644200000000001E-2</v>
      </c>
      <c r="AP124" s="19">
        <v>3.3769100000000003E-2</v>
      </c>
      <c r="AQ124" s="19">
        <v>3.43725E-2</v>
      </c>
      <c r="AR124" s="19">
        <v>3.4218400000000003E-2</v>
      </c>
      <c r="AS124" s="19">
        <v>3.7092399999999998E-2</v>
      </c>
      <c r="AT124" s="19">
        <v>3.3860099999999997E-2</v>
      </c>
      <c r="AU124" s="19">
        <v>5.1143500000000001E-2</v>
      </c>
      <c r="AV124" s="19">
        <v>5.0811000000000002E-2</v>
      </c>
      <c r="AW124" s="32"/>
      <c r="AX124" s="19">
        <v>0</v>
      </c>
      <c r="AY124" s="19">
        <v>0</v>
      </c>
      <c r="AZ124" s="19">
        <v>1</v>
      </c>
      <c r="BA124" s="19">
        <v>1</v>
      </c>
      <c r="BB124" s="19">
        <v>1</v>
      </c>
      <c r="BC124" s="19">
        <v>1</v>
      </c>
      <c r="BD124" s="19">
        <v>1</v>
      </c>
      <c r="BE124" s="19">
        <v>1</v>
      </c>
      <c r="BF124" s="19">
        <v>1</v>
      </c>
      <c r="BG124" s="19">
        <v>1</v>
      </c>
      <c r="BH124" s="32"/>
      <c r="BI124" s="19">
        <v>2.474676482</v>
      </c>
      <c r="BJ124" s="19">
        <v>2.2933631829999999</v>
      </c>
      <c r="BK124" s="19">
        <v>2.2883578839999998</v>
      </c>
      <c r="BL124" s="19">
        <v>2.0102290969999999</v>
      </c>
      <c r="BM124" s="19">
        <v>2.7857167939999998</v>
      </c>
      <c r="BN124" s="19">
        <v>2.1054397800000002</v>
      </c>
      <c r="BO124" s="19">
        <v>2.4667454599999998</v>
      </c>
      <c r="BP124" s="19">
        <v>2.1373364380000002</v>
      </c>
      <c r="BQ124" s="19">
        <v>1.8516324369999999</v>
      </c>
      <c r="BR124" s="19">
        <v>2.1314772722617801</v>
      </c>
      <c r="BS124" s="32" t="s">
        <v>4104</v>
      </c>
      <c r="BT124" s="19">
        <v>6.0600000000000001E-2</v>
      </c>
      <c r="BU124" s="19">
        <v>5.7099999999999998E-2</v>
      </c>
      <c r="BV124" s="19">
        <v>8.0600000000000005E-2</v>
      </c>
      <c r="BW124" s="19">
        <v>7.6700000000000004E-2</v>
      </c>
      <c r="BX124" s="19">
        <v>4.3099999999999999E-2</v>
      </c>
      <c r="BY124" s="19">
        <v>4.53E-2</v>
      </c>
      <c r="BZ124" s="19">
        <v>0.19259999999999999</v>
      </c>
      <c r="CA124" s="19">
        <v>0.16109999999999999</v>
      </c>
      <c r="CB124" s="19">
        <v>0.15659999999999999</v>
      </c>
      <c r="CC124" s="19">
        <v>0.16109999999999999</v>
      </c>
      <c r="CD124" s="32" t="s">
        <v>4104</v>
      </c>
      <c r="CE124" s="19">
        <v>0.114</v>
      </c>
      <c r="CF124" s="19">
        <v>9.7000000000000003E-2</v>
      </c>
      <c r="CG124" s="19">
        <v>8.2000000000000003E-2</v>
      </c>
      <c r="CH124" s="19">
        <v>7.2999999999999995E-2</v>
      </c>
      <c r="CI124" s="19">
        <v>4.5999999999999999E-2</v>
      </c>
      <c r="CJ124" s="19">
        <v>3.7999999999999999E-2</v>
      </c>
      <c r="CK124" s="19">
        <v>3.2000000000000001E-2</v>
      </c>
      <c r="CL124" s="19">
        <v>2.5999999999999999E-2</v>
      </c>
      <c r="CM124" s="19">
        <v>2.9000000000000001E-2</v>
      </c>
      <c r="CN124" s="19">
        <v>2.1000000000000001E-2</v>
      </c>
      <c r="CO124" s="32" t="s">
        <v>4104</v>
      </c>
      <c r="CP124" s="19">
        <v>19.964643433973364</v>
      </c>
      <c r="CQ124" s="19">
        <v>19.779517255916467</v>
      </c>
      <c r="CR124" s="19">
        <v>19.996687439656991</v>
      </c>
      <c r="CS124" s="19">
        <v>19.846082540184941</v>
      </c>
      <c r="CT124" s="19">
        <v>19.388476308326439</v>
      </c>
      <c r="CU124" s="19">
        <v>19.219285372246912</v>
      </c>
      <c r="CV124" s="19">
        <v>19.118743471769513</v>
      </c>
      <c r="CW124" s="19">
        <v>19.410087899068515</v>
      </c>
      <c r="CX124" s="19">
        <v>19.462965527046649</v>
      </c>
      <c r="CY124" s="19">
        <v>19.581712879356747</v>
      </c>
      <c r="CZ124" s="32" t="s">
        <v>4104</v>
      </c>
    </row>
    <row r="125" spans="1:104" x14ac:dyDescent="0.2">
      <c r="A125" s="19" t="s">
        <v>234</v>
      </c>
      <c r="B125" s="19" t="s">
        <v>235</v>
      </c>
      <c r="E125" s="32" t="s">
        <v>173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32">
        <v>0</v>
      </c>
      <c r="Q125" s="19">
        <v>1</v>
      </c>
      <c r="R125" s="19">
        <v>1</v>
      </c>
      <c r="S125" s="19">
        <v>1</v>
      </c>
      <c r="T125" s="19">
        <v>1</v>
      </c>
      <c r="U125" s="19">
        <v>1</v>
      </c>
      <c r="V125" s="19">
        <v>1</v>
      </c>
      <c r="W125" s="19">
        <v>1</v>
      </c>
      <c r="X125" s="19">
        <v>1</v>
      </c>
      <c r="Y125" s="19">
        <v>1</v>
      </c>
      <c r="Z125" s="19">
        <v>1</v>
      </c>
      <c r="AA125" s="32">
        <v>1</v>
      </c>
      <c r="AB125" s="19">
        <v>1</v>
      </c>
      <c r="AC125" s="19">
        <v>1</v>
      </c>
      <c r="AD125" s="19">
        <v>1</v>
      </c>
      <c r="AE125" s="19">
        <v>1</v>
      </c>
      <c r="AF125" s="19">
        <v>1</v>
      </c>
      <c r="AG125" s="19">
        <v>1</v>
      </c>
      <c r="AH125" s="19">
        <v>1</v>
      </c>
      <c r="AI125" s="19">
        <v>1</v>
      </c>
      <c r="AJ125" s="19">
        <v>1</v>
      </c>
      <c r="AK125" s="19">
        <v>1</v>
      </c>
      <c r="AL125" s="32">
        <v>1</v>
      </c>
      <c r="AM125" s="19">
        <v>2.4529700000000002E-2</v>
      </c>
      <c r="AN125" s="19">
        <v>2.4889100000000001E-2</v>
      </c>
      <c r="AO125" s="19">
        <v>2.5891500000000001E-2</v>
      </c>
      <c r="AP125" s="19">
        <v>1.5380400000000001E-2</v>
      </c>
      <c r="AQ125" s="19">
        <v>1.50869E-2</v>
      </c>
      <c r="AR125" s="19">
        <v>1.35278E-2</v>
      </c>
      <c r="AS125" s="19">
        <v>3.4563200000000002E-2</v>
      </c>
      <c r="AT125" s="19">
        <v>2.0831300000000001E-2</v>
      </c>
      <c r="AU125" s="19">
        <v>1.9512100000000001E-2</v>
      </c>
      <c r="AV125" s="19">
        <v>1.9123600000000001E-2</v>
      </c>
      <c r="AW125" s="32">
        <v>1.7628999999999999E-2</v>
      </c>
      <c r="AX125" s="19">
        <v>0</v>
      </c>
      <c r="AY125" s="19">
        <v>0</v>
      </c>
      <c r="AZ125" s="19">
        <v>0</v>
      </c>
      <c r="BA125" s="19">
        <v>0</v>
      </c>
      <c r="BB125" s="19">
        <v>0</v>
      </c>
      <c r="BC125" s="19">
        <v>0</v>
      </c>
      <c r="BD125" s="19">
        <v>0</v>
      </c>
      <c r="BE125" s="19">
        <v>0</v>
      </c>
      <c r="BF125" s="19">
        <v>0</v>
      </c>
      <c r="BG125" s="19">
        <v>0</v>
      </c>
      <c r="BH125" s="32">
        <v>0</v>
      </c>
      <c r="BI125" s="19">
        <v>0.53756536153450396</v>
      </c>
      <c r="BJ125" s="19">
        <v>0.524354157722006</v>
      </c>
      <c r="BK125" s="19">
        <v>0.25123055747940898</v>
      </c>
      <c r="BL125" s="19">
        <v>0.2011343951618926</v>
      </c>
      <c r="BM125" s="19">
        <v>0.37053986534319799</v>
      </c>
      <c r="BN125" s="19">
        <v>0.83351499070295598</v>
      </c>
      <c r="BO125" s="19">
        <v>0.54485392008906197</v>
      </c>
      <c r="BP125" s="19">
        <v>0.550884623158021</v>
      </c>
      <c r="BQ125" s="19">
        <v>3.1855215961756298</v>
      </c>
      <c r="BR125" s="19">
        <v>3.8275900051725298</v>
      </c>
      <c r="BS125" s="32">
        <v>2.2315432852103099</v>
      </c>
      <c r="BT125" s="19">
        <v>0.28489999999999999</v>
      </c>
      <c r="BU125" s="19">
        <v>0.26679999999999998</v>
      </c>
      <c r="BV125" s="19">
        <v>0.2581</v>
      </c>
      <c r="BW125" s="19">
        <v>0.34689999999999999</v>
      </c>
      <c r="BX125" s="19">
        <v>0.40639999999999998</v>
      </c>
      <c r="BY125" s="19">
        <v>0.43780000000000002</v>
      </c>
      <c r="BZ125" s="19">
        <v>0.33960000000000001</v>
      </c>
      <c r="CA125" s="19">
        <v>0.36799999999999999</v>
      </c>
      <c r="CB125" s="19">
        <v>0.61080000000000001</v>
      </c>
      <c r="CC125" s="19">
        <v>0.40139999999999998</v>
      </c>
      <c r="CD125" s="32">
        <v>0.2898</v>
      </c>
      <c r="CE125" s="19">
        <v>-6.2E-2</v>
      </c>
      <c r="CF125" s="19">
        <v>-4.4999999999999998E-2</v>
      </c>
      <c r="CG125" s="19">
        <v>-0.10199999999999999</v>
      </c>
      <c r="CH125" s="19">
        <v>-0.16800000000000001</v>
      </c>
      <c r="CI125" s="19">
        <v>-0.20300000000000001</v>
      </c>
      <c r="CJ125" s="19">
        <v>-7.1999999999999995E-2</v>
      </c>
      <c r="CK125" s="19">
        <v>3.5999999999999997E-2</v>
      </c>
      <c r="CL125" s="19">
        <v>-5.1999999999999998E-2</v>
      </c>
      <c r="CM125" s="19">
        <v>-0.32900000000000001</v>
      </c>
      <c r="CN125" s="19">
        <v>3.5999999999999997E-2</v>
      </c>
      <c r="CO125" s="32">
        <v>0.16917829999999984</v>
      </c>
      <c r="CP125" s="19">
        <v>17.363387262866027</v>
      </c>
      <c r="CQ125" s="19">
        <v>16.044729811212104</v>
      </c>
      <c r="CR125" s="19">
        <v>16.254417630004237</v>
      </c>
      <c r="CS125" s="19">
        <v>15.176641888811169</v>
      </c>
      <c r="CZ125" s="32">
        <v>15.0225659593722</v>
      </c>
    </row>
    <row r="126" spans="1:104" x14ac:dyDescent="0.2">
      <c r="A126" s="19" t="s">
        <v>195</v>
      </c>
      <c r="B126" s="19" t="s">
        <v>196</v>
      </c>
      <c r="E126" s="32" t="s">
        <v>173</v>
      </c>
      <c r="F126" s="19">
        <v>0</v>
      </c>
      <c r="G126" s="19">
        <v>0</v>
      </c>
      <c r="H126" s="19">
        <v>0</v>
      </c>
      <c r="N126" s="19">
        <v>0</v>
      </c>
      <c r="O126" s="19">
        <v>0</v>
      </c>
      <c r="P126" s="32">
        <v>1</v>
      </c>
      <c r="Q126" s="19">
        <v>1</v>
      </c>
      <c r="R126" s="19">
        <v>1</v>
      </c>
      <c r="S126" s="19">
        <v>1</v>
      </c>
      <c r="Y126" s="19">
        <v>1</v>
      </c>
      <c r="Z126" s="19">
        <v>1</v>
      </c>
      <c r="AA126" s="32">
        <v>1</v>
      </c>
      <c r="AB126" s="19">
        <v>1</v>
      </c>
      <c r="AC126" s="19">
        <v>1</v>
      </c>
      <c r="AD126" s="19">
        <v>1</v>
      </c>
      <c r="AJ126" s="19">
        <v>1</v>
      </c>
      <c r="AK126" s="19">
        <v>1</v>
      </c>
      <c r="AL126" s="32">
        <v>1</v>
      </c>
      <c r="AM126" s="19">
        <v>2.3541900000000001E-2</v>
      </c>
      <c r="AN126" s="19">
        <v>2.2635099999999998E-2</v>
      </c>
      <c r="AO126" s="19">
        <v>2.5845699999999999E-2</v>
      </c>
      <c r="AU126" s="19">
        <v>2.81731E-2</v>
      </c>
      <c r="AV126" s="19">
        <v>3.2097500000000001E-2</v>
      </c>
      <c r="AW126" s="32">
        <v>3.7236199999999997E-2</v>
      </c>
      <c r="AX126" s="19">
        <v>0</v>
      </c>
      <c r="AY126" s="19">
        <v>0</v>
      </c>
      <c r="AZ126" s="19">
        <v>0</v>
      </c>
      <c r="BF126" s="19">
        <v>0</v>
      </c>
      <c r="BG126" s="19">
        <v>0</v>
      </c>
      <c r="BH126" s="32">
        <v>0</v>
      </c>
      <c r="BI126" s="19">
        <v>0.36034071499999998</v>
      </c>
      <c r="BJ126" s="19">
        <v>0.36546548400000001</v>
      </c>
      <c r="BK126" s="19">
        <v>0.766950931</v>
      </c>
      <c r="BL126" s="19" t="s">
        <v>4104</v>
      </c>
      <c r="BM126" s="19" t="s">
        <v>4104</v>
      </c>
      <c r="BN126" s="19" t="s">
        <v>4104</v>
      </c>
      <c r="BO126" s="19" t="s">
        <v>4104</v>
      </c>
      <c r="BP126" s="19" t="s">
        <v>4104</v>
      </c>
      <c r="BQ126" s="19">
        <v>1.146141026</v>
      </c>
      <c r="BR126" s="19">
        <v>1.15458491268146</v>
      </c>
      <c r="BS126" s="32">
        <v>1.9410326013721799</v>
      </c>
      <c r="BT126" s="19">
        <v>0.52939999999999998</v>
      </c>
      <c r="BU126" s="19">
        <v>0.5161</v>
      </c>
      <c r="BV126" s="19">
        <v>0.49919999999999998</v>
      </c>
      <c r="BW126" s="19" t="s">
        <v>4104</v>
      </c>
      <c r="BX126" s="19" t="s">
        <v>4104</v>
      </c>
      <c r="BY126" s="19" t="s">
        <v>4104</v>
      </c>
      <c r="BZ126" s="19" t="s">
        <v>4104</v>
      </c>
      <c r="CA126" s="19" t="s">
        <v>4104</v>
      </c>
      <c r="CB126" s="19">
        <v>0.50329999999999997</v>
      </c>
      <c r="CC126" s="19">
        <v>0.54720000000000002</v>
      </c>
      <c r="CD126" s="32">
        <v>0.60599999999999998</v>
      </c>
      <c r="CE126" s="19">
        <v>1.9E-2</v>
      </c>
      <c r="CF126" s="19">
        <v>-0.01</v>
      </c>
      <c r="CG126" s="19">
        <v>-1.4E-2</v>
      </c>
      <c r="CH126" s="19" t="s">
        <v>4104</v>
      </c>
      <c r="CI126" s="19" t="s">
        <v>4104</v>
      </c>
      <c r="CJ126" s="19" t="s">
        <v>4104</v>
      </c>
      <c r="CK126" s="19" t="s">
        <v>4104</v>
      </c>
      <c r="CL126" s="19" t="s">
        <v>4104</v>
      </c>
      <c r="CM126" s="19">
        <v>0.08</v>
      </c>
      <c r="CN126" s="19">
        <v>0.01</v>
      </c>
      <c r="CO126" s="32">
        <v>-4.5999999999999999E-2</v>
      </c>
      <c r="CP126" s="19">
        <v>15.480742187556611</v>
      </c>
      <c r="CQ126" s="19">
        <v>15.019989472143349</v>
      </c>
      <c r="CR126" s="19">
        <v>15.095216604661902</v>
      </c>
      <c r="CS126" s="19" t="s">
        <v>4104</v>
      </c>
      <c r="CT126" s="19" t="s">
        <v>4104</v>
      </c>
      <c r="CU126" s="19" t="s">
        <v>4104</v>
      </c>
      <c r="CV126" s="19" t="s">
        <v>4104</v>
      </c>
      <c r="CW126" s="19" t="s">
        <v>4104</v>
      </c>
      <c r="CX126" s="19">
        <v>14.969821807804975</v>
      </c>
      <c r="CY126" s="19">
        <v>16.800204640073908</v>
      </c>
      <c r="CZ126" s="32">
        <v>16.782720187726031</v>
      </c>
    </row>
    <row r="127" spans="1:104" x14ac:dyDescent="0.2">
      <c r="A127" s="19" t="s">
        <v>212</v>
      </c>
      <c r="B127" s="19" t="s">
        <v>213</v>
      </c>
      <c r="D127" s="19">
        <v>2018</v>
      </c>
      <c r="E127" s="32" t="s">
        <v>173</v>
      </c>
      <c r="G127" s="19">
        <v>0</v>
      </c>
      <c r="J127" s="19">
        <v>0</v>
      </c>
      <c r="L127" s="19">
        <v>0</v>
      </c>
      <c r="M127" s="19">
        <v>0</v>
      </c>
      <c r="O127" s="19">
        <v>0</v>
      </c>
      <c r="P127" s="32">
        <v>0</v>
      </c>
      <c r="R127" s="19">
        <v>1</v>
      </c>
      <c r="U127" s="19">
        <v>1</v>
      </c>
      <c r="W127" s="19">
        <v>1</v>
      </c>
      <c r="X127" s="19">
        <v>1</v>
      </c>
      <c r="Z127" s="19">
        <v>1</v>
      </c>
      <c r="AA127" s="32">
        <v>1</v>
      </c>
      <c r="AC127" s="19">
        <v>1</v>
      </c>
      <c r="AF127" s="19">
        <v>1</v>
      </c>
      <c r="AH127" s="19">
        <v>1</v>
      </c>
      <c r="AI127" s="19">
        <v>1</v>
      </c>
      <c r="AK127" s="19">
        <v>1</v>
      </c>
      <c r="AL127" s="32">
        <v>1</v>
      </c>
      <c r="AN127" s="19">
        <v>2.1263299999999999E-2</v>
      </c>
      <c r="AQ127" s="19">
        <v>2.5909100000000001E-2</v>
      </c>
      <c r="AS127" s="19">
        <v>2.8420899999999999E-2</v>
      </c>
      <c r="AT127" s="19">
        <v>2.7085399999999999E-2</v>
      </c>
      <c r="AV127" s="19">
        <v>2.4271399999999999E-2</v>
      </c>
      <c r="AW127" s="32">
        <v>3.4387399999999999E-2</v>
      </c>
      <c r="AY127" s="19">
        <v>0</v>
      </c>
      <c r="BB127" s="19">
        <v>0</v>
      </c>
      <c r="BD127" s="19">
        <v>0</v>
      </c>
      <c r="BE127" s="19">
        <v>0</v>
      </c>
      <c r="BG127" s="19">
        <v>0</v>
      </c>
      <c r="BH127" s="32">
        <v>0</v>
      </c>
      <c r="BI127" s="19" t="s">
        <v>4104</v>
      </c>
      <c r="BJ127" s="19">
        <v>0.57233716400000001</v>
      </c>
      <c r="BK127" s="19" t="s">
        <v>4104</v>
      </c>
      <c r="BL127" s="19" t="s">
        <v>4104</v>
      </c>
      <c r="BM127" s="19">
        <v>0.61416995799999996</v>
      </c>
      <c r="BN127" s="19" t="s">
        <v>4104</v>
      </c>
      <c r="BO127" s="19">
        <v>0.47902753300000001</v>
      </c>
      <c r="BP127" s="19">
        <v>0.30006374699999999</v>
      </c>
      <c r="BQ127" s="19" t="s">
        <v>4104</v>
      </c>
      <c r="BR127" s="19">
        <v>1.10452773371625</v>
      </c>
      <c r="BS127" s="32">
        <v>0.93828298717727099</v>
      </c>
      <c r="BT127" s="19" t="s">
        <v>4104</v>
      </c>
      <c r="BU127" s="19">
        <v>0.12529999999999999</v>
      </c>
      <c r="BV127" s="19" t="s">
        <v>4104</v>
      </c>
      <c r="BW127" s="19" t="s">
        <v>4104</v>
      </c>
      <c r="BX127" s="19">
        <v>0.12770000000000001</v>
      </c>
      <c r="BY127" s="19" t="s">
        <v>4104</v>
      </c>
      <c r="BZ127" s="19">
        <v>3.2399999999999998E-2</v>
      </c>
      <c r="CA127" s="19">
        <v>3.5499999999999997E-2</v>
      </c>
      <c r="CB127" s="19" t="s">
        <v>4104</v>
      </c>
      <c r="CC127" s="19">
        <v>0.16389999999999999</v>
      </c>
      <c r="CD127" s="32">
        <v>0.17649999999999999</v>
      </c>
      <c r="CE127" s="19" t="s">
        <v>4104</v>
      </c>
      <c r="CF127" s="19">
        <v>1.2999999999999999E-2</v>
      </c>
      <c r="CG127" s="19" t="s">
        <v>4104</v>
      </c>
      <c r="CH127" s="19" t="s">
        <v>4104</v>
      </c>
      <c r="CI127" s="19">
        <v>-1.4E-2</v>
      </c>
      <c r="CJ127" s="19" t="s">
        <v>4104</v>
      </c>
      <c r="CK127" s="19">
        <v>-4.1000000000000002E-2</v>
      </c>
      <c r="CL127" s="19">
        <v>-2.8000000000000001E-2</v>
      </c>
      <c r="CM127" s="19" t="s">
        <v>4104</v>
      </c>
      <c r="CN127" s="19">
        <v>0.01</v>
      </c>
      <c r="CO127" s="32">
        <v>1E-3</v>
      </c>
      <c r="CP127" s="19" t="s">
        <v>4104</v>
      </c>
      <c r="CQ127" s="19">
        <v>16.474224986768942</v>
      </c>
      <c r="CR127" s="19" t="s">
        <v>4104</v>
      </c>
      <c r="CS127" s="19" t="s">
        <v>4104</v>
      </c>
      <c r="CT127" s="19">
        <v>15.755835942589357</v>
      </c>
      <c r="CU127" s="19" t="s">
        <v>4104</v>
      </c>
      <c r="CZ127" s="32">
        <v>15.234279886981971</v>
      </c>
    </row>
    <row r="128" spans="1:104" x14ac:dyDescent="0.2">
      <c r="A128" s="19" t="s">
        <v>214</v>
      </c>
      <c r="B128" s="19" t="s">
        <v>215</v>
      </c>
      <c r="E128" s="32" t="s">
        <v>173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32">
        <v>0</v>
      </c>
      <c r="R128" s="19">
        <v>1</v>
      </c>
      <c r="S128" s="19">
        <v>1</v>
      </c>
      <c r="T128" s="19">
        <v>1</v>
      </c>
      <c r="U128" s="19">
        <v>1</v>
      </c>
      <c r="V128" s="19">
        <v>1</v>
      </c>
      <c r="W128" s="19">
        <v>1</v>
      </c>
      <c r="X128" s="19">
        <v>1</v>
      </c>
      <c r="Y128" s="19">
        <v>1</v>
      </c>
      <c r="Z128" s="19">
        <v>1</v>
      </c>
      <c r="AA128" s="32">
        <v>1</v>
      </c>
      <c r="AC128" s="19">
        <v>1</v>
      </c>
      <c r="AD128" s="19">
        <v>1</v>
      </c>
      <c r="AE128" s="19">
        <v>1</v>
      </c>
      <c r="AF128" s="19">
        <v>1</v>
      </c>
      <c r="AG128" s="19">
        <v>1</v>
      </c>
      <c r="AH128" s="19">
        <v>1</v>
      </c>
      <c r="AI128" s="19">
        <v>1</v>
      </c>
      <c r="AJ128" s="19">
        <v>1</v>
      </c>
      <c r="AK128" s="19">
        <v>1</v>
      </c>
      <c r="AL128" s="32">
        <v>1</v>
      </c>
      <c r="AN128" s="19">
        <v>2.8950500000000001E-2</v>
      </c>
      <c r="AO128" s="19">
        <v>3.4255899999999999E-2</v>
      </c>
      <c r="AP128" s="19">
        <v>3.7858000000000003E-2</v>
      </c>
      <c r="AQ128" s="19">
        <v>3.6504500000000002E-2</v>
      </c>
      <c r="AR128" s="19">
        <v>3.4349499999999998E-2</v>
      </c>
      <c r="AS128" s="19">
        <v>3.8472699999999999E-2</v>
      </c>
      <c r="AT128" s="19">
        <v>3.8964600000000002E-2</v>
      </c>
      <c r="AU128" s="19">
        <v>3.6161899999999997E-2</v>
      </c>
      <c r="AV128" s="19">
        <v>3.7221600000000001E-2</v>
      </c>
      <c r="AW128" s="32">
        <v>6.6456699999999994E-2</v>
      </c>
      <c r="AY128" s="19">
        <v>0</v>
      </c>
      <c r="AZ128" s="19">
        <v>0</v>
      </c>
      <c r="BA128" s="19">
        <v>0</v>
      </c>
      <c r="BB128" s="19">
        <v>0</v>
      </c>
      <c r="BC128" s="19">
        <v>0</v>
      </c>
      <c r="BD128" s="19">
        <v>0</v>
      </c>
      <c r="BE128" s="19">
        <v>0</v>
      </c>
      <c r="BF128" s="19">
        <v>0</v>
      </c>
      <c r="BG128" s="19">
        <v>0</v>
      </c>
      <c r="BH128" s="32">
        <v>0</v>
      </c>
      <c r="BI128" s="19" t="s">
        <v>4104</v>
      </c>
      <c r="BJ128" s="19" t="s">
        <v>4104</v>
      </c>
      <c r="BK128" s="19" t="s">
        <v>4104</v>
      </c>
      <c r="BL128" s="19" t="s">
        <v>4104</v>
      </c>
      <c r="BM128" s="19" t="s">
        <v>4104</v>
      </c>
      <c r="BN128" s="19" t="s">
        <v>4104</v>
      </c>
      <c r="BO128" s="19" t="s">
        <v>4104</v>
      </c>
      <c r="BP128" s="19" t="s">
        <v>4104</v>
      </c>
      <c r="BQ128" s="19" t="s">
        <v>4104</v>
      </c>
      <c r="BR128" s="19" t="s">
        <v>4104</v>
      </c>
      <c r="BS128" s="32" t="s">
        <v>4104</v>
      </c>
      <c r="BT128" s="19" t="s">
        <v>4104</v>
      </c>
      <c r="BU128" s="19" t="s">
        <v>4104</v>
      </c>
      <c r="BV128" s="19" t="s">
        <v>4104</v>
      </c>
      <c r="BW128" s="19" t="s">
        <v>4104</v>
      </c>
      <c r="BX128" s="19" t="s">
        <v>4104</v>
      </c>
      <c r="BY128" s="19" t="s">
        <v>4104</v>
      </c>
      <c r="BZ128" s="19" t="s">
        <v>4104</v>
      </c>
      <c r="CA128" s="19" t="s">
        <v>4104</v>
      </c>
      <c r="CB128" s="19" t="s">
        <v>4104</v>
      </c>
      <c r="CC128" s="19" t="s">
        <v>4104</v>
      </c>
      <c r="CD128" s="32" t="s">
        <v>4104</v>
      </c>
      <c r="CE128" s="19" t="s">
        <v>4104</v>
      </c>
      <c r="CF128" s="19" t="s">
        <v>4104</v>
      </c>
      <c r="CG128" s="19" t="s">
        <v>4104</v>
      </c>
      <c r="CH128" s="19" t="s">
        <v>4104</v>
      </c>
      <c r="CI128" s="19" t="s">
        <v>4104</v>
      </c>
      <c r="CJ128" s="19" t="s">
        <v>4104</v>
      </c>
      <c r="CK128" s="19" t="s">
        <v>4104</v>
      </c>
      <c r="CL128" s="19" t="s">
        <v>4104</v>
      </c>
      <c r="CM128" s="19" t="s">
        <v>4104</v>
      </c>
      <c r="CN128" s="19" t="s">
        <v>4104</v>
      </c>
      <c r="CO128" s="32" t="s">
        <v>4104</v>
      </c>
      <c r="CP128" s="19" t="s">
        <v>4104</v>
      </c>
      <c r="CQ128" s="19" t="s">
        <v>4104</v>
      </c>
      <c r="CR128" s="19" t="s">
        <v>4104</v>
      </c>
      <c r="CS128" s="19" t="s">
        <v>4104</v>
      </c>
      <c r="CT128" s="19" t="s">
        <v>4104</v>
      </c>
      <c r="CU128" s="19" t="s">
        <v>4104</v>
      </c>
      <c r="CV128" s="19" t="s">
        <v>4104</v>
      </c>
      <c r="CW128" s="19" t="s">
        <v>4104</v>
      </c>
      <c r="CX128" s="19" t="s">
        <v>4104</v>
      </c>
      <c r="CY128" s="19" t="s">
        <v>4104</v>
      </c>
      <c r="CZ128" s="32" t="s">
        <v>4104</v>
      </c>
    </row>
    <row r="129" spans="1:104" x14ac:dyDescent="0.2">
      <c r="A129" s="19" t="s">
        <v>216</v>
      </c>
      <c r="B129" s="19" t="s">
        <v>217</v>
      </c>
      <c r="E129" s="32" t="s">
        <v>173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32">
        <v>1</v>
      </c>
      <c r="S129" s="19">
        <v>1</v>
      </c>
      <c r="T129" s="19">
        <v>1</v>
      </c>
      <c r="U129" s="19">
        <v>1</v>
      </c>
      <c r="V129" s="19">
        <v>1</v>
      </c>
      <c r="W129" s="19">
        <v>1</v>
      </c>
      <c r="X129" s="19">
        <v>1</v>
      </c>
      <c r="Y129" s="19">
        <v>1</v>
      </c>
      <c r="Z129" s="19">
        <v>1</v>
      </c>
      <c r="AA129" s="32">
        <v>1</v>
      </c>
      <c r="AD129" s="19">
        <v>1</v>
      </c>
      <c r="AE129" s="19">
        <v>1</v>
      </c>
      <c r="AF129" s="19">
        <v>1</v>
      </c>
      <c r="AG129" s="19">
        <v>1</v>
      </c>
      <c r="AH129" s="19">
        <v>1</v>
      </c>
      <c r="AI129" s="19">
        <v>1</v>
      </c>
      <c r="AJ129" s="19">
        <v>1</v>
      </c>
      <c r="AK129" s="19">
        <v>1</v>
      </c>
      <c r="AL129" s="32">
        <v>1</v>
      </c>
      <c r="AO129" s="19">
        <v>2.1367500000000001E-2</v>
      </c>
      <c r="AP129" s="19">
        <v>2.1666600000000001E-2</v>
      </c>
      <c r="AQ129" s="19">
        <v>2.5207E-2</v>
      </c>
      <c r="AR129" s="19">
        <v>2.2184800000000001E-2</v>
      </c>
      <c r="AS129" s="19">
        <v>2.35176E-2</v>
      </c>
      <c r="AT129" s="19">
        <v>1.63459E-2</v>
      </c>
      <c r="AU129" s="19">
        <v>1.02632E-2</v>
      </c>
      <c r="AV129" s="19">
        <v>3.2727699999999998E-2</v>
      </c>
      <c r="AW129" s="32">
        <v>3.8792800000000002E-2</v>
      </c>
      <c r="AZ129" s="19">
        <v>0</v>
      </c>
      <c r="BA129" s="19">
        <v>0</v>
      </c>
      <c r="BB129" s="19">
        <v>0</v>
      </c>
      <c r="BC129" s="19">
        <v>1</v>
      </c>
      <c r="BD129" s="19">
        <v>1</v>
      </c>
      <c r="BE129" s="19">
        <v>0</v>
      </c>
      <c r="BF129" s="19">
        <v>0</v>
      </c>
      <c r="BG129" s="19">
        <v>1</v>
      </c>
      <c r="BH129" s="32">
        <v>1</v>
      </c>
      <c r="BI129" s="19" t="s">
        <v>4104</v>
      </c>
      <c r="BJ129" s="19" t="s">
        <v>4104</v>
      </c>
      <c r="BK129" s="19">
        <v>0.31661864099999998</v>
      </c>
      <c r="BL129" s="19">
        <v>0.364909873</v>
      </c>
      <c r="BM129" s="19">
        <v>0.2011343951618926</v>
      </c>
      <c r="BN129" s="19">
        <v>0.24347649800000001</v>
      </c>
      <c r="BO129" s="19">
        <v>0.360158056</v>
      </c>
      <c r="BP129" s="19">
        <v>0.641812088</v>
      </c>
      <c r="BQ129" s="19">
        <v>1.2068561099999999</v>
      </c>
      <c r="BR129" s="19">
        <v>2.9090354459886698</v>
      </c>
      <c r="BS129" s="32">
        <v>4.4787426957395997</v>
      </c>
      <c r="BT129" s="19" t="s">
        <v>4104</v>
      </c>
      <c r="BU129" s="19" t="s">
        <v>4104</v>
      </c>
      <c r="BV129" s="19">
        <v>4.7199999999999999E-2</v>
      </c>
      <c r="BW129" s="19">
        <v>0.10489999999999999</v>
      </c>
      <c r="BX129" s="19">
        <v>0.16</v>
      </c>
      <c r="BY129" s="19">
        <v>0.17280000000000001</v>
      </c>
      <c r="BZ129" s="19">
        <v>0.21609999999999999</v>
      </c>
      <c r="CA129" s="19">
        <v>0.14599999999999999</v>
      </c>
      <c r="CB129" s="19">
        <v>0.11899999999999999</v>
      </c>
      <c r="CC129" s="19" t="s">
        <v>4104</v>
      </c>
      <c r="CD129" s="32">
        <v>2.8730000000000002E-2</v>
      </c>
      <c r="CE129" s="19" t="s">
        <v>4104</v>
      </c>
      <c r="CF129" s="19" t="s">
        <v>4104</v>
      </c>
      <c r="CG129" s="19">
        <v>0.155</v>
      </c>
      <c r="CH129" s="19">
        <v>-8.8999999999999996E-2</v>
      </c>
      <c r="CI129" s="19">
        <v>8.0000000000000002E-3</v>
      </c>
      <c r="CJ129" s="19">
        <v>-1.7999999999999999E-2</v>
      </c>
      <c r="CK129" s="19">
        <v>-4.5999999999999999E-2</v>
      </c>
      <c r="CL129" s="19">
        <v>-1.4999999999999999E-2</v>
      </c>
      <c r="CM129" s="19">
        <v>-1.2E-2</v>
      </c>
      <c r="CN129" s="19">
        <v>0.14399999999999999</v>
      </c>
      <c r="CO129" s="32">
        <v>-7.2999999999999995E-2</v>
      </c>
      <c r="CP129" s="19" t="s">
        <v>4104</v>
      </c>
      <c r="CQ129" s="19" t="s">
        <v>4104</v>
      </c>
      <c r="CR129" s="19">
        <v>17.086965271634405</v>
      </c>
      <c r="CS129" s="19">
        <v>16.496388875740738</v>
      </c>
      <c r="CT129" s="19">
        <v>15.80831006104666</v>
      </c>
      <c r="CU129" s="19">
        <v>14.942466627335733</v>
      </c>
      <c r="CV129" s="19">
        <v>15.298035217300733</v>
      </c>
      <c r="CW129" s="19">
        <v>15.501766055414006</v>
      </c>
      <c r="CX129" s="19">
        <v>15.829118467601022</v>
      </c>
      <c r="CY129" s="19">
        <v>14.839245765370825</v>
      </c>
      <c r="CZ129" s="32">
        <v>15.973663686714657</v>
      </c>
    </row>
    <row r="130" spans="1:104" x14ac:dyDescent="0.2">
      <c r="A130" s="19" t="s">
        <v>197</v>
      </c>
      <c r="B130" s="19" t="s">
        <v>198</v>
      </c>
      <c r="E130" s="32" t="s">
        <v>173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32">
        <v>0</v>
      </c>
      <c r="T130" s="19">
        <v>1</v>
      </c>
      <c r="U130" s="19">
        <v>1</v>
      </c>
      <c r="V130" s="19">
        <v>1</v>
      </c>
      <c r="W130" s="19">
        <v>1</v>
      </c>
      <c r="X130" s="19">
        <v>1</v>
      </c>
      <c r="Y130" s="19">
        <v>1</v>
      </c>
      <c r="Z130" s="19">
        <v>1</v>
      </c>
      <c r="AA130" s="32">
        <v>1</v>
      </c>
      <c r="AE130" s="19">
        <v>1</v>
      </c>
      <c r="AF130" s="19">
        <v>1</v>
      </c>
      <c r="AG130" s="19">
        <v>1</v>
      </c>
      <c r="AH130" s="19">
        <v>1</v>
      </c>
      <c r="AI130" s="19">
        <v>1</v>
      </c>
      <c r="AJ130" s="19">
        <v>1</v>
      </c>
      <c r="AK130" s="19">
        <v>1</v>
      </c>
      <c r="AL130" s="32">
        <v>1</v>
      </c>
      <c r="AP130" s="19">
        <v>1.8760700000000002E-2</v>
      </c>
      <c r="AQ130" s="19">
        <v>2.4553599999999998E-2</v>
      </c>
      <c r="AR130" s="19">
        <v>2.3105400000000002E-2</v>
      </c>
      <c r="AS130" s="19">
        <v>1.48538E-2</v>
      </c>
      <c r="AT130" s="19">
        <v>1.38525E-2</v>
      </c>
      <c r="AU130" s="19">
        <v>1.3831599999999999E-2</v>
      </c>
      <c r="AV130" s="19">
        <v>1.37816E-2</v>
      </c>
      <c r="AW130" s="32">
        <v>1.35949E-2</v>
      </c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0</v>
      </c>
      <c r="BG130" s="19">
        <v>0</v>
      </c>
      <c r="BH130" s="32">
        <v>0</v>
      </c>
      <c r="BI130" s="19" t="s">
        <v>4104</v>
      </c>
      <c r="BJ130" s="19" t="s">
        <v>4104</v>
      </c>
      <c r="BK130" s="19" t="s">
        <v>4104</v>
      </c>
      <c r="BL130" s="19">
        <v>1.515386425</v>
      </c>
      <c r="BM130" s="19">
        <v>2.010621328</v>
      </c>
      <c r="BN130" s="19">
        <v>1.900730872</v>
      </c>
      <c r="BO130" s="19">
        <v>1.5354959340000001</v>
      </c>
      <c r="BP130" s="19">
        <v>1.911273419</v>
      </c>
      <c r="BQ130" s="19">
        <v>1.735772737</v>
      </c>
      <c r="BR130" s="19">
        <v>1.87046331789682</v>
      </c>
      <c r="BS130" s="32">
        <v>1.4639942766729499</v>
      </c>
      <c r="BT130" s="19" t="s">
        <v>4104</v>
      </c>
      <c r="BU130" s="19" t="s">
        <v>4104</v>
      </c>
      <c r="BV130" s="19" t="s">
        <v>4104</v>
      </c>
      <c r="BW130" s="19">
        <v>0.58120000000000005</v>
      </c>
      <c r="BX130" s="19">
        <v>0.5595</v>
      </c>
      <c r="BY130" s="19">
        <v>0.72436999999999996</v>
      </c>
      <c r="BZ130" s="19">
        <v>0.70709999999999995</v>
      </c>
      <c r="CA130" s="19">
        <v>0.39279999999999998</v>
      </c>
      <c r="CB130" s="19">
        <v>0.38650000000000001</v>
      </c>
      <c r="CC130" s="19">
        <v>0.34639999999999999</v>
      </c>
      <c r="CD130" s="32">
        <v>0.34970000000000001</v>
      </c>
      <c r="CE130" s="19" t="s">
        <v>4104</v>
      </c>
      <c r="CF130" s="19" t="s">
        <v>4104</v>
      </c>
      <c r="CG130" s="19" t="s">
        <v>4104</v>
      </c>
      <c r="CH130" s="19">
        <v>7.2999999999999995E-2</v>
      </c>
      <c r="CI130" s="19">
        <v>0.04</v>
      </c>
      <c r="CJ130" s="19">
        <v>2.7E-2</v>
      </c>
      <c r="CK130" s="19">
        <v>4.4999999999999998E-2</v>
      </c>
      <c r="CL130" s="19">
        <v>7.5999999999999998E-2</v>
      </c>
      <c r="CM130" s="19">
        <v>8.6999999999999994E-2</v>
      </c>
      <c r="CN130" s="19">
        <v>4.3999999999999997E-2</v>
      </c>
      <c r="CO130" s="32">
        <v>3.7999999999999999E-2</v>
      </c>
      <c r="CP130" s="19" t="s">
        <v>4104</v>
      </c>
      <c r="CQ130" s="19" t="s">
        <v>4104</v>
      </c>
      <c r="CR130" s="19" t="s">
        <v>4104</v>
      </c>
      <c r="CS130" s="19">
        <v>15.942349486981749</v>
      </c>
      <c r="CT130" s="19">
        <v>15.895076234590011</v>
      </c>
      <c r="CU130" s="19">
        <v>15.975769582136527</v>
      </c>
      <c r="CV130" s="19">
        <v>16.089959632265305</v>
      </c>
      <c r="CW130" s="19">
        <v>17.660586510052145</v>
      </c>
      <c r="CX130" s="19">
        <v>17.884236905309379</v>
      </c>
      <c r="CY130" s="19">
        <v>17.843019590258464</v>
      </c>
      <c r="CZ130" s="32">
        <v>18.736120965982423</v>
      </c>
    </row>
    <row r="131" spans="1:104" x14ac:dyDescent="0.2">
      <c r="A131" s="19" t="s">
        <v>199</v>
      </c>
      <c r="B131" s="19" t="s">
        <v>200</v>
      </c>
      <c r="E131" s="32" t="s">
        <v>173</v>
      </c>
      <c r="F131" s="19">
        <v>0</v>
      </c>
      <c r="H131" s="19">
        <v>0</v>
      </c>
      <c r="I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1</v>
      </c>
      <c r="P131" s="32">
        <v>1</v>
      </c>
      <c r="Q131" s="19">
        <v>0</v>
      </c>
      <c r="S131" s="19">
        <v>0</v>
      </c>
      <c r="T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1</v>
      </c>
      <c r="AA131" s="32">
        <v>1</v>
      </c>
      <c r="AB131" s="19">
        <v>1</v>
      </c>
      <c r="AD131" s="19">
        <v>1</v>
      </c>
      <c r="AE131" s="19">
        <v>1</v>
      </c>
      <c r="AG131" s="19">
        <v>1</v>
      </c>
      <c r="AH131" s="19">
        <v>1</v>
      </c>
      <c r="AI131" s="19">
        <v>1</v>
      </c>
      <c r="AJ131" s="19">
        <v>1</v>
      </c>
      <c r="AK131" s="19">
        <v>1</v>
      </c>
      <c r="AL131" s="32">
        <v>1</v>
      </c>
      <c r="AM131" s="19">
        <v>2.48601E-2</v>
      </c>
      <c r="AO131" s="19">
        <v>1.9603099999999998E-2</v>
      </c>
      <c r="AP131" s="19">
        <v>1.6696099999999998E-2</v>
      </c>
      <c r="AR131" s="19">
        <v>3.2853599999999997E-2</v>
      </c>
      <c r="AS131" s="19">
        <v>3.5740800000000003E-2</v>
      </c>
      <c r="AT131" s="19">
        <v>3.3440400000000002E-2</v>
      </c>
      <c r="AU131" s="19">
        <v>2.68919E-2</v>
      </c>
      <c r="AV131" s="19">
        <v>3.64325E-2</v>
      </c>
      <c r="AW131" s="32">
        <v>4.22207E-2</v>
      </c>
      <c r="AX131" s="19">
        <v>0</v>
      </c>
      <c r="AZ131" s="19">
        <v>0</v>
      </c>
      <c r="BA131" s="19">
        <v>0</v>
      </c>
      <c r="BC131" s="19">
        <v>0</v>
      </c>
      <c r="BD131" s="19">
        <v>0</v>
      </c>
      <c r="BE131" s="19">
        <v>0</v>
      </c>
      <c r="BF131" s="19">
        <v>0</v>
      </c>
      <c r="BG131" s="19">
        <v>1</v>
      </c>
      <c r="BH131" s="32">
        <v>1</v>
      </c>
      <c r="BI131" s="19">
        <v>1.0318905213462</v>
      </c>
      <c r="BJ131" s="19" t="s">
        <v>4104</v>
      </c>
      <c r="BK131" s="19">
        <v>10.328571478127515</v>
      </c>
      <c r="BL131" s="19">
        <v>5.9465244879705699</v>
      </c>
      <c r="BM131" s="19" t="s">
        <v>4104</v>
      </c>
      <c r="BN131" s="19">
        <v>3.4013750516536501</v>
      </c>
      <c r="BO131" s="19">
        <v>2.8207803576949302</v>
      </c>
      <c r="BP131" s="19">
        <v>2.30753396460431</v>
      </c>
      <c r="BQ131" s="19">
        <v>2.7656347365184599</v>
      </c>
      <c r="BR131" s="19">
        <v>3.62784997552055</v>
      </c>
      <c r="BS131" s="32">
        <v>2.12084884483503</v>
      </c>
      <c r="BT131" s="19">
        <v>0.4451</v>
      </c>
      <c r="BU131" s="19" t="s">
        <v>4104</v>
      </c>
      <c r="BV131" s="19">
        <v>0.40260000000000001</v>
      </c>
      <c r="BW131" s="19">
        <v>0.3926</v>
      </c>
      <c r="BX131" s="19" t="s">
        <v>4104</v>
      </c>
      <c r="BY131" s="19">
        <v>0.33329999999999999</v>
      </c>
      <c r="BZ131" s="19">
        <v>0.18379999999999999</v>
      </c>
      <c r="CA131" s="19">
        <v>0.1618</v>
      </c>
      <c r="CB131" s="19">
        <v>0.19950000000000001</v>
      </c>
      <c r="CC131" s="19">
        <v>0.33050000000000002</v>
      </c>
      <c r="CD131" s="32">
        <v>0.2404</v>
      </c>
      <c r="CE131" s="19">
        <v>2.1999999999999999E-2</v>
      </c>
      <c r="CF131" s="19" t="s">
        <v>4104</v>
      </c>
      <c r="CG131" s="19">
        <v>6.0000000000000001E-3</v>
      </c>
      <c r="CH131" s="19">
        <v>8.8999999999999996E-2</v>
      </c>
      <c r="CI131" s="19" t="s">
        <v>4104</v>
      </c>
      <c r="CJ131" s="19">
        <v>4.0000000000000001E-3</v>
      </c>
      <c r="CK131" s="19">
        <v>0.11600000000000001</v>
      </c>
      <c r="CL131" s="19">
        <v>2.9000000000000001E-2</v>
      </c>
      <c r="CM131" s="19">
        <v>5.6000000000000001E-2</v>
      </c>
      <c r="CN131" s="19">
        <v>2.9000000000000001E-2</v>
      </c>
      <c r="CO131" s="32">
        <v>-2.5999999999999999E-2</v>
      </c>
      <c r="CP131" s="19">
        <v>17.055773495062748</v>
      </c>
      <c r="CQ131" s="19" t="s">
        <v>4104</v>
      </c>
      <c r="CR131" s="19">
        <v>16.774842374593369</v>
      </c>
      <c r="CS131" s="19">
        <v>18.578105321946254</v>
      </c>
      <c r="CT131" s="19" t="s">
        <v>4104</v>
      </c>
      <c r="CU131" s="19">
        <v>17.478760453981625</v>
      </c>
      <c r="CV131" s="19">
        <v>17.914835276510992</v>
      </c>
      <c r="CW131" s="19">
        <v>18.035265342617492</v>
      </c>
      <c r="CX131" s="19">
        <v>17.815168033609815</v>
      </c>
      <c r="CY131" s="19">
        <v>18.265824858048315</v>
      </c>
      <c r="CZ131" s="32">
        <v>18.820302894623584</v>
      </c>
    </row>
    <row r="132" spans="1:104" x14ac:dyDescent="0.2">
      <c r="A132" s="19" t="s">
        <v>201</v>
      </c>
      <c r="B132" s="19" t="s">
        <v>202</v>
      </c>
      <c r="E132" s="32" t="s">
        <v>173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32">
        <v>1</v>
      </c>
      <c r="Q132" s="19">
        <v>1</v>
      </c>
      <c r="R132" s="19">
        <v>1</v>
      </c>
      <c r="S132" s="19">
        <v>1</v>
      </c>
      <c r="T132" s="19">
        <v>1</v>
      </c>
      <c r="U132" s="19">
        <v>1</v>
      </c>
      <c r="V132" s="19">
        <v>1</v>
      </c>
      <c r="W132" s="19">
        <v>1</v>
      </c>
      <c r="X132" s="19">
        <v>1</v>
      </c>
      <c r="Y132" s="19">
        <v>1</v>
      </c>
      <c r="Z132" s="19">
        <v>1</v>
      </c>
      <c r="AA132" s="32">
        <v>1</v>
      </c>
      <c r="AB132" s="19">
        <v>1</v>
      </c>
      <c r="AC132" s="19">
        <v>1</v>
      </c>
      <c r="AD132" s="19">
        <v>1</v>
      </c>
      <c r="AE132" s="19">
        <v>1</v>
      </c>
      <c r="AF132" s="19">
        <v>1</v>
      </c>
      <c r="AG132" s="19">
        <v>1</v>
      </c>
      <c r="AH132" s="19">
        <v>1</v>
      </c>
      <c r="AI132" s="19">
        <v>1</v>
      </c>
      <c r="AJ132" s="19">
        <v>1</v>
      </c>
      <c r="AK132" s="19">
        <v>1</v>
      </c>
      <c r="AL132" s="32">
        <v>1</v>
      </c>
      <c r="AM132" s="19">
        <v>1.8879799999999999E-2</v>
      </c>
      <c r="AN132" s="19">
        <v>1.9335600000000001E-2</v>
      </c>
      <c r="AO132" s="19">
        <v>2.01672E-2</v>
      </c>
      <c r="AP132" s="19">
        <v>2.04107E-2</v>
      </c>
      <c r="AQ132" s="19">
        <v>1.9446000000000001E-2</v>
      </c>
      <c r="AR132" s="19">
        <v>1.90828E-2</v>
      </c>
      <c r="AS132" s="19">
        <v>1.8471499999999998E-2</v>
      </c>
      <c r="AT132" s="19">
        <v>1.8471499999999998E-2</v>
      </c>
      <c r="AU132" s="19">
        <v>2.0298E-2</v>
      </c>
      <c r="AV132" s="19">
        <v>1.3413599999999999E-2</v>
      </c>
      <c r="AW132" s="32">
        <v>5.4630600000000001E-2</v>
      </c>
      <c r="AX132" s="19">
        <v>0</v>
      </c>
      <c r="AY132" s="19">
        <v>0</v>
      </c>
      <c r="AZ132" s="19">
        <v>0</v>
      </c>
      <c r="BA132" s="19">
        <v>0</v>
      </c>
      <c r="BB132" s="19">
        <v>0</v>
      </c>
      <c r="BC132" s="19">
        <v>0</v>
      </c>
      <c r="BD132" s="19">
        <v>0</v>
      </c>
      <c r="BE132" s="19">
        <v>0</v>
      </c>
      <c r="BF132" s="19">
        <v>0</v>
      </c>
      <c r="BG132" s="19">
        <v>0</v>
      </c>
      <c r="BH132" s="32">
        <v>1</v>
      </c>
      <c r="BI132" s="19">
        <v>0.84962551293525701</v>
      </c>
      <c r="BJ132" s="19">
        <v>0.67869617628526702</v>
      </c>
      <c r="BK132" s="19">
        <v>0.56438722393821195</v>
      </c>
      <c r="BL132" s="19">
        <v>0.78784044016581001</v>
      </c>
      <c r="BM132" s="19">
        <v>0.70665870509454398</v>
      </c>
      <c r="BN132" s="19">
        <v>0.73054870802711802</v>
      </c>
      <c r="BO132" s="19">
        <v>0.84641826744260695</v>
      </c>
      <c r="BP132" s="19">
        <v>0.61676068912980397</v>
      </c>
      <c r="BQ132" s="19">
        <v>0.76465349574296204</v>
      </c>
      <c r="BR132" s="19">
        <v>1.39096420750693</v>
      </c>
      <c r="BS132" s="32">
        <v>3.3331956997034999</v>
      </c>
      <c r="BT132" s="19">
        <v>0.3901</v>
      </c>
      <c r="BU132" s="19">
        <v>0.38740000000000002</v>
      </c>
      <c r="BV132" s="19">
        <v>0.38650000000000001</v>
      </c>
      <c r="BW132" s="19">
        <v>0.39100000000000001</v>
      </c>
      <c r="BX132" s="19">
        <v>0.3629</v>
      </c>
      <c r="BY132" s="19">
        <v>0.1893</v>
      </c>
      <c r="BZ132" s="19">
        <v>0.20419999999999999</v>
      </c>
      <c r="CA132" s="19">
        <v>0.1956</v>
      </c>
      <c r="CB132" s="19">
        <v>0.2306</v>
      </c>
      <c r="CC132" s="19">
        <v>0.27679999999999999</v>
      </c>
      <c r="CD132" s="32">
        <v>0.28000000000000003</v>
      </c>
      <c r="CE132" s="19">
        <v>-2.4E-2</v>
      </c>
      <c r="CF132" s="19">
        <v>7.0000000000000001E-3</v>
      </c>
      <c r="CG132" s="19">
        <v>2.8000000000000001E-2</v>
      </c>
      <c r="CH132" s="19">
        <v>2.4E-2</v>
      </c>
      <c r="CI132" s="19">
        <v>3.6999999999999998E-2</v>
      </c>
      <c r="CJ132" s="19">
        <v>0.16917829999999984</v>
      </c>
      <c r="CK132" s="19">
        <v>4.2999999999999997E-2</v>
      </c>
      <c r="CL132" s="19">
        <v>4.2999999999999997E-2</v>
      </c>
      <c r="CM132" s="19">
        <v>2.9000000000000001E-2</v>
      </c>
      <c r="CN132" s="19">
        <v>2.8000000000000001E-2</v>
      </c>
      <c r="CO132" s="32">
        <v>6.3E-2</v>
      </c>
      <c r="CP132" s="19">
        <v>15.956275315420305</v>
      </c>
      <c r="CQ132" s="19">
        <v>15.864640181505415</v>
      </c>
      <c r="CR132" s="19">
        <v>15.8489759738359</v>
      </c>
      <c r="CS132" s="19">
        <v>15.419820352106091</v>
      </c>
      <c r="CT132" s="19">
        <v>15.446170908820914</v>
      </c>
      <c r="CU132" s="19">
        <v>15.846399732414659</v>
      </c>
      <c r="CV132" s="19">
        <v>15.78958644497078</v>
      </c>
      <c r="CW132" s="19">
        <v>16.090146593354817</v>
      </c>
      <c r="CX132" s="19">
        <v>15.690773792440723</v>
      </c>
      <c r="CY132" s="19">
        <v>15.933271432047539</v>
      </c>
      <c r="CZ132" s="32">
        <v>16.697327535086743</v>
      </c>
    </row>
    <row r="133" spans="1:104" x14ac:dyDescent="0.2">
      <c r="A133" s="19" t="s">
        <v>242</v>
      </c>
      <c r="B133" s="19" t="s">
        <v>243</v>
      </c>
      <c r="E133" s="32" t="s">
        <v>173</v>
      </c>
      <c r="F133" s="19">
        <v>0</v>
      </c>
      <c r="G133" s="19">
        <v>1</v>
      </c>
      <c r="H133" s="19">
        <v>1</v>
      </c>
      <c r="I133" s="19">
        <v>1</v>
      </c>
      <c r="J133" s="19">
        <v>1</v>
      </c>
      <c r="K133" s="19">
        <v>1</v>
      </c>
      <c r="L133" s="19">
        <v>1</v>
      </c>
      <c r="M133" s="19">
        <v>1</v>
      </c>
      <c r="N133" s="19">
        <v>1</v>
      </c>
      <c r="O133" s="19">
        <v>1</v>
      </c>
      <c r="P133" s="32">
        <v>1</v>
      </c>
      <c r="Q133" s="19">
        <v>1</v>
      </c>
      <c r="R133" s="19">
        <v>1</v>
      </c>
      <c r="S133" s="19">
        <v>1</v>
      </c>
      <c r="T133" s="19">
        <v>1</v>
      </c>
      <c r="U133" s="19">
        <v>1</v>
      </c>
      <c r="V133" s="19">
        <v>1</v>
      </c>
      <c r="W133" s="19">
        <v>1</v>
      </c>
      <c r="X133" s="19">
        <v>1</v>
      </c>
      <c r="Y133" s="19">
        <v>1</v>
      </c>
      <c r="Z133" s="19">
        <v>1</v>
      </c>
      <c r="AA133" s="32">
        <v>1</v>
      </c>
      <c r="AB133" s="19">
        <v>1</v>
      </c>
      <c r="AC133" s="19">
        <v>1</v>
      </c>
      <c r="AD133" s="19">
        <v>1</v>
      </c>
      <c r="AE133" s="19">
        <v>1</v>
      </c>
      <c r="AF133" s="19">
        <v>1</v>
      </c>
      <c r="AG133" s="19">
        <v>1</v>
      </c>
      <c r="AH133" s="19">
        <v>1</v>
      </c>
      <c r="AI133" s="19">
        <v>1</v>
      </c>
      <c r="AJ133" s="19">
        <v>1</v>
      </c>
      <c r="AK133" s="19">
        <v>1</v>
      </c>
      <c r="AL133" s="32">
        <v>1</v>
      </c>
      <c r="AM133" s="19">
        <v>2.9968700000000001E-2</v>
      </c>
      <c r="AN133" s="19">
        <v>2.7128099999999999E-2</v>
      </c>
      <c r="AO133" s="19">
        <v>2.46147E-2</v>
      </c>
      <c r="AP133" s="19">
        <v>3.0758500000000001E-2</v>
      </c>
      <c r="AQ133" s="19">
        <v>2.6840099999999999E-2</v>
      </c>
      <c r="AR133" s="19">
        <v>2.8586E-2</v>
      </c>
      <c r="AS133" s="19">
        <v>3.0449E-2</v>
      </c>
      <c r="AT133" s="19">
        <v>2.7452399999999998E-2</v>
      </c>
      <c r="AU133" s="19">
        <v>2.9660700000000002E-2</v>
      </c>
      <c r="AV133" s="19">
        <v>2.2210199999999999E-2</v>
      </c>
      <c r="AW133" s="32">
        <v>2.4732400000000002E-2</v>
      </c>
      <c r="AX133" s="19">
        <v>1</v>
      </c>
      <c r="AY133" s="19">
        <v>1</v>
      </c>
      <c r="AZ133" s="19">
        <v>1</v>
      </c>
      <c r="BA133" s="19">
        <v>1</v>
      </c>
      <c r="BB133" s="19">
        <v>1</v>
      </c>
      <c r="BC133" s="19">
        <v>1</v>
      </c>
      <c r="BD133" s="19">
        <v>1</v>
      </c>
      <c r="BE133" s="19">
        <v>1</v>
      </c>
      <c r="BF133" s="19">
        <v>1</v>
      </c>
      <c r="BG133" s="19">
        <v>1</v>
      </c>
      <c r="BH133" s="32">
        <v>1</v>
      </c>
      <c r="BI133" s="19">
        <v>3.4111979539999999</v>
      </c>
      <c r="BJ133" s="19">
        <v>4.3153011120000002</v>
      </c>
      <c r="BK133" s="19">
        <v>5.0988413259999996</v>
      </c>
      <c r="BL133" s="19">
        <v>5.4831052009999999</v>
      </c>
      <c r="BM133" s="19">
        <v>8.3380711509999994</v>
      </c>
      <c r="BN133" s="19">
        <v>8.6772748289999999</v>
      </c>
      <c r="BO133" s="19">
        <v>7.3102650699999998</v>
      </c>
      <c r="BP133" s="19">
        <v>7.6493890520000001</v>
      </c>
      <c r="BQ133" s="19">
        <v>9.6401419120000007</v>
      </c>
      <c r="BR133" s="19">
        <v>7.7504311441703697</v>
      </c>
      <c r="BS133" s="32">
        <v>8.1209319160358007</v>
      </c>
      <c r="BT133" s="19">
        <v>2.8730000000000002E-2</v>
      </c>
      <c r="BU133" s="19">
        <v>2.8730000000000002E-2</v>
      </c>
      <c r="BV133" s="19">
        <v>2.8730000000000002E-2</v>
      </c>
      <c r="BW133" s="19">
        <v>2.8730000000000002E-2</v>
      </c>
      <c r="BX133" s="19">
        <v>5.8000000000000003E-2</v>
      </c>
      <c r="BY133" s="19">
        <v>2.8730000000000002E-2</v>
      </c>
      <c r="BZ133" s="19">
        <v>2.8730000000000002E-2</v>
      </c>
      <c r="CA133" s="19">
        <v>2.8730000000000002E-2</v>
      </c>
      <c r="CB133" s="19">
        <v>2.8730000000000002E-2</v>
      </c>
      <c r="CC133" s="19">
        <v>9.2100000000000001E-2</v>
      </c>
      <c r="CD133" s="32">
        <v>8.7499999999999994E-2</v>
      </c>
      <c r="CE133" s="19">
        <v>9.0999999999999998E-2</v>
      </c>
      <c r="CF133" s="19">
        <v>7.6999999999999999E-2</v>
      </c>
      <c r="CG133" s="19">
        <v>4.1000000000000002E-2</v>
      </c>
      <c r="CH133" s="19">
        <v>8.4000000000000005E-2</v>
      </c>
      <c r="CI133" s="19">
        <v>8.3000000000000004E-2</v>
      </c>
      <c r="CJ133" s="19">
        <v>0.11899999999999999</v>
      </c>
      <c r="CK133" s="19">
        <v>0.108</v>
      </c>
      <c r="CL133" s="19">
        <v>8.6999999999999994E-2</v>
      </c>
      <c r="CM133" s="19">
        <v>9.5000000000000001E-2</v>
      </c>
      <c r="CN133" s="19">
        <v>0.08</v>
      </c>
      <c r="CO133" s="32">
        <v>7.5999999999999998E-2</v>
      </c>
      <c r="CP133" s="19">
        <v>18.240020969471463</v>
      </c>
      <c r="CQ133" s="19">
        <v>18.414781275325499</v>
      </c>
      <c r="CR133" s="19">
        <v>18.813875897226271</v>
      </c>
      <c r="CS133" s="19">
        <v>18.837070642264063</v>
      </c>
      <c r="CT133" s="19">
        <v>18.643788756094196</v>
      </c>
      <c r="CU133" s="19">
        <v>18.922277170820013</v>
      </c>
      <c r="CV133" s="19">
        <v>19.086277349154848</v>
      </c>
      <c r="CW133" s="19">
        <v>19.083987288175972</v>
      </c>
      <c r="CX133" s="19">
        <v>18.980789325107473</v>
      </c>
      <c r="CY133" s="19">
        <v>19.267404035397881</v>
      </c>
      <c r="CZ133" s="32">
        <v>19.343689515577118</v>
      </c>
    </row>
    <row r="134" spans="1:104" x14ac:dyDescent="0.2">
      <c r="A134" s="19" t="s">
        <v>489</v>
      </c>
      <c r="B134" s="19" t="s">
        <v>490</v>
      </c>
      <c r="C134" s="19">
        <v>2013</v>
      </c>
      <c r="D134" s="19">
        <v>2017</v>
      </c>
      <c r="E134" s="32" t="s">
        <v>173</v>
      </c>
      <c r="F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1</v>
      </c>
      <c r="P134" s="32">
        <v>1</v>
      </c>
      <c r="Q134" s="19">
        <v>1</v>
      </c>
      <c r="T134" s="19">
        <v>1</v>
      </c>
      <c r="U134" s="19">
        <v>1</v>
      </c>
      <c r="V134" s="19">
        <v>1</v>
      </c>
      <c r="W134" s="19">
        <v>1</v>
      </c>
      <c r="X134" s="19">
        <v>1</v>
      </c>
      <c r="Y134" s="19">
        <v>1</v>
      </c>
      <c r="Z134" s="19">
        <v>1</v>
      </c>
      <c r="AA134" s="32">
        <v>1</v>
      </c>
      <c r="AB134" s="19">
        <v>1</v>
      </c>
      <c r="AE134" s="19">
        <v>1</v>
      </c>
      <c r="AF134" s="19">
        <v>1</v>
      </c>
      <c r="AG134" s="19">
        <v>1</v>
      </c>
      <c r="AH134" s="19">
        <v>1</v>
      </c>
      <c r="AI134" s="19">
        <v>1</v>
      </c>
      <c r="AJ134" s="19">
        <v>1</v>
      </c>
      <c r="AK134" s="19">
        <v>1</v>
      </c>
      <c r="AL134" s="32">
        <v>1</v>
      </c>
      <c r="AM134" s="19">
        <v>1.6484499999999999E-2</v>
      </c>
      <c r="AP134" s="19">
        <v>2.2915499999999998E-2</v>
      </c>
      <c r="AQ134" s="19">
        <v>2.1350899999999999E-2</v>
      </c>
      <c r="AR134" s="19">
        <v>1.8988499999999998E-2</v>
      </c>
      <c r="AS134" s="19">
        <v>1.8109699999999999E-2</v>
      </c>
      <c r="AT134" s="19">
        <v>1.7962200000000001E-2</v>
      </c>
      <c r="AU134" s="19">
        <v>1.65796E-2</v>
      </c>
      <c r="AV134" s="19">
        <v>1.9841299999999999E-2</v>
      </c>
      <c r="AW134" s="32">
        <v>2.7352899999999999E-2</v>
      </c>
      <c r="AX134" s="19">
        <v>0</v>
      </c>
      <c r="BA134" s="19">
        <v>0</v>
      </c>
      <c r="BB134" s="19">
        <v>0</v>
      </c>
      <c r="BC134" s="19">
        <v>0</v>
      </c>
      <c r="BD134" s="19">
        <v>1</v>
      </c>
      <c r="BE134" s="19">
        <v>0</v>
      </c>
      <c r="BF134" s="19">
        <v>0</v>
      </c>
      <c r="BG134" s="19">
        <v>0</v>
      </c>
      <c r="BH134" s="32">
        <v>0</v>
      </c>
      <c r="BI134" s="19">
        <v>0.80844975200000002</v>
      </c>
      <c r="BJ134" s="19" t="s">
        <v>4104</v>
      </c>
      <c r="BK134" s="19" t="s">
        <v>4104</v>
      </c>
      <c r="BL134" s="19">
        <v>0.60894515599999999</v>
      </c>
      <c r="BM134" s="19">
        <v>0.29943353</v>
      </c>
      <c r="BN134" s="19">
        <v>0.292124406</v>
      </c>
      <c r="BO134" s="19">
        <v>0.524264116</v>
      </c>
      <c r="BP134" s="19">
        <v>0.72139023899999999</v>
      </c>
      <c r="BQ134" s="19">
        <v>0.78631900099999996</v>
      </c>
      <c r="BR134" s="19">
        <v>0.77596742101665195</v>
      </c>
      <c r="BS134" s="32">
        <v>2.3281975931615899</v>
      </c>
      <c r="BT134" s="19">
        <v>0.5575</v>
      </c>
      <c r="BU134" s="19" t="s">
        <v>4104</v>
      </c>
      <c r="BV134" s="19" t="s">
        <v>4104</v>
      </c>
      <c r="BW134" s="19">
        <v>0.53979999999999995</v>
      </c>
      <c r="BX134" s="19">
        <v>0.49459999999999998</v>
      </c>
      <c r="BY134" s="19">
        <v>0.505</v>
      </c>
      <c r="BZ134" s="19">
        <v>0.55630000000000002</v>
      </c>
      <c r="CA134" s="19">
        <v>0.54469999999999996</v>
      </c>
      <c r="CB134" s="19">
        <v>0.49249999999999999</v>
      </c>
      <c r="CC134" s="19">
        <v>0.51</v>
      </c>
      <c r="CD134" s="32">
        <v>0.51</v>
      </c>
      <c r="CE134" s="19">
        <v>2.3E-2</v>
      </c>
      <c r="CF134" s="19" t="s">
        <v>4104</v>
      </c>
      <c r="CG134" s="19" t="s">
        <v>4104</v>
      </c>
      <c r="CH134" s="19">
        <v>3.3000000000000002E-2</v>
      </c>
      <c r="CI134" s="19">
        <v>1.7000000000000001E-2</v>
      </c>
      <c r="CJ134" s="19">
        <v>-8.0000000000000002E-3</v>
      </c>
      <c r="CK134" s="19">
        <v>-8.0000000000000002E-3</v>
      </c>
      <c r="CL134" s="19">
        <v>1.2999999999999999E-2</v>
      </c>
      <c r="CM134" s="19">
        <v>4.2999999999999997E-2</v>
      </c>
      <c r="CN134" s="19">
        <v>3.5999999999999997E-2</v>
      </c>
      <c r="CO134" s="32">
        <v>2.7E-2</v>
      </c>
      <c r="CP134" s="19">
        <v>16.919973584888897</v>
      </c>
      <c r="CQ134" s="19" t="s">
        <v>4104</v>
      </c>
      <c r="CR134" s="19" t="s">
        <v>4104</v>
      </c>
      <c r="CS134" s="19">
        <v>16.599448489264606</v>
      </c>
      <c r="CT134" s="19">
        <v>16.156268133126847</v>
      </c>
      <c r="CU134" s="19">
        <v>15.145196800702788</v>
      </c>
      <c r="CV134" s="19">
        <v>15.067822069596291</v>
      </c>
      <c r="CW134" s="19">
        <v>15.849551595570192</v>
      </c>
      <c r="CX134" s="19">
        <v>16.163344825196774</v>
      </c>
      <c r="CY134" s="19">
        <v>16.2775173916638</v>
      </c>
      <c r="CZ134" s="32">
        <v>16.384105295028192</v>
      </c>
    </row>
    <row r="135" spans="1:104" x14ac:dyDescent="0.2">
      <c r="A135" s="19" t="s">
        <v>429</v>
      </c>
      <c r="B135" s="19" t="s">
        <v>430</v>
      </c>
      <c r="C135" s="19">
        <v>2014</v>
      </c>
      <c r="E135" s="32" t="s">
        <v>173</v>
      </c>
      <c r="K135" s="19">
        <v>0</v>
      </c>
      <c r="L135" s="19">
        <v>0</v>
      </c>
      <c r="P135" s="32"/>
      <c r="V135" s="19">
        <v>1</v>
      </c>
      <c r="W135" s="19">
        <v>1</v>
      </c>
      <c r="AA135" s="32"/>
      <c r="AG135" s="19">
        <v>1</v>
      </c>
      <c r="AH135" s="19">
        <v>1</v>
      </c>
      <c r="AL135" s="32"/>
      <c r="AR135" s="19">
        <v>4.1926900000000003E-2</v>
      </c>
      <c r="AS135" s="19">
        <v>4.1722799999999997E-2</v>
      </c>
      <c r="AW135" s="32"/>
      <c r="BC135" s="19">
        <v>0</v>
      </c>
      <c r="BD135" s="19">
        <v>0</v>
      </c>
      <c r="BH135" s="32"/>
      <c r="BI135" s="19" t="s">
        <v>4104</v>
      </c>
      <c r="BJ135" s="19" t="s">
        <v>4104</v>
      </c>
      <c r="BK135" s="19" t="s">
        <v>4104</v>
      </c>
      <c r="BL135" s="19" t="s">
        <v>4104</v>
      </c>
      <c r="BM135" s="19" t="s">
        <v>4104</v>
      </c>
      <c r="BN135" s="19" t="s">
        <v>4104</v>
      </c>
      <c r="BO135" s="19" t="s">
        <v>4104</v>
      </c>
      <c r="BP135" s="19" t="s">
        <v>4104</v>
      </c>
      <c r="BQ135" s="19" t="s">
        <v>4104</v>
      </c>
      <c r="BR135" s="19" t="s">
        <v>4104</v>
      </c>
      <c r="BS135" s="32" t="s">
        <v>4104</v>
      </c>
      <c r="BT135" s="19" t="s">
        <v>4104</v>
      </c>
      <c r="BU135" s="19" t="s">
        <v>4104</v>
      </c>
      <c r="BV135" s="19" t="s">
        <v>4104</v>
      </c>
      <c r="BW135" s="19" t="s">
        <v>4104</v>
      </c>
      <c r="BX135" s="19" t="s">
        <v>4104</v>
      </c>
      <c r="BY135" s="19" t="s">
        <v>4104</v>
      </c>
      <c r="BZ135" s="19" t="s">
        <v>4104</v>
      </c>
      <c r="CA135" s="19" t="s">
        <v>4104</v>
      </c>
      <c r="CB135" s="19" t="s">
        <v>4104</v>
      </c>
      <c r="CC135" s="19" t="s">
        <v>4104</v>
      </c>
      <c r="CD135" s="32" t="s">
        <v>4104</v>
      </c>
      <c r="CE135" s="19" t="s">
        <v>4104</v>
      </c>
      <c r="CF135" s="19" t="s">
        <v>4104</v>
      </c>
      <c r="CG135" s="19" t="s">
        <v>4104</v>
      </c>
      <c r="CH135" s="19" t="s">
        <v>4104</v>
      </c>
      <c r="CI135" s="19" t="s">
        <v>4104</v>
      </c>
      <c r="CJ135" s="19" t="s">
        <v>4104</v>
      </c>
      <c r="CK135" s="19" t="s">
        <v>4104</v>
      </c>
      <c r="CL135" s="19" t="s">
        <v>4104</v>
      </c>
      <c r="CM135" s="19" t="s">
        <v>4104</v>
      </c>
      <c r="CN135" s="19" t="s">
        <v>4104</v>
      </c>
      <c r="CO135" s="32" t="s">
        <v>4104</v>
      </c>
      <c r="CP135" s="19" t="s">
        <v>4104</v>
      </c>
      <c r="CQ135" s="19" t="s">
        <v>4104</v>
      </c>
      <c r="CR135" s="19" t="s">
        <v>4104</v>
      </c>
      <c r="CS135" s="19" t="s">
        <v>4104</v>
      </c>
      <c r="CT135" s="19" t="s">
        <v>4104</v>
      </c>
      <c r="CU135" s="19" t="s">
        <v>4104</v>
      </c>
      <c r="CV135" s="19" t="s">
        <v>4104</v>
      </c>
      <c r="CW135" s="19" t="s">
        <v>4104</v>
      </c>
      <c r="CX135" s="19" t="s">
        <v>4104</v>
      </c>
      <c r="CY135" s="19" t="s">
        <v>4104</v>
      </c>
      <c r="CZ135" s="32" t="s">
        <v>4104</v>
      </c>
    </row>
    <row r="136" spans="1:104" x14ac:dyDescent="0.2">
      <c r="A136" s="19" t="s">
        <v>431</v>
      </c>
      <c r="B136" s="19" t="s">
        <v>432</v>
      </c>
      <c r="C136" s="19">
        <v>2014</v>
      </c>
      <c r="E136" s="32" t="s">
        <v>173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32">
        <v>0</v>
      </c>
      <c r="U136" s="19">
        <v>1</v>
      </c>
      <c r="V136" s="19">
        <v>1</v>
      </c>
      <c r="W136" s="19">
        <v>1</v>
      </c>
      <c r="X136" s="19">
        <v>1</v>
      </c>
      <c r="Y136" s="19">
        <v>1</v>
      </c>
      <c r="Z136" s="19">
        <v>1</v>
      </c>
      <c r="AA136" s="32">
        <v>1</v>
      </c>
      <c r="AF136" s="19">
        <v>1</v>
      </c>
      <c r="AG136" s="19">
        <v>1</v>
      </c>
      <c r="AH136" s="19">
        <v>1</v>
      </c>
      <c r="AI136" s="19">
        <v>1</v>
      </c>
      <c r="AJ136" s="19">
        <v>1</v>
      </c>
      <c r="AK136" s="19">
        <v>1</v>
      </c>
      <c r="AL136" s="32">
        <v>1</v>
      </c>
      <c r="AQ136" s="19">
        <v>2.9261499999999999E-2</v>
      </c>
      <c r="AR136" s="19">
        <v>2.76829E-2</v>
      </c>
      <c r="AS136" s="19">
        <v>2.75269E-2</v>
      </c>
      <c r="AT136" s="19">
        <v>2.6658399999999999E-2</v>
      </c>
      <c r="AU136" s="19">
        <v>2.4306700000000001E-2</v>
      </c>
      <c r="AV136" s="19">
        <v>2.9575000000000001E-2</v>
      </c>
      <c r="AW136" s="32">
        <v>2.7677199999999999E-2</v>
      </c>
      <c r="BB136" s="19">
        <v>0</v>
      </c>
      <c r="BC136" s="19">
        <v>0</v>
      </c>
      <c r="BD136" s="19">
        <v>0</v>
      </c>
      <c r="BE136" s="19">
        <v>0</v>
      </c>
      <c r="BF136" s="19">
        <v>0</v>
      </c>
      <c r="BG136" s="19">
        <v>0</v>
      </c>
      <c r="BH136" s="32">
        <v>0</v>
      </c>
      <c r="BI136" s="19" t="s">
        <v>4104</v>
      </c>
      <c r="BJ136" s="19" t="s">
        <v>4104</v>
      </c>
      <c r="BK136" s="19" t="s">
        <v>4104</v>
      </c>
      <c r="BL136" s="19" t="s">
        <v>4104</v>
      </c>
      <c r="BM136" s="19">
        <v>7.4122220509999996</v>
      </c>
      <c r="BN136" s="19">
        <v>6.8317095830000003</v>
      </c>
      <c r="BO136" s="19">
        <v>8.9519294130000002</v>
      </c>
      <c r="BP136" s="19">
        <v>5.2763501000000002</v>
      </c>
      <c r="BQ136" s="19">
        <v>5.4438004959999997</v>
      </c>
      <c r="BR136" s="19">
        <v>9.4013693616596097</v>
      </c>
      <c r="BS136" s="32">
        <v>5.6601783083527399</v>
      </c>
      <c r="BT136" s="19" t="s">
        <v>4104</v>
      </c>
      <c r="BU136" s="19" t="s">
        <v>4104</v>
      </c>
      <c r="BV136" s="19" t="s">
        <v>4104</v>
      </c>
      <c r="BW136" s="19" t="s">
        <v>4104</v>
      </c>
      <c r="BX136" s="19">
        <v>2.8730000000000002E-2</v>
      </c>
      <c r="BY136" s="19">
        <v>2.8730000000000002E-2</v>
      </c>
      <c r="BZ136" s="19">
        <v>2.8730000000000002E-2</v>
      </c>
      <c r="CA136" s="19">
        <v>0.47549999999999998</v>
      </c>
      <c r="CB136" s="19">
        <v>0.58169999999999999</v>
      </c>
      <c r="CC136" s="19">
        <v>0.61180000000000001</v>
      </c>
      <c r="CD136" s="32">
        <v>0.55110000000000003</v>
      </c>
      <c r="CE136" s="19" t="s">
        <v>4104</v>
      </c>
      <c r="CF136" s="19" t="s">
        <v>4104</v>
      </c>
      <c r="CG136" s="19" t="s">
        <v>4104</v>
      </c>
      <c r="CH136" s="19" t="s">
        <v>4104</v>
      </c>
      <c r="CI136" s="19">
        <v>4.4999999999999998E-2</v>
      </c>
      <c r="CJ136" s="19">
        <v>0.10299999999999999</v>
      </c>
      <c r="CK136" s="19">
        <v>0.129</v>
      </c>
      <c r="CL136" s="19">
        <v>-3.2000000000000001E-2</v>
      </c>
      <c r="CM136" s="19">
        <v>-2E-3</v>
      </c>
      <c r="CN136" s="19">
        <v>-0.01</v>
      </c>
      <c r="CO136" s="32">
        <v>-1.2E-2</v>
      </c>
      <c r="CP136" s="19" t="s">
        <v>4104</v>
      </c>
      <c r="CQ136" s="19" t="s">
        <v>4104</v>
      </c>
      <c r="CR136" s="19" t="s">
        <v>4104</v>
      </c>
      <c r="CS136" s="19" t="s">
        <v>4104</v>
      </c>
      <c r="CT136" s="19">
        <v>16.046644859218443</v>
      </c>
      <c r="CU136" s="19">
        <v>15.983965629978856</v>
      </c>
      <c r="CV136" s="19">
        <v>15.948332376041005</v>
      </c>
      <c r="CW136" s="19">
        <v>16.632530398868457</v>
      </c>
      <c r="CX136" s="19">
        <v>15.731481230767946</v>
      </c>
      <c r="CY136" s="19">
        <v>15.781235726846607</v>
      </c>
      <c r="CZ136" s="32">
        <v>16.461308457404581</v>
      </c>
    </row>
    <row r="137" spans="1:104" x14ac:dyDescent="0.2">
      <c r="A137" s="19" t="s">
        <v>433</v>
      </c>
      <c r="B137" s="19" t="s">
        <v>434</v>
      </c>
      <c r="C137" s="19">
        <v>2015</v>
      </c>
      <c r="E137" s="32" t="s">
        <v>173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32">
        <v>0</v>
      </c>
      <c r="V137" s="19">
        <v>1</v>
      </c>
      <c r="W137" s="19">
        <v>1</v>
      </c>
      <c r="X137" s="19">
        <v>1</v>
      </c>
      <c r="Y137" s="19">
        <v>1</v>
      </c>
      <c r="Z137" s="19">
        <v>1</v>
      </c>
      <c r="AA137" s="32">
        <v>1</v>
      </c>
      <c r="AG137" s="19">
        <v>1</v>
      </c>
      <c r="AH137" s="19">
        <v>1</v>
      </c>
      <c r="AI137" s="19">
        <v>1</v>
      </c>
      <c r="AJ137" s="19">
        <v>1</v>
      </c>
      <c r="AK137" s="19">
        <v>1</v>
      </c>
      <c r="AL137" s="32">
        <v>1</v>
      </c>
      <c r="AR137" s="19">
        <v>1.8521599999999999E-2</v>
      </c>
      <c r="AS137" s="19">
        <v>1.8661199999999999E-2</v>
      </c>
      <c r="AT137" s="19">
        <v>2.1318E-2</v>
      </c>
      <c r="AU137" s="19">
        <v>1.7358800000000001E-2</v>
      </c>
      <c r="AV137" s="19">
        <v>1.5977700000000001E-2</v>
      </c>
      <c r="AW137" s="32"/>
      <c r="BC137" s="19">
        <v>0</v>
      </c>
      <c r="BD137" s="19">
        <v>0</v>
      </c>
      <c r="BE137" s="19">
        <v>0</v>
      </c>
      <c r="BF137" s="19">
        <v>0</v>
      </c>
      <c r="BG137" s="19">
        <v>0</v>
      </c>
      <c r="BH137" s="32">
        <v>0</v>
      </c>
      <c r="BI137" s="19" t="s">
        <v>4104</v>
      </c>
      <c r="BJ137" s="19" t="s">
        <v>4104</v>
      </c>
      <c r="BK137" s="19" t="s">
        <v>4104</v>
      </c>
      <c r="BL137" s="19" t="s">
        <v>4104</v>
      </c>
      <c r="BM137" s="19" t="s">
        <v>4104</v>
      </c>
      <c r="BN137" s="19">
        <v>0.22056635741418301</v>
      </c>
      <c r="BO137" s="19">
        <v>0.36084785848224898</v>
      </c>
      <c r="BP137" s="19">
        <v>0.33506709524360301</v>
      </c>
      <c r="BQ137" s="19">
        <v>0.24579871341569301</v>
      </c>
      <c r="BR137" s="19">
        <v>0.2011343951618926</v>
      </c>
      <c r="BS137" s="32">
        <v>0.72732130698544895</v>
      </c>
      <c r="BT137" s="19" t="s">
        <v>4104</v>
      </c>
      <c r="BU137" s="19" t="s">
        <v>4104</v>
      </c>
      <c r="BV137" s="19" t="s">
        <v>4104</v>
      </c>
      <c r="BW137" s="19" t="s">
        <v>4104</v>
      </c>
      <c r="BX137" s="19" t="s">
        <v>4104</v>
      </c>
      <c r="BY137" s="19">
        <v>0.248</v>
      </c>
      <c r="BZ137" s="19">
        <v>0.26229999999999998</v>
      </c>
      <c r="CA137" s="19">
        <v>0.158</v>
      </c>
      <c r="CB137" s="19">
        <v>0.38129999999999997</v>
      </c>
      <c r="CC137" s="19">
        <v>0.32150000000000001</v>
      </c>
      <c r="CD137" s="32">
        <v>0.49680000000000002</v>
      </c>
      <c r="CE137" s="19" t="s">
        <v>4104</v>
      </c>
      <c r="CF137" s="19" t="s">
        <v>4104</v>
      </c>
      <c r="CG137" s="19" t="s">
        <v>4104</v>
      </c>
      <c r="CH137" s="19" t="s">
        <v>4104</v>
      </c>
      <c r="CI137" s="19" t="s">
        <v>4104</v>
      </c>
      <c r="CJ137" s="19">
        <v>-7.1999999999999995E-2</v>
      </c>
      <c r="CK137" s="19">
        <v>-2.7E-2</v>
      </c>
      <c r="CL137" s="19">
        <v>-4.8000000000000001E-2</v>
      </c>
      <c r="CM137" s="19">
        <v>-0.112</v>
      </c>
      <c r="CN137" s="19">
        <v>-0.18099999999999999</v>
      </c>
      <c r="CO137" s="32">
        <v>4.5999999999999999E-2</v>
      </c>
      <c r="CP137" s="19" t="s">
        <v>4104</v>
      </c>
      <c r="CQ137" s="19" t="s">
        <v>4104</v>
      </c>
      <c r="CR137" s="19" t="s">
        <v>4104</v>
      </c>
      <c r="CS137" s="19" t="s">
        <v>4104</v>
      </c>
      <c r="CT137" s="19" t="s">
        <v>4104</v>
      </c>
      <c r="CV137" s="19">
        <v>14.945967886587894</v>
      </c>
      <c r="CW137" s="19">
        <v>15.208739115147363</v>
      </c>
      <c r="CX137" s="19">
        <v>14.99524048247093</v>
      </c>
      <c r="CZ137" s="32">
        <v>15.679650294751887</v>
      </c>
    </row>
    <row r="138" spans="1:104" x14ac:dyDescent="0.2">
      <c r="A138" s="19" t="s">
        <v>449</v>
      </c>
      <c r="B138" s="19" t="s">
        <v>450</v>
      </c>
      <c r="C138" s="19">
        <v>2015</v>
      </c>
      <c r="E138" s="32" t="s">
        <v>173</v>
      </c>
      <c r="K138" s="19">
        <v>0</v>
      </c>
      <c r="L138" s="19">
        <v>0</v>
      </c>
      <c r="M138" s="19">
        <v>1</v>
      </c>
      <c r="N138" s="19">
        <v>1</v>
      </c>
      <c r="O138" s="19">
        <v>1</v>
      </c>
      <c r="P138" s="32">
        <v>1</v>
      </c>
      <c r="V138" s="19">
        <v>1</v>
      </c>
      <c r="W138" s="19">
        <v>0</v>
      </c>
      <c r="X138" s="19">
        <v>1</v>
      </c>
      <c r="Y138" s="19">
        <v>1</v>
      </c>
      <c r="Z138" s="19">
        <v>1</v>
      </c>
      <c r="AA138" s="32">
        <v>1</v>
      </c>
      <c r="AG138" s="19">
        <v>1</v>
      </c>
      <c r="AH138" s="19">
        <v>1</v>
      </c>
      <c r="AI138" s="19">
        <v>1</v>
      </c>
      <c r="AJ138" s="19">
        <v>1</v>
      </c>
      <c r="AK138" s="19">
        <v>1</v>
      </c>
      <c r="AL138" s="32">
        <v>1</v>
      </c>
      <c r="AR138" s="19">
        <v>3.1321599999999998E-2</v>
      </c>
      <c r="AS138" s="19">
        <v>1.7734799999999998E-2</v>
      </c>
      <c r="AT138" s="19">
        <v>2.9121500000000002E-2</v>
      </c>
      <c r="AU138" s="19">
        <v>2.8667100000000001E-2</v>
      </c>
      <c r="AV138" s="19">
        <v>1.95906E-2</v>
      </c>
      <c r="AW138" s="32">
        <v>1.7549499999999999E-2</v>
      </c>
      <c r="BC138" s="19">
        <v>0</v>
      </c>
      <c r="BD138" s="19">
        <v>0</v>
      </c>
      <c r="BE138" s="19">
        <v>0</v>
      </c>
      <c r="BF138" s="19">
        <v>0</v>
      </c>
      <c r="BG138" s="19">
        <v>0</v>
      </c>
      <c r="BH138" s="32">
        <v>0</v>
      </c>
      <c r="BI138" s="19" t="s">
        <v>4104</v>
      </c>
      <c r="BJ138" s="19" t="s">
        <v>4104</v>
      </c>
      <c r="BK138" s="19" t="s">
        <v>4104</v>
      </c>
      <c r="BL138" s="19" t="s">
        <v>4104</v>
      </c>
      <c r="BM138" s="19" t="s">
        <v>4104</v>
      </c>
      <c r="BN138" s="19">
        <v>7.5756611830000002</v>
      </c>
      <c r="BO138" s="19">
        <v>3.3132715589999999</v>
      </c>
      <c r="BP138" s="19">
        <v>2.7586814180000001</v>
      </c>
      <c r="BQ138" s="19">
        <v>3.2819676919999998</v>
      </c>
      <c r="BR138" s="19">
        <v>4.4402248947495</v>
      </c>
      <c r="BS138" s="32">
        <v>5.2879324397827503</v>
      </c>
      <c r="BT138" s="19" t="s">
        <v>4104</v>
      </c>
      <c r="BU138" s="19" t="s">
        <v>4104</v>
      </c>
      <c r="BV138" s="19" t="s">
        <v>4104</v>
      </c>
      <c r="BW138" s="19" t="s">
        <v>4104</v>
      </c>
      <c r="BX138" s="19" t="s">
        <v>4104</v>
      </c>
      <c r="BY138" s="19">
        <v>2.8730000000000002E-2</v>
      </c>
      <c r="BZ138" s="19">
        <v>4.2999999999999997E-2</v>
      </c>
      <c r="CA138" s="19">
        <v>0.15939999999999999</v>
      </c>
      <c r="CB138" s="19">
        <v>0.105</v>
      </c>
      <c r="CC138" s="19">
        <v>0.40870000000000001</v>
      </c>
      <c r="CD138" s="32">
        <v>0.31809999999999999</v>
      </c>
      <c r="CE138" s="19" t="s">
        <v>4104</v>
      </c>
      <c r="CF138" s="19" t="s">
        <v>4104</v>
      </c>
      <c r="CG138" s="19" t="s">
        <v>4104</v>
      </c>
      <c r="CH138" s="19" t="s">
        <v>4104</v>
      </c>
      <c r="CI138" s="19" t="s">
        <v>4104</v>
      </c>
      <c r="CJ138" s="19">
        <v>0.11600000000000001</v>
      </c>
      <c r="CK138" s="19">
        <v>0.161</v>
      </c>
      <c r="CL138" s="19">
        <v>0.05</v>
      </c>
      <c r="CM138" s="19">
        <v>3.4000000000000002E-2</v>
      </c>
      <c r="CN138" s="19">
        <v>1.4999999999999999E-2</v>
      </c>
      <c r="CO138" s="32">
        <v>9.1999999999999998E-2</v>
      </c>
      <c r="CP138" s="19" t="s">
        <v>4104</v>
      </c>
      <c r="CQ138" s="19" t="s">
        <v>4104</v>
      </c>
      <c r="CR138" s="19" t="s">
        <v>4104</v>
      </c>
      <c r="CS138" s="19" t="s">
        <v>4104</v>
      </c>
      <c r="CT138" s="19" t="s">
        <v>4104</v>
      </c>
      <c r="CU138" s="19">
        <v>17.404826664852902</v>
      </c>
      <c r="CV138" s="19">
        <v>17.423768629315113</v>
      </c>
      <c r="CW138" s="19">
        <v>17.204121184797135</v>
      </c>
      <c r="CX138" s="19">
        <v>16.90180948402465</v>
      </c>
      <c r="CY138" s="19">
        <v>17.032963412535608</v>
      </c>
      <c r="CZ138" s="32">
        <v>17.666608062862313</v>
      </c>
    </row>
    <row r="139" spans="1:104" x14ac:dyDescent="0.2">
      <c r="A139" s="19" t="s">
        <v>469</v>
      </c>
      <c r="B139" s="19" t="s">
        <v>470</v>
      </c>
      <c r="C139" s="19">
        <v>2017</v>
      </c>
      <c r="D139" s="19">
        <v>2018</v>
      </c>
      <c r="E139" s="32" t="s">
        <v>173</v>
      </c>
      <c r="M139" s="19">
        <v>0</v>
      </c>
      <c r="N139" s="19">
        <v>0</v>
      </c>
      <c r="O139" s="19">
        <v>0</v>
      </c>
      <c r="P139" s="32">
        <v>0</v>
      </c>
      <c r="X139" s="19">
        <v>1</v>
      </c>
      <c r="Y139" s="19">
        <v>1</v>
      </c>
      <c r="Z139" s="19">
        <v>1</v>
      </c>
      <c r="AA139" s="32">
        <v>1</v>
      </c>
      <c r="AI139" s="19">
        <v>0</v>
      </c>
      <c r="AJ139" s="19">
        <v>0</v>
      </c>
      <c r="AK139" s="19">
        <v>0</v>
      </c>
      <c r="AL139" s="32">
        <v>0</v>
      </c>
      <c r="AT139" s="19">
        <v>5.0625700000000003E-2</v>
      </c>
      <c r="AU139" s="19">
        <v>4.4512700000000002E-2</v>
      </c>
      <c r="AV139" s="19">
        <v>4.5238100000000003E-2</v>
      </c>
      <c r="AW139" s="32">
        <v>3.22951E-2</v>
      </c>
      <c r="BE139" s="19">
        <v>0</v>
      </c>
      <c r="BF139" s="19">
        <v>0</v>
      </c>
      <c r="BG139" s="19">
        <v>0</v>
      </c>
      <c r="BH139" s="32">
        <v>0</v>
      </c>
      <c r="BI139" s="19" t="s">
        <v>4104</v>
      </c>
      <c r="BJ139" s="19" t="s">
        <v>4104</v>
      </c>
      <c r="BK139" s="19" t="s">
        <v>4104</v>
      </c>
      <c r="BL139" s="19" t="s">
        <v>4104</v>
      </c>
      <c r="BM139" s="19" t="s">
        <v>4104</v>
      </c>
      <c r="BN139" s="19" t="s">
        <v>4104</v>
      </c>
      <c r="BO139" s="19" t="s">
        <v>4104</v>
      </c>
      <c r="BP139" s="19" t="s">
        <v>4104</v>
      </c>
      <c r="BQ139" s="19" t="s">
        <v>4104</v>
      </c>
      <c r="BR139" s="19" t="s">
        <v>4104</v>
      </c>
      <c r="BS139" s="32" t="s">
        <v>4104</v>
      </c>
      <c r="BT139" s="19" t="s">
        <v>4104</v>
      </c>
      <c r="BU139" s="19" t="s">
        <v>4104</v>
      </c>
      <c r="BV139" s="19" t="s">
        <v>4104</v>
      </c>
      <c r="BW139" s="19" t="s">
        <v>4104</v>
      </c>
      <c r="BX139" s="19" t="s">
        <v>4104</v>
      </c>
      <c r="BY139" s="19" t="s">
        <v>4104</v>
      </c>
      <c r="BZ139" s="19" t="s">
        <v>4104</v>
      </c>
      <c r="CA139" s="19" t="s">
        <v>4104</v>
      </c>
      <c r="CB139" s="19" t="s">
        <v>4104</v>
      </c>
      <c r="CC139" s="19" t="s">
        <v>4104</v>
      </c>
      <c r="CD139" s="32" t="s">
        <v>4104</v>
      </c>
      <c r="CE139" s="19" t="s">
        <v>4104</v>
      </c>
      <c r="CF139" s="19" t="s">
        <v>4104</v>
      </c>
      <c r="CG139" s="19" t="s">
        <v>4104</v>
      </c>
      <c r="CH139" s="19" t="s">
        <v>4104</v>
      </c>
      <c r="CI139" s="19" t="s">
        <v>4104</v>
      </c>
      <c r="CJ139" s="19" t="s">
        <v>4104</v>
      </c>
      <c r="CK139" s="19" t="s">
        <v>4104</v>
      </c>
      <c r="CL139" s="19" t="s">
        <v>4104</v>
      </c>
      <c r="CM139" s="19" t="s">
        <v>4104</v>
      </c>
      <c r="CN139" s="19" t="s">
        <v>4104</v>
      </c>
      <c r="CO139" s="32" t="s">
        <v>4104</v>
      </c>
      <c r="CP139" s="19" t="s">
        <v>4104</v>
      </c>
      <c r="CQ139" s="19" t="s">
        <v>4104</v>
      </c>
      <c r="CR139" s="19" t="s">
        <v>4104</v>
      </c>
      <c r="CS139" s="19" t="s">
        <v>4104</v>
      </c>
      <c r="CT139" s="19" t="s">
        <v>4104</v>
      </c>
      <c r="CU139" s="19" t="s">
        <v>4104</v>
      </c>
      <c r="CV139" s="19" t="s">
        <v>4104</v>
      </c>
      <c r="CW139" s="19">
        <v>17.666172100661932</v>
      </c>
      <c r="CX139" s="19">
        <v>17.347407482447132</v>
      </c>
      <c r="CY139" s="19">
        <v>17.458874249679543</v>
      </c>
      <c r="CZ139" s="32">
        <v>17.813403854745427</v>
      </c>
    </row>
    <row r="140" spans="1:104" x14ac:dyDescent="0.2">
      <c r="A140" s="19" t="s">
        <v>491</v>
      </c>
      <c r="B140" s="19" t="s">
        <v>492</v>
      </c>
      <c r="C140" s="19">
        <v>2017</v>
      </c>
      <c r="D140" s="19">
        <v>2021</v>
      </c>
      <c r="E140" s="32" t="s">
        <v>173</v>
      </c>
      <c r="M140" s="19">
        <v>0</v>
      </c>
      <c r="P140" s="32"/>
      <c r="X140" s="19">
        <v>1</v>
      </c>
      <c r="AA140" s="32"/>
      <c r="AI140" s="19">
        <v>1</v>
      </c>
      <c r="AL140" s="32"/>
      <c r="AT140" s="19">
        <v>3.0524300000000001E-2</v>
      </c>
      <c r="AW140" s="32"/>
      <c r="BE140" s="19">
        <v>1</v>
      </c>
      <c r="BH140" s="32"/>
      <c r="BI140" s="19" t="s">
        <v>4104</v>
      </c>
      <c r="BJ140" s="19" t="s">
        <v>4104</v>
      </c>
      <c r="BK140" s="19" t="s">
        <v>4104</v>
      </c>
      <c r="BL140" s="19" t="s">
        <v>4104</v>
      </c>
      <c r="BM140" s="19" t="s">
        <v>4104</v>
      </c>
      <c r="BN140" s="19" t="s">
        <v>4104</v>
      </c>
      <c r="BO140" s="19" t="s">
        <v>4104</v>
      </c>
      <c r="BP140" s="19" t="s">
        <v>4104</v>
      </c>
      <c r="BQ140" s="19" t="s">
        <v>4104</v>
      </c>
      <c r="BR140" s="19" t="s">
        <v>4104</v>
      </c>
      <c r="BS140" s="32" t="s">
        <v>4104</v>
      </c>
      <c r="BT140" s="19" t="s">
        <v>4104</v>
      </c>
      <c r="BU140" s="19" t="s">
        <v>4104</v>
      </c>
      <c r="BV140" s="19" t="s">
        <v>4104</v>
      </c>
      <c r="BW140" s="19" t="s">
        <v>4104</v>
      </c>
      <c r="BX140" s="19" t="s">
        <v>4104</v>
      </c>
      <c r="BY140" s="19" t="s">
        <v>4104</v>
      </c>
      <c r="BZ140" s="19" t="s">
        <v>4104</v>
      </c>
      <c r="CA140" s="19" t="s">
        <v>4104</v>
      </c>
      <c r="CB140" s="19" t="s">
        <v>4104</v>
      </c>
      <c r="CC140" s="19" t="s">
        <v>4104</v>
      </c>
      <c r="CD140" s="32" t="s">
        <v>4104</v>
      </c>
      <c r="CE140" s="19" t="s">
        <v>4104</v>
      </c>
      <c r="CF140" s="19" t="s">
        <v>4104</v>
      </c>
      <c r="CG140" s="19" t="s">
        <v>4104</v>
      </c>
      <c r="CH140" s="19" t="s">
        <v>4104</v>
      </c>
      <c r="CI140" s="19" t="s">
        <v>4104</v>
      </c>
      <c r="CJ140" s="19" t="s">
        <v>4104</v>
      </c>
      <c r="CK140" s="19" t="s">
        <v>4104</v>
      </c>
      <c r="CL140" s="19" t="s">
        <v>4104</v>
      </c>
      <c r="CM140" s="19" t="s">
        <v>4104</v>
      </c>
      <c r="CN140" s="19" t="s">
        <v>4104</v>
      </c>
      <c r="CO140" s="32" t="s">
        <v>4104</v>
      </c>
      <c r="CP140" s="19" t="s">
        <v>4104</v>
      </c>
      <c r="CQ140" s="19" t="s">
        <v>4104</v>
      </c>
      <c r="CR140" s="19" t="s">
        <v>4104</v>
      </c>
      <c r="CS140" s="19" t="s">
        <v>4104</v>
      </c>
      <c r="CT140" s="19" t="s">
        <v>4104</v>
      </c>
      <c r="CU140" s="19" t="s">
        <v>4104</v>
      </c>
      <c r="CV140" s="19" t="s">
        <v>4104</v>
      </c>
      <c r="CW140" s="19" t="s">
        <v>4104</v>
      </c>
      <c r="CX140" s="19" t="s">
        <v>4104</v>
      </c>
      <c r="CY140" s="19" t="s">
        <v>4104</v>
      </c>
      <c r="CZ140" s="32" t="s">
        <v>4104</v>
      </c>
    </row>
    <row r="141" spans="1:104" x14ac:dyDescent="0.2">
      <c r="A141" s="19" t="s">
        <v>493</v>
      </c>
      <c r="B141" s="19" t="s">
        <v>494</v>
      </c>
      <c r="C141" s="19">
        <v>2017</v>
      </c>
      <c r="E141" s="32" t="s">
        <v>173</v>
      </c>
      <c r="M141" s="19">
        <v>0</v>
      </c>
      <c r="N141" s="19">
        <v>0</v>
      </c>
      <c r="O141" s="19">
        <v>1</v>
      </c>
      <c r="P141" s="32">
        <v>1</v>
      </c>
      <c r="X141" s="19">
        <v>0</v>
      </c>
      <c r="Y141" s="19">
        <v>0</v>
      </c>
      <c r="Z141" s="19">
        <v>1</v>
      </c>
      <c r="AA141" s="32">
        <v>1</v>
      </c>
      <c r="AI141" s="19">
        <v>0</v>
      </c>
      <c r="AJ141" s="19">
        <v>0</v>
      </c>
      <c r="AK141" s="19">
        <v>1</v>
      </c>
      <c r="AL141" s="32">
        <v>1</v>
      </c>
      <c r="AT141" s="19">
        <v>4.10815E-2</v>
      </c>
      <c r="AU141" s="19">
        <v>2.8354399999999998E-2</v>
      </c>
      <c r="AV141" s="19">
        <v>3.8478800000000001E-2</v>
      </c>
      <c r="AW141" s="32">
        <v>3.4799400000000001E-2</v>
      </c>
      <c r="BE141" s="19">
        <v>0</v>
      </c>
      <c r="BF141" s="19">
        <v>0</v>
      </c>
      <c r="BG141" s="19">
        <v>1</v>
      </c>
      <c r="BH141" s="32">
        <v>0</v>
      </c>
      <c r="BI141" s="19" t="s">
        <v>4104</v>
      </c>
      <c r="BJ141" s="19" t="s">
        <v>4104</v>
      </c>
      <c r="BK141" s="19" t="s">
        <v>4104</v>
      </c>
      <c r="BL141" s="19" t="s">
        <v>4104</v>
      </c>
      <c r="BM141" s="19" t="s">
        <v>4104</v>
      </c>
      <c r="BN141" s="19" t="s">
        <v>4104</v>
      </c>
      <c r="BO141" s="19" t="s">
        <v>4104</v>
      </c>
      <c r="BP141" s="19" t="s">
        <v>4104</v>
      </c>
      <c r="BQ141" s="19" t="s">
        <v>4104</v>
      </c>
      <c r="BR141" s="19" t="s">
        <v>4104</v>
      </c>
      <c r="BS141" s="32" t="s">
        <v>4104</v>
      </c>
      <c r="BT141" s="19" t="s">
        <v>4104</v>
      </c>
      <c r="BU141" s="19" t="s">
        <v>4104</v>
      </c>
      <c r="BV141" s="19" t="s">
        <v>4104</v>
      </c>
      <c r="BW141" s="19" t="s">
        <v>4104</v>
      </c>
      <c r="BX141" s="19" t="s">
        <v>4104</v>
      </c>
      <c r="BY141" s="19" t="s">
        <v>4104</v>
      </c>
      <c r="BZ141" s="19" t="s">
        <v>4104</v>
      </c>
      <c r="CA141" s="19" t="s">
        <v>4104</v>
      </c>
      <c r="CB141" s="19" t="s">
        <v>4104</v>
      </c>
      <c r="CC141" s="19" t="s">
        <v>4104</v>
      </c>
      <c r="CD141" s="32" t="s">
        <v>4104</v>
      </c>
      <c r="CE141" s="19" t="s">
        <v>4104</v>
      </c>
      <c r="CF141" s="19" t="s">
        <v>4104</v>
      </c>
      <c r="CG141" s="19" t="s">
        <v>4104</v>
      </c>
      <c r="CH141" s="19" t="s">
        <v>4104</v>
      </c>
      <c r="CI141" s="19" t="s">
        <v>4104</v>
      </c>
      <c r="CJ141" s="19" t="s">
        <v>4104</v>
      </c>
      <c r="CK141" s="19" t="s">
        <v>4104</v>
      </c>
      <c r="CL141" s="19" t="s">
        <v>4104</v>
      </c>
      <c r="CM141" s="19" t="s">
        <v>4104</v>
      </c>
      <c r="CN141" s="19" t="s">
        <v>4104</v>
      </c>
      <c r="CO141" s="32" t="s">
        <v>4104</v>
      </c>
      <c r="CP141" s="19" t="s">
        <v>4104</v>
      </c>
      <c r="CQ141" s="19" t="s">
        <v>4104</v>
      </c>
      <c r="CR141" s="19" t="s">
        <v>4104</v>
      </c>
      <c r="CS141" s="19" t="s">
        <v>4104</v>
      </c>
      <c r="CT141" s="19" t="s">
        <v>4104</v>
      </c>
      <c r="CU141" s="19" t="s">
        <v>4104</v>
      </c>
      <c r="CV141" s="19" t="s">
        <v>4104</v>
      </c>
      <c r="CW141" s="19" t="s">
        <v>4104</v>
      </c>
      <c r="CX141" s="19" t="s">
        <v>4104</v>
      </c>
      <c r="CY141" s="19" t="s">
        <v>4104</v>
      </c>
      <c r="CZ141" s="32" t="s">
        <v>4104</v>
      </c>
    </row>
    <row r="142" spans="1:104" x14ac:dyDescent="0.2">
      <c r="A142" s="19" t="s">
        <v>495</v>
      </c>
      <c r="B142" s="19" t="s">
        <v>496</v>
      </c>
      <c r="C142" s="19">
        <v>2017</v>
      </c>
      <c r="E142" s="32" t="s">
        <v>173</v>
      </c>
      <c r="M142" s="19">
        <v>0</v>
      </c>
      <c r="N142" s="19">
        <v>0</v>
      </c>
      <c r="O142" s="19">
        <v>0</v>
      </c>
      <c r="P142" s="32">
        <v>0</v>
      </c>
      <c r="X142" s="19">
        <v>0</v>
      </c>
      <c r="Y142" s="19">
        <v>1</v>
      </c>
      <c r="Z142" s="19">
        <v>1</v>
      </c>
      <c r="AA142" s="32">
        <v>1</v>
      </c>
      <c r="AI142" s="19">
        <v>0</v>
      </c>
      <c r="AJ142" s="19">
        <v>0</v>
      </c>
      <c r="AK142" s="19">
        <v>0</v>
      </c>
      <c r="AL142" s="32">
        <v>1</v>
      </c>
      <c r="AT142" s="19">
        <v>3.3130699999999999E-2</v>
      </c>
      <c r="AU142" s="19">
        <v>2.8124E-2</v>
      </c>
      <c r="AV142" s="19">
        <v>3.4127499999999998E-2</v>
      </c>
      <c r="AW142" s="32">
        <v>3.5331399999999999E-2</v>
      </c>
      <c r="BE142" s="19">
        <v>0</v>
      </c>
      <c r="BF142" s="19">
        <v>0</v>
      </c>
      <c r="BG142" s="19">
        <v>1</v>
      </c>
      <c r="BH142" s="32">
        <v>1</v>
      </c>
      <c r="BI142" s="19" t="s">
        <v>4104</v>
      </c>
      <c r="BJ142" s="19" t="s">
        <v>4104</v>
      </c>
      <c r="BK142" s="19" t="s">
        <v>4104</v>
      </c>
      <c r="BL142" s="19" t="s">
        <v>4104</v>
      </c>
      <c r="BM142" s="19" t="s">
        <v>4104</v>
      </c>
      <c r="BN142" s="19" t="s">
        <v>4104</v>
      </c>
      <c r="BO142" s="19" t="s">
        <v>4104</v>
      </c>
      <c r="BP142" s="19">
        <v>2.0819999999999999</v>
      </c>
      <c r="BQ142" s="19">
        <v>1.7037</v>
      </c>
      <c r="BR142" s="19">
        <v>2.3262999999999998</v>
      </c>
      <c r="BS142" s="32">
        <v>1.8614999999999999</v>
      </c>
      <c r="BT142" s="19" t="s">
        <v>4104</v>
      </c>
      <c r="BU142" s="19" t="s">
        <v>4104</v>
      </c>
      <c r="BV142" s="19" t="s">
        <v>4104</v>
      </c>
      <c r="BW142" s="19" t="s">
        <v>4104</v>
      </c>
      <c r="BX142" s="19" t="s">
        <v>4104</v>
      </c>
      <c r="BY142" s="19" t="s">
        <v>4104</v>
      </c>
      <c r="BZ142" s="19" t="s">
        <v>4104</v>
      </c>
      <c r="CA142" s="19">
        <v>0.147644</v>
      </c>
      <c r="CB142" s="19">
        <v>0.156503</v>
      </c>
      <c r="CC142" s="19">
        <v>0.37277700000000003</v>
      </c>
      <c r="CD142" s="32">
        <v>0.42180699999999999</v>
      </c>
      <c r="CE142" s="19" t="s">
        <v>4104</v>
      </c>
      <c r="CF142" s="19" t="s">
        <v>4104</v>
      </c>
      <c r="CG142" s="19" t="s">
        <v>4104</v>
      </c>
      <c r="CH142" s="19" t="s">
        <v>4104</v>
      </c>
      <c r="CI142" s="19" t="s">
        <v>4104</v>
      </c>
      <c r="CJ142" s="19" t="s">
        <v>4104</v>
      </c>
      <c r="CK142" s="19" t="s">
        <v>4104</v>
      </c>
      <c r="CL142" s="19">
        <v>9.9696999999999994E-2</v>
      </c>
      <c r="CM142" s="19">
        <v>0.103537</v>
      </c>
      <c r="CN142" s="19">
        <v>4.3244999999999999E-2</v>
      </c>
      <c r="CO142" s="32">
        <v>4.9255E-2</v>
      </c>
      <c r="CP142" s="19" t="s">
        <v>4104</v>
      </c>
      <c r="CQ142" s="19" t="s">
        <v>4104</v>
      </c>
      <c r="CR142" s="19" t="s">
        <v>4104</v>
      </c>
      <c r="CS142" s="19" t="s">
        <v>4104</v>
      </c>
      <c r="CT142" s="19" t="s">
        <v>4104</v>
      </c>
      <c r="CU142" s="19" t="s">
        <v>4104</v>
      </c>
      <c r="CV142" s="19" t="s">
        <v>4104</v>
      </c>
      <c r="CW142" s="19">
        <v>20.790999996587878</v>
      </c>
      <c r="CX142" s="19">
        <v>20.786139785952169</v>
      </c>
      <c r="CY142" s="19">
        <v>21.572590570409304</v>
      </c>
      <c r="CZ142" s="32">
        <v>21.508327985551279</v>
      </c>
    </row>
    <row r="143" spans="1:104" x14ac:dyDescent="0.2">
      <c r="A143" s="19" t="s">
        <v>516</v>
      </c>
      <c r="B143" s="19" t="s">
        <v>517</v>
      </c>
      <c r="C143" s="19">
        <v>2018</v>
      </c>
      <c r="D143" s="19">
        <v>2020</v>
      </c>
      <c r="E143" s="32" t="s">
        <v>173</v>
      </c>
      <c r="N143" s="19">
        <v>0</v>
      </c>
      <c r="O143" s="19">
        <v>0</v>
      </c>
      <c r="P143" s="32">
        <v>0</v>
      </c>
      <c r="Y143" s="19">
        <v>1</v>
      </c>
      <c r="Z143" s="19">
        <v>1</v>
      </c>
      <c r="AA143" s="32">
        <v>1</v>
      </c>
      <c r="AJ143" s="19">
        <v>1</v>
      </c>
      <c r="AK143" s="19">
        <v>1</v>
      </c>
      <c r="AL143" s="32">
        <v>1</v>
      </c>
      <c r="AU143" s="19">
        <v>2.54665E-2</v>
      </c>
      <c r="AV143" s="19">
        <v>3.2548899999999999E-2</v>
      </c>
      <c r="AW143" s="32">
        <v>2.5800699999999999E-2</v>
      </c>
      <c r="BF143" s="19">
        <v>1</v>
      </c>
      <c r="BG143" s="19">
        <v>1</v>
      </c>
      <c r="BH143" s="32">
        <v>1</v>
      </c>
      <c r="BI143" s="19" t="s">
        <v>4104</v>
      </c>
      <c r="BJ143" s="19" t="s">
        <v>4104</v>
      </c>
      <c r="BK143" s="19" t="s">
        <v>4104</v>
      </c>
      <c r="BL143" s="19" t="s">
        <v>4104</v>
      </c>
      <c r="BM143" s="19" t="s">
        <v>4104</v>
      </c>
      <c r="BN143" s="19" t="s">
        <v>4104</v>
      </c>
      <c r="BO143" s="19" t="s">
        <v>4104</v>
      </c>
      <c r="BP143" s="19" t="s">
        <v>4104</v>
      </c>
      <c r="BQ143" s="19" t="s">
        <v>4104</v>
      </c>
      <c r="BR143" s="19" t="s">
        <v>4104</v>
      </c>
      <c r="BS143" s="32" t="s">
        <v>4104</v>
      </c>
      <c r="BT143" s="19" t="s">
        <v>4104</v>
      </c>
      <c r="BU143" s="19" t="s">
        <v>4104</v>
      </c>
      <c r="BV143" s="19" t="s">
        <v>4104</v>
      </c>
      <c r="BW143" s="19" t="s">
        <v>4104</v>
      </c>
      <c r="BX143" s="19" t="s">
        <v>4104</v>
      </c>
      <c r="BY143" s="19" t="s">
        <v>4104</v>
      </c>
      <c r="BZ143" s="19" t="s">
        <v>4104</v>
      </c>
      <c r="CA143" s="19" t="s">
        <v>4104</v>
      </c>
      <c r="CB143" s="19" t="s">
        <v>4104</v>
      </c>
      <c r="CC143" s="19" t="s">
        <v>4104</v>
      </c>
      <c r="CD143" s="32" t="s">
        <v>4104</v>
      </c>
      <c r="CE143" s="19" t="s">
        <v>4104</v>
      </c>
      <c r="CF143" s="19" t="s">
        <v>4104</v>
      </c>
      <c r="CG143" s="19" t="s">
        <v>4104</v>
      </c>
      <c r="CH143" s="19" t="s">
        <v>4104</v>
      </c>
      <c r="CI143" s="19" t="s">
        <v>4104</v>
      </c>
      <c r="CJ143" s="19" t="s">
        <v>4104</v>
      </c>
      <c r="CK143" s="19" t="s">
        <v>4104</v>
      </c>
      <c r="CL143" s="19" t="s">
        <v>4104</v>
      </c>
      <c r="CM143" s="19" t="s">
        <v>4104</v>
      </c>
      <c r="CN143" s="19" t="s">
        <v>4104</v>
      </c>
      <c r="CO143" s="32" t="s">
        <v>4104</v>
      </c>
      <c r="CP143" s="19" t="s">
        <v>4104</v>
      </c>
      <c r="CQ143" s="19" t="s">
        <v>4104</v>
      </c>
      <c r="CR143" s="19" t="s">
        <v>4104</v>
      </c>
      <c r="CS143" s="19" t="s">
        <v>4104</v>
      </c>
      <c r="CT143" s="19" t="s">
        <v>4104</v>
      </c>
      <c r="CU143" s="19" t="s">
        <v>4104</v>
      </c>
      <c r="CV143" s="19" t="s">
        <v>4104</v>
      </c>
      <c r="CW143" s="19" t="s">
        <v>4104</v>
      </c>
      <c r="CX143" s="19">
        <v>17.357598983508769</v>
      </c>
      <c r="CY143" s="19">
        <v>16.881063642334706</v>
      </c>
      <c r="CZ143" s="32">
        <v>17.332775880983551</v>
      </c>
    </row>
    <row r="144" spans="1:104" x14ac:dyDescent="0.2">
      <c r="A144" s="19" t="s">
        <v>534</v>
      </c>
      <c r="B144" s="19" t="s">
        <v>535</v>
      </c>
      <c r="C144" s="19">
        <v>2020</v>
      </c>
      <c r="E144" s="32" t="s">
        <v>173</v>
      </c>
      <c r="P144" s="32">
        <v>1</v>
      </c>
      <c r="AA144" s="32">
        <v>1</v>
      </c>
      <c r="AL144" s="32">
        <v>1</v>
      </c>
      <c r="AW144" s="32">
        <v>4.07398E-2</v>
      </c>
      <c r="BH144" s="32">
        <v>1</v>
      </c>
      <c r="BI144" s="19" t="s">
        <v>4104</v>
      </c>
      <c r="BJ144" s="19" t="s">
        <v>4104</v>
      </c>
      <c r="BK144" s="19" t="s">
        <v>4104</v>
      </c>
      <c r="BL144" s="19" t="s">
        <v>4104</v>
      </c>
      <c r="BM144" s="19" t="s">
        <v>4104</v>
      </c>
      <c r="BN144" s="19" t="s">
        <v>4104</v>
      </c>
      <c r="BO144" s="19" t="s">
        <v>4104</v>
      </c>
      <c r="BP144" s="19" t="s">
        <v>4104</v>
      </c>
      <c r="BQ144" s="19" t="s">
        <v>4104</v>
      </c>
      <c r="BR144" s="19" t="s">
        <v>4104</v>
      </c>
      <c r="BS144" s="32">
        <v>4.99820352453313</v>
      </c>
      <c r="BT144" s="19" t="s">
        <v>4104</v>
      </c>
      <c r="BU144" s="19" t="s">
        <v>4104</v>
      </c>
      <c r="BV144" s="19" t="s">
        <v>4104</v>
      </c>
      <c r="BW144" s="19" t="s">
        <v>4104</v>
      </c>
      <c r="BX144" s="19" t="s">
        <v>4104</v>
      </c>
      <c r="BY144" s="19" t="s">
        <v>4104</v>
      </c>
      <c r="BZ144" s="19" t="s">
        <v>4104</v>
      </c>
      <c r="CA144" s="19" t="s">
        <v>4104</v>
      </c>
      <c r="CB144" s="19" t="s">
        <v>4104</v>
      </c>
      <c r="CC144" s="19" t="s">
        <v>4104</v>
      </c>
      <c r="CD144" s="32">
        <v>0.2324</v>
      </c>
      <c r="CE144" s="19" t="s">
        <v>4104</v>
      </c>
      <c r="CF144" s="19" t="s">
        <v>4104</v>
      </c>
      <c r="CG144" s="19" t="s">
        <v>4104</v>
      </c>
      <c r="CH144" s="19" t="s">
        <v>4104</v>
      </c>
      <c r="CI144" s="19" t="s">
        <v>4104</v>
      </c>
      <c r="CJ144" s="19" t="s">
        <v>4104</v>
      </c>
      <c r="CK144" s="19" t="s">
        <v>4104</v>
      </c>
      <c r="CL144" s="19" t="s">
        <v>4104</v>
      </c>
      <c r="CM144" s="19" t="s">
        <v>4104</v>
      </c>
      <c r="CN144" s="19" t="s">
        <v>4104</v>
      </c>
      <c r="CO144" s="32">
        <v>4.2999999999999997E-2</v>
      </c>
      <c r="CP144" s="19" t="s">
        <v>4104</v>
      </c>
      <c r="CQ144" s="19" t="s">
        <v>4104</v>
      </c>
      <c r="CR144" s="19" t="s">
        <v>4104</v>
      </c>
      <c r="CS144" s="19" t="s">
        <v>4104</v>
      </c>
      <c r="CT144" s="19" t="s">
        <v>4104</v>
      </c>
      <c r="CU144" s="19" t="s">
        <v>4104</v>
      </c>
      <c r="CV144" s="19" t="s">
        <v>4104</v>
      </c>
      <c r="CW144" s="19" t="s">
        <v>4104</v>
      </c>
      <c r="CX144" s="19" t="s">
        <v>4104</v>
      </c>
      <c r="CY144" s="19" t="s">
        <v>4104</v>
      </c>
      <c r="CZ144" s="32">
        <v>17.842054588769727</v>
      </c>
    </row>
    <row r="145" spans="1:104" x14ac:dyDescent="0.2">
      <c r="A145" s="19" t="s">
        <v>556</v>
      </c>
      <c r="B145" s="19" t="s">
        <v>557</v>
      </c>
      <c r="C145" s="19">
        <v>2010</v>
      </c>
      <c r="D145" s="19">
        <v>2014</v>
      </c>
      <c r="E145" s="32" t="s">
        <v>173</v>
      </c>
      <c r="P145" s="32">
        <v>1</v>
      </c>
      <c r="AA145" s="32">
        <v>1</v>
      </c>
      <c r="AL145" s="32">
        <v>1</v>
      </c>
      <c r="AW145" s="32">
        <v>2.69993E-2</v>
      </c>
      <c r="BH145" s="32">
        <v>0</v>
      </c>
      <c r="BI145" s="19" t="s">
        <v>4104</v>
      </c>
      <c r="BJ145" s="19" t="s">
        <v>4104</v>
      </c>
      <c r="BK145" s="19" t="s">
        <v>4104</v>
      </c>
      <c r="BL145" s="19" t="s">
        <v>4104</v>
      </c>
      <c r="BM145" s="19" t="s">
        <v>4104</v>
      </c>
      <c r="BN145" s="19" t="s">
        <v>4104</v>
      </c>
      <c r="BO145" s="19" t="s">
        <v>4104</v>
      </c>
      <c r="BP145" s="19" t="s">
        <v>4104</v>
      </c>
      <c r="BQ145" s="19" t="s">
        <v>4104</v>
      </c>
      <c r="BR145" s="19" t="s">
        <v>4104</v>
      </c>
      <c r="BS145" s="32" t="s">
        <v>4104</v>
      </c>
      <c r="BT145" s="19" t="s">
        <v>4104</v>
      </c>
      <c r="BU145" s="19" t="s">
        <v>4104</v>
      </c>
      <c r="BV145" s="19" t="s">
        <v>4104</v>
      </c>
      <c r="BW145" s="19" t="s">
        <v>4104</v>
      </c>
      <c r="BX145" s="19" t="s">
        <v>4104</v>
      </c>
      <c r="BY145" s="19" t="s">
        <v>4104</v>
      </c>
      <c r="BZ145" s="19" t="s">
        <v>4104</v>
      </c>
      <c r="CA145" s="19" t="s">
        <v>4104</v>
      </c>
      <c r="CB145" s="19" t="s">
        <v>4104</v>
      </c>
      <c r="CC145" s="19" t="s">
        <v>4104</v>
      </c>
      <c r="CD145" s="32" t="s">
        <v>4104</v>
      </c>
      <c r="CE145" s="19" t="s">
        <v>4104</v>
      </c>
      <c r="CF145" s="19" t="s">
        <v>4104</v>
      </c>
      <c r="CG145" s="19" t="s">
        <v>4104</v>
      </c>
      <c r="CH145" s="19" t="s">
        <v>4104</v>
      </c>
      <c r="CI145" s="19" t="s">
        <v>4104</v>
      </c>
      <c r="CJ145" s="19" t="s">
        <v>4104</v>
      </c>
      <c r="CK145" s="19" t="s">
        <v>4104</v>
      </c>
      <c r="CL145" s="19" t="s">
        <v>4104</v>
      </c>
      <c r="CM145" s="19" t="s">
        <v>4104</v>
      </c>
      <c r="CN145" s="19" t="s">
        <v>4104</v>
      </c>
      <c r="CO145" s="32" t="s">
        <v>4104</v>
      </c>
      <c r="CP145" s="19" t="s">
        <v>4104</v>
      </c>
      <c r="CQ145" s="19" t="s">
        <v>4104</v>
      </c>
      <c r="CR145" s="19" t="s">
        <v>4104</v>
      </c>
      <c r="CS145" s="19" t="s">
        <v>4104</v>
      </c>
      <c r="CT145" s="19" t="s">
        <v>4104</v>
      </c>
      <c r="CU145" s="19" t="s">
        <v>4104</v>
      </c>
      <c r="CV145" s="19" t="s">
        <v>4104</v>
      </c>
      <c r="CW145" s="19" t="s">
        <v>4104</v>
      </c>
      <c r="CX145" s="19" t="s">
        <v>4104</v>
      </c>
      <c r="CY145" s="19" t="s">
        <v>4104</v>
      </c>
      <c r="CZ145" s="32" t="s">
        <v>4104</v>
      </c>
    </row>
    <row r="146" spans="1:104" x14ac:dyDescent="0.2">
      <c r="A146" s="19" t="s">
        <v>290</v>
      </c>
      <c r="B146" s="19" t="s">
        <v>291</v>
      </c>
      <c r="C146" s="19">
        <v>2010</v>
      </c>
      <c r="D146" s="19">
        <v>2013</v>
      </c>
      <c r="E146" s="32" t="s">
        <v>3872</v>
      </c>
      <c r="G146" s="19">
        <v>0</v>
      </c>
      <c r="H146" s="19">
        <v>0</v>
      </c>
      <c r="P146" s="32"/>
      <c r="R146" s="19">
        <v>1</v>
      </c>
      <c r="S146" s="19">
        <v>1</v>
      </c>
      <c r="AA146" s="32"/>
      <c r="AC146" s="19">
        <v>1</v>
      </c>
      <c r="AD146" s="19">
        <v>1</v>
      </c>
      <c r="AL146" s="32"/>
      <c r="AN146" s="19">
        <v>3.1825399999999997E-2</v>
      </c>
      <c r="AO146" s="19">
        <v>4.6757E-2</v>
      </c>
      <c r="AW146" s="32"/>
      <c r="AY146" s="19">
        <v>0</v>
      </c>
      <c r="AZ146" s="19">
        <v>0</v>
      </c>
      <c r="BH146" s="32"/>
      <c r="BI146" s="19" t="s">
        <v>4104</v>
      </c>
      <c r="BJ146" s="19" t="s">
        <v>4104</v>
      </c>
      <c r="BK146" s="19" t="s">
        <v>4104</v>
      </c>
      <c r="BL146" s="19" t="s">
        <v>4104</v>
      </c>
      <c r="BM146" s="19" t="s">
        <v>4104</v>
      </c>
      <c r="BN146" s="19" t="s">
        <v>4104</v>
      </c>
      <c r="BO146" s="19" t="s">
        <v>4104</v>
      </c>
      <c r="BP146" s="19" t="s">
        <v>4104</v>
      </c>
      <c r="BQ146" s="19" t="s">
        <v>4104</v>
      </c>
      <c r="BR146" s="19" t="s">
        <v>4104</v>
      </c>
      <c r="BS146" s="32" t="s">
        <v>4104</v>
      </c>
      <c r="BT146" s="19" t="s">
        <v>4104</v>
      </c>
      <c r="BU146" s="19" t="s">
        <v>4104</v>
      </c>
      <c r="BV146" s="19" t="s">
        <v>4104</v>
      </c>
      <c r="BW146" s="19" t="s">
        <v>4104</v>
      </c>
      <c r="BX146" s="19" t="s">
        <v>4104</v>
      </c>
      <c r="BY146" s="19" t="s">
        <v>4104</v>
      </c>
      <c r="BZ146" s="19" t="s">
        <v>4104</v>
      </c>
      <c r="CA146" s="19" t="s">
        <v>4104</v>
      </c>
      <c r="CB146" s="19" t="s">
        <v>4104</v>
      </c>
      <c r="CC146" s="19" t="s">
        <v>4104</v>
      </c>
      <c r="CD146" s="32" t="s">
        <v>4104</v>
      </c>
      <c r="CE146" s="19" t="s">
        <v>4104</v>
      </c>
      <c r="CF146" s="19" t="s">
        <v>4104</v>
      </c>
      <c r="CG146" s="19" t="s">
        <v>4104</v>
      </c>
      <c r="CH146" s="19" t="s">
        <v>4104</v>
      </c>
      <c r="CI146" s="19" t="s">
        <v>4104</v>
      </c>
      <c r="CJ146" s="19" t="s">
        <v>4104</v>
      </c>
      <c r="CK146" s="19" t="s">
        <v>4104</v>
      </c>
      <c r="CL146" s="19" t="s">
        <v>4104</v>
      </c>
      <c r="CM146" s="19" t="s">
        <v>4104</v>
      </c>
      <c r="CN146" s="19" t="s">
        <v>4104</v>
      </c>
      <c r="CO146" s="32" t="s">
        <v>4104</v>
      </c>
      <c r="CP146" s="19" t="s">
        <v>4104</v>
      </c>
      <c r="CQ146" s="19" t="s">
        <v>4104</v>
      </c>
      <c r="CR146" s="19" t="s">
        <v>4104</v>
      </c>
      <c r="CS146" s="19" t="s">
        <v>4104</v>
      </c>
      <c r="CT146" s="19" t="s">
        <v>4104</v>
      </c>
      <c r="CU146" s="19" t="s">
        <v>4104</v>
      </c>
      <c r="CV146" s="19" t="s">
        <v>4104</v>
      </c>
      <c r="CW146" s="19" t="s">
        <v>4104</v>
      </c>
      <c r="CX146" s="19" t="s">
        <v>4104</v>
      </c>
      <c r="CY146" s="19" t="s">
        <v>4104</v>
      </c>
      <c r="CZ146" s="32" t="s">
        <v>4104</v>
      </c>
    </row>
    <row r="147" spans="1:104" x14ac:dyDescent="0.2">
      <c r="A147" s="19" t="s">
        <v>317</v>
      </c>
      <c r="B147" s="19" t="s">
        <v>318</v>
      </c>
      <c r="C147" s="19">
        <v>2010</v>
      </c>
      <c r="D147" s="19">
        <v>2013</v>
      </c>
      <c r="E147" s="32" t="s">
        <v>3872</v>
      </c>
      <c r="F147" s="19">
        <v>0</v>
      </c>
      <c r="G147" s="19">
        <v>0</v>
      </c>
      <c r="H147" s="19">
        <v>0</v>
      </c>
      <c r="P147" s="32"/>
      <c r="Q147" s="19">
        <v>1</v>
      </c>
      <c r="R147" s="19">
        <v>1</v>
      </c>
      <c r="S147" s="19">
        <v>1</v>
      </c>
      <c r="AA147" s="32"/>
      <c r="AB147" s="19">
        <v>1</v>
      </c>
      <c r="AC147" s="19">
        <v>1</v>
      </c>
      <c r="AD147" s="19">
        <v>1</v>
      </c>
      <c r="AL147" s="32"/>
      <c r="AM147" s="19">
        <v>2.7066300000000001E-2</v>
      </c>
      <c r="AN147" s="19">
        <v>3.04356E-2</v>
      </c>
      <c r="AO147" s="19">
        <v>2.8731099999999999E-2</v>
      </c>
      <c r="AW147" s="32"/>
      <c r="AX147" s="19">
        <v>0</v>
      </c>
      <c r="AY147" s="19">
        <v>0</v>
      </c>
      <c r="AZ147" s="19">
        <v>0</v>
      </c>
      <c r="BH147" s="32"/>
      <c r="BI147" s="19" t="s">
        <v>4104</v>
      </c>
      <c r="BJ147" s="19" t="s">
        <v>4104</v>
      </c>
      <c r="BK147" s="19" t="s">
        <v>4104</v>
      </c>
      <c r="BL147" s="19" t="s">
        <v>4104</v>
      </c>
      <c r="BM147" s="19" t="s">
        <v>4104</v>
      </c>
      <c r="BN147" s="19" t="s">
        <v>4104</v>
      </c>
      <c r="BO147" s="19" t="s">
        <v>4104</v>
      </c>
      <c r="BP147" s="19" t="s">
        <v>4104</v>
      </c>
      <c r="BQ147" s="19" t="s">
        <v>4104</v>
      </c>
      <c r="BR147" s="19" t="s">
        <v>4104</v>
      </c>
      <c r="BS147" s="32" t="s">
        <v>4104</v>
      </c>
      <c r="BT147" s="19" t="s">
        <v>4104</v>
      </c>
      <c r="BU147" s="19" t="s">
        <v>4104</v>
      </c>
      <c r="BV147" s="19" t="s">
        <v>4104</v>
      </c>
      <c r="BW147" s="19" t="s">
        <v>4104</v>
      </c>
      <c r="BX147" s="19" t="s">
        <v>4104</v>
      </c>
      <c r="BY147" s="19" t="s">
        <v>4104</v>
      </c>
      <c r="BZ147" s="19" t="s">
        <v>4104</v>
      </c>
      <c r="CA147" s="19" t="s">
        <v>4104</v>
      </c>
      <c r="CB147" s="19" t="s">
        <v>4104</v>
      </c>
      <c r="CC147" s="19" t="s">
        <v>4104</v>
      </c>
      <c r="CD147" s="32" t="s">
        <v>4104</v>
      </c>
      <c r="CE147" s="19" t="s">
        <v>4104</v>
      </c>
      <c r="CF147" s="19" t="s">
        <v>4104</v>
      </c>
      <c r="CG147" s="19" t="s">
        <v>4104</v>
      </c>
      <c r="CH147" s="19" t="s">
        <v>4104</v>
      </c>
      <c r="CI147" s="19" t="s">
        <v>4104</v>
      </c>
      <c r="CJ147" s="19" t="s">
        <v>4104</v>
      </c>
      <c r="CK147" s="19" t="s">
        <v>4104</v>
      </c>
      <c r="CL147" s="19" t="s">
        <v>4104</v>
      </c>
      <c r="CM147" s="19" t="s">
        <v>4104</v>
      </c>
      <c r="CN147" s="19" t="s">
        <v>4104</v>
      </c>
      <c r="CO147" s="32" t="s">
        <v>4104</v>
      </c>
      <c r="CP147" s="19" t="s">
        <v>4104</v>
      </c>
      <c r="CQ147" s="19" t="s">
        <v>4104</v>
      </c>
      <c r="CR147" s="19" t="s">
        <v>4104</v>
      </c>
      <c r="CS147" s="19" t="s">
        <v>4104</v>
      </c>
      <c r="CT147" s="19" t="s">
        <v>4104</v>
      </c>
      <c r="CU147" s="19" t="s">
        <v>4104</v>
      </c>
      <c r="CV147" s="19" t="s">
        <v>4104</v>
      </c>
      <c r="CW147" s="19" t="s">
        <v>4104</v>
      </c>
      <c r="CX147" s="19" t="s">
        <v>4104</v>
      </c>
      <c r="CY147" s="19" t="s">
        <v>4104</v>
      </c>
      <c r="CZ147" s="32" t="s">
        <v>4104</v>
      </c>
    </row>
    <row r="148" spans="1:104" x14ac:dyDescent="0.2">
      <c r="A148" s="19" t="s">
        <v>297</v>
      </c>
      <c r="B148" s="19" t="s">
        <v>298</v>
      </c>
      <c r="C148" s="19">
        <v>2010</v>
      </c>
      <c r="D148" s="19">
        <v>2013</v>
      </c>
      <c r="E148" s="32" t="s">
        <v>3872</v>
      </c>
      <c r="F148" s="19">
        <v>0</v>
      </c>
      <c r="P148" s="32"/>
      <c r="Q148" s="19">
        <v>0</v>
      </c>
      <c r="AA148" s="32"/>
      <c r="AB148" s="19">
        <v>0</v>
      </c>
      <c r="AL148" s="32"/>
      <c r="AM148" s="19">
        <v>2.5815100000000001E-2</v>
      </c>
      <c r="AW148" s="32"/>
      <c r="AX148" s="19">
        <v>0</v>
      </c>
      <c r="BH148" s="32"/>
      <c r="BI148" s="19" t="s">
        <v>4104</v>
      </c>
      <c r="BJ148" s="19" t="s">
        <v>4104</v>
      </c>
      <c r="BK148" s="19" t="s">
        <v>4104</v>
      </c>
      <c r="BL148" s="19" t="s">
        <v>4104</v>
      </c>
      <c r="BM148" s="19" t="s">
        <v>4104</v>
      </c>
      <c r="BN148" s="19" t="s">
        <v>4104</v>
      </c>
      <c r="BO148" s="19" t="s">
        <v>4104</v>
      </c>
      <c r="BP148" s="19" t="s">
        <v>4104</v>
      </c>
      <c r="BQ148" s="19" t="s">
        <v>4104</v>
      </c>
      <c r="BR148" s="19" t="s">
        <v>4104</v>
      </c>
      <c r="BS148" s="32" t="s">
        <v>4104</v>
      </c>
      <c r="BT148" s="19" t="s">
        <v>4104</v>
      </c>
      <c r="BU148" s="19" t="s">
        <v>4104</v>
      </c>
      <c r="BV148" s="19" t="s">
        <v>4104</v>
      </c>
      <c r="BW148" s="19" t="s">
        <v>4104</v>
      </c>
      <c r="BX148" s="19" t="s">
        <v>4104</v>
      </c>
      <c r="BY148" s="19" t="s">
        <v>4104</v>
      </c>
      <c r="BZ148" s="19" t="s">
        <v>4104</v>
      </c>
      <c r="CA148" s="19" t="s">
        <v>4104</v>
      </c>
      <c r="CB148" s="19" t="s">
        <v>4104</v>
      </c>
      <c r="CC148" s="19" t="s">
        <v>4104</v>
      </c>
      <c r="CD148" s="32" t="s">
        <v>4104</v>
      </c>
      <c r="CE148" s="19" t="s">
        <v>4104</v>
      </c>
      <c r="CF148" s="19" t="s">
        <v>4104</v>
      </c>
      <c r="CG148" s="19" t="s">
        <v>4104</v>
      </c>
      <c r="CH148" s="19" t="s">
        <v>4104</v>
      </c>
      <c r="CI148" s="19" t="s">
        <v>4104</v>
      </c>
      <c r="CJ148" s="19" t="s">
        <v>4104</v>
      </c>
      <c r="CK148" s="19" t="s">
        <v>4104</v>
      </c>
      <c r="CL148" s="19" t="s">
        <v>4104</v>
      </c>
      <c r="CM148" s="19" t="s">
        <v>4104</v>
      </c>
      <c r="CN148" s="19" t="s">
        <v>4104</v>
      </c>
      <c r="CO148" s="32" t="s">
        <v>4104</v>
      </c>
      <c r="CP148" s="19" t="s">
        <v>4104</v>
      </c>
      <c r="CQ148" s="19" t="s">
        <v>4104</v>
      </c>
      <c r="CR148" s="19" t="s">
        <v>4104</v>
      </c>
      <c r="CS148" s="19" t="s">
        <v>4104</v>
      </c>
      <c r="CT148" s="19" t="s">
        <v>4104</v>
      </c>
      <c r="CU148" s="19" t="s">
        <v>4104</v>
      </c>
      <c r="CV148" s="19" t="s">
        <v>4104</v>
      </c>
      <c r="CW148" s="19" t="s">
        <v>4104</v>
      </c>
      <c r="CX148" s="19" t="s">
        <v>4104</v>
      </c>
      <c r="CY148" s="19" t="s">
        <v>4104</v>
      </c>
      <c r="CZ148" s="32" t="s">
        <v>4104</v>
      </c>
    </row>
    <row r="149" spans="1:104" x14ac:dyDescent="0.2">
      <c r="A149" s="19" t="s">
        <v>335</v>
      </c>
      <c r="B149" s="19" t="s">
        <v>336</v>
      </c>
      <c r="E149" s="32" t="s">
        <v>173</v>
      </c>
      <c r="F149" s="19">
        <v>0</v>
      </c>
      <c r="G149" s="19">
        <v>0</v>
      </c>
      <c r="H149" s="19">
        <v>0</v>
      </c>
      <c r="P149" s="32"/>
      <c r="Q149" s="19">
        <v>1</v>
      </c>
      <c r="R149" s="19">
        <v>1</v>
      </c>
      <c r="S149" s="19">
        <v>1</v>
      </c>
      <c r="AA149" s="32"/>
      <c r="AB149" s="19">
        <v>1</v>
      </c>
      <c r="AC149" s="19">
        <v>1</v>
      </c>
      <c r="AD149" s="19">
        <v>1</v>
      </c>
      <c r="AL149" s="32"/>
      <c r="AM149" s="19">
        <v>2.8325300000000001E-2</v>
      </c>
      <c r="AN149" s="19">
        <v>2.64344E-2</v>
      </c>
      <c r="AO149" s="19">
        <v>2.8797400000000001E-2</v>
      </c>
      <c r="AW149" s="32"/>
      <c r="AX149" s="19">
        <v>0</v>
      </c>
      <c r="AY149" s="19">
        <v>0</v>
      </c>
      <c r="AZ149" s="19">
        <v>0</v>
      </c>
      <c r="BH149" s="32"/>
      <c r="BI149" s="19" t="s">
        <v>4104</v>
      </c>
      <c r="BJ149" s="19" t="s">
        <v>4104</v>
      </c>
      <c r="BK149" s="19" t="s">
        <v>4104</v>
      </c>
      <c r="BL149" s="19" t="s">
        <v>4104</v>
      </c>
      <c r="BM149" s="19" t="s">
        <v>4104</v>
      </c>
      <c r="BN149" s="19" t="s">
        <v>4104</v>
      </c>
      <c r="BO149" s="19" t="s">
        <v>4104</v>
      </c>
      <c r="BP149" s="19" t="s">
        <v>4104</v>
      </c>
      <c r="BQ149" s="19" t="s">
        <v>4104</v>
      </c>
      <c r="BR149" s="19" t="s">
        <v>4104</v>
      </c>
      <c r="BS149" s="32" t="s">
        <v>4104</v>
      </c>
      <c r="BT149" s="19" t="s">
        <v>4104</v>
      </c>
      <c r="BU149" s="19" t="s">
        <v>4104</v>
      </c>
      <c r="BV149" s="19" t="s">
        <v>4104</v>
      </c>
      <c r="BW149" s="19" t="s">
        <v>4104</v>
      </c>
      <c r="BX149" s="19" t="s">
        <v>4104</v>
      </c>
      <c r="BY149" s="19" t="s">
        <v>4104</v>
      </c>
      <c r="BZ149" s="19" t="s">
        <v>4104</v>
      </c>
      <c r="CA149" s="19" t="s">
        <v>4104</v>
      </c>
      <c r="CB149" s="19" t="s">
        <v>4104</v>
      </c>
      <c r="CC149" s="19" t="s">
        <v>4104</v>
      </c>
      <c r="CD149" s="32" t="s">
        <v>4104</v>
      </c>
      <c r="CE149" s="19" t="s">
        <v>4104</v>
      </c>
      <c r="CF149" s="19" t="s">
        <v>4104</v>
      </c>
      <c r="CG149" s="19" t="s">
        <v>4104</v>
      </c>
      <c r="CH149" s="19" t="s">
        <v>4104</v>
      </c>
      <c r="CI149" s="19" t="s">
        <v>4104</v>
      </c>
      <c r="CJ149" s="19" t="s">
        <v>4104</v>
      </c>
      <c r="CK149" s="19" t="s">
        <v>4104</v>
      </c>
      <c r="CL149" s="19" t="s">
        <v>4104</v>
      </c>
      <c r="CM149" s="19" t="s">
        <v>4104</v>
      </c>
      <c r="CN149" s="19" t="s">
        <v>4104</v>
      </c>
      <c r="CO149" s="32" t="s">
        <v>4104</v>
      </c>
      <c r="CP149" s="19" t="s">
        <v>4104</v>
      </c>
      <c r="CQ149" s="19" t="s">
        <v>4104</v>
      </c>
      <c r="CR149" s="19" t="s">
        <v>4104</v>
      </c>
      <c r="CS149" s="19" t="s">
        <v>4104</v>
      </c>
      <c r="CT149" s="19" t="s">
        <v>4104</v>
      </c>
      <c r="CU149" s="19" t="s">
        <v>4104</v>
      </c>
      <c r="CV149" s="19" t="s">
        <v>4104</v>
      </c>
      <c r="CW149" s="19" t="s">
        <v>4104</v>
      </c>
      <c r="CX149" s="19" t="s">
        <v>4104</v>
      </c>
      <c r="CY149" s="19" t="s">
        <v>4104</v>
      </c>
      <c r="CZ149" s="32" t="s">
        <v>4104</v>
      </c>
    </row>
    <row r="150" spans="1:104" x14ac:dyDescent="0.2">
      <c r="A150" s="19" t="s">
        <v>246</v>
      </c>
      <c r="B150" s="19" t="s">
        <v>247</v>
      </c>
      <c r="E150" s="32" t="s">
        <v>248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>
        <v>1</v>
      </c>
      <c r="N150" s="19">
        <v>1</v>
      </c>
      <c r="O150" s="19">
        <v>1</v>
      </c>
      <c r="P150" s="32">
        <v>1</v>
      </c>
      <c r="Q150" s="19">
        <v>1</v>
      </c>
      <c r="R150" s="19">
        <v>1</v>
      </c>
      <c r="S150" s="19">
        <v>1</v>
      </c>
      <c r="T150" s="19">
        <v>1</v>
      </c>
      <c r="U150" s="19">
        <v>1</v>
      </c>
      <c r="V150" s="19">
        <v>1</v>
      </c>
      <c r="W150" s="19">
        <v>1</v>
      </c>
      <c r="X150" s="19">
        <v>1</v>
      </c>
      <c r="Y150" s="19">
        <v>1</v>
      </c>
      <c r="Z150" s="19">
        <v>1</v>
      </c>
      <c r="AA150" s="32">
        <v>1</v>
      </c>
      <c r="AB150" s="19">
        <v>1</v>
      </c>
      <c r="AC150" s="19">
        <v>1</v>
      </c>
      <c r="AD150" s="19">
        <v>1</v>
      </c>
      <c r="AE150" s="19">
        <v>1</v>
      </c>
      <c r="AF150" s="19">
        <v>1</v>
      </c>
      <c r="AG150" s="19">
        <v>1</v>
      </c>
      <c r="AH150" s="19">
        <v>1</v>
      </c>
      <c r="AI150" s="19">
        <v>1</v>
      </c>
      <c r="AJ150" s="19">
        <v>1</v>
      </c>
      <c r="AK150" s="19">
        <v>1</v>
      </c>
      <c r="AL150" s="32">
        <v>1</v>
      </c>
      <c r="AO150" s="19">
        <v>3.7252599999999997E-2</v>
      </c>
      <c r="AP150" s="19">
        <v>3.4905899999999997E-2</v>
      </c>
      <c r="AQ150" s="19">
        <v>7.1071599999999999E-2</v>
      </c>
      <c r="AR150" s="19">
        <v>5.8307900000000003E-2</v>
      </c>
      <c r="AS150" s="19">
        <v>6.6751400000000002E-2</v>
      </c>
      <c r="AT150" s="19">
        <v>5.6113700000000002E-2</v>
      </c>
      <c r="AU150" s="19">
        <v>4.3491000000000002E-2</v>
      </c>
      <c r="AV150" s="19">
        <v>5.7901399999999999E-2</v>
      </c>
      <c r="AW150" s="32">
        <v>5.58016E-2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0</v>
      </c>
      <c r="BD150" s="19">
        <v>0</v>
      </c>
      <c r="BE150" s="19">
        <v>1</v>
      </c>
      <c r="BF150" s="19">
        <v>1</v>
      </c>
      <c r="BG150" s="19">
        <v>0</v>
      </c>
      <c r="BH150" s="32">
        <v>1</v>
      </c>
      <c r="BI150" s="19">
        <v>0.62093350999999997</v>
      </c>
      <c r="BJ150" s="19">
        <v>0.78650291699999997</v>
      </c>
      <c r="BK150" s="19">
        <v>0.66006702799999994</v>
      </c>
      <c r="BL150" s="19">
        <v>0.62338690399999996</v>
      </c>
      <c r="BM150" s="19">
        <v>1.2252566709999999</v>
      </c>
      <c r="BN150" s="19">
        <v>1.8333736979999999</v>
      </c>
      <c r="BO150" s="19">
        <v>1.973471518</v>
      </c>
      <c r="BP150" s="19">
        <v>2.3886874979999999</v>
      </c>
      <c r="BQ150" s="19">
        <v>2.7745222960000002</v>
      </c>
      <c r="BR150" s="19">
        <v>3.30047564104169</v>
      </c>
      <c r="BS150" s="32">
        <v>4.9896816905017403</v>
      </c>
      <c r="BT150" s="19">
        <v>0.26</v>
      </c>
      <c r="BU150" s="19">
        <v>0.28220000000000001</v>
      </c>
      <c r="BV150" s="19">
        <v>0.30230000000000001</v>
      </c>
      <c r="BW150" s="19">
        <v>0.29110000000000003</v>
      </c>
      <c r="BX150" s="19">
        <v>0.29189999999999999</v>
      </c>
      <c r="BY150" s="19">
        <v>0.27150000000000002</v>
      </c>
      <c r="BZ150" s="19">
        <v>0.25890000000000002</v>
      </c>
      <c r="CA150" s="19">
        <v>0.22720000000000001</v>
      </c>
      <c r="CB150" s="19">
        <v>0.23680000000000001</v>
      </c>
      <c r="CC150" s="19">
        <v>0.41239999999999999</v>
      </c>
      <c r="CD150" s="32">
        <v>0.34300000000000003</v>
      </c>
      <c r="CE150" s="19">
        <v>-2.5000000000000001E-2</v>
      </c>
      <c r="CF150" s="19">
        <v>1.7000000000000001E-2</v>
      </c>
      <c r="CG150" s="19">
        <v>4.4999999999999998E-2</v>
      </c>
      <c r="CH150" s="19">
        <v>8.0000000000000002E-3</v>
      </c>
      <c r="CI150" s="19">
        <v>2.1999999999999999E-2</v>
      </c>
      <c r="CJ150" s="19">
        <v>0.06</v>
      </c>
      <c r="CK150" s="19">
        <v>5.7000000000000002E-2</v>
      </c>
      <c r="CL150" s="19">
        <v>6.8000000000000005E-2</v>
      </c>
      <c r="CM150" s="19">
        <v>6.5000000000000002E-2</v>
      </c>
      <c r="CN150" s="19">
        <v>6.2E-2</v>
      </c>
      <c r="CO150" s="32">
        <v>8.4000000000000005E-2</v>
      </c>
      <c r="CP150" s="19">
        <v>16.255236948715474</v>
      </c>
      <c r="CQ150" s="19">
        <v>15.829759797819779</v>
      </c>
      <c r="CR150" s="19">
        <v>16.250909376233015</v>
      </c>
      <c r="CS150" s="19">
        <v>15.956871052681073</v>
      </c>
      <c r="CT150" s="19">
        <v>15.472498209295084</v>
      </c>
      <c r="CU150" s="19">
        <v>15.969106157613558</v>
      </c>
      <c r="CV150" s="19">
        <v>16.475270810052354</v>
      </c>
      <c r="CW150" s="19">
        <v>16.721374643222461</v>
      </c>
      <c r="CX150" s="19">
        <v>16.837675680302791</v>
      </c>
      <c r="CY150" s="19">
        <v>17.047419373468987</v>
      </c>
      <c r="CZ150" s="32">
        <v>17.59703878454615</v>
      </c>
    </row>
    <row r="151" spans="1:104" x14ac:dyDescent="0.2">
      <c r="A151" s="19" t="s">
        <v>255</v>
      </c>
      <c r="B151" s="19" t="s">
        <v>256</v>
      </c>
      <c r="E151" s="32" t="s">
        <v>248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1</v>
      </c>
      <c r="P151" s="32">
        <v>1</v>
      </c>
      <c r="Q151" s="19">
        <v>1</v>
      </c>
      <c r="R151" s="19">
        <v>1</v>
      </c>
      <c r="S151" s="19">
        <v>1</v>
      </c>
      <c r="T151" s="19">
        <v>1</v>
      </c>
      <c r="U151" s="19">
        <v>1</v>
      </c>
      <c r="V151" s="19">
        <v>1</v>
      </c>
      <c r="W151" s="19">
        <v>1</v>
      </c>
      <c r="X151" s="19">
        <v>1</v>
      </c>
      <c r="Y151" s="19">
        <v>1</v>
      </c>
      <c r="Z151" s="19">
        <v>1</v>
      </c>
      <c r="AA151" s="32">
        <v>1</v>
      </c>
      <c r="AB151" s="19">
        <v>1</v>
      </c>
      <c r="AC151" s="19">
        <v>1</v>
      </c>
      <c r="AD151" s="19">
        <v>1</v>
      </c>
      <c r="AE151" s="19">
        <v>1</v>
      </c>
      <c r="AF151" s="19">
        <v>1</v>
      </c>
      <c r="AG151" s="19">
        <v>1</v>
      </c>
      <c r="AH151" s="19">
        <v>1</v>
      </c>
      <c r="AI151" s="19">
        <v>1</v>
      </c>
      <c r="AJ151" s="19">
        <v>1</v>
      </c>
      <c r="AK151" s="19">
        <v>1</v>
      </c>
      <c r="AL151" s="32">
        <v>1</v>
      </c>
      <c r="AM151" s="19">
        <v>3.6528100000000001E-2</v>
      </c>
      <c r="AN151" s="19">
        <v>3.1100699999999998E-2</v>
      </c>
      <c r="AO151" s="19">
        <v>3.5434100000000003E-2</v>
      </c>
      <c r="AP151" s="19">
        <v>3.7381499999999998E-2</v>
      </c>
      <c r="AQ151" s="19">
        <v>3.2915399999999997E-2</v>
      </c>
      <c r="AR151" s="19">
        <v>3.70809E-2</v>
      </c>
      <c r="AS151" s="19">
        <v>3.63343E-2</v>
      </c>
      <c r="AT151" s="19">
        <v>3.9759500000000003E-2</v>
      </c>
      <c r="AU151" s="19">
        <v>1.4912E-2</v>
      </c>
      <c r="AV151" s="19">
        <v>4.7232799999999998E-2</v>
      </c>
      <c r="AW151" s="32">
        <v>3.3861299999999997E-2</v>
      </c>
      <c r="AX151" s="19">
        <v>0</v>
      </c>
      <c r="AY151" s="19">
        <v>0</v>
      </c>
      <c r="AZ151" s="19">
        <v>0</v>
      </c>
      <c r="BA151" s="19">
        <v>0</v>
      </c>
      <c r="BB151" s="19">
        <v>0</v>
      </c>
      <c r="BC151" s="19">
        <v>0</v>
      </c>
      <c r="BD151" s="19">
        <v>0</v>
      </c>
      <c r="BE151" s="19">
        <v>0</v>
      </c>
      <c r="BF151" s="19">
        <v>0</v>
      </c>
      <c r="BG151" s="19">
        <v>1</v>
      </c>
      <c r="BH151" s="32">
        <v>0</v>
      </c>
      <c r="BI151" s="19">
        <v>2.2358059699999999</v>
      </c>
      <c r="BJ151" s="19">
        <v>2.1243733460000001</v>
      </c>
      <c r="BK151" s="19">
        <v>1.7054806849999999</v>
      </c>
      <c r="BL151" s="19">
        <v>1.3695287540000001</v>
      </c>
      <c r="BM151" s="19">
        <v>1.2342649429999999</v>
      </c>
      <c r="BN151" s="19">
        <v>1.7023593269999999</v>
      </c>
      <c r="BO151" s="19">
        <v>1.757686659</v>
      </c>
      <c r="BP151" s="19">
        <v>1.7443711180000001</v>
      </c>
      <c r="BQ151" s="19">
        <v>1.484125624</v>
      </c>
      <c r="BR151" s="19">
        <v>1.28730659534561</v>
      </c>
      <c r="BS151" s="32">
        <v>2.2092356162381401</v>
      </c>
      <c r="BT151" s="19">
        <v>2.8730000000000002E-2</v>
      </c>
      <c r="BU151" s="19">
        <v>0.1069</v>
      </c>
      <c r="BV151" s="19">
        <v>0.1062</v>
      </c>
      <c r="BW151" s="19">
        <v>0.1118</v>
      </c>
      <c r="BX151" s="19">
        <v>0.1016</v>
      </c>
      <c r="BY151" s="19">
        <v>0.15040000000000001</v>
      </c>
      <c r="BZ151" s="19">
        <v>0.23169999999999999</v>
      </c>
      <c r="CA151" s="19">
        <v>0.30709999999999998</v>
      </c>
      <c r="CB151" s="19">
        <v>0.22919999999999999</v>
      </c>
      <c r="CC151" s="19">
        <v>0.32429999999999998</v>
      </c>
      <c r="CD151" s="32">
        <v>0.38069999999999998</v>
      </c>
      <c r="CE151" s="19">
        <v>-7.8E-2</v>
      </c>
      <c r="CF151" s="19">
        <v>4.3999999999999997E-2</v>
      </c>
      <c r="CG151" s="19">
        <v>-3.7999999999999999E-2</v>
      </c>
      <c r="CH151" s="19">
        <v>-0.122</v>
      </c>
      <c r="CI151" s="19">
        <v>-3.1E-2</v>
      </c>
      <c r="CJ151" s="19">
        <v>-0.19700000000000001</v>
      </c>
      <c r="CK151" s="19">
        <v>-8.4000000000000005E-2</v>
      </c>
      <c r="CL151" s="19">
        <v>-0.02</v>
      </c>
      <c r="CM151" s="19">
        <v>-8.0000000000000002E-3</v>
      </c>
      <c r="CN151" s="19">
        <v>-5.5E-2</v>
      </c>
      <c r="CO151" s="32">
        <v>-4.7E-2</v>
      </c>
      <c r="CP151" s="19">
        <v>17.235961860884007</v>
      </c>
      <c r="CQ151" s="19">
        <v>17.152296847880269</v>
      </c>
      <c r="CR151" s="19">
        <v>17.55367998385989</v>
      </c>
      <c r="CS151" s="19">
        <v>17.068633822226126</v>
      </c>
      <c r="CT151" s="19">
        <v>16.322562105685599</v>
      </c>
      <c r="CU151" s="19">
        <v>15.98182970134012</v>
      </c>
      <c r="CV151" s="19">
        <v>16.062417771628173</v>
      </c>
      <c r="CW151" s="19">
        <v>16.182132330305347</v>
      </c>
      <c r="CX151" s="19">
        <v>16.035139033687816</v>
      </c>
      <c r="CY151" s="19">
        <v>15.869623973190601</v>
      </c>
      <c r="CZ151" s="32">
        <v>15.725966367224219</v>
      </c>
    </row>
    <row r="152" spans="1:104" x14ac:dyDescent="0.2">
      <c r="A152" s="19" t="s">
        <v>263</v>
      </c>
      <c r="B152" s="19" t="s">
        <v>4009</v>
      </c>
      <c r="E152" s="32" t="s">
        <v>248</v>
      </c>
      <c r="J152" s="19">
        <v>0</v>
      </c>
      <c r="K152" s="19">
        <v>0</v>
      </c>
      <c r="M152" s="19">
        <v>0</v>
      </c>
      <c r="N152" s="19">
        <v>0</v>
      </c>
      <c r="O152" s="19">
        <v>0</v>
      </c>
      <c r="P152" s="32">
        <v>0</v>
      </c>
      <c r="U152" s="19">
        <v>1</v>
      </c>
      <c r="V152" s="19">
        <v>1</v>
      </c>
      <c r="X152" s="19">
        <v>1</v>
      </c>
      <c r="Y152" s="19">
        <v>1</v>
      </c>
      <c r="Z152" s="19">
        <v>1</v>
      </c>
      <c r="AA152" s="32">
        <v>1</v>
      </c>
      <c r="AF152" s="19">
        <v>1</v>
      </c>
      <c r="AG152" s="19">
        <v>1</v>
      </c>
      <c r="AI152" s="19">
        <v>0</v>
      </c>
      <c r="AJ152" s="19">
        <v>0</v>
      </c>
      <c r="AK152" s="19">
        <v>0</v>
      </c>
      <c r="AL152" s="32">
        <v>0</v>
      </c>
      <c r="AQ152" s="19">
        <v>3.3935100000000003E-2</v>
      </c>
      <c r="AR152" s="19">
        <v>3.8859400000000002E-2</v>
      </c>
      <c r="AT152" s="19">
        <v>4.0152300000000002E-2</v>
      </c>
      <c r="AU152" s="19">
        <v>3.4503300000000001E-2</v>
      </c>
      <c r="AV152" s="19">
        <v>4.18853E-2</v>
      </c>
      <c r="AW152" s="32">
        <v>4.4716800000000001E-2</v>
      </c>
      <c r="BB152" s="19">
        <v>0</v>
      </c>
      <c r="BC152" s="19">
        <v>0</v>
      </c>
      <c r="BE152" s="19">
        <v>0</v>
      </c>
      <c r="BF152" s="19">
        <v>0</v>
      </c>
      <c r="BG152" s="19">
        <v>0</v>
      </c>
      <c r="BH152" s="32">
        <v>0</v>
      </c>
      <c r="BI152" s="19" t="s">
        <v>4104</v>
      </c>
      <c r="BJ152" s="19" t="s">
        <v>4104</v>
      </c>
      <c r="BK152" s="19" t="s">
        <v>4104</v>
      </c>
      <c r="BL152" s="19" t="s">
        <v>4104</v>
      </c>
      <c r="BM152" s="19">
        <v>0.28389313108946002</v>
      </c>
      <c r="BN152" s="19">
        <v>1.6223285084133601</v>
      </c>
      <c r="BO152" s="19" t="s">
        <v>4104</v>
      </c>
      <c r="BP152" s="19">
        <v>0.62667567216065001</v>
      </c>
      <c r="BQ152" s="19">
        <v>0.902545121218713</v>
      </c>
      <c r="BR152" s="19">
        <v>2.4901171062349299</v>
      </c>
      <c r="BS152" s="32">
        <v>3.16499841907644</v>
      </c>
      <c r="BT152" s="19" t="s">
        <v>4104</v>
      </c>
      <c r="BU152" s="19" t="s">
        <v>4104</v>
      </c>
      <c r="BV152" s="19" t="s">
        <v>4104</v>
      </c>
      <c r="BW152" s="19" t="s">
        <v>4104</v>
      </c>
      <c r="BX152" s="19" t="s">
        <v>4104</v>
      </c>
      <c r="BY152" s="19" t="s">
        <v>4104</v>
      </c>
      <c r="BZ152" s="19" t="s">
        <v>4104</v>
      </c>
      <c r="CA152" s="19" t="s">
        <v>4104</v>
      </c>
      <c r="CB152" s="19" t="s">
        <v>4104</v>
      </c>
      <c r="CC152" s="19" t="s">
        <v>4104</v>
      </c>
      <c r="CD152" s="32" t="s">
        <v>4104</v>
      </c>
      <c r="CE152" s="19" t="s">
        <v>4104</v>
      </c>
      <c r="CF152" s="19" t="s">
        <v>4104</v>
      </c>
      <c r="CG152" s="19" t="s">
        <v>4104</v>
      </c>
      <c r="CH152" s="19" t="s">
        <v>4104</v>
      </c>
      <c r="CI152" s="19">
        <v>-0.184</v>
      </c>
      <c r="CJ152" s="19">
        <v>-0.47170000000000001</v>
      </c>
      <c r="CK152" s="19" t="s">
        <v>4104</v>
      </c>
      <c r="CL152" s="19">
        <v>-0.46100000000000002</v>
      </c>
      <c r="CM152" s="19">
        <v>-0.47170000000000001</v>
      </c>
      <c r="CN152" s="19">
        <v>-0.47170000000000001</v>
      </c>
      <c r="CO152" s="32">
        <v>-4.3999999999999997E-2</v>
      </c>
      <c r="CP152" s="19" t="s">
        <v>4104</v>
      </c>
      <c r="CQ152" s="19" t="s">
        <v>4104</v>
      </c>
      <c r="CR152" s="19" t="s">
        <v>4104</v>
      </c>
      <c r="CS152" s="19" t="s">
        <v>4104</v>
      </c>
      <c r="CT152" s="19">
        <v>15.262579561470147</v>
      </c>
      <c r="CV152" s="19" t="s">
        <v>4104</v>
      </c>
      <c r="CW152" s="19">
        <v>15.236427651382938</v>
      </c>
      <c r="CZ152" s="32"/>
    </row>
    <row r="153" spans="1:104" x14ac:dyDescent="0.2">
      <c r="A153" s="19" t="s">
        <v>271</v>
      </c>
      <c r="B153" s="19" t="s">
        <v>272</v>
      </c>
      <c r="E153" s="32" t="s">
        <v>248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32">
        <v>0</v>
      </c>
      <c r="V153" s="19">
        <v>1</v>
      </c>
      <c r="W153" s="19">
        <v>1</v>
      </c>
      <c r="X153" s="19">
        <v>1</v>
      </c>
      <c r="Y153" s="19">
        <v>1</v>
      </c>
      <c r="Z153" s="19">
        <v>1</v>
      </c>
      <c r="AA153" s="32">
        <v>1</v>
      </c>
      <c r="AG153" s="19">
        <v>1</v>
      </c>
      <c r="AH153" s="19">
        <v>1</v>
      </c>
      <c r="AI153" s="19">
        <v>1</v>
      </c>
      <c r="AJ153" s="19">
        <v>1</v>
      </c>
      <c r="AK153" s="19">
        <v>1</v>
      </c>
      <c r="AL153" s="32">
        <v>1</v>
      </c>
      <c r="AR153" s="19">
        <v>3.1946200000000001E-2</v>
      </c>
      <c r="AS153" s="19">
        <v>2.8494800000000001E-2</v>
      </c>
      <c r="AT153" s="19">
        <v>2.9576399999999999E-2</v>
      </c>
      <c r="AU153" s="19">
        <v>3.6603200000000002E-2</v>
      </c>
      <c r="AV153" s="19">
        <v>6.1178400000000001E-2</v>
      </c>
      <c r="AW153" s="32">
        <v>5.6784500000000002E-2</v>
      </c>
      <c r="BC153" s="19">
        <v>0</v>
      </c>
      <c r="BD153" s="19">
        <v>0</v>
      </c>
      <c r="BE153" s="19">
        <v>0</v>
      </c>
      <c r="BF153" s="19">
        <v>1</v>
      </c>
      <c r="BG153" s="19">
        <v>0</v>
      </c>
      <c r="BH153" s="32">
        <v>1</v>
      </c>
      <c r="BI153" s="19" t="s">
        <v>4104</v>
      </c>
      <c r="BJ153" s="19" t="s">
        <v>4104</v>
      </c>
      <c r="BK153" s="19" t="s">
        <v>4104</v>
      </c>
      <c r="BL153" s="19" t="s">
        <v>4104</v>
      </c>
      <c r="BM153" s="19" t="s">
        <v>4104</v>
      </c>
      <c r="BN153" s="19">
        <v>7.6066230099999999</v>
      </c>
      <c r="BO153" s="19">
        <v>9.8332384140000002</v>
      </c>
      <c r="BP153" s="19">
        <v>10.328571478127515</v>
      </c>
      <c r="BQ153" s="19">
        <v>10.328571478127515</v>
      </c>
      <c r="BR153" s="19">
        <v>10.328571478127515</v>
      </c>
      <c r="BS153" s="32">
        <v>10.328571478127515</v>
      </c>
      <c r="BT153" s="19" t="s">
        <v>4104</v>
      </c>
      <c r="BU153" s="19" t="s">
        <v>4104</v>
      </c>
      <c r="BV153" s="19" t="s">
        <v>4104</v>
      </c>
      <c r="BW153" s="19" t="s">
        <v>4104</v>
      </c>
      <c r="BX153" s="19" t="s">
        <v>4104</v>
      </c>
      <c r="BY153" s="19">
        <v>0.1047</v>
      </c>
      <c r="BZ153" s="19">
        <v>9.7100000000000006E-2</v>
      </c>
      <c r="CA153" s="19">
        <v>6.4399999999999999E-2</v>
      </c>
      <c r="CB153" s="19">
        <v>4.5900000000000003E-2</v>
      </c>
      <c r="CC153" s="19">
        <v>0.17460000000000001</v>
      </c>
      <c r="CD153" s="32">
        <v>0.1898</v>
      </c>
      <c r="CE153" s="19" t="s">
        <v>4104</v>
      </c>
      <c r="CF153" s="19" t="s">
        <v>4104</v>
      </c>
      <c r="CG153" s="19" t="s">
        <v>4104</v>
      </c>
      <c r="CH153" s="19" t="s">
        <v>4104</v>
      </c>
      <c r="CI153" s="19" t="s">
        <v>4104</v>
      </c>
      <c r="CJ153" s="19">
        <v>6.2E-2</v>
      </c>
      <c r="CK153" s="19">
        <v>0.11899999999999999</v>
      </c>
      <c r="CL153" s="19">
        <v>0.14000000000000001</v>
      </c>
      <c r="CM153" s="19">
        <v>0.155</v>
      </c>
      <c r="CN153" s="19">
        <v>0.16917829999999984</v>
      </c>
      <c r="CO153" s="32">
        <v>0.16917829999999984</v>
      </c>
      <c r="CP153" s="19" t="s">
        <v>4104</v>
      </c>
      <c r="CQ153" s="19" t="s">
        <v>4104</v>
      </c>
      <c r="CR153" s="19" t="s">
        <v>4104</v>
      </c>
      <c r="CS153" s="19" t="s">
        <v>4104</v>
      </c>
      <c r="CT153" s="19" t="s">
        <v>4104</v>
      </c>
      <c r="CU153" s="19">
        <v>15.116815389874519</v>
      </c>
      <c r="CV153" s="19">
        <v>15.564597155344428</v>
      </c>
      <c r="CW153" s="19">
        <v>15.980021661663942</v>
      </c>
      <c r="CX153" s="19">
        <v>16.039999070510174</v>
      </c>
      <c r="CY153" s="19">
        <v>16.312897122060892</v>
      </c>
      <c r="CZ153" s="32">
        <v>16.629098684966472</v>
      </c>
    </row>
    <row r="154" spans="1:104" x14ac:dyDescent="0.2">
      <c r="A154" s="19" t="s">
        <v>261</v>
      </c>
      <c r="B154" s="19" t="s">
        <v>4010</v>
      </c>
      <c r="E154" s="32" t="s">
        <v>248</v>
      </c>
      <c r="F154" s="19">
        <v>0</v>
      </c>
      <c r="G154" s="19">
        <v>0</v>
      </c>
      <c r="I154" s="19">
        <v>0</v>
      </c>
      <c r="J154" s="19">
        <v>0</v>
      </c>
      <c r="L154" s="19">
        <v>0</v>
      </c>
      <c r="M154" s="19">
        <v>0</v>
      </c>
      <c r="N154" s="19">
        <v>0</v>
      </c>
      <c r="O154" s="19">
        <v>0</v>
      </c>
      <c r="P154" s="32">
        <v>0</v>
      </c>
      <c r="Q154" s="19">
        <v>1</v>
      </c>
      <c r="R154" s="19">
        <v>1</v>
      </c>
      <c r="T154" s="19">
        <v>1</v>
      </c>
      <c r="U154" s="19">
        <v>1</v>
      </c>
      <c r="W154" s="19">
        <v>1</v>
      </c>
      <c r="X154" s="19">
        <v>1</v>
      </c>
      <c r="Y154" s="19">
        <v>1</v>
      </c>
      <c r="Z154" s="19">
        <v>1</v>
      </c>
      <c r="AA154" s="32">
        <v>1</v>
      </c>
      <c r="AB154" s="19">
        <v>1</v>
      </c>
      <c r="AC154" s="19">
        <v>1</v>
      </c>
      <c r="AE154" s="19">
        <v>1</v>
      </c>
      <c r="AF154" s="19">
        <v>1</v>
      </c>
      <c r="AH154" s="19">
        <v>1</v>
      </c>
      <c r="AI154" s="19">
        <v>1</v>
      </c>
      <c r="AJ154" s="19">
        <v>1</v>
      </c>
      <c r="AK154" s="19">
        <v>1</v>
      </c>
      <c r="AL154" s="32">
        <v>1</v>
      </c>
      <c r="AM154" s="19">
        <v>2.7610300000000001E-2</v>
      </c>
      <c r="AN154" s="19">
        <v>2.6202699999999999E-2</v>
      </c>
      <c r="AP154" s="19">
        <v>2.65355E-2</v>
      </c>
      <c r="AQ154" s="19">
        <v>2.84703E-2</v>
      </c>
      <c r="AS154" s="19">
        <v>3.1515500000000002E-2</v>
      </c>
      <c r="AT154" s="19">
        <v>3.0478600000000002E-2</v>
      </c>
      <c r="AU154" s="19">
        <v>2.8234499999999999E-2</v>
      </c>
      <c r="AV154" s="19">
        <v>3.04006E-2</v>
      </c>
      <c r="AW154" s="32">
        <v>3.09906E-2</v>
      </c>
      <c r="AX154" s="19">
        <v>0</v>
      </c>
      <c r="AY154" s="19">
        <v>0</v>
      </c>
      <c r="AZ154" s="19">
        <v>0</v>
      </c>
      <c r="BA154" s="19">
        <v>0</v>
      </c>
      <c r="BB154" s="19">
        <v>0</v>
      </c>
      <c r="BC154" s="19">
        <v>0</v>
      </c>
      <c r="BD154" s="19">
        <v>0</v>
      </c>
      <c r="BE154" s="19">
        <v>0</v>
      </c>
      <c r="BF154" s="19">
        <v>0</v>
      </c>
      <c r="BG154" s="19">
        <v>0</v>
      </c>
      <c r="BH154" s="32">
        <v>0</v>
      </c>
      <c r="BI154" s="19">
        <v>0.52055343499999995</v>
      </c>
      <c r="BJ154" s="19">
        <v>1.0699630019999999</v>
      </c>
      <c r="BK154" s="19" t="s">
        <v>4104</v>
      </c>
      <c r="BL154" s="19">
        <v>2.4972305129999999</v>
      </c>
      <c r="BM154" s="19">
        <v>1.336644892</v>
      </c>
      <c r="BN154" s="19" t="s">
        <v>4104</v>
      </c>
      <c r="BO154" s="19">
        <v>1.0258829970000001</v>
      </c>
      <c r="BP154" s="19">
        <v>1.0655877030000001</v>
      </c>
      <c r="BQ154" s="19">
        <v>1.2517715110000001</v>
      </c>
      <c r="BR154" s="19">
        <v>1.8233911047523601</v>
      </c>
      <c r="BS154" s="32">
        <v>1.2995996752646799</v>
      </c>
      <c r="BT154" s="19" t="s">
        <v>4104</v>
      </c>
      <c r="BU154" s="19" t="s">
        <v>4104</v>
      </c>
      <c r="BV154" s="19" t="s">
        <v>4104</v>
      </c>
      <c r="BW154" s="19" t="s">
        <v>4104</v>
      </c>
      <c r="BX154" s="19" t="s">
        <v>4104</v>
      </c>
      <c r="BY154" s="19" t="s">
        <v>4104</v>
      </c>
      <c r="BZ154" s="19">
        <v>0.24859999999999999</v>
      </c>
      <c r="CA154" s="19">
        <v>0.1191</v>
      </c>
      <c r="CB154" s="19">
        <v>9.3100000000000002E-2</v>
      </c>
      <c r="CC154" s="19">
        <v>0.13</v>
      </c>
      <c r="CD154" s="32">
        <v>0.21909999999999999</v>
      </c>
      <c r="CE154" s="19">
        <v>-0.31900000000000001</v>
      </c>
      <c r="CF154" s="19">
        <v>-0.28299999999999997</v>
      </c>
      <c r="CG154" s="19" t="s">
        <v>4104</v>
      </c>
      <c r="CH154" s="19">
        <v>-0.104</v>
      </c>
      <c r="CI154" s="19">
        <v>-0.113</v>
      </c>
      <c r="CJ154" s="19" t="s">
        <v>4104</v>
      </c>
      <c r="CK154" s="19">
        <v>-8.4000000000000005E-2</v>
      </c>
      <c r="CL154" s="19">
        <v>-7.4999999999999997E-2</v>
      </c>
      <c r="CM154" s="19">
        <v>2.7E-2</v>
      </c>
      <c r="CN154" s="19">
        <v>-0.08</v>
      </c>
      <c r="CO154" s="32">
        <v>-2.5000000000000001E-2</v>
      </c>
      <c r="CP154" s="19">
        <v>14.690060869282334</v>
      </c>
      <c r="CR154" s="19" t="s">
        <v>4104</v>
      </c>
      <c r="CS154" s="19">
        <v>15.554024268620189</v>
      </c>
      <c r="CT154" s="19">
        <v>14.904752885682639</v>
      </c>
      <c r="CU154" s="19" t="s">
        <v>4104</v>
      </c>
      <c r="CV154" s="19">
        <v>15.959505608620141</v>
      </c>
      <c r="CW154" s="19">
        <v>15.799606401568955</v>
      </c>
      <c r="CX154" s="19">
        <v>15.765960049308836</v>
      </c>
      <c r="CY154" s="19">
        <v>15.774881312180849</v>
      </c>
      <c r="CZ154" s="32">
        <v>16.362152119698926</v>
      </c>
    </row>
    <row r="155" spans="1:104" x14ac:dyDescent="0.2">
      <c r="A155" s="19" t="s">
        <v>253</v>
      </c>
      <c r="B155" s="19" t="s">
        <v>4011</v>
      </c>
      <c r="E155" s="32" t="s">
        <v>248</v>
      </c>
      <c r="H155" s="19">
        <v>0</v>
      </c>
      <c r="I155" s="19">
        <v>0</v>
      </c>
      <c r="J155" s="19">
        <v>0</v>
      </c>
      <c r="L155" s="19">
        <v>0</v>
      </c>
      <c r="M155" s="19">
        <v>0</v>
      </c>
      <c r="N155" s="19">
        <v>0</v>
      </c>
      <c r="O155" s="19">
        <v>1</v>
      </c>
      <c r="P155" s="32">
        <v>0</v>
      </c>
      <c r="S155" s="19">
        <v>1</v>
      </c>
      <c r="T155" s="19">
        <v>1</v>
      </c>
      <c r="U155" s="19">
        <v>1</v>
      </c>
      <c r="W155" s="19">
        <v>1</v>
      </c>
      <c r="X155" s="19">
        <v>1</v>
      </c>
      <c r="Y155" s="19">
        <v>1</v>
      </c>
      <c r="Z155" s="19">
        <v>1</v>
      </c>
      <c r="AA155" s="32">
        <v>1</v>
      </c>
      <c r="AD155" s="19">
        <v>1</v>
      </c>
      <c r="AE155" s="19">
        <v>1</v>
      </c>
      <c r="AF155" s="19">
        <v>1</v>
      </c>
      <c r="AH155" s="19">
        <v>1</v>
      </c>
      <c r="AI155" s="19">
        <v>1</v>
      </c>
      <c r="AJ155" s="19">
        <v>1</v>
      </c>
      <c r="AK155" s="19">
        <v>1</v>
      </c>
      <c r="AL155" s="32">
        <v>1</v>
      </c>
      <c r="AO155" s="19">
        <v>2.2446299999999999E-2</v>
      </c>
      <c r="AP155" s="19">
        <v>2.1582199999999999E-2</v>
      </c>
      <c r="AQ155" s="19">
        <v>2.17089E-2</v>
      </c>
      <c r="AS155" s="19">
        <v>2.1336299999999999E-2</v>
      </c>
      <c r="AT155" s="19">
        <v>2.0468699999999999E-2</v>
      </c>
      <c r="AU155" s="19">
        <v>2.4719100000000001E-2</v>
      </c>
      <c r="AV155" s="19">
        <v>3.7593500000000002E-2</v>
      </c>
      <c r="AW155" s="32">
        <v>4.1341799999999998E-2</v>
      </c>
      <c r="AZ155" s="19">
        <v>0</v>
      </c>
      <c r="BA155" s="19">
        <v>0</v>
      </c>
      <c r="BB155" s="19">
        <v>0</v>
      </c>
      <c r="BD155" s="19">
        <v>0</v>
      </c>
      <c r="BE155" s="19">
        <v>0</v>
      </c>
      <c r="BF155" s="19">
        <v>0</v>
      </c>
      <c r="BG155" s="19">
        <v>0</v>
      </c>
      <c r="BH155" s="32">
        <v>1</v>
      </c>
      <c r="BI155" s="19" t="s">
        <v>4104</v>
      </c>
      <c r="BJ155" s="19" t="s">
        <v>4104</v>
      </c>
      <c r="BK155" s="19">
        <v>1.0208664460000001</v>
      </c>
      <c r="BL155" s="19">
        <v>1.39783021</v>
      </c>
      <c r="BM155" s="19">
        <v>2.2237034580000001</v>
      </c>
      <c r="BN155" s="19" t="s">
        <v>4104</v>
      </c>
      <c r="BO155" s="19">
        <v>1.8537056110000001</v>
      </c>
      <c r="BP155" s="19">
        <v>1.586076716</v>
      </c>
      <c r="BQ155" s="19">
        <v>2.1268633870000002</v>
      </c>
      <c r="BR155" s="19">
        <v>2.65257507987311</v>
      </c>
      <c r="BS155" s="32">
        <v>2.2624528715347001</v>
      </c>
      <c r="BT155" s="19" t="s">
        <v>4104</v>
      </c>
      <c r="BU155" s="19" t="s">
        <v>4104</v>
      </c>
      <c r="BV155" s="19">
        <v>0.2122</v>
      </c>
      <c r="BW155" s="19">
        <v>0.107</v>
      </c>
      <c r="BX155" s="19">
        <v>0.14099999999999999</v>
      </c>
      <c r="BY155" s="19" t="s">
        <v>4104</v>
      </c>
      <c r="BZ155" s="19">
        <v>9.3600000000000003E-2</v>
      </c>
      <c r="CA155" s="19">
        <v>0.13350000000000001</v>
      </c>
      <c r="CB155" s="19">
        <v>0.1245</v>
      </c>
      <c r="CC155" s="19">
        <v>0.20610000000000001</v>
      </c>
      <c r="CD155" s="32">
        <v>0.13880000000000001</v>
      </c>
      <c r="CE155" s="19" t="s">
        <v>4104</v>
      </c>
      <c r="CF155" s="19" t="s">
        <v>4104</v>
      </c>
      <c r="CG155" s="19">
        <v>-1.4E-2</v>
      </c>
      <c r="CH155" s="19">
        <v>0.108</v>
      </c>
      <c r="CI155" s="19">
        <v>-3.0000000000000001E-3</v>
      </c>
      <c r="CJ155" s="19" t="s">
        <v>4104</v>
      </c>
      <c r="CK155" s="19">
        <v>0.111</v>
      </c>
      <c r="CL155" s="19">
        <v>1.4999999999999999E-2</v>
      </c>
      <c r="CM155" s="19">
        <v>0.02</v>
      </c>
      <c r="CN155" s="19">
        <v>4.7E-2</v>
      </c>
      <c r="CO155" s="32">
        <v>0.13200000000000001</v>
      </c>
      <c r="CP155" s="19" t="s">
        <v>4104</v>
      </c>
      <c r="CQ155" s="19" t="s">
        <v>4104</v>
      </c>
      <c r="CR155" s="19">
        <v>15.615051394282201</v>
      </c>
      <c r="CS155" s="19">
        <v>15.729505858530599</v>
      </c>
      <c r="CT155" s="19">
        <v>15.562501441382819</v>
      </c>
      <c r="CU155" s="19" t="s">
        <v>4104</v>
      </c>
      <c r="CV155" s="19">
        <v>16.084656911198259</v>
      </c>
      <c r="CW155" s="19">
        <v>15.804961148307173</v>
      </c>
      <c r="CX155" s="19">
        <v>15.481525788733263</v>
      </c>
      <c r="CY155" s="19">
        <v>15.739163856860204</v>
      </c>
      <c r="CZ155" s="32">
        <v>16.275170092926974</v>
      </c>
    </row>
    <row r="156" spans="1:104" x14ac:dyDescent="0.2">
      <c r="A156" s="19" t="s">
        <v>257</v>
      </c>
      <c r="B156" s="19" t="s">
        <v>258</v>
      </c>
      <c r="E156" s="32" t="s">
        <v>248</v>
      </c>
      <c r="F156" s="19">
        <v>0</v>
      </c>
      <c r="G156" s="19">
        <v>0</v>
      </c>
      <c r="H156" s="19">
        <v>0</v>
      </c>
      <c r="I156" s="19">
        <v>1</v>
      </c>
      <c r="J156" s="19">
        <v>1</v>
      </c>
      <c r="K156" s="19">
        <v>1</v>
      </c>
      <c r="L156" s="19">
        <v>1</v>
      </c>
      <c r="M156" s="19">
        <v>1</v>
      </c>
      <c r="N156" s="19">
        <v>1</v>
      </c>
      <c r="O156" s="19">
        <v>1</v>
      </c>
      <c r="P156" s="32">
        <v>1</v>
      </c>
      <c r="Q156" s="19">
        <v>1</v>
      </c>
      <c r="R156" s="19">
        <v>1</v>
      </c>
      <c r="S156" s="19">
        <v>1</v>
      </c>
      <c r="T156" s="19">
        <v>1</v>
      </c>
      <c r="U156" s="19">
        <v>1</v>
      </c>
      <c r="V156" s="19">
        <v>1</v>
      </c>
      <c r="W156" s="19">
        <v>1</v>
      </c>
      <c r="X156" s="19">
        <v>1</v>
      </c>
      <c r="Y156" s="19">
        <v>1</v>
      </c>
      <c r="Z156" s="19">
        <v>1</v>
      </c>
      <c r="AA156" s="32">
        <v>1</v>
      </c>
      <c r="AB156" s="19">
        <v>1</v>
      </c>
      <c r="AC156" s="19">
        <v>1</v>
      </c>
      <c r="AD156" s="19">
        <v>1</v>
      </c>
      <c r="AE156" s="19">
        <v>1</v>
      </c>
      <c r="AF156" s="19">
        <v>1</v>
      </c>
      <c r="AG156" s="19">
        <v>1</v>
      </c>
      <c r="AH156" s="19">
        <v>1</v>
      </c>
      <c r="AI156" s="19">
        <v>1</v>
      </c>
      <c r="AJ156" s="19">
        <v>1</v>
      </c>
      <c r="AK156" s="19">
        <v>1</v>
      </c>
      <c r="AL156" s="32">
        <v>1</v>
      </c>
      <c r="AM156" s="19">
        <v>5.3249699999999997E-2</v>
      </c>
      <c r="AN156" s="19">
        <v>4.7379900000000003E-2</v>
      </c>
      <c r="AO156" s="19">
        <v>4.5596400000000002E-2</v>
      </c>
      <c r="AP156" s="19">
        <v>4.0802600000000001E-2</v>
      </c>
      <c r="AQ156" s="19">
        <v>3.6686999999999997E-2</v>
      </c>
      <c r="AR156" s="19">
        <v>3.51939E-2</v>
      </c>
      <c r="AS156" s="19">
        <v>3.5836100000000003E-2</v>
      </c>
      <c r="AT156" s="19">
        <v>4.2667099999999999E-2</v>
      </c>
      <c r="AU156" s="19">
        <v>4.0491300000000001E-2</v>
      </c>
      <c r="AV156" s="19">
        <v>4.1339800000000003E-2</v>
      </c>
      <c r="AW156" s="32">
        <v>4.2913399999999997E-2</v>
      </c>
      <c r="AX156" s="19">
        <v>0</v>
      </c>
      <c r="AY156" s="19">
        <v>0</v>
      </c>
      <c r="AZ156" s="19">
        <v>0</v>
      </c>
      <c r="BA156" s="19">
        <v>0</v>
      </c>
      <c r="BB156" s="19">
        <v>0</v>
      </c>
      <c r="BC156" s="19">
        <v>0</v>
      </c>
      <c r="BD156" s="19">
        <v>0</v>
      </c>
      <c r="BE156" s="19">
        <v>0</v>
      </c>
      <c r="BF156" s="19">
        <v>0</v>
      </c>
      <c r="BG156" s="19">
        <v>1</v>
      </c>
      <c r="BH156" s="32">
        <v>0</v>
      </c>
      <c r="BI156" s="19">
        <v>6.891356332</v>
      </c>
      <c r="BJ156" s="19">
        <v>6.6320403969999999</v>
      </c>
      <c r="BK156" s="19">
        <v>10.328571478127515</v>
      </c>
      <c r="BL156" s="19">
        <v>10.328571478127515</v>
      </c>
      <c r="BM156" s="19">
        <v>7.1323109420000002</v>
      </c>
      <c r="BN156" s="19">
        <v>5.5935312850000001</v>
      </c>
      <c r="BO156" s="19">
        <v>6.73496308</v>
      </c>
      <c r="BP156" s="19">
        <v>2.2995656119999999</v>
      </c>
      <c r="BQ156" s="19">
        <v>4.91762122</v>
      </c>
      <c r="BR156" s="19">
        <v>7.8920254431701604</v>
      </c>
      <c r="BS156" s="32">
        <v>10.328571478127515</v>
      </c>
      <c r="BT156" s="19" t="s">
        <v>4104</v>
      </c>
      <c r="BU156" s="19">
        <v>7.3099999999999998E-2</v>
      </c>
      <c r="BV156" s="19">
        <v>8.5900000000000004E-2</v>
      </c>
      <c r="BW156" s="19">
        <v>7.7200000000000005E-2</v>
      </c>
      <c r="BX156" s="19" t="s">
        <v>4104</v>
      </c>
      <c r="BY156" s="19">
        <v>6.3100000000000003E-2</v>
      </c>
      <c r="BZ156" s="19" t="s">
        <v>4104</v>
      </c>
      <c r="CA156" s="19" t="s">
        <v>4104</v>
      </c>
      <c r="CB156" s="19" t="s">
        <v>4104</v>
      </c>
      <c r="CC156" s="19">
        <v>7.5200000000000003E-2</v>
      </c>
      <c r="CD156" s="32">
        <v>5.1400000000000001E-2</v>
      </c>
      <c r="CE156" s="19">
        <v>0.16917829999999984</v>
      </c>
      <c r="CF156" s="19">
        <v>0.16917829999999984</v>
      </c>
      <c r="CG156" s="19">
        <v>0.16917829999999984</v>
      </c>
      <c r="CH156" s="19">
        <v>9.6000000000000002E-2</v>
      </c>
      <c r="CI156" s="19">
        <v>0.14000000000000001</v>
      </c>
      <c r="CJ156" s="19">
        <v>0.16900000000000001</v>
      </c>
      <c r="CK156" s="19">
        <v>3.9E-2</v>
      </c>
      <c r="CL156" s="19">
        <v>3.7999999999999999E-2</v>
      </c>
      <c r="CM156" s="19">
        <v>3.9E-2</v>
      </c>
      <c r="CN156" s="19">
        <v>2.5000000000000001E-2</v>
      </c>
      <c r="CO156" s="32">
        <v>9.1999999999999998E-2</v>
      </c>
      <c r="CP156" s="19">
        <v>18.625985095605635</v>
      </c>
      <c r="CQ156" s="19">
        <v>18.027033776828482</v>
      </c>
      <c r="CR156" s="19">
        <v>18.155488263529417</v>
      </c>
      <c r="CS156" s="19">
        <v>18.628356502858399</v>
      </c>
      <c r="CT156" s="19">
        <v>18.73964373828597</v>
      </c>
      <c r="CU156" s="19">
        <v>18.31850666758509</v>
      </c>
      <c r="CV156" s="19">
        <v>18.161847572197424</v>
      </c>
      <c r="CW156" s="19">
        <v>18.43968641178909</v>
      </c>
      <c r="CX156" s="19">
        <v>18.058359254006064</v>
      </c>
      <c r="CY156" s="19">
        <v>18.673280465116914</v>
      </c>
      <c r="CZ156" s="32">
        <v>19.700867515925182</v>
      </c>
    </row>
    <row r="157" spans="1:104" x14ac:dyDescent="0.2">
      <c r="A157" s="19" t="s">
        <v>265</v>
      </c>
      <c r="B157" s="19" t="s">
        <v>266</v>
      </c>
      <c r="E157" s="32" t="s">
        <v>248</v>
      </c>
      <c r="F157" s="19">
        <v>0</v>
      </c>
      <c r="G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32">
        <v>1</v>
      </c>
      <c r="Q157" s="19">
        <v>1</v>
      </c>
      <c r="R157" s="19">
        <v>1</v>
      </c>
      <c r="S157" s="19">
        <v>1</v>
      </c>
      <c r="T157" s="19">
        <v>1</v>
      </c>
      <c r="U157" s="19">
        <v>1</v>
      </c>
      <c r="V157" s="19">
        <v>1</v>
      </c>
      <c r="W157" s="19">
        <v>1</v>
      </c>
      <c r="X157" s="19">
        <v>1</v>
      </c>
      <c r="Y157" s="19">
        <v>1</v>
      </c>
      <c r="Z157" s="19">
        <v>1</v>
      </c>
      <c r="AA157" s="32">
        <v>1</v>
      </c>
      <c r="AB157" s="19">
        <v>1</v>
      </c>
      <c r="AC157" s="19">
        <v>1</v>
      </c>
      <c r="AD157" s="19">
        <v>1</v>
      </c>
      <c r="AE157" s="19">
        <v>1</v>
      </c>
      <c r="AF157" s="19">
        <v>1</v>
      </c>
      <c r="AG157" s="19">
        <v>1</v>
      </c>
      <c r="AH157" s="19">
        <v>1</v>
      </c>
      <c r="AI157" s="19">
        <v>1</v>
      </c>
      <c r="AJ157" s="19">
        <v>1</v>
      </c>
      <c r="AK157" s="19">
        <v>1</v>
      </c>
      <c r="AL157" s="32">
        <v>1</v>
      </c>
      <c r="AM157" s="19">
        <v>2.8907200000000001E-2</v>
      </c>
      <c r="AN157" s="19">
        <v>3.83135E-2</v>
      </c>
      <c r="AO157" s="19">
        <v>3.2566900000000003E-2</v>
      </c>
      <c r="AP157" s="19">
        <v>2.9479499999999999E-2</v>
      </c>
      <c r="AQ157" s="19">
        <v>3.4353799999999997E-2</v>
      </c>
      <c r="AR157" s="19">
        <v>3.6607099999999997E-2</v>
      </c>
      <c r="AS157" s="19">
        <v>3.4188000000000003E-2</v>
      </c>
      <c r="AT157" s="19">
        <v>3.3305399999999999E-2</v>
      </c>
      <c r="AU157" s="19">
        <v>3.2695599999999998E-2</v>
      </c>
      <c r="AV157" s="19">
        <v>2.7437599999999999E-2</v>
      </c>
      <c r="AW157" s="32">
        <v>3.8582199999999997E-2</v>
      </c>
      <c r="AX157" s="19">
        <v>0</v>
      </c>
      <c r="AY157" s="19">
        <v>0</v>
      </c>
      <c r="AZ157" s="19">
        <v>0</v>
      </c>
      <c r="BA157" s="19">
        <v>0</v>
      </c>
      <c r="BB157" s="19">
        <v>0</v>
      </c>
      <c r="BC157" s="19">
        <v>0</v>
      </c>
      <c r="BD157" s="19">
        <v>0</v>
      </c>
      <c r="BE157" s="19">
        <v>0</v>
      </c>
      <c r="BF157" s="19">
        <v>0</v>
      </c>
      <c r="BG157" s="19">
        <v>0</v>
      </c>
      <c r="BH157" s="32">
        <v>1</v>
      </c>
      <c r="BI157" s="19">
        <v>5.9278414394503098</v>
      </c>
      <c r="BJ157" s="19">
        <v>5.1568135728956799</v>
      </c>
      <c r="BK157" s="19">
        <v>6.8849718539646902</v>
      </c>
      <c r="BL157" s="19">
        <v>5.4506441965156398</v>
      </c>
      <c r="BM157" s="19">
        <v>6.9112204875913203</v>
      </c>
      <c r="BN157" s="19">
        <v>10.022191170549601</v>
      </c>
      <c r="BO157" s="19">
        <v>10.328571478127515</v>
      </c>
      <c r="BP157" s="19">
        <v>9.3288654846637407</v>
      </c>
      <c r="BQ157" s="19">
        <v>10.328571478127515</v>
      </c>
      <c r="BR157" s="19">
        <v>10.328571478127515</v>
      </c>
      <c r="BS157" s="32">
        <v>10.328571478127515</v>
      </c>
      <c r="BT157" s="19" t="s">
        <v>4104</v>
      </c>
      <c r="BU157" s="19" t="s">
        <v>4104</v>
      </c>
      <c r="BV157" s="19" t="s">
        <v>4104</v>
      </c>
      <c r="BW157" s="19" t="s">
        <v>4104</v>
      </c>
      <c r="BX157" s="19" t="s">
        <v>4104</v>
      </c>
      <c r="BY157" s="19" t="s">
        <v>4104</v>
      </c>
      <c r="BZ157" s="19" t="s">
        <v>4104</v>
      </c>
      <c r="CA157" s="19" t="s">
        <v>4104</v>
      </c>
      <c r="CB157" s="19" t="s">
        <v>4104</v>
      </c>
      <c r="CC157" s="19">
        <v>0.21759999999999999</v>
      </c>
      <c r="CD157" s="32">
        <v>0.17519999999999999</v>
      </c>
      <c r="CE157" s="19">
        <v>0.158</v>
      </c>
      <c r="CF157" s="19">
        <v>0.16917829999999984</v>
      </c>
      <c r="CG157" s="19">
        <v>0.13800000000000001</v>
      </c>
      <c r="CH157" s="19">
        <v>0.161</v>
      </c>
      <c r="CI157" s="19">
        <v>0.125</v>
      </c>
      <c r="CJ157" s="19">
        <v>0.158</v>
      </c>
      <c r="CK157" s="19">
        <v>0.154</v>
      </c>
      <c r="CL157" s="19">
        <v>0.16917829999999984</v>
      </c>
      <c r="CM157" s="19">
        <v>0.16917829999999984</v>
      </c>
      <c r="CN157" s="19">
        <v>0.16917829999999984</v>
      </c>
      <c r="CO157" s="32">
        <v>0.16917829999999984</v>
      </c>
      <c r="CP157" s="19">
        <v>16.691617706836716</v>
      </c>
      <c r="CQ157" s="19">
        <v>16.814208314261137</v>
      </c>
      <c r="CR157" s="19">
        <v>16.886554915300021</v>
      </c>
      <c r="CS157" s="19">
        <v>17.026388507313943</v>
      </c>
      <c r="CT157" s="19">
        <v>16.44681129073107</v>
      </c>
      <c r="CU157" s="19">
        <v>16.367305010017347</v>
      </c>
      <c r="CV157" s="19">
        <v>16.761477364066284</v>
      </c>
      <c r="CW157" s="19">
        <v>17.250714077763611</v>
      </c>
      <c r="CX157" s="19">
        <v>17.108167170940739</v>
      </c>
      <c r="CY157" s="19">
        <v>17.749840552046695</v>
      </c>
      <c r="CZ157" s="32">
        <v>18.408139896611026</v>
      </c>
    </row>
    <row r="158" spans="1:104" x14ac:dyDescent="0.2">
      <c r="A158" s="19" t="s">
        <v>251</v>
      </c>
      <c r="B158" s="19" t="s">
        <v>252</v>
      </c>
      <c r="E158" s="32" t="s">
        <v>248</v>
      </c>
      <c r="F158" s="19">
        <v>0</v>
      </c>
      <c r="G158" s="19">
        <v>1</v>
      </c>
      <c r="H158" s="19">
        <v>1</v>
      </c>
      <c r="I158" s="19">
        <v>1</v>
      </c>
      <c r="J158" s="19">
        <v>1</v>
      </c>
      <c r="K158" s="19">
        <v>1</v>
      </c>
      <c r="L158" s="19">
        <v>1</v>
      </c>
      <c r="M158" s="19">
        <v>1</v>
      </c>
      <c r="N158" s="19">
        <v>1</v>
      </c>
      <c r="O158" s="19">
        <v>1</v>
      </c>
      <c r="P158" s="32">
        <v>1</v>
      </c>
      <c r="Q158" s="19">
        <v>1</v>
      </c>
      <c r="R158" s="19">
        <v>1</v>
      </c>
      <c r="S158" s="19">
        <v>1</v>
      </c>
      <c r="T158" s="19">
        <v>1</v>
      </c>
      <c r="U158" s="19">
        <v>1</v>
      </c>
      <c r="V158" s="19">
        <v>1</v>
      </c>
      <c r="W158" s="19">
        <v>1</v>
      </c>
      <c r="X158" s="19">
        <v>1</v>
      </c>
      <c r="Y158" s="19">
        <v>1</v>
      </c>
      <c r="Z158" s="19">
        <v>1</v>
      </c>
      <c r="AA158" s="32">
        <v>1</v>
      </c>
      <c r="AB158" s="19">
        <v>1</v>
      </c>
      <c r="AC158" s="19">
        <v>1</v>
      </c>
      <c r="AD158" s="19">
        <v>1</v>
      </c>
      <c r="AE158" s="19">
        <v>1</v>
      </c>
      <c r="AF158" s="19">
        <v>1</v>
      </c>
      <c r="AG158" s="19">
        <v>1</v>
      </c>
      <c r="AH158" s="19">
        <v>1</v>
      </c>
      <c r="AI158" s="19">
        <v>1</v>
      </c>
      <c r="AJ158" s="19">
        <v>1</v>
      </c>
      <c r="AK158" s="19">
        <v>1</v>
      </c>
      <c r="AL158" s="32">
        <v>1</v>
      </c>
      <c r="AM158" s="19">
        <v>3.7109299999999998E-2</v>
      </c>
      <c r="AN158" s="19">
        <v>4.2119400000000001E-2</v>
      </c>
      <c r="AO158" s="19">
        <v>4.0782499999999999E-2</v>
      </c>
      <c r="AP158" s="19">
        <v>4.1638700000000001E-2</v>
      </c>
      <c r="AQ158" s="19">
        <v>4.4298700000000003E-2</v>
      </c>
      <c r="AR158" s="19">
        <v>4.6996400000000001E-2</v>
      </c>
      <c r="AS158" s="19">
        <v>4.8391200000000002E-2</v>
      </c>
      <c r="AT158" s="19">
        <v>4.8455600000000001E-2</v>
      </c>
      <c r="AU158" s="19">
        <v>4.3123000000000002E-2</v>
      </c>
      <c r="AV158" s="19">
        <v>4.2515299999999999E-2</v>
      </c>
      <c r="AW158" s="32">
        <v>4.5314199999999999E-2</v>
      </c>
      <c r="AX158" s="19">
        <v>0</v>
      </c>
      <c r="AY158" s="19">
        <v>0</v>
      </c>
      <c r="AZ158" s="19">
        <v>0</v>
      </c>
      <c r="BA158" s="19">
        <v>0</v>
      </c>
      <c r="BB158" s="19">
        <v>0</v>
      </c>
      <c r="BC158" s="19">
        <v>0</v>
      </c>
      <c r="BD158" s="19">
        <v>0</v>
      </c>
      <c r="BE158" s="19">
        <v>0</v>
      </c>
      <c r="BF158" s="19">
        <v>0</v>
      </c>
      <c r="BG158" s="19">
        <v>0</v>
      </c>
      <c r="BH158" s="32">
        <v>0</v>
      </c>
      <c r="BI158" s="19">
        <v>0.22413657734863501</v>
      </c>
      <c r="BJ158" s="19">
        <v>0.2011343951618926</v>
      </c>
      <c r="BK158" s="19">
        <v>0.90092296570353603</v>
      </c>
      <c r="BL158" s="19">
        <v>0.54878080431478904</v>
      </c>
      <c r="BM158" s="19">
        <v>0.49256710235525403</v>
      </c>
      <c r="BN158" s="19">
        <v>0.422453621373375</v>
      </c>
      <c r="BO158" s="19">
        <v>0.689198631336988</v>
      </c>
      <c r="BP158" s="19">
        <v>1.5542045207677999</v>
      </c>
      <c r="BQ158" s="19">
        <v>2.00539444134471</v>
      </c>
      <c r="BR158" s="19">
        <v>0.2011343951618926</v>
      </c>
      <c r="BS158" s="32">
        <v>10.328571478127515</v>
      </c>
      <c r="BT158" s="19">
        <v>0.2384</v>
      </c>
      <c r="BU158" s="19">
        <v>0.25640000000000002</v>
      </c>
      <c r="BV158" s="19">
        <v>0.27329999999999999</v>
      </c>
      <c r="BW158" s="19">
        <v>0.2417</v>
      </c>
      <c r="BX158" s="19">
        <v>0.12909999999999999</v>
      </c>
      <c r="BY158" s="19">
        <v>0.14749999999999999</v>
      </c>
      <c r="BZ158" s="19">
        <v>0.15620000000000001</v>
      </c>
      <c r="CA158" s="19">
        <v>0.23480000000000001</v>
      </c>
      <c r="CB158" s="19">
        <v>0.36749999999999999</v>
      </c>
      <c r="CC158" s="19">
        <v>0.61939999999999995</v>
      </c>
      <c r="CD158" s="32">
        <v>0.64319999999999999</v>
      </c>
      <c r="CE158" s="19">
        <v>2.8000000000000001E-2</v>
      </c>
      <c r="CF158" s="19">
        <v>-0.32700000000000001</v>
      </c>
      <c r="CG158" s="19">
        <v>-0.315</v>
      </c>
      <c r="CH158" s="19">
        <v>-0.17599999999999999</v>
      </c>
      <c r="CI158" s="19">
        <v>0.14199999999999999</v>
      </c>
      <c r="CJ158" s="19">
        <v>-4.5999999999999999E-2</v>
      </c>
      <c r="CK158" s="19">
        <v>-0.128</v>
      </c>
      <c r="CL158" s="19">
        <v>-0.375</v>
      </c>
      <c r="CM158" s="19">
        <v>-0.47170000000000001</v>
      </c>
      <c r="CN158" s="19">
        <v>-0.39200000000000002</v>
      </c>
      <c r="CO158" s="32">
        <v>-0.14799999999999999</v>
      </c>
      <c r="CP158" s="19">
        <v>20.070342338475658</v>
      </c>
      <c r="CQ158" s="19">
        <v>18.343303397998628</v>
      </c>
      <c r="CR158" s="19">
        <v>18.108800059011067</v>
      </c>
      <c r="CS158" s="19">
        <v>18.849946417294341</v>
      </c>
      <c r="CT158" s="19">
        <v>18.114312892471197</v>
      </c>
      <c r="CU158" s="19">
        <v>17.880371725737803</v>
      </c>
      <c r="CV158" s="19">
        <v>17.479395945586102</v>
      </c>
      <c r="CW158" s="19">
        <v>17.768821526452644</v>
      </c>
      <c r="CX158" s="19">
        <v>16.816563810064331</v>
      </c>
      <c r="CY158" s="19">
        <v>16.08077455504916</v>
      </c>
      <c r="CZ158" s="32">
        <v>18.210877692261853</v>
      </c>
    </row>
    <row r="159" spans="1:104" x14ac:dyDescent="0.2">
      <c r="A159" s="19" t="s">
        <v>269</v>
      </c>
      <c r="B159" s="19" t="s">
        <v>270</v>
      </c>
      <c r="E159" s="32" t="s">
        <v>248</v>
      </c>
      <c r="F159" s="19">
        <v>1</v>
      </c>
      <c r="G159" s="19">
        <v>1</v>
      </c>
      <c r="H159" s="19">
        <v>1</v>
      </c>
      <c r="I159" s="19">
        <v>1</v>
      </c>
      <c r="J159" s="19">
        <v>1</v>
      </c>
      <c r="K159" s="19">
        <v>1</v>
      </c>
      <c r="L159" s="19">
        <v>1</v>
      </c>
      <c r="M159" s="19">
        <v>1</v>
      </c>
      <c r="N159" s="19">
        <v>1</v>
      </c>
      <c r="O159" s="19">
        <v>1</v>
      </c>
      <c r="P159" s="32">
        <v>1</v>
      </c>
      <c r="Q159" s="19">
        <v>1</v>
      </c>
      <c r="R159" s="19">
        <v>1</v>
      </c>
      <c r="S159" s="19">
        <v>1</v>
      </c>
      <c r="T159" s="19">
        <v>1</v>
      </c>
      <c r="U159" s="19">
        <v>1</v>
      </c>
      <c r="V159" s="19">
        <v>1</v>
      </c>
      <c r="W159" s="19">
        <v>1</v>
      </c>
      <c r="X159" s="19">
        <v>1</v>
      </c>
      <c r="Y159" s="19">
        <v>1</v>
      </c>
      <c r="Z159" s="19">
        <v>1</v>
      </c>
      <c r="AA159" s="32">
        <v>1</v>
      </c>
      <c r="AB159" s="19">
        <v>1</v>
      </c>
      <c r="AC159" s="19">
        <v>1</v>
      </c>
      <c r="AD159" s="19">
        <v>1</v>
      </c>
      <c r="AE159" s="19">
        <v>1</v>
      </c>
      <c r="AF159" s="19">
        <v>1</v>
      </c>
      <c r="AG159" s="19">
        <v>1</v>
      </c>
      <c r="AH159" s="19">
        <v>1</v>
      </c>
      <c r="AI159" s="19">
        <v>1</v>
      </c>
      <c r="AJ159" s="19">
        <v>1</v>
      </c>
      <c r="AK159" s="19">
        <v>1</v>
      </c>
      <c r="AL159" s="32">
        <v>1</v>
      </c>
      <c r="AM159" s="19">
        <v>1.8586800000000001E-2</v>
      </c>
      <c r="AN159" s="19">
        <v>2.3167299999999998E-2</v>
      </c>
      <c r="AO159" s="19">
        <v>2.3899799999999999E-2</v>
      </c>
      <c r="AP159" s="19">
        <v>2.5421099999999999E-2</v>
      </c>
      <c r="AQ159" s="19">
        <v>2.6759000000000002E-2</v>
      </c>
      <c r="AR159" s="19">
        <v>2.9728299999999999E-2</v>
      </c>
      <c r="AS159" s="19">
        <v>3.9729599999999997E-2</v>
      </c>
      <c r="AT159" s="19">
        <v>3.6465499999999998E-2</v>
      </c>
      <c r="AU159" s="19">
        <v>3.6991700000000002E-2</v>
      </c>
      <c r="AV159" s="19">
        <v>3.6370399999999997E-2</v>
      </c>
      <c r="AW159" s="32">
        <v>4.2949899999999999E-2</v>
      </c>
      <c r="AX159" s="19">
        <v>0</v>
      </c>
      <c r="AY159" s="19">
        <v>0</v>
      </c>
      <c r="AZ159" s="19">
        <v>1</v>
      </c>
      <c r="BA159" s="19">
        <v>1</v>
      </c>
      <c r="BB159" s="19">
        <v>1</v>
      </c>
      <c r="BC159" s="19">
        <v>0</v>
      </c>
      <c r="BD159" s="19">
        <v>0</v>
      </c>
      <c r="BE159" s="19">
        <v>0</v>
      </c>
      <c r="BF159" s="19">
        <v>0</v>
      </c>
      <c r="BG159" s="19">
        <v>0</v>
      </c>
      <c r="BH159" s="32">
        <v>0</v>
      </c>
      <c r="BI159" s="19">
        <v>1.5179576062885101</v>
      </c>
      <c r="BJ159" s="19">
        <v>1.54904753434378</v>
      </c>
      <c r="BK159" s="19">
        <v>1.5143715470791901</v>
      </c>
      <c r="BL159" s="19">
        <v>2.35668591340866</v>
      </c>
      <c r="BM159" s="19">
        <v>2.1829843716397299</v>
      </c>
      <c r="BN159" s="19">
        <v>2.7855439354004501</v>
      </c>
      <c r="BO159" s="19">
        <v>3.9682424723411098</v>
      </c>
      <c r="BP159" s="19">
        <v>4.0116770039109699</v>
      </c>
      <c r="BQ159" s="19">
        <v>4.7196748453435697</v>
      </c>
      <c r="BR159" s="19">
        <v>3.4038680240343302</v>
      </c>
      <c r="BS159" s="32">
        <v>5.1342962395136604</v>
      </c>
      <c r="BT159" s="19">
        <v>7.6899999999999996E-2</v>
      </c>
      <c r="BU159" s="19">
        <v>2.8730000000000002E-2</v>
      </c>
      <c r="BV159" s="19">
        <v>2.8730000000000002E-2</v>
      </c>
      <c r="BW159" s="19">
        <v>0.1041</v>
      </c>
      <c r="BX159" s="19">
        <v>0.1119</v>
      </c>
      <c r="BY159" s="19">
        <v>0.1004</v>
      </c>
      <c r="BZ159" s="19">
        <v>9.1399999999999995E-2</v>
      </c>
      <c r="CA159" s="19">
        <v>6.8599999999999994E-2</v>
      </c>
      <c r="CB159" s="19">
        <v>5.28E-2</v>
      </c>
      <c r="CC159" s="19">
        <v>0.15629999999999999</v>
      </c>
      <c r="CD159" s="32">
        <v>0.123</v>
      </c>
      <c r="CE159" s="19">
        <v>5.8999999999999997E-2</v>
      </c>
      <c r="CF159" s="19">
        <v>0.06</v>
      </c>
      <c r="CG159" s="19">
        <v>5.0999999999999997E-2</v>
      </c>
      <c r="CH159" s="19">
        <v>3.2000000000000001E-2</v>
      </c>
      <c r="CI159" s="19">
        <v>3.5999999999999997E-2</v>
      </c>
      <c r="CJ159" s="19">
        <v>0.03</v>
      </c>
      <c r="CK159" s="19">
        <v>3.7999999999999999E-2</v>
      </c>
      <c r="CL159" s="19">
        <v>3.7999999999999999E-2</v>
      </c>
      <c r="CM159" s="19">
        <v>3.1E-2</v>
      </c>
      <c r="CN159" s="19">
        <v>3.5999999999999997E-2</v>
      </c>
      <c r="CO159" s="32">
        <v>3.6999999999999998E-2</v>
      </c>
      <c r="CP159" s="19">
        <v>18.918963018641676</v>
      </c>
      <c r="CQ159" s="19">
        <v>18.936462543084779</v>
      </c>
      <c r="CR159" s="19">
        <v>19.089730494190508</v>
      </c>
      <c r="CS159" s="19">
        <v>18.937128609602709</v>
      </c>
      <c r="CT159" s="19">
        <v>18.778612266900208</v>
      </c>
      <c r="CU159" s="19">
        <v>18.407930076284206</v>
      </c>
      <c r="CV159" s="19">
        <v>18.543966808099992</v>
      </c>
      <c r="CW159" s="19">
        <v>19.032839717199188</v>
      </c>
      <c r="CX159" s="19">
        <v>18.900809571353705</v>
      </c>
      <c r="CY159" s="19">
        <v>19.016090397436646</v>
      </c>
      <c r="CZ159" s="32">
        <v>19.011059975394456</v>
      </c>
    </row>
    <row r="160" spans="1:104" x14ac:dyDescent="0.2">
      <c r="A160" s="19" t="s">
        <v>409</v>
      </c>
      <c r="B160" s="19" t="s">
        <v>4012</v>
      </c>
      <c r="D160" s="19">
        <v>2015</v>
      </c>
      <c r="E160" s="32" t="s">
        <v>248</v>
      </c>
      <c r="F160" s="19">
        <v>0</v>
      </c>
      <c r="G160" s="19">
        <v>1</v>
      </c>
      <c r="H160" s="19">
        <v>1</v>
      </c>
      <c r="I160" s="19">
        <v>1</v>
      </c>
      <c r="J160" s="19">
        <v>1</v>
      </c>
      <c r="P160" s="32"/>
      <c r="Q160" s="19">
        <v>1</v>
      </c>
      <c r="R160" s="19">
        <v>1</v>
      </c>
      <c r="S160" s="19">
        <v>1</v>
      </c>
      <c r="T160" s="19">
        <v>1</v>
      </c>
      <c r="U160" s="19">
        <v>1</v>
      </c>
      <c r="AA160" s="32"/>
      <c r="AB160" s="19">
        <v>1</v>
      </c>
      <c r="AC160" s="19">
        <v>1</v>
      </c>
      <c r="AD160" s="19">
        <v>1</v>
      </c>
      <c r="AE160" s="19">
        <v>1</v>
      </c>
      <c r="AF160" s="19">
        <v>1</v>
      </c>
      <c r="AL160" s="32"/>
      <c r="AM160" s="19">
        <v>3.2691100000000001E-2</v>
      </c>
      <c r="AN160" s="19">
        <v>3.6843500000000001E-2</v>
      </c>
      <c r="AO160" s="19">
        <v>3.5831399999999999E-2</v>
      </c>
      <c r="AP160" s="19">
        <v>8.9893899999999999E-2</v>
      </c>
      <c r="AQ160" s="19">
        <v>4.4408599999999999E-2</v>
      </c>
      <c r="AW160" s="32"/>
      <c r="AX160" s="19">
        <v>0</v>
      </c>
      <c r="AY160" s="19">
        <v>0</v>
      </c>
      <c r="AZ160" s="19">
        <v>0</v>
      </c>
      <c r="BA160" s="19">
        <v>0</v>
      </c>
      <c r="BB160" s="19">
        <v>0</v>
      </c>
      <c r="BH160" s="32"/>
      <c r="BI160" s="19" t="s">
        <v>4104</v>
      </c>
      <c r="BJ160" s="19" t="s">
        <v>4104</v>
      </c>
      <c r="BK160" s="19" t="s">
        <v>4104</v>
      </c>
      <c r="BL160" s="19">
        <v>2.2991000000000001</v>
      </c>
      <c r="BM160" s="19">
        <v>2.0411000000000001</v>
      </c>
      <c r="BN160" s="19" t="s">
        <v>4104</v>
      </c>
      <c r="BO160" s="19" t="s">
        <v>4104</v>
      </c>
      <c r="BP160" s="19" t="s">
        <v>4104</v>
      </c>
      <c r="BQ160" s="19" t="s">
        <v>4104</v>
      </c>
      <c r="BR160" s="19" t="s">
        <v>4104</v>
      </c>
      <c r="BS160" s="32" t="s">
        <v>4104</v>
      </c>
      <c r="BT160" s="19">
        <v>0.14551900000000001</v>
      </c>
      <c r="BU160" s="19">
        <v>5.3428000000000003E-2</v>
      </c>
      <c r="BV160" s="19" t="s">
        <v>4104</v>
      </c>
      <c r="BW160" s="19" t="s">
        <v>4104</v>
      </c>
      <c r="BX160" s="19" t="s">
        <v>4104</v>
      </c>
      <c r="BY160" s="19" t="s">
        <v>4104</v>
      </c>
      <c r="BZ160" s="19" t="s">
        <v>4104</v>
      </c>
      <c r="CA160" s="19" t="s">
        <v>4104</v>
      </c>
      <c r="CB160" s="19" t="s">
        <v>4104</v>
      </c>
      <c r="CC160" s="19" t="s">
        <v>4104</v>
      </c>
      <c r="CD160" s="32" t="s">
        <v>4104</v>
      </c>
      <c r="CE160" s="19" t="s">
        <v>4104</v>
      </c>
      <c r="CF160" s="19">
        <v>-0.47170000000000001</v>
      </c>
      <c r="CG160" s="19">
        <v>-0.47170000000000001</v>
      </c>
      <c r="CH160" s="19">
        <v>-0.47170000000000001</v>
      </c>
      <c r="CI160" s="19">
        <v>0.156917</v>
      </c>
      <c r="CJ160" s="19" t="s">
        <v>4104</v>
      </c>
      <c r="CK160" s="19" t="s">
        <v>4104</v>
      </c>
      <c r="CL160" s="19" t="s">
        <v>4104</v>
      </c>
      <c r="CM160" s="19" t="s">
        <v>4104</v>
      </c>
      <c r="CN160" s="19" t="s">
        <v>4104</v>
      </c>
      <c r="CO160" s="32" t="s">
        <v>4104</v>
      </c>
      <c r="CP160" s="19" t="s">
        <v>4104</v>
      </c>
      <c r="CQ160" s="19" t="s">
        <v>4104</v>
      </c>
      <c r="CR160" s="19" t="s">
        <v>4104</v>
      </c>
      <c r="CS160" s="19">
        <v>21.935206810921525</v>
      </c>
      <c r="CT160" s="19">
        <v>22.018022109317169</v>
      </c>
      <c r="CU160" s="19" t="s">
        <v>4104</v>
      </c>
      <c r="CV160" s="19" t="s">
        <v>4104</v>
      </c>
      <c r="CW160" s="19" t="s">
        <v>4104</v>
      </c>
      <c r="CX160" s="19" t="s">
        <v>4104</v>
      </c>
      <c r="CY160" s="19" t="s">
        <v>4104</v>
      </c>
      <c r="CZ160" s="32" t="s">
        <v>4104</v>
      </c>
    </row>
    <row r="161" spans="1:104" x14ac:dyDescent="0.2">
      <c r="A161" s="19" t="s">
        <v>455</v>
      </c>
      <c r="B161" s="19" t="s">
        <v>456</v>
      </c>
      <c r="C161" s="19">
        <v>2011</v>
      </c>
      <c r="E161" s="32" t="s">
        <v>248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32">
        <v>0</v>
      </c>
      <c r="S161" s="19">
        <v>1</v>
      </c>
      <c r="T161" s="19">
        <v>1</v>
      </c>
      <c r="U161" s="19">
        <v>1</v>
      </c>
      <c r="V161" s="19">
        <v>1</v>
      </c>
      <c r="W161" s="19">
        <v>1</v>
      </c>
      <c r="X161" s="19">
        <v>1</v>
      </c>
      <c r="Y161" s="19">
        <v>1</v>
      </c>
      <c r="Z161" s="19">
        <v>1</v>
      </c>
      <c r="AA161" s="32">
        <v>1</v>
      </c>
      <c r="AD161" s="19">
        <v>1</v>
      </c>
      <c r="AE161" s="19">
        <v>1</v>
      </c>
      <c r="AF161" s="19">
        <v>1</v>
      </c>
      <c r="AG161" s="19">
        <v>1</v>
      </c>
      <c r="AH161" s="19">
        <v>1</v>
      </c>
      <c r="AI161" s="19">
        <v>1</v>
      </c>
      <c r="AJ161" s="19">
        <v>1</v>
      </c>
      <c r="AK161" s="19">
        <v>1</v>
      </c>
      <c r="AL161" s="32">
        <v>1</v>
      </c>
      <c r="AP161" s="19">
        <v>2.9921400000000001E-2</v>
      </c>
      <c r="AQ161" s="19">
        <v>2.9601200000000001E-2</v>
      </c>
      <c r="AR161" s="19">
        <v>2.6720299999999999E-2</v>
      </c>
      <c r="AS161" s="19">
        <v>2.29193E-2</v>
      </c>
      <c r="AU161" s="19">
        <v>6.7718399999999998E-2</v>
      </c>
      <c r="AV161" s="19">
        <v>6.6588800000000004E-2</v>
      </c>
      <c r="AW161" s="32">
        <v>6.5304100000000004E-2</v>
      </c>
      <c r="BA161" s="19">
        <v>0</v>
      </c>
      <c r="BB161" s="19">
        <v>0</v>
      </c>
      <c r="BC161" s="19">
        <v>0</v>
      </c>
      <c r="BD161" s="19">
        <v>0</v>
      </c>
      <c r="BF161" s="19">
        <v>0</v>
      </c>
      <c r="BG161" s="19">
        <v>0</v>
      </c>
      <c r="BH161" s="32">
        <v>0</v>
      </c>
      <c r="BI161" s="19" t="s">
        <v>4104</v>
      </c>
      <c r="BJ161" s="19" t="s">
        <v>4104</v>
      </c>
      <c r="BK161" s="19">
        <v>10.328571478127515</v>
      </c>
      <c r="BL161" s="19">
        <v>10.328571478127515</v>
      </c>
      <c r="BM161" s="19">
        <v>7.0731113221967297</v>
      </c>
      <c r="BN161" s="19">
        <v>7.6119571775703196</v>
      </c>
      <c r="BO161" s="19">
        <v>5.3272512432957999</v>
      </c>
      <c r="BP161" s="19">
        <v>1.1016754945620499</v>
      </c>
      <c r="BQ161" s="19">
        <v>0.58488202725967597</v>
      </c>
      <c r="BR161" s="19">
        <v>0.2011343951618926</v>
      </c>
      <c r="BS161" s="32">
        <v>0.2011343951618926</v>
      </c>
      <c r="BT161" s="19" t="s">
        <v>4104</v>
      </c>
      <c r="BU161" s="19" t="s">
        <v>4104</v>
      </c>
      <c r="BV161" s="19" t="s">
        <v>4104</v>
      </c>
      <c r="BW161" s="19" t="s">
        <v>4104</v>
      </c>
      <c r="BX161" s="19" t="s">
        <v>4104</v>
      </c>
      <c r="BY161" s="19" t="s">
        <v>4104</v>
      </c>
      <c r="BZ161" s="19">
        <v>0.1245</v>
      </c>
      <c r="CA161" s="19">
        <v>8.5000000000000006E-2</v>
      </c>
      <c r="CB161" s="19">
        <v>0.1532</v>
      </c>
      <c r="CC161" s="19">
        <v>0.72436999999999996</v>
      </c>
      <c r="CD161" s="32">
        <v>0.72436999999999996</v>
      </c>
      <c r="CE161" s="19" t="s">
        <v>4104</v>
      </c>
      <c r="CF161" s="19" t="s">
        <v>4104</v>
      </c>
      <c r="CG161" s="19">
        <v>-0.47170000000000001</v>
      </c>
      <c r="CH161" s="19">
        <v>-0.47170000000000001</v>
      </c>
      <c r="CI161" s="19">
        <v>-0.47170000000000001</v>
      </c>
      <c r="CJ161" s="19">
        <v>-0.47170000000000001</v>
      </c>
      <c r="CK161" s="19">
        <v>-0.47170000000000001</v>
      </c>
      <c r="CL161" s="19">
        <v>-0.47</v>
      </c>
      <c r="CM161" s="19">
        <v>-0.47170000000000001</v>
      </c>
      <c r="CN161" s="19">
        <v>-0.47170000000000001</v>
      </c>
      <c r="CO161" s="32">
        <v>-0.47170000000000001</v>
      </c>
      <c r="CP161" s="19" t="s">
        <v>4104</v>
      </c>
      <c r="CQ161" s="19" t="s">
        <v>4104</v>
      </c>
      <c r="CR161" s="19">
        <v>16.91114566157313</v>
      </c>
      <c r="CS161" s="19">
        <v>18.148369513142253</v>
      </c>
      <c r="CT161" s="19">
        <v>17.643103544833181</v>
      </c>
      <c r="CU161" s="19">
        <v>17.109704284699998</v>
      </c>
      <c r="CV161" s="19">
        <v>17.509753356240491</v>
      </c>
      <c r="CW161" s="19">
        <v>17.579932304714955</v>
      </c>
      <c r="CX161" s="19">
        <v>16.278779994079589</v>
      </c>
      <c r="CZ161" s="32">
        <v>15.825435488421478</v>
      </c>
    </row>
    <row r="162" spans="1:104" x14ac:dyDescent="0.2">
      <c r="A162" s="19" t="s">
        <v>457</v>
      </c>
      <c r="B162" s="19" t="s">
        <v>3832</v>
      </c>
      <c r="C162" s="19">
        <v>2010</v>
      </c>
      <c r="E162" s="32" t="s">
        <v>248</v>
      </c>
      <c r="F162" s="19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32">
        <v>0</v>
      </c>
      <c r="Q162" s="19">
        <v>1</v>
      </c>
      <c r="R162" s="19">
        <v>1</v>
      </c>
      <c r="S162" s="19">
        <v>1</v>
      </c>
      <c r="T162" s="19">
        <v>1</v>
      </c>
      <c r="U162" s="19">
        <v>1</v>
      </c>
      <c r="V162" s="19">
        <v>1</v>
      </c>
      <c r="W162" s="19">
        <v>1</v>
      </c>
      <c r="X162" s="19">
        <v>1</v>
      </c>
      <c r="Y162" s="19">
        <v>1</v>
      </c>
      <c r="Z162" s="19">
        <v>1</v>
      </c>
      <c r="AA162" s="32">
        <v>1</v>
      </c>
      <c r="AB162" s="19">
        <v>1</v>
      </c>
      <c r="AC162" s="19">
        <v>1</v>
      </c>
      <c r="AD162" s="19">
        <v>1</v>
      </c>
      <c r="AE162" s="19">
        <v>1</v>
      </c>
      <c r="AF162" s="19">
        <v>1</v>
      </c>
      <c r="AG162" s="19">
        <v>1</v>
      </c>
      <c r="AH162" s="19">
        <v>1</v>
      </c>
      <c r="AI162" s="19">
        <v>1</v>
      </c>
      <c r="AJ162" s="19">
        <v>1</v>
      </c>
      <c r="AK162" s="19">
        <v>1</v>
      </c>
      <c r="AL162" s="32">
        <v>1</v>
      </c>
      <c r="AN162" s="19">
        <v>6.1821500000000001E-2</v>
      </c>
      <c r="AO162" s="19">
        <v>7.1819900000000006E-2</v>
      </c>
      <c r="AP162" s="19">
        <v>6.21279E-2</v>
      </c>
      <c r="AQ162" s="19">
        <v>6.0428099999999998E-2</v>
      </c>
      <c r="AR162" s="19">
        <v>3.4755400000000003E-5</v>
      </c>
      <c r="AS162" s="19">
        <v>3.3707899999999999E-2</v>
      </c>
      <c r="AT162" s="19">
        <v>3.1641700000000002E-2</v>
      </c>
      <c r="AU162" s="19">
        <v>3.07528E-2</v>
      </c>
      <c r="AV162" s="19">
        <v>4.8414800000000001E-2</v>
      </c>
      <c r="AW162" s="32">
        <v>2.9487900000000001E-2</v>
      </c>
      <c r="AY162" s="19">
        <v>0</v>
      </c>
      <c r="AZ162" s="19">
        <v>0</v>
      </c>
      <c r="BA162" s="19">
        <v>0</v>
      </c>
      <c r="BB162" s="19">
        <v>0</v>
      </c>
      <c r="BC162" s="19">
        <v>0</v>
      </c>
      <c r="BD162" s="19">
        <v>0</v>
      </c>
      <c r="BE162" s="19">
        <v>0</v>
      </c>
      <c r="BF162" s="19">
        <v>1</v>
      </c>
      <c r="BG162" s="19">
        <v>0</v>
      </c>
      <c r="BH162" s="32">
        <v>0</v>
      </c>
      <c r="BI162" s="19">
        <v>10.328571478127515</v>
      </c>
      <c r="BJ162" s="19">
        <v>10.328571478127515</v>
      </c>
      <c r="BK162" s="19">
        <v>10.328571478127515</v>
      </c>
      <c r="BL162" s="19">
        <v>3.4857067989999999</v>
      </c>
      <c r="BM162" s="19">
        <v>10.328571478127515</v>
      </c>
      <c r="BN162" s="19">
        <v>5.7178907619999997</v>
      </c>
      <c r="BO162" s="19">
        <v>6.8273875999999998</v>
      </c>
      <c r="BP162" s="19">
        <v>8.8985357339999993</v>
      </c>
      <c r="BQ162" s="19">
        <v>5.2890734510000001</v>
      </c>
      <c r="BR162" s="19">
        <v>10.328571478127515</v>
      </c>
      <c r="BS162" s="32">
        <v>10.328571478127515</v>
      </c>
      <c r="BT162" s="19" t="s">
        <v>4104</v>
      </c>
      <c r="BU162" s="19" t="s">
        <v>4104</v>
      </c>
      <c r="BV162" s="19" t="s">
        <v>4104</v>
      </c>
      <c r="BW162" s="19" t="s">
        <v>4104</v>
      </c>
      <c r="BX162" s="19" t="s">
        <v>4104</v>
      </c>
      <c r="BY162" s="19" t="s">
        <v>4104</v>
      </c>
      <c r="BZ162" s="19" t="s">
        <v>4104</v>
      </c>
      <c r="CA162" s="19" t="s">
        <v>4104</v>
      </c>
      <c r="CB162" s="19" t="s">
        <v>4104</v>
      </c>
      <c r="CC162" s="19">
        <v>5.96E-2</v>
      </c>
      <c r="CD162" s="32">
        <v>6.2199999999999998E-2</v>
      </c>
      <c r="CE162" s="19">
        <v>-0.47170000000000001</v>
      </c>
      <c r="CF162" s="19">
        <v>-0.47170000000000001</v>
      </c>
      <c r="CG162" s="19">
        <v>-0.47170000000000001</v>
      </c>
      <c r="CH162" s="19">
        <v>-0.47170000000000001</v>
      </c>
      <c r="CI162" s="19">
        <v>-0.47170000000000001</v>
      </c>
      <c r="CJ162" s="19">
        <v>-0.40600000000000003</v>
      </c>
      <c r="CK162" s="19">
        <v>-0.28299999999999997</v>
      </c>
      <c r="CL162" s="19">
        <v>-0.47170000000000001</v>
      </c>
      <c r="CM162" s="19">
        <v>-0.47170000000000001</v>
      </c>
      <c r="CN162" s="19">
        <v>-0.47170000000000001</v>
      </c>
      <c r="CO162" s="32">
        <v>-0.47170000000000001</v>
      </c>
      <c r="CP162" s="19">
        <v>16.223518389025138</v>
      </c>
      <c r="CQ162" s="19">
        <v>16.201766943449183</v>
      </c>
      <c r="CR162" s="19">
        <v>16.099578932536637</v>
      </c>
      <c r="CS162" s="19">
        <v>17.867996094894501</v>
      </c>
      <c r="CT162" s="19">
        <v>16.831068178871519</v>
      </c>
      <c r="CU162" s="19">
        <v>18.085965477846145</v>
      </c>
      <c r="CV162" s="19">
        <v>17.731410863709534</v>
      </c>
      <c r="CW162" s="19">
        <v>17.542225472672303</v>
      </c>
      <c r="CX162" s="19">
        <v>16.912513537820789</v>
      </c>
      <c r="CY162" s="19">
        <v>16.28487150126486</v>
      </c>
      <c r="CZ162" s="32">
        <v>17.327988001082321</v>
      </c>
    </row>
    <row r="163" spans="1:104" x14ac:dyDescent="0.2">
      <c r="A163" s="19" t="s">
        <v>459</v>
      </c>
      <c r="B163" s="19" t="s">
        <v>4015</v>
      </c>
      <c r="C163" s="19">
        <v>2016</v>
      </c>
      <c r="D163" s="19">
        <v>2018</v>
      </c>
      <c r="E163" s="32" t="s">
        <v>248</v>
      </c>
      <c r="N163" s="19">
        <v>0</v>
      </c>
      <c r="O163" s="19">
        <v>0</v>
      </c>
      <c r="P163" s="32">
        <v>0</v>
      </c>
      <c r="Y163" s="19">
        <v>1</v>
      </c>
      <c r="Z163" s="19">
        <v>1</v>
      </c>
      <c r="AA163" s="32">
        <v>1</v>
      </c>
      <c r="AJ163" s="19">
        <v>1</v>
      </c>
      <c r="AK163" s="19">
        <v>1</v>
      </c>
      <c r="AL163" s="32">
        <v>1</v>
      </c>
      <c r="AW163" s="32"/>
      <c r="BH163" s="32"/>
      <c r="BI163" s="19" t="s">
        <v>4104</v>
      </c>
      <c r="BJ163" s="19" t="s">
        <v>4104</v>
      </c>
      <c r="BK163" s="19" t="s">
        <v>4104</v>
      </c>
      <c r="BL163" s="19" t="s">
        <v>4104</v>
      </c>
      <c r="BM163" s="19" t="s">
        <v>4104</v>
      </c>
      <c r="BN163" s="19" t="s">
        <v>4104</v>
      </c>
      <c r="BO163" s="19" t="s">
        <v>4104</v>
      </c>
      <c r="BP163" s="19" t="s">
        <v>4104</v>
      </c>
      <c r="BQ163" s="19">
        <v>0.83022787510778395</v>
      </c>
      <c r="BR163" s="19">
        <v>1.88720210287599</v>
      </c>
      <c r="BS163" s="32">
        <v>4.7741571609749096</v>
      </c>
      <c r="BT163" s="19" t="s">
        <v>4104</v>
      </c>
      <c r="BU163" s="19" t="s">
        <v>4104</v>
      </c>
      <c r="BV163" s="19" t="s">
        <v>4104</v>
      </c>
      <c r="BW163" s="19" t="s">
        <v>4104</v>
      </c>
      <c r="BX163" s="19" t="s">
        <v>4104</v>
      </c>
      <c r="BY163" s="19" t="s">
        <v>4104</v>
      </c>
      <c r="BZ163" s="19" t="s">
        <v>4104</v>
      </c>
      <c r="CA163" s="19" t="s">
        <v>4104</v>
      </c>
      <c r="CB163" s="19" t="s">
        <v>4104</v>
      </c>
      <c r="CC163" s="19">
        <v>2.8730000000000002E-2</v>
      </c>
      <c r="CD163" s="32">
        <v>7.6399999999999996E-2</v>
      </c>
      <c r="CE163" s="19" t="s">
        <v>4104</v>
      </c>
      <c r="CF163" s="19" t="s">
        <v>4104</v>
      </c>
      <c r="CG163" s="19" t="s">
        <v>4104</v>
      </c>
      <c r="CH163" s="19" t="s">
        <v>4104</v>
      </c>
      <c r="CI163" s="19" t="s">
        <v>4104</v>
      </c>
      <c r="CJ163" s="19" t="s">
        <v>4104</v>
      </c>
      <c r="CK163" s="19" t="s">
        <v>4104</v>
      </c>
      <c r="CL163" s="19" t="s">
        <v>4104</v>
      </c>
      <c r="CM163" s="19">
        <v>-0.47170000000000001</v>
      </c>
      <c r="CN163" s="19">
        <v>-0.47170000000000001</v>
      </c>
      <c r="CO163" s="32">
        <v>-0.47170000000000001</v>
      </c>
      <c r="CP163" s="19" t="s">
        <v>4104</v>
      </c>
      <c r="CQ163" s="19" t="s">
        <v>4104</v>
      </c>
      <c r="CR163" s="19" t="s">
        <v>4104</v>
      </c>
      <c r="CS163" s="19" t="s">
        <v>4104</v>
      </c>
      <c r="CT163" s="19" t="s">
        <v>4104</v>
      </c>
      <c r="CU163" s="19" t="s">
        <v>4104</v>
      </c>
      <c r="CV163" s="19" t="s">
        <v>4104</v>
      </c>
      <c r="CW163" s="19" t="s">
        <v>4104</v>
      </c>
      <c r="CX163" s="19">
        <v>15.801827255986655</v>
      </c>
      <c r="CZ163" s="32">
        <v>14.799491251497296</v>
      </c>
    </row>
    <row r="164" spans="1:104" x14ac:dyDescent="0.2">
      <c r="A164" s="19" t="s">
        <v>471</v>
      </c>
      <c r="B164" s="19" t="s">
        <v>4016</v>
      </c>
      <c r="C164" s="19">
        <v>2016</v>
      </c>
      <c r="E164" s="32" t="s">
        <v>248</v>
      </c>
      <c r="M164" s="19">
        <v>0</v>
      </c>
      <c r="P164" s="32">
        <v>0</v>
      </c>
      <c r="X164" s="19">
        <v>1</v>
      </c>
      <c r="AA164" s="32">
        <v>1</v>
      </c>
      <c r="AI164" s="19">
        <v>1</v>
      </c>
      <c r="AL164" s="32">
        <v>1</v>
      </c>
      <c r="AT164" s="19">
        <v>2.2890199999999999E-2</v>
      </c>
      <c r="AW164" s="32">
        <v>3.14691E-2</v>
      </c>
      <c r="BE164" s="19">
        <v>0</v>
      </c>
      <c r="BH164" s="32">
        <v>1</v>
      </c>
      <c r="BI164" s="19" t="s">
        <v>4104</v>
      </c>
      <c r="BJ164" s="19" t="s">
        <v>4104</v>
      </c>
      <c r="BK164" s="19" t="s">
        <v>4104</v>
      </c>
      <c r="BL164" s="19" t="s">
        <v>4104</v>
      </c>
      <c r="BM164" s="19" t="s">
        <v>4104</v>
      </c>
      <c r="BN164" s="19" t="s">
        <v>4104</v>
      </c>
      <c r="BO164" s="19" t="s">
        <v>4104</v>
      </c>
      <c r="BP164" s="19" t="s">
        <v>4104</v>
      </c>
      <c r="BQ164" s="19" t="s">
        <v>4104</v>
      </c>
      <c r="BR164" s="19" t="s">
        <v>4104</v>
      </c>
      <c r="BS164" s="32" t="s">
        <v>4104</v>
      </c>
      <c r="BT164" s="19" t="s">
        <v>4104</v>
      </c>
      <c r="BU164" s="19" t="s">
        <v>4104</v>
      </c>
      <c r="BV164" s="19" t="s">
        <v>4104</v>
      </c>
      <c r="BW164" s="19" t="s">
        <v>4104</v>
      </c>
      <c r="BX164" s="19" t="s">
        <v>4104</v>
      </c>
      <c r="BY164" s="19" t="s">
        <v>4104</v>
      </c>
      <c r="BZ164" s="19" t="s">
        <v>4104</v>
      </c>
      <c r="CA164" s="19" t="s">
        <v>4104</v>
      </c>
      <c r="CB164" s="19" t="s">
        <v>4104</v>
      </c>
      <c r="CC164" s="19" t="s">
        <v>4104</v>
      </c>
      <c r="CD164" s="32" t="s">
        <v>4104</v>
      </c>
      <c r="CE164" s="19" t="s">
        <v>4104</v>
      </c>
      <c r="CF164" s="19" t="s">
        <v>4104</v>
      </c>
      <c r="CG164" s="19" t="s">
        <v>4104</v>
      </c>
      <c r="CH164" s="19" t="s">
        <v>4104</v>
      </c>
      <c r="CI164" s="19" t="s">
        <v>4104</v>
      </c>
      <c r="CJ164" s="19" t="s">
        <v>4104</v>
      </c>
      <c r="CK164" s="19" t="s">
        <v>4104</v>
      </c>
      <c r="CL164" s="19" t="s">
        <v>4104</v>
      </c>
      <c r="CM164" s="19" t="s">
        <v>4104</v>
      </c>
      <c r="CN164" s="19" t="s">
        <v>4104</v>
      </c>
      <c r="CO164" s="32" t="s">
        <v>4104</v>
      </c>
      <c r="CP164" s="19" t="s">
        <v>4104</v>
      </c>
      <c r="CQ164" s="19" t="s">
        <v>4104</v>
      </c>
      <c r="CR164" s="19" t="s">
        <v>4104</v>
      </c>
      <c r="CS164" s="19" t="s">
        <v>4104</v>
      </c>
      <c r="CT164" s="19" t="s">
        <v>4104</v>
      </c>
      <c r="CU164" s="19" t="s">
        <v>4104</v>
      </c>
      <c r="CV164" s="19" t="s">
        <v>4104</v>
      </c>
      <c r="CW164" s="19" t="s">
        <v>4104</v>
      </c>
      <c r="CX164" s="19" t="s">
        <v>4104</v>
      </c>
      <c r="CY164" s="19" t="s">
        <v>4104</v>
      </c>
      <c r="CZ164" s="32" t="s">
        <v>4104</v>
      </c>
    </row>
    <row r="165" spans="1:104" x14ac:dyDescent="0.2">
      <c r="A165" s="19" t="s">
        <v>473</v>
      </c>
      <c r="B165" s="19" t="s">
        <v>474</v>
      </c>
      <c r="C165" s="19">
        <v>2017</v>
      </c>
      <c r="E165" s="32" t="s">
        <v>248</v>
      </c>
      <c r="M165" s="19">
        <v>0</v>
      </c>
      <c r="N165" s="19">
        <v>0</v>
      </c>
      <c r="P165" s="32"/>
      <c r="X165" s="19">
        <v>1</v>
      </c>
      <c r="Y165" s="19">
        <v>1</v>
      </c>
      <c r="AA165" s="32"/>
      <c r="AI165" s="19">
        <v>1</v>
      </c>
      <c r="AJ165" s="19">
        <v>1</v>
      </c>
      <c r="AL165" s="32"/>
      <c r="AT165" s="19">
        <v>3.2213199999999997E-2</v>
      </c>
      <c r="AU165" s="19">
        <v>3.2337900000000003E-2</v>
      </c>
      <c r="AW165" s="32"/>
      <c r="BE165" s="19">
        <v>1</v>
      </c>
      <c r="BF165" s="19">
        <v>1</v>
      </c>
      <c r="BH165" s="32"/>
      <c r="BI165" s="19" t="s">
        <v>4104</v>
      </c>
      <c r="BJ165" s="19" t="s">
        <v>4104</v>
      </c>
      <c r="BK165" s="19" t="s">
        <v>4104</v>
      </c>
      <c r="BL165" s="19" t="s">
        <v>4104</v>
      </c>
      <c r="BM165" s="19" t="s">
        <v>4104</v>
      </c>
      <c r="BN165" s="19" t="s">
        <v>4104</v>
      </c>
      <c r="BO165" s="19" t="s">
        <v>4104</v>
      </c>
      <c r="BP165" s="19" t="s">
        <v>4104</v>
      </c>
      <c r="BQ165" s="19" t="s">
        <v>4104</v>
      </c>
      <c r="BR165" s="19" t="s">
        <v>4104</v>
      </c>
      <c r="BS165" s="32" t="s">
        <v>4104</v>
      </c>
      <c r="BT165" s="19" t="s">
        <v>4104</v>
      </c>
      <c r="BU165" s="19" t="s">
        <v>4104</v>
      </c>
      <c r="BV165" s="19" t="s">
        <v>4104</v>
      </c>
      <c r="BW165" s="19" t="s">
        <v>4104</v>
      </c>
      <c r="BX165" s="19" t="s">
        <v>4104</v>
      </c>
      <c r="BY165" s="19" t="s">
        <v>4104</v>
      </c>
      <c r="BZ165" s="19" t="s">
        <v>4104</v>
      </c>
      <c r="CA165" s="19" t="s">
        <v>4104</v>
      </c>
      <c r="CB165" s="19">
        <v>7.2660000000000002E-2</v>
      </c>
      <c r="CC165" s="19" t="s">
        <v>4104</v>
      </c>
      <c r="CD165" s="32" t="s">
        <v>4104</v>
      </c>
      <c r="CE165" s="19" t="s">
        <v>4104</v>
      </c>
      <c r="CF165" s="19" t="s">
        <v>4104</v>
      </c>
      <c r="CG165" s="19" t="s">
        <v>4104</v>
      </c>
      <c r="CH165" s="19" t="s">
        <v>4104</v>
      </c>
      <c r="CI165" s="19" t="s">
        <v>4104</v>
      </c>
      <c r="CJ165" s="19" t="s">
        <v>4104</v>
      </c>
      <c r="CK165" s="19" t="s">
        <v>4104</v>
      </c>
      <c r="CL165" s="19">
        <v>-0.47170000000000001</v>
      </c>
      <c r="CM165" s="19">
        <v>-0.45772299999999999</v>
      </c>
      <c r="CN165" s="19" t="s">
        <v>4104</v>
      </c>
      <c r="CO165" s="32" t="s">
        <v>4104</v>
      </c>
      <c r="CP165" s="19" t="s">
        <v>4104</v>
      </c>
      <c r="CQ165" s="19" t="s">
        <v>4104</v>
      </c>
      <c r="CR165" s="19" t="s">
        <v>4104</v>
      </c>
      <c r="CS165" s="19" t="s">
        <v>4104</v>
      </c>
      <c r="CT165" s="19" t="s">
        <v>4104</v>
      </c>
      <c r="CU165" s="19" t="s">
        <v>4104</v>
      </c>
      <c r="CV165" s="19" t="s">
        <v>4104</v>
      </c>
      <c r="CW165" s="19" t="s">
        <v>4104</v>
      </c>
      <c r="CX165" s="19" t="s">
        <v>4104</v>
      </c>
      <c r="CY165" s="19" t="s">
        <v>4104</v>
      </c>
      <c r="CZ165" s="32" t="s">
        <v>4104</v>
      </c>
    </row>
    <row r="166" spans="1:104" x14ac:dyDescent="0.2">
      <c r="A166" s="19" t="s">
        <v>497</v>
      </c>
      <c r="B166" s="19" t="s">
        <v>498</v>
      </c>
      <c r="C166" s="19">
        <v>2017</v>
      </c>
      <c r="E166" s="32" t="s">
        <v>248</v>
      </c>
      <c r="M166" s="19">
        <v>0</v>
      </c>
      <c r="N166" s="19">
        <v>0</v>
      </c>
      <c r="O166" s="19">
        <v>0</v>
      </c>
      <c r="P166" s="32">
        <v>0</v>
      </c>
      <c r="X166" s="19">
        <v>1</v>
      </c>
      <c r="Y166" s="19">
        <v>1</v>
      </c>
      <c r="Z166" s="19">
        <v>1</v>
      </c>
      <c r="AA166" s="32">
        <v>1</v>
      </c>
      <c r="AI166" s="19">
        <v>1</v>
      </c>
      <c r="AJ166" s="19">
        <v>1</v>
      </c>
      <c r="AK166" s="19">
        <v>1</v>
      </c>
      <c r="AL166" s="32">
        <v>1</v>
      </c>
      <c r="AT166" s="19">
        <v>2.4923299999999999E-2</v>
      </c>
      <c r="AU166" s="19">
        <v>2.4256699999999999E-2</v>
      </c>
      <c r="AV166" s="19">
        <v>2.71092E-2</v>
      </c>
      <c r="AW166" s="32">
        <v>2.5939299999999998E-2</v>
      </c>
      <c r="BE166" s="19">
        <v>0</v>
      </c>
      <c r="BF166" s="19">
        <v>1</v>
      </c>
      <c r="BG166" s="19">
        <v>1</v>
      </c>
      <c r="BH166" s="32">
        <v>1</v>
      </c>
      <c r="BI166" s="19" t="s">
        <v>4104</v>
      </c>
      <c r="BJ166" s="19" t="s">
        <v>4104</v>
      </c>
      <c r="BK166" s="19" t="s">
        <v>4104</v>
      </c>
      <c r="BL166" s="19" t="s">
        <v>4104</v>
      </c>
      <c r="BM166" s="19" t="s">
        <v>4104</v>
      </c>
      <c r="BN166" s="19" t="s">
        <v>4104</v>
      </c>
      <c r="BO166" s="19" t="s">
        <v>4104</v>
      </c>
      <c r="BP166" s="19" t="s">
        <v>4104</v>
      </c>
      <c r="BQ166" s="19" t="s">
        <v>4104</v>
      </c>
      <c r="BR166" s="19" t="s">
        <v>4104</v>
      </c>
      <c r="BS166" s="32" t="s">
        <v>4104</v>
      </c>
      <c r="BT166" s="19" t="s">
        <v>4104</v>
      </c>
      <c r="BU166" s="19" t="s">
        <v>4104</v>
      </c>
      <c r="BV166" s="19" t="s">
        <v>4104</v>
      </c>
      <c r="BW166" s="19" t="s">
        <v>4104</v>
      </c>
      <c r="BX166" s="19" t="s">
        <v>4104</v>
      </c>
      <c r="BY166" s="19" t="s">
        <v>4104</v>
      </c>
      <c r="BZ166" s="19" t="s">
        <v>4104</v>
      </c>
      <c r="CA166" s="19" t="s">
        <v>4104</v>
      </c>
      <c r="CB166" s="19" t="s">
        <v>4104</v>
      </c>
      <c r="CC166" s="19" t="s">
        <v>4104</v>
      </c>
      <c r="CD166" s="32" t="s">
        <v>4104</v>
      </c>
      <c r="CE166" s="19" t="s">
        <v>4104</v>
      </c>
      <c r="CF166" s="19" t="s">
        <v>4104</v>
      </c>
      <c r="CG166" s="19" t="s">
        <v>4104</v>
      </c>
      <c r="CH166" s="19" t="s">
        <v>4104</v>
      </c>
      <c r="CI166" s="19" t="s">
        <v>4104</v>
      </c>
      <c r="CJ166" s="19" t="s">
        <v>4104</v>
      </c>
      <c r="CK166" s="19" t="s">
        <v>4104</v>
      </c>
      <c r="CL166" s="19" t="s">
        <v>4104</v>
      </c>
      <c r="CM166" s="19" t="s">
        <v>4104</v>
      </c>
      <c r="CN166" s="19" t="s">
        <v>4104</v>
      </c>
      <c r="CO166" s="32" t="s">
        <v>4104</v>
      </c>
      <c r="CP166" s="19" t="s">
        <v>4104</v>
      </c>
      <c r="CQ166" s="19" t="s">
        <v>4104</v>
      </c>
      <c r="CR166" s="19" t="s">
        <v>4104</v>
      </c>
      <c r="CS166" s="19" t="s">
        <v>4104</v>
      </c>
      <c r="CT166" s="19" t="s">
        <v>4104</v>
      </c>
      <c r="CU166" s="19" t="s">
        <v>4104</v>
      </c>
      <c r="CV166" s="19" t="s">
        <v>4104</v>
      </c>
      <c r="CW166" s="19">
        <v>16.588305072708685</v>
      </c>
      <c r="CX166" s="19">
        <v>16.599341926429418</v>
      </c>
      <c r="CY166" s="19">
        <v>17.749971343595792</v>
      </c>
      <c r="CZ166" s="32">
        <v>18.74415019400913</v>
      </c>
    </row>
    <row r="167" spans="1:104" x14ac:dyDescent="0.2">
      <c r="A167" s="19" t="s">
        <v>499</v>
      </c>
      <c r="B167" s="19" t="s">
        <v>4017</v>
      </c>
      <c r="C167" s="19">
        <v>2017</v>
      </c>
      <c r="D167" s="19">
        <v>2020</v>
      </c>
      <c r="E167" s="32" t="s">
        <v>248</v>
      </c>
      <c r="M167" s="19">
        <v>0</v>
      </c>
      <c r="N167" s="19">
        <v>0</v>
      </c>
      <c r="O167" s="19">
        <v>0</v>
      </c>
      <c r="P167" s="32">
        <v>0</v>
      </c>
      <c r="X167" s="19">
        <v>1</v>
      </c>
      <c r="Y167" s="19">
        <v>1</v>
      </c>
      <c r="Z167" s="19">
        <v>1</v>
      </c>
      <c r="AA167" s="32">
        <v>1</v>
      </c>
      <c r="AI167" s="19">
        <v>1</v>
      </c>
      <c r="AJ167" s="19">
        <v>1</v>
      </c>
      <c r="AK167" s="19">
        <v>1</v>
      </c>
      <c r="AL167" s="32">
        <v>1</v>
      </c>
      <c r="AT167" s="19">
        <v>2.5250999999999999E-2</v>
      </c>
      <c r="AU167" s="19">
        <v>4.2381000000000002E-2</v>
      </c>
      <c r="AW167" s="32"/>
      <c r="BE167" s="19">
        <v>0</v>
      </c>
      <c r="BF167" s="19">
        <v>0</v>
      </c>
      <c r="BH167" s="32"/>
      <c r="BI167" s="19" t="s">
        <v>4104</v>
      </c>
      <c r="BJ167" s="19" t="s">
        <v>4104</v>
      </c>
      <c r="BK167" s="19" t="s">
        <v>4104</v>
      </c>
      <c r="BL167" s="19" t="s">
        <v>4104</v>
      </c>
      <c r="BM167" s="19" t="s">
        <v>4104</v>
      </c>
      <c r="BN167" s="19" t="s">
        <v>4104</v>
      </c>
      <c r="BO167" s="19" t="s">
        <v>4104</v>
      </c>
      <c r="BP167" s="19" t="s">
        <v>4104</v>
      </c>
      <c r="BQ167" s="19" t="s">
        <v>4104</v>
      </c>
      <c r="BR167" s="19" t="s">
        <v>4104</v>
      </c>
      <c r="BS167" s="32" t="s">
        <v>4104</v>
      </c>
      <c r="BT167" s="19" t="s">
        <v>4104</v>
      </c>
      <c r="BU167" s="19" t="s">
        <v>4104</v>
      </c>
      <c r="BV167" s="19" t="s">
        <v>4104</v>
      </c>
      <c r="BW167" s="19" t="s">
        <v>4104</v>
      </c>
      <c r="BX167" s="19" t="s">
        <v>4104</v>
      </c>
      <c r="BY167" s="19" t="s">
        <v>4104</v>
      </c>
      <c r="BZ167" s="19" t="s">
        <v>4104</v>
      </c>
      <c r="CA167" s="19" t="s">
        <v>4104</v>
      </c>
      <c r="CB167" s="19" t="s">
        <v>4104</v>
      </c>
      <c r="CC167" s="19" t="s">
        <v>4104</v>
      </c>
      <c r="CD167" s="32" t="s">
        <v>4104</v>
      </c>
      <c r="CE167" s="19" t="s">
        <v>4104</v>
      </c>
      <c r="CF167" s="19" t="s">
        <v>4104</v>
      </c>
      <c r="CG167" s="19" t="s">
        <v>4104</v>
      </c>
      <c r="CH167" s="19" t="s">
        <v>4104</v>
      </c>
      <c r="CI167" s="19" t="s">
        <v>4104</v>
      </c>
      <c r="CJ167" s="19" t="s">
        <v>4104</v>
      </c>
      <c r="CK167" s="19" t="s">
        <v>4104</v>
      </c>
      <c r="CL167" s="19" t="s">
        <v>4104</v>
      </c>
      <c r="CM167" s="19" t="s">
        <v>4104</v>
      </c>
      <c r="CN167" s="19" t="s">
        <v>4104</v>
      </c>
      <c r="CO167" s="32" t="s">
        <v>4104</v>
      </c>
      <c r="CP167" s="19" t="s">
        <v>4104</v>
      </c>
      <c r="CQ167" s="19" t="s">
        <v>4104</v>
      </c>
      <c r="CR167" s="19" t="s">
        <v>4104</v>
      </c>
      <c r="CS167" s="19" t="s">
        <v>4104</v>
      </c>
      <c r="CT167" s="19" t="s">
        <v>4104</v>
      </c>
      <c r="CU167" s="19" t="s">
        <v>4104</v>
      </c>
      <c r="CV167" s="19" t="s">
        <v>4104</v>
      </c>
      <c r="CW167" s="19">
        <v>16.158027443785748</v>
      </c>
      <c r="CX167" s="19">
        <v>16.016265188026651</v>
      </c>
      <c r="CY167" s="19">
        <v>15.942524653026309</v>
      </c>
      <c r="CZ167" s="32">
        <v>15.906762733303113</v>
      </c>
    </row>
    <row r="168" spans="1:104" x14ac:dyDescent="0.2">
      <c r="A168" s="19" t="s">
        <v>538</v>
      </c>
      <c r="B168" s="19" t="s">
        <v>539</v>
      </c>
      <c r="C168" s="19">
        <v>2019</v>
      </c>
      <c r="E168" s="32" t="s">
        <v>248</v>
      </c>
      <c r="O168" s="19">
        <v>0</v>
      </c>
      <c r="P168" s="32">
        <v>0</v>
      </c>
      <c r="Z168" s="19">
        <v>1</v>
      </c>
      <c r="AA168" s="32">
        <v>1</v>
      </c>
      <c r="AK168" s="19">
        <v>1</v>
      </c>
      <c r="AL168" s="32">
        <v>1</v>
      </c>
      <c r="AV168" s="19">
        <v>2.8448299999999999E-2</v>
      </c>
      <c r="AW168" s="32">
        <v>2.7744000000000001E-2</v>
      </c>
      <c r="BG168" s="19">
        <v>0</v>
      </c>
      <c r="BH168" s="32">
        <v>1</v>
      </c>
      <c r="BI168" s="19" t="s">
        <v>4104</v>
      </c>
      <c r="BJ168" s="19" t="s">
        <v>4104</v>
      </c>
      <c r="BK168" s="19" t="s">
        <v>4104</v>
      </c>
      <c r="BL168" s="19" t="s">
        <v>4104</v>
      </c>
      <c r="BM168" s="19" t="s">
        <v>4104</v>
      </c>
      <c r="BN168" s="19" t="s">
        <v>4104</v>
      </c>
      <c r="BO168" s="19" t="s">
        <v>4104</v>
      </c>
      <c r="BP168" s="19" t="s">
        <v>4104</v>
      </c>
      <c r="BQ168" s="19" t="s">
        <v>4104</v>
      </c>
      <c r="BR168" s="19" t="s">
        <v>4104</v>
      </c>
      <c r="BS168" s="32" t="s">
        <v>4104</v>
      </c>
      <c r="BT168" s="19" t="s">
        <v>4104</v>
      </c>
      <c r="BU168" s="19" t="s">
        <v>4104</v>
      </c>
      <c r="BV168" s="19" t="s">
        <v>4104</v>
      </c>
      <c r="BW168" s="19" t="s">
        <v>4104</v>
      </c>
      <c r="BX168" s="19" t="s">
        <v>4104</v>
      </c>
      <c r="BY168" s="19" t="s">
        <v>4104</v>
      </c>
      <c r="BZ168" s="19" t="s">
        <v>4104</v>
      </c>
      <c r="CA168" s="19" t="s">
        <v>4104</v>
      </c>
      <c r="CB168" s="19" t="s">
        <v>4104</v>
      </c>
      <c r="CC168" s="19" t="s">
        <v>4104</v>
      </c>
      <c r="CD168" s="32" t="s">
        <v>4104</v>
      </c>
      <c r="CE168" s="19" t="s">
        <v>4104</v>
      </c>
      <c r="CF168" s="19" t="s">
        <v>4104</v>
      </c>
      <c r="CG168" s="19" t="s">
        <v>4104</v>
      </c>
      <c r="CH168" s="19" t="s">
        <v>4104</v>
      </c>
      <c r="CI168" s="19" t="s">
        <v>4104</v>
      </c>
      <c r="CJ168" s="19" t="s">
        <v>4104</v>
      </c>
      <c r="CK168" s="19" t="s">
        <v>4104</v>
      </c>
      <c r="CL168" s="19" t="s">
        <v>4104</v>
      </c>
      <c r="CM168" s="19" t="s">
        <v>4104</v>
      </c>
      <c r="CN168" s="19" t="s">
        <v>4104</v>
      </c>
      <c r="CO168" s="32" t="s">
        <v>4104</v>
      </c>
      <c r="CP168" s="19" t="s">
        <v>4104</v>
      </c>
      <c r="CQ168" s="19" t="s">
        <v>4104</v>
      </c>
      <c r="CR168" s="19" t="s">
        <v>4104</v>
      </c>
      <c r="CS168" s="19" t="s">
        <v>4104</v>
      </c>
      <c r="CT168" s="19" t="s">
        <v>4104</v>
      </c>
      <c r="CU168" s="19" t="s">
        <v>4104</v>
      </c>
      <c r="CV168" s="19" t="s">
        <v>4104</v>
      </c>
      <c r="CW168" s="19" t="s">
        <v>4104</v>
      </c>
      <c r="CX168" s="19" t="s">
        <v>4104</v>
      </c>
      <c r="CY168" s="19">
        <v>16.496595785828092</v>
      </c>
      <c r="CZ168" s="32">
        <v>16.441733679865287</v>
      </c>
    </row>
    <row r="169" spans="1:104" x14ac:dyDescent="0.2">
      <c r="A169" s="19" t="s">
        <v>558</v>
      </c>
      <c r="B169" s="19" t="s">
        <v>559</v>
      </c>
      <c r="C169" s="19">
        <v>2020</v>
      </c>
      <c r="E169" s="32" t="s">
        <v>248</v>
      </c>
      <c r="P169" s="32">
        <v>1</v>
      </c>
      <c r="AA169" s="32">
        <v>1</v>
      </c>
      <c r="AL169" s="32">
        <v>1</v>
      </c>
      <c r="AW169" s="32">
        <v>3.0276899999999999E-2</v>
      </c>
      <c r="BH169" s="32">
        <v>0</v>
      </c>
      <c r="BI169" s="19" t="s">
        <v>4104</v>
      </c>
      <c r="BJ169" s="19" t="s">
        <v>4104</v>
      </c>
      <c r="BK169" s="19" t="s">
        <v>4104</v>
      </c>
      <c r="BL169" s="19" t="s">
        <v>4104</v>
      </c>
      <c r="BM169" s="19" t="s">
        <v>4104</v>
      </c>
      <c r="BN169" s="19" t="s">
        <v>4104</v>
      </c>
      <c r="BO169" s="19" t="s">
        <v>4104</v>
      </c>
      <c r="BP169" s="19" t="s">
        <v>4104</v>
      </c>
      <c r="BQ169" s="19" t="s">
        <v>4104</v>
      </c>
      <c r="BR169" s="19" t="s">
        <v>4104</v>
      </c>
      <c r="BS169" s="32" t="s">
        <v>4104</v>
      </c>
      <c r="BT169" s="19" t="s">
        <v>4104</v>
      </c>
      <c r="BU169" s="19" t="s">
        <v>4104</v>
      </c>
      <c r="BV169" s="19" t="s">
        <v>4104</v>
      </c>
      <c r="BW169" s="19" t="s">
        <v>4104</v>
      </c>
      <c r="BX169" s="19" t="s">
        <v>4104</v>
      </c>
      <c r="BY169" s="19" t="s">
        <v>4104</v>
      </c>
      <c r="BZ169" s="19" t="s">
        <v>4104</v>
      </c>
      <c r="CA169" s="19" t="s">
        <v>4104</v>
      </c>
      <c r="CB169" s="19" t="s">
        <v>4104</v>
      </c>
      <c r="CC169" s="19" t="s">
        <v>4104</v>
      </c>
      <c r="CD169" s="32" t="s">
        <v>4104</v>
      </c>
      <c r="CE169" s="19" t="s">
        <v>4104</v>
      </c>
      <c r="CF169" s="19" t="s">
        <v>4104</v>
      </c>
      <c r="CG169" s="19" t="s">
        <v>4104</v>
      </c>
      <c r="CH169" s="19" t="s">
        <v>4104</v>
      </c>
      <c r="CI169" s="19" t="s">
        <v>4104</v>
      </c>
      <c r="CJ169" s="19" t="s">
        <v>4104</v>
      </c>
      <c r="CK169" s="19" t="s">
        <v>4104</v>
      </c>
      <c r="CL169" s="19" t="s">
        <v>4104</v>
      </c>
      <c r="CM169" s="19" t="s">
        <v>4104</v>
      </c>
      <c r="CN169" s="19" t="s">
        <v>4104</v>
      </c>
      <c r="CO169" s="32" t="s">
        <v>4104</v>
      </c>
      <c r="CP169" s="19" t="s">
        <v>4104</v>
      </c>
      <c r="CQ169" s="19" t="s">
        <v>4104</v>
      </c>
      <c r="CR169" s="19" t="s">
        <v>4104</v>
      </c>
      <c r="CS169" s="19" t="s">
        <v>4104</v>
      </c>
      <c r="CT169" s="19" t="s">
        <v>4104</v>
      </c>
      <c r="CU169" s="19" t="s">
        <v>4104</v>
      </c>
      <c r="CV169" s="19" t="s">
        <v>4104</v>
      </c>
      <c r="CW169" s="19" t="s">
        <v>4104</v>
      </c>
      <c r="CX169" s="19" t="s">
        <v>4104</v>
      </c>
      <c r="CY169" s="19" t="s">
        <v>4104</v>
      </c>
      <c r="CZ169" s="32">
        <v>18.317838906267564</v>
      </c>
    </row>
    <row r="170" spans="1:104" x14ac:dyDescent="0.2">
      <c r="A170" s="19" t="s">
        <v>286</v>
      </c>
      <c r="B170" s="19" t="s">
        <v>287</v>
      </c>
      <c r="E170" s="32" t="s">
        <v>279</v>
      </c>
      <c r="F170" s="19">
        <v>1</v>
      </c>
      <c r="G170" s="19">
        <v>1</v>
      </c>
      <c r="H170" s="19">
        <v>1</v>
      </c>
      <c r="I170" s="19">
        <v>1</v>
      </c>
      <c r="J170" s="19">
        <v>1</v>
      </c>
      <c r="K170" s="19">
        <v>1</v>
      </c>
      <c r="L170" s="19">
        <v>1</v>
      </c>
      <c r="M170" s="19">
        <v>1</v>
      </c>
      <c r="N170" s="19">
        <v>1</v>
      </c>
      <c r="O170" s="19">
        <v>1</v>
      </c>
      <c r="P170" s="32">
        <v>1</v>
      </c>
      <c r="Q170" s="19">
        <v>1</v>
      </c>
      <c r="R170" s="19">
        <v>1</v>
      </c>
      <c r="S170" s="19">
        <v>1</v>
      </c>
      <c r="T170" s="19">
        <v>1</v>
      </c>
      <c r="U170" s="19">
        <v>1</v>
      </c>
      <c r="V170" s="19">
        <v>1</v>
      </c>
      <c r="W170" s="19">
        <v>1</v>
      </c>
      <c r="X170" s="19">
        <v>1</v>
      </c>
      <c r="Y170" s="19">
        <v>1</v>
      </c>
      <c r="Z170" s="19">
        <v>1</v>
      </c>
      <c r="AA170" s="32">
        <v>1</v>
      </c>
      <c r="AB170" s="19">
        <v>1</v>
      </c>
      <c r="AC170" s="19">
        <v>1</v>
      </c>
      <c r="AD170" s="19">
        <v>1</v>
      </c>
      <c r="AE170" s="19">
        <v>1</v>
      </c>
      <c r="AF170" s="19">
        <v>1</v>
      </c>
      <c r="AG170" s="19">
        <v>1</v>
      </c>
      <c r="AH170" s="19">
        <v>1</v>
      </c>
      <c r="AI170" s="19">
        <v>1</v>
      </c>
      <c r="AJ170" s="19">
        <v>1</v>
      </c>
      <c r="AK170" s="19">
        <v>1</v>
      </c>
      <c r="AL170" s="32">
        <v>1</v>
      </c>
      <c r="AM170" s="19">
        <v>3.1544099999999999E-2</v>
      </c>
      <c r="AN170" s="19">
        <v>4.38068E-2</v>
      </c>
      <c r="AO170" s="19">
        <v>4.5765500000000001E-2</v>
      </c>
      <c r="AU170" s="19">
        <v>4.9456699999999999E-2</v>
      </c>
      <c r="AV170" s="19">
        <v>5.00356E-2</v>
      </c>
      <c r="AW170" s="32">
        <v>5.20025E-2</v>
      </c>
      <c r="AX170" s="19">
        <v>0</v>
      </c>
      <c r="AY170" s="19">
        <v>1</v>
      </c>
      <c r="AZ170" s="19">
        <v>1</v>
      </c>
      <c r="BF170" s="19">
        <v>1</v>
      </c>
      <c r="BG170" s="19">
        <v>1</v>
      </c>
      <c r="BH170" s="32">
        <v>1</v>
      </c>
      <c r="BI170" s="19">
        <v>0.72252034399999998</v>
      </c>
      <c r="BJ170" s="19">
        <v>0.830745603</v>
      </c>
      <c r="BK170" s="19">
        <v>0.78384097600000002</v>
      </c>
      <c r="BL170" s="19">
        <v>1.252641935</v>
      </c>
      <c r="BM170" s="19">
        <v>0.94904129999999998</v>
      </c>
      <c r="BN170" s="19">
        <v>1.112008909</v>
      </c>
      <c r="BO170" s="19">
        <v>1.540496933</v>
      </c>
      <c r="BP170" s="19">
        <v>0.96641039799999995</v>
      </c>
      <c r="BQ170" s="19">
        <v>0.83272151999999999</v>
      </c>
      <c r="BR170" s="19">
        <v>1.10545800345925</v>
      </c>
      <c r="BS170" s="32">
        <v>1.838982652995</v>
      </c>
      <c r="BT170" s="19">
        <v>2.8730000000000002E-2</v>
      </c>
      <c r="BU170" s="19">
        <v>7.4800000000000005E-2</v>
      </c>
      <c r="BV170" s="19">
        <v>8.2100000000000006E-2</v>
      </c>
      <c r="BW170" s="19">
        <v>8.77E-2</v>
      </c>
      <c r="BX170" s="19">
        <v>8.8400000000000006E-2</v>
      </c>
      <c r="BY170" s="19">
        <v>6.1499999999999999E-2</v>
      </c>
      <c r="BZ170" s="19">
        <v>5.11E-2</v>
      </c>
      <c r="CA170" s="19">
        <v>0.1057</v>
      </c>
      <c r="CB170" s="19">
        <v>0.1135</v>
      </c>
      <c r="CC170" s="19">
        <v>0.1522</v>
      </c>
      <c r="CD170" s="32">
        <v>0.18129999999999999</v>
      </c>
      <c r="CE170" s="19">
        <v>2.3E-2</v>
      </c>
      <c r="CF170" s="19">
        <v>6.0999999999999999E-2</v>
      </c>
      <c r="CG170" s="19">
        <v>-1.0999999999999999E-2</v>
      </c>
      <c r="CH170" s="19">
        <v>-8.0000000000000002E-3</v>
      </c>
      <c r="CI170" s="19">
        <v>7.0000000000000001E-3</v>
      </c>
      <c r="CJ170" s="19">
        <v>1.6E-2</v>
      </c>
      <c r="CK170" s="19">
        <v>0.05</v>
      </c>
      <c r="CL170" s="19">
        <v>0.06</v>
      </c>
      <c r="CM170" s="19">
        <v>2.5999999999999999E-2</v>
      </c>
      <c r="CN170" s="19">
        <v>-1.0999999999999999E-2</v>
      </c>
      <c r="CO170" s="32">
        <v>1.0999999999999999E-2</v>
      </c>
      <c r="CP170" s="19">
        <v>21.429791021872333</v>
      </c>
      <c r="CQ170" s="19">
        <v>21.196130581124205</v>
      </c>
      <c r="CR170" s="19">
        <v>21.347619414210122</v>
      </c>
      <c r="CS170" s="19">
        <v>21.143720381026661</v>
      </c>
      <c r="CT170" s="19">
        <v>21.171711401806615</v>
      </c>
      <c r="CU170" s="19">
        <v>20.590318917666359</v>
      </c>
      <c r="CV170" s="19">
        <v>20.862628350906654</v>
      </c>
      <c r="CW170" s="19">
        <v>21.372899534827209</v>
      </c>
      <c r="CX170" s="19">
        <v>20.806526532677729</v>
      </c>
      <c r="CY170" s="19">
        <v>20.581915896799611</v>
      </c>
      <c r="CZ170" s="32">
        <v>20.832249100511703</v>
      </c>
    </row>
    <row r="171" spans="1:104" x14ac:dyDescent="0.2">
      <c r="A171" s="19" t="s">
        <v>282</v>
      </c>
      <c r="B171" s="19" t="s">
        <v>283</v>
      </c>
      <c r="E171" s="32" t="s">
        <v>279</v>
      </c>
      <c r="F171" s="19">
        <v>1</v>
      </c>
      <c r="G171" s="19">
        <v>1</v>
      </c>
      <c r="H171" s="19">
        <v>1</v>
      </c>
      <c r="I171" s="19">
        <v>1</v>
      </c>
      <c r="J171" s="19">
        <v>1</v>
      </c>
      <c r="K171" s="19">
        <v>1</v>
      </c>
      <c r="L171" s="19">
        <v>1</v>
      </c>
      <c r="M171" s="19">
        <v>1</v>
      </c>
      <c r="N171" s="19">
        <v>1</v>
      </c>
      <c r="O171" s="19">
        <v>1</v>
      </c>
      <c r="P171" s="32">
        <v>1</v>
      </c>
      <c r="Q171" s="19">
        <v>1</v>
      </c>
      <c r="R171" s="19">
        <v>1</v>
      </c>
      <c r="S171" s="19">
        <v>1</v>
      </c>
      <c r="T171" s="19">
        <v>1</v>
      </c>
      <c r="U171" s="19">
        <v>1</v>
      </c>
      <c r="V171" s="19">
        <v>1</v>
      </c>
      <c r="W171" s="19">
        <v>1</v>
      </c>
      <c r="X171" s="19">
        <v>1</v>
      </c>
      <c r="Y171" s="19">
        <v>1</v>
      </c>
      <c r="Z171" s="19">
        <v>1</v>
      </c>
      <c r="AA171" s="32">
        <v>1</v>
      </c>
      <c r="AB171" s="19">
        <v>1</v>
      </c>
      <c r="AC171" s="19">
        <v>1</v>
      </c>
      <c r="AD171" s="19">
        <v>1</v>
      </c>
      <c r="AE171" s="19">
        <v>1</v>
      </c>
      <c r="AF171" s="19">
        <v>1</v>
      </c>
      <c r="AG171" s="19">
        <v>1</v>
      </c>
      <c r="AH171" s="19">
        <v>1</v>
      </c>
      <c r="AI171" s="19">
        <v>1</v>
      </c>
      <c r="AJ171" s="19">
        <v>1</v>
      </c>
      <c r="AK171" s="19">
        <v>1</v>
      </c>
      <c r="AL171" s="32">
        <v>1</v>
      </c>
      <c r="AM171" s="19">
        <v>3.7736199999999998E-2</v>
      </c>
      <c r="AN171" s="19">
        <v>3.8129700000000002E-2</v>
      </c>
      <c r="AO171" s="19">
        <v>3.78895E-2</v>
      </c>
      <c r="AP171" s="19">
        <v>3.9617199999999998E-2</v>
      </c>
      <c r="AQ171" s="19">
        <v>3.8354600000000003E-2</v>
      </c>
      <c r="AR171" s="19">
        <v>4.6642599999999999E-2</v>
      </c>
      <c r="AS171" s="19">
        <v>4.7790199999999998E-2</v>
      </c>
      <c r="AT171" s="19">
        <v>4.7862200000000001E-2</v>
      </c>
      <c r="AU171" s="19">
        <v>4.6101400000000001E-2</v>
      </c>
      <c r="AV171" s="19">
        <v>4.5278800000000001E-2</v>
      </c>
      <c r="AW171" s="32">
        <v>4.8441600000000001E-2</v>
      </c>
      <c r="AX171" s="19">
        <v>1</v>
      </c>
      <c r="AY171" s="19">
        <v>1</v>
      </c>
      <c r="AZ171" s="19">
        <v>1</v>
      </c>
      <c r="BA171" s="19">
        <v>1</v>
      </c>
      <c r="BB171" s="19">
        <v>0</v>
      </c>
      <c r="BC171" s="19">
        <v>0</v>
      </c>
      <c r="BD171" s="19">
        <v>1</v>
      </c>
      <c r="BE171" s="19">
        <v>1</v>
      </c>
      <c r="BF171" s="19">
        <v>1</v>
      </c>
      <c r="BG171" s="19">
        <v>1</v>
      </c>
      <c r="BH171" s="32">
        <v>1</v>
      </c>
      <c r="BI171" s="19">
        <v>1.5534959978968601</v>
      </c>
      <c r="BJ171" s="19">
        <v>1.58356051361794</v>
      </c>
      <c r="BK171" s="19">
        <v>1.29202459908129</v>
      </c>
      <c r="BL171" s="19">
        <v>1.34128522705742</v>
      </c>
      <c r="BM171" s="19">
        <v>1.3447280713577601</v>
      </c>
      <c r="BN171" s="19">
        <v>1.1634767538249</v>
      </c>
      <c r="BO171" s="19">
        <v>1.3097116626610099</v>
      </c>
      <c r="BP171" s="19">
        <v>1.12948528980588</v>
      </c>
      <c r="BQ171" s="19">
        <v>1.2670652030862899</v>
      </c>
      <c r="BR171" s="19">
        <v>1.3560740630627399</v>
      </c>
      <c r="BS171" s="32">
        <v>1.8227383189142801</v>
      </c>
      <c r="BT171" s="19">
        <v>0.20300000000000001</v>
      </c>
      <c r="BU171" s="19">
        <v>0.15429999999999999</v>
      </c>
      <c r="BV171" s="19">
        <v>0.1341</v>
      </c>
      <c r="BW171" s="19">
        <v>0.1147</v>
      </c>
      <c r="BX171" s="19">
        <v>0.1381</v>
      </c>
      <c r="BY171" s="19">
        <v>0.127</v>
      </c>
      <c r="BZ171" s="19">
        <v>0.13739999999999999</v>
      </c>
      <c r="CA171" s="19">
        <v>0.18440000000000001</v>
      </c>
      <c r="CB171" s="19">
        <v>0.24</v>
      </c>
      <c r="CC171" s="19">
        <v>0.2407</v>
      </c>
      <c r="CD171" s="32">
        <v>0.2586</v>
      </c>
      <c r="CE171" s="19">
        <v>0.13700000000000001</v>
      </c>
      <c r="CF171" s="19">
        <v>0.16917829999999984</v>
      </c>
      <c r="CG171" s="19">
        <v>0.13600000000000001</v>
      </c>
      <c r="CH171" s="19">
        <v>6.8000000000000005E-2</v>
      </c>
      <c r="CI171" s="19">
        <v>7.5999999999999998E-2</v>
      </c>
      <c r="CJ171" s="19">
        <v>7.0000000000000007E-2</v>
      </c>
      <c r="CK171" s="19">
        <v>5.2999999999999999E-2</v>
      </c>
      <c r="CL171" s="19">
        <v>3.2000000000000001E-2</v>
      </c>
      <c r="CM171" s="19">
        <v>0.01</v>
      </c>
      <c r="CN171" s="19">
        <v>3.5999999999999997E-2</v>
      </c>
      <c r="CO171" s="32">
        <v>4.1000000000000002E-2</v>
      </c>
      <c r="CP171" s="19">
        <v>21.774212932893615</v>
      </c>
      <c r="CQ171" s="19">
        <v>21.380840175277843</v>
      </c>
      <c r="CR171" s="19">
        <v>21.659053844474766</v>
      </c>
      <c r="CS171" s="19">
        <v>21.40441619464891</v>
      </c>
      <c r="CT171" s="19">
        <v>21.220568091381576</v>
      </c>
      <c r="CU171" s="19">
        <v>21.019903921433194</v>
      </c>
      <c r="CV171" s="19">
        <v>20.9461609848412</v>
      </c>
      <c r="CW171" s="19">
        <v>21.147033330360586</v>
      </c>
      <c r="CX171" s="19">
        <v>20.922687128961417</v>
      </c>
      <c r="CY171" s="19">
        <v>20.969283939762377</v>
      </c>
      <c r="CZ171" s="32">
        <v>20.978466931206839</v>
      </c>
    </row>
    <row r="172" spans="1:104" x14ac:dyDescent="0.2">
      <c r="A172" s="19" t="s">
        <v>391</v>
      </c>
      <c r="B172" s="19" t="s">
        <v>392</v>
      </c>
      <c r="C172" s="19">
        <v>2012</v>
      </c>
      <c r="E172" s="32" t="s">
        <v>279</v>
      </c>
      <c r="H172" s="19">
        <v>0</v>
      </c>
      <c r="I172" s="19">
        <v>1</v>
      </c>
      <c r="J172" s="19">
        <v>1</v>
      </c>
      <c r="K172" s="19">
        <v>1</v>
      </c>
      <c r="L172" s="19">
        <v>1</v>
      </c>
      <c r="M172" s="19">
        <v>1</v>
      </c>
      <c r="N172" s="19">
        <v>1</v>
      </c>
      <c r="O172" s="19">
        <v>1</v>
      </c>
      <c r="P172" s="32">
        <v>1</v>
      </c>
      <c r="S172" s="19">
        <v>1</v>
      </c>
      <c r="T172" s="19">
        <v>1</v>
      </c>
      <c r="U172" s="19">
        <v>1</v>
      </c>
      <c r="V172" s="19">
        <v>1</v>
      </c>
      <c r="W172" s="19">
        <v>1</v>
      </c>
      <c r="X172" s="19">
        <v>1</v>
      </c>
      <c r="Y172" s="19">
        <v>1</v>
      </c>
      <c r="Z172" s="19">
        <v>1</v>
      </c>
      <c r="AA172" s="32">
        <v>1</v>
      </c>
      <c r="AD172" s="19">
        <v>1</v>
      </c>
      <c r="AE172" s="19">
        <v>1</v>
      </c>
      <c r="AF172" s="19">
        <v>1</v>
      </c>
      <c r="AG172" s="19">
        <v>1</v>
      </c>
      <c r="AH172" s="19">
        <v>1</v>
      </c>
      <c r="AI172" s="19">
        <v>1</v>
      </c>
      <c r="AJ172" s="19">
        <v>1</v>
      </c>
      <c r="AK172" s="19">
        <v>1</v>
      </c>
      <c r="AL172" s="32">
        <v>1</v>
      </c>
      <c r="AO172" s="19">
        <v>3.3098700000000002E-2</v>
      </c>
      <c r="AP172" s="19">
        <v>4.2888099999999998E-2</v>
      </c>
      <c r="AQ172" s="19">
        <v>4.1772299999999998E-2</v>
      </c>
      <c r="AR172" s="19">
        <v>4.4205500000000002E-2</v>
      </c>
      <c r="AS172" s="19">
        <v>4.5493199999999998E-2</v>
      </c>
      <c r="AT172" s="19">
        <v>5.43253E-2</v>
      </c>
      <c r="AU172" s="19">
        <v>5.5010299999999998E-2</v>
      </c>
      <c r="AV172" s="19">
        <v>5.9231199999999998E-2</v>
      </c>
      <c r="AW172" s="32">
        <v>7.1219900000000003E-2</v>
      </c>
      <c r="AZ172" s="19">
        <v>0</v>
      </c>
      <c r="BA172" s="19">
        <v>0</v>
      </c>
      <c r="BB172" s="19">
        <v>0</v>
      </c>
      <c r="BC172" s="19">
        <v>1</v>
      </c>
      <c r="BD172" s="19">
        <v>1</v>
      </c>
      <c r="BE172" s="19">
        <v>1</v>
      </c>
      <c r="BF172" s="19">
        <v>1</v>
      </c>
      <c r="BG172" s="19">
        <v>1</v>
      </c>
      <c r="BH172" s="32">
        <v>1</v>
      </c>
      <c r="BI172" s="19" t="s">
        <v>4104</v>
      </c>
      <c r="BJ172" s="19" t="s">
        <v>4104</v>
      </c>
      <c r="BK172" s="19">
        <v>1.661071857</v>
      </c>
      <c r="BL172" s="19">
        <v>2.714288528</v>
      </c>
      <c r="BM172" s="19">
        <v>2.4507863639999998</v>
      </c>
      <c r="BN172" s="19">
        <v>3.144890508</v>
      </c>
      <c r="BO172" s="19">
        <v>2.7747345569999999</v>
      </c>
      <c r="BP172" s="19">
        <v>2.3946054330000002</v>
      </c>
      <c r="BQ172" s="19">
        <v>3.0095099840000001</v>
      </c>
      <c r="BR172" s="19">
        <v>4.5390271131034998</v>
      </c>
      <c r="BS172" s="32">
        <v>5.4947687397450702</v>
      </c>
      <c r="BT172" s="19" t="s">
        <v>4104</v>
      </c>
      <c r="BU172" s="19" t="s">
        <v>4104</v>
      </c>
      <c r="BV172" s="19">
        <v>0.28789999999999999</v>
      </c>
      <c r="BW172" s="19">
        <v>0.2276</v>
      </c>
      <c r="BX172" s="19">
        <v>0.21129999999999999</v>
      </c>
      <c r="BY172" s="19">
        <v>0.19450000000000001</v>
      </c>
      <c r="BZ172" s="19">
        <v>0.1255</v>
      </c>
      <c r="CA172" s="19">
        <v>0.19239999999999999</v>
      </c>
      <c r="CB172" s="19">
        <v>0.2331</v>
      </c>
      <c r="CC172" s="19">
        <v>0.30059999999999998</v>
      </c>
      <c r="CD172" s="32">
        <v>0.28620000000000001</v>
      </c>
      <c r="CE172" s="19" t="s">
        <v>4104</v>
      </c>
      <c r="CF172" s="19" t="s">
        <v>4104</v>
      </c>
      <c r="CG172" s="19">
        <v>7.6999999999999999E-2</v>
      </c>
      <c r="CH172" s="19">
        <v>9.7000000000000003E-2</v>
      </c>
      <c r="CI172" s="19">
        <v>9.2999999999999999E-2</v>
      </c>
      <c r="CJ172" s="19">
        <v>9.8000000000000004E-2</v>
      </c>
      <c r="CK172" s="19">
        <v>0.126</v>
      </c>
      <c r="CL172" s="19">
        <v>0.113</v>
      </c>
      <c r="CM172" s="19">
        <v>8.4000000000000005E-2</v>
      </c>
      <c r="CN172" s="19">
        <v>6.6000000000000003E-2</v>
      </c>
      <c r="CO172" s="32">
        <v>6.3E-2</v>
      </c>
      <c r="CP172" s="19" t="s">
        <v>4104</v>
      </c>
      <c r="CQ172" s="19" t="s">
        <v>4104</v>
      </c>
      <c r="CR172" s="19">
        <v>18.02501313653034</v>
      </c>
      <c r="CS172" s="19">
        <v>18.223486559905353</v>
      </c>
      <c r="CT172" s="19">
        <v>18.410353474663864</v>
      </c>
      <c r="CU172" s="19">
        <v>17.960180519622835</v>
      </c>
      <c r="CV172" s="19">
        <v>18.548867701150787</v>
      </c>
      <c r="CW172" s="19">
        <v>18.611089569668042</v>
      </c>
      <c r="CX172" s="19">
        <v>18.422762908950975</v>
      </c>
      <c r="CY172" s="19">
        <v>18.620604627467539</v>
      </c>
      <c r="CZ172" s="32">
        <v>19.071643702136633</v>
      </c>
    </row>
    <row r="173" spans="1:104" x14ac:dyDescent="0.2">
      <c r="A173" s="19" t="s">
        <v>520</v>
      </c>
      <c r="B173" s="19" t="s">
        <v>521</v>
      </c>
      <c r="C173" s="19">
        <v>2018</v>
      </c>
      <c r="E173" s="32" t="s">
        <v>279</v>
      </c>
      <c r="N173" s="19">
        <v>1</v>
      </c>
      <c r="O173" s="19">
        <v>1</v>
      </c>
      <c r="P173" s="32">
        <v>1</v>
      </c>
      <c r="Y173" s="19">
        <v>1</v>
      </c>
      <c r="Z173" s="19">
        <v>1</v>
      </c>
      <c r="AA173" s="32">
        <v>1</v>
      </c>
      <c r="AJ173" s="19">
        <v>1</v>
      </c>
      <c r="AK173" s="19">
        <v>1</v>
      </c>
      <c r="AL173" s="32">
        <v>1</v>
      </c>
      <c r="AU173" s="19">
        <v>3.8070100000000003E-2</v>
      </c>
      <c r="AV173" s="19">
        <v>4.5618800000000001E-2</v>
      </c>
      <c r="AW173" s="32">
        <v>5.0918199999999997E-2</v>
      </c>
      <c r="BF173" s="19">
        <v>1</v>
      </c>
      <c r="BG173" s="19">
        <v>1</v>
      </c>
      <c r="BH173" s="32">
        <v>1</v>
      </c>
      <c r="BI173" s="19" t="s">
        <v>4104</v>
      </c>
      <c r="BJ173" s="19" t="s">
        <v>4104</v>
      </c>
      <c r="BK173" s="19" t="s">
        <v>4104</v>
      </c>
      <c r="BL173" s="19" t="s">
        <v>4104</v>
      </c>
      <c r="BM173" s="19" t="s">
        <v>4104</v>
      </c>
      <c r="BN173" s="19" t="s">
        <v>4104</v>
      </c>
      <c r="BO173" s="19" t="s">
        <v>4104</v>
      </c>
      <c r="BP173" s="19" t="s">
        <v>4104</v>
      </c>
      <c r="BQ173" s="19" t="s">
        <v>4104</v>
      </c>
      <c r="BR173" s="19" t="s">
        <v>4104</v>
      </c>
      <c r="BS173" s="32" t="s">
        <v>4104</v>
      </c>
      <c r="BT173" s="19" t="s">
        <v>4104</v>
      </c>
      <c r="BU173" s="19" t="s">
        <v>4104</v>
      </c>
      <c r="BV173" s="19" t="s">
        <v>4104</v>
      </c>
      <c r="BW173" s="19" t="s">
        <v>4104</v>
      </c>
      <c r="BX173" s="19" t="s">
        <v>4104</v>
      </c>
      <c r="BY173" s="19" t="s">
        <v>4104</v>
      </c>
      <c r="BZ173" s="19" t="s">
        <v>4104</v>
      </c>
      <c r="CA173" s="19" t="s">
        <v>4104</v>
      </c>
      <c r="CB173" s="19" t="s">
        <v>4104</v>
      </c>
      <c r="CC173" s="19" t="s">
        <v>4104</v>
      </c>
      <c r="CD173" s="32" t="s">
        <v>4104</v>
      </c>
      <c r="CE173" s="19" t="s">
        <v>4104</v>
      </c>
      <c r="CF173" s="19" t="s">
        <v>4104</v>
      </c>
      <c r="CG173" s="19" t="s">
        <v>4104</v>
      </c>
      <c r="CH173" s="19" t="s">
        <v>4104</v>
      </c>
      <c r="CI173" s="19" t="s">
        <v>4104</v>
      </c>
      <c r="CJ173" s="19" t="s">
        <v>4104</v>
      </c>
      <c r="CK173" s="19" t="s">
        <v>4104</v>
      </c>
      <c r="CL173" s="19" t="s">
        <v>4104</v>
      </c>
      <c r="CM173" s="19" t="s">
        <v>4104</v>
      </c>
      <c r="CN173" s="19" t="s">
        <v>4104</v>
      </c>
      <c r="CO173" s="32" t="s">
        <v>4104</v>
      </c>
      <c r="CP173" s="19" t="s">
        <v>4104</v>
      </c>
      <c r="CQ173" s="19" t="s">
        <v>4104</v>
      </c>
      <c r="CR173" s="19" t="s">
        <v>4104</v>
      </c>
      <c r="CS173" s="19" t="s">
        <v>4104</v>
      </c>
      <c r="CT173" s="19" t="s">
        <v>4104</v>
      </c>
      <c r="CU173" s="19" t="s">
        <v>4104</v>
      </c>
      <c r="CV173" s="19" t="s">
        <v>4104</v>
      </c>
      <c r="CW173" s="19" t="s">
        <v>4104</v>
      </c>
      <c r="CX173" s="19">
        <v>18.967926632000964</v>
      </c>
      <c r="CY173" s="19">
        <v>19.03607170727993</v>
      </c>
      <c r="CZ173" s="32">
        <v>19.223025338997061</v>
      </c>
    </row>
    <row r="174" spans="1:104" x14ac:dyDescent="0.2">
      <c r="A174" s="19" t="s">
        <v>542</v>
      </c>
      <c r="B174" s="19" t="s">
        <v>543</v>
      </c>
      <c r="E174" s="32" t="s">
        <v>279</v>
      </c>
      <c r="F174" s="19">
        <v>1</v>
      </c>
      <c r="G174" s="19">
        <v>1</v>
      </c>
      <c r="H174" s="19">
        <v>1</v>
      </c>
      <c r="I174" s="19">
        <v>1</v>
      </c>
      <c r="J174" s="19">
        <v>1</v>
      </c>
      <c r="K174" s="19">
        <v>1</v>
      </c>
      <c r="L174" s="19">
        <v>1</v>
      </c>
      <c r="M174" s="19">
        <v>1</v>
      </c>
      <c r="N174" s="19">
        <v>1</v>
      </c>
      <c r="O174" s="19">
        <v>1</v>
      </c>
      <c r="P174" s="32">
        <v>1</v>
      </c>
      <c r="Q174" s="19">
        <v>1</v>
      </c>
      <c r="R174" s="19">
        <v>1</v>
      </c>
      <c r="S174" s="19">
        <v>1</v>
      </c>
      <c r="T174" s="19">
        <v>1</v>
      </c>
      <c r="U174" s="19">
        <v>1</v>
      </c>
      <c r="V174" s="19">
        <v>1</v>
      </c>
      <c r="W174" s="19">
        <v>1</v>
      </c>
      <c r="X174" s="19">
        <v>1</v>
      </c>
      <c r="Y174" s="19">
        <v>1</v>
      </c>
      <c r="Z174" s="19">
        <v>1</v>
      </c>
      <c r="AA174" s="32">
        <v>1</v>
      </c>
      <c r="AB174" s="19">
        <v>1</v>
      </c>
      <c r="AC174" s="19">
        <v>1</v>
      </c>
      <c r="AD174" s="19">
        <v>1</v>
      </c>
      <c r="AE174" s="19">
        <v>1</v>
      </c>
      <c r="AF174" s="19">
        <v>1</v>
      </c>
      <c r="AG174" s="19">
        <v>1</v>
      </c>
      <c r="AH174" s="19">
        <v>1</v>
      </c>
      <c r="AI174" s="19">
        <v>1</v>
      </c>
      <c r="AJ174" s="19">
        <v>1</v>
      </c>
      <c r="AK174" s="19">
        <v>1</v>
      </c>
      <c r="AL174" s="32">
        <v>1</v>
      </c>
      <c r="AN174" s="19">
        <v>4.4884899999999998E-2</v>
      </c>
      <c r="AO174" s="19">
        <v>4.3779800000000001E-2</v>
      </c>
      <c r="AP174" s="19">
        <v>4.71303E-2</v>
      </c>
      <c r="AQ174" s="19">
        <v>4.8668000000000003E-2</v>
      </c>
      <c r="AR174" s="19">
        <v>4.4737199999999998E-2</v>
      </c>
      <c r="AS174" s="19">
        <v>4.7759000000000003E-2</v>
      </c>
      <c r="AT174" s="19">
        <v>2.1564099999999999E-2</v>
      </c>
      <c r="AU174" s="19">
        <v>2.34334E-2</v>
      </c>
      <c r="AV174" s="19">
        <v>5.0148699999999997E-2</v>
      </c>
      <c r="AW174" s="32">
        <v>5.9797099999999999E-2</v>
      </c>
      <c r="AX174" s="19">
        <v>0</v>
      </c>
      <c r="AY174" s="19">
        <v>0</v>
      </c>
      <c r="AZ174" s="19">
        <v>0</v>
      </c>
      <c r="BA174" s="19">
        <v>0</v>
      </c>
      <c r="BB174" s="19">
        <v>0</v>
      </c>
      <c r="BC174" s="19">
        <v>1</v>
      </c>
      <c r="BD174" s="19">
        <v>1</v>
      </c>
      <c r="BE174" s="19">
        <v>1</v>
      </c>
      <c r="BF174" s="19">
        <v>1</v>
      </c>
      <c r="BG174" s="19">
        <v>1</v>
      </c>
      <c r="BH174" s="32">
        <v>1</v>
      </c>
      <c r="BI174" s="19" t="s">
        <v>4104</v>
      </c>
      <c r="BJ174" s="19" t="s">
        <v>4104</v>
      </c>
      <c r="BK174" s="19" t="s">
        <v>4104</v>
      </c>
      <c r="BL174" s="19" t="s">
        <v>4104</v>
      </c>
      <c r="BM174" s="19" t="s">
        <v>4104</v>
      </c>
      <c r="BN174" s="19" t="s">
        <v>4104</v>
      </c>
      <c r="BO174" s="19" t="s">
        <v>4104</v>
      </c>
      <c r="BP174" s="19" t="s">
        <v>4104</v>
      </c>
      <c r="BQ174" s="19" t="s">
        <v>4104</v>
      </c>
      <c r="BR174" s="19" t="s">
        <v>4104</v>
      </c>
      <c r="BS174" s="32" t="s">
        <v>4104</v>
      </c>
      <c r="BT174" s="19" t="s">
        <v>4104</v>
      </c>
      <c r="BU174" s="19" t="s">
        <v>4104</v>
      </c>
      <c r="BV174" s="19" t="s">
        <v>4104</v>
      </c>
      <c r="BW174" s="19" t="s">
        <v>4104</v>
      </c>
      <c r="BX174" s="19" t="s">
        <v>4104</v>
      </c>
      <c r="BY174" s="19" t="s">
        <v>4104</v>
      </c>
      <c r="BZ174" s="19" t="s">
        <v>4104</v>
      </c>
      <c r="CA174" s="19" t="s">
        <v>4104</v>
      </c>
      <c r="CB174" s="19" t="s">
        <v>4104</v>
      </c>
      <c r="CC174" s="19" t="s">
        <v>4104</v>
      </c>
      <c r="CD174" s="32" t="s">
        <v>4104</v>
      </c>
      <c r="CE174" s="19" t="s">
        <v>4104</v>
      </c>
      <c r="CF174" s="19" t="s">
        <v>4104</v>
      </c>
      <c r="CG174" s="19" t="s">
        <v>4104</v>
      </c>
      <c r="CH174" s="19" t="s">
        <v>4104</v>
      </c>
      <c r="CI174" s="19" t="s">
        <v>4104</v>
      </c>
      <c r="CJ174" s="19" t="s">
        <v>4104</v>
      </c>
      <c r="CK174" s="19" t="s">
        <v>4104</v>
      </c>
      <c r="CL174" s="19" t="s">
        <v>4104</v>
      </c>
      <c r="CM174" s="19" t="s">
        <v>4104</v>
      </c>
      <c r="CN174" s="19" t="s">
        <v>4104</v>
      </c>
      <c r="CO174" s="32" t="s">
        <v>4104</v>
      </c>
      <c r="CP174" s="19" t="s">
        <v>4104</v>
      </c>
      <c r="CQ174" s="19" t="s">
        <v>4104</v>
      </c>
      <c r="CR174" s="19" t="s">
        <v>4104</v>
      </c>
      <c r="CS174" s="19" t="s">
        <v>4104</v>
      </c>
      <c r="CT174" s="19" t="s">
        <v>4104</v>
      </c>
      <c r="CU174" s="19" t="s">
        <v>4104</v>
      </c>
      <c r="CV174" s="19" t="s">
        <v>4104</v>
      </c>
      <c r="CW174" s="19" t="s">
        <v>4104</v>
      </c>
      <c r="CX174" s="19" t="s">
        <v>4104</v>
      </c>
      <c r="CY174" s="19">
        <v>17.651703931687635</v>
      </c>
      <c r="CZ174" s="32">
        <v>17.580693838537254</v>
      </c>
    </row>
    <row r="175" spans="1:104" x14ac:dyDescent="0.2">
      <c r="A175" s="19" t="s">
        <v>562</v>
      </c>
      <c r="B175" s="19" t="s">
        <v>563</v>
      </c>
      <c r="C175" s="19">
        <v>2020</v>
      </c>
      <c r="E175" s="32" t="s">
        <v>279</v>
      </c>
      <c r="P175" s="32">
        <v>1</v>
      </c>
      <c r="AA175" s="32">
        <v>1</v>
      </c>
      <c r="AL175" s="32">
        <v>1</v>
      </c>
      <c r="AW175" s="32">
        <v>3.6831599999999999E-2</v>
      </c>
      <c r="BH175" s="32">
        <v>1</v>
      </c>
      <c r="BI175" s="19" t="s">
        <v>4104</v>
      </c>
      <c r="BJ175" s="19" t="s">
        <v>4104</v>
      </c>
      <c r="BK175" s="19" t="s">
        <v>4104</v>
      </c>
      <c r="BL175" s="19" t="s">
        <v>4104</v>
      </c>
      <c r="BM175" s="19" t="s">
        <v>4104</v>
      </c>
      <c r="BN175" s="19" t="s">
        <v>4104</v>
      </c>
      <c r="BO175" s="19" t="s">
        <v>4104</v>
      </c>
      <c r="BP175" s="19" t="s">
        <v>4104</v>
      </c>
      <c r="BQ175" s="19" t="s">
        <v>4104</v>
      </c>
      <c r="BR175" s="19" t="s">
        <v>4104</v>
      </c>
      <c r="BS175" s="32" t="s">
        <v>4104</v>
      </c>
      <c r="BT175" s="19" t="s">
        <v>4104</v>
      </c>
      <c r="BU175" s="19" t="s">
        <v>4104</v>
      </c>
      <c r="BV175" s="19" t="s">
        <v>4104</v>
      </c>
      <c r="BW175" s="19" t="s">
        <v>4104</v>
      </c>
      <c r="BX175" s="19" t="s">
        <v>4104</v>
      </c>
      <c r="BY175" s="19" t="s">
        <v>4104</v>
      </c>
      <c r="BZ175" s="19" t="s">
        <v>4104</v>
      </c>
      <c r="CA175" s="19" t="s">
        <v>4104</v>
      </c>
      <c r="CB175" s="19" t="s">
        <v>4104</v>
      </c>
      <c r="CC175" s="19" t="s">
        <v>4104</v>
      </c>
      <c r="CD175" s="32" t="s">
        <v>4104</v>
      </c>
      <c r="CE175" s="19" t="s">
        <v>4104</v>
      </c>
      <c r="CF175" s="19" t="s">
        <v>4104</v>
      </c>
      <c r="CG175" s="19" t="s">
        <v>4104</v>
      </c>
      <c r="CH175" s="19" t="s">
        <v>4104</v>
      </c>
      <c r="CI175" s="19" t="s">
        <v>4104</v>
      </c>
      <c r="CJ175" s="19" t="s">
        <v>4104</v>
      </c>
      <c r="CK175" s="19" t="s">
        <v>4104</v>
      </c>
      <c r="CL175" s="19" t="s">
        <v>4104</v>
      </c>
      <c r="CM175" s="19" t="s">
        <v>4104</v>
      </c>
      <c r="CN175" s="19" t="s">
        <v>4104</v>
      </c>
      <c r="CO175" s="32" t="s">
        <v>4104</v>
      </c>
      <c r="CP175" s="19" t="s">
        <v>4104</v>
      </c>
      <c r="CQ175" s="19" t="s">
        <v>4104</v>
      </c>
      <c r="CR175" s="19" t="s">
        <v>4104</v>
      </c>
      <c r="CS175" s="19" t="s">
        <v>4104</v>
      </c>
      <c r="CT175" s="19" t="s">
        <v>4104</v>
      </c>
      <c r="CU175" s="19" t="s">
        <v>4104</v>
      </c>
      <c r="CV175" s="19" t="s">
        <v>4104</v>
      </c>
      <c r="CW175" s="19" t="s">
        <v>4104</v>
      </c>
      <c r="CX175" s="19" t="s">
        <v>4104</v>
      </c>
      <c r="CY175" s="19" t="s">
        <v>4104</v>
      </c>
      <c r="CZ175" s="32">
        <v>17.647534704445551</v>
      </c>
    </row>
    <row r="176" spans="1:104" x14ac:dyDescent="0.2">
      <c r="A176" s="19" t="s">
        <v>368</v>
      </c>
      <c r="B176" s="19" t="s">
        <v>4020</v>
      </c>
      <c r="E176" s="32" t="s">
        <v>365</v>
      </c>
      <c r="M176" s="19">
        <v>1</v>
      </c>
      <c r="N176" s="19">
        <v>1</v>
      </c>
      <c r="O176" s="19">
        <v>1</v>
      </c>
      <c r="P176" s="32">
        <v>1</v>
      </c>
      <c r="X176" s="19">
        <v>1</v>
      </c>
      <c r="Y176" s="19">
        <v>1</v>
      </c>
      <c r="Z176" s="19">
        <v>1</v>
      </c>
      <c r="AA176" s="32">
        <v>1</v>
      </c>
      <c r="AI176" s="19">
        <v>1</v>
      </c>
      <c r="AJ176" s="19">
        <v>1</v>
      </c>
      <c r="AK176" s="19">
        <v>1</v>
      </c>
      <c r="AL176" s="32">
        <v>1</v>
      </c>
      <c r="AT176" s="19">
        <v>2.8694399999999998E-2</v>
      </c>
      <c r="AU176" s="19">
        <v>2.9922899999999999E-2</v>
      </c>
      <c r="AV176" s="19">
        <v>3.21947E-2</v>
      </c>
      <c r="AW176" s="32">
        <v>3.1615699999999997E-2</v>
      </c>
      <c r="BE176" s="19">
        <v>0</v>
      </c>
      <c r="BF176" s="19">
        <v>1</v>
      </c>
      <c r="BG176" s="19">
        <v>1</v>
      </c>
      <c r="BH176" s="32">
        <v>1</v>
      </c>
      <c r="BI176" s="19" t="s">
        <v>4104</v>
      </c>
      <c r="BJ176" s="19" t="s">
        <v>4104</v>
      </c>
      <c r="BK176" s="19" t="s">
        <v>4104</v>
      </c>
      <c r="BL176" s="19" t="s">
        <v>4104</v>
      </c>
      <c r="BM176" s="19" t="s">
        <v>4104</v>
      </c>
      <c r="BN176" s="19" t="s">
        <v>4104</v>
      </c>
      <c r="BO176" s="19" t="s">
        <v>4104</v>
      </c>
      <c r="BP176" s="19">
        <v>0.75949999999999995</v>
      </c>
      <c r="BQ176" s="19">
        <v>0.72640000000000005</v>
      </c>
      <c r="BR176" s="19">
        <v>0.84389999999999998</v>
      </c>
      <c r="BS176" s="32">
        <v>0.73909999999999998</v>
      </c>
      <c r="BT176" s="19" t="s">
        <v>4104</v>
      </c>
      <c r="BU176" s="19" t="s">
        <v>4104</v>
      </c>
      <c r="BV176" s="19" t="s">
        <v>4104</v>
      </c>
      <c r="BW176" s="19" t="s">
        <v>4104</v>
      </c>
      <c r="BX176" s="19" t="s">
        <v>4104</v>
      </c>
      <c r="BY176" s="19" t="s">
        <v>4104</v>
      </c>
      <c r="BZ176" s="19" t="s">
        <v>4104</v>
      </c>
      <c r="CA176" s="19">
        <v>0.47520699999999999</v>
      </c>
      <c r="CB176" s="19">
        <v>0.29549999999999998</v>
      </c>
      <c r="CC176" s="19">
        <v>0.34716799999999998</v>
      </c>
      <c r="CD176" s="32">
        <v>0.45230599999999999</v>
      </c>
      <c r="CE176" s="19" t="s">
        <v>4104</v>
      </c>
      <c r="CF176" s="19" t="s">
        <v>4104</v>
      </c>
      <c r="CG176" s="19" t="s">
        <v>4104</v>
      </c>
      <c r="CH176" s="19" t="s">
        <v>4104</v>
      </c>
      <c r="CI176" s="19" t="s">
        <v>4104</v>
      </c>
      <c r="CJ176" s="19" t="s">
        <v>4104</v>
      </c>
      <c r="CK176" s="19" t="s">
        <v>4104</v>
      </c>
      <c r="CL176" s="19">
        <v>9.0191999999999994E-2</v>
      </c>
      <c r="CM176" s="19">
        <v>3.0061000000000001E-2</v>
      </c>
      <c r="CN176" s="19">
        <v>5.7856999999999999E-2</v>
      </c>
      <c r="CO176" s="32">
        <v>7.7725000000000002E-2</v>
      </c>
      <c r="CP176" s="19" t="s">
        <v>4104</v>
      </c>
      <c r="CQ176" s="19" t="s">
        <v>4104</v>
      </c>
      <c r="CR176" s="19" t="s">
        <v>4104</v>
      </c>
      <c r="CS176" s="19" t="s">
        <v>4104</v>
      </c>
      <c r="CT176" s="19" t="s">
        <v>4104</v>
      </c>
      <c r="CU176" s="19" t="s">
        <v>4104</v>
      </c>
      <c r="CV176" s="19" t="s">
        <v>4104</v>
      </c>
      <c r="CW176" s="19">
        <v>22.018022109317169</v>
      </c>
      <c r="CX176" s="19">
        <v>22.018022109317169</v>
      </c>
      <c r="CY176" s="19">
        <v>22.018022109317169</v>
      </c>
      <c r="CZ176" s="32">
        <v>22.018022109317169</v>
      </c>
    </row>
    <row r="177" spans="1:104" x14ac:dyDescent="0.2">
      <c r="A177" s="19" t="s">
        <v>363</v>
      </c>
      <c r="B177" s="19" t="s">
        <v>4021</v>
      </c>
      <c r="E177" s="32" t="s">
        <v>365</v>
      </c>
      <c r="F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1</v>
      </c>
      <c r="N177" s="19">
        <v>1</v>
      </c>
      <c r="O177" s="19">
        <v>1</v>
      </c>
      <c r="P177" s="32">
        <v>1</v>
      </c>
      <c r="Q177" s="19">
        <v>1</v>
      </c>
      <c r="S177" s="19">
        <v>1</v>
      </c>
      <c r="T177" s="19">
        <v>1</v>
      </c>
      <c r="U177" s="19">
        <v>1</v>
      </c>
      <c r="V177" s="19">
        <v>1</v>
      </c>
      <c r="W177" s="19">
        <v>1</v>
      </c>
      <c r="X177" s="19">
        <v>1</v>
      </c>
      <c r="Y177" s="19">
        <v>1</v>
      </c>
      <c r="Z177" s="19">
        <v>1</v>
      </c>
      <c r="AA177" s="32">
        <v>1</v>
      </c>
      <c r="AB177" s="19">
        <v>1</v>
      </c>
      <c r="AD177" s="19">
        <v>1</v>
      </c>
      <c r="AE177" s="19">
        <v>1</v>
      </c>
      <c r="AF177" s="19">
        <v>1</v>
      </c>
      <c r="AG177" s="19">
        <v>1</v>
      </c>
      <c r="AH177" s="19">
        <v>1</v>
      </c>
      <c r="AI177" s="19">
        <v>1</v>
      </c>
      <c r="AJ177" s="19">
        <v>1</v>
      </c>
      <c r="AK177" s="19">
        <v>1</v>
      </c>
      <c r="AL177" s="32">
        <v>1</v>
      </c>
      <c r="AM177" s="19">
        <v>1.1129099999999999E-2</v>
      </c>
      <c r="AO177" s="19">
        <v>2.3854500000000001E-2</v>
      </c>
      <c r="AP177" s="19">
        <v>2.4263799999999999E-2</v>
      </c>
      <c r="AQ177" s="19">
        <v>2.80352E-2</v>
      </c>
      <c r="AR177" s="19">
        <v>2.9328300000000002E-2</v>
      </c>
      <c r="AS177" s="19">
        <v>3.3982699999999998E-2</v>
      </c>
      <c r="AT177" s="19">
        <v>3.18079E-2</v>
      </c>
      <c r="AU177" s="19">
        <v>3.3951299999999997E-2</v>
      </c>
      <c r="AV177" s="19">
        <v>3.4079499999999999E-2</v>
      </c>
      <c r="AW177" s="32">
        <v>3.3313700000000002E-2</v>
      </c>
      <c r="AZ177" s="19">
        <v>0</v>
      </c>
      <c r="BA177" s="19">
        <v>0</v>
      </c>
      <c r="BB177" s="19">
        <v>0</v>
      </c>
      <c r="BC177" s="19">
        <v>0</v>
      </c>
      <c r="BD177" s="19">
        <v>0</v>
      </c>
      <c r="BE177" s="19">
        <v>0</v>
      </c>
      <c r="BF177" s="19">
        <v>0</v>
      </c>
      <c r="BG177" s="19">
        <v>0</v>
      </c>
      <c r="BH177" s="32">
        <v>0</v>
      </c>
      <c r="BI177" s="19">
        <v>0.85225474700000003</v>
      </c>
      <c r="BJ177" s="19" t="s">
        <v>4104</v>
      </c>
      <c r="BK177" s="19">
        <v>0.91637696000000002</v>
      </c>
      <c r="BL177" s="19">
        <v>0.99123600700000003</v>
      </c>
      <c r="BM177" s="19">
        <v>0.93171641699999996</v>
      </c>
      <c r="BN177" s="19">
        <v>0.88607518900000004</v>
      </c>
      <c r="BO177" s="19">
        <v>0.74449236200000002</v>
      </c>
      <c r="BP177" s="19">
        <v>0.580608079</v>
      </c>
      <c r="BQ177" s="19">
        <v>0.65447033700000001</v>
      </c>
      <c r="BR177" s="19">
        <v>0.73077831264399595</v>
      </c>
      <c r="BS177" s="32">
        <v>0.69230768357421002</v>
      </c>
      <c r="BT177" s="19">
        <v>0.48359999999999997</v>
      </c>
      <c r="BU177" s="19" t="s">
        <v>4104</v>
      </c>
      <c r="BV177" s="19">
        <v>0.47620000000000001</v>
      </c>
      <c r="BW177" s="19">
        <v>0.40870000000000001</v>
      </c>
      <c r="BX177" s="19">
        <v>0.42820000000000003</v>
      </c>
      <c r="BY177" s="19">
        <v>0.40200000000000002</v>
      </c>
      <c r="BZ177" s="19">
        <v>0.40460000000000002</v>
      </c>
      <c r="CA177" s="19">
        <v>0.38440000000000002</v>
      </c>
      <c r="CB177" s="19">
        <v>0.36870000000000003</v>
      </c>
      <c r="CC177" s="19">
        <v>0.38590000000000002</v>
      </c>
      <c r="CD177" s="32">
        <v>0.35620000000000002</v>
      </c>
      <c r="CE177" s="19">
        <v>4.8000000000000001E-2</v>
      </c>
      <c r="CF177" s="19" t="s">
        <v>4104</v>
      </c>
      <c r="CG177" s="19">
        <v>3.5000000000000003E-2</v>
      </c>
      <c r="CH177" s="19">
        <v>5.2999999999999999E-2</v>
      </c>
      <c r="CI177" s="19">
        <v>3.3000000000000002E-2</v>
      </c>
      <c r="CJ177" s="19">
        <v>8.7999999999999995E-2</v>
      </c>
      <c r="CK177" s="19">
        <v>7.2999999999999995E-2</v>
      </c>
      <c r="CL177" s="19">
        <v>6.2E-2</v>
      </c>
      <c r="CM177" s="19">
        <v>4.3999999999999997E-2</v>
      </c>
      <c r="CN177" s="19">
        <v>3.1E-2</v>
      </c>
      <c r="CO177" s="32">
        <v>5.0000000000000001E-3</v>
      </c>
      <c r="CP177" s="19">
        <v>19.465290481184788</v>
      </c>
      <c r="CQ177" s="19" t="s">
        <v>4104</v>
      </c>
      <c r="CR177" s="19">
        <v>19.541154712016695</v>
      </c>
      <c r="CS177" s="19">
        <v>19.550934769772216</v>
      </c>
      <c r="CT177" s="19">
        <v>19.288737450163104</v>
      </c>
      <c r="CU177" s="19">
        <v>19.078518333881064</v>
      </c>
      <c r="CV177" s="19">
        <v>19.249751222220674</v>
      </c>
      <c r="CW177" s="19">
        <v>19.366697928958047</v>
      </c>
      <c r="CX177" s="19">
        <v>19.112048680220358</v>
      </c>
      <c r="CY177" s="19">
        <v>19.251961788272084</v>
      </c>
      <c r="CZ177" s="32">
        <v>19.365031589082236</v>
      </c>
    </row>
    <row r="178" spans="1:104" x14ac:dyDescent="0.2">
      <c r="A178" s="19" t="s">
        <v>397</v>
      </c>
      <c r="B178" s="19" t="s">
        <v>398</v>
      </c>
      <c r="C178" s="19">
        <v>2012</v>
      </c>
      <c r="E178" s="32" t="s">
        <v>365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32">
        <v>1</v>
      </c>
      <c r="S178" s="19">
        <v>1</v>
      </c>
      <c r="T178" s="19">
        <v>1</v>
      </c>
      <c r="U178" s="19">
        <v>1</v>
      </c>
      <c r="V178" s="19">
        <v>1</v>
      </c>
      <c r="W178" s="19">
        <v>1</v>
      </c>
      <c r="X178" s="19">
        <v>1</v>
      </c>
      <c r="Y178" s="19">
        <v>1</v>
      </c>
      <c r="Z178" s="19">
        <v>1</v>
      </c>
      <c r="AA178" s="32">
        <v>1</v>
      </c>
      <c r="AD178" s="19">
        <v>1</v>
      </c>
      <c r="AE178" s="19">
        <v>1</v>
      </c>
      <c r="AF178" s="19">
        <v>1</v>
      </c>
      <c r="AG178" s="19">
        <v>1</v>
      </c>
      <c r="AH178" s="19">
        <v>1</v>
      </c>
      <c r="AI178" s="19">
        <v>1</v>
      </c>
      <c r="AJ178" s="19">
        <v>1</v>
      </c>
      <c r="AK178" s="19">
        <v>1</v>
      </c>
      <c r="AL178" s="32">
        <v>1</v>
      </c>
      <c r="AO178" s="19">
        <v>2.8500000000000001E-2</v>
      </c>
      <c r="AP178" s="19">
        <v>4.2421599999999997E-2</v>
      </c>
      <c r="AQ178" s="19">
        <v>3.2486300000000003E-2</v>
      </c>
      <c r="AR178" s="19">
        <v>3.03211E-2</v>
      </c>
      <c r="AS178" s="19">
        <v>3.2052700000000003E-2</v>
      </c>
      <c r="AT178" s="19">
        <v>3.1719900000000002E-2</v>
      </c>
      <c r="AU178" s="19">
        <v>2.6980000000000001E-2</v>
      </c>
      <c r="AV178" s="19">
        <v>2.7667299999999999E-2</v>
      </c>
      <c r="AW178" s="32">
        <v>2.88998E-2</v>
      </c>
      <c r="AZ178" s="19">
        <v>0</v>
      </c>
      <c r="BA178" s="19">
        <v>1</v>
      </c>
      <c r="BB178" s="19">
        <v>1</v>
      </c>
      <c r="BC178" s="19">
        <v>1</v>
      </c>
      <c r="BD178" s="19">
        <v>1</v>
      </c>
      <c r="BE178" s="19">
        <v>1</v>
      </c>
      <c r="BF178" s="19">
        <v>1</v>
      </c>
      <c r="BG178" s="19">
        <v>1</v>
      </c>
      <c r="BH178" s="32">
        <v>0</v>
      </c>
      <c r="BI178" s="19" t="s">
        <v>4104</v>
      </c>
      <c r="BJ178" s="19" t="s">
        <v>4104</v>
      </c>
      <c r="BK178" s="19">
        <v>0.52882663399999996</v>
      </c>
      <c r="BL178" s="19">
        <v>0.57992393200000003</v>
      </c>
      <c r="BM178" s="19">
        <v>0.72075131400000003</v>
      </c>
      <c r="BN178" s="19">
        <v>1.0317265600000001</v>
      </c>
      <c r="BO178" s="19">
        <v>0.82539105099999999</v>
      </c>
      <c r="BP178" s="19">
        <v>0.97083422600000002</v>
      </c>
      <c r="BQ178" s="19">
        <v>1.5978061024557799</v>
      </c>
      <c r="BR178" s="19">
        <v>2.4837897464671901</v>
      </c>
      <c r="BS178" s="32">
        <v>2.1284862024004001</v>
      </c>
      <c r="BT178" s="19" t="s">
        <v>4104</v>
      </c>
      <c r="BU178" s="19" t="s">
        <v>4104</v>
      </c>
      <c r="BV178" s="19">
        <v>0.49349999999999999</v>
      </c>
      <c r="BW178" s="19">
        <v>0.46650000000000003</v>
      </c>
      <c r="BX178" s="19">
        <v>0.43640000000000001</v>
      </c>
      <c r="BY178" s="19">
        <v>0.41880000000000001</v>
      </c>
      <c r="BZ178" s="19">
        <v>0.40150000000000002</v>
      </c>
      <c r="CA178" s="19">
        <v>0.34910000000000002</v>
      </c>
      <c r="CB178" s="19">
        <v>0.35680000000000001</v>
      </c>
      <c r="CC178" s="19">
        <v>0.3322</v>
      </c>
      <c r="CD178" s="32">
        <v>0.41930000000000001</v>
      </c>
      <c r="CE178" s="19" t="s">
        <v>4104</v>
      </c>
      <c r="CF178" s="19" t="s">
        <v>4104</v>
      </c>
      <c r="CG178" s="19">
        <v>0.05</v>
      </c>
      <c r="CH178" s="19">
        <v>2.8000000000000001E-2</v>
      </c>
      <c r="CI178" s="19">
        <v>4.2000000000000003E-2</v>
      </c>
      <c r="CJ178" s="19">
        <v>4.4999999999999998E-2</v>
      </c>
      <c r="CK178" s="19">
        <v>4.8000000000000001E-2</v>
      </c>
      <c r="CL178" s="19">
        <v>6.3E-2</v>
      </c>
      <c r="CM178" s="19">
        <v>8.7999999999999995E-2</v>
      </c>
      <c r="CN178" s="19">
        <v>9.8000000000000004E-2</v>
      </c>
      <c r="CO178" s="32">
        <v>0.16917829999999984</v>
      </c>
      <c r="CP178" s="19" t="s">
        <v>4104</v>
      </c>
      <c r="CQ178" s="19" t="s">
        <v>4104</v>
      </c>
      <c r="CR178" s="19">
        <v>17.810489785836648</v>
      </c>
      <c r="CS178" s="19">
        <v>17.624838036697369</v>
      </c>
      <c r="CT178" s="19">
        <v>17.330319036284326</v>
      </c>
      <c r="CU178" s="19">
        <v>17.31004485025791</v>
      </c>
      <c r="CV178" s="19">
        <v>17.736624388387632</v>
      </c>
      <c r="CW178" s="19">
        <v>17.669530334265826</v>
      </c>
      <c r="CX178" s="19">
        <v>17.743640454236068</v>
      </c>
      <c r="CY178" s="19">
        <v>18.306421598735582</v>
      </c>
      <c r="CZ178" s="32">
        <v>18.111572319398551</v>
      </c>
    </row>
    <row r="179" spans="1:104" x14ac:dyDescent="0.2">
      <c r="A179" s="19" t="s">
        <v>435</v>
      </c>
      <c r="B179" s="19" t="s">
        <v>4022</v>
      </c>
      <c r="C179" s="19">
        <v>2014</v>
      </c>
      <c r="E179" s="32" t="s">
        <v>365</v>
      </c>
      <c r="J179" s="19">
        <v>1</v>
      </c>
      <c r="K179" s="19">
        <v>1</v>
      </c>
      <c r="L179" s="19">
        <v>1</v>
      </c>
      <c r="M179" s="19">
        <v>1</v>
      </c>
      <c r="N179" s="19">
        <v>1</v>
      </c>
      <c r="O179" s="19">
        <v>1</v>
      </c>
      <c r="P179" s="32">
        <v>1</v>
      </c>
      <c r="U179" s="19">
        <v>1</v>
      </c>
      <c r="V179" s="19">
        <v>1</v>
      </c>
      <c r="W179" s="19">
        <v>1</v>
      </c>
      <c r="X179" s="19">
        <v>1</v>
      </c>
      <c r="Y179" s="19">
        <v>1</v>
      </c>
      <c r="Z179" s="19">
        <v>1</v>
      </c>
      <c r="AA179" s="32">
        <v>1</v>
      </c>
      <c r="AF179" s="19">
        <v>1</v>
      </c>
      <c r="AG179" s="19">
        <v>1</v>
      </c>
      <c r="AH179" s="19">
        <v>1</v>
      </c>
      <c r="AI179" s="19">
        <v>1</v>
      </c>
      <c r="AJ179" s="19">
        <v>1</v>
      </c>
      <c r="AK179" s="19">
        <v>1</v>
      </c>
      <c r="AL179" s="32">
        <v>1</v>
      </c>
      <c r="AQ179" s="19">
        <v>3.3171899999999997E-2</v>
      </c>
      <c r="AR179" s="19">
        <v>3.8768299999999999E-2</v>
      </c>
      <c r="AS179" s="19">
        <v>3.04064E-2</v>
      </c>
      <c r="AT179" s="19">
        <v>3.4468800000000001E-2</v>
      </c>
      <c r="AU179" s="19">
        <v>4.9825800000000003E-2</v>
      </c>
      <c r="AV179" s="19">
        <v>5.1646299999999999E-2</v>
      </c>
      <c r="AW179" s="32">
        <v>5.25394E-2</v>
      </c>
      <c r="BB179" s="19">
        <v>0</v>
      </c>
      <c r="BC179" s="19">
        <v>0</v>
      </c>
      <c r="BD179" s="19">
        <v>0</v>
      </c>
      <c r="BE179" s="19">
        <v>0</v>
      </c>
      <c r="BF179" s="19">
        <v>0</v>
      </c>
      <c r="BG179" s="19">
        <v>1</v>
      </c>
      <c r="BH179" s="32">
        <v>1</v>
      </c>
      <c r="BI179" s="19" t="s">
        <v>4104</v>
      </c>
      <c r="BJ179" s="19" t="s">
        <v>4104</v>
      </c>
      <c r="BK179" s="19" t="s">
        <v>4104</v>
      </c>
      <c r="BL179" s="19" t="s">
        <v>4104</v>
      </c>
      <c r="BM179" s="19">
        <v>1.072763892</v>
      </c>
      <c r="BN179" s="19">
        <v>1.1700748940000001</v>
      </c>
      <c r="BO179" s="19">
        <v>1.3104565990000001</v>
      </c>
      <c r="BP179" s="19">
        <v>1.0634930359999999</v>
      </c>
      <c r="BQ179" s="19">
        <v>1.220457213</v>
      </c>
      <c r="BR179" s="19">
        <v>1.5096720528474801</v>
      </c>
      <c r="BS179" s="32">
        <v>1.2487220377550801</v>
      </c>
      <c r="BT179" s="19" t="s">
        <v>4104</v>
      </c>
      <c r="BU179" s="19" t="s">
        <v>4104</v>
      </c>
      <c r="BV179" s="19" t="s">
        <v>4104</v>
      </c>
      <c r="BW179" s="19" t="s">
        <v>4104</v>
      </c>
      <c r="BX179" s="19">
        <v>0.4748</v>
      </c>
      <c r="BY179" s="19">
        <v>0.45229999999999998</v>
      </c>
      <c r="BZ179" s="19">
        <v>0.4657</v>
      </c>
      <c r="CA179" s="19">
        <v>0.42499999999999999</v>
      </c>
      <c r="CB179" s="19">
        <v>0.40179999999999999</v>
      </c>
      <c r="CC179" s="19">
        <v>0.39360000000000001</v>
      </c>
      <c r="CD179" s="32">
        <v>0.3614</v>
      </c>
      <c r="CE179" s="19" t="s">
        <v>4104</v>
      </c>
      <c r="CF179" s="19" t="s">
        <v>4104</v>
      </c>
      <c r="CG179" s="19" t="s">
        <v>4104</v>
      </c>
      <c r="CH179" s="19" t="s">
        <v>4104</v>
      </c>
      <c r="CI179" s="19">
        <v>3.5999999999999997E-2</v>
      </c>
      <c r="CJ179" s="19">
        <v>8.2000000000000003E-2</v>
      </c>
      <c r="CK179" s="19">
        <v>7.1999999999999995E-2</v>
      </c>
      <c r="CL179" s="19">
        <v>0.108</v>
      </c>
      <c r="CM179" s="19">
        <v>5.6000000000000001E-2</v>
      </c>
      <c r="CN179" s="19">
        <v>0.06</v>
      </c>
      <c r="CO179" s="32">
        <v>9.9000000000000005E-2</v>
      </c>
      <c r="CP179" s="19" t="s">
        <v>4104</v>
      </c>
      <c r="CQ179" s="19" t="s">
        <v>4104</v>
      </c>
      <c r="CR179" s="19" t="s">
        <v>4104</v>
      </c>
      <c r="CS179" s="19" t="s">
        <v>4104</v>
      </c>
      <c r="CT179" s="19">
        <v>19.339571690340573</v>
      </c>
      <c r="CU179" s="19">
        <v>18.934735360709691</v>
      </c>
      <c r="CV179" s="19">
        <v>19.1718628076691</v>
      </c>
      <c r="CW179" s="19">
        <v>19.622818064861839</v>
      </c>
      <c r="CX179" s="19">
        <v>19.462925276093564</v>
      </c>
      <c r="CY179" s="19">
        <v>19.64302328294707</v>
      </c>
      <c r="CZ179" s="32">
        <v>19.985676487007364</v>
      </c>
    </row>
    <row r="180" spans="1:104" x14ac:dyDescent="0.2">
      <c r="A180" s="19" t="s">
        <v>309</v>
      </c>
      <c r="B180" s="19" t="s">
        <v>310</v>
      </c>
      <c r="C180" s="19">
        <v>2010</v>
      </c>
      <c r="D180" s="19">
        <v>2014</v>
      </c>
      <c r="E180" s="32" t="s">
        <v>365</v>
      </c>
      <c r="F180" s="19">
        <v>1</v>
      </c>
      <c r="G180" s="19">
        <v>1</v>
      </c>
      <c r="H180" s="19">
        <v>1</v>
      </c>
      <c r="I180" s="19">
        <v>1</v>
      </c>
      <c r="P180" s="32"/>
      <c r="Q180" s="19">
        <v>1</v>
      </c>
      <c r="R180" s="19">
        <v>1</v>
      </c>
      <c r="S180" s="19">
        <v>1</v>
      </c>
      <c r="T180" s="19">
        <v>1</v>
      </c>
      <c r="AA180" s="32"/>
      <c r="AB180" s="19">
        <v>1</v>
      </c>
      <c r="AC180" s="19">
        <v>1</v>
      </c>
      <c r="AD180" s="19">
        <v>1</v>
      </c>
      <c r="AE180" s="19">
        <v>1</v>
      </c>
      <c r="AL180" s="32"/>
      <c r="AM180" s="19">
        <v>2.8578699999999999E-2</v>
      </c>
      <c r="AN180" s="19">
        <v>2.9938599999999999E-2</v>
      </c>
      <c r="AO180" s="19">
        <v>2.9310300000000001E-2</v>
      </c>
      <c r="AP180" s="19">
        <v>3.0343200000000001E-2</v>
      </c>
      <c r="AW180" s="32"/>
      <c r="AX180" s="19">
        <v>0</v>
      </c>
      <c r="AY180" s="19">
        <v>0</v>
      </c>
      <c r="AZ180" s="19">
        <v>0</v>
      </c>
      <c r="BA180" s="19">
        <v>0</v>
      </c>
      <c r="BH180" s="32"/>
      <c r="BI180" s="19">
        <v>1.1088</v>
      </c>
      <c r="BJ180" s="19">
        <v>0.4849</v>
      </c>
      <c r="BK180" s="19">
        <v>0.75180000000000002</v>
      </c>
      <c r="BL180" s="19">
        <v>0.61119999999999997</v>
      </c>
      <c r="BM180" s="19" t="s">
        <v>4104</v>
      </c>
      <c r="BN180" s="19" t="s">
        <v>4104</v>
      </c>
      <c r="BO180" s="19" t="s">
        <v>4104</v>
      </c>
      <c r="BP180" s="19" t="s">
        <v>4104</v>
      </c>
      <c r="BQ180" s="19" t="s">
        <v>4104</v>
      </c>
      <c r="BR180" s="19" t="s">
        <v>4104</v>
      </c>
      <c r="BS180" s="32" t="s">
        <v>4104</v>
      </c>
      <c r="BT180" s="19">
        <v>0.30948599999999998</v>
      </c>
      <c r="BU180" s="19">
        <v>0.25277899999999998</v>
      </c>
      <c r="BV180" s="19">
        <v>0.20860600000000001</v>
      </c>
      <c r="BW180" s="19">
        <v>0.242229</v>
      </c>
      <c r="BX180" s="19" t="s">
        <v>4104</v>
      </c>
      <c r="BY180" s="19" t="s">
        <v>4104</v>
      </c>
      <c r="BZ180" s="19" t="s">
        <v>4104</v>
      </c>
      <c r="CA180" s="19" t="s">
        <v>4104</v>
      </c>
      <c r="CB180" s="19" t="s">
        <v>4104</v>
      </c>
      <c r="CC180" s="19" t="s">
        <v>4104</v>
      </c>
      <c r="CD180" s="32" t="s">
        <v>4104</v>
      </c>
      <c r="CE180" s="19">
        <v>4.0672E-2</v>
      </c>
      <c r="CF180" s="19">
        <v>3.2710999999999997E-2</v>
      </c>
      <c r="CG180" s="19">
        <v>-3.3179E-2</v>
      </c>
      <c r="CH180" s="19">
        <v>5.4130999999999999E-2</v>
      </c>
      <c r="CI180" s="19" t="s">
        <v>4104</v>
      </c>
      <c r="CJ180" s="19" t="s">
        <v>4104</v>
      </c>
      <c r="CK180" s="19" t="s">
        <v>4104</v>
      </c>
      <c r="CL180" s="19" t="s">
        <v>4104</v>
      </c>
      <c r="CM180" s="19" t="s">
        <v>4104</v>
      </c>
      <c r="CN180" s="19" t="s">
        <v>4104</v>
      </c>
      <c r="CO180" s="32" t="s">
        <v>4104</v>
      </c>
      <c r="CP180" s="19">
        <v>21.457291586426251</v>
      </c>
      <c r="CQ180" s="19">
        <v>20.665053503222072</v>
      </c>
      <c r="CR180" s="19">
        <v>21.218122370813113</v>
      </c>
      <c r="CS180" s="19">
        <v>21.171404919600668</v>
      </c>
      <c r="CT180" s="19" t="s">
        <v>4104</v>
      </c>
      <c r="CU180" s="19" t="s">
        <v>4104</v>
      </c>
      <c r="CV180" s="19" t="s">
        <v>4104</v>
      </c>
      <c r="CW180" s="19" t="s">
        <v>4104</v>
      </c>
      <c r="CX180" s="19" t="s">
        <v>4104</v>
      </c>
      <c r="CY180" s="19" t="s">
        <v>4104</v>
      </c>
      <c r="CZ180" s="32" t="s">
        <v>4104</v>
      </c>
    </row>
    <row r="181" spans="1:104" x14ac:dyDescent="0.2">
      <c r="A181" s="19" t="s">
        <v>370</v>
      </c>
      <c r="B181" s="19" t="s">
        <v>371</v>
      </c>
      <c r="C181" s="19">
        <v>2010</v>
      </c>
      <c r="D181" s="19">
        <v>2013</v>
      </c>
      <c r="E181" s="32" t="s">
        <v>365</v>
      </c>
      <c r="F181" s="19">
        <v>0</v>
      </c>
      <c r="I181" s="19">
        <v>0</v>
      </c>
      <c r="P181" s="32"/>
      <c r="Q181" s="19">
        <v>1</v>
      </c>
      <c r="T181" s="19">
        <v>1</v>
      </c>
      <c r="AA181" s="32"/>
      <c r="AB181" s="19">
        <v>1</v>
      </c>
      <c r="AE181" s="19">
        <v>1</v>
      </c>
      <c r="AL181" s="32"/>
      <c r="AM181" s="19">
        <v>3.1678900000000003E-2</v>
      </c>
      <c r="AP181" s="19">
        <v>3.5860499999999997E-2</v>
      </c>
      <c r="AW181" s="32"/>
      <c r="AX181" s="19">
        <v>1</v>
      </c>
      <c r="BA181" s="19">
        <v>1</v>
      </c>
      <c r="BH181" s="32"/>
      <c r="BI181" s="19">
        <v>0.32985051899028001</v>
      </c>
      <c r="BJ181" s="19" t="s">
        <v>4104</v>
      </c>
      <c r="BK181" s="19" t="s">
        <v>4104</v>
      </c>
      <c r="BL181" s="19">
        <v>0.37040286465807198</v>
      </c>
      <c r="BM181" s="19" t="s">
        <v>4104</v>
      </c>
      <c r="BN181" s="19" t="s">
        <v>4104</v>
      </c>
      <c r="BO181" s="19" t="s">
        <v>4104</v>
      </c>
      <c r="BP181" s="19" t="s">
        <v>4104</v>
      </c>
      <c r="BQ181" s="19" t="s">
        <v>4104</v>
      </c>
      <c r="BR181" s="19" t="s">
        <v>4104</v>
      </c>
      <c r="BS181" s="32" t="s">
        <v>4104</v>
      </c>
      <c r="BT181" s="19">
        <v>0.29349999999999998</v>
      </c>
      <c r="BU181" s="19" t="s">
        <v>4104</v>
      </c>
      <c r="BV181" s="19" t="s">
        <v>4104</v>
      </c>
      <c r="BW181" s="19">
        <v>0.3246</v>
      </c>
      <c r="BX181" s="19" t="s">
        <v>4104</v>
      </c>
      <c r="BY181" s="19" t="s">
        <v>4104</v>
      </c>
      <c r="BZ181" s="19" t="s">
        <v>4104</v>
      </c>
      <c r="CA181" s="19" t="s">
        <v>4104</v>
      </c>
      <c r="CB181" s="19" t="s">
        <v>4104</v>
      </c>
      <c r="CC181" s="19" t="s">
        <v>4104</v>
      </c>
      <c r="CD181" s="32" t="s">
        <v>4104</v>
      </c>
      <c r="CE181" s="19" t="s">
        <v>4104</v>
      </c>
      <c r="CF181" s="19" t="s">
        <v>4104</v>
      </c>
      <c r="CG181" s="19" t="s">
        <v>4104</v>
      </c>
      <c r="CH181" s="19">
        <v>7.9000000000000001E-2</v>
      </c>
      <c r="CI181" s="19" t="s">
        <v>4104</v>
      </c>
      <c r="CJ181" s="19" t="s">
        <v>4104</v>
      </c>
      <c r="CK181" s="19" t="s">
        <v>4104</v>
      </c>
      <c r="CL181" s="19" t="s">
        <v>4104</v>
      </c>
      <c r="CM181" s="19" t="s">
        <v>4104</v>
      </c>
      <c r="CN181" s="19" t="s">
        <v>4104</v>
      </c>
      <c r="CO181" s="32" t="s">
        <v>4104</v>
      </c>
      <c r="CP181" s="19">
        <v>15.967890706995066</v>
      </c>
      <c r="CQ181" s="19" t="s">
        <v>4104</v>
      </c>
      <c r="CR181" s="19" t="s">
        <v>4104</v>
      </c>
      <c r="CS181" s="19">
        <v>16.023152081637555</v>
      </c>
      <c r="CT181" s="19" t="s">
        <v>4104</v>
      </c>
      <c r="CU181" s="19" t="s">
        <v>4104</v>
      </c>
      <c r="CV181" s="19" t="s">
        <v>4104</v>
      </c>
      <c r="CW181" s="19" t="s">
        <v>4104</v>
      </c>
      <c r="CX181" s="19" t="s">
        <v>4104</v>
      </c>
      <c r="CY181" s="19" t="s">
        <v>4104</v>
      </c>
      <c r="CZ181" s="32" t="s">
        <v>4104</v>
      </c>
    </row>
    <row r="182" spans="1:104" x14ac:dyDescent="0.2">
      <c r="A182" s="19" t="s">
        <v>341</v>
      </c>
      <c r="B182" s="19" t="s">
        <v>4023</v>
      </c>
      <c r="E182" s="32" t="s">
        <v>365</v>
      </c>
      <c r="F182" s="19">
        <v>0</v>
      </c>
      <c r="P182" s="32"/>
      <c r="Q182" s="19">
        <v>1</v>
      </c>
      <c r="AA182" s="32"/>
      <c r="AB182" s="19">
        <v>0</v>
      </c>
      <c r="AL182" s="32"/>
      <c r="AM182" s="19">
        <v>2.8564099999999999E-2</v>
      </c>
      <c r="AW182" s="32"/>
      <c r="BH182" s="32"/>
      <c r="BI182" s="19" t="s">
        <v>4104</v>
      </c>
      <c r="BJ182" s="19" t="s">
        <v>4104</v>
      </c>
      <c r="BK182" s="19" t="s">
        <v>4104</v>
      </c>
      <c r="BL182" s="19" t="s">
        <v>4104</v>
      </c>
      <c r="BM182" s="19" t="s">
        <v>4104</v>
      </c>
      <c r="BN182" s="19" t="s">
        <v>4104</v>
      </c>
      <c r="BO182" s="19" t="s">
        <v>4104</v>
      </c>
      <c r="BP182" s="19" t="s">
        <v>4104</v>
      </c>
      <c r="BQ182" s="19" t="s">
        <v>4104</v>
      </c>
      <c r="BR182" s="19" t="s">
        <v>4104</v>
      </c>
      <c r="BS182" s="32" t="s">
        <v>4104</v>
      </c>
      <c r="BT182" s="19" t="s">
        <v>4104</v>
      </c>
      <c r="BU182" s="19" t="s">
        <v>4104</v>
      </c>
      <c r="BV182" s="19" t="s">
        <v>4104</v>
      </c>
      <c r="BW182" s="19" t="s">
        <v>4104</v>
      </c>
      <c r="BX182" s="19" t="s">
        <v>4104</v>
      </c>
      <c r="BY182" s="19" t="s">
        <v>4104</v>
      </c>
      <c r="BZ182" s="19" t="s">
        <v>4104</v>
      </c>
      <c r="CA182" s="19" t="s">
        <v>4104</v>
      </c>
      <c r="CB182" s="19" t="s">
        <v>4104</v>
      </c>
      <c r="CC182" s="19" t="s">
        <v>4104</v>
      </c>
      <c r="CD182" s="32" t="s">
        <v>4104</v>
      </c>
      <c r="CE182" s="19" t="s">
        <v>4104</v>
      </c>
      <c r="CF182" s="19" t="s">
        <v>4104</v>
      </c>
      <c r="CG182" s="19" t="s">
        <v>4104</v>
      </c>
      <c r="CH182" s="19" t="s">
        <v>4104</v>
      </c>
      <c r="CI182" s="19" t="s">
        <v>4104</v>
      </c>
      <c r="CJ182" s="19" t="s">
        <v>4104</v>
      </c>
      <c r="CK182" s="19" t="s">
        <v>4104</v>
      </c>
      <c r="CL182" s="19" t="s">
        <v>4104</v>
      </c>
      <c r="CM182" s="19" t="s">
        <v>4104</v>
      </c>
      <c r="CN182" s="19" t="s">
        <v>4104</v>
      </c>
      <c r="CO182" s="32" t="s">
        <v>4104</v>
      </c>
      <c r="CP182" s="19" t="s">
        <v>4104</v>
      </c>
      <c r="CQ182" s="19" t="s">
        <v>4104</v>
      </c>
      <c r="CR182" s="19" t="s">
        <v>4104</v>
      </c>
      <c r="CS182" s="19" t="s">
        <v>4104</v>
      </c>
      <c r="CT182" s="19" t="s">
        <v>4104</v>
      </c>
      <c r="CU182" s="19" t="s">
        <v>4104</v>
      </c>
      <c r="CV182" s="19" t="s">
        <v>4104</v>
      </c>
      <c r="CW182" s="19" t="s">
        <v>4104</v>
      </c>
      <c r="CX182" s="19" t="s">
        <v>4104</v>
      </c>
      <c r="CY182" s="19" t="s">
        <v>4104</v>
      </c>
      <c r="CZ182" s="32" t="s">
        <v>4104</v>
      </c>
    </row>
    <row r="183" spans="1:104" x14ac:dyDescent="0.2">
      <c r="A183" s="19" t="s">
        <v>372</v>
      </c>
      <c r="B183" s="19" t="s">
        <v>4024</v>
      </c>
      <c r="C183" s="19">
        <v>2014</v>
      </c>
      <c r="E183" s="32" t="s">
        <v>374</v>
      </c>
      <c r="F183" s="19">
        <v>1</v>
      </c>
      <c r="G183" s="19">
        <v>1</v>
      </c>
      <c r="H183" s="19">
        <v>1</v>
      </c>
      <c r="I183" s="19">
        <v>1</v>
      </c>
      <c r="J183" s="19">
        <v>1</v>
      </c>
      <c r="K183" s="19">
        <v>1</v>
      </c>
      <c r="P183" s="32"/>
      <c r="Q183" s="19">
        <v>1</v>
      </c>
      <c r="R183" s="19">
        <v>1</v>
      </c>
      <c r="S183" s="19">
        <v>1</v>
      </c>
      <c r="T183" s="19">
        <v>1</v>
      </c>
      <c r="U183" s="19">
        <v>1</v>
      </c>
      <c r="V183" s="19">
        <v>1</v>
      </c>
      <c r="AA183" s="32"/>
      <c r="AB183" s="19">
        <v>1</v>
      </c>
      <c r="AC183" s="19">
        <v>1</v>
      </c>
      <c r="AD183" s="19">
        <v>1</v>
      </c>
      <c r="AE183" s="19">
        <v>1</v>
      </c>
      <c r="AF183" s="19">
        <v>1</v>
      </c>
      <c r="AG183" s="19">
        <v>1</v>
      </c>
      <c r="AL183" s="32"/>
      <c r="AM183" s="19">
        <v>4.6671900000000002E-2</v>
      </c>
      <c r="AN183" s="19">
        <v>4.1807200000000003E-2</v>
      </c>
      <c r="AO183" s="19">
        <v>3.3291500000000002E-2</v>
      </c>
      <c r="AQ183" s="19">
        <v>3.2946599999999999E-2</v>
      </c>
      <c r="AR183" s="19">
        <v>3.2890799999999998E-2</v>
      </c>
      <c r="AW183" s="32"/>
      <c r="AX183" s="19">
        <v>1</v>
      </c>
      <c r="AY183" s="19">
        <v>1</v>
      </c>
      <c r="AZ183" s="19">
        <v>0</v>
      </c>
      <c r="BB183" s="19">
        <v>0</v>
      </c>
      <c r="BC183" s="19">
        <v>0</v>
      </c>
      <c r="BH183" s="32"/>
      <c r="BI183" s="19">
        <v>1.3063</v>
      </c>
      <c r="BJ183" s="19">
        <v>1.3962000000000001</v>
      </c>
      <c r="BK183" s="19">
        <v>1.2243999999999999</v>
      </c>
      <c r="BL183" s="19">
        <v>1.1919999999999999</v>
      </c>
      <c r="BM183" s="19">
        <v>1.2541</v>
      </c>
      <c r="BN183" s="19">
        <v>1.2945</v>
      </c>
      <c r="BO183" s="19" t="s">
        <v>4104</v>
      </c>
      <c r="BP183" s="19" t="s">
        <v>4104</v>
      </c>
      <c r="BQ183" s="19" t="s">
        <v>4104</v>
      </c>
      <c r="BR183" s="19" t="s">
        <v>4104</v>
      </c>
      <c r="BS183" s="32" t="s">
        <v>4104</v>
      </c>
      <c r="BT183" s="19">
        <v>0.42527900000000002</v>
      </c>
      <c r="BU183" s="19">
        <v>0.47665999999999997</v>
      </c>
      <c r="BV183" s="19">
        <v>0.44726500000000002</v>
      </c>
      <c r="BW183" s="19">
        <v>0.482431</v>
      </c>
      <c r="BX183" s="19">
        <v>0.45735799999999999</v>
      </c>
      <c r="BY183" s="19">
        <v>0.43012400000000001</v>
      </c>
      <c r="BZ183" s="19" t="s">
        <v>4104</v>
      </c>
      <c r="CA183" s="19" t="s">
        <v>4104</v>
      </c>
      <c r="CB183" s="19" t="s">
        <v>4104</v>
      </c>
      <c r="CC183" s="19" t="s">
        <v>4104</v>
      </c>
      <c r="CD183" s="32" t="s">
        <v>4104</v>
      </c>
      <c r="CE183" s="19">
        <v>-1.3438E-2</v>
      </c>
      <c r="CF183" s="19">
        <v>-2.5617000000000001E-2</v>
      </c>
      <c r="CG183" s="19">
        <v>-4.06E-4</v>
      </c>
      <c r="CH183" s="19">
        <v>2.9936999999999998E-2</v>
      </c>
      <c r="CI183" s="19">
        <v>3.8901999999999999E-2</v>
      </c>
      <c r="CJ183" s="19">
        <v>4.8593999999999998E-2</v>
      </c>
      <c r="CK183" s="19" t="s">
        <v>4104</v>
      </c>
      <c r="CL183" s="19" t="s">
        <v>4104</v>
      </c>
      <c r="CM183" s="19" t="s">
        <v>4104</v>
      </c>
      <c r="CN183" s="19" t="s">
        <v>4104</v>
      </c>
      <c r="CO183" s="32" t="s">
        <v>4104</v>
      </c>
      <c r="CP183" s="19">
        <v>22.018022109317169</v>
      </c>
      <c r="CQ183" s="19">
        <v>22.018022109317169</v>
      </c>
      <c r="CR183" s="19">
        <v>22.018022109317169</v>
      </c>
      <c r="CS183" s="19">
        <v>22.018022109317169</v>
      </c>
      <c r="CT183" s="19">
        <v>22.018022109317169</v>
      </c>
      <c r="CU183" s="19">
        <v>22.018022109317169</v>
      </c>
      <c r="CV183" s="19" t="s">
        <v>4104</v>
      </c>
      <c r="CW183" s="19" t="s">
        <v>4104</v>
      </c>
      <c r="CX183" s="19" t="s">
        <v>4104</v>
      </c>
      <c r="CY183" s="19" t="s">
        <v>4104</v>
      </c>
      <c r="CZ183" s="32" t="s">
        <v>4104</v>
      </c>
    </row>
    <row r="184" spans="1:104" x14ac:dyDescent="0.2">
      <c r="A184" s="19" t="s">
        <v>437</v>
      </c>
      <c r="B184" s="19" t="s">
        <v>438</v>
      </c>
      <c r="C184" s="14">
        <v>2014</v>
      </c>
      <c r="D184" s="14"/>
      <c r="E184" s="15" t="s">
        <v>374</v>
      </c>
      <c r="F184" s="14"/>
      <c r="G184" s="14"/>
      <c r="H184" s="14"/>
      <c r="I184" s="14"/>
      <c r="J184" s="14">
        <v>1</v>
      </c>
      <c r="K184" s="14">
        <v>1</v>
      </c>
      <c r="L184" s="14">
        <v>1</v>
      </c>
      <c r="M184" s="14">
        <v>1</v>
      </c>
      <c r="N184" s="14">
        <v>1</v>
      </c>
      <c r="O184" s="14">
        <v>1</v>
      </c>
      <c r="P184" s="15">
        <v>1</v>
      </c>
      <c r="Q184" s="14"/>
      <c r="R184" s="14"/>
      <c r="S184" s="14"/>
      <c r="T184" s="14"/>
      <c r="U184" s="14">
        <v>1</v>
      </c>
      <c r="V184" s="14">
        <v>1</v>
      </c>
      <c r="W184" s="14">
        <v>1</v>
      </c>
      <c r="X184" s="14">
        <v>1</v>
      </c>
      <c r="Y184" s="14">
        <v>1</v>
      </c>
      <c r="Z184" s="14">
        <v>1</v>
      </c>
      <c r="AA184" s="15">
        <v>1</v>
      </c>
      <c r="AB184" s="14"/>
      <c r="AC184" s="14"/>
      <c r="AD184" s="14"/>
      <c r="AE184" s="14"/>
      <c r="AF184" s="14">
        <v>1</v>
      </c>
      <c r="AG184" s="14">
        <v>1</v>
      </c>
      <c r="AH184" s="14">
        <v>1</v>
      </c>
      <c r="AI184" s="14">
        <v>1</v>
      </c>
      <c r="AJ184" s="14">
        <v>1</v>
      </c>
      <c r="AK184" s="14">
        <v>1</v>
      </c>
      <c r="AL184" s="15">
        <v>1</v>
      </c>
      <c r="AM184" s="14"/>
      <c r="AN184" s="14"/>
      <c r="AO184" s="14"/>
      <c r="AP184" s="14"/>
      <c r="AQ184" s="14">
        <v>3.1398500000000003E-2</v>
      </c>
      <c r="AR184" s="14">
        <v>3.2299599999999998E-2</v>
      </c>
      <c r="AS184" s="14">
        <v>3.58599E-2</v>
      </c>
      <c r="AT184" s="14">
        <v>4.3857500000000001E-2</v>
      </c>
      <c r="AU184" s="14">
        <v>3.32106E-2</v>
      </c>
      <c r="AV184" s="14">
        <v>3.5315300000000001E-2</v>
      </c>
      <c r="AW184" s="15">
        <v>3.2968299999999999E-2</v>
      </c>
      <c r="AX184" s="14"/>
      <c r="AY184" s="14"/>
      <c r="AZ184" s="14"/>
      <c r="BA184" s="14"/>
      <c r="BB184" s="14">
        <v>1</v>
      </c>
      <c r="BC184" s="14">
        <v>1</v>
      </c>
      <c r="BD184" s="14">
        <v>1</v>
      </c>
      <c r="BE184" s="14">
        <v>1</v>
      </c>
      <c r="BF184" s="14">
        <v>1</v>
      </c>
      <c r="BG184" s="14">
        <v>1</v>
      </c>
      <c r="BH184" s="15">
        <v>1</v>
      </c>
      <c r="BI184" s="14" t="s">
        <v>4104</v>
      </c>
      <c r="BJ184" s="14" t="s">
        <v>4104</v>
      </c>
      <c r="BK184" s="14" t="s">
        <v>4104</v>
      </c>
      <c r="BL184" s="14" t="s">
        <v>4104</v>
      </c>
      <c r="BM184" s="14">
        <v>5.0161745509999998</v>
      </c>
      <c r="BN184" s="14">
        <v>5.8870040460000004</v>
      </c>
      <c r="BO184" s="14">
        <v>3.761336343</v>
      </c>
      <c r="BP184" s="14">
        <v>4.4911485720000002</v>
      </c>
      <c r="BQ184" s="14">
        <v>4.9790641730000003</v>
      </c>
      <c r="BR184" s="14">
        <v>9.6949798380444001</v>
      </c>
      <c r="BS184" s="15">
        <v>2.6896990205179101</v>
      </c>
      <c r="BT184" s="14" t="s">
        <v>4104</v>
      </c>
      <c r="BU184" s="14" t="s">
        <v>4104</v>
      </c>
      <c r="BV184" s="14" t="s">
        <v>4104</v>
      </c>
      <c r="BW184" s="14" t="s">
        <v>4104</v>
      </c>
      <c r="BX184" s="14">
        <v>0.68840000000000001</v>
      </c>
      <c r="BY184" s="14">
        <v>0.68379999999999996</v>
      </c>
      <c r="BZ184" s="14">
        <v>0.71789999999999998</v>
      </c>
      <c r="CA184" s="14">
        <v>0.70520000000000005</v>
      </c>
      <c r="CB184" s="14">
        <v>0.65629999999999999</v>
      </c>
      <c r="CC184" s="14">
        <v>0.65139999999999998</v>
      </c>
      <c r="CD184" s="15">
        <v>0.4698</v>
      </c>
      <c r="CE184" s="14" t="s">
        <v>4104</v>
      </c>
      <c r="CF184" s="14" t="s">
        <v>4104</v>
      </c>
      <c r="CG184" s="14" t="s">
        <v>4104</v>
      </c>
      <c r="CH184" s="14" t="s">
        <v>4104</v>
      </c>
      <c r="CI184" s="14">
        <v>-4.0000000000000001E-3</v>
      </c>
      <c r="CJ184" s="14">
        <v>0.01</v>
      </c>
      <c r="CK184" s="14" t="s">
        <v>4104</v>
      </c>
      <c r="CL184" s="14">
        <v>3.9E-2</v>
      </c>
      <c r="CM184" s="14">
        <v>1.0999999999999999E-2</v>
      </c>
      <c r="CN184" s="14">
        <v>-2E-3</v>
      </c>
      <c r="CO184" s="15">
        <v>-0.02</v>
      </c>
      <c r="CP184" s="14" t="s">
        <v>4104</v>
      </c>
      <c r="CQ184" s="14" t="s">
        <v>4104</v>
      </c>
      <c r="CR184" s="14" t="s">
        <v>4104</v>
      </c>
      <c r="CS184" s="14" t="s">
        <v>4104</v>
      </c>
      <c r="CT184" s="14">
        <v>17.747864772423775</v>
      </c>
      <c r="CU184" s="14">
        <v>17.659959352286783</v>
      </c>
      <c r="CV184" s="14">
        <v>17.698942143934307</v>
      </c>
      <c r="CW184" s="14">
        <v>18.153971690807861</v>
      </c>
      <c r="CX184" s="14">
        <v>18.53516459482605</v>
      </c>
      <c r="CY184" s="14">
        <v>19.111987817340736</v>
      </c>
      <c r="CZ184" s="15">
        <v>20.409827985080423</v>
      </c>
    </row>
    <row r="185" spans="1:104" x14ac:dyDescent="0.2">
      <c r="A185" s="167" t="s">
        <v>4151</v>
      </c>
      <c r="B185" s="53">
        <v>182</v>
      </c>
    </row>
    <row r="186" spans="1:104" x14ac:dyDescent="0.2">
      <c r="A186" s="19" t="s">
        <v>4152</v>
      </c>
      <c r="F186" s="19">
        <f>SUM(F3:F184)</f>
        <v>21</v>
      </c>
      <c r="G186" s="19">
        <f t="shared" ref="G186:BH186" si="0">SUM(G3:G184)</f>
        <v>29</v>
      </c>
      <c r="H186" s="19">
        <f t="shared" si="0"/>
        <v>32</v>
      </c>
      <c r="I186" s="19">
        <f t="shared" si="0"/>
        <v>41</v>
      </c>
      <c r="J186" s="19">
        <f t="shared" si="0"/>
        <v>41</v>
      </c>
      <c r="K186" s="19">
        <f t="shared" si="0"/>
        <v>43</v>
      </c>
      <c r="L186" s="19">
        <f t="shared" si="0"/>
        <v>46</v>
      </c>
      <c r="M186" s="19">
        <f t="shared" si="0"/>
        <v>53</v>
      </c>
      <c r="N186" s="19">
        <f t="shared" si="0"/>
        <v>56</v>
      </c>
      <c r="O186" s="19">
        <f t="shared" si="0"/>
        <v>65</v>
      </c>
      <c r="P186" s="19">
        <f t="shared" si="0"/>
        <v>86</v>
      </c>
      <c r="Q186" s="19">
        <f t="shared" si="0"/>
        <v>75</v>
      </c>
      <c r="R186" s="19">
        <f t="shared" si="0"/>
        <v>84</v>
      </c>
      <c r="S186" s="19">
        <f t="shared" si="0"/>
        <v>91</v>
      </c>
      <c r="T186" s="19">
        <f t="shared" si="0"/>
        <v>91</v>
      </c>
      <c r="U186" s="19">
        <f t="shared" si="0"/>
        <v>97</v>
      </c>
      <c r="V186" s="19">
        <f t="shared" si="0"/>
        <v>102</v>
      </c>
      <c r="W186" s="19">
        <f t="shared" si="0"/>
        <v>110</v>
      </c>
      <c r="X186" s="19">
        <f t="shared" si="0"/>
        <v>122</v>
      </c>
      <c r="Y186" s="19">
        <f t="shared" si="0"/>
        <v>122</v>
      </c>
      <c r="Z186" s="19">
        <f t="shared" si="0"/>
        <v>132</v>
      </c>
      <c r="AA186" s="19">
        <f t="shared" si="0"/>
        <v>131</v>
      </c>
      <c r="AB186" s="19">
        <f t="shared" si="0"/>
        <v>78</v>
      </c>
      <c r="AC186" s="19">
        <f t="shared" si="0"/>
        <v>85</v>
      </c>
      <c r="AD186" s="19">
        <f t="shared" si="0"/>
        <v>94</v>
      </c>
      <c r="AE186" s="19">
        <f t="shared" si="0"/>
        <v>97</v>
      </c>
      <c r="AF186" s="19">
        <f t="shared" si="0"/>
        <v>99</v>
      </c>
      <c r="AG186" s="19">
        <f t="shared" si="0"/>
        <v>105</v>
      </c>
      <c r="AH186" s="19">
        <f t="shared" si="0"/>
        <v>113</v>
      </c>
      <c r="AI186" s="19">
        <f t="shared" si="0"/>
        <v>121</v>
      </c>
      <c r="AJ186" s="19">
        <f t="shared" si="0"/>
        <v>121</v>
      </c>
      <c r="AK186" s="19">
        <f t="shared" si="0"/>
        <v>129</v>
      </c>
      <c r="AL186" s="19">
        <f t="shared" si="0"/>
        <v>131</v>
      </c>
      <c r="AX186" s="19">
        <f t="shared" si="0"/>
        <v>12</v>
      </c>
      <c r="AY186" s="19">
        <f t="shared" si="0"/>
        <v>10</v>
      </c>
      <c r="AZ186" s="19">
        <f t="shared" si="0"/>
        <v>13</v>
      </c>
      <c r="BA186" s="19">
        <f t="shared" si="0"/>
        <v>15</v>
      </c>
      <c r="BB186" s="19">
        <f t="shared" si="0"/>
        <v>16</v>
      </c>
      <c r="BC186" s="19">
        <f t="shared" si="0"/>
        <v>21</v>
      </c>
      <c r="BD186" s="19">
        <f t="shared" si="0"/>
        <v>26</v>
      </c>
      <c r="BE186" s="19">
        <f t="shared" si="0"/>
        <v>30</v>
      </c>
      <c r="BF186" s="19">
        <f t="shared" si="0"/>
        <v>48</v>
      </c>
      <c r="BG186" s="19">
        <f t="shared" si="0"/>
        <v>61</v>
      </c>
      <c r="BH186" s="19">
        <f t="shared" si="0"/>
        <v>76</v>
      </c>
    </row>
    <row r="187" spans="1:104" x14ac:dyDescent="0.2">
      <c r="A187" s="19" t="s">
        <v>4080</v>
      </c>
      <c r="F187" s="19">
        <f>COUNTA(F3:F184)</f>
        <v>92</v>
      </c>
      <c r="G187" s="19">
        <f t="shared" ref="G187:BH187" si="1">COUNTA(G3:G184)</f>
        <v>93</v>
      </c>
      <c r="H187" s="19">
        <f t="shared" si="1"/>
        <v>101</v>
      </c>
      <c r="I187" s="19">
        <f t="shared" si="1"/>
        <v>103</v>
      </c>
      <c r="J187" s="19">
        <f t="shared" si="1"/>
        <v>106</v>
      </c>
      <c r="K187" s="19">
        <f t="shared" si="1"/>
        <v>111</v>
      </c>
      <c r="L187" s="19">
        <f t="shared" si="1"/>
        <v>121</v>
      </c>
      <c r="M187" s="19">
        <f t="shared" si="1"/>
        <v>130</v>
      </c>
      <c r="N187" s="19">
        <f t="shared" si="1"/>
        <v>129</v>
      </c>
      <c r="O187" s="19">
        <f t="shared" si="1"/>
        <v>137</v>
      </c>
      <c r="P187" s="19">
        <f t="shared" si="1"/>
        <v>139</v>
      </c>
      <c r="Q187" s="19">
        <f t="shared" si="1"/>
        <v>92</v>
      </c>
      <c r="R187" s="19">
        <f t="shared" si="1"/>
        <v>93</v>
      </c>
      <c r="S187" s="19">
        <f t="shared" si="1"/>
        <v>101</v>
      </c>
      <c r="T187" s="19">
        <f t="shared" si="1"/>
        <v>103</v>
      </c>
      <c r="U187" s="19">
        <f t="shared" si="1"/>
        <v>106</v>
      </c>
      <c r="V187" s="19">
        <f t="shared" si="1"/>
        <v>111</v>
      </c>
      <c r="W187" s="19">
        <f t="shared" si="1"/>
        <v>121</v>
      </c>
      <c r="X187" s="19">
        <f t="shared" si="1"/>
        <v>130</v>
      </c>
      <c r="Y187" s="19">
        <f t="shared" si="1"/>
        <v>129</v>
      </c>
      <c r="Z187" s="19">
        <f t="shared" si="1"/>
        <v>137</v>
      </c>
      <c r="AA187" s="19">
        <f t="shared" si="1"/>
        <v>139</v>
      </c>
      <c r="AB187" s="19">
        <f t="shared" si="1"/>
        <v>92</v>
      </c>
      <c r="AC187" s="19">
        <f t="shared" si="1"/>
        <v>93</v>
      </c>
      <c r="AD187" s="19">
        <f t="shared" si="1"/>
        <v>101</v>
      </c>
      <c r="AE187" s="19">
        <f t="shared" si="1"/>
        <v>103</v>
      </c>
      <c r="AF187" s="19">
        <f t="shared" si="1"/>
        <v>106</v>
      </c>
      <c r="AG187" s="19">
        <f t="shared" si="1"/>
        <v>111</v>
      </c>
      <c r="AH187" s="19">
        <f t="shared" si="1"/>
        <v>121</v>
      </c>
      <c r="AI187" s="19">
        <f t="shared" si="1"/>
        <v>130</v>
      </c>
      <c r="AJ187" s="19">
        <f t="shared" si="1"/>
        <v>129</v>
      </c>
      <c r="AK187" s="19">
        <f t="shared" si="1"/>
        <v>137</v>
      </c>
      <c r="AL187" s="19">
        <f t="shared" si="1"/>
        <v>139</v>
      </c>
      <c r="AX187" s="19">
        <f t="shared" si="1"/>
        <v>85</v>
      </c>
      <c r="AY187" s="19">
        <f t="shared" si="1"/>
        <v>89</v>
      </c>
      <c r="AZ187" s="19">
        <f t="shared" si="1"/>
        <v>94</v>
      </c>
      <c r="BA187" s="19">
        <f t="shared" si="1"/>
        <v>97</v>
      </c>
      <c r="BB187" s="19">
        <f t="shared" si="1"/>
        <v>102</v>
      </c>
      <c r="BC187" s="19">
        <f t="shared" si="1"/>
        <v>109</v>
      </c>
      <c r="BD187" s="19">
        <f t="shared" si="1"/>
        <v>117</v>
      </c>
      <c r="BE187" s="19">
        <f t="shared" si="1"/>
        <v>127</v>
      </c>
      <c r="BF187" s="19">
        <f t="shared" si="1"/>
        <v>127</v>
      </c>
      <c r="BG187" s="19">
        <f t="shared" si="1"/>
        <v>133</v>
      </c>
      <c r="BH187" s="19">
        <f t="shared" si="1"/>
        <v>136</v>
      </c>
    </row>
    <row r="188" spans="1:104" x14ac:dyDescent="0.2">
      <c r="A188" s="158" t="s">
        <v>4153</v>
      </c>
      <c r="B188" s="158"/>
      <c r="C188" s="158"/>
      <c r="D188" s="158"/>
      <c r="E188" s="158"/>
      <c r="F188" s="163">
        <f>F186/F187</f>
        <v>0.22826086956521738</v>
      </c>
      <c r="G188" s="163">
        <f t="shared" ref="G188:AL188" si="2">G186/G187</f>
        <v>0.31182795698924731</v>
      </c>
      <c r="H188" s="163">
        <f t="shared" si="2"/>
        <v>0.31683168316831684</v>
      </c>
      <c r="I188" s="163">
        <f t="shared" si="2"/>
        <v>0.39805825242718446</v>
      </c>
      <c r="J188" s="163">
        <f t="shared" si="2"/>
        <v>0.3867924528301887</v>
      </c>
      <c r="K188" s="163">
        <f t="shared" si="2"/>
        <v>0.38738738738738737</v>
      </c>
      <c r="L188" s="163">
        <f t="shared" si="2"/>
        <v>0.38016528925619836</v>
      </c>
      <c r="M188" s="163">
        <f t="shared" si="2"/>
        <v>0.40769230769230769</v>
      </c>
      <c r="N188" s="163">
        <f t="shared" si="2"/>
        <v>0.43410852713178294</v>
      </c>
      <c r="O188" s="163">
        <f t="shared" si="2"/>
        <v>0.47445255474452552</v>
      </c>
      <c r="P188" s="163">
        <f t="shared" si="2"/>
        <v>0.61870503597122306</v>
      </c>
      <c r="Q188" s="163">
        <f t="shared" si="2"/>
        <v>0.81521739130434778</v>
      </c>
      <c r="R188" s="163">
        <f t="shared" si="2"/>
        <v>0.90322580645161288</v>
      </c>
      <c r="S188" s="163">
        <f t="shared" si="2"/>
        <v>0.90099009900990101</v>
      </c>
      <c r="T188" s="163">
        <f t="shared" si="2"/>
        <v>0.88349514563106801</v>
      </c>
      <c r="U188" s="163">
        <f t="shared" si="2"/>
        <v>0.91509433962264153</v>
      </c>
      <c r="V188" s="163">
        <f t="shared" si="2"/>
        <v>0.91891891891891897</v>
      </c>
      <c r="W188" s="163">
        <f t="shared" si="2"/>
        <v>0.90909090909090906</v>
      </c>
      <c r="X188" s="163">
        <f t="shared" si="2"/>
        <v>0.93846153846153846</v>
      </c>
      <c r="Y188" s="163">
        <f t="shared" si="2"/>
        <v>0.94573643410852715</v>
      </c>
      <c r="Z188" s="163">
        <f t="shared" si="2"/>
        <v>0.96350364963503654</v>
      </c>
      <c r="AA188" s="163">
        <f t="shared" si="2"/>
        <v>0.94244604316546765</v>
      </c>
      <c r="AB188" s="163">
        <f t="shared" si="2"/>
        <v>0.84782608695652173</v>
      </c>
      <c r="AC188" s="163">
        <f t="shared" si="2"/>
        <v>0.91397849462365588</v>
      </c>
      <c r="AD188" s="163">
        <f t="shared" si="2"/>
        <v>0.93069306930693074</v>
      </c>
      <c r="AE188" s="163">
        <f t="shared" si="2"/>
        <v>0.94174757281553401</v>
      </c>
      <c r="AF188" s="163">
        <f t="shared" si="2"/>
        <v>0.93396226415094341</v>
      </c>
      <c r="AG188" s="163">
        <f t="shared" si="2"/>
        <v>0.94594594594594594</v>
      </c>
      <c r="AH188" s="163">
        <f t="shared" si="2"/>
        <v>0.93388429752066116</v>
      </c>
      <c r="AI188" s="163">
        <f t="shared" si="2"/>
        <v>0.93076923076923079</v>
      </c>
      <c r="AJ188" s="163">
        <f t="shared" si="2"/>
        <v>0.93798449612403101</v>
      </c>
      <c r="AK188" s="163">
        <f t="shared" si="2"/>
        <v>0.94160583941605835</v>
      </c>
      <c r="AL188" s="163">
        <f t="shared" si="2"/>
        <v>0.94244604316546765</v>
      </c>
      <c r="AM188" s="164">
        <f>AVERAGE(AM3:AM184)</f>
        <v>2.7821598561643832E-2</v>
      </c>
      <c r="AN188" s="164">
        <f t="shared" ref="AN188:AW188" si="3">AVERAGE(AN3:AN184)</f>
        <v>3.0257451951219507E-2</v>
      </c>
      <c r="AO188" s="164">
        <f t="shared" si="3"/>
        <v>3.3424760719555559E-2</v>
      </c>
      <c r="AP188" s="164">
        <f t="shared" si="3"/>
        <v>3.1323352446808519E-2</v>
      </c>
      <c r="AQ188" s="164">
        <f t="shared" si="3"/>
        <v>3.1895424089999985E-2</v>
      </c>
      <c r="AR188" s="164">
        <f t="shared" si="3"/>
        <v>3.0842862013084119E-2</v>
      </c>
      <c r="AS188" s="164">
        <f t="shared" si="3"/>
        <v>3.2050832456140349E-2</v>
      </c>
      <c r="AT188" s="164">
        <f t="shared" si="3"/>
        <v>3.1839494523809533E-2</v>
      </c>
      <c r="AU188" s="164">
        <f t="shared" si="3"/>
        <v>3.3003331674603169E-2</v>
      </c>
      <c r="AV188" s="164">
        <f t="shared" si="3"/>
        <v>3.401924016793894E-2</v>
      </c>
      <c r="AW188" s="164">
        <f t="shared" si="3"/>
        <v>3.6975198955223859E-2</v>
      </c>
      <c r="AX188" s="163">
        <f>AX186/AX187</f>
        <v>0.14117647058823529</v>
      </c>
      <c r="AY188" s="163">
        <f t="shared" ref="AY188:BH188" si="4">AY186/AY187</f>
        <v>0.11235955056179775</v>
      </c>
      <c r="AZ188" s="163">
        <f t="shared" si="4"/>
        <v>0.13829787234042554</v>
      </c>
      <c r="BA188" s="163">
        <f t="shared" si="4"/>
        <v>0.15463917525773196</v>
      </c>
      <c r="BB188" s="163">
        <f t="shared" si="4"/>
        <v>0.15686274509803921</v>
      </c>
      <c r="BC188" s="163">
        <f t="shared" si="4"/>
        <v>0.19266055045871561</v>
      </c>
      <c r="BD188" s="163">
        <f t="shared" si="4"/>
        <v>0.22222222222222221</v>
      </c>
      <c r="BE188" s="163">
        <f t="shared" si="4"/>
        <v>0.23622047244094488</v>
      </c>
      <c r="BF188" s="163">
        <f t="shared" si="4"/>
        <v>0.37795275590551181</v>
      </c>
      <c r="BG188" s="163">
        <f t="shared" si="4"/>
        <v>0.45864661654135336</v>
      </c>
      <c r="BH188" s="163">
        <f t="shared" si="4"/>
        <v>0.55882352941176472</v>
      </c>
      <c r="BI188" s="163">
        <f>AVERAGE(BI3:BI184)</f>
        <v>1.6324762747836674</v>
      </c>
      <c r="BJ188" s="163">
        <f t="shared" ref="BJ188:CZ188" si="5">AVERAGE(BJ3:BJ184)</f>
        <v>1.9260607370767235</v>
      </c>
      <c r="BK188" s="163">
        <f t="shared" si="5"/>
        <v>2.3596453487602864</v>
      </c>
      <c r="BL188" s="163">
        <f t="shared" si="5"/>
        <v>2.1564373004021928</v>
      </c>
      <c r="BM188" s="163">
        <f t="shared" si="5"/>
        <v>2.1965055646785112</v>
      </c>
      <c r="BN188" s="163">
        <f t="shared" si="5"/>
        <v>2.8225281705226446</v>
      </c>
      <c r="BO188" s="163">
        <f t="shared" si="5"/>
        <v>2.5122672629701732</v>
      </c>
      <c r="BP188" s="163">
        <f t="shared" si="5"/>
        <v>2.3576511674473721</v>
      </c>
      <c r="BQ188" s="163">
        <f t="shared" si="5"/>
        <v>2.5558905123365121</v>
      </c>
      <c r="BR188" s="163">
        <f t="shared" si="5"/>
        <v>3.0710214655110639</v>
      </c>
      <c r="BS188" s="163">
        <f t="shared" si="5"/>
        <v>3.2911885477113056</v>
      </c>
      <c r="BT188" s="163">
        <f t="shared" si="5"/>
        <v>0.33134469696969698</v>
      </c>
      <c r="BU188" s="163">
        <f t="shared" si="5"/>
        <v>0.30660001515151503</v>
      </c>
      <c r="BV188" s="163">
        <f t="shared" si="5"/>
        <v>0.31357172058823524</v>
      </c>
      <c r="BW188" s="163">
        <f t="shared" si="5"/>
        <v>0.30875653246753237</v>
      </c>
      <c r="BX188" s="163">
        <f t="shared" si="5"/>
        <v>0.307462074074074</v>
      </c>
      <c r="BY188" s="163">
        <f t="shared" si="5"/>
        <v>0.29717849438202243</v>
      </c>
      <c r="BZ188" s="163">
        <f t="shared" si="5"/>
        <v>0.28758755208333325</v>
      </c>
      <c r="CA188" s="163">
        <f t="shared" si="5"/>
        <v>0.27944233333333329</v>
      </c>
      <c r="CB188" s="163">
        <f t="shared" si="5"/>
        <v>0.29173885714285713</v>
      </c>
      <c r="CC188" s="163">
        <f t="shared" si="5"/>
        <v>0.3206420176991151</v>
      </c>
      <c r="CD188" s="163">
        <f t="shared" si="5"/>
        <v>0.32653863302752295</v>
      </c>
      <c r="CE188" s="163">
        <f t="shared" si="5"/>
        <v>-3.2246685714285793E-3</v>
      </c>
      <c r="CF188" s="163">
        <f t="shared" si="5"/>
        <v>-1.3548289041095896E-2</v>
      </c>
      <c r="CG188" s="163">
        <f t="shared" si="5"/>
        <v>-8.620435526315794E-3</v>
      </c>
      <c r="CH188" s="163">
        <f t="shared" si="5"/>
        <v>4.4390793103448256E-3</v>
      </c>
      <c r="CI188" s="163">
        <f t="shared" si="5"/>
        <v>1.3752555555555343E-4</v>
      </c>
      <c r="CJ188" s="163">
        <f t="shared" si="5"/>
        <v>-3.3221380392156871E-2</v>
      </c>
      <c r="CK188" s="163">
        <f t="shared" si="5"/>
        <v>-6.2524648148148225E-3</v>
      </c>
      <c r="CL188" s="163">
        <f t="shared" si="5"/>
        <v>-1.5762709734513283E-2</v>
      </c>
      <c r="CM188" s="163">
        <f t="shared" si="5"/>
        <v>-2.9949038181818204E-2</v>
      </c>
      <c r="CN188" s="163">
        <f t="shared" si="5"/>
        <v>-1.7271504310344833E-2</v>
      </c>
      <c r="CO188" s="163">
        <f t="shared" si="5"/>
        <v>-3.1564827678571432E-2</v>
      </c>
      <c r="CP188" s="163">
        <f t="shared" si="5"/>
        <v>18.744859597050077</v>
      </c>
      <c r="CQ188" s="163">
        <f t="shared" si="5"/>
        <v>18.622315220466099</v>
      </c>
      <c r="CR188" s="163">
        <f t="shared" si="5"/>
        <v>18.709276075095744</v>
      </c>
      <c r="CS188" s="163">
        <f t="shared" si="5"/>
        <v>18.628085062309999</v>
      </c>
      <c r="CT188" s="163">
        <f t="shared" si="5"/>
        <v>18.176221126407658</v>
      </c>
      <c r="CU188" s="163">
        <f t="shared" si="5"/>
        <v>17.954760338273463</v>
      </c>
      <c r="CV188" s="163">
        <f t="shared" si="5"/>
        <v>17.924907835378111</v>
      </c>
      <c r="CW188" s="163">
        <f t="shared" si="5"/>
        <v>18.117493988550216</v>
      </c>
      <c r="CX188" s="163">
        <f t="shared" si="5"/>
        <v>18.00890169431316</v>
      </c>
      <c r="CY188" s="163">
        <f t="shared" si="5"/>
        <v>17.994361685128162</v>
      </c>
      <c r="CZ188" s="163">
        <f t="shared" si="5"/>
        <v>18.03318864940637</v>
      </c>
    </row>
    <row r="189" spans="1:104" x14ac:dyDescent="0.2">
      <c r="A189" s="14" t="s">
        <v>4083</v>
      </c>
      <c r="B189" s="14"/>
      <c r="C189" s="14"/>
      <c r="D189" s="14"/>
      <c r="E189" s="14"/>
      <c r="F189" s="161">
        <f>_xlfn.STDEV.S(F3:F184)</f>
        <v>0.42201142814496129</v>
      </c>
      <c r="G189" s="161">
        <f t="shared" ref="G189:BR189" si="6">_xlfn.STDEV.S(G3:G184)</f>
        <v>0.46575078761761951</v>
      </c>
      <c r="H189" s="161">
        <f t="shared" si="6"/>
        <v>0.46756161239577676</v>
      </c>
      <c r="I189" s="161">
        <f t="shared" si="6"/>
        <v>0.49189122472915037</v>
      </c>
      <c r="J189" s="161">
        <f t="shared" si="6"/>
        <v>0.48932907842281026</v>
      </c>
      <c r="K189" s="161">
        <f t="shared" si="6"/>
        <v>0.48936268704902242</v>
      </c>
      <c r="L189" s="161">
        <f t="shared" si="6"/>
        <v>0.48744569521652764</v>
      </c>
      <c r="M189" s="161">
        <f t="shared" si="6"/>
        <v>0.49330641838616884</v>
      </c>
      <c r="N189" s="161">
        <f t="shared" si="6"/>
        <v>0.49757162236189167</v>
      </c>
      <c r="O189" s="161">
        <f t="shared" si="6"/>
        <v>0.50117937335500296</v>
      </c>
      <c r="P189" s="161">
        <f t="shared" si="6"/>
        <v>0.48746138387728383</v>
      </c>
      <c r="Q189" s="161">
        <f t="shared" si="6"/>
        <v>0.39024781718172102</v>
      </c>
      <c r="R189" s="161">
        <f t="shared" si="6"/>
        <v>0.29725249584033758</v>
      </c>
      <c r="S189" s="161">
        <f t="shared" si="6"/>
        <v>0.30016497114252044</v>
      </c>
      <c r="T189" s="161">
        <f t="shared" si="6"/>
        <v>0.32239820931320456</v>
      </c>
      <c r="U189" s="161">
        <f t="shared" si="6"/>
        <v>0.28006545249627035</v>
      </c>
      <c r="V189" s="161">
        <f t="shared" si="6"/>
        <v>0.27419751126564812</v>
      </c>
      <c r="W189" s="161">
        <f t="shared" si="6"/>
        <v>0.28867513459481287</v>
      </c>
      <c r="X189" s="161">
        <f t="shared" si="6"/>
        <v>0.24124503140149722</v>
      </c>
      <c r="Y189" s="161">
        <f t="shared" si="6"/>
        <v>0.22742023049920182</v>
      </c>
      <c r="Z189" s="161">
        <f t="shared" si="6"/>
        <v>0.18820979861687784</v>
      </c>
      <c r="AA189" s="161">
        <f t="shared" si="6"/>
        <v>0.23374035429720655</v>
      </c>
      <c r="AB189" s="161">
        <f t="shared" si="6"/>
        <v>0.36115755925730747</v>
      </c>
      <c r="AC189" s="161">
        <f t="shared" si="6"/>
        <v>0.28191557395227324</v>
      </c>
      <c r="AD189" s="161">
        <f t="shared" si="6"/>
        <v>0.25524207108446118</v>
      </c>
      <c r="AE189" s="161">
        <f t="shared" si="6"/>
        <v>0.23536549459929892</v>
      </c>
      <c r="AF189" s="161">
        <f t="shared" si="6"/>
        <v>0.24952785604696764</v>
      </c>
      <c r="AG189" s="161">
        <f t="shared" si="6"/>
        <v>0.22714984392918172</v>
      </c>
      <c r="AH189" s="161">
        <f t="shared" si="6"/>
        <v>0.24951744060895642</v>
      </c>
      <c r="AI189" s="161">
        <f t="shared" si="6"/>
        <v>0.25482815423968003</v>
      </c>
      <c r="AJ189" s="161">
        <f t="shared" si="6"/>
        <v>0.24212399923954653</v>
      </c>
      <c r="AK189" s="161">
        <f t="shared" si="6"/>
        <v>0.23534778263068437</v>
      </c>
      <c r="AL189" s="161">
        <f t="shared" si="6"/>
        <v>0.23374035429720655</v>
      </c>
      <c r="AM189" s="161">
        <f t="shared" si="6"/>
        <v>1.2954203313120773E-2</v>
      </c>
      <c r="AN189" s="161">
        <f t="shared" si="6"/>
        <v>1.285922833256869E-2</v>
      </c>
      <c r="AO189" s="161">
        <f t="shared" si="6"/>
        <v>2.8996827337490694E-2</v>
      </c>
      <c r="AP189" s="161">
        <f t="shared" si="6"/>
        <v>1.4304629395279404E-2</v>
      </c>
      <c r="AQ189" s="161">
        <f t="shared" si="6"/>
        <v>1.4084336984182705E-2</v>
      </c>
      <c r="AR189" s="161">
        <f t="shared" si="6"/>
        <v>1.1004256295393774E-2</v>
      </c>
      <c r="AS189" s="161">
        <f t="shared" si="6"/>
        <v>1.1802957685386476E-2</v>
      </c>
      <c r="AT189" s="161">
        <f t="shared" si="6"/>
        <v>9.5721337002118625E-3</v>
      </c>
      <c r="AU189" s="161">
        <f t="shared" si="6"/>
        <v>1.1923021487890074E-2</v>
      </c>
      <c r="AV189" s="161">
        <f t="shared" si="6"/>
        <v>1.2295314634200345E-2</v>
      </c>
      <c r="AW189" s="161">
        <f t="shared" si="6"/>
        <v>1.3459885846848676E-2</v>
      </c>
      <c r="AX189" s="161">
        <f t="shared" si="6"/>
        <v>0.35027000389735358</v>
      </c>
      <c r="AY189" s="161">
        <f t="shared" si="6"/>
        <v>0.31759759585158198</v>
      </c>
      <c r="AZ189" s="161">
        <f t="shared" si="6"/>
        <v>0.34706337402097365</v>
      </c>
      <c r="BA189" s="161">
        <f t="shared" si="6"/>
        <v>0.36343861774167502</v>
      </c>
      <c r="BB189" s="161">
        <f t="shared" si="6"/>
        <v>0.36546723219223254</v>
      </c>
      <c r="BC189" s="161">
        <f t="shared" si="6"/>
        <v>0.39621038697154148</v>
      </c>
      <c r="BD189" s="161">
        <f t="shared" si="6"/>
        <v>0.41752784567703843</v>
      </c>
      <c r="BE189" s="161">
        <f t="shared" si="6"/>
        <v>0.4264414009760798</v>
      </c>
      <c r="BF189" s="161">
        <f t="shared" si="6"/>
        <v>0.48679603398411347</v>
      </c>
      <c r="BG189" s="161">
        <f t="shared" si="6"/>
        <v>0.5001708525592321</v>
      </c>
      <c r="BH189" s="161">
        <f t="shared" si="6"/>
        <v>0.49836333439760133</v>
      </c>
      <c r="BI189" s="161">
        <f t="shared" si="6"/>
        <v>1.9843246718029302</v>
      </c>
      <c r="BJ189" s="161">
        <f t="shared" si="6"/>
        <v>2.1729011310158652</v>
      </c>
      <c r="BK189" s="161">
        <f t="shared" si="6"/>
        <v>2.682212311037925</v>
      </c>
      <c r="BL189" s="161">
        <f t="shared" si="6"/>
        <v>2.3128819777668106</v>
      </c>
      <c r="BM189" s="161">
        <f t="shared" si="6"/>
        <v>2.33362000075204</v>
      </c>
      <c r="BN189" s="161">
        <f t="shared" si="6"/>
        <v>2.8048578199922973</v>
      </c>
      <c r="BO189" s="161">
        <f t="shared" si="6"/>
        <v>2.373929208471564</v>
      </c>
      <c r="BP189" s="161">
        <f t="shared" si="6"/>
        <v>2.3604700603039448</v>
      </c>
      <c r="BQ189" s="161">
        <f t="shared" si="6"/>
        <v>2.6023029443461927</v>
      </c>
      <c r="BR189" s="161">
        <f t="shared" si="6"/>
        <v>3.0775291096982258</v>
      </c>
      <c r="BS189" s="161">
        <f t="shared" ref="BS189:CZ189" si="7">_xlfn.STDEV.S(BS3:BS184)</f>
        <v>3.0072098070191786</v>
      </c>
      <c r="BT189" s="161">
        <f t="shared" si="7"/>
        <v>0.18854367465390898</v>
      </c>
      <c r="BU189" s="161">
        <f t="shared" si="7"/>
        <v>0.19612586935407603</v>
      </c>
      <c r="BV189" s="161">
        <f t="shared" si="7"/>
        <v>0.18384393319447168</v>
      </c>
      <c r="BW189" s="161">
        <f t="shared" si="7"/>
        <v>0.1933679803072226</v>
      </c>
      <c r="BX189" s="161">
        <f t="shared" si="7"/>
        <v>0.20405748781150992</v>
      </c>
      <c r="BY189" s="161">
        <f t="shared" si="7"/>
        <v>0.21026687843256592</v>
      </c>
      <c r="BZ189" s="161">
        <f t="shared" si="7"/>
        <v>0.20407712216512011</v>
      </c>
      <c r="CA189" s="161">
        <f t="shared" si="7"/>
        <v>0.19544175868518787</v>
      </c>
      <c r="CB189" s="161">
        <f t="shared" si="7"/>
        <v>0.19829464963507451</v>
      </c>
      <c r="CC189" s="161">
        <f t="shared" si="7"/>
        <v>0.20982430844956668</v>
      </c>
      <c r="CD189" s="161">
        <f t="shared" si="7"/>
        <v>0.2137383437040814</v>
      </c>
      <c r="CE189" s="161">
        <f t="shared" si="7"/>
        <v>0.14611980901568664</v>
      </c>
      <c r="CF189" s="161">
        <f t="shared" si="7"/>
        <v>0.14478227944366112</v>
      </c>
      <c r="CG189" s="161">
        <f t="shared" si="7"/>
        <v>0.1495787713151058</v>
      </c>
      <c r="CH189" s="161">
        <f t="shared" si="7"/>
        <v>0.13551918588807468</v>
      </c>
      <c r="CI189" s="161">
        <f t="shared" si="7"/>
        <v>0.12432389481958188</v>
      </c>
      <c r="CJ189" s="161">
        <f t="shared" si="7"/>
        <v>0.15863264871378935</v>
      </c>
      <c r="CK189" s="161">
        <f t="shared" si="7"/>
        <v>0.14641054364812112</v>
      </c>
      <c r="CL189" s="161">
        <f t="shared" si="7"/>
        <v>0.14872993907371707</v>
      </c>
      <c r="CM189" s="161">
        <f t="shared" si="7"/>
        <v>0.15729668832319924</v>
      </c>
      <c r="CN189" s="161">
        <f t="shared" si="7"/>
        <v>0.14520868272314449</v>
      </c>
      <c r="CO189" s="161">
        <f t="shared" si="7"/>
        <v>0.15890775234813917</v>
      </c>
      <c r="CP189" s="161">
        <f t="shared" si="7"/>
        <v>2.0473650075987226</v>
      </c>
      <c r="CQ189" s="161">
        <f t="shared" si="7"/>
        <v>2.0272376320134993</v>
      </c>
      <c r="CR189" s="161">
        <f t="shared" si="7"/>
        <v>1.9355424117411917</v>
      </c>
      <c r="CS189" s="161">
        <f t="shared" si="7"/>
        <v>2.0184091001369699</v>
      </c>
      <c r="CT189" s="161">
        <f t="shared" si="7"/>
        <v>2.0121564825763203</v>
      </c>
      <c r="CU189" s="161">
        <f t="shared" si="7"/>
        <v>1.9048446554208438</v>
      </c>
      <c r="CV189" s="161">
        <f t="shared" si="7"/>
        <v>1.9087394738495669</v>
      </c>
      <c r="CW189" s="161">
        <f t="shared" si="7"/>
        <v>1.9791809776751041</v>
      </c>
      <c r="CX189" s="161">
        <f t="shared" si="7"/>
        <v>1.9808045940687182</v>
      </c>
      <c r="CY189" s="161">
        <f t="shared" si="7"/>
        <v>1.9562649908134508</v>
      </c>
      <c r="CZ189" s="161">
        <f t="shared" si="7"/>
        <v>1.852914451289281</v>
      </c>
    </row>
    <row r="190" spans="1:104" x14ac:dyDescent="0.2">
      <c r="A190" s="19" t="s">
        <v>4084</v>
      </c>
      <c r="F190" s="19">
        <f>MIN(F3:F184)</f>
        <v>0</v>
      </c>
      <c r="G190" s="19">
        <f t="shared" ref="G190:BR190" si="8">MIN(G3:G184)</f>
        <v>0</v>
      </c>
      <c r="H190" s="19">
        <f t="shared" si="8"/>
        <v>0</v>
      </c>
      <c r="I190" s="19">
        <f t="shared" si="8"/>
        <v>0</v>
      </c>
      <c r="J190" s="19">
        <f t="shared" si="8"/>
        <v>0</v>
      </c>
      <c r="K190" s="19">
        <f t="shared" si="8"/>
        <v>0</v>
      </c>
      <c r="L190" s="19">
        <f t="shared" si="8"/>
        <v>0</v>
      </c>
      <c r="M190" s="19">
        <f t="shared" si="8"/>
        <v>0</v>
      </c>
      <c r="N190" s="19">
        <f t="shared" si="8"/>
        <v>0</v>
      </c>
      <c r="O190" s="19">
        <f t="shared" si="8"/>
        <v>0</v>
      </c>
      <c r="P190" s="19">
        <f t="shared" si="8"/>
        <v>0</v>
      </c>
      <c r="Q190" s="19">
        <f t="shared" si="8"/>
        <v>0</v>
      </c>
      <c r="R190" s="19">
        <f t="shared" si="8"/>
        <v>0</v>
      </c>
      <c r="S190" s="19">
        <f t="shared" si="8"/>
        <v>0</v>
      </c>
      <c r="T190" s="19">
        <f t="shared" si="8"/>
        <v>0</v>
      </c>
      <c r="U190" s="19">
        <f t="shared" si="8"/>
        <v>0</v>
      </c>
      <c r="V190" s="19">
        <f t="shared" si="8"/>
        <v>0</v>
      </c>
      <c r="W190" s="19">
        <f t="shared" si="8"/>
        <v>0</v>
      </c>
      <c r="X190" s="19">
        <f t="shared" si="8"/>
        <v>0</v>
      </c>
      <c r="Y190" s="19">
        <f t="shared" si="8"/>
        <v>0</v>
      </c>
      <c r="Z190" s="19">
        <f t="shared" si="8"/>
        <v>0</v>
      </c>
      <c r="AA190" s="19">
        <f t="shared" si="8"/>
        <v>0</v>
      </c>
      <c r="AB190" s="19">
        <f t="shared" si="8"/>
        <v>0</v>
      </c>
      <c r="AC190" s="19">
        <f t="shared" si="8"/>
        <v>0</v>
      </c>
      <c r="AD190" s="19">
        <f t="shared" si="8"/>
        <v>0</v>
      </c>
      <c r="AE190" s="19">
        <f t="shared" si="8"/>
        <v>0</v>
      </c>
      <c r="AF190" s="19">
        <f t="shared" si="8"/>
        <v>0</v>
      </c>
      <c r="AG190" s="19">
        <f t="shared" si="8"/>
        <v>0</v>
      </c>
      <c r="AH190" s="19">
        <f t="shared" si="8"/>
        <v>0</v>
      </c>
      <c r="AI190" s="19">
        <f t="shared" si="8"/>
        <v>0</v>
      </c>
      <c r="AJ190" s="19">
        <f t="shared" si="8"/>
        <v>0</v>
      </c>
      <c r="AK190" s="19">
        <f t="shared" si="8"/>
        <v>0</v>
      </c>
      <c r="AL190" s="19">
        <f t="shared" si="8"/>
        <v>0</v>
      </c>
      <c r="AM190" s="160">
        <f t="shared" si="8"/>
        <v>4.92005E-4</v>
      </c>
      <c r="AN190" s="160">
        <f t="shared" si="8"/>
        <v>3.1405600000000001E-3</v>
      </c>
      <c r="AO190" s="160">
        <f t="shared" si="8"/>
        <v>7.9947600000000007E-6</v>
      </c>
      <c r="AP190" s="160">
        <f t="shared" si="8"/>
        <v>1.7626300000000001E-3</v>
      </c>
      <c r="AQ190" s="160">
        <f t="shared" si="8"/>
        <v>7.3561899999999996E-4</v>
      </c>
      <c r="AR190" s="160">
        <f t="shared" si="8"/>
        <v>3.4755400000000003E-5</v>
      </c>
      <c r="AS190" s="160">
        <f t="shared" si="8"/>
        <v>2.3960800000000001E-3</v>
      </c>
      <c r="AT190" s="160">
        <f t="shared" si="8"/>
        <v>2.7718299999999999E-3</v>
      </c>
      <c r="AU190" s="160">
        <f t="shared" si="8"/>
        <v>5.5791100000000002E-4</v>
      </c>
      <c r="AV190" s="160">
        <f t="shared" si="8"/>
        <v>4.3676199999999999E-4</v>
      </c>
      <c r="AW190" s="160">
        <f t="shared" si="8"/>
        <v>2.0569199999999998E-3</v>
      </c>
      <c r="AX190" s="19">
        <f t="shared" si="8"/>
        <v>0</v>
      </c>
      <c r="AY190" s="19">
        <f t="shared" si="8"/>
        <v>0</v>
      </c>
      <c r="AZ190" s="19">
        <f t="shared" si="8"/>
        <v>0</v>
      </c>
      <c r="BA190" s="19">
        <f t="shared" si="8"/>
        <v>0</v>
      </c>
      <c r="BB190" s="19">
        <f t="shared" si="8"/>
        <v>0</v>
      </c>
      <c r="BC190" s="19">
        <f t="shared" si="8"/>
        <v>0</v>
      </c>
      <c r="BD190" s="19">
        <f t="shared" si="8"/>
        <v>0</v>
      </c>
      <c r="BE190" s="19">
        <f t="shared" si="8"/>
        <v>0</v>
      </c>
      <c r="BF190" s="19">
        <f t="shared" si="8"/>
        <v>0</v>
      </c>
      <c r="BG190" s="19">
        <f t="shared" si="8"/>
        <v>0</v>
      </c>
      <c r="BH190" s="19">
        <f t="shared" si="8"/>
        <v>0</v>
      </c>
      <c r="BI190" s="160">
        <f t="shared" si="8"/>
        <v>0.2011343951618926</v>
      </c>
      <c r="BJ190" s="160">
        <f t="shared" si="8"/>
        <v>0.2011343951618926</v>
      </c>
      <c r="BK190" s="160">
        <f t="shared" si="8"/>
        <v>0.2011343951618926</v>
      </c>
      <c r="BL190" s="160">
        <f t="shared" si="8"/>
        <v>0.2011343951618926</v>
      </c>
      <c r="BM190" s="160">
        <f t="shared" si="8"/>
        <v>0.2011343951618926</v>
      </c>
      <c r="BN190" s="160">
        <f t="shared" si="8"/>
        <v>0.2011343951618926</v>
      </c>
      <c r="BO190" s="160">
        <f t="shared" si="8"/>
        <v>0.2011343951618926</v>
      </c>
      <c r="BP190" s="160">
        <f t="shared" si="8"/>
        <v>0.2011343951618926</v>
      </c>
      <c r="BQ190" s="160">
        <f t="shared" si="8"/>
        <v>0.2011343951618926</v>
      </c>
      <c r="BR190" s="160">
        <f t="shared" si="8"/>
        <v>0.2011343951618926</v>
      </c>
      <c r="BS190" s="160">
        <f t="shared" ref="BS190:CZ190" si="9">MIN(BS3:BS184)</f>
        <v>0.2011343951618926</v>
      </c>
      <c r="BT190" s="160">
        <f t="shared" si="9"/>
        <v>2.8730000000000002E-2</v>
      </c>
      <c r="BU190" s="160">
        <f t="shared" si="9"/>
        <v>2.8730000000000002E-2</v>
      </c>
      <c r="BV190" s="160">
        <f t="shared" si="9"/>
        <v>2.8730000000000002E-2</v>
      </c>
      <c r="BW190" s="160">
        <f t="shared" si="9"/>
        <v>2.8730000000000002E-2</v>
      </c>
      <c r="BX190" s="160">
        <f t="shared" si="9"/>
        <v>2.8730000000000002E-2</v>
      </c>
      <c r="BY190" s="160">
        <f t="shared" si="9"/>
        <v>2.8730000000000002E-2</v>
      </c>
      <c r="BZ190" s="160">
        <f t="shared" si="9"/>
        <v>2.8730000000000002E-2</v>
      </c>
      <c r="CA190" s="160">
        <f t="shared" si="9"/>
        <v>2.8730000000000002E-2</v>
      </c>
      <c r="CB190" s="160">
        <f t="shared" si="9"/>
        <v>2.8730000000000002E-2</v>
      </c>
      <c r="CC190" s="160">
        <f t="shared" si="9"/>
        <v>2.8730000000000002E-2</v>
      </c>
      <c r="CD190" s="160">
        <f t="shared" si="9"/>
        <v>2.8730000000000002E-2</v>
      </c>
      <c r="CE190" s="160">
        <f t="shared" si="9"/>
        <v>-0.47170000000000001</v>
      </c>
      <c r="CF190" s="160">
        <f t="shared" si="9"/>
        <v>-0.47170000000000001</v>
      </c>
      <c r="CG190" s="160">
        <f t="shared" si="9"/>
        <v>-0.47170000000000001</v>
      </c>
      <c r="CH190" s="160">
        <f t="shared" si="9"/>
        <v>-0.47170000000000001</v>
      </c>
      <c r="CI190" s="160">
        <f t="shared" si="9"/>
        <v>-0.47170000000000001</v>
      </c>
      <c r="CJ190" s="160">
        <f t="shared" si="9"/>
        <v>-0.47170000000000001</v>
      </c>
      <c r="CK190" s="160">
        <f t="shared" si="9"/>
        <v>-0.47170000000000001</v>
      </c>
      <c r="CL190" s="160">
        <f t="shared" si="9"/>
        <v>-0.47170000000000001</v>
      </c>
      <c r="CM190" s="160">
        <f t="shared" si="9"/>
        <v>-0.47170000000000001</v>
      </c>
      <c r="CN190" s="160">
        <f t="shared" si="9"/>
        <v>-0.47170000000000001</v>
      </c>
      <c r="CO190" s="160">
        <f t="shared" si="9"/>
        <v>-0.47170000000000001</v>
      </c>
      <c r="CP190" s="160">
        <f t="shared" si="9"/>
        <v>14.690060869282334</v>
      </c>
      <c r="CQ190" s="160">
        <f t="shared" si="9"/>
        <v>15.019989472143349</v>
      </c>
      <c r="CR190" s="160">
        <f t="shared" si="9"/>
        <v>15.095216604661902</v>
      </c>
      <c r="CS190" s="160">
        <f t="shared" si="9"/>
        <v>14.739303143228378</v>
      </c>
      <c r="CT190" s="160">
        <f t="shared" si="9"/>
        <v>14.701115072783269</v>
      </c>
      <c r="CU190" s="160">
        <f t="shared" si="9"/>
        <v>14.69532327533766</v>
      </c>
      <c r="CV190" s="160">
        <f t="shared" si="9"/>
        <v>14.662305001011488</v>
      </c>
      <c r="CW190" s="160">
        <f t="shared" si="9"/>
        <v>14.784737739532252</v>
      </c>
      <c r="CX190" s="160">
        <f t="shared" si="9"/>
        <v>14.683987258919077</v>
      </c>
      <c r="CY190" s="160">
        <f t="shared" si="9"/>
        <v>14.839245765370825</v>
      </c>
      <c r="CZ190" s="160">
        <f t="shared" si="9"/>
        <v>14.649386077589101</v>
      </c>
    </row>
    <row r="191" spans="1:104" x14ac:dyDescent="0.2">
      <c r="A191" s="19" t="s">
        <v>4085</v>
      </c>
      <c r="F191" s="19">
        <f>MAX(F3:F184)</f>
        <v>1</v>
      </c>
      <c r="G191" s="19">
        <f t="shared" ref="G191:BR191" si="10">MAX(G3:G184)</f>
        <v>1</v>
      </c>
      <c r="H191" s="19">
        <f t="shared" si="10"/>
        <v>1</v>
      </c>
      <c r="I191" s="19">
        <f t="shared" si="10"/>
        <v>1</v>
      </c>
      <c r="J191" s="19">
        <f t="shared" si="10"/>
        <v>1</v>
      </c>
      <c r="K191" s="19">
        <f t="shared" si="10"/>
        <v>1</v>
      </c>
      <c r="L191" s="19">
        <f t="shared" si="10"/>
        <v>1</v>
      </c>
      <c r="M191" s="19">
        <f t="shared" si="10"/>
        <v>1</v>
      </c>
      <c r="N191" s="19">
        <f t="shared" si="10"/>
        <v>1</v>
      </c>
      <c r="O191" s="19">
        <f t="shared" si="10"/>
        <v>1</v>
      </c>
      <c r="P191" s="19">
        <f t="shared" si="10"/>
        <v>1</v>
      </c>
      <c r="Q191" s="19">
        <f t="shared" si="10"/>
        <v>1</v>
      </c>
      <c r="R191" s="19">
        <f t="shared" si="10"/>
        <v>1</v>
      </c>
      <c r="S191" s="19">
        <f t="shared" si="10"/>
        <v>1</v>
      </c>
      <c r="T191" s="19">
        <f t="shared" si="10"/>
        <v>1</v>
      </c>
      <c r="U191" s="19">
        <f t="shared" si="10"/>
        <v>1</v>
      </c>
      <c r="V191" s="19">
        <f t="shared" si="10"/>
        <v>1</v>
      </c>
      <c r="W191" s="19">
        <f t="shared" si="10"/>
        <v>1</v>
      </c>
      <c r="X191" s="19">
        <f t="shared" si="10"/>
        <v>1</v>
      </c>
      <c r="Y191" s="19">
        <f t="shared" si="10"/>
        <v>1</v>
      </c>
      <c r="Z191" s="19">
        <f t="shared" si="10"/>
        <v>1</v>
      </c>
      <c r="AA191" s="19">
        <f t="shared" si="10"/>
        <v>1</v>
      </c>
      <c r="AB191" s="19">
        <f t="shared" si="10"/>
        <v>1</v>
      </c>
      <c r="AC191" s="19">
        <f t="shared" si="10"/>
        <v>1</v>
      </c>
      <c r="AD191" s="19">
        <f t="shared" si="10"/>
        <v>1</v>
      </c>
      <c r="AE191" s="19">
        <f t="shared" si="10"/>
        <v>1</v>
      </c>
      <c r="AF191" s="19">
        <f t="shared" si="10"/>
        <v>1</v>
      </c>
      <c r="AG191" s="19">
        <f t="shared" si="10"/>
        <v>1</v>
      </c>
      <c r="AH191" s="19">
        <f t="shared" si="10"/>
        <v>1</v>
      </c>
      <c r="AI191" s="19">
        <f t="shared" si="10"/>
        <v>1</v>
      </c>
      <c r="AJ191" s="19">
        <f t="shared" si="10"/>
        <v>1</v>
      </c>
      <c r="AK191" s="19">
        <f t="shared" si="10"/>
        <v>1</v>
      </c>
      <c r="AL191" s="19">
        <f t="shared" si="10"/>
        <v>1</v>
      </c>
      <c r="AM191" s="160">
        <f t="shared" si="10"/>
        <v>8.8514399999999993E-2</v>
      </c>
      <c r="AN191" s="160">
        <f t="shared" si="10"/>
        <v>0.10194</v>
      </c>
      <c r="AO191" s="160">
        <f t="shared" si="10"/>
        <v>0.27702399999999999</v>
      </c>
      <c r="AP191" s="160">
        <f t="shared" si="10"/>
        <v>0.105795</v>
      </c>
      <c r="AQ191" s="160">
        <f t="shared" si="10"/>
        <v>0.107422</v>
      </c>
      <c r="AR191" s="160">
        <f t="shared" si="10"/>
        <v>5.9512799999999998E-2</v>
      </c>
      <c r="AS191" s="160">
        <f t="shared" si="10"/>
        <v>9.9339899999999995E-2</v>
      </c>
      <c r="AT191" s="160">
        <f t="shared" si="10"/>
        <v>5.6807400000000001E-2</v>
      </c>
      <c r="AU191" s="160">
        <f t="shared" si="10"/>
        <v>6.7718399999999998E-2</v>
      </c>
      <c r="AV191" s="160">
        <f t="shared" si="10"/>
        <v>6.6588800000000004E-2</v>
      </c>
      <c r="AW191" s="160">
        <f t="shared" si="10"/>
        <v>9.4450999999999993E-2</v>
      </c>
      <c r="AX191" s="19">
        <f t="shared" si="10"/>
        <v>1</v>
      </c>
      <c r="AY191" s="19">
        <f t="shared" si="10"/>
        <v>1</v>
      </c>
      <c r="AZ191" s="19">
        <f t="shared" si="10"/>
        <v>1</v>
      </c>
      <c r="BA191" s="19">
        <f t="shared" si="10"/>
        <v>1</v>
      </c>
      <c r="BB191" s="19">
        <f t="shared" si="10"/>
        <v>1</v>
      </c>
      <c r="BC191" s="19">
        <f t="shared" si="10"/>
        <v>1</v>
      </c>
      <c r="BD191" s="19">
        <f t="shared" si="10"/>
        <v>1</v>
      </c>
      <c r="BE191" s="19">
        <f t="shared" si="10"/>
        <v>1</v>
      </c>
      <c r="BF191" s="19">
        <f t="shared" si="10"/>
        <v>1</v>
      </c>
      <c r="BG191" s="19">
        <f t="shared" si="10"/>
        <v>1</v>
      </c>
      <c r="BH191" s="19">
        <f t="shared" si="10"/>
        <v>1</v>
      </c>
      <c r="BI191" s="160">
        <f t="shared" si="10"/>
        <v>10.328571478127515</v>
      </c>
      <c r="BJ191" s="160">
        <f t="shared" si="10"/>
        <v>10.328571478127515</v>
      </c>
      <c r="BK191" s="160">
        <f t="shared" si="10"/>
        <v>10.328571478127515</v>
      </c>
      <c r="BL191" s="160">
        <f t="shared" si="10"/>
        <v>10.328571478127515</v>
      </c>
      <c r="BM191" s="160">
        <f t="shared" si="10"/>
        <v>10.328571478127515</v>
      </c>
      <c r="BN191" s="160">
        <f t="shared" si="10"/>
        <v>10.328571478127515</v>
      </c>
      <c r="BO191" s="160">
        <f t="shared" si="10"/>
        <v>10.328571478127515</v>
      </c>
      <c r="BP191" s="160">
        <f t="shared" si="10"/>
        <v>10.328571478127515</v>
      </c>
      <c r="BQ191" s="160">
        <f t="shared" si="10"/>
        <v>10.328571478127515</v>
      </c>
      <c r="BR191" s="160">
        <f t="shared" si="10"/>
        <v>10.328571478127515</v>
      </c>
      <c r="BS191" s="160">
        <f t="shared" ref="BS191:CZ191" si="11">MAX(BS3:BS184)</f>
        <v>10.328571478127515</v>
      </c>
      <c r="BT191" s="160">
        <f t="shared" si="11"/>
        <v>0.72436999999999996</v>
      </c>
      <c r="BU191" s="160">
        <f t="shared" si="11"/>
        <v>0.72436999999999996</v>
      </c>
      <c r="BV191" s="160">
        <f t="shared" si="11"/>
        <v>0.72436999999999996</v>
      </c>
      <c r="BW191" s="160">
        <f t="shared" si="11"/>
        <v>0.72436999999999996</v>
      </c>
      <c r="BX191" s="160">
        <f t="shared" si="11"/>
        <v>0.72436999999999996</v>
      </c>
      <c r="BY191" s="160">
        <f t="shared" si="11"/>
        <v>0.72436999999999996</v>
      </c>
      <c r="BZ191" s="160">
        <f t="shared" si="11"/>
        <v>0.72436999999999996</v>
      </c>
      <c r="CA191" s="160">
        <f t="shared" si="11"/>
        <v>0.72436999999999996</v>
      </c>
      <c r="CB191" s="160">
        <f t="shared" si="11"/>
        <v>0.72436999999999996</v>
      </c>
      <c r="CC191" s="160">
        <f t="shared" si="11"/>
        <v>0.72436999999999996</v>
      </c>
      <c r="CD191" s="160">
        <f t="shared" si="11"/>
        <v>0.72436999999999996</v>
      </c>
      <c r="CE191" s="160">
        <f t="shared" si="11"/>
        <v>0.16917829999999984</v>
      </c>
      <c r="CF191" s="160">
        <f t="shared" si="11"/>
        <v>0.16917829999999984</v>
      </c>
      <c r="CG191" s="160">
        <f t="shared" si="11"/>
        <v>0.16917829999999984</v>
      </c>
      <c r="CH191" s="160">
        <f t="shared" si="11"/>
        <v>0.16917829999999984</v>
      </c>
      <c r="CI191" s="160">
        <f t="shared" si="11"/>
        <v>0.16917829999999984</v>
      </c>
      <c r="CJ191" s="160">
        <f t="shared" si="11"/>
        <v>0.16917829999999984</v>
      </c>
      <c r="CK191" s="160">
        <f t="shared" si="11"/>
        <v>0.16917829999999984</v>
      </c>
      <c r="CL191" s="160">
        <f t="shared" si="11"/>
        <v>0.16917829999999984</v>
      </c>
      <c r="CM191" s="160">
        <f t="shared" si="11"/>
        <v>0.16917829999999984</v>
      </c>
      <c r="CN191" s="160">
        <f t="shared" si="11"/>
        <v>0.16917829999999984</v>
      </c>
      <c r="CO191" s="160">
        <f t="shared" si="11"/>
        <v>0.16917829999999984</v>
      </c>
      <c r="CP191" s="160">
        <f t="shared" si="11"/>
        <v>22.018022109317169</v>
      </c>
      <c r="CQ191" s="160">
        <f t="shared" si="11"/>
        <v>22.018022109317169</v>
      </c>
      <c r="CR191" s="160">
        <f t="shared" si="11"/>
        <v>22.018022109317169</v>
      </c>
      <c r="CS191" s="160">
        <f t="shared" si="11"/>
        <v>22.018022109317169</v>
      </c>
      <c r="CT191" s="160">
        <f t="shared" si="11"/>
        <v>22.018022109317169</v>
      </c>
      <c r="CU191" s="160">
        <f t="shared" si="11"/>
        <v>22.018022109317169</v>
      </c>
      <c r="CV191" s="160">
        <f t="shared" si="11"/>
        <v>22.018022109317169</v>
      </c>
      <c r="CW191" s="160">
        <f t="shared" si="11"/>
        <v>22.018022109317169</v>
      </c>
      <c r="CX191" s="160">
        <f t="shared" si="11"/>
        <v>22.018022109317169</v>
      </c>
      <c r="CY191" s="160">
        <f t="shared" si="11"/>
        <v>22.018022109317169</v>
      </c>
      <c r="CZ191" s="160">
        <f t="shared" si="11"/>
        <v>22.018022109317169</v>
      </c>
    </row>
    <row r="192" spans="1:104" x14ac:dyDescent="0.2">
      <c r="A192" s="14" t="s">
        <v>4086</v>
      </c>
      <c r="B192" s="14"/>
      <c r="C192" s="14"/>
      <c r="D192" s="14"/>
      <c r="E192" s="14"/>
      <c r="F192" s="14">
        <f>MEDIAN(F3:F184)</f>
        <v>0</v>
      </c>
      <c r="G192" s="14">
        <f t="shared" ref="G192:BR192" si="12">MEDIAN(G3:G184)</f>
        <v>0</v>
      </c>
      <c r="H192" s="14">
        <f t="shared" si="12"/>
        <v>0</v>
      </c>
      <c r="I192" s="14">
        <f t="shared" si="12"/>
        <v>0</v>
      </c>
      <c r="J192" s="14">
        <f t="shared" si="12"/>
        <v>0</v>
      </c>
      <c r="K192" s="14">
        <f t="shared" si="12"/>
        <v>0</v>
      </c>
      <c r="L192" s="14">
        <f t="shared" si="12"/>
        <v>0</v>
      </c>
      <c r="M192" s="14">
        <f t="shared" si="12"/>
        <v>0</v>
      </c>
      <c r="N192" s="14">
        <f t="shared" si="12"/>
        <v>0</v>
      </c>
      <c r="O192" s="14">
        <f t="shared" si="12"/>
        <v>0</v>
      </c>
      <c r="P192" s="14">
        <f t="shared" si="12"/>
        <v>1</v>
      </c>
      <c r="Q192" s="14">
        <f t="shared" si="12"/>
        <v>1</v>
      </c>
      <c r="R192" s="14">
        <f t="shared" si="12"/>
        <v>1</v>
      </c>
      <c r="S192" s="14">
        <f t="shared" si="12"/>
        <v>1</v>
      </c>
      <c r="T192" s="14">
        <f t="shared" si="12"/>
        <v>1</v>
      </c>
      <c r="U192" s="14">
        <f t="shared" si="12"/>
        <v>1</v>
      </c>
      <c r="V192" s="14">
        <f t="shared" si="12"/>
        <v>1</v>
      </c>
      <c r="W192" s="14">
        <f t="shared" si="12"/>
        <v>1</v>
      </c>
      <c r="X192" s="14">
        <f t="shared" si="12"/>
        <v>1</v>
      </c>
      <c r="Y192" s="14">
        <f t="shared" si="12"/>
        <v>1</v>
      </c>
      <c r="Z192" s="14">
        <f t="shared" si="12"/>
        <v>1</v>
      </c>
      <c r="AA192" s="14">
        <f t="shared" si="12"/>
        <v>1</v>
      </c>
      <c r="AB192" s="14">
        <f t="shared" si="12"/>
        <v>1</v>
      </c>
      <c r="AC192" s="14">
        <f t="shared" si="12"/>
        <v>1</v>
      </c>
      <c r="AD192" s="14">
        <f t="shared" si="12"/>
        <v>1</v>
      </c>
      <c r="AE192" s="14">
        <f t="shared" si="12"/>
        <v>1</v>
      </c>
      <c r="AF192" s="14">
        <f t="shared" si="12"/>
        <v>1</v>
      </c>
      <c r="AG192" s="14">
        <f t="shared" si="12"/>
        <v>1</v>
      </c>
      <c r="AH192" s="14">
        <f t="shared" si="12"/>
        <v>1</v>
      </c>
      <c r="AI192" s="14">
        <f t="shared" si="12"/>
        <v>1</v>
      </c>
      <c r="AJ192" s="14">
        <f t="shared" si="12"/>
        <v>1</v>
      </c>
      <c r="AK192" s="14">
        <f t="shared" si="12"/>
        <v>1</v>
      </c>
      <c r="AL192" s="14">
        <f t="shared" si="12"/>
        <v>1</v>
      </c>
      <c r="AM192" s="162">
        <f t="shared" si="12"/>
        <v>2.8781600000000001E-2</v>
      </c>
      <c r="AN192" s="162">
        <f t="shared" si="12"/>
        <v>2.9083100000000001E-2</v>
      </c>
      <c r="AO192" s="162">
        <f t="shared" si="12"/>
        <v>3.0022750000000001E-2</v>
      </c>
      <c r="AP192" s="162">
        <f t="shared" si="12"/>
        <v>3.047565E-2</v>
      </c>
      <c r="AQ192" s="162">
        <f t="shared" si="12"/>
        <v>3.1773800000000005E-2</v>
      </c>
      <c r="AR192" s="162">
        <f t="shared" si="12"/>
        <v>3.1407400000000002E-2</v>
      </c>
      <c r="AS192" s="162">
        <f t="shared" si="12"/>
        <v>3.142615E-2</v>
      </c>
      <c r="AT192" s="162">
        <f t="shared" si="12"/>
        <v>3.1670199999999996E-2</v>
      </c>
      <c r="AU192" s="162">
        <f t="shared" si="12"/>
        <v>3.1910549999999996E-2</v>
      </c>
      <c r="AV192" s="162">
        <f t="shared" si="12"/>
        <v>3.2621999999999998E-2</v>
      </c>
      <c r="AW192" s="162">
        <f t="shared" si="12"/>
        <v>3.5760700000000006E-2</v>
      </c>
      <c r="AX192" s="14">
        <f t="shared" si="12"/>
        <v>0</v>
      </c>
      <c r="AY192" s="14">
        <f t="shared" si="12"/>
        <v>0</v>
      </c>
      <c r="AZ192" s="14">
        <f t="shared" si="12"/>
        <v>0</v>
      </c>
      <c r="BA192" s="14">
        <f t="shared" si="12"/>
        <v>0</v>
      </c>
      <c r="BB192" s="14">
        <f t="shared" si="12"/>
        <v>0</v>
      </c>
      <c r="BC192" s="14">
        <f t="shared" si="12"/>
        <v>0</v>
      </c>
      <c r="BD192" s="14">
        <f t="shared" si="12"/>
        <v>0</v>
      </c>
      <c r="BE192" s="14">
        <f t="shared" si="12"/>
        <v>0</v>
      </c>
      <c r="BF192" s="14">
        <f t="shared" si="12"/>
        <v>0</v>
      </c>
      <c r="BG192" s="14">
        <f t="shared" si="12"/>
        <v>0</v>
      </c>
      <c r="BH192" s="14">
        <f t="shared" si="12"/>
        <v>1</v>
      </c>
      <c r="BI192" s="161">
        <f t="shared" si="12"/>
        <v>0.89518075799999997</v>
      </c>
      <c r="BJ192" s="161">
        <f t="shared" si="12"/>
        <v>1.1613233543606749</v>
      </c>
      <c r="BK192" s="161">
        <f t="shared" si="12"/>
        <v>1.4053867747996551</v>
      </c>
      <c r="BL192" s="161">
        <f t="shared" si="12"/>
        <v>1.34607393652871</v>
      </c>
      <c r="BM192" s="161">
        <f t="shared" si="12"/>
        <v>1.2541</v>
      </c>
      <c r="BN192" s="161">
        <f t="shared" si="12"/>
        <v>1.8163640846252749</v>
      </c>
      <c r="BO192" s="161">
        <f t="shared" si="12"/>
        <v>1.7006510852305201</v>
      </c>
      <c r="BP192" s="161">
        <f t="shared" si="12"/>
        <v>1.5546788983838999</v>
      </c>
      <c r="BQ192" s="161">
        <f t="shared" si="12"/>
        <v>1.484125624</v>
      </c>
      <c r="BR192" s="161">
        <f t="shared" si="12"/>
        <v>1.8914025172982551</v>
      </c>
      <c r="BS192" s="161">
        <f t="shared" ref="BS192:CZ192" si="13">MEDIAN(BS3:BS184)</f>
        <v>2.1688609093192701</v>
      </c>
      <c r="BT192" s="161">
        <f t="shared" si="13"/>
        <v>0.31354300000000002</v>
      </c>
      <c r="BU192" s="161">
        <f t="shared" si="13"/>
        <v>0.28025</v>
      </c>
      <c r="BV192" s="161">
        <f t="shared" si="13"/>
        <v>0.29600000000000004</v>
      </c>
      <c r="BW192" s="161">
        <f t="shared" si="13"/>
        <v>0.29070000000000001</v>
      </c>
      <c r="BX192" s="161">
        <f t="shared" si="13"/>
        <v>0.2651</v>
      </c>
      <c r="BY192" s="161">
        <f t="shared" si="13"/>
        <v>0.26169999999999999</v>
      </c>
      <c r="BZ192" s="161">
        <f t="shared" si="13"/>
        <v>0.25455</v>
      </c>
      <c r="CA192" s="161">
        <f t="shared" si="13"/>
        <v>0.2452</v>
      </c>
      <c r="CB192" s="161">
        <f t="shared" si="13"/>
        <v>0.24009999999999998</v>
      </c>
      <c r="CC192" s="161">
        <f t="shared" si="13"/>
        <v>0.2944</v>
      </c>
      <c r="CD192" s="161">
        <f t="shared" si="13"/>
        <v>0.3125</v>
      </c>
      <c r="CE192" s="161">
        <f t="shared" si="13"/>
        <v>1.8499999999999999E-2</v>
      </c>
      <c r="CF192" s="161">
        <f t="shared" si="13"/>
        <v>1.4E-2</v>
      </c>
      <c r="CG192" s="161">
        <f t="shared" si="13"/>
        <v>2.2499999999999999E-2</v>
      </c>
      <c r="CH192" s="161">
        <f t="shared" si="13"/>
        <v>3.3000000000000002E-2</v>
      </c>
      <c r="CI192" s="161">
        <f t="shared" si="13"/>
        <v>2.4E-2</v>
      </c>
      <c r="CJ192" s="161">
        <f t="shared" si="13"/>
        <v>9.4999999999999998E-3</v>
      </c>
      <c r="CK192" s="161">
        <f t="shared" si="13"/>
        <v>3.2500000000000001E-2</v>
      </c>
      <c r="CL192" s="161">
        <f t="shared" si="13"/>
        <v>2.5999999999999999E-2</v>
      </c>
      <c r="CM192" s="161">
        <f t="shared" si="13"/>
        <v>1.8000000000000002E-2</v>
      </c>
      <c r="CN192" s="161">
        <f t="shared" si="13"/>
        <v>1.55E-2</v>
      </c>
      <c r="CO192" s="161">
        <f t="shared" si="13"/>
        <v>6.5000000000000006E-3</v>
      </c>
      <c r="CP192" s="161">
        <f t="shared" si="13"/>
        <v>18.930766926702653</v>
      </c>
      <c r="CQ192" s="161">
        <f t="shared" si="13"/>
        <v>18.594770667582903</v>
      </c>
      <c r="CR192" s="161">
        <f t="shared" si="13"/>
        <v>18.680495607611316</v>
      </c>
      <c r="CS192" s="161">
        <f t="shared" si="13"/>
        <v>18.65763761466372</v>
      </c>
      <c r="CT192" s="161">
        <f t="shared" si="13"/>
        <v>18.266406269134322</v>
      </c>
      <c r="CU192" s="161">
        <f t="shared" si="13"/>
        <v>17.960180519622835</v>
      </c>
      <c r="CV192" s="161">
        <f t="shared" si="13"/>
        <v>17.736624388387632</v>
      </c>
      <c r="CW192" s="161">
        <f t="shared" si="13"/>
        <v>17.8924915328165</v>
      </c>
      <c r="CX192" s="161">
        <f t="shared" si="13"/>
        <v>17.721757760855617</v>
      </c>
      <c r="CY192" s="161">
        <f t="shared" si="13"/>
        <v>17.726616898898882</v>
      </c>
      <c r="CZ192" s="161">
        <f t="shared" si="13"/>
        <v>17.72741041349768</v>
      </c>
    </row>
    <row r="194" spans="1:101" x14ac:dyDescent="0.2">
      <c r="A194" s="377" t="s">
        <v>4154</v>
      </c>
      <c r="B194" s="378"/>
      <c r="BL194" s="320"/>
      <c r="BM194" s="321" t="s">
        <v>4109</v>
      </c>
      <c r="BN194" s="321" t="s">
        <v>4086</v>
      </c>
      <c r="BO194" s="321" t="s">
        <v>4110</v>
      </c>
      <c r="BP194" s="329" t="s">
        <v>4598</v>
      </c>
      <c r="BW194" s="320"/>
      <c r="BX194" s="321" t="s">
        <v>4109</v>
      </c>
      <c r="BY194" s="321" t="s">
        <v>4086</v>
      </c>
      <c r="BZ194" s="321" t="s">
        <v>4110</v>
      </c>
      <c r="CA194" s="329" t="s">
        <v>4598</v>
      </c>
      <c r="CH194" s="320"/>
      <c r="CI194" s="321" t="s">
        <v>4109</v>
      </c>
      <c r="CJ194" s="321" t="s">
        <v>4086</v>
      </c>
      <c r="CK194" s="321" t="s">
        <v>4110</v>
      </c>
      <c r="CL194" s="329" t="s">
        <v>4598</v>
      </c>
      <c r="CS194" s="320"/>
      <c r="CT194" s="321" t="s">
        <v>4109</v>
      </c>
      <c r="CU194" s="321" t="s">
        <v>4086</v>
      </c>
      <c r="CV194" s="321" t="s">
        <v>4110</v>
      </c>
      <c r="CW194" s="329" t="s">
        <v>4598</v>
      </c>
    </row>
    <row r="195" spans="1:101" x14ac:dyDescent="0.2">
      <c r="A195" s="38" t="s">
        <v>4107</v>
      </c>
      <c r="B195" s="165">
        <v>0.95</v>
      </c>
      <c r="BL195" s="330" t="s">
        <v>4597</v>
      </c>
      <c r="BM195" s="322">
        <f>SMALL(BI190:BS190,1)</f>
        <v>0.2011343951618926</v>
      </c>
      <c r="BN195" s="322">
        <f>MEDIAN(BI3:BS184)</f>
        <v>1.5007999999999999</v>
      </c>
      <c r="BO195" s="322">
        <f>LARGE(BI191:BS191,1)</f>
        <v>10.328571478127515</v>
      </c>
      <c r="BP195" s="215">
        <f>COUNT(BI3:BS184)</f>
        <v>1071</v>
      </c>
      <c r="BW195" s="330" t="s">
        <v>4597</v>
      </c>
      <c r="BX195" s="322">
        <f>SMALL(BT190:CD190,1)</f>
        <v>2.8730000000000002E-2</v>
      </c>
      <c r="BY195" s="322">
        <f>MEDIAN(BT3:CD184)</f>
        <v>0.27882399999999996</v>
      </c>
      <c r="BZ195" s="325">
        <f>$BT$191</f>
        <v>0.72436999999999996</v>
      </c>
      <c r="CA195" s="215">
        <f>COUNT(BT3:CD184)</f>
        <v>962</v>
      </c>
      <c r="CH195" s="330" t="s">
        <v>4597</v>
      </c>
      <c r="CI195" s="322">
        <f>$CE$190</f>
        <v>-0.47170000000000001</v>
      </c>
      <c r="CJ195" s="322">
        <f>MEDIAN(CE3:CO184)</f>
        <v>1.9E-2</v>
      </c>
      <c r="CK195" s="322">
        <f>$CE$191</f>
        <v>0.16917829999999984</v>
      </c>
      <c r="CL195" s="215">
        <f>COUNT(CE3:CO184)</f>
        <v>1057</v>
      </c>
      <c r="CS195" s="330" t="s">
        <v>4597</v>
      </c>
      <c r="CT195" s="322">
        <f>SMALL(CP190:CZ190,1)</f>
        <v>14.649386077589101</v>
      </c>
      <c r="CU195" s="322">
        <f>MEDIAN(CP2:CZ184)</f>
        <v>18.117318605397983</v>
      </c>
      <c r="CV195" s="322">
        <f>$CP$191</f>
        <v>22.018022109317169</v>
      </c>
      <c r="CW195" s="215">
        <f>COUNT(CP3:CZ184)</f>
        <v>1067</v>
      </c>
    </row>
    <row r="196" spans="1:101" x14ac:dyDescent="0.2">
      <c r="A196" s="25" t="s">
        <v>4108</v>
      </c>
      <c r="B196" s="166">
        <v>0.05</v>
      </c>
      <c r="BL196" s="330" t="s">
        <v>4112</v>
      </c>
      <c r="BM196" s="322">
        <f>SMALL(BI190:BK190,1)</f>
        <v>0.2011343951618926</v>
      </c>
      <c r="BN196" s="322">
        <f>MEDIAN(BI3:BK184)</f>
        <v>1.1479733249999999</v>
      </c>
      <c r="BO196" s="322">
        <f>SMALL(BI191:BK191,1)</f>
        <v>10.328571478127515</v>
      </c>
      <c r="BP196" s="215">
        <f>COUNT(BI3:BK184)</f>
        <v>222</v>
      </c>
      <c r="BW196" s="330" t="s">
        <v>4112</v>
      </c>
      <c r="BX196" s="322">
        <f>SMALL(BT190:BV190,1)</f>
        <v>2.8730000000000002E-2</v>
      </c>
      <c r="BY196" s="322">
        <f>MEDIAN(BT3:BV184)</f>
        <v>0.2984</v>
      </c>
      <c r="BZ196" s="325">
        <f>$BT$191</f>
        <v>0.72436999999999996</v>
      </c>
      <c r="CA196" s="215">
        <f>COUNT(BT3:BV184)</f>
        <v>200</v>
      </c>
      <c r="CH196" s="330" t="s">
        <v>4112</v>
      </c>
      <c r="CI196" s="322">
        <f>$CE$190</f>
        <v>-0.47170000000000001</v>
      </c>
      <c r="CJ196" s="322">
        <f>MEDIAN(CE3:CG184)</f>
        <v>1.7000000000000001E-2</v>
      </c>
      <c r="CK196" s="322">
        <f>$CE$191</f>
        <v>0.16917829999999984</v>
      </c>
      <c r="CL196" s="215">
        <f>COUNT(CE3:CG184)</f>
        <v>219</v>
      </c>
      <c r="CS196" s="330" t="s">
        <v>4112</v>
      </c>
      <c r="CT196" s="322">
        <f>SMALL(CP190:CR190,1)</f>
        <v>14.690060869282334</v>
      </c>
      <c r="CU196" s="322">
        <f>MEDIAN(CP3:CR184)</f>
        <v>18.696211688435646</v>
      </c>
      <c r="CV196" s="322">
        <f>$CP$191</f>
        <v>22.018022109317169</v>
      </c>
      <c r="CW196" s="215">
        <f>COUNT(CP3:CR184)</f>
        <v>214</v>
      </c>
    </row>
    <row r="197" spans="1:101" x14ac:dyDescent="0.2">
      <c r="BL197" s="330" t="s">
        <v>4089</v>
      </c>
      <c r="BM197" s="322">
        <f>SMALL(BL190:BP190,1)</f>
        <v>0.2011343951618926</v>
      </c>
      <c r="BN197" s="322">
        <f>MEDIAN(BL3:BP184)</f>
        <v>1.4851667759050651</v>
      </c>
      <c r="BO197" s="322">
        <f>LARGE(BL191:BP191,1)</f>
        <v>10.328571478127515</v>
      </c>
      <c r="BP197" s="215">
        <f>COUNT(BL3:BP184)</f>
        <v>506</v>
      </c>
      <c r="BW197" s="330" t="s">
        <v>4089</v>
      </c>
      <c r="BX197" s="322">
        <f>SMALL(BW190:CA190,1)</f>
        <v>2.8730000000000002E-2</v>
      </c>
      <c r="BY197" s="322">
        <f>MEDIAN(BW3:CA184)</f>
        <v>0.26200000000000001</v>
      </c>
      <c r="BZ197" s="325">
        <f>$BT$191</f>
        <v>0.72436999999999996</v>
      </c>
      <c r="CA197" s="215">
        <f>COUNT(BW3:CA184)</f>
        <v>442</v>
      </c>
      <c r="CH197" s="330" t="s">
        <v>4089</v>
      </c>
      <c r="CI197" s="322">
        <f>$CE$190</f>
        <v>-0.47170000000000001</v>
      </c>
      <c r="CJ197" s="322">
        <f>MEDIAN(CH3:CL184)</f>
        <v>2.4500000000000001E-2</v>
      </c>
      <c r="CK197" s="322">
        <f>$CE$191</f>
        <v>0.16917829999999984</v>
      </c>
      <c r="CL197" s="215">
        <f>COUNT(CH3:CL184)</f>
        <v>500</v>
      </c>
      <c r="CS197" s="330" t="s">
        <v>4089</v>
      </c>
      <c r="CT197" s="322">
        <f>SMALL(CS190:CW190,1)</f>
        <v>14.662305001011488</v>
      </c>
      <c r="CU197" s="322">
        <f>MEDIAN(CS3:CW184)</f>
        <v>18.081689202983632</v>
      </c>
      <c r="CV197" s="322">
        <f>$CP$191</f>
        <v>22.018022109317169</v>
      </c>
      <c r="CW197" s="215">
        <f>COUNT(CS3:CW184)</f>
        <v>494</v>
      </c>
    </row>
    <row r="198" spans="1:101" x14ac:dyDescent="0.2">
      <c r="BL198" s="331" t="s">
        <v>4090</v>
      </c>
      <c r="BM198" s="323">
        <f>SMALL(BQ190:BS190,1)</f>
        <v>0.2011343951618926</v>
      </c>
      <c r="BN198" s="323">
        <f>MEDIAN(BQ3:BS184)</f>
        <v>1.8516324369999999</v>
      </c>
      <c r="BO198" s="323">
        <f>LARGE(BQ191:BS191,1)</f>
        <v>10.328571478127515</v>
      </c>
      <c r="BP198" s="231">
        <f>COUNT(BQ3:BS184)</f>
        <v>343</v>
      </c>
      <c r="BW198" s="331" t="s">
        <v>4090</v>
      </c>
      <c r="BX198" s="323">
        <f>SMALL(CB190:CD190,1)</f>
        <v>2.8730000000000002E-2</v>
      </c>
      <c r="BY198" s="323">
        <f>MEDIAN(CB3:CD184)</f>
        <v>0.28800000000000003</v>
      </c>
      <c r="BZ198" s="326">
        <f>$BT$191</f>
        <v>0.72436999999999996</v>
      </c>
      <c r="CA198" s="231">
        <f>COUNT(CB3:CD184)</f>
        <v>320</v>
      </c>
      <c r="CH198" s="331" t="s">
        <v>4090</v>
      </c>
      <c r="CI198" s="323">
        <f>$CE$190</f>
        <v>-0.47170000000000001</v>
      </c>
      <c r="CJ198" s="323">
        <f>MEDIAN(CM3:CO184)</f>
        <v>1.2E-2</v>
      </c>
      <c r="CK198" s="323">
        <f>$CE$191</f>
        <v>0.16917829999999984</v>
      </c>
      <c r="CL198" s="231">
        <f>COUNT(CM3:CO184)</f>
        <v>338</v>
      </c>
      <c r="CS198" s="331" t="s">
        <v>4090</v>
      </c>
      <c r="CT198" s="323">
        <f>SMALL(CX190:CZ190,1)</f>
        <v>14.649386077589101</v>
      </c>
      <c r="CU198" s="323">
        <f>MEDIAN(CX3:CZ184)</f>
        <v>17.72741041349768</v>
      </c>
      <c r="CV198" s="323">
        <f>$CP$191</f>
        <v>22.018022109317169</v>
      </c>
      <c r="CW198" s="231">
        <f>COUNT(CX3:CZ184)</f>
        <v>359</v>
      </c>
    </row>
  </sheetData>
  <mergeCells count="10">
    <mergeCell ref="BT1:CD1"/>
    <mergeCell ref="CE1:CO1"/>
    <mergeCell ref="CP1:CZ1"/>
    <mergeCell ref="A194:B194"/>
    <mergeCell ref="F1:P1"/>
    <mergeCell ref="Q1:AA1"/>
    <mergeCell ref="AB1:AL1"/>
    <mergeCell ref="AM1:AW1"/>
    <mergeCell ref="AX1:BH1"/>
    <mergeCell ref="BI1:BS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44D80-7542-4003-860C-1C60024F22E7}">
  <dimension ref="A1:CZ198"/>
  <sheetViews>
    <sheetView showGridLines="0" workbookViewId="0">
      <selection activeCell="BT2" sqref="BT2"/>
    </sheetView>
  </sheetViews>
  <sheetFormatPr baseColWidth="10" defaultColWidth="9" defaultRowHeight="16" x14ac:dyDescent="0.2"/>
  <cols>
    <col min="1" max="1" width="17.33203125" style="19" bestFit="1" customWidth="1"/>
    <col min="2" max="2" width="67" style="19" bestFit="1" customWidth="1"/>
    <col min="3" max="3" width="6" style="19" bestFit="1" customWidth="1"/>
    <col min="4" max="4" width="7.6640625" style="19" bestFit="1" customWidth="1"/>
    <col min="5" max="5" width="21.5" style="19" bestFit="1" customWidth="1"/>
    <col min="6" max="38" width="5.6640625" style="19" bestFit="1" customWidth="1"/>
    <col min="39" max="48" width="10.1640625" style="19" bestFit="1" customWidth="1"/>
    <col min="49" max="49" width="11.1640625" style="19" bestFit="1" customWidth="1"/>
    <col min="50" max="60" width="5.6640625" style="19" bestFit="1" customWidth="1"/>
    <col min="61" max="82" width="12.1640625" style="19" bestFit="1" customWidth="1"/>
    <col min="83" max="83" width="9.83203125" style="19" bestFit="1" customWidth="1"/>
    <col min="84" max="84" width="11.1640625" style="19" bestFit="1" customWidth="1"/>
    <col min="85" max="93" width="12.83203125" style="19" bestFit="1" customWidth="1"/>
    <col min="94" max="104" width="12.1640625" style="19" bestFit="1" customWidth="1"/>
    <col min="105" max="16384" width="9" style="19"/>
  </cols>
  <sheetData>
    <row r="1" spans="1:104" x14ac:dyDescent="0.2">
      <c r="A1" s="169" t="s">
        <v>0</v>
      </c>
      <c r="B1" s="169" t="s">
        <v>4541</v>
      </c>
      <c r="C1" s="169" t="s">
        <v>3460</v>
      </c>
      <c r="D1" s="169" t="s">
        <v>565</v>
      </c>
      <c r="E1" s="169" t="s">
        <v>2</v>
      </c>
      <c r="F1" s="370" t="s">
        <v>4026</v>
      </c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 t="s">
        <v>4027</v>
      </c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 t="s">
        <v>4028</v>
      </c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 t="s">
        <v>4029</v>
      </c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 t="s">
        <v>4091</v>
      </c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 t="s">
        <v>4156</v>
      </c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 t="s">
        <v>4623</v>
      </c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 t="s">
        <v>4150</v>
      </c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 t="s">
        <v>4622</v>
      </c>
      <c r="CQ1" s="370"/>
      <c r="CR1" s="370"/>
      <c r="CS1" s="370"/>
      <c r="CT1" s="370"/>
      <c r="CU1" s="370"/>
      <c r="CV1" s="370"/>
      <c r="CW1" s="370"/>
      <c r="CX1" s="370"/>
      <c r="CY1" s="370"/>
      <c r="CZ1" s="370"/>
    </row>
    <row r="2" spans="1:104" x14ac:dyDescent="0.2">
      <c r="E2" s="32"/>
      <c r="F2" s="14">
        <v>2010</v>
      </c>
      <c r="G2" s="14">
        <v>2011</v>
      </c>
      <c r="H2" s="14">
        <v>2012</v>
      </c>
      <c r="I2" s="14">
        <v>2013</v>
      </c>
      <c r="J2" s="14">
        <v>2014</v>
      </c>
      <c r="K2" s="14">
        <v>2015</v>
      </c>
      <c r="L2" s="14">
        <v>2016</v>
      </c>
      <c r="M2" s="14">
        <v>2017</v>
      </c>
      <c r="N2" s="14">
        <v>2018</v>
      </c>
      <c r="O2" s="14">
        <v>2019</v>
      </c>
      <c r="P2" s="14">
        <v>2020</v>
      </c>
      <c r="Q2" s="14">
        <v>2010</v>
      </c>
      <c r="R2" s="14">
        <v>2011</v>
      </c>
      <c r="S2" s="14">
        <v>2012</v>
      </c>
      <c r="T2" s="14">
        <v>2013</v>
      </c>
      <c r="U2" s="14">
        <v>2014</v>
      </c>
      <c r="V2" s="14">
        <v>2015</v>
      </c>
      <c r="W2" s="14">
        <v>2016</v>
      </c>
      <c r="X2" s="14">
        <v>2017</v>
      </c>
      <c r="Y2" s="14">
        <v>2018</v>
      </c>
      <c r="Z2" s="14">
        <v>2019</v>
      </c>
      <c r="AA2" s="14">
        <v>2020</v>
      </c>
      <c r="AB2" s="14">
        <v>2010</v>
      </c>
      <c r="AC2" s="14">
        <v>2011</v>
      </c>
      <c r="AD2" s="14">
        <v>2012</v>
      </c>
      <c r="AE2" s="14">
        <v>2013</v>
      </c>
      <c r="AF2" s="14">
        <v>2014</v>
      </c>
      <c r="AG2" s="14">
        <v>2015</v>
      </c>
      <c r="AH2" s="14">
        <v>2016</v>
      </c>
      <c r="AI2" s="14">
        <v>2017</v>
      </c>
      <c r="AJ2" s="14">
        <v>2018</v>
      </c>
      <c r="AK2" s="14">
        <v>2019</v>
      </c>
      <c r="AL2" s="14">
        <v>2020</v>
      </c>
      <c r="AM2" s="14">
        <v>2010</v>
      </c>
      <c r="AN2" s="14">
        <v>2011</v>
      </c>
      <c r="AO2" s="14">
        <v>2012</v>
      </c>
      <c r="AP2" s="14">
        <v>2013</v>
      </c>
      <c r="AQ2" s="14">
        <v>2014</v>
      </c>
      <c r="AR2" s="14">
        <v>2015</v>
      </c>
      <c r="AS2" s="14">
        <v>2016</v>
      </c>
      <c r="AT2" s="14">
        <v>2017</v>
      </c>
      <c r="AU2" s="14">
        <v>2018</v>
      </c>
      <c r="AV2" s="14">
        <v>2019</v>
      </c>
      <c r="AW2" s="14">
        <v>2020</v>
      </c>
      <c r="AX2" s="14">
        <v>2010</v>
      </c>
      <c r="AY2" s="14">
        <v>2011</v>
      </c>
      <c r="AZ2" s="14">
        <v>2012</v>
      </c>
      <c r="BA2" s="14">
        <v>2013</v>
      </c>
      <c r="BB2" s="14">
        <v>2014</v>
      </c>
      <c r="BC2" s="14">
        <v>2015</v>
      </c>
      <c r="BD2" s="14">
        <v>2016</v>
      </c>
      <c r="BE2" s="14">
        <v>2017</v>
      </c>
      <c r="BF2" s="14">
        <v>2018</v>
      </c>
      <c r="BG2" s="14">
        <v>2019</v>
      </c>
      <c r="BH2" s="15">
        <v>2020</v>
      </c>
      <c r="BI2" s="14">
        <v>2010</v>
      </c>
      <c r="BJ2" s="14">
        <v>2011</v>
      </c>
      <c r="BK2" s="14">
        <v>2012</v>
      </c>
      <c r="BL2" s="14">
        <v>2013</v>
      </c>
      <c r="BM2" s="14">
        <v>2014</v>
      </c>
      <c r="BN2" s="14">
        <v>2015</v>
      </c>
      <c r="BO2" s="14">
        <v>2016</v>
      </c>
      <c r="BP2" s="14">
        <v>2017</v>
      </c>
      <c r="BQ2" s="14">
        <v>2018</v>
      </c>
      <c r="BR2" s="14">
        <v>2019</v>
      </c>
      <c r="BS2" s="14">
        <v>2020</v>
      </c>
      <c r="BT2" s="14">
        <v>2010</v>
      </c>
      <c r="BU2" s="14">
        <v>2011</v>
      </c>
      <c r="BV2" s="14">
        <v>2012</v>
      </c>
      <c r="BW2" s="14">
        <v>2013</v>
      </c>
      <c r="BX2" s="14">
        <v>2014</v>
      </c>
      <c r="BY2" s="14">
        <v>2015</v>
      </c>
      <c r="BZ2" s="14">
        <v>2016</v>
      </c>
      <c r="CA2" s="14">
        <v>2017</v>
      </c>
      <c r="CB2" s="14">
        <v>2018</v>
      </c>
      <c r="CC2" s="14">
        <v>2019</v>
      </c>
      <c r="CD2" s="14">
        <v>2020</v>
      </c>
      <c r="CE2" s="14">
        <v>2010</v>
      </c>
      <c r="CF2" s="14">
        <v>2011</v>
      </c>
      <c r="CG2" s="14">
        <v>2012</v>
      </c>
      <c r="CH2" s="14">
        <v>2013</v>
      </c>
      <c r="CI2" s="14">
        <v>2014</v>
      </c>
      <c r="CJ2" s="14">
        <v>2015</v>
      </c>
      <c r="CK2" s="14">
        <v>2016</v>
      </c>
      <c r="CL2" s="14">
        <v>2017</v>
      </c>
      <c r="CM2" s="14">
        <v>2018</v>
      </c>
      <c r="CN2" s="14">
        <v>2019</v>
      </c>
      <c r="CO2" s="14">
        <v>2020</v>
      </c>
      <c r="CP2" s="14">
        <v>2010</v>
      </c>
      <c r="CQ2" s="14">
        <v>2011</v>
      </c>
      <c r="CR2" s="14">
        <v>2012</v>
      </c>
      <c r="CS2" s="14">
        <v>2013</v>
      </c>
      <c r="CT2" s="14">
        <v>2014</v>
      </c>
      <c r="CU2" s="14">
        <v>2015</v>
      </c>
      <c r="CV2" s="14">
        <v>2016</v>
      </c>
      <c r="CW2" s="14">
        <v>2017</v>
      </c>
      <c r="CX2" s="14">
        <v>2018</v>
      </c>
      <c r="CY2" s="14">
        <v>2019</v>
      </c>
      <c r="CZ2" s="14">
        <v>2020</v>
      </c>
    </row>
    <row r="3" spans="1:104" x14ac:dyDescent="0.2">
      <c r="A3" s="19" t="s">
        <v>3464</v>
      </c>
      <c r="B3" s="19" t="s">
        <v>3465</v>
      </c>
      <c r="E3" s="32" t="s">
        <v>5</v>
      </c>
      <c r="F3" s="19">
        <v>0</v>
      </c>
      <c r="H3" s="19">
        <v>0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19">
        <v>0</v>
      </c>
      <c r="P3" s="32"/>
      <c r="Q3" s="19">
        <v>0</v>
      </c>
      <c r="S3" s="19">
        <v>0</v>
      </c>
      <c r="T3" s="19">
        <v>0</v>
      </c>
      <c r="U3" s="19">
        <v>0</v>
      </c>
      <c r="V3" s="19">
        <v>0</v>
      </c>
      <c r="W3" s="19">
        <v>0</v>
      </c>
      <c r="X3" s="19">
        <v>0</v>
      </c>
      <c r="Y3" s="19">
        <v>0</v>
      </c>
      <c r="Z3" s="19">
        <v>0</v>
      </c>
      <c r="AA3" s="32"/>
      <c r="AB3" s="19">
        <v>0</v>
      </c>
      <c r="AD3" s="19">
        <v>0</v>
      </c>
      <c r="AE3" s="19">
        <v>0</v>
      </c>
      <c r="AF3" s="19">
        <v>0</v>
      </c>
      <c r="AG3" s="19">
        <v>0</v>
      </c>
      <c r="AH3" s="19">
        <v>0</v>
      </c>
      <c r="AI3" s="19">
        <v>0</v>
      </c>
      <c r="AJ3" s="19">
        <v>0</v>
      </c>
      <c r="AK3" s="19">
        <v>0</v>
      </c>
      <c r="AL3" s="32"/>
      <c r="AM3" s="19">
        <v>1.7676500000000001E-2</v>
      </c>
      <c r="AO3" s="19">
        <v>2.0071599999999998E-2</v>
      </c>
      <c r="AP3" s="19">
        <v>1.86482E-2</v>
      </c>
      <c r="AQ3" s="19">
        <v>2.1661300000000001E-2</v>
      </c>
      <c r="AR3" s="19">
        <v>2.1718700000000001E-2</v>
      </c>
      <c r="AS3" s="19">
        <v>2.2043900000000002E-2</v>
      </c>
      <c r="AT3" s="19">
        <v>2.18204E-2</v>
      </c>
      <c r="AU3" s="19">
        <v>2.2262199999999999E-2</v>
      </c>
      <c r="AV3" s="19">
        <v>2.4743899999999999E-2</v>
      </c>
      <c r="AW3" s="32"/>
      <c r="AX3" s="19">
        <v>0</v>
      </c>
      <c r="AZ3" s="19">
        <v>0</v>
      </c>
      <c r="BA3" s="19">
        <v>0</v>
      </c>
      <c r="BB3" s="19">
        <v>0</v>
      </c>
      <c r="BC3" s="19">
        <v>1</v>
      </c>
      <c r="BD3" s="19">
        <v>1</v>
      </c>
      <c r="BE3" s="19">
        <v>1</v>
      </c>
      <c r="BF3" s="19">
        <v>0</v>
      </c>
      <c r="BG3" s="19">
        <v>0</v>
      </c>
      <c r="BH3" s="32"/>
      <c r="BI3" s="19">
        <v>5.4013759109999997</v>
      </c>
      <c r="BJ3" s="19" t="s">
        <v>4104</v>
      </c>
      <c r="BK3" s="19">
        <v>0.87787974999999996</v>
      </c>
      <c r="BL3" s="19">
        <v>1.3333919789999999</v>
      </c>
      <c r="BM3" s="19">
        <v>1.777099132</v>
      </c>
      <c r="BN3" s="19">
        <v>1.3505952160000001</v>
      </c>
      <c r="BO3" s="19">
        <v>1.180177246</v>
      </c>
      <c r="BP3" s="19">
        <v>1.001875109</v>
      </c>
      <c r="BQ3" s="19">
        <v>1.080980694</v>
      </c>
      <c r="BR3" s="19">
        <v>0.74743293600000005</v>
      </c>
      <c r="BS3" s="32" t="s">
        <v>4104</v>
      </c>
      <c r="BT3" s="19" t="s">
        <v>4104</v>
      </c>
      <c r="BU3" s="19" t="s">
        <v>4104</v>
      </c>
      <c r="BV3" s="19" t="s">
        <v>4104</v>
      </c>
      <c r="BW3" s="19" t="s">
        <v>4104</v>
      </c>
      <c r="BX3" s="19" t="s">
        <v>4104</v>
      </c>
      <c r="BY3" s="19" t="s">
        <v>4104</v>
      </c>
      <c r="BZ3" s="19" t="s">
        <v>4104</v>
      </c>
      <c r="CA3" s="19" t="s">
        <v>4104</v>
      </c>
      <c r="CB3" s="19" t="s">
        <v>4104</v>
      </c>
      <c r="CC3" s="19">
        <v>0.46426799899999999</v>
      </c>
      <c r="CD3" s="32" t="s">
        <v>4104</v>
      </c>
      <c r="CE3" s="19" t="s">
        <v>4104</v>
      </c>
      <c r="CF3" s="19" t="s">
        <v>4104</v>
      </c>
      <c r="CG3" s="19">
        <v>-4.8989439009999997E-2</v>
      </c>
      <c r="CH3" s="19">
        <v>4.358544827E-2</v>
      </c>
      <c r="CI3" s="19">
        <v>6.8013000499999995E-3</v>
      </c>
      <c r="CJ3" s="19">
        <v>4.9333481790000001E-2</v>
      </c>
      <c r="CK3" s="19">
        <v>4.9333481790000001E-2</v>
      </c>
      <c r="CL3" s="19">
        <v>-4.2908099999999998E-2</v>
      </c>
      <c r="CM3" s="19">
        <v>6.1304530000000003E-2</v>
      </c>
      <c r="CN3" s="19">
        <v>-0.24526800000000001</v>
      </c>
      <c r="CO3" s="32" t="s">
        <v>4104</v>
      </c>
      <c r="CP3" s="19">
        <v>18.460115857197227</v>
      </c>
      <c r="CQ3" s="19" t="s">
        <v>4104</v>
      </c>
      <c r="CR3" s="19">
        <v>16.962241405819412</v>
      </c>
      <c r="CS3" s="19">
        <v>17.364714066005263</v>
      </c>
      <c r="CT3" s="19">
        <v>17.600066034045039</v>
      </c>
      <c r="CU3" s="19">
        <v>17.324132324041184</v>
      </c>
      <c r="CV3" s="19">
        <v>17.16946957079956</v>
      </c>
      <c r="CW3" s="19">
        <v>16.471776900977758</v>
      </c>
      <c r="CX3" s="19">
        <v>16.685753301972618</v>
      </c>
      <c r="CY3" s="19">
        <v>16.471776900977758</v>
      </c>
      <c r="CZ3" s="32" t="s">
        <v>4104</v>
      </c>
    </row>
    <row r="4" spans="1:104" x14ac:dyDescent="0.2">
      <c r="A4" s="19" t="s">
        <v>4092</v>
      </c>
      <c r="B4" s="19" t="s">
        <v>3898</v>
      </c>
      <c r="E4" s="32" t="s">
        <v>5</v>
      </c>
      <c r="H4" s="19">
        <v>0</v>
      </c>
      <c r="L4" s="19">
        <v>0</v>
      </c>
      <c r="M4" s="19">
        <v>0</v>
      </c>
      <c r="P4" s="32"/>
      <c r="S4" s="19">
        <v>0</v>
      </c>
      <c r="W4" s="19">
        <v>0</v>
      </c>
      <c r="X4" s="19">
        <v>0</v>
      </c>
      <c r="AA4" s="32"/>
      <c r="AD4" s="19">
        <v>0</v>
      </c>
      <c r="AH4" s="19">
        <v>0</v>
      </c>
      <c r="AI4" s="19">
        <v>0</v>
      </c>
      <c r="AL4" s="32"/>
      <c r="AO4" s="19">
        <v>1.84975E-2</v>
      </c>
      <c r="AS4" s="19">
        <v>1.85963E-2</v>
      </c>
      <c r="AT4" s="19">
        <v>1.79331E-2</v>
      </c>
      <c r="AW4" s="32"/>
      <c r="AZ4" s="19">
        <v>0</v>
      </c>
      <c r="BD4" s="19">
        <v>0</v>
      </c>
      <c r="BE4" s="19">
        <v>0</v>
      </c>
      <c r="BH4" s="32"/>
      <c r="BI4" s="19" t="s">
        <v>4104</v>
      </c>
      <c r="BJ4" s="19" t="s">
        <v>4104</v>
      </c>
      <c r="BK4" s="19">
        <v>11.025982470999988</v>
      </c>
      <c r="BL4" s="19" t="s">
        <v>4104</v>
      </c>
      <c r="BM4" s="19" t="s">
        <v>4104</v>
      </c>
      <c r="BN4" s="19" t="s">
        <v>4104</v>
      </c>
      <c r="BO4" s="19">
        <v>3.4403999999999999</v>
      </c>
      <c r="BP4" s="19">
        <v>1.8549</v>
      </c>
      <c r="BQ4" s="19" t="s">
        <v>4104</v>
      </c>
      <c r="BR4" s="19" t="s">
        <v>4104</v>
      </c>
      <c r="BS4" s="32" t="s">
        <v>4104</v>
      </c>
      <c r="BT4" s="19" t="s">
        <v>4104</v>
      </c>
      <c r="BU4" s="19" t="s">
        <v>4104</v>
      </c>
      <c r="BV4" s="19">
        <v>0.86766592399999853</v>
      </c>
      <c r="BW4" s="19" t="s">
        <v>4104</v>
      </c>
      <c r="BX4" s="19" t="s">
        <v>4104</v>
      </c>
      <c r="BY4" s="19" t="s">
        <v>4104</v>
      </c>
      <c r="BZ4" s="19">
        <v>0.60497000000000001</v>
      </c>
      <c r="CA4" s="19">
        <v>0.45434200000000002</v>
      </c>
      <c r="CB4" s="19" t="s">
        <v>4104</v>
      </c>
      <c r="CC4" s="19" t="s">
        <v>4104</v>
      </c>
      <c r="CD4" s="32" t="s">
        <v>4104</v>
      </c>
      <c r="CE4" s="19" t="s">
        <v>4104</v>
      </c>
      <c r="CF4" s="19" t="s">
        <v>4104</v>
      </c>
      <c r="CG4" s="19">
        <v>3.0044999999999999E-2</v>
      </c>
      <c r="CH4" s="19" t="s">
        <v>4104</v>
      </c>
      <c r="CI4" s="19" t="s">
        <v>4104</v>
      </c>
      <c r="CJ4" s="19" t="s">
        <v>4104</v>
      </c>
      <c r="CK4" s="19">
        <v>3.9132E-2</v>
      </c>
      <c r="CL4" s="19">
        <v>0.13094384999999997</v>
      </c>
      <c r="CM4" s="19" t="s">
        <v>4104</v>
      </c>
      <c r="CN4" s="19" t="s">
        <v>4104</v>
      </c>
      <c r="CO4" s="32" t="s">
        <v>4104</v>
      </c>
      <c r="CP4" s="19" t="s">
        <v>4104</v>
      </c>
      <c r="CQ4" s="19" t="s">
        <v>4104</v>
      </c>
      <c r="CR4" s="19">
        <v>18.318769827136556</v>
      </c>
      <c r="CS4" s="19" t="s">
        <v>4104</v>
      </c>
      <c r="CT4" s="19" t="s">
        <v>4104</v>
      </c>
      <c r="CU4" s="19" t="s">
        <v>4104</v>
      </c>
      <c r="CV4" s="19">
        <v>19.941960877074184</v>
      </c>
      <c r="CW4" s="19">
        <v>19.968094731001283</v>
      </c>
      <c r="CX4" s="19" t="s">
        <v>4104</v>
      </c>
      <c r="CY4" s="19" t="s">
        <v>4104</v>
      </c>
      <c r="CZ4" s="32" t="s">
        <v>4104</v>
      </c>
    </row>
    <row r="5" spans="1:104" x14ac:dyDescent="0.2">
      <c r="A5" s="19" t="s">
        <v>3468</v>
      </c>
      <c r="B5" s="19" t="s">
        <v>3469</v>
      </c>
      <c r="E5" s="32" t="s">
        <v>5</v>
      </c>
      <c r="F5" s="19">
        <v>0</v>
      </c>
      <c r="G5" s="19">
        <v>0</v>
      </c>
      <c r="H5" s="19">
        <v>0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19">
        <v>0</v>
      </c>
      <c r="P5" s="32">
        <v>0</v>
      </c>
      <c r="Q5" s="19">
        <v>0</v>
      </c>
      <c r="R5" s="19">
        <v>0</v>
      </c>
      <c r="S5" s="19">
        <v>0</v>
      </c>
      <c r="T5" s="19">
        <v>0</v>
      </c>
      <c r="U5" s="19">
        <v>0</v>
      </c>
      <c r="V5" s="19">
        <v>0</v>
      </c>
      <c r="W5" s="19">
        <v>0</v>
      </c>
      <c r="X5" s="19">
        <v>0</v>
      </c>
      <c r="Y5" s="19">
        <v>0</v>
      </c>
      <c r="Z5" s="19">
        <v>0</v>
      </c>
      <c r="AA5" s="32">
        <v>0</v>
      </c>
      <c r="AB5" s="19">
        <v>0</v>
      </c>
      <c r="AC5" s="19">
        <v>0</v>
      </c>
      <c r="AD5" s="19">
        <v>0</v>
      </c>
      <c r="AE5" s="19">
        <v>0</v>
      </c>
      <c r="AF5" s="19">
        <v>0</v>
      </c>
      <c r="AG5" s="19">
        <v>0</v>
      </c>
      <c r="AH5" s="19">
        <v>0</v>
      </c>
      <c r="AI5" s="19">
        <v>0</v>
      </c>
      <c r="AJ5" s="19">
        <v>0</v>
      </c>
      <c r="AK5" s="19">
        <v>0</v>
      </c>
      <c r="AL5" s="32">
        <v>0</v>
      </c>
      <c r="AM5" s="19">
        <v>1.8227500000000001E-2</v>
      </c>
      <c r="AN5" s="19">
        <v>1.8456799999999999E-2</v>
      </c>
      <c r="AO5" s="19">
        <v>1.8658000000000001E-2</v>
      </c>
      <c r="AP5" s="19">
        <v>1.8473300000000002E-2</v>
      </c>
      <c r="AQ5" s="19">
        <v>1.84818E-2</v>
      </c>
      <c r="AR5" s="19">
        <v>1.83199E-2</v>
      </c>
      <c r="AS5" s="19">
        <v>1.7812700000000001E-2</v>
      </c>
      <c r="AT5" s="19">
        <v>1.7995400000000002E-2</v>
      </c>
      <c r="AU5" s="19">
        <v>1.8494199999999999E-2</v>
      </c>
      <c r="AV5" s="19">
        <v>1.96204E-2</v>
      </c>
      <c r="AW5" s="32">
        <v>2.0082599999999999E-2</v>
      </c>
      <c r="AX5" s="19">
        <v>0</v>
      </c>
      <c r="AY5" s="19">
        <v>0</v>
      </c>
      <c r="AZ5" s="19">
        <v>0</v>
      </c>
      <c r="BA5" s="19">
        <v>0</v>
      </c>
      <c r="BB5" s="19">
        <v>0</v>
      </c>
      <c r="BC5" s="19">
        <v>0</v>
      </c>
      <c r="BD5" s="19">
        <v>0</v>
      </c>
      <c r="BE5" s="19">
        <v>0</v>
      </c>
      <c r="BF5" s="19">
        <v>0</v>
      </c>
      <c r="BG5" s="19">
        <v>0</v>
      </c>
      <c r="BH5" s="32">
        <v>0</v>
      </c>
      <c r="BI5" s="19">
        <v>1.68963131623145</v>
      </c>
      <c r="BJ5" s="19">
        <v>1.1898147361539499</v>
      </c>
      <c r="BK5" s="19">
        <v>1.10010479168548</v>
      </c>
      <c r="BL5" s="19">
        <v>1.3969413250818099</v>
      </c>
      <c r="BM5" s="19">
        <v>2.3616975980775901</v>
      </c>
      <c r="BN5" s="19">
        <v>1.6079900724995499</v>
      </c>
      <c r="BO5" s="19">
        <v>1.9949894751750099</v>
      </c>
      <c r="BP5" s="19">
        <v>3.1683185569827801</v>
      </c>
      <c r="BQ5" s="19">
        <v>2.5593291809028198</v>
      </c>
      <c r="BR5" s="19">
        <v>4.8023206510581797</v>
      </c>
      <c r="BS5" s="32">
        <v>8.2087793118722399</v>
      </c>
      <c r="BT5" s="19" t="s">
        <v>4104</v>
      </c>
      <c r="BU5" s="19" t="s">
        <v>4104</v>
      </c>
      <c r="BV5" s="19" t="s">
        <v>4104</v>
      </c>
      <c r="BW5" s="19" t="s">
        <v>4104</v>
      </c>
      <c r="BX5" s="19" t="s">
        <v>4104</v>
      </c>
      <c r="BY5" s="19" t="s">
        <v>4104</v>
      </c>
      <c r="BZ5" s="19">
        <v>0.22603000000000001</v>
      </c>
      <c r="CA5" s="19">
        <v>0.18609999999999999</v>
      </c>
      <c r="CB5" s="19">
        <v>0.14141999999999999</v>
      </c>
      <c r="CC5" s="19">
        <v>0.24573</v>
      </c>
      <c r="CD5" s="32">
        <v>0.40395999999999999</v>
      </c>
      <c r="CE5" s="19">
        <v>-5.7999999999999996E-3</v>
      </c>
      <c r="CF5" s="19">
        <v>2.3269999999999999E-2</v>
      </c>
      <c r="CG5" s="19">
        <v>1.874E-2</v>
      </c>
      <c r="CH5" s="19">
        <v>-9.2499999999999995E-3</v>
      </c>
      <c r="CI5" s="19">
        <v>2.3029999999999998E-2</v>
      </c>
      <c r="CJ5" s="19">
        <v>4.045E-2</v>
      </c>
      <c r="CK5" s="19">
        <v>1.3899999999999999E-2</v>
      </c>
      <c r="CL5" s="19">
        <v>3.9640000000000002E-2</v>
      </c>
      <c r="CM5" s="19">
        <v>7.4109999999999995E-2</v>
      </c>
      <c r="CN5" s="19">
        <v>8.4779999999999994E-2</v>
      </c>
      <c r="CO5" s="32">
        <v>5.0340000000000003E-2</v>
      </c>
      <c r="CP5" s="19">
        <v>19.639239947622574</v>
      </c>
      <c r="CQ5" s="19">
        <v>19.232173912792238</v>
      </c>
      <c r="CR5" s="19">
        <v>19.205345923077751</v>
      </c>
      <c r="CS5" s="19">
        <v>19.19824168060418</v>
      </c>
      <c r="CT5" s="19">
        <v>19.742176816864809</v>
      </c>
      <c r="CU5" s="19">
        <v>19.374121970632714</v>
      </c>
      <c r="CV5" s="19">
        <v>19.284736685739375</v>
      </c>
      <c r="CW5" s="19">
        <v>19.766560058987253</v>
      </c>
      <c r="CX5" s="19">
        <v>19.650030024541575</v>
      </c>
      <c r="CY5" s="19">
        <v>20.409792818957392</v>
      </c>
      <c r="CZ5" s="32">
        <v>21.230634251445426</v>
      </c>
    </row>
    <row r="6" spans="1:104" x14ac:dyDescent="0.2">
      <c r="A6" s="19" t="s">
        <v>3470</v>
      </c>
      <c r="B6" s="19" t="s">
        <v>3471</v>
      </c>
      <c r="E6" s="32" t="s">
        <v>5</v>
      </c>
      <c r="F6" s="19">
        <v>0</v>
      </c>
      <c r="G6" s="19">
        <v>0</v>
      </c>
      <c r="H6" s="19">
        <v>0</v>
      </c>
      <c r="I6" s="19">
        <v>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19">
        <v>0</v>
      </c>
      <c r="P6" s="32">
        <v>0</v>
      </c>
      <c r="Q6" s="19">
        <v>0</v>
      </c>
      <c r="R6" s="19">
        <v>0</v>
      </c>
      <c r="S6" s="19">
        <v>0</v>
      </c>
      <c r="T6" s="19">
        <v>0</v>
      </c>
      <c r="U6" s="19">
        <v>0</v>
      </c>
      <c r="V6" s="19">
        <v>0</v>
      </c>
      <c r="W6" s="19">
        <v>0</v>
      </c>
      <c r="X6" s="19">
        <v>0</v>
      </c>
      <c r="Y6" s="19">
        <v>0</v>
      </c>
      <c r="Z6" s="19">
        <v>0</v>
      </c>
      <c r="AA6" s="32">
        <v>1</v>
      </c>
      <c r="AB6" s="19">
        <v>0</v>
      </c>
      <c r="AC6" s="19">
        <v>0</v>
      </c>
      <c r="AD6" s="19">
        <v>0</v>
      </c>
      <c r="AE6" s="19">
        <v>0</v>
      </c>
      <c r="AF6" s="19">
        <v>0</v>
      </c>
      <c r="AG6" s="19">
        <v>0</v>
      </c>
      <c r="AH6" s="19">
        <v>0</v>
      </c>
      <c r="AI6" s="19">
        <v>0</v>
      </c>
      <c r="AJ6" s="19">
        <v>0</v>
      </c>
      <c r="AK6" s="19">
        <v>0</v>
      </c>
      <c r="AL6" s="32">
        <v>0</v>
      </c>
      <c r="AM6" s="19">
        <v>1.7949E-2</v>
      </c>
      <c r="AN6" s="19">
        <v>1.7949E-2</v>
      </c>
      <c r="AO6" s="19">
        <v>1.80974E-2</v>
      </c>
      <c r="AP6" s="19">
        <v>1.77392E-2</v>
      </c>
      <c r="AQ6" s="19">
        <v>1.9324600000000001E-2</v>
      </c>
      <c r="AR6" s="19">
        <v>1.9159099999999998E-2</v>
      </c>
      <c r="AS6" s="19">
        <v>1.91693E-2</v>
      </c>
      <c r="AT6" s="19">
        <v>1.91202E-2</v>
      </c>
      <c r="AU6" s="19">
        <v>1.87014E-2</v>
      </c>
      <c r="AV6" s="19">
        <v>2.84879E-2</v>
      </c>
      <c r="AW6" s="32">
        <v>2.3879600000000001E-2</v>
      </c>
      <c r="AX6" s="19">
        <v>0</v>
      </c>
      <c r="AY6" s="19">
        <v>0</v>
      </c>
      <c r="AZ6" s="19">
        <v>0</v>
      </c>
      <c r="BA6" s="19">
        <v>1</v>
      </c>
      <c r="BB6" s="19">
        <v>1</v>
      </c>
      <c r="BC6" s="19">
        <v>0</v>
      </c>
      <c r="BD6" s="19">
        <v>0</v>
      </c>
      <c r="BE6" s="19">
        <v>0</v>
      </c>
      <c r="BF6" s="19">
        <v>0</v>
      </c>
      <c r="BG6" s="19">
        <v>0</v>
      </c>
      <c r="BH6" s="32">
        <v>0</v>
      </c>
      <c r="BI6" s="19">
        <v>2.5021</v>
      </c>
      <c r="BJ6" s="19">
        <v>3.6480000000000001</v>
      </c>
      <c r="BK6" s="19">
        <v>7.2313999999999998</v>
      </c>
      <c r="BL6" s="19">
        <v>8.5691000000000006</v>
      </c>
      <c r="BM6" s="19">
        <v>4.2443</v>
      </c>
      <c r="BN6" s="19">
        <v>3.5365000000000002</v>
      </c>
      <c r="BO6" s="19">
        <v>1.8563000000000001</v>
      </c>
      <c r="BP6" s="19">
        <v>1.8372999999999999</v>
      </c>
      <c r="BQ6" s="19">
        <v>1.1475</v>
      </c>
      <c r="BR6" s="19" t="s">
        <v>4104</v>
      </c>
      <c r="BS6" s="32" t="s">
        <v>4104</v>
      </c>
      <c r="BT6" s="19">
        <v>0.45461299999999999</v>
      </c>
      <c r="BU6" s="19">
        <v>0.51569699999999996</v>
      </c>
      <c r="BV6" s="19">
        <v>0.68694599999999995</v>
      </c>
      <c r="BW6" s="19">
        <v>0.761073</v>
      </c>
      <c r="BX6" s="19">
        <v>0.76178400000000002</v>
      </c>
      <c r="BY6" s="19">
        <v>0.72298499999999999</v>
      </c>
      <c r="BZ6" s="19">
        <v>0.63479399999999997</v>
      </c>
      <c r="CA6" s="19">
        <v>0.53476100000000004</v>
      </c>
      <c r="CB6" s="19">
        <v>0.49374200000000001</v>
      </c>
      <c r="CC6" s="19" t="s">
        <v>4104</v>
      </c>
      <c r="CD6" s="32" t="s">
        <v>4104</v>
      </c>
      <c r="CE6" s="19" t="s">
        <v>4104</v>
      </c>
      <c r="CF6" s="19">
        <v>8.7944999999999995E-2</v>
      </c>
      <c r="CG6" s="19">
        <v>0.103952</v>
      </c>
      <c r="CH6" s="19">
        <v>0.10201399999999999</v>
      </c>
      <c r="CI6" s="19">
        <v>8.5063E-2</v>
      </c>
      <c r="CJ6" s="19">
        <v>6.4410999999999996E-2</v>
      </c>
      <c r="CK6" s="19">
        <v>8.1115000000000007E-2</v>
      </c>
      <c r="CL6" s="19">
        <v>7.2408E-2</v>
      </c>
      <c r="CM6" s="19">
        <v>6.5241999999999994E-2</v>
      </c>
      <c r="CN6" s="19" t="s">
        <v>4104</v>
      </c>
      <c r="CO6" s="32" t="s">
        <v>4104</v>
      </c>
      <c r="CP6" s="19">
        <v>23.290190403071897</v>
      </c>
      <c r="CQ6" s="19">
        <v>23.290190403071897</v>
      </c>
      <c r="CR6" s="19">
        <v>23.290190403071897</v>
      </c>
      <c r="CS6" s="19">
        <v>23.290190403071897</v>
      </c>
      <c r="CT6" s="19">
        <v>23.290190403071897</v>
      </c>
      <c r="CU6" s="19">
        <v>23.290190403071897</v>
      </c>
      <c r="CV6" s="19">
        <v>23.00765405653117</v>
      </c>
      <c r="CW6" s="19">
        <v>23.202481364643596</v>
      </c>
      <c r="CX6" s="19">
        <v>22.864011193268418</v>
      </c>
      <c r="CY6" s="19" t="s">
        <v>4104</v>
      </c>
      <c r="CZ6" s="32" t="s">
        <v>4104</v>
      </c>
    </row>
    <row r="7" spans="1:104" x14ac:dyDescent="0.2">
      <c r="A7" s="19" t="s">
        <v>3473</v>
      </c>
      <c r="B7" s="19" t="s">
        <v>3474</v>
      </c>
      <c r="E7" s="32" t="s">
        <v>5</v>
      </c>
      <c r="F7" s="19">
        <v>0</v>
      </c>
      <c r="G7" s="19">
        <v>0</v>
      </c>
      <c r="H7" s="19">
        <v>0</v>
      </c>
      <c r="I7" s="19">
        <v>0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19">
        <v>0</v>
      </c>
      <c r="P7" s="32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0</v>
      </c>
      <c r="Y7" s="19">
        <v>0</v>
      </c>
      <c r="Z7" s="19">
        <v>0</v>
      </c>
      <c r="AA7" s="32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0</v>
      </c>
      <c r="AH7" s="19">
        <v>0</v>
      </c>
      <c r="AI7" s="19">
        <v>0</v>
      </c>
      <c r="AJ7" s="19">
        <v>0</v>
      </c>
      <c r="AK7" s="19">
        <v>0</v>
      </c>
      <c r="AL7" s="32">
        <v>0</v>
      </c>
      <c r="AM7" s="19">
        <v>1.9139699999999999E-2</v>
      </c>
      <c r="AN7" s="19">
        <v>1.80308E-2</v>
      </c>
      <c r="AO7" s="19">
        <v>1.81505E-2</v>
      </c>
      <c r="AP7" s="19">
        <v>1.7785200000000001E-2</v>
      </c>
      <c r="AQ7" s="19">
        <v>1.8271900000000001E-2</v>
      </c>
      <c r="AR7" s="19">
        <v>1.7675900000000001E-2</v>
      </c>
      <c r="AS7" s="19">
        <v>1.8893299999999998E-2</v>
      </c>
      <c r="AT7" s="19">
        <v>1.8557899999999999E-2</v>
      </c>
      <c r="AU7" s="19">
        <v>1.8085799999999999E-2</v>
      </c>
      <c r="AV7" s="19">
        <v>2.3825800000000001E-2</v>
      </c>
      <c r="AW7" s="32">
        <v>2.4634799999999998E-2</v>
      </c>
      <c r="AX7" s="19">
        <v>0</v>
      </c>
      <c r="AY7" s="19">
        <v>0</v>
      </c>
      <c r="AZ7" s="19">
        <v>0</v>
      </c>
      <c r="BA7" s="19">
        <v>0</v>
      </c>
      <c r="BB7" s="19">
        <v>0</v>
      </c>
      <c r="BC7" s="19">
        <v>0</v>
      </c>
      <c r="BD7" s="19">
        <v>0</v>
      </c>
      <c r="BE7" s="19">
        <v>0</v>
      </c>
      <c r="BF7" s="19">
        <v>0</v>
      </c>
      <c r="BG7" s="19">
        <v>1</v>
      </c>
      <c r="BH7" s="32">
        <v>1</v>
      </c>
      <c r="BI7" s="19">
        <v>2.3201527039999998</v>
      </c>
      <c r="BJ7" s="19">
        <v>2.6925986669999999</v>
      </c>
      <c r="BK7" s="19">
        <v>2.2321350529999999</v>
      </c>
      <c r="BL7" s="19">
        <v>3.5371557579999999</v>
      </c>
      <c r="BM7" s="19">
        <v>5.4241347519999996</v>
      </c>
      <c r="BN7" s="19">
        <v>7.0563758830000003</v>
      </c>
      <c r="BO7" s="19">
        <v>6.548780679</v>
      </c>
      <c r="BP7" s="19">
        <v>7.3743118509999999</v>
      </c>
      <c r="BQ7" s="19">
        <v>4.444594275</v>
      </c>
      <c r="BR7" s="19">
        <v>4.322980694</v>
      </c>
      <c r="BS7" s="32">
        <v>5.1936207550000004</v>
      </c>
      <c r="BT7" s="19" t="s">
        <v>4104</v>
      </c>
      <c r="BU7" s="19" t="s">
        <v>4104</v>
      </c>
      <c r="BV7" s="19">
        <v>0.17984651600000001</v>
      </c>
      <c r="BW7" s="19">
        <v>0.19780609099999999</v>
      </c>
      <c r="BX7" s="19">
        <v>0.19320453600000001</v>
      </c>
      <c r="BY7" s="19" t="s">
        <v>4104</v>
      </c>
      <c r="BZ7" s="19">
        <v>0.217458229</v>
      </c>
      <c r="CA7" s="19">
        <v>0.19603960000000001</v>
      </c>
      <c r="CB7" s="19">
        <v>0.17755504599999999</v>
      </c>
      <c r="CC7" s="19">
        <v>0.15715414999999999</v>
      </c>
      <c r="CD7" s="32">
        <v>6.3587141E-2</v>
      </c>
      <c r="CE7" s="19" t="s">
        <v>4104</v>
      </c>
      <c r="CF7" s="19" t="s">
        <v>4104</v>
      </c>
      <c r="CG7" s="19">
        <v>1.4588729999999999E-2</v>
      </c>
      <c r="CH7" s="19">
        <v>1.8558850000000002E-2</v>
      </c>
      <c r="CI7" s="19">
        <v>1.4834E-3</v>
      </c>
      <c r="CJ7" s="19">
        <v>0.13094384999999997</v>
      </c>
      <c r="CK7" s="19">
        <v>0.13094384999999997</v>
      </c>
      <c r="CL7" s="19">
        <v>0.13094384999999997</v>
      </c>
      <c r="CM7" s="19">
        <v>0.12795999999999999</v>
      </c>
      <c r="CN7" s="19">
        <v>0.116185</v>
      </c>
      <c r="CO7" s="32">
        <v>0.13094384999999997</v>
      </c>
      <c r="CP7" s="19">
        <v>22.599549526084907</v>
      </c>
      <c r="CQ7" s="19">
        <v>22.421252247726905</v>
      </c>
      <c r="CR7" s="19">
        <v>22.393110935794876</v>
      </c>
      <c r="CS7" s="19">
        <v>22.918400676745776</v>
      </c>
      <c r="CT7" s="19">
        <v>23.290190403071897</v>
      </c>
      <c r="CU7" s="19">
        <v>23.290190403071897</v>
      </c>
      <c r="CV7" s="19">
        <v>23.290190403071897</v>
      </c>
      <c r="CW7" s="19">
        <v>23.290190403071897</v>
      </c>
      <c r="CX7" s="19">
        <v>23.290190403071897</v>
      </c>
      <c r="CY7" s="19">
        <v>23.290190403071897</v>
      </c>
      <c r="CZ7" s="32" t="s">
        <v>4104</v>
      </c>
    </row>
    <row r="8" spans="1:104" x14ac:dyDescent="0.2">
      <c r="A8" s="19" t="s">
        <v>3475</v>
      </c>
      <c r="B8" s="19" t="s">
        <v>3476</v>
      </c>
      <c r="E8" s="32" t="s">
        <v>5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32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32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9">
        <v>0</v>
      </c>
      <c r="AL8" s="32">
        <v>0</v>
      </c>
      <c r="AM8" s="19">
        <v>1.78087E-2</v>
      </c>
      <c r="AN8" s="19">
        <v>1.7506600000000001E-2</v>
      </c>
      <c r="AO8" s="19">
        <v>1.9101199999999999E-2</v>
      </c>
      <c r="AP8" s="19">
        <v>1.77019E-2</v>
      </c>
      <c r="AQ8" s="19">
        <v>1.7881399999999999E-2</v>
      </c>
      <c r="AR8" s="19">
        <v>1.6666899999999998E-2</v>
      </c>
      <c r="AS8" s="19">
        <v>1.8096899999999999E-2</v>
      </c>
      <c r="AT8" s="19">
        <v>2.0832699999999999E-2</v>
      </c>
      <c r="AU8" s="19">
        <v>2.0091600000000001E-2</v>
      </c>
      <c r="AV8" s="19">
        <v>2.14822E-2</v>
      </c>
      <c r="AW8" s="32">
        <v>2.631E-2</v>
      </c>
      <c r="AX8" s="19">
        <v>0</v>
      </c>
      <c r="AY8" s="19">
        <v>0</v>
      </c>
      <c r="AZ8" s="19">
        <v>0</v>
      </c>
      <c r="BA8" s="19">
        <v>0</v>
      </c>
      <c r="BB8" s="19">
        <v>0</v>
      </c>
      <c r="BC8" s="19">
        <v>0</v>
      </c>
      <c r="BD8" s="19">
        <v>0</v>
      </c>
      <c r="BE8" s="19">
        <v>0</v>
      </c>
      <c r="BF8" s="19">
        <v>0</v>
      </c>
      <c r="BG8" s="19">
        <v>0</v>
      </c>
      <c r="BH8" s="32">
        <v>0</v>
      </c>
      <c r="BI8" s="19">
        <v>8.5795738680000007</v>
      </c>
      <c r="BJ8" s="19">
        <v>9.7654291059999991</v>
      </c>
      <c r="BK8" s="19">
        <v>4.8090567809999998</v>
      </c>
      <c r="BL8" s="19">
        <v>5.3200265980000001</v>
      </c>
      <c r="BM8" s="19">
        <v>4.299488352</v>
      </c>
      <c r="BN8" s="19">
        <v>4.3040612060000001</v>
      </c>
      <c r="BO8" s="19">
        <v>6.5935913910000004</v>
      </c>
      <c r="BP8" s="19">
        <v>1.7401661850000001</v>
      </c>
      <c r="BQ8" s="19">
        <v>1.716545572</v>
      </c>
      <c r="BR8" s="19">
        <v>0.81908020699999995</v>
      </c>
      <c r="BS8" s="32">
        <v>1.0127831979999999</v>
      </c>
      <c r="BT8" s="19" t="s">
        <v>4104</v>
      </c>
      <c r="BU8" s="19" t="s">
        <v>4104</v>
      </c>
      <c r="BV8" s="19">
        <v>0.86766592399999853</v>
      </c>
      <c r="BW8" s="19">
        <v>0.86766592399999853</v>
      </c>
      <c r="BX8" s="19">
        <v>0.79745780899999996</v>
      </c>
      <c r="BY8" s="19">
        <v>0.84041992200000004</v>
      </c>
      <c r="BZ8" s="19">
        <v>0.84041992200000004</v>
      </c>
      <c r="CA8" s="19">
        <v>0.86766592399999853</v>
      </c>
      <c r="CB8" s="19">
        <v>0.83775070200000001</v>
      </c>
      <c r="CC8" s="19">
        <v>0.85641403199999999</v>
      </c>
      <c r="CD8" s="32">
        <v>0.82556831399999997</v>
      </c>
      <c r="CE8" s="19" t="s">
        <v>4104</v>
      </c>
      <c r="CF8" s="19" t="s">
        <v>4104</v>
      </c>
      <c r="CG8" s="19">
        <v>3.7756600000000001E-3</v>
      </c>
      <c r="CH8" s="19">
        <v>1.740309E-2</v>
      </c>
      <c r="CI8" s="19">
        <v>7.61109E-3</v>
      </c>
      <c r="CJ8" s="19">
        <v>-4.0502000000000002E-4</v>
      </c>
      <c r="CK8" s="19">
        <v>-4.0502000000000002E-4</v>
      </c>
      <c r="CL8" s="19">
        <v>7.05743E-3</v>
      </c>
      <c r="CM8" s="19">
        <v>-1.401469E-2</v>
      </c>
      <c r="CN8" s="19">
        <v>-5.8863300000000004E-3</v>
      </c>
      <c r="CO8" s="32">
        <v>1.072174E-2</v>
      </c>
      <c r="CP8" s="19">
        <v>20.17068427572676</v>
      </c>
      <c r="CQ8" s="19">
        <v>20.160904257774121</v>
      </c>
      <c r="CR8" s="19">
        <v>20.269268303951193</v>
      </c>
      <c r="CS8" s="19">
        <v>20.484233093350408</v>
      </c>
      <c r="CT8" s="19">
        <v>21.062281764213157</v>
      </c>
      <c r="CU8" s="19">
        <v>20.77980362490462</v>
      </c>
      <c r="CV8" s="19">
        <v>21.030814064088229</v>
      </c>
      <c r="CW8" s="19">
        <v>20.576494496034126</v>
      </c>
      <c r="CX8" s="19">
        <v>20.372226128060404</v>
      </c>
      <c r="CY8" s="19">
        <v>19.449044730553087</v>
      </c>
      <c r="CZ8" s="32">
        <v>19.777333861932554</v>
      </c>
    </row>
    <row r="9" spans="1:104" x14ac:dyDescent="0.2">
      <c r="A9" s="19" t="s">
        <v>640</v>
      </c>
      <c r="B9" s="19" t="s">
        <v>641</v>
      </c>
      <c r="E9" s="32" t="s">
        <v>5</v>
      </c>
      <c r="O9" s="19">
        <v>0</v>
      </c>
      <c r="P9" s="32">
        <v>0</v>
      </c>
      <c r="Z9" s="19">
        <v>0</v>
      </c>
      <c r="AA9" s="32">
        <v>0</v>
      </c>
      <c r="AK9" s="19">
        <v>0</v>
      </c>
      <c r="AL9" s="32">
        <v>0</v>
      </c>
      <c r="AV9" s="19">
        <v>2.0364E-2</v>
      </c>
      <c r="AW9" s="32">
        <v>1.9979199999999999E-2</v>
      </c>
      <c r="BG9" s="19">
        <v>0</v>
      </c>
      <c r="BH9" s="32">
        <v>0</v>
      </c>
      <c r="BI9" s="19" t="s">
        <v>4104</v>
      </c>
      <c r="BJ9" s="19" t="s">
        <v>4104</v>
      </c>
      <c r="BK9" s="19" t="s">
        <v>4104</v>
      </c>
      <c r="BL9" s="19" t="s">
        <v>4104</v>
      </c>
      <c r="BM9" s="19" t="s">
        <v>4104</v>
      </c>
      <c r="BN9" s="19" t="s">
        <v>4104</v>
      </c>
      <c r="BO9" s="19" t="s">
        <v>4104</v>
      </c>
      <c r="BP9" s="19" t="s">
        <v>4104</v>
      </c>
      <c r="BQ9" s="19" t="s">
        <v>4104</v>
      </c>
      <c r="BR9" s="19">
        <v>0.8397</v>
      </c>
      <c r="BS9" s="32" t="s">
        <v>4104</v>
      </c>
      <c r="BT9" s="19" t="s">
        <v>4104</v>
      </c>
      <c r="BU9" s="19" t="s">
        <v>4104</v>
      </c>
      <c r="BV9" s="19" t="s">
        <v>4104</v>
      </c>
      <c r="BW9" s="19" t="s">
        <v>4104</v>
      </c>
      <c r="BX9" s="19" t="s">
        <v>4104</v>
      </c>
      <c r="BY9" s="19" t="s">
        <v>4104</v>
      </c>
      <c r="BZ9" s="19" t="s">
        <v>4104</v>
      </c>
      <c r="CA9" s="19" t="s">
        <v>4104</v>
      </c>
      <c r="CB9" s="19" t="s">
        <v>4104</v>
      </c>
      <c r="CC9" s="19">
        <v>0.41737299999999999</v>
      </c>
      <c r="CD9" s="32" t="s">
        <v>4104</v>
      </c>
      <c r="CE9" s="19" t="s">
        <v>4104</v>
      </c>
      <c r="CF9" s="19" t="s">
        <v>4104</v>
      </c>
      <c r="CG9" s="19" t="s">
        <v>4104</v>
      </c>
      <c r="CH9" s="19" t="s">
        <v>4104</v>
      </c>
      <c r="CI9" s="19" t="s">
        <v>4104</v>
      </c>
      <c r="CJ9" s="19" t="s">
        <v>4104</v>
      </c>
      <c r="CK9" s="19" t="s">
        <v>4104</v>
      </c>
      <c r="CL9" s="19" t="s">
        <v>4104</v>
      </c>
      <c r="CM9" s="19" t="s">
        <v>4104</v>
      </c>
      <c r="CN9" s="19">
        <v>-9.5542000000000002E-2</v>
      </c>
      <c r="CO9" s="32" t="s">
        <v>4104</v>
      </c>
      <c r="CP9" s="19" t="s">
        <v>4104</v>
      </c>
      <c r="CQ9" s="19" t="s">
        <v>4104</v>
      </c>
      <c r="CR9" s="19" t="s">
        <v>4104</v>
      </c>
      <c r="CS9" s="19" t="s">
        <v>4104</v>
      </c>
      <c r="CT9" s="19" t="s">
        <v>4104</v>
      </c>
      <c r="CU9" s="19" t="s">
        <v>4104</v>
      </c>
      <c r="CV9" s="19" t="s">
        <v>4104</v>
      </c>
      <c r="CW9" s="19" t="s">
        <v>4104</v>
      </c>
      <c r="CX9" s="19" t="s">
        <v>4104</v>
      </c>
      <c r="CY9" s="19" t="s">
        <v>4104</v>
      </c>
      <c r="CZ9" s="32" t="s">
        <v>4104</v>
      </c>
    </row>
    <row r="10" spans="1:104" x14ac:dyDescent="0.2">
      <c r="A10" s="19" t="s">
        <v>2657</v>
      </c>
      <c r="B10" s="19" t="s">
        <v>2658</v>
      </c>
      <c r="C10" s="19">
        <v>2013</v>
      </c>
      <c r="E10" s="32" t="s">
        <v>5</v>
      </c>
      <c r="O10" s="19">
        <v>0</v>
      </c>
      <c r="P10" s="32">
        <v>0</v>
      </c>
      <c r="Z10" s="19">
        <v>0</v>
      </c>
      <c r="AA10" s="32">
        <v>0</v>
      </c>
      <c r="AK10" s="19">
        <v>0</v>
      </c>
      <c r="AL10" s="32">
        <v>0</v>
      </c>
      <c r="AV10" s="19">
        <v>1.8538499999999999E-2</v>
      </c>
      <c r="AW10" s="32">
        <v>1.9482099999999999E-2</v>
      </c>
      <c r="BG10" s="19">
        <v>0</v>
      </c>
      <c r="BH10" s="32">
        <v>0</v>
      </c>
      <c r="BI10" s="19" t="s">
        <v>4104</v>
      </c>
      <c r="BJ10" s="19" t="s">
        <v>4104</v>
      </c>
      <c r="BK10" s="19" t="s">
        <v>4104</v>
      </c>
      <c r="BL10" s="19" t="s">
        <v>4104</v>
      </c>
      <c r="BM10" s="19" t="s">
        <v>4104</v>
      </c>
      <c r="BN10" s="19" t="s">
        <v>4104</v>
      </c>
      <c r="BO10" s="19" t="s">
        <v>4104</v>
      </c>
      <c r="BP10" s="19" t="s">
        <v>4104</v>
      </c>
      <c r="BQ10" s="19" t="s">
        <v>4104</v>
      </c>
      <c r="BR10" s="19">
        <v>0.92851043300000002</v>
      </c>
      <c r="BS10" s="32">
        <v>1.305511254</v>
      </c>
      <c r="BT10" s="19" t="s">
        <v>4104</v>
      </c>
      <c r="BU10" s="19" t="s">
        <v>4104</v>
      </c>
      <c r="BV10" s="19" t="s">
        <v>4104</v>
      </c>
      <c r="BW10" s="19" t="s">
        <v>4104</v>
      </c>
      <c r="BX10" s="19" t="s">
        <v>4104</v>
      </c>
      <c r="BY10" s="19" t="s">
        <v>4104</v>
      </c>
      <c r="BZ10" s="19" t="s">
        <v>4104</v>
      </c>
      <c r="CA10" s="19" t="s">
        <v>4104</v>
      </c>
      <c r="CB10" s="19" t="s">
        <v>4104</v>
      </c>
      <c r="CC10" s="19">
        <v>8.5345115999999999E-2</v>
      </c>
      <c r="CD10" s="32">
        <v>0.21318077099999999</v>
      </c>
      <c r="CE10" s="19" t="s">
        <v>4104</v>
      </c>
      <c r="CF10" s="19" t="s">
        <v>4104</v>
      </c>
      <c r="CG10" s="19" t="s">
        <v>4104</v>
      </c>
      <c r="CH10" s="19" t="s">
        <v>4104</v>
      </c>
      <c r="CI10" s="19" t="s">
        <v>4104</v>
      </c>
      <c r="CJ10" s="19" t="s">
        <v>4104</v>
      </c>
      <c r="CK10" s="19" t="s">
        <v>4104</v>
      </c>
      <c r="CL10" s="19" t="s">
        <v>4104</v>
      </c>
      <c r="CM10" s="19" t="s">
        <v>4104</v>
      </c>
      <c r="CN10" s="19">
        <v>9.6699999999999998E-3</v>
      </c>
      <c r="CO10" s="32">
        <v>-8.4680000000000005E-2</v>
      </c>
      <c r="CP10" s="19" t="s">
        <v>4104</v>
      </c>
      <c r="CQ10" s="19" t="s">
        <v>4104</v>
      </c>
      <c r="CR10" s="19" t="s">
        <v>4104</v>
      </c>
      <c r="CS10" s="19" t="s">
        <v>4104</v>
      </c>
      <c r="CT10" s="19" t="s">
        <v>4104</v>
      </c>
      <c r="CU10" s="19" t="s">
        <v>4104</v>
      </c>
      <c r="CV10" s="19" t="s">
        <v>4104</v>
      </c>
      <c r="CW10" s="19" t="s">
        <v>4104</v>
      </c>
      <c r="CX10" s="19" t="s">
        <v>4104</v>
      </c>
      <c r="CY10" s="19">
        <v>21.59270870516367</v>
      </c>
      <c r="CZ10" s="32" t="s">
        <v>4104</v>
      </c>
    </row>
    <row r="11" spans="1:104" x14ac:dyDescent="0.2">
      <c r="A11" s="19" t="s">
        <v>3479</v>
      </c>
      <c r="B11" s="19" t="s">
        <v>3480</v>
      </c>
      <c r="E11" s="32" t="s">
        <v>18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32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32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32">
        <v>0</v>
      </c>
      <c r="AM11" s="19">
        <v>1.9574100000000001E-2</v>
      </c>
      <c r="AN11" s="19">
        <v>2.0628899999999999E-2</v>
      </c>
      <c r="AO11" s="19">
        <v>2.1495299999999998E-2</v>
      </c>
      <c r="AP11" s="19">
        <v>2.1905500000000001E-2</v>
      </c>
      <c r="AQ11" s="19">
        <v>2.2710299999999999E-2</v>
      </c>
      <c r="AR11" s="19">
        <v>2.2718100000000001E-2</v>
      </c>
      <c r="AS11" s="19">
        <v>2.2460399999999998E-2</v>
      </c>
      <c r="AT11" s="19">
        <v>1.96233E-2</v>
      </c>
      <c r="AU11" s="19">
        <v>2.0140600000000002E-2</v>
      </c>
      <c r="AV11" s="19">
        <v>1.8134999999999998E-2</v>
      </c>
      <c r="AW11" s="32">
        <v>2.16318E-2</v>
      </c>
      <c r="AX11" s="19">
        <v>0</v>
      </c>
      <c r="AY11" s="19">
        <v>0</v>
      </c>
      <c r="AZ11" s="19">
        <v>0</v>
      </c>
      <c r="BA11" s="19">
        <v>0</v>
      </c>
      <c r="BB11" s="19">
        <v>1</v>
      </c>
      <c r="BC11" s="19">
        <v>1</v>
      </c>
      <c r="BD11" s="19">
        <v>1</v>
      </c>
      <c r="BE11" s="19">
        <v>1</v>
      </c>
      <c r="BF11" s="19">
        <v>1</v>
      </c>
      <c r="BG11" s="19">
        <v>1</v>
      </c>
      <c r="BH11" s="32">
        <v>1</v>
      </c>
      <c r="BI11" s="19">
        <v>3.0343755969999999</v>
      </c>
      <c r="BJ11" s="19">
        <v>0.83964699700000001</v>
      </c>
      <c r="BK11" s="19">
        <v>1.0031208330000001</v>
      </c>
      <c r="BL11" s="19">
        <v>4.4052025480000001</v>
      </c>
      <c r="BM11" s="19">
        <v>4.6436673470000001</v>
      </c>
      <c r="BN11" s="19">
        <v>1.3341107990000001</v>
      </c>
      <c r="BO11" s="19">
        <v>1.241298445</v>
      </c>
      <c r="BP11" s="19">
        <v>1.191068647</v>
      </c>
      <c r="BQ11" s="19">
        <v>0.52583789730000008</v>
      </c>
      <c r="BR11" s="19">
        <v>0.88216370899999996</v>
      </c>
      <c r="BS11" s="32">
        <v>2.142992403</v>
      </c>
      <c r="BT11" s="19" t="s">
        <v>4104</v>
      </c>
      <c r="BU11" s="19" t="s">
        <v>4104</v>
      </c>
      <c r="BV11" s="19">
        <v>0.19748951000000001</v>
      </c>
      <c r="BW11" s="19">
        <v>0.32963504799999999</v>
      </c>
      <c r="BX11" s="19">
        <v>0.32750911700000002</v>
      </c>
      <c r="BY11" s="19">
        <v>0.37157886499999998</v>
      </c>
      <c r="BZ11" s="19">
        <v>0.470376778</v>
      </c>
      <c r="CA11" s="19">
        <v>0.491624336</v>
      </c>
      <c r="CB11" s="19">
        <v>0.45329490700000002</v>
      </c>
      <c r="CC11" s="19">
        <v>0.50547405199999995</v>
      </c>
      <c r="CD11" s="32">
        <v>0.749619217</v>
      </c>
      <c r="CE11" s="19" t="s">
        <v>4104</v>
      </c>
      <c r="CF11" s="19" t="s">
        <v>4104</v>
      </c>
      <c r="CG11" s="19">
        <v>-0.21042907699999999</v>
      </c>
      <c r="CH11" s="19">
        <v>-0.12855846400000001</v>
      </c>
      <c r="CI11" s="19">
        <v>-1.128299E-2</v>
      </c>
      <c r="CJ11" s="19">
        <v>-5.6085099999999997E-3</v>
      </c>
      <c r="CK11" s="19">
        <v>-4.6958261000000001E-2</v>
      </c>
      <c r="CL11" s="19">
        <v>-3.2370000000000003E-2</v>
      </c>
      <c r="CM11" s="19">
        <v>5.4600000000000004E-4</v>
      </c>
      <c r="CN11" s="19">
        <v>-9.2469999999999997E-2</v>
      </c>
      <c r="CO11" s="32">
        <v>-0.25430999999999998</v>
      </c>
      <c r="CP11" s="19">
        <v>19.309574379414421</v>
      </c>
      <c r="CQ11" s="19">
        <v>18.128118784194623</v>
      </c>
      <c r="CR11" s="19">
        <v>18.731645410995952</v>
      </c>
      <c r="CS11" s="19">
        <v>19.542694731038761</v>
      </c>
      <c r="CT11" s="19">
        <v>19.682996227266045</v>
      </c>
      <c r="CU11" s="19">
        <v>18.059610440271211</v>
      </c>
      <c r="CV11" s="19">
        <v>18.327741650898805</v>
      </c>
      <c r="CW11" s="19">
        <v>18.176254821060226</v>
      </c>
      <c r="CX11" s="19">
        <v>17.45397790827554</v>
      </c>
      <c r="CY11" s="19">
        <v>17.215353689710486</v>
      </c>
      <c r="CZ11" s="32" t="s">
        <v>4104</v>
      </c>
    </row>
    <row r="12" spans="1:104" x14ac:dyDescent="0.2">
      <c r="A12" s="19" t="s">
        <v>3481</v>
      </c>
      <c r="B12" s="19" t="s">
        <v>755</v>
      </c>
      <c r="E12" s="32" t="s">
        <v>18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P12" s="32"/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AA12" s="32"/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L12" s="32"/>
      <c r="AM12" s="19">
        <v>2.2114200000000001E-2</v>
      </c>
      <c r="AN12" s="19">
        <v>2.16697E-2</v>
      </c>
      <c r="AO12" s="19">
        <v>2.06737E-2</v>
      </c>
      <c r="AP12" s="19">
        <v>2.0949800000000001E-2</v>
      </c>
      <c r="AQ12" s="19">
        <v>2.1766299999999999E-2</v>
      </c>
      <c r="AR12" s="19">
        <v>2.2021800000000001E-2</v>
      </c>
      <c r="AS12" s="19">
        <v>2.20167E-2</v>
      </c>
      <c r="AT12" s="19">
        <v>2.1911099999999999E-2</v>
      </c>
      <c r="AW12" s="32"/>
      <c r="AX12" s="19">
        <v>1</v>
      </c>
      <c r="AY12" s="19">
        <v>1</v>
      </c>
      <c r="AZ12" s="19">
        <v>1</v>
      </c>
      <c r="BA12" s="19">
        <v>1</v>
      </c>
      <c r="BB12" s="19">
        <v>1</v>
      </c>
      <c r="BC12" s="19">
        <v>1</v>
      </c>
      <c r="BD12" s="19">
        <v>1</v>
      </c>
      <c r="BE12" s="19">
        <v>1</v>
      </c>
      <c r="BH12" s="32"/>
      <c r="BI12" s="19">
        <v>3.952137945</v>
      </c>
      <c r="BJ12" s="19">
        <v>3.4330410360000001</v>
      </c>
      <c r="BK12" s="19">
        <v>2.0260498469999999</v>
      </c>
      <c r="BL12" s="19">
        <v>2.4211146459999999</v>
      </c>
      <c r="BM12" s="19">
        <v>3.279958632</v>
      </c>
      <c r="BN12" s="19">
        <v>1.3469334129999999</v>
      </c>
      <c r="BO12" s="19">
        <v>1.879698994</v>
      </c>
      <c r="BP12" s="19">
        <v>1.610227482</v>
      </c>
      <c r="BQ12" s="19" t="s">
        <v>4104</v>
      </c>
      <c r="BR12" s="19" t="s">
        <v>4104</v>
      </c>
      <c r="BS12" s="32" t="s">
        <v>4104</v>
      </c>
      <c r="BT12" s="19" t="s">
        <v>4104</v>
      </c>
      <c r="BU12" s="19" t="s">
        <v>4104</v>
      </c>
      <c r="BV12" s="19" t="s">
        <v>4104</v>
      </c>
      <c r="BW12" s="19" t="s">
        <v>4104</v>
      </c>
      <c r="BX12" s="19" t="s">
        <v>4104</v>
      </c>
      <c r="BY12" s="19" t="s">
        <v>4104</v>
      </c>
      <c r="BZ12" s="19" t="s">
        <v>4104</v>
      </c>
      <c r="CA12" s="19" t="s">
        <v>4104</v>
      </c>
      <c r="CB12" s="19" t="s">
        <v>4104</v>
      </c>
      <c r="CC12" s="19" t="s">
        <v>4104</v>
      </c>
      <c r="CD12" s="32" t="s">
        <v>4104</v>
      </c>
      <c r="CE12" s="19" t="s">
        <v>4104</v>
      </c>
      <c r="CF12" s="19" t="s">
        <v>4104</v>
      </c>
      <c r="CG12" s="19">
        <v>0.112538939</v>
      </c>
      <c r="CH12" s="19">
        <v>0.10933868400000001</v>
      </c>
      <c r="CI12" s="19">
        <v>0.107795773</v>
      </c>
      <c r="CJ12" s="19">
        <v>9.2181481999999995E-2</v>
      </c>
      <c r="CK12" s="19">
        <v>6.3375167999999996E-2</v>
      </c>
      <c r="CL12" s="19">
        <v>6.1574999999999998E-2</v>
      </c>
      <c r="CM12" s="19" t="s">
        <v>4104</v>
      </c>
      <c r="CN12" s="19" t="s">
        <v>4104</v>
      </c>
      <c r="CO12" s="32" t="s">
        <v>4104</v>
      </c>
      <c r="CP12" s="19">
        <v>20.343853343036315</v>
      </c>
      <c r="CQ12" s="19">
        <v>20.597539562130084</v>
      </c>
      <c r="CR12" s="19">
        <v>20.310557812129566</v>
      </c>
      <c r="CS12" s="19">
        <v>20.295080927724989</v>
      </c>
      <c r="CT12" s="19">
        <v>20.809224518379782</v>
      </c>
      <c r="CU12" s="19">
        <v>19.996092890099916</v>
      </c>
      <c r="CV12" s="19">
        <v>19.966778350435607</v>
      </c>
      <c r="CW12" s="19">
        <v>20.067184935026866</v>
      </c>
      <c r="CX12" s="19" t="s">
        <v>4104</v>
      </c>
      <c r="CY12" s="19" t="s">
        <v>4104</v>
      </c>
      <c r="CZ12" s="32" t="s">
        <v>4104</v>
      </c>
    </row>
    <row r="13" spans="1:104" x14ac:dyDescent="0.2">
      <c r="A13" s="19" t="s">
        <v>3482</v>
      </c>
      <c r="B13" s="19" t="s">
        <v>881</v>
      </c>
      <c r="E13" s="32" t="s">
        <v>18</v>
      </c>
      <c r="H13" s="19">
        <v>0</v>
      </c>
      <c r="I13" s="19">
        <v>0</v>
      </c>
      <c r="P13" s="32"/>
      <c r="S13" s="19">
        <v>0</v>
      </c>
      <c r="T13" s="19">
        <v>0</v>
      </c>
      <c r="AA13" s="32"/>
      <c r="AD13" s="19">
        <v>0</v>
      </c>
      <c r="AE13" s="19">
        <v>0</v>
      </c>
      <c r="AL13" s="32"/>
      <c r="AM13" s="19">
        <v>2.2426499999999999E-2</v>
      </c>
      <c r="AN13" s="19">
        <v>2.23421E-2</v>
      </c>
      <c r="AO13" s="19">
        <v>2.12357E-2</v>
      </c>
      <c r="AP13" s="19">
        <v>2.1243100000000001E-2</v>
      </c>
      <c r="AQ13" s="19">
        <v>2.13355E-2</v>
      </c>
      <c r="AR13" s="19">
        <v>2.0697199999999999E-2</v>
      </c>
      <c r="AS13" s="19">
        <v>2.13133E-2</v>
      </c>
      <c r="AT13" s="19">
        <v>1.9826400000000001E-2</v>
      </c>
      <c r="AU13" s="19">
        <v>1.9544300000000001E-2</v>
      </c>
      <c r="AV13" s="19">
        <v>2.1922799999999999E-2</v>
      </c>
      <c r="AW13" s="32">
        <v>2.3571700000000001E-2</v>
      </c>
      <c r="AZ13" s="19">
        <v>0</v>
      </c>
      <c r="BA13" s="19">
        <v>0</v>
      </c>
      <c r="BH13" s="32"/>
      <c r="BI13" s="19" t="s">
        <v>4104</v>
      </c>
      <c r="BJ13" s="19" t="s">
        <v>4104</v>
      </c>
      <c r="BK13" s="19">
        <v>3.5773045190000001</v>
      </c>
      <c r="BL13" s="19">
        <v>4.8827836189999996</v>
      </c>
      <c r="BM13" s="19" t="s">
        <v>4104</v>
      </c>
      <c r="BN13" s="19" t="s">
        <v>4104</v>
      </c>
      <c r="BO13" s="19" t="s">
        <v>4104</v>
      </c>
      <c r="BP13" s="19" t="s">
        <v>4104</v>
      </c>
      <c r="BQ13" s="19" t="s">
        <v>4104</v>
      </c>
      <c r="BR13" s="19" t="s">
        <v>4104</v>
      </c>
      <c r="BS13" s="32" t="s">
        <v>4104</v>
      </c>
      <c r="BT13" s="19" t="s">
        <v>4104</v>
      </c>
      <c r="BU13" s="19" t="s">
        <v>4104</v>
      </c>
      <c r="BV13" s="19" t="s">
        <v>4104</v>
      </c>
      <c r="BW13" s="19" t="s">
        <v>4104</v>
      </c>
      <c r="BX13" s="19" t="s">
        <v>4104</v>
      </c>
      <c r="BY13" s="19" t="s">
        <v>4104</v>
      </c>
      <c r="BZ13" s="19" t="s">
        <v>4104</v>
      </c>
      <c r="CA13" s="19" t="s">
        <v>4104</v>
      </c>
      <c r="CB13" s="19" t="s">
        <v>4104</v>
      </c>
      <c r="CC13" s="19" t="s">
        <v>4104</v>
      </c>
      <c r="CD13" s="32" t="s">
        <v>4104</v>
      </c>
      <c r="CE13" s="19" t="s">
        <v>4104</v>
      </c>
      <c r="CF13" s="19" t="s">
        <v>4104</v>
      </c>
      <c r="CG13" s="19">
        <v>0.13094384999999997</v>
      </c>
      <c r="CH13" s="19">
        <v>0.13094384999999997</v>
      </c>
      <c r="CI13" s="19" t="s">
        <v>4104</v>
      </c>
      <c r="CJ13" s="19" t="s">
        <v>4104</v>
      </c>
      <c r="CK13" s="19" t="s">
        <v>4104</v>
      </c>
      <c r="CL13" s="19" t="s">
        <v>4104</v>
      </c>
      <c r="CM13" s="19" t="s">
        <v>4104</v>
      </c>
      <c r="CN13" s="19" t="s">
        <v>4104</v>
      </c>
      <c r="CO13" s="32" t="s">
        <v>4104</v>
      </c>
      <c r="CP13" s="19" t="s">
        <v>4104</v>
      </c>
      <c r="CQ13" s="19" t="s">
        <v>4104</v>
      </c>
      <c r="CR13" s="19">
        <v>19.407656195331164</v>
      </c>
      <c r="CS13" s="19">
        <v>19.416712353338532</v>
      </c>
      <c r="CT13" s="19" t="s">
        <v>4104</v>
      </c>
      <c r="CU13" s="19" t="s">
        <v>4104</v>
      </c>
      <c r="CV13" s="19" t="s">
        <v>4104</v>
      </c>
      <c r="CW13" s="19" t="s">
        <v>4104</v>
      </c>
      <c r="CX13" s="19" t="s">
        <v>4104</v>
      </c>
      <c r="CY13" s="19" t="s">
        <v>4104</v>
      </c>
      <c r="CZ13" s="32" t="s">
        <v>4104</v>
      </c>
    </row>
    <row r="14" spans="1:104" x14ac:dyDescent="0.2">
      <c r="A14" s="19" t="s">
        <v>3483</v>
      </c>
      <c r="B14" s="19" t="s">
        <v>3484</v>
      </c>
      <c r="E14" s="32" t="s">
        <v>18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32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32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32">
        <v>0</v>
      </c>
      <c r="AR14" s="19">
        <v>2.1814400000000001E-2</v>
      </c>
      <c r="AS14" s="19">
        <v>2.2115900000000001E-2</v>
      </c>
      <c r="AT14" s="19">
        <v>2.22212E-2</v>
      </c>
      <c r="AU14" s="19">
        <v>2.26587E-2</v>
      </c>
      <c r="AV14" s="19">
        <v>2.26663E-2</v>
      </c>
      <c r="AW14" s="32">
        <v>2.16248E-2</v>
      </c>
      <c r="BC14" s="19">
        <v>0</v>
      </c>
      <c r="BD14" s="19">
        <v>0</v>
      </c>
      <c r="BE14" s="19">
        <v>1</v>
      </c>
      <c r="BF14" s="19">
        <v>0</v>
      </c>
      <c r="BG14" s="19">
        <v>0</v>
      </c>
      <c r="BH14" s="32">
        <v>1</v>
      </c>
      <c r="BI14" s="19" t="s">
        <v>4104</v>
      </c>
      <c r="BJ14" s="19" t="s">
        <v>4104</v>
      </c>
      <c r="BK14" s="19" t="s">
        <v>4104</v>
      </c>
      <c r="BL14" s="19" t="s">
        <v>4104</v>
      </c>
      <c r="BM14" s="19" t="s">
        <v>4104</v>
      </c>
      <c r="BN14" s="19">
        <v>1.9473769599999999</v>
      </c>
      <c r="BO14" s="19">
        <v>1.875853166</v>
      </c>
      <c r="BP14" s="19">
        <v>1.6656131869999999</v>
      </c>
      <c r="BQ14" s="19">
        <v>1.288366814</v>
      </c>
      <c r="BR14" s="19">
        <v>1.107484001</v>
      </c>
      <c r="BS14" s="32">
        <v>2.1175751549999999</v>
      </c>
      <c r="BT14" s="19" t="s">
        <v>4104</v>
      </c>
      <c r="BU14" s="19" t="s">
        <v>4104</v>
      </c>
      <c r="BV14" s="19" t="s">
        <v>4104</v>
      </c>
      <c r="BW14" s="19" t="s">
        <v>4104</v>
      </c>
      <c r="BX14" s="19" t="s">
        <v>4104</v>
      </c>
      <c r="BY14" s="19">
        <v>0.179658813</v>
      </c>
      <c r="BZ14" s="19">
        <v>0.179658813</v>
      </c>
      <c r="CA14" s="19">
        <v>0.190236874</v>
      </c>
      <c r="CB14" s="19" t="s">
        <v>4104</v>
      </c>
      <c r="CC14" s="19">
        <v>3.7283899999999998E-3</v>
      </c>
      <c r="CD14" s="32">
        <v>0.18049003599999999</v>
      </c>
      <c r="CE14" s="19" t="s">
        <v>4104</v>
      </c>
      <c r="CF14" s="19" t="s">
        <v>4104</v>
      </c>
      <c r="CG14" s="19" t="s">
        <v>4104</v>
      </c>
      <c r="CH14" s="19" t="s">
        <v>4104</v>
      </c>
      <c r="CI14" s="19" t="s">
        <v>4104</v>
      </c>
      <c r="CJ14" s="19">
        <v>8.5458249999999999E-2</v>
      </c>
      <c r="CK14" s="19">
        <v>8.5458249999999999E-2</v>
      </c>
      <c r="CL14" s="19">
        <v>7.8050999999999995E-2</v>
      </c>
      <c r="CM14" s="19">
        <v>0.13094384999999997</v>
      </c>
      <c r="CN14" s="19">
        <v>4.8661000000000003E-2</v>
      </c>
      <c r="CO14" s="32">
        <v>0.13094384999999997</v>
      </c>
      <c r="CP14" s="19" t="s">
        <v>4104</v>
      </c>
      <c r="CQ14" s="19" t="s">
        <v>4104</v>
      </c>
      <c r="CR14" s="19" t="s">
        <v>4104</v>
      </c>
      <c r="CS14" s="19" t="s">
        <v>4104</v>
      </c>
      <c r="CT14" s="19" t="s">
        <v>4104</v>
      </c>
      <c r="CU14" s="19" t="s">
        <v>4104</v>
      </c>
      <c r="CV14" s="19" t="s">
        <v>4104</v>
      </c>
      <c r="CW14" s="19" t="s">
        <v>4104</v>
      </c>
      <c r="CX14" s="19" t="s">
        <v>4104</v>
      </c>
      <c r="CY14" s="19" t="s">
        <v>4104</v>
      </c>
      <c r="CZ14" s="32" t="s">
        <v>4104</v>
      </c>
    </row>
    <row r="15" spans="1:104" x14ac:dyDescent="0.2">
      <c r="A15" s="19" t="s">
        <v>3899</v>
      </c>
      <c r="B15" s="19" t="s">
        <v>3900</v>
      </c>
      <c r="E15" s="32" t="s">
        <v>18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O15" s="19">
        <v>0</v>
      </c>
      <c r="P15" s="32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32">
        <v>1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32">
        <v>0</v>
      </c>
      <c r="AM15" s="19">
        <v>1.6770799999999999E-2</v>
      </c>
      <c r="AN15" s="19">
        <v>2.6233300000000001E-2</v>
      </c>
      <c r="AO15" s="19">
        <v>1.6424600000000001E-2</v>
      </c>
      <c r="AP15" s="19">
        <v>1.4737800000000001E-2</v>
      </c>
      <c r="AQ15" s="19">
        <v>1.4547300000000001E-2</v>
      </c>
      <c r="AR15" s="19">
        <v>1.66228E-2</v>
      </c>
      <c r="AS15" s="19">
        <v>1.6801900000000002E-2</v>
      </c>
      <c r="AT15" s="19">
        <v>1.6897300000000001E-2</v>
      </c>
      <c r="AU15" s="19">
        <v>1.68542E-2</v>
      </c>
      <c r="AV15" s="19">
        <v>1.6679099999999999E-2</v>
      </c>
      <c r="AW15" s="32">
        <v>1.8044999999999999E-2</v>
      </c>
      <c r="AX15" s="19">
        <v>0</v>
      </c>
      <c r="AY15" s="19">
        <v>0</v>
      </c>
      <c r="AZ15" s="19">
        <v>0</v>
      </c>
      <c r="BA15" s="19">
        <v>0</v>
      </c>
      <c r="BB15" s="19">
        <v>1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32">
        <v>0</v>
      </c>
      <c r="BI15" s="19">
        <v>1.376775804</v>
      </c>
      <c r="BJ15" s="19">
        <v>0.85029300100000005</v>
      </c>
      <c r="BK15" s="19">
        <v>1.3547933489999999</v>
      </c>
      <c r="BL15" s="19">
        <v>2.7159779159999999</v>
      </c>
      <c r="BM15" s="19">
        <v>2.9822388790000001</v>
      </c>
      <c r="BN15" s="19">
        <v>3.048081603</v>
      </c>
      <c r="BO15" s="19">
        <v>2.1958671650000001</v>
      </c>
      <c r="BP15" s="19">
        <v>1.7380082569999999</v>
      </c>
      <c r="BQ15" s="19" t="s">
        <v>4104</v>
      </c>
      <c r="BR15" s="19">
        <v>1.4694386779999999</v>
      </c>
      <c r="BS15" s="32">
        <v>1.2475957339999999</v>
      </c>
      <c r="BT15" s="19" t="s">
        <v>4104</v>
      </c>
      <c r="BU15" s="19" t="s">
        <v>4104</v>
      </c>
      <c r="BV15" s="19">
        <v>0.64195228599999998</v>
      </c>
      <c r="BW15" s="19">
        <v>0.86766592399999853</v>
      </c>
      <c r="BX15" s="19">
        <v>0.38390048999999998</v>
      </c>
      <c r="BY15" s="19">
        <v>0.26533914600000003</v>
      </c>
      <c r="BZ15" s="19">
        <v>9.0346384000000002E-2</v>
      </c>
      <c r="CA15" s="19">
        <v>6.6231498999999999E-2</v>
      </c>
      <c r="CB15" s="19" t="s">
        <v>4104</v>
      </c>
      <c r="CC15" s="19">
        <v>6.4224271999999999E-2</v>
      </c>
      <c r="CD15" s="32">
        <v>0.15802535100000001</v>
      </c>
      <c r="CE15" s="19" t="s">
        <v>4104</v>
      </c>
      <c r="CF15" s="19" t="s">
        <v>4104</v>
      </c>
      <c r="CG15" s="19">
        <v>-0.13985755899999999</v>
      </c>
      <c r="CH15" s="19">
        <v>-0.21113042800000001</v>
      </c>
      <c r="CI15" s="19">
        <v>0.13094384999999997</v>
      </c>
      <c r="CJ15" s="19">
        <v>2.9153719000000002E-2</v>
      </c>
      <c r="CK15" s="19">
        <v>2.5323249999999999E-2</v>
      </c>
      <c r="CL15" s="19">
        <v>8.8457999999999995E-2</v>
      </c>
      <c r="CM15" s="19" t="s">
        <v>4104</v>
      </c>
      <c r="CN15" s="19">
        <v>-1.325E-2</v>
      </c>
      <c r="CO15" s="32">
        <v>-1.034E-2</v>
      </c>
      <c r="CP15" s="19">
        <v>18.943637882416013</v>
      </c>
      <c r="CQ15" s="19">
        <v>18.607743543271539</v>
      </c>
      <c r="CR15" s="19">
        <v>18.306426350309582</v>
      </c>
      <c r="CS15" s="19">
        <v>19.799706502668844</v>
      </c>
      <c r="CT15" s="19">
        <v>20.028339274224589</v>
      </c>
      <c r="CU15" s="19">
        <v>20.360944841154861</v>
      </c>
      <c r="CV15" s="19">
        <v>20.16894067891446</v>
      </c>
      <c r="CW15" s="19">
        <v>19.828622353537643</v>
      </c>
      <c r="CX15" s="19" t="s">
        <v>4104</v>
      </c>
      <c r="CY15" s="19">
        <v>19.290215660964602</v>
      </c>
      <c r="CZ15" s="32" t="s">
        <v>4104</v>
      </c>
    </row>
    <row r="16" spans="1:104" x14ac:dyDescent="0.2">
      <c r="A16" s="19" t="s">
        <v>3489</v>
      </c>
      <c r="B16" s="19" t="s">
        <v>739</v>
      </c>
      <c r="E16" s="32" t="s">
        <v>18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32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32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32">
        <v>0</v>
      </c>
      <c r="AQ16" s="19">
        <v>2.1219499999999999E-2</v>
      </c>
      <c r="AR16" s="19">
        <v>2.1098800000000001E-2</v>
      </c>
      <c r="AS16" s="19">
        <v>2.1497499999999999E-2</v>
      </c>
      <c r="AT16" s="19">
        <v>2.2009600000000001E-2</v>
      </c>
      <c r="AU16" s="19">
        <v>2.0939099999999999E-2</v>
      </c>
      <c r="AV16" s="19">
        <v>5.1530600000000003E-2</v>
      </c>
      <c r="AW16" s="32">
        <v>2.56095E-2</v>
      </c>
      <c r="BB16" s="19">
        <v>1</v>
      </c>
      <c r="BC16" s="19">
        <v>1</v>
      </c>
      <c r="BD16" s="19">
        <v>1</v>
      </c>
      <c r="BE16" s="19">
        <v>1</v>
      </c>
      <c r="BF16" s="19">
        <v>1</v>
      </c>
      <c r="BG16" s="19">
        <v>1</v>
      </c>
      <c r="BH16" s="32">
        <v>1</v>
      </c>
      <c r="BI16" s="19" t="s">
        <v>4104</v>
      </c>
      <c r="BJ16" s="19" t="s">
        <v>4104</v>
      </c>
      <c r="BK16" s="19" t="s">
        <v>4104</v>
      </c>
      <c r="BL16" s="19" t="s">
        <v>4104</v>
      </c>
      <c r="BM16" s="19">
        <v>3.6021129009394</v>
      </c>
      <c r="BN16" s="19">
        <v>2.3585123226292102</v>
      </c>
      <c r="BO16" s="19">
        <v>2.1214861151359101</v>
      </c>
      <c r="BP16" s="19">
        <v>1.3135362510794899</v>
      </c>
      <c r="BQ16" s="19">
        <v>0.88803688420438698</v>
      </c>
      <c r="BR16" s="19">
        <v>1.26996598006584</v>
      </c>
      <c r="BS16" s="32">
        <v>2.3788761848014</v>
      </c>
      <c r="BT16" s="19" t="s">
        <v>4104</v>
      </c>
      <c r="BU16" s="19" t="s">
        <v>4104</v>
      </c>
      <c r="BV16" s="19" t="s">
        <v>4104</v>
      </c>
      <c r="BW16" s="19" t="s">
        <v>4104</v>
      </c>
      <c r="BX16" s="19">
        <v>7.7099999999999998E-3</v>
      </c>
      <c r="BY16" s="19">
        <v>7.6600000000000001E-3</v>
      </c>
      <c r="BZ16" s="19">
        <v>8.2000000000000007E-3</v>
      </c>
      <c r="CA16" s="19">
        <v>7.5199999999999998E-3</v>
      </c>
      <c r="CB16" s="19" t="s">
        <v>4104</v>
      </c>
      <c r="CC16" s="19">
        <v>6.9610000000000005E-2</v>
      </c>
      <c r="CD16" s="32">
        <v>0.32989000000000002</v>
      </c>
      <c r="CE16" s="19" t="s">
        <v>4104</v>
      </c>
      <c r="CF16" s="19" t="s">
        <v>4104</v>
      </c>
      <c r="CG16" s="19" t="s">
        <v>4104</v>
      </c>
      <c r="CH16" s="19" t="s">
        <v>4104</v>
      </c>
      <c r="CI16" s="19">
        <v>0.13094384999999997</v>
      </c>
      <c r="CJ16" s="19">
        <v>0.13094384999999997</v>
      </c>
      <c r="CK16" s="19">
        <v>0.13094384999999997</v>
      </c>
      <c r="CL16" s="19">
        <v>0.13094384999999997</v>
      </c>
      <c r="CM16" s="19">
        <v>7.6090000000000005E-2</v>
      </c>
      <c r="CN16" s="19">
        <v>5.6399999999999999E-2</v>
      </c>
      <c r="CO16" s="32">
        <v>4.156E-2</v>
      </c>
      <c r="CP16" s="19" t="s">
        <v>4104</v>
      </c>
      <c r="CQ16" s="19" t="s">
        <v>4104</v>
      </c>
      <c r="CR16" s="19" t="s">
        <v>4104</v>
      </c>
      <c r="CS16" s="19" t="s">
        <v>4104</v>
      </c>
      <c r="CT16" s="19">
        <v>20.88541240712706</v>
      </c>
      <c r="CU16" s="19">
        <v>20.412395243524461</v>
      </c>
      <c r="CV16" s="19">
        <v>20.39220419661455</v>
      </c>
      <c r="CW16" s="19">
        <v>19.862446944667333</v>
      </c>
      <c r="CX16" s="19">
        <v>19.513407748258885</v>
      </c>
      <c r="CY16" s="19">
        <v>19.878238696522153</v>
      </c>
      <c r="CZ16" s="32" t="s">
        <v>4104</v>
      </c>
    </row>
    <row r="17" spans="1:104" x14ac:dyDescent="0.2">
      <c r="A17" s="19" t="s">
        <v>3491</v>
      </c>
      <c r="B17" s="19" t="s">
        <v>3492</v>
      </c>
      <c r="E17" s="32" t="s">
        <v>18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32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32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32">
        <v>0</v>
      </c>
      <c r="AR17" s="19">
        <v>1.83959E-2</v>
      </c>
      <c r="AS17" s="19">
        <v>1.94497E-2</v>
      </c>
      <c r="AT17" s="19">
        <v>2.06853E-2</v>
      </c>
      <c r="AU17" s="19">
        <v>2.17859E-2</v>
      </c>
      <c r="AV17" s="19">
        <v>2.0534299999999998E-2</v>
      </c>
      <c r="AW17" s="32">
        <v>2.3099399999999999E-2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32">
        <v>0</v>
      </c>
      <c r="BI17" s="19" t="s">
        <v>4104</v>
      </c>
      <c r="BJ17" s="19" t="s">
        <v>4104</v>
      </c>
      <c r="BK17" s="19" t="s">
        <v>4104</v>
      </c>
      <c r="BL17" s="19" t="s">
        <v>4104</v>
      </c>
      <c r="BM17" s="19" t="s">
        <v>4104</v>
      </c>
      <c r="BN17" s="19">
        <v>1.381301439</v>
      </c>
      <c r="BO17" s="19">
        <v>0.80087370400000002</v>
      </c>
      <c r="BP17" s="19">
        <v>0.56552361799999995</v>
      </c>
      <c r="BQ17" s="19">
        <v>0.52583789730000008</v>
      </c>
      <c r="BR17" s="19">
        <v>0.52583789730000008</v>
      </c>
      <c r="BS17" s="32">
        <v>0.52583789730000008</v>
      </c>
      <c r="BT17" s="19" t="s">
        <v>4104</v>
      </c>
      <c r="BU17" s="19" t="s">
        <v>4104</v>
      </c>
      <c r="BV17" s="19" t="s">
        <v>4104</v>
      </c>
      <c r="BW17" s="19" t="s">
        <v>4104</v>
      </c>
      <c r="BX17" s="19" t="s">
        <v>4104</v>
      </c>
      <c r="BY17" s="19">
        <v>0.225779705</v>
      </c>
      <c r="BZ17" s="19">
        <v>0.225779705</v>
      </c>
      <c r="CA17" s="19">
        <v>0.184617958</v>
      </c>
      <c r="CB17" s="19">
        <v>9.4594707E-2</v>
      </c>
      <c r="CC17" s="19">
        <v>0.20453733399999999</v>
      </c>
      <c r="CD17" s="32">
        <v>0.19660154299999999</v>
      </c>
      <c r="CE17" s="19" t="s">
        <v>4104</v>
      </c>
      <c r="CF17" s="19" t="s">
        <v>4104</v>
      </c>
      <c r="CG17" s="19" t="s">
        <v>4104</v>
      </c>
      <c r="CH17" s="19" t="s">
        <v>4104</v>
      </c>
      <c r="CI17" s="19" t="s">
        <v>4104</v>
      </c>
      <c r="CJ17" s="19">
        <v>1.8611039999999999E-2</v>
      </c>
      <c r="CK17" s="19">
        <v>1.8611039999999999E-2</v>
      </c>
      <c r="CL17" s="19">
        <v>1.8051000000000001E-2</v>
      </c>
      <c r="CM17" s="19">
        <v>7.9679999999999994E-3</v>
      </c>
      <c r="CN17" s="19">
        <v>-2.4500000000000001E-2</v>
      </c>
      <c r="CO17" s="32">
        <v>-9.8290000000000002E-2</v>
      </c>
      <c r="CP17" s="19" t="s">
        <v>4104</v>
      </c>
      <c r="CQ17" s="19" t="s">
        <v>4104</v>
      </c>
      <c r="CR17" s="19" t="s">
        <v>4104</v>
      </c>
      <c r="CS17" s="19" t="s">
        <v>4104</v>
      </c>
      <c r="CT17" s="19" t="s">
        <v>4104</v>
      </c>
      <c r="CU17" s="19">
        <v>18.74483094659756</v>
      </c>
      <c r="CV17" s="19">
        <v>18.224598947812169</v>
      </c>
      <c r="CW17" s="19">
        <v>17.924865235971538</v>
      </c>
      <c r="CX17" s="19">
        <v>16.843782623086046</v>
      </c>
      <c r="CY17" s="19">
        <v>17.163215738185745</v>
      </c>
      <c r="CZ17" s="32">
        <v>16.962658345616337</v>
      </c>
    </row>
    <row r="18" spans="1:104" x14ac:dyDescent="0.2">
      <c r="A18" s="19" t="s">
        <v>3494</v>
      </c>
      <c r="B18" s="19" t="s">
        <v>3495</v>
      </c>
      <c r="E18" s="32" t="s">
        <v>18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32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32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32">
        <v>0</v>
      </c>
      <c r="AR18" s="19">
        <v>1.2763099999999999E-2</v>
      </c>
      <c r="AS18" s="19">
        <v>1.4175999999999999E-2</v>
      </c>
      <c r="AT18" s="19">
        <v>1.43903E-2</v>
      </c>
      <c r="AU18" s="19">
        <v>1.42857E-2</v>
      </c>
      <c r="AV18" s="19">
        <v>1.4408300000000001E-2</v>
      </c>
      <c r="AW18" s="32">
        <v>1.53213E-2</v>
      </c>
      <c r="BC18" s="19">
        <v>0</v>
      </c>
      <c r="BD18" s="19">
        <v>1</v>
      </c>
      <c r="BE18" s="19">
        <v>0</v>
      </c>
      <c r="BF18" s="19">
        <v>0</v>
      </c>
      <c r="BG18" s="19">
        <v>0</v>
      </c>
      <c r="BH18" s="32">
        <v>0</v>
      </c>
      <c r="BI18" s="19" t="s">
        <v>4104</v>
      </c>
      <c r="BJ18" s="19" t="s">
        <v>4104</v>
      </c>
      <c r="BK18" s="19" t="s">
        <v>4104</v>
      </c>
      <c r="BL18" s="19" t="s">
        <v>4104</v>
      </c>
      <c r="BM18" s="19" t="s">
        <v>4104</v>
      </c>
      <c r="BN18" s="19">
        <v>1.279076178</v>
      </c>
      <c r="BO18" s="19">
        <v>0.75543581800000004</v>
      </c>
      <c r="BP18" s="19">
        <v>2.1062442950000002</v>
      </c>
      <c r="BQ18" s="19">
        <v>1.0193010170000001</v>
      </c>
      <c r="BR18" s="19">
        <v>0.56805164900000005</v>
      </c>
      <c r="BS18" s="32">
        <v>0.64503208300000003</v>
      </c>
      <c r="BT18" s="19" t="s">
        <v>4104</v>
      </c>
      <c r="BU18" s="19" t="s">
        <v>4104</v>
      </c>
      <c r="BV18" s="19" t="s">
        <v>4104</v>
      </c>
      <c r="BW18" s="19" t="s">
        <v>4104</v>
      </c>
      <c r="BX18" s="19" t="s">
        <v>4104</v>
      </c>
      <c r="BY18" s="19">
        <v>0.54150958999999999</v>
      </c>
      <c r="BZ18" s="19">
        <v>0.69849418600000002</v>
      </c>
      <c r="CA18" s="19">
        <v>0.68813652000000003</v>
      </c>
      <c r="CB18" s="19">
        <v>0.67038833600000003</v>
      </c>
      <c r="CC18" s="19">
        <v>0.57209327700000001</v>
      </c>
      <c r="CD18" s="32">
        <v>0.67133613599999997</v>
      </c>
      <c r="CE18" s="19" t="s">
        <v>4104</v>
      </c>
      <c r="CF18" s="19" t="s">
        <v>4104</v>
      </c>
      <c r="CG18" s="19" t="s">
        <v>4104</v>
      </c>
      <c r="CH18" s="19" t="s">
        <v>4104</v>
      </c>
      <c r="CI18" s="19" t="s">
        <v>4104</v>
      </c>
      <c r="CJ18" s="19">
        <v>3.9753520000000001E-2</v>
      </c>
      <c r="CK18" s="19">
        <v>1.6809660000000001E-2</v>
      </c>
      <c r="CL18" s="19">
        <v>-1.289E-2</v>
      </c>
      <c r="CM18" s="19">
        <v>3.3639999999999998E-3</v>
      </c>
      <c r="CN18" s="19">
        <v>3.9015000000000001E-2</v>
      </c>
      <c r="CO18" s="32">
        <v>2.7630999999999999E-2</v>
      </c>
      <c r="CP18" s="19" t="s">
        <v>4104</v>
      </c>
      <c r="CQ18" s="19" t="s">
        <v>4104</v>
      </c>
      <c r="CR18" s="19" t="s">
        <v>4104</v>
      </c>
      <c r="CS18" s="19" t="s">
        <v>4104</v>
      </c>
      <c r="CT18" s="19" t="s">
        <v>4104</v>
      </c>
      <c r="CU18" s="19">
        <v>19.800095998178897</v>
      </c>
      <c r="CV18" s="19">
        <v>19.601072999615564</v>
      </c>
      <c r="CW18" s="19">
        <v>20.766938452582828</v>
      </c>
      <c r="CX18" s="19">
        <v>20.314369649411411</v>
      </c>
      <c r="CY18" s="19">
        <v>19.342514484927417</v>
      </c>
      <c r="CZ18" s="32" t="s">
        <v>4104</v>
      </c>
    </row>
    <row r="19" spans="1:104" x14ac:dyDescent="0.2">
      <c r="A19" s="19" t="s">
        <v>3498</v>
      </c>
      <c r="B19" s="19" t="s">
        <v>937</v>
      </c>
      <c r="E19" s="32" t="s">
        <v>18</v>
      </c>
      <c r="O19" s="19">
        <v>0</v>
      </c>
      <c r="P19" s="32">
        <v>0</v>
      </c>
      <c r="Z19" s="19">
        <v>0</v>
      </c>
      <c r="AA19" s="32">
        <v>1</v>
      </c>
      <c r="AK19" s="19">
        <v>0</v>
      </c>
      <c r="AL19" s="32">
        <v>0</v>
      </c>
      <c r="AV19" s="19">
        <v>2.2475800000000001E-2</v>
      </c>
      <c r="AW19" s="32">
        <v>2.1953400000000001E-2</v>
      </c>
      <c r="BG19" s="19">
        <v>1</v>
      </c>
      <c r="BH19" s="32">
        <v>1</v>
      </c>
      <c r="BI19" s="19" t="s">
        <v>4104</v>
      </c>
      <c r="BJ19" s="19" t="s">
        <v>4104</v>
      </c>
      <c r="BK19" s="19" t="s">
        <v>4104</v>
      </c>
      <c r="BL19" s="19" t="s">
        <v>4104</v>
      </c>
      <c r="BM19" s="19" t="s">
        <v>4104</v>
      </c>
      <c r="BN19" s="19" t="s">
        <v>4104</v>
      </c>
      <c r="BO19" s="19" t="s">
        <v>4104</v>
      </c>
      <c r="BP19" s="19" t="s">
        <v>4104</v>
      </c>
      <c r="BQ19" s="19" t="s">
        <v>4104</v>
      </c>
      <c r="BR19" s="19">
        <v>1.401008416</v>
      </c>
      <c r="BS19" s="32">
        <v>1.4706469230000001</v>
      </c>
      <c r="BT19" s="19" t="s">
        <v>4104</v>
      </c>
      <c r="BU19" s="19" t="s">
        <v>4104</v>
      </c>
      <c r="BV19" s="19" t="s">
        <v>4104</v>
      </c>
      <c r="BW19" s="19" t="s">
        <v>4104</v>
      </c>
      <c r="BX19" s="19" t="s">
        <v>4104</v>
      </c>
      <c r="BY19" s="19" t="s">
        <v>4104</v>
      </c>
      <c r="BZ19" s="19" t="s">
        <v>4104</v>
      </c>
      <c r="CA19" s="19" t="s">
        <v>4104</v>
      </c>
      <c r="CB19" s="19" t="s">
        <v>4104</v>
      </c>
      <c r="CC19" s="19">
        <v>3.0776860999999999E-2</v>
      </c>
      <c r="CD19" s="32">
        <v>2.0441958999999999E-2</v>
      </c>
      <c r="CE19" s="19" t="s">
        <v>4104</v>
      </c>
      <c r="CF19" s="19" t="s">
        <v>4104</v>
      </c>
      <c r="CG19" s="19" t="s">
        <v>4104</v>
      </c>
      <c r="CH19" s="19" t="s">
        <v>4104</v>
      </c>
      <c r="CI19" s="19" t="s">
        <v>4104</v>
      </c>
      <c r="CJ19" s="19" t="s">
        <v>4104</v>
      </c>
      <c r="CK19" s="19" t="s">
        <v>4104</v>
      </c>
      <c r="CL19" s="19" t="s">
        <v>4104</v>
      </c>
      <c r="CM19" s="19" t="s">
        <v>4104</v>
      </c>
      <c r="CN19" s="19">
        <v>2.759E-2</v>
      </c>
      <c r="CO19" s="32">
        <v>5.1857E-2</v>
      </c>
      <c r="CP19" s="19" t="s">
        <v>4104</v>
      </c>
      <c r="CQ19" s="19" t="s">
        <v>4104</v>
      </c>
      <c r="CR19" s="19" t="s">
        <v>4104</v>
      </c>
      <c r="CS19" s="19" t="s">
        <v>4104</v>
      </c>
      <c r="CT19" s="19" t="s">
        <v>4104</v>
      </c>
      <c r="CU19" s="19" t="s">
        <v>4104</v>
      </c>
      <c r="CV19" s="19" t="s">
        <v>4104</v>
      </c>
      <c r="CW19" s="19" t="s">
        <v>4104</v>
      </c>
      <c r="CX19" s="19" t="s">
        <v>4104</v>
      </c>
      <c r="CY19" s="19">
        <v>19.859941536485099</v>
      </c>
      <c r="CZ19" s="32">
        <v>19.927828090274328</v>
      </c>
    </row>
    <row r="20" spans="1:104" x14ac:dyDescent="0.2">
      <c r="A20" s="19" t="s">
        <v>3499</v>
      </c>
      <c r="B20" s="19" t="s">
        <v>3500</v>
      </c>
      <c r="E20" s="32" t="s">
        <v>33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32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32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32">
        <v>0</v>
      </c>
      <c r="AM20" s="19">
        <v>2.15844E-2</v>
      </c>
      <c r="AN20" s="19">
        <v>2.1252699999999999E-2</v>
      </c>
      <c r="AO20" s="19">
        <v>2.1279900000000001E-2</v>
      </c>
      <c r="AP20" s="19">
        <v>1.9376000000000001E-2</v>
      </c>
      <c r="AQ20" s="19">
        <v>1.96156E-2</v>
      </c>
      <c r="AR20" s="19">
        <v>1.9677799999999999E-2</v>
      </c>
      <c r="AS20" s="19">
        <v>1.9830500000000001E-2</v>
      </c>
      <c r="AT20" s="19">
        <v>1.98009E-2</v>
      </c>
      <c r="AU20" s="19">
        <v>2.24368E-2</v>
      </c>
      <c r="AV20" s="19">
        <v>2.2949199999999999E-2</v>
      </c>
      <c r="AW20" s="32">
        <v>2.14944E-2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32">
        <v>0</v>
      </c>
      <c r="BI20" s="19">
        <v>1.1542164349999999</v>
      </c>
      <c r="BJ20" s="19">
        <v>1.002535376</v>
      </c>
      <c r="BK20" s="19">
        <v>1.4761795179999999</v>
      </c>
      <c r="BL20" s="19">
        <v>1.71201096</v>
      </c>
      <c r="BM20" s="19">
        <v>1.7714904229999999</v>
      </c>
      <c r="BN20" s="19">
        <v>1.420414276</v>
      </c>
      <c r="BO20" s="19">
        <v>1.725427236</v>
      </c>
      <c r="BP20" s="19">
        <v>1.500626735</v>
      </c>
      <c r="BQ20" s="19">
        <v>1.2973558270000001</v>
      </c>
      <c r="BR20" s="19">
        <v>1.2731148969999999</v>
      </c>
      <c r="BS20" s="32">
        <v>1.5227224880000001</v>
      </c>
      <c r="BT20" s="19" t="s">
        <v>4104</v>
      </c>
      <c r="BU20" s="19" t="s">
        <v>4104</v>
      </c>
      <c r="BV20" s="19">
        <v>0.19143539400000001</v>
      </c>
      <c r="BW20" s="19">
        <v>0.15295546500000001</v>
      </c>
      <c r="BX20" s="19">
        <v>0.118415279</v>
      </c>
      <c r="BY20" s="19">
        <v>0.130092754</v>
      </c>
      <c r="BZ20" s="19">
        <v>0.18195909499999999</v>
      </c>
      <c r="CA20" s="19">
        <v>0.16311588299999999</v>
      </c>
      <c r="CB20" s="19">
        <v>0.12592908899999999</v>
      </c>
      <c r="CC20" s="19">
        <v>0.214600658</v>
      </c>
      <c r="CD20" s="32">
        <v>0.28251157799999999</v>
      </c>
      <c r="CE20" s="19" t="s">
        <v>4104</v>
      </c>
      <c r="CF20" s="19" t="s">
        <v>4104</v>
      </c>
      <c r="CG20" s="19">
        <v>5.2462382000000002E-2</v>
      </c>
      <c r="CH20" s="19">
        <v>7.9443021000000003E-2</v>
      </c>
      <c r="CI20" s="19">
        <v>6.3334789000000002E-2</v>
      </c>
      <c r="CJ20" s="19">
        <v>4.1036949000000003E-2</v>
      </c>
      <c r="CK20" s="19">
        <v>-3.3785218999999998E-2</v>
      </c>
      <c r="CL20" s="19">
        <v>3.0203000000000001E-2</v>
      </c>
      <c r="CM20" s="19">
        <v>6.5056000000000003E-2</v>
      </c>
      <c r="CN20" s="19">
        <v>8.8999999999999995E-4</v>
      </c>
      <c r="CO20" s="32">
        <v>-7.2029999999999997E-2</v>
      </c>
      <c r="CP20" s="19">
        <v>18.851376206220845</v>
      </c>
      <c r="CQ20" s="19">
        <v>19.011930295026147</v>
      </c>
      <c r="CR20" s="19">
        <v>19.701337050904179</v>
      </c>
      <c r="CS20" s="19">
        <v>19.588915794573655</v>
      </c>
      <c r="CT20" s="19">
        <v>19.768957248197214</v>
      </c>
      <c r="CU20" s="19">
        <v>19.552919279736667</v>
      </c>
      <c r="CV20" s="19">
        <v>19.736326488595793</v>
      </c>
      <c r="CW20" s="19">
        <v>19.774659020017808</v>
      </c>
      <c r="CX20" s="19">
        <v>19.431919408208987</v>
      </c>
      <c r="CY20" s="19">
        <v>19.556504677665245</v>
      </c>
      <c r="CZ20" s="32" t="s">
        <v>4104</v>
      </c>
    </row>
    <row r="21" spans="1:104" x14ac:dyDescent="0.2">
      <c r="A21" s="19" t="s">
        <v>3501</v>
      </c>
      <c r="B21" s="19" t="s">
        <v>4037</v>
      </c>
      <c r="E21" s="32" t="s">
        <v>33</v>
      </c>
      <c r="F21" s="19">
        <v>0</v>
      </c>
      <c r="G21" s="19">
        <v>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32">
        <v>0</v>
      </c>
      <c r="Q21" s="19">
        <v>0</v>
      </c>
      <c r="R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32">
        <v>1</v>
      </c>
      <c r="AB21" s="19">
        <v>0</v>
      </c>
      <c r="AC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32">
        <v>1</v>
      </c>
      <c r="AM21" s="19">
        <v>1.8553699999999999E-2</v>
      </c>
      <c r="AN21" s="19">
        <v>1.9590699999999999E-2</v>
      </c>
      <c r="AP21" s="19">
        <v>2.1012800000000002E-2</v>
      </c>
      <c r="AQ21" s="19">
        <v>2.0913399999999999E-2</v>
      </c>
      <c r="AR21" s="19">
        <v>1.9442999999999998E-2</v>
      </c>
      <c r="AS21" s="19">
        <v>2.01367E-2</v>
      </c>
      <c r="AT21" s="19">
        <v>1.9995800000000001E-2</v>
      </c>
      <c r="AU21" s="19">
        <v>2.21873E-2</v>
      </c>
      <c r="AV21" s="19">
        <v>2.6137400000000002E-2</v>
      </c>
      <c r="AW21" s="32">
        <v>2.6419100000000001E-2</v>
      </c>
      <c r="AX21" s="19">
        <v>0</v>
      </c>
      <c r="AY21" s="19">
        <v>0</v>
      </c>
      <c r="BA21" s="19">
        <v>0</v>
      </c>
      <c r="BB21" s="19">
        <v>0</v>
      </c>
      <c r="BC21" s="19">
        <v>0</v>
      </c>
      <c r="BD21" s="19">
        <v>1</v>
      </c>
      <c r="BE21" s="19">
        <v>1</v>
      </c>
      <c r="BF21" s="19">
        <v>0</v>
      </c>
      <c r="BG21" s="19">
        <v>1</v>
      </c>
      <c r="BH21" s="32">
        <v>0</v>
      </c>
      <c r="BI21" s="19">
        <v>1.922387158</v>
      </c>
      <c r="BJ21" s="19">
        <v>1.99778582</v>
      </c>
      <c r="BK21" s="19" t="s">
        <v>4104</v>
      </c>
      <c r="BL21" s="19">
        <v>2.6744285670000001</v>
      </c>
      <c r="BM21" s="19">
        <v>2.9616010020000001</v>
      </c>
      <c r="BN21" s="19">
        <v>2.5745890440000001</v>
      </c>
      <c r="BO21" s="19">
        <v>2.4842465599999999</v>
      </c>
      <c r="BP21" s="19">
        <v>2.6922246580000002</v>
      </c>
      <c r="BQ21" s="19">
        <v>2.10379059</v>
      </c>
      <c r="BR21" s="19">
        <v>2.2293635310000002</v>
      </c>
      <c r="BS21" s="32">
        <v>1.822168311</v>
      </c>
      <c r="BT21" s="19" t="s">
        <v>4104</v>
      </c>
      <c r="BU21" s="19" t="s">
        <v>4104</v>
      </c>
      <c r="BV21" s="19" t="s">
        <v>4104</v>
      </c>
      <c r="BW21" s="19">
        <v>9.3723849999999997E-2</v>
      </c>
      <c r="BX21" s="19">
        <v>7.7575560000000002E-2</v>
      </c>
      <c r="BY21" s="19">
        <v>5.4002928999999998E-2</v>
      </c>
      <c r="BZ21" s="19">
        <v>9.8098400000000002E-3</v>
      </c>
      <c r="CA21" s="19">
        <v>7.1460999999999998E-3</v>
      </c>
      <c r="CB21" s="19">
        <v>2.6555200000000002E-3</v>
      </c>
      <c r="CC21" s="19">
        <v>1.8501305000000012E-3</v>
      </c>
      <c r="CD21" s="32">
        <v>2.35622E-3</v>
      </c>
      <c r="CE21" s="19" t="s">
        <v>4104</v>
      </c>
      <c r="CF21" s="19" t="s">
        <v>4104</v>
      </c>
      <c r="CG21" s="19" t="s">
        <v>4104</v>
      </c>
      <c r="CH21" s="19">
        <v>6.8512158000000004E-2</v>
      </c>
      <c r="CI21" s="19">
        <v>0.13094384999999997</v>
      </c>
      <c r="CJ21" s="19">
        <v>0.13094384999999997</v>
      </c>
      <c r="CK21" s="19">
        <v>0.13094384999999997</v>
      </c>
      <c r="CL21" s="19">
        <v>-6.9260000000000002E-2</v>
      </c>
      <c r="CM21" s="19">
        <v>0.11534700000000001</v>
      </c>
      <c r="CN21" s="19">
        <v>4.7017999999999997E-2</v>
      </c>
      <c r="CO21" s="32">
        <v>1.5566E-2</v>
      </c>
      <c r="CP21" s="19">
        <v>20.246817646051127</v>
      </c>
      <c r="CQ21" s="19">
        <v>20.43326347470304</v>
      </c>
      <c r="CR21" s="19" t="s">
        <v>4104</v>
      </c>
      <c r="CS21" s="19">
        <v>21.138270564514659</v>
      </c>
      <c r="CT21" s="19">
        <v>21.629812004396033</v>
      </c>
      <c r="CU21" s="19">
        <v>21.416666285431329</v>
      </c>
      <c r="CV21" s="19">
        <v>21.246564942375354</v>
      </c>
      <c r="CW21" s="19">
        <v>21.441764534922477</v>
      </c>
      <c r="CX21" s="19">
        <v>21.208757406442295</v>
      </c>
      <c r="CY21" s="19">
        <v>21.39594032476646</v>
      </c>
      <c r="CZ21" s="32" t="s">
        <v>4104</v>
      </c>
    </row>
    <row r="22" spans="1:104" x14ac:dyDescent="0.2">
      <c r="A22" s="19" t="s">
        <v>3502</v>
      </c>
      <c r="B22" s="19" t="s">
        <v>3503</v>
      </c>
      <c r="E22" s="32" t="s">
        <v>33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32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32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32">
        <v>0</v>
      </c>
      <c r="AM22" s="19">
        <v>1.49482E-2</v>
      </c>
      <c r="AN22" s="19">
        <v>1.6105399999999999E-2</v>
      </c>
      <c r="AO22" s="19">
        <v>1.5728499999999999E-2</v>
      </c>
      <c r="AP22" s="19">
        <v>1.5336199999999999E-2</v>
      </c>
      <c r="AQ22" s="19">
        <v>1.51013E-2</v>
      </c>
      <c r="AR22" s="19">
        <v>1.6114400000000001E-2</v>
      </c>
      <c r="AS22" s="19">
        <v>1.68594E-2</v>
      </c>
      <c r="AT22" s="19">
        <v>1.6889299999999999E-2</v>
      </c>
      <c r="AU22" s="19">
        <v>1.6483999999999999E-2</v>
      </c>
      <c r="AV22" s="19">
        <v>1.74401E-2</v>
      </c>
      <c r="AW22" s="32">
        <v>1.6885899999999999E-2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32">
        <v>0</v>
      </c>
      <c r="BI22" s="19">
        <v>2.3098911310000001</v>
      </c>
      <c r="BJ22" s="19">
        <v>2.273246833</v>
      </c>
      <c r="BK22" s="19">
        <v>2.4884729330000002</v>
      </c>
      <c r="BL22" s="19">
        <v>3.1581021119999999</v>
      </c>
      <c r="BM22" s="19">
        <v>3.6065057089999999</v>
      </c>
      <c r="BN22" s="19">
        <v>3.621517715</v>
      </c>
      <c r="BO22" s="19">
        <v>3.8727203619999999</v>
      </c>
      <c r="BP22" s="19">
        <v>4.1528827719999999</v>
      </c>
      <c r="BQ22" s="19">
        <v>3.5320411260000002</v>
      </c>
      <c r="BR22" s="19">
        <v>4.1336740660000002</v>
      </c>
      <c r="BS22" s="32">
        <v>3.6437385189999998</v>
      </c>
      <c r="BT22" s="19" t="s">
        <v>4104</v>
      </c>
      <c r="BU22" s="19" t="s">
        <v>4104</v>
      </c>
      <c r="BV22" s="19">
        <v>1.8501305000000012E-3</v>
      </c>
      <c r="BW22" s="19">
        <v>1.8501305000000012E-3</v>
      </c>
      <c r="BX22" s="19">
        <v>1.8501305000000012E-3</v>
      </c>
      <c r="BY22" s="19">
        <v>1.9887300000000002E-3</v>
      </c>
      <c r="BZ22" s="19">
        <v>1.93097E-3</v>
      </c>
      <c r="CA22" s="19">
        <v>1.8501305000000012E-3</v>
      </c>
      <c r="CB22" s="19">
        <v>1.8501305000000012E-3</v>
      </c>
      <c r="CC22" s="19">
        <v>1.8501305000000012E-3</v>
      </c>
      <c r="CD22" s="32">
        <v>5.5168547999999998E-2</v>
      </c>
      <c r="CE22" s="19" t="s">
        <v>4104</v>
      </c>
      <c r="CF22" s="19" t="s">
        <v>4104</v>
      </c>
      <c r="CG22" s="19">
        <v>9.3803406000000006E-2</v>
      </c>
      <c r="CH22" s="19">
        <v>0.103116426</v>
      </c>
      <c r="CI22" s="19">
        <v>0.106356916</v>
      </c>
      <c r="CJ22" s="19">
        <v>9.7176628000000001E-2</v>
      </c>
      <c r="CK22" s="19">
        <v>9.9303598000000007E-2</v>
      </c>
      <c r="CL22" s="19">
        <v>9.5521999999999996E-2</v>
      </c>
      <c r="CM22" s="19">
        <v>0.11515499999999999</v>
      </c>
      <c r="CN22" s="19">
        <v>9.7183000000000005E-2</v>
      </c>
      <c r="CO22" s="32">
        <v>1.7635999999999999E-2</v>
      </c>
      <c r="CP22" s="19">
        <v>20.605254637762709</v>
      </c>
      <c r="CQ22" s="19">
        <v>20.804400932362523</v>
      </c>
      <c r="CR22" s="19">
        <v>21.139512679370998</v>
      </c>
      <c r="CS22" s="19">
        <v>21.286921339948552</v>
      </c>
      <c r="CT22" s="19">
        <v>21.513375331784616</v>
      </c>
      <c r="CU22" s="19">
        <v>21.524586697504255</v>
      </c>
      <c r="CV22" s="19">
        <v>21.623582662608584</v>
      </c>
      <c r="CW22" s="19">
        <v>21.76144791823171</v>
      </c>
      <c r="CX22" s="19">
        <v>22.005906280896074</v>
      </c>
      <c r="CY22" s="19">
        <v>21.61336235639325</v>
      </c>
      <c r="CZ22" s="32" t="s">
        <v>4104</v>
      </c>
    </row>
    <row r="23" spans="1:104" x14ac:dyDescent="0.2">
      <c r="A23" s="19" t="s">
        <v>3504</v>
      </c>
      <c r="B23" s="19" t="s">
        <v>991</v>
      </c>
      <c r="E23" s="32" t="s">
        <v>33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32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32">
        <v>1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32">
        <v>1</v>
      </c>
      <c r="AM23" s="19">
        <v>1.6332699999999999E-2</v>
      </c>
      <c r="AN23" s="19">
        <v>1.6100400000000001E-2</v>
      </c>
      <c r="AO23" s="19">
        <v>1.6139400000000002E-2</v>
      </c>
      <c r="AP23" s="19">
        <v>1.6689099999999998E-2</v>
      </c>
      <c r="AQ23" s="19">
        <v>1.7543300000000001E-2</v>
      </c>
      <c r="AR23" s="19">
        <v>1.7424100000000001E-2</v>
      </c>
      <c r="AS23" s="19">
        <v>1.8307400000000001E-2</v>
      </c>
      <c r="AT23" s="19">
        <v>1.9151399999999999E-2</v>
      </c>
      <c r="AU23" s="19">
        <v>1.82183E-2</v>
      </c>
      <c r="AV23" s="19">
        <v>1.80348E-2</v>
      </c>
      <c r="AW23" s="32">
        <v>1.8556799999999998E-2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1</v>
      </c>
      <c r="BD23" s="19">
        <v>1</v>
      </c>
      <c r="BE23" s="19">
        <v>0</v>
      </c>
      <c r="BF23" s="19">
        <v>0</v>
      </c>
      <c r="BG23" s="19">
        <v>1</v>
      </c>
      <c r="BH23" s="32">
        <v>0</v>
      </c>
      <c r="BI23" s="19">
        <v>1.3385768090000001</v>
      </c>
      <c r="BJ23" s="19">
        <v>2.1981977540000002</v>
      </c>
      <c r="BK23" s="19">
        <v>1.985489222</v>
      </c>
      <c r="BL23" s="19">
        <v>2.4788076960000001</v>
      </c>
      <c r="BM23" s="19">
        <v>2.1644243830000001</v>
      </c>
      <c r="BN23" s="19">
        <v>1.6951979159999999</v>
      </c>
      <c r="BO23" s="19">
        <v>1.7967552229999999</v>
      </c>
      <c r="BP23" s="19">
        <v>2.2085569540000001</v>
      </c>
      <c r="BQ23" s="19">
        <v>1.5810204489999999</v>
      </c>
      <c r="BR23" s="19">
        <v>2.7599941690000001</v>
      </c>
      <c r="BS23" s="32">
        <v>2.0726044140000002</v>
      </c>
      <c r="BT23" s="19" t="s">
        <v>4104</v>
      </c>
      <c r="BU23" s="19" t="s">
        <v>4104</v>
      </c>
      <c r="BV23" s="19">
        <v>0.211255569</v>
      </c>
      <c r="BW23" s="19">
        <v>4.1369151999999999E-2</v>
      </c>
      <c r="BX23" s="19">
        <v>1.089386E-2</v>
      </c>
      <c r="BY23" s="19" t="s">
        <v>4104</v>
      </c>
      <c r="BZ23" s="19" t="s">
        <v>4104</v>
      </c>
      <c r="CA23" s="19" t="s">
        <v>4104</v>
      </c>
      <c r="CB23" s="19" t="s">
        <v>4104</v>
      </c>
      <c r="CC23" s="19">
        <v>3.7346999999999998E-2</v>
      </c>
      <c r="CD23" s="32">
        <v>3.4883490000000003E-2</v>
      </c>
      <c r="CE23" s="19" t="s">
        <v>4104</v>
      </c>
      <c r="CF23" s="19" t="s">
        <v>4104</v>
      </c>
      <c r="CG23" s="19">
        <v>5.8477788000000003E-2</v>
      </c>
      <c r="CH23" s="19">
        <v>0.13094384999999997</v>
      </c>
      <c r="CI23" s="19">
        <v>0.13094384999999997</v>
      </c>
      <c r="CJ23" s="19">
        <v>0.13094384999999997</v>
      </c>
      <c r="CK23" s="19">
        <v>0.13094384999999997</v>
      </c>
      <c r="CL23" s="19">
        <v>0.13094384999999997</v>
      </c>
      <c r="CM23" s="19">
        <v>3.6214000000000003E-2</v>
      </c>
      <c r="CN23" s="19">
        <v>3.1043000000000001E-2</v>
      </c>
      <c r="CO23" s="32">
        <v>1.5606999999999999E-2</v>
      </c>
      <c r="CP23" s="19">
        <v>20.815153621577082</v>
      </c>
      <c r="CQ23" s="19">
        <v>20.76304581675786</v>
      </c>
      <c r="CR23" s="19">
        <v>21.098060650000356</v>
      </c>
      <c r="CS23" s="19">
        <v>21.38465833207708</v>
      </c>
      <c r="CT23" s="19">
        <v>21.166641505460642</v>
      </c>
      <c r="CU23" s="19">
        <v>21.43210308215053</v>
      </c>
      <c r="CV23" s="19">
        <v>21.947594997585256</v>
      </c>
      <c r="CW23" s="19">
        <v>21.532873623582507</v>
      </c>
      <c r="CX23" s="19">
        <v>21.955670342554757</v>
      </c>
      <c r="CY23" s="19">
        <v>21.769197659022016</v>
      </c>
      <c r="CZ23" s="32" t="s">
        <v>4104</v>
      </c>
    </row>
    <row r="24" spans="1:104" x14ac:dyDescent="0.2">
      <c r="A24" s="19" t="s">
        <v>3507</v>
      </c>
      <c r="B24" s="19" t="s">
        <v>1023</v>
      </c>
      <c r="E24" s="32" t="s">
        <v>33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32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32">
        <v>0</v>
      </c>
      <c r="AB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9">
        <v>0</v>
      </c>
      <c r="AL24" s="32">
        <v>0</v>
      </c>
      <c r="AM24" s="19">
        <v>2.1550099999999999E-2</v>
      </c>
      <c r="AN24" s="19">
        <v>2.1703E-2</v>
      </c>
      <c r="AO24" s="19">
        <v>2.14705E-2</v>
      </c>
      <c r="AP24" s="19">
        <v>2.0315099999999999E-2</v>
      </c>
      <c r="AQ24" s="19">
        <v>2.1479499999999999E-2</v>
      </c>
      <c r="AR24" s="19">
        <v>2.2787999999999999E-2</v>
      </c>
      <c r="AS24" s="19">
        <v>2.3614199999999998E-2</v>
      </c>
      <c r="AT24" s="19">
        <v>2.40906E-2</v>
      </c>
      <c r="AU24" s="19">
        <v>2.4498300000000001E-2</v>
      </c>
      <c r="AV24" s="19">
        <v>2.6231299999999999E-2</v>
      </c>
      <c r="AW24" s="32">
        <v>2.6228700000000001E-2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1</v>
      </c>
      <c r="BE24" s="19">
        <v>1</v>
      </c>
      <c r="BF24" s="19">
        <v>0</v>
      </c>
      <c r="BG24" s="19">
        <v>1</v>
      </c>
      <c r="BH24" s="32">
        <v>1</v>
      </c>
      <c r="BI24" s="19">
        <v>1.168629411</v>
      </c>
      <c r="BJ24" s="19">
        <v>0.92309073200000002</v>
      </c>
      <c r="BK24" s="19">
        <v>1.083505698</v>
      </c>
      <c r="BL24" s="19">
        <v>0.74000986000000002</v>
      </c>
      <c r="BM24" s="19">
        <v>0.93048765300000003</v>
      </c>
      <c r="BN24" s="19">
        <v>1.360465459</v>
      </c>
      <c r="BO24" s="19">
        <v>3.0299533059999999</v>
      </c>
      <c r="BP24" s="19">
        <v>3.1734255299999998</v>
      </c>
      <c r="BQ24" s="19">
        <v>2.0843434680000001</v>
      </c>
      <c r="BR24" s="19">
        <v>1.7695223289999999</v>
      </c>
      <c r="BS24" s="32">
        <v>1.9585894159999999</v>
      </c>
      <c r="BT24" s="19" t="s">
        <v>4104</v>
      </c>
      <c r="BU24" s="19" t="s">
        <v>4104</v>
      </c>
      <c r="BV24" s="19">
        <v>0.49140098599999998</v>
      </c>
      <c r="BW24" s="19">
        <v>0.50120887800000002</v>
      </c>
      <c r="BX24" s="19">
        <v>0.48035854300000003</v>
      </c>
      <c r="BY24" s="19">
        <v>0.43912738800000001</v>
      </c>
      <c r="BZ24" s="19">
        <v>0.41564826999999999</v>
      </c>
      <c r="CA24" s="19">
        <v>0.38272647900000001</v>
      </c>
      <c r="CB24" s="19">
        <v>0.42069084200000001</v>
      </c>
      <c r="CC24" s="19">
        <v>0.41024444599999998</v>
      </c>
      <c r="CD24" s="32">
        <v>0.41257801100000002</v>
      </c>
      <c r="CE24" s="19" t="s">
        <v>4104</v>
      </c>
      <c r="CF24" s="19" t="s">
        <v>4104</v>
      </c>
      <c r="CG24" s="19">
        <v>1.8882969999999999E-2</v>
      </c>
      <c r="CH24" s="19">
        <v>-1.6696199999999999E-3</v>
      </c>
      <c r="CI24" s="19">
        <v>7.6228800000000003E-3</v>
      </c>
      <c r="CJ24" s="19">
        <v>2.804075E-2</v>
      </c>
      <c r="CK24" s="19">
        <v>3.8502258999999997E-2</v>
      </c>
      <c r="CL24" s="19">
        <v>6.3377000000000003E-2</v>
      </c>
      <c r="CM24" s="19">
        <v>7.6907000000000003E-2</v>
      </c>
      <c r="CN24" s="19">
        <v>4.7192999999999999E-2</v>
      </c>
      <c r="CO24" s="32">
        <v>5.5300000000000002E-2</v>
      </c>
      <c r="CP24" s="19">
        <v>21.621888727646148</v>
      </c>
      <c r="CQ24" s="19">
        <v>21.671305592135095</v>
      </c>
      <c r="CR24" s="19">
        <v>21.876957077018485</v>
      </c>
      <c r="CS24" s="19">
        <v>22.215691324227571</v>
      </c>
      <c r="CT24" s="19">
        <v>22.114050725539059</v>
      </c>
      <c r="CU24" s="19">
        <v>22.240444809804565</v>
      </c>
      <c r="CV24" s="19">
        <v>22.145511654750322</v>
      </c>
      <c r="CW24" s="19">
        <v>22.121381030914606</v>
      </c>
      <c r="CX24" s="19">
        <v>22.073226371842111</v>
      </c>
      <c r="CY24" s="19">
        <v>22.248955964711659</v>
      </c>
      <c r="CZ24" s="32" t="s">
        <v>4104</v>
      </c>
    </row>
    <row r="25" spans="1:104" x14ac:dyDescent="0.2">
      <c r="A25" s="19" t="s">
        <v>3508</v>
      </c>
      <c r="B25" s="19" t="s">
        <v>3509</v>
      </c>
      <c r="E25" s="32" t="s">
        <v>3510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32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32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0</v>
      </c>
      <c r="AL25" s="32">
        <v>1</v>
      </c>
      <c r="AM25" s="19">
        <v>2.1495500000000001E-2</v>
      </c>
      <c r="AN25" s="19">
        <v>2.1274299999999999E-2</v>
      </c>
      <c r="AO25" s="19">
        <v>2.1708700000000001E-2</v>
      </c>
      <c r="AP25" s="19">
        <v>2.06375E-2</v>
      </c>
      <c r="AQ25" s="19">
        <v>2.04867E-2</v>
      </c>
      <c r="AR25" s="19">
        <v>2.0350699999999999E-2</v>
      </c>
      <c r="AS25" s="19">
        <v>2.14402E-2</v>
      </c>
      <c r="AT25" s="19">
        <v>2.1325500000000001E-2</v>
      </c>
      <c r="AU25" s="19">
        <v>2.04447E-2</v>
      </c>
      <c r="AV25" s="19">
        <v>2.1823499999999999E-2</v>
      </c>
      <c r="AW25" s="32">
        <v>2.27504E-2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1</v>
      </c>
      <c r="BE25" s="19">
        <v>0</v>
      </c>
      <c r="BF25" s="19">
        <v>0</v>
      </c>
      <c r="BG25" s="19">
        <v>1</v>
      </c>
      <c r="BH25" s="32">
        <v>1</v>
      </c>
      <c r="BI25" s="19" t="s">
        <v>4104</v>
      </c>
      <c r="BJ25" s="19" t="s">
        <v>4104</v>
      </c>
      <c r="BK25" s="19" t="s">
        <v>4104</v>
      </c>
      <c r="BL25" s="19" t="s">
        <v>4104</v>
      </c>
      <c r="BM25" s="19" t="s">
        <v>4104</v>
      </c>
      <c r="BN25" s="19" t="s">
        <v>4104</v>
      </c>
      <c r="BO25" s="19" t="s">
        <v>4104</v>
      </c>
      <c r="BP25" s="19" t="s">
        <v>4104</v>
      </c>
      <c r="BQ25" s="19" t="s">
        <v>4104</v>
      </c>
      <c r="BR25" s="19" t="s">
        <v>4104</v>
      </c>
      <c r="BS25" s="32" t="s">
        <v>4104</v>
      </c>
      <c r="BT25" s="19" t="s">
        <v>4104</v>
      </c>
      <c r="BU25" s="19" t="s">
        <v>4104</v>
      </c>
      <c r="BV25" s="19" t="s">
        <v>4104</v>
      </c>
      <c r="BW25" s="19" t="s">
        <v>4104</v>
      </c>
      <c r="BX25" s="19" t="s">
        <v>4104</v>
      </c>
      <c r="BY25" s="19" t="s">
        <v>4104</v>
      </c>
      <c r="BZ25" s="19" t="s">
        <v>4104</v>
      </c>
      <c r="CA25" s="19" t="s">
        <v>4104</v>
      </c>
      <c r="CB25" s="19" t="s">
        <v>4104</v>
      </c>
      <c r="CC25" s="19" t="s">
        <v>4104</v>
      </c>
      <c r="CD25" s="32" t="s">
        <v>4104</v>
      </c>
      <c r="CE25" s="19" t="s">
        <v>4104</v>
      </c>
      <c r="CF25" s="19" t="s">
        <v>4104</v>
      </c>
      <c r="CG25" s="19" t="s">
        <v>4104</v>
      </c>
      <c r="CH25" s="19" t="s">
        <v>4104</v>
      </c>
      <c r="CI25" s="19" t="s">
        <v>4104</v>
      </c>
      <c r="CJ25" s="19" t="s">
        <v>4104</v>
      </c>
      <c r="CK25" s="19" t="s">
        <v>4104</v>
      </c>
      <c r="CL25" s="19" t="s">
        <v>4104</v>
      </c>
      <c r="CM25" s="19" t="s">
        <v>4104</v>
      </c>
      <c r="CN25" s="19" t="s">
        <v>4104</v>
      </c>
      <c r="CO25" s="32" t="s">
        <v>4104</v>
      </c>
      <c r="CP25" s="19">
        <v>18.334038389774534</v>
      </c>
      <c r="CQ25" s="19">
        <v>18.796538515307873</v>
      </c>
      <c r="CR25" s="19">
        <v>18.270958411173442</v>
      </c>
      <c r="CS25" s="19">
        <v>18.365746091016444</v>
      </c>
      <c r="CT25" s="19">
        <v>19.08941893419734</v>
      </c>
      <c r="CU25" s="19">
        <v>19.533857126125376</v>
      </c>
      <c r="CV25" s="19">
        <v>19.973114983514691</v>
      </c>
      <c r="CW25" s="19">
        <v>19.941358915535442</v>
      </c>
      <c r="CX25" s="19">
        <v>19.699875578210573</v>
      </c>
      <c r="CY25" s="19">
        <v>19.872694023017321</v>
      </c>
      <c r="CZ25" s="32" t="s">
        <v>4104</v>
      </c>
    </row>
    <row r="26" spans="1:104" x14ac:dyDescent="0.2">
      <c r="A26" s="19" t="s">
        <v>3511</v>
      </c>
      <c r="B26" s="19" t="s">
        <v>4040</v>
      </c>
      <c r="C26" s="19">
        <v>2011</v>
      </c>
      <c r="E26" s="32" t="s">
        <v>33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32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32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32">
        <v>0</v>
      </c>
      <c r="AN26" s="19">
        <v>1.92272E-2</v>
      </c>
      <c r="AO26" s="19">
        <v>1.82188E-2</v>
      </c>
      <c r="AP26" s="19">
        <v>1.8409600000000002E-2</v>
      </c>
      <c r="AQ26" s="19">
        <v>1.7439199999999998E-2</v>
      </c>
      <c r="AR26" s="19">
        <v>1.7370500000000001E-2</v>
      </c>
      <c r="AS26" s="19">
        <v>1.7662000000000001E-2</v>
      </c>
      <c r="AT26" s="19">
        <v>1.8762500000000001E-2</v>
      </c>
      <c r="AU26" s="19">
        <v>1.99639E-2</v>
      </c>
      <c r="AV26" s="19">
        <v>1.9532799999999999E-2</v>
      </c>
      <c r="AW26" s="32">
        <v>2.0649299999999999E-2</v>
      </c>
      <c r="AX26" s="19">
        <v>0</v>
      </c>
      <c r="AY26" s="19">
        <v>1</v>
      </c>
      <c r="AZ26" s="19">
        <v>1</v>
      </c>
      <c r="BA26" s="19">
        <v>1</v>
      </c>
      <c r="BB26" s="19">
        <v>1</v>
      </c>
      <c r="BC26" s="19">
        <v>1</v>
      </c>
      <c r="BD26" s="19">
        <v>1</v>
      </c>
      <c r="BE26" s="19">
        <v>1</v>
      </c>
      <c r="BF26" s="19">
        <v>1</v>
      </c>
      <c r="BG26" s="19">
        <v>1</v>
      </c>
      <c r="BH26" s="32">
        <v>1</v>
      </c>
      <c r="BI26" s="19" t="s">
        <v>4104</v>
      </c>
      <c r="BJ26" s="19">
        <v>11.025982470999988</v>
      </c>
      <c r="BK26" s="19">
        <v>8.4471645439999996</v>
      </c>
      <c r="BL26" s="19">
        <v>5.5271225819999996</v>
      </c>
      <c r="BM26" s="19">
        <v>3.928773955</v>
      </c>
      <c r="BN26" s="19">
        <v>2.333044986</v>
      </c>
      <c r="BO26" s="19">
        <v>2.1430191449999998</v>
      </c>
      <c r="BP26" s="19">
        <v>2.3453858030000001</v>
      </c>
      <c r="BQ26" s="19">
        <v>3.1048479420000001</v>
      </c>
      <c r="BR26" s="19">
        <v>3.4421486200000002</v>
      </c>
      <c r="BS26" s="32">
        <v>2.7789224209999999</v>
      </c>
      <c r="BT26" s="19" t="s">
        <v>4104</v>
      </c>
      <c r="BU26" s="19" t="s">
        <v>4104</v>
      </c>
      <c r="BV26" s="19">
        <v>0.72860466000000002</v>
      </c>
      <c r="BW26" s="19">
        <v>0.50342235599999996</v>
      </c>
      <c r="BX26" s="19">
        <v>0.46774360700000001</v>
      </c>
      <c r="BY26" s="19">
        <v>0.57920528400000004</v>
      </c>
      <c r="BZ26" s="19">
        <v>0.60371856700000004</v>
      </c>
      <c r="CA26" s="19">
        <v>0.55434719099999996</v>
      </c>
      <c r="CB26" s="19">
        <v>0.473958359</v>
      </c>
      <c r="CC26" s="19">
        <v>0.58862316100000001</v>
      </c>
      <c r="CD26" s="32">
        <v>0.57963085199999997</v>
      </c>
      <c r="CE26" s="19" t="s">
        <v>4104</v>
      </c>
      <c r="CF26" s="19" t="s">
        <v>4104</v>
      </c>
      <c r="CG26" s="19">
        <v>9.1260709999999995E-2</v>
      </c>
      <c r="CH26" s="19">
        <v>6.0153089E-2</v>
      </c>
      <c r="CI26" s="19">
        <v>3.8894538999999999E-2</v>
      </c>
      <c r="CJ26" s="19">
        <v>3.3910178999999999E-2</v>
      </c>
      <c r="CK26" s="19">
        <v>4.9829399999999999E-3</v>
      </c>
      <c r="CL26" s="19">
        <v>2.1745E-2</v>
      </c>
      <c r="CM26" s="19">
        <v>2.8732000000000001E-2</v>
      </c>
      <c r="CN26" s="19">
        <v>2.7711E-2</v>
      </c>
      <c r="CO26" s="32">
        <v>-8.3400000000000002E-2</v>
      </c>
      <c r="CP26" s="19" t="s">
        <v>4104</v>
      </c>
      <c r="CQ26" s="19" t="s">
        <v>4104</v>
      </c>
      <c r="CR26" s="19" t="s">
        <v>4104</v>
      </c>
      <c r="CS26" s="19" t="s">
        <v>4104</v>
      </c>
      <c r="CT26" s="19" t="s">
        <v>4104</v>
      </c>
      <c r="CU26" s="19" t="s">
        <v>4104</v>
      </c>
      <c r="CV26" s="19" t="s">
        <v>4104</v>
      </c>
      <c r="CW26" s="19" t="s">
        <v>4104</v>
      </c>
      <c r="CX26" s="19" t="s">
        <v>4104</v>
      </c>
      <c r="CY26" s="19" t="s">
        <v>4104</v>
      </c>
      <c r="CZ26" s="32" t="s">
        <v>4104</v>
      </c>
    </row>
    <row r="27" spans="1:104" x14ac:dyDescent="0.2">
      <c r="A27" s="19" t="s">
        <v>3513</v>
      </c>
      <c r="B27" s="19" t="s">
        <v>3514</v>
      </c>
      <c r="E27" s="32" t="s">
        <v>33</v>
      </c>
      <c r="H27" s="19">
        <v>0</v>
      </c>
      <c r="P27" s="32"/>
      <c r="S27" s="19">
        <v>0</v>
      </c>
      <c r="AA27" s="32"/>
      <c r="AD27" s="19">
        <v>0</v>
      </c>
      <c r="AL27" s="32"/>
      <c r="AO27" s="19">
        <v>2.6729900000000001E-2</v>
      </c>
      <c r="AW27" s="32"/>
      <c r="AZ27" s="19">
        <v>0</v>
      </c>
      <c r="BH27" s="32"/>
      <c r="BI27" s="19" t="s">
        <v>4104</v>
      </c>
      <c r="BJ27" s="19" t="s">
        <v>4104</v>
      </c>
      <c r="BK27" s="19">
        <v>0.73588198199999999</v>
      </c>
      <c r="BL27" s="19" t="s">
        <v>4104</v>
      </c>
      <c r="BM27" s="19" t="s">
        <v>4104</v>
      </c>
      <c r="BN27" s="19" t="s">
        <v>4104</v>
      </c>
      <c r="BO27" s="19" t="s">
        <v>4104</v>
      </c>
      <c r="BP27" s="19" t="s">
        <v>4104</v>
      </c>
      <c r="BQ27" s="19" t="s">
        <v>4104</v>
      </c>
      <c r="BR27" s="19" t="s">
        <v>4104</v>
      </c>
      <c r="BS27" s="32" t="s">
        <v>4104</v>
      </c>
      <c r="BT27" s="19" t="s">
        <v>4104</v>
      </c>
      <c r="BU27" s="19" t="s">
        <v>4104</v>
      </c>
      <c r="BV27" s="19">
        <v>4.2754911999999999E-2</v>
      </c>
      <c r="BW27" s="19" t="s">
        <v>4104</v>
      </c>
      <c r="BX27" s="19" t="s">
        <v>4104</v>
      </c>
      <c r="BY27" s="19" t="s">
        <v>4104</v>
      </c>
      <c r="BZ27" s="19" t="s">
        <v>4104</v>
      </c>
      <c r="CA27" s="19" t="s">
        <v>4104</v>
      </c>
      <c r="CB27" s="19" t="s">
        <v>4104</v>
      </c>
      <c r="CC27" s="19" t="s">
        <v>4104</v>
      </c>
      <c r="CD27" s="32" t="s">
        <v>4104</v>
      </c>
      <c r="CE27" s="19" t="s">
        <v>4104</v>
      </c>
      <c r="CF27" s="19" t="s">
        <v>4104</v>
      </c>
      <c r="CG27" s="19">
        <v>-2.6092191000000001E-2</v>
      </c>
      <c r="CH27" s="19" t="s">
        <v>4104</v>
      </c>
      <c r="CI27" s="19" t="s">
        <v>4104</v>
      </c>
      <c r="CJ27" s="19" t="s">
        <v>4104</v>
      </c>
      <c r="CK27" s="19" t="s">
        <v>4104</v>
      </c>
      <c r="CL27" s="19" t="s">
        <v>4104</v>
      </c>
      <c r="CM27" s="19" t="s">
        <v>4104</v>
      </c>
      <c r="CN27" s="19" t="s">
        <v>4104</v>
      </c>
      <c r="CO27" s="32" t="s">
        <v>4104</v>
      </c>
      <c r="CP27" s="19" t="s">
        <v>4104</v>
      </c>
      <c r="CQ27" s="19" t="s">
        <v>4104</v>
      </c>
      <c r="CR27" s="19">
        <v>16.515535307776744</v>
      </c>
      <c r="CS27" s="19" t="s">
        <v>4104</v>
      </c>
      <c r="CT27" s="19" t="s">
        <v>4104</v>
      </c>
      <c r="CU27" s="19" t="s">
        <v>4104</v>
      </c>
      <c r="CV27" s="19" t="s">
        <v>4104</v>
      </c>
      <c r="CW27" s="19" t="s">
        <v>4104</v>
      </c>
      <c r="CX27" s="19" t="s">
        <v>4104</v>
      </c>
      <c r="CY27" s="19" t="s">
        <v>4104</v>
      </c>
      <c r="CZ27" s="32" t="s">
        <v>4104</v>
      </c>
    </row>
    <row r="28" spans="1:104" x14ac:dyDescent="0.2">
      <c r="A28" s="19" t="s">
        <v>3515</v>
      </c>
      <c r="B28" s="19" t="s">
        <v>3516</v>
      </c>
      <c r="E28" s="32" t="s">
        <v>33</v>
      </c>
      <c r="F28" s="19">
        <v>0</v>
      </c>
      <c r="G28" s="19">
        <v>0</v>
      </c>
      <c r="H28" s="19">
        <v>0</v>
      </c>
      <c r="I28" s="19">
        <v>0</v>
      </c>
      <c r="P28" s="32"/>
      <c r="Q28" s="19">
        <v>0</v>
      </c>
      <c r="R28" s="19">
        <v>0</v>
      </c>
      <c r="S28" s="19">
        <v>0</v>
      </c>
      <c r="T28" s="19">
        <v>0</v>
      </c>
      <c r="AA28" s="32"/>
      <c r="AB28" s="19">
        <v>0</v>
      </c>
      <c r="AC28" s="19">
        <v>0</v>
      </c>
      <c r="AD28" s="19">
        <v>0</v>
      </c>
      <c r="AE28" s="19">
        <v>0</v>
      </c>
      <c r="AL28" s="32"/>
      <c r="AM28" s="19">
        <v>1.4427799999999999E-2</v>
      </c>
      <c r="AN28" s="19">
        <v>1.4941100000000001E-2</v>
      </c>
      <c r="AO28" s="19">
        <v>1.59696E-2</v>
      </c>
      <c r="AP28" s="19">
        <v>1.7031999999999999E-2</v>
      </c>
      <c r="AW28" s="32"/>
      <c r="AX28" s="19">
        <v>0</v>
      </c>
      <c r="AY28" s="19">
        <v>0</v>
      </c>
      <c r="AZ28" s="19">
        <v>0</v>
      </c>
      <c r="BA28" s="19">
        <v>0</v>
      </c>
      <c r="BH28" s="32"/>
      <c r="BI28" s="19" t="s">
        <v>4104</v>
      </c>
      <c r="BJ28" s="19" t="s">
        <v>4104</v>
      </c>
      <c r="BK28" s="19" t="s">
        <v>4104</v>
      </c>
      <c r="BL28" s="19" t="s">
        <v>4104</v>
      </c>
      <c r="BM28" s="19" t="s">
        <v>4104</v>
      </c>
      <c r="BN28" s="19" t="s">
        <v>4104</v>
      </c>
      <c r="BO28" s="19" t="s">
        <v>4104</v>
      </c>
      <c r="BP28" s="19" t="s">
        <v>4104</v>
      </c>
      <c r="BQ28" s="19" t="s">
        <v>4104</v>
      </c>
      <c r="BR28" s="19" t="s">
        <v>4104</v>
      </c>
      <c r="BS28" s="32" t="s">
        <v>4104</v>
      </c>
      <c r="BT28" s="19" t="s">
        <v>4104</v>
      </c>
      <c r="BU28" s="19" t="s">
        <v>4104</v>
      </c>
      <c r="BV28" s="19" t="s">
        <v>4104</v>
      </c>
      <c r="BW28" s="19" t="s">
        <v>4104</v>
      </c>
      <c r="BX28" s="19" t="s">
        <v>4104</v>
      </c>
      <c r="BY28" s="19" t="s">
        <v>4104</v>
      </c>
      <c r="BZ28" s="19" t="s">
        <v>4104</v>
      </c>
      <c r="CA28" s="19" t="s">
        <v>4104</v>
      </c>
      <c r="CB28" s="19" t="s">
        <v>4104</v>
      </c>
      <c r="CC28" s="19" t="s">
        <v>4104</v>
      </c>
      <c r="CD28" s="32" t="s">
        <v>4104</v>
      </c>
      <c r="CE28" s="19" t="s">
        <v>4104</v>
      </c>
      <c r="CF28" s="19" t="s">
        <v>4104</v>
      </c>
      <c r="CG28" s="19" t="s">
        <v>4104</v>
      </c>
      <c r="CH28" s="19" t="s">
        <v>4104</v>
      </c>
      <c r="CI28" s="19" t="s">
        <v>4104</v>
      </c>
      <c r="CJ28" s="19" t="s">
        <v>4104</v>
      </c>
      <c r="CK28" s="19" t="s">
        <v>4104</v>
      </c>
      <c r="CL28" s="19" t="s">
        <v>4104</v>
      </c>
      <c r="CM28" s="19" t="s">
        <v>4104</v>
      </c>
      <c r="CN28" s="19" t="s">
        <v>4104</v>
      </c>
      <c r="CO28" s="32" t="s">
        <v>4104</v>
      </c>
      <c r="CP28" s="19">
        <v>20.552180437441724</v>
      </c>
      <c r="CQ28" s="19">
        <v>20.854196287551854</v>
      </c>
      <c r="CR28" s="19">
        <v>21.006711774635381</v>
      </c>
      <c r="CS28" s="19">
        <v>20.271223611573088</v>
      </c>
      <c r="CT28" s="19" t="s">
        <v>4104</v>
      </c>
      <c r="CU28" s="19" t="s">
        <v>4104</v>
      </c>
      <c r="CV28" s="19" t="s">
        <v>4104</v>
      </c>
      <c r="CW28" s="19" t="s">
        <v>4104</v>
      </c>
      <c r="CX28" s="19" t="s">
        <v>4104</v>
      </c>
      <c r="CY28" s="19" t="s">
        <v>4104</v>
      </c>
      <c r="CZ28" s="32" t="s">
        <v>4104</v>
      </c>
    </row>
    <row r="29" spans="1:104" x14ac:dyDescent="0.2">
      <c r="A29" s="19" t="s">
        <v>3517</v>
      </c>
      <c r="B29" s="19" t="s">
        <v>3518</v>
      </c>
      <c r="E29" s="32" t="s">
        <v>33</v>
      </c>
      <c r="I29" s="19">
        <v>0</v>
      </c>
      <c r="P29" s="32"/>
      <c r="T29" s="19">
        <v>0</v>
      </c>
      <c r="AA29" s="32"/>
      <c r="AE29" s="19">
        <v>0</v>
      </c>
      <c r="AL29" s="32"/>
      <c r="AP29" s="19">
        <v>1.6471400000000001E-2</v>
      </c>
      <c r="AW29" s="32"/>
      <c r="BA29" s="19">
        <v>0</v>
      </c>
      <c r="BH29" s="32"/>
      <c r="BI29" s="19" t="s">
        <v>4104</v>
      </c>
      <c r="BJ29" s="19" t="s">
        <v>4104</v>
      </c>
      <c r="BK29" s="19" t="s">
        <v>4104</v>
      </c>
      <c r="BL29" s="19">
        <v>9.0976780089999991</v>
      </c>
      <c r="BM29" s="19" t="s">
        <v>4104</v>
      </c>
      <c r="BN29" s="19" t="s">
        <v>4104</v>
      </c>
      <c r="BO29" s="19" t="s">
        <v>4104</v>
      </c>
      <c r="BP29" s="19" t="s">
        <v>4104</v>
      </c>
      <c r="BQ29" s="19" t="s">
        <v>4104</v>
      </c>
      <c r="BR29" s="19" t="s">
        <v>4104</v>
      </c>
      <c r="BS29" s="32" t="s">
        <v>4104</v>
      </c>
      <c r="BT29" s="19" t="s">
        <v>4104</v>
      </c>
      <c r="BU29" s="19" t="s">
        <v>4104</v>
      </c>
      <c r="BV29" s="19" t="s">
        <v>4104</v>
      </c>
      <c r="BW29" s="19" t="s">
        <v>4104</v>
      </c>
      <c r="BX29" s="19" t="s">
        <v>4104</v>
      </c>
      <c r="BY29" s="19" t="s">
        <v>4104</v>
      </c>
      <c r="BZ29" s="19" t="s">
        <v>4104</v>
      </c>
      <c r="CA29" s="19" t="s">
        <v>4104</v>
      </c>
      <c r="CB29" s="19" t="s">
        <v>4104</v>
      </c>
      <c r="CC29" s="19" t="s">
        <v>4104</v>
      </c>
      <c r="CD29" s="32" t="s">
        <v>4104</v>
      </c>
      <c r="CE29" s="19" t="s">
        <v>4104</v>
      </c>
      <c r="CF29" s="19" t="s">
        <v>4104</v>
      </c>
      <c r="CG29" s="19" t="s">
        <v>4104</v>
      </c>
      <c r="CH29" s="19">
        <v>0.13094384999999997</v>
      </c>
      <c r="CI29" s="19" t="s">
        <v>4104</v>
      </c>
      <c r="CJ29" s="19" t="s">
        <v>4104</v>
      </c>
      <c r="CK29" s="19" t="s">
        <v>4104</v>
      </c>
      <c r="CL29" s="19" t="s">
        <v>4104</v>
      </c>
      <c r="CM29" s="19" t="s">
        <v>4104</v>
      </c>
      <c r="CN29" s="19" t="s">
        <v>4104</v>
      </c>
      <c r="CO29" s="32" t="s">
        <v>4104</v>
      </c>
      <c r="CP29" s="19" t="s">
        <v>4104</v>
      </c>
      <c r="CQ29" s="19" t="s">
        <v>4104</v>
      </c>
      <c r="CR29" s="19" t="s">
        <v>4104</v>
      </c>
      <c r="CS29" s="19">
        <v>18.679298769251115</v>
      </c>
      <c r="CT29" s="19" t="s">
        <v>4104</v>
      </c>
      <c r="CU29" s="19" t="s">
        <v>4104</v>
      </c>
      <c r="CV29" s="19" t="s">
        <v>4104</v>
      </c>
      <c r="CW29" s="19" t="s">
        <v>4104</v>
      </c>
      <c r="CX29" s="19" t="s">
        <v>4104</v>
      </c>
      <c r="CY29" s="19" t="s">
        <v>4104</v>
      </c>
      <c r="CZ29" s="32" t="s">
        <v>4104</v>
      </c>
    </row>
    <row r="30" spans="1:104" x14ac:dyDescent="0.2">
      <c r="A30" s="19" t="s">
        <v>3519</v>
      </c>
      <c r="B30" s="19" t="s">
        <v>3520</v>
      </c>
      <c r="E30" s="32" t="s">
        <v>33</v>
      </c>
      <c r="P30" s="32">
        <v>0</v>
      </c>
      <c r="AA30" s="32">
        <v>0</v>
      </c>
      <c r="AL30" s="32">
        <v>0</v>
      </c>
      <c r="AW30" s="32">
        <v>2.9817099999999999E-2</v>
      </c>
      <c r="BH30" s="32">
        <v>0</v>
      </c>
      <c r="BI30" s="19" t="s">
        <v>4104</v>
      </c>
      <c r="BJ30" s="19" t="s">
        <v>4104</v>
      </c>
      <c r="BK30" s="19" t="s">
        <v>4104</v>
      </c>
      <c r="BL30" s="19" t="s">
        <v>4104</v>
      </c>
      <c r="BM30" s="19" t="s">
        <v>4104</v>
      </c>
      <c r="BN30" s="19" t="s">
        <v>4104</v>
      </c>
      <c r="BO30" s="19" t="s">
        <v>4104</v>
      </c>
      <c r="BP30" s="19" t="s">
        <v>4104</v>
      </c>
      <c r="BQ30" s="19" t="s">
        <v>4104</v>
      </c>
      <c r="BR30" s="19" t="s">
        <v>4104</v>
      </c>
      <c r="BS30" s="32">
        <v>1.895087937</v>
      </c>
      <c r="BT30" s="19" t="s">
        <v>4104</v>
      </c>
      <c r="BU30" s="19" t="s">
        <v>4104</v>
      </c>
      <c r="BV30" s="19" t="s">
        <v>4104</v>
      </c>
      <c r="BW30" s="19" t="s">
        <v>4104</v>
      </c>
      <c r="BX30" s="19" t="s">
        <v>4104</v>
      </c>
      <c r="BY30" s="19" t="s">
        <v>4104</v>
      </c>
      <c r="BZ30" s="19" t="s">
        <v>4104</v>
      </c>
      <c r="CA30" s="19" t="s">
        <v>4104</v>
      </c>
      <c r="CB30" s="19" t="s">
        <v>4104</v>
      </c>
      <c r="CC30" s="19" t="s">
        <v>4104</v>
      </c>
      <c r="CD30" s="32" t="s">
        <v>4104</v>
      </c>
      <c r="CE30" s="19" t="s">
        <v>4104</v>
      </c>
      <c r="CF30" s="19" t="s">
        <v>4104</v>
      </c>
      <c r="CG30" s="19" t="s">
        <v>4104</v>
      </c>
      <c r="CH30" s="19" t="s">
        <v>4104</v>
      </c>
      <c r="CI30" s="19" t="s">
        <v>4104</v>
      </c>
      <c r="CJ30" s="19" t="s">
        <v>4104</v>
      </c>
      <c r="CK30" s="19" t="s">
        <v>4104</v>
      </c>
      <c r="CL30" s="19" t="s">
        <v>4104</v>
      </c>
      <c r="CM30" s="19" t="s">
        <v>4104</v>
      </c>
      <c r="CN30" s="19" t="s">
        <v>4104</v>
      </c>
      <c r="CO30" s="32">
        <v>9.2255000000000004E-2</v>
      </c>
      <c r="CP30" s="19" t="s">
        <v>4104</v>
      </c>
      <c r="CQ30" s="19" t="s">
        <v>4104</v>
      </c>
      <c r="CR30" s="19" t="s">
        <v>4104</v>
      </c>
      <c r="CS30" s="19" t="s">
        <v>4104</v>
      </c>
      <c r="CT30" s="19" t="s">
        <v>4104</v>
      </c>
      <c r="CU30" s="19" t="s">
        <v>4104</v>
      </c>
      <c r="CV30" s="19" t="s">
        <v>4104</v>
      </c>
      <c r="CW30" s="19" t="s">
        <v>4104</v>
      </c>
      <c r="CX30" s="19" t="s">
        <v>4104</v>
      </c>
      <c r="CY30" s="19" t="s">
        <v>4104</v>
      </c>
      <c r="CZ30" s="32">
        <v>19.498708960075472</v>
      </c>
    </row>
    <row r="31" spans="1:104" x14ac:dyDescent="0.2">
      <c r="A31" s="19" t="s">
        <v>3521</v>
      </c>
      <c r="B31" s="19" t="s">
        <v>3522</v>
      </c>
      <c r="E31" s="32" t="s">
        <v>33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32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32">
        <v>1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32">
        <v>1</v>
      </c>
      <c r="AM31" s="19">
        <v>1.8176100000000001E-2</v>
      </c>
      <c r="AN31" s="19">
        <v>1.78905E-2</v>
      </c>
      <c r="AO31" s="19">
        <v>1.8549900000000001E-2</v>
      </c>
      <c r="AP31" s="19">
        <v>1.8565600000000002E-2</v>
      </c>
      <c r="AQ31" s="19">
        <v>1.7048299999999999E-2</v>
      </c>
      <c r="AR31" s="19">
        <v>2.2424900000000001E-2</v>
      </c>
      <c r="AS31" s="19">
        <v>2.2888499999999999E-2</v>
      </c>
      <c r="AT31" s="19">
        <v>2.2447100000000001E-2</v>
      </c>
      <c r="AU31" s="19">
        <v>2.4483100000000001E-2</v>
      </c>
      <c r="AV31" s="19">
        <v>3.3811500000000001E-2</v>
      </c>
      <c r="AW31" s="32">
        <v>3.6011500000000002E-2</v>
      </c>
      <c r="AX31" s="19">
        <v>1</v>
      </c>
      <c r="AY31" s="19">
        <v>1</v>
      </c>
      <c r="AZ31" s="19">
        <v>1</v>
      </c>
      <c r="BA31" s="19">
        <v>1</v>
      </c>
      <c r="BB31" s="19">
        <v>1</v>
      </c>
      <c r="BC31" s="19">
        <v>1</v>
      </c>
      <c r="BD31" s="19">
        <v>1</v>
      </c>
      <c r="BE31" s="19">
        <v>1</v>
      </c>
      <c r="BF31" s="19">
        <v>1</v>
      </c>
      <c r="BG31" s="19">
        <v>1</v>
      </c>
      <c r="BH31" s="32">
        <v>1</v>
      </c>
      <c r="BI31" s="19">
        <v>1.61948475539943</v>
      </c>
      <c r="BJ31" s="19">
        <v>1.7008164517334201</v>
      </c>
      <c r="BK31" s="19">
        <v>2.1349919010351899</v>
      </c>
      <c r="BL31" s="19">
        <v>1.9548482249085399</v>
      </c>
      <c r="BM31" s="19">
        <v>1.9559192935359599</v>
      </c>
      <c r="BN31" s="19">
        <v>2.1072482557066401</v>
      </c>
      <c r="BO31" s="19">
        <v>2.0984876581939198</v>
      </c>
      <c r="BP31" s="19">
        <v>1.64189904920733</v>
      </c>
      <c r="BQ31" s="19">
        <v>1.74998027206323</v>
      </c>
      <c r="BR31" s="19">
        <v>1.6003243776215099</v>
      </c>
      <c r="BS31" s="32">
        <v>1.74666860432626</v>
      </c>
      <c r="BT31" s="19">
        <v>0.11411</v>
      </c>
      <c r="BU31" s="19">
        <v>0.15665000000000001</v>
      </c>
      <c r="BV31" s="19">
        <v>0.22714999999999999</v>
      </c>
      <c r="BW31" s="19">
        <v>0.22341</v>
      </c>
      <c r="BX31" s="19">
        <v>0.24462</v>
      </c>
      <c r="BY31" s="19">
        <v>0.36718000000000001</v>
      </c>
      <c r="BZ31" s="19">
        <v>0.33971000000000001</v>
      </c>
      <c r="CA31" s="19">
        <v>0.34517999999999999</v>
      </c>
      <c r="CB31" s="19">
        <v>0.31579000000000002</v>
      </c>
      <c r="CC31" s="19">
        <v>0.35370000000000001</v>
      </c>
      <c r="CD31" s="32">
        <v>0.34079999999999999</v>
      </c>
      <c r="CE31" s="19">
        <v>6.1129999999999997E-2</v>
      </c>
      <c r="CF31" s="19">
        <v>5.8840000000000003E-2</v>
      </c>
      <c r="CG31" s="19">
        <v>5.2720000000000003E-2</v>
      </c>
      <c r="CH31" s="19">
        <v>5.9979999999999999E-2</v>
      </c>
      <c r="CI31" s="19">
        <v>6.2480000000000001E-2</v>
      </c>
      <c r="CJ31" s="19">
        <v>2.6669999999999999E-2</v>
      </c>
      <c r="CK31" s="19">
        <v>4.2009999999999999E-2</v>
      </c>
      <c r="CL31" s="19">
        <v>3.746E-2</v>
      </c>
      <c r="CM31" s="19">
        <v>8.6529999999999996E-2</v>
      </c>
      <c r="CN31" s="19">
        <v>3.2140000000000002E-2</v>
      </c>
      <c r="CO31" s="32">
        <v>4.6289999999999998E-2</v>
      </c>
      <c r="CP31" s="19">
        <v>22.887421780002743</v>
      </c>
      <c r="CQ31" s="19">
        <v>22.911567288007486</v>
      </c>
      <c r="CR31" s="19">
        <v>23.127705322325191</v>
      </c>
      <c r="CS31" s="19">
        <v>23.0283125177457</v>
      </c>
      <c r="CT31" s="19">
        <v>23.290190403071897</v>
      </c>
      <c r="CU31" s="19">
        <v>23.290190403071897</v>
      </c>
      <c r="CV31" s="19">
        <v>23.290190403071897</v>
      </c>
      <c r="CW31" s="19">
        <v>23.28508646657799</v>
      </c>
      <c r="CX31" s="19">
        <v>23.290190403071897</v>
      </c>
      <c r="CY31" s="19">
        <v>23.290190403071897</v>
      </c>
      <c r="CZ31" s="32" t="s">
        <v>4104</v>
      </c>
    </row>
    <row r="32" spans="1:104" x14ac:dyDescent="0.2">
      <c r="A32" s="19" t="s">
        <v>1006</v>
      </c>
      <c r="B32" s="19" t="s">
        <v>1007</v>
      </c>
      <c r="E32" s="32" t="s">
        <v>33</v>
      </c>
      <c r="L32" s="19">
        <v>0</v>
      </c>
      <c r="M32" s="19">
        <v>0</v>
      </c>
      <c r="N32" s="19">
        <v>0</v>
      </c>
      <c r="O32" s="19">
        <v>0</v>
      </c>
      <c r="P32" s="32">
        <v>0</v>
      </c>
      <c r="W32" s="19">
        <v>0</v>
      </c>
      <c r="X32" s="19">
        <v>0</v>
      </c>
      <c r="Y32" s="19">
        <v>0</v>
      </c>
      <c r="Z32" s="19">
        <v>0</v>
      </c>
      <c r="AA32" s="32">
        <v>1</v>
      </c>
      <c r="AH32" s="19">
        <v>0</v>
      </c>
      <c r="AI32" s="19">
        <v>0</v>
      </c>
      <c r="AJ32" s="19">
        <v>0</v>
      </c>
      <c r="AK32" s="19">
        <v>0</v>
      </c>
      <c r="AL32" s="32">
        <v>0</v>
      </c>
      <c r="AS32" s="19">
        <v>2.07776E-2</v>
      </c>
      <c r="AT32" s="19">
        <v>2.25817E-2</v>
      </c>
      <c r="AU32" s="19">
        <v>2.1797500000000001E-2</v>
      </c>
      <c r="AV32" s="19">
        <v>2.3379799999999999E-2</v>
      </c>
      <c r="AW32" s="32">
        <v>2.4162599999999999E-2</v>
      </c>
      <c r="BD32" s="19">
        <v>0</v>
      </c>
      <c r="BE32" s="19">
        <v>0</v>
      </c>
      <c r="BF32" s="19">
        <v>1</v>
      </c>
      <c r="BG32" s="19">
        <v>0</v>
      </c>
      <c r="BH32" s="32">
        <v>0</v>
      </c>
      <c r="BI32" s="19" t="s">
        <v>4104</v>
      </c>
      <c r="BJ32" s="19" t="s">
        <v>4104</v>
      </c>
      <c r="BK32" s="19" t="s">
        <v>4104</v>
      </c>
      <c r="BL32" s="19" t="s">
        <v>4104</v>
      </c>
      <c r="BM32" s="19" t="s">
        <v>4104</v>
      </c>
      <c r="BN32" s="19" t="s">
        <v>4104</v>
      </c>
      <c r="BO32" s="19">
        <v>1.8174428979999999</v>
      </c>
      <c r="BP32" s="19">
        <v>1.397348136</v>
      </c>
      <c r="BQ32" s="19">
        <v>0.862711008</v>
      </c>
      <c r="BR32" s="19">
        <v>0.75288670800000002</v>
      </c>
      <c r="BS32" s="32">
        <v>0.86324310100000001</v>
      </c>
      <c r="BT32" s="19" t="s">
        <v>4104</v>
      </c>
      <c r="BU32" s="19" t="s">
        <v>4104</v>
      </c>
      <c r="BV32" s="19" t="s">
        <v>4104</v>
      </c>
      <c r="BW32" s="19" t="s">
        <v>4104</v>
      </c>
      <c r="BX32" s="19" t="s">
        <v>4104</v>
      </c>
      <c r="BY32" s="19" t="s">
        <v>4104</v>
      </c>
      <c r="BZ32" s="19">
        <v>0.36615699800000001</v>
      </c>
      <c r="CA32" s="19">
        <v>0.329226456</v>
      </c>
      <c r="CB32" s="19">
        <v>0.48075927699999998</v>
      </c>
      <c r="CC32" s="19">
        <v>0.56323902100000001</v>
      </c>
      <c r="CD32" s="32">
        <v>0.56323902100000001</v>
      </c>
      <c r="CE32" s="19" t="s">
        <v>4104</v>
      </c>
      <c r="CF32" s="19" t="s">
        <v>4104</v>
      </c>
      <c r="CG32" s="19" t="s">
        <v>4104</v>
      </c>
      <c r="CH32" s="19" t="s">
        <v>4104</v>
      </c>
      <c r="CI32" s="19" t="s">
        <v>4104</v>
      </c>
      <c r="CJ32" s="19" t="s">
        <v>4104</v>
      </c>
      <c r="CK32" s="19">
        <v>3.2580471E-2</v>
      </c>
      <c r="CL32" s="19">
        <v>2.9538999999999999E-2</v>
      </c>
      <c r="CM32" s="19">
        <v>1.6670999999999998E-2</v>
      </c>
      <c r="CN32" s="19">
        <v>2.7039999999999998E-3</v>
      </c>
      <c r="CO32" s="32">
        <v>2.7039999999999998E-3</v>
      </c>
      <c r="CP32" s="19" t="s">
        <v>4104</v>
      </c>
      <c r="CQ32" s="19" t="s">
        <v>4104</v>
      </c>
      <c r="CR32" s="19" t="s">
        <v>4104</v>
      </c>
      <c r="CS32" s="19" t="s">
        <v>4104</v>
      </c>
      <c r="CT32" s="19" t="s">
        <v>4104</v>
      </c>
      <c r="CU32" s="19" t="s">
        <v>4104</v>
      </c>
      <c r="CV32" s="19">
        <v>20.70957838976468</v>
      </c>
      <c r="CW32" s="19">
        <v>20.224078557480812</v>
      </c>
      <c r="CX32" s="19">
        <v>20.056223734392372</v>
      </c>
      <c r="CY32" s="19" t="s">
        <v>4104</v>
      </c>
      <c r="CZ32" s="32" t="s">
        <v>4104</v>
      </c>
    </row>
    <row r="33" spans="1:104" x14ac:dyDescent="0.2">
      <c r="A33" s="19" t="s">
        <v>3525</v>
      </c>
      <c r="B33" s="19" t="s">
        <v>3526</v>
      </c>
      <c r="E33" s="32" t="s">
        <v>33</v>
      </c>
      <c r="N33" s="19">
        <v>0</v>
      </c>
      <c r="O33" s="19">
        <v>0</v>
      </c>
      <c r="P33" s="32">
        <v>0</v>
      </c>
      <c r="Y33" s="19">
        <v>0</v>
      </c>
      <c r="Z33" s="19">
        <v>0</v>
      </c>
      <c r="AA33" s="32">
        <v>0</v>
      </c>
      <c r="AJ33" s="19">
        <v>0</v>
      </c>
      <c r="AK33" s="19">
        <v>0</v>
      </c>
      <c r="AL33" s="32">
        <v>0</v>
      </c>
      <c r="AU33" s="19">
        <v>2.1586399999999999E-2</v>
      </c>
      <c r="AV33" s="19">
        <v>2.1007100000000001E-2</v>
      </c>
      <c r="AW33" s="32">
        <v>2.25512E-2</v>
      </c>
      <c r="BF33" s="19">
        <v>1</v>
      </c>
      <c r="BG33" s="19">
        <v>1</v>
      </c>
      <c r="BH33" s="32">
        <v>1</v>
      </c>
      <c r="BI33" s="19" t="s">
        <v>4104</v>
      </c>
      <c r="BJ33" s="19" t="s">
        <v>4104</v>
      </c>
      <c r="BK33" s="19" t="s">
        <v>4104</v>
      </c>
      <c r="BL33" s="19" t="s">
        <v>4104</v>
      </c>
      <c r="BM33" s="19" t="s">
        <v>4104</v>
      </c>
      <c r="BN33" s="19" t="s">
        <v>4104</v>
      </c>
      <c r="BO33" s="19" t="s">
        <v>4104</v>
      </c>
      <c r="BP33" s="19" t="s">
        <v>4104</v>
      </c>
      <c r="BQ33" s="19">
        <v>1.817001648</v>
      </c>
      <c r="BR33" s="19">
        <v>1.5193872129999999</v>
      </c>
      <c r="BS33" s="32">
        <v>1.0303569020000001</v>
      </c>
      <c r="BT33" s="19" t="s">
        <v>4104</v>
      </c>
      <c r="BU33" s="19" t="s">
        <v>4104</v>
      </c>
      <c r="BV33" s="19" t="s">
        <v>4104</v>
      </c>
      <c r="BW33" s="19" t="s">
        <v>4104</v>
      </c>
      <c r="BX33" s="19" t="s">
        <v>4104</v>
      </c>
      <c r="BY33" s="19" t="s">
        <v>4104</v>
      </c>
      <c r="BZ33" s="19" t="s">
        <v>4104</v>
      </c>
      <c r="CA33" s="19" t="s">
        <v>4104</v>
      </c>
      <c r="CB33" s="19">
        <v>1.8501305000000012E-3</v>
      </c>
      <c r="CC33" s="19">
        <v>0.36869102500000001</v>
      </c>
      <c r="CD33" s="32">
        <v>0.53888290400000005</v>
      </c>
      <c r="CE33" s="19" t="s">
        <v>4104</v>
      </c>
      <c r="CF33" s="19" t="s">
        <v>4104</v>
      </c>
      <c r="CG33" s="19" t="s">
        <v>4104</v>
      </c>
      <c r="CH33" s="19" t="s">
        <v>4104</v>
      </c>
      <c r="CI33" s="19" t="s">
        <v>4104</v>
      </c>
      <c r="CJ33" s="19" t="s">
        <v>4104</v>
      </c>
      <c r="CK33" s="19" t="s">
        <v>4104</v>
      </c>
      <c r="CL33" s="19" t="s">
        <v>4104</v>
      </c>
      <c r="CM33" s="19">
        <v>-4.1419999999999998E-2</v>
      </c>
      <c r="CN33" s="19">
        <v>-0.16352</v>
      </c>
      <c r="CO33" s="32">
        <v>-9.0749999999999997E-2</v>
      </c>
      <c r="CP33" s="19" t="s">
        <v>4104</v>
      </c>
      <c r="CQ33" s="19" t="s">
        <v>4104</v>
      </c>
      <c r="CR33" s="19" t="s">
        <v>4104</v>
      </c>
      <c r="CS33" s="19" t="s">
        <v>4104</v>
      </c>
      <c r="CT33" s="19" t="s">
        <v>4104</v>
      </c>
      <c r="CU33" s="19" t="s">
        <v>4104</v>
      </c>
      <c r="CV33" s="19" t="s">
        <v>4104</v>
      </c>
      <c r="CW33" s="19" t="s">
        <v>4104</v>
      </c>
      <c r="CX33" s="19">
        <v>19.446530206633906</v>
      </c>
      <c r="CY33" s="19">
        <v>18.661618632788347</v>
      </c>
      <c r="CZ33" s="32" t="s">
        <v>4104</v>
      </c>
    </row>
    <row r="34" spans="1:104" x14ac:dyDescent="0.2">
      <c r="A34" s="19" t="s">
        <v>3879</v>
      </c>
      <c r="B34" s="19" t="s">
        <v>3880</v>
      </c>
      <c r="E34" s="32" t="s">
        <v>33</v>
      </c>
      <c r="N34" s="19">
        <v>0</v>
      </c>
      <c r="O34" s="19">
        <v>0</v>
      </c>
      <c r="P34" s="32">
        <v>0</v>
      </c>
      <c r="Y34" s="19">
        <v>0</v>
      </c>
      <c r="Z34" s="19">
        <v>0</v>
      </c>
      <c r="AA34" s="32">
        <v>0</v>
      </c>
      <c r="AJ34" s="19">
        <v>0</v>
      </c>
      <c r="AK34" s="19">
        <v>0</v>
      </c>
      <c r="AL34" s="32">
        <v>0</v>
      </c>
      <c r="AU34" s="19">
        <v>1.4195599999999999E-2</v>
      </c>
      <c r="AV34" s="19">
        <v>1.6826399999999998E-2</v>
      </c>
      <c r="AW34" s="32">
        <v>1.7928300000000001E-2</v>
      </c>
      <c r="BF34" s="19">
        <v>0</v>
      </c>
      <c r="BG34" s="19">
        <v>0</v>
      </c>
      <c r="BH34" s="32">
        <v>0</v>
      </c>
      <c r="BI34" s="19" t="s">
        <v>4104</v>
      </c>
      <c r="BJ34" s="19" t="s">
        <v>4104</v>
      </c>
      <c r="BK34" s="19" t="s">
        <v>4104</v>
      </c>
      <c r="BL34" s="19" t="s">
        <v>4104</v>
      </c>
      <c r="BM34" s="19" t="s">
        <v>4104</v>
      </c>
      <c r="BN34" s="19" t="s">
        <v>4104</v>
      </c>
      <c r="BO34" s="19" t="s">
        <v>4104</v>
      </c>
      <c r="BP34" s="19" t="s">
        <v>4104</v>
      </c>
      <c r="BQ34" s="19">
        <v>0.79012861499999998</v>
      </c>
      <c r="BR34" s="19">
        <v>1.0140487220000001</v>
      </c>
      <c r="BS34" s="32">
        <v>0.82662594199999995</v>
      </c>
      <c r="BT34" s="19" t="s">
        <v>4104</v>
      </c>
      <c r="BU34" s="19" t="s">
        <v>4104</v>
      </c>
      <c r="BV34" s="19" t="s">
        <v>4104</v>
      </c>
      <c r="BW34" s="19" t="s">
        <v>4104</v>
      </c>
      <c r="BX34" s="19" t="s">
        <v>4104</v>
      </c>
      <c r="BY34" s="19" t="s">
        <v>4104</v>
      </c>
      <c r="BZ34" s="19" t="s">
        <v>4104</v>
      </c>
      <c r="CA34" s="19" t="s">
        <v>4104</v>
      </c>
      <c r="CB34" s="19" t="s">
        <v>4104</v>
      </c>
      <c r="CC34" s="19" t="s">
        <v>4104</v>
      </c>
      <c r="CD34" s="32">
        <v>5.9859270999999999E-2</v>
      </c>
      <c r="CE34" s="19" t="s">
        <v>4104</v>
      </c>
      <c r="CF34" s="19" t="s">
        <v>4104</v>
      </c>
      <c r="CG34" s="19" t="s">
        <v>4104</v>
      </c>
      <c r="CH34" s="19" t="s">
        <v>4104</v>
      </c>
      <c r="CI34" s="19" t="s">
        <v>4104</v>
      </c>
      <c r="CJ34" s="19" t="s">
        <v>4104</v>
      </c>
      <c r="CK34" s="19" t="s">
        <v>4104</v>
      </c>
      <c r="CL34" s="19" t="s">
        <v>4104</v>
      </c>
      <c r="CM34" s="19">
        <v>2.6873000000000001E-2</v>
      </c>
      <c r="CN34" s="19">
        <v>-2.4099999999999998E-3</v>
      </c>
      <c r="CO34" s="32">
        <v>-2.4099999999999998E-3</v>
      </c>
      <c r="CP34" s="19" t="s">
        <v>4104</v>
      </c>
      <c r="CQ34" s="19" t="s">
        <v>4104</v>
      </c>
      <c r="CR34" s="19" t="s">
        <v>4104</v>
      </c>
      <c r="CS34" s="19" t="s">
        <v>4104</v>
      </c>
      <c r="CT34" s="19" t="s">
        <v>4104</v>
      </c>
      <c r="CU34" s="19" t="s">
        <v>4104</v>
      </c>
      <c r="CV34" s="19" t="s">
        <v>4104</v>
      </c>
      <c r="CW34" s="19" t="s">
        <v>4104</v>
      </c>
      <c r="CX34" s="19">
        <v>16.862510875587031</v>
      </c>
      <c r="CY34" s="19">
        <v>16.870416990156684</v>
      </c>
      <c r="CZ34" s="32" t="s">
        <v>4104</v>
      </c>
    </row>
    <row r="35" spans="1:104" x14ac:dyDescent="0.2">
      <c r="A35" s="19" t="s">
        <v>1002</v>
      </c>
      <c r="B35" s="19" t="s">
        <v>1003</v>
      </c>
      <c r="E35" s="32" t="s">
        <v>33</v>
      </c>
      <c r="F35" s="19">
        <v>0</v>
      </c>
      <c r="P35" s="32"/>
      <c r="Q35" s="19">
        <v>0</v>
      </c>
      <c r="AA35" s="32"/>
      <c r="AB35" s="19">
        <v>0</v>
      </c>
      <c r="AL35" s="32"/>
      <c r="AM35" s="19">
        <v>2.1625800000000001E-2</v>
      </c>
      <c r="AW35" s="32"/>
      <c r="AX35" s="19">
        <v>0</v>
      </c>
      <c r="BH35" s="32"/>
      <c r="BI35" s="19">
        <v>1.4844917259699599</v>
      </c>
      <c r="BJ35" s="19" t="s">
        <v>4104</v>
      </c>
      <c r="BK35" s="19" t="s">
        <v>4104</v>
      </c>
      <c r="BL35" s="19" t="s">
        <v>4104</v>
      </c>
      <c r="BM35" s="19" t="s">
        <v>4104</v>
      </c>
      <c r="BN35" s="19" t="s">
        <v>4104</v>
      </c>
      <c r="BO35" s="19" t="s">
        <v>4104</v>
      </c>
      <c r="BP35" s="19" t="s">
        <v>4104</v>
      </c>
      <c r="BQ35" s="19" t="s">
        <v>4104</v>
      </c>
      <c r="BR35" s="19" t="s">
        <v>4104</v>
      </c>
      <c r="BS35" s="32" t="s">
        <v>4104</v>
      </c>
      <c r="BT35" s="19">
        <v>0.31919999999999998</v>
      </c>
      <c r="BU35" s="19" t="s">
        <v>4104</v>
      </c>
      <c r="BV35" s="19" t="s">
        <v>4104</v>
      </c>
      <c r="BW35" s="19" t="s">
        <v>4104</v>
      </c>
      <c r="BX35" s="19" t="s">
        <v>4104</v>
      </c>
      <c r="BY35" s="19" t="s">
        <v>4104</v>
      </c>
      <c r="BZ35" s="19" t="s">
        <v>4104</v>
      </c>
      <c r="CA35" s="19" t="s">
        <v>4104</v>
      </c>
      <c r="CB35" s="19" t="s">
        <v>4104</v>
      </c>
      <c r="CC35" s="19" t="s">
        <v>4104</v>
      </c>
      <c r="CD35" s="32" t="s">
        <v>4104</v>
      </c>
      <c r="CE35" s="19">
        <v>4.3339999999999997E-2</v>
      </c>
      <c r="CF35" s="19" t="s">
        <v>4104</v>
      </c>
      <c r="CG35" s="19" t="s">
        <v>4104</v>
      </c>
      <c r="CH35" s="19" t="s">
        <v>4104</v>
      </c>
      <c r="CI35" s="19" t="s">
        <v>4104</v>
      </c>
      <c r="CJ35" s="19" t="s">
        <v>4104</v>
      </c>
      <c r="CK35" s="19" t="s">
        <v>4104</v>
      </c>
      <c r="CL35" s="19" t="s">
        <v>4104</v>
      </c>
      <c r="CM35" s="19" t="s">
        <v>4104</v>
      </c>
      <c r="CN35" s="19" t="s">
        <v>4104</v>
      </c>
      <c r="CO35" s="32" t="s">
        <v>4104</v>
      </c>
      <c r="CP35" s="19">
        <v>20.321055426558743</v>
      </c>
      <c r="CQ35" s="19" t="s">
        <v>4104</v>
      </c>
      <c r="CR35" s="19" t="s">
        <v>4104</v>
      </c>
      <c r="CS35" s="19" t="s">
        <v>4104</v>
      </c>
      <c r="CT35" s="19" t="s">
        <v>4104</v>
      </c>
      <c r="CU35" s="19" t="s">
        <v>4104</v>
      </c>
      <c r="CV35" s="19" t="s">
        <v>4104</v>
      </c>
      <c r="CW35" s="19" t="s">
        <v>4104</v>
      </c>
      <c r="CX35" s="19" t="s">
        <v>4104</v>
      </c>
      <c r="CY35" s="19" t="s">
        <v>4104</v>
      </c>
      <c r="CZ35" s="32" t="s">
        <v>4104</v>
      </c>
    </row>
    <row r="36" spans="1:104" x14ac:dyDescent="0.2">
      <c r="A36" s="19" t="s">
        <v>992</v>
      </c>
      <c r="B36" s="19" t="s">
        <v>993</v>
      </c>
      <c r="E36" s="32" t="s">
        <v>33</v>
      </c>
      <c r="F36" s="19">
        <v>0</v>
      </c>
      <c r="G36" s="19">
        <v>0</v>
      </c>
      <c r="H36" s="19">
        <v>0</v>
      </c>
      <c r="P36" s="32"/>
      <c r="Q36" s="19">
        <v>0</v>
      </c>
      <c r="R36" s="19">
        <v>0</v>
      </c>
      <c r="S36" s="19">
        <v>0</v>
      </c>
      <c r="AA36" s="32"/>
      <c r="AB36" s="19">
        <v>0</v>
      </c>
      <c r="AC36" s="19">
        <v>0</v>
      </c>
      <c r="AD36" s="19">
        <v>0</v>
      </c>
      <c r="AL36" s="32"/>
      <c r="AM36" s="19">
        <v>2.71162E-2</v>
      </c>
      <c r="AN36" s="19">
        <v>2.73241E-2</v>
      </c>
      <c r="AO36" s="19">
        <v>2.82379E-2</v>
      </c>
      <c r="AW36" s="32"/>
      <c r="AX36" s="19">
        <v>0</v>
      </c>
      <c r="AY36" s="19">
        <v>0</v>
      </c>
      <c r="AZ36" s="19">
        <v>0</v>
      </c>
      <c r="BH36" s="32"/>
      <c r="BI36" s="19">
        <v>0.96688420500000005</v>
      </c>
      <c r="BJ36" s="19">
        <v>0.89303732999999996</v>
      </c>
      <c r="BK36" s="19">
        <v>0.90404492199999997</v>
      </c>
      <c r="BL36" s="19" t="s">
        <v>4104</v>
      </c>
      <c r="BM36" s="19" t="s">
        <v>4104</v>
      </c>
      <c r="BN36" s="19" t="s">
        <v>4104</v>
      </c>
      <c r="BO36" s="19" t="s">
        <v>4104</v>
      </c>
      <c r="BP36" s="19" t="s">
        <v>4104</v>
      </c>
      <c r="BQ36" s="19" t="s">
        <v>4104</v>
      </c>
      <c r="BR36" s="19" t="s">
        <v>4104</v>
      </c>
      <c r="BS36" s="32" t="s">
        <v>4104</v>
      </c>
      <c r="BT36" s="19" t="s">
        <v>4104</v>
      </c>
      <c r="BU36" s="19" t="s">
        <v>4104</v>
      </c>
      <c r="BV36" s="19">
        <v>0.38526054399999998</v>
      </c>
      <c r="BW36" s="19" t="s">
        <v>4104</v>
      </c>
      <c r="BX36" s="19" t="s">
        <v>4104</v>
      </c>
      <c r="BY36" s="19" t="s">
        <v>4104</v>
      </c>
      <c r="BZ36" s="19" t="s">
        <v>4104</v>
      </c>
      <c r="CA36" s="19" t="s">
        <v>4104</v>
      </c>
      <c r="CB36" s="19" t="s">
        <v>4104</v>
      </c>
      <c r="CC36" s="19" t="s">
        <v>4104</v>
      </c>
      <c r="CD36" s="32" t="s">
        <v>4104</v>
      </c>
      <c r="CE36" s="19" t="s">
        <v>4104</v>
      </c>
      <c r="CF36" s="19" t="s">
        <v>4104</v>
      </c>
      <c r="CG36" s="19">
        <v>1.5182660000000001E-2</v>
      </c>
      <c r="CH36" s="19" t="s">
        <v>4104</v>
      </c>
      <c r="CI36" s="19" t="s">
        <v>4104</v>
      </c>
      <c r="CJ36" s="19" t="s">
        <v>4104</v>
      </c>
      <c r="CK36" s="19" t="s">
        <v>4104</v>
      </c>
      <c r="CL36" s="19" t="s">
        <v>4104</v>
      </c>
      <c r="CM36" s="19" t="s">
        <v>4104</v>
      </c>
      <c r="CN36" s="19" t="s">
        <v>4104</v>
      </c>
      <c r="CO36" s="32" t="s">
        <v>4104</v>
      </c>
      <c r="CP36" s="19">
        <v>19.472846220655335</v>
      </c>
      <c r="CQ36" s="19">
        <v>19.3477891531982</v>
      </c>
      <c r="CR36" s="19">
        <v>19.481117533041125</v>
      </c>
      <c r="CS36" s="19" t="s">
        <v>4104</v>
      </c>
      <c r="CT36" s="19" t="s">
        <v>4104</v>
      </c>
      <c r="CU36" s="19" t="s">
        <v>4104</v>
      </c>
      <c r="CV36" s="19" t="s">
        <v>4104</v>
      </c>
      <c r="CW36" s="19" t="s">
        <v>4104</v>
      </c>
      <c r="CX36" s="19" t="s">
        <v>4104</v>
      </c>
      <c r="CY36" s="19" t="s">
        <v>4104</v>
      </c>
      <c r="CZ36" s="32" t="s">
        <v>4104</v>
      </c>
    </row>
    <row r="37" spans="1:104" x14ac:dyDescent="0.2">
      <c r="A37" s="19" t="s">
        <v>3892</v>
      </c>
      <c r="B37" s="19" t="s">
        <v>3893</v>
      </c>
      <c r="E37" s="32" t="s">
        <v>33</v>
      </c>
      <c r="F37" s="19">
        <v>0</v>
      </c>
      <c r="G37" s="19">
        <v>0</v>
      </c>
      <c r="H37" s="19">
        <v>0</v>
      </c>
      <c r="P37" s="32"/>
      <c r="Q37" s="19">
        <v>0</v>
      </c>
      <c r="R37" s="19">
        <v>0</v>
      </c>
      <c r="S37" s="19">
        <v>0</v>
      </c>
      <c r="AA37" s="32"/>
      <c r="AB37" s="19">
        <v>0</v>
      </c>
      <c r="AC37" s="19">
        <v>0</v>
      </c>
      <c r="AD37" s="19">
        <v>0</v>
      </c>
      <c r="AL37" s="32"/>
      <c r="AM37" s="19">
        <v>1.6632899999999999E-2</v>
      </c>
      <c r="AN37" s="19">
        <v>1.7550799999999998E-2</v>
      </c>
      <c r="AO37" s="19">
        <v>1.8517800000000001E-2</v>
      </c>
      <c r="AW37" s="32"/>
      <c r="AX37" s="19">
        <v>0</v>
      </c>
      <c r="AY37" s="19">
        <v>0</v>
      </c>
      <c r="AZ37" s="19">
        <v>0</v>
      </c>
      <c r="BH37" s="32"/>
      <c r="BI37" s="19">
        <v>1.1252152740000001</v>
      </c>
      <c r="BJ37" s="19">
        <v>0.83784188299999995</v>
      </c>
      <c r="BK37" s="19">
        <v>0.93888196300000004</v>
      </c>
      <c r="BL37" s="19" t="s">
        <v>4104</v>
      </c>
      <c r="BM37" s="19" t="s">
        <v>4104</v>
      </c>
      <c r="BN37" s="19" t="s">
        <v>4104</v>
      </c>
      <c r="BO37" s="19" t="s">
        <v>4104</v>
      </c>
      <c r="BP37" s="19" t="s">
        <v>4104</v>
      </c>
      <c r="BQ37" s="19" t="s">
        <v>4104</v>
      </c>
      <c r="BR37" s="19" t="s">
        <v>4104</v>
      </c>
      <c r="BS37" s="32" t="s">
        <v>4104</v>
      </c>
      <c r="BT37" s="19" t="s">
        <v>4104</v>
      </c>
      <c r="BU37" s="19" t="s">
        <v>4104</v>
      </c>
      <c r="BV37" s="19">
        <v>0.60749744400000005</v>
      </c>
      <c r="BW37" s="19" t="s">
        <v>4104</v>
      </c>
      <c r="BX37" s="19" t="s">
        <v>4104</v>
      </c>
      <c r="BY37" s="19" t="s">
        <v>4104</v>
      </c>
      <c r="BZ37" s="19" t="s">
        <v>4104</v>
      </c>
      <c r="CA37" s="19" t="s">
        <v>4104</v>
      </c>
      <c r="CB37" s="19" t="s">
        <v>4104</v>
      </c>
      <c r="CC37" s="19" t="s">
        <v>4104</v>
      </c>
      <c r="CD37" s="32" t="s">
        <v>4104</v>
      </c>
      <c r="CE37" s="19" t="s">
        <v>4104</v>
      </c>
      <c r="CF37" s="19" t="s">
        <v>4104</v>
      </c>
      <c r="CG37" s="19">
        <v>2.6649220000000001E-2</v>
      </c>
      <c r="CH37" s="19" t="s">
        <v>4104</v>
      </c>
      <c r="CI37" s="19" t="s">
        <v>4104</v>
      </c>
      <c r="CJ37" s="19" t="s">
        <v>4104</v>
      </c>
      <c r="CK37" s="19" t="s">
        <v>4104</v>
      </c>
      <c r="CL37" s="19" t="s">
        <v>4104</v>
      </c>
      <c r="CM37" s="19" t="s">
        <v>4104</v>
      </c>
      <c r="CN37" s="19" t="s">
        <v>4104</v>
      </c>
      <c r="CO37" s="32" t="s">
        <v>4104</v>
      </c>
      <c r="CP37" s="19">
        <v>19.022678725806593</v>
      </c>
      <c r="CQ37" s="19">
        <v>19.169953499602347</v>
      </c>
      <c r="CR37" s="19">
        <v>19.751661899552566</v>
      </c>
      <c r="CS37" s="19" t="s">
        <v>4104</v>
      </c>
      <c r="CT37" s="19" t="s">
        <v>4104</v>
      </c>
      <c r="CU37" s="19" t="s">
        <v>4104</v>
      </c>
      <c r="CV37" s="19" t="s">
        <v>4104</v>
      </c>
      <c r="CW37" s="19" t="s">
        <v>4104</v>
      </c>
      <c r="CX37" s="19" t="s">
        <v>4104</v>
      </c>
      <c r="CY37" s="19" t="s">
        <v>4104</v>
      </c>
      <c r="CZ37" s="32" t="s">
        <v>4104</v>
      </c>
    </row>
    <row r="38" spans="1:104" x14ac:dyDescent="0.2">
      <c r="A38" s="19" t="s">
        <v>4094</v>
      </c>
      <c r="B38" s="19" t="s">
        <v>4095</v>
      </c>
      <c r="E38" s="32" t="s">
        <v>56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P38" s="32"/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AA38" s="32"/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L38" s="32"/>
      <c r="AM38" s="19">
        <v>2.1965499999999999E-2</v>
      </c>
      <c r="AN38" s="19">
        <v>2.0820100000000001E-2</v>
      </c>
      <c r="AO38" s="19">
        <v>1.9839800000000001E-2</v>
      </c>
      <c r="AP38" s="19">
        <v>1.7188100000000001E-2</v>
      </c>
      <c r="AQ38" s="19">
        <v>2.2843599999999999E-2</v>
      </c>
      <c r="AR38" s="19">
        <v>2.18122E-2</v>
      </c>
      <c r="AS38" s="19">
        <v>2.0833299999999999E-2</v>
      </c>
      <c r="AT38" s="19">
        <v>2.0160600000000001E-2</v>
      </c>
      <c r="AU38" s="19">
        <v>1.92984E-2</v>
      </c>
      <c r="AW38" s="32"/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H38" s="32"/>
      <c r="BI38" s="19">
        <v>1.2576000000000001</v>
      </c>
      <c r="BJ38" s="19">
        <v>0.89259999999999995</v>
      </c>
      <c r="BK38" s="19">
        <v>0.70589999999999997</v>
      </c>
      <c r="BL38" s="19">
        <v>0.84050000000000002</v>
      </c>
      <c r="BM38" s="19">
        <v>0.76529999999999998</v>
      </c>
      <c r="BN38" s="19">
        <v>0.55869999999999997</v>
      </c>
      <c r="BO38" s="19">
        <v>1.4339999999999999</v>
      </c>
      <c r="BP38" s="19">
        <v>0.73819999999999997</v>
      </c>
      <c r="BQ38" s="19">
        <v>0.52583789730000008</v>
      </c>
      <c r="BR38" s="19" t="s">
        <v>4104</v>
      </c>
      <c r="BS38" s="32" t="s">
        <v>4104</v>
      </c>
      <c r="BT38" s="19">
        <v>0.310915</v>
      </c>
      <c r="BU38" s="19">
        <v>0.42242099999999999</v>
      </c>
      <c r="BV38" s="19">
        <v>0.42084700000000003</v>
      </c>
      <c r="BW38" s="19">
        <v>0.39179599999999998</v>
      </c>
      <c r="BX38" s="19">
        <v>0.46796199999999999</v>
      </c>
      <c r="BY38" s="19">
        <v>0.459451</v>
      </c>
      <c r="BZ38" s="19">
        <v>0.52365200000000001</v>
      </c>
      <c r="CA38" s="19">
        <v>0.56169599999999997</v>
      </c>
      <c r="CB38" s="19">
        <v>0.53190099999999996</v>
      </c>
      <c r="CC38" s="19" t="s">
        <v>4104</v>
      </c>
      <c r="CD38" s="32" t="s">
        <v>4104</v>
      </c>
      <c r="CE38" s="19">
        <v>8.4960000000000001E-3</v>
      </c>
      <c r="CF38" s="19">
        <v>1.9845000000000002E-2</v>
      </c>
      <c r="CG38" s="19">
        <v>1.2893E-2</v>
      </c>
      <c r="CH38" s="19">
        <v>1.1282E-2</v>
      </c>
      <c r="CI38" s="19">
        <v>-5.5835000000000003E-2</v>
      </c>
      <c r="CJ38" s="19">
        <v>-3.4827999999999998E-2</v>
      </c>
      <c r="CK38" s="19">
        <v>-0.116192</v>
      </c>
      <c r="CL38" s="19">
        <v>-6.5924999999999997E-2</v>
      </c>
      <c r="CM38" s="19">
        <v>-7.8856999999999997E-2</v>
      </c>
      <c r="CN38" s="19" t="s">
        <v>4104</v>
      </c>
      <c r="CO38" s="32" t="s">
        <v>4104</v>
      </c>
      <c r="CP38" s="19">
        <v>22.624667218559392</v>
      </c>
      <c r="CQ38" s="19">
        <v>22.329940334664755</v>
      </c>
      <c r="CR38" s="19">
        <v>22.157408442578184</v>
      </c>
      <c r="CS38" s="19">
        <v>22.335674292943992</v>
      </c>
      <c r="CT38" s="19">
        <v>22.046864937080478</v>
      </c>
      <c r="CU38" s="19">
        <v>21.603963670382623</v>
      </c>
      <c r="CV38" s="19">
        <v>22.259750488752292</v>
      </c>
      <c r="CW38" s="19">
        <v>21.498567678051973</v>
      </c>
      <c r="CX38" s="19">
        <v>20.38861667750966</v>
      </c>
      <c r="CY38" s="19" t="s">
        <v>4104</v>
      </c>
      <c r="CZ38" s="32" t="s">
        <v>4104</v>
      </c>
    </row>
    <row r="39" spans="1:104" x14ac:dyDescent="0.2">
      <c r="A39" s="19" t="s">
        <v>3529</v>
      </c>
      <c r="B39" s="19" t="s">
        <v>4096</v>
      </c>
      <c r="E39" s="32" t="s">
        <v>3531</v>
      </c>
      <c r="F39" s="19">
        <v>0</v>
      </c>
      <c r="G39" s="19">
        <v>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O39" s="19">
        <v>1</v>
      </c>
      <c r="P39" s="32">
        <v>1</v>
      </c>
      <c r="Q39" s="19">
        <v>0</v>
      </c>
      <c r="R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Z39" s="19">
        <v>0</v>
      </c>
      <c r="AA39" s="32">
        <v>0</v>
      </c>
      <c r="AB39" s="19">
        <v>0</v>
      </c>
      <c r="AC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K39" s="19">
        <v>0</v>
      </c>
      <c r="AL39" s="32">
        <v>0</v>
      </c>
      <c r="AM39" s="19">
        <v>2.21833E-2</v>
      </c>
      <c r="AN39" s="19">
        <v>2.2030000000000001E-2</v>
      </c>
      <c r="AP39" s="19">
        <v>2.3282600000000001E-2</v>
      </c>
      <c r="AQ39" s="19">
        <v>2.2886099999999999E-2</v>
      </c>
      <c r="AR39" s="19">
        <v>2.45043E-2</v>
      </c>
      <c r="AS39" s="19">
        <v>2.4570999999999999E-2</v>
      </c>
      <c r="AT39" s="19">
        <v>2.4242300000000001E-2</v>
      </c>
      <c r="AV39" s="19">
        <v>2.3548800000000002E-2</v>
      </c>
      <c r="AW39" s="32">
        <v>2.2677510000000001E-2</v>
      </c>
      <c r="AX39" s="19">
        <v>0</v>
      </c>
      <c r="AY39" s="19">
        <v>0</v>
      </c>
      <c r="BA39" s="19">
        <v>1</v>
      </c>
      <c r="BB39" s="19">
        <v>1</v>
      </c>
      <c r="BC39" s="19">
        <v>1</v>
      </c>
      <c r="BD39" s="19">
        <v>1</v>
      </c>
      <c r="BE39" s="19">
        <v>1</v>
      </c>
      <c r="BG39" s="19">
        <v>1</v>
      </c>
      <c r="BH39" s="32">
        <v>1</v>
      </c>
      <c r="BI39" s="19" t="s">
        <v>4104</v>
      </c>
      <c r="BJ39" s="19" t="s">
        <v>4104</v>
      </c>
      <c r="BK39" s="19" t="s">
        <v>4104</v>
      </c>
      <c r="BL39" s="19">
        <v>0.70422895056138202</v>
      </c>
      <c r="BM39" s="19">
        <v>0.56035503260052</v>
      </c>
      <c r="BN39" s="19">
        <v>0.66622883631069196</v>
      </c>
      <c r="BO39" s="19">
        <v>0.615744490510305</v>
      </c>
      <c r="BP39" s="19">
        <v>0.80743476396362102</v>
      </c>
      <c r="BQ39" s="19" t="s">
        <v>4104</v>
      </c>
      <c r="BR39" s="19">
        <v>0.92778267722761398</v>
      </c>
      <c r="BS39" s="32">
        <v>2.37291318490061</v>
      </c>
      <c r="BT39" s="19">
        <v>0.29060000000000002</v>
      </c>
      <c r="BU39" s="19">
        <v>0.19764999999999999</v>
      </c>
      <c r="BV39" s="19" t="s">
        <v>4104</v>
      </c>
      <c r="BW39" s="19">
        <v>7.1629999999999999E-2</v>
      </c>
      <c r="BX39" s="19">
        <v>0.20737</v>
      </c>
      <c r="BY39" s="19">
        <v>0.23941000000000001</v>
      </c>
      <c r="BZ39" s="19">
        <v>0.27016000000000001</v>
      </c>
      <c r="CA39" s="19">
        <v>0.28922999999999999</v>
      </c>
      <c r="CB39" s="19" t="s">
        <v>4104</v>
      </c>
      <c r="CC39" s="19">
        <v>0.12678</v>
      </c>
      <c r="CD39" s="32">
        <v>6.5040000000000001E-2</v>
      </c>
      <c r="CE39" s="19">
        <v>-7.5719999999999996E-2</v>
      </c>
      <c r="CF39" s="19">
        <v>0.13094384999999997</v>
      </c>
      <c r="CG39" s="19" t="s">
        <v>4104</v>
      </c>
      <c r="CH39" s="19">
        <v>0.13094384999999997</v>
      </c>
      <c r="CI39" s="19">
        <v>7.8359999999999999E-2</v>
      </c>
      <c r="CJ39" s="19">
        <v>-0.11684</v>
      </c>
      <c r="CK39" s="19">
        <v>3.7560000000000003E-2</v>
      </c>
      <c r="CL39" s="19">
        <v>-7.3830000000000007E-2</v>
      </c>
      <c r="CM39" s="19" t="s">
        <v>4104</v>
      </c>
      <c r="CN39" s="19">
        <v>0.13094384999999997</v>
      </c>
      <c r="CO39" s="32">
        <v>7.5649999999999995E-2</v>
      </c>
      <c r="CP39" s="19" t="s">
        <v>4104</v>
      </c>
      <c r="CQ39" s="19" t="s">
        <v>4104</v>
      </c>
      <c r="CR39" s="19" t="s">
        <v>4104</v>
      </c>
      <c r="CS39" s="19">
        <v>19.850349439599807</v>
      </c>
      <c r="CT39" s="19">
        <v>19.833609733168252</v>
      </c>
      <c r="CU39" s="19">
        <v>19.880825758408044</v>
      </c>
      <c r="CV39" s="19">
        <v>19.739681057623407</v>
      </c>
      <c r="CW39" s="19">
        <v>19.94287023312177</v>
      </c>
      <c r="CX39" s="19" t="s">
        <v>4104</v>
      </c>
      <c r="CY39" s="19">
        <v>20.772139045286629</v>
      </c>
      <c r="CZ39" s="32">
        <v>21.74770873619018</v>
      </c>
    </row>
    <row r="40" spans="1:104" x14ac:dyDescent="0.2">
      <c r="A40" s="19" t="s">
        <v>3532</v>
      </c>
      <c r="B40" s="19" t="s">
        <v>3533</v>
      </c>
      <c r="E40" s="32" t="s">
        <v>56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P40" s="32"/>
      <c r="S40" s="19">
        <v>0</v>
      </c>
      <c r="T40" s="19">
        <v>0</v>
      </c>
      <c r="U40" s="19">
        <v>0</v>
      </c>
      <c r="V40" s="19">
        <v>0</v>
      </c>
      <c r="W40" s="19">
        <v>0</v>
      </c>
      <c r="AA40" s="32"/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L40" s="32"/>
      <c r="AO40" s="19">
        <v>2.3407399999999998E-2</v>
      </c>
      <c r="AP40" s="19">
        <v>2.47175E-2</v>
      </c>
      <c r="AR40" s="19">
        <v>2.4927499999999998E-2</v>
      </c>
      <c r="AS40" s="19">
        <v>2.9987900000000001E-2</v>
      </c>
      <c r="AW40" s="32"/>
      <c r="AZ40" s="19">
        <v>0</v>
      </c>
      <c r="BA40" s="19">
        <v>0</v>
      </c>
      <c r="BC40" s="19">
        <v>1</v>
      </c>
      <c r="BD40" s="19">
        <v>1</v>
      </c>
      <c r="BH40" s="32"/>
      <c r="BI40" s="19" t="s">
        <v>4104</v>
      </c>
      <c r="BJ40" s="19" t="s">
        <v>4104</v>
      </c>
      <c r="BK40" s="19" t="s">
        <v>4104</v>
      </c>
      <c r="BL40" s="19" t="s">
        <v>4104</v>
      </c>
      <c r="BM40" s="19" t="s">
        <v>4104</v>
      </c>
      <c r="BN40" s="19" t="s">
        <v>4104</v>
      </c>
      <c r="BO40" s="19" t="s">
        <v>4104</v>
      </c>
      <c r="BP40" s="19" t="s">
        <v>4104</v>
      </c>
      <c r="BQ40" s="19" t="s">
        <v>4104</v>
      </c>
      <c r="BR40" s="19" t="s">
        <v>4104</v>
      </c>
      <c r="BS40" s="32" t="s">
        <v>4104</v>
      </c>
      <c r="BT40" s="19" t="s">
        <v>4104</v>
      </c>
      <c r="BU40" s="19" t="s">
        <v>4104</v>
      </c>
      <c r="BV40" s="19" t="s">
        <v>4104</v>
      </c>
      <c r="BW40" s="19" t="s">
        <v>4104</v>
      </c>
      <c r="BX40" s="19" t="s">
        <v>4104</v>
      </c>
      <c r="BY40" s="19" t="s">
        <v>4104</v>
      </c>
      <c r="BZ40" s="19" t="s">
        <v>4104</v>
      </c>
      <c r="CA40" s="19" t="s">
        <v>4104</v>
      </c>
      <c r="CB40" s="19" t="s">
        <v>4104</v>
      </c>
      <c r="CC40" s="19" t="s">
        <v>4104</v>
      </c>
      <c r="CD40" s="32" t="s">
        <v>4104</v>
      </c>
      <c r="CE40" s="19" t="s">
        <v>4104</v>
      </c>
      <c r="CF40" s="19" t="s">
        <v>4104</v>
      </c>
      <c r="CG40" s="19">
        <v>-0.219998</v>
      </c>
      <c r="CH40" s="19">
        <v>-0.158194</v>
      </c>
      <c r="CI40" s="19">
        <v>-0.45790700000000001</v>
      </c>
      <c r="CJ40" s="19">
        <v>-0.35789399999999999</v>
      </c>
      <c r="CK40" s="19">
        <v>-0.59402007594999995</v>
      </c>
      <c r="CL40" s="19" t="s">
        <v>4104</v>
      </c>
      <c r="CM40" s="19" t="s">
        <v>4104</v>
      </c>
      <c r="CN40" s="19" t="s">
        <v>4104</v>
      </c>
      <c r="CO40" s="32" t="s">
        <v>4104</v>
      </c>
      <c r="CP40" s="19" t="s">
        <v>4104</v>
      </c>
      <c r="CQ40" s="19" t="s">
        <v>4104</v>
      </c>
      <c r="CR40" s="19">
        <v>17.713258152851918</v>
      </c>
      <c r="CS40" s="19">
        <v>18.734660481671455</v>
      </c>
      <c r="CT40" s="19">
        <v>18.619362735981333</v>
      </c>
      <c r="CU40" s="19">
        <v>18.329793866904339</v>
      </c>
      <c r="CV40" s="19">
        <v>17.884504833042165</v>
      </c>
      <c r="CW40" s="19" t="s">
        <v>4104</v>
      </c>
      <c r="CX40" s="19" t="s">
        <v>4104</v>
      </c>
      <c r="CY40" s="19" t="s">
        <v>4104</v>
      </c>
      <c r="CZ40" s="32" t="s">
        <v>4104</v>
      </c>
    </row>
    <row r="41" spans="1:104" x14ac:dyDescent="0.2">
      <c r="A41" s="19" t="s">
        <v>3534</v>
      </c>
      <c r="B41" s="19" t="s">
        <v>3535</v>
      </c>
      <c r="E41" s="32" t="s">
        <v>56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32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32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32">
        <v>0</v>
      </c>
      <c r="AP41" s="19">
        <v>1.9288699999999999E-2</v>
      </c>
      <c r="AQ41" s="19">
        <v>1.8127799999999999E-2</v>
      </c>
      <c r="AR41" s="19">
        <v>1.7002699999999999E-2</v>
      </c>
      <c r="AS41" s="19">
        <v>2.15154E-2</v>
      </c>
      <c r="AT41" s="19">
        <v>2.1598200000000001E-2</v>
      </c>
      <c r="AU41" s="19">
        <v>2.10738E-2</v>
      </c>
      <c r="AV41" s="19">
        <v>2.20313E-2</v>
      </c>
      <c r="AW41" s="32">
        <v>2.3474399999999999E-2</v>
      </c>
      <c r="BA41" s="19">
        <v>0</v>
      </c>
      <c r="BB41" s="19">
        <v>0</v>
      </c>
      <c r="BC41" s="19">
        <v>1</v>
      </c>
      <c r="BD41" s="19">
        <v>0</v>
      </c>
      <c r="BE41" s="19">
        <v>0</v>
      </c>
      <c r="BF41" s="19">
        <v>1</v>
      </c>
      <c r="BG41" s="19">
        <v>1</v>
      </c>
      <c r="BH41" s="32">
        <v>1</v>
      </c>
      <c r="BI41" s="19" t="s">
        <v>4104</v>
      </c>
      <c r="BJ41" s="19" t="s">
        <v>4104</v>
      </c>
      <c r="BK41" s="19" t="s">
        <v>4104</v>
      </c>
      <c r="BL41" s="19">
        <v>2.31730298</v>
      </c>
      <c r="BM41" s="19">
        <v>0.83817126399999997</v>
      </c>
      <c r="BN41" s="19">
        <v>0.52583789730000008</v>
      </c>
      <c r="BO41" s="19">
        <v>0.97614277699999996</v>
      </c>
      <c r="BP41" s="19">
        <v>0.74153987399999999</v>
      </c>
      <c r="BQ41" s="19">
        <v>0.66348693999999997</v>
      </c>
      <c r="BR41" s="19">
        <v>0.541751435</v>
      </c>
      <c r="BS41" s="32">
        <v>0.54711791899999995</v>
      </c>
      <c r="BT41" s="19" t="s">
        <v>4104</v>
      </c>
      <c r="BU41" s="19" t="s">
        <v>4104</v>
      </c>
      <c r="BV41" s="19" t="s">
        <v>4104</v>
      </c>
      <c r="BW41" s="19">
        <v>8.5498400000000002E-2</v>
      </c>
      <c r="BX41" s="19">
        <v>7.9691957999999993E-2</v>
      </c>
      <c r="BY41" s="19" t="s">
        <v>4104</v>
      </c>
      <c r="BZ41" s="19" t="s">
        <v>4104</v>
      </c>
      <c r="CA41" s="19" t="s">
        <v>4104</v>
      </c>
      <c r="CB41" s="19">
        <v>4.6973710000000002E-2</v>
      </c>
      <c r="CC41" s="19">
        <v>5.2733202E-2</v>
      </c>
      <c r="CD41" s="32">
        <v>5.0895800999999997E-2</v>
      </c>
      <c r="CE41" s="19" t="s">
        <v>4104</v>
      </c>
      <c r="CF41" s="19" t="s">
        <v>4104</v>
      </c>
      <c r="CG41" s="19" t="s">
        <v>4104</v>
      </c>
      <c r="CH41" s="19">
        <v>-5.2561541000000003E-2</v>
      </c>
      <c r="CI41" s="19">
        <v>-0.10389411</v>
      </c>
      <c r="CJ41" s="19">
        <v>-0.157874823</v>
      </c>
      <c r="CK41" s="19">
        <v>-0.157874823</v>
      </c>
      <c r="CL41" s="19">
        <v>-0.18276000000000001</v>
      </c>
      <c r="CM41" s="19">
        <v>-0.15321000000000001</v>
      </c>
      <c r="CN41" s="19">
        <v>-0.10933</v>
      </c>
      <c r="CO41" s="32">
        <v>-0.11426</v>
      </c>
      <c r="CP41" s="19" t="s">
        <v>4104</v>
      </c>
      <c r="CQ41" s="19" t="s">
        <v>4104</v>
      </c>
      <c r="CR41" s="19" t="s">
        <v>4104</v>
      </c>
      <c r="CS41" s="19">
        <v>18.891914865831428</v>
      </c>
      <c r="CT41" s="19">
        <v>17.676623353513364</v>
      </c>
      <c r="CU41" s="19">
        <v>18.128152280027411</v>
      </c>
      <c r="CV41" s="19">
        <v>18.974135879694259</v>
      </c>
      <c r="CW41" s="19">
        <v>18.497072178448985</v>
      </c>
      <c r="CX41" s="19">
        <v>18.16642700011278</v>
      </c>
      <c r="CY41" s="19">
        <v>17.83760695597875</v>
      </c>
      <c r="CZ41" s="32">
        <v>17.7229932718502</v>
      </c>
    </row>
    <row r="42" spans="1:104" x14ac:dyDescent="0.2">
      <c r="A42" s="19" t="s">
        <v>3537</v>
      </c>
      <c r="B42" s="19" t="s">
        <v>3538</v>
      </c>
      <c r="E42" s="32" t="s">
        <v>56</v>
      </c>
      <c r="H42" s="19">
        <v>0</v>
      </c>
      <c r="I42" s="19">
        <v>0</v>
      </c>
      <c r="J42" s="19">
        <v>0</v>
      </c>
      <c r="P42" s="32"/>
      <c r="S42" s="19">
        <v>0</v>
      </c>
      <c r="T42" s="19">
        <v>0</v>
      </c>
      <c r="U42" s="19">
        <v>0</v>
      </c>
      <c r="AA42" s="32"/>
      <c r="AD42" s="19">
        <v>0</v>
      </c>
      <c r="AE42" s="19">
        <v>0</v>
      </c>
      <c r="AF42" s="19">
        <v>0</v>
      </c>
      <c r="AL42" s="32"/>
      <c r="AO42" s="19">
        <v>2.1465600000000001E-2</v>
      </c>
      <c r="AP42" s="19">
        <v>2.24449E-2</v>
      </c>
      <c r="AQ42" s="19">
        <v>2.3177E-2</v>
      </c>
      <c r="AW42" s="32"/>
      <c r="AZ42" s="19">
        <v>1</v>
      </c>
      <c r="BA42" s="19">
        <v>1</v>
      </c>
      <c r="BB42" s="19">
        <v>1</v>
      </c>
      <c r="BH42" s="32"/>
      <c r="BI42" s="19" t="s">
        <v>4104</v>
      </c>
      <c r="BJ42" s="19" t="s">
        <v>4104</v>
      </c>
      <c r="BK42" s="19">
        <v>1.4155808928059901</v>
      </c>
      <c r="BL42" s="19">
        <v>1.9414770347841399</v>
      </c>
      <c r="BM42" s="19">
        <v>1.2892991797236999</v>
      </c>
      <c r="BN42" s="19" t="s">
        <v>4104</v>
      </c>
      <c r="BO42" s="19" t="s">
        <v>4104</v>
      </c>
      <c r="BP42" s="19" t="s">
        <v>4104</v>
      </c>
      <c r="BQ42" s="19" t="s">
        <v>4104</v>
      </c>
      <c r="BR42" s="19" t="s">
        <v>4104</v>
      </c>
      <c r="BS42" s="32" t="s">
        <v>4104</v>
      </c>
      <c r="BT42" s="19" t="s">
        <v>4104</v>
      </c>
      <c r="BU42" s="19" t="s">
        <v>4104</v>
      </c>
      <c r="BV42" s="19">
        <v>0.37035000000000001</v>
      </c>
      <c r="BW42" s="19">
        <v>2.9873E-3</v>
      </c>
      <c r="BX42" s="19">
        <v>0.28408</v>
      </c>
      <c r="BY42" s="19" t="s">
        <v>4104</v>
      </c>
      <c r="BZ42" s="19" t="s">
        <v>4104</v>
      </c>
      <c r="CA42" s="19" t="s">
        <v>4104</v>
      </c>
      <c r="CB42" s="19" t="s">
        <v>4104</v>
      </c>
      <c r="CC42" s="19" t="s">
        <v>4104</v>
      </c>
      <c r="CD42" s="32" t="s">
        <v>4104</v>
      </c>
      <c r="CE42" s="19" t="s">
        <v>4104</v>
      </c>
      <c r="CF42" s="19" t="s">
        <v>4104</v>
      </c>
      <c r="CG42" s="19">
        <v>-7.417E-2</v>
      </c>
      <c r="CH42" s="19">
        <v>-1.158E-2</v>
      </c>
      <c r="CI42" s="19">
        <v>7.1209999999999996E-2</v>
      </c>
      <c r="CJ42" s="19" t="s">
        <v>4104</v>
      </c>
      <c r="CK42" s="19" t="s">
        <v>4104</v>
      </c>
      <c r="CL42" s="19" t="s">
        <v>4104</v>
      </c>
      <c r="CM42" s="19" t="s">
        <v>4104</v>
      </c>
      <c r="CN42" s="19" t="s">
        <v>4104</v>
      </c>
      <c r="CO42" s="32" t="s">
        <v>4104</v>
      </c>
      <c r="CP42" s="19" t="s">
        <v>4104</v>
      </c>
      <c r="CQ42" s="19" t="s">
        <v>4104</v>
      </c>
      <c r="CR42" s="19">
        <v>20.72835685569056</v>
      </c>
      <c r="CS42" s="19">
        <v>21.363779509644328</v>
      </c>
      <c r="CT42" s="19">
        <v>21.115722771094212</v>
      </c>
      <c r="CU42" s="19" t="s">
        <v>4104</v>
      </c>
      <c r="CV42" s="19" t="s">
        <v>4104</v>
      </c>
      <c r="CW42" s="19" t="s">
        <v>4104</v>
      </c>
      <c r="CX42" s="19" t="s">
        <v>4104</v>
      </c>
      <c r="CY42" s="19" t="s">
        <v>4104</v>
      </c>
      <c r="CZ42" s="32" t="s">
        <v>4104</v>
      </c>
    </row>
    <row r="43" spans="1:104" x14ac:dyDescent="0.2">
      <c r="A43" s="19" t="s">
        <v>1057</v>
      </c>
      <c r="B43" s="19" t="s">
        <v>1058</v>
      </c>
      <c r="E43" s="32" t="s">
        <v>56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32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32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32">
        <v>0</v>
      </c>
      <c r="AM43" s="19">
        <v>1.8214500000000002E-2</v>
      </c>
      <c r="AN43" s="19">
        <v>1.8668400000000002E-2</v>
      </c>
      <c r="AO43" s="19">
        <v>1.7382999999999999E-2</v>
      </c>
      <c r="AP43" s="19">
        <v>1.77293E-2</v>
      </c>
      <c r="AQ43" s="19">
        <v>1.6798E-2</v>
      </c>
      <c r="AR43" s="19">
        <v>1.8473400000000001E-2</v>
      </c>
      <c r="AS43" s="19">
        <v>1.8658999999999999E-2</v>
      </c>
      <c r="AT43" s="19">
        <v>1.9466500000000001E-2</v>
      </c>
      <c r="AU43" s="19">
        <v>2.0331200000000001E-2</v>
      </c>
      <c r="AV43" s="19">
        <v>2.15073E-2</v>
      </c>
      <c r="AW43" s="32">
        <v>2.73283E-2</v>
      </c>
      <c r="AX43" s="19">
        <v>1</v>
      </c>
      <c r="AY43" s="19">
        <v>1</v>
      </c>
      <c r="AZ43" s="19">
        <v>1</v>
      </c>
      <c r="BA43" s="19">
        <v>1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32">
        <v>1</v>
      </c>
      <c r="BI43" s="19">
        <v>1.7539</v>
      </c>
      <c r="BJ43" s="19">
        <v>1.3717999999999999</v>
      </c>
      <c r="BK43" s="19">
        <v>1.0758000000000001</v>
      </c>
      <c r="BL43" s="19">
        <v>1.7544</v>
      </c>
      <c r="BM43" s="19">
        <v>1.4391</v>
      </c>
      <c r="BN43" s="19">
        <v>2.5019999999999998</v>
      </c>
      <c r="BO43" s="19">
        <v>2.4718</v>
      </c>
      <c r="BP43" s="19">
        <v>2.3778999999999999</v>
      </c>
      <c r="BQ43" s="19">
        <v>1.2181999999999999</v>
      </c>
      <c r="BR43" s="19">
        <v>7.1551</v>
      </c>
      <c r="BS43" s="32">
        <v>7.1551</v>
      </c>
      <c r="BT43" s="19">
        <v>0.37137900000000001</v>
      </c>
      <c r="BU43" s="19">
        <v>0.348935</v>
      </c>
      <c r="BV43" s="19">
        <v>0.34506500000000001</v>
      </c>
      <c r="BW43" s="19">
        <v>0.393542</v>
      </c>
      <c r="BX43" s="19">
        <v>0.49685000000000001</v>
      </c>
      <c r="BY43" s="19">
        <v>0.62941899999999995</v>
      </c>
      <c r="BZ43" s="19">
        <v>0.60897699999999999</v>
      </c>
      <c r="CA43" s="19">
        <v>0.64112899999999995</v>
      </c>
      <c r="CB43" s="19">
        <v>0.72281600000000001</v>
      </c>
      <c r="CC43" s="19">
        <v>0.80535400000000001</v>
      </c>
      <c r="CD43" s="32">
        <v>0.74833899999999998</v>
      </c>
      <c r="CE43" s="19">
        <v>-3.3029000000000003E-2</v>
      </c>
      <c r="CF43" s="19">
        <v>3.3140000000000001E-3</v>
      </c>
      <c r="CG43" s="19">
        <v>1.2949E-2</v>
      </c>
      <c r="CH43" s="19">
        <v>1.2400000000000001E-4</v>
      </c>
      <c r="CI43" s="19">
        <v>-0.10364</v>
      </c>
      <c r="CJ43" s="19">
        <v>-6.7764000000000005E-2</v>
      </c>
      <c r="CK43" s="19">
        <v>-0.10865900000000001</v>
      </c>
      <c r="CL43" s="19">
        <v>-2.9760000000000002E-2</v>
      </c>
      <c r="CM43" s="19">
        <v>-4.5740999999999997E-2</v>
      </c>
      <c r="CN43" s="19">
        <v>-0.110943</v>
      </c>
      <c r="CO43" s="32">
        <v>-4.2535000000000003E-2</v>
      </c>
      <c r="CP43" s="19">
        <v>20.622634233448593</v>
      </c>
      <c r="CQ43" s="19">
        <v>20.397170394685322</v>
      </c>
      <c r="CR43" s="19">
        <v>20.200099208609391</v>
      </c>
      <c r="CS43" s="19">
        <v>20.697455189588027</v>
      </c>
      <c r="CT43" s="19">
        <v>20.091639817368005</v>
      </c>
      <c r="CU43" s="19">
        <v>20.217976028905628</v>
      </c>
      <c r="CV43" s="19">
        <v>20.154239962699453</v>
      </c>
      <c r="CW43" s="19">
        <v>20.019746450556564</v>
      </c>
      <c r="CX43" s="19">
        <v>19.168285332807621</v>
      </c>
      <c r="CY43" s="19">
        <v>19.321084340975208</v>
      </c>
      <c r="CZ43" s="32">
        <v>18.502527976337547</v>
      </c>
    </row>
    <row r="44" spans="1:104" x14ac:dyDescent="0.2">
      <c r="A44" s="19" t="s">
        <v>3540</v>
      </c>
      <c r="B44" s="19" t="s">
        <v>3541</v>
      </c>
      <c r="E44" s="32" t="s">
        <v>56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32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32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32">
        <v>0</v>
      </c>
      <c r="AM44" s="19">
        <v>3.0433200000000001E-2</v>
      </c>
      <c r="AN44" s="19">
        <v>2.3361E-2</v>
      </c>
      <c r="AO44" s="19">
        <v>2.6410599999999999E-2</v>
      </c>
      <c r="AP44" s="19">
        <v>2.65204E-2</v>
      </c>
      <c r="AQ44" s="19">
        <v>1.9540999999999999E-2</v>
      </c>
      <c r="AR44" s="19">
        <v>2.12479E-2</v>
      </c>
      <c r="AS44" s="19">
        <v>2.1741E-2</v>
      </c>
      <c r="AT44" s="19">
        <v>1.9435999999999998E-2</v>
      </c>
      <c r="AU44" s="19">
        <v>1.94322E-2</v>
      </c>
      <c r="AV44" s="19">
        <v>2.19705E-2</v>
      </c>
      <c r="AW44" s="32">
        <v>2.5557099999999999E-2</v>
      </c>
      <c r="AX44" s="19">
        <v>1</v>
      </c>
      <c r="AY44" s="19">
        <v>1</v>
      </c>
      <c r="AZ44" s="19">
        <v>1</v>
      </c>
      <c r="BA44" s="19">
        <v>1</v>
      </c>
      <c r="BB44" s="19">
        <v>1</v>
      </c>
      <c r="BC44" s="19">
        <v>1</v>
      </c>
      <c r="BD44" s="19">
        <v>1</v>
      </c>
      <c r="BE44" s="19">
        <v>1</v>
      </c>
      <c r="BF44" s="19">
        <v>0</v>
      </c>
      <c r="BG44" s="19">
        <v>0</v>
      </c>
      <c r="BH44" s="32">
        <v>1</v>
      </c>
      <c r="BI44" s="19" t="s">
        <v>4104</v>
      </c>
      <c r="BJ44" s="19" t="s">
        <v>4104</v>
      </c>
      <c r="BK44" s="19" t="s">
        <v>4104</v>
      </c>
      <c r="BL44" s="19" t="s">
        <v>4104</v>
      </c>
      <c r="BM44" s="19" t="s">
        <v>4104</v>
      </c>
      <c r="BN44" s="19" t="s">
        <v>4104</v>
      </c>
      <c r="BO44" s="19" t="s">
        <v>4104</v>
      </c>
      <c r="BP44" s="19" t="s">
        <v>4104</v>
      </c>
      <c r="BQ44" s="19" t="s">
        <v>4104</v>
      </c>
      <c r="BR44" s="19" t="s">
        <v>4104</v>
      </c>
      <c r="BS44" s="32" t="s">
        <v>4104</v>
      </c>
      <c r="BT44" s="19" t="s">
        <v>4104</v>
      </c>
      <c r="BU44" s="19" t="s">
        <v>4104</v>
      </c>
      <c r="BV44" s="19">
        <v>0.46943817100000002</v>
      </c>
      <c r="BW44" s="19">
        <v>0.86766592399999853</v>
      </c>
      <c r="BX44" s="19">
        <v>0.838703384</v>
      </c>
      <c r="BY44" s="19">
        <v>0.86766592399999853</v>
      </c>
      <c r="BZ44" s="19">
        <v>0.86766592399999853</v>
      </c>
      <c r="CA44" s="19">
        <v>0.86766592399999853</v>
      </c>
      <c r="CB44" s="19">
        <v>0.86766592399999853</v>
      </c>
      <c r="CC44" s="19">
        <v>0.86766592399999853</v>
      </c>
      <c r="CD44" s="32">
        <v>0.86766592399999853</v>
      </c>
      <c r="CE44" s="19" t="s">
        <v>4104</v>
      </c>
      <c r="CF44" s="19" t="s">
        <v>4104</v>
      </c>
      <c r="CG44" s="19">
        <v>-6.9018650000000001E-2</v>
      </c>
      <c r="CH44" s="19">
        <v>-0.251911736</v>
      </c>
      <c r="CI44" s="19">
        <v>7.6568059999999993E-2</v>
      </c>
      <c r="CJ44" s="19">
        <v>-0.31497762699999998</v>
      </c>
      <c r="CK44" s="19">
        <v>-0.31497762699999998</v>
      </c>
      <c r="CL44" s="19">
        <v>-0.1943</v>
      </c>
      <c r="CM44" s="19">
        <v>-0.35471999999999998</v>
      </c>
      <c r="CN44" s="19">
        <v>-0.37258999999999998</v>
      </c>
      <c r="CO44" s="32">
        <v>-0.32580999999999999</v>
      </c>
      <c r="CP44" s="19">
        <v>16.471776900977758</v>
      </c>
      <c r="CQ44" s="19">
        <v>17.962438082594502</v>
      </c>
      <c r="CR44" s="19">
        <v>18.597854908959906</v>
      </c>
      <c r="CS44" s="19">
        <v>17.960884046298379</v>
      </c>
      <c r="CT44" s="19">
        <v>18.597521475090659</v>
      </c>
      <c r="CU44" s="19">
        <v>17.854751065293545</v>
      </c>
      <c r="CV44" s="19">
        <v>17.133431397631423</v>
      </c>
      <c r="CW44" s="19">
        <v>16.471776900977758</v>
      </c>
      <c r="CX44" s="19">
        <v>16.471776900977758</v>
      </c>
      <c r="CY44" s="19">
        <v>16.653026397703279</v>
      </c>
      <c r="CZ44" s="32">
        <v>17.810421450470891</v>
      </c>
    </row>
    <row r="45" spans="1:104" x14ac:dyDescent="0.2">
      <c r="A45" s="19" t="s">
        <v>1073</v>
      </c>
      <c r="B45" s="19" t="s">
        <v>1074</v>
      </c>
      <c r="E45" s="32" t="s">
        <v>56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32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32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32">
        <v>0</v>
      </c>
      <c r="AM45" s="19">
        <v>1.8349399999999998E-2</v>
      </c>
      <c r="AN45" s="19">
        <v>2.1703900000000002E-2</v>
      </c>
      <c r="AO45" s="19">
        <v>2.1763500000000002E-2</v>
      </c>
      <c r="AP45" s="19">
        <v>2.1970099999999999E-2</v>
      </c>
      <c r="AQ45" s="19">
        <v>2.1569700000000001E-2</v>
      </c>
      <c r="AR45" s="19">
        <v>2.2488999999999999E-2</v>
      </c>
      <c r="AS45" s="19">
        <v>2.25741E-2</v>
      </c>
      <c r="AT45" s="19">
        <v>2.26213E-2</v>
      </c>
      <c r="AU45" s="19">
        <v>2.1763999999999999E-2</v>
      </c>
      <c r="AV45" s="19">
        <v>2.1767700000000001E-2</v>
      </c>
      <c r="AW45" s="32">
        <v>2.0608999999999999E-2</v>
      </c>
      <c r="AX45" s="19">
        <v>0</v>
      </c>
      <c r="AY45" s="19">
        <v>1</v>
      </c>
      <c r="AZ45" s="19">
        <v>1</v>
      </c>
      <c r="BA45" s="19">
        <v>0</v>
      </c>
      <c r="BB45" s="19">
        <v>0</v>
      </c>
      <c r="BC45" s="19">
        <v>0</v>
      </c>
      <c r="BD45" s="19">
        <v>1</v>
      </c>
      <c r="BE45" s="19">
        <v>1</v>
      </c>
      <c r="BF45" s="19">
        <v>1</v>
      </c>
      <c r="BG45" s="19">
        <v>0</v>
      </c>
      <c r="BH45" s="32">
        <v>0</v>
      </c>
      <c r="BI45" s="19" t="s">
        <v>4104</v>
      </c>
      <c r="BJ45" s="19" t="s">
        <v>4104</v>
      </c>
      <c r="BK45" s="19" t="s">
        <v>4104</v>
      </c>
      <c r="BL45" s="19" t="s">
        <v>4104</v>
      </c>
      <c r="BM45" s="19" t="s">
        <v>4104</v>
      </c>
      <c r="BN45" s="19" t="s">
        <v>4104</v>
      </c>
      <c r="BO45" s="19" t="s">
        <v>4104</v>
      </c>
      <c r="BP45" s="19" t="s">
        <v>4104</v>
      </c>
      <c r="BQ45" s="19" t="s">
        <v>4104</v>
      </c>
      <c r="BR45" s="19" t="s">
        <v>4104</v>
      </c>
      <c r="BS45" s="32" t="s">
        <v>4104</v>
      </c>
      <c r="BT45" s="19" t="s">
        <v>4104</v>
      </c>
      <c r="BU45" s="19" t="s">
        <v>4104</v>
      </c>
      <c r="BV45" s="19" t="s">
        <v>4104</v>
      </c>
      <c r="BW45" s="19" t="s">
        <v>4104</v>
      </c>
      <c r="BX45" s="19" t="s">
        <v>4104</v>
      </c>
      <c r="BY45" s="19" t="s">
        <v>4104</v>
      </c>
      <c r="BZ45" s="19" t="s">
        <v>4104</v>
      </c>
      <c r="CA45" s="19" t="s">
        <v>4104</v>
      </c>
      <c r="CB45" s="19" t="s">
        <v>4104</v>
      </c>
      <c r="CC45" s="19" t="s">
        <v>4104</v>
      </c>
      <c r="CD45" s="32" t="s">
        <v>4104</v>
      </c>
      <c r="CE45" s="19" t="s">
        <v>4104</v>
      </c>
      <c r="CF45" s="19" t="s">
        <v>4104</v>
      </c>
      <c r="CG45" s="19" t="s">
        <v>4104</v>
      </c>
      <c r="CH45" s="19" t="s">
        <v>4104</v>
      </c>
      <c r="CI45" s="19" t="s">
        <v>4104</v>
      </c>
      <c r="CJ45" s="19" t="s">
        <v>4104</v>
      </c>
      <c r="CK45" s="19" t="s">
        <v>4104</v>
      </c>
      <c r="CL45" s="19" t="s">
        <v>4104</v>
      </c>
      <c r="CM45" s="19" t="s">
        <v>4104</v>
      </c>
      <c r="CN45" s="19" t="s">
        <v>4104</v>
      </c>
      <c r="CO45" s="32" t="s">
        <v>4104</v>
      </c>
      <c r="CP45" s="19" t="s">
        <v>4104</v>
      </c>
      <c r="CQ45" s="19" t="s">
        <v>4104</v>
      </c>
      <c r="CR45" s="19" t="s">
        <v>4104</v>
      </c>
      <c r="CS45" s="19" t="s">
        <v>4104</v>
      </c>
      <c r="CT45" s="19" t="s">
        <v>4104</v>
      </c>
      <c r="CU45" s="19" t="s">
        <v>4104</v>
      </c>
      <c r="CV45" s="19" t="s">
        <v>4104</v>
      </c>
      <c r="CW45" s="19" t="s">
        <v>4104</v>
      </c>
      <c r="CX45" s="19" t="s">
        <v>4104</v>
      </c>
      <c r="CY45" s="19" t="s">
        <v>4104</v>
      </c>
      <c r="CZ45" s="32" t="s">
        <v>4104</v>
      </c>
    </row>
    <row r="46" spans="1:104" x14ac:dyDescent="0.2">
      <c r="A46" s="19" t="s">
        <v>3544</v>
      </c>
      <c r="B46" s="19" t="s">
        <v>3545</v>
      </c>
      <c r="E46" s="32" t="s">
        <v>56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32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32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32">
        <v>0</v>
      </c>
      <c r="AM46" s="19">
        <v>3.11746E-2</v>
      </c>
      <c r="AN46" s="19">
        <v>2.8775800000000001E-2</v>
      </c>
      <c r="AO46" s="19">
        <v>2.9334300000000001E-2</v>
      </c>
      <c r="AP46" s="19">
        <v>2.9555000000000001E-2</v>
      </c>
      <c r="AQ46" s="19">
        <v>2.8252599999999999E-2</v>
      </c>
      <c r="AR46" s="19">
        <v>2.8761399999999999E-2</v>
      </c>
      <c r="AS46" s="19">
        <v>2.95535E-2</v>
      </c>
      <c r="AT46" s="19">
        <v>3.1217100000000001E-2</v>
      </c>
      <c r="AU46" s="19">
        <v>3.2341700000000001E-2</v>
      </c>
      <c r="AV46" s="19">
        <v>3.2017499999999997E-2</v>
      </c>
      <c r="AW46" s="32">
        <v>3.2232400000000001E-2</v>
      </c>
      <c r="AX46" s="19">
        <v>0</v>
      </c>
      <c r="AY46" s="19">
        <v>0</v>
      </c>
      <c r="AZ46" s="19">
        <v>0</v>
      </c>
      <c r="BA46" s="19">
        <v>0</v>
      </c>
      <c r="BB46" s="19">
        <v>1</v>
      </c>
      <c r="BC46" s="19">
        <v>1</v>
      </c>
      <c r="BD46" s="19">
        <v>1</v>
      </c>
      <c r="BE46" s="19">
        <v>1</v>
      </c>
      <c r="BF46" s="19">
        <v>1</v>
      </c>
      <c r="BG46" s="19">
        <v>1</v>
      </c>
      <c r="BH46" s="32">
        <v>1</v>
      </c>
      <c r="BI46" s="19">
        <v>1.8867659999999999</v>
      </c>
      <c r="BJ46" s="19">
        <v>1.8649616659999999</v>
      </c>
      <c r="BK46" s="19">
        <v>1.964872645</v>
      </c>
      <c r="BL46" s="19">
        <v>1.6970601320000001</v>
      </c>
      <c r="BM46" s="19">
        <v>1.9210373510000001</v>
      </c>
      <c r="BN46" s="19">
        <v>2.5018354989999998</v>
      </c>
      <c r="BO46" s="19">
        <v>1.0385189180000001</v>
      </c>
      <c r="BP46" s="19">
        <v>2.930648309</v>
      </c>
      <c r="BQ46" s="19">
        <v>2.5960661780000001</v>
      </c>
      <c r="BR46" s="19">
        <v>11.025982470999988</v>
      </c>
      <c r="BS46" s="32" t="s">
        <v>4104</v>
      </c>
      <c r="BT46" s="19" t="s">
        <v>4104</v>
      </c>
      <c r="BU46" s="19" t="s">
        <v>4104</v>
      </c>
      <c r="BV46" s="19">
        <v>0.49206237800000002</v>
      </c>
      <c r="BW46" s="19">
        <v>0.51085754400000005</v>
      </c>
      <c r="BX46" s="19">
        <v>0.67408416699999996</v>
      </c>
      <c r="BY46" s="19">
        <v>0.71433982799999995</v>
      </c>
      <c r="BZ46" s="19">
        <v>0.71433982799999995</v>
      </c>
      <c r="CA46" s="19">
        <v>0.86766592399999853</v>
      </c>
      <c r="CB46" s="19">
        <v>0.86766592399999853</v>
      </c>
      <c r="CC46" s="19">
        <v>0.86766592399999853</v>
      </c>
      <c r="CD46" s="32">
        <v>0.86766592399999853</v>
      </c>
      <c r="CE46" s="19" t="s">
        <v>4104</v>
      </c>
      <c r="CF46" s="19" t="s">
        <v>4104</v>
      </c>
      <c r="CG46" s="19">
        <v>0.10325304</v>
      </c>
      <c r="CH46" s="19">
        <v>1.41668E-3</v>
      </c>
      <c r="CI46" s="19">
        <v>-3.8869259000000003E-2</v>
      </c>
      <c r="CJ46" s="19">
        <v>-4.6237019999999997E-2</v>
      </c>
      <c r="CK46" s="19">
        <v>-4.6237019999999997E-2</v>
      </c>
      <c r="CL46" s="19">
        <v>-0.11591</v>
      </c>
      <c r="CM46" s="19">
        <v>-2.307E-2</v>
      </c>
      <c r="CN46" s="19">
        <v>-2.2100000000000002E-2</v>
      </c>
      <c r="CO46" s="32">
        <v>-8.1290000000000001E-2</v>
      </c>
      <c r="CP46" s="19">
        <v>19.974931263513731</v>
      </c>
      <c r="CQ46" s="19">
        <v>20.761371313069375</v>
      </c>
      <c r="CR46" s="19">
        <v>21.281927226731632</v>
      </c>
      <c r="CS46" s="19">
        <v>21.313070187174006</v>
      </c>
      <c r="CT46" s="19">
        <v>21.165657040405417</v>
      </c>
      <c r="CU46" s="19">
        <v>21.134305975651642</v>
      </c>
      <c r="CV46" s="19">
        <v>19.537566059301319</v>
      </c>
      <c r="CW46" s="19">
        <v>20.197789750660046</v>
      </c>
      <c r="CX46" s="19">
        <v>18.954184855760001</v>
      </c>
      <c r="CY46" s="19">
        <v>19.461294148036863</v>
      </c>
      <c r="CZ46" s="32">
        <v>19.314051201716019</v>
      </c>
    </row>
    <row r="47" spans="1:104" x14ac:dyDescent="0.2">
      <c r="A47" s="19" t="s">
        <v>3550</v>
      </c>
      <c r="B47" s="19" t="s">
        <v>3551</v>
      </c>
      <c r="E47" s="32" t="s">
        <v>56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32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32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9">
        <v>0</v>
      </c>
      <c r="AL47" s="32">
        <v>0</v>
      </c>
      <c r="AM47" s="19">
        <v>2.72781E-2</v>
      </c>
      <c r="AN47" s="19">
        <v>2.7281E-2</v>
      </c>
      <c r="AO47" s="19">
        <v>2.72686E-2</v>
      </c>
      <c r="AP47" s="19">
        <v>2.9748E-2</v>
      </c>
      <c r="AQ47" s="19">
        <v>2.7980100000000001E-2</v>
      </c>
      <c r="AR47" s="19">
        <v>2.7927799999999999E-2</v>
      </c>
      <c r="AS47" s="19">
        <v>3.03398E-2</v>
      </c>
      <c r="AT47" s="19">
        <v>3.1770899999999998E-2</v>
      </c>
      <c r="AU47" s="19">
        <v>3.0509100000000001E-2</v>
      </c>
      <c r="AV47" s="19">
        <v>3.0538699999999998E-2</v>
      </c>
      <c r="AW47" s="32">
        <v>2.35456E-2</v>
      </c>
      <c r="AX47" s="19">
        <v>0</v>
      </c>
      <c r="AY47" s="19">
        <v>1</v>
      </c>
      <c r="AZ47" s="19">
        <v>1</v>
      </c>
      <c r="BA47" s="19">
        <v>1</v>
      </c>
      <c r="BB47" s="19">
        <v>0</v>
      </c>
      <c r="BC47" s="19">
        <v>0</v>
      </c>
      <c r="BD47" s="19">
        <v>0</v>
      </c>
      <c r="BE47" s="19">
        <v>0</v>
      </c>
      <c r="BF47" s="19">
        <v>0</v>
      </c>
      <c r="BG47" s="19">
        <v>1</v>
      </c>
      <c r="BH47" s="32">
        <v>1</v>
      </c>
      <c r="BI47" s="19">
        <v>7.8576427573111598</v>
      </c>
      <c r="BJ47" s="19">
        <v>10.9119585206831</v>
      </c>
      <c r="BK47" s="19">
        <v>11.025982470999988</v>
      </c>
      <c r="BL47" s="19">
        <v>11.025982470999988</v>
      </c>
      <c r="BM47" s="19">
        <v>11.025982470999988</v>
      </c>
      <c r="BN47" s="19">
        <v>1.0372987532229401</v>
      </c>
      <c r="BO47" s="19">
        <v>1.9733414313816999</v>
      </c>
      <c r="BP47" s="19">
        <v>1.7100779461389899</v>
      </c>
      <c r="BQ47" s="19">
        <v>1.37334192364378</v>
      </c>
      <c r="BR47" s="19">
        <v>1.9320031634246499</v>
      </c>
      <c r="BS47" s="32">
        <v>2.2669549275179901</v>
      </c>
      <c r="BT47" s="19">
        <v>0.45221</v>
      </c>
      <c r="BU47" s="19">
        <v>0.40903</v>
      </c>
      <c r="BV47" s="19">
        <v>0.48487999999999998</v>
      </c>
      <c r="BW47" s="19">
        <v>0.49420999999999998</v>
      </c>
      <c r="BX47" s="19">
        <v>0.44711000000000001</v>
      </c>
      <c r="BY47" s="19">
        <v>0.43470999999999999</v>
      </c>
      <c r="BZ47" s="19">
        <v>0.35785</v>
      </c>
      <c r="CA47" s="19">
        <v>0.32685999999999998</v>
      </c>
      <c r="CB47" s="19">
        <v>0.33450999999999997</v>
      </c>
      <c r="CC47" s="19">
        <v>0.41866999999999999</v>
      </c>
      <c r="CD47" s="32">
        <v>0.49219000000000002</v>
      </c>
      <c r="CE47" s="19">
        <v>-4.4400000000000004E-3</v>
      </c>
      <c r="CF47" s="19">
        <v>8.5000000000000006E-3</v>
      </c>
      <c r="CG47" s="19">
        <v>8.5299999999999994E-3</v>
      </c>
      <c r="CH47" s="19">
        <v>1.167E-2</v>
      </c>
      <c r="CI47" s="19">
        <v>1.6369999999999999E-2</v>
      </c>
      <c r="CJ47" s="19">
        <v>5.9199999999999999E-3</v>
      </c>
      <c r="CK47" s="19">
        <v>-1.434E-2</v>
      </c>
      <c r="CL47" s="19">
        <v>3.96E-3</v>
      </c>
      <c r="CM47" s="19">
        <v>1E-3</v>
      </c>
      <c r="CN47" s="19">
        <v>-1.17E-2</v>
      </c>
      <c r="CO47" s="32">
        <v>-8.9590000000000003E-2</v>
      </c>
      <c r="CP47" s="19">
        <v>20.905587393740365</v>
      </c>
      <c r="CQ47" s="19">
        <v>21.271387245456097</v>
      </c>
      <c r="CR47" s="19">
        <v>21.534196053162741</v>
      </c>
      <c r="CS47" s="19">
        <v>22.039674070602135</v>
      </c>
      <c r="CT47" s="19">
        <v>22.22065424557189</v>
      </c>
      <c r="CU47" s="19">
        <v>21.141976171804597</v>
      </c>
      <c r="CV47" s="19">
        <v>23.035801260793626</v>
      </c>
      <c r="CW47" s="19">
        <v>23.065071643093738</v>
      </c>
      <c r="CX47" s="19">
        <v>22.834690424479298</v>
      </c>
      <c r="CY47" s="19">
        <v>22.974557635552905</v>
      </c>
      <c r="CZ47" s="32">
        <v>22.521669848893136</v>
      </c>
    </row>
    <row r="48" spans="1:104" x14ac:dyDescent="0.2">
      <c r="A48" s="19" t="s">
        <v>3552</v>
      </c>
      <c r="B48" s="19" t="s">
        <v>3553</v>
      </c>
      <c r="E48" s="32" t="s">
        <v>56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32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32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9">
        <v>0</v>
      </c>
      <c r="AL48" s="32">
        <v>0</v>
      </c>
      <c r="AM48" s="19">
        <v>1.8764900000000001E-2</v>
      </c>
      <c r="AN48" s="19">
        <v>1.88697E-2</v>
      </c>
      <c r="AO48" s="19">
        <v>1.8982599999999999E-2</v>
      </c>
      <c r="AP48" s="19">
        <v>1.78824E-2</v>
      </c>
      <c r="AQ48" s="19">
        <v>1.8345799999999999E-2</v>
      </c>
      <c r="AR48" s="19">
        <v>2.0747399999999999E-2</v>
      </c>
      <c r="AS48" s="19">
        <v>2.08174E-2</v>
      </c>
      <c r="AT48" s="19">
        <v>2.3717700000000001E-2</v>
      </c>
      <c r="AU48" s="19">
        <v>2.4522800000000001E-2</v>
      </c>
      <c r="AV48" s="19">
        <v>2.31121E-2</v>
      </c>
      <c r="AW48" s="32">
        <v>2.7796999999999999E-2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32">
        <v>0</v>
      </c>
      <c r="BI48" s="19">
        <v>1.5243122099999999</v>
      </c>
      <c r="BJ48" s="19">
        <v>0.90151906800000003</v>
      </c>
      <c r="BK48" s="19">
        <v>0.54659506400000002</v>
      </c>
      <c r="BL48" s="19">
        <v>1.6883906319999999</v>
      </c>
      <c r="BM48" s="19">
        <v>1.814923697</v>
      </c>
      <c r="BN48" s="19" t="s">
        <v>4104</v>
      </c>
      <c r="BO48" s="19">
        <v>1.7515728209999999</v>
      </c>
      <c r="BP48" s="19">
        <v>1.027243219</v>
      </c>
      <c r="BQ48" s="19">
        <v>1.0117287100000001</v>
      </c>
      <c r="BR48" s="19">
        <v>1.9156714889999999</v>
      </c>
      <c r="BS48" s="32">
        <v>6.4739192079999999</v>
      </c>
      <c r="BT48" s="19" t="s">
        <v>4104</v>
      </c>
      <c r="BU48" s="19" t="s">
        <v>4104</v>
      </c>
      <c r="BV48" s="19" t="s">
        <v>4104</v>
      </c>
      <c r="BW48" s="19" t="s">
        <v>4104</v>
      </c>
      <c r="BX48" s="19">
        <v>7.3851200000000002E-3</v>
      </c>
      <c r="BY48" s="19">
        <v>7.8849499999999999E-3</v>
      </c>
      <c r="BZ48" s="19">
        <v>7.8849499999999999E-3</v>
      </c>
      <c r="CA48" s="19">
        <v>1.8501305000000012E-3</v>
      </c>
      <c r="CB48" s="19" t="s">
        <v>4104</v>
      </c>
      <c r="CC48" s="19">
        <v>8.8240632999999999E-2</v>
      </c>
      <c r="CD48" s="32">
        <v>0.15041419</v>
      </c>
      <c r="CE48" s="19" t="s">
        <v>4104</v>
      </c>
      <c r="CF48" s="19" t="s">
        <v>4104</v>
      </c>
      <c r="CG48" s="19">
        <v>-0.367493134</v>
      </c>
      <c r="CH48" s="19">
        <v>-4.8020691999999997E-2</v>
      </c>
      <c r="CI48" s="19">
        <v>0.12376741400000001</v>
      </c>
      <c r="CJ48" s="19">
        <v>0.13094384999999997</v>
      </c>
      <c r="CK48" s="19">
        <v>0.13094384999999997</v>
      </c>
      <c r="CL48" s="19">
        <v>-4.8469999999999999E-2</v>
      </c>
      <c r="CM48" s="19">
        <v>-0.21998999999999999</v>
      </c>
      <c r="CN48" s="19">
        <v>-5.7500000000000002E-2</v>
      </c>
      <c r="CO48" s="32">
        <v>-2.1139999999999999E-2</v>
      </c>
      <c r="CP48" s="19">
        <v>18.413009394247791</v>
      </c>
      <c r="CQ48" s="19">
        <v>17.843880902262544</v>
      </c>
      <c r="CR48" s="19">
        <v>16.582389259017418</v>
      </c>
      <c r="CS48" s="19">
        <v>17.485973973024084</v>
      </c>
      <c r="CT48" s="19">
        <v>17.753285127291011</v>
      </c>
      <c r="CU48" s="19">
        <v>17.129754742762486</v>
      </c>
      <c r="CV48" s="19">
        <v>17.995996118506362</v>
      </c>
      <c r="CW48" s="19">
        <v>16.990927581657715</v>
      </c>
      <c r="CX48" s="19">
        <v>16.740691603567228</v>
      </c>
      <c r="CY48" s="19">
        <v>17.117410487874622</v>
      </c>
      <c r="CZ48" s="32">
        <v>18.213705773799738</v>
      </c>
    </row>
    <row r="49" spans="1:104" x14ac:dyDescent="0.2">
      <c r="A49" s="19" t="s">
        <v>1051</v>
      </c>
      <c r="B49" s="19" t="s">
        <v>1052</v>
      </c>
      <c r="E49" s="32" t="s">
        <v>56</v>
      </c>
      <c r="F49" s="19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32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32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9">
        <v>0</v>
      </c>
      <c r="AL49" s="32">
        <v>1</v>
      </c>
      <c r="AM49" s="19">
        <v>1.7738199999999999E-2</v>
      </c>
      <c r="AN49" s="19">
        <v>1.9383399999999999E-2</v>
      </c>
      <c r="AO49" s="19">
        <v>2.0498300000000001E-2</v>
      </c>
      <c r="AP49" s="19">
        <v>2.0781899999999999E-2</v>
      </c>
      <c r="AQ49" s="19">
        <v>2.0647100000000002E-2</v>
      </c>
      <c r="AR49" s="19">
        <v>2.1007000000000001E-2</v>
      </c>
      <c r="AS49" s="19">
        <v>2.1743999999999999E-2</v>
      </c>
      <c r="AT49" s="19">
        <v>2.23486E-2</v>
      </c>
      <c r="AU49" s="19">
        <v>2.14348E-2</v>
      </c>
      <c r="AV49" s="19">
        <v>2.3788900000000002E-2</v>
      </c>
      <c r="AW49" s="32">
        <v>2.7232800000000001E-2</v>
      </c>
      <c r="AX49" s="19">
        <v>0</v>
      </c>
      <c r="AY49" s="19">
        <v>1</v>
      </c>
      <c r="AZ49" s="19">
        <v>1</v>
      </c>
      <c r="BA49" s="19">
        <v>1</v>
      </c>
      <c r="BB49" s="19">
        <v>1</v>
      </c>
      <c r="BC49" s="19">
        <v>1</v>
      </c>
      <c r="BD49" s="19">
        <v>1</v>
      </c>
      <c r="BE49" s="19">
        <v>1</v>
      </c>
      <c r="BF49" s="19">
        <v>1</v>
      </c>
      <c r="BG49" s="19">
        <v>1</v>
      </c>
      <c r="BH49" s="32">
        <v>1</v>
      </c>
      <c r="BI49" s="19">
        <v>2.9205360339867599</v>
      </c>
      <c r="BJ49" s="19">
        <v>0.88285817521667898</v>
      </c>
      <c r="BK49" s="19">
        <v>1.4682596210451599</v>
      </c>
      <c r="BL49" s="19">
        <v>1.5781735479471</v>
      </c>
      <c r="BM49" s="19">
        <v>1.3305322510167299</v>
      </c>
      <c r="BN49" s="19">
        <v>1.3685478374200399</v>
      </c>
      <c r="BO49" s="19">
        <v>1.24104719965036</v>
      </c>
      <c r="BP49" s="19">
        <v>1.6918837667034301</v>
      </c>
      <c r="BQ49" s="19">
        <v>1.48665118994433</v>
      </c>
      <c r="BR49" s="19">
        <v>1.37286254939411</v>
      </c>
      <c r="BS49" s="32">
        <v>0.81232582456991698</v>
      </c>
      <c r="BT49" s="19">
        <v>0.21898000000000001</v>
      </c>
      <c r="BU49" s="19">
        <v>0.12684999999999999</v>
      </c>
      <c r="BV49" s="19">
        <v>0.12937000000000001</v>
      </c>
      <c r="BW49" s="19">
        <v>9.919E-2</v>
      </c>
      <c r="BX49" s="19">
        <v>0.11422</v>
      </c>
      <c r="BY49" s="19">
        <v>0.12399</v>
      </c>
      <c r="BZ49" s="19">
        <v>0.23688000000000001</v>
      </c>
      <c r="CA49" s="19">
        <v>0.23372000000000001</v>
      </c>
      <c r="CB49" s="19">
        <v>0.21934000000000001</v>
      </c>
      <c r="CC49" s="19">
        <v>0.24096000000000001</v>
      </c>
      <c r="CD49" s="32">
        <v>0.30707000000000001</v>
      </c>
      <c r="CE49" s="19">
        <v>3.0370000000000001E-2</v>
      </c>
      <c r="CF49" s="19">
        <v>0.13094384999999997</v>
      </c>
      <c r="CG49" s="19">
        <v>0.13094384999999997</v>
      </c>
      <c r="CH49" s="19">
        <v>7.2190000000000004E-2</v>
      </c>
      <c r="CI49" s="19">
        <v>2.9170000000000001E-2</v>
      </c>
      <c r="CJ49" s="19">
        <v>8.4010000000000001E-2</v>
      </c>
      <c r="CK49" s="19">
        <v>-2.9229999999999999E-2</v>
      </c>
      <c r="CL49" s="19">
        <v>8.0030000000000004E-2</v>
      </c>
      <c r="CM49" s="19">
        <v>0.10126</v>
      </c>
      <c r="CN49" s="19">
        <v>6.6699999999999995E-2</v>
      </c>
      <c r="CO49" s="32">
        <v>-5.0819999999999997E-2</v>
      </c>
      <c r="CP49" s="19" t="s">
        <v>4104</v>
      </c>
      <c r="CQ49" s="19" t="s">
        <v>4104</v>
      </c>
      <c r="CR49" s="19" t="s">
        <v>4104</v>
      </c>
      <c r="CS49" s="19" t="s">
        <v>4104</v>
      </c>
      <c r="CT49" s="19" t="s">
        <v>4104</v>
      </c>
      <c r="CU49" s="19" t="s">
        <v>4104</v>
      </c>
      <c r="CV49" s="19" t="s">
        <v>4104</v>
      </c>
      <c r="CW49" s="19" t="s">
        <v>4104</v>
      </c>
      <c r="CX49" s="19" t="s">
        <v>4104</v>
      </c>
      <c r="CY49" s="19" t="s">
        <v>4104</v>
      </c>
      <c r="CZ49" s="32" t="s">
        <v>4104</v>
      </c>
    </row>
    <row r="50" spans="1:104" x14ac:dyDescent="0.2">
      <c r="A50" s="19" t="s">
        <v>3555</v>
      </c>
      <c r="B50" s="19" t="s">
        <v>3556</v>
      </c>
      <c r="E50" s="32" t="s">
        <v>56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P50" s="32"/>
      <c r="Q50" s="19">
        <v>0</v>
      </c>
      <c r="R50" s="19">
        <v>0</v>
      </c>
      <c r="S50" s="19">
        <v>0</v>
      </c>
      <c r="T50" s="19">
        <v>0</v>
      </c>
      <c r="U50" s="19">
        <v>0</v>
      </c>
      <c r="AA50" s="32"/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L50" s="32"/>
      <c r="AM50" s="19">
        <v>1.8659200000000001E-2</v>
      </c>
      <c r="AN50" s="19">
        <v>1.9393199999999999E-2</v>
      </c>
      <c r="AO50" s="19">
        <v>1.8328799999999999E-2</v>
      </c>
      <c r="AP50" s="19">
        <v>1.81487E-2</v>
      </c>
      <c r="AQ50" s="19">
        <v>1.8042900000000001E-2</v>
      </c>
      <c r="AW50" s="32"/>
      <c r="AX50" s="19">
        <v>0</v>
      </c>
      <c r="AY50" s="19">
        <v>0</v>
      </c>
      <c r="AZ50" s="19">
        <v>0</v>
      </c>
      <c r="BA50" s="19">
        <v>0</v>
      </c>
      <c r="BB50" s="19">
        <v>0</v>
      </c>
      <c r="BH50" s="32"/>
      <c r="BI50" s="19">
        <v>5.0420579190000003</v>
      </c>
      <c r="BJ50" s="19">
        <v>2.4446566769999998</v>
      </c>
      <c r="BK50" s="19">
        <v>3.0671509619999999</v>
      </c>
      <c r="BL50" s="19">
        <v>4.2140384150000001</v>
      </c>
      <c r="BM50" s="19">
        <v>11.025982470999988</v>
      </c>
      <c r="BN50" s="19" t="s">
        <v>4104</v>
      </c>
      <c r="BO50" s="19" t="s">
        <v>4104</v>
      </c>
      <c r="BP50" s="19" t="s">
        <v>4104</v>
      </c>
      <c r="BQ50" s="19" t="s">
        <v>4104</v>
      </c>
      <c r="BR50" s="19" t="s">
        <v>4104</v>
      </c>
      <c r="BS50" s="32" t="s">
        <v>4104</v>
      </c>
      <c r="BT50" s="19" t="s">
        <v>4104</v>
      </c>
      <c r="BU50" s="19" t="s">
        <v>4104</v>
      </c>
      <c r="BV50" s="19" t="s">
        <v>4104</v>
      </c>
      <c r="BW50" s="19" t="s">
        <v>4104</v>
      </c>
      <c r="BX50" s="19" t="s">
        <v>4104</v>
      </c>
      <c r="BY50" s="19" t="s">
        <v>4104</v>
      </c>
      <c r="BZ50" s="19" t="s">
        <v>4104</v>
      </c>
      <c r="CA50" s="19" t="s">
        <v>4104</v>
      </c>
      <c r="CB50" s="19" t="s">
        <v>4104</v>
      </c>
      <c r="CC50" s="19" t="s">
        <v>4104</v>
      </c>
      <c r="CD50" s="32" t="s">
        <v>4104</v>
      </c>
      <c r="CE50" s="19" t="s">
        <v>4104</v>
      </c>
      <c r="CF50" s="19" t="s">
        <v>4104</v>
      </c>
      <c r="CG50" s="19">
        <v>-0.48697242699999999</v>
      </c>
      <c r="CH50" s="19">
        <v>-0.59402007594999995</v>
      </c>
      <c r="CI50" s="19">
        <v>-0.59402007594999995</v>
      </c>
      <c r="CJ50" s="19" t="s">
        <v>4104</v>
      </c>
      <c r="CK50" s="19" t="s">
        <v>4104</v>
      </c>
      <c r="CL50" s="19" t="s">
        <v>4104</v>
      </c>
      <c r="CM50" s="19" t="s">
        <v>4104</v>
      </c>
      <c r="CN50" s="19" t="s">
        <v>4104</v>
      </c>
      <c r="CO50" s="32" t="s">
        <v>4104</v>
      </c>
      <c r="CP50" s="19">
        <v>18.006956119757774</v>
      </c>
      <c r="CQ50" s="19">
        <v>17.048155156718298</v>
      </c>
      <c r="CR50" s="19">
        <v>16.686801428047648</v>
      </c>
      <c r="CS50" s="19">
        <v>16.898933144645255</v>
      </c>
      <c r="CT50" s="19">
        <v>17.148732407616997</v>
      </c>
      <c r="CU50" s="19" t="s">
        <v>4104</v>
      </c>
      <c r="CV50" s="19" t="s">
        <v>4104</v>
      </c>
      <c r="CW50" s="19" t="s">
        <v>4104</v>
      </c>
      <c r="CX50" s="19" t="s">
        <v>4104</v>
      </c>
      <c r="CY50" s="19" t="s">
        <v>4104</v>
      </c>
      <c r="CZ50" s="32" t="s">
        <v>4104</v>
      </c>
    </row>
    <row r="51" spans="1:104" x14ac:dyDescent="0.2">
      <c r="A51" s="19" t="s">
        <v>3901</v>
      </c>
      <c r="B51" s="19" t="s">
        <v>3902</v>
      </c>
      <c r="E51" s="32" t="s">
        <v>56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32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32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9">
        <v>0</v>
      </c>
      <c r="AL51" s="32">
        <v>0</v>
      </c>
      <c r="AM51" s="19">
        <v>2.4226999999999999E-2</v>
      </c>
      <c r="AN51" s="19">
        <v>2.5222700000000001E-2</v>
      </c>
      <c r="AO51" s="19">
        <v>2.7349700000000001E-2</v>
      </c>
      <c r="AP51" s="19">
        <v>3.0051399999999999E-2</v>
      </c>
      <c r="AQ51" s="19">
        <v>2.9851200000000001E-2</v>
      </c>
      <c r="AR51" s="19">
        <v>3.0785799999999999E-2</v>
      </c>
      <c r="AS51" s="19">
        <v>3.0652599999999999E-2</v>
      </c>
      <c r="AT51" s="19">
        <v>2.74275E-2</v>
      </c>
      <c r="AU51" s="19">
        <v>2.7524199999999999E-2</v>
      </c>
      <c r="AV51" s="19">
        <v>2.8339900000000001E-2</v>
      </c>
      <c r="AW51" s="32">
        <v>2.7946200000000001E-2</v>
      </c>
      <c r="AX51" s="19">
        <v>0</v>
      </c>
      <c r="AY51" s="19">
        <v>0</v>
      </c>
      <c r="AZ51" s="19">
        <v>0</v>
      </c>
      <c r="BA51" s="19">
        <v>0</v>
      </c>
      <c r="BB51" s="19">
        <v>0</v>
      </c>
      <c r="BC51" s="19">
        <v>0</v>
      </c>
      <c r="BD51" s="19">
        <v>0</v>
      </c>
      <c r="BE51" s="19">
        <v>0</v>
      </c>
      <c r="BF51" s="19">
        <v>0</v>
      </c>
      <c r="BG51" s="19">
        <v>0</v>
      </c>
      <c r="BH51" s="32">
        <v>0</v>
      </c>
      <c r="BI51" s="19" t="s">
        <v>4104</v>
      </c>
      <c r="BJ51" s="19" t="s">
        <v>4104</v>
      </c>
      <c r="BK51" s="19" t="s">
        <v>4104</v>
      </c>
      <c r="BL51" s="19">
        <v>11.025982470999988</v>
      </c>
      <c r="BM51" s="19">
        <v>11.025982470999988</v>
      </c>
      <c r="BN51" s="19">
        <v>11.025982470999988</v>
      </c>
      <c r="BO51" s="19">
        <v>11.025982470999988</v>
      </c>
      <c r="BP51" s="19">
        <v>11.025982470999988</v>
      </c>
      <c r="BQ51" s="19">
        <v>11.025982470999988</v>
      </c>
      <c r="BR51" s="19">
        <v>11.025982470999988</v>
      </c>
      <c r="BS51" s="32">
        <v>11.025982470999988</v>
      </c>
      <c r="BT51" s="19" t="s">
        <v>4104</v>
      </c>
      <c r="BU51" s="19" t="s">
        <v>4104</v>
      </c>
      <c r="BV51" s="19" t="s">
        <v>4104</v>
      </c>
      <c r="BW51" s="19" t="s">
        <v>4104</v>
      </c>
      <c r="BX51" s="19" t="s">
        <v>4104</v>
      </c>
      <c r="BY51" s="19" t="s">
        <v>4104</v>
      </c>
      <c r="BZ51" s="19" t="s">
        <v>4104</v>
      </c>
      <c r="CA51" s="19" t="s">
        <v>4104</v>
      </c>
      <c r="CB51" s="19" t="s">
        <v>4104</v>
      </c>
      <c r="CC51" s="19" t="s">
        <v>4104</v>
      </c>
      <c r="CD51" s="32" t="s">
        <v>4104</v>
      </c>
      <c r="CE51" s="19" t="s">
        <v>4104</v>
      </c>
      <c r="CF51" s="19" t="s">
        <v>4104</v>
      </c>
      <c r="CG51" s="19" t="s">
        <v>4104</v>
      </c>
      <c r="CH51" s="19">
        <v>2.8033000000000002E-2</v>
      </c>
      <c r="CI51" s="19">
        <v>1.8956999999999998E-2</v>
      </c>
      <c r="CJ51" s="19">
        <v>1.1505000000000001E-2</v>
      </c>
      <c r="CK51" s="19">
        <v>2.1958000000000002E-2</v>
      </c>
      <c r="CL51" s="19">
        <v>2.1135999999999999E-2</v>
      </c>
      <c r="CM51" s="19">
        <v>6.9440000000000005E-3</v>
      </c>
      <c r="CN51" s="19">
        <v>3.4289999999999998E-3</v>
      </c>
      <c r="CO51" s="32">
        <v>1.916E-3</v>
      </c>
      <c r="CP51" s="19">
        <v>17.655730317929986</v>
      </c>
      <c r="CQ51" s="19">
        <v>17.550605435875173</v>
      </c>
      <c r="CR51" s="19">
        <v>18.724716857096361</v>
      </c>
      <c r="CS51" s="19">
        <v>19.00714431172516</v>
      </c>
      <c r="CT51" s="19">
        <v>18.258464121696328</v>
      </c>
      <c r="CU51" s="19">
        <v>17.354621798535252</v>
      </c>
      <c r="CV51" s="19">
        <v>16.471776900977758</v>
      </c>
      <c r="CW51" s="19">
        <v>17.598615512921857</v>
      </c>
      <c r="CX51" s="19">
        <v>16.896066400333297</v>
      </c>
      <c r="CY51" s="19">
        <v>17.72615060754967</v>
      </c>
      <c r="CZ51" s="32">
        <v>16.471776900977758</v>
      </c>
    </row>
    <row r="52" spans="1:104" x14ac:dyDescent="0.2">
      <c r="A52" s="19" t="s">
        <v>1063</v>
      </c>
      <c r="B52" s="19" t="s">
        <v>1064</v>
      </c>
      <c r="E52" s="32" t="s">
        <v>56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32"/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32"/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1</v>
      </c>
      <c r="AI52" s="19">
        <v>1</v>
      </c>
      <c r="AJ52" s="19">
        <v>1</v>
      </c>
      <c r="AK52" s="19">
        <v>1</v>
      </c>
      <c r="AL52" s="32"/>
      <c r="AM52" s="19">
        <v>2.2140099999999999E-2</v>
      </c>
      <c r="AN52" s="19">
        <v>2.38728E-2</v>
      </c>
      <c r="AO52" s="19">
        <v>2.5425099999999999E-2</v>
      </c>
      <c r="AP52" s="19">
        <v>2.6174900000000001E-2</v>
      </c>
      <c r="AQ52" s="19">
        <v>2.5680399999999999E-2</v>
      </c>
      <c r="AR52" s="19">
        <v>2.63E-2</v>
      </c>
      <c r="AS52" s="19">
        <v>2.7258299999999999E-2</v>
      </c>
      <c r="AT52" s="19">
        <v>2.7416599999999999E-2</v>
      </c>
      <c r="AU52" s="19">
        <v>2.6817400000000002E-2</v>
      </c>
      <c r="AV52" s="19">
        <v>2.6292099999999999E-2</v>
      </c>
      <c r="AW52" s="32"/>
      <c r="AX52" s="19">
        <v>1</v>
      </c>
      <c r="AY52" s="19">
        <v>1</v>
      </c>
      <c r="AZ52" s="19">
        <v>1</v>
      </c>
      <c r="BA52" s="19">
        <v>1</v>
      </c>
      <c r="BB52" s="19">
        <v>1</v>
      </c>
      <c r="BC52" s="19">
        <v>1</v>
      </c>
      <c r="BD52" s="19">
        <v>1</v>
      </c>
      <c r="BE52" s="19">
        <v>1</v>
      </c>
      <c r="BF52" s="19">
        <v>1</v>
      </c>
      <c r="BG52" s="19">
        <v>1</v>
      </c>
      <c r="BH52" s="32"/>
      <c r="BI52" s="19" t="s">
        <v>4104</v>
      </c>
      <c r="BJ52" s="19" t="s">
        <v>4104</v>
      </c>
      <c r="BK52" s="19" t="s">
        <v>4104</v>
      </c>
      <c r="BL52" s="19" t="s">
        <v>4104</v>
      </c>
      <c r="BM52" s="19" t="s">
        <v>4104</v>
      </c>
      <c r="BN52" s="19" t="s">
        <v>4104</v>
      </c>
      <c r="BO52" s="19" t="s">
        <v>4104</v>
      </c>
      <c r="BP52" s="19" t="s">
        <v>4104</v>
      </c>
      <c r="BQ52" s="19" t="s">
        <v>4104</v>
      </c>
      <c r="BR52" s="19" t="s">
        <v>4104</v>
      </c>
      <c r="BS52" s="32" t="s">
        <v>4104</v>
      </c>
      <c r="BT52" s="19">
        <v>0.41272999999999999</v>
      </c>
      <c r="BU52" s="19">
        <v>0.45022299999999998</v>
      </c>
      <c r="BV52" s="19">
        <v>0.48602699999999999</v>
      </c>
      <c r="BW52" s="19">
        <v>0.48941499999999999</v>
      </c>
      <c r="BX52" s="19">
        <v>0.478931</v>
      </c>
      <c r="BY52" s="19">
        <v>0.53548899999999999</v>
      </c>
      <c r="BZ52" s="19">
        <v>0.54676899999999995</v>
      </c>
      <c r="CA52" s="19">
        <v>0.68724600000000002</v>
      </c>
      <c r="CB52" s="19">
        <v>0.73784099999999997</v>
      </c>
      <c r="CC52" s="19">
        <v>0.816666</v>
      </c>
      <c r="CD52" s="32" t="s">
        <v>4104</v>
      </c>
      <c r="CE52" s="19">
        <v>-3.9921999999999999E-2</v>
      </c>
      <c r="CF52" s="19">
        <v>1.1098999999999999E-2</v>
      </c>
      <c r="CG52" s="19">
        <v>2.3906E-2</v>
      </c>
      <c r="CH52" s="19">
        <v>-2.7969000000000001E-2</v>
      </c>
      <c r="CI52" s="19">
        <v>-3.1666E-2</v>
      </c>
      <c r="CJ52" s="19">
        <v>-0.15503400000000001</v>
      </c>
      <c r="CK52" s="19">
        <v>-0.16784499999999999</v>
      </c>
      <c r="CL52" s="19">
        <v>-0.102412</v>
      </c>
      <c r="CM52" s="19">
        <v>-6.4982999999999999E-2</v>
      </c>
      <c r="CN52" s="19">
        <v>-9.0291999999999997E-2</v>
      </c>
      <c r="CO52" s="32" t="s">
        <v>4104</v>
      </c>
      <c r="CP52" s="19" t="s">
        <v>4104</v>
      </c>
      <c r="CQ52" s="19" t="s">
        <v>4104</v>
      </c>
      <c r="CR52" s="19" t="s">
        <v>4104</v>
      </c>
      <c r="CS52" s="19" t="s">
        <v>4104</v>
      </c>
      <c r="CT52" s="19" t="s">
        <v>4104</v>
      </c>
      <c r="CU52" s="19" t="s">
        <v>4104</v>
      </c>
      <c r="CV52" s="19" t="s">
        <v>4104</v>
      </c>
      <c r="CW52" s="19" t="s">
        <v>4104</v>
      </c>
      <c r="CX52" s="19" t="s">
        <v>4104</v>
      </c>
      <c r="CY52" s="19" t="s">
        <v>4104</v>
      </c>
      <c r="CZ52" s="32" t="s">
        <v>4104</v>
      </c>
    </row>
    <row r="53" spans="1:104" x14ac:dyDescent="0.2">
      <c r="A53" s="19" t="s">
        <v>3563</v>
      </c>
      <c r="B53" s="19" t="s">
        <v>3564</v>
      </c>
      <c r="E53" s="32" t="s">
        <v>56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32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32">
        <v>1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32">
        <v>0</v>
      </c>
      <c r="AM53" s="19">
        <v>2.7402699999999999E-2</v>
      </c>
      <c r="AN53" s="19">
        <v>2.77652E-2</v>
      </c>
      <c r="AO53" s="19">
        <v>2.9584900000000001E-2</v>
      </c>
      <c r="AP53" s="19">
        <v>2.7746199999999999E-2</v>
      </c>
      <c r="AQ53" s="19">
        <v>2.7006100000000002E-2</v>
      </c>
      <c r="AR53" s="19">
        <v>2.88338E-2</v>
      </c>
      <c r="AS53" s="19">
        <v>2.88285E-2</v>
      </c>
      <c r="AT53" s="19">
        <v>2.9134E-2</v>
      </c>
      <c r="AU53" s="19">
        <v>3.0080599999999999E-2</v>
      </c>
      <c r="AV53" s="19">
        <v>2.80363E-2</v>
      </c>
      <c r="AW53" s="32">
        <v>2.5497599999999999E-2</v>
      </c>
      <c r="AX53" s="19">
        <v>0</v>
      </c>
      <c r="AY53" s="19">
        <v>0</v>
      </c>
      <c r="AZ53" s="19">
        <v>0</v>
      </c>
      <c r="BA53" s="19">
        <v>0</v>
      </c>
      <c r="BB53" s="19">
        <v>0</v>
      </c>
      <c r="BC53" s="19">
        <v>0</v>
      </c>
      <c r="BD53" s="19">
        <v>0</v>
      </c>
      <c r="BE53" s="19">
        <v>0</v>
      </c>
      <c r="BF53" s="19">
        <v>0</v>
      </c>
      <c r="BG53" s="19">
        <v>0</v>
      </c>
      <c r="BH53" s="32">
        <v>0</v>
      </c>
      <c r="BI53" s="19" t="s">
        <v>4104</v>
      </c>
      <c r="BJ53" s="19" t="s">
        <v>4104</v>
      </c>
      <c r="BK53" s="19" t="s">
        <v>4104</v>
      </c>
      <c r="BL53" s="19">
        <v>2.8033000000000001</v>
      </c>
      <c r="BM53" s="19">
        <v>1.8956999999999999</v>
      </c>
      <c r="BN53" s="19">
        <v>1.1505000000000001</v>
      </c>
      <c r="BO53" s="19">
        <v>2.1958000000000002</v>
      </c>
      <c r="BP53" s="19">
        <v>2.1135999999999999</v>
      </c>
      <c r="BQ53" s="19">
        <v>0.69440000000000002</v>
      </c>
      <c r="BR53" s="19">
        <v>0.52583789730000008</v>
      </c>
      <c r="BS53" s="32">
        <v>0.52583789730000008</v>
      </c>
      <c r="BT53" s="19" t="s">
        <v>4104</v>
      </c>
      <c r="BU53" s="19" t="s">
        <v>4104</v>
      </c>
      <c r="BV53" s="19" t="s">
        <v>4104</v>
      </c>
      <c r="BW53" s="19" t="s">
        <v>4104</v>
      </c>
      <c r="BX53" s="19" t="s">
        <v>4104</v>
      </c>
      <c r="BY53" s="19">
        <v>0.19773299999999999</v>
      </c>
      <c r="BZ53" s="19" t="s">
        <v>4104</v>
      </c>
      <c r="CA53" s="19" t="s">
        <v>4104</v>
      </c>
      <c r="CB53" s="19">
        <v>7.8670000000000004E-2</v>
      </c>
      <c r="CC53" s="19">
        <v>0.411856</v>
      </c>
      <c r="CD53" s="32">
        <v>0.51463199999999998</v>
      </c>
      <c r="CE53" s="19" t="s">
        <v>4104</v>
      </c>
      <c r="CF53" s="19" t="s">
        <v>4104</v>
      </c>
      <c r="CG53" s="19" t="s">
        <v>4104</v>
      </c>
      <c r="CH53" s="19" t="s">
        <v>4104</v>
      </c>
      <c r="CI53" s="19">
        <v>6.0283000000000003E-2</v>
      </c>
      <c r="CJ53" s="19">
        <v>-4.3262000000000002E-2</v>
      </c>
      <c r="CK53" s="19">
        <v>-0.13478999999999999</v>
      </c>
      <c r="CL53" s="19">
        <v>4.8599999999999997E-3</v>
      </c>
      <c r="CM53" s="19">
        <v>1.8345E-2</v>
      </c>
      <c r="CN53" s="19">
        <v>3.8304999999999999E-2</v>
      </c>
      <c r="CO53" s="32">
        <v>-0.30970700000000001</v>
      </c>
      <c r="CP53" s="19">
        <v>16.471776900977758</v>
      </c>
      <c r="CQ53" s="19">
        <v>16.471776900977758</v>
      </c>
      <c r="CR53" s="19">
        <v>17.477268013417721</v>
      </c>
      <c r="CS53" s="19">
        <v>19.476552532277591</v>
      </c>
      <c r="CT53" s="19">
        <v>19.414490879567751</v>
      </c>
      <c r="CU53" s="19">
        <v>19.182696121561062</v>
      </c>
      <c r="CV53" s="19">
        <v>20.260058897784745</v>
      </c>
      <c r="CW53" s="19">
        <v>20.439081639789769</v>
      </c>
      <c r="CX53" s="19">
        <v>19.586573728059101</v>
      </c>
      <c r="CY53" s="19">
        <v>19.003023171407062</v>
      </c>
      <c r="CZ53" s="32">
        <v>17.802513012842326</v>
      </c>
    </row>
    <row r="54" spans="1:104" x14ac:dyDescent="0.2">
      <c r="A54" s="19" t="s">
        <v>3567</v>
      </c>
      <c r="B54" s="19" t="s">
        <v>3568</v>
      </c>
      <c r="E54" s="32" t="s">
        <v>56</v>
      </c>
      <c r="G54" s="19">
        <v>0</v>
      </c>
      <c r="J54" s="19">
        <v>0</v>
      </c>
      <c r="P54" s="32"/>
      <c r="R54" s="19">
        <v>0</v>
      </c>
      <c r="U54" s="19">
        <v>0</v>
      </c>
      <c r="AA54" s="32"/>
      <c r="AC54" s="19">
        <v>0</v>
      </c>
      <c r="AF54" s="19">
        <v>0</v>
      </c>
      <c r="AL54" s="32"/>
      <c r="AN54" s="19">
        <v>2.3372299999999999E-2</v>
      </c>
      <c r="AQ54" s="19">
        <v>2.2924099999999999E-2</v>
      </c>
      <c r="AW54" s="32"/>
      <c r="AY54" s="19">
        <v>0</v>
      </c>
      <c r="BB54" s="19">
        <v>0</v>
      </c>
      <c r="BH54" s="32"/>
      <c r="BI54" s="19" t="s">
        <v>4104</v>
      </c>
      <c r="BJ54" s="19" t="s">
        <v>4104</v>
      </c>
      <c r="BK54" s="19" t="s">
        <v>4104</v>
      </c>
      <c r="BL54" s="19" t="s">
        <v>4104</v>
      </c>
      <c r="BM54" s="19" t="s">
        <v>4104</v>
      </c>
      <c r="BN54" s="19" t="s">
        <v>4104</v>
      </c>
      <c r="BO54" s="19" t="s">
        <v>4104</v>
      </c>
      <c r="BP54" s="19" t="s">
        <v>4104</v>
      </c>
      <c r="BQ54" s="19" t="s">
        <v>4104</v>
      </c>
      <c r="BR54" s="19" t="s">
        <v>4104</v>
      </c>
      <c r="BS54" s="32" t="s">
        <v>4104</v>
      </c>
      <c r="BT54" s="19" t="s">
        <v>4104</v>
      </c>
      <c r="BU54" s="19" t="s">
        <v>4104</v>
      </c>
      <c r="BV54" s="19" t="s">
        <v>4104</v>
      </c>
      <c r="BW54" s="19" t="s">
        <v>4104</v>
      </c>
      <c r="BX54" s="19" t="s">
        <v>4104</v>
      </c>
      <c r="BY54" s="19" t="s">
        <v>4104</v>
      </c>
      <c r="BZ54" s="19" t="s">
        <v>4104</v>
      </c>
      <c r="CA54" s="19" t="s">
        <v>4104</v>
      </c>
      <c r="CB54" s="19" t="s">
        <v>4104</v>
      </c>
      <c r="CC54" s="19" t="s">
        <v>4104</v>
      </c>
      <c r="CD54" s="32" t="s">
        <v>4104</v>
      </c>
      <c r="CE54" s="19" t="s">
        <v>4104</v>
      </c>
      <c r="CF54" s="19" t="s">
        <v>4104</v>
      </c>
      <c r="CG54" s="19" t="s">
        <v>4104</v>
      </c>
      <c r="CH54" s="19" t="s">
        <v>4104</v>
      </c>
      <c r="CI54" s="19" t="s">
        <v>4104</v>
      </c>
      <c r="CJ54" s="19" t="s">
        <v>4104</v>
      </c>
      <c r="CK54" s="19" t="s">
        <v>4104</v>
      </c>
      <c r="CL54" s="19" t="s">
        <v>4104</v>
      </c>
      <c r="CM54" s="19" t="s">
        <v>4104</v>
      </c>
      <c r="CN54" s="19" t="s">
        <v>4104</v>
      </c>
      <c r="CO54" s="32" t="s">
        <v>4104</v>
      </c>
      <c r="CP54" s="19" t="s">
        <v>4104</v>
      </c>
      <c r="CQ54" s="19" t="s">
        <v>4104</v>
      </c>
      <c r="CR54" s="19" t="s">
        <v>4104</v>
      </c>
      <c r="CS54" s="19" t="s">
        <v>4104</v>
      </c>
      <c r="CT54" s="19" t="s">
        <v>4104</v>
      </c>
      <c r="CU54" s="19" t="s">
        <v>4104</v>
      </c>
      <c r="CV54" s="19" t="s">
        <v>4104</v>
      </c>
      <c r="CW54" s="19" t="s">
        <v>4104</v>
      </c>
      <c r="CX54" s="19" t="s">
        <v>4104</v>
      </c>
      <c r="CY54" s="19" t="s">
        <v>4104</v>
      </c>
      <c r="CZ54" s="32" t="s">
        <v>4104</v>
      </c>
    </row>
    <row r="55" spans="1:104" x14ac:dyDescent="0.2">
      <c r="A55" s="19" t="s">
        <v>3569</v>
      </c>
      <c r="B55" s="19" t="s">
        <v>3570</v>
      </c>
      <c r="E55" s="32" t="s">
        <v>56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32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32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9">
        <v>0</v>
      </c>
      <c r="AL55" s="32">
        <v>0</v>
      </c>
      <c r="AM55" s="19">
        <v>2.4072E-2</v>
      </c>
      <c r="AN55" s="19">
        <v>2.3740500000000001E-2</v>
      </c>
      <c r="AO55" s="19">
        <v>2.2899599999999999E-2</v>
      </c>
      <c r="AP55" s="19">
        <v>1.8319200000000001E-2</v>
      </c>
      <c r="AQ55" s="19">
        <v>1.74162E-2</v>
      </c>
      <c r="AR55" s="19">
        <v>1.7144E-2</v>
      </c>
      <c r="AS55" s="19">
        <v>1.68664E-2</v>
      </c>
      <c r="AT55" s="19">
        <v>1.7377799999999999E-2</v>
      </c>
      <c r="AU55" s="19">
        <v>1.8652700000000001E-2</v>
      </c>
      <c r="AV55" s="19">
        <v>1.8476200000000002E-2</v>
      </c>
      <c r="AW55" s="32">
        <v>2.1620899999999998E-2</v>
      </c>
      <c r="AX55" s="19">
        <v>1</v>
      </c>
      <c r="AY55" s="19">
        <v>1</v>
      </c>
      <c r="AZ55" s="19">
        <v>1</v>
      </c>
      <c r="BA55" s="19">
        <v>1</v>
      </c>
      <c r="BB55" s="19">
        <v>1</v>
      </c>
      <c r="BC55" s="19">
        <v>1</v>
      </c>
      <c r="BD55" s="19">
        <v>1</v>
      </c>
      <c r="BE55" s="19">
        <v>1</v>
      </c>
      <c r="BF55" s="19">
        <v>1</v>
      </c>
      <c r="BG55" s="19">
        <v>1</v>
      </c>
      <c r="BH55" s="32">
        <v>1</v>
      </c>
      <c r="BI55" s="19">
        <v>1.8443000000000001</v>
      </c>
      <c r="BJ55" s="19">
        <v>7.1032000000000002</v>
      </c>
      <c r="BK55" s="19">
        <v>3.4550000000000001</v>
      </c>
      <c r="BL55" s="19">
        <v>4.9067999999999996</v>
      </c>
      <c r="BM55" s="19">
        <v>3.3069000000000002</v>
      </c>
      <c r="BN55" s="19">
        <v>1.1511</v>
      </c>
      <c r="BO55" s="19">
        <v>1.9834000000000001</v>
      </c>
      <c r="BP55" s="19">
        <v>4</v>
      </c>
      <c r="BQ55" s="19">
        <v>4.3630000000000004</v>
      </c>
      <c r="BR55" s="19">
        <v>4.3630000000000004</v>
      </c>
      <c r="BS55" s="32">
        <v>4.6116999999999999</v>
      </c>
      <c r="BT55" s="19">
        <v>0.49698900000000001</v>
      </c>
      <c r="BU55" s="19">
        <v>0.46418100000000001</v>
      </c>
      <c r="BV55" s="19">
        <v>0.48546899999999998</v>
      </c>
      <c r="BW55" s="19">
        <v>0.42093900000000001</v>
      </c>
      <c r="BX55" s="19">
        <v>0.61558599999999997</v>
      </c>
      <c r="BY55" s="19">
        <v>0.539188</v>
      </c>
      <c r="BZ55" s="19">
        <v>0.61448499999999995</v>
      </c>
      <c r="CA55" s="19">
        <v>0.76467499999999999</v>
      </c>
      <c r="CB55" s="19">
        <v>0.80694399999999999</v>
      </c>
      <c r="CC55" s="19">
        <v>0.152397</v>
      </c>
      <c r="CD55" s="32">
        <v>0.80823199999999995</v>
      </c>
      <c r="CE55" s="19">
        <v>-0.107571</v>
      </c>
      <c r="CF55" s="19">
        <v>-8.7939000000000003E-2</v>
      </c>
      <c r="CG55" s="19">
        <v>-3.5460000000000001E-3</v>
      </c>
      <c r="CH55" s="19">
        <v>0.13094384999999997</v>
      </c>
      <c r="CI55" s="19">
        <v>8.7361999999999995E-2</v>
      </c>
      <c r="CJ55" s="19">
        <v>-2.3965E-2</v>
      </c>
      <c r="CK55" s="19">
        <v>-0.19146299999999999</v>
      </c>
      <c r="CL55" s="19">
        <v>-0.15915499999999999</v>
      </c>
      <c r="CM55" s="19">
        <v>-0.12576300000000001</v>
      </c>
      <c r="CN55" s="19">
        <v>-0.166353</v>
      </c>
      <c r="CO55" s="32">
        <v>-6.8589999999999998E-2</v>
      </c>
      <c r="CP55" s="19">
        <v>16.471776900977758</v>
      </c>
      <c r="CQ55" s="19">
        <v>16.916255786783974</v>
      </c>
      <c r="CR55" s="19">
        <v>16.595347945039968</v>
      </c>
      <c r="CS55" s="19">
        <v>17.952342926471474</v>
      </c>
      <c r="CT55" s="19">
        <v>17.904180717840429</v>
      </c>
      <c r="CU55" s="19">
        <v>16.83994689964662</v>
      </c>
      <c r="CV55" s="19">
        <v>17.135016929804532</v>
      </c>
      <c r="CW55" s="19">
        <v>17.30845115932507</v>
      </c>
      <c r="CX55" s="19">
        <v>16.816230373029303</v>
      </c>
      <c r="CY55" s="19">
        <v>16.471776900977758</v>
      </c>
      <c r="CZ55" s="32">
        <v>16.471776900977758</v>
      </c>
    </row>
    <row r="56" spans="1:104" x14ac:dyDescent="0.2">
      <c r="A56" s="19" t="s">
        <v>3571</v>
      </c>
      <c r="B56" s="19" t="s">
        <v>4050</v>
      </c>
      <c r="E56" s="32" t="s">
        <v>56</v>
      </c>
      <c r="F56" s="19">
        <v>0</v>
      </c>
      <c r="G56" s="19">
        <v>0</v>
      </c>
      <c r="H56" s="19">
        <v>1</v>
      </c>
      <c r="I56" s="19">
        <v>1</v>
      </c>
      <c r="J56" s="19">
        <v>1</v>
      </c>
      <c r="K56" s="19">
        <v>1</v>
      </c>
      <c r="L56" s="19">
        <v>1</v>
      </c>
      <c r="M56" s="19">
        <v>1</v>
      </c>
      <c r="N56" s="19">
        <v>1</v>
      </c>
      <c r="O56" s="19">
        <v>1</v>
      </c>
      <c r="P56" s="32">
        <v>1</v>
      </c>
      <c r="Q56" s="19">
        <v>0</v>
      </c>
      <c r="R56" s="19">
        <v>0</v>
      </c>
      <c r="S56" s="19">
        <v>0</v>
      </c>
      <c r="T56" s="19">
        <v>0</v>
      </c>
      <c r="U56" s="19">
        <v>1</v>
      </c>
      <c r="V56" s="19">
        <v>1</v>
      </c>
      <c r="W56" s="19">
        <v>1</v>
      </c>
      <c r="X56" s="19">
        <v>1</v>
      </c>
      <c r="Y56" s="19">
        <v>1</v>
      </c>
      <c r="Z56" s="19">
        <v>1</v>
      </c>
      <c r="AA56" s="32">
        <v>1</v>
      </c>
      <c r="AB56" s="19">
        <v>0</v>
      </c>
      <c r="AC56" s="19">
        <v>0</v>
      </c>
      <c r="AD56" s="19">
        <v>0</v>
      </c>
      <c r="AE56" s="19">
        <v>1</v>
      </c>
      <c r="AF56" s="19">
        <v>1</v>
      </c>
      <c r="AG56" s="19">
        <v>1</v>
      </c>
      <c r="AH56" s="19">
        <v>1</v>
      </c>
      <c r="AI56" s="19">
        <v>1</v>
      </c>
      <c r="AJ56" s="19">
        <v>1</v>
      </c>
      <c r="AK56" s="19">
        <v>1</v>
      </c>
      <c r="AL56" s="32">
        <v>1</v>
      </c>
      <c r="AM56" s="19">
        <v>2.0953800000000002E-2</v>
      </c>
      <c r="AN56" s="19">
        <v>1.9270300000000001E-2</v>
      </c>
      <c r="AO56" s="19">
        <v>1.98931E-2</v>
      </c>
      <c r="AP56" s="19">
        <v>1.9850699999999999E-2</v>
      </c>
      <c r="AQ56" s="19">
        <v>2.0202899999999999E-2</v>
      </c>
      <c r="AR56" s="19">
        <v>2.0894099999999999E-2</v>
      </c>
      <c r="AS56" s="19">
        <v>2.0780799999999999E-2</v>
      </c>
      <c r="AT56" s="19">
        <v>2.22247E-2</v>
      </c>
      <c r="AU56" s="19">
        <v>2.2562499999999999E-2</v>
      </c>
      <c r="AV56" s="19">
        <v>2.79493E-2</v>
      </c>
      <c r="AW56" s="32">
        <v>3.00705E-2</v>
      </c>
      <c r="AX56" s="19">
        <v>1</v>
      </c>
      <c r="AY56" s="19">
        <v>1</v>
      </c>
      <c r="AZ56" s="19">
        <v>1</v>
      </c>
      <c r="BA56" s="19">
        <v>1</v>
      </c>
      <c r="BB56" s="19">
        <v>1</v>
      </c>
      <c r="BC56" s="19">
        <v>1</v>
      </c>
      <c r="BD56" s="19">
        <v>1</v>
      </c>
      <c r="BE56" s="19">
        <v>1</v>
      </c>
      <c r="BF56" s="19">
        <v>1</v>
      </c>
      <c r="BG56" s="19">
        <v>1</v>
      </c>
      <c r="BH56" s="32">
        <v>1</v>
      </c>
      <c r="BI56" s="19">
        <v>1.10111812195884</v>
      </c>
      <c r="BJ56" s="19">
        <v>1.09473318781047</v>
      </c>
      <c r="BK56" s="19">
        <v>1.4743326699989601</v>
      </c>
      <c r="BL56" s="19">
        <v>1.6627492188798201</v>
      </c>
      <c r="BM56" s="19">
        <v>1.6381348291633799</v>
      </c>
      <c r="BN56" s="19">
        <v>1.4513515399967301</v>
      </c>
      <c r="BO56" s="19">
        <v>1.7737943760233299</v>
      </c>
      <c r="BP56" s="19">
        <v>2.11100110986016</v>
      </c>
      <c r="BQ56" s="19">
        <v>2.2222384523419598</v>
      </c>
      <c r="BR56" s="19">
        <v>2.0167802903481902</v>
      </c>
      <c r="BS56" s="32">
        <v>1.43090243218265</v>
      </c>
      <c r="BT56" s="19">
        <v>0.151</v>
      </c>
      <c r="BU56" s="19">
        <v>0.14763999999999999</v>
      </c>
      <c r="BV56" s="19">
        <v>0.18546000000000001</v>
      </c>
      <c r="BW56" s="19">
        <v>0.18348999999999999</v>
      </c>
      <c r="BX56" s="19">
        <v>0.19363</v>
      </c>
      <c r="BY56" s="19">
        <v>0.25522</v>
      </c>
      <c r="BZ56" s="19">
        <v>0.30382999999999999</v>
      </c>
      <c r="CA56" s="19">
        <v>0.26856999999999998</v>
      </c>
      <c r="CB56" s="19">
        <v>0.21389</v>
      </c>
      <c r="CC56" s="19">
        <v>0.22445000000000001</v>
      </c>
      <c r="CD56" s="32">
        <v>0.25797999999999999</v>
      </c>
      <c r="CE56" s="19">
        <v>7.3649999999999993E-2</v>
      </c>
      <c r="CF56" s="19">
        <v>8.0350000000000005E-2</v>
      </c>
      <c r="CG56" s="19">
        <v>6.234E-2</v>
      </c>
      <c r="CH56" s="19">
        <v>7.7859999999999999E-2</v>
      </c>
      <c r="CI56" s="19">
        <v>5.8560000000000001E-2</v>
      </c>
      <c r="CJ56" s="19">
        <v>-4.138E-2</v>
      </c>
      <c r="CK56" s="19">
        <v>-3.8609999999999998E-2</v>
      </c>
      <c r="CL56" s="19">
        <v>-1.048E-2</v>
      </c>
      <c r="CM56" s="19">
        <v>8.7300000000000003E-2</v>
      </c>
      <c r="CN56" s="19">
        <v>0.10234</v>
      </c>
      <c r="CO56" s="32">
        <v>-4.0579999999999998E-2</v>
      </c>
      <c r="CP56" s="19">
        <v>23.290190403071897</v>
      </c>
      <c r="CQ56" s="19">
        <v>23.290190403071897</v>
      </c>
      <c r="CR56" s="19">
        <v>23.290190403071897</v>
      </c>
      <c r="CS56" s="19">
        <v>23.290190403071897</v>
      </c>
      <c r="CT56" s="19">
        <v>23.290190403071897</v>
      </c>
      <c r="CU56" s="19">
        <v>23.290190403071897</v>
      </c>
      <c r="CV56" s="19">
        <v>23.290190403071897</v>
      </c>
      <c r="CW56" s="19">
        <v>23.290190403071897</v>
      </c>
      <c r="CX56" s="19">
        <v>23.290190403071897</v>
      </c>
      <c r="CY56" s="19">
        <v>23.290190403071897</v>
      </c>
      <c r="CZ56" s="32">
        <v>23.290190403071897</v>
      </c>
    </row>
    <row r="57" spans="1:104" x14ac:dyDescent="0.2">
      <c r="A57" s="19" t="s">
        <v>3575</v>
      </c>
      <c r="B57" s="19" t="s">
        <v>3576</v>
      </c>
      <c r="E57" s="32" t="s">
        <v>56</v>
      </c>
      <c r="G57" s="19">
        <v>0</v>
      </c>
      <c r="H57" s="19">
        <v>0</v>
      </c>
      <c r="P57" s="32"/>
      <c r="R57" s="19">
        <v>0</v>
      </c>
      <c r="S57" s="19">
        <v>0</v>
      </c>
      <c r="AA57" s="32"/>
      <c r="AC57" s="19">
        <v>0</v>
      </c>
      <c r="AD57" s="19">
        <v>0</v>
      </c>
      <c r="AL57" s="32"/>
      <c r="AN57" s="19">
        <v>1.9813500000000001E-2</v>
      </c>
      <c r="AO57" s="19">
        <v>2.07006E-2</v>
      </c>
      <c r="AW57" s="32"/>
      <c r="AY57" s="19">
        <v>1</v>
      </c>
      <c r="AZ57" s="19">
        <v>1</v>
      </c>
      <c r="BH57" s="32"/>
      <c r="BI57" s="19" t="s">
        <v>4104</v>
      </c>
      <c r="BJ57" s="19">
        <v>4.3266</v>
      </c>
      <c r="BK57" s="19">
        <v>3.4861</v>
      </c>
      <c r="BL57" s="19" t="s">
        <v>4104</v>
      </c>
      <c r="BM57" s="19" t="s">
        <v>4104</v>
      </c>
      <c r="BN57" s="19" t="s">
        <v>4104</v>
      </c>
      <c r="BO57" s="19" t="s">
        <v>4104</v>
      </c>
      <c r="BP57" s="19" t="s">
        <v>4104</v>
      </c>
      <c r="BQ57" s="19" t="s">
        <v>4104</v>
      </c>
      <c r="BR57" s="19" t="s">
        <v>4104</v>
      </c>
      <c r="BS57" s="32" t="s">
        <v>4104</v>
      </c>
      <c r="BT57" s="19" t="s">
        <v>4104</v>
      </c>
      <c r="BU57" s="19">
        <v>0.66771400000000003</v>
      </c>
      <c r="BV57" s="19">
        <v>0.72379800000000005</v>
      </c>
      <c r="BW57" s="19" t="s">
        <v>4104</v>
      </c>
      <c r="BX57" s="19" t="s">
        <v>4104</v>
      </c>
      <c r="BY57" s="19" t="s">
        <v>4104</v>
      </c>
      <c r="BZ57" s="19" t="s">
        <v>4104</v>
      </c>
      <c r="CA57" s="19" t="s">
        <v>4104</v>
      </c>
      <c r="CB57" s="19" t="s">
        <v>4104</v>
      </c>
      <c r="CC57" s="19" t="s">
        <v>4104</v>
      </c>
      <c r="CD57" s="32" t="s">
        <v>4104</v>
      </c>
      <c r="CE57" s="19" t="s">
        <v>4104</v>
      </c>
      <c r="CF57" s="19">
        <v>6.4815999999999999E-2</v>
      </c>
      <c r="CG57" s="19">
        <v>-7.8009999999999996E-2</v>
      </c>
      <c r="CH57" s="19" t="s">
        <v>4104</v>
      </c>
      <c r="CI57" s="19" t="s">
        <v>4104</v>
      </c>
      <c r="CJ57" s="19" t="s">
        <v>4104</v>
      </c>
      <c r="CK57" s="19" t="s">
        <v>4104</v>
      </c>
      <c r="CL57" s="19" t="s">
        <v>4104</v>
      </c>
      <c r="CM57" s="19" t="s">
        <v>4104</v>
      </c>
      <c r="CN57" s="19" t="s">
        <v>4104</v>
      </c>
      <c r="CO57" s="32" t="s">
        <v>4104</v>
      </c>
      <c r="CP57" s="19" t="s">
        <v>4104</v>
      </c>
      <c r="CQ57" s="19">
        <v>19.533549261293675</v>
      </c>
      <c r="CR57" s="19">
        <v>19.127237611422228</v>
      </c>
      <c r="CS57" s="19" t="s">
        <v>4104</v>
      </c>
      <c r="CT57" s="19" t="s">
        <v>4104</v>
      </c>
      <c r="CU57" s="19" t="s">
        <v>4104</v>
      </c>
      <c r="CV57" s="19" t="s">
        <v>4104</v>
      </c>
      <c r="CW57" s="19" t="s">
        <v>4104</v>
      </c>
      <c r="CX57" s="19" t="s">
        <v>4104</v>
      </c>
      <c r="CY57" s="19" t="s">
        <v>4104</v>
      </c>
      <c r="CZ57" s="32" t="s">
        <v>4104</v>
      </c>
    </row>
    <row r="58" spans="1:104" x14ac:dyDescent="0.2">
      <c r="A58" s="19" t="s">
        <v>4052</v>
      </c>
      <c r="B58" s="19" t="s">
        <v>1050</v>
      </c>
      <c r="E58" s="32" t="s">
        <v>56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32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32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  <c r="AL58" s="32">
        <v>0</v>
      </c>
      <c r="AM58" s="19">
        <v>2.0066400000000002E-2</v>
      </c>
      <c r="AN58" s="19">
        <v>2.0102999999999999E-2</v>
      </c>
      <c r="AO58" s="19">
        <v>2.1238099999999999E-2</v>
      </c>
      <c r="AP58" s="19">
        <v>1.9531699999999999E-2</v>
      </c>
      <c r="AQ58" s="19">
        <v>2.1453300000000002E-2</v>
      </c>
      <c r="AR58" s="19">
        <v>3.1042500000000001E-2</v>
      </c>
      <c r="AS58" s="19">
        <v>1.9222599999999999E-2</v>
      </c>
      <c r="AT58" s="19">
        <v>1.9633299999999999E-2</v>
      </c>
      <c r="AU58" s="19">
        <v>2.0736399999999999E-2</v>
      </c>
      <c r="AV58" s="19">
        <v>2.13565E-2</v>
      </c>
      <c r="AW58" s="32">
        <v>2.15681E-2</v>
      </c>
      <c r="AX58" s="19">
        <v>0</v>
      </c>
      <c r="AY58" s="19">
        <v>0</v>
      </c>
      <c r="AZ58" s="19">
        <v>0</v>
      </c>
      <c r="BA58" s="19">
        <v>0</v>
      </c>
      <c r="BB58" s="19">
        <v>1</v>
      </c>
      <c r="BC58" s="19">
        <v>1</v>
      </c>
      <c r="BD58" s="19">
        <v>1</v>
      </c>
      <c r="BE58" s="19">
        <v>1</v>
      </c>
      <c r="BF58" s="19">
        <v>1</v>
      </c>
      <c r="BG58" s="19">
        <v>1</v>
      </c>
      <c r="BH58" s="32">
        <v>1</v>
      </c>
      <c r="BI58" s="19" t="s">
        <v>4104</v>
      </c>
      <c r="BJ58" s="19" t="s">
        <v>4104</v>
      </c>
      <c r="BK58" s="19" t="s">
        <v>4104</v>
      </c>
      <c r="BL58" s="19" t="s">
        <v>4104</v>
      </c>
      <c r="BM58" s="19" t="s">
        <v>4104</v>
      </c>
      <c r="BN58" s="19" t="s">
        <v>4104</v>
      </c>
      <c r="BO58" s="19">
        <v>3.9591312328885202</v>
      </c>
      <c r="BP58" s="19">
        <v>2.65020147943277</v>
      </c>
      <c r="BQ58" s="19">
        <v>1.82239365076952</v>
      </c>
      <c r="BR58" s="19">
        <v>0.88213117610346703</v>
      </c>
      <c r="BS58" s="32">
        <v>0.72489130347964204</v>
      </c>
      <c r="BT58" s="19">
        <v>0.26047999999999999</v>
      </c>
      <c r="BU58" s="19">
        <v>0.35887000000000002</v>
      </c>
      <c r="BV58" s="19">
        <v>0.32271</v>
      </c>
      <c r="BW58" s="19">
        <v>0.51095000000000002</v>
      </c>
      <c r="BX58" s="19">
        <v>0.49297000000000002</v>
      </c>
      <c r="BY58" s="19">
        <v>0.86766592399999853</v>
      </c>
      <c r="BZ58" s="19">
        <v>8.5709999999999995E-2</v>
      </c>
      <c r="CA58" s="19">
        <v>0.42132999999999998</v>
      </c>
      <c r="CB58" s="19">
        <v>0.47838999999999998</v>
      </c>
      <c r="CC58" s="19">
        <v>0.45812999999999998</v>
      </c>
      <c r="CD58" s="32">
        <v>0.5645</v>
      </c>
      <c r="CE58" s="19">
        <v>-3.49E-3</v>
      </c>
      <c r="CF58" s="19">
        <v>-6.8379999999999996E-2</v>
      </c>
      <c r="CG58" s="19">
        <v>-5.525E-2</v>
      </c>
      <c r="CH58" s="19">
        <v>-6.5780000000000005E-2</v>
      </c>
      <c r="CI58" s="19">
        <v>-0.17397000000000001</v>
      </c>
      <c r="CJ58" s="19">
        <v>-0.59402007594999995</v>
      </c>
      <c r="CK58" s="19">
        <v>0.13094384999999997</v>
      </c>
      <c r="CL58" s="19">
        <v>7.0910000000000001E-2</v>
      </c>
      <c r="CM58" s="19">
        <v>0.13094384999999997</v>
      </c>
      <c r="CN58" s="19">
        <v>6.173E-2</v>
      </c>
      <c r="CO58" s="32">
        <v>-0.29221000000000003</v>
      </c>
      <c r="CP58" s="19" t="s">
        <v>4104</v>
      </c>
      <c r="CQ58" s="19" t="s">
        <v>4104</v>
      </c>
      <c r="CR58" s="19" t="s">
        <v>4104</v>
      </c>
      <c r="CS58" s="19" t="s">
        <v>4104</v>
      </c>
      <c r="CT58" s="19" t="s">
        <v>4104</v>
      </c>
      <c r="CU58" s="19">
        <v>20.414848806713422</v>
      </c>
      <c r="CV58" s="19">
        <v>20.190223574501939</v>
      </c>
      <c r="CW58" s="19">
        <v>20.518561606597487</v>
      </c>
      <c r="CX58" s="19">
        <v>19.944532227312525</v>
      </c>
      <c r="CY58" s="19">
        <v>18.854308210472425</v>
      </c>
      <c r="CZ58" s="32" t="s">
        <v>4104</v>
      </c>
    </row>
    <row r="59" spans="1:104" x14ac:dyDescent="0.2">
      <c r="A59" s="19" t="s">
        <v>3577</v>
      </c>
      <c r="B59" s="19" t="s">
        <v>3578</v>
      </c>
      <c r="E59" s="32" t="s">
        <v>56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32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32"/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9">
        <v>0</v>
      </c>
      <c r="AL59" s="32"/>
      <c r="AN59" s="19">
        <v>2.1702099999999998E-2</v>
      </c>
      <c r="AO59" s="19">
        <v>2.2042099999999998E-2</v>
      </c>
      <c r="AP59" s="19">
        <v>2.3742900000000001E-2</v>
      </c>
      <c r="AQ59" s="19">
        <v>2.29737E-2</v>
      </c>
      <c r="AR59" s="19">
        <v>2.3401499999999999E-2</v>
      </c>
      <c r="AS59" s="19">
        <v>2.4273300000000001E-2</v>
      </c>
      <c r="AT59" s="19">
        <v>2.4679799999999998E-2</v>
      </c>
      <c r="AU59" s="19">
        <v>2.3638699999999999E-2</v>
      </c>
      <c r="AV59" s="19">
        <v>2.2806400000000001E-2</v>
      </c>
      <c r="AW59" s="32"/>
      <c r="AX59" s="19">
        <v>0</v>
      </c>
      <c r="AY59" s="19">
        <v>0</v>
      </c>
      <c r="AZ59" s="19">
        <v>0</v>
      </c>
      <c r="BA59" s="19">
        <v>0</v>
      </c>
      <c r="BB59" s="19">
        <v>0</v>
      </c>
      <c r="BC59" s="19">
        <v>0</v>
      </c>
      <c r="BD59" s="19">
        <v>1</v>
      </c>
      <c r="BE59" s="19">
        <v>0</v>
      </c>
      <c r="BF59" s="19">
        <v>1</v>
      </c>
      <c r="BG59" s="19">
        <v>1</v>
      </c>
      <c r="BH59" s="32">
        <v>1</v>
      </c>
      <c r="BI59" s="19" t="s">
        <v>4104</v>
      </c>
      <c r="BJ59" s="19">
        <v>2.3505167359999999</v>
      </c>
      <c r="BK59" s="19">
        <v>2.3051723169999998</v>
      </c>
      <c r="BL59" s="19">
        <v>4.3758702319999996</v>
      </c>
      <c r="BM59" s="19">
        <v>1.9573654570000001</v>
      </c>
      <c r="BN59" s="19">
        <v>1.9534134320000001</v>
      </c>
      <c r="BO59" s="19">
        <v>2.092527273</v>
      </c>
      <c r="BP59" s="19">
        <v>1.8009687889999999</v>
      </c>
      <c r="BQ59" s="19">
        <v>1.391147275</v>
      </c>
      <c r="BR59" s="19" t="s">
        <v>4104</v>
      </c>
      <c r="BS59" s="32" t="s">
        <v>4104</v>
      </c>
      <c r="BT59" s="19" t="s">
        <v>4104</v>
      </c>
      <c r="BU59" s="19">
        <v>1.8501305000000012E-3</v>
      </c>
      <c r="BV59" s="19">
        <v>0.568063545</v>
      </c>
      <c r="BW59" s="19">
        <v>0.71666458099999997</v>
      </c>
      <c r="BX59" s="19">
        <v>0.64667114299999995</v>
      </c>
      <c r="BY59" s="19">
        <v>0.68711997999999996</v>
      </c>
      <c r="BZ59" s="19">
        <v>0.68711997999999996</v>
      </c>
      <c r="CA59" s="19">
        <v>0.72145134</v>
      </c>
      <c r="CB59" s="19">
        <v>0.69281875599999998</v>
      </c>
      <c r="CC59" s="19">
        <v>0.86766592399999853</v>
      </c>
      <c r="CD59" s="32" t="s">
        <v>4104</v>
      </c>
      <c r="CE59" s="19" t="s">
        <v>4104</v>
      </c>
      <c r="CF59" s="19">
        <v>0</v>
      </c>
      <c r="CG59" s="19">
        <v>9.7965326000000005E-2</v>
      </c>
      <c r="CH59" s="19">
        <v>-1.265233E-2</v>
      </c>
      <c r="CI59" s="19">
        <v>-8.8717299999999995E-3</v>
      </c>
      <c r="CJ59" s="19">
        <v>2.6276208999999998E-2</v>
      </c>
      <c r="CK59" s="19">
        <v>2.6276208999999998E-2</v>
      </c>
      <c r="CL59" s="19">
        <v>2.4098999999999999E-2</v>
      </c>
      <c r="CM59" s="19">
        <v>4.7832E-2</v>
      </c>
      <c r="CN59" s="19">
        <v>-0.20100000000000001</v>
      </c>
      <c r="CO59" s="32" t="s">
        <v>4104</v>
      </c>
      <c r="CP59" s="19" t="s">
        <v>4104</v>
      </c>
      <c r="CQ59" s="19">
        <v>20.329500469175986</v>
      </c>
      <c r="CR59" s="19">
        <v>20.514010151240367</v>
      </c>
      <c r="CS59" s="19">
        <v>20.853900249874467</v>
      </c>
      <c r="CT59" s="19">
        <v>20.672182941476088</v>
      </c>
      <c r="CU59" s="19">
        <v>20.461132595790978</v>
      </c>
      <c r="CV59" s="19">
        <v>20.293389125511073</v>
      </c>
      <c r="CW59" s="19">
        <v>20.103838524666191</v>
      </c>
      <c r="CX59" s="19">
        <v>19.810201145802594</v>
      </c>
      <c r="CY59" s="19">
        <v>18.86932985484167</v>
      </c>
      <c r="CZ59" s="32" t="s">
        <v>4104</v>
      </c>
    </row>
    <row r="60" spans="1:104" x14ac:dyDescent="0.2">
      <c r="A60" s="19" t="s">
        <v>3582</v>
      </c>
      <c r="B60" s="19" t="s">
        <v>3583</v>
      </c>
      <c r="E60" s="32" t="s">
        <v>56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32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32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9">
        <v>1</v>
      </c>
      <c r="AL60" s="32">
        <v>1</v>
      </c>
      <c r="AM60" s="19">
        <v>2.0122500000000001E-2</v>
      </c>
      <c r="AN60" s="19">
        <v>2.0890700000000002E-2</v>
      </c>
      <c r="AO60" s="19">
        <v>2.29123E-2</v>
      </c>
      <c r="AP60" s="19">
        <v>2.4828300000000001E-2</v>
      </c>
      <c r="AQ60" s="19">
        <v>2.50265E-2</v>
      </c>
      <c r="AR60" s="19">
        <v>2.7143500000000001E-2</v>
      </c>
      <c r="AS60" s="19">
        <v>2.6546299999999998E-2</v>
      </c>
      <c r="AT60" s="19">
        <v>2.5205399999999999E-2</v>
      </c>
      <c r="AU60" s="19">
        <v>2.3039500000000001E-2</v>
      </c>
      <c r="AV60" s="19">
        <v>2.5297699999999999E-2</v>
      </c>
      <c r="AW60" s="32">
        <v>2.73213E-2</v>
      </c>
      <c r="AX60" s="19">
        <v>1</v>
      </c>
      <c r="AY60" s="19">
        <v>1</v>
      </c>
      <c r="AZ60" s="19">
        <v>0</v>
      </c>
      <c r="BA60" s="19">
        <v>0</v>
      </c>
      <c r="BB60" s="19">
        <v>1</v>
      </c>
      <c r="BC60" s="19">
        <v>0</v>
      </c>
      <c r="BD60" s="19">
        <v>0</v>
      </c>
      <c r="BE60" s="19">
        <v>0</v>
      </c>
      <c r="BF60" s="19">
        <v>0</v>
      </c>
      <c r="BG60" s="19">
        <v>0</v>
      </c>
      <c r="BH60" s="32">
        <v>0</v>
      </c>
      <c r="BI60" s="19">
        <v>1.0176903852321799</v>
      </c>
      <c r="BJ60" s="19">
        <v>1.1730480377486201</v>
      </c>
      <c r="BK60" s="19">
        <v>1.5666512270477999</v>
      </c>
      <c r="BL60" s="19">
        <v>1.63352360927013</v>
      </c>
      <c r="BM60" s="19">
        <v>1.38569835389005</v>
      </c>
      <c r="BN60" s="19">
        <v>0.52583789730000008</v>
      </c>
      <c r="BO60" s="19">
        <v>0.830039771760958</v>
      </c>
      <c r="BP60" s="19">
        <v>0.71070854597411104</v>
      </c>
      <c r="BQ60" s="19">
        <v>0.52583789730000008</v>
      </c>
      <c r="BR60" s="19">
        <v>0.84360969197883495</v>
      </c>
      <c r="BS60" s="32">
        <v>0.52583789730000008</v>
      </c>
      <c r="BT60" s="19">
        <v>0.37803999999999999</v>
      </c>
      <c r="BU60" s="19">
        <v>0.32250000000000001</v>
      </c>
      <c r="BV60" s="19">
        <v>0.30096000000000001</v>
      </c>
      <c r="BW60" s="19">
        <v>0.22252</v>
      </c>
      <c r="BX60" s="19">
        <v>0.20416000000000001</v>
      </c>
      <c r="BY60" s="19">
        <v>0.31223000000000001</v>
      </c>
      <c r="BZ60" s="19">
        <v>0.27859</v>
      </c>
      <c r="CA60" s="19">
        <v>0.20976</v>
      </c>
      <c r="CB60" s="19">
        <v>0.18754999999999999</v>
      </c>
      <c r="CC60" s="19">
        <v>0.23547000000000001</v>
      </c>
      <c r="CD60" s="32">
        <v>0.20100999999999999</v>
      </c>
      <c r="CE60" s="19">
        <v>-3.4450000000000001E-2</v>
      </c>
      <c r="CF60" s="19">
        <v>3.6229999999999998E-2</v>
      </c>
      <c r="CG60" s="19">
        <v>-1.3299999999999999E-2</v>
      </c>
      <c r="CH60" s="19">
        <v>3.7069999999999999E-2</v>
      </c>
      <c r="CI60" s="19">
        <v>7.4370000000000006E-2</v>
      </c>
      <c r="CJ60" s="19">
        <v>-0.14782000000000001</v>
      </c>
      <c r="CK60" s="19">
        <v>-3.5049999999999998E-2</v>
      </c>
      <c r="CL60" s="19">
        <v>1.304E-2</v>
      </c>
      <c r="CM60" s="19">
        <v>1.214E-2</v>
      </c>
      <c r="CN60" s="19">
        <v>2.3429999999999999E-2</v>
      </c>
      <c r="CO60" s="32">
        <v>8.6999999999999994E-3</v>
      </c>
      <c r="CP60" s="19">
        <v>20.97030535190315</v>
      </c>
      <c r="CQ60" s="19">
        <v>21.233979274419756</v>
      </c>
      <c r="CR60" s="19">
        <v>21.499925191921363</v>
      </c>
      <c r="CS60" s="19">
        <v>21.620362699393709</v>
      </c>
      <c r="CT60" s="19">
        <v>21.551893634158784</v>
      </c>
      <c r="CU60" s="19">
        <v>20.140372440455046</v>
      </c>
      <c r="CV60" s="19">
        <v>20.784611798534744</v>
      </c>
      <c r="CW60" s="19">
        <v>20.831054023425366</v>
      </c>
      <c r="CX60" s="19">
        <v>20.502003015949679</v>
      </c>
      <c r="CY60" s="19">
        <v>21.083060549342818</v>
      </c>
      <c r="CZ60" s="32">
        <v>20.26230091523075</v>
      </c>
    </row>
    <row r="61" spans="1:104" x14ac:dyDescent="0.2">
      <c r="A61" s="19" t="s">
        <v>3579</v>
      </c>
      <c r="B61" s="19" t="s">
        <v>4097</v>
      </c>
      <c r="E61" s="32" t="s">
        <v>56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P61" s="32"/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AA61" s="32"/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L61" s="32"/>
      <c r="AP61" s="19">
        <v>2.2003700000000001E-2</v>
      </c>
      <c r="AQ61" s="19">
        <v>2.23702E-2</v>
      </c>
      <c r="AR61" s="19">
        <v>2.32208E-2</v>
      </c>
      <c r="AS61" s="19">
        <v>2.3539600000000001E-2</v>
      </c>
      <c r="AT61" s="19">
        <v>2.2054000000000001E-2</v>
      </c>
      <c r="AU61" s="19">
        <v>2.4016599999999999E-2</v>
      </c>
      <c r="AW61" s="32"/>
      <c r="BA61" s="19">
        <v>0</v>
      </c>
      <c r="BB61" s="19">
        <v>0</v>
      </c>
      <c r="BC61" s="19">
        <v>0</v>
      </c>
      <c r="BD61" s="19">
        <v>0</v>
      </c>
      <c r="BE61" s="19">
        <v>1</v>
      </c>
      <c r="BF61" s="19">
        <v>0</v>
      </c>
      <c r="BH61" s="32"/>
      <c r="BI61" s="19" t="s">
        <v>4104</v>
      </c>
      <c r="BJ61" s="19" t="s">
        <v>4104</v>
      </c>
      <c r="BK61" s="19" t="s">
        <v>4104</v>
      </c>
      <c r="BL61" s="19">
        <v>1.221303405</v>
      </c>
      <c r="BM61" s="19">
        <v>0.98640727900000003</v>
      </c>
      <c r="BN61" s="19">
        <v>0.59296592800000003</v>
      </c>
      <c r="BO61" s="19">
        <v>0.65432927299999999</v>
      </c>
      <c r="BP61" s="19">
        <v>0.817674295</v>
      </c>
      <c r="BQ61" s="19">
        <v>0.541769273</v>
      </c>
      <c r="BR61" s="19" t="s">
        <v>4104</v>
      </c>
      <c r="BS61" s="32" t="s">
        <v>4104</v>
      </c>
      <c r="BT61" s="19" t="s">
        <v>4104</v>
      </c>
      <c r="BU61" s="19" t="s">
        <v>4104</v>
      </c>
      <c r="BV61" s="19" t="s">
        <v>4104</v>
      </c>
      <c r="BW61" s="19" t="s">
        <v>4104</v>
      </c>
      <c r="BX61" s="19" t="s">
        <v>4104</v>
      </c>
      <c r="BY61" s="19" t="s">
        <v>4104</v>
      </c>
      <c r="BZ61" s="19" t="s">
        <v>4104</v>
      </c>
      <c r="CA61" s="19" t="s">
        <v>4104</v>
      </c>
      <c r="CB61" s="19" t="s">
        <v>4104</v>
      </c>
      <c r="CC61" s="19" t="s">
        <v>4104</v>
      </c>
      <c r="CD61" s="32" t="s">
        <v>4104</v>
      </c>
      <c r="CE61" s="19" t="s">
        <v>4104</v>
      </c>
      <c r="CF61" s="19" t="s">
        <v>4104</v>
      </c>
      <c r="CG61" s="19" t="s">
        <v>4104</v>
      </c>
      <c r="CH61" s="19">
        <v>1.7432199999999998E-2</v>
      </c>
      <c r="CI61" s="19">
        <v>3.7296218999999999E-2</v>
      </c>
      <c r="CJ61" s="19">
        <v>-7.1225180999999999E-2</v>
      </c>
      <c r="CK61" s="19">
        <v>-7.1225180999999999E-2</v>
      </c>
      <c r="CL61" s="19">
        <v>1.0996000000000001E-2</v>
      </c>
      <c r="CM61" s="19">
        <v>-7.7020000000000005E-2</v>
      </c>
      <c r="CN61" s="19" t="s">
        <v>4104</v>
      </c>
      <c r="CO61" s="32" t="s">
        <v>4104</v>
      </c>
      <c r="CP61" s="19" t="s">
        <v>4104</v>
      </c>
      <c r="CQ61" s="19" t="s">
        <v>4104</v>
      </c>
      <c r="CR61" s="19" t="s">
        <v>4104</v>
      </c>
      <c r="CS61" s="19">
        <v>19.632689275169245</v>
      </c>
      <c r="CT61" s="19">
        <v>19.455242570140676</v>
      </c>
      <c r="CU61" s="19">
        <v>18.841001623292517</v>
      </c>
      <c r="CV61" s="19">
        <v>18.976114083345273</v>
      </c>
      <c r="CW61" s="19">
        <v>19.113856424106192</v>
      </c>
      <c r="CX61" s="19">
        <v>18.505948852331848</v>
      </c>
      <c r="CY61" s="19" t="s">
        <v>4104</v>
      </c>
      <c r="CZ61" s="32" t="s">
        <v>4104</v>
      </c>
    </row>
    <row r="62" spans="1:104" x14ac:dyDescent="0.2">
      <c r="A62" s="19" t="s">
        <v>3588</v>
      </c>
      <c r="B62" s="19" t="s">
        <v>3589</v>
      </c>
      <c r="E62" s="32" t="s">
        <v>56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32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32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  <c r="AL62" s="32">
        <v>0</v>
      </c>
      <c r="AM62" s="19">
        <v>2.2686100000000001E-2</v>
      </c>
      <c r="AN62" s="19">
        <v>3.1033100000000001E-2</v>
      </c>
      <c r="AO62" s="19">
        <v>2.3460000000000002E-2</v>
      </c>
      <c r="AP62" s="19">
        <v>2.7774099999999999E-2</v>
      </c>
      <c r="AQ62" s="19">
        <v>2.85037E-2</v>
      </c>
      <c r="AR62" s="19">
        <v>2.4414600000000002E-2</v>
      </c>
      <c r="AS62" s="19">
        <v>2.45978E-2</v>
      </c>
      <c r="AT62" s="19">
        <v>2.7349100000000001E-2</v>
      </c>
      <c r="AU62" s="19">
        <v>2.84827E-2</v>
      </c>
      <c r="AV62" s="19">
        <v>2.7613200000000001E-2</v>
      </c>
      <c r="AW62" s="32">
        <v>2.62796E-2</v>
      </c>
      <c r="AX62" s="19">
        <v>0</v>
      </c>
      <c r="AY62" s="19">
        <v>0</v>
      </c>
      <c r="AZ62" s="19">
        <v>0</v>
      </c>
      <c r="BA62" s="19">
        <v>0</v>
      </c>
      <c r="BB62" s="19">
        <v>0</v>
      </c>
      <c r="BC62" s="19">
        <v>0</v>
      </c>
      <c r="BD62" s="19">
        <v>0</v>
      </c>
      <c r="BE62" s="19">
        <v>0</v>
      </c>
      <c r="BF62" s="19">
        <v>0</v>
      </c>
      <c r="BG62" s="19">
        <v>0</v>
      </c>
      <c r="BH62" s="32">
        <v>1</v>
      </c>
      <c r="BI62" s="19">
        <v>0.52583789730000008</v>
      </c>
      <c r="BJ62" s="19">
        <v>0.52583789730000008</v>
      </c>
      <c r="BK62" s="19">
        <v>0.52583789730000008</v>
      </c>
      <c r="BL62" s="19">
        <v>0.52583789730000008</v>
      </c>
      <c r="BM62" s="19">
        <v>0.52583789730000008</v>
      </c>
      <c r="BN62" s="19">
        <v>0.52583789730000008</v>
      </c>
      <c r="BO62" s="19">
        <v>9.4770000000000003</v>
      </c>
      <c r="BP62" s="19">
        <v>9.4770000000000003</v>
      </c>
      <c r="BQ62" s="19">
        <v>9.4770000000000003</v>
      </c>
      <c r="BR62" s="19">
        <v>9.4770000000000003</v>
      </c>
      <c r="BS62" s="32">
        <v>9.4770000000000003</v>
      </c>
      <c r="BT62" s="19">
        <v>0.462418</v>
      </c>
      <c r="BU62" s="19">
        <v>0.32228499999999999</v>
      </c>
      <c r="BV62" s="19">
        <v>0.32228499999999999</v>
      </c>
      <c r="BW62" s="19">
        <v>0.32228499999999999</v>
      </c>
      <c r="BX62" s="19">
        <v>0.28461799999999998</v>
      </c>
      <c r="BY62" s="19">
        <v>0.42158000000000001</v>
      </c>
      <c r="BZ62" s="19">
        <v>0.29609600000000003</v>
      </c>
      <c r="CA62" s="19">
        <v>0.37381300000000001</v>
      </c>
      <c r="CB62" s="19">
        <v>0.38502500000000001</v>
      </c>
      <c r="CC62" s="19">
        <v>0.86766592399999853</v>
      </c>
      <c r="CD62" s="32" t="s">
        <v>4104</v>
      </c>
      <c r="CE62" s="19">
        <v>-0.50683900000000004</v>
      </c>
      <c r="CF62" s="19">
        <v>5.4504999999999998E-2</v>
      </c>
      <c r="CG62" s="19">
        <v>-0.30780299999999999</v>
      </c>
      <c r="CH62" s="19">
        <v>-0.14180899999999999</v>
      </c>
      <c r="CI62" s="19">
        <v>5.4649000000000003E-2</v>
      </c>
      <c r="CJ62" s="19">
        <v>-0.42527900000000002</v>
      </c>
      <c r="CK62" s="19">
        <v>3.8043E-2</v>
      </c>
      <c r="CL62" s="19">
        <v>-5.692E-3</v>
      </c>
      <c r="CM62" s="19">
        <v>3.0915000000000002E-2</v>
      </c>
      <c r="CN62" s="19">
        <v>-0.113507</v>
      </c>
      <c r="CO62" s="32">
        <v>-0.30932700000000002</v>
      </c>
      <c r="CP62" s="19">
        <v>18.014973106436322</v>
      </c>
      <c r="CQ62" s="19">
        <v>17.656804185049786</v>
      </c>
      <c r="CR62" s="19">
        <v>17.146038663758535</v>
      </c>
      <c r="CS62" s="19">
        <v>18.039610643178911</v>
      </c>
      <c r="CT62" s="19">
        <v>17.510123543925971</v>
      </c>
      <c r="CU62" s="19">
        <v>17.584738826742374</v>
      </c>
      <c r="CV62" s="19">
        <v>18.867867281967477</v>
      </c>
      <c r="CW62" s="19">
        <v>18.91560805665052</v>
      </c>
      <c r="CX62" s="19">
        <v>17.142163975005907</v>
      </c>
      <c r="CY62" s="19">
        <v>16.471776900977758</v>
      </c>
      <c r="CZ62" s="32">
        <v>16.471776900977758</v>
      </c>
    </row>
    <row r="63" spans="1:104" x14ac:dyDescent="0.2">
      <c r="A63" s="19" t="s">
        <v>3590</v>
      </c>
      <c r="B63" s="19" t="s">
        <v>3591</v>
      </c>
      <c r="E63" s="32" t="s">
        <v>56</v>
      </c>
      <c r="F63" s="19">
        <v>0</v>
      </c>
      <c r="G63" s="19">
        <v>0</v>
      </c>
      <c r="H63" s="19">
        <v>0</v>
      </c>
      <c r="I63" s="19">
        <v>0</v>
      </c>
      <c r="P63" s="32"/>
      <c r="Q63" s="19">
        <v>0</v>
      </c>
      <c r="R63" s="19">
        <v>0</v>
      </c>
      <c r="S63" s="19">
        <v>0</v>
      </c>
      <c r="T63" s="19">
        <v>0</v>
      </c>
      <c r="AA63" s="32"/>
      <c r="AB63" s="19">
        <v>0</v>
      </c>
      <c r="AC63" s="19">
        <v>0</v>
      </c>
      <c r="AD63" s="19">
        <v>0</v>
      </c>
      <c r="AE63" s="19">
        <v>0</v>
      </c>
      <c r="AL63" s="32"/>
      <c r="AM63" s="19">
        <v>2.1593399999999999E-2</v>
      </c>
      <c r="AN63" s="19">
        <v>2.14168E-2</v>
      </c>
      <c r="AO63" s="19">
        <v>2.1192800000000001E-2</v>
      </c>
      <c r="AP63" s="19">
        <v>2.01532E-2</v>
      </c>
      <c r="AW63" s="32"/>
      <c r="AX63" s="19">
        <v>1</v>
      </c>
      <c r="AY63" s="19">
        <v>1</v>
      </c>
      <c r="AZ63" s="19">
        <v>1</v>
      </c>
      <c r="BA63" s="19">
        <v>1</v>
      </c>
      <c r="BH63" s="32"/>
      <c r="BI63" s="19" t="s">
        <v>4104</v>
      </c>
      <c r="BJ63" s="19" t="s">
        <v>4104</v>
      </c>
      <c r="BK63" s="19" t="s">
        <v>4104</v>
      </c>
      <c r="BL63" s="19" t="s">
        <v>4104</v>
      </c>
      <c r="BM63" s="19" t="s">
        <v>4104</v>
      </c>
      <c r="BN63" s="19" t="s">
        <v>4104</v>
      </c>
      <c r="BO63" s="19" t="s">
        <v>4104</v>
      </c>
      <c r="BP63" s="19" t="s">
        <v>4104</v>
      </c>
      <c r="BQ63" s="19" t="s">
        <v>4104</v>
      </c>
      <c r="BR63" s="19" t="s">
        <v>4104</v>
      </c>
      <c r="BS63" s="32" t="s">
        <v>4104</v>
      </c>
      <c r="BT63" s="19" t="s">
        <v>4104</v>
      </c>
      <c r="BU63" s="19" t="s">
        <v>4104</v>
      </c>
      <c r="BV63" s="19" t="s">
        <v>4104</v>
      </c>
      <c r="BW63" s="19" t="s">
        <v>4104</v>
      </c>
      <c r="BX63" s="19" t="s">
        <v>4104</v>
      </c>
      <c r="BY63" s="19" t="s">
        <v>4104</v>
      </c>
      <c r="BZ63" s="19" t="s">
        <v>4104</v>
      </c>
      <c r="CA63" s="19" t="s">
        <v>4104</v>
      </c>
      <c r="CB63" s="19" t="s">
        <v>4104</v>
      </c>
      <c r="CC63" s="19" t="s">
        <v>4104</v>
      </c>
      <c r="CD63" s="32" t="s">
        <v>4104</v>
      </c>
      <c r="CE63" s="19" t="s">
        <v>4104</v>
      </c>
      <c r="CF63" s="19" t="s">
        <v>4104</v>
      </c>
      <c r="CG63" s="19" t="s">
        <v>4104</v>
      </c>
      <c r="CH63" s="19" t="s">
        <v>4104</v>
      </c>
      <c r="CI63" s="19" t="s">
        <v>4104</v>
      </c>
      <c r="CJ63" s="19" t="s">
        <v>4104</v>
      </c>
      <c r="CK63" s="19" t="s">
        <v>4104</v>
      </c>
      <c r="CL63" s="19" t="s">
        <v>4104</v>
      </c>
      <c r="CM63" s="19" t="s">
        <v>4104</v>
      </c>
      <c r="CN63" s="19" t="s">
        <v>4104</v>
      </c>
      <c r="CO63" s="32" t="s">
        <v>4104</v>
      </c>
      <c r="CP63" s="19" t="s">
        <v>4104</v>
      </c>
      <c r="CQ63" s="19" t="s">
        <v>4104</v>
      </c>
      <c r="CR63" s="19" t="s">
        <v>4104</v>
      </c>
      <c r="CS63" s="19" t="s">
        <v>4104</v>
      </c>
      <c r="CT63" s="19" t="s">
        <v>4104</v>
      </c>
      <c r="CU63" s="19" t="s">
        <v>4104</v>
      </c>
      <c r="CV63" s="19" t="s">
        <v>4104</v>
      </c>
      <c r="CW63" s="19" t="s">
        <v>4104</v>
      </c>
      <c r="CX63" s="19" t="s">
        <v>4104</v>
      </c>
      <c r="CY63" s="19" t="s">
        <v>4104</v>
      </c>
      <c r="CZ63" s="32" t="s">
        <v>4104</v>
      </c>
    </row>
    <row r="64" spans="1:104" x14ac:dyDescent="0.2">
      <c r="A64" s="19" t="s">
        <v>3594</v>
      </c>
      <c r="B64" s="19" t="s">
        <v>3595</v>
      </c>
      <c r="E64" s="32" t="s">
        <v>56</v>
      </c>
      <c r="F64" s="19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32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32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9">
        <v>0</v>
      </c>
      <c r="AL64" s="32">
        <v>0</v>
      </c>
      <c r="AM64" s="19">
        <v>2.2090100000000001E-2</v>
      </c>
      <c r="AN64" s="19">
        <v>2.0017299999999998E-2</v>
      </c>
      <c r="AO64" s="19">
        <v>2.07046E-2</v>
      </c>
      <c r="AP64" s="19">
        <v>1.9150400000000001E-2</v>
      </c>
      <c r="AQ64" s="19">
        <v>1.7251499999999999E-2</v>
      </c>
      <c r="AR64" s="19">
        <v>1.63512E-2</v>
      </c>
      <c r="AS64" s="19">
        <v>1.7245199999999999E-2</v>
      </c>
      <c r="AT64" s="19">
        <v>1.9602399999999999E-2</v>
      </c>
      <c r="AU64" s="19">
        <v>2.38745E-2</v>
      </c>
      <c r="AV64" s="19">
        <v>3.0555599999999999E-2</v>
      </c>
      <c r="AW64" s="32">
        <v>2.9860000000000001E-2</v>
      </c>
      <c r="AX64" s="19">
        <v>0</v>
      </c>
      <c r="AY64" s="19">
        <v>1</v>
      </c>
      <c r="AZ64" s="19">
        <v>1</v>
      </c>
      <c r="BA64" s="19">
        <v>1</v>
      </c>
      <c r="BB64" s="19">
        <v>1</v>
      </c>
      <c r="BC64" s="19">
        <v>1</v>
      </c>
      <c r="BD64" s="19">
        <v>1</v>
      </c>
      <c r="BE64" s="19">
        <v>1</v>
      </c>
      <c r="BF64" s="19">
        <v>1</v>
      </c>
      <c r="BG64" s="19">
        <v>1</v>
      </c>
      <c r="BH64" s="32">
        <v>1</v>
      </c>
      <c r="BI64" s="19">
        <v>1.33</v>
      </c>
      <c r="BJ64" s="19">
        <v>1.31</v>
      </c>
      <c r="BK64" s="19">
        <v>1.66</v>
      </c>
      <c r="BL64" s="19">
        <v>2.17</v>
      </c>
      <c r="BM64" s="19">
        <v>1.04</v>
      </c>
      <c r="BN64" s="19">
        <v>1.59</v>
      </c>
      <c r="BO64" s="19">
        <v>1.36</v>
      </c>
      <c r="BP64" s="19">
        <v>1.71</v>
      </c>
      <c r="BQ64" s="19">
        <v>1.08</v>
      </c>
      <c r="BR64" s="19">
        <v>0.52583789730000008</v>
      </c>
      <c r="BS64" s="32">
        <v>1.02</v>
      </c>
      <c r="BT64" s="19">
        <v>8.4400000000000003E-2</v>
      </c>
      <c r="BU64" s="19">
        <v>6.9949999999999998E-2</v>
      </c>
      <c r="BV64" s="19">
        <v>4.1079999999999998E-2</v>
      </c>
      <c r="BW64" s="19">
        <v>3.1130000000000001E-2</v>
      </c>
      <c r="BX64" s="19">
        <v>1.1769999999999999E-2</v>
      </c>
      <c r="BY64" s="19">
        <v>7.4370000000000006E-2</v>
      </c>
      <c r="BZ64" s="19">
        <v>7.1989999999999998E-2</v>
      </c>
      <c r="CA64" s="19">
        <v>7.6539999999999997E-2</v>
      </c>
      <c r="CB64" s="19">
        <v>7.9479999999999995E-2</v>
      </c>
      <c r="CC64" s="19">
        <v>8.2089999999999996E-2</v>
      </c>
      <c r="CD64" s="32">
        <v>0.10891000000000001</v>
      </c>
      <c r="CE64" s="19">
        <v>3.7100000000000001E-2</v>
      </c>
      <c r="CF64" s="19">
        <v>9.3679999999999999E-2</v>
      </c>
      <c r="CG64" s="19">
        <v>0.10835</v>
      </c>
      <c r="CH64" s="19">
        <v>0.12292</v>
      </c>
      <c r="CI64" s="19">
        <v>0.10882</v>
      </c>
      <c r="CJ64" s="19">
        <v>6.0630000000000003E-2</v>
      </c>
      <c r="CK64" s="19">
        <v>-8.1300000000000001E-3</v>
      </c>
      <c r="CL64" s="19">
        <v>-1.932E-2</v>
      </c>
      <c r="CM64" s="19">
        <v>7.6280000000000001E-2</v>
      </c>
      <c r="CN64" s="19">
        <v>-5.5799999999999999E-3</v>
      </c>
      <c r="CO64" s="32">
        <v>-9.2700000000000005E-2</v>
      </c>
      <c r="CP64" s="19">
        <v>22.192904296301837</v>
      </c>
      <c r="CQ64" s="19">
        <v>22.339089238680192</v>
      </c>
      <c r="CR64" s="19">
        <v>22.716929476956693</v>
      </c>
      <c r="CS64" s="19">
        <v>23.083380630955901</v>
      </c>
      <c r="CT64" s="19">
        <v>22.351002363863291</v>
      </c>
      <c r="CU64" s="19">
        <v>22.707414238676744</v>
      </c>
      <c r="CV64" s="19">
        <v>22.456368900316274</v>
      </c>
      <c r="CW64" s="19">
        <v>22.737109896987871</v>
      </c>
      <c r="CX64" s="19">
        <v>22.201457355585188</v>
      </c>
      <c r="CY64" s="19">
        <v>21.177238593129619</v>
      </c>
      <c r="CZ64" s="32" t="s">
        <v>4104</v>
      </c>
    </row>
    <row r="65" spans="1:104" x14ac:dyDescent="0.2">
      <c r="A65" s="19" t="s">
        <v>1039</v>
      </c>
      <c r="B65" s="19" t="s">
        <v>1040</v>
      </c>
      <c r="E65" s="32" t="s">
        <v>56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P65" s="32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AA65" s="32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L65" s="32">
        <v>0</v>
      </c>
      <c r="AP65" s="19">
        <v>2.0809000000000001E-2</v>
      </c>
      <c r="AQ65" s="19">
        <v>2.01958E-2</v>
      </c>
      <c r="AR65" s="19">
        <v>2.1654E-2</v>
      </c>
      <c r="AS65" s="19">
        <v>2.1354600000000001E-2</v>
      </c>
      <c r="AT65" s="19">
        <v>1.9936800000000001E-2</v>
      </c>
      <c r="AU65" s="19">
        <v>2.0379700000000001E-2</v>
      </c>
      <c r="AV65" s="19">
        <v>2.2150599999999999E-2</v>
      </c>
      <c r="AW65" s="32">
        <v>2.2150599999999999E-2</v>
      </c>
      <c r="BA65" s="19">
        <v>1</v>
      </c>
      <c r="BB65" s="19">
        <v>1</v>
      </c>
      <c r="BC65" s="19">
        <v>1</v>
      </c>
      <c r="BD65" s="19">
        <v>1</v>
      </c>
      <c r="BE65" s="19">
        <v>1</v>
      </c>
      <c r="BF65" s="19">
        <v>1</v>
      </c>
      <c r="BH65" s="32">
        <v>0</v>
      </c>
      <c r="BI65" s="19" t="s">
        <v>4104</v>
      </c>
      <c r="BJ65" s="19" t="s">
        <v>4104</v>
      </c>
      <c r="BK65" s="19" t="s">
        <v>4104</v>
      </c>
      <c r="BL65" s="19">
        <v>0.91600000000000004</v>
      </c>
      <c r="BM65" s="19">
        <v>0.52583789730000008</v>
      </c>
      <c r="BN65" s="19">
        <v>0.52583789730000008</v>
      </c>
      <c r="BO65" s="19">
        <v>0.52583789730000008</v>
      </c>
      <c r="BP65" s="19">
        <v>0.52583789730000008</v>
      </c>
      <c r="BQ65" s="19">
        <v>0.84199999999999997</v>
      </c>
      <c r="BR65" s="19" t="s">
        <v>4104</v>
      </c>
      <c r="BS65" s="32">
        <v>0.80179999999999996</v>
      </c>
      <c r="BT65" s="19" t="s">
        <v>4104</v>
      </c>
      <c r="BU65" s="19" t="s">
        <v>4104</v>
      </c>
      <c r="BV65" s="19" t="s">
        <v>4104</v>
      </c>
      <c r="BW65" s="19">
        <v>0.45621600000000001</v>
      </c>
      <c r="BX65" s="19">
        <v>0.55157199999999995</v>
      </c>
      <c r="BY65" s="19">
        <v>0.86766592399999853</v>
      </c>
      <c r="BZ65" s="19">
        <v>0.86766592399999853</v>
      </c>
      <c r="CA65" s="19">
        <v>0.86766592399999853</v>
      </c>
      <c r="CB65" s="19">
        <v>0.686002</v>
      </c>
      <c r="CC65" s="19" t="s">
        <v>4104</v>
      </c>
      <c r="CD65" s="32">
        <v>0.63551800000000003</v>
      </c>
      <c r="CE65" s="19" t="s">
        <v>4104</v>
      </c>
      <c r="CF65" s="19" t="s">
        <v>4104</v>
      </c>
      <c r="CG65" s="19" t="s">
        <v>4104</v>
      </c>
      <c r="CH65" s="19">
        <v>1.7425E-2</v>
      </c>
      <c r="CI65" s="19">
        <v>-2.5878999999999999E-2</v>
      </c>
      <c r="CJ65" s="19">
        <v>-0.59402007594999995</v>
      </c>
      <c r="CK65" s="19">
        <v>-0.12958</v>
      </c>
      <c r="CL65" s="19">
        <v>-0.122403</v>
      </c>
      <c r="CM65" s="19">
        <v>-1.8363999999999998E-2</v>
      </c>
      <c r="CN65" s="19" t="s">
        <v>4104</v>
      </c>
      <c r="CO65" s="32">
        <v>-1.1294999999999999E-2</v>
      </c>
      <c r="CP65" s="19" t="s">
        <v>4104</v>
      </c>
      <c r="CQ65" s="19" t="s">
        <v>4104</v>
      </c>
      <c r="CR65" s="19" t="s">
        <v>4104</v>
      </c>
      <c r="CS65" s="19">
        <v>20.58647175611004</v>
      </c>
      <c r="CT65" s="19">
        <v>19.602195033232505</v>
      </c>
      <c r="CU65" s="19">
        <v>18.306802947911656</v>
      </c>
      <c r="CV65" s="19">
        <v>18.702407116378865</v>
      </c>
      <c r="CW65" s="19">
        <v>18.687015576808349</v>
      </c>
      <c r="CX65" s="19">
        <v>19.988454432290432</v>
      </c>
      <c r="CY65" s="19" t="s">
        <v>4104</v>
      </c>
      <c r="CZ65" s="32">
        <v>20.738825652704275</v>
      </c>
    </row>
    <row r="66" spans="1:104" x14ac:dyDescent="0.2">
      <c r="A66" s="19" t="s">
        <v>1055</v>
      </c>
      <c r="B66" s="19" t="s">
        <v>1056</v>
      </c>
      <c r="E66" s="32" t="s">
        <v>56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32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32">
        <v>1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9">
        <v>0</v>
      </c>
      <c r="AL66" s="32">
        <v>0</v>
      </c>
      <c r="AM66" s="19">
        <v>2.0278600000000001E-2</v>
      </c>
      <c r="AN66" s="19">
        <v>1.9139E-2</v>
      </c>
      <c r="AO66" s="19">
        <v>1.93002E-2</v>
      </c>
      <c r="AP66" s="19">
        <v>1.9819099999999999E-2</v>
      </c>
      <c r="AQ66" s="19">
        <v>2.17504E-2</v>
      </c>
      <c r="AR66" s="19">
        <v>2.17228E-2</v>
      </c>
      <c r="AS66" s="19">
        <v>2.04388E-2</v>
      </c>
      <c r="AT66" s="19">
        <v>2.0855599999999998E-2</v>
      </c>
      <c r="AU66" s="19">
        <v>2.0493000000000001E-2</v>
      </c>
      <c r="AV66" s="19">
        <v>2.1949699999999999E-2</v>
      </c>
      <c r="AW66" s="32">
        <v>2.45953E-2</v>
      </c>
      <c r="AX66" s="19">
        <v>1</v>
      </c>
      <c r="AY66" s="19">
        <v>1</v>
      </c>
      <c r="AZ66" s="19">
        <v>1</v>
      </c>
      <c r="BA66" s="19">
        <v>1</v>
      </c>
      <c r="BB66" s="19">
        <v>1</v>
      </c>
      <c r="BC66" s="19">
        <v>1</v>
      </c>
      <c r="BD66" s="19">
        <v>0</v>
      </c>
      <c r="BE66" s="19">
        <v>0</v>
      </c>
      <c r="BF66" s="19">
        <v>1</v>
      </c>
      <c r="BG66" s="19">
        <v>1</v>
      </c>
      <c r="BH66" s="32">
        <v>1</v>
      </c>
      <c r="BI66" s="19">
        <v>1.1434520570656701</v>
      </c>
      <c r="BJ66" s="19">
        <v>1.14044030040241</v>
      </c>
      <c r="BK66" s="19">
        <v>0.90708799715257504</v>
      </c>
      <c r="BL66" s="19">
        <v>1.20019491823415</v>
      </c>
      <c r="BM66" s="19">
        <v>1.93378981730599</v>
      </c>
      <c r="BN66" s="19">
        <v>1.1057611464220001</v>
      </c>
      <c r="BO66" s="19">
        <v>1.6636954522393399</v>
      </c>
      <c r="BP66" s="19">
        <v>1.2764315785198901</v>
      </c>
      <c r="BQ66" s="19">
        <v>0.59479530354890497</v>
      </c>
      <c r="BR66" s="19">
        <v>0.80621085810320003</v>
      </c>
      <c r="BS66" s="32">
        <v>0.52583789730000008</v>
      </c>
      <c r="BT66" s="19">
        <v>0.30269000000000001</v>
      </c>
      <c r="BU66" s="19">
        <v>0.31778000000000001</v>
      </c>
      <c r="BV66" s="19">
        <v>0.29510999999999998</v>
      </c>
      <c r="BW66" s="19">
        <v>0.23557</v>
      </c>
      <c r="BX66" s="19">
        <v>8.1430000000000002E-2</v>
      </c>
      <c r="BY66" s="19">
        <v>7.9189999999999997E-2</v>
      </c>
      <c r="BZ66" s="19">
        <v>3.3189999999999997E-2</v>
      </c>
      <c r="CA66" s="19">
        <v>4.0600000000000002E-3</v>
      </c>
      <c r="CB66" s="19">
        <v>0.16555</v>
      </c>
      <c r="CC66" s="19">
        <v>0.16914000000000001</v>
      </c>
      <c r="CD66" s="32">
        <v>0.19120999999999999</v>
      </c>
      <c r="CE66" s="19">
        <v>6.7909999999999998E-2</v>
      </c>
      <c r="CF66" s="19">
        <v>9.597E-2</v>
      </c>
      <c r="CG66" s="19">
        <v>0.11017</v>
      </c>
      <c r="CH66" s="19">
        <v>9.8299999999999998E-2</v>
      </c>
      <c r="CI66" s="19">
        <v>6.0260000000000001E-2</v>
      </c>
      <c r="CJ66" s="19">
        <v>1.6789999999999999E-2</v>
      </c>
      <c r="CK66" s="19">
        <v>-3.1130000000000001E-2</v>
      </c>
      <c r="CL66" s="19">
        <v>-6.3189999999999996E-2</v>
      </c>
      <c r="CM66" s="19">
        <v>-1.1560000000000001E-2</v>
      </c>
      <c r="CN66" s="19">
        <v>-0.12424</v>
      </c>
      <c r="CO66" s="32">
        <v>-0.32524999999999998</v>
      </c>
      <c r="CP66" s="19">
        <v>21.8987499961084</v>
      </c>
      <c r="CQ66" s="19">
        <v>22.087468769461623</v>
      </c>
      <c r="CR66" s="19">
        <v>22.091198677377005</v>
      </c>
      <c r="CS66" s="19">
        <v>22.44785559315223</v>
      </c>
      <c r="CT66" s="19">
        <v>21.678835895640649</v>
      </c>
      <c r="CU66" s="19">
        <v>21.048567702339206</v>
      </c>
      <c r="CV66" s="19">
        <v>21.418219784319749</v>
      </c>
      <c r="CW66" s="19">
        <v>21.091948419770706</v>
      </c>
      <c r="CX66" s="19">
        <v>20.568364175202809</v>
      </c>
      <c r="CY66" s="19">
        <v>20.709978651982823</v>
      </c>
      <c r="CZ66" s="32">
        <v>19.540323337384734</v>
      </c>
    </row>
    <row r="67" spans="1:104" x14ac:dyDescent="0.2">
      <c r="A67" s="19" t="s">
        <v>3608</v>
      </c>
      <c r="B67" s="19" t="s">
        <v>1106</v>
      </c>
      <c r="E67" s="32" t="s">
        <v>56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32"/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32"/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9">
        <v>0</v>
      </c>
      <c r="AL67" s="32"/>
      <c r="AP67" s="19">
        <v>1.8906900000000001E-2</v>
      </c>
      <c r="AQ67" s="19">
        <v>1.9079800000000001E-2</v>
      </c>
      <c r="AR67" s="19">
        <v>1.9125300000000001E-2</v>
      </c>
      <c r="AS67" s="19">
        <v>1.97903E-2</v>
      </c>
      <c r="AT67" s="19">
        <v>2.10382E-2</v>
      </c>
      <c r="AU67" s="19">
        <v>2.1127300000000002E-2</v>
      </c>
      <c r="AV67" s="19">
        <v>1.8612099999999999E-2</v>
      </c>
      <c r="AW67" s="32"/>
      <c r="BA67" s="19">
        <v>1</v>
      </c>
      <c r="BB67" s="19">
        <v>1</v>
      </c>
      <c r="BC67" s="19">
        <v>1</v>
      </c>
      <c r="BD67" s="19">
        <v>1</v>
      </c>
      <c r="BE67" s="19">
        <v>1</v>
      </c>
      <c r="BF67" s="19">
        <v>1</v>
      </c>
      <c r="BG67" s="19">
        <v>1</v>
      </c>
      <c r="BH67" s="32"/>
      <c r="BI67" s="19" t="s">
        <v>4104</v>
      </c>
      <c r="BJ67" s="19" t="s">
        <v>4104</v>
      </c>
      <c r="BK67" s="19" t="s">
        <v>4104</v>
      </c>
      <c r="BL67" s="19">
        <v>2.4188000000000001</v>
      </c>
      <c r="BM67" s="19">
        <v>1.7390000000000001</v>
      </c>
      <c r="BN67" s="19">
        <v>3.8858000000000001</v>
      </c>
      <c r="BO67" s="19">
        <v>11.025982470999988</v>
      </c>
      <c r="BP67" s="19">
        <v>5.1717000000000004</v>
      </c>
      <c r="BQ67" s="19">
        <v>1.1427</v>
      </c>
      <c r="BR67" s="19" t="s">
        <v>4104</v>
      </c>
      <c r="BS67" s="32" t="s">
        <v>4104</v>
      </c>
      <c r="BT67" s="19" t="s">
        <v>4104</v>
      </c>
      <c r="BU67" s="19" t="s">
        <v>4104</v>
      </c>
      <c r="BV67" s="19" t="s">
        <v>4104</v>
      </c>
      <c r="BW67" s="19">
        <v>0.51683400000000002</v>
      </c>
      <c r="BX67" s="19">
        <v>0.55049400000000004</v>
      </c>
      <c r="BY67" s="19">
        <v>0.73569300000000004</v>
      </c>
      <c r="BZ67" s="19">
        <v>0.86766592399999853</v>
      </c>
      <c r="CA67" s="19">
        <v>0.73574399999999995</v>
      </c>
      <c r="CB67" s="19">
        <v>0.58574400000000004</v>
      </c>
      <c r="CC67" s="19" t="s">
        <v>4104</v>
      </c>
      <c r="CD67" s="32" t="s">
        <v>4104</v>
      </c>
      <c r="CE67" s="19" t="s">
        <v>4104</v>
      </c>
      <c r="CF67" s="19" t="s">
        <v>4104</v>
      </c>
      <c r="CG67" s="19" t="s">
        <v>4104</v>
      </c>
      <c r="CH67" s="19">
        <v>2.1870000000000001E-2</v>
      </c>
      <c r="CI67" s="19">
        <v>8.8897000000000004E-2</v>
      </c>
      <c r="CJ67" s="19">
        <v>-0.46310600000000002</v>
      </c>
      <c r="CK67" s="19">
        <v>-0.37179600000000002</v>
      </c>
      <c r="CL67" s="19">
        <v>3.9553999999999999E-2</v>
      </c>
      <c r="CM67" s="19">
        <v>0.13094384999999997</v>
      </c>
      <c r="CN67" s="19" t="s">
        <v>4104</v>
      </c>
      <c r="CO67" s="32" t="s">
        <v>4104</v>
      </c>
      <c r="CP67" s="19" t="s">
        <v>4104</v>
      </c>
      <c r="CQ67" s="19" t="s">
        <v>4104</v>
      </c>
      <c r="CR67" s="19" t="s">
        <v>4104</v>
      </c>
      <c r="CS67" s="19">
        <v>21.433032053136298</v>
      </c>
      <c r="CT67" s="19">
        <v>21.374346446738951</v>
      </c>
      <c r="CU67" s="19">
        <v>21.268663133806562</v>
      </c>
      <c r="CV67" s="19">
        <v>21.612217930589978</v>
      </c>
      <c r="CW67" s="19">
        <v>21.273324269946372</v>
      </c>
      <c r="CX67" s="19">
        <v>20.757137944855295</v>
      </c>
      <c r="CY67" s="19" t="s">
        <v>4104</v>
      </c>
      <c r="CZ67" s="32" t="s">
        <v>4104</v>
      </c>
    </row>
    <row r="68" spans="1:104" x14ac:dyDescent="0.2">
      <c r="A68" s="19" t="s">
        <v>3609</v>
      </c>
      <c r="B68" s="19" t="s">
        <v>3610</v>
      </c>
      <c r="E68" s="32" t="s">
        <v>56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32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32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9">
        <v>0</v>
      </c>
      <c r="AL68" s="32">
        <v>0</v>
      </c>
      <c r="AQ68" s="19">
        <v>2.1809100000000001E-2</v>
      </c>
      <c r="AR68" s="19">
        <v>2.24455E-2</v>
      </c>
      <c r="AS68" s="19">
        <v>2.2666100000000002E-2</v>
      </c>
      <c r="AT68" s="19">
        <v>2.1631899999999999E-2</v>
      </c>
      <c r="AU68" s="19">
        <v>2.1735500000000001E-2</v>
      </c>
      <c r="AV68" s="19">
        <v>2.3576E-2</v>
      </c>
      <c r="AW68" s="32">
        <v>2.5610500000000001E-2</v>
      </c>
      <c r="BB68" s="19">
        <v>1</v>
      </c>
      <c r="BC68" s="19">
        <v>1</v>
      </c>
      <c r="BD68" s="19">
        <v>1</v>
      </c>
      <c r="BE68" s="19">
        <v>1</v>
      </c>
      <c r="BF68" s="19">
        <v>1</v>
      </c>
      <c r="BG68" s="19">
        <v>1</v>
      </c>
      <c r="BH68" s="32">
        <v>1</v>
      </c>
      <c r="BI68" s="19" t="s">
        <v>4104</v>
      </c>
      <c r="BJ68" s="19" t="s">
        <v>4104</v>
      </c>
      <c r="BK68" s="19" t="s">
        <v>4104</v>
      </c>
      <c r="BL68" s="19" t="s">
        <v>4104</v>
      </c>
      <c r="BM68" s="19">
        <v>3.4291721545208702</v>
      </c>
      <c r="BN68" s="19">
        <v>2.6030274523319301</v>
      </c>
      <c r="BO68" s="19">
        <v>3.6069692989342599</v>
      </c>
      <c r="BP68" s="19">
        <v>1.8774496799870499</v>
      </c>
      <c r="BQ68" s="19">
        <v>0.71271159007293095</v>
      </c>
      <c r="BR68" s="19">
        <v>0.64186199779642295</v>
      </c>
      <c r="BS68" s="32">
        <v>0.84417269661606498</v>
      </c>
      <c r="BT68" s="19" t="s">
        <v>4104</v>
      </c>
      <c r="BU68" s="19" t="s">
        <v>4104</v>
      </c>
      <c r="BV68" s="19" t="s">
        <v>4104</v>
      </c>
      <c r="BW68" s="19" t="s">
        <v>4104</v>
      </c>
      <c r="BX68" s="19">
        <v>0.40909000000000001</v>
      </c>
      <c r="BY68" s="19">
        <v>0.44352999999999998</v>
      </c>
      <c r="BZ68" s="19">
        <v>0.24898000000000001</v>
      </c>
      <c r="CA68" s="19">
        <v>0.22187999999999999</v>
      </c>
      <c r="CB68" s="19">
        <v>0.43426999999999999</v>
      </c>
      <c r="CC68" s="19">
        <v>0.54988999999999999</v>
      </c>
      <c r="CD68" s="32">
        <v>0.59347000000000005</v>
      </c>
      <c r="CE68" s="19" t="s">
        <v>4104</v>
      </c>
      <c r="CF68" s="19" t="s">
        <v>4104</v>
      </c>
      <c r="CG68" s="19" t="s">
        <v>4104</v>
      </c>
      <c r="CH68" s="19" t="s">
        <v>4104</v>
      </c>
      <c r="CI68" s="19">
        <v>0.11566</v>
      </c>
      <c r="CJ68" s="19">
        <v>1.0109999999999999E-2</v>
      </c>
      <c r="CK68" s="19">
        <v>-2.581E-2</v>
      </c>
      <c r="CL68" s="19">
        <v>6.6299999999999998E-2</v>
      </c>
      <c r="CM68" s="19">
        <v>-7.7109999999999998E-2</v>
      </c>
      <c r="CN68" s="19">
        <v>-0.12067</v>
      </c>
      <c r="CO68" s="32">
        <v>-4.7539999999999999E-2</v>
      </c>
      <c r="CP68" s="19" t="s">
        <v>4104</v>
      </c>
      <c r="CQ68" s="19" t="s">
        <v>4104</v>
      </c>
      <c r="CR68" s="19" t="s">
        <v>4104</v>
      </c>
      <c r="CS68" s="19" t="s">
        <v>4104</v>
      </c>
      <c r="CT68" s="19">
        <v>21.049018105190893</v>
      </c>
      <c r="CU68" s="19">
        <v>20.723151130367864</v>
      </c>
      <c r="CV68" s="19">
        <v>22.230406581323074</v>
      </c>
      <c r="CW68" s="19">
        <v>21.695858827375261</v>
      </c>
      <c r="CX68" s="19">
        <v>20.48635887798298</v>
      </c>
      <c r="CY68" s="19">
        <v>19.930176987776814</v>
      </c>
      <c r="CZ68" s="32">
        <v>20.067662579898034</v>
      </c>
    </row>
    <row r="69" spans="1:104" x14ac:dyDescent="0.2">
      <c r="A69" s="19" t="s">
        <v>3615</v>
      </c>
      <c r="B69" s="19" t="s">
        <v>3616</v>
      </c>
      <c r="E69" s="32" t="s">
        <v>56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32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32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9">
        <v>0</v>
      </c>
      <c r="AL69" s="32">
        <v>0</v>
      </c>
      <c r="AQ69" s="19">
        <v>2.0829199999999999E-2</v>
      </c>
      <c r="AR69" s="19">
        <v>2.33475E-2</v>
      </c>
      <c r="AS69" s="19">
        <v>2.6485999999999999E-2</v>
      </c>
      <c r="AT69" s="19">
        <v>2.7773599999999999E-2</v>
      </c>
      <c r="AU69" s="19">
        <v>3.65201E-2</v>
      </c>
      <c r="AV69" s="19">
        <v>2.8420299999999999E-2</v>
      </c>
      <c r="AW69" s="32">
        <v>2.8136499999999998E-2</v>
      </c>
      <c r="BB69" s="19">
        <v>1</v>
      </c>
      <c r="BC69" s="19">
        <v>1</v>
      </c>
      <c r="BD69" s="19">
        <v>1</v>
      </c>
      <c r="BE69" s="19">
        <v>1</v>
      </c>
      <c r="BF69" s="19">
        <v>1</v>
      </c>
      <c r="BG69" s="19">
        <v>1</v>
      </c>
      <c r="BH69" s="32">
        <v>1</v>
      </c>
      <c r="BI69" s="19" t="s">
        <v>4104</v>
      </c>
      <c r="BJ69" s="19" t="s">
        <v>4104</v>
      </c>
      <c r="BK69" s="19" t="s">
        <v>4104</v>
      </c>
      <c r="BL69" s="19" t="s">
        <v>4104</v>
      </c>
      <c r="BM69" s="19">
        <v>0.52583789730000008</v>
      </c>
      <c r="BN69" s="19">
        <v>0.52583789730000008</v>
      </c>
      <c r="BO69" s="19">
        <v>4.4376489929999998</v>
      </c>
      <c r="BP69" s="19">
        <v>11.025982470999988</v>
      </c>
      <c r="BQ69" s="19">
        <v>1.01341645</v>
      </c>
      <c r="BR69" s="19">
        <v>0.52583789730000008</v>
      </c>
      <c r="BS69" s="32">
        <v>1.425218595</v>
      </c>
      <c r="BT69" s="19" t="s">
        <v>4104</v>
      </c>
      <c r="BU69" s="19" t="s">
        <v>4104</v>
      </c>
      <c r="BV69" s="19" t="s">
        <v>4104</v>
      </c>
      <c r="BW69" s="19" t="s">
        <v>4104</v>
      </c>
      <c r="BX69" s="19">
        <v>5.2912387999999998E-2</v>
      </c>
      <c r="BY69" s="19" t="s">
        <v>4104</v>
      </c>
      <c r="BZ69" s="19" t="s">
        <v>4104</v>
      </c>
      <c r="CA69" s="19" t="s">
        <v>4104</v>
      </c>
      <c r="CB69" s="19" t="s">
        <v>4104</v>
      </c>
      <c r="CC69" s="19">
        <v>1.244522E-2</v>
      </c>
      <c r="CD69" s="32">
        <v>8.5855800000000006E-3</v>
      </c>
      <c r="CE69" s="19" t="s">
        <v>4104</v>
      </c>
      <c r="CF69" s="19" t="s">
        <v>4104</v>
      </c>
      <c r="CG69" s="19" t="s">
        <v>4104</v>
      </c>
      <c r="CH69" s="19" t="s">
        <v>4104</v>
      </c>
      <c r="CI69" s="19">
        <v>-1.6706349999999998E-2</v>
      </c>
      <c r="CJ69" s="19">
        <v>-0.59402007594999995</v>
      </c>
      <c r="CK69" s="19">
        <v>-0.59402007594999995</v>
      </c>
      <c r="CL69" s="19">
        <v>-0.56594</v>
      </c>
      <c r="CM69" s="19">
        <v>-6.9120000000000001E-2</v>
      </c>
      <c r="CN69" s="19">
        <v>-3.8940000000000002E-2</v>
      </c>
      <c r="CO69" s="32">
        <v>-0.49857000000000001</v>
      </c>
      <c r="CP69" s="19" t="s">
        <v>4104</v>
      </c>
      <c r="CQ69" s="19" t="s">
        <v>4104</v>
      </c>
      <c r="CR69" s="19" t="s">
        <v>4104</v>
      </c>
      <c r="CS69" s="19" t="s">
        <v>4104</v>
      </c>
      <c r="CT69" s="19">
        <v>17.536392428203705</v>
      </c>
      <c r="CU69" s="19">
        <v>16.471776900977758</v>
      </c>
      <c r="CV69" s="19">
        <v>16.471776900977758</v>
      </c>
      <c r="CW69" s="19">
        <v>16.471776900977758</v>
      </c>
      <c r="CX69" s="19">
        <v>16.471776900977758</v>
      </c>
      <c r="CY69" s="19">
        <v>16.471776900977758</v>
      </c>
      <c r="CZ69" s="32">
        <v>16.471776900977758</v>
      </c>
    </row>
    <row r="70" spans="1:104" x14ac:dyDescent="0.2">
      <c r="A70" s="19" t="s">
        <v>3619</v>
      </c>
      <c r="B70" s="19" t="s">
        <v>3620</v>
      </c>
      <c r="E70" s="32" t="s">
        <v>56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32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32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9">
        <v>0</v>
      </c>
      <c r="AL70" s="32">
        <v>0</v>
      </c>
      <c r="AV70" s="19">
        <v>3.2214199999999998E-2</v>
      </c>
      <c r="AW70" s="32">
        <v>3.60959E-2</v>
      </c>
      <c r="BG70" s="19">
        <v>0</v>
      </c>
      <c r="BH70" s="32">
        <v>0</v>
      </c>
      <c r="BI70" s="19" t="s">
        <v>4104</v>
      </c>
      <c r="BJ70" s="19" t="s">
        <v>4104</v>
      </c>
      <c r="BK70" s="19" t="s">
        <v>4104</v>
      </c>
      <c r="BL70" s="19" t="s">
        <v>4104</v>
      </c>
      <c r="BM70" s="19">
        <v>2.646187222</v>
      </c>
      <c r="BN70" s="19">
        <v>1.1783231510000001</v>
      </c>
      <c r="BO70" s="19">
        <v>1.6410285529999999</v>
      </c>
      <c r="BP70" s="19">
        <v>2.1778459670000001</v>
      </c>
      <c r="BQ70" s="19">
        <v>1.5357534310000001</v>
      </c>
      <c r="BR70" s="19">
        <v>1.47616506</v>
      </c>
      <c r="BS70" s="32">
        <v>0.90135529999999997</v>
      </c>
      <c r="BT70" s="19" t="s">
        <v>4104</v>
      </c>
      <c r="BU70" s="19" t="s">
        <v>4104</v>
      </c>
      <c r="BV70" s="19" t="s">
        <v>4104</v>
      </c>
      <c r="BW70" s="19" t="s">
        <v>4104</v>
      </c>
      <c r="BX70" s="19" t="s">
        <v>4104</v>
      </c>
      <c r="BY70" s="19" t="s">
        <v>4104</v>
      </c>
      <c r="BZ70" s="19" t="s">
        <v>4104</v>
      </c>
      <c r="CA70" s="19" t="s">
        <v>4104</v>
      </c>
      <c r="CB70" s="19" t="s">
        <v>4104</v>
      </c>
      <c r="CC70" s="19">
        <v>1.8501305000000012E-3</v>
      </c>
      <c r="CD70" s="32">
        <v>1.8501305000000012E-3</v>
      </c>
      <c r="CE70" s="19" t="s">
        <v>4104</v>
      </c>
      <c r="CF70" s="19" t="s">
        <v>4104</v>
      </c>
      <c r="CG70" s="19" t="s">
        <v>4104</v>
      </c>
      <c r="CH70" s="19" t="s">
        <v>4104</v>
      </c>
      <c r="CI70" s="19">
        <v>0.13094384999999997</v>
      </c>
      <c r="CJ70" s="19">
        <v>0.13094384999999997</v>
      </c>
      <c r="CK70" s="19">
        <v>7.3826000000000002E-4</v>
      </c>
      <c r="CL70" s="19">
        <v>7.3800000000000005E-4</v>
      </c>
      <c r="CM70" s="19">
        <v>0.12492300000000001</v>
      </c>
      <c r="CN70" s="19">
        <v>3.9788999999999998E-2</v>
      </c>
      <c r="CO70" s="32">
        <v>-4.326E-2</v>
      </c>
      <c r="CP70" s="19" t="s">
        <v>4104</v>
      </c>
      <c r="CQ70" s="19" t="s">
        <v>4104</v>
      </c>
      <c r="CR70" s="19" t="s">
        <v>4104</v>
      </c>
      <c r="CS70" s="19" t="s">
        <v>4104</v>
      </c>
      <c r="CT70" s="19">
        <v>18.087021746460533</v>
      </c>
      <c r="CU70" s="19">
        <v>17.760147886945347</v>
      </c>
      <c r="CV70" s="19">
        <v>18.347818610803465</v>
      </c>
      <c r="CW70" s="19">
        <v>18.060003515834289</v>
      </c>
      <c r="CX70" s="19">
        <v>18.045600310551411</v>
      </c>
      <c r="CY70" s="19">
        <v>17.526286034927431</v>
      </c>
      <c r="CZ70" s="32" t="s">
        <v>4104</v>
      </c>
    </row>
    <row r="71" spans="1:104" x14ac:dyDescent="0.2">
      <c r="A71" s="19" t="s">
        <v>3630</v>
      </c>
      <c r="B71" s="19" t="s">
        <v>3631</v>
      </c>
      <c r="E71" s="32" t="s">
        <v>56</v>
      </c>
      <c r="O71" s="19">
        <v>0</v>
      </c>
      <c r="P71" s="32">
        <v>0</v>
      </c>
      <c r="Z71" s="19">
        <v>0</v>
      </c>
      <c r="AA71" s="32">
        <v>0</v>
      </c>
      <c r="AK71" s="19">
        <v>0</v>
      </c>
      <c r="AL71" s="32">
        <v>0</v>
      </c>
      <c r="AV71" s="19">
        <v>2.1975399999999999E-2</v>
      </c>
      <c r="AW71" s="32">
        <v>2.15435E-2</v>
      </c>
      <c r="BG71" s="19">
        <v>0</v>
      </c>
      <c r="BH71" s="32">
        <v>0</v>
      </c>
      <c r="BI71" s="19" t="s">
        <v>4104</v>
      </c>
      <c r="BJ71" s="19" t="s">
        <v>4104</v>
      </c>
      <c r="BK71" s="19" t="s">
        <v>4104</v>
      </c>
      <c r="BL71" s="19" t="s">
        <v>4104</v>
      </c>
      <c r="BM71" s="19" t="s">
        <v>4104</v>
      </c>
      <c r="BN71" s="19" t="s">
        <v>4104</v>
      </c>
      <c r="BO71" s="19" t="s">
        <v>4104</v>
      </c>
      <c r="BP71" s="19" t="s">
        <v>4104</v>
      </c>
      <c r="BQ71" s="19" t="s">
        <v>4104</v>
      </c>
      <c r="BR71" s="19">
        <v>1.2448999999999999</v>
      </c>
      <c r="BS71" s="32" t="s">
        <v>4104</v>
      </c>
      <c r="BT71" s="19" t="s">
        <v>4104</v>
      </c>
      <c r="BU71" s="19" t="s">
        <v>4104</v>
      </c>
      <c r="BV71" s="19" t="s">
        <v>4104</v>
      </c>
      <c r="BW71" s="19" t="s">
        <v>4104</v>
      </c>
      <c r="BX71" s="19" t="s">
        <v>4104</v>
      </c>
      <c r="BY71" s="19" t="s">
        <v>4104</v>
      </c>
      <c r="BZ71" s="19" t="s">
        <v>4104</v>
      </c>
      <c r="CA71" s="19" t="s">
        <v>4104</v>
      </c>
      <c r="CB71" s="19" t="s">
        <v>4104</v>
      </c>
      <c r="CC71" s="19" t="s">
        <v>4104</v>
      </c>
      <c r="CD71" s="32">
        <v>1.8501305000000012E-3</v>
      </c>
      <c r="CE71" s="19" t="s">
        <v>4104</v>
      </c>
      <c r="CF71" s="19" t="s">
        <v>4104</v>
      </c>
      <c r="CG71" s="19" t="s">
        <v>4104</v>
      </c>
      <c r="CH71" s="19" t="s">
        <v>4104</v>
      </c>
      <c r="CI71" s="19" t="s">
        <v>4104</v>
      </c>
      <c r="CJ71" s="19" t="s">
        <v>4104</v>
      </c>
      <c r="CK71" s="19" t="s">
        <v>4104</v>
      </c>
      <c r="CL71" s="19" t="s">
        <v>4104</v>
      </c>
      <c r="CM71" s="19" t="s">
        <v>4104</v>
      </c>
      <c r="CN71" s="19">
        <v>6.3194E-2</v>
      </c>
      <c r="CO71" s="32" t="s">
        <v>4104</v>
      </c>
      <c r="CP71" s="19" t="s">
        <v>4104</v>
      </c>
      <c r="CQ71" s="19" t="s">
        <v>4104</v>
      </c>
      <c r="CR71" s="19" t="s">
        <v>4104</v>
      </c>
      <c r="CS71" s="19" t="s">
        <v>4104</v>
      </c>
      <c r="CT71" s="19" t="s">
        <v>4104</v>
      </c>
      <c r="CU71" s="19" t="s">
        <v>4104</v>
      </c>
      <c r="CV71" s="19" t="s">
        <v>4104</v>
      </c>
      <c r="CW71" s="19" t="s">
        <v>4104</v>
      </c>
      <c r="CX71" s="19" t="s">
        <v>4104</v>
      </c>
      <c r="CY71" s="19">
        <v>18.340317401547672</v>
      </c>
      <c r="CZ71" s="32" t="s">
        <v>4104</v>
      </c>
    </row>
    <row r="72" spans="1:104" x14ac:dyDescent="0.2">
      <c r="A72" s="19" t="s">
        <v>3881</v>
      </c>
      <c r="B72" s="19" t="s">
        <v>3882</v>
      </c>
      <c r="E72" s="32" t="s">
        <v>3531</v>
      </c>
      <c r="F72" s="19">
        <v>0</v>
      </c>
      <c r="G72" s="19">
        <v>0</v>
      </c>
      <c r="H72" s="19">
        <v>0</v>
      </c>
      <c r="P72" s="32"/>
      <c r="Q72" s="19">
        <v>0</v>
      </c>
      <c r="R72" s="19">
        <v>0</v>
      </c>
      <c r="S72" s="19">
        <v>0</v>
      </c>
      <c r="AA72" s="32"/>
      <c r="AB72" s="19">
        <v>0</v>
      </c>
      <c r="AC72" s="19">
        <v>0</v>
      </c>
      <c r="AD72" s="19">
        <v>0</v>
      </c>
      <c r="AL72" s="32"/>
      <c r="AM72" s="19">
        <v>2.4054200000000001E-2</v>
      </c>
      <c r="AN72" s="19">
        <v>2.5792699999999998E-2</v>
      </c>
      <c r="AO72" s="19">
        <v>2.61435E-2</v>
      </c>
      <c r="AW72" s="32"/>
      <c r="AX72" s="19">
        <v>0</v>
      </c>
      <c r="AY72" s="19">
        <v>0</v>
      </c>
      <c r="AZ72" s="19">
        <v>0</v>
      </c>
      <c r="BH72" s="32"/>
      <c r="BI72" s="19">
        <v>1.1107</v>
      </c>
      <c r="BJ72" s="19">
        <v>0.55320000000000003</v>
      </c>
      <c r="BK72" s="19">
        <v>0.52583789730000008</v>
      </c>
      <c r="BL72" s="19" t="s">
        <v>4104</v>
      </c>
      <c r="BM72" s="19" t="s">
        <v>4104</v>
      </c>
      <c r="BN72" s="19" t="s">
        <v>4104</v>
      </c>
      <c r="BO72" s="19" t="s">
        <v>4104</v>
      </c>
      <c r="BP72" s="19" t="s">
        <v>4104</v>
      </c>
      <c r="BQ72" s="19" t="s">
        <v>4104</v>
      </c>
      <c r="BR72" s="19" t="s">
        <v>4104</v>
      </c>
      <c r="BS72" s="32" t="s">
        <v>4104</v>
      </c>
      <c r="BT72" s="19" t="s">
        <v>4104</v>
      </c>
      <c r="BU72" s="19" t="s">
        <v>4104</v>
      </c>
      <c r="BV72" s="19" t="s">
        <v>4104</v>
      </c>
      <c r="BW72" s="19" t="s">
        <v>4104</v>
      </c>
      <c r="BX72" s="19" t="s">
        <v>4104</v>
      </c>
      <c r="BY72" s="19" t="s">
        <v>4104</v>
      </c>
      <c r="BZ72" s="19" t="s">
        <v>4104</v>
      </c>
      <c r="CA72" s="19" t="s">
        <v>4104</v>
      </c>
      <c r="CB72" s="19" t="s">
        <v>4104</v>
      </c>
      <c r="CC72" s="19" t="s">
        <v>4104</v>
      </c>
      <c r="CD72" s="32" t="s">
        <v>4104</v>
      </c>
      <c r="CE72" s="19">
        <v>0.12031699999999999</v>
      </c>
      <c r="CF72" s="19">
        <v>3.8053999999999998E-2</v>
      </c>
      <c r="CG72" s="19">
        <v>1.2208999999999999E-2</v>
      </c>
      <c r="CH72" s="19" t="s">
        <v>4104</v>
      </c>
      <c r="CI72" s="19" t="s">
        <v>4104</v>
      </c>
      <c r="CJ72" s="19" t="s">
        <v>4104</v>
      </c>
      <c r="CK72" s="19" t="s">
        <v>4104</v>
      </c>
      <c r="CL72" s="19" t="s">
        <v>4104</v>
      </c>
      <c r="CM72" s="19" t="s">
        <v>4104</v>
      </c>
      <c r="CN72" s="19" t="s">
        <v>4104</v>
      </c>
      <c r="CO72" s="32" t="s">
        <v>4104</v>
      </c>
      <c r="CP72" s="19">
        <v>17.783060981214518</v>
      </c>
      <c r="CQ72" s="19">
        <v>17.222530952929219</v>
      </c>
      <c r="CR72" s="19">
        <v>16.471776900977758</v>
      </c>
      <c r="CS72" s="19" t="s">
        <v>4104</v>
      </c>
      <c r="CT72" s="19" t="s">
        <v>4104</v>
      </c>
      <c r="CU72" s="19" t="s">
        <v>4104</v>
      </c>
      <c r="CV72" s="19" t="s">
        <v>4104</v>
      </c>
      <c r="CW72" s="19" t="s">
        <v>4104</v>
      </c>
      <c r="CX72" s="19" t="s">
        <v>4104</v>
      </c>
      <c r="CY72" s="19" t="s">
        <v>4104</v>
      </c>
      <c r="CZ72" s="32" t="s">
        <v>4104</v>
      </c>
    </row>
    <row r="73" spans="1:104" x14ac:dyDescent="0.2">
      <c r="A73" s="19" t="s">
        <v>3877</v>
      </c>
      <c r="B73" s="19" t="s">
        <v>3878</v>
      </c>
      <c r="E73" s="32" t="s">
        <v>56</v>
      </c>
      <c r="F73" s="19">
        <v>0</v>
      </c>
      <c r="G73" s="19">
        <v>0</v>
      </c>
      <c r="H73" s="19">
        <v>0</v>
      </c>
      <c r="P73" s="32"/>
      <c r="Q73" s="19">
        <v>0</v>
      </c>
      <c r="R73" s="19">
        <v>0</v>
      </c>
      <c r="S73" s="19">
        <v>0</v>
      </c>
      <c r="AA73" s="32"/>
      <c r="AB73" s="19">
        <v>0</v>
      </c>
      <c r="AC73" s="19">
        <v>0</v>
      </c>
      <c r="AD73" s="19">
        <v>0</v>
      </c>
      <c r="AL73" s="32"/>
      <c r="AM73" s="19">
        <v>2.5013899999999999E-2</v>
      </c>
      <c r="AN73" s="19">
        <v>2.1095099999999999E-2</v>
      </c>
      <c r="AO73" s="19">
        <v>2.1328199999999999E-2</v>
      </c>
      <c r="AW73" s="32"/>
      <c r="AX73" s="19">
        <v>0</v>
      </c>
      <c r="AY73" s="19">
        <v>0</v>
      </c>
      <c r="AZ73" s="19">
        <v>0</v>
      </c>
      <c r="BH73" s="32"/>
      <c r="BI73" s="19">
        <v>1.0355789280000001</v>
      </c>
      <c r="BJ73" s="19">
        <v>0.52583789730000008</v>
      </c>
      <c r="BK73" s="19" t="s">
        <v>4104</v>
      </c>
      <c r="BL73" s="19" t="s">
        <v>4104</v>
      </c>
      <c r="BM73" s="19" t="s">
        <v>4104</v>
      </c>
      <c r="BN73" s="19" t="s">
        <v>4104</v>
      </c>
      <c r="BO73" s="19" t="s">
        <v>4104</v>
      </c>
      <c r="BP73" s="19" t="s">
        <v>4104</v>
      </c>
      <c r="BQ73" s="19" t="s">
        <v>4104</v>
      </c>
      <c r="BR73" s="19" t="s">
        <v>4104</v>
      </c>
      <c r="BS73" s="32" t="s">
        <v>4104</v>
      </c>
      <c r="BT73" s="19" t="s">
        <v>4104</v>
      </c>
      <c r="BU73" s="19" t="s">
        <v>4104</v>
      </c>
      <c r="BV73" s="19" t="s">
        <v>4104</v>
      </c>
      <c r="BW73" s="19" t="s">
        <v>4104</v>
      </c>
      <c r="BX73" s="19" t="s">
        <v>4104</v>
      </c>
      <c r="BY73" s="19" t="s">
        <v>4104</v>
      </c>
      <c r="BZ73" s="19" t="s">
        <v>4104</v>
      </c>
      <c r="CA73" s="19" t="s">
        <v>4104</v>
      </c>
      <c r="CB73" s="19" t="s">
        <v>4104</v>
      </c>
      <c r="CC73" s="19" t="s">
        <v>4104</v>
      </c>
      <c r="CD73" s="32" t="s">
        <v>4104</v>
      </c>
      <c r="CE73" s="19" t="s">
        <v>4104</v>
      </c>
      <c r="CF73" s="19" t="s">
        <v>4104</v>
      </c>
      <c r="CG73" s="19">
        <v>-2.8889069999999999E-2</v>
      </c>
      <c r="CH73" s="19" t="s">
        <v>4104</v>
      </c>
      <c r="CI73" s="19" t="s">
        <v>4104</v>
      </c>
      <c r="CJ73" s="19" t="s">
        <v>4104</v>
      </c>
      <c r="CK73" s="19" t="s">
        <v>4104</v>
      </c>
      <c r="CL73" s="19" t="s">
        <v>4104</v>
      </c>
      <c r="CM73" s="19" t="s">
        <v>4104</v>
      </c>
      <c r="CN73" s="19" t="s">
        <v>4104</v>
      </c>
      <c r="CO73" s="32" t="s">
        <v>4104</v>
      </c>
      <c r="CP73" s="19">
        <v>16.471776900977758</v>
      </c>
      <c r="CQ73" s="19">
        <v>16.471776900977758</v>
      </c>
      <c r="CR73" s="19">
        <v>16.471776900977758</v>
      </c>
      <c r="CS73" s="19" t="s">
        <v>4104</v>
      </c>
      <c r="CT73" s="19" t="s">
        <v>4104</v>
      </c>
      <c r="CU73" s="19" t="s">
        <v>4104</v>
      </c>
      <c r="CV73" s="19" t="s">
        <v>4104</v>
      </c>
      <c r="CW73" s="19" t="s">
        <v>4104</v>
      </c>
      <c r="CX73" s="19" t="s">
        <v>4104</v>
      </c>
      <c r="CY73" s="19" t="s">
        <v>4104</v>
      </c>
      <c r="CZ73" s="32" t="s">
        <v>4104</v>
      </c>
    </row>
    <row r="74" spans="1:104" x14ac:dyDescent="0.2">
      <c r="A74" s="19" t="s">
        <v>3642</v>
      </c>
      <c r="B74" s="19" t="s">
        <v>3643</v>
      </c>
      <c r="E74" s="32" t="s">
        <v>139</v>
      </c>
      <c r="F74" s="19">
        <v>0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32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1</v>
      </c>
      <c r="Y74" s="19">
        <v>1</v>
      </c>
      <c r="Z74" s="19">
        <v>1</v>
      </c>
      <c r="AA74" s="32">
        <v>1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9">
        <v>0</v>
      </c>
      <c r="AL74" s="32">
        <v>0</v>
      </c>
      <c r="AM74" s="19">
        <v>1.84327E-2</v>
      </c>
      <c r="AN74" s="19">
        <v>1.8834500000000001E-2</v>
      </c>
      <c r="AO74" s="19">
        <v>1.9766700000000002E-2</v>
      </c>
      <c r="AP74" s="19">
        <v>2.0393700000000001E-2</v>
      </c>
      <c r="AQ74" s="19">
        <v>2.10977E-2</v>
      </c>
      <c r="AR74" s="19">
        <v>2.1874999999999999E-2</v>
      </c>
      <c r="AS74" s="19">
        <v>2.1439900000000001E-2</v>
      </c>
      <c r="AT74" s="19">
        <v>2.1363799999999999E-2</v>
      </c>
      <c r="AU74" s="19">
        <v>2.2101099999999999E-2</v>
      </c>
      <c r="AV74" s="19">
        <v>2.7298800000000002E-2</v>
      </c>
      <c r="AW74" s="32">
        <v>2.6563400000000001E-2</v>
      </c>
      <c r="AX74" s="19">
        <v>0</v>
      </c>
      <c r="AY74" s="19">
        <v>0</v>
      </c>
      <c r="AZ74" s="19">
        <v>1</v>
      </c>
      <c r="BA74" s="19">
        <v>1</v>
      </c>
      <c r="BB74" s="19">
        <v>0</v>
      </c>
      <c r="BC74" s="19">
        <v>0</v>
      </c>
      <c r="BD74" s="19">
        <v>0</v>
      </c>
      <c r="BE74" s="19">
        <v>1</v>
      </c>
      <c r="BF74" s="19">
        <v>0</v>
      </c>
      <c r="BG74" s="19">
        <v>0</v>
      </c>
      <c r="BH74" s="32">
        <v>1</v>
      </c>
      <c r="BI74" s="19">
        <v>1.542</v>
      </c>
      <c r="BJ74" s="19">
        <v>1.528</v>
      </c>
      <c r="BK74" s="19">
        <v>2.24738851499349</v>
      </c>
      <c r="BL74" s="19">
        <v>2.5780129430627401</v>
      </c>
      <c r="BM74" s="19">
        <v>2.7820447181899</v>
      </c>
      <c r="BN74" s="19">
        <v>2.1101655784395699</v>
      </c>
      <c r="BO74" s="19">
        <v>2.6039340486416398</v>
      </c>
      <c r="BP74" s="19">
        <v>2.6654295090909099</v>
      </c>
      <c r="BQ74" s="19">
        <v>1.84997405319769</v>
      </c>
      <c r="BR74" s="19">
        <v>2.3289244105488698</v>
      </c>
      <c r="BS74" s="32">
        <v>2.8242016064244999</v>
      </c>
      <c r="BT74" s="19">
        <v>0.2913</v>
      </c>
      <c r="BU74" s="19">
        <v>0.26529999999999998</v>
      </c>
      <c r="BV74" s="19">
        <v>0.26579999999999998</v>
      </c>
      <c r="BW74" s="19">
        <v>0.25979999999999998</v>
      </c>
      <c r="BX74" s="19">
        <v>0.27260000000000001</v>
      </c>
      <c r="BY74" s="19">
        <v>0.28399999999999997</v>
      </c>
      <c r="BZ74" s="19">
        <v>0.27560000000000001</v>
      </c>
      <c r="CA74" s="19">
        <v>0.26300000000000001</v>
      </c>
      <c r="CB74" s="19">
        <v>0.2485</v>
      </c>
      <c r="CC74" s="19">
        <v>0.22550000000000001</v>
      </c>
      <c r="CD74" s="32">
        <v>0.18820000000000001</v>
      </c>
      <c r="CE74" s="19">
        <v>1.43E-2</v>
      </c>
      <c r="CF74" s="19">
        <v>3.4299999999999997E-2</v>
      </c>
      <c r="CG74" s="19">
        <v>3.2500000000000001E-2</v>
      </c>
      <c r="CH74" s="19">
        <v>3.1899999999999998E-2</v>
      </c>
      <c r="CI74" s="19">
        <v>2.86E-2</v>
      </c>
      <c r="CJ74" s="19">
        <v>2.7E-2</v>
      </c>
      <c r="CK74" s="19">
        <v>2.6700000000000002E-2</v>
      </c>
      <c r="CL74" s="19">
        <v>2.18E-2</v>
      </c>
      <c r="CM74" s="19">
        <v>2.6200000000000001E-2</v>
      </c>
      <c r="CN74" s="19">
        <v>2.6499999999999999E-2</v>
      </c>
      <c r="CO74" s="32">
        <v>1.01E-2</v>
      </c>
      <c r="CP74" s="19">
        <v>23.290190403071897</v>
      </c>
      <c r="CQ74" s="19">
        <v>23.290190403071897</v>
      </c>
      <c r="CR74" s="19">
        <v>23.290190403071897</v>
      </c>
      <c r="CS74" s="19">
        <v>23.290190403071897</v>
      </c>
      <c r="CT74" s="19">
        <v>23.290190403071897</v>
      </c>
      <c r="CU74" s="19">
        <v>23.290190403071897</v>
      </c>
      <c r="CV74" s="19">
        <v>23.290190403071897</v>
      </c>
      <c r="CW74" s="19">
        <v>23.290190403071897</v>
      </c>
      <c r="CX74" s="19">
        <v>23.290190403071897</v>
      </c>
      <c r="CY74" s="19">
        <v>23.290190403071897</v>
      </c>
      <c r="CZ74" s="32" t="s">
        <v>4104</v>
      </c>
    </row>
    <row r="75" spans="1:104" x14ac:dyDescent="0.2">
      <c r="A75" s="19" t="s">
        <v>3644</v>
      </c>
      <c r="B75" s="19" t="s">
        <v>4055</v>
      </c>
      <c r="E75" s="32" t="s">
        <v>139</v>
      </c>
      <c r="F75" s="19">
        <v>0</v>
      </c>
      <c r="G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32">
        <v>0</v>
      </c>
      <c r="Q75" s="19">
        <v>0</v>
      </c>
      <c r="R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32">
        <v>0</v>
      </c>
      <c r="AB75" s="19">
        <v>0</v>
      </c>
      <c r="AC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9">
        <v>0</v>
      </c>
      <c r="AL75" s="32">
        <v>0</v>
      </c>
      <c r="AM75" s="19">
        <v>2.14758E-2</v>
      </c>
      <c r="AN75" s="19">
        <v>2.1729200000000001E-2</v>
      </c>
      <c r="AO75" s="19">
        <v>2.1309700000000001E-2</v>
      </c>
      <c r="AP75" s="19">
        <v>2.2134399999999999E-2</v>
      </c>
      <c r="AQ75" s="19">
        <v>2.1985500000000002E-2</v>
      </c>
      <c r="AR75" s="19">
        <v>2.2095400000000001E-2</v>
      </c>
      <c r="AS75" s="19">
        <v>2.1647699999999999E-2</v>
      </c>
      <c r="AT75" s="19">
        <v>2.15505E-2</v>
      </c>
      <c r="AU75" s="19">
        <v>2.3686800000000001E-2</v>
      </c>
      <c r="AV75" s="19">
        <v>2.8715999999999998E-2</v>
      </c>
      <c r="AW75" s="32">
        <v>2.70415E-2</v>
      </c>
      <c r="AX75" s="19">
        <v>0</v>
      </c>
      <c r="AY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1</v>
      </c>
      <c r="BG75" s="19">
        <v>1</v>
      </c>
      <c r="BH75" s="32">
        <v>1</v>
      </c>
      <c r="BI75" s="19">
        <v>1.652914668</v>
      </c>
      <c r="BJ75" s="19">
        <v>1.491453575</v>
      </c>
      <c r="BK75" s="19" t="s">
        <v>4104</v>
      </c>
      <c r="BL75" s="19">
        <v>1.6622773289999999</v>
      </c>
      <c r="BM75" s="19">
        <v>1.4133361289999999</v>
      </c>
      <c r="BN75" s="19">
        <v>1.286573341</v>
      </c>
      <c r="BO75" s="19">
        <v>1.794985907</v>
      </c>
      <c r="BP75" s="19">
        <v>1.640776697</v>
      </c>
      <c r="BQ75" s="19">
        <v>1.327881538</v>
      </c>
      <c r="BR75" s="19">
        <v>1.633966201</v>
      </c>
      <c r="BS75" s="32">
        <v>1.007344112</v>
      </c>
      <c r="BT75" s="19" t="s">
        <v>4104</v>
      </c>
      <c r="BU75" s="19" t="s">
        <v>4104</v>
      </c>
      <c r="BV75" s="19" t="s">
        <v>4104</v>
      </c>
      <c r="BW75" s="19">
        <v>0.34964038800000002</v>
      </c>
      <c r="BX75" s="19">
        <v>0.30023717900000002</v>
      </c>
      <c r="BY75" s="19">
        <v>0.281827259</v>
      </c>
      <c r="BZ75" s="19">
        <v>0.281827259</v>
      </c>
      <c r="CA75" s="19">
        <v>0.334122696</v>
      </c>
      <c r="CB75" s="19">
        <v>0.54572246599999996</v>
      </c>
      <c r="CC75" s="19">
        <v>0.50791355100000002</v>
      </c>
      <c r="CD75" s="32">
        <v>0.174847794</v>
      </c>
      <c r="CE75" s="19" t="s">
        <v>4104</v>
      </c>
      <c r="CF75" s="19" t="s">
        <v>4104</v>
      </c>
      <c r="CG75" s="19" t="s">
        <v>4104</v>
      </c>
      <c r="CH75" s="19">
        <v>8.5437599999999992E-3</v>
      </c>
      <c r="CI75" s="19">
        <v>1.068117E-2</v>
      </c>
      <c r="CJ75" s="19">
        <v>9.9218899999999992E-3</v>
      </c>
      <c r="CK75" s="19">
        <v>9.9218899999999992E-3</v>
      </c>
      <c r="CL75" s="19">
        <v>8.4539999999999997E-3</v>
      </c>
      <c r="CM75" s="19">
        <v>1.1258000000000001E-2</v>
      </c>
      <c r="CN75" s="19">
        <v>1.1476E-2</v>
      </c>
      <c r="CO75" s="32">
        <v>7.711E-3</v>
      </c>
      <c r="CP75" s="19">
        <v>19.014206464480729</v>
      </c>
      <c r="CQ75" s="19">
        <v>19.088120296968505</v>
      </c>
      <c r="CR75" s="19" t="s">
        <v>4104</v>
      </c>
      <c r="CS75" s="19">
        <v>19.518104993848471</v>
      </c>
      <c r="CT75" s="19">
        <v>19.398357783956858</v>
      </c>
      <c r="CU75" s="19">
        <v>19.375272150489543</v>
      </c>
      <c r="CV75" s="19">
        <v>19.773468216886005</v>
      </c>
      <c r="CW75" s="19">
        <v>19.80957896209226</v>
      </c>
      <c r="CX75" s="19">
        <v>19.673238262772966</v>
      </c>
      <c r="CY75" s="19">
        <v>20.026804570866549</v>
      </c>
      <c r="CZ75" s="32">
        <v>19.697090203130447</v>
      </c>
    </row>
    <row r="76" spans="1:104" x14ac:dyDescent="0.2">
      <c r="A76" s="19" t="s">
        <v>3646</v>
      </c>
      <c r="B76" s="19" t="s">
        <v>4056</v>
      </c>
      <c r="E76" s="32" t="s">
        <v>139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32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32">
        <v>0</v>
      </c>
      <c r="AG76" s="19">
        <v>0</v>
      </c>
      <c r="AH76" s="19">
        <v>0</v>
      </c>
      <c r="AI76" s="19">
        <v>0</v>
      </c>
      <c r="AJ76" s="19">
        <v>0</v>
      </c>
      <c r="AK76" s="19">
        <v>0</v>
      </c>
      <c r="AL76" s="32">
        <v>0</v>
      </c>
      <c r="AR76" s="19">
        <v>1.9730899999999999E-2</v>
      </c>
      <c r="AS76" s="19">
        <v>2.00813E-2</v>
      </c>
      <c r="AT76" s="19">
        <v>1.9209500000000001E-2</v>
      </c>
      <c r="AU76" s="19">
        <v>1.9976500000000001E-2</v>
      </c>
      <c r="AV76" s="19">
        <v>2.08133E-2</v>
      </c>
      <c r="AW76" s="32">
        <v>2.24362E-2</v>
      </c>
      <c r="BC76" s="19">
        <v>1</v>
      </c>
      <c r="BD76" s="19">
        <v>1</v>
      </c>
      <c r="BE76" s="19">
        <v>1</v>
      </c>
      <c r="BF76" s="19">
        <v>0</v>
      </c>
      <c r="BG76" s="19">
        <v>0</v>
      </c>
      <c r="BH76" s="32">
        <v>1</v>
      </c>
      <c r="BI76" s="19" t="s">
        <v>4104</v>
      </c>
      <c r="BJ76" s="19" t="s">
        <v>4104</v>
      </c>
      <c r="BK76" s="19" t="s">
        <v>4104</v>
      </c>
      <c r="BL76" s="19" t="s">
        <v>4104</v>
      </c>
      <c r="BM76" s="19" t="s">
        <v>4104</v>
      </c>
      <c r="BN76" s="19">
        <v>1.0306546620000001</v>
      </c>
      <c r="BO76" s="19">
        <v>1.1388734709999999</v>
      </c>
      <c r="BP76" s="19">
        <v>1.449775893</v>
      </c>
      <c r="BQ76" s="19">
        <v>1.2407696100000001</v>
      </c>
      <c r="BR76" s="19">
        <v>1.3334987140000001</v>
      </c>
      <c r="BS76" s="32">
        <v>0.89218275599999997</v>
      </c>
      <c r="BT76" s="19" t="s">
        <v>4104</v>
      </c>
      <c r="BU76" s="19" t="s">
        <v>4104</v>
      </c>
      <c r="BV76" s="19" t="s">
        <v>4104</v>
      </c>
      <c r="BW76" s="19" t="s">
        <v>4104</v>
      </c>
      <c r="BX76" s="19" t="s">
        <v>4104</v>
      </c>
      <c r="BY76" s="19" t="s">
        <v>4104</v>
      </c>
      <c r="BZ76" s="19" t="s">
        <v>4104</v>
      </c>
      <c r="CA76" s="19" t="s">
        <v>4104</v>
      </c>
      <c r="CB76" s="19" t="s">
        <v>4104</v>
      </c>
      <c r="CC76" s="19">
        <v>3.5189618999999998E-2</v>
      </c>
      <c r="CD76" s="32">
        <v>0.28154613499999998</v>
      </c>
      <c r="CE76" s="19" t="s">
        <v>4104</v>
      </c>
      <c r="CF76" s="19" t="s">
        <v>4104</v>
      </c>
      <c r="CG76" s="19" t="s">
        <v>4104</v>
      </c>
      <c r="CH76" s="19" t="s">
        <v>4104</v>
      </c>
      <c r="CI76" s="19" t="s">
        <v>4104</v>
      </c>
      <c r="CJ76" s="19">
        <v>5.6512000000000003E-3</v>
      </c>
      <c r="CK76" s="19">
        <v>5.6512000000000003E-3</v>
      </c>
      <c r="CL76" s="19">
        <v>9.8049999999999995E-3</v>
      </c>
      <c r="CM76" s="19">
        <v>1.3145E-2</v>
      </c>
      <c r="CN76" s="19">
        <v>9.9290000000000003E-3</v>
      </c>
      <c r="CO76" s="32">
        <v>1.0286999999999999E-2</v>
      </c>
      <c r="CP76" s="19" t="s">
        <v>4104</v>
      </c>
      <c r="CQ76" s="19" t="s">
        <v>4104</v>
      </c>
      <c r="CR76" s="19" t="s">
        <v>4104</v>
      </c>
      <c r="CS76" s="19" t="s">
        <v>4104</v>
      </c>
      <c r="CT76" s="19" t="s">
        <v>4104</v>
      </c>
      <c r="CU76" s="19">
        <v>17.885951696104815</v>
      </c>
      <c r="CV76" s="19">
        <v>18.027787774278991</v>
      </c>
      <c r="CW76" s="19">
        <v>18.358980856745248</v>
      </c>
      <c r="CX76" s="19">
        <v>18.290281583619748</v>
      </c>
      <c r="CY76" s="19">
        <v>18.435457034867348</v>
      </c>
      <c r="CZ76" s="32">
        <v>18.115411588073535</v>
      </c>
    </row>
    <row r="77" spans="1:104" x14ac:dyDescent="0.2">
      <c r="A77" s="19" t="s">
        <v>3648</v>
      </c>
      <c r="B77" s="19" t="s">
        <v>2898</v>
      </c>
      <c r="E77" s="32" t="s">
        <v>139</v>
      </c>
      <c r="F77" s="19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1</v>
      </c>
      <c r="M77" s="19">
        <v>1</v>
      </c>
      <c r="N77" s="19">
        <v>1</v>
      </c>
      <c r="O77" s="19">
        <v>1</v>
      </c>
      <c r="P77" s="32">
        <v>1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1</v>
      </c>
      <c r="AA77" s="32">
        <v>1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9">
        <v>0</v>
      </c>
      <c r="AL77" s="32">
        <v>0</v>
      </c>
      <c r="AM77" s="19">
        <v>2.11276E-2</v>
      </c>
      <c r="AN77" s="19">
        <v>2.13425E-2</v>
      </c>
      <c r="AO77" s="19">
        <v>2.1459099999999998E-2</v>
      </c>
      <c r="AP77" s="19">
        <v>2.1244499999999999E-2</v>
      </c>
      <c r="AQ77" s="19">
        <v>2.12876E-2</v>
      </c>
      <c r="AR77" s="19">
        <v>2.14875E-2</v>
      </c>
      <c r="AS77" s="19">
        <v>2.0452600000000001E-2</v>
      </c>
      <c r="AT77" s="19">
        <v>2.0989600000000001E-2</v>
      </c>
      <c r="AU77" s="19">
        <v>2.0815199999999999E-2</v>
      </c>
      <c r="AV77" s="19">
        <v>2.4109999999999999E-2</v>
      </c>
      <c r="AW77" s="32">
        <v>2.4353199999999998E-2</v>
      </c>
      <c r="AX77" s="19">
        <v>0</v>
      </c>
      <c r="AY77" s="19">
        <v>0</v>
      </c>
      <c r="AZ77" s="19">
        <v>0</v>
      </c>
      <c r="BA77" s="19">
        <v>0</v>
      </c>
      <c r="BB77" s="19">
        <v>0</v>
      </c>
      <c r="BC77" s="19">
        <v>0</v>
      </c>
      <c r="BD77" s="19">
        <v>0</v>
      </c>
      <c r="BE77" s="19">
        <v>0</v>
      </c>
      <c r="BF77" s="19">
        <v>1</v>
      </c>
      <c r="BG77" s="19">
        <v>1</v>
      </c>
      <c r="BH77" s="32">
        <v>1</v>
      </c>
      <c r="BI77" s="19">
        <v>0.68559999999999999</v>
      </c>
      <c r="BJ77" s="19">
        <v>0.52583789730000008</v>
      </c>
      <c r="BK77" s="19">
        <v>0.52583789730000008</v>
      </c>
      <c r="BL77" s="19">
        <v>1.0087999999999999</v>
      </c>
      <c r="BM77" s="19">
        <v>0.94</v>
      </c>
      <c r="BN77" s="19">
        <v>0.9</v>
      </c>
      <c r="BO77" s="19">
        <v>1.036</v>
      </c>
      <c r="BP77" s="19">
        <v>0.96779999999999999</v>
      </c>
      <c r="BQ77" s="19">
        <v>0.73609999999999998</v>
      </c>
      <c r="BR77" s="19">
        <v>0.58940000000000003</v>
      </c>
      <c r="BS77" s="32">
        <v>0.52583789730000008</v>
      </c>
      <c r="BT77" s="19">
        <v>0.29095700000000002</v>
      </c>
      <c r="BU77" s="19">
        <v>0.256409</v>
      </c>
      <c r="BV77" s="19">
        <v>0.25417200000000001</v>
      </c>
      <c r="BW77" s="19">
        <v>0.25003900000000001</v>
      </c>
      <c r="BX77" s="19">
        <v>0.236124</v>
      </c>
      <c r="BY77" s="19">
        <v>0.28967100000000001</v>
      </c>
      <c r="BZ77" s="19">
        <v>0.26963599999999999</v>
      </c>
      <c r="CA77" s="19">
        <v>0.215918</v>
      </c>
      <c r="CB77" s="19">
        <v>0.289217</v>
      </c>
      <c r="CC77" s="19">
        <v>0.237983</v>
      </c>
      <c r="CD77" s="32">
        <v>0.230769</v>
      </c>
      <c r="CE77" s="19">
        <v>5.2789999999999998E-3</v>
      </c>
      <c r="CF77" s="19">
        <v>1.114E-3</v>
      </c>
      <c r="CG77" s="19">
        <v>6.2259999999999998E-3</v>
      </c>
      <c r="CH77" s="19">
        <v>5.4580000000000002E-3</v>
      </c>
      <c r="CI77" s="19">
        <v>6.1799999999999997E-3</v>
      </c>
      <c r="CJ77" s="19">
        <v>4.568E-3</v>
      </c>
      <c r="CK77" s="19">
        <v>4.6420000000000003E-3</v>
      </c>
      <c r="CL77" s="19">
        <v>7.6519999999999999E-3</v>
      </c>
      <c r="CM77" s="19">
        <v>5.659E-3</v>
      </c>
      <c r="CN77" s="19">
        <v>2.8E-3</v>
      </c>
      <c r="CO77" s="32">
        <v>1.4239999999999999E-3</v>
      </c>
      <c r="CP77" s="19">
        <v>22.899052477262742</v>
      </c>
      <c r="CQ77" s="19">
        <v>22.491129870753923</v>
      </c>
      <c r="CR77" s="19">
        <v>22.68658243944283</v>
      </c>
      <c r="CS77" s="19">
        <v>23.290190403071897</v>
      </c>
      <c r="CT77" s="19">
        <v>23.290190403071897</v>
      </c>
      <c r="CU77" s="19">
        <v>23.24401346456234</v>
      </c>
      <c r="CV77" s="19">
        <v>23.290190403071897</v>
      </c>
      <c r="CW77" s="19">
        <v>23.290190403071897</v>
      </c>
      <c r="CX77" s="19">
        <v>23.117523446919236</v>
      </c>
      <c r="CY77" s="19">
        <v>23.183152830879553</v>
      </c>
      <c r="CZ77" s="32">
        <v>22.99777854183786</v>
      </c>
    </row>
    <row r="78" spans="1:104" x14ac:dyDescent="0.2">
      <c r="A78" s="19" t="s">
        <v>3649</v>
      </c>
      <c r="B78" s="19" t="s">
        <v>3650</v>
      </c>
      <c r="E78" s="32" t="s">
        <v>139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1</v>
      </c>
      <c r="P78" s="32">
        <v>1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1</v>
      </c>
      <c r="Y78" s="19">
        <v>1</v>
      </c>
      <c r="Z78" s="19">
        <v>1</v>
      </c>
      <c r="AA78" s="32">
        <v>1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9">
        <v>0</v>
      </c>
      <c r="AL78" s="32">
        <v>0</v>
      </c>
      <c r="AM78" s="19">
        <v>2.13875E-2</v>
      </c>
      <c r="AN78" s="19">
        <v>2.03273E-2</v>
      </c>
      <c r="AO78" s="19">
        <v>2.3882199999999999E-2</v>
      </c>
      <c r="AP78" s="19">
        <v>2.5038399999999999E-2</v>
      </c>
      <c r="AQ78" s="19">
        <v>2.5056200000000001E-2</v>
      </c>
      <c r="AR78" s="19">
        <v>2.4198600000000001E-2</v>
      </c>
      <c r="AS78" s="19">
        <v>2.5283E-2</v>
      </c>
      <c r="AT78" s="19">
        <v>2.88074E-2</v>
      </c>
      <c r="AU78" s="19">
        <v>2.8628299999999999E-2</v>
      </c>
      <c r="AV78" s="19">
        <v>2.9360199999999999E-2</v>
      </c>
      <c r="AW78" s="32">
        <v>2.7560999999999999E-2</v>
      </c>
      <c r="AX78" s="19">
        <v>0</v>
      </c>
      <c r="AY78" s="19">
        <v>0</v>
      </c>
      <c r="AZ78" s="19">
        <v>0</v>
      </c>
      <c r="BA78" s="19">
        <v>0</v>
      </c>
      <c r="BB78" s="19">
        <v>0</v>
      </c>
      <c r="BC78" s="19">
        <v>0</v>
      </c>
      <c r="BD78" s="19">
        <v>0</v>
      </c>
      <c r="BE78" s="19">
        <v>1</v>
      </c>
      <c r="BF78" s="19">
        <v>0</v>
      </c>
      <c r="BG78" s="19">
        <v>0</v>
      </c>
      <c r="BH78" s="32">
        <v>1</v>
      </c>
      <c r="BI78" s="19">
        <v>0.98319999999999996</v>
      </c>
      <c r="BJ78" s="19">
        <v>0.9788</v>
      </c>
      <c r="BK78" s="19">
        <v>0.89910000000000001</v>
      </c>
      <c r="BL78" s="19">
        <v>1.3632</v>
      </c>
      <c r="BM78" s="19">
        <v>1.3542000000000001</v>
      </c>
      <c r="BN78" s="19">
        <v>1.4885999999999999</v>
      </c>
      <c r="BO78" s="19">
        <v>2.0747</v>
      </c>
      <c r="BP78" s="19">
        <v>2.0251000000000001</v>
      </c>
      <c r="BQ78" s="19">
        <v>1.6603000000000001</v>
      </c>
      <c r="BR78" s="19">
        <v>1.6059000000000001</v>
      </c>
      <c r="BS78" s="32">
        <v>1.2324999999999999</v>
      </c>
      <c r="BT78" s="19">
        <v>0.32001400000000002</v>
      </c>
      <c r="BU78" s="19">
        <v>0.374859</v>
      </c>
      <c r="BV78" s="19">
        <v>0.40548699999999999</v>
      </c>
      <c r="BW78" s="19">
        <v>0.39177800000000002</v>
      </c>
      <c r="BX78" s="19">
        <v>0.463366</v>
      </c>
      <c r="BY78" s="19">
        <v>0.44763900000000001</v>
      </c>
      <c r="BZ78" s="19">
        <v>0.46882200000000002</v>
      </c>
      <c r="CA78" s="19">
        <v>0.36258299999999999</v>
      </c>
      <c r="CB78" s="19">
        <v>0.371807</v>
      </c>
      <c r="CC78" s="19">
        <v>0.38121300000000002</v>
      </c>
      <c r="CD78" s="32">
        <v>0.16328400000000001</v>
      </c>
      <c r="CE78" s="19">
        <v>4.0460000000000001E-3</v>
      </c>
      <c r="CF78" s="19">
        <v>8.2500000000000004E-3</v>
      </c>
      <c r="CG78" s="19">
        <v>8.9390000000000008E-3</v>
      </c>
      <c r="CH78" s="19">
        <v>8.7589999999999994E-3</v>
      </c>
      <c r="CI78" s="19">
        <v>9.2069999999999999E-3</v>
      </c>
      <c r="CJ78" s="19">
        <v>8.6800000000000002E-3</v>
      </c>
      <c r="CK78" s="19">
        <v>8.1679999999999999E-3</v>
      </c>
      <c r="CL78" s="19">
        <v>9.7199999999999995E-3</v>
      </c>
      <c r="CM78" s="19">
        <v>1.3325E-2</v>
      </c>
      <c r="CN78" s="19">
        <v>1.3197E-2</v>
      </c>
      <c r="CO78" s="32">
        <v>7.0060000000000001E-3</v>
      </c>
      <c r="CP78" s="19">
        <v>21.159324616165311</v>
      </c>
      <c r="CQ78" s="19">
        <v>21.302233954730902</v>
      </c>
      <c r="CR78" s="19">
        <v>21.286061762878461</v>
      </c>
      <c r="CS78" s="19">
        <v>21.758905701950312</v>
      </c>
      <c r="CT78" s="19">
        <v>21.800212001085406</v>
      </c>
      <c r="CU78" s="19">
        <v>21.949836827936839</v>
      </c>
      <c r="CV78" s="19">
        <v>22.328476406745072</v>
      </c>
      <c r="CW78" s="19">
        <v>22.366316498023277</v>
      </c>
      <c r="CX78" s="19">
        <v>22.237589076463468</v>
      </c>
      <c r="CY78" s="19">
        <v>22.314707361451418</v>
      </c>
      <c r="CZ78" s="32">
        <v>22.058787399776101</v>
      </c>
    </row>
    <row r="79" spans="1:104" x14ac:dyDescent="0.2">
      <c r="A79" s="19" t="s">
        <v>3651</v>
      </c>
      <c r="B79" s="19" t="s">
        <v>3652</v>
      </c>
      <c r="E79" s="32" t="s">
        <v>139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32">
        <v>1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1</v>
      </c>
      <c r="AA79" s="32">
        <v>1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32">
        <v>0</v>
      </c>
      <c r="AM79" s="19">
        <v>2.4058699999999999E-2</v>
      </c>
      <c r="AN79" s="19">
        <v>2.6224000000000001E-2</v>
      </c>
      <c r="AO79" s="19">
        <v>2.5686500000000001E-2</v>
      </c>
      <c r="AP79" s="19">
        <v>2.5732499999999998E-2</v>
      </c>
      <c r="AQ79" s="19">
        <v>2.5215000000000001E-2</v>
      </c>
      <c r="AR79" s="19">
        <v>2.68568E-2</v>
      </c>
      <c r="AS79" s="19">
        <v>2.8241700000000002E-2</v>
      </c>
      <c r="AT79" s="19">
        <v>2.83629E-2</v>
      </c>
      <c r="AU79" s="19">
        <v>2.7326E-2</v>
      </c>
      <c r="AV79" s="19">
        <v>3.1221599999999999E-2</v>
      </c>
      <c r="AW79" s="32">
        <v>3.1639500000000001E-2</v>
      </c>
      <c r="AX79" s="19">
        <v>0</v>
      </c>
      <c r="AY79" s="19">
        <v>0</v>
      </c>
      <c r="AZ79" s="19">
        <v>0</v>
      </c>
      <c r="BA79" s="19">
        <v>0</v>
      </c>
      <c r="BB79" s="19">
        <v>0</v>
      </c>
      <c r="BC79" s="19">
        <v>0</v>
      </c>
      <c r="BD79" s="19">
        <v>1</v>
      </c>
      <c r="BE79" s="19">
        <v>0</v>
      </c>
      <c r="BF79" s="19">
        <v>1</v>
      </c>
      <c r="BG79" s="19">
        <v>1</v>
      </c>
      <c r="BH79" s="32">
        <v>1</v>
      </c>
      <c r="BI79" s="19">
        <v>0.52583789730000008</v>
      </c>
      <c r="BJ79" s="19">
        <v>0.52583789730000008</v>
      </c>
      <c r="BK79" s="19">
        <v>0.52583789730000008</v>
      </c>
      <c r="BL79" s="19">
        <v>0.78659999999999997</v>
      </c>
      <c r="BM79" s="19">
        <v>0.74680000000000002</v>
      </c>
      <c r="BN79" s="19">
        <v>0.84889999999999999</v>
      </c>
      <c r="BO79" s="19">
        <v>0.74160000000000004</v>
      </c>
      <c r="BP79" s="19">
        <v>0.84989999999999999</v>
      </c>
      <c r="BQ79" s="19">
        <v>0.71599999999999997</v>
      </c>
      <c r="BR79" s="19">
        <v>0.57399999999999995</v>
      </c>
      <c r="BS79" s="32">
        <v>0.54830000000000001</v>
      </c>
      <c r="BT79" s="19">
        <v>0.1444</v>
      </c>
      <c r="BU79" s="19">
        <v>0.11187900000000001</v>
      </c>
      <c r="BV79" s="19">
        <v>0.11854099999999999</v>
      </c>
      <c r="BW79" s="19">
        <v>9.8167000000000004E-2</v>
      </c>
      <c r="BX79" s="19">
        <v>9.5851000000000006E-2</v>
      </c>
      <c r="BY79" s="19">
        <v>0.110115</v>
      </c>
      <c r="BZ79" s="19">
        <v>0.104811</v>
      </c>
      <c r="CA79" s="19">
        <v>0.103702</v>
      </c>
      <c r="CB79" s="19">
        <v>0.124723</v>
      </c>
      <c r="CC79" s="19">
        <v>0.124376</v>
      </c>
      <c r="CD79" s="32">
        <v>0.126252</v>
      </c>
      <c r="CE79" s="19">
        <v>9.1450000000000004E-3</v>
      </c>
      <c r="CF79" s="19">
        <v>1.0357999999999999E-2</v>
      </c>
      <c r="CG79" s="19">
        <v>6.5919999999999998E-3</v>
      </c>
      <c r="CH79" s="19">
        <v>1.3873E-2</v>
      </c>
      <c r="CI79" s="19">
        <v>1.5579999999999999E-3</v>
      </c>
      <c r="CJ79" s="19">
        <v>8.6890000000000005E-3</v>
      </c>
      <c r="CK79" s="19">
        <v>1.1353E-2</v>
      </c>
      <c r="CL79" s="19">
        <v>5.3066000000000002E-2</v>
      </c>
      <c r="CM79" s="19">
        <v>3.0710999999999999E-2</v>
      </c>
      <c r="CN79" s="19">
        <v>1.2583E-2</v>
      </c>
      <c r="CO79" s="32">
        <v>8.7519999999999994E-3</v>
      </c>
      <c r="CP79" s="19">
        <v>21.255125447221616</v>
      </c>
      <c r="CQ79" s="19">
        <v>21.151745402362231</v>
      </c>
      <c r="CR79" s="19">
        <v>21.473746677100984</v>
      </c>
      <c r="CS79" s="19">
        <v>22.091285248775634</v>
      </c>
      <c r="CT79" s="19">
        <v>21.984938453529722</v>
      </c>
      <c r="CU79" s="19">
        <v>21.99021118691007</v>
      </c>
      <c r="CV79" s="19">
        <v>21.924278865454113</v>
      </c>
      <c r="CW79" s="19">
        <v>22.144457105877336</v>
      </c>
      <c r="CX79" s="19">
        <v>21.619346759437011</v>
      </c>
      <c r="CY79" s="19">
        <v>21.731284485429409</v>
      </c>
      <c r="CZ79" s="32">
        <v>21.851319348128307</v>
      </c>
    </row>
    <row r="80" spans="1:104" x14ac:dyDescent="0.2">
      <c r="A80" s="19" t="s">
        <v>3653</v>
      </c>
      <c r="B80" s="19" t="s">
        <v>3654</v>
      </c>
      <c r="E80" s="32" t="s">
        <v>139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32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32">
        <v>1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9">
        <v>0</v>
      </c>
      <c r="AL80" s="32">
        <v>0</v>
      </c>
      <c r="AM80" s="19">
        <v>1.9835499999999999E-2</v>
      </c>
      <c r="AN80" s="19">
        <v>2.0296700000000001E-2</v>
      </c>
      <c r="AO80" s="19">
        <v>2.0224700000000002E-2</v>
      </c>
      <c r="AP80" s="19">
        <v>1.8981499999999998E-2</v>
      </c>
      <c r="AQ80" s="19">
        <v>1.9981599999999999E-2</v>
      </c>
      <c r="AR80" s="19">
        <v>1.9781199999999999E-2</v>
      </c>
      <c r="AS80" s="19">
        <v>1.9699299999999999E-2</v>
      </c>
      <c r="AT80" s="19">
        <v>1.9775899999999999E-2</v>
      </c>
      <c r="AU80" s="19">
        <v>1.9568499999999999E-2</v>
      </c>
      <c r="AV80" s="19">
        <v>1.9322499999999999E-2</v>
      </c>
      <c r="AW80" s="32">
        <v>2.4770899999999998E-2</v>
      </c>
      <c r="AX80" s="19">
        <v>1</v>
      </c>
      <c r="AY80" s="19">
        <v>1</v>
      </c>
      <c r="AZ80" s="19">
        <v>1</v>
      </c>
      <c r="BA80" s="19">
        <v>1</v>
      </c>
      <c r="BB80" s="19">
        <v>1</v>
      </c>
      <c r="BC80" s="19">
        <v>1</v>
      </c>
      <c r="BD80" s="19">
        <v>1</v>
      </c>
      <c r="BE80" s="19">
        <v>1</v>
      </c>
      <c r="BF80" s="19">
        <v>1</v>
      </c>
      <c r="BG80" s="19">
        <v>1</v>
      </c>
      <c r="BH80" s="32">
        <v>1</v>
      </c>
      <c r="BI80" s="19">
        <v>1.679065904</v>
      </c>
      <c r="BJ80" s="19">
        <v>1.482961618</v>
      </c>
      <c r="BK80" s="19">
        <v>1.0205279439999999</v>
      </c>
      <c r="BL80" s="19">
        <v>1.0516382500000001</v>
      </c>
      <c r="BM80" s="19">
        <v>1.101146776</v>
      </c>
      <c r="BN80" s="19">
        <v>1.579435892</v>
      </c>
      <c r="BO80" s="19">
        <v>1.6828829199999999</v>
      </c>
      <c r="BP80" s="19">
        <v>1.77089714</v>
      </c>
      <c r="BQ80" s="19">
        <v>1.323563754</v>
      </c>
      <c r="BR80" s="19">
        <v>1.5312664819999999</v>
      </c>
      <c r="BS80" s="32">
        <v>1.4197753319999999</v>
      </c>
      <c r="BT80" s="19" t="s">
        <v>4104</v>
      </c>
      <c r="BU80" s="19" t="s">
        <v>4104</v>
      </c>
      <c r="BV80" s="19" t="s">
        <v>4104</v>
      </c>
      <c r="BW80" s="19" t="s">
        <v>4104</v>
      </c>
      <c r="BX80" s="19" t="s">
        <v>4104</v>
      </c>
      <c r="BY80" s="19" t="s">
        <v>4104</v>
      </c>
      <c r="BZ80" s="19" t="s">
        <v>4104</v>
      </c>
      <c r="CA80" s="19" t="s">
        <v>4104</v>
      </c>
      <c r="CB80" s="19" t="s">
        <v>4104</v>
      </c>
      <c r="CC80" s="19" t="s">
        <v>4104</v>
      </c>
      <c r="CD80" s="32">
        <v>1.9571959999999999E-2</v>
      </c>
      <c r="CE80" s="19" t="s">
        <v>4104</v>
      </c>
      <c r="CF80" s="19" t="s">
        <v>4104</v>
      </c>
      <c r="CG80" s="19">
        <v>4.5806700000000002E-3</v>
      </c>
      <c r="CH80" s="19">
        <v>6.65403E-3</v>
      </c>
      <c r="CI80" s="19">
        <v>6.55604E-3</v>
      </c>
      <c r="CJ80" s="19">
        <v>1.373664E-2</v>
      </c>
      <c r="CK80" s="19">
        <v>9.9271299999999993E-3</v>
      </c>
      <c r="CL80" s="19">
        <v>1.0499999999999999E-3</v>
      </c>
      <c r="CM80" s="19">
        <v>7.8899999999999994E-3</v>
      </c>
      <c r="CN80" s="19">
        <v>9.5829999999999995E-3</v>
      </c>
      <c r="CO80" s="32">
        <v>1.4489E-2</v>
      </c>
      <c r="CP80" s="19">
        <v>19.751124335892243</v>
      </c>
      <c r="CQ80" s="19">
        <v>19.709618307373557</v>
      </c>
      <c r="CR80" s="19">
        <v>19.79077127931459</v>
      </c>
      <c r="CS80" s="19">
        <v>19.605474704388794</v>
      </c>
      <c r="CT80" s="19">
        <v>19.967429730359459</v>
      </c>
      <c r="CU80" s="19">
        <v>20.388329739858488</v>
      </c>
      <c r="CV80" s="19">
        <v>20.391050307677823</v>
      </c>
      <c r="CW80" s="19">
        <v>20.632870778120374</v>
      </c>
      <c r="CX80" s="19">
        <v>20.483566110403242</v>
      </c>
      <c r="CY80" s="19">
        <v>20.714106114480053</v>
      </c>
      <c r="CZ80" s="32" t="s">
        <v>4104</v>
      </c>
    </row>
    <row r="81" spans="1:104" x14ac:dyDescent="0.2">
      <c r="A81" s="19" t="s">
        <v>3655</v>
      </c>
      <c r="B81" s="19" t="s">
        <v>3656</v>
      </c>
      <c r="E81" s="32" t="s">
        <v>139</v>
      </c>
      <c r="G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32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32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9">
        <v>0</v>
      </c>
      <c r="AL81" s="32">
        <v>0</v>
      </c>
      <c r="AM81" s="19">
        <v>1.98821E-2</v>
      </c>
      <c r="AN81" s="19">
        <v>2.01461E-2</v>
      </c>
      <c r="AO81" s="19">
        <v>1.92278E-2</v>
      </c>
      <c r="AP81" s="19">
        <v>1.92512E-2</v>
      </c>
      <c r="AQ81" s="19">
        <v>1.98061E-2</v>
      </c>
      <c r="AR81" s="19">
        <v>1.99142E-2</v>
      </c>
      <c r="AS81" s="19">
        <v>2.0721300000000002E-2</v>
      </c>
      <c r="AT81" s="19">
        <v>1.53756E-2</v>
      </c>
      <c r="AU81" s="19">
        <v>2.1146000000000002E-2</v>
      </c>
      <c r="AV81" s="19">
        <v>2.1847800000000001E-2</v>
      </c>
      <c r="AW81" s="32">
        <v>2.1331300000000001E-2</v>
      </c>
      <c r="AX81" s="19">
        <v>0</v>
      </c>
      <c r="AY81" s="19">
        <v>0</v>
      </c>
      <c r="AZ81" s="19">
        <v>0</v>
      </c>
      <c r="BA81" s="19">
        <v>0</v>
      </c>
      <c r="BB81" s="19">
        <v>0</v>
      </c>
      <c r="BC81" s="19">
        <v>0</v>
      </c>
      <c r="BD81" s="19">
        <v>0</v>
      </c>
      <c r="BE81" s="19">
        <v>0</v>
      </c>
      <c r="BF81" s="19">
        <v>0</v>
      </c>
      <c r="BG81" s="19">
        <v>0</v>
      </c>
      <c r="BH81" s="32">
        <v>0</v>
      </c>
      <c r="BI81" s="19" t="s">
        <v>4104</v>
      </c>
      <c r="BJ81" s="19">
        <v>0.52583789730000008</v>
      </c>
      <c r="BK81" s="19" t="s">
        <v>4104</v>
      </c>
      <c r="BL81" s="19" t="s">
        <v>4104</v>
      </c>
      <c r="BM81" s="19" t="s">
        <v>4104</v>
      </c>
      <c r="BN81" s="19">
        <v>0.84350688500000004</v>
      </c>
      <c r="BO81" s="19">
        <v>0.93128254200000005</v>
      </c>
      <c r="BP81" s="19">
        <v>0.95810124100000005</v>
      </c>
      <c r="BQ81" s="19">
        <v>0.80876805500000004</v>
      </c>
      <c r="BR81" s="19">
        <v>0.78305181199999996</v>
      </c>
      <c r="BS81" s="32">
        <v>0.74587831400000004</v>
      </c>
      <c r="BT81" s="19" t="s">
        <v>4104</v>
      </c>
      <c r="BU81" s="19" t="s">
        <v>4104</v>
      </c>
      <c r="BV81" s="19" t="s">
        <v>4104</v>
      </c>
      <c r="BW81" s="19" t="s">
        <v>4104</v>
      </c>
      <c r="BX81" s="19" t="s">
        <v>4104</v>
      </c>
      <c r="BY81" s="19">
        <v>0.17223978000000001</v>
      </c>
      <c r="BZ81" s="19">
        <v>0.17223978000000001</v>
      </c>
      <c r="CA81" s="19">
        <v>0.303251457</v>
      </c>
      <c r="CB81" s="19">
        <v>0.49175254800000001</v>
      </c>
      <c r="CC81" s="19">
        <v>0.43053611800000002</v>
      </c>
      <c r="CD81" s="32">
        <v>0.15641276400000001</v>
      </c>
      <c r="CE81" s="19" t="s">
        <v>4104</v>
      </c>
      <c r="CF81" s="19" t="s">
        <v>4104</v>
      </c>
      <c r="CG81" s="19" t="s">
        <v>4104</v>
      </c>
      <c r="CH81" s="19" t="s">
        <v>4104</v>
      </c>
      <c r="CI81" s="19" t="s">
        <v>4104</v>
      </c>
      <c r="CJ81" s="19">
        <v>9.40035E-3</v>
      </c>
      <c r="CK81" s="19">
        <v>9.40035E-3</v>
      </c>
      <c r="CL81" s="19">
        <v>8.8920000000000006E-3</v>
      </c>
      <c r="CM81" s="19">
        <v>1.0206E-2</v>
      </c>
      <c r="CN81" s="19">
        <v>1.2467000000000001E-2</v>
      </c>
      <c r="CO81" s="32">
        <v>1.4801999999999999E-2</v>
      </c>
      <c r="CP81" s="19" t="s">
        <v>4104</v>
      </c>
      <c r="CQ81" s="19">
        <v>16.979803473062184</v>
      </c>
      <c r="CR81" s="19" t="s">
        <v>4104</v>
      </c>
      <c r="CS81" s="19" t="s">
        <v>4104</v>
      </c>
      <c r="CT81" s="19" t="s">
        <v>4104</v>
      </c>
      <c r="CU81" s="19">
        <v>17.921838037400946</v>
      </c>
      <c r="CV81" s="19">
        <v>18.066381547118869</v>
      </c>
      <c r="CW81" s="19">
        <v>18.099672126890443</v>
      </c>
      <c r="CX81" s="19">
        <v>17.996835246687713</v>
      </c>
      <c r="CY81" s="19">
        <v>18.123813954157249</v>
      </c>
      <c r="CZ81" s="32">
        <v>18.237128029594864</v>
      </c>
    </row>
    <row r="82" spans="1:104" x14ac:dyDescent="0.2">
      <c r="A82" s="19" t="s">
        <v>3657</v>
      </c>
      <c r="B82" s="19" t="s">
        <v>3658</v>
      </c>
      <c r="E82" s="32" t="s">
        <v>139</v>
      </c>
      <c r="F82" s="19">
        <v>0</v>
      </c>
      <c r="G82" s="19">
        <v>0</v>
      </c>
      <c r="I82" s="19">
        <v>0</v>
      </c>
      <c r="P82" s="32"/>
      <c r="Q82" s="19">
        <v>0</v>
      </c>
      <c r="R82" s="19">
        <v>0</v>
      </c>
      <c r="T82" s="19">
        <v>0</v>
      </c>
      <c r="AA82" s="32"/>
      <c r="AB82" s="19">
        <v>0</v>
      </c>
      <c r="AC82" s="19">
        <v>0</v>
      </c>
      <c r="AE82" s="19">
        <v>0</v>
      </c>
      <c r="AL82" s="32"/>
      <c r="AM82" s="19">
        <v>2.3091899999999999E-2</v>
      </c>
      <c r="AN82" s="19">
        <v>2.23193E-2</v>
      </c>
      <c r="AP82" s="19">
        <v>2.3731100000000001E-2</v>
      </c>
      <c r="AW82" s="32"/>
      <c r="AX82" s="19">
        <v>0</v>
      </c>
      <c r="AY82" s="19">
        <v>0</v>
      </c>
      <c r="BA82" s="19">
        <v>0</v>
      </c>
      <c r="BH82" s="32"/>
      <c r="BI82" s="19">
        <v>1.0713575150000001</v>
      </c>
      <c r="BJ82" s="19">
        <v>0.94958764699999998</v>
      </c>
      <c r="BK82" s="19" t="s">
        <v>4104</v>
      </c>
      <c r="BL82" s="19">
        <v>1.284766525</v>
      </c>
      <c r="BM82" s="19" t="s">
        <v>4104</v>
      </c>
      <c r="BN82" s="19" t="s">
        <v>4104</v>
      </c>
      <c r="BO82" s="19" t="s">
        <v>4104</v>
      </c>
      <c r="BP82" s="19" t="s">
        <v>4104</v>
      </c>
      <c r="BQ82" s="19" t="s">
        <v>4104</v>
      </c>
      <c r="BR82" s="19" t="s">
        <v>4104</v>
      </c>
      <c r="BS82" s="32" t="s">
        <v>4104</v>
      </c>
      <c r="BT82" s="19" t="s">
        <v>4104</v>
      </c>
      <c r="BU82" s="19" t="s">
        <v>4104</v>
      </c>
      <c r="BV82" s="19" t="s">
        <v>4104</v>
      </c>
      <c r="BW82" s="19" t="s">
        <v>4104</v>
      </c>
      <c r="BX82" s="19" t="s">
        <v>4104</v>
      </c>
      <c r="BY82" s="19" t="s">
        <v>4104</v>
      </c>
      <c r="BZ82" s="19" t="s">
        <v>4104</v>
      </c>
      <c r="CA82" s="19" t="s">
        <v>4104</v>
      </c>
      <c r="CB82" s="19" t="s">
        <v>4104</v>
      </c>
      <c r="CC82" s="19" t="s">
        <v>4104</v>
      </c>
      <c r="CD82" s="32" t="s">
        <v>4104</v>
      </c>
      <c r="CE82" s="19" t="s">
        <v>4104</v>
      </c>
      <c r="CF82" s="19" t="s">
        <v>4104</v>
      </c>
      <c r="CG82" s="19" t="s">
        <v>4104</v>
      </c>
      <c r="CH82" s="19">
        <v>6.37361E-3</v>
      </c>
      <c r="CI82" s="19" t="s">
        <v>4104</v>
      </c>
      <c r="CJ82" s="19" t="s">
        <v>4104</v>
      </c>
      <c r="CK82" s="19" t="s">
        <v>4104</v>
      </c>
      <c r="CL82" s="19" t="s">
        <v>4104</v>
      </c>
      <c r="CM82" s="19" t="s">
        <v>4104</v>
      </c>
      <c r="CN82" s="19" t="s">
        <v>4104</v>
      </c>
      <c r="CO82" s="32" t="s">
        <v>4104</v>
      </c>
      <c r="CP82" s="19">
        <v>19.193926169105183</v>
      </c>
      <c r="CQ82" s="19">
        <v>19.092214528764039</v>
      </c>
      <c r="CR82" s="19" t="s">
        <v>4104</v>
      </c>
      <c r="CS82" s="19">
        <v>19.440266780403238</v>
      </c>
      <c r="CT82" s="19" t="s">
        <v>4104</v>
      </c>
      <c r="CU82" s="19" t="s">
        <v>4104</v>
      </c>
      <c r="CV82" s="19" t="s">
        <v>4104</v>
      </c>
      <c r="CW82" s="19" t="s">
        <v>4104</v>
      </c>
      <c r="CX82" s="19" t="s">
        <v>4104</v>
      </c>
      <c r="CY82" s="19" t="s">
        <v>4104</v>
      </c>
      <c r="CZ82" s="32" t="s">
        <v>4104</v>
      </c>
    </row>
    <row r="83" spans="1:104" x14ac:dyDescent="0.2">
      <c r="A83" s="19" t="s">
        <v>3659</v>
      </c>
      <c r="B83" s="19" t="s">
        <v>3660</v>
      </c>
      <c r="E83" s="32" t="s">
        <v>139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32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32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9">
        <v>0</v>
      </c>
      <c r="AL83" s="32">
        <v>0</v>
      </c>
      <c r="AP83" s="19">
        <v>2.8669099999999999E-2</v>
      </c>
      <c r="AQ83" s="19">
        <v>2.89763E-2</v>
      </c>
      <c r="AR83" s="19">
        <v>2.9456800000000002E-2</v>
      </c>
      <c r="AS83" s="19">
        <v>3.0130400000000002E-2</v>
      </c>
      <c r="AT83" s="19">
        <v>2.8897800000000001E-2</v>
      </c>
      <c r="AU83" s="19">
        <v>3.0212300000000001E-2</v>
      </c>
      <c r="AV83" s="19">
        <v>3.0197000000000002E-2</v>
      </c>
      <c r="AW83" s="32">
        <v>3.3879699999999999E-2</v>
      </c>
      <c r="BA83" s="19">
        <v>0</v>
      </c>
      <c r="BB83" s="19">
        <v>0</v>
      </c>
      <c r="BC83" s="19">
        <v>0</v>
      </c>
      <c r="BD83" s="19">
        <v>0</v>
      </c>
      <c r="BE83" s="19">
        <v>0</v>
      </c>
      <c r="BF83" s="19">
        <v>1</v>
      </c>
      <c r="BG83" s="19">
        <v>0</v>
      </c>
      <c r="BH83" s="32">
        <v>0</v>
      </c>
      <c r="BI83" s="19" t="s">
        <v>4104</v>
      </c>
      <c r="BJ83" s="19" t="s">
        <v>4104</v>
      </c>
      <c r="BK83" s="19" t="s">
        <v>4104</v>
      </c>
      <c r="BL83" s="19">
        <v>1.28818071</v>
      </c>
      <c r="BM83" s="19">
        <v>1.0722041659999999</v>
      </c>
      <c r="BN83" s="19">
        <v>1.366649303</v>
      </c>
      <c r="BO83" s="19">
        <v>1.960572322</v>
      </c>
      <c r="BP83" s="19">
        <v>2.1754659429999998</v>
      </c>
      <c r="BQ83" s="19">
        <v>1.8981840619999999</v>
      </c>
      <c r="BR83" s="19">
        <v>1.5715177950000001</v>
      </c>
      <c r="BS83" s="32">
        <v>1.4443324580000001</v>
      </c>
      <c r="BT83" s="19" t="s">
        <v>4104</v>
      </c>
      <c r="BU83" s="19" t="s">
        <v>4104</v>
      </c>
      <c r="BV83" s="19" t="s">
        <v>4104</v>
      </c>
      <c r="BW83" s="19" t="s">
        <v>4104</v>
      </c>
      <c r="BX83" s="19" t="s">
        <v>4104</v>
      </c>
      <c r="BY83" s="19" t="s">
        <v>4104</v>
      </c>
      <c r="BZ83" s="19" t="s">
        <v>4104</v>
      </c>
      <c r="CA83" s="19" t="s">
        <v>4104</v>
      </c>
      <c r="CB83" s="19" t="s">
        <v>4104</v>
      </c>
      <c r="CC83" s="19">
        <v>1.7634690000000001E-2</v>
      </c>
      <c r="CD83" s="32">
        <v>1.7883691E-2</v>
      </c>
      <c r="CE83" s="19" t="s">
        <v>4104</v>
      </c>
      <c r="CF83" s="19" t="s">
        <v>4104</v>
      </c>
      <c r="CG83" s="19" t="s">
        <v>4104</v>
      </c>
      <c r="CH83" s="19">
        <v>8.1661452999999995E-2</v>
      </c>
      <c r="CI83" s="19">
        <v>4.9950042E-2</v>
      </c>
      <c r="CJ83" s="19">
        <v>6.1206497999999998E-2</v>
      </c>
      <c r="CK83" s="19">
        <v>6.1206497999999998E-2</v>
      </c>
      <c r="CL83" s="19">
        <v>8.8649000000000006E-2</v>
      </c>
      <c r="CM83" s="19">
        <v>8.8778999999999997E-2</v>
      </c>
      <c r="CN83" s="19">
        <v>0.123811</v>
      </c>
      <c r="CO83" s="32">
        <v>0.13094384999999997</v>
      </c>
      <c r="CP83" s="19" t="s">
        <v>4104</v>
      </c>
      <c r="CQ83" s="19" t="s">
        <v>4104</v>
      </c>
      <c r="CR83" s="19" t="s">
        <v>4104</v>
      </c>
      <c r="CS83" s="19">
        <v>18.935773052459648</v>
      </c>
      <c r="CT83" s="19">
        <v>18.812052336726577</v>
      </c>
      <c r="CU83" s="19">
        <v>19.090158500785638</v>
      </c>
      <c r="CV83" s="19">
        <v>19.512791610770638</v>
      </c>
      <c r="CW83" s="19">
        <v>19.740545730731302</v>
      </c>
      <c r="CX83" s="19">
        <v>19.624642948222121</v>
      </c>
      <c r="CY83" s="19">
        <v>19.521545826507069</v>
      </c>
      <c r="CZ83" s="32">
        <v>19.483800215553302</v>
      </c>
    </row>
    <row r="84" spans="1:104" x14ac:dyDescent="0.2">
      <c r="A84" s="19" t="s">
        <v>3661</v>
      </c>
      <c r="B84" s="19" t="s">
        <v>3662</v>
      </c>
      <c r="E84" s="32" t="s">
        <v>139</v>
      </c>
      <c r="L84" s="19">
        <v>0</v>
      </c>
      <c r="M84" s="19">
        <v>0</v>
      </c>
      <c r="N84" s="19">
        <v>0</v>
      </c>
      <c r="O84" s="19">
        <v>0</v>
      </c>
      <c r="P84" s="32">
        <v>0</v>
      </c>
      <c r="W84" s="19">
        <v>0</v>
      </c>
      <c r="X84" s="19">
        <v>0</v>
      </c>
      <c r="Y84" s="19">
        <v>0</v>
      </c>
      <c r="Z84" s="19">
        <v>0</v>
      </c>
      <c r="AA84" s="32">
        <v>0</v>
      </c>
      <c r="AH84" s="19">
        <v>0</v>
      </c>
      <c r="AI84" s="19">
        <v>0</v>
      </c>
      <c r="AJ84" s="19">
        <v>0</v>
      </c>
      <c r="AK84" s="19">
        <v>0</v>
      </c>
      <c r="AL84" s="32">
        <v>0</v>
      </c>
      <c r="AS84" s="19">
        <v>2.1943799999999999E-2</v>
      </c>
      <c r="AT84" s="19">
        <v>2.2080900000000001E-2</v>
      </c>
      <c r="AU84" s="19">
        <v>2.11205E-2</v>
      </c>
      <c r="AV84" s="19">
        <v>2.4876800000000001E-2</v>
      </c>
      <c r="AW84" s="32">
        <v>2.54232E-2</v>
      </c>
      <c r="BD84" s="19">
        <v>1</v>
      </c>
      <c r="BE84" s="19">
        <v>1</v>
      </c>
      <c r="BF84" s="19">
        <v>1</v>
      </c>
      <c r="BG84" s="19">
        <v>1</v>
      </c>
      <c r="BH84" s="32">
        <v>1</v>
      </c>
      <c r="BI84" s="19" t="s">
        <v>4104</v>
      </c>
      <c r="BJ84" s="19" t="s">
        <v>4104</v>
      </c>
      <c r="BK84" s="19" t="s">
        <v>4104</v>
      </c>
      <c r="BL84" s="19" t="s">
        <v>4104</v>
      </c>
      <c r="BM84" s="19" t="s">
        <v>4104</v>
      </c>
      <c r="BN84" s="19" t="s">
        <v>4104</v>
      </c>
      <c r="BO84" s="19">
        <v>1.2367999999999999</v>
      </c>
      <c r="BP84" s="19">
        <v>1.4271</v>
      </c>
      <c r="BQ84" s="19">
        <v>0.95550000000000002</v>
      </c>
      <c r="BR84" s="19">
        <v>1.2312000000000001</v>
      </c>
      <c r="BS84" s="32">
        <v>1.048</v>
      </c>
      <c r="BT84" s="19" t="s">
        <v>4104</v>
      </c>
      <c r="BU84" s="19" t="s">
        <v>4104</v>
      </c>
      <c r="BV84" s="19" t="s">
        <v>4104</v>
      </c>
      <c r="BW84" s="19" t="s">
        <v>4104</v>
      </c>
      <c r="BX84" s="19" t="s">
        <v>4104</v>
      </c>
      <c r="BY84" s="19" t="s">
        <v>4104</v>
      </c>
      <c r="BZ84" s="19">
        <v>0.42794500000000002</v>
      </c>
      <c r="CA84" s="19">
        <v>0.64853499999999997</v>
      </c>
      <c r="CB84" s="19">
        <v>0.64166800000000002</v>
      </c>
      <c r="CC84" s="19">
        <v>0.60250999999999999</v>
      </c>
      <c r="CD84" s="32">
        <v>0.47329100000000002</v>
      </c>
      <c r="CE84" s="19" t="s">
        <v>4104</v>
      </c>
      <c r="CF84" s="19" t="s">
        <v>4104</v>
      </c>
      <c r="CG84" s="19" t="s">
        <v>4104</v>
      </c>
      <c r="CH84" s="19" t="s">
        <v>4104</v>
      </c>
      <c r="CI84" s="19" t="s">
        <v>4104</v>
      </c>
      <c r="CJ84" s="19" t="s">
        <v>4104</v>
      </c>
      <c r="CK84" s="19">
        <v>1.1982E-2</v>
      </c>
      <c r="CL84" s="19">
        <v>5.4039999999999999E-3</v>
      </c>
      <c r="CM84" s="19">
        <v>4.339E-3</v>
      </c>
      <c r="CN84" s="19">
        <v>2.5739999999999999E-3</v>
      </c>
      <c r="CO84" s="32">
        <v>1.601E-3</v>
      </c>
      <c r="CP84" s="19" t="s">
        <v>4104</v>
      </c>
      <c r="CQ84" s="19" t="s">
        <v>4104</v>
      </c>
      <c r="CR84" s="19" t="s">
        <v>4104</v>
      </c>
      <c r="CS84" s="19" t="s">
        <v>4104</v>
      </c>
      <c r="CT84" s="19" t="s">
        <v>4104</v>
      </c>
      <c r="CU84" s="19" t="s">
        <v>4104</v>
      </c>
      <c r="CV84" s="19">
        <v>20.57233468553779</v>
      </c>
      <c r="CW84" s="19">
        <v>20.757367798538684</v>
      </c>
      <c r="CX84" s="19">
        <v>20.319549898149258</v>
      </c>
      <c r="CY84" s="19">
        <v>20.579380223916313</v>
      </c>
      <c r="CZ84" s="32">
        <v>20.411309241159429</v>
      </c>
    </row>
    <row r="85" spans="1:104" x14ac:dyDescent="0.2">
      <c r="A85" s="19" t="s">
        <v>3663</v>
      </c>
      <c r="B85" s="19" t="s">
        <v>3664</v>
      </c>
      <c r="E85" s="32" t="s">
        <v>139</v>
      </c>
      <c r="L85" s="19">
        <v>0</v>
      </c>
      <c r="M85" s="19">
        <v>0</v>
      </c>
      <c r="N85" s="19">
        <v>0</v>
      </c>
      <c r="O85" s="19">
        <v>0</v>
      </c>
      <c r="P85" s="32">
        <v>0</v>
      </c>
      <c r="W85" s="19">
        <v>0</v>
      </c>
      <c r="X85" s="19">
        <v>0</v>
      </c>
      <c r="Y85" s="19">
        <v>0</v>
      </c>
      <c r="Z85" s="19">
        <v>0</v>
      </c>
      <c r="AA85" s="32">
        <v>0</v>
      </c>
      <c r="AH85" s="19">
        <v>0</v>
      </c>
      <c r="AI85" s="19">
        <v>0</v>
      </c>
      <c r="AJ85" s="19">
        <v>0</v>
      </c>
      <c r="AK85" s="19">
        <v>0</v>
      </c>
      <c r="AL85" s="32">
        <v>0</v>
      </c>
      <c r="AS85" s="19">
        <v>3.4935000000000001E-2</v>
      </c>
      <c r="AT85" s="19">
        <v>3.3247400000000003E-2</v>
      </c>
      <c r="AU85" s="19">
        <v>3.7136000000000002E-2</v>
      </c>
      <c r="AV85" s="19">
        <v>4.0772700000000002E-2</v>
      </c>
      <c r="AW85" s="32">
        <v>4.1640299999999998E-2</v>
      </c>
      <c r="BD85" s="19">
        <v>0</v>
      </c>
      <c r="BE85" s="19">
        <v>0</v>
      </c>
      <c r="BF85" s="19">
        <v>0</v>
      </c>
      <c r="BG85" s="19">
        <v>0</v>
      </c>
      <c r="BH85" s="32">
        <v>0</v>
      </c>
      <c r="BI85" s="19" t="s">
        <v>4104</v>
      </c>
      <c r="BJ85" s="19" t="s">
        <v>4104</v>
      </c>
      <c r="BK85" s="19" t="s">
        <v>4104</v>
      </c>
      <c r="BL85" s="19" t="s">
        <v>4104</v>
      </c>
      <c r="BM85" s="19" t="s">
        <v>4104</v>
      </c>
      <c r="BN85" s="19" t="s">
        <v>4104</v>
      </c>
      <c r="BO85" s="19">
        <v>1.912161116</v>
      </c>
      <c r="BP85" s="19">
        <v>1.75522695</v>
      </c>
      <c r="BQ85" s="19">
        <v>1.0794179779999999</v>
      </c>
      <c r="BR85" s="19">
        <v>1.478200548</v>
      </c>
      <c r="BS85" s="32">
        <v>2.3140448419999999</v>
      </c>
      <c r="BT85" s="19" t="s">
        <v>4104</v>
      </c>
      <c r="BU85" s="19" t="s">
        <v>4104</v>
      </c>
      <c r="BV85" s="19" t="s">
        <v>4104</v>
      </c>
      <c r="BW85" s="19" t="s">
        <v>4104</v>
      </c>
      <c r="BX85" s="19" t="s">
        <v>4104</v>
      </c>
      <c r="BY85" s="19" t="s">
        <v>4104</v>
      </c>
      <c r="BZ85" s="19">
        <v>1.8501305000000012E-3</v>
      </c>
      <c r="CA85" s="19">
        <v>7.7132920999999993E-2</v>
      </c>
      <c r="CB85" s="19">
        <v>0.31943113299999998</v>
      </c>
      <c r="CC85" s="19">
        <v>0.27945425000000002</v>
      </c>
      <c r="CD85" s="32">
        <v>0.207293377</v>
      </c>
      <c r="CE85" s="19" t="s">
        <v>4104</v>
      </c>
      <c r="CF85" s="19" t="s">
        <v>4104</v>
      </c>
      <c r="CG85" s="19" t="s">
        <v>4104</v>
      </c>
      <c r="CH85" s="19" t="s">
        <v>4104</v>
      </c>
      <c r="CI85" s="19" t="s">
        <v>4104</v>
      </c>
      <c r="CJ85" s="19" t="s">
        <v>4104</v>
      </c>
      <c r="CK85" s="19">
        <v>4.5050949999999999E-2</v>
      </c>
      <c r="CL85" s="19">
        <v>5.7598999999999997E-2</v>
      </c>
      <c r="CM85" s="19">
        <v>2.7660000000000001E-2</v>
      </c>
      <c r="CN85" s="19">
        <v>3.1489000000000003E-2</v>
      </c>
      <c r="CO85" s="32">
        <v>2.3969000000000001E-2</v>
      </c>
      <c r="CP85" s="19" t="s">
        <v>4104</v>
      </c>
      <c r="CQ85" s="19" t="s">
        <v>4104</v>
      </c>
      <c r="CR85" s="19" t="s">
        <v>4104</v>
      </c>
      <c r="CS85" s="19" t="s">
        <v>4104</v>
      </c>
      <c r="CT85" s="19" t="s">
        <v>4104</v>
      </c>
      <c r="CU85" s="19" t="s">
        <v>4104</v>
      </c>
      <c r="CV85" s="19">
        <v>20.359666402535865</v>
      </c>
      <c r="CW85" s="19">
        <v>20.529110051076856</v>
      </c>
      <c r="CX85" s="19">
        <v>20.157023693126938</v>
      </c>
      <c r="CY85" s="19">
        <v>20.545564709509954</v>
      </c>
      <c r="CZ85" s="32">
        <v>21.225285441285106</v>
      </c>
    </row>
    <row r="86" spans="1:104" x14ac:dyDescent="0.2">
      <c r="A86" s="19" t="s">
        <v>3665</v>
      </c>
      <c r="B86" s="19" t="s">
        <v>3666</v>
      </c>
      <c r="E86" s="32" t="s">
        <v>139</v>
      </c>
      <c r="L86" s="19">
        <v>0</v>
      </c>
      <c r="M86" s="19">
        <v>0</v>
      </c>
      <c r="N86" s="19">
        <v>0</v>
      </c>
      <c r="O86" s="19">
        <v>0</v>
      </c>
      <c r="P86" s="32">
        <v>0</v>
      </c>
      <c r="W86" s="19">
        <v>0</v>
      </c>
      <c r="X86" s="19">
        <v>0</v>
      </c>
      <c r="Y86" s="19">
        <v>0</v>
      </c>
      <c r="Z86" s="19">
        <v>0</v>
      </c>
      <c r="AA86" s="32">
        <v>0</v>
      </c>
      <c r="AH86" s="19">
        <v>0</v>
      </c>
      <c r="AI86" s="19">
        <v>0</v>
      </c>
      <c r="AJ86" s="19">
        <v>0</v>
      </c>
      <c r="AK86" s="19">
        <v>0</v>
      </c>
      <c r="AL86" s="32">
        <v>0</v>
      </c>
      <c r="AS86" s="19">
        <v>2.0941899999999999E-2</v>
      </c>
      <c r="AT86" s="19">
        <v>2.1591800000000001E-2</v>
      </c>
      <c r="AU86" s="19">
        <v>2.2135599999999998E-2</v>
      </c>
      <c r="AV86" s="19">
        <v>2.1498900000000001E-2</v>
      </c>
      <c r="AW86" s="32">
        <v>2.33469E-2</v>
      </c>
      <c r="BD86" s="19">
        <v>0</v>
      </c>
      <c r="BE86" s="19">
        <v>0</v>
      </c>
      <c r="BF86" s="19">
        <v>0</v>
      </c>
      <c r="BG86" s="19">
        <v>1</v>
      </c>
      <c r="BH86" s="32">
        <v>1</v>
      </c>
      <c r="BI86" s="19" t="s">
        <v>4104</v>
      </c>
      <c r="BJ86" s="19" t="s">
        <v>4104</v>
      </c>
      <c r="BK86" s="19" t="s">
        <v>4104</v>
      </c>
      <c r="BL86" s="19" t="s">
        <v>4104</v>
      </c>
      <c r="BM86" s="19" t="s">
        <v>4104</v>
      </c>
      <c r="BN86" s="19" t="s">
        <v>4104</v>
      </c>
      <c r="BO86" s="19">
        <v>1.786678177</v>
      </c>
      <c r="BP86" s="19">
        <v>1.6442709129999999</v>
      </c>
      <c r="BQ86" s="19">
        <v>1.0222148980000001</v>
      </c>
      <c r="BR86" s="19">
        <v>1.119686779</v>
      </c>
      <c r="BS86" s="32">
        <v>0.94424476400000001</v>
      </c>
      <c r="BT86" s="19" t="s">
        <v>4104</v>
      </c>
      <c r="BU86" s="19" t="s">
        <v>4104</v>
      </c>
      <c r="BV86" s="19" t="s">
        <v>4104</v>
      </c>
      <c r="BW86" s="19" t="s">
        <v>4104</v>
      </c>
      <c r="BX86" s="19" t="s">
        <v>4104</v>
      </c>
      <c r="BY86" s="19" t="s">
        <v>4104</v>
      </c>
      <c r="BZ86" s="19">
        <v>0.28600301700000003</v>
      </c>
      <c r="CA86" s="19">
        <v>0.28320240000000002</v>
      </c>
      <c r="CB86" s="19">
        <v>0.32948581700000001</v>
      </c>
      <c r="CC86" s="19">
        <v>7.0845150999999995E-2</v>
      </c>
      <c r="CD86" s="32">
        <v>0.125622768</v>
      </c>
      <c r="CE86" s="19" t="s">
        <v>4104</v>
      </c>
      <c r="CF86" s="19" t="s">
        <v>4104</v>
      </c>
      <c r="CG86" s="19" t="s">
        <v>4104</v>
      </c>
      <c r="CH86" s="19" t="s">
        <v>4104</v>
      </c>
      <c r="CI86" s="19" t="s">
        <v>4104</v>
      </c>
      <c r="CJ86" s="19" t="s">
        <v>4104</v>
      </c>
      <c r="CK86" s="19">
        <v>6.4739799999999998E-3</v>
      </c>
      <c r="CL86" s="19">
        <v>7.1609999999999998E-3</v>
      </c>
      <c r="CM86" s="19">
        <v>5.8370000000000002E-3</v>
      </c>
      <c r="CN86" s="19">
        <v>1.1207999999999999E-2</v>
      </c>
      <c r="CO86" s="32">
        <v>9.8309999999999995E-3</v>
      </c>
      <c r="CP86" s="19" t="s">
        <v>4104</v>
      </c>
      <c r="CQ86" s="19" t="s">
        <v>4104</v>
      </c>
      <c r="CR86" s="19" t="s">
        <v>4104</v>
      </c>
      <c r="CS86" s="19" t="s">
        <v>4104</v>
      </c>
      <c r="CT86" s="19" t="s">
        <v>4104</v>
      </c>
      <c r="CU86" s="19" t="s">
        <v>4104</v>
      </c>
      <c r="CV86" s="19">
        <v>19.319435006852839</v>
      </c>
      <c r="CW86" s="19">
        <v>19.279041894124823</v>
      </c>
      <c r="CX86" s="19">
        <v>19.37432698903692</v>
      </c>
      <c r="CY86" s="19">
        <v>19.537981968096652</v>
      </c>
      <c r="CZ86" s="32">
        <v>19.595307329439304</v>
      </c>
    </row>
    <row r="87" spans="1:104" x14ac:dyDescent="0.2">
      <c r="A87" s="19" t="s">
        <v>3906</v>
      </c>
      <c r="B87" s="19" t="s">
        <v>3907</v>
      </c>
      <c r="E87" s="32" t="s">
        <v>139</v>
      </c>
      <c r="L87" s="19">
        <v>0</v>
      </c>
      <c r="M87" s="19">
        <v>0</v>
      </c>
      <c r="N87" s="19">
        <v>0</v>
      </c>
      <c r="O87" s="19">
        <v>0</v>
      </c>
      <c r="P87" s="32">
        <v>0</v>
      </c>
      <c r="W87" s="19">
        <v>0</v>
      </c>
      <c r="X87" s="19">
        <v>0</v>
      </c>
      <c r="Y87" s="19">
        <v>0</v>
      </c>
      <c r="Z87" s="19">
        <v>0</v>
      </c>
      <c r="AA87" s="32">
        <v>0</v>
      </c>
      <c r="AH87" s="19">
        <v>0</v>
      </c>
      <c r="AI87" s="19">
        <v>0</v>
      </c>
      <c r="AJ87" s="19">
        <v>0</v>
      </c>
      <c r="AK87" s="19">
        <v>0</v>
      </c>
      <c r="AL87" s="32">
        <v>0</v>
      </c>
      <c r="AS87" s="19">
        <v>2.8812600000000001E-2</v>
      </c>
      <c r="AT87" s="19">
        <v>2.8820100000000001E-2</v>
      </c>
      <c r="AU87" s="19">
        <v>2.8302600000000001E-2</v>
      </c>
      <c r="AV87" s="19">
        <v>2.5390599999999999E-2</v>
      </c>
      <c r="AW87" s="32">
        <v>2.6184099999999998E-2</v>
      </c>
      <c r="BD87" s="19">
        <v>0</v>
      </c>
      <c r="BE87" s="19">
        <v>0</v>
      </c>
      <c r="BF87" s="19">
        <v>0</v>
      </c>
      <c r="BG87" s="19">
        <v>0</v>
      </c>
      <c r="BH87" s="32">
        <v>0</v>
      </c>
      <c r="BI87" s="19" t="s">
        <v>4104</v>
      </c>
      <c r="BJ87" s="19" t="s">
        <v>4104</v>
      </c>
      <c r="BK87" s="19" t="s">
        <v>4104</v>
      </c>
      <c r="BL87" s="19" t="s">
        <v>4104</v>
      </c>
      <c r="BM87" s="19" t="s">
        <v>4104</v>
      </c>
      <c r="BN87" s="19" t="s">
        <v>4104</v>
      </c>
      <c r="BO87" s="19">
        <v>0.75680841600000004</v>
      </c>
      <c r="BP87" s="19">
        <v>0.66163672399999995</v>
      </c>
      <c r="BQ87" s="19">
        <v>0.57669968100000002</v>
      </c>
      <c r="BR87" s="19">
        <v>0.65533699499999998</v>
      </c>
      <c r="BS87" s="32">
        <v>0.76538931799999999</v>
      </c>
      <c r="BT87" s="19" t="s">
        <v>4104</v>
      </c>
      <c r="BU87" s="19" t="s">
        <v>4104</v>
      </c>
      <c r="BV87" s="19" t="s">
        <v>4104</v>
      </c>
      <c r="BW87" s="19" t="s">
        <v>4104</v>
      </c>
      <c r="BX87" s="19" t="s">
        <v>4104</v>
      </c>
      <c r="BY87" s="19" t="s">
        <v>4104</v>
      </c>
      <c r="BZ87" s="19" t="s">
        <v>4104</v>
      </c>
      <c r="CA87" s="19" t="s">
        <v>4104</v>
      </c>
      <c r="CB87" s="19" t="s">
        <v>4104</v>
      </c>
      <c r="CC87" s="19" t="s">
        <v>4104</v>
      </c>
      <c r="CD87" s="32" t="s">
        <v>4104</v>
      </c>
      <c r="CE87" s="19" t="s">
        <v>4104</v>
      </c>
      <c r="CF87" s="19" t="s">
        <v>4104</v>
      </c>
      <c r="CG87" s="19" t="s">
        <v>4104</v>
      </c>
      <c r="CH87" s="19" t="s">
        <v>4104</v>
      </c>
      <c r="CI87" s="19" t="s">
        <v>4104</v>
      </c>
      <c r="CJ87" s="19" t="s">
        <v>4104</v>
      </c>
      <c r="CK87" s="19">
        <v>-3.9977651000000003E-2</v>
      </c>
      <c r="CL87" s="19">
        <v>0.13094384999999997</v>
      </c>
      <c r="CM87" s="19">
        <v>2.9116E-2</v>
      </c>
      <c r="CN87" s="19">
        <v>0.10138800000000001</v>
      </c>
      <c r="CO87" s="32">
        <v>1.9694E-2</v>
      </c>
      <c r="CP87" s="19" t="s">
        <v>4104</v>
      </c>
      <c r="CQ87" s="19" t="s">
        <v>4104</v>
      </c>
      <c r="CR87" s="19" t="s">
        <v>4104</v>
      </c>
      <c r="CS87" s="19" t="s">
        <v>4104</v>
      </c>
      <c r="CT87" s="19" t="s">
        <v>4104</v>
      </c>
      <c r="CU87" s="19" t="s">
        <v>4104</v>
      </c>
      <c r="CV87" s="19">
        <v>18.732850773907753</v>
      </c>
      <c r="CW87" s="19">
        <v>18.772880790455627</v>
      </c>
      <c r="CX87" s="19">
        <v>18.63702765031428</v>
      </c>
      <c r="CY87" s="19">
        <v>18.858248341950155</v>
      </c>
      <c r="CZ87" s="32">
        <v>19.030668030123206</v>
      </c>
    </row>
    <row r="88" spans="1:104" x14ac:dyDescent="0.2">
      <c r="A88" s="19" t="s">
        <v>3667</v>
      </c>
      <c r="B88" s="19" t="s">
        <v>3668</v>
      </c>
      <c r="E88" s="32" t="s">
        <v>139</v>
      </c>
      <c r="L88" s="19">
        <v>0</v>
      </c>
      <c r="M88" s="19">
        <v>0</v>
      </c>
      <c r="N88" s="19">
        <v>0</v>
      </c>
      <c r="O88" s="19">
        <v>0</v>
      </c>
      <c r="P88" s="32">
        <v>0</v>
      </c>
      <c r="W88" s="19">
        <v>0</v>
      </c>
      <c r="X88" s="19">
        <v>0</v>
      </c>
      <c r="Y88" s="19">
        <v>0</v>
      </c>
      <c r="Z88" s="19">
        <v>0</v>
      </c>
      <c r="AA88" s="32">
        <v>0</v>
      </c>
      <c r="AH88" s="19">
        <v>0</v>
      </c>
      <c r="AI88" s="19">
        <v>0</v>
      </c>
      <c r="AJ88" s="19">
        <v>0</v>
      </c>
      <c r="AK88" s="19">
        <v>0</v>
      </c>
      <c r="AL88" s="32">
        <v>0</v>
      </c>
      <c r="AS88" s="19">
        <v>2.8432300000000001E-2</v>
      </c>
      <c r="AT88" s="19">
        <v>2.70519E-2</v>
      </c>
      <c r="AU88" s="19">
        <v>2.56288E-2</v>
      </c>
      <c r="AV88" s="19">
        <v>2.4500399999999999E-2</v>
      </c>
      <c r="AW88" s="32">
        <v>2.53742E-2</v>
      </c>
      <c r="BD88" s="19">
        <v>0</v>
      </c>
      <c r="BE88" s="19">
        <v>0</v>
      </c>
      <c r="BF88" s="19">
        <v>1</v>
      </c>
      <c r="BG88" s="19">
        <v>1</v>
      </c>
      <c r="BH88" s="32">
        <v>1</v>
      </c>
      <c r="BI88" s="19" t="s">
        <v>4104</v>
      </c>
      <c r="BJ88" s="19" t="s">
        <v>4104</v>
      </c>
      <c r="BK88" s="19" t="s">
        <v>4104</v>
      </c>
      <c r="BL88" s="19" t="s">
        <v>4104</v>
      </c>
      <c r="BM88" s="19" t="s">
        <v>4104</v>
      </c>
      <c r="BN88" s="19" t="s">
        <v>4104</v>
      </c>
      <c r="BO88" s="19">
        <v>7.5509153488556899</v>
      </c>
      <c r="BP88" s="19">
        <v>8.9105513835118799</v>
      </c>
      <c r="BQ88" s="19">
        <v>2.8431308691587498</v>
      </c>
      <c r="BR88" s="19">
        <v>2.2271814873211402</v>
      </c>
      <c r="BS88" s="32">
        <v>2.9881155991211799</v>
      </c>
      <c r="BT88" s="19" t="s">
        <v>4104</v>
      </c>
      <c r="BU88" s="19" t="s">
        <v>4104</v>
      </c>
      <c r="BV88" s="19" t="s">
        <v>4104</v>
      </c>
      <c r="BW88" s="19" t="s">
        <v>4104</v>
      </c>
      <c r="BX88" s="19" t="s">
        <v>4104</v>
      </c>
      <c r="BY88" s="19" t="s">
        <v>4104</v>
      </c>
      <c r="BZ88" s="19" t="s">
        <v>4104</v>
      </c>
      <c r="CA88" s="19" t="s">
        <v>4104</v>
      </c>
      <c r="CB88" s="19" t="s">
        <v>4104</v>
      </c>
      <c r="CC88" s="19">
        <v>0.21249999999999999</v>
      </c>
      <c r="CD88" s="32">
        <v>0.20880000000000001</v>
      </c>
      <c r="CE88" s="19" t="s">
        <v>4104</v>
      </c>
      <c r="CF88" s="19" t="s">
        <v>4104</v>
      </c>
      <c r="CG88" s="19" t="s">
        <v>4104</v>
      </c>
      <c r="CH88" s="19" t="s">
        <v>4104</v>
      </c>
      <c r="CI88" s="19" t="s">
        <v>4104</v>
      </c>
      <c r="CJ88" s="19" t="s">
        <v>4104</v>
      </c>
      <c r="CK88" s="19">
        <v>9.64E-2</v>
      </c>
      <c r="CL88" s="19">
        <v>0.10780000000000001</v>
      </c>
      <c r="CM88" s="19">
        <v>6.1400000000000003E-2</v>
      </c>
      <c r="CN88" s="19">
        <v>-1.11E-2</v>
      </c>
      <c r="CO88" s="32">
        <v>-3.8899999999999997E-2</v>
      </c>
      <c r="CP88" s="19" t="s">
        <v>4104</v>
      </c>
      <c r="CQ88" s="19" t="s">
        <v>4104</v>
      </c>
      <c r="CR88" s="19" t="s">
        <v>4104</v>
      </c>
      <c r="CS88" s="19" t="s">
        <v>4104</v>
      </c>
      <c r="CT88" s="19" t="s">
        <v>4104</v>
      </c>
      <c r="CU88" s="19" t="s">
        <v>4104</v>
      </c>
      <c r="CV88" s="19">
        <v>21.141592611412609</v>
      </c>
      <c r="CW88" s="19">
        <v>21.264567221060112</v>
      </c>
      <c r="CX88" s="19">
        <v>20.740801386558953</v>
      </c>
      <c r="CY88" s="19">
        <v>20.437222554278154</v>
      </c>
      <c r="CZ88" s="32">
        <v>20.495086376701476</v>
      </c>
    </row>
    <row r="89" spans="1:104" x14ac:dyDescent="0.2">
      <c r="A89" s="19" t="s">
        <v>3669</v>
      </c>
      <c r="B89" s="19" t="s">
        <v>3670</v>
      </c>
      <c r="E89" s="32" t="s">
        <v>139</v>
      </c>
      <c r="M89" s="19">
        <v>0</v>
      </c>
      <c r="N89" s="19">
        <v>0</v>
      </c>
      <c r="O89" s="19">
        <v>0</v>
      </c>
      <c r="P89" s="32">
        <v>0</v>
      </c>
      <c r="W89" s="19">
        <v>0</v>
      </c>
      <c r="X89" s="19">
        <v>0</v>
      </c>
      <c r="Y89" s="19">
        <v>0</v>
      </c>
      <c r="Z89" s="19">
        <v>0</v>
      </c>
      <c r="AA89" s="32">
        <v>1</v>
      </c>
      <c r="AL89" s="32"/>
      <c r="AW89" s="32"/>
      <c r="BH89" s="32"/>
      <c r="BI89" s="19" t="s">
        <v>4104</v>
      </c>
      <c r="BJ89" s="19" t="s">
        <v>4104</v>
      </c>
      <c r="BK89" s="19" t="s">
        <v>4104</v>
      </c>
      <c r="BL89" s="19" t="s">
        <v>4104</v>
      </c>
      <c r="BM89" s="19" t="s">
        <v>4104</v>
      </c>
      <c r="BN89" s="19" t="s">
        <v>4104</v>
      </c>
      <c r="BO89" s="19" t="s">
        <v>4104</v>
      </c>
      <c r="BP89" s="19">
        <v>0.98635059000000003</v>
      </c>
      <c r="BQ89" s="19">
        <v>0.63021843099999997</v>
      </c>
      <c r="BR89" s="19">
        <v>0.843569185</v>
      </c>
      <c r="BS89" s="32">
        <v>0.64241794799999996</v>
      </c>
      <c r="BT89" s="19" t="s">
        <v>4104</v>
      </c>
      <c r="BU89" s="19" t="s">
        <v>4104</v>
      </c>
      <c r="BV89" s="19" t="s">
        <v>4104</v>
      </c>
      <c r="BW89" s="19" t="s">
        <v>4104</v>
      </c>
      <c r="BX89" s="19" t="s">
        <v>4104</v>
      </c>
      <c r="BY89" s="19" t="s">
        <v>4104</v>
      </c>
      <c r="BZ89" s="19" t="s">
        <v>4104</v>
      </c>
      <c r="CA89" s="19">
        <v>0.14798736600000001</v>
      </c>
      <c r="CB89" s="19" t="s">
        <v>4104</v>
      </c>
      <c r="CC89" s="19">
        <v>2.9101340999999999E-2</v>
      </c>
      <c r="CD89" s="32">
        <v>2.449409E-2</v>
      </c>
      <c r="CE89" s="19" t="s">
        <v>4104</v>
      </c>
      <c r="CF89" s="19" t="s">
        <v>4104</v>
      </c>
      <c r="CG89" s="19" t="s">
        <v>4104</v>
      </c>
      <c r="CH89" s="19" t="s">
        <v>4104</v>
      </c>
      <c r="CI89" s="19" t="s">
        <v>4104</v>
      </c>
      <c r="CJ89" s="19" t="s">
        <v>4104</v>
      </c>
      <c r="CK89" s="19" t="s">
        <v>4104</v>
      </c>
      <c r="CL89" s="19">
        <v>2.0699999999999998E-3</v>
      </c>
      <c r="CM89" s="19">
        <v>3.5130000000000001E-3</v>
      </c>
      <c r="CN89" s="19">
        <v>5.777E-3</v>
      </c>
      <c r="CO89" s="32">
        <v>3.2239999999999999E-3</v>
      </c>
      <c r="CP89" s="19" t="s">
        <v>4104</v>
      </c>
      <c r="CQ89" s="19" t="s">
        <v>4104</v>
      </c>
      <c r="CR89" s="19" t="s">
        <v>4104</v>
      </c>
      <c r="CS89" s="19" t="s">
        <v>4104</v>
      </c>
      <c r="CT89" s="19" t="s">
        <v>4104</v>
      </c>
      <c r="CU89" s="19" t="s">
        <v>4104</v>
      </c>
      <c r="CV89" s="19" t="s">
        <v>4104</v>
      </c>
      <c r="CW89" s="19">
        <v>18.169517018600917</v>
      </c>
      <c r="CX89" s="19">
        <v>17.728710870094837</v>
      </c>
      <c r="CY89" s="19">
        <v>18.095505851346687</v>
      </c>
      <c r="CZ89" s="32">
        <v>17.835194431210283</v>
      </c>
    </row>
    <row r="90" spans="1:104" x14ac:dyDescent="0.2">
      <c r="A90" s="19" t="s">
        <v>3671</v>
      </c>
      <c r="B90" s="19" t="s">
        <v>3672</v>
      </c>
      <c r="E90" s="32" t="s">
        <v>139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32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32">
        <v>1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9">
        <v>0</v>
      </c>
      <c r="AL90" s="32">
        <v>0</v>
      </c>
      <c r="AQ90" s="19">
        <v>2.6279400000000001E-2</v>
      </c>
      <c r="AR90" s="19">
        <v>2.6043400000000001E-2</v>
      </c>
      <c r="AS90" s="19">
        <v>2.53917E-2</v>
      </c>
      <c r="AT90" s="19">
        <v>2.5111700000000001E-2</v>
      </c>
      <c r="AU90" s="19">
        <v>2.5220200000000002E-2</v>
      </c>
      <c r="AV90" s="19">
        <v>2.41029E-2</v>
      </c>
      <c r="AW90" s="32">
        <v>2.5257100000000001E-2</v>
      </c>
      <c r="BB90" s="19">
        <v>0</v>
      </c>
      <c r="BC90" s="19">
        <v>0</v>
      </c>
      <c r="BD90" s="19">
        <v>1</v>
      </c>
      <c r="BE90" s="19">
        <v>0</v>
      </c>
      <c r="BF90" s="19">
        <v>0</v>
      </c>
      <c r="BG90" s="19">
        <v>1</v>
      </c>
      <c r="BH90" s="32">
        <v>1</v>
      </c>
      <c r="BI90" s="19" t="s">
        <v>4104</v>
      </c>
      <c r="BJ90" s="19" t="s">
        <v>4104</v>
      </c>
      <c r="BK90" s="19" t="s">
        <v>4104</v>
      </c>
      <c r="BL90" s="19" t="s">
        <v>4104</v>
      </c>
      <c r="BM90" s="19">
        <v>1.543878702</v>
      </c>
      <c r="BN90" s="19">
        <v>1.3150135270000001</v>
      </c>
      <c r="BO90" s="19">
        <v>1.9903988669999999</v>
      </c>
      <c r="BP90" s="19">
        <v>1.703221809</v>
      </c>
      <c r="BQ90" s="19">
        <v>1.4748950519999999</v>
      </c>
      <c r="BR90" s="19">
        <v>1.350197592</v>
      </c>
      <c r="BS90" s="32">
        <v>0.91204227599999999</v>
      </c>
      <c r="BT90" s="19" t="s">
        <v>4104</v>
      </c>
      <c r="BU90" s="19" t="s">
        <v>4104</v>
      </c>
      <c r="BV90" s="19" t="s">
        <v>4104</v>
      </c>
      <c r="BW90" s="19" t="s">
        <v>4104</v>
      </c>
      <c r="BX90" s="19">
        <v>4.5737829000000001E-2</v>
      </c>
      <c r="BY90" s="19">
        <v>5.9569167999999999E-2</v>
      </c>
      <c r="BZ90" s="19">
        <v>5.9569167999999999E-2</v>
      </c>
      <c r="CA90" s="19">
        <v>6.1733479000000001E-2</v>
      </c>
      <c r="CB90" s="19">
        <v>4.0091838999999997E-2</v>
      </c>
      <c r="CC90" s="19">
        <v>7.7221379000000007E-2</v>
      </c>
      <c r="CD90" s="32">
        <v>0.21143783599999999</v>
      </c>
      <c r="CE90" s="19" t="s">
        <v>4104</v>
      </c>
      <c r="CF90" s="19" t="s">
        <v>4104</v>
      </c>
      <c r="CG90" s="19" t="s">
        <v>4104</v>
      </c>
      <c r="CH90" s="19" t="s">
        <v>4104</v>
      </c>
      <c r="CI90" s="19">
        <v>7.5673700000000003E-3</v>
      </c>
      <c r="CJ90" s="19">
        <v>7.49717E-3</v>
      </c>
      <c r="CK90" s="19">
        <v>7.49717E-3</v>
      </c>
      <c r="CL90" s="19">
        <v>7.7939999999999997E-3</v>
      </c>
      <c r="CM90" s="19">
        <v>9.9900000000000006E-3</v>
      </c>
      <c r="CN90" s="19">
        <v>1.1032999999999999E-2</v>
      </c>
      <c r="CO90" s="32">
        <v>8.6779999999999999E-3</v>
      </c>
      <c r="CP90" s="19" t="s">
        <v>4104</v>
      </c>
      <c r="CQ90" s="19" t="s">
        <v>4104</v>
      </c>
      <c r="CR90" s="19" t="s">
        <v>4104</v>
      </c>
      <c r="CS90" s="19" t="s">
        <v>4104</v>
      </c>
      <c r="CT90" s="19">
        <v>19.363276446405447</v>
      </c>
      <c r="CU90" s="19">
        <v>19.282498394428387</v>
      </c>
      <c r="CV90" s="19">
        <v>19.879363206238246</v>
      </c>
      <c r="CW90" s="19">
        <v>19.794145911768318</v>
      </c>
      <c r="CX90" s="19">
        <v>19.745828425132188</v>
      </c>
      <c r="CY90" s="19">
        <v>19.807536447490115</v>
      </c>
      <c r="CZ90" s="32">
        <v>19.534920288506175</v>
      </c>
    </row>
    <row r="91" spans="1:104" x14ac:dyDescent="0.2">
      <c r="A91" s="19" t="s">
        <v>3675</v>
      </c>
      <c r="B91" s="19" t="s">
        <v>3676</v>
      </c>
      <c r="E91" s="32" t="s">
        <v>156</v>
      </c>
      <c r="O91" s="19">
        <v>0</v>
      </c>
      <c r="P91" s="32">
        <v>0</v>
      </c>
      <c r="Z91" s="19">
        <v>0</v>
      </c>
      <c r="AA91" s="32">
        <v>0</v>
      </c>
      <c r="AK91" s="19">
        <v>0</v>
      </c>
      <c r="AL91" s="32">
        <v>0</v>
      </c>
      <c r="AV91" s="19">
        <v>1.8717299999999999E-2</v>
      </c>
      <c r="AW91" s="32">
        <v>1.6813999999999999E-2</v>
      </c>
      <c r="BG91" s="19">
        <v>0</v>
      </c>
      <c r="BH91" s="32">
        <v>1</v>
      </c>
      <c r="BI91" s="19" t="s">
        <v>4104</v>
      </c>
      <c r="BJ91" s="19" t="s">
        <v>4104</v>
      </c>
      <c r="BK91" s="19" t="s">
        <v>4104</v>
      </c>
      <c r="BL91" s="19" t="s">
        <v>4104</v>
      </c>
      <c r="BM91" s="19" t="s">
        <v>4104</v>
      </c>
      <c r="BN91" s="19" t="s">
        <v>4104</v>
      </c>
      <c r="BO91" s="19" t="s">
        <v>4104</v>
      </c>
      <c r="BP91" s="19" t="s">
        <v>4104</v>
      </c>
      <c r="BQ91" s="19" t="s">
        <v>4104</v>
      </c>
      <c r="BR91" s="19">
        <v>11.025982470999988</v>
      </c>
      <c r="BS91" s="32">
        <v>4.1084951790000002</v>
      </c>
      <c r="BT91" s="19" t="s">
        <v>4104</v>
      </c>
      <c r="BU91" s="19" t="s">
        <v>4104</v>
      </c>
      <c r="BV91" s="19" t="s">
        <v>4104</v>
      </c>
      <c r="BW91" s="19" t="s">
        <v>4104</v>
      </c>
      <c r="BX91" s="19" t="s">
        <v>4104</v>
      </c>
      <c r="BY91" s="19" t="s">
        <v>4104</v>
      </c>
      <c r="BZ91" s="19" t="s">
        <v>4104</v>
      </c>
      <c r="CA91" s="19" t="s">
        <v>4104</v>
      </c>
      <c r="CB91" s="19" t="s">
        <v>4104</v>
      </c>
      <c r="CC91" s="19">
        <v>1.8501305000000012E-3</v>
      </c>
      <c r="CD91" s="32">
        <v>0.63478599499999999</v>
      </c>
      <c r="CE91" s="19" t="s">
        <v>4104</v>
      </c>
      <c r="CF91" s="19" t="s">
        <v>4104</v>
      </c>
      <c r="CG91" s="19" t="s">
        <v>4104</v>
      </c>
      <c r="CH91" s="19" t="s">
        <v>4104</v>
      </c>
      <c r="CI91" s="19" t="s">
        <v>4104</v>
      </c>
      <c r="CJ91" s="19" t="s">
        <v>4104</v>
      </c>
      <c r="CK91" s="19" t="s">
        <v>4104</v>
      </c>
      <c r="CL91" s="19" t="s">
        <v>4104</v>
      </c>
      <c r="CM91" s="19" t="s">
        <v>4104</v>
      </c>
      <c r="CN91" s="19">
        <v>-0.50751000000000002</v>
      </c>
      <c r="CO91" s="32">
        <v>-0.46188000000000001</v>
      </c>
      <c r="CP91" s="19" t="s">
        <v>4104</v>
      </c>
      <c r="CQ91" s="19" t="s">
        <v>4104</v>
      </c>
      <c r="CR91" s="19" t="s">
        <v>4104</v>
      </c>
      <c r="CS91" s="19" t="s">
        <v>4104</v>
      </c>
      <c r="CT91" s="19" t="s">
        <v>4104</v>
      </c>
      <c r="CU91" s="19" t="s">
        <v>4104</v>
      </c>
      <c r="CV91" s="19" t="s">
        <v>4104</v>
      </c>
      <c r="CW91" s="19" t="s">
        <v>4104</v>
      </c>
      <c r="CX91" s="19" t="s">
        <v>4104</v>
      </c>
      <c r="CY91" s="19">
        <v>16.654857991145256</v>
      </c>
      <c r="CZ91" s="32">
        <v>17.478189763575735</v>
      </c>
    </row>
    <row r="92" spans="1:104" x14ac:dyDescent="0.2">
      <c r="A92" s="19" t="s">
        <v>3677</v>
      </c>
      <c r="B92" s="19" t="s">
        <v>3678</v>
      </c>
      <c r="E92" s="32" t="s">
        <v>156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32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32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9">
        <v>0</v>
      </c>
      <c r="AL92" s="32">
        <v>0</v>
      </c>
      <c r="AO92" s="19">
        <v>2.0248800000000001E-2</v>
      </c>
      <c r="AP92" s="19">
        <v>2.6225999999999999E-2</v>
      </c>
      <c r="AQ92" s="19">
        <v>2.5837599999999999E-2</v>
      </c>
      <c r="AR92" s="19">
        <v>2.7656400000000001E-2</v>
      </c>
      <c r="AS92" s="19">
        <v>2.04919E-2</v>
      </c>
      <c r="AT92" s="19">
        <v>2.1699900000000001E-2</v>
      </c>
      <c r="AU92" s="19">
        <v>2.3507400000000001E-2</v>
      </c>
      <c r="AV92" s="19">
        <v>2.25974E-2</v>
      </c>
      <c r="AW92" s="32">
        <v>2.19892E-2</v>
      </c>
      <c r="AZ92" s="19">
        <v>0</v>
      </c>
      <c r="BA92" s="19">
        <v>0</v>
      </c>
      <c r="BB92" s="19">
        <v>0</v>
      </c>
      <c r="BC92" s="19">
        <v>0</v>
      </c>
      <c r="BD92" s="19">
        <v>1</v>
      </c>
      <c r="BE92" s="19">
        <v>1</v>
      </c>
      <c r="BF92" s="19">
        <v>1</v>
      </c>
      <c r="BG92" s="19">
        <v>1</v>
      </c>
      <c r="BH92" s="32">
        <v>1</v>
      </c>
      <c r="BI92" s="19" t="s">
        <v>4104</v>
      </c>
      <c r="BJ92" s="19" t="s">
        <v>4104</v>
      </c>
      <c r="BK92" s="19">
        <v>4.4264156610000001</v>
      </c>
      <c r="BL92" s="19">
        <v>5.721461788</v>
      </c>
      <c r="BM92" s="19">
        <v>3.4276836909999999</v>
      </c>
      <c r="BN92" s="19" t="s">
        <v>4104</v>
      </c>
      <c r="BO92" s="19">
        <v>1.9528048280000001</v>
      </c>
      <c r="BP92" s="19">
        <v>1.7035121369999999</v>
      </c>
      <c r="BQ92" s="19">
        <v>2.6206505180000002</v>
      </c>
      <c r="BR92" s="19">
        <v>11.025982470999988</v>
      </c>
      <c r="BS92" s="32">
        <v>11.025982470999988</v>
      </c>
      <c r="BT92" s="19" t="s">
        <v>4104</v>
      </c>
      <c r="BU92" s="19" t="s">
        <v>4104</v>
      </c>
      <c r="BV92" s="19" t="s">
        <v>4104</v>
      </c>
      <c r="BW92" s="19" t="s">
        <v>4104</v>
      </c>
      <c r="BX92" s="19" t="s">
        <v>4104</v>
      </c>
      <c r="BY92" s="19">
        <v>0.86206344599999996</v>
      </c>
      <c r="BZ92" s="19">
        <v>0.86206344599999996</v>
      </c>
      <c r="CA92" s="19">
        <v>0.48173355099999998</v>
      </c>
      <c r="CB92" s="19">
        <v>0.42363056199999999</v>
      </c>
      <c r="CC92" s="19">
        <v>0.34403751399999999</v>
      </c>
      <c r="CD92" s="32">
        <v>0.86766592399999853</v>
      </c>
      <c r="CE92" s="19" t="s">
        <v>4104</v>
      </c>
      <c r="CF92" s="19" t="s">
        <v>4104</v>
      </c>
      <c r="CG92" s="19">
        <v>-0.121984158</v>
      </c>
      <c r="CH92" s="19">
        <v>-0.30637996699999998</v>
      </c>
      <c r="CI92" s="19">
        <v>-0.59402007594999995</v>
      </c>
      <c r="CJ92" s="19">
        <v>-0.43490817999999998</v>
      </c>
      <c r="CK92" s="19">
        <v>-0.43490817999999998</v>
      </c>
      <c r="CL92" s="19">
        <v>-0.39715</v>
      </c>
      <c r="CM92" s="19">
        <v>-0.49896000000000001</v>
      </c>
      <c r="CN92" s="19">
        <v>-0.36808999999999997</v>
      </c>
      <c r="CO92" s="32">
        <v>-0.29748000000000002</v>
      </c>
      <c r="CP92" s="19" t="s">
        <v>4104</v>
      </c>
      <c r="CQ92" s="19" t="s">
        <v>4104</v>
      </c>
      <c r="CR92" s="19">
        <v>17.992334855893329</v>
      </c>
      <c r="CS92" s="19">
        <v>17.843626282379272</v>
      </c>
      <c r="CT92" s="19">
        <v>17.811190654382806</v>
      </c>
      <c r="CU92" s="19">
        <v>16.471776900977758</v>
      </c>
      <c r="CV92" s="19">
        <v>18.683906175970154</v>
      </c>
      <c r="CW92" s="19">
        <v>18.388425078441951</v>
      </c>
      <c r="CX92" s="19">
        <v>18.140074909105078</v>
      </c>
      <c r="CY92" s="19">
        <v>17.904695163812747</v>
      </c>
      <c r="CZ92" s="32">
        <v>18.289023023478794</v>
      </c>
    </row>
    <row r="93" spans="1:104" x14ac:dyDescent="0.2">
      <c r="A93" s="19" t="s">
        <v>3681</v>
      </c>
      <c r="B93" s="19" t="s">
        <v>3682</v>
      </c>
      <c r="E93" s="32" t="s">
        <v>156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32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32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9">
        <v>0</v>
      </c>
      <c r="AL93" s="32">
        <v>0</v>
      </c>
      <c r="AO93" s="19">
        <v>2.4929900000000001E-2</v>
      </c>
      <c r="AP93" s="19">
        <v>2.2312100000000001E-2</v>
      </c>
      <c r="AQ93" s="19">
        <v>1.4692500000000001E-2</v>
      </c>
      <c r="AR93" s="19">
        <v>1.5088900000000001E-2</v>
      </c>
      <c r="AS93" s="19">
        <v>1.5887700000000001E-2</v>
      </c>
      <c r="AT93" s="19">
        <v>1.68208E-2</v>
      </c>
      <c r="AU93" s="19">
        <v>1.7361600000000001E-2</v>
      </c>
      <c r="AV93" s="19">
        <v>1.6898E-2</v>
      </c>
      <c r="AW93" s="32">
        <v>1.7666100000000001E-2</v>
      </c>
      <c r="AZ93" s="19">
        <v>0</v>
      </c>
      <c r="BA93" s="19">
        <v>0</v>
      </c>
      <c r="BB93" s="19">
        <v>0</v>
      </c>
      <c r="BC93" s="19">
        <v>1</v>
      </c>
      <c r="BD93" s="19">
        <v>0</v>
      </c>
      <c r="BE93" s="19">
        <v>0</v>
      </c>
      <c r="BF93" s="19">
        <v>0</v>
      </c>
      <c r="BG93" s="19">
        <v>0</v>
      </c>
      <c r="BH93" s="32">
        <v>0</v>
      </c>
      <c r="BI93" s="19" t="s">
        <v>4104</v>
      </c>
      <c r="BJ93" s="19" t="s">
        <v>4104</v>
      </c>
      <c r="BK93" s="19">
        <v>1.3570061330000001</v>
      </c>
      <c r="BL93" s="19">
        <v>0.52583789730000008</v>
      </c>
      <c r="BM93" s="19">
        <v>2.9597978970000001</v>
      </c>
      <c r="BN93" s="19">
        <v>2.6351755730000002</v>
      </c>
      <c r="BO93" s="19">
        <v>1.915425728</v>
      </c>
      <c r="BP93" s="19">
        <v>2.3927452470000001</v>
      </c>
      <c r="BQ93" s="19">
        <v>2.772465349</v>
      </c>
      <c r="BR93" s="19">
        <v>3.1143439110000002</v>
      </c>
      <c r="BS93" s="32">
        <v>4.0222142420000004</v>
      </c>
      <c r="BT93" s="19" t="s">
        <v>4104</v>
      </c>
      <c r="BU93" s="19" t="s">
        <v>4104</v>
      </c>
      <c r="BV93" s="19">
        <v>0.23818477599999999</v>
      </c>
      <c r="BW93" s="19">
        <v>0.86766592399999853</v>
      </c>
      <c r="BX93" s="19">
        <v>0.33551616699999998</v>
      </c>
      <c r="BY93" s="19">
        <v>0.46236808800000001</v>
      </c>
      <c r="BZ93" s="19">
        <v>0.46236808800000001</v>
      </c>
      <c r="CA93" s="19">
        <v>0.58599269899999995</v>
      </c>
      <c r="CB93" s="19">
        <v>0.61445190400000005</v>
      </c>
      <c r="CC93" s="19">
        <v>0.38987655599999999</v>
      </c>
      <c r="CD93" s="32">
        <v>0.20618061100000001</v>
      </c>
      <c r="CE93" s="19" t="s">
        <v>4104</v>
      </c>
      <c r="CF93" s="19" t="s">
        <v>4104</v>
      </c>
      <c r="CG93" s="19">
        <v>-0.59402007594999995</v>
      </c>
      <c r="CH93" s="19">
        <v>-0.59402007594999995</v>
      </c>
      <c r="CI93" s="19">
        <v>-0.38568645499999998</v>
      </c>
      <c r="CJ93" s="19">
        <v>1.8946919E-2</v>
      </c>
      <c r="CK93" s="19">
        <v>1.8946919E-2</v>
      </c>
      <c r="CL93" s="19">
        <v>-4.505E-2</v>
      </c>
      <c r="CM93" s="19">
        <v>-9.4299999999999991E-3</v>
      </c>
      <c r="CN93" s="19">
        <v>0.13094384999999997</v>
      </c>
      <c r="CO93" s="32">
        <v>7.4186000000000002E-2</v>
      </c>
      <c r="CP93" s="19" t="s">
        <v>4104</v>
      </c>
      <c r="CQ93" s="19" t="s">
        <v>4104</v>
      </c>
      <c r="CR93" s="19">
        <v>18.781787751769915</v>
      </c>
      <c r="CS93" s="19">
        <v>20.03378313397959</v>
      </c>
      <c r="CT93" s="19">
        <v>21.149848067500454</v>
      </c>
      <c r="CU93" s="19">
        <v>21.962098339778716</v>
      </c>
      <c r="CV93" s="19">
        <v>21.682288418406035</v>
      </c>
      <c r="CW93" s="19">
        <v>21.595701938839667</v>
      </c>
      <c r="CX93" s="19">
        <v>21.909709011159709</v>
      </c>
      <c r="CY93" s="19">
        <v>22.637293188373654</v>
      </c>
      <c r="CZ93" s="32">
        <v>23.290190403071897</v>
      </c>
    </row>
    <row r="94" spans="1:104" x14ac:dyDescent="0.2">
      <c r="A94" s="19" t="s">
        <v>3683</v>
      </c>
      <c r="B94" s="19" t="s">
        <v>3684</v>
      </c>
      <c r="E94" s="32" t="s">
        <v>156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32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32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32">
        <v>0</v>
      </c>
      <c r="AR94" s="19">
        <v>1.7266699999999999E-2</v>
      </c>
      <c r="AS94" s="19">
        <v>1.7503600000000001E-2</v>
      </c>
      <c r="AT94" s="19">
        <v>1.78706E-2</v>
      </c>
      <c r="AU94" s="19">
        <v>1.7600399999999999E-2</v>
      </c>
      <c r="AV94" s="19">
        <v>1.7918300000000002E-2</v>
      </c>
      <c r="AW94" s="32">
        <v>2.0538299999999999E-2</v>
      </c>
      <c r="BC94" s="19">
        <v>0</v>
      </c>
      <c r="BD94" s="19">
        <v>0</v>
      </c>
      <c r="BE94" s="19">
        <v>0</v>
      </c>
      <c r="BF94" s="19">
        <v>0</v>
      </c>
      <c r="BG94" s="19">
        <v>0</v>
      </c>
      <c r="BH94" s="32">
        <v>0</v>
      </c>
      <c r="BI94" s="19" t="s">
        <v>4104</v>
      </c>
      <c r="BJ94" s="19" t="s">
        <v>4104</v>
      </c>
      <c r="BK94" s="19" t="s">
        <v>4104</v>
      </c>
      <c r="BL94" s="19" t="s">
        <v>4104</v>
      </c>
      <c r="BM94" s="19" t="s">
        <v>4104</v>
      </c>
      <c r="BN94" s="19">
        <v>3.2442610059999999</v>
      </c>
      <c r="BO94" s="19">
        <v>4.1617238480000003</v>
      </c>
      <c r="BP94" s="19">
        <v>4.1088069559999996</v>
      </c>
      <c r="BQ94" s="19">
        <v>2.662596722</v>
      </c>
      <c r="BR94" s="19">
        <v>3.506884463</v>
      </c>
      <c r="BS94" s="32">
        <v>1.834886064</v>
      </c>
      <c r="BT94" s="19" t="s">
        <v>4104</v>
      </c>
      <c r="BU94" s="19" t="s">
        <v>4104</v>
      </c>
      <c r="BV94" s="19" t="s">
        <v>4104</v>
      </c>
      <c r="BW94" s="19" t="s">
        <v>4104</v>
      </c>
      <c r="BX94" s="19" t="s">
        <v>4104</v>
      </c>
      <c r="BY94" s="19">
        <v>0.41471031200000003</v>
      </c>
      <c r="BZ94" s="19">
        <v>0.41471031200000003</v>
      </c>
      <c r="CA94" s="19">
        <v>0.41559333799999998</v>
      </c>
      <c r="CB94" s="19">
        <v>0.17696527500000001</v>
      </c>
      <c r="CC94" s="19">
        <v>0.441321297</v>
      </c>
      <c r="CD94" s="32">
        <v>0.45224227900000002</v>
      </c>
      <c r="CE94" s="19" t="s">
        <v>4104</v>
      </c>
      <c r="CF94" s="19" t="s">
        <v>4104</v>
      </c>
      <c r="CG94" s="19" t="s">
        <v>4104</v>
      </c>
      <c r="CH94" s="19" t="s">
        <v>4104</v>
      </c>
      <c r="CI94" s="19" t="s">
        <v>4104</v>
      </c>
      <c r="CJ94" s="19">
        <v>5.6440349000000001E-2</v>
      </c>
      <c r="CK94" s="19">
        <v>5.6440349000000001E-2</v>
      </c>
      <c r="CL94" s="19">
        <v>1.2938E-2</v>
      </c>
      <c r="CM94" s="19">
        <v>3.6769999999999997E-2</v>
      </c>
      <c r="CN94" s="19">
        <v>1.3735000000000001E-2</v>
      </c>
      <c r="CO94" s="32">
        <v>-4.913E-2</v>
      </c>
      <c r="CP94" s="19" t="s">
        <v>4104</v>
      </c>
      <c r="CQ94" s="19" t="s">
        <v>4104</v>
      </c>
      <c r="CR94" s="19" t="s">
        <v>4104</v>
      </c>
      <c r="CS94" s="19" t="s">
        <v>4104</v>
      </c>
      <c r="CT94" s="19" t="s">
        <v>4104</v>
      </c>
      <c r="CU94" s="19">
        <v>20.066354727616286</v>
      </c>
      <c r="CV94" s="19">
        <v>20.369448805283199</v>
      </c>
      <c r="CW94" s="19">
        <v>20.436108826625382</v>
      </c>
      <c r="CX94" s="19">
        <v>20.094669677445914</v>
      </c>
      <c r="CY94" s="19">
        <v>20.428869406894513</v>
      </c>
      <c r="CZ94" s="32">
        <v>19.697642823495308</v>
      </c>
    </row>
    <row r="95" spans="1:104" x14ac:dyDescent="0.2">
      <c r="A95" s="19" t="s">
        <v>3687</v>
      </c>
      <c r="B95" s="19" t="s">
        <v>3688</v>
      </c>
      <c r="E95" s="32" t="s">
        <v>156</v>
      </c>
      <c r="O95" s="19">
        <v>0</v>
      </c>
      <c r="P95" s="32">
        <v>0</v>
      </c>
      <c r="Z95" s="19">
        <v>0</v>
      </c>
      <c r="AA95" s="32">
        <v>0</v>
      </c>
      <c r="AK95" s="19">
        <v>0</v>
      </c>
      <c r="AL95" s="32">
        <v>0</v>
      </c>
      <c r="AV95" s="19">
        <v>2.0311099999999999E-2</v>
      </c>
      <c r="AW95" s="32">
        <v>2.0226299999999999E-2</v>
      </c>
      <c r="BG95" s="19">
        <v>0</v>
      </c>
      <c r="BH95" s="32">
        <v>0</v>
      </c>
      <c r="BI95" s="19" t="s">
        <v>4104</v>
      </c>
      <c r="BJ95" s="19" t="s">
        <v>4104</v>
      </c>
      <c r="BK95" s="19" t="s">
        <v>4104</v>
      </c>
      <c r="BL95" s="19" t="s">
        <v>4104</v>
      </c>
      <c r="BM95" s="19" t="s">
        <v>4104</v>
      </c>
      <c r="BN95" s="19" t="s">
        <v>4104</v>
      </c>
      <c r="BO95" s="19" t="s">
        <v>4104</v>
      </c>
      <c r="BP95" s="19" t="s">
        <v>4104</v>
      </c>
      <c r="BQ95" s="19" t="s">
        <v>4104</v>
      </c>
      <c r="BR95" s="19">
        <v>11.025982470999988</v>
      </c>
      <c r="BS95" s="32">
        <v>3.2196641260000001</v>
      </c>
      <c r="BT95" s="19" t="s">
        <v>4104</v>
      </c>
      <c r="BU95" s="19" t="s">
        <v>4104</v>
      </c>
      <c r="BV95" s="19" t="s">
        <v>4104</v>
      </c>
      <c r="BW95" s="19" t="s">
        <v>4104</v>
      </c>
      <c r="BX95" s="19" t="s">
        <v>4104</v>
      </c>
      <c r="BY95" s="19" t="s">
        <v>4104</v>
      </c>
      <c r="BZ95" s="19" t="s">
        <v>4104</v>
      </c>
      <c r="CA95" s="19" t="s">
        <v>4104</v>
      </c>
      <c r="CB95" s="19" t="s">
        <v>4104</v>
      </c>
      <c r="CC95" s="19">
        <v>0.83621101399999997</v>
      </c>
      <c r="CD95" s="32">
        <v>0.50999092099999999</v>
      </c>
      <c r="CE95" s="19" t="s">
        <v>4104</v>
      </c>
      <c r="CF95" s="19" t="s">
        <v>4104</v>
      </c>
      <c r="CG95" s="19" t="s">
        <v>4104</v>
      </c>
      <c r="CH95" s="19" t="s">
        <v>4104</v>
      </c>
      <c r="CI95" s="19" t="s">
        <v>4104</v>
      </c>
      <c r="CJ95" s="19" t="s">
        <v>4104</v>
      </c>
      <c r="CK95" s="19" t="s">
        <v>4104</v>
      </c>
      <c r="CL95" s="19" t="s">
        <v>4104</v>
      </c>
      <c r="CM95" s="19" t="s">
        <v>4104</v>
      </c>
      <c r="CN95" s="19">
        <v>-0.59402007594999995</v>
      </c>
      <c r="CO95" s="32">
        <v>-0.59402007594999995</v>
      </c>
      <c r="CP95" s="19" t="s">
        <v>4104</v>
      </c>
      <c r="CQ95" s="19" t="s">
        <v>4104</v>
      </c>
      <c r="CR95" s="19" t="s">
        <v>4104</v>
      </c>
      <c r="CS95" s="19" t="s">
        <v>4104</v>
      </c>
      <c r="CT95" s="19" t="s">
        <v>4104</v>
      </c>
      <c r="CU95" s="19" t="s">
        <v>4104</v>
      </c>
      <c r="CV95" s="19" t="s">
        <v>4104</v>
      </c>
      <c r="CW95" s="19" t="s">
        <v>4104</v>
      </c>
      <c r="CX95" s="19" t="s">
        <v>4104</v>
      </c>
      <c r="CY95" s="19">
        <v>16.606307499852726</v>
      </c>
      <c r="CZ95" s="32" t="s">
        <v>4104</v>
      </c>
    </row>
    <row r="96" spans="1:104" x14ac:dyDescent="0.2">
      <c r="A96" s="19" t="s">
        <v>3690</v>
      </c>
      <c r="B96" s="19" t="s">
        <v>3691</v>
      </c>
      <c r="E96" s="32" t="s">
        <v>156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32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32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32">
        <v>0</v>
      </c>
      <c r="AR96" s="19">
        <v>1.84111E-2</v>
      </c>
      <c r="AS96" s="19">
        <v>1.7944399999999999E-2</v>
      </c>
      <c r="AT96" s="19">
        <v>1.8541700000000001E-2</v>
      </c>
      <c r="AU96" s="19">
        <v>1.8472800000000001E-2</v>
      </c>
      <c r="AV96" s="19">
        <v>2.0828200000000002E-2</v>
      </c>
      <c r="AW96" s="32">
        <v>2.0875600000000001E-2</v>
      </c>
      <c r="BC96" s="19">
        <v>1</v>
      </c>
      <c r="BD96" s="19">
        <v>1</v>
      </c>
      <c r="BE96" s="19">
        <v>1</v>
      </c>
      <c r="BF96" s="19">
        <v>0</v>
      </c>
      <c r="BG96" s="19">
        <v>0</v>
      </c>
      <c r="BH96" s="32">
        <v>0</v>
      </c>
      <c r="BI96" s="19" t="s">
        <v>4104</v>
      </c>
      <c r="BJ96" s="19" t="s">
        <v>4104</v>
      </c>
      <c r="BK96" s="19" t="s">
        <v>4104</v>
      </c>
      <c r="BL96" s="19" t="s">
        <v>4104</v>
      </c>
      <c r="BM96" s="19" t="s">
        <v>4104</v>
      </c>
      <c r="BN96" s="19">
        <v>2.582733341</v>
      </c>
      <c r="BO96" s="19">
        <v>1.582917643</v>
      </c>
      <c r="BP96" s="19" t="s">
        <v>4104</v>
      </c>
      <c r="BQ96" s="19">
        <v>10.845818039999999</v>
      </c>
      <c r="BR96" s="19">
        <v>9.259505356</v>
      </c>
      <c r="BS96" s="32">
        <v>11.025982470999988</v>
      </c>
      <c r="BT96" s="19" t="s">
        <v>4104</v>
      </c>
      <c r="BU96" s="19" t="s">
        <v>4104</v>
      </c>
      <c r="BV96" s="19" t="s">
        <v>4104</v>
      </c>
      <c r="BW96" s="19" t="s">
        <v>4104</v>
      </c>
      <c r="BX96" s="19" t="s">
        <v>4104</v>
      </c>
      <c r="BY96" s="19">
        <v>0.28481445300000002</v>
      </c>
      <c r="BZ96" s="19">
        <v>0.28481445300000002</v>
      </c>
      <c r="CA96" s="19">
        <v>2.5122980999999999E-2</v>
      </c>
      <c r="CB96" s="19">
        <v>4.3695299999999999E-3</v>
      </c>
      <c r="CC96" s="19" t="s">
        <v>4104</v>
      </c>
      <c r="CD96" s="32">
        <v>5.4327358999999999E-2</v>
      </c>
      <c r="CE96" s="19" t="s">
        <v>4104</v>
      </c>
      <c r="CF96" s="19" t="s">
        <v>4104</v>
      </c>
      <c r="CG96" s="19" t="s">
        <v>4104</v>
      </c>
      <c r="CH96" s="19" t="s">
        <v>4104</v>
      </c>
      <c r="CI96" s="19" t="s">
        <v>4104</v>
      </c>
      <c r="CJ96" s="19">
        <v>-0.23475111000000001</v>
      </c>
      <c r="CK96" s="19">
        <v>-0.23475111000000001</v>
      </c>
      <c r="CL96" s="19">
        <v>-0.59402007594999995</v>
      </c>
      <c r="CM96" s="19">
        <v>-0.43643999999999999</v>
      </c>
      <c r="CN96" s="19">
        <v>-0.15556</v>
      </c>
      <c r="CO96" s="32">
        <v>-7.1940000000000004E-2</v>
      </c>
      <c r="CP96" s="19" t="s">
        <v>4104</v>
      </c>
      <c r="CQ96" s="19" t="s">
        <v>4104</v>
      </c>
      <c r="CR96" s="19" t="s">
        <v>4104</v>
      </c>
      <c r="CS96" s="19" t="s">
        <v>4104</v>
      </c>
      <c r="CT96" s="19" t="s">
        <v>4104</v>
      </c>
      <c r="CU96" s="19">
        <v>18.148545195601841</v>
      </c>
      <c r="CV96" s="19">
        <v>17.866418599658648</v>
      </c>
      <c r="CW96" s="19">
        <v>19.162381870308188</v>
      </c>
      <c r="CX96" s="19">
        <v>20.755592262094702</v>
      </c>
      <c r="CY96" s="19">
        <v>20.634811710603362</v>
      </c>
      <c r="CZ96" s="32">
        <v>21.995463101607054</v>
      </c>
    </row>
    <row r="97" spans="1:104" x14ac:dyDescent="0.2">
      <c r="A97" s="19" t="s">
        <v>3692</v>
      </c>
      <c r="B97" s="19" t="s">
        <v>3693</v>
      </c>
      <c r="E97" s="32" t="s">
        <v>156</v>
      </c>
      <c r="L97" s="19">
        <v>0</v>
      </c>
      <c r="M97" s="19">
        <v>0</v>
      </c>
      <c r="N97" s="19">
        <v>0</v>
      </c>
      <c r="O97" s="19">
        <v>0</v>
      </c>
      <c r="P97" s="32">
        <v>0</v>
      </c>
      <c r="W97" s="19">
        <v>0</v>
      </c>
      <c r="X97" s="19">
        <v>0</v>
      </c>
      <c r="Y97" s="19">
        <v>0</v>
      </c>
      <c r="Z97" s="19">
        <v>0</v>
      </c>
      <c r="AA97" s="32">
        <v>1</v>
      </c>
      <c r="AH97" s="19">
        <v>0</v>
      </c>
      <c r="AI97" s="19">
        <v>0</v>
      </c>
      <c r="AJ97" s="19">
        <v>0</v>
      </c>
      <c r="AK97" s="19">
        <v>0</v>
      </c>
      <c r="AL97" s="32">
        <v>0</v>
      </c>
      <c r="AS97" s="19">
        <v>2.13788E-2</v>
      </c>
      <c r="AT97" s="19">
        <v>2.24157E-2</v>
      </c>
      <c r="AU97" s="19">
        <v>2.3448900000000002E-2</v>
      </c>
      <c r="AV97" s="19">
        <v>1.9766700000000002E-2</v>
      </c>
      <c r="AW97" s="32">
        <v>1.9980000000000001E-2</v>
      </c>
      <c r="BD97" s="19">
        <v>0</v>
      </c>
      <c r="BE97" s="19">
        <v>0</v>
      </c>
      <c r="BF97" s="19">
        <v>0</v>
      </c>
      <c r="BG97" s="19">
        <v>1</v>
      </c>
      <c r="BH97" s="32">
        <v>1</v>
      </c>
      <c r="BI97" s="19" t="s">
        <v>4104</v>
      </c>
      <c r="BJ97" s="19" t="s">
        <v>4104</v>
      </c>
      <c r="BK97" s="19" t="s">
        <v>4104</v>
      </c>
      <c r="BL97" s="19" t="s">
        <v>4104</v>
      </c>
      <c r="BM97" s="19" t="s">
        <v>4104</v>
      </c>
      <c r="BN97" s="19" t="s">
        <v>4104</v>
      </c>
      <c r="BO97" s="19">
        <v>1.9219039309999999</v>
      </c>
      <c r="BP97" s="19">
        <v>11.025982470999988</v>
      </c>
      <c r="BQ97" s="19">
        <v>3.6069167289999999</v>
      </c>
      <c r="BR97" s="19">
        <v>3.8921382019999999</v>
      </c>
      <c r="BS97" s="32">
        <v>4.5124235419999996</v>
      </c>
      <c r="BT97" s="19" t="s">
        <v>4104</v>
      </c>
      <c r="BU97" s="19" t="s">
        <v>4104</v>
      </c>
      <c r="BV97" s="19" t="s">
        <v>4104</v>
      </c>
      <c r="BW97" s="19" t="s">
        <v>4104</v>
      </c>
      <c r="BX97" s="19" t="s">
        <v>4104</v>
      </c>
      <c r="BY97" s="19" t="s">
        <v>4104</v>
      </c>
      <c r="BZ97" s="19" t="s">
        <v>4104</v>
      </c>
      <c r="CA97" s="19" t="s">
        <v>4104</v>
      </c>
      <c r="CB97" s="19" t="s">
        <v>4104</v>
      </c>
      <c r="CC97" s="19">
        <v>0.22915834400000001</v>
      </c>
      <c r="CD97" s="32">
        <v>0.33199276</v>
      </c>
      <c r="CE97" s="19" t="s">
        <v>4104</v>
      </c>
      <c r="CF97" s="19" t="s">
        <v>4104</v>
      </c>
      <c r="CG97" s="19" t="s">
        <v>4104</v>
      </c>
      <c r="CH97" s="19" t="s">
        <v>4104</v>
      </c>
      <c r="CI97" s="19" t="s">
        <v>4104</v>
      </c>
      <c r="CJ97" s="19" t="s">
        <v>4104</v>
      </c>
      <c r="CK97" s="19">
        <v>-0.503585014</v>
      </c>
      <c r="CL97" s="19">
        <v>-0.59402007594999995</v>
      </c>
      <c r="CM97" s="19">
        <v>-0.21820999999999999</v>
      </c>
      <c r="CN97" s="19">
        <v>-0.18035000000000001</v>
      </c>
      <c r="CO97" s="32">
        <v>-0.30254999999999999</v>
      </c>
      <c r="CP97" s="19" t="s">
        <v>4104</v>
      </c>
      <c r="CQ97" s="19" t="s">
        <v>4104</v>
      </c>
      <c r="CR97" s="19" t="s">
        <v>4104</v>
      </c>
      <c r="CS97" s="19" t="s">
        <v>4104</v>
      </c>
      <c r="CT97" s="19" t="s">
        <v>4104</v>
      </c>
      <c r="CU97" s="19" t="s">
        <v>4104</v>
      </c>
      <c r="CV97" s="19">
        <v>17.91824813343916</v>
      </c>
      <c r="CW97" s="19">
        <v>19.639139123898577</v>
      </c>
      <c r="CX97" s="19">
        <v>18.785589794398156</v>
      </c>
      <c r="CY97" s="19">
        <v>19.108875179895854</v>
      </c>
      <c r="CZ97" s="32">
        <v>18.756627842712824</v>
      </c>
    </row>
    <row r="98" spans="1:104" x14ac:dyDescent="0.2">
      <c r="A98" s="19" t="s">
        <v>3694</v>
      </c>
      <c r="B98" s="19" t="s">
        <v>3695</v>
      </c>
      <c r="E98" s="32" t="s">
        <v>156</v>
      </c>
      <c r="M98" s="19">
        <v>0</v>
      </c>
      <c r="N98" s="19">
        <v>0</v>
      </c>
      <c r="O98" s="19">
        <v>0</v>
      </c>
      <c r="P98" s="32">
        <v>0</v>
      </c>
      <c r="X98" s="19">
        <v>0</v>
      </c>
      <c r="Y98" s="19">
        <v>0</v>
      </c>
      <c r="Z98" s="19">
        <v>0</v>
      </c>
      <c r="AA98" s="32">
        <v>1</v>
      </c>
      <c r="AI98" s="19">
        <v>0</v>
      </c>
      <c r="AJ98" s="19">
        <v>0</v>
      </c>
      <c r="AK98" s="19">
        <v>0</v>
      </c>
      <c r="AL98" s="32">
        <v>0</v>
      </c>
      <c r="AT98" s="19">
        <v>1.8712199999999998E-2</v>
      </c>
      <c r="AU98" s="19">
        <v>1.8945199999999999E-2</v>
      </c>
      <c r="AV98" s="19">
        <v>1.8521900000000001E-2</v>
      </c>
      <c r="AW98" s="32">
        <v>1.9454800000000001E-2</v>
      </c>
      <c r="BE98" s="19">
        <v>0</v>
      </c>
      <c r="BF98" s="19">
        <v>0</v>
      </c>
      <c r="BG98" s="19">
        <v>0</v>
      </c>
      <c r="BH98" s="32">
        <v>0</v>
      </c>
      <c r="BI98" s="19" t="s">
        <v>4104</v>
      </c>
      <c r="BJ98" s="19" t="s">
        <v>4104</v>
      </c>
      <c r="BK98" s="19" t="s">
        <v>4104</v>
      </c>
      <c r="BL98" s="19" t="s">
        <v>4104</v>
      </c>
      <c r="BM98" s="19" t="s">
        <v>4104</v>
      </c>
      <c r="BN98" s="19" t="s">
        <v>4104</v>
      </c>
      <c r="BO98" s="19" t="s">
        <v>4104</v>
      </c>
      <c r="BP98" s="19">
        <v>3.6405879780000001</v>
      </c>
      <c r="BQ98" s="19">
        <v>4.606049552</v>
      </c>
      <c r="BR98" s="19" t="s">
        <v>4104</v>
      </c>
      <c r="BS98" s="32">
        <v>11.025982470999988</v>
      </c>
      <c r="BT98" s="19" t="s">
        <v>4104</v>
      </c>
      <c r="BU98" s="19" t="s">
        <v>4104</v>
      </c>
      <c r="BV98" s="19" t="s">
        <v>4104</v>
      </c>
      <c r="BW98" s="19" t="s">
        <v>4104</v>
      </c>
      <c r="BX98" s="19" t="s">
        <v>4104</v>
      </c>
      <c r="BY98" s="19" t="s">
        <v>4104</v>
      </c>
      <c r="BZ98" s="19" t="s">
        <v>4104</v>
      </c>
      <c r="CA98" s="19">
        <v>0.20833394999999999</v>
      </c>
      <c r="CB98" s="19">
        <v>0.40861808799999999</v>
      </c>
      <c r="CC98" s="19">
        <v>0.86766592399999853</v>
      </c>
      <c r="CD98" s="32">
        <v>0.36266670200000001</v>
      </c>
      <c r="CE98" s="19" t="s">
        <v>4104</v>
      </c>
      <c r="CF98" s="19" t="s">
        <v>4104</v>
      </c>
      <c r="CG98" s="19" t="s">
        <v>4104</v>
      </c>
      <c r="CH98" s="19" t="s">
        <v>4104</v>
      </c>
      <c r="CI98" s="19" t="s">
        <v>4104</v>
      </c>
      <c r="CJ98" s="19" t="s">
        <v>4104</v>
      </c>
      <c r="CK98" s="19" t="s">
        <v>4104</v>
      </c>
      <c r="CL98" s="19">
        <v>-0.48264000000000001</v>
      </c>
      <c r="CM98" s="19">
        <v>-0.59402007594999995</v>
      </c>
      <c r="CN98" s="19">
        <v>-0.59402007594999995</v>
      </c>
      <c r="CO98" s="32">
        <v>-0.59402007594999995</v>
      </c>
      <c r="CP98" s="19" t="s">
        <v>4104</v>
      </c>
      <c r="CQ98" s="19" t="s">
        <v>4104</v>
      </c>
      <c r="CR98" s="19" t="s">
        <v>4104</v>
      </c>
      <c r="CS98" s="19" t="s">
        <v>4104</v>
      </c>
      <c r="CT98" s="19" t="s">
        <v>4104</v>
      </c>
      <c r="CU98" s="19" t="s">
        <v>4104</v>
      </c>
      <c r="CV98" s="19" t="s">
        <v>4104</v>
      </c>
      <c r="CW98" s="19">
        <v>18.690680399871788</v>
      </c>
      <c r="CX98" s="19">
        <v>18.917208234857188</v>
      </c>
      <c r="CY98" s="19">
        <v>19.062084528844377</v>
      </c>
      <c r="CZ98" s="32">
        <v>21.174549205425922</v>
      </c>
    </row>
    <row r="99" spans="1:104" x14ac:dyDescent="0.2">
      <c r="A99" s="19" t="s">
        <v>3696</v>
      </c>
      <c r="B99" s="19" t="s">
        <v>3697</v>
      </c>
      <c r="E99" s="32" t="s">
        <v>156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32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32">
        <v>0</v>
      </c>
      <c r="AG99" s="19">
        <v>0</v>
      </c>
      <c r="AH99" s="19">
        <v>0</v>
      </c>
      <c r="AI99" s="19">
        <v>0</v>
      </c>
      <c r="AJ99" s="19">
        <v>0</v>
      </c>
      <c r="AK99" s="19">
        <v>0</v>
      </c>
      <c r="AL99" s="32">
        <v>0</v>
      </c>
      <c r="AR99" s="19">
        <v>1.60386E-2</v>
      </c>
      <c r="AS99" s="19">
        <v>1.6381199999999999E-2</v>
      </c>
      <c r="AT99" s="19">
        <v>1.6808199999999999E-2</v>
      </c>
      <c r="AU99" s="19">
        <v>1.6375899999999999E-2</v>
      </c>
      <c r="AV99" s="19">
        <v>1.5980100000000001E-2</v>
      </c>
      <c r="AW99" s="32">
        <v>2.0790699999999999E-2</v>
      </c>
      <c r="BC99" s="19">
        <v>0</v>
      </c>
      <c r="BD99" s="19">
        <v>0</v>
      </c>
      <c r="BE99" s="19">
        <v>1</v>
      </c>
      <c r="BF99" s="19">
        <v>1</v>
      </c>
      <c r="BG99" s="19">
        <v>0</v>
      </c>
      <c r="BH99" s="32">
        <v>1</v>
      </c>
      <c r="BI99" s="19" t="s">
        <v>4104</v>
      </c>
      <c r="BJ99" s="19" t="s">
        <v>4104</v>
      </c>
      <c r="BK99" s="19" t="s">
        <v>4104</v>
      </c>
      <c r="BL99" s="19" t="s">
        <v>4104</v>
      </c>
      <c r="BM99" s="19" t="s">
        <v>4104</v>
      </c>
      <c r="BN99" s="19" t="s">
        <v>4104</v>
      </c>
      <c r="BO99" s="19" t="s">
        <v>4104</v>
      </c>
      <c r="BP99" s="19" t="s">
        <v>4104</v>
      </c>
      <c r="BQ99" s="19">
        <v>5.852417097</v>
      </c>
      <c r="BR99" s="19">
        <v>6.0564086030000004</v>
      </c>
      <c r="BS99" s="32">
        <v>5.7369216400000003</v>
      </c>
      <c r="BT99" s="19" t="s">
        <v>4104</v>
      </c>
      <c r="BU99" s="19" t="s">
        <v>4104</v>
      </c>
      <c r="BV99" s="19" t="s">
        <v>4104</v>
      </c>
      <c r="BW99" s="19" t="s">
        <v>4104</v>
      </c>
      <c r="BX99" s="19" t="s">
        <v>4104</v>
      </c>
      <c r="BY99" s="19">
        <v>0.86766592399999853</v>
      </c>
      <c r="BZ99" s="19">
        <v>0.86766592399999853</v>
      </c>
      <c r="CA99" s="19">
        <v>1.8501305000000012E-3</v>
      </c>
      <c r="CB99" s="19">
        <v>0.52563976300000004</v>
      </c>
      <c r="CC99" s="19">
        <v>0.35791816700000001</v>
      </c>
      <c r="CD99" s="32">
        <v>0.120658588</v>
      </c>
      <c r="CE99" s="19" t="s">
        <v>4104</v>
      </c>
      <c r="CF99" s="19" t="s">
        <v>4104</v>
      </c>
      <c r="CG99" s="19" t="s">
        <v>4104</v>
      </c>
      <c r="CH99" s="19" t="s">
        <v>4104</v>
      </c>
      <c r="CI99" s="19" t="s">
        <v>4104</v>
      </c>
      <c r="CJ99" s="19">
        <v>-0.25086132</v>
      </c>
      <c r="CK99" s="19">
        <v>-0.25086132</v>
      </c>
      <c r="CL99" s="19">
        <v>-0.59402007594999995</v>
      </c>
      <c r="CM99" s="19">
        <v>-0.24546000000000001</v>
      </c>
      <c r="CN99" s="19">
        <v>-2.4850000000000001E-2</v>
      </c>
      <c r="CO99" s="32">
        <v>0.120339</v>
      </c>
      <c r="CP99" s="19" t="s">
        <v>4104</v>
      </c>
      <c r="CQ99" s="19" t="s">
        <v>4104</v>
      </c>
      <c r="CR99" s="19" t="s">
        <v>4104</v>
      </c>
      <c r="CS99" s="19" t="s">
        <v>4104</v>
      </c>
      <c r="CT99" s="19" t="s">
        <v>4104</v>
      </c>
      <c r="CU99" s="19">
        <v>18.878254946925697</v>
      </c>
      <c r="CV99" s="19">
        <v>17.054922074704482</v>
      </c>
      <c r="CW99" s="19">
        <v>19.485146968295393</v>
      </c>
      <c r="CX99" s="19">
        <v>18.480838433243363</v>
      </c>
      <c r="CY99" s="19">
        <v>19.292206718823493</v>
      </c>
      <c r="CZ99" s="32">
        <v>20.002556691138253</v>
      </c>
    </row>
    <row r="100" spans="1:104" x14ac:dyDescent="0.2">
      <c r="A100" s="19" t="s">
        <v>3698</v>
      </c>
      <c r="B100" s="19" t="s">
        <v>3699</v>
      </c>
      <c r="E100" s="32" t="s">
        <v>3689</v>
      </c>
      <c r="O100" s="19">
        <v>0</v>
      </c>
      <c r="P100" s="32">
        <v>0</v>
      </c>
      <c r="Z100" s="19">
        <v>0</v>
      </c>
      <c r="AA100" s="32">
        <v>0</v>
      </c>
      <c r="AK100" s="19">
        <v>0</v>
      </c>
      <c r="AL100" s="32">
        <v>0</v>
      </c>
      <c r="AV100" s="19">
        <v>2.37086E-2</v>
      </c>
      <c r="AW100" s="32">
        <v>2.35677E-2</v>
      </c>
      <c r="BG100" s="19">
        <v>0</v>
      </c>
      <c r="BH100" s="32">
        <v>0</v>
      </c>
      <c r="BI100" s="19" t="s">
        <v>4104</v>
      </c>
      <c r="BJ100" s="19" t="s">
        <v>4104</v>
      </c>
      <c r="BK100" s="19" t="s">
        <v>4104</v>
      </c>
      <c r="BL100" s="19" t="s">
        <v>4104</v>
      </c>
      <c r="BM100" s="19" t="s">
        <v>4104</v>
      </c>
      <c r="BN100" s="19" t="s">
        <v>4104</v>
      </c>
      <c r="BO100" s="19" t="s">
        <v>4104</v>
      </c>
      <c r="BP100" s="19" t="s">
        <v>4104</v>
      </c>
      <c r="BQ100" s="19" t="s">
        <v>4104</v>
      </c>
      <c r="BR100" s="19">
        <v>1.2758406090000001</v>
      </c>
      <c r="BS100" s="32">
        <v>1.770957801</v>
      </c>
      <c r="BT100" s="19" t="s">
        <v>4104</v>
      </c>
      <c r="BU100" s="19" t="s">
        <v>4104</v>
      </c>
      <c r="BV100" s="19" t="s">
        <v>4104</v>
      </c>
      <c r="BW100" s="19" t="s">
        <v>4104</v>
      </c>
      <c r="BX100" s="19" t="s">
        <v>4104</v>
      </c>
      <c r="BY100" s="19" t="s">
        <v>4104</v>
      </c>
      <c r="BZ100" s="19" t="s">
        <v>4104</v>
      </c>
      <c r="CA100" s="19" t="s">
        <v>4104</v>
      </c>
      <c r="CB100" s="19" t="s">
        <v>4104</v>
      </c>
      <c r="CC100" s="19" t="s">
        <v>4104</v>
      </c>
      <c r="CD100" s="32" t="s">
        <v>4104</v>
      </c>
      <c r="CE100" s="19" t="s">
        <v>4104</v>
      </c>
      <c r="CF100" s="19" t="s">
        <v>4104</v>
      </c>
      <c r="CG100" s="19" t="s">
        <v>4104</v>
      </c>
      <c r="CH100" s="19" t="s">
        <v>4104</v>
      </c>
      <c r="CI100" s="19" t="s">
        <v>4104</v>
      </c>
      <c r="CJ100" s="19" t="s">
        <v>4104</v>
      </c>
      <c r="CK100" s="19" t="s">
        <v>4104</v>
      </c>
      <c r="CL100" s="19" t="s">
        <v>4104</v>
      </c>
      <c r="CM100" s="19" t="s">
        <v>4104</v>
      </c>
      <c r="CN100" s="19" t="s">
        <v>4104</v>
      </c>
      <c r="CO100" s="32" t="s">
        <v>4104</v>
      </c>
      <c r="CP100" s="19" t="s">
        <v>4104</v>
      </c>
      <c r="CQ100" s="19" t="s">
        <v>4104</v>
      </c>
      <c r="CR100" s="19" t="s">
        <v>4104</v>
      </c>
      <c r="CS100" s="19" t="s">
        <v>4104</v>
      </c>
      <c r="CT100" s="19" t="s">
        <v>4104</v>
      </c>
      <c r="CU100" s="19" t="s">
        <v>4104</v>
      </c>
      <c r="CV100" s="19" t="s">
        <v>4104</v>
      </c>
      <c r="CW100" s="19" t="s">
        <v>4104</v>
      </c>
      <c r="CX100" s="19" t="s">
        <v>4104</v>
      </c>
      <c r="CY100" s="19" t="s">
        <v>4104</v>
      </c>
      <c r="CZ100" s="32" t="s">
        <v>4104</v>
      </c>
    </row>
    <row r="101" spans="1:104" x14ac:dyDescent="0.2">
      <c r="A101" s="19" t="s">
        <v>3700</v>
      </c>
      <c r="B101" s="19" t="s">
        <v>3701</v>
      </c>
      <c r="E101" s="32" t="s">
        <v>3689</v>
      </c>
      <c r="P101" s="32">
        <v>0</v>
      </c>
      <c r="AA101" s="32">
        <v>0</v>
      </c>
      <c r="AL101" s="32">
        <v>0</v>
      </c>
      <c r="AW101" s="32">
        <v>2.3979E-2</v>
      </c>
      <c r="BH101" s="32">
        <v>0</v>
      </c>
      <c r="BI101" s="19" t="s">
        <v>4104</v>
      </c>
      <c r="BJ101" s="19" t="s">
        <v>4104</v>
      </c>
      <c r="BK101" s="19" t="s">
        <v>4104</v>
      </c>
      <c r="BL101" s="19" t="s">
        <v>4104</v>
      </c>
      <c r="BM101" s="19" t="s">
        <v>4104</v>
      </c>
      <c r="BN101" s="19" t="s">
        <v>4104</v>
      </c>
      <c r="BO101" s="19" t="s">
        <v>4104</v>
      </c>
      <c r="BP101" s="19" t="s">
        <v>4104</v>
      </c>
      <c r="BQ101" s="19" t="s">
        <v>4104</v>
      </c>
      <c r="BR101" s="19" t="s">
        <v>4104</v>
      </c>
      <c r="BS101" s="32">
        <v>4.1348878219999996</v>
      </c>
      <c r="BT101" s="19" t="s">
        <v>4104</v>
      </c>
      <c r="BU101" s="19" t="s">
        <v>4104</v>
      </c>
      <c r="BV101" s="19" t="s">
        <v>4104</v>
      </c>
      <c r="BW101" s="19" t="s">
        <v>4104</v>
      </c>
      <c r="BX101" s="19" t="s">
        <v>4104</v>
      </c>
      <c r="BY101" s="19" t="s">
        <v>4104</v>
      </c>
      <c r="BZ101" s="19" t="s">
        <v>4104</v>
      </c>
      <c r="CA101" s="19" t="s">
        <v>4104</v>
      </c>
      <c r="CB101" s="19" t="s">
        <v>4104</v>
      </c>
      <c r="CC101" s="19" t="s">
        <v>4104</v>
      </c>
      <c r="CD101" s="32">
        <v>3.6879770999999999E-2</v>
      </c>
      <c r="CE101" s="19" t="s">
        <v>4104</v>
      </c>
      <c r="CF101" s="19" t="s">
        <v>4104</v>
      </c>
      <c r="CG101" s="19" t="s">
        <v>4104</v>
      </c>
      <c r="CH101" s="19" t="s">
        <v>4104</v>
      </c>
      <c r="CI101" s="19" t="s">
        <v>4104</v>
      </c>
      <c r="CJ101" s="19" t="s">
        <v>4104</v>
      </c>
      <c r="CK101" s="19" t="s">
        <v>4104</v>
      </c>
      <c r="CL101" s="19" t="s">
        <v>4104</v>
      </c>
      <c r="CM101" s="19" t="s">
        <v>4104</v>
      </c>
      <c r="CN101" s="19" t="s">
        <v>4104</v>
      </c>
      <c r="CO101" s="32">
        <v>-0.42648000000000003</v>
      </c>
      <c r="CP101" s="19" t="s">
        <v>4104</v>
      </c>
      <c r="CQ101" s="19" t="s">
        <v>4104</v>
      </c>
      <c r="CR101" s="19" t="s">
        <v>4104</v>
      </c>
      <c r="CS101" s="19" t="s">
        <v>4104</v>
      </c>
      <c r="CT101" s="19" t="s">
        <v>4104</v>
      </c>
      <c r="CU101" s="19" t="s">
        <v>4104</v>
      </c>
      <c r="CV101" s="19" t="s">
        <v>4104</v>
      </c>
      <c r="CW101" s="19" t="s">
        <v>4104</v>
      </c>
      <c r="CX101" s="19" t="s">
        <v>4104</v>
      </c>
      <c r="CY101" s="19" t="s">
        <v>4104</v>
      </c>
      <c r="CZ101" s="32">
        <v>19.52766356839949</v>
      </c>
    </row>
    <row r="102" spans="1:104" x14ac:dyDescent="0.2">
      <c r="A102" s="19" t="s">
        <v>3702</v>
      </c>
      <c r="B102" s="19" t="s">
        <v>3703</v>
      </c>
      <c r="E102" s="32" t="s">
        <v>3689</v>
      </c>
      <c r="G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32">
        <v>0</v>
      </c>
      <c r="R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32">
        <v>1</v>
      </c>
      <c r="AC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9">
        <v>0</v>
      </c>
      <c r="AL102" s="32">
        <v>0</v>
      </c>
      <c r="AN102" s="19">
        <v>2.0559600000000001E-2</v>
      </c>
      <c r="AP102" s="19">
        <v>1.9307399999999999E-2</v>
      </c>
      <c r="AQ102" s="19">
        <v>1.9169700000000001E-2</v>
      </c>
      <c r="AR102" s="19">
        <v>1.8697700000000001E-2</v>
      </c>
      <c r="AS102" s="19">
        <v>1.92032E-2</v>
      </c>
      <c r="AT102" s="19">
        <v>1.9058599999999998E-2</v>
      </c>
      <c r="AU102" s="19">
        <v>1.7961499999999998E-2</v>
      </c>
      <c r="AV102" s="19">
        <v>1.8340200000000001E-2</v>
      </c>
      <c r="AW102" s="32">
        <v>1.86511E-2</v>
      </c>
      <c r="AY102" s="19">
        <v>1</v>
      </c>
      <c r="BA102" s="19">
        <v>1</v>
      </c>
      <c r="BB102" s="19">
        <v>1</v>
      </c>
      <c r="BC102" s="19">
        <v>1</v>
      </c>
      <c r="BD102" s="19">
        <v>1</v>
      </c>
      <c r="BE102" s="19">
        <v>1</v>
      </c>
      <c r="BF102" s="19">
        <v>1</v>
      </c>
      <c r="BG102" s="19">
        <v>1</v>
      </c>
      <c r="BH102" s="32">
        <v>1</v>
      </c>
      <c r="BI102" s="19" t="s">
        <v>4104</v>
      </c>
      <c r="BJ102" s="19" t="s">
        <v>4104</v>
      </c>
      <c r="BK102" s="19" t="s">
        <v>4104</v>
      </c>
      <c r="BL102" s="19">
        <v>11.025982470999988</v>
      </c>
      <c r="BM102" s="19">
        <v>11.025982470999988</v>
      </c>
      <c r="BN102" s="19">
        <v>11.025982470999988</v>
      </c>
      <c r="BO102" s="19">
        <v>10.94752471</v>
      </c>
      <c r="BP102" s="19">
        <v>11.025982470999988</v>
      </c>
      <c r="BQ102" s="19">
        <v>11.025982470999988</v>
      </c>
      <c r="BR102" s="19">
        <v>11.025982470999988</v>
      </c>
      <c r="BS102" s="32" t="s">
        <v>4104</v>
      </c>
      <c r="BT102" s="19" t="s">
        <v>4104</v>
      </c>
      <c r="BU102" s="19" t="s">
        <v>4104</v>
      </c>
      <c r="BV102" s="19" t="s">
        <v>4104</v>
      </c>
      <c r="BW102" s="19" t="s">
        <v>4104</v>
      </c>
      <c r="BX102" s="19" t="s">
        <v>4104</v>
      </c>
      <c r="BY102" s="19" t="s">
        <v>4104</v>
      </c>
      <c r="BZ102" s="19" t="s">
        <v>4104</v>
      </c>
      <c r="CA102" s="19" t="s">
        <v>4104</v>
      </c>
      <c r="CB102" s="19">
        <v>0.81574935900000001</v>
      </c>
      <c r="CC102" s="19">
        <v>0.85411643999999998</v>
      </c>
      <c r="CD102" s="32">
        <v>0.86766592399999853</v>
      </c>
      <c r="CE102" s="19" t="s">
        <v>4104</v>
      </c>
      <c r="CF102" s="19" t="s">
        <v>4104</v>
      </c>
      <c r="CG102" s="19" t="s">
        <v>4104</v>
      </c>
      <c r="CH102" s="19">
        <v>-0.42690170300000002</v>
      </c>
      <c r="CI102" s="19">
        <v>-0.59402007594999995</v>
      </c>
      <c r="CJ102" s="19">
        <v>-0.59402007594999995</v>
      </c>
      <c r="CK102" s="19">
        <v>-0.59402007594999995</v>
      </c>
      <c r="CL102" s="19">
        <v>-0.59402007594999995</v>
      </c>
      <c r="CM102" s="19">
        <v>-0.53491</v>
      </c>
      <c r="CN102" s="19">
        <v>-0.30603999999999998</v>
      </c>
      <c r="CO102" s="32">
        <v>-0.25044</v>
      </c>
      <c r="CP102" s="19" t="s">
        <v>4104</v>
      </c>
      <c r="CQ102" s="19" t="s">
        <v>4104</v>
      </c>
      <c r="CR102" s="19" t="s">
        <v>4104</v>
      </c>
      <c r="CS102" s="19">
        <v>21.811896373267704</v>
      </c>
      <c r="CT102" s="19">
        <v>22.464804997335488</v>
      </c>
      <c r="CU102" s="19">
        <v>21.656595655563525</v>
      </c>
      <c r="CV102" s="19">
        <v>20.845762545769549</v>
      </c>
      <c r="CW102" s="19">
        <v>22.034242348151718</v>
      </c>
      <c r="CX102" s="19">
        <v>20.469723772181862</v>
      </c>
      <c r="CY102" s="19">
        <v>19.647125257463035</v>
      </c>
      <c r="CZ102" s="32">
        <v>19.826685816379584</v>
      </c>
    </row>
    <row r="103" spans="1:104" x14ac:dyDescent="0.2">
      <c r="A103" s="19" t="s">
        <v>1485</v>
      </c>
      <c r="B103" s="19" t="s">
        <v>1486</v>
      </c>
      <c r="E103" s="32" t="s">
        <v>156</v>
      </c>
      <c r="P103" s="32">
        <v>0</v>
      </c>
      <c r="AA103" s="32">
        <v>1</v>
      </c>
      <c r="AL103" s="32">
        <v>0</v>
      </c>
      <c r="AW103" s="32">
        <v>2.0067499999999999E-2</v>
      </c>
      <c r="BH103" s="32">
        <v>0</v>
      </c>
      <c r="BI103" s="19" t="s">
        <v>4104</v>
      </c>
      <c r="BJ103" s="19" t="s">
        <v>4104</v>
      </c>
      <c r="BK103" s="19" t="s">
        <v>4104</v>
      </c>
      <c r="BL103" s="19" t="s">
        <v>4104</v>
      </c>
      <c r="BM103" s="19" t="s">
        <v>4104</v>
      </c>
      <c r="BN103" s="19" t="s">
        <v>4104</v>
      </c>
      <c r="BO103" s="19" t="s">
        <v>4104</v>
      </c>
      <c r="BP103" s="19" t="s">
        <v>4104</v>
      </c>
      <c r="BQ103" s="19" t="s">
        <v>4104</v>
      </c>
      <c r="BR103" s="19" t="s">
        <v>4104</v>
      </c>
      <c r="BS103" s="32">
        <v>10.44360985</v>
      </c>
      <c r="BT103" s="19" t="s">
        <v>4104</v>
      </c>
      <c r="BU103" s="19" t="s">
        <v>4104</v>
      </c>
      <c r="BV103" s="19" t="s">
        <v>4104</v>
      </c>
      <c r="BW103" s="19" t="s">
        <v>4104</v>
      </c>
      <c r="BX103" s="19" t="s">
        <v>4104</v>
      </c>
      <c r="BY103" s="19" t="s">
        <v>4104</v>
      </c>
      <c r="BZ103" s="19" t="s">
        <v>4104</v>
      </c>
      <c r="CA103" s="19" t="s">
        <v>4104</v>
      </c>
      <c r="CB103" s="19" t="s">
        <v>4104</v>
      </c>
      <c r="CC103" s="19" t="s">
        <v>4104</v>
      </c>
      <c r="CD103" s="32">
        <v>1.3324229999999999E-2</v>
      </c>
      <c r="CE103" s="19" t="s">
        <v>4104</v>
      </c>
      <c r="CF103" s="19" t="s">
        <v>4104</v>
      </c>
      <c r="CG103" s="19" t="s">
        <v>4104</v>
      </c>
      <c r="CH103" s="19" t="s">
        <v>4104</v>
      </c>
      <c r="CI103" s="19" t="s">
        <v>4104</v>
      </c>
      <c r="CJ103" s="19" t="s">
        <v>4104</v>
      </c>
      <c r="CK103" s="19" t="s">
        <v>4104</v>
      </c>
      <c r="CL103" s="19" t="s">
        <v>4104</v>
      </c>
      <c r="CM103" s="19" t="s">
        <v>4104</v>
      </c>
      <c r="CN103" s="19" t="s">
        <v>4104</v>
      </c>
      <c r="CO103" s="32">
        <v>0.13094384999999997</v>
      </c>
      <c r="CP103" s="19" t="s">
        <v>4104</v>
      </c>
      <c r="CQ103" s="19" t="s">
        <v>4104</v>
      </c>
      <c r="CR103" s="19" t="s">
        <v>4104</v>
      </c>
      <c r="CS103" s="19" t="s">
        <v>4104</v>
      </c>
      <c r="CT103" s="19" t="s">
        <v>4104</v>
      </c>
      <c r="CU103" s="19" t="s">
        <v>4104</v>
      </c>
      <c r="CV103" s="19" t="s">
        <v>4104</v>
      </c>
      <c r="CW103" s="19" t="s">
        <v>4104</v>
      </c>
      <c r="CX103" s="19" t="s">
        <v>4104</v>
      </c>
      <c r="CY103" s="19" t="s">
        <v>4104</v>
      </c>
      <c r="CZ103" s="32" t="s">
        <v>4104</v>
      </c>
    </row>
    <row r="104" spans="1:104" x14ac:dyDescent="0.2">
      <c r="A104" s="19" t="s">
        <v>1739</v>
      </c>
      <c r="B104" s="19" t="s">
        <v>4058</v>
      </c>
      <c r="E104" s="32" t="s">
        <v>173</v>
      </c>
      <c r="F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32">
        <v>0</v>
      </c>
      <c r="Q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32">
        <v>1</v>
      </c>
      <c r="AB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9">
        <v>0</v>
      </c>
      <c r="AL104" s="32">
        <v>0</v>
      </c>
      <c r="AM104" s="19">
        <v>3.4384400000000002E-2</v>
      </c>
      <c r="AO104" s="19">
        <v>3.50047E-2</v>
      </c>
      <c r="AP104" s="19">
        <v>3.3814200000000003E-2</v>
      </c>
      <c r="AQ104" s="19">
        <v>3.2349200000000002E-2</v>
      </c>
      <c r="AR104" s="19">
        <v>3.07733E-2</v>
      </c>
      <c r="AS104" s="19">
        <v>2.6278599999999999E-2</v>
      </c>
      <c r="AT104" s="19">
        <v>2.6190700000000001E-2</v>
      </c>
      <c r="AU104" s="19">
        <v>2.5539800000000001E-2</v>
      </c>
      <c r="AV104" s="19">
        <v>2.6442E-2</v>
      </c>
      <c r="AW104" s="32">
        <v>2.91685E-2</v>
      </c>
      <c r="AX104" s="19">
        <v>0</v>
      </c>
      <c r="AZ104" s="19">
        <v>0</v>
      </c>
      <c r="BA104" s="19">
        <v>0</v>
      </c>
      <c r="BB104" s="19">
        <v>1</v>
      </c>
      <c r="BC104" s="19">
        <v>1</v>
      </c>
      <c r="BD104" s="19">
        <v>0</v>
      </c>
      <c r="BE104" s="19">
        <v>0</v>
      </c>
      <c r="BF104" s="19">
        <v>0</v>
      </c>
      <c r="BG104" s="19">
        <v>0</v>
      </c>
      <c r="BH104" s="32">
        <v>1</v>
      </c>
      <c r="BI104" s="19">
        <v>3.2172686019999999</v>
      </c>
      <c r="BJ104" s="19" t="s">
        <v>4104</v>
      </c>
      <c r="BK104" s="19">
        <v>2.9064339449999999</v>
      </c>
      <c r="BL104" s="19">
        <v>3.074861431</v>
      </c>
      <c r="BM104" s="19">
        <v>3.2874787699999999</v>
      </c>
      <c r="BN104" s="19">
        <v>2.5755880229999999</v>
      </c>
      <c r="BO104" s="19">
        <v>2.893730444</v>
      </c>
      <c r="BP104" s="19">
        <v>3.3551668559999999</v>
      </c>
      <c r="BQ104" s="19">
        <v>2.8290251259999999</v>
      </c>
      <c r="BR104" s="19">
        <v>3.375232891</v>
      </c>
      <c r="BS104" s="32">
        <v>3.8349781279999999</v>
      </c>
      <c r="BT104" s="19" t="s">
        <v>4104</v>
      </c>
      <c r="BU104" s="19" t="s">
        <v>4104</v>
      </c>
      <c r="BV104" s="19">
        <v>1.8501305000000012E-3</v>
      </c>
      <c r="BW104" s="19">
        <v>1.8501305000000012E-3</v>
      </c>
      <c r="BX104" s="19">
        <v>2.7412600000000001E-3</v>
      </c>
      <c r="BY104" s="19">
        <v>4.8131471000000002E-2</v>
      </c>
      <c r="BZ104" s="19">
        <v>4.8131471000000002E-2</v>
      </c>
      <c r="CA104" s="19">
        <v>1.8501305000000012E-3</v>
      </c>
      <c r="CB104" s="19">
        <v>7.8775081999999996E-2</v>
      </c>
      <c r="CC104" s="19">
        <v>0.187630882</v>
      </c>
      <c r="CD104" s="32">
        <v>0.25014293700000001</v>
      </c>
      <c r="CE104" s="19" t="s">
        <v>4104</v>
      </c>
      <c r="CF104" s="19" t="s">
        <v>4104</v>
      </c>
      <c r="CG104" s="19">
        <v>0.13094384999999997</v>
      </c>
      <c r="CH104" s="19">
        <v>0.120308437</v>
      </c>
      <c r="CI104" s="19">
        <v>0.11700513799999999</v>
      </c>
      <c r="CJ104" s="19">
        <v>8.9692000999999993E-2</v>
      </c>
      <c r="CK104" s="19">
        <v>8.9692000999999993E-2</v>
      </c>
      <c r="CL104" s="19">
        <v>4.1260999999999999E-2</v>
      </c>
      <c r="CM104" s="19">
        <v>0.126719</v>
      </c>
      <c r="CN104" s="19">
        <v>9.9479999999999999E-2</v>
      </c>
      <c r="CO104" s="32">
        <v>2.3286999999999999E-2</v>
      </c>
      <c r="CP104" s="19">
        <v>20.529042655964119</v>
      </c>
      <c r="CQ104" s="19" t="s">
        <v>4104</v>
      </c>
      <c r="CR104" s="19">
        <v>20.751369989464859</v>
      </c>
      <c r="CS104" s="19">
        <v>21.019162477260263</v>
      </c>
      <c r="CT104" s="19">
        <v>21.15099400704959</v>
      </c>
      <c r="CU104" s="19">
        <v>21.012118099458661</v>
      </c>
      <c r="CV104" s="19">
        <v>21.092191987444959</v>
      </c>
      <c r="CW104" s="19">
        <v>21.259827977026124</v>
      </c>
      <c r="CX104" s="19">
        <v>21.19435987148416</v>
      </c>
      <c r="CY104" s="19">
        <v>21.401623743328393</v>
      </c>
      <c r="CZ104" s="32">
        <v>21.47170367428464</v>
      </c>
    </row>
    <row r="105" spans="1:104" x14ac:dyDescent="0.2">
      <c r="A105" s="19" t="s">
        <v>3705</v>
      </c>
      <c r="B105" s="19" t="s">
        <v>3706</v>
      </c>
      <c r="E105" s="32" t="s">
        <v>173</v>
      </c>
      <c r="F105" s="19">
        <v>0</v>
      </c>
      <c r="G105" s="19">
        <v>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32">
        <v>1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32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9">
        <v>0</v>
      </c>
      <c r="AL105" s="32">
        <v>1</v>
      </c>
      <c r="AM105" s="19">
        <v>1.8485100000000001E-2</v>
      </c>
      <c r="AN105" s="19">
        <v>1.9006700000000001E-2</v>
      </c>
      <c r="AO105" s="19">
        <v>2.0626499999999999E-2</v>
      </c>
      <c r="AP105" s="19">
        <v>2.2544600000000001E-2</v>
      </c>
      <c r="AQ105" s="19">
        <v>2.3073799999999998E-2</v>
      </c>
      <c r="AR105" s="19">
        <v>2.1722700000000001E-2</v>
      </c>
      <c r="AS105" s="19">
        <v>2.2216099999999999E-2</v>
      </c>
      <c r="AT105" s="19">
        <v>2.6095500000000001E-2</v>
      </c>
      <c r="AU105" s="19">
        <v>2.4906899999999999E-2</v>
      </c>
      <c r="AV105" s="19">
        <v>2.7898200000000001E-2</v>
      </c>
      <c r="AW105" s="32">
        <v>2.96283E-2</v>
      </c>
      <c r="AX105" s="19">
        <v>1</v>
      </c>
      <c r="AY105" s="19">
        <v>1</v>
      </c>
      <c r="AZ105" s="19">
        <v>1</v>
      </c>
      <c r="BA105" s="19">
        <v>1</v>
      </c>
      <c r="BB105" s="19">
        <v>1</v>
      </c>
      <c r="BC105" s="19">
        <v>1</v>
      </c>
      <c r="BD105" s="19">
        <v>1</v>
      </c>
      <c r="BE105" s="19">
        <v>0</v>
      </c>
      <c r="BF105" s="19">
        <v>1</v>
      </c>
      <c r="BG105" s="19">
        <v>0</v>
      </c>
      <c r="BH105" s="32">
        <v>0</v>
      </c>
      <c r="BI105" s="19">
        <v>10.766999999999999</v>
      </c>
      <c r="BJ105" s="19">
        <v>10.766999999999999</v>
      </c>
      <c r="BK105" s="19">
        <v>4.3871000000000002</v>
      </c>
      <c r="BL105" s="19">
        <v>11.025982470999988</v>
      </c>
      <c r="BM105" s="19">
        <v>8.6522000000000006</v>
      </c>
      <c r="BN105" s="19">
        <v>3.1088</v>
      </c>
      <c r="BO105" s="19">
        <v>3.4514</v>
      </c>
      <c r="BP105" s="19">
        <v>1.4858</v>
      </c>
      <c r="BQ105" s="19">
        <v>0.79349999999999998</v>
      </c>
      <c r="BR105" s="19">
        <v>1.0795999999999999</v>
      </c>
      <c r="BS105" s="32">
        <v>1.1866000000000001</v>
      </c>
      <c r="BT105" s="19">
        <v>0.86766592399999853</v>
      </c>
      <c r="BU105" s="19">
        <v>0.86766592399999853</v>
      </c>
      <c r="BV105" s="19">
        <v>0.81129300000000004</v>
      </c>
      <c r="BW105" s="19">
        <v>0.80988000000000004</v>
      </c>
      <c r="BX105" s="19">
        <v>0.72287999999999997</v>
      </c>
      <c r="BY105" s="19">
        <v>0.64459999999999995</v>
      </c>
      <c r="BZ105" s="19">
        <v>2.2311999999999999E-2</v>
      </c>
      <c r="CA105" s="19">
        <v>0.148424</v>
      </c>
      <c r="CB105" s="19">
        <v>0.136181</v>
      </c>
      <c r="CC105" s="19">
        <v>9.4229000000000007E-2</v>
      </c>
      <c r="CD105" s="32">
        <v>0.10718899999999999</v>
      </c>
      <c r="CE105" s="19">
        <v>-4.9358000000000006E-2</v>
      </c>
      <c r="CF105" s="19">
        <v>3.4772999999999998E-2</v>
      </c>
      <c r="CG105" s="19">
        <v>5.1577000000000005E-2</v>
      </c>
      <c r="CH105" s="19">
        <v>5.5498000000000006E-2</v>
      </c>
      <c r="CI105" s="19">
        <v>5.6527000000000001E-2</v>
      </c>
      <c r="CJ105" s="19">
        <v>6.7951999999999999E-2</v>
      </c>
      <c r="CK105" s="19">
        <v>4.6920000000000003E-2</v>
      </c>
      <c r="CL105" s="19">
        <v>0.11054399999999999</v>
      </c>
      <c r="CM105" s="19">
        <v>5.3768000000000003E-2</v>
      </c>
      <c r="CN105" s="19">
        <v>3.8189000000000001E-2</v>
      </c>
      <c r="CO105" s="32">
        <v>4.8956E-2</v>
      </c>
      <c r="CP105" s="19">
        <v>20.636599491335701</v>
      </c>
      <c r="CQ105" s="19">
        <v>20.298781198841322</v>
      </c>
      <c r="CR105" s="19">
        <v>20.492528525882889</v>
      </c>
      <c r="CS105" s="19">
        <v>21.395271502299643</v>
      </c>
      <c r="CT105" s="19">
        <v>21.677804000797039</v>
      </c>
      <c r="CU105" s="19">
        <v>20.963051339604355</v>
      </c>
      <c r="CV105" s="19">
        <v>21.422825612797499</v>
      </c>
      <c r="CW105" s="19">
        <v>22.77472688782067</v>
      </c>
      <c r="CX105" s="19">
        <v>22.199333806579407</v>
      </c>
      <c r="CY105" s="19">
        <v>22.53416357884905</v>
      </c>
      <c r="CZ105" s="32">
        <v>22.683692242057674</v>
      </c>
    </row>
    <row r="106" spans="1:104" x14ac:dyDescent="0.2">
      <c r="A106" s="19" t="s">
        <v>1589</v>
      </c>
      <c r="B106" s="19" t="s">
        <v>1590</v>
      </c>
      <c r="E106" s="32" t="s">
        <v>173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32">
        <v>1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32">
        <v>1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9">
        <v>0</v>
      </c>
      <c r="AL106" s="32">
        <v>0</v>
      </c>
      <c r="AM106" s="19">
        <v>2.6203600000000001E-2</v>
      </c>
      <c r="AN106" s="19">
        <v>2.7489199999999998E-2</v>
      </c>
      <c r="AO106" s="19">
        <v>2.56674E-2</v>
      </c>
      <c r="AP106" s="19">
        <v>2.57831E-2</v>
      </c>
      <c r="AQ106" s="19">
        <v>2.5090700000000001E-2</v>
      </c>
      <c r="AR106" s="19">
        <v>2.5761200000000001E-2</v>
      </c>
      <c r="AS106" s="19">
        <v>2.5127199999999999E-2</v>
      </c>
      <c r="AT106" s="19">
        <v>2.5393099999999998E-2</v>
      </c>
      <c r="AU106" s="19">
        <v>2.4394800000000001E-2</v>
      </c>
      <c r="AV106" s="19">
        <v>2.4770299999999999E-2</v>
      </c>
      <c r="AW106" s="32">
        <v>2.9985899999999999E-2</v>
      </c>
      <c r="AX106" s="19">
        <v>0</v>
      </c>
      <c r="AY106" s="19">
        <v>0</v>
      </c>
      <c r="AZ106" s="19">
        <v>0</v>
      </c>
      <c r="BA106" s="19">
        <v>0</v>
      </c>
      <c r="BB106" s="19">
        <v>0</v>
      </c>
      <c r="BC106" s="19">
        <v>0</v>
      </c>
      <c r="BD106" s="19">
        <v>0</v>
      </c>
      <c r="BE106" s="19">
        <v>0</v>
      </c>
      <c r="BF106" s="19">
        <v>0</v>
      </c>
      <c r="BG106" s="19">
        <v>0</v>
      </c>
      <c r="BH106" s="32">
        <v>0</v>
      </c>
      <c r="BI106" s="19">
        <v>1.7078703230000001</v>
      </c>
      <c r="BJ106" s="19">
        <v>1.498680926</v>
      </c>
      <c r="BK106" s="19">
        <v>1.105643065</v>
      </c>
      <c r="BL106" s="19">
        <v>1.473421259</v>
      </c>
      <c r="BM106" s="19">
        <v>1.718399894</v>
      </c>
      <c r="BN106" s="19">
        <v>1.963435228</v>
      </c>
      <c r="BO106" s="19">
        <v>1.6881941650000001</v>
      </c>
      <c r="BP106" s="19">
        <v>1.8372010780000001</v>
      </c>
      <c r="BQ106" s="19">
        <v>2.21287886</v>
      </c>
      <c r="BR106" s="19">
        <v>2.0150865169999999</v>
      </c>
      <c r="BS106" s="32">
        <v>2.1254871870000001</v>
      </c>
      <c r="BT106" s="19" t="s">
        <v>4104</v>
      </c>
      <c r="BU106" s="19" t="s">
        <v>4104</v>
      </c>
      <c r="BV106" s="19" t="s">
        <v>4104</v>
      </c>
      <c r="BW106" s="19">
        <v>0.10410306900000001</v>
      </c>
      <c r="BX106" s="19">
        <v>8.5715122000000005E-2</v>
      </c>
      <c r="BY106" s="19" t="s">
        <v>4104</v>
      </c>
      <c r="BZ106" s="19" t="s">
        <v>4104</v>
      </c>
      <c r="CA106" s="19" t="s">
        <v>4104</v>
      </c>
      <c r="CB106" s="19" t="s">
        <v>4104</v>
      </c>
      <c r="CC106" s="19">
        <v>0.189263287</v>
      </c>
      <c r="CD106" s="32">
        <v>0.22643596599999999</v>
      </c>
      <c r="CE106" s="19" t="s">
        <v>4104</v>
      </c>
      <c r="CF106" s="19" t="s">
        <v>4104</v>
      </c>
      <c r="CG106" s="19">
        <v>1.2349631E-2</v>
      </c>
      <c r="CH106" s="19">
        <v>1.21101E-2</v>
      </c>
      <c r="CI106" s="19">
        <v>1.211754E-2</v>
      </c>
      <c r="CJ106" s="19">
        <v>3.0020880999999999E-2</v>
      </c>
      <c r="CK106" s="19">
        <v>3.0020880999999999E-2</v>
      </c>
      <c r="CL106" s="19">
        <v>2.6707000000000002E-2</v>
      </c>
      <c r="CM106" s="19">
        <v>7.6554999999999998E-2</v>
      </c>
      <c r="CN106" s="19">
        <v>6.0679999999999998E-2</v>
      </c>
      <c r="CO106" s="32">
        <v>-4.6210000000000001E-2</v>
      </c>
      <c r="CP106" s="19">
        <v>20.035005496309857</v>
      </c>
      <c r="CQ106" s="19">
        <v>19.767280079450597</v>
      </c>
      <c r="CR106" s="19">
        <v>19.429527320475394</v>
      </c>
      <c r="CS106" s="19">
        <v>19.714791831397399</v>
      </c>
      <c r="CT106" s="19">
        <v>19.85703113436292</v>
      </c>
      <c r="CU106" s="19">
        <v>20.030932125430787</v>
      </c>
      <c r="CV106" s="19">
        <v>19.922019282366808</v>
      </c>
      <c r="CW106" s="19">
        <v>19.949325433813733</v>
      </c>
      <c r="CX106" s="19">
        <v>20.197869575127438</v>
      </c>
      <c r="CY106" s="19">
        <v>20.25011550201123</v>
      </c>
      <c r="CZ106" s="32">
        <v>20.159012361543887</v>
      </c>
    </row>
    <row r="107" spans="1:104" x14ac:dyDescent="0.2">
      <c r="A107" s="19" t="s">
        <v>3707</v>
      </c>
      <c r="B107" s="19" t="s">
        <v>3708</v>
      </c>
      <c r="E107" s="32" t="s">
        <v>173</v>
      </c>
      <c r="L107" s="19">
        <v>0</v>
      </c>
      <c r="M107" s="19">
        <v>0</v>
      </c>
      <c r="N107" s="19">
        <v>0</v>
      </c>
      <c r="O107" s="19">
        <v>0</v>
      </c>
      <c r="P107" s="32">
        <v>0</v>
      </c>
      <c r="W107" s="19">
        <v>0</v>
      </c>
      <c r="X107" s="19">
        <v>0</v>
      </c>
      <c r="Y107" s="19">
        <v>0</v>
      </c>
      <c r="Z107" s="19">
        <v>0</v>
      </c>
      <c r="AA107" s="32">
        <v>0</v>
      </c>
      <c r="AH107" s="19">
        <v>0</v>
      </c>
      <c r="AI107" s="19">
        <v>0</v>
      </c>
      <c r="AJ107" s="19">
        <v>0</v>
      </c>
      <c r="AK107" s="19">
        <v>0</v>
      </c>
      <c r="AL107" s="32">
        <v>0</v>
      </c>
      <c r="AS107" s="19">
        <v>3.23798E-2</v>
      </c>
      <c r="AT107" s="19">
        <v>3.3901000000000001E-2</v>
      </c>
      <c r="AU107" s="19">
        <v>3.2687300000000002E-2</v>
      </c>
      <c r="AV107" s="19">
        <v>3.3946499999999998E-2</v>
      </c>
      <c r="AW107" s="32">
        <v>3.3301699999999997E-2</v>
      </c>
      <c r="BD107" s="19">
        <v>0</v>
      </c>
      <c r="BE107" s="19">
        <v>0</v>
      </c>
      <c r="BF107" s="19">
        <v>0</v>
      </c>
      <c r="BG107" s="19">
        <v>0</v>
      </c>
      <c r="BH107" s="32">
        <v>0</v>
      </c>
      <c r="BI107" s="19" t="s">
        <v>4104</v>
      </c>
      <c r="BJ107" s="19" t="s">
        <v>4104</v>
      </c>
      <c r="BK107" s="19" t="s">
        <v>4104</v>
      </c>
      <c r="BL107" s="19" t="s">
        <v>4104</v>
      </c>
      <c r="BM107" s="19" t="s">
        <v>4104</v>
      </c>
      <c r="BN107" s="19" t="s">
        <v>4104</v>
      </c>
      <c r="BO107" s="19">
        <v>2.7628503819999999</v>
      </c>
      <c r="BP107" s="19">
        <v>1.3218884550000001</v>
      </c>
      <c r="BQ107" s="19">
        <v>0.84549215200000005</v>
      </c>
      <c r="BR107" s="19">
        <v>0.72411584200000001</v>
      </c>
      <c r="BS107" s="32">
        <v>3.9179838280000001</v>
      </c>
      <c r="BT107" s="19" t="s">
        <v>4104</v>
      </c>
      <c r="BU107" s="19" t="s">
        <v>4104</v>
      </c>
      <c r="BV107" s="19" t="s">
        <v>4104</v>
      </c>
      <c r="BW107" s="19" t="s">
        <v>4104</v>
      </c>
      <c r="BX107" s="19" t="s">
        <v>4104</v>
      </c>
      <c r="BY107" s="19" t="s">
        <v>4104</v>
      </c>
      <c r="BZ107" s="19">
        <v>0.128219366</v>
      </c>
      <c r="CA107" s="19">
        <v>0.150928278</v>
      </c>
      <c r="CB107" s="19">
        <v>0.11091362</v>
      </c>
      <c r="CC107" s="19">
        <v>9.8491774000000004E-2</v>
      </c>
      <c r="CD107" s="32">
        <v>0.24512355799999999</v>
      </c>
      <c r="CE107" s="19" t="s">
        <v>4104</v>
      </c>
      <c r="CF107" s="19" t="s">
        <v>4104</v>
      </c>
      <c r="CG107" s="19" t="s">
        <v>4104</v>
      </c>
      <c r="CH107" s="19" t="s">
        <v>4104</v>
      </c>
      <c r="CI107" s="19" t="s">
        <v>4104</v>
      </c>
      <c r="CJ107" s="19" t="s">
        <v>4104</v>
      </c>
      <c r="CK107" s="19">
        <v>-6.5110768999999999E-2</v>
      </c>
      <c r="CL107" s="19">
        <v>-8.5139999999999993E-2</v>
      </c>
      <c r="CM107" s="19">
        <v>-0.21920000000000001</v>
      </c>
      <c r="CN107" s="19">
        <v>-1.6809999999999999E-2</v>
      </c>
      <c r="CO107" s="32">
        <v>-0.42159999999999997</v>
      </c>
      <c r="CP107" s="19" t="s">
        <v>4104</v>
      </c>
      <c r="CQ107" s="19" t="s">
        <v>4104</v>
      </c>
      <c r="CR107" s="19" t="s">
        <v>4104</v>
      </c>
      <c r="CS107" s="19" t="s">
        <v>4104</v>
      </c>
      <c r="CT107" s="19" t="s">
        <v>4104</v>
      </c>
      <c r="CU107" s="19" t="s">
        <v>4104</v>
      </c>
      <c r="CV107" s="19">
        <v>18.791860778573898</v>
      </c>
      <c r="CW107" s="19">
        <v>18.17366961461315</v>
      </c>
      <c r="CX107" s="19">
        <v>17.3742101396872</v>
      </c>
      <c r="CY107" s="19">
        <v>17.268987247742633</v>
      </c>
      <c r="CZ107" s="32">
        <v>18.189358840902273</v>
      </c>
    </row>
    <row r="108" spans="1:104" x14ac:dyDescent="0.2">
      <c r="A108" s="19" t="s">
        <v>3709</v>
      </c>
      <c r="B108" s="19" t="s">
        <v>3710</v>
      </c>
      <c r="E108" s="32" t="s">
        <v>173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32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32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9">
        <v>1</v>
      </c>
      <c r="AL108" s="32">
        <v>1</v>
      </c>
      <c r="AM108" s="19">
        <v>1.63435E-2</v>
      </c>
      <c r="AN108" s="19">
        <v>1.7765E-2</v>
      </c>
      <c r="AO108" s="19">
        <v>1.8439000000000001E-2</v>
      </c>
      <c r="AP108" s="19">
        <v>1.9429700000000001E-2</v>
      </c>
      <c r="AQ108" s="19">
        <v>2.1381899999999999E-2</v>
      </c>
      <c r="AR108" s="19">
        <v>2.2559900000000001E-2</v>
      </c>
      <c r="AS108" s="19">
        <v>2.3459000000000001E-2</v>
      </c>
      <c r="AT108" s="19">
        <v>2.5072400000000002E-2</v>
      </c>
      <c r="AU108" s="19">
        <v>2.4130599999999999E-2</v>
      </c>
      <c r="AV108" s="19">
        <v>2.2767599999999999E-2</v>
      </c>
      <c r="AW108" s="32">
        <v>2.3408600000000002E-2</v>
      </c>
      <c r="AX108" s="19">
        <v>0</v>
      </c>
      <c r="AY108" s="19">
        <v>0</v>
      </c>
      <c r="AZ108" s="19">
        <v>0</v>
      </c>
      <c r="BA108" s="19">
        <v>0</v>
      </c>
      <c r="BB108" s="19">
        <v>0</v>
      </c>
      <c r="BC108" s="19">
        <v>1</v>
      </c>
      <c r="BD108" s="19">
        <v>1</v>
      </c>
      <c r="BE108" s="19">
        <v>1</v>
      </c>
      <c r="BF108" s="19">
        <v>1</v>
      </c>
      <c r="BG108" s="19">
        <v>1</v>
      </c>
      <c r="BH108" s="32">
        <v>1</v>
      </c>
      <c r="BI108" s="19">
        <v>2.0413000000000001</v>
      </c>
      <c r="BJ108" s="19">
        <v>1.6046</v>
      </c>
      <c r="BK108" s="19">
        <v>1.8647</v>
      </c>
      <c r="BL108" s="19">
        <v>2.6095999999999999</v>
      </c>
      <c r="BM108" s="19">
        <v>2.7214999999999998</v>
      </c>
      <c r="BN108" s="19">
        <v>2.3753000000000002</v>
      </c>
      <c r="BO108" s="19">
        <v>3.1082000000000001</v>
      </c>
      <c r="BP108" s="19">
        <v>2.4318</v>
      </c>
      <c r="BQ108" s="19">
        <v>2.1657999999999999</v>
      </c>
      <c r="BR108" s="19">
        <v>1.6114999999999999</v>
      </c>
      <c r="BS108" s="32" t="s">
        <v>4104</v>
      </c>
      <c r="BT108" s="19">
        <v>0.20235300000000001</v>
      </c>
      <c r="BU108" s="19">
        <v>0.18282599999999999</v>
      </c>
      <c r="BV108" s="19">
        <v>0.114847</v>
      </c>
      <c r="BW108" s="19">
        <v>0.18298900000000001</v>
      </c>
      <c r="BX108" s="19">
        <v>0.314994</v>
      </c>
      <c r="BY108" s="19">
        <v>0.36683300000000002</v>
      </c>
      <c r="BZ108" s="19">
        <v>0.34278500000000001</v>
      </c>
      <c r="CA108" s="19">
        <v>0.32214999999999999</v>
      </c>
      <c r="CB108" s="19">
        <v>0.41847600000000001</v>
      </c>
      <c r="CC108" s="19">
        <v>0.45737299999999997</v>
      </c>
      <c r="CD108" s="32" t="s">
        <v>4104</v>
      </c>
      <c r="CE108" s="19">
        <v>6.5180000000000002E-2</v>
      </c>
      <c r="CF108" s="19">
        <v>7.6732999999999996E-2</v>
      </c>
      <c r="CG108" s="19">
        <v>8.5109000000000004E-2</v>
      </c>
      <c r="CH108" s="19">
        <v>6.9762000000000005E-2</v>
      </c>
      <c r="CI108" s="19">
        <v>8.1279000000000004E-2</v>
      </c>
      <c r="CJ108" s="19">
        <v>6.2583E-2</v>
      </c>
      <c r="CK108" s="19">
        <v>7.1086999999999997E-2</v>
      </c>
      <c r="CL108" s="19">
        <v>5.0040000000000001E-2</v>
      </c>
      <c r="CM108" s="19">
        <v>5.7175999999999998E-2</v>
      </c>
      <c r="CN108" s="19">
        <v>4.2715999999999997E-2</v>
      </c>
      <c r="CO108" s="32" t="s">
        <v>4104</v>
      </c>
      <c r="CP108" s="19">
        <v>21.409953399021482</v>
      </c>
      <c r="CQ108" s="19">
        <v>21.226632370740173</v>
      </c>
      <c r="CR108" s="19">
        <v>21.502264605534034</v>
      </c>
      <c r="CS108" s="19">
        <v>21.907397837847469</v>
      </c>
      <c r="CT108" s="19">
        <v>21.766379721431125</v>
      </c>
      <c r="CU108" s="19">
        <v>21.607111018728919</v>
      </c>
      <c r="CV108" s="19">
        <v>21.955352079089447</v>
      </c>
      <c r="CW108" s="19">
        <v>21.790491409088457</v>
      </c>
      <c r="CX108" s="19">
        <v>21.754689696570221</v>
      </c>
      <c r="CY108" s="19">
        <v>21.462884638788445</v>
      </c>
      <c r="CZ108" s="32" t="s">
        <v>4104</v>
      </c>
    </row>
    <row r="109" spans="1:104" x14ac:dyDescent="0.2">
      <c r="A109" s="19" t="s">
        <v>3711</v>
      </c>
      <c r="B109" s="19" t="s">
        <v>3712</v>
      </c>
      <c r="E109" s="32" t="s">
        <v>173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P109" s="32"/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AA109" s="32"/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L109" s="32"/>
      <c r="AM109" s="19">
        <v>1.9330699999999999E-2</v>
      </c>
      <c r="AN109" s="19">
        <v>1.87504E-2</v>
      </c>
      <c r="AO109" s="19">
        <v>1.9000099999999999E-2</v>
      </c>
      <c r="AP109" s="19">
        <v>2.0106200000000001E-2</v>
      </c>
      <c r="AQ109" s="19">
        <v>2.0107900000000001E-2</v>
      </c>
      <c r="AR109" s="19">
        <v>1.95287E-2</v>
      </c>
      <c r="AS109" s="19">
        <v>1.9968E-2</v>
      </c>
      <c r="AW109" s="32"/>
      <c r="AX109" s="19">
        <v>0</v>
      </c>
      <c r="AY109" s="19">
        <v>0</v>
      </c>
      <c r="AZ109" s="19">
        <v>0</v>
      </c>
      <c r="BA109" s="19">
        <v>0</v>
      </c>
      <c r="BB109" s="19">
        <v>0</v>
      </c>
      <c r="BC109" s="19">
        <v>0</v>
      </c>
      <c r="BD109" s="19">
        <v>1</v>
      </c>
      <c r="BH109" s="32"/>
      <c r="BI109" s="19">
        <v>0.89224062900000001</v>
      </c>
      <c r="BJ109" s="19">
        <v>0.93641117100000004</v>
      </c>
      <c r="BK109" s="19">
        <v>1.0776980359999999</v>
      </c>
      <c r="BL109" s="19">
        <v>1.4123030080000001</v>
      </c>
      <c r="BM109" s="19">
        <v>1.3071777819999999</v>
      </c>
      <c r="BN109" s="19">
        <v>1.5780247510000001</v>
      </c>
      <c r="BO109" s="19">
        <v>2.3043395219999998</v>
      </c>
      <c r="BP109" s="19" t="s">
        <v>4104</v>
      </c>
      <c r="BQ109" s="19" t="s">
        <v>4104</v>
      </c>
      <c r="BR109" s="19" t="s">
        <v>4104</v>
      </c>
      <c r="BS109" s="32" t="s">
        <v>4104</v>
      </c>
      <c r="BT109" s="19" t="s">
        <v>4104</v>
      </c>
      <c r="BU109" s="19" t="s">
        <v>4104</v>
      </c>
      <c r="BV109" s="19" t="s">
        <v>4104</v>
      </c>
      <c r="BW109" s="19" t="s">
        <v>4104</v>
      </c>
      <c r="BX109" s="19" t="s">
        <v>4104</v>
      </c>
      <c r="BY109" s="19">
        <v>0.31814205200000001</v>
      </c>
      <c r="BZ109" s="19">
        <v>0.39471458399999998</v>
      </c>
      <c r="CA109" s="19" t="s">
        <v>4104</v>
      </c>
      <c r="CB109" s="19" t="s">
        <v>4104</v>
      </c>
      <c r="CC109" s="19" t="s">
        <v>4104</v>
      </c>
      <c r="CD109" s="32" t="s">
        <v>4104</v>
      </c>
      <c r="CE109" s="19" t="s">
        <v>4104</v>
      </c>
      <c r="CF109" s="19" t="s">
        <v>4104</v>
      </c>
      <c r="CG109" s="19">
        <v>3.7803258999999999E-2</v>
      </c>
      <c r="CH109" s="19">
        <v>2.3265059000000001E-2</v>
      </c>
      <c r="CI109" s="19">
        <v>2.3265059000000001E-2</v>
      </c>
      <c r="CJ109" s="19">
        <v>7.8413319999999995E-2</v>
      </c>
      <c r="CK109" s="19">
        <v>7.1348499999999995E-2</v>
      </c>
      <c r="CL109" s="19" t="s">
        <v>4104</v>
      </c>
      <c r="CM109" s="19" t="s">
        <v>4104</v>
      </c>
      <c r="CN109" s="19" t="s">
        <v>4104</v>
      </c>
      <c r="CO109" s="32" t="s">
        <v>4104</v>
      </c>
      <c r="CP109" s="19">
        <v>17.927639372063339</v>
      </c>
      <c r="CQ109" s="19">
        <v>18.006137554470829</v>
      </c>
      <c r="CR109" s="19">
        <v>17.974495198666823</v>
      </c>
      <c r="CS109" s="19">
        <v>18.269280943650831</v>
      </c>
      <c r="CT109" s="19">
        <v>18.275665376472258</v>
      </c>
      <c r="CU109" s="19">
        <v>18.02790774912885</v>
      </c>
      <c r="CV109" s="19">
        <v>18.157440195660325</v>
      </c>
      <c r="CW109" s="19" t="s">
        <v>4104</v>
      </c>
      <c r="CX109" s="19" t="s">
        <v>4104</v>
      </c>
      <c r="CY109" s="19" t="s">
        <v>4104</v>
      </c>
      <c r="CZ109" s="32" t="s">
        <v>4104</v>
      </c>
    </row>
    <row r="110" spans="1:104" x14ac:dyDescent="0.2">
      <c r="A110" s="19" t="s">
        <v>4059</v>
      </c>
      <c r="B110" s="19" t="s">
        <v>3909</v>
      </c>
      <c r="E110" s="32" t="s">
        <v>173</v>
      </c>
      <c r="F110" s="19">
        <v>0</v>
      </c>
      <c r="G110" s="19">
        <v>0</v>
      </c>
      <c r="H110" s="19">
        <v>0</v>
      </c>
      <c r="I110" s="19">
        <v>0</v>
      </c>
      <c r="J110" s="19">
        <v>0</v>
      </c>
      <c r="P110" s="32"/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AA110" s="32"/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L110" s="32"/>
      <c r="AM110" s="19">
        <v>2.1857000000000001E-2</v>
      </c>
      <c r="AN110" s="19">
        <v>1.9546299999999999E-2</v>
      </c>
      <c r="AO110" s="19">
        <v>2.9819700000000001E-2</v>
      </c>
      <c r="AP110" s="19">
        <v>2.9428300000000001E-2</v>
      </c>
      <c r="AQ110" s="19">
        <v>2.7865999999999998E-2</v>
      </c>
      <c r="AW110" s="32"/>
      <c r="AX110" s="19">
        <v>0</v>
      </c>
      <c r="AY110" s="19">
        <v>0</v>
      </c>
      <c r="AZ110" s="19">
        <v>0</v>
      </c>
      <c r="BA110" s="19">
        <v>0</v>
      </c>
      <c r="BB110" s="19">
        <v>0</v>
      </c>
      <c r="BH110" s="32"/>
      <c r="BI110" s="19">
        <v>4.6657999999999999</v>
      </c>
      <c r="BJ110" s="19">
        <v>1.9415</v>
      </c>
      <c r="BK110" s="19">
        <v>1.9415</v>
      </c>
      <c r="BL110" s="19">
        <v>2.5257000000000001</v>
      </c>
      <c r="BM110" s="19">
        <v>2.5257000000000001</v>
      </c>
      <c r="BN110" s="19" t="s">
        <v>4104</v>
      </c>
      <c r="BO110" s="19" t="s">
        <v>4104</v>
      </c>
      <c r="BP110" s="19" t="s">
        <v>4104</v>
      </c>
      <c r="BQ110" s="19" t="s">
        <v>4104</v>
      </c>
      <c r="BR110" s="19" t="s">
        <v>4104</v>
      </c>
      <c r="BS110" s="32" t="s">
        <v>4104</v>
      </c>
      <c r="BT110" s="19" t="s">
        <v>4104</v>
      </c>
      <c r="BU110" s="19">
        <v>9.312200000000001E-2</v>
      </c>
      <c r="BV110" s="19" t="s">
        <v>4104</v>
      </c>
      <c r="BW110" s="19" t="s">
        <v>4104</v>
      </c>
      <c r="BX110" s="19" t="s">
        <v>4104</v>
      </c>
      <c r="BY110" s="19" t="s">
        <v>4104</v>
      </c>
      <c r="BZ110" s="19" t="s">
        <v>4104</v>
      </c>
      <c r="CA110" s="19" t="s">
        <v>4104</v>
      </c>
      <c r="CB110" s="19" t="s">
        <v>4104</v>
      </c>
      <c r="CC110" s="19" t="s">
        <v>4104</v>
      </c>
      <c r="CD110" s="32" t="s">
        <v>4104</v>
      </c>
      <c r="CE110" s="19" t="s">
        <v>4104</v>
      </c>
      <c r="CF110" s="19">
        <v>4.8085999999999997E-2</v>
      </c>
      <c r="CG110" s="19">
        <v>-8.9094999999999994E-2</v>
      </c>
      <c r="CH110" s="19">
        <v>-8.9094999999999994E-2</v>
      </c>
      <c r="CI110" s="19">
        <v>-0.168517</v>
      </c>
      <c r="CJ110" s="19" t="s">
        <v>4104</v>
      </c>
      <c r="CK110" s="19" t="s">
        <v>4104</v>
      </c>
      <c r="CL110" s="19" t="s">
        <v>4104</v>
      </c>
      <c r="CM110" s="19" t="s">
        <v>4104</v>
      </c>
      <c r="CN110" s="19" t="s">
        <v>4104</v>
      </c>
      <c r="CO110" s="32" t="s">
        <v>4104</v>
      </c>
      <c r="CP110" s="19">
        <v>16.471776900977758</v>
      </c>
      <c r="CQ110" s="19">
        <v>16.471776900977758</v>
      </c>
      <c r="CR110" s="19">
        <v>16.471776900977758</v>
      </c>
      <c r="CS110" s="19">
        <v>16.471776900977758</v>
      </c>
      <c r="CT110" s="19">
        <v>17.386099034941392</v>
      </c>
      <c r="CU110" s="19" t="s">
        <v>4104</v>
      </c>
      <c r="CV110" s="19" t="s">
        <v>4104</v>
      </c>
      <c r="CW110" s="19" t="s">
        <v>4104</v>
      </c>
      <c r="CX110" s="19" t="s">
        <v>4104</v>
      </c>
      <c r="CY110" s="19" t="s">
        <v>4104</v>
      </c>
      <c r="CZ110" s="32" t="s">
        <v>4104</v>
      </c>
    </row>
    <row r="111" spans="1:104" x14ac:dyDescent="0.2">
      <c r="A111" s="19" t="s">
        <v>3719</v>
      </c>
      <c r="B111" s="19" t="s">
        <v>3720</v>
      </c>
      <c r="E111" s="32" t="s">
        <v>173</v>
      </c>
      <c r="F111" s="19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32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32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19">
        <v>0</v>
      </c>
      <c r="AI111" s="19">
        <v>0</v>
      </c>
      <c r="AJ111" s="19">
        <v>0</v>
      </c>
      <c r="AK111" s="19">
        <v>0</v>
      </c>
      <c r="AL111" s="32">
        <v>0</v>
      </c>
      <c r="AM111" s="19">
        <v>1.9344799999999999E-2</v>
      </c>
      <c r="AN111" s="19">
        <v>1.8384600000000001E-2</v>
      </c>
      <c r="AO111" s="19">
        <v>2.0736000000000001E-2</v>
      </c>
      <c r="AP111" s="19">
        <v>2.3339800000000001E-2</v>
      </c>
      <c r="AQ111" s="19">
        <v>2.2895599999999999E-2</v>
      </c>
      <c r="AR111" s="19">
        <v>2.4056999999999999E-2</v>
      </c>
      <c r="AS111" s="19">
        <v>2.4332099999999999E-2</v>
      </c>
      <c r="AT111" s="19">
        <v>2.0545399999999998E-2</v>
      </c>
      <c r="AU111" s="19">
        <v>2.5513500000000001E-2</v>
      </c>
      <c r="AV111" s="19">
        <v>2.5046200000000001E-2</v>
      </c>
      <c r="AW111" s="32">
        <v>2.3182500000000002E-2</v>
      </c>
      <c r="AX111" s="19">
        <v>0</v>
      </c>
      <c r="AY111" s="19">
        <v>0</v>
      </c>
      <c r="AZ111" s="19">
        <v>0</v>
      </c>
      <c r="BA111" s="19">
        <v>0</v>
      </c>
      <c r="BB111" s="19">
        <v>0</v>
      </c>
      <c r="BC111" s="19">
        <v>0</v>
      </c>
      <c r="BD111" s="19">
        <v>1</v>
      </c>
      <c r="BE111" s="19">
        <v>1</v>
      </c>
      <c r="BF111" s="19">
        <v>0</v>
      </c>
      <c r="BG111" s="19">
        <v>1</v>
      </c>
      <c r="BH111" s="32">
        <v>1</v>
      </c>
      <c r="BI111" s="19" t="s">
        <v>4104</v>
      </c>
      <c r="BJ111" s="19" t="s">
        <v>4104</v>
      </c>
      <c r="BK111" s="19" t="s">
        <v>4104</v>
      </c>
      <c r="BL111" s="19" t="s">
        <v>4104</v>
      </c>
      <c r="BM111" s="19" t="s">
        <v>4104</v>
      </c>
      <c r="BN111" s="19" t="s">
        <v>4104</v>
      </c>
      <c r="BO111" s="19" t="s">
        <v>4104</v>
      </c>
      <c r="BP111" s="19" t="s">
        <v>4104</v>
      </c>
      <c r="BQ111" s="19" t="s">
        <v>4104</v>
      </c>
      <c r="BR111" s="19" t="s">
        <v>4104</v>
      </c>
      <c r="BS111" s="32" t="s">
        <v>4104</v>
      </c>
      <c r="BT111" s="19" t="s">
        <v>4104</v>
      </c>
      <c r="BU111" s="19" t="s">
        <v>4104</v>
      </c>
      <c r="BV111" s="19">
        <v>0.86766592399999853</v>
      </c>
      <c r="BW111" s="19">
        <v>0.86766592399999853</v>
      </c>
      <c r="BX111" s="19">
        <v>0.86766592399999853</v>
      </c>
      <c r="BY111" s="19">
        <v>0.86766592399999853</v>
      </c>
      <c r="BZ111" s="19">
        <v>0.86766592399999853</v>
      </c>
      <c r="CA111" s="19">
        <v>0.86766592399999853</v>
      </c>
      <c r="CB111" s="19">
        <v>0.86766592399999853</v>
      </c>
      <c r="CC111" s="19">
        <v>0.86766592399999853</v>
      </c>
      <c r="CD111" s="32">
        <v>0.86766592399999853</v>
      </c>
      <c r="CE111" s="19" t="s">
        <v>4104</v>
      </c>
      <c r="CF111" s="19" t="s">
        <v>4104</v>
      </c>
      <c r="CG111" s="19">
        <v>-5.9600878000000003E-2</v>
      </c>
      <c r="CH111" s="19">
        <v>-3.8970730000000002E-2</v>
      </c>
      <c r="CI111" s="19">
        <v>-3.3432919999999998E-2</v>
      </c>
      <c r="CJ111" s="19">
        <v>3.6086000000000001E-4</v>
      </c>
      <c r="CK111" s="19">
        <v>3.6086000000000001E-4</v>
      </c>
      <c r="CL111" s="19">
        <v>1.1734E-2</v>
      </c>
      <c r="CM111" s="19">
        <v>1.2614999999999999E-2</v>
      </c>
      <c r="CN111" s="19">
        <v>-6.0310000000000002E-2</v>
      </c>
      <c r="CO111" s="32">
        <v>-2.6630000000000001E-2</v>
      </c>
      <c r="CP111" s="19">
        <v>18.990944780384467</v>
      </c>
      <c r="CQ111" s="19">
        <v>18.038828641478403</v>
      </c>
      <c r="CR111" s="19">
        <v>17.868899436174523</v>
      </c>
      <c r="CS111" s="19">
        <v>19.062409359120782</v>
      </c>
      <c r="CT111" s="19">
        <v>20.370855785411035</v>
      </c>
      <c r="CU111" s="19">
        <v>19.952145439172916</v>
      </c>
      <c r="CV111" s="19">
        <v>19.906454309676011</v>
      </c>
      <c r="CW111" s="19">
        <v>19.993440771503327</v>
      </c>
      <c r="CX111" s="19">
        <v>18.484809806273116</v>
      </c>
      <c r="CY111" s="19">
        <v>18.342089815270878</v>
      </c>
      <c r="CZ111" s="32">
        <v>19.279487267744919</v>
      </c>
    </row>
    <row r="112" spans="1:104" x14ac:dyDescent="0.2">
      <c r="A112" s="19" t="s">
        <v>3723</v>
      </c>
      <c r="B112" s="19" t="s">
        <v>4098</v>
      </c>
      <c r="E112" s="32" t="s">
        <v>173</v>
      </c>
      <c r="F112" s="19">
        <v>0</v>
      </c>
      <c r="G112" s="19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32">
        <v>0</v>
      </c>
      <c r="Q112" s="19">
        <v>0</v>
      </c>
      <c r="R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32">
        <v>1</v>
      </c>
      <c r="AB112" s="19">
        <v>0</v>
      </c>
      <c r="AC112" s="19">
        <v>0</v>
      </c>
      <c r="AE112" s="19">
        <v>0</v>
      </c>
      <c r="AF112" s="19">
        <v>0</v>
      </c>
      <c r="AG112" s="19">
        <v>0</v>
      </c>
      <c r="AH112" s="19">
        <v>0</v>
      </c>
      <c r="AI112" s="19">
        <v>0</v>
      </c>
      <c r="AJ112" s="19">
        <v>0</v>
      </c>
      <c r="AK112" s="19">
        <v>0</v>
      </c>
      <c r="AL112" s="32">
        <v>0</v>
      </c>
      <c r="AM112" s="19">
        <v>3.61239E-2</v>
      </c>
      <c r="AN112" s="19">
        <v>3.7138699999999997E-2</v>
      </c>
      <c r="AP112" s="19">
        <v>3.0550399999999998E-2</v>
      </c>
      <c r="AQ112" s="19">
        <v>3.5317599999999998E-2</v>
      </c>
      <c r="AR112" s="19">
        <v>3.6174499999999998E-2</v>
      </c>
      <c r="AS112" s="19">
        <v>3.7607099999999997E-2</v>
      </c>
      <c r="AT112" s="19">
        <v>3.5909299999999998E-2</v>
      </c>
      <c r="AU112" s="19">
        <v>3.5657899999999999E-2</v>
      </c>
      <c r="AV112" s="19">
        <v>3.6848800000000001E-2</v>
      </c>
      <c r="AW112" s="32">
        <v>3.3110599999999997E-2</v>
      </c>
      <c r="AX112" s="19">
        <v>0</v>
      </c>
      <c r="AY112" s="19">
        <v>0</v>
      </c>
      <c r="BA112" s="19">
        <v>0</v>
      </c>
      <c r="BB112" s="19">
        <v>0</v>
      </c>
      <c r="BC112" s="19">
        <v>0</v>
      </c>
      <c r="BD112" s="19">
        <v>0</v>
      </c>
      <c r="BE112" s="19">
        <v>0</v>
      </c>
      <c r="BF112" s="19">
        <v>0</v>
      </c>
      <c r="BG112" s="19">
        <v>0</v>
      </c>
      <c r="BH112" s="32">
        <v>1</v>
      </c>
      <c r="BI112" s="19">
        <v>1.416968733</v>
      </c>
      <c r="BJ112" s="19">
        <v>1.0961356600000001</v>
      </c>
      <c r="BK112" s="19" t="s">
        <v>4104</v>
      </c>
      <c r="BL112" s="19">
        <v>1.272058774</v>
      </c>
      <c r="BM112" s="19">
        <v>3.862854091</v>
      </c>
      <c r="BN112" s="19">
        <v>4.2296204099999999</v>
      </c>
      <c r="BO112" s="19">
        <v>4.5747067579999996</v>
      </c>
      <c r="BP112" s="19">
        <v>2.4869421960000002</v>
      </c>
      <c r="BQ112" s="19">
        <v>1.352275189</v>
      </c>
      <c r="BR112" s="19">
        <v>1.248765254</v>
      </c>
      <c r="BS112" s="32">
        <v>1.4199088399999999</v>
      </c>
      <c r="BT112" s="19" t="s">
        <v>4104</v>
      </c>
      <c r="BU112" s="19" t="s">
        <v>4104</v>
      </c>
      <c r="BV112" s="19" t="s">
        <v>4104</v>
      </c>
      <c r="BW112" s="19">
        <v>0.61851833300000003</v>
      </c>
      <c r="BX112" s="19">
        <v>0.630465736</v>
      </c>
      <c r="BY112" s="19">
        <v>0.56567489599999998</v>
      </c>
      <c r="BZ112" s="19">
        <v>0.56567489599999998</v>
      </c>
      <c r="CA112" s="19">
        <v>0.40242793999999998</v>
      </c>
      <c r="CB112" s="19">
        <v>0.36716926599999999</v>
      </c>
      <c r="CC112" s="19">
        <v>0.497008171</v>
      </c>
      <c r="CD112" s="32">
        <v>0.67528877300000001</v>
      </c>
      <c r="CE112" s="19" t="s">
        <v>4104</v>
      </c>
      <c r="CF112" s="19" t="s">
        <v>4104</v>
      </c>
      <c r="CG112" s="19" t="s">
        <v>4104</v>
      </c>
      <c r="CH112" s="19">
        <v>2.5733448999999999E-2</v>
      </c>
      <c r="CI112" s="19">
        <v>2.9052998999999999E-2</v>
      </c>
      <c r="CJ112" s="19">
        <v>7.2042498999999996E-2</v>
      </c>
      <c r="CK112" s="19">
        <v>7.2042498999999996E-2</v>
      </c>
      <c r="CL112" s="19">
        <v>9.0576000000000004E-2</v>
      </c>
      <c r="CM112" s="19">
        <v>7.7007999999999993E-2</v>
      </c>
      <c r="CN112" s="19">
        <v>6.1170000000000002E-2</v>
      </c>
      <c r="CO112" s="32">
        <v>-0.12608</v>
      </c>
      <c r="CP112" s="19">
        <v>19.784692174365095</v>
      </c>
      <c r="CQ112" s="19">
        <v>19.49954872362375</v>
      </c>
      <c r="CR112" s="19" t="s">
        <v>4104</v>
      </c>
      <c r="CS112" s="19">
        <v>20.039053422223059</v>
      </c>
      <c r="CT112" s="19">
        <v>21.064951957620462</v>
      </c>
      <c r="CU112" s="19">
        <v>21.354568623945745</v>
      </c>
      <c r="CV112" s="19">
        <v>21.836868243629645</v>
      </c>
      <c r="CW112" s="19">
        <v>21.460907635680616</v>
      </c>
      <c r="CX112" s="19">
        <v>20.989274452691479</v>
      </c>
      <c r="CY112" s="19">
        <v>21.034179943668043</v>
      </c>
      <c r="CZ112" s="32">
        <v>20.517798143152049</v>
      </c>
    </row>
    <row r="113" spans="1:104" x14ac:dyDescent="0.2">
      <c r="A113" s="19" t="s">
        <v>3725</v>
      </c>
      <c r="B113" s="19" t="s">
        <v>1752</v>
      </c>
      <c r="E113" s="32" t="s">
        <v>173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32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32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19">
        <v>0</v>
      </c>
      <c r="AI113" s="19">
        <v>0</v>
      </c>
      <c r="AJ113" s="19">
        <v>0</v>
      </c>
      <c r="AK113" s="19">
        <v>0</v>
      </c>
      <c r="AL113" s="32">
        <v>1</v>
      </c>
      <c r="AM113" s="19">
        <v>2.0105899999999999E-2</v>
      </c>
      <c r="AN113" s="19">
        <v>2.09477E-2</v>
      </c>
      <c r="AO113" s="19">
        <v>2.0968000000000001E-2</v>
      </c>
      <c r="AP113" s="19">
        <v>2.1873199999999999E-2</v>
      </c>
      <c r="AQ113" s="19">
        <v>6.4130000000000006E-2</v>
      </c>
      <c r="AR113" s="19">
        <v>2.2063800000000001E-2</v>
      </c>
      <c r="AS113" s="19">
        <v>2.4060999999999999E-2</v>
      </c>
      <c r="AT113" s="19">
        <v>2.4970099999999999E-2</v>
      </c>
      <c r="AU113" s="19">
        <v>2.44703E-2</v>
      </c>
      <c r="AV113" s="19">
        <v>2.6324400000000001E-2</v>
      </c>
      <c r="AW113" s="32">
        <v>2.7308499999999999E-2</v>
      </c>
      <c r="AX113" s="19">
        <v>0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  <c r="BD113" s="19">
        <v>0</v>
      </c>
      <c r="BE113" s="19">
        <v>0</v>
      </c>
      <c r="BF113" s="19">
        <v>1</v>
      </c>
      <c r="BG113" s="19">
        <v>1</v>
      </c>
      <c r="BH113" s="32">
        <v>0</v>
      </c>
      <c r="BI113" s="19">
        <v>2.1982371999999999</v>
      </c>
      <c r="BJ113" s="19">
        <v>1.883255643</v>
      </c>
      <c r="BK113" s="19">
        <v>1.775108133</v>
      </c>
      <c r="BL113" s="19">
        <v>2.0872806279999998</v>
      </c>
      <c r="BM113" s="19">
        <v>2.1078899899999999</v>
      </c>
      <c r="BN113" s="19">
        <v>2.4574695750000002</v>
      </c>
      <c r="BO113" s="19">
        <v>3.485551472</v>
      </c>
      <c r="BP113" s="19">
        <v>2.1494617260000002</v>
      </c>
      <c r="BQ113" s="19">
        <v>1.53750853</v>
      </c>
      <c r="BR113" s="19">
        <v>1.671765706</v>
      </c>
      <c r="BS113" s="32">
        <v>1.498455278</v>
      </c>
      <c r="BT113" s="19" t="s">
        <v>4104</v>
      </c>
      <c r="BU113" s="19" t="s">
        <v>4104</v>
      </c>
      <c r="BV113" s="19">
        <v>0.36779834700000003</v>
      </c>
      <c r="BW113" s="19">
        <v>0.37847530400000001</v>
      </c>
      <c r="BX113" s="19">
        <v>0.47460651399999998</v>
      </c>
      <c r="BY113" s="19">
        <v>0.54442089100000002</v>
      </c>
      <c r="BZ113" s="19">
        <v>0.53404983500000003</v>
      </c>
      <c r="CA113" s="19">
        <v>0.51816604600000005</v>
      </c>
      <c r="CB113" s="19">
        <v>0.50802703900000001</v>
      </c>
      <c r="CC113" s="19">
        <v>0.54110256199999995</v>
      </c>
      <c r="CD113" s="32">
        <v>0.56411506700000003</v>
      </c>
      <c r="CE113" s="19" t="s">
        <v>4104</v>
      </c>
      <c r="CF113" s="19" t="s">
        <v>4104</v>
      </c>
      <c r="CG113" s="19">
        <v>5.0184751E-2</v>
      </c>
      <c r="CH113" s="19">
        <v>4.6833920000000001E-2</v>
      </c>
      <c r="CI113" s="19">
        <v>2.6312150999999999E-2</v>
      </c>
      <c r="CJ113" s="19">
        <v>2.1426420000000002E-2</v>
      </c>
      <c r="CK113" s="19">
        <v>3.152514E-2</v>
      </c>
      <c r="CL113" s="19">
        <v>3.4305000000000002E-2</v>
      </c>
      <c r="CM113" s="19">
        <v>4.6658999999999999E-2</v>
      </c>
      <c r="CN113" s="19">
        <v>-1.67E-2</v>
      </c>
      <c r="CO113" s="32">
        <v>-4.0890000000000003E-2</v>
      </c>
      <c r="CP113" s="19">
        <v>20.616113160772297</v>
      </c>
      <c r="CQ113" s="19">
        <v>20.540874517719114</v>
      </c>
      <c r="CR113" s="19">
        <v>20.767005171887892</v>
      </c>
      <c r="CS113" s="19">
        <v>21.088558669976479</v>
      </c>
      <c r="CT113" s="19">
        <v>21.202148988786217</v>
      </c>
      <c r="CU113" s="19">
        <v>21.391705177300047</v>
      </c>
      <c r="CV113" s="19">
        <v>21.418230814312171</v>
      </c>
      <c r="CW113" s="19">
        <v>21.199304779494085</v>
      </c>
      <c r="CX113" s="19">
        <v>20.831560982363037</v>
      </c>
      <c r="CY113" s="19">
        <v>20.36528046334108</v>
      </c>
      <c r="CZ113" s="32" t="s">
        <v>4104</v>
      </c>
    </row>
    <row r="114" spans="1:104" x14ac:dyDescent="0.2">
      <c r="A114" s="19" t="s">
        <v>4060</v>
      </c>
      <c r="B114" s="19" t="s">
        <v>3911</v>
      </c>
      <c r="E114" s="32" t="s">
        <v>173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1</v>
      </c>
      <c r="P114" s="32">
        <v>1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32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19">
        <v>0</v>
      </c>
      <c r="AI114" s="19">
        <v>0</v>
      </c>
      <c r="AJ114" s="19">
        <v>0</v>
      </c>
      <c r="AK114" s="19">
        <v>1</v>
      </c>
      <c r="AL114" s="32">
        <v>1</v>
      </c>
      <c r="AM114" s="19">
        <v>2.10254E-2</v>
      </c>
      <c r="AN114" s="19">
        <v>2.1981400000000002E-2</v>
      </c>
      <c r="AO114" s="19">
        <v>2.20255E-2</v>
      </c>
      <c r="AP114" s="19">
        <v>2.2224799999999999E-2</v>
      </c>
      <c r="AQ114" s="19">
        <v>2.0321499999999999E-2</v>
      </c>
      <c r="AR114" s="19">
        <v>2.0120200000000001E-2</v>
      </c>
      <c r="AS114" s="19">
        <v>2.08991E-2</v>
      </c>
      <c r="AT114" s="19">
        <v>2.2147300000000002E-2</v>
      </c>
      <c r="AU114" s="19">
        <v>2.1114999999999998E-2</v>
      </c>
      <c r="AV114" s="19">
        <v>2.36933E-2</v>
      </c>
      <c r="AW114" s="32">
        <v>2.4014799999999999E-2</v>
      </c>
      <c r="AX114" s="19">
        <v>1</v>
      </c>
      <c r="AY114" s="19">
        <v>1</v>
      </c>
      <c r="AZ114" s="19">
        <v>1</v>
      </c>
      <c r="BA114" s="19">
        <v>1</v>
      </c>
      <c r="BB114" s="19">
        <v>1</v>
      </c>
      <c r="BC114" s="19">
        <v>1</v>
      </c>
      <c r="BD114" s="19">
        <v>1</v>
      </c>
      <c r="BE114" s="19">
        <v>1</v>
      </c>
      <c r="BF114" s="19">
        <v>1</v>
      </c>
      <c r="BG114" s="19">
        <v>1</v>
      </c>
      <c r="BH114" s="32">
        <v>1</v>
      </c>
      <c r="BI114" s="19">
        <v>11.025982470999988</v>
      </c>
      <c r="BJ114" s="19">
        <v>8.1841377550000001</v>
      </c>
      <c r="BK114" s="19">
        <v>3.9021929499999999</v>
      </c>
      <c r="BL114" s="19">
        <v>11.025982470999988</v>
      </c>
      <c r="BM114" s="19">
        <v>0.82848875099999997</v>
      </c>
      <c r="BN114" s="19">
        <v>0.52583789730000008</v>
      </c>
      <c r="BO114" s="19">
        <v>0.52583789730000008</v>
      </c>
      <c r="BP114" s="19">
        <v>0.66151473900000002</v>
      </c>
      <c r="BQ114" s="19">
        <v>0.68298878500000004</v>
      </c>
      <c r="BR114" s="19">
        <v>0.68309066600000001</v>
      </c>
      <c r="BS114" s="32">
        <v>0.52583789730000008</v>
      </c>
      <c r="BT114" s="19" t="s">
        <v>4104</v>
      </c>
      <c r="BU114" s="19" t="s">
        <v>4104</v>
      </c>
      <c r="BV114" s="19">
        <v>0.65832443200000001</v>
      </c>
      <c r="BW114" s="19" t="s">
        <v>4104</v>
      </c>
      <c r="BX114" s="19">
        <v>0.23093654599999999</v>
      </c>
      <c r="BY114" s="19">
        <v>0.296989536</v>
      </c>
      <c r="BZ114" s="19">
        <v>0.296989536</v>
      </c>
      <c r="CA114" s="19">
        <v>0.38990451799999998</v>
      </c>
      <c r="CB114" s="19">
        <v>0.33264396699999998</v>
      </c>
      <c r="CC114" s="19">
        <v>0.440928078</v>
      </c>
      <c r="CD114" s="32">
        <v>0.44432224300000001</v>
      </c>
      <c r="CE114" s="19" t="s">
        <v>4104</v>
      </c>
      <c r="CF114" s="19" t="s">
        <v>4104</v>
      </c>
      <c r="CG114" s="19">
        <v>-5.623065E-2</v>
      </c>
      <c r="CH114" s="19">
        <v>-4.0153860999999999E-2</v>
      </c>
      <c r="CI114" s="19">
        <v>-0.412053108</v>
      </c>
      <c r="CJ114" s="19">
        <v>-0.17441778199999999</v>
      </c>
      <c r="CK114" s="19">
        <v>-0.17441778199999999</v>
      </c>
      <c r="CL114" s="19">
        <v>-0.30349999999999999</v>
      </c>
      <c r="CM114" s="19">
        <v>1.52E-2</v>
      </c>
      <c r="CN114" s="19">
        <v>-2.3480000000000001E-2</v>
      </c>
      <c r="CO114" s="32">
        <v>-3.5610000000000003E-2</v>
      </c>
      <c r="CP114" s="19">
        <v>19.552746183779668</v>
      </c>
      <c r="CQ114" s="19">
        <v>17.893676617808911</v>
      </c>
      <c r="CR114" s="19">
        <v>16.979178066316141</v>
      </c>
      <c r="CS114" s="19">
        <v>18.152305751196732</v>
      </c>
      <c r="CT114" s="19">
        <v>20.140087059406262</v>
      </c>
      <c r="CU114" s="19">
        <v>18.717645597763049</v>
      </c>
      <c r="CV114" s="19">
        <v>19.455376184870619</v>
      </c>
      <c r="CW114" s="19">
        <v>19.62085935943864</v>
      </c>
      <c r="CX114" s="19">
        <v>19.628601743886314</v>
      </c>
      <c r="CY114" s="19">
        <v>19.680484865247948</v>
      </c>
      <c r="CZ114" s="32">
        <v>19.277244401094165</v>
      </c>
    </row>
    <row r="115" spans="1:104" x14ac:dyDescent="0.2">
      <c r="A115" s="19" t="s">
        <v>3731</v>
      </c>
      <c r="B115" s="19" t="s">
        <v>1838</v>
      </c>
      <c r="E115" s="32" t="s">
        <v>173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32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32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32">
        <v>0</v>
      </c>
      <c r="AM115" s="19">
        <v>2.0930600000000001E-2</v>
      </c>
      <c r="AN115" s="19">
        <v>2.0992299999999998E-2</v>
      </c>
      <c r="AO115" s="19">
        <v>2.1112800000000001E-2</v>
      </c>
      <c r="AP115" s="19">
        <v>2.03348E-2</v>
      </c>
      <c r="AQ115" s="19">
        <v>1.9913699999999999E-2</v>
      </c>
      <c r="AR115" s="19">
        <v>2.1913999999999999E-2</v>
      </c>
      <c r="AS115" s="19">
        <v>2.0096699999999999E-2</v>
      </c>
      <c r="AT115" s="19">
        <v>1.96811E-2</v>
      </c>
      <c r="AU115" s="19">
        <v>1.8701200000000001E-2</v>
      </c>
      <c r="AV115" s="19">
        <v>2.85791E-2</v>
      </c>
      <c r="AW115" s="32">
        <v>2.77156E-2</v>
      </c>
      <c r="AX115" s="19">
        <v>0</v>
      </c>
      <c r="AY115" s="19">
        <v>0</v>
      </c>
      <c r="AZ115" s="19">
        <v>0</v>
      </c>
      <c r="BA115" s="19">
        <v>0</v>
      </c>
      <c r="BB115" s="19">
        <v>0</v>
      </c>
      <c r="BC115" s="19">
        <v>0</v>
      </c>
      <c r="BD115" s="19">
        <v>0</v>
      </c>
      <c r="BE115" s="19">
        <v>0</v>
      </c>
      <c r="BF115" s="19">
        <v>1</v>
      </c>
      <c r="BG115" s="19">
        <v>1</v>
      </c>
      <c r="BH115" s="32">
        <v>1</v>
      </c>
      <c r="BI115" s="19">
        <v>0.76739999999999997</v>
      </c>
      <c r="BJ115" s="19">
        <v>0.79969999999999997</v>
      </c>
      <c r="BK115" s="19">
        <v>3.7623000000000002</v>
      </c>
      <c r="BL115" s="19">
        <v>3.3043</v>
      </c>
      <c r="BM115" s="19">
        <v>4.0991</v>
      </c>
      <c r="BN115" s="19">
        <v>4.1154000000000002</v>
      </c>
      <c r="BO115" s="19">
        <v>3.0678000000000001</v>
      </c>
      <c r="BP115" s="19">
        <v>1.8727</v>
      </c>
      <c r="BQ115" s="19">
        <v>1.8102</v>
      </c>
      <c r="BR115" s="19">
        <v>2.1724000000000001</v>
      </c>
      <c r="BS115" s="32">
        <v>2.5604</v>
      </c>
      <c r="BT115" s="19">
        <v>0.23281099999999999</v>
      </c>
      <c r="BU115" s="19">
        <v>0.13642899999999999</v>
      </c>
      <c r="BV115" s="19">
        <v>0.50534199999999996</v>
      </c>
      <c r="BW115" s="19">
        <v>0.438251</v>
      </c>
      <c r="BX115" s="19">
        <v>0.47735300000000003</v>
      </c>
      <c r="BY115" s="19">
        <v>0.46326000000000001</v>
      </c>
      <c r="BZ115" s="19">
        <v>0.57310700000000003</v>
      </c>
      <c r="CA115" s="19">
        <v>0.53855200000000003</v>
      </c>
      <c r="CB115" s="19">
        <v>0.505243</v>
      </c>
      <c r="CC115" s="19">
        <v>0.54616299999999995</v>
      </c>
      <c r="CD115" s="32">
        <v>0.44395299999999999</v>
      </c>
      <c r="CE115" s="19">
        <v>3.7744E-2</v>
      </c>
      <c r="CF115" s="19">
        <v>1.3573E-2</v>
      </c>
      <c r="CG115" s="19">
        <v>2.4687000000000001E-2</v>
      </c>
      <c r="CH115" s="19">
        <v>4.4332999999999997E-2</v>
      </c>
      <c r="CI115" s="19">
        <v>5.3432E-2</v>
      </c>
      <c r="CJ115" s="19">
        <v>6.7066000000000001E-2</v>
      </c>
      <c r="CK115" s="19">
        <v>4.4176E-2</v>
      </c>
      <c r="CL115" s="19">
        <v>0.10827000000000001</v>
      </c>
      <c r="CM115" s="19">
        <v>4.6560999999999998E-2</v>
      </c>
      <c r="CN115" s="19">
        <v>3.1350999999999997E-2</v>
      </c>
      <c r="CO115" s="32">
        <v>6.7211999999999994E-2</v>
      </c>
      <c r="CP115" s="19">
        <v>21.225244037433018</v>
      </c>
      <c r="CQ115" s="19">
        <v>21.255054297058638</v>
      </c>
      <c r="CR115" s="19">
        <v>20.773967506358414</v>
      </c>
      <c r="CS115" s="19">
        <v>20.835271683402066</v>
      </c>
      <c r="CT115" s="19">
        <v>21.119205320001129</v>
      </c>
      <c r="CU115" s="19">
        <v>21.342032354329664</v>
      </c>
      <c r="CV115" s="19">
        <v>21.139422849059212</v>
      </c>
      <c r="CW115" s="19">
        <v>20.959636720113686</v>
      </c>
      <c r="CX115" s="19">
        <v>21.036177694758603</v>
      </c>
      <c r="CY115" s="19">
        <v>21.282290878997266</v>
      </c>
      <c r="CZ115" s="32">
        <v>21.621064397701495</v>
      </c>
    </row>
    <row r="116" spans="1:104" x14ac:dyDescent="0.2">
      <c r="A116" s="19" t="s">
        <v>3732</v>
      </c>
      <c r="B116" s="19" t="s">
        <v>1622</v>
      </c>
      <c r="E116" s="32" t="s">
        <v>173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32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32">
        <v>0</v>
      </c>
      <c r="AD116" s="19">
        <v>0</v>
      </c>
      <c r="AE116" s="19">
        <v>0</v>
      </c>
      <c r="AF116" s="19">
        <v>0</v>
      </c>
      <c r="AG116" s="19">
        <v>0</v>
      </c>
      <c r="AH116" s="19">
        <v>0</v>
      </c>
      <c r="AI116" s="19">
        <v>0</v>
      </c>
      <c r="AJ116" s="19">
        <v>0</v>
      </c>
      <c r="AK116" s="19">
        <v>0</v>
      </c>
      <c r="AL116" s="32">
        <v>0</v>
      </c>
      <c r="AO116" s="19">
        <v>2.5174200000000001E-2</v>
      </c>
      <c r="AP116" s="19">
        <v>2.46304E-2</v>
      </c>
      <c r="AQ116" s="19">
        <v>2.3672700000000001E-2</v>
      </c>
      <c r="AR116" s="19">
        <v>2.48945E-2</v>
      </c>
      <c r="AS116" s="19">
        <v>2.4542100000000001E-2</v>
      </c>
      <c r="AT116" s="19">
        <v>2.4625000000000001E-2</v>
      </c>
      <c r="AU116" s="19">
        <v>4.7087200000000003E-2</v>
      </c>
      <c r="AV116" s="19">
        <v>2.4301900000000001E-2</v>
      </c>
      <c r="AW116" s="32">
        <v>2.9146399999999999E-2</v>
      </c>
      <c r="AZ116" s="19">
        <v>0</v>
      </c>
      <c r="BA116" s="19">
        <v>0</v>
      </c>
      <c r="BB116" s="19">
        <v>0</v>
      </c>
      <c r="BC116" s="19">
        <v>1</v>
      </c>
      <c r="BD116" s="19">
        <v>0</v>
      </c>
      <c r="BE116" s="19">
        <v>0</v>
      </c>
      <c r="BF116" s="19">
        <v>0</v>
      </c>
      <c r="BG116" s="19">
        <v>0</v>
      </c>
      <c r="BH116" s="32">
        <v>0</v>
      </c>
      <c r="BI116" s="19" t="s">
        <v>4104</v>
      </c>
      <c r="BJ116" s="19" t="s">
        <v>4104</v>
      </c>
      <c r="BK116" s="19">
        <v>2.0647015839999998</v>
      </c>
      <c r="BL116" s="19">
        <v>2.9787926630000001</v>
      </c>
      <c r="BM116" s="19">
        <v>3.2831890889999999</v>
      </c>
      <c r="BN116" s="19">
        <v>3.1186132180000001</v>
      </c>
      <c r="BO116" s="19">
        <v>3.3931534609999998</v>
      </c>
      <c r="BP116" s="19">
        <v>2.5252467379999999</v>
      </c>
      <c r="BQ116" s="19">
        <v>1.555031482</v>
      </c>
      <c r="BR116" s="19">
        <v>1.67573901</v>
      </c>
      <c r="BS116" s="32">
        <v>1.5026728300000001</v>
      </c>
      <c r="BT116" s="19" t="s">
        <v>4104</v>
      </c>
      <c r="BU116" s="19" t="s">
        <v>4104</v>
      </c>
      <c r="BV116" s="19">
        <v>6.1118221E-2</v>
      </c>
      <c r="BW116" s="19">
        <v>5.7001462000000003E-2</v>
      </c>
      <c r="BX116" s="19">
        <v>5.5335922000000003E-2</v>
      </c>
      <c r="BY116" s="19">
        <v>5.1070809000000002E-2</v>
      </c>
      <c r="BZ116" s="19">
        <v>4.782053E-2</v>
      </c>
      <c r="CA116" s="19">
        <v>0.122020159</v>
      </c>
      <c r="CB116" s="19">
        <v>0.28732755700000001</v>
      </c>
      <c r="CC116" s="19">
        <v>0.33114612599999999</v>
      </c>
      <c r="CD116" s="32">
        <v>0.32398780799999999</v>
      </c>
      <c r="CE116" s="19" t="s">
        <v>4104</v>
      </c>
      <c r="CF116" s="19" t="s">
        <v>4104</v>
      </c>
      <c r="CG116" s="19">
        <v>9.2511299999999998E-3</v>
      </c>
      <c r="CH116" s="19">
        <v>3.7722370999999998E-2</v>
      </c>
      <c r="CI116" s="19">
        <v>5.156343E-2</v>
      </c>
      <c r="CJ116" s="19">
        <v>8.5808391999999997E-2</v>
      </c>
      <c r="CK116" s="19">
        <v>0.102941561</v>
      </c>
      <c r="CL116" s="19">
        <v>0.118979</v>
      </c>
      <c r="CM116" s="19">
        <v>8.7979000000000002E-2</v>
      </c>
      <c r="CN116" s="19">
        <v>4.3715999999999998E-2</v>
      </c>
      <c r="CO116" s="32">
        <v>5.6357999999999998E-2</v>
      </c>
      <c r="CP116" s="19" t="s">
        <v>4104</v>
      </c>
      <c r="CQ116" s="19" t="s">
        <v>4104</v>
      </c>
      <c r="CR116" s="19">
        <v>20.43088876019041</v>
      </c>
      <c r="CS116" s="19">
        <v>20.710440442054662</v>
      </c>
      <c r="CT116" s="19">
        <v>21.008050791802802</v>
      </c>
      <c r="CU116" s="19">
        <v>20.852826619622171</v>
      </c>
      <c r="CV116" s="19">
        <v>21.234248668354631</v>
      </c>
      <c r="CW116" s="19">
        <v>20.946018591909674</v>
      </c>
      <c r="CX116" s="19">
        <v>20.702189380674486</v>
      </c>
      <c r="CY116" s="19">
        <v>20.500465476735396</v>
      </c>
      <c r="CZ116" s="32" t="s">
        <v>4104</v>
      </c>
    </row>
    <row r="117" spans="1:104" x14ac:dyDescent="0.2">
      <c r="A117" s="19" t="s">
        <v>3733</v>
      </c>
      <c r="B117" s="19" t="s">
        <v>3734</v>
      </c>
      <c r="E117" s="32" t="s">
        <v>173</v>
      </c>
      <c r="F117" s="19">
        <v>0</v>
      </c>
      <c r="G117" s="19">
        <v>0</v>
      </c>
      <c r="H117" s="19">
        <v>0</v>
      </c>
      <c r="I117" s="19">
        <v>0</v>
      </c>
      <c r="P117" s="32"/>
      <c r="Q117" s="19">
        <v>0</v>
      </c>
      <c r="R117" s="19">
        <v>0</v>
      </c>
      <c r="S117" s="19">
        <v>0</v>
      </c>
      <c r="T117" s="19">
        <v>0</v>
      </c>
      <c r="AA117" s="32"/>
      <c r="AB117" s="19">
        <v>0</v>
      </c>
      <c r="AC117" s="19">
        <v>0</v>
      </c>
      <c r="AD117" s="19">
        <v>0</v>
      </c>
      <c r="AE117" s="19">
        <v>0</v>
      </c>
      <c r="AL117" s="32"/>
      <c r="AM117" s="19">
        <v>2.5517600000000001E-2</v>
      </c>
      <c r="AN117" s="19">
        <v>2.5054699999999999E-2</v>
      </c>
      <c r="AO117" s="19">
        <v>2.5540400000000001E-2</v>
      </c>
      <c r="AP117" s="19">
        <v>2.5235299999999999E-2</v>
      </c>
      <c r="AW117" s="32"/>
      <c r="AX117" s="19">
        <v>0</v>
      </c>
      <c r="AY117" s="19">
        <v>0</v>
      </c>
      <c r="AZ117" s="19">
        <v>0</v>
      </c>
      <c r="BA117" s="19">
        <v>0</v>
      </c>
      <c r="BH117" s="32"/>
      <c r="BI117" s="19">
        <v>0.69949322000000003</v>
      </c>
      <c r="BJ117" s="19">
        <v>0.66856965199999996</v>
      </c>
      <c r="BK117" s="19">
        <v>0.70075109000000002</v>
      </c>
      <c r="BL117" s="19">
        <v>0.81850901099999995</v>
      </c>
      <c r="BM117" s="19" t="s">
        <v>4104</v>
      </c>
      <c r="BN117" s="19" t="s">
        <v>4104</v>
      </c>
      <c r="BO117" s="19" t="s">
        <v>4104</v>
      </c>
      <c r="BP117" s="19" t="s">
        <v>4104</v>
      </c>
      <c r="BQ117" s="19" t="s">
        <v>4104</v>
      </c>
      <c r="BR117" s="19" t="s">
        <v>4104</v>
      </c>
      <c r="BS117" s="32" t="s">
        <v>4104</v>
      </c>
      <c r="BT117" s="19" t="s">
        <v>4104</v>
      </c>
      <c r="BU117" s="19" t="s">
        <v>4104</v>
      </c>
      <c r="BV117" s="19" t="s">
        <v>4104</v>
      </c>
      <c r="BW117" s="19" t="s">
        <v>4104</v>
      </c>
      <c r="BX117" s="19" t="s">
        <v>4104</v>
      </c>
      <c r="BY117" s="19" t="s">
        <v>4104</v>
      </c>
      <c r="BZ117" s="19" t="s">
        <v>4104</v>
      </c>
      <c r="CA117" s="19" t="s">
        <v>4104</v>
      </c>
      <c r="CB117" s="19" t="s">
        <v>4104</v>
      </c>
      <c r="CC117" s="19" t="s">
        <v>4104</v>
      </c>
      <c r="CD117" s="32" t="s">
        <v>4104</v>
      </c>
      <c r="CE117" s="19" t="s">
        <v>4104</v>
      </c>
      <c r="CF117" s="19" t="s">
        <v>4104</v>
      </c>
      <c r="CG117" s="19">
        <v>4.1660651999999999E-2</v>
      </c>
      <c r="CH117" s="19">
        <v>5.9183311000000002E-2</v>
      </c>
      <c r="CI117" s="19" t="s">
        <v>4104</v>
      </c>
      <c r="CJ117" s="19" t="s">
        <v>4104</v>
      </c>
      <c r="CK117" s="19" t="s">
        <v>4104</v>
      </c>
      <c r="CL117" s="19" t="s">
        <v>4104</v>
      </c>
      <c r="CM117" s="19" t="s">
        <v>4104</v>
      </c>
      <c r="CN117" s="19" t="s">
        <v>4104</v>
      </c>
      <c r="CO117" s="32" t="s">
        <v>4104</v>
      </c>
      <c r="CP117" s="19">
        <v>17.877015073879985</v>
      </c>
      <c r="CQ117" s="19">
        <v>17.897510909621555</v>
      </c>
      <c r="CR117" s="19">
        <v>18.045464976308367</v>
      </c>
      <c r="CS117" s="19">
        <v>18.18045206958034</v>
      </c>
      <c r="CT117" s="19" t="s">
        <v>4104</v>
      </c>
      <c r="CU117" s="19" t="s">
        <v>4104</v>
      </c>
      <c r="CV117" s="19" t="s">
        <v>4104</v>
      </c>
      <c r="CW117" s="19" t="s">
        <v>4104</v>
      </c>
      <c r="CX117" s="19" t="s">
        <v>4104</v>
      </c>
      <c r="CY117" s="19" t="s">
        <v>4104</v>
      </c>
      <c r="CZ117" s="32" t="s">
        <v>4104</v>
      </c>
    </row>
    <row r="118" spans="1:104" x14ac:dyDescent="0.2">
      <c r="A118" s="19" t="s">
        <v>3735</v>
      </c>
      <c r="B118" s="19" t="s">
        <v>3736</v>
      </c>
      <c r="E118" s="32" t="s">
        <v>173</v>
      </c>
      <c r="H118" s="19">
        <v>0</v>
      </c>
      <c r="I118" s="19">
        <v>0</v>
      </c>
      <c r="P118" s="32"/>
      <c r="R118" s="19">
        <v>0</v>
      </c>
      <c r="S118" s="19">
        <v>0</v>
      </c>
      <c r="AA118" s="32"/>
      <c r="AC118" s="19">
        <v>0</v>
      </c>
      <c r="AD118" s="19">
        <v>0</v>
      </c>
      <c r="AL118" s="32"/>
      <c r="AN118" s="19">
        <v>2.3558300000000001E-2</v>
      </c>
      <c r="AO118" s="19">
        <v>2.2936000000000002E-2</v>
      </c>
      <c r="AW118" s="32"/>
      <c r="AY118" s="19">
        <v>0</v>
      </c>
      <c r="AZ118" s="19">
        <v>0</v>
      </c>
      <c r="BH118" s="32"/>
      <c r="BI118" s="19" t="s">
        <v>4104</v>
      </c>
      <c r="BJ118" s="19" t="s">
        <v>4104</v>
      </c>
      <c r="BK118" s="19">
        <v>1.53</v>
      </c>
      <c r="BL118" s="19">
        <v>1.34</v>
      </c>
      <c r="BM118" s="19" t="s">
        <v>4104</v>
      </c>
      <c r="BN118" s="19" t="s">
        <v>4104</v>
      </c>
      <c r="BO118" s="19" t="s">
        <v>4104</v>
      </c>
      <c r="BP118" s="19" t="s">
        <v>4104</v>
      </c>
      <c r="BQ118" s="19" t="s">
        <v>4104</v>
      </c>
      <c r="BR118" s="19" t="s">
        <v>4104</v>
      </c>
      <c r="BS118" s="32" t="s">
        <v>4104</v>
      </c>
      <c r="BT118" s="19" t="s">
        <v>4104</v>
      </c>
      <c r="BU118" s="19" t="s">
        <v>4104</v>
      </c>
      <c r="BV118" s="19">
        <v>9.9839999999999998E-2</v>
      </c>
      <c r="BW118" s="19">
        <v>5.0970000000000001E-2</v>
      </c>
      <c r="BX118" s="19" t="s">
        <v>4104</v>
      </c>
      <c r="BY118" s="19" t="s">
        <v>4104</v>
      </c>
      <c r="BZ118" s="19" t="s">
        <v>4104</v>
      </c>
      <c r="CA118" s="19" t="s">
        <v>4104</v>
      </c>
      <c r="CB118" s="19" t="s">
        <v>4104</v>
      </c>
      <c r="CC118" s="19" t="s">
        <v>4104</v>
      </c>
      <c r="CD118" s="32" t="s">
        <v>4104</v>
      </c>
      <c r="CE118" s="19" t="s">
        <v>4104</v>
      </c>
      <c r="CF118" s="19" t="s">
        <v>4104</v>
      </c>
      <c r="CG118" s="19">
        <v>-8.3820000000000006E-2</v>
      </c>
      <c r="CH118" s="19">
        <v>-6.0899999999999999E-3</v>
      </c>
      <c r="CI118" s="19" t="s">
        <v>4104</v>
      </c>
      <c r="CJ118" s="19" t="s">
        <v>4104</v>
      </c>
      <c r="CK118" s="19" t="s">
        <v>4104</v>
      </c>
      <c r="CL118" s="19" t="s">
        <v>4104</v>
      </c>
      <c r="CM118" s="19" t="s">
        <v>4104</v>
      </c>
      <c r="CN118" s="19" t="s">
        <v>4104</v>
      </c>
      <c r="CO118" s="32" t="s">
        <v>4104</v>
      </c>
      <c r="CP118" s="19" t="s">
        <v>4104</v>
      </c>
      <c r="CQ118" s="19" t="s">
        <v>4104</v>
      </c>
      <c r="CR118" s="19" t="s">
        <v>4104</v>
      </c>
      <c r="CS118" s="19" t="s">
        <v>4104</v>
      </c>
      <c r="CT118" s="19" t="s">
        <v>4104</v>
      </c>
      <c r="CU118" s="19" t="s">
        <v>4104</v>
      </c>
      <c r="CV118" s="19" t="s">
        <v>4104</v>
      </c>
      <c r="CW118" s="19" t="s">
        <v>4104</v>
      </c>
      <c r="CX118" s="19" t="s">
        <v>4104</v>
      </c>
      <c r="CY118" s="19" t="s">
        <v>4104</v>
      </c>
      <c r="CZ118" s="32" t="s">
        <v>4104</v>
      </c>
    </row>
    <row r="119" spans="1:104" x14ac:dyDescent="0.2">
      <c r="A119" s="19" t="s">
        <v>3739</v>
      </c>
      <c r="B119" s="19" t="s">
        <v>3740</v>
      </c>
      <c r="E119" s="32" t="s">
        <v>173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32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32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19">
        <v>0</v>
      </c>
      <c r="AI119" s="19">
        <v>0</v>
      </c>
      <c r="AJ119" s="19">
        <v>0</v>
      </c>
      <c r="AK119" s="19">
        <v>0</v>
      </c>
      <c r="AL119" s="32">
        <v>0</v>
      </c>
      <c r="AN119" s="19">
        <v>3.19247E-2</v>
      </c>
      <c r="AO119" s="19">
        <v>3.0162399999999999E-2</v>
      </c>
      <c r="AP119" s="19">
        <v>2.6183000000000001E-2</v>
      </c>
      <c r="AQ119" s="19">
        <v>3.2482799999999999E-2</v>
      </c>
      <c r="AR119" s="19">
        <v>3.2121900000000002E-2</v>
      </c>
      <c r="AS119" s="19">
        <v>3.3420199999999997E-2</v>
      </c>
      <c r="AT119" s="19">
        <v>3.5109899999999999E-2</v>
      </c>
      <c r="AU119" s="19">
        <v>3.65143E-2</v>
      </c>
      <c r="AV119" s="19">
        <v>3.4007000000000003E-2</v>
      </c>
      <c r="AW119" s="32">
        <v>3.3349200000000002E-2</v>
      </c>
      <c r="AY119" s="19">
        <v>0</v>
      </c>
      <c r="AZ119" s="19">
        <v>0</v>
      </c>
      <c r="BA119" s="19">
        <v>0</v>
      </c>
      <c r="BB119" s="19">
        <v>0</v>
      </c>
      <c r="BC119" s="19">
        <v>0</v>
      </c>
      <c r="BD119" s="19">
        <v>0</v>
      </c>
      <c r="BE119" s="19">
        <v>0</v>
      </c>
      <c r="BF119" s="19">
        <v>0</v>
      </c>
      <c r="BG119" s="19">
        <v>1</v>
      </c>
      <c r="BH119" s="32">
        <v>1</v>
      </c>
      <c r="BI119" s="19" t="s">
        <v>4104</v>
      </c>
      <c r="BJ119" s="19" t="s">
        <v>4104</v>
      </c>
      <c r="BK119" s="19" t="s">
        <v>4104</v>
      </c>
      <c r="BL119" s="19" t="s">
        <v>4104</v>
      </c>
      <c r="BM119" s="19">
        <v>11.025982470999988</v>
      </c>
      <c r="BN119" s="19">
        <v>2.8796082740000002</v>
      </c>
      <c r="BO119" s="19">
        <v>1.6969588339999999</v>
      </c>
      <c r="BP119" s="19">
        <v>1.2729973029999999</v>
      </c>
      <c r="BQ119" s="19">
        <v>0.68437507399999997</v>
      </c>
      <c r="BR119" s="19">
        <v>1.0075948020000001</v>
      </c>
      <c r="BS119" s="32">
        <v>3.5833010390000002</v>
      </c>
      <c r="BT119" s="19" t="s">
        <v>4104</v>
      </c>
      <c r="BU119" s="19" t="s">
        <v>4104</v>
      </c>
      <c r="BV119" s="19" t="s">
        <v>4104</v>
      </c>
      <c r="BW119" s="19" t="s">
        <v>4104</v>
      </c>
      <c r="BX119" s="19">
        <v>1.8501305000000012E-3</v>
      </c>
      <c r="BY119" s="19">
        <v>8.4665399999999998E-3</v>
      </c>
      <c r="BZ119" s="19">
        <v>8.4665399999999998E-3</v>
      </c>
      <c r="CA119" s="19">
        <v>4.8886242000000003E-2</v>
      </c>
      <c r="CB119" s="19">
        <v>1.6994869999999999E-2</v>
      </c>
      <c r="CC119" s="19">
        <v>0.29952077900000001</v>
      </c>
      <c r="CD119" s="32">
        <v>5.7183989999999997E-2</v>
      </c>
      <c r="CE119" s="19" t="s">
        <v>4104</v>
      </c>
      <c r="CF119" s="19" t="s">
        <v>4104</v>
      </c>
      <c r="CG119" s="19">
        <v>-0.59402007594999995</v>
      </c>
      <c r="CH119" s="19">
        <v>-0.59402007594999995</v>
      </c>
      <c r="CI119" s="19">
        <v>-0.59402007594999995</v>
      </c>
      <c r="CJ119" s="19">
        <v>5.0787282000000003E-2</v>
      </c>
      <c r="CK119" s="19">
        <v>5.0787282000000003E-2</v>
      </c>
      <c r="CL119" s="19">
        <v>-0.24509</v>
      </c>
      <c r="CM119" s="19">
        <v>-0.15651999999999999</v>
      </c>
      <c r="CN119" s="19">
        <v>-0.29161999999999999</v>
      </c>
      <c r="CO119" s="32">
        <v>-0.38339000000000001</v>
      </c>
      <c r="CP119" s="19" t="s">
        <v>4104</v>
      </c>
      <c r="CQ119" s="19">
        <v>16.594851433026587</v>
      </c>
      <c r="CR119" s="19">
        <v>16.471776900977758</v>
      </c>
      <c r="CS119" s="19">
        <v>16.471776900977758</v>
      </c>
      <c r="CT119" s="19">
        <v>17.935386405382783</v>
      </c>
      <c r="CU119" s="19">
        <v>18.002394799028032</v>
      </c>
      <c r="CV119" s="19">
        <v>17.546198719637005</v>
      </c>
      <c r="CW119" s="19">
        <v>16.975841596657649</v>
      </c>
      <c r="CX119" s="19">
        <v>16.471776900977758</v>
      </c>
      <c r="CY119" s="19">
        <v>16.471776900977758</v>
      </c>
      <c r="CZ119" s="32">
        <v>18.465619692176819</v>
      </c>
    </row>
    <row r="120" spans="1:104" x14ac:dyDescent="0.2">
      <c r="A120" s="19" t="s">
        <v>3741</v>
      </c>
      <c r="B120" s="19" t="s">
        <v>3742</v>
      </c>
      <c r="E120" s="32" t="s">
        <v>173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P120" s="32"/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AA120" s="32"/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L120" s="32"/>
      <c r="AM120" s="19">
        <v>2.1844700000000002E-2</v>
      </c>
      <c r="AN120" s="19">
        <v>2.4761999999999999E-2</v>
      </c>
      <c r="AO120" s="19">
        <v>2.2417699999999999E-2</v>
      </c>
      <c r="AP120" s="19">
        <v>2.3016700000000001E-2</v>
      </c>
      <c r="AQ120" s="19">
        <v>2.3458699999999999E-2</v>
      </c>
      <c r="AW120" s="32"/>
      <c r="AX120" s="19">
        <v>0</v>
      </c>
      <c r="AY120" s="19">
        <v>0</v>
      </c>
      <c r="AZ120" s="19">
        <v>0</v>
      </c>
      <c r="BA120" s="19">
        <v>0</v>
      </c>
      <c r="BB120" s="19">
        <v>0</v>
      </c>
      <c r="BH120" s="32"/>
      <c r="BI120" s="19">
        <v>0.52583789730000008</v>
      </c>
      <c r="BJ120" s="19">
        <v>0.52583789730000008</v>
      </c>
      <c r="BK120" s="19">
        <v>0.52583789730000008</v>
      </c>
      <c r="BL120" s="19">
        <v>0.52583789730000008</v>
      </c>
      <c r="BM120" s="19">
        <v>0.52583789730000008</v>
      </c>
      <c r="BN120" s="19" t="s">
        <v>4104</v>
      </c>
      <c r="BO120" s="19" t="s">
        <v>4104</v>
      </c>
      <c r="BP120" s="19" t="s">
        <v>4104</v>
      </c>
      <c r="BQ120" s="19" t="s">
        <v>4104</v>
      </c>
      <c r="BR120" s="19" t="s">
        <v>4104</v>
      </c>
      <c r="BS120" s="32" t="s">
        <v>4104</v>
      </c>
      <c r="BT120" s="19">
        <v>8.8535000000000003E-2</v>
      </c>
      <c r="BU120" s="19">
        <v>8.5629999999999998E-2</v>
      </c>
      <c r="BV120" s="19">
        <v>8.5644999999999999E-2</v>
      </c>
      <c r="BW120" s="19" t="s">
        <v>4104</v>
      </c>
      <c r="BX120" s="19">
        <v>5.6250000000000001E-2</v>
      </c>
      <c r="BY120" s="19" t="s">
        <v>4104</v>
      </c>
      <c r="BZ120" s="19" t="s">
        <v>4104</v>
      </c>
      <c r="CA120" s="19" t="s">
        <v>4104</v>
      </c>
      <c r="CB120" s="19" t="s">
        <v>4104</v>
      </c>
      <c r="CC120" s="19" t="s">
        <v>4104</v>
      </c>
      <c r="CD120" s="32" t="s">
        <v>4104</v>
      </c>
      <c r="CE120" s="19">
        <v>2.0019999999999999E-3</v>
      </c>
      <c r="CF120" s="19">
        <v>-0.13941500000000001</v>
      </c>
      <c r="CG120" s="19">
        <v>-0.11378099999999999</v>
      </c>
      <c r="CH120" s="19">
        <v>-0.114034</v>
      </c>
      <c r="CI120" s="19">
        <v>-0.17643800000000001</v>
      </c>
      <c r="CJ120" s="19" t="s">
        <v>4104</v>
      </c>
      <c r="CK120" s="19" t="s">
        <v>4104</v>
      </c>
      <c r="CL120" s="19" t="s">
        <v>4104</v>
      </c>
      <c r="CM120" s="19" t="s">
        <v>4104</v>
      </c>
      <c r="CN120" s="19" t="s">
        <v>4104</v>
      </c>
      <c r="CO120" s="32" t="s">
        <v>4104</v>
      </c>
      <c r="CP120" s="19">
        <v>16.471776900977758</v>
      </c>
      <c r="CQ120" s="19">
        <v>16.471776900977758</v>
      </c>
      <c r="CR120" s="19">
        <v>16.471776900977758</v>
      </c>
      <c r="CS120" s="19">
        <v>16.471776900977758</v>
      </c>
      <c r="CT120" s="19">
        <v>16.471776900977758</v>
      </c>
      <c r="CU120" s="19" t="s">
        <v>4104</v>
      </c>
      <c r="CV120" s="19" t="s">
        <v>4104</v>
      </c>
      <c r="CW120" s="19" t="s">
        <v>4104</v>
      </c>
      <c r="CX120" s="19" t="s">
        <v>4104</v>
      </c>
      <c r="CY120" s="19" t="s">
        <v>4104</v>
      </c>
      <c r="CZ120" s="32" t="s">
        <v>4104</v>
      </c>
    </row>
    <row r="121" spans="1:104" x14ac:dyDescent="0.2">
      <c r="A121" s="19" t="s">
        <v>3743</v>
      </c>
      <c r="B121" s="19" t="s">
        <v>3744</v>
      </c>
      <c r="E121" s="32" t="s">
        <v>173</v>
      </c>
      <c r="G121" s="19">
        <v>0</v>
      </c>
      <c r="H121" s="19">
        <v>0</v>
      </c>
      <c r="I121" s="19">
        <v>0</v>
      </c>
      <c r="P121" s="32"/>
      <c r="R121" s="19">
        <v>0</v>
      </c>
      <c r="S121" s="19">
        <v>0</v>
      </c>
      <c r="T121" s="19">
        <v>0</v>
      </c>
      <c r="AA121" s="32"/>
      <c r="AC121" s="19">
        <v>0</v>
      </c>
      <c r="AD121" s="19">
        <v>0</v>
      </c>
      <c r="AE121" s="19">
        <v>0</v>
      </c>
      <c r="AL121" s="32"/>
      <c r="AN121" s="19">
        <v>2.15558E-2</v>
      </c>
      <c r="AO121" s="19">
        <v>2.0296399999999999E-2</v>
      </c>
      <c r="AP121" s="19">
        <v>2.0561699999999999E-2</v>
      </c>
      <c r="AW121" s="32"/>
      <c r="AY121" s="19">
        <v>0</v>
      </c>
      <c r="AZ121" s="19">
        <v>0</v>
      </c>
      <c r="BA121" s="19">
        <v>0</v>
      </c>
      <c r="BH121" s="32"/>
      <c r="BI121" s="19" t="s">
        <v>4104</v>
      </c>
      <c r="BJ121" s="19">
        <v>0.88939999999999997</v>
      </c>
      <c r="BK121" s="19">
        <v>0.77639999999999998</v>
      </c>
      <c r="BL121" s="19">
        <v>0.96740000000000004</v>
      </c>
      <c r="BM121" s="19" t="s">
        <v>4104</v>
      </c>
      <c r="BN121" s="19" t="s">
        <v>4104</v>
      </c>
      <c r="BO121" s="19" t="s">
        <v>4104</v>
      </c>
      <c r="BP121" s="19" t="s">
        <v>4104</v>
      </c>
      <c r="BQ121" s="19" t="s">
        <v>4104</v>
      </c>
      <c r="BR121" s="19" t="s">
        <v>4104</v>
      </c>
      <c r="BS121" s="32" t="s">
        <v>4104</v>
      </c>
      <c r="BT121" s="19" t="s">
        <v>4104</v>
      </c>
      <c r="BU121" s="19">
        <v>9.3094999999999997E-2</v>
      </c>
      <c r="BV121" s="19">
        <v>1.8501305000000012E-3</v>
      </c>
      <c r="BW121" s="19" t="s">
        <v>4104</v>
      </c>
      <c r="BX121" s="19" t="s">
        <v>4104</v>
      </c>
      <c r="BY121" s="19" t="s">
        <v>4104</v>
      </c>
      <c r="BZ121" s="19" t="s">
        <v>4104</v>
      </c>
      <c r="CA121" s="19" t="s">
        <v>4104</v>
      </c>
      <c r="CB121" s="19" t="s">
        <v>4104</v>
      </c>
      <c r="CC121" s="19" t="s">
        <v>4104</v>
      </c>
      <c r="CD121" s="32" t="s">
        <v>4104</v>
      </c>
      <c r="CE121" s="19" t="s">
        <v>4104</v>
      </c>
      <c r="CF121" s="19">
        <v>0.126411</v>
      </c>
      <c r="CG121" s="19">
        <v>-5.359E-3</v>
      </c>
      <c r="CH121" s="19">
        <v>-0.114971</v>
      </c>
      <c r="CI121" s="19" t="s">
        <v>4104</v>
      </c>
      <c r="CJ121" s="19" t="s">
        <v>4104</v>
      </c>
      <c r="CK121" s="19" t="s">
        <v>4104</v>
      </c>
      <c r="CL121" s="19" t="s">
        <v>4104</v>
      </c>
      <c r="CM121" s="19" t="s">
        <v>4104</v>
      </c>
      <c r="CN121" s="19" t="s">
        <v>4104</v>
      </c>
      <c r="CO121" s="32" t="s">
        <v>4104</v>
      </c>
      <c r="CP121" s="19" t="s">
        <v>4104</v>
      </c>
      <c r="CQ121" s="19">
        <v>16.667470608706871</v>
      </c>
      <c r="CR121" s="19">
        <v>16.500414949559172</v>
      </c>
      <c r="CS121" s="19">
        <v>16.55476222434304</v>
      </c>
      <c r="CT121" s="19" t="s">
        <v>4104</v>
      </c>
      <c r="CU121" s="19" t="s">
        <v>4104</v>
      </c>
      <c r="CV121" s="19" t="s">
        <v>4104</v>
      </c>
      <c r="CW121" s="19" t="s">
        <v>4104</v>
      </c>
      <c r="CX121" s="19" t="s">
        <v>4104</v>
      </c>
      <c r="CY121" s="19" t="s">
        <v>4104</v>
      </c>
      <c r="CZ121" s="32" t="s">
        <v>4104</v>
      </c>
    </row>
    <row r="122" spans="1:104" x14ac:dyDescent="0.2">
      <c r="A122" s="19" t="s">
        <v>3745</v>
      </c>
      <c r="B122" s="19" t="s">
        <v>1782</v>
      </c>
      <c r="E122" s="32" t="s">
        <v>173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32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32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32">
        <v>0</v>
      </c>
      <c r="AM122" s="19">
        <v>2.1443E-2</v>
      </c>
      <c r="AN122" s="19">
        <v>2.5235E-2</v>
      </c>
      <c r="AO122" s="19">
        <v>2.3957699999999998E-2</v>
      </c>
      <c r="AP122" s="19">
        <v>2.1339799999999999E-2</v>
      </c>
      <c r="AQ122" s="19">
        <v>2.15867E-2</v>
      </c>
      <c r="AR122" s="19">
        <v>2.30923E-2</v>
      </c>
      <c r="AS122" s="19">
        <v>2.34118E-2</v>
      </c>
      <c r="AT122" s="19">
        <v>2.4523799999999998E-2</v>
      </c>
      <c r="AU122" s="19">
        <v>2.4915900000000001E-2</v>
      </c>
      <c r="AV122" s="19">
        <v>2.73166E-2</v>
      </c>
      <c r="AW122" s="32">
        <v>3.03737E-2</v>
      </c>
      <c r="AX122" s="19">
        <v>0</v>
      </c>
      <c r="AY122" s="19">
        <v>0</v>
      </c>
      <c r="AZ122" s="19">
        <v>0</v>
      </c>
      <c r="BA122" s="19">
        <v>0</v>
      </c>
      <c r="BB122" s="19">
        <v>0</v>
      </c>
      <c r="BC122" s="19">
        <v>0</v>
      </c>
      <c r="BD122" s="19">
        <v>1</v>
      </c>
      <c r="BE122" s="19">
        <v>0</v>
      </c>
      <c r="BF122" s="19">
        <v>1</v>
      </c>
      <c r="BG122" s="19">
        <v>1</v>
      </c>
      <c r="BH122" s="32">
        <v>1</v>
      </c>
      <c r="BI122" s="19">
        <v>3.4861</v>
      </c>
      <c r="BJ122" s="19">
        <v>3.1482999999999999</v>
      </c>
      <c r="BK122" s="19">
        <v>3.1482999999999999</v>
      </c>
      <c r="BL122" s="19">
        <v>2.7955000000000001</v>
      </c>
      <c r="BM122" s="19">
        <v>2.7955000000000001</v>
      </c>
      <c r="BN122" s="19">
        <v>3.2562000000000002</v>
      </c>
      <c r="BO122" s="19">
        <v>3.7202999999999999</v>
      </c>
      <c r="BP122" s="19">
        <v>3.1371000000000002</v>
      </c>
      <c r="BQ122" s="19">
        <v>3.1371000000000002</v>
      </c>
      <c r="BR122" s="19">
        <v>3.8210999999999999</v>
      </c>
      <c r="BS122" s="32">
        <v>3.8210999999999999</v>
      </c>
      <c r="BT122" s="19" t="s">
        <v>4104</v>
      </c>
      <c r="BU122" s="19">
        <v>0.49336799999999997</v>
      </c>
      <c r="BV122" s="19">
        <v>0.34914499999999998</v>
      </c>
      <c r="BW122" s="19">
        <v>0.34914499999999998</v>
      </c>
      <c r="BX122" s="19">
        <v>0.52740600000000004</v>
      </c>
      <c r="BY122" s="19">
        <v>0.52740600000000004</v>
      </c>
      <c r="BZ122" s="19">
        <v>0.471665</v>
      </c>
      <c r="CA122" s="19">
        <v>0.45744800000000002</v>
      </c>
      <c r="CB122" s="19">
        <v>0.47414499999999998</v>
      </c>
      <c r="CC122" s="19">
        <v>0.47414499999999998</v>
      </c>
      <c r="CD122" s="32">
        <v>0.36286099999999999</v>
      </c>
      <c r="CE122" s="19" t="s">
        <v>4104</v>
      </c>
      <c r="CF122" s="19">
        <v>9.5173999999999995E-2</v>
      </c>
      <c r="CG122" s="19">
        <v>9.2408000000000004E-2</v>
      </c>
      <c r="CH122" s="19">
        <v>9.2408000000000004E-2</v>
      </c>
      <c r="CI122" s="19">
        <v>4.1026E-2</v>
      </c>
      <c r="CJ122" s="19">
        <v>4.1026E-2</v>
      </c>
      <c r="CK122" s="19">
        <v>5.5945000000000002E-2</v>
      </c>
      <c r="CL122" s="19">
        <v>5.9785999999999999E-2</v>
      </c>
      <c r="CM122" s="19">
        <v>5.9875999999999999E-2</v>
      </c>
      <c r="CN122" s="19">
        <v>5.9875999999999999E-2</v>
      </c>
      <c r="CO122" s="32">
        <v>6.4449999999999993E-2</v>
      </c>
      <c r="CP122" s="19">
        <v>20.866264101992748</v>
      </c>
      <c r="CQ122" s="19">
        <v>20.853064747518179</v>
      </c>
      <c r="CR122" s="19">
        <v>21.265284848620695</v>
      </c>
      <c r="CS122" s="19">
        <v>21.386630282193675</v>
      </c>
      <c r="CT122" s="19">
        <v>21.216162716999197</v>
      </c>
      <c r="CU122" s="19">
        <v>21.414820850681178</v>
      </c>
      <c r="CV122" s="19">
        <v>21.618793827162065</v>
      </c>
      <c r="CW122" s="19">
        <v>21.904644689452105</v>
      </c>
      <c r="CX122" s="19">
        <v>21.383455795672933</v>
      </c>
      <c r="CY122" s="19">
        <v>21.474387637048675</v>
      </c>
      <c r="CZ122" s="32" t="s">
        <v>4104</v>
      </c>
    </row>
    <row r="123" spans="1:104" x14ac:dyDescent="0.2">
      <c r="A123" s="19" t="s">
        <v>3912</v>
      </c>
      <c r="B123" s="19" t="s">
        <v>4061</v>
      </c>
      <c r="E123" s="32" t="s">
        <v>173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32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32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19">
        <v>0</v>
      </c>
      <c r="AI123" s="19">
        <v>0</v>
      </c>
      <c r="AJ123" s="19">
        <v>0</v>
      </c>
      <c r="AK123" s="19">
        <v>0</v>
      </c>
      <c r="AL123" s="32">
        <v>0</v>
      </c>
      <c r="AN123" s="19">
        <v>2.1767100000000001E-2</v>
      </c>
      <c r="AO123" s="19">
        <v>1.9688299999999999E-2</v>
      </c>
      <c r="AP123" s="19">
        <v>1.7575E-2</v>
      </c>
      <c r="AQ123" s="19">
        <v>1.81529E-2</v>
      </c>
      <c r="AR123" s="19">
        <v>1.9559400000000001E-2</v>
      </c>
      <c r="AS123" s="19">
        <v>1.8443299999999999E-2</v>
      </c>
      <c r="AT123" s="19">
        <v>1.9836300000000001E-2</v>
      </c>
      <c r="AU123" s="19">
        <v>1.96764E-2</v>
      </c>
      <c r="AV123" s="19">
        <v>2.2077099999999999E-2</v>
      </c>
      <c r="AW123" s="32">
        <v>2.3741399999999999E-2</v>
      </c>
      <c r="AY123" s="19">
        <v>0</v>
      </c>
      <c r="AZ123" s="19">
        <v>0</v>
      </c>
      <c r="BA123" s="19">
        <v>0</v>
      </c>
      <c r="BB123" s="19">
        <v>0</v>
      </c>
      <c r="BC123" s="19">
        <v>0</v>
      </c>
      <c r="BD123" s="19">
        <v>1</v>
      </c>
      <c r="BE123" s="19">
        <v>0</v>
      </c>
      <c r="BF123" s="19">
        <v>0</v>
      </c>
      <c r="BG123" s="19">
        <v>1</v>
      </c>
      <c r="BH123" s="32">
        <v>0</v>
      </c>
      <c r="BI123" s="19" t="s">
        <v>4104</v>
      </c>
      <c r="BJ123" s="19" t="s">
        <v>4104</v>
      </c>
      <c r="BK123" s="19" t="s">
        <v>4104</v>
      </c>
      <c r="BL123" s="19">
        <v>8.3938894049999995</v>
      </c>
      <c r="BM123" s="19" t="s">
        <v>4104</v>
      </c>
      <c r="BN123" s="19">
        <v>11.025982470999988</v>
      </c>
      <c r="BO123" s="19" t="s">
        <v>4104</v>
      </c>
      <c r="BP123" s="19">
        <v>11.025982470999988</v>
      </c>
      <c r="BQ123" s="19">
        <v>11.025982470999988</v>
      </c>
      <c r="BR123" s="19">
        <v>0.52583789730000008</v>
      </c>
      <c r="BS123" s="32">
        <v>11.025982470999988</v>
      </c>
      <c r="BT123" s="19" t="s">
        <v>4104</v>
      </c>
      <c r="BU123" s="19" t="s">
        <v>4104</v>
      </c>
      <c r="BV123" s="19">
        <v>0.86766592399999853</v>
      </c>
      <c r="BW123" s="19" t="s">
        <v>4104</v>
      </c>
      <c r="BX123" s="19">
        <v>0.86766592399999853</v>
      </c>
      <c r="BY123" s="19">
        <v>0.58824245500000005</v>
      </c>
      <c r="BZ123" s="19" t="s">
        <v>4104</v>
      </c>
      <c r="CA123" s="19">
        <v>0.70855079700000001</v>
      </c>
      <c r="CB123" s="19">
        <v>0.12827654799999999</v>
      </c>
      <c r="CC123" s="19">
        <v>0.70765487699999996</v>
      </c>
      <c r="CD123" s="32">
        <v>9.7349424000000004E-2</v>
      </c>
      <c r="CE123" s="19" t="s">
        <v>4104</v>
      </c>
      <c r="CF123" s="19" t="s">
        <v>4104</v>
      </c>
      <c r="CG123" s="19">
        <v>-0.59402007594999995</v>
      </c>
      <c r="CH123" s="19">
        <v>-0.59402007594999995</v>
      </c>
      <c r="CI123" s="19">
        <v>-0.59402007594999995</v>
      </c>
      <c r="CJ123" s="19">
        <v>-0.59402007594999995</v>
      </c>
      <c r="CK123" s="19">
        <v>-0.59402007594999995</v>
      </c>
      <c r="CL123" s="19">
        <v>-0.59402007594999995</v>
      </c>
      <c r="CM123" s="19">
        <v>-0.59402007594999995</v>
      </c>
      <c r="CN123" s="19">
        <v>-0.59402007594999995</v>
      </c>
      <c r="CO123" s="32">
        <v>-0.59402007594999995</v>
      </c>
      <c r="CP123" s="19" t="s">
        <v>4104</v>
      </c>
      <c r="CQ123" s="19">
        <v>16.511677093859603</v>
      </c>
      <c r="CR123" s="19">
        <v>16.491264814265662</v>
      </c>
      <c r="CS123" s="19">
        <v>16.524080623913335</v>
      </c>
      <c r="CT123" s="19">
        <v>16.471776900977758</v>
      </c>
      <c r="CU123" s="19">
        <v>16.471776900977758</v>
      </c>
      <c r="CV123" s="19">
        <v>16.471776900977758</v>
      </c>
      <c r="CW123" s="19">
        <v>16.575925479272346</v>
      </c>
      <c r="CX123" s="19">
        <v>16.502616280105752</v>
      </c>
      <c r="CY123" s="19">
        <v>19.148070884568185</v>
      </c>
      <c r="CZ123" s="32" t="s">
        <v>4104</v>
      </c>
    </row>
    <row r="124" spans="1:104" x14ac:dyDescent="0.2">
      <c r="A124" s="19" t="s">
        <v>3750</v>
      </c>
      <c r="B124" s="19" t="s">
        <v>3751</v>
      </c>
      <c r="E124" s="32" t="s">
        <v>173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32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32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19">
        <v>0</v>
      </c>
      <c r="AI124" s="19">
        <v>0</v>
      </c>
      <c r="AJ124" s="19">
        <v>0</v>
      </c>
      <c r="AK124" s="19">
        <v>0</v>
      </c>
      <c r="AL124" s="32">
        <v>0</v>
      </c>
      <c r="AM124" s="19">
        <v>2.3100900000000001E-2</v>
      </c>
      <c r="AN124" s="19">
        <v>2.35456E-2</v>
      </c>
      <c r="AO124" s="19">
        <v>2.4620400000000001E-2</v>
      </c>
      <c r="AP124" s="19">
        <v>2.3764799999999999E-2</v>
      </c>
      <c r="AQ124" s="19">
        <v>2.3546899999999999E-2</v>
      </c>
      <c r="AR124" s="19">
        <v>2.3324899999999999E-2</v>
      </c>
      <c r="AS124" s="19">
        <v>2.41847E-2</v>
      </c>
      <c r="AT124" s="19">
        <v>2.42337E-2</v>
      </c>
      <c r="AU124" s="19">
        <v>2.29555E-2</v>
      </c>
      <c r="AV124" s="19">
        <v>2.4119700000000001E-2</v>
      </c>
      <c r="AW124" s="32">
        <v>2.3527800000000001E-2</v>
      </c>
      <c r="AX124" s="19">
        <v>0</v>
      </c>
      <c r="AY124" s="19">
        <v>0</v>
      </c>
      <c r="AZ124" s="19">
        <v>0</v>
      </c>
      <c r="BA124" s="19">
        <v>0</v>
      </c>
      <c r="BB124" s="19">
        <v>0</v>
      </c>
      <c r="BC124" s="19">
        <v>0</v>
      </c>
      <c r="BD124" s="19">
        <v>0</v>
      </c>
      <c r="BE124" s="19">
        <v>0</v>
      </c>
      <c r="BF124" s="19">
        <v>0</v>
      </c>
      <c r="BG124" s="19">
        <v>0</v>
      </c>
      <c r="BH124" s="32">
        <v>1</v>
      </c>
      <c r="BI124" s="19">
        <v>2.7296999999999998</v>
      </c>
      <c r="BJ124" s="19">
        <v>2.9817</v>
      </c>
      <c r="BK124" s="19">
        <v>2.7092999999999998</v>
      </c>
      <c r="BL124" s="19">
        <v>3.8089</v>
      </c>
      <c r="BM124" s="19">
        <v>3.4458000000000002</v>
      </c>
      <c r="BN124" s="19">
        <v>3.6818</v>
      </c>
      <c r="BO124" s="19">
        <v>3.7766999999999999</v>
      </c>
      <c r="BP124" s="19">
        <v>3.7065999999999999</v>
      </c>
      <c r="BQ124" s="19">
        <v>3.6781000000000001</v>
      </c>
      <c r="BR124" s="19">
        <v>4.2381000000000002</v>
      </c>
      <c r="BS124" s="32">
        <v>2.6842999999999999</v>
      </c>
      <c r="BT124" s="19">
        <v>0.30718000000000001</v>
      </c>
      <c r="BU124" s="19">
        <v>0.22628400000000001</v>
      </c>
      <c r="BV124" s="19">
        <v>0.193054</v>
      </c>
      <c r="BW124" s="19">
        <v>0.20161999999999999</v>
      </c>
      <c r="BX124" s="19">
        <v>0.26497300000000001</v>
      </c>
      <c r="BY124" s="19">
        <v>0.32828400000000002</v>
      </c>
      <c r="BZ124" s="19">
        <v>0.35395100000000002</v>
      </c>
      <c r="CA124" s="19">
        <v>0.34950100000000001</v>
      </c>
      <c r="CB124" s="19">
        <v>0.41574499999999998</v>
      </c>
      <c r="CC124" s="19">
        <v>0.429199</v>
      </c>
      <c r="CD124" s="32">
        <v>0.38956400000000002</v>
      </c>
      <c r="CE124" s="19">
        <v>6.1803999999999998E-2</v>
      </c>
      <c r="CF124" s="19">
        <v>0.102878</v>
      </c>
      <c r="CG124" s="19">
        <v>0.11029799999999999</v>
      </c>
      <c r="CH124" s="19">
        <v>0.10927000000000001</v>
      </c>
      <c r="CI124" s="19">
        <v>0.10814699999999999</v>
      </c>
      <c r="CJ124" s="19">
        <v>0.112316</v>
      </c>
      <c r="CK124" s="19">
        <v>0.108893</v>
      </c>
      <c r="CL124" s="19">
        <v>0.109621</v>
      </c>
      <c r="CM124" s="19">
        <v>9.8697999999999994E-2</v>
      </c>
      <c r="CN124" s="19">
        <v>0.10301200000000001</v>
      </c>
      <c r="CO124" s="32">
        <v>1.0486000000000001E-2</v>
      </c>
      <c r="CP124" s="19">
        <v>21.28821037327824</v>
      </c>
      <c r="CQ124" s="19">
        <v>21.591944993841956</v>
      </c>
      <c r="CR124" s="19">
        <v>21.712405537333133</v>
      </c>
      <c r="CS124" s="19">
        <v>22.216064219671921</v>
      </c>
      <c r="CT124" s="19">
        <v>22.099071180147305</v>
      </c>
      <c r="CU124" s="19">
        <v>22.202362349030349</v>
      </c>
      <c r="CV124" s="19">
        <v>22.275113534092441</v>
      </c>
      <c r="CW124" s="19">
        <v>22.438091236674602</v>
      </c>
      <c r="CX124" s="19">
        <v>22.319965967192051</v>
      </c>
      <c r="CY124" s="19">
        <v>22.545515632341651</v>
      </c>
      <c r="CZ124" s="32">
        <v>22.122142483079529</v>
      </c>
    </row>
    <row r="125" spans="1:104" x14ac:dyDescent="0.2">
      <c r="A125" s="19" t="s">
        <v>3754</v>
      </c>
      <c r="B125" s="19" t="s">
        <v>3755</v>
      </c>
      <c r="E125" s="32" t="s">
        <v>173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32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32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19">
        <v>0</v>
      </c>
      <c r="AI125" s="19">
        <v>0</v>
      </c>
      <c r="AJ125" s="19">
        <v>0</v>
      </c>
      <c r="AK125" s="19">
        <v>0</v>
      </c>
      <c r="AL125" s="32">
        <v>0</v>
      </c>
      <c r="AM125" s="19">
        <v>1.9796999999999999E-2</v>
      </c>
      <c r="AN125" s="19">
        <v>2.0956300000000001E-2</v>
      </c>
      <c r="AO125" s="19">
        <v>1.97384E-2</v>
      </c>
      <c r="AP125" s="19">
        <v>2.1078199999999998E-2</v>
      </c>
      <c r="AQ125" s="19">
        <v>1.99376E-2</v>
      </c>
      <c r="AR125" s="19">
        <v>2.0247100000000001E-2</v>
      </c>
      <c r="AS125" s="19">
        <v>2.03622E-2</v>
      </c>
      <c r="AT125" s="19">
        <v>2.10849E-2</v>
      </c>
      <c r="AU125" s="19">
        <v>2.06818E-2</v>
      </c>
      <c r="AV125" s="19">
        <v>2.02004E-2</v>
      </c>
      <c r="AW125" s="32">
        <v>1.96338E-2</v>
      </c>
      <c r="AX125" s="19">
        <v>0</v>
      </c>
      <c r="AY125" s="19">
        <v>0</v>
      </c>
      <c r="AZ125" s="19">
        <v>0</v>
      </c>
      <c r="BA125" s="19">
        <v>0</v>
      </c>
      <c r="BB125" s="19">
        <v>0</v>
      </c>
      <c r="BC125" s="19">
        <v>0</v>
      </c>
      <c r="BD125" s="19">
        <v>0</v>
      </c>
      <c r="BE125" s="19">
        <v>0</v>
      </c>
      <c r="BF125" s="19">
        <v>0</v>
      </c>
      <c r="BG125" s="19">
        <v>1</v>
      </c>
      <c r="BH125" s="32">
        <v>1</v>
      </c>
      <c r="BI125" s="19">
        <v>0.58940000000000003</v>
      </c>
      <c r="BJ125" s="19">
        <v>0.56459999999999999</v>
      </c>
      <c r="BK125" s="19">
        <v>0.56459999999999999</v>
      </c>
      <c r="BL125" s="19">
        <v>0.52583789730000008</v>
      </c>
      <c r="BM125" s="19">
        <v>0.52583789730000008</v>
      </c>
      <c r="BN125" s="19">
        <v>0.78480000000000005</v>
      </c>
      <c r="BO125" s="19">
        <v>1.0177</v>
      </c>
      <c r="BP125" s="19">
        <v>0.59570000000000001</v>
      </c>
      <c r="BQ125" s="19">
        <v>0.59570000000000001</v>
      </c>
      <c r="BR125" s="19">
        <v>0.71360000000000001</v>
      </c>
      <c r="BS125" s="32">
        <v>0.71360000000000001</v>
      </c>
      <c r="BT125" s="19" t="s">
        <v>4104</v>
      </c>
      <c r="BU125" s="19">
        <v>4.4609999999999997E-3</v>
      </c>
      <c r="BV125" s="19">
        <v>0.18479500000000001</v>
      </c>
      <c r="BW125" s="19">
        <v>0.18479500000000001</v>
      </c>
      <c r="BX125" s="19">
        <v>0.15897600000000001</v>
      </c>
      <c r="BY125" s="19">
        <v>0.15897600000000001</v>
      </c>
      <c r="BZ125" s="19">
        <v>6.8525000000000003E-2</v>
      </c>
      <c r="CA125" s="19">
        <v>0.13789799999999999</v>
      </c>
      <c r="CB125" s="19">
        <v>0.155303</v>
      </c>
      <c r="CC125" s="19">
        <v>0.155303</v>
      </c>
      <c r="CD125" s="32">
        <v>5.5594000000000005E-2</v>
      </c>
      <c r="CE125" s="19" t="s">
        <v>4104</v>
      </c>
      <c r="CF125" s="19">
        <v>3.2037000000000003E-2</v>
      </c>
      <c r="CG125" s="19">
        <v>3.705E-3</v>
      </c>
      <c r="CH125" s="19">
        <v>3.705E-3</v>
      </c>
      <c r="CI125" s="19">
        <v>-6.7100000000000005E-4</v>
      </c>
      <c r="CJ125" s="19">
        <v>-6.7100000000000005E-4</v>
      </c>
      <c r="CK125" s="19">
        <v>2.9041000000000001E-2</v>
      </c>
      <c r="CL125" s="19">
        <v>2.3637000000000002E-2</v>
      </c>
      <c r="CM125" s="19">
        <v>-6.8281999999999995E-2</v>
      </c>
      <c r="CN125" s="19">
        <v>-6.8281999999999995E-2</v>
      </c>
      <c r="CO125" s="32">
        <v>5.0270000000000002E-3</v>
      </c>
      <c r="CP125" s="19">
        <v>17.920178318809445</v>
      </c>
      <c r="CQ125" s="19">
        <v>18.057783625227927</v>
      </c>
      <c r="CR125" s="19">
        <v>17.943787838043054</v>
      </c>
      <c r="CS125" s="19">
        <v>18.364397123839375</v>
      </c>
      <c r="CT125" s="19">
        <v>18.351417478769477</v>
      </c>
      <c r="CU125" s="19">
        <v>18.124323820210748</v>
      </c>
      <c r="CV125" s="19">
        <v>17.807309158471487</v>
      </c>
      <c r="CW125" s="19">
        <v>17.508018421432215</v>
      </c>
      <c r="CX125" s="19">
        <v>17.528655704282748</v>
      </c>
      <c r="CY125" s="19">
        <v>16.876435825941467</v>
      </c>
      <c r="CZ125" s="32" t="s">
        <v>4104</v>
      </c>
    </row>
    <row r="126" spans="1:104" x14ac:dyDescent="0.2">
      <c r="A126" s="19" t="s">
        <v>3756</v>
      </c>
      <c r="B126" s="19" t="s">
        <v>3757</v>
      </c>
      <c r="E126" s="32" t="s">
        <v>173</v>
      </c>
      <c r="F126" s="19">
        <v>0</v>
      </c>
      <c r="G126" s="19">
        <v>0</v>
      </c>
      <c r="H126" s="19">
        <v>0</v>
      </c>
      <c r="M126" s="19">
        <v>0</v>
      </c>
      <c r="N126" s="19">
        <v>0</v>
      </c>
      <c r="O126" s="19">
        <v>0</v>
      </c>
      <c r="P126" s="32">
        <v>0</v>
      </c>
      <c r="Q126" s="19">
        <v>0</v>
      </c>
      <c r="S126" s="19">
        <v>0</v>
      </c>
      <c r="Y126" s="19">
        <v>0</v>
      </c>
      <c r="Z126" s="19">
        <v>0</v>
      </c>
      <c r="AA126" s="32">
        <v>0</v>
      </c>
      <c r="AB126" s="19">
        <v>0</v>
      </c>
      <c r="AC126" s="19">
        <v>0</v>
      </c>
      <c r="AD126" s="19">
        <v>0</v>
      </c>
      <c r="AJ126" s="19">
        <v>0</v>
      </c>
      <c r="AK126" s="19">
        <v>0</v>
      </c>
      <c r="AL126" s="32">
        <v>0</v>
      </c>
      <c r="AM126" s="19">
        <v>2.31308E-2</v>
      </c>
      <c r="AN126" s="19">
        <v>2.31839E-2</v>
      </c>
      <c r="AU126" s="19">
        <v>2.6239999999999999E-2</v>
      </c>
      <c r="AV126" s="19">
        <v>2.67791E-2</v>
      </c>
      <c r="AW126" s="32">
        <v>2.7767099999999999E-2</v>
      </c>
      <c r="AX126" s="19">
        <v>0</v>
      </c>
      <c r="AY126" s="19">
        <v>0</v>
      </c>
      <c r="BF126" s="19">
        <v>1</v>
      </c>
      <c r="BG126" s="19">
        <v>1</v>
      </c>
      <c r="BH126" s="32">
        <v>1</v>
      </c>
      <c r="BI126" s="19">
        <v>3.6954915540000002</v>
      </c>
      <c r="BJ126" s="19">
        <v>3.2020493590000001</v>
      </c>
      <c r="BK126" s="19">
        <v>11.025982470999988</v>
      </c>
      <c r="BL126" s="19" t="s">
        <v>4104</v>
      </c>
      <c r="BM126" s="19" t="s">
        <v>4104</v>
      </c>
      <c r="BN126" s="19" t="s">
        <v>4104</v>
      </c>
      <c r="BO126" s="19" t="s">
        <v>4104</v>
      </c>
      <c r="BP126" s="19">
        <v>11.025982470999988</v>
      </c>
      <c r="BQ126" s="19">
        <v>1.962118426</v>
      </c>
      <c r="BR126" s="19">
        <v>4.0898945480000002</v>
      </c>
      <c r="BS126" s="32">
        <v>3.723238152</v>
      </c>
      <c r="BT126" s="19" t="s">
        <v>4104</v>
      </c>
      <c r="BU126" s="19" t="s">
        <v>4104</v>
      </c>
      <c r="BV126" s="19" t="s">
        <v>4104</v>
      </c>
      <c r="BW126" s="19" t="s">
        <v>4104</v>
      </c>
      <c r="BX126" s="19" t="s">
        <v>4104</v>
      </c>
      <c r="BY126" s="19" t="s">
        <v>4104</v>
      </c>
      <c r="BZ126" s="19" t="s">
        <v>4104</v>
      </c>
      <c r="CA126" s="19">
        <v>1.8501305000000012E-3</v>
      </c>
      <c r="CB126" s="19">
        <v>0.18879053100000001</v>
      </c>
      <c r="CC126" s="19">
        <v>0.15688070300000001</v>
      </c>
      <c r="CD126" s="32">
        <v>3.2258530000000001E-2</v>
      </c>
      <c r="CE126" s="19" t="s">
        <v>4104</v>
      </c>
      <c r="CF126" s="19" t="s">
        <v>4104</v>
      </c>
      <c r="CG126" s="19">
        <v>-0.53118518800000003</v>
      </c>
      <c r="CH126" s="19" t="s">
        <v>4104</v>
      </c>
      <c r="CI126" s="19" t="s">
        <v>4104</v>
      </c>
      <c r="CJ126" s="19" t="s">
        <v>4104</v>
      </c>
      <c r="CK126" s="19" t="s">
        <v>4104</v>
      </c>
      <c r="CL126" s="19">
        <v>-0.59402007594999995</v>
      </c>
      <c r="CM126" s="19">
        <v>-0.34787000000000001</v>
      </c>
      <c r="CN126" s="19">
        <v>-0.59402007594999995</v>
      </c>
      <c r="CO126" s="32">
        <v>-0.54359999999999997</v>
      </c>
      <c r="CP126" s="19">
        <v>17.495503140551666</v>
      </c>
      <c r="CQ126" s="19">
        <v>17.667828143979982</v>
      </c>
      <c r="CR126" s="19">
        <v>16.799185432354982</v>
      </c>
      <c r="CS126" s="19" t="s">
        <v>4104</v>
      </c>
      <c r="CT126" s="19" t="s">
        <v>4104</v>
      </c>
      <c r="CU126" s="19" t="s">
        <v>4104</v>
      </c>
      <c r="CV126" s="19" t="s">
        <v>4104</v>
      </c>
      <c r="CW126" s="19">
        <v>19.501056079017324</v>
      </c>
      <c r="CX126" s="19">
        <v>18.622739566429352</v>
      </c>
      <c r="CY126" s="19">
        <v>18.559570131849519</v>
      </c>
      <c r="CZ126" s="32">
        <v>19.979988895357682</v>
      </c>
    </row>
    <row r="127" spans="1:104" x14ac:dyDescent="0.2">
      <c r="A127" s="19" t="s">
        <v>3758</v>
      </c>
      <c r="B127" s="19" t="s">
        <v>3759</v>
      </c>
      <c r="E127" s="32" t="s">
        <v>173</v>
      </c>
      <c r="G127" s="19">
        <v>0</v>
      </c>
      <c r="I127" s="19">
        <v>0</v>
      </c>
      <c r="K127" s="19">
        <v>0</v>
      </c>
      <c r="L127" s="19">
        <v>0</v>
      </c>
      <c r="O127" s="19">
        <v>0</v>
      </c>
      <c r="P127" s="32">
        <v>0</v>
      </c>
      <c r="R127" s="19">
        <v>0</v>
      </c>
      <c r="T127" s="19">
        <v>0</v>
      </c>
      <c r="V127" s="19">
        <v>0</v>
      </c>
      <c r="W127" s="19">
        <v>0</v>
      </c>
      <c r="Z127" s="19">
        <v>0</v>
      </c>
      <c r="AA127" s="32">
        <v>0</v>
      </c>
      <c r="AC127" s="19">
        <v>0</v>
      </c>
      <c r="AE127" s="19">
        <v>0</v>
      </c>
      <c r="AG127" s="19">
        <v>0</v>
      </c>
      <c r="AH127" s="19">
        <v>0</v>
      </c>
      <c r="AK127" s="19">
        <v>0</v>
      </c>
      <c r="AL127" s="32">
        <v>0</v>
      </c>
      <c r="AN127" s="19">
        <v>1.9776499999999999E-2</v>
      </c>
      <c r="AP127" s="19">
        <v>1.9738599999999999E-2</v>
      </c>
      <c r="AR127" s="19">
        <v>2.2021700000000002E-2</v>
      </c>
      <c r="AS127" s="19">
        <v>2.2403200000000002E-2</v>
      </c>
      <c r="AV127" s="19">
        <v>2.3604300000000002E-2</v>
      </c>
      <c r="AW127" s="32">
        <v>2.39575E-2</v>
      </c>
      <c r="AY127" s="19">
        <v>0</v>
      </c>
      <c r="BA127" s="19">
        <v>0</v>
      </c>
      <c r="BC127" s="19">
        <v>0</v>
      </c>
      <c r="BD127" s="19">
        <v>0</v>
      </c>
      <c r="BG127" s="19">
        <v>1</v>
      </c>
      <c r="BH127" s="32">
        <v>0</v>
      </c>
      <c r="BI127" s="19" t="s">
        <v>4104</v>
      </c>
      <c r="BJ127" s="19">
        <v>0.52583789730000008</v>
      </c>
      <c r="BK127" s="19" t="s">
        <v>4104</v>
      </c>
      <c r="BL127" s="19">
        <v>1.5416936130000001</v>
      </c>
      <c r="BM127" s="19" t="s">
        <v>4104</v>
      </c>
      <c r="BN127" s="19">
        <v>2.2129523189999998</v>
      </c>
      <c r="BO127" s="19">
        <v>1.839228031</v>
      </c>
      <c r="BP127" s="19" t="s">
        <v>4104</v>
      </c>
      <c r="BQ127" s="19" t="s">
        <v>4104</v>
      </c>
      <c r="BR127" s="19">
        <v>2.1374948279999999</v>
      </c>
      <c r="BS127" s="32">
        <v>3.2364570459999999</v>
      </c>
      <c r="BT127" s="19" t="s">
        <v>4104</v>
      </c>
      <c r="BU127" s="19" t="s">
        <v>4104</v>
      </c>
      <c r="BV127" s="19" t="s">
        <v>4104</v>
      </c>
      <c r="BW127" s="19">
        <v>0.133887587</v>
      </c>
      <c r="BX127" s="19" t="s">
        <v>4104</v>
      </c>
      <c r="BY127" s="19">
        <v>8.3193970000000006E-2</v>
      </c>
      <c r="BZ127" s="19">
        <v>0.11497817</v>
      </c>
      <c r="CA127" s="19" t="s">
        <v>4104</v>
      </c>
      <c r="CB127" s="19" t="s">
        <v>4104</v>
      </c>
      <c r="CC127" s="19">
        <v>1.8501305000000012E-3</v>
      </c>
      <c r="CD127" s="32">
        <v>6.7830800999999996E-2</v>
      </c>
      <c r="CE127" s="19" t="s">
        <v>4104</v>
      </c>
      <c r="CF127" s="19" t="s">
        <v>4104</v>
      </c>
      <c r="CG127" s="19" t="s">
        <v>4104</v>
      </c>
      <c r="CH127" s="19">
        <v>-2.0775371000000001E-2</v>
      </c>
      <c r="CI127" s="19" t="s">
        <v>4104</v>
      </c>
      <c r="CJ127" s="19">
        <v>7.7500019000000003E-2</v>
      </c>
      <c r="CK127" s="19">
        <v>0.13094384999999997</v>
      </c>
      <c r="CL127" s="19" t="s">
        <v>4104</v>
      </c>
      <c r="CM127" s="19" t="s">
        <v>4104</v>
      </c>
      <c r="CN127" s="19">
        <v>7.6577999999999993E-2</v>
      </c>
      <c r="CO127" s="32">
        <v>8.2719000000000001E-2</v>
      </c>
      <c r="CP127" s="19" t="s">
        <v>4104</v>
      </c>
      <c r="CQ127" s="19">
        <v>18.038334816116958</v>
      </c>
      <c r="CR127" s="19" t="s">
        <v>4104</v>
      </c>
      <c r="CS127" s="19">
        <v>19.006194271679117</v>
      </c>
      <c r="CT127" s="19" t="s">
        <v>4104</v>
      </c>
      <c r="CU127" s="19">
        <v>19.759943506220029</v>
      </c>
      <c r="CV127" s="19">
        <v>19.731211686499847</v>
      </c>
      <c r="CW127" s="19" t="s">
        <v>4104</v>
      </c>
      <c r="CX127" s="19" t="s">
        <v>4104</v>
      </c>
      <c r="CY127" s="19">
        <v>20.320865677082057</v>
      </c>
      <c r="CZ127" s="32" t="s">
        <v>4104</v>
      </c>
    </row>
    <row r="128" spans="1:104" x14ac:dyDescent="0.2">
      <c r="A128" s="19" t="s">
        <v>3760</v>
      </c>
      <c r="B128" s="19" t="s">
        <v>3761</v>
      </c>
      <c r="E128" s="32" t="s">
        <v>173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32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32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19">
        <v>0</v>
      </c>
      <c r="AI128" s="19">
        <v>0</v>
      </c>
      <c r="AJ128" s="19">
        <v>0</v>
      </c>
      <c r="AK128" s="19">
        <v>0</v>
      </c>
      <c r="AL128" s="32">
        <v>0</v>
      </c>
      <c r="AN128" s="19">
        <v>2.13618E-2</v>
      </c>
      <c r="AO128" s="19">
        <v>2.1197000000000001E-2</v>
      </c>
      <c r="AP128" s="19">
        <v>2.25583E-2</v>
      </c>
      <c r="AQ128" s="19">
        <v>2.2993900000000001E-2</v>
      </c>
      <c r="AR128" s="19">
        <v>2.1588900000000001E-2</v>
      </c>
      <c r="AS128" s="19">
        <v>2.2075899999999999E-2</v>
      </c>
      <c r="AT128" s="19">
        <v>2.0867E-2</v>
      </c>
      <c r="AU128" s="19">
        <v>2.07292E-2</v>
      </c>
      <c r="AV128" s="19">
        <v>2.1690000000000001E-2</v>
      </c>
      <c r="AW128" s="32">
        <v>2.3848399999999999E-2</v>
      </c>
      <c r="AY128" s="19">
        <v>0</v>
      </c>
      <c r="AZ128" s="19">
        <v>0</v>
      </c>
      <c r="BA128" s="19">
        <v>0</v>
      </c>
      <c r="BB128" s="19">
        <v>0</v>
      </c>
      <c r="BC128" s="19">
        <v>0</v>
      </c>
      <c r="BD128" s="19">
        <v>1</v>
      </c>
      <c r="BE128" s="19">
        <v>1</v>
      </c>
      <c r="BF128" s="19">
        <v>0</v>
      </c>
      <c r="BG128" s="19">
        <v>1</v>
      </c>
      <c r="BH128" s="32">
        <v>0</v>
      </c>
      <c r="BI128" s="19" t="s">
        <v>4104</v>
      </c>
      <c r="BJ128" s="19" t="s">
        <v>4104</v>
      </c>
      <c r="BK128" s="19" t="s">
        <v>4104</v>
      </c>
      <c r="BL128" s="19" t="s">
        <v>4104</v>
      </c>
      <c r="BM128" s="19" t="s">
        <v>4104</v>
      </c>
      <c r="BN128" s="19" t="s">
        <v>4104</v>
      </c>
      <c r="BO128" s="19" t="s">
        <v>4104</v>
      </c>
      <c r="BP128" s="19" t="s">
        <v>4104</v>
      </c>
      <c r="BQ128" s="19" t="s">
        <v>4104</v>
      </c>
      <c r="BR128" s="19" t="s">
        <v>4104</v>
      </c>
      <c r="BS128" s="32" t="s">
        <v>4104</v>
      </c>
      <c r="BT128" s="19" t="s">
        <v>4104</v>
      </c>
      <c r="BU128" s="19" t="s">
        <v>4104</v>
      </c>
      <c r="BV128" s="19" t="s">
        <v>4104</v>
      </c>
      <c r="BW128" s="19" t="s">
        <v>4104</v>
      </c>
      <c r="BX128" s="19" t="s">
        <v>4104</v>
      </c>
      <c r="BY128" s="19" t="s">
        <v>4104</v>
      </c>
      <c r="BZ128" s="19" t="s">
        <v>4104</v>
      </c>
      <c r="CA128" s="19" t="s">
        <v>4104</v>
      </c>
      <c r="CB128" s="19" t="s">
        <v>4104</v>
      </c>
      <c r="CC128" s="19" t="s">
        <v>4104</v>
      </c>
      <c r="CD128" s="32" t="s">
        <v>4104</v>
      </c>
      <c r="CE128" s="19" t="s">
        <v>4104</v>
      </c>
      <c r="CF128" s="19" t="s">
        <v>4104</v>
      </c>
      <c r="CG128" s="19" t="s">
        <v>4104</v>
      </c>
      <c r="CH128" s="19" t="s">
        <v>4104</v>
      </c>
      <c r="CI128" s="19" t="s">
        <v>4104</v>
      </c>
      <c r="CJ128" s="19" t="s">
        <v>4104</v>
      </c>
      <c r="CK128" s="19" t="s">
        <v>4104</v>
      </c>
      <c r="CL128" s="19" t="s">
        <v>4104</v>
      </c>
      <c r="CM128" s="19" t="s">
        <v>4104</v>
      </c>
      <c r="CN128" s="19" t="s">
        <v>4104</v>
      </c>
      <c r="CO128" s="32" t="s">
        <v>4104</v>
      </c>
      <c r="CP128" s="19" t="s">
        <v>4104</v>
      </c>
      <c r="CQ128" s="19" t="s">
        <v>4104</v>
      </c>
      <c r="CR128" s="19" t="s">
        <v>4104</v>
      </c>
      <c r="CS128" s="19" t="s">
        <v>4104</v>
      </c>
      <c r="CT128" s="19" t="s">
        <v>4104</v>
      </c>
      <c r="CU128" s="19" t="s">
        <v>4104</v>
      </c>
      <c r="CV128" s="19" t="s">
        <v>4104</v>
      </c>
      <c r="CW128" s="19" t="s">
        <v>4104</v>
      </c>
      <c r="CX128" s="19" t="s">
        <v>4104</v>
      </c>
      <c r="CY128" s="19" t="s">
        <v>4104</v>
      </c>
      <c r="CZ128" s="32" t="s">
        <v>4104</v>
      </c>
    </row>
    <row r="129" spans="1:104" x14ac:dyDescent="0.2">
      <c r="A129" s="19" t="s">
        <v>3762</v>
      </c>
      <c r="B129" s="19" t="s">
        <v>3763</v>
      </c>
      <c r="E129" s="32" t="s">
        <v>173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32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32">
        <v>0</v>
      </c>
      <c r="AD129" s="19">
        <v>0</v>
      </c>
      <c r="AE129" s="19">
        <v>0</v>
      </c>
      <c r="AF129" s="19">
        <v>0</v>
      </c>
      <c r="AG129" s="19">
        <v>0</v>
      </c>
      <c r="AH129" s="19">
        <v>0</v>
      </c>
      <c r="AI129" s="19">
        <v>0</v>
      </c>
      <c r="AJ129" s="19">
        <v>0</v>
      </c>
      <c r="AK129" s="19">
        <v>0</v>
      </c>
      <c r="AL129" s="32">
        <v>0</v>
      </c>
      <c r="AO129" s="19">
        <v>2.9245899999999998E-2</v>
      </c>
      <c r="AP129" s="19">
        <v>2.7471800000000001E-2</v>
      </c>
      <c r="AQ129" s="19">
        <v>2.7964699999999999E-2</v>
      </c>
      <c r="AR129" s="19">
        <v>2.54267E-2</v>
      </c>
      <c r="AS129" s="19">
        <v>2.5753100000000001E-2</v>
      </c>
      <c r="AT129" s="19">
        <v>2.6598299999999998E-2</v>
      </c>
      <c r="AU129" s="19">
        <v>2.9079600000000001E-2</v>
      </c>
      <c r="AV129" s="19">
        <v>2.94582E-2</v>
      </c>
      <c r="AW129" s="32">
        <v>3.1335700000000001E-2</v>
      </c>
      <c r="AZ129" s="19">
        <v>1</v>
      </c>
      <c r="BA129" s="19">
        <v>1</v>
      </c>
      <c r="BB129" s="19">
        <v>1</v>
      </c>
      <c r="BC129" s="19">
        <v>1</v>
      </c>
      <c r="BD129" s="19">
        <v>1</v>
      </c>
      <c r="BE129" s="19">
        <v>1</v>
      </c>
      <c r="BF129" s="19">
        <v>1</v>
      </c>
      <c r="BG129" s="19">
        <v>1</v>
      </c>
      <c r="BH129" s="32">
        <v>1</v>
      </c>
      <c r="BI129" s="19" t="s">
        <v>4104</v>
      </c>
      <c r="BJ129" s="19" t="s">
        <v>4104</v>
      </c>
      <c r="BK129" s="19">
        <v>2.7218491710000001</v>
      </c>
      <c r="BL129" s="19">
        <v>2.4252357629999999</v>
      </c>
      <c r="BM129" s="19">
        <v>2.2523969309999998</v>
      </c>
      <c r="BN129" s="19">
        <v>1.089214602</v>
      </c>
      <c r="BO129" s="19">
        <v>1.9407715560000001</v>
      </c>
      <c r="BP129" s="19">
        <v>0.89969379900000002</v>
      </c>
      <c r="BQ129" s="19">
        <v>1.31612562</v>
      </c>
      <c r="BR129" s="19">
        <v>1.394455333</v>
      </c>
      <c r="BS129" s="32">
        <v>1.2146237049999999</v>
      </c>
      <c r="BT129" s="19" t="s">
        <v>4104</v>
      </c>
      <c r="BU129" s="19" t="s">
        <v>4104</v>
      </c>
      <c r="BV129" s="19">
        <v>1.8501305000000012E-3</v>
      </c>
      <c r="BW129" s="19">
        <v>0.30506227499999999</v>
      </c>
      <c r="BX129" s="19">
        <v>0.35133411399999998</v>
      </c>
      <c r="BY129" s="19">
        <v>0.373705177</v>
      </c>
      <c r="BZ129" s="19">
        <v>0.373705177</v>
      </c>
      <c r="CA129" s="19">
        <v>0.358992386</v>
      </c>
      <c r="CB129" s="19">
        <v>0.292309875</v>
      </c>
      <c r="CC129" s="19">
        <v>0.271729736</v>
      </c>
      <c r="CD129" s="32">
        <v>0.27326541900000001</v>
      </c>
      <c r="CE129" s="19" t="s">
        <v>4104</v>
      </c>
      <c r="CF129" s="19" t="s">
        <v>4104</v>
      </c>
      <c r="CG129" s="19">
        <v>0.12510882400000001</v>
      </c>
      <c r="CH129" s="19">
        <v>2.9626779999999998E-2</v>
      </c>
      <c r="CI129" s="19">
        <v>3.4384069000000003E-2</v>
      </c>
      <c r="CJ129" s="19">
        <v>-1.108291E-2</v>
      </c>
      <c r="CK129" s="19">
        <v>-1.108291E-2</v>
      </c>
      <c r="CL129" s="19">
        <v>-6.9650000000000004E-2</v>
      </c>
      <c r="CM129" s="19">
        <v>-1.7139999999999999E-2</v>
      </c>
      <c r="CN129" s="19">
        <v>4.4200000000000003E-2</v>
      </c>
      <c r="CO129" s="32">
        <v>1.9834999999999998E-2</v>
      </c>
      <c r="CP129" s="19" t="s">
        <v>4104</v>
      </c>
      <c r="CQ129" s="19" t="s">
        <v>4104</v>
      </c>
      <c r="CR129" s="19">
        <v>18.801719270747366</v>
      </c>
      <c r="CS129" s="19">
        <v>19.839364363809196</v>
      </c>
      <c r="CT129" s="19">
        <v>19.8118404998202</v>
      </c>
      <c r="CU129" s="19">
        <v>19.381902010724112</v>
      </c>
      <c r="CV129" s="19">
        <v>19.982089082894596</v>
      </c>
      <c r="CW129" s="19">
        <v>18.997576090967407</v>
      </c>
      <c r="CX129" s="19">
        <v>19.278984671907413</v>
      </c>
      <c r="CY129" s="19">
        <v>19.413808435190749</v>
      </c>
      <c r="CZ129" s="32">
        <v>19.325356684527289</v>
      </c>
    </row>
    <row r="130" spans="1:104" x14ac:dyDescent="0.2">
      <c r="A130" s="19" t="s">
        <v>3764</v>
      </c>
      <c r="B130" s="19" t="s">
        <v>3914</v>
      </c>
      <c r="E130" s="32" t="s">
        <v>173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32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32">
        <v>0</v>
      </c>
      <c r="AE130" s="19">
        <v>0</v>
      </c>
      <c r="AF130" s="19">
        <v>0</v>
      </c>
      <c r="AG130" s="19">
        <v>0</v>
      </c>
      <c r="AH130" s="19">
        <v>0</v>
      </c>
      <c r="AI130" s="19">
        <v>0</v>
      </c>
      <c r="AJ130" s="19">
        <v>0</v>
      </c>
      <c r="AK130" s="19">
        <v>0</v>
      </c>
      <c r="AL130" s="32">
        <v>0</v>
      </c>
      <c r="AP130" s="19">
        <v>3.1690500000000003E-2</v>
      </c>
      <c r="AQ130" s="19">
        <v>3.2907800000000001E-2</v>
      </c>
      <c r="AR130" s="19">
        <v>2.8530699999999999E-2</v>
      </c>
      <c r="AS130" s="19">
        <v>3.2289499999999999E-2</v>
      </c>
      <c r="AT130" s="19">
        <v>2.8734200000000001E-2</v>
      </c>
      <c r="AU130" s="19">
        <v>2.71132E-2</v>
      </c>
      <c r="AV130" s="19">
        <v>2.63889E-2</v>
      </c>
      <c r="AW130" s="32">
        <v>2.6702699999999999E-2</v>
      </c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0</v>
      </c>
      <c r="BG130" s="19">
        <v>0</v>
      </c>
      <c r="BH130" s="32">
        <v>0</v>
      </c>
      <c r="BI130" s="19" t="s">
        <v>4104</v>
      </c>
      <c r="BJ130" s="19" t="s">
        <v>4104</v>
      </c>
      <c r="BK130" s="19" t="s">
        <v>4104</v>
      </c>
      <c r="BL130" s="19">
        <v>0.52583789730000008</v>
      </c>
      <c r="BM130" s="19">
        <v>11.025982470999988</v>
      </c>
      <c r="BN130" s="19">
        <v>6.2233494690000004</v>
      </c>
      <c r="BO130" s="19">
        <v>3.71522161</v>
      </c>
      <c r="BP130" s="19">
        <v>1.954498045</v>
      </c>
      <c r="BQ130" s="19">
        <v>4.7803133349999998</v>
      </c>
      <c r="BR130" s="19">
        <v>11.025982470999988</v>
      </c>
      <c r="BS130" s="32">
        <v>5.8021874169999998</v>
      </c>
      <c r="BT130" s="19" t="s">
        <v>4104</v>
      </c>
      <c r="BU130" s="19" t="s">
        <v>4104</v>
      </c>
      <c r="BV130" s="19" t="s">
        <v>4104</v>
      </c>
      <c r="BW130" s="19">
        <v>1.8501305000000012E-3</v>
      </c>
      <c r="BX130" s="19" t="s">
        <v>4104</v>
      </c>
      <c r="BY130" s="19" t="s">
        <v>4104</v>
      </c>
      <c r="BZ130" s="19" t="s">
        <v>4104</v>
      </c>
      <c r="CA130" s="19" t="s">
        <v>4104</v>
      </c>
      <c r="CB130" s="19">
        <v>0.62455200200000005</v>
      </c>
      <c r="CC130" s="19">
        <v>0.147869062</v>
      </c>
      <c r="CD130" s="32">
        <v>9.3112993000000005E-2</v>
      </c>
      <c r="CE130" s="19" t="s">
        <v>4104</v>
      </c>
      <c r="CF130" s="19" t="s">
        <v>4104</v>
      </c>
      <c r="CG130" s="19" t="s">
        <v>4104</v>
      </c>
      <c r="CH130" s="19">
        <v>-0.59402007594999995</v>
      </c>
      <c r="CI130" s="19">
        <v>5.1439972E-2</v>
      </c>
      <c r="CJ130" s="19">
        <v>-0.59402007594999995</v>
      </c>
      <c r="CK130" s="19">
        <v>-0.59402007594999995</v>
      </c>
      <c r="CL130" s="19">
        <v>-0.29892000000000002</v>
      </c>
      <c r="CM130" s="19">
        <v>-0.28688999999999998</v>
      </c>
      <c r="CN130" s="19">
        <v>-0.25105</v>
      </c>
      <c r="CO130" s="32">
        <v>0.13094384999999997</v>
      </c>
      <c r="CP130" s="19" t="s">
        <v>4104</v>
      </c>
      <c r="CQ130" s="19" t="s">
        <v>4104</v>
      </c>
      <c r="CR130" s="19" t="s">
        <v>4104</v>
      </c>
      <c r="CS130" s="19">
        <v>17.333515685027034</v>
      </c>
      <c r="CT130" s="19">
        <v>16.930535837706248</v>
      </c>
      <c r="CU130" s="19">
        <v>17.987322206099751</v>
      </c>
      <c r="CV130" s="19">
        <v>17.300521988383238</v>
      </c>
      <c r="CW130" s="19">
        <v>16.471776900977758</v>
      </c>
      <c r="CX130" s="19">
        <v>16.475308450226937</v>
      </c>
      <c r="CY130" s="19">
        <v>16.471776900977758</v>
      </c>
      <c r="CZ130" s="32">
        <v>18.154078913671743</v>
      </c>
    </row>
    <row r="131" spans="1:104" x14ac:dyDescent="0.2">
      <c r="A131" s="19" t="s">
        <v>3766</v>
      </c>
      <c r="B131" s="19" t="s">
        <v>3767</v>
      </c>
      <c r="E131" s="32" t="s">
        <v>173</v>
      </c>
      <c r="F131" s="19">
        <v>0</v>
      </c>
      <c r="H131" s="19">
        <v>0</v>
      </c>
      <c r="I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32">
        <v>0</v>
      </c>
      <c r="Q131" s="19">
        <v>0</v>
      </c>
      <c r="S131" s="19">
        <v>0</v>
      </c>
      <c r="T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32">
        <v>0</v>
      </c>
      <c r="AB131" s="19">
        <v>0</v>
      </c>
      <c r="AD131" s="19">
        <v>0</v>
      </c>
      <c r="AE131" s="19">
        <v>0</v>
      </c>
      <c r="AG131" s="19">
        <v>0</v>
      </c>
      <c r="AH131" s="19">
        <v>0</v>
      </c>
      <c r="AI131" s="19">
        <v>0</v>
      </c>
      <c r="AJ131" s="19">
        <v>0</v>
      </c>
      <c r="AK131" s="19">
        <v>0</v>
      </c>
      <c r="AL131" s="32">
        <v>0</v>
      </c>
      <c r="AM131" s="19">
        <v>2.4925200000000002E-2</v>
      </c>
      <c r="AO131" s="19">
        <v>2.14361E-2</v>
      </c>
      <c r="AP131" s="19">
        <v>1.1044E-2</v>
      </c>
      <c r="AR131" s="19">
        <v>2.3298599999999999E-2</v>
      </c>
      <c r="AS131" s="19">
        <v>2.2778099999999999E-2</v>
      </c>
      <c r="AT131" s="19">
        <v>9.0316999999999995E-2</v>
      </c>
      <c r="AU131" s="19">
        <v>2.7229400000000001E-2</v>
      </c>
      <c r="AV131" s="19">
        <v>3.1542199999999999E-2</v>
      </c>
      <c r="AW131" s="32">
        <v>2.9804500000000001E-2</v>
      </c>
      <c r="AX131" s="19">
        <v>0</v>
      </c>
      <c r="AZ131" s="19">
        <v>0</v>
      </c>
      <c r="BA131" s="19">
        <v>0</v>
      </c>
      <c r="BC131" s="19">
        <v>0</v>
      </c>
      <c r="BD131" s="19">
        <v>0</v>
      </c>
      <c r="BE131" s="19">
        <v>0</v>
      </c>
      <c r="BF131" s="19">
        <v>0</v>
      </c>
      <c r="BG131" s="19">
        <v>0</v>
      </c>
      <c r="BH131" s="32">
        <v>0</v>
      </c>
      <c r="BI131" s="19" t="s">
        <v>4104</v>
      </c>
      <c r="BJ131" s="19" t="s">
        <v>4104</v>
      </c>
      <c r="BK131" s="19" t="s">
        <v>4104</v>
      </c>
      <c r="BL131" s="19" t="s">
        <v>4104</v>
      </c>
      <c r="BM131" s="19" t="s">
        <v>4104</v>
      </c>
      <c r="BN131" s="19" t="s">
        <v>4104</v>
      </c>
      <c r="BO131" s="19" t="s">
        <v>4104</v>
      </c>
      <c r="BP131" s="19">
        <v>11.025982470999988</v>
      </c>
      <c r="BQ131" s="19">
        <v>11.025982470999988</v>
      </c>
      <c r="BR131" s="19" t="s">
        <v>4104</v>
      </c>
      <c r="BS131" s="32" t="s">
        <v>4104</v>
      </c>
      <c r="BT131" s="19" t="s">
        <v>4104</v>
      </c>
      <c r="BU131" s="19" t="s">
        <v>4104</v>
      </c>
      <c r="BV131" s="19" t="s">
        <v>4104</v>
      </c>
      <c r="BW131" s="19" t="s">
        <v>4104</v>
      </c>
      <c r="BX131" s="19" t="s">
        <v>4104</v>
      </c>
      <c r="BY131" s="19">
        <v>1.8501305000000012E-3</v>
      </c>
      <c r="BZ131" s="19">
        <v>1.8501305000000012E-3</v>
      </c>
      <c r="CA131" s="19" t="s">
        <v>4104</v>
      </c>
      <c r="CB131" s="19" t="s">
        <v>4104</v>
      </c>
      <c r="CC131" s="19">
        <v>0.86766592399999853</v>
      </c>
      <c r="CD131" s="32">
        <v>1.8501305000000012E-3</v>
      </c>
      <c r="CE131" s="19" t="s">
        <v>4104</v>
      </c>
      <c r="CF131" s="19" t="s">
        <v>4104</v>
      </c>
      <c r="CG131" s="19" t="s">
        <v>4104</v>
      </c>
      <c r="CH131" s="19" t="s">
        <v>4104</v>
      </c>
      <c r="CI131" s="19" t="s">
        <v>4104</v>
      </c>
      <c r="CJ131" s="19">
        <v>-0.59402007594999995</v>
      </c>
      <c r="CK131" s="19">
        <v>-0.59402007594999995</v>
      </c>
      <c r="CL131" s="19">
        <v>-0.59402007594999995</v>
      </c>
      <c r="CM131" s="19">
        <v>-0.59402007594999995</v>
      </c>
      <c r="CN131" s="19">
        <v>-0.39366000000000001</v>
      </c>
      <c r="CO131" s="32">
        <v>-0.39698</v>
      </c>
      <c r="CP131" s="19">
        <v>19.105543704924614</v>
      </c>
      <c r="CQ131" s="19" t="s">
        <v>4104</v>
      </c>
      <c r="CR131" s="19">
        <v>16.67144038832296</v>
      </c>
      <c r="CS131" s="19">
        <v>17.314753768068915</v>
      </c>
      <c r="CT131" s="19" t="s">
        <v>4104</v>
      </c>
      <c r="CU131" s="19">
        <v>17.191041352877178</v>
      </c>
      <c r="CV131" s="19">
        <v>17.642058460275006</v>
      </c>
      <c r="CW131" s="19">
        <v>16.627716549334007</v>
      </c>
      <c r="CX131" s="19">
        <v>16.583683294074117</v>
      </c>
      <c r="CY131" s="19">
        <v>16.471776900977758</v>
      </c>
      <c r="CZ131" s="32" t="s">
        <v>4104</v>
      </c>
    </row>
    <row r="132" spans="1:104" x14ac:dyDescent="0.2">
      <c r="A132" s="19" t="s">
        <v>3915</v>
      </c>
      <c r="B132" s="19" t="s">
        <v>3916</v>
      </c>
      <c r="E132" s="32" t="s">
        <v>173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32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32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19">
        <v>0</v>
      </c>
      <c r="AI132" s="19">
        <v>0</v>
      </c>
      <c r="AJ132" s="19">
        <v>0</v>
      </c>
      <c r="AK132" s="19">
        <v>0</v>
      </c>
      <c r="AL132" s="32">
        <v>0</v>
      </c>
      <c r="AM132" s="19">
        <v>1.51161E-2</v>
      </c>
      <c r="AN132" s="19">
        <v>1.4390099999999999E-2</v>
      </c>
      <c r="AO132" s="19">
        <v>1.4200900000000001E-2</v>
      </c>
      <c r="AP132" s="19">
        <v>1.2833600000000001E-2</v>
      </c>
      <c r="AQ132" s="19">
        <v>1.3401700000000001E-2</v>
      </c>
      <c r="AR132" s="19">
        <v>1.34614E-2</v>
      </c>
      <c r="AS132" s="19">
        <v>1.5641800000000001E-2</v>
      </c>
      <c r="AT132" s="19">
        <v>1.8027600000000001E-2</v>
      </c>
      <c r="AU132" s="19">
        <v>1.8283199999999999E-2</v>
      </c>
      <c r="AV132" s="19">
        <v>1.8809800000000002E-2</v>
      </c>
      <c r="AW132" s="32">
        <v>1.8475999999999999E-2</v>
      </c>
      <c r="AX132" s="19">
        <v>0</v>
      </c>
      <c r="AY132" s="19">
        <v>0</v>
      </c>
      <c r="AZ132" s="19">
        <v>0</v>
      </c>
      <c r="BA132" s="19">
        <v>0</v>
      </c>
      <c r="BB132" s="19">
        <v>0</v>
      </c>
      <c r="BC132" s="19">
        <v>0</v>
      </c>
      <c r="BD132" s="19">
        <v>0</v>
      </c>
      <c r="BE132" s="19">
        <v>0</v>
      </c>
      <c r="BF132" s="19">
        <v>0</v>
      </c>
      <c r="BG132" s="19">
        <v>0</v>
      </c>
      <c r="BH132" s="32">
        <v>0</v>
      </c>
      <c r="BI132" s="19" t="s">
        <v>4104</v>
      </c>
      <c r="BJ132" s="19" t="s">
        <v>4104</v>
      </c>
      <c r="BK132" s="19" t="s">
        <v>4104</v>
      </c>
      <c r="BL132" s="19" t="s">
        <v>4104</v>
      </c>
      <c r="BM132" s="19" t="s">
        <v>4104</v>
      </c>
      <c r="BN132" s="19" t="s">
        <v>4104</v>
      </c>
      <c r="BO132" s="19" t="s">
        <v>4104</v>
      </c>
      <c r="BP132" s="19" t="s">
        <v>4104</v>
      </c>
      <c r="BQ132" s="19" t="s">
        <v>4104</v>
      </c>
      <c r="BR132" s="19" t="s">
        <v>4104</v>
      </c>
      <c r="BS132" s="32" t="s">
        <v>4104</v>
      </c>
      <c r="BT132" s="19" t="s">
        <v>4104</v>
      </c>
      <c r="BU132" s="19" t="s">
        <v>4104</v>
      </c>
      <c r="BV132" s="19" t="s">
        <v>4104</v>
      </c>
      <c r="BW132" s="19" t="s">
        <v>4104</v>
      </c>
      <c r="BX132" s="19" t="s">
        <v>4104</v>
      </c>
      <c r="BY132" s="19" t="s">
        <v>4104</v>
      </c>
      <c r="BZ132" s="19" t="s">
        <v>4104</v>
      </c>
      <c r="CA132" s="19" t="s">
        <v>4104</v>
      </c>
      <c r="CB132" s="19" t="s">
        <v>4104</v>
      </c>
      <c r="CC132" s="19" t="s">
        <v>4104</v>
      </c>
      <c r="CD132" s="32" t="s">
        <v>4104</v>
      </c>
      <c r="CE132" s="19" t="s">
        <v>4104</v>
      </c>
      <c r="CF132" s="19" t="s">
        <v>4104</v>
      </c>
      <c r="CG132" s="19" t="s">
        <v>4104</v>
      </c>
      <c r="CH132" s="19" t="s">
        <v>4104</v>
      </c>
      <c r="CI132" s="19" t="s">
        <v>4104</v>
      </c>
      <c r="CJ132" s="19" t="s">
        <v>4104</v>
      </c>
      <c r="CK132" s="19" t="s">
        <v>4104</v>
      </c>
      <c r="CL132" s="19" t="s">
        <v>4104</v>
      </c>
      <c r="CM132" s="19" t="s">
        <v>4104</v>
      </c>
      <c r="CN132" s="19" t="s">
        <v>4104</v>
      </c>
      <c r="CO132" s="32" t="s">
        <v>4104</v>
      </c>
      <c r="CP132" s="19" t="s">
        <v>4104</v>
      </c>
      <c r="CQ132" s="19" t="s">
        <v>4104</v>
      </c>
      <c r="CR132" s="19" t="s">
        <v>4104</v>
      </c>
      <c r="CS132" s="19" t="s">
        <v>4104</v>
      </c>
      <c r="CT132" s="19" t="s">
        <v>4104</v>
      </c>
      <c r="CU132" s="19" t="s">
        <v>4104</v>
      </c>
      <c r="CV132" s="19" t="s">
        <v>4104</v>
      </c>
      <c r="CW132" s="19" t="s">
        <v>4104</v>
      </c>
      <c r="CX132" s="19" t="s">
        <v>4104</v>
      </c>
      <c r="CY132" s="19" t="s">
        <v>4104</v>
      </c>
      <c r="CZ132" s="32" t="s">
        <v>4104</v>
      </c>
    </row>
    <row r="133" spans="1:104" x14ac:dyDescent="0.2">
      <c r="A133" s="19" t="s">
        <v>3770</v>
      </c>
      <c r="B133" s="19" t="s">
        <v>3771</v>
      </c>
      <c r="E133" s="32" t="s">
        <v>173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32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32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19">
        <v>0</v>
      </c>
      <c r="AI133" s="19">
        <v>0</v>
      </c>
      <c r="AJ133" s="19">
        <v>0</v>
      </c>
      <c r="AK133" s="19">
        <v>0</v>
      </c>
      <c r="AL133" s="32">
        <v>0</v>
      </c>
      <c r="AM133" s="19">
        <v>1.6362700000000001E-2</v>
      </c>
      <c r="AN133" s="19">
        <v>1.7953199999999999E-2</v>
      </c>
      <c r="AO133" s="19">
        <v>1.8852000000000001E-2</v>
      </c>
      <c r="AP133" s="19">
        <v>1.9953100000000001E-2</v>
      </c>
      <c r="AQ133" s="19">
        <v>2.12497E-2</v>
      </c>
      <c r="AR133" s="19">
        <v>2.0880099999999999E-2</v>
      </c>
      <c r="AS133" s="19">
        <v>2.0522499999999999E-2</v>
      </c>
      <c r="AT133" s="19">
        <v>2.1096699999999999E-2</v>
      </c>
      <c r="AU133" s="19">
        <v>1.9767400000000001E-2</v>
      </c>
      <c r="AV133" s="19">
        <v>2.1878399999999999E-2</v>
      </c>
      <c r="AW133" s="32">
        <v>2.2363000000000001E-2</v>
      </c>
      <c r="AX133" s="19">
        <v>1</v>
      </c>
      <c r="AY133" s="19">
        <v>1</v>
      </c>
      <c r="AZ133" s="19">
        <v>1</v>
      </c>
      <c r="BA133" s="19">
        <v>1</v>
      </c>
      <c r="BB133" s="19">
        <v>1</v>
      </c>
      <c r="BC133" s="19">
        <v>1</v>
      </c>
      <c r="BD133" s="19">
        <v>1</v>
      </c>
      <c r="BE133" s="19">
        <v>1</v>
      </c>
      <c r="BF133" s="19">
        <v>1</v>
      </c>
      <c r="BG133" s="19">
        <v>1</v>
      </c>
      <c r="BH133" s="32">
        <v>1</v>
      </c>
      <c r="BI133" s="19">
        <v>2.2613852109999999</v>
      </c>
      <c r="BJ133" s="19">
        <v>2.887624969</v>
      </c>
      <c r="BK133" s="19">
        <v>2.3347105159999999</v>
      </c>
      <c r="BL133" s="19">
        <v>4.0396295469999997</v>
      </c>
      <c r="BM133" s="19">
        <v>2.6404508799999999</v>
      </c>
      <c r="BN133" s="19">
        <v>2.3557789530000002</v>
      </c>
      <c r="BO133" s="19">
        <v>2.4061573859999998</v>
      </c>
      <c r="BP133" s="19">
        <v>2.6058904850000002</v>
      </c>
      <c r="BQ133" s="19">
        <v>1.605686325</v>
      </c>
      <c r="BR133" s="19">
        <v>1.722051271</v>
      </c>
      <c r="BS133" s="32">
        <v>1.8584400350000001</v>
      </c>
      <c r="BT133" s="19" t="s">
        <v>4104</v>
      </c>
      <c r="BU133" s="19" t="s">
        <v>4104</v>
      </c>
      <c r="BV133" s="19">
        <v>0.26497098899999999</v>
      </c>
      <c r="BW133" s="19">
        <v>0.31472148900000002</v>
      </c>
      <c r="BX133" s="19">
        <v>0.29384531000000003</v>
      </c>
      <c r="BY133" s="19">
        <v>0.28978582400000003</v>
      </c>
      <c r="BZ133" s="19">
        <v>0.28978582400000003</v>
      </c>
      <c r="CA133" s="19">
        <v>0.267282982</v>
      </c>
      <c r="CB133" s="19">
        <v>0.31346166600000003</v>
      </c>
      <c r="CC133" s="19">
        <v>0.38077648200000003</v>
      </c>
      <c r="CD133" s="32">
        <v>0.32741661100000002</v>
      </c>
      <c r="CE133" s="19" t="s">
        <v>4104</v>
      </c>
      <c r="CF133" s="19" t="s">
        <v>4104</v>
      </c>
      <c r="CG133" s="19">
        <v>6.8396382000000006E-2</v>
      </c>
      <c r="CH133" s="19">
        <v>7.0296178000000001E-2</v>
      </c>
      <c r="CI133" s="19">
        <v>5.8795570999999998E-2</v>
      </c>
      <c r="CJ133" s="19">
        <v>3.3070750000000003E-2</v>
      </c>
      <c r="CK133" s="19">
        <v>3.3070750000000003E-2</v>
      </c>
      <c r="CL133" s="19">
        <v>2.3209E-2</v>
      </c>
      <c r="CM133" s="19">
        <v>5.4361E-2</v>
      </c>
      <c r="CN133" s="19">
        <v>4.8079999999999998E-2</v>
      </c>
      <c r="CO133" s="32">
        <v>5.5248999999999999E-2</v>
      </c>
      <c r="CP133" s="19">
        <v>19.937064769238376</v>
      </c>
      <c r="CQ133" s="19">
        <v>20.451867003387925</v>
      </c>
      <c r="CR133" s="19">
        <v>20.465603172615108</v>
      </c>
      <c r="CS133" s="19">
        <v>21.196649746601533</v>
      </c>
      <c r="CT133" s="19">
        <v>20.904158790439105</v>
      </c>
      <c r="CU133" s="19">
        <v>20.852900848527725</v>
      </c>
      <c r="CV133" s="19">
        <v>20.888479382702684</v>
      </c>
      <c r="CW133" s="19">
        <v>21.058946045710638</v>
      </c>
      <c r="CX133" s="19">
        <v>20.702604759287134</v>
      </c>
      <c r="CY133" s="19">
        <v>20.848877614542964</v>
      </c>
      <c r="CZ133" s="32">
        <v>21.006894179124693</v>
      </c>
    </row>
    <row r="134" spans="1:104" x14ac:dyDescent="0.2">
      <c r="A134" s="19" t="s">
        <v>3772</v>
      </c>
      <c r="B134" s="19" t="s">
        <v>3773</v>
      </c>
      <c r="E134" s="32" t="s">
        <v>173</v>
      </c>
      <c r="F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32">
        <v>0</v>
      </c>
      <c r="Q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32">
        <v>0</v>
      </c>
      <c r="AB134" s="19">
        <v>0</v>
      </c>
      <c r="AE134" s="19">
        <v>0</v>
      </c>
      <c r="AF134" s="19">
        <v>0</v>
      </c>
      <c r="AG134" s="19">
        <v>0</v>
      </c>
      <c r="AH134" s="19">
        <v>0</v>
      </c>
      <c r="AI134" s="19">
        <v>0</v>
      </c>
      <c r="AJ134" s="19">
        <v>0</v>
      </c>
      <c r="AK134" s="19">
        <v>0</v>
      </c>
      <c r="AL134" s="32">
        <v>0</v>
      </c>
      <c r="AM134" s="19">
        <v>2.0627900000000001E-2</v>
      </c>
      <c r="AP134" s="19">
        <v>2.06865E-2</v>
      </c>
      <c r="AQ134" s="19">
        <v>1.96922E-2</v>
      </c>
      <c r="AR134" s="19">
        <v>2.0219399999999998E-2</v>
      </c>
      <c r="AS134" s="19">
        <v>1.9819300000000001E-2</v>
      </c>
      <c r="AT134" s="19">
        <v>9.2981999999999995E-2</v>
      </c>
      <c r="AU134" s="19">
        <v>2.0809100000000001E-2</v>
      </c>
      <c r="AV134" s="19">
        <v>2.05042E-2</v>
      </c>
      <c r="AW134" s="32">
        <v>2.5637799999999999E-2</v>
      </c>
      <c r="AX134" s="19">
        <v>0</v>
      </c>
      <c r="BA134" s="19">
        <v>0</v>
      </c>
      <c r="BB134" s="19">
        <v>0</v>
      </c>
      <c r="BC134" s="19">
        <v>0</v>
      </c>
      <c r="BD134" s="19">
        <v>0</v>
      </c>
      <c r="BE134" s="19">
        <v>0</v>
      </c>
      <c r="BF134" s="19">
        <v>0</v>
      </c>
      <c r="BG134" s="19">
        <v>0</v>
      </c>
      <c r="BH134" s="32">
        <v>0</v>
      </c>
      <c r="BI134" s="19">
        <v>1.561057975</v>
      </c>
      <c r="BJ134" s="19" t="s">
        <v>4104</v>
      </c>
      <c r="BK134" s="19" t="s">
        <v>4104</v>
      </c>
      <c r="BL134" s="19">
        <v>1.21534996</v>
      </c>
      <c r="BM134" s="19">
        <v>1.251186374</v>
      </c>
      <c r="BN134" s="19">
        <v>1.539435544</v>
      </c>
      <c r="BO134" s="19">
        <v>1.6022453560000001</v>
      </c>
      <c r="BP134" s="19">
        <v>1.8687190389999999</v>
      </c>
      <c r="BQ134" s="19">
        <v>1.5554241639999999</v>
      </c>
      <c r="BR134" s="19">
        <v>1.807034316</v>
      </c>
      <c r="BS134" s="32">
        <v>1.4182051090000001</v>
      </c>
      <c r="BT134" s="19" t="s">
        <v>4104</v>
      </c>
      <c r="BU134" s="19" t="s">
        <v>4104</v>
      </c>
      <c r="BV134" s="19" t="s">
        <v>4104</v>
      </c>
      <c r="BW134" s="19">
        <v>4.8936929999999997E-2</v>
      </c>
      <c r="BX134" s="19">
        <v>4.8936929999999997E-2</v>
      </c>
      <c r="BY134" s="19">
        <v>4.0553369999999998E-2</v>
      </c>
      <c r="BZ134" s="19">
        <v>2.1613750000000001E-2</v>
      </c>
      <c r="CA134" s="19">
        <v>1.0597301E-2</v>
      </c>
      <c r="CB134" s="19">
        <v>0.20988718000000001</v>
      </c>
      <c r="CC134" s="19">
        <v>0.47544143700000002</v>
      </c>
      <c r="CD134" s="32">
        <v>0.47544143700000002</v>
      </c>
      <c r="CE134" s="19" t="s">
        <v>4104</v>
      </c>
      <c r="CF134" s="19" t="s">
        <v>4104</v>
      </c>
      <c r="CG134" s="19" t="s">
        <v>4104</v>
      </c>
      <c r="CH134" s="19">
        <v>6.0091801E-2</v>
      </c>
      <c r="CI134" s="19">
        <v>6.0091801E-2</v>
      </c>
      <c r="CJ134" s="19">
        <v>6.5168290000000004E-2</v>
      </c>
      <c r="CK134" s="19">
        <v>4.3340930999999999E-2</v>
      </c>
      <c r="CL134" s="19">
        <v>6.3311999999999993E-2</v>
      </c>
      <c r="CM134" s="19">
        <v>8.1104999999999997E-2</v>
      </c>
      <c r="CN134" s="19">
        <v>5.7439999999999998E-2</v>
      </c>
      <c r="CO134" s="32">
        <v>5.7439999999999998E-2</v>
      </c>
      <c r="CP134" s="19">
        <v>18.511394010485958</v>
      </c>
      <c r="CQ134" s="19" t="s">
        <v>4104</v>
      </c>
      <c r="CR134" s="19" t="s">
        <v>4104</v>
      </c>
      <c r="CS134" s="19">
        <v>18.42239227844124</v>
      </c>
      <c r="CT134" s="19">
        <v>18.56108508863862</v>
      </c>
      <c r="CU134" s="19">
        <v>18.581374258393371</v>
      </c>
      <c r="CV134" s="19">
        <v>18.688526878553176</v>
      </c>
      <c r="CW134" s="19">
        <v>18.913765932641422</v>
      </c>
      <c r="CX134" s="19">
        <v>18.84142650592262</v>
      </c>
      <c r="CY134" s="19">
        <v>19.046418085082959</v>
      </c>
      <c r="CZ134" s="32" t="s">
        <v>4104</v>
      </c>
    </row>
    <row r="135" spans="1:104" x14ac:dyDescent="0.2">
      <c r="A135" s="19" t="s">
        <v>3776</v>
      </c>
      <c r="B135" s="19" t="s">
        <v>3777</v>
      </c>
      <c r="E135" s="32" t="s">
        <v>173</v>
      </c>
      <c r="K135" s="19">
        <v>0</v>
      </c>
      <c r="L135" s="19">
        <v>0</v>
      </c>
      <c r="P135" s="32"/>
      <c r="V135" s="19">
        <v>0</v>
      </c>
      <c r="W135" s="19">
        <v>0</v>
      </c>
      <c r="AA135" s="32"/>
      <c r="AG135" s="19">
        <v>0</v>
      </c>
      <c r="AH135" s="19">
        <v>0</v>
      </c>
      <c r="AL135" s="32"/>
      <c r="AR135" s="19">
        <v>3.1384299999999997E-2</v>
      </c>
      <c r="AS135" s="19">
        <v>3.0475599999999999E-2</v>
      </c>
      <c r="AW135" s="32"/>
      <c r="BC135" s="19">
        <v>0</v>
      </c>
      <c r="BD135" s="19">
        <v>0</v>
      </c>
      <c r="BH135" s="32"/>
      <c r="BI135" s="19" t="s">
        <v>4104</v>
      </c>
      <c r="BJ135" s="19" t="s">
        <v>4104</v>
      </c>
      <c r="BK135" s="19" t="s">
        <v>4104</v>
      </c>
      <c r="BL135" s="19" t="s">
        <v>4104</v>
      </c>
      <c r="BM135" s="19" t="s">
        <v>4104</v>
      </c>
      <c r="BN135" s="19">
        <v>1.1147931099999999</v>
      </c>
      <c r="BO135" s="19">
        <v>0.54147897300000003</v>
      </c>
      <c r="BP135" s="19" t="s">
        <v>4104</v>
      </c>
      <c r="BQ135" s="19" t="s">
        <v>4104</v>
      </c>
      <c r="BR135" s="19" t="s">
        <v>4104</v>
      </c>
      <c r="BS135" s="32" t="s">
        <v>4104</v>
      </c>
      <c r="BT135" s="19" t="s">
        <v>4104</v>
      </c>
      <c r="BU135" s="19" t="s">
        <v>4104</v>
      </c>
      <c r="BV135" s="19" t="s">
        <v>4104</v>
      </c>
      <c r="BW135" s="19" t="s">
        <v>4104</v>
      </c>
      <c r="BX135" s="19" t="s">
        <v>4104</v>
      </c>
      <c r="BY135" s="19">
        <v>5.8056578999999997E-2</v>
      </c>
      <c r="BZ135" s="19">
        <v>5.8056578999999997E-2</v>
      </c>
      <c r="CA135" s="19" t="s">
        <v>4104</v>
      </c>
      <c r="CB135" s="19" t="s">
        <v>4104</v>
      </c>
      <c r="CC135" s="19" t="s">
        <v>4104</v>
      </c>
      <c r="CD135" s="32" t="s">
        <v>4104</v>
      </c>
      <c r="CE135" s="19" t="s">
        <v>4104</v>
      </c>
      <c r="CF135" s="19" t="s">
        <v>4104</v>
      </c>
      <c r="CG135" s="19" t="s">
        <v>4104</v>
      </c>
      <c r="CH135" s="19" t="s">
        <v>4104</v>
      </c>
      <c r="CI135" s="19" t="s">
        <v>4104</v>
      </c>
      <c r="CJ135" s="19">
        <v>-6.8725470999999996E-2</v>
      </c>
      <c r="CK135" s="19">
        <v>-6.8725470999999996E-2</v>
      </c>
      <c r="CL135" s="19" t="s">
        <v>4104</v>
      </c>
      <c r="CM135" s="19" t="s">
        <v>4104</v>
      </c>
      <c r="CN135" s="19" t="s">
        <v>4104</v>
      </c>
      <c r="CO135" s="32" t="s">
        <v>4104</v>
      </c>
      <c r="CP135" s="19" t="s">
        <v>4104</v>
      </c>
      <c r="CQ135" s="19" t="s">
        <v>4104</v>
      </c>
      <c r="CR135" s="19" t="s">
        <v>4104</v>
      </c>
      <c r="CS135" s="19" t="s">
        <v>4104</v>
      </c>
      <c r="CT135" s="19" t="s">
        <v>4104</v>
      </c>
      <c r="CU135" s="19">
        <v>18.164736328087539</v>
      </c>
      <c r="CV135" s="19">
        <v>17.43705023775863</v>
      </c>
      <c r="CW135" s="19" t="s">
        <v>4104</v>
      </c>
      <c r="CX135" s="19" t="s">
        <v>4104</v>
      </c>
      <c r="CY135" s="19" t="s">
        <v>4104</v>
      </c>
      <c r="CZ135" s="32" t="s">
        <v>4104</v>
      </c>
    </row>
    <row r="136" spans="1:104" x14ac:dyDescent="0.2">
      <c r="A136" s="19" t="s">
        <v>3778</v>
      </c>
      <c r="B136" s="19" t="s">
        <v>3779</v>
      </c>
      <c r="E136" s="32" t="s">
        <v>173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32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32">
        <v>0</v>
      </c>
      <c r="AF136" s="19">
        <v>0</v>
      </c>
      <c r="AG136" s="19">
        <v>0</v>
      </c>
      <c r="AH136" s="19">
        <v>0</v>
      </c>
      <c r="AI136" s="19">
        <v>0</v>
      </c>
      <c r="AJ136" s="19">
        <v>0</v>
      </c>
      <c r="AK136" s="19">
        <v>0</v>
      </c>
      <c r="AL136" s="32">
        <v>0</v>
      </c>
      <c r="AQ136" s="19">
        <v>2.1165099999999999E-2</v>
      </c>
      <c r="AR136" s="19">
        <v>2.03927E-2</v>
      </c>
      <c r="AS136" s="19">
        <v>2.0324600000000002E-2</v>
      </c>
      <c r="AT136" s="19">
        <v>2.0125299999999999E-2</v>
      </c>
      <c r="AU136" s="19">
        <v>2.0998800000000001E-2</v>
      </c>
      <c r="AV136" s="19">
        <v>2.0990200000000001E-2</v>
      </c>
      <c r="AW136" s="32">
        <v>2.3670099999999999E-2</v>
      </c>
      <c r="BB136" s="19">
        <v>1</v>
      </c>
      <c r="BC136" s="19">
        <v>0</v>
      </c>
      <c r="BD136" s="19">
        <v>0</v>
      </c>
      <c r="BE136" s="19">
        <v>0</v>
      </c>
      <c r="BF136" s="19">
        <v>0</v>
      </c>
      <c r="BG136" s="19">
        <v>0</v>
      </c>
      <c r="BH136" s="32">
        <v>0</v>
      </c>
      <c r="BI136" s="19" t="s">
        <v>4104</v>
      </c>
      <c r="BJ136" s="19" t="s">
        <v>4104</v>
      </c>
      <c r="BK136" s="19" t="s">
        <v>4104</v>
      </c>
      <c r="BL136" s="19" t="s">
        <v>4104</v>
      </c>
      <c r="BM136" s="19">
        <v>2.1368413510000002</v>
      </c>
      <c r="BN136" s="19">
        <v>1.8545682299999999</v>
      </c>
      <c r="BO136" s="19">
        <v>1.7849738319999999</v>
      </c>
      <c r="BP136" s="19">
        <v>2.0946582540000001</v>
      </c>
      <c r="BQ136" s="19">
        <v>2.4245222050000002</v>
      </c>
      <c r="BR136" s="19">
        <v>3.6276690120000001</v>
      </c>
      <c r="BS136" s="32">
        <v>3.5592932739999998</v>
      </c>
      <c r="BT136" s="19" t="s">
        <v>4104</v>
      </c>
      <c r="BU136" s="19" t="s">
        <v>4104</v>
      </c>
      <c r="BV136" s="19" t="s">
        <v>4104</v>
      </c>
      <c r="BW136" s="19" t="s">
        <v>4104</v>
      </c>
      <c r="BX136" s="19">
        <v>0.201534138</v>
      </c>
      <c r="BY136" s="19">
        <v>0.26175622900000001</v>
      </c>
      <c r="BZ136" s="19">
        <v>0.32893558499999997</v>
      </c>
      <c r="CA136" s="19">
        <v>0.36602886200000001</v>
      </c>
      <c r="CB136" s="19">
        <v>0.27907760599999998</v>
      </c>
      <c r="CC136" s="19">
        <v>0.23691585500000001</v>
      </c>
      <c r="CD136" s="32">
        <v>0.32749877900000002</v>
      </c>
      <c r="CE136" s="19" t="s">
        <v>4104</v>
      </c>
      <c r="CF136" s="19" t="s">
        <v>4104</v>
      </c>
      <c r="CG136" s="19" t="s">
        <v>4104</v>
      </c>
      <c r="CH136" s="19" t="s">
        <v>4104</v>
      </c>
      <c r="CI136" s="19">
        <v>7.3153939000000001E-2</v>
      </c>
      <c r="CJ136" s="19">
        <v>6.9400029000000002E-2</v>
      </c>
      <c r="CK136" s="19">
        <v>5.9399672000000001E-2</v>
      </c>
      <c r="CL136" s="19">
        <v>5.3577E-2</v>
      </c>
      <c r="CM136" s="19">
        <v>6.2694E-2</v>
      </c>
      <c r="CN136" s="19">
        <v>7.0723999999999995E-2</v>
      </c>
      <c r="CO136" s="32">
        <v>6.9139999999999993E-2</v>
      </c>
      <c r="CP136" s="19" t="s">
        <v>4104</v>
      </c>
      <c r="CQ136" s="19" t="s">
        <v>4104</v>
      </c>
      <c r="CR136" s="19" t="s">
        <v>4104</v>
      </c>
      <c r="CS136" s="19" t="s">
        <v>4104</v>
      </c>
      <c r="CT136" s="19">
        <v>17.998361906272041</v>
      </c>
      <c r="CU136" s="19">
        <v>18.064094367519989</v>
      </c>
      <c r="CV136" s="19">
        <v>18.291332589374047</v>
      </c>
      <c r="CW136" s="19">
        <v>18.533480718087674</v>
      </c>
      <c r="CX136" s="19">
        <v>18.925472802315028</v>
      </c>
      <c r="CY136" s="19">
        <v>19.047503275864941</v>
      </c>
      <c r="CZ136" s="32" t="s">
        <v>4104</v>
      </c>
    </row>
    <row r="137" spans="1:104" x14ac:dyDescent="0.2">
      <c r="A137" s="19" t="s">
        <v>3780</v>
      </c>
      <c r="B137" s="19" t="s">
        <v>3781</v>
      </c>
      <c r="E137" s="32" t="s">
        <v>173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32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32">
        <v>0</v>
      </c>
      <c r="AG137" s="19">
        <v>0</v>
      </c>
      <c r="AH137" s="19">
        <v>0</v>
      </c>
      <c r="AI137" s="19">
        <v>0</v>
      </c>
      <c r="AJ137" s="19">
        <v>0</v>
      </c>
      <c r="AK137" s="19">
        <v>0</v>
      </c>
      <c r="AL137" s="32">
        <v>0</v>
      </c>
      <c r="AR137" s="19">
        <v>2.35713E-2</v>
      </c>
      <c r="AS137" s="19">
        <v>2.34532E-2</v>
      </c>
      <c r="AT137" s="19">
        <v>2.3166800000000001E-2</v>
      </c>
      <c r="AU137" s="19">
        <v>2.15885E-2</v>
      </c>
      <c r="AV137" s="19">
        <v>2.24824E-2</v>
      </c>
      <c r="AW137" s="32">
        <v>2.0235699999999999E-2</v>
      </c>
      <c r="BC137" s="19">
        <v>0</v>
      </c>
      <c r="BD137" s="19">
        <v>0</v>
      </c>
      <c r="BE137" s="19">
        <v>0</v>
      </c>
      <c r="BF137" s="19">
        <v>0</v>
      </c>
      <c r="BG137" s="19">
        <v>0</v>
      </c>
      <c r="BH137" s="32">
        <v>0</v>
      </c>
      <c r="BI137" s="19" t="s">
        <v>4104</v>
      </c>
      <c r="BJ137" s="19" t="s">
        <v>4104</v>
      </c>
      <c r="BK137" s="19" t="s">
        <v>4104</v>
      </c>
      <c r="BL137" s="19" t="s">
        <v>4104</v>
      </c>
      <c r="BM137" s="19" t="s">
        <v>4104</v>
      </c>
      <c r="BN137" s="19">
        <v>0.52583789730000008</v>
      </c>
      <c r="BO137" s="19">
        <v>0.90088270400000003</v>
      </c>
      <c r="BP137" s="19">
        <v>0.57649497699999996</v>
      </c>
      <c r="BQ137" s="19">
        <v>0.52583789730000008</v>
      </c>
      <c r="BR137" s="19">
        <v>0.67430331499999996</v>
      </c>
      <c r="BS137" s="32">
        <v>3.3032843920000001</v>
      </c>
      <c r="BT137" s="19" t="s">
        <v>4104</v>
      </c>
      <c r="BU137" s="19" t="s">
        <v>4104</v>
      </c>
      <c r="BV137" s="19" t="s">
        <v>4104</v>
      </c>
      <c r="BW137" s="19" t="s">
        <v>4104</v>
      </c>
      <c r="BX137" s="19" t="s">
        <v>4104</v>
      </c>
      <c r="BY137" s="19">
        <v>3.5452289999999997E-2</v>
      </c>
      <c r="BZ137" s="19">
        <v>3.5452289999999997E-2</v>
      </c>
      <c r="CA137" s="19">
        <v>5.0050902000000001E-2</v>
      </c>
      <c r="CB137" s="19">
        <v>3.3981248999999998E-2</v>
      </c>
      <c r="CC137" s="19">
        <v>0.24235521300000001</v>
      </c>
      <c r="CD137" s="32">
        <v>0.405732117</v>
      </c>
      <c r="CE137" s="19" t="s">
        <v>4104</v>
      </c>
      <c r="CF137" s="19" t="s">
        <v>4104</v>
      </c>
      <c r="CG137" s="19" t="s">
        <v>4104</v>
      </c>
      <c r="CH137" s="19" t="s">
        <v>4104</v>
      </c>
      <c r="CI137" s="19" t="s">
        <v>4104</v>
      </c>
      <c r="CJ137" s="19">
        <v>-0.17001918799999999</v>
      </c>
      <c r="CK137" s="19">
        <v>-0.17001918799999999</v>
      </c>
      <c r="CL137" s="19">
        <v>2.8040000000000001E-3</v>
      </c>
      <c r="CM137" s="19">
        <v>-0.22831000000000001</v>
      </c>
      <c r="CN137" s="19">
        <v>-4.0739999999999998E-2</v>
      </c>
      <c r="CO137" s="32">
        <v>-1.226E-2</v>
      </c>
      <c r="CP137" s="19" t="s">
        <v>4104</v>
      </c>
      <c r="CQ137" s="19" t="s">
        <v>4104</v>
      </c>
      <c r="CR137" s="19" t="s">
        <v>4104</v>
      </c>
      <c r="CS137" s="19" t="s">
        <v>4104</v>
      </c>
      <c r="CT137" s="19" t="s">
        <v>4104</v>
      </c>
      <c r="CU137" s="19">
        <v>17.238335697743228</v>
      </c>
      <c r="CV137" s="19">
        <v>17.932459374812645</v>
      </c>
      <c r="CW137" s="19">
        <v>17.533856577056319</v>
      </c>
      <c r="CX137" s="19">
        <v>16.826215184348062</v>
      </c>
      <c r="CY137" s="19">
        <v>17.117263224397906</v>
      </c>
      <c r="CZ137" s="32">
        <v>18.715697600983532</v>
      </c>
    </row>
    <row r="138" spans="1:104" x14ac:dyDescent="0.2">
      <c r="A138" s="19" t="s">
        <v>3917</v>
      </c>
      <c r="B138" s="19" t="s">
        <v>3918</v>
      </c>
      <c r="E138" s="32" t="s">
        <v>173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32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32">
        <v>1</v>
      </c>
      <c r="AG138" s="19">
        <v>0</v>
      </c>
      <c r="AH138" s="19">
        <v>0</v>
      </c>
      <c r="AI138" s="19">
        <v>0</v>
      </c>
      <c r="AJ138" s="19">
        <v>0</v>
      </c>
      <c r="AK138" s="19">
        <v>0</v>
      </c>
      <c r="AL138" s="32">
        <v>0</v>
      </c>
      <c r="AR138" s="19">
        <v>2.08389E-2</v>
      </c>
      <c r="AS138" s="19">
        <v>2.1256799999999999E-2</v>
      </c>
      <c r="AT138" s="19">
        <v>2.0922699999999999E-2</v>
      </c>
      <c r="AU138" s="19">
        <v>1.99043E-2</v>
      </c>
      <c r="AV138" s="19">
        <v>1.9429800000000001E-2</v>
      </c>
      <c r="AW138" s="32">
        <v>2.2126099999999999E-2</v>
      </c>
      <c r="BC138" s="19">
        <v>0</v>
      </c>
      <c r="BD138" s="19">
        <v>0</v>
      </c>
      <c r="BE138" s="19">
        <v>0</v>
      </c>
      <c r="BF138" s="19">
        <v>1</v>
      </c>
      <c r="BG138" s="19">
        <v>0</v>
      </c>
      <c r="BH138" s="32">
        <v>0</v>
      </c>
      <c r="BI138" s="19" t="s">
        <v>4104</v>
      </c>
      <c r="BJ138" s="19" t="s">
        <v>4104</v>
      </c>
      <c r="BK138" s="19" t="s">
        <v>4104</v>
      </c>
      <c r="BL138" s="19" t="s">
        <v>4104</v>
      </c>
      <c r="BM138" s="19" t="s">
        <v>4104</v>
      </c>
      <c r="BN138" s="19">
        <v>3.0419</v>
      </c>
      <c r="BO138" s="19">
        <v>2.5653000000000001</v>
      </c>
      <c r="BP138" s="19">
        <v>2.1537000000000002</v>
      </c>
      <c r="BQ138" s="19">
        <v>2.1537000000000002</v>
      </c>
      <c r="BR138" s="19">
        <v>2.9508000000000001</v>
      </c>
      <c r="BS138" s="32">
        <v>2.9508000000000001</v>
      </c>
      <c r="BT138" s="19" t="s">
        <v>4104</v>
      </c>
      <c r="BU138" s="19" t="s">
        <v>4104</v>
      </c>
      <c r="BV138" s="19" t="s">
        <v>4104</v>
      </c>
      <c r="BW138" s="19" t="s">
        <v>4104</v>
      </c>
      <c r="BX138" s="19" t="s">
        <v>4104</v>
      </c>
      <c r="BY138" s="19">
        <v>0.20275399999999999</v>
      </c>
      <c r="BZ138" s="19">
        <v>0.169239</v>
      </c>
      <c r="CA138" s="19">
        <v>0.27995999999999999</v>
      </c>
      <c r="CB138" s="19">
        <v>0.25121100000000002</v>
      </c>
      <c r="CC138" s="19">
        <v>0.25121100000000002</v>
      </c>
      <c r="CD138" s="32">
        <v>0.29110399999999997</v>
      </c>
      <c r="CE138" s="19" t="s">
        <v>4104</v>
      </c>
      <c r="CF138" s="19" t="s">
        <v>4104</v>
      </c>
      <c r="CG138" s="19" t="s">
        <v>4104</v>
      </c>
      <c r="CH138" s="19" t="s">
        <v>4104</v>
      </c>
      <c r="CI138" s="19" t="s">
        <v>4104</v>
      </c>
      <c r="CJ138" s="19">
        <v>8.1016000000000005E-2</v>
      </c>
      <c r="CK138" s="19">
        <v>9.1573000000000002E-2</v>
      </c>
      <c r="CL138" s="19">
        <v>3.6414000000000002E-2</v>
      </c>
      <c r="CM138" s="19">
        <v>3.5839999999999997E-2</v>
      </c>
      <c r="CN138" s="19">
        <v>3.5839999999999997E-2</v>
      </c>
      <c r="CO138" s="32">
        <v>-3.5716999999999999E-2</v>
      </c>
      <c r="CP138" s="19" t="s">
        <v>4104</v>
      </c>
      <c r="CQ138" s="19" t="s">
        <v>4104</v>
      </c>
      <c r="CR138" s="19" t="s">
        <v>4104</v>
      </c>
      <c r="CS138" s="19" t="s">
        <v>4104</v>
      </c>
      <c r="CT138" s="19" t="s">
        <v>4104</v>
      </c>
      <c r="CU138" s="19">
        <v>19.254580680217611</v>
      </c>
      <c r="CV138" s="19">
        <v>19.378337194502002</v>
      </c>
      <c r="CW138" s="19">
        <v>19.690547743823927</v>
      </c>
      <c r="CX138" s="19">
        <v>20.057950920474735</v>
      </c>
      <c r="CY138" s="19">
        <v>19.42846127635725</v>
      </c>
      <c r="CZ138" s="32" t="s">
        <v>4104</v>
      </c>
    </row>
    <row r="139" spans="1:104" x14ac:dyDescent="0.2">
      <c r="A139" s="19" t="s">
        <v>3788</v>
      </c>
      <c r="B139" s="19" t="s">
        <v>3789</v>
      </c>
      <c r="E139" s="32" t="s">
        <v>173</v>
      </c>
      <c r="M139" s="19">
        <v>0</v>
      </c>
      <c r="N139" s="19">
        <v>0</v>
      </c>
      <c r="O139" s="19">
        <v>0</v>
      </c>
      <c r="P139" s="32">
        <v>0</v>
      </c>
      <c r="X139" s="19">
        <v>0</v>
      </c>
      <c r="Y139" s="19">
        <v>0</v>
      </c>
      <c r="Z139" s="19">
        <v>0</v>
      </c>
      <c r="AA139" s="32">
        <v>0</v>
      </c>
      <c r="AI139" s="19">
        <v>0</v>
      </c>
      <c r="AJ139" s="19">
        <v>0</v>
      </c>
      <c r="AK139" s="19">
        <v>0</v>
      </c>
      <c r="AL139" s="32">
        <v>0</v>
      </c>
      <c r="AT139" s="19">
        <v>2.52445E-2</v>
      </c>
      <c r="AU139" s="19">
        <v>2.39879E-2</v>
      </c>
      <c r="AV139" s="19">
        <v>2.7143799999999999E-2</v>
      </c>
      <c r="AW139" s="32">
        <v>3.0751899999999999E-2</v>
      </c>
      <c r="BE139" s="19">
        <v>0</v>
      </c>
      <c r="BF139" s="19">
        <v>0</v>
      </c>
      <c r="BG139" s="19">
        <v>0</v>
      </c>
      <c r="BH139" s="32">
        <v>0</v>
      </c>
      <c r="BI139" s="19" t="s">
        <v>4104</v>
      </c>
      <c r="BJ139" s="19" t="s">
        <v>4104</v>
      </c>
      <c r="BK139" s="19" t="s">
        <v>4104</v>
      </c>
      <c r="BL139" s="19" t="s">
        <v>4104</v>
      </c>
      <c r="BM139" s="19" t="s">
        <v>4104</v>
      </c>
      <c r="BN139" s="19" t="s">
        <v>4104</v>
      </c>
      <c r="BO139" s="19" t="s">
        <v>4104</v>
      </c>
      <c r="BP139" s="19">
        <v>1.893652873</v>
      </c>
      <c r="BQ139" s="19">
        <v>0.99149298200000002</v>
      </c>
      <c r="BR139" s="19">
        <v>1.1492765819999999</v>
      </c>
      <c r="BS139" s="32">
        <v>1.1941849499999999</v>
      </c>
      <c r="BT139" s="19" t="s">
        <v>4104</v>
      </c>
      <c r="BU139" s="19" t="s">
        <v>4104</v>
      </c>
      <c r="BV139" s="19" t="s">
        <v>4104</v>
      </c>
      <c r="BW139" s="19" t="s">
        <v>4104</v>
      </c>
      <c r="BX139" s="19" t="s">
        <v>4104</v>
      </c>
      <c r="BY139" s="19" t="s">
        <v>4104</v>
      </c>
      <c r="BZ139" s="19" t="s">
        <v>4104</v>
      </c>
      <c r="CA139" s="19">
        <v>0.43835159299999998</v>
      </c>
      <c r="CB139" s="19">
        <v>0.33479751600000002</v>
      </c>
      <c r="CC139" s="19">
        <v>0.41975582099999997</v>
      </c>
      <c r="CD139" s="32">
        <v>0.39973857899999998</v>
      </c>
      <c r="CE139" s="19" t="s">
        <v>4104</v>
      </c>
      <c r="CF139" s="19" t="s">
        <v>4104</v>
      </c>
      <c r="CG139" s="19" t="s">
        <v>4104</v>
      </c>
      <c r="CH139" s="19" t="s">
        <v>4104</v>
      </c>
      <c r="CI139" s="19" t="s">
        <v>4104</v>
      </c>
      <c r="CJ139" s="19" t="s">
        <v>4104</v>
      </c>
      <c r="CK139" s="19" t="s">
        <v>4104</v>
      </c>
      <c r="CL139" s="19">
        <v>4.1889999999999997E-2</v>
      </c>
      <c r="CM139" s="19">
        <v>5.5337999999999998E-2</v>
      </c>
      <c r="CN139" s="19">
        <v>4.9874000000000002E-2</v>
      </c>
      <c r="CO139" s="32">
        <v>-6.3600000000000002E-3</v>
      </c>
      <c r="CP139" s="19" t="s">
        <v>4104</v>
      </c>
      <c r="CQ139" s="19" t="s">
        <v>4104</v>
      </c>
      <c r="CR139" s="19" t="s">
        <v>4104</v>
      </c>
      <c r="CS139" s="19" t="s">
        <v>4104</v>
      </c>
      <c r="CT139" s="19" t="s">
        <v>4104</v>
      </c>
      <c r="CU139" s="19" t="s">
        <v>4104</v>
      </c>
      <c r="CV139" s="19" t="s">
        <v>4104</v>
      </c>
      <c r="CW139" s="19">
        <v>20.078728613843452</v>
      </c>
      <c r="CX139" s="19">
        <v>19.600731381318461</v>
      </c>
      <c r="CY139" s="19">
        <v>19.849324332777986</v>
      </c>
      <c r="CZ139" s="32">
        <v>19.868429500178653</v>
      </c>
    </row>
    <row r="140" spans="1:104" x14ac:dyDescent="0.2">
      <c r="A140" s="19" t="s">
        <v>3790</v>
      </c>
      <c r="B140" s="19" t="s">
        <v>3791</v>
      </c>
      <c r="E140" s="32" t="s">
        <v>173</v>
      </c>
      <c r="M140" s="19">
        <v>0</v>
      </c>
      <c r="P140" s="32"/>
      <c r="X140" s="19">
        <v>0</v>
      </c>
      <c r="AA140" s="32"/>
      <c r="AI140" s="19">
        <v>0</v>
      </c>
      <c r="AL140" s="32"/>
      <c r="AT140" s="19">
        <v>2.4752199999999999E-2</v>
      </c>
      <c r="AW140" s="32"/>
      <c r="BE140" s="19">
        <v>0</v>
      </c>
      <c r="BH140" s="32"/>
      <c r="BI140" s="19" t="s">
        <v>4104</v>
      </c>
      <c r="BJ140" s="19" t="s">
        <v>4104</v>
      </c>
      <c r="BK140" s="19" t="s">
        <v>4104</v>
      </c>
      <c r="BL140" s="19" t="s">
        <v>4104</v>
      </c>
      <c r="BM140" s="19" t="s">
        <v>4104</v>
      </c>
      <c r="BN140" s="19" t="s">
        <v>4104</v>
      </c>
      <c r="BO140" s="19" t="s">
        <v>4104</v>
      </c>
      <c r="BP140" s="19">
        <v>2.9814877019999999</v>
      </c>
      <c r="BQ140" s="19" t="s">
        <v>4104</v>
      </c>
      <c r="BR140" s="19" t="s">
        <v>4104</v>
      </c>
      <c r="BS140" s="32" t="s">
        <v>4104</v>
      </c>
      <c r="BT140" s="19" t="s">
        <v>4104</v>
      </c>
      <c r="BU140" s="19" t="s">
        <v>4104</v>
      </c>
      <c r="BV140" s="19" t="s">
        <v>4104</v>
      </c>
      <c r="BW140" s="19" t="s">
        <v>4104</v>
      </c>
      <c r="BX140" s="19" t="s">
        <v>4104</v>
      </c>
      <c r="BY140" s="19" t="s">
        <v>4104</v>
      </c>
      <c r="BZ140" s="19" t="s">
        <v>4104</v>
      </c>
      <c r="CA140" s="19">
        <v>3.5953720000000002E-2</v>
      </c>
      <c r="CB140" s="19" t="s">
        <v>4104</v>
      </c>
      <c r="CC140" s="19" t="s">
        <v>4104</v>
      </c>
      <c r="CD140" s="32" t="s">
        <v>4104</v>
      </c>
      <c r="CE140" s="19" t="s">
        <v>4104</v>
      </c>
      <c r="CF140" s="19" t="s">
        <v>4104</v>
      </c>
      <c r="CG140" s="19" t="s">
        <v>4104</v>
      </c>
      <c r="CH140" s="19" t="s">
        <v>4104</v>
      </c>
      <c r="CI140" s="19" t="s">
        <v>4104</v>
      </c>
      <c r="CJ140" s="19" t="s">
        <v>4104</v>
      </c>
      <c r="CK140" s="19" t="s">
        <v>4104</v>
      </c>
      <c r="CL140" s="19">
        <v>9.8402000000000003E-2</v>
      </c>
      <c r="CM140" s="19" t="s">
        <v>4104</v>
      </c>
      <c r="CN140" s="19" t="s">
        <v>4104</v>
      </c>
      <c r="CO140" s="32" t="s">
        <v>4104</v>
      </c>
      <c r="CP140" s="19" t="s">
        <v>4104</v>
      </c>
      <c r="CQ140" s="19" t="s">
        <v>4104</v>
      </c>
      <c r="CR140" s="19" t="s">
        <v>4104</v>
      </c>
      <c r="CS140" s="19" t="s">
        <v>4104</v>
      </c>
      <c r="CT140" s="19" t="s">
        <v>4104</v>
      </c>
      <c r="CU140" s="19" t="s">
        <v>4104</v>
      </c>
      <c r="CV140" s="19" t="s">
        <v>4104</v>
      </c>
      <c r="CW140" s="19">
        <v>19.161677169966055</v>
      </c>
      <c r="CX140" s="19" t="s">
        <v>4104</v>
      </c>
      <c r="CY140" s="19" t="s">
        <v>4104</v>
      </c>
      <c r="CZ140" s="32" t="s">
        <v>4104</v>
      </c>
    </row>
    <row r="141" spans="1:104" x14ac:dyDescent="0.2">
      <c r="A141" s="19" t="s">
        <v>3792</v>
      </c>
      <c r="B141" s="19" t="s">
        <v>3793</v>
      </c>
      <c r="E141" s="32" t="s">
        <v>173</v>
      </c>
      <c r="M141" s="19">
        <v>0</v>
      </c>
      <c r="N141" s="19">
        <v>0</v>
      </c>
      <c r="O141" s="19">
        <v>0</v>
      </c>
      <c r="P141" s="32">
        <v>0</v>
      </c>
      <c r="X141" s="19">
        <v>0</v>
      </c>
      <c r="Y141" s="19">
        <v>0</v>
      </c>
      <c r="Z141" s="19">
        <v>0</v>
      </c>
      <c r="AA141" s="32">
        <v>1</v>
      </c>
      <c r="AI141" s="19">
        <v>0</v>
      </c>
      <c r="AJ141" s="19">
        <v>0</v>
      </c>
      <c r="AK141" s="19">
        <v>0</v>
      </c>
      <c r="AL141" s="32">
        <v>0</v>
      </c>
      <c r="AT141" s="19">
        <v>1.51027E-2</v>
      </c>
      <c r="AU141" s="19">
        <v>1.41747E-2</v>
      </c>
      <c r="AV141" s="19">
        <v>1.5927199999999999E-2</v>
      </c>
      <c r="AW141" s="32">
        <v>2.2487699999999999E-2</v>
      </c>
      <c r="BE141" s="19">
        <v>0</v>
      </c>
      <c r="BF141" s="19">
        <v>0</v>
      </c>
      <c r="BG141" s="19">
        <v>0</v>
      </c>
      <c r="BH141" s="32">
        <v>1</v>
      </c>
      <c r="BI141" s="19" t="s">
        <v>4104</v>
      </c>
      <c r="BJ141" s="19" t="s">
        <v>4104</v>
      </c>
      <c r="BK141" s="19" t="s">
        <v>4104</v>
      </c>
      <c r="BL141" s="19" t="s">
        <v>4104</v>
      </c>
      <c r="BM141" s="19" t="s">
        <v>4104</v>
      </c>
      <c r="BN141" s="19" t="s">
        <v>4104</v>
      </c>
      <c r="BO141" s="19" t="s">
        <v>4104</v>
      </c>
      <c r="BP141" s="19">
        <v>7.5848149029999998</v>
      </c>
      <c r="BQ141" s="19" t="s">
        <v>4104</v>
      </c>
      <c r="BR141" s="19">
        <v>11.025982470999988</v>
      </c>
      <c r="BS141" s="32">
        <v>10.588536830000001</v>
      </c>
      <c r="BT141" s="19" t="s">
        <v>4104</v>
      </c>
      <c r="BU141" s="19" t="s">
        <v>4104</v>
      </c>
      <c r="BV141" s="19" t="s">
        <v>4104</v>
      </c>
      <c r="BW141" s="19" t="s">
        <v>4104</v>
      </c>
      <c r="BX141" s="19" t="s">
        <v>4104</v>
      </c>
      <c r="BY141" s="19" t="s">
        <v>4104</v>
      </c>
      <c r="BZ141" s="19" t="s">
        <v>4104</v>
      </c>
      <c r="CA141" s="19">
        <v>0.31604129800000003</v>
      </c>
      <c r="CB141" s="19">
        <v>0.59129493700000002</v>
      </c>
      <c r="CC141" s="19">
        <v>0.65764663700000003</v>
      </c>
      <c r="CD141" s="32">
        <v>0.183928394</v>
      </c>
      <c r="CE141" s="19" t="s">
        <v>4104</v>
      </c>
      <c r="CF141" s="19" t="s">
        <v>4104</v>
      </c>
      <c r="CG141" s="19" t="s">
        <v>4104</v>
      </c>
      <c r="CH141" s="19" t="s">
        <v>4104</v>
      </c>
      <c r="CI141" s="19" t="s">
        <v>4104</v>
      </c>
      <c r="CJ141" s="19" t="s">
        <v>4104</v>
      </c>
      <c r="CK141" s="19" t="s">
        <v>4104</v>
      </c>
      <c r="CL141" s="19">
        <v>-0.25533</v>
      </c>
      <c r="CM141" s="19">
        <v>-0.25896999999999998</v>
      </c>
      <c r="CN141" s="19">
        <v>-0.15953000000000001</v>
      </c>
      <c r="CO141" s="32">
        <v>-0.40961999999999998</v>
      </c>
      <c r="CP141" s="19" t="s">
        <v>4104</v>
      </c>
      <c r="CQ141" s="19" t="s">
        <v>4104</v>
      </c>
      <c r="CR141" s="19" t="s">
        <v>4104</v>
      </c>
      <c r="CS141" s="19" t="s">
        <v>4104</v>
      </c>
      <c r="CT141" s="19" t="s">
        <v>4104</v>
      </c>
      <c r="CU141" s="19" t="s">
        <v>4104</v>
      </c>
      <c r="CV141" s="19" t="s">
        <v>4104</v>
      </c>
      <c r="CW141" s="19">
        <v>20.10557838593293</v>
      </c>
      <c r="CX141" s="19">
        <v>19.483316225643041</v>
      </c>
      <c r="CY141" s="19">
        <v>20.646669525288399</v>
      </c>
      <c r="CZ141" s="32">
        <v>23.290190403071897</v>
      </c>
    </row>
    <row r="142" spans="1:104" x14ac:dyDescent="0.2">
      <c r="A142" s="19" t="s">
        <v>3794</v>
      </c>
      <c r="B142" s="19" t="s">
        <v>3795</v>
      </c>
      <c r="E142" s="32" t="s">
        <v>173</v>
      </c>
      <c r="M142" s="19">
        <v>0</v>
      </c>
      <c r="N142" s="19">
        <v>0</v>
      </c>
      <c r="O142" s="19">
        <v>0</v>
      </c>
      <c r="P142" s="32">
        <v>0</v>
      </c>
      <c r="X142" s="19">
        <v>0</v>
      </c>
      <c r="Y142" s="19">
        <v>0</v>
      </c>
      <c r="Z142" s="19">
        <v>0</v>
      </c>
      <c r="AA142" s="32">
        <v>0</v>
      </c>
      <c r="AI142" s="19">
        <v>0</v>
      </c>
      <c r="AJ142" s="19">
        <v>0</v>
      </c>
      <c r="AK142" s="19">
        <v>0</v>
      </c>
      <c r="AL142" s="32">
        <v>0</v>
      </c>
      <c r="AT142" s="19">
        <v>2.1500999999999999E-2</v>
      </c>
      <c r="AU142" s="19">
        <v>2.01116E-2</v>
      </c>
      <c r="AV142" s="19">
        <v>1.9521E-2</v>
      </c>
      <c r="AW142" s="32">
        <v>2.5218000000000001E-2</v>
      </c>
      <c r="BE142" s="19">
        <v>0</v>
      </c>
      <c r="BF142" s="19">
        <v>0</v>
      </c>
      <c r="BG142" s="19">
        <v>0</v>
      </c>
      <c r="BH142" s="32">
        <v>0</v>
      </c>
      <c r="BI142" s="19" t="s">
        <v>4104</v>
      </c>
      <c r="BJ142" s="19" t="s">
        <v>4104</v>
      </c>
      <c r="BK142" s="19" t="s">
        <v>4104</v>
      </c>
      <c r="BL142" s="19" t="s">
        <v>4104</v>
      </c>
      <c r="BM142" s="19" t="s">
        <v>4104</v>
      </c>
      <c r="BN142" s="19" t="s">
        <v>4104</v>
      </c>
      <c r="BO142" s="19" t="s">
        <v>4104</v>
      </c>
      <c r="BP142" s="19">
        <v>1.291222402</v>
      </c>
      <c r="BQ142" s="19">
        <v>0.71919794699999995</v>
      </c>
      <c r="BR142" s="19">
        <v>6.7895822309999998</v>
      </c>
      <c r="BS142" s="32">
        <v>11.025982470999988</v>
      </c>
      <c r="BT142" s="19" t="s">
        <v>4104</v>
      </c>
      <c r="BU142" s="19" t="s">
        <v>4104</v>
      </c>
      <c r="BV142" s="19" t="s">
        <v>4104</v>
      </c>
      <c r="BW142" s="19" t="s">
        <v>4104</v>
      </c>
      <c r="BX142" s="19" t="s">
        <v>4104</v>
      </c>
      <c r="BY142" s="19" t="s">
        <v>4104</v>
      </c>
      <c r="BZ142" s="19" t="s">
        <v>4104</v>
      </c>
      <c r="CA142" s="19">
        <v>0.22701911899999999</v>
      </c>
      <c r="CB142" s="19">
        <v>0.269104748</v>
      </c>
      <c r="CC142" s="19">
        <v>0.36398143799999999</v>
      </c>
      <c r="CD142" s="32">
        <v>0.36705413799999997</v>
      </c>
      <c r="CE142" s="19" t="s">
        <v>4104</v>
      </c>
      <c r="CF142" s="19" t="s">
        <v>4104</v>
      </c>
      <c r="CG142" s="19" t="s">
        <v>4104</v>
      </c>
      <c r="CH142" s="19" t="s">
        <v>4104</v>
      </c>
      <c r="CI142" s="19" t="s">
        <v>4104</v>
      </c>
      <c r="CJ142" s="19" t="s">
        <v>4104</v>
      </c>
      <c r="CK142" s="19" t="s">
        <v>4104</v>
      </c>
      <c r="CL142" s="19">
        <v>-0.14879999999999999</v>
      </c>
      <c r="CM142" s="19">
        <v>-0.13072</v>
      </c>
      <c r="CN142" s="19">
        <v>-0.23022000000000001</v>
      </c>
      <c r="CO142" s="32">
        <v>-0.20795</v>
      </c>
      <c r="CP142" s="19" t="s">
        <v>4104</v>
      </c>
      <c r="CQ142" s="19" t="s">
        <v>4104</v>
      </c>
      <c r="CR142" s="19" t="s">
        <v>4104</v>
      </c>
      <c r="CS142" s="19" t="s">
        <v>4104</v>
      </c>
      <c r="CT142" s="19" t="s">
        <v>4104</v>
      </c>
      <c r="CU142" s="19" t="s">
        <v>4104</v>
      </c>
      <c r="CV142" s="19" t="s">
        <v>4104</v>
      </c>
      <c r="CW142" s="19">
        <v>18.183726005762914</v>
      </c>
      <c r="CX142" s="19">
        <v>17.647329509369929</v>
      </c>
      <c r="CY142" s="19">
        <v>20.17646427006245</v>
      </c>
      <c r="CZ142" s="32" t="s">
        <v>4104</v>
      </c>
    </row>
    <row r="143" spans="1:104" x14ac:dyDescent="0.2">
      <c r="A143" s="19" t="s">
        <v>3919</v>
      </c>
      <c r="B143" s="19" t="s">
        <v>3920</v>
      </c>
      <c r="E143" s="32" t="s">
        <v>173</v>
      </c>
      <c r="N143" s="19">
        <v>0</v>
      </c>
      <c r="O143" s="19">
        <v>0</v>
      </c>
      <c r="P143" s="32">
        <v>1</v>
      </c>
      <c r="Y143" s="19">
        <v>0</v>
      </c>
      <c r="Z143" s="19">
        <v>0</v>
      </c>
      <c r="AA143" s="32">
        <v>1</v>
      </c>
      <c r="AJ143" s="19">
        <v>0</v>
      </c>
      <c r="AK143" s="19">
        <v>0</v>
      </c>
      <c r="AL143" s="32">
        <v>1</v>
      </c>
      <c r="AU143" s="19">
        <v>2.0356800000000001E-2</v>
      </c>
      <c r="AV143" s="19">
        <v>2.0968000000000001E-2</v>
      </c>
      <c r="AW143" s="32">
        <v>2.37126E-2</v>
      </c>
      <c r="BF143" s="19">
        <v>1</v>
      </c>
      <c r="BG143" s="19">
        <v>1</v>
      </c>
      <c r="BH143" s="32">
        <v>1</v>
      </c>
      <c r="BI143" s="19" t="s">
        <v>4104</v>
      </c>
      <c r="BJ143" s="19" t="s">
        <v>4104</v>
      </c>
      <c r="BK143" s="19" t="s">
        <v>4104</v>
      </c>
      <c r="BL143" s="19" t="s">
        <v>4104</v>
      </c>
      <c r="BM143" s="19" t="s">
        <v>4104</v>
      </c>
      <c r="BN143" s="19" t="s">
        <v>4104</v>
      </c>
      <c r="BO143" s="19" t="s">
        <v>4104</v>
      </c>
      <c r="BP143" s="19" t="s">
        <v>4104</v>
      </c>
      <c r="BQ143" s="19" t="s">
        <v>4104</v>
      </c>
      <c r="BR143" s="19" t="s">
        <v>4104</v>
      </c>
      <c r="BS143" s="32" t="s">
        <v>4104</v>
      </c>
      <c r="BT143" s="19" t="s">
        <v>4104</v>
      </c>
      <c r="BU143" s="19" t="s">
        <v>4104</v>
      </c>
      <c r="BV143" s="19" t="s">
        <v>4104</v>
      </c>
      <c r="BW143" s="19" t="s">
        <v>4104</v>
      </c>
      <c r="BX143" s="19" t="s">
        <v>4104</v>
      </c>
      <c r="BY143" s="19" t="s">
        <v>4104</v>
      </c>
      <c r="BZ143" s="19" t="s">
        <v>4104</v>
      </c>
      <c r="CA143" s="19" t="s">
        <v>4104</v>
      </c>
      <c r="CB143" s="19" t="s">
        <v>4104</v>
      </c>
      <c r="CC143" s="19" t="s">
        <v>4104</v>
      </c>
      <c r="CD143" s="32" t="s">
        <v>4104</v>
      </c>
      <c r="CE143" s="19" t="s">
        <v>4104</v>
      </c>
      <c r="CF143" s="19" t="s">
        <v>4104</v>
      </c>
      <c r="CG143" s="19" t="s">
        <v>4104</v>
      </c>
      <c r="CH143" s="19" t="s">
        <v>4104</v>
      </c>
      <c r="CI143" s="19" t="s">
        <v>4104</v>
      </c>
      <c r="CJ143" s="19" t="s">
        <v>4104</v>
      </c>
      <c r="CK143" s="19" t="s">
        <v>4104</v>
      </c>
      <c r="CL143" s="19" t="s">
        <v>4104</v>
      </c>
      <c r="CM143" s="19" t="s">
        <v>4104</v>
      </c>
      <c r="CN143" s="19" t="s">
        <v>4104</v>
      </c>
      <c r="CO143" s="32" t="s">
        <v>4104</v>
      </c>
      <c r="CP143" s="19" t="s">
        <v>4104</v>
      </c>
      <c r="CQ143" s="19" t="s">
        <v>4104</v>
      </c>
      <c r="CR143" s="19" t="s">
        <v>4104</v>
      </c>
      <c r="CS143" s="19" t="s">
        <v>4104</v>
      </c>
      <c r="CT143" s="19" t="s">
        <v>4104</v>
      </c>
      <c r="CU143" s="19" t="s">
        <v>4104</v>
      </c>
      <c r="CV143" s="19" t="s">
        <v>4104</v>
      </c>
      <c r="CW143" s="19" t="s">
        <v>4104</v>
      </c>
      <c r="CX143" s="19" t="s">
        <v>4104</v>
      </c>
      <c r="CY143" s="19" t="s">
        <v>4104</v>
      </c>
      <c r="CZ143" s="32" t="s">
        <v>4104</v>
      </c>
    </row>
    <row r="144" spans="1:104" x14ac:dyDescent="0.2">
      <c r="A144" s="19" t="s">
        <v>3800</v>
      </c>
      <c r="B144" s="19" t="s">
        <v>3801</v>
      </c>
      <c r="E144" s="32" t="s">
        <v>173</v>
      </c>
      <c r="P144" s="32">
        <v>0</v>
      </c>
      <c r="AA144" s="32">
        <v>0</v>
      </c>
      <c r="AL144" s="32">
        <v>0</v>
      </c>
      <c r="AW144" s="32">
        <v>2.0047599999999999E-2</v>
      </c>
      <c r="BH144" s="32">
        <v>0</v>
      </c>
      <c r="BI144" s="19" t="s">
        <v>4104</v>
      </c>
      <c r="BJ144" s="19" t="s">
        <v>4104</v>
      </c>
      <c r="BK144" s="19" t="s">
        <v>4104</v>
      </c>
      <c r="BL144" s="19" t="s">
        <v>4104</v>
      </c>
      <c r="BM144" s="19" t="s">
        <v>4104</v>
      </c>
      <c r="BN144" s="19" t="s">
        <v>4104</v>
      </c>
      <c r="BO144" s="19" t="s">
        <v>4104</v>
      </c>
      <c r="BP144" s="19" t="s">
        <v>4104</v>
      </c>
      <c r="BQ144" s="19" t="s">
        <v>4104</v>
      </c>
      <c r="BR144" s="19" t="s">
        <v>4104</v>
      </c>
      <c r="BS144" s="32">
        <v>1.2892765960000001</v>
      </c>
      <c r="BT144" s="19" t="s">
        <v>4104</v>
      </c>
      <c r="BU144" s="19" t="s">
        <v>4104</v>
      </c>
      <c r="BV144" s="19" t="s">
        <v>4104</v>
      </c>
      <c r="BW144" s="19" t="s">
        <v>4104</v>
      </c>
      <c r="BX144" s="19" t="s">
        <v>4104</v>
      </c>
      <c r="BY144" s="19" t="s">
        <v>4104</v>
      </c>
      <c r="BZ144" s="19" t="s">
        <v>4104</v>
      </c>
      <c r="CA144" s="19" t="s">
        <v>4104</v>
      </c>
      <c r="CB144" s="19" t="s">
        <v>4104</v>
      </c>
      <c r="CC144" s="19" t="s">
        <v>4104</v>
      </c>
      <c r="CD144" s="32">
        <v>0.180866165</v>
      </c>
      <c r="CE144" s="19" t="s">
        <v>4104</v>
      </c>
      <c r="CF144" s="19" t="s">
        <v>4104</v>
      </c>
      <c r="CG144" s="19" t="s">
        <v>4104</v>
      </c>
      <c r="CH144" s="19" t="s">
        <v>4104</v>
      </c>
      <c r="CI144" s="19" t="s">
        <v>4104</v>
      </c>
      <c r="CJ144" s="19" t="s">
        <v>4104</v>
      </c>
      <c r="CK144" s="19" t="s">
        <v>4104</v>
      </c>
      <c r="CL144" s="19" t="s">
        <v>4104</v>
      </c>
      <c r="CM144" s="19" t="s">
        <v>4104</v>
      </c>
      <c r="CN144" s="19" t="s">
        <v>4104</v>
      </c>
      <c r="CO144" s="32">
        <v>-0.11027000000000001</v>
      </c>
      <c r="CP144" s="19" t="s">
        <v>4104</v>
      </c>
      <c r="CQ144" s="19" t="s">
        <v>4104</v>
      </c>
      <c r="CR144" s="19" t="s">
        <v>4104</v>
      </c>
      <c r="CS144" s="19" t="s">
        <v>4104</v>
      </c>
      <c r="CT144" s="19" t="s">
        <v>4104</v>
      </c>
      <c r="CU144" s="19" t="s">
        <v>4104</v>
      </c>
      <c r="CV144" s="19" t="s">
        <v>4104</v>
      </c>
      <c r="CW144" s="19" t="s">
        <v>4104</v>
      </c>
      <c r="CX144" s="19" t="s">
        <v>4104</v>
      </c>
      <c r="CY144" s="19" t="s">
        <v>4104</v>
      </c>
      <c r="CZ144" s="32" t="s">
        <v>4104</v>
      </c>
    </row>
    <row r="145" spans="1:104" x14ac:dyDescent="0.2">
      <c r="A145" s="19" t="s">
        <v>3804</v>
      </c>
      <c r="B145" s="19" t="s">
        <v>3805</v>
      </c>
      <c r="E145" s="32" t="s">
        <v>173</v>
      </c>
      <c r="P145" s="32">
        <v>0</v>
      </c>
      <c r="AA145" s="32">
        <v>0</v>
      </c>
      <c r="AL145" s="32">
        <v>0</v>
      </c>
      <c r="AW145" s="32">
        <v>2.2345899999999998E-2</v>
      </c>
      <c r="BH145" s="32">
        <v>0</v>
      </c>
      <c r="BI145" s="19" t="s">
        <v>4104</v>
      </c>
      <c r="BJ145" s="19" t="s">
        <v>4104</v>
      </c>
      <c r="BK145" s="19" t="s">
        <v>4104</v>
      </c>
      <c r="BL145" s="19" t="s">
        <v>4104</v>
      </c>
      <c r="BM145" s="19" t="s">
        <v>4104</v>
      </c>
      <c r="BN145" s="19" t="s">
        <v>4104</v>
      </c>
      <c r="BO145" s="19" t="s">
        <v>4104</v>
      </c>
      <c r="BP145" s="19" t="s">
        <v>4104</v>
      </c>
      <c r="BQ145" s="19" t="s">
        <v>4104</v>
      </c>
      <c r="BR145" s="19" t="s">
        <v>4104</v>
      </c>
      <c r="BS145" s="32">
        <v>8.4837835770000005</v>
      </c>
      <c r="BT145" s="19" t="s">
        <v>4104</v>
      </c>
      <c r="BU145" s="19" t="s">
        <v>4104</v>
      </c>
      <c r="BV145" s="19" t="s">
        <v>4104</v>
      </c>
      <c r="BW145" s="19" t="s">
        <v>4104</v>
      </c>
      <c r="BX145" s="19" t="s">
        <v>4104</v>
      </c>
      <c r="BY145" s="19" t="s">
        <v>4104</v>
      </c>
      <c r="BZ145" s="19" t="s">
        <v>4104</v>
      </c>
      <c r="CA145" s="19" t="s">
        <v>4104</v>
      </c>
      <c r="CB145" s="19" t="s">
        <v>4104</v>
      </c>
      <c r="CC145" s="19" t="s">
        <v>4104</v>
      </c>
      <c r="CD145" s="32">
        <v>0.288731136</v>
      </c>
      <c r="CE145" s="19" t="s">
        <v>4104</v>
      </c>
      <c r="CF145" s="19" t="s">
        <v>4104</v>
      </c>
      <c r="CG145" s="19" t="s">
        <v>4104</v>
      </c>
      <c r="CH145" s="19" t="s">
        <v>4104</v>
      </c>
      <c r="CI145" s="19" t="s">
        <v>4104</v>
      </c>
      <c r="CJ145" s="19" t="s">
        <v>4104</v>
      </c>
      <c r="CK145" s="19" t="s">
        <v>4104</v>
      </c>
      <c r="CL145" s="19" t="s">
        <v>4104</v>
      </c>
      <c r="CM145" s="19" t="s">
        <v>4104</v>
      </c>
      <c r="CN145" s="19" t="s">
        <v>4104</v>
      </c>
      <c r="CO145" s="32">
        <v>0.13094384999999997</v>
      </c>
      <c r="CP145" s="19" t="s">
        <v>4104</v>
      </c>
      <c r="CQ145" s="19" t="s">
        <v>4104</v>
      </c>
      <c r="CR145" s="19" t="s">
        <v>4104</v>
      </c>
      <c r="CS145" s="19" t="s">
        <v>4104</v>
      </c>
      <c r="CT145" s="19" t="s">
        <v>4104</v>
      </c>
      <c r="CU145" s="19" t="s">
        <v>4104</v>
      </c>
      <c r="CV145" s="19" t="s">
        <v>4104</v>
      </c>
      <c r="CW145" s="19" t="s">
        <v>4104</v>
      </c>
      <c r="CX145" s="19" t="s">
        <v>4104</v>
      </c>
      <c r="CY145" s="19" t="s">
        <v>4104</v>
      </c>
      <c r="CZ145" s="32" t="s">
        <v>4104</v>
      </c>
    </row>
    <row r="146" spans="1:104" x14ac:dyDescent="0.2">
      <c r="A146" s="19" t="s">
        <v>3873</v>
      </c>
      <c r="B146" s="19" t="s">
        <v>3874</v>
      </c>
      <c r="E146" s="32" t="s">
        <v>173</v>
      </c>
      <c r="G146" s="19">
        <v>0</v>
      </c>
      <c r="H146" s="19">
        <v>0</v>
      </c>
      <c r="P146" s="32"/>
      <c r="R146" s="19">
        <v>0</v>
      </c>
      <c r="S146" s="19">
        <v>0</v>
      </c>
      <c r="AA146" s="32"/>
      <c r="AC146" s="19">
        <v>0</v>
      </c>
      <c r="AD146" s="19">
        <v>0</v>
      </c>
      <c r="AL146" s="32"/>
      <c r="AN146" s="19">
        <v>1.77959E-2</v>
      </c>
      <c r="AO146" s="19">
        <v>1.6715399999999998E-2</v>
      </c>
      <c r="AW146" s="32"/>
      <c r="AY146" s="19">
        <v>0</v>
      </c>
      <c r="AZ146" s="19">
        <v>0</v>
      </c>
      <c r="BH146" s="32"/>
      <c r="BI146" s="19" t="s">
        <v>4104</v>
      </c>
      <c r="BJ146" s="19" t="s">
        <v>4104</v>
      </c>
      <c r="BK146" s="19" t="s">
        <v>4104</v>
      </c>
      <c r="BL146" s="19" t="s">
        <v>4104</v>
      </c>
      <c r="BM146" s="19" t="s">
        <v>4104</v>
      </c>
      <c r="BN146" s="19" t="s">
        <v>4104</v>
      </c>
      <c r="BO146" s="19" t="s">
        <v>4104</v>
      </c>
      <c r="BP146" s="19" t="s">
        <v>4104</v>
      </c>
      <c r="BQ146" s="19" t="s">
        <v>4104</v>
      </c>
      <c r="BR146" s="19" t="s">
        <v>4104</v>
      </c>
      <c r="BS146" s="32" t="s">
        <v>4104</v>
      </c>
      <c r="BT146" s="19" t="s">
        <v>4104</v>
      </c>
      <c r="BU146" s="19" t="s">
        <v>4104</v>
      </c>
      <c r="BV146" s="19">
        <v>1.8501305000000012E-3</v>
      </c>
      <c r="BW146" s="19" t="s">
        <v>4104</v>
      </c>
      <c r="BX146" s="19" t="s">
        <v>4104</v>
      </c>
      <c r="BY146" s="19" t="s">
        <v>4104</v>
      </c>
      <c r="BZ146" s="19" t="s">
        <v>4104</v>
      </c>
      <c r="CA146" s="19" t="s">
        <v>4104</v>
      </c>
      <c r="CB146" s="19" t="s">
        <v>4104</v>
      </c>
      <c r="CC146" s="19" t="s">
        <v>4104</v>
      </c>
      <c r="CD146" s="32" t="s">
        <v>4104</v>
      </c>
      <c r="CE146" s="19" t="s">
        <v>4104</v>
      </c>
      <c r="CF146" s="19" t="s">
        <v>4104</v>
      </c>
      <c r="CG146" s="19">
        <v>-0.59402007594999995</v>
      </c>
      <c r="CH146" s="19" t="s">
        <v>4104</v>
      </c>
      <c r="CI146" s="19" t="s">
        <v>4104</v>
      </c>
      <c r="CJ146" s="19" t="s">
        <v>4104</v>
      </c>
      <c r="CK146" s="19" t="s">
        <v>4104</v>
      </c>
      <c r="CL146" s="19" t="s">
        <v>4104</v>
      </c>
      <c r="CM146" s="19" t="s">
        <v>4104</v>
      </c>
      <c r="CN146" s="19" t="s">
        <v>4104</v>
      </c>
      <c r="CO146" s="32" t="s">
        <v>4104</v>
      </c>
      <c r="CP146" s="19" t="s">
        <v>4104</v>
      </c>
      <c r="CQ146" s="19">
        <v>19.111099204941052</v>
      </c>
      <c r="CR146" s="19">
        <v>19.213743392769238</v>
      </c>
      <c r="CS146" s="19" t="s">
        <v>4104</v>
      </c>
      <c r="CT146" s="19" t="s">
        <v>4104</v>
      </c>
      <c r="CU146" s="19" t="s">
        <v>4104</v>
      </c>
      <c r="CV146" s="19" t="s">
        <v>4104</v>
      </c>
      <c r="CW146" s="19" t="s">
        <v>4104</v>
      </c>
      <c r="CX146" s="19" t="s">
        <v>4104</v>
      </c>
      <c r="CY146" s="19" t="s">
        <v>4104</v>
      </c>
      <c r="CZ146" s="32" t="s">
        <v>4104</v>
      </c>
    </row>
    <row r="147" spans="1:104" x14ac:dyDescent="0.2">
      <c r="A147" s="19" t="s">
        <v>3875</v>
      </c>
      <c r="B147" s="19" t="s">
        <v>3876</v>
      </c>
      <c r="E147" s="32" t="s">
        <v>3872</v>
      </c>
      <c r="F147" s="19">
        <v>0</v>
      </c>
      <c r="G147" s="19">
        <v>0</v>
      </c>
      <c r="H147" s="19">
        <v>0</v>
      </c>
      <c r="P147" s="32"/>
      <c r="Q147" s="19">
        <v>0</v>
      </c>
      <c r="R147" s="19">
        <v>0</v>
      </c>
      <c r="S147" s="19">
        <v>0</v>
      </c>
      <c r="AA147" s="32"/>
      <c r="AB147" s="19">
        <v>0</v>
      </c>
      <c r="AC147" s="19">
        <v>0</v>
      </c>
      <c r="AD147" s="19">
        <v>0</v>
      </c>
      <c r="AL147" s="32"/>
      <c r="AM147" s="19">
        <v>1.63775E-2</v>
      </c>
      <c r="AN147" s="19">
        <v>2.0302199999999999E-2</v>
      </c>
      <c r="AO147" s="19">
        <v>1.8861200000000002E-2</v>
      </c>
      <c r="AW147" s="32"/>
      <c r="AX147" s="19">
        <v>1</v>
      </c>
      <c r="AY147" s="19">
        <v>1</v>
      </c>
      <c r="AZ147" s="19">
        <v>0</v>
      </c>
      <c r="BH147" s="32"/>
      <c r="BI147" s="19">
        <v>1.4549000000000001</v>
      </c>
      <c r="BJ147" s="19">
        <v>0.69089999999999996</v>
      </c>
      <c r="BK147" s="19">
        <v>1.3976999999999999</v>
      </c>
      <c r="BL147" s="19" t="s">
        <v>4104</v>
      </c>
      <c r="BM147" s="19" t="s">
        <v>4104</v>
      </c>
      <c r="BN147" s="19" t="s">
        <v>4104</v>
      </c>
      <c r="BO147" s="19" t="s">
        <v>4104</v>
      </c>
      <c r="BP147" s="19" t="s">
        <v>4104</v>
      </c>
      <c r="BQ147" s="19" t="s">
        <v>4104</v>
      </c>
      <c r="BR147" s="19" t="s">
        <v>4104</v>
      </c>
      <c r="BS147" s="32" t="s">
        <v>4104</v>
      </c>
      <c r="BT147" s="19" t="s">
        <v>4104</v>
      </c>
      <c r="BU147" s="19">
        <v>1.8501305000000012E-3</v>
      </c>
      <c r="BV147" s="19">
        <v>2.212E-3</v>
      </c>
      <c r="BW147" s="19" t="s">
        <v>4104</v>
      </c>
      <c r="BX147" s="19" t="s">
        <v>4104</v>
      </c>
      <c r="BY147" s="19" t="s">
        <v>4104</v>
      </c>
      <c r="BZ147" s="19" t="s">
        <v>4104</v>
      </c>
      <c r="CA147" s="19" t="s">
        <v>4104</v>
      </c>
      <c r="CB147" s="19" t="s">
        <v>4104</v>
      </c>
      <c r="CC147" s="19" t="s">
        <v>4104</v>
      </c>
      <c r="CD147" s="32" t="s">
        <v>4104</v>
      </c>
      <c r="CE147" s="19" t="s">
        <v>4104</v>
      </c>
      <c r="CF147" s="19">
        <v>5.9756000000000004E-2</v>
      </c>
      <c r="CG147" s="19">
        <v>-0.51600400000000002</v>
      </c>
      <c r="CH147" s="19" t="s">
        <v>4104</v>
      </c>
      <c r="CI147" s="19" t="s">
        <v>4104</v>
      </c>
      <c r="CJ147" s="19" t="s">
        <v>4104</v>
      </c>
      <c r="CK147" s="19" t="s">
        <v>4104</v>
      </c>
      <c r="CL147" s="19" t="s">
        <v>4104</v>
      </c>
      <c r="CM147" s="19" t="s">
        <v>4104</v>
      </c>
      <c r="CN147" s="19" t="s">
        <v>4104</v>
      </c>
      <c r="CO147" s="32" t="s">
        <v>4104</v>
      </c>
      <c r="CP147" s="19">
        <v>16.471776900977758</v>
      </c>
      <c r="CQ147" s="19">
        <v>16.471776900977758</v>
      </c>
      <c r="CR147" s="19">
        <v>16.471776900977758</v>
      </c>
      <c r="CS147" s="19" t="s">
        <v>4104</v>
      </c>
      <c r="CT147" s="19" t="s">
        <v>4104</v>
      </c>
      <c r="CU147" s="19" t="s">
        <v>4104</v>
      </c>
      <c r="CV147" s="19" t="s">
        <v>4104</v>
      </c>
      <c r="CW147" s="19" t="s">
        <v>4104</v>
      </c>
      <c r="CX147" s="19" t="s">
        <v>4104</v>
      </c>
      <c r="CY147" s="19" t="s">
        <v>4104</v>
      </c>
      <c r="CZ147" s="32" t="s">
        <v>4104</v>
      </c>
    </row>
    <row r="148" spans="1:104" x14ac:dyDescent="0.2">
      <c r="A148" s="19" t="s">
        <v>4062</v>
      </c>
      <c r="B148" s="19" t="s">
        <v>4063</v>
      </c>
      <c r="E148" s="32" t="s">
        <v>3872</v>
      </c>
      <c r="F148" s="19">
        <v>0</v>
      </c>
      <c r="P148" s="32"/>
      <c r="Q148" s="19">
        <v>0</v>
      </c>
      <c r="AA148" s="32"/>
      <c r="AB148" s="19">
        <v>0</v>
      </c>
      <c r="AL148" s="32"/>
      <c r="AM148" s="19">
        <v>1.8072600000000001E-2</v>
      </c>
      <c r="AW148" s="32"/>
      <c r="AX148" s="19">
        <v>0</v>
      </c>
      <c r="BH148" s="32"/>
      <c r="BI148" s="19">
        <v>2.2132573619999998</v>
      </c>
      <c r="BJ148" s="19" t="s">
        <v>4104</v>
      </c>
      <c r="BK148" s="19" t="s">
        <v>4104</v>
      </c>
      <c r="BL148" s="19" t="s">
        <v>4104</v>
      </c>
      <c r="BM148" s="19" t="s">
        <v>4104</v>
      </c>
      <c r="BN148" s="19" t="s">
        <v>4104</v>
      </c>
      <c r="BO148" s="19" t="s">
        <v>4104</v>
      </c>
      <c r="BP148" s="19" t="s">
        <v>4104</v>
      </c>
      <c r="BQ148" s="19" t="s">
        <v>4104</v>
      </c>
      <c r="BR148" s="19" t="s">
        <v>4104</v>
      </c>
      <c r="BS148" s="32" t="s">
        <v>4104</v>
      </c>
      <c r="BT148" s="19" t="s">
        <v>4104</v>
      </c>
      <c r="BU148" s="19" t="s">
        <v>4104</v>
      </c>
      <c r="BV148" s="19" t="s">
        <v>4104</v>
      </c>
      <c r="BW148" s="19" t="s">
        <v>4104</v>
      </c>
      <c r="BX148" s="19" t="s">
        <v>4104</v>
      </c>
      <c r="BY148" s="19" t="s">
        <v>4104</v>
      </c>
      <c r="BZ148" s="19" t="s">
        <v>4104</v>
      </c>
      <c r="CA148" s="19" t="s">
        <v>4104</v>
      </c>
      <c r="CB148" s="19" t="s">
        <v>4104</v>
      </c>
      <c r="CC148" s="19" t="s">
        <v>4104</v>
      </c>
      <c r="CD148" s="32" t="s">
        <v>4104</v>
      </c>
      <c r="CE148" s="19" t="s">
        <v>4104</v>
      </c>
      <c r="CF148" s="19" t="s">
        <v>4104</v>
      </c>
      <c r="CG148" s="19" t="s">
        <v>4104</v>
      </c>
      <c r="CH148" s="19" t="s">
        <v>4104</v>
      </c>
      <c r="CI148" s="19" t="s">
        <v>4104</v>
      </c>
      <c r="CJ148" s="19" t="s">
        <v>4104</v>
      </c>
      <c r="CK148" s="19" t="s">
        <v>4104</v>
      </c>
      <c r="CL148" s="19" t="s">
        <v>4104</v>
      </c>
      <c r="CM148" s="19" t="s">
        <v>4104</v>
      </c>
      <c r="CN148" s="19" t="s">
        <v>4104</v>
      </c>
      <c r="CO148" s="32" t="s">
        <v>4104</v>
      </c>
      <c r="CP148" s="19">
        <v>20.150100339910921</v>
      </c>
      <c r="CQ148" s="19" t="s">
        <v>4104</v>
      </c>
      <c r="CR148" s="19" t="s">
        <v>4104</v>
      </c>
      <c r="CS148" s="19" t="s">
        <v>4104</v>
      </c>
      <c r="CT148" s="19" t="s">
        <v>4104</v>
      </c>
      <c r="CU148" s="19" t="s">
        <v>4104</v>
      </c>
      <c r="CV148" s="19" t="s">
        <v>4104</v>
      </c>
      <c r="CW148" s="19" t="s">
        <v>4104</v>
      </c>
      <c r="CX148" s="19" t="s">
        <v>4104</v>
      </c>
      <c r="CY148" s="19" t="s">
        <v>4104</v>
      </c>
      <c r="CZ148" s="32" t="s">
        <v>4104</v>
      </c>
    </row>
    <row r="149" spans="1:104" x14ac:dyDescent="0.2">
      <c r="A149" s="19" t="s">
        <v>3894</v>
      </c>
      <c r="B149" s="19" t="s">
        <v>4064</v>
      </c>
      <c r="E149" s="32" t="s">
        <v>173</v>
      </c>
      <c r="F149" s="19">
        <v>0</v>
      </c>
      <c r="G149" s="19">
        <v>0</v>
      </c>
      <c r="H149" s="19">
        <v>0</v>
      </c>
      <c r="P149" s="32"/>
      <c r="Q149" s="19">
        <v>0</v>
      </c>
      <c r="R149" s="19">
        <v>0</v>
      </c>
      <c r="S149" s="19">
        <v>0</v>
      </c>
      <c r="AA149" s="32"/>
      <c r="AB149" s="19">
        <v>0</v>
      </c>
      <c r="AC149" s="19">
        <v>0</v>
      </c>
      <c r="AD149" s="19">
        <v>0</v>
      </c>
      <c r="AL149" s="32"/>
      <c r="AM149" s="19">
        <v>1.4999200000000001E-2</v>
      </c>
      <c r="AN149" s="19">
        <v>2.257E-2</v>
      </c>
      <c r="AO149" s="19">
        <v>6.5763000000000002E-2</v>
      </c>
      <c r="AW149" s="32"/>
      <c r="AX149" s="19">
        <v>0</v>
      </c>
      <c r="AY149" s="19">
        <v>0</v>
      </c>
      <c r="AZ149" s="19">
        <v>1</v>
      </c>
      <c r="BH149" s="32"/>
      <c r="BI149" s="19">
        <v>0.52583789730000008</v>
      </c>
      <c r="BJ149" s="19">
        <v>0.52583789730000008</v>
      </c>
      <c r="BK149" s="19">
        <v>0.52583789730000008</v>
      </c>
      <c r="BL149" s="19" t="s">
        <v>4104</v>
      </c>
      <c r="BM149" s="19" t="s">
        <v>4104</v>
      </c>
      <c r="BN149" s="19" t="s">
        <v>4104</v>
      </c>
      <c r="BO149" s="19" t="s">
        <v>4104</v>
      </c>
      <c r="BP149" s="19" t="s">
        <v>4104</v>
      </c>
      <c r="BQ149" s="19" t="s">
        <v>4104</v>
      </c>
      <c r="BR149" s="19" t="s">
        <v>4104</v>
      </c>
      <c r="BS149" s="32" t="s">
        <v>4104</v>
      </c>
      <c r="BT149" s="19" t="s">
        <v>4104</v>
      </c>
      <c r="BU149" s="19" t="s">
        <v>4104</v>
      </c>
      <c r="BV149" s="19" t="s">
        <v>4104</v>
      </c>
      <c r="BW149" s="19" t="s">
        <v>4104</v>
      </c>
      <c r="BX149" s="19" t="s">
        <v>4104</v>
      </c>
      <c r="BY149" s="19" t="s">
        <v>4104</v>
      </c>
      <c r="BZ149" s="19" t="s">
        <v>4104</v>
      </c>
      <c r="CA149" s="19" t="s">
        <v>4104</v>
      </c>
      <c r="CB149" s="19" t="s">
        <v>4104</v>
      </c>
      <c r="CC149" s="19" t="s">
        <v>4104</v>
      </c>
      <c r="CD149" s="32" t="s">
        <v>4104</v>
      </c>
      <c r="CE149" s="19">
        <v>-7.9593999999999998E-2</v>
      </c>
      <c r="CF149" s="19">
        <v>-0.45701700000000001</v>
      </c>
      <c r="CG149" s="19">
        <v>-0.24775900000000001</v>
      </c>
      <c r="CH149" s="19" t="s">
        <v>4104</v>
      </c>
      <c r="CI149" s="19" t="s">
        <v>4104</v>
      </c>
      <c r="CJ149" s="19" t="s">
        <v>4104</v>
      </c>
      <c r="CK149" s="19" t="s">
        <v>4104</v>
      </c>
      <c r="CL149" s="19" t="s">
        <v>4104</v>
      </c>
      <c r="CM149" s="19" t="s">
        <v>4104</v>
      </c>
      <c r="CN149" s="19" t="s">
        <v>4104</v>
      </c>
      <c r="CO149" s="32" t="s">
        <v>4104</v>
      </c>
      <c r="CP149" s="19">
        <v>17.006011599363976</v>
      </c>
      <c r="CQ149" s="19">
        <v>16.471776900977758</v>
      </c>
      <c r="CR149" s="19">
        <v>16.471776900977758</v>
      </c>
      <c r="CS149" s="19" t="s">
        <v>4104</v>
      </c>
      <c r="CT149" s="19" t="s">
        <v>4104</v>
      </c>
      <c r="CU149" s="19" t="s">
        <v>4104</v>
      </c>
      <c r="CV149" s="19" t="s">
        <v>4104</v>
      </c>
      <c r="CW149" s="19" t="s">
        <v>4104</v>
      </c>
      <c r="CX149" s="19" t="s">
        <v>4104</v>
      </c>
      <c r="CY149" s="19" t="s">
        <v>4104</v>
      </c>
      <c r="CZ149" s="32" t="s">
        <v>4104</v>
      </c>
    </row>
    <row r="150" spans="1:104" x14ac:dyDescent="0.2">
      <c r="A150" s="19" t="s">
        <v>3806</v>
      </c>
      <c r="B150" s="19" t="s">
        <v>3807</v>
      </c>
      <c r="E150" s="32" t="s">
        <v>248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32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32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19">
        <v>0</v>
      </c>
      <c r="AI150" s="19">
        <v>0</v>
      </c>
      <c r="AJ150" s="19">
        <v>0</v>
      </c>
      <c r="AK150" s="19">
        <v>0</v>
      </c>
      <c r="AL150" s="32">
        <v>0</v>
      </c>
      <c r="AM150" s="19">
        <v>1.39872E-2</v>
      </c>
      <c r="AN150" s="19">
        <v>1.46353E-2</v>
      </c>
      <c r="AO150" s="19">
        <v>1.45519E-2</v>
      </c>
      <c r="AP150" s="19">
        <v>1.4416200000000001E-2</v>
      </c>
      <c r="AQ150" s="19">
        <v>1.4873000000000001E-2</v>
      </c>
      <c r="AR150" s="19">
        <v>1.48746E-2</v>
      </c>
      <c r="AS150" s="19">
        <v>1.4001599999999999E-2</v>
      </c>
      <c r="AT150" s="19">
        <v>1.51205E-2</v>
      </c>
      <c r="AU150" s="19">
        <v>1.6259599999999999E-2</v>
      </c>
      <c r="AV150" s="19">
        <v>1.6545899999999999E-2</v>
      </c>
      <c r="AW150" s="32">
        <v>1.82627E-2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0</v>
      </c>
      <c r="BD150" s="19">
        <v>0</v>
      </c>
      <c r="BE150" s="19">
        <v>0</v>
      </c>
      <c r="BF150" s="19">
        <v>0</v>
      </c>
      <c r="BG150" s="19">
        <v>0</v>
      </c>
      <c r="BH150" s="32">
        <v>0</v>
      </c>
      <c r="BI150" s="19">
        <v>2.8520944560000001</v>
      </c>
      <c r="BJ150" s="19">
        <v>1.958497208</v>
      </c>
      <c r="BK150" s="19">
        <v>1.886776609</v>
      </c>
      <c r="BL150" s="19">
        <v>3.2053453740000002</v>
      </c>
      <c r="BM150" s="19">
        <v>1.701756434</v>
      </c>
      <c r="BN150" s="19">
        <v>2.59833202</v>
      </c>
      <c r="BO150" s="19">
        <v>2.0685200479999999</v>
      </c>
      <c r="BP150" s="19">
        <v>3.736772202</v>
      </c>
      <c r="BQ150" s="19">
        <v>2.4165242290000002</v>
      </c>
      <c r="BR150" s="19">
        <v>3.160866017</v>
      </c>
      <c r="BS150" s="32">
        <v>2.0972627429999999</v>
      </c>
      <c r="BT150" s="19" t="s">
        <v>4104</v>
      </c>
      <c r="BU150" s="19" t="s">
        <v>4104</v>
      </c>
      <c r="BV150" s="19" t="s">
        <v>4104</v>
      </c>
      <c r="BW150" s="19" t="s">
        <v>4104</v>
      </c>
      <c r="BX150" s="19" t="s">
        <v>4104</v>
      </c>
      <c r="BY150" s="19" t="s">
        <v>4104</v>
      </c>
      <c r="BZ150" s="19" t="s">
        <v>4104</v>
      </c>
      <c r="CA150" s="19" t="s">
        <v>4104</v>
      </c>
      <c r="CB150" s="19">
        <v>1.8501305000000012E-3</v>
      </c>
      <c r="CC150" s="19">
        <v>7.2614321999999995E-2</v>
      </c>
      <c r="CD150" s="32">
        <v>0.13949045199999999</v>
      </c>
      <c r="CE150" s="19" t="s">
        <v>4104</v>
      </c>
      <c r="CF150" s="19" t="s">
        <v>4104</v>
      </c>
      <c r="CG150" s="19">
        <v>8.2325391999999997E-2</v>
      </c>
      <c r="CH150" s="19">
        <v>0.11525527000000001</v>
      </c>
      <c r="CI150" s="19">
        <v>-6.3795308999999994E-2</v>
      </c>
      <c r="CJ150" s="19">
        <v>9.0860995999999999E-2</v>
      </c>
      <c r="CK150" s="19">
        <v>9.0860995999999999E-2</v>
      </c>
      <c r="CL150" s="19">
        <v>0.11196200000000001</v>
      </c>
      <c r="CM150" s="19">
        <v>0.13094384999999997</v>
      </c>
      <c r="CN150" s="19">
        <v>1.4532E-2</v>
      </c>
      <c r="CO150" s="32">
        <v>-0.14379</v>
      </c>
      <c r="CP150" s="19">
        <v>18.300033986756837</v>
      </c>
      <c r="CQ150" s="19">
        <v>18.045396574615761</v>
      </c>
      <c r="CR150" s="19">
        <v>17.962469707947918</v>
      </c>
      <c r="CS150" s="19">
        <v>18.453192463592121</v>
      </c>
      <c r="CT150" s="19">
        <v>17.621394967330755</v>
      </c>
      <c r="CU150" s="19">
        <v>18.014420820061805</v>
      </c>
      <c r="CV150" s="19">
        <v>17.701809519059164</v>
      </c>
      <c r="CW150" s="19">
        <v>18.396357313205989</v>
      </c>
      <c r="CX150" s="19">
        <v>18.010776798767345</v>
      </c>
      <c r="CY150" s="19">
        <v>18.221602779420632</v>
      </c>
      <c r="CZ150" s="32">
        <v>17.964897129354409</v>
      </c>
    </row>
    <row r="151" spans="1:104" x14ac:dyDescent="0.2">
      <c r="A151" s="19" t="s">
        <v>3921</v>
      </c>
      <c r="B151" s="19" t="s">
        <v>3922</v>
      </c>
      <c r="E151" s="32" t="s">
        <v>248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32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32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19">
        <v>0</v>
      </c>
      <c r="AI151" s="19">
        <v>0</v>
      </c>
      <c r="AJ151" s="19">
        <v>0</v>
      </c>
      <c r="AK151" s="19">
        <v>0</v>
      </c>
      <c r="AL151" s="32">
        <v>0</v>
      </c>
      <c r="AM151" s="19">
        <v>2.1646200000000001E-2</v>
      </c>
      <c r="AN151" s="19">
        <v>2.1470900000000001E-2</v>
      </c>
      <c r="AO151" s="19">
        <v>2.4020099999999999E-2</v>
      </c>
      <c r="AP151" s="19">
        <v>2.4223499999999999E-2</v>
      </c>
      <c r="AQ151" s="19">
        <v>2.3931999999999998E-2</v>
      </c>
      <c r="AR151" s="19">
        <v>2.67622E-2</v>
      </c>
      <c r="AS151" s="19">
        <v>2.3777800000000002E-2</v>
      </c>
      <c r="AT151" s="19">
        <v>2.34743E-2</v>
      </c>
      <c r="AU151" s="19">
        <v>2.2304899999999999E-2</v>
      </c>
      <c r="AV151" s="19">
        <v>2.20454E-2</v>
      </c>
      <c r="AW151" s="32">
        <v>2.0749199999999999E-2</v>
      </c>
      <c r="AX151" s="19">
        <v>0</v>
      </c>
      <c r="AY151" s="19">
        <v>0</v>
      </c>
      <c r="AZ151" s="19">
        <v>0</v>
      </c>
      <c r="BA151" s="19">
        <v>0</v>
      </c>
      <c r="BB151" s="19">
        <v>0</v>
      </c>
      <c r="BC151" s="19">
        <v>0</v>
      </c>
      <c r="BD151" s="19">
        <v>0</v>
      </c>
      <c r="BE151" s="19">
        <v>0</v>
      </c>
      <c r="BF151" s="19">
        <v>1</v>
      </c>
      <c r="BG151" s="19">
        <v>1</v>
      </c>
      <c r="BH151" s="32">
        <v>1</v>
      </c>
      <c r="BI151" s="19">
        <v>1.064172321</v>
      </c>
      <c r="BJ151" s="19">
        <v>1.018532781</v>
      </c>
      <c r="BK151" s="19">
        <v>1.3035765109999999</v>
      </c>
      <c r="BL151" s="19">
        <v>1.568774345</v>
      </c>
      <c r="BM151" s="19">
        <v>1.821282265</v>
      </c>
      <c r="BN151" s="19">
        <v>1.5852581750000001</v>
      </c>
      <c r="BO151" s="19">
        <v>1.517410782</v>
      </c>
      <c r="BP151" s="19">
        <v>1.4970500769999999</v>
      </c>
      <c r="BQ151" s="19">
        <v>1.929652787</v>
      </c>
      <c r="BR151" s="19">
        <v>1.3266354199999999</v>
      </c>
      <c r="BS151" s="32">
        <v>1.038423206</v>
      </c>
      <c r="BT151" s="19" t="s">
        <v>4104</v>
      </c>
      <c r="BU151" s="19" t="s">
        <v>4104</v>
      </c>
      <c r="BV151" s="19" t="s">
        <v>4104</v>
      </c>
      <c r="BW151" s="19" t="s">
        <v>4104</v>
      </c>
      <c r="BX151" s="19">
        <v>3.7389300000000001E-3</v>
      </c>
      <c r="BY151" s="19" t="s">
        <v>4104</v>
      </c>
      <c r="BZ151" s="19" t="s">
        <v>4104</v>
      </c>
      <c r="CA151" s="19" t="s">
        <v>4104</v>
      </c>
      <c r="CB151" s="19">
        <v>0.20333436999999999</v>
      </c>
      <c r="CC151" s="19">
        <v>0.14403545400000001</v>
      </c>
      <c r="CD151" s="32">
        <v>9.7239790000000006E-2</v>
      </c>
      <c r="CE151" s="19" t="s">
        <v>4104</v>
      </c>
      <c r="CF151" s="19" t="s">
        <v>4104</v>
      </c>
      <c r="CG151" s="19">
        <v>4.7432551000000003E-2</v>
      </c>
      <c r="CH151" s="19">
        <v>0.13094384999999997</v>
      </c>
      <c r="CI151" s="19">
        <v>4.0689902E-2</v>
      </c>
      <c r="CJ151" s="19">
        <v>6.1223687999999998E-2</v>
      </c>
      <c r="CK151" s="19">
        <v>5.9424919999999999E-2</v>
      </c>
      <c r="CL151" s="19">
        <v>5.2318000000000003E-2</v>
      </c>
      <c r="CM151" s="19">
        <v>3.1905999999999997E-2</v>
      </c>
      <c r="CN151" s="19">
        <v>4.7494000000000001E-2</v>
      </c>
      <c r="CO151" s="32">
        <v>1.4929E-2</v>
      </c>
      <c r="CP151" s="19">
        <v>17.854234934431467</v>
      </c>
      <c r="CQ151" s="19">
        <v>17.90221601638909</v>
      </c>
      <c r="CR151" s="19">
        <v>18.111080207399564</v>
      </c>
      <c r="CS151" s="19">
        <v>18.446591151314955</v>
      </c>
      <c r="CT151" s="19">
        <v>18.499773770051842</v>
      </c>
      <c r="CU151" s="19">
        <v>18.56197281942439</v>
      </c>
      <c r="CV151" s="19">
        <v>18.456149234005306</v>
      </c>
      <c r="CW151" s="19">
        <v>18.329385294323075</v>
      </c>
      <c r="CX151" s="19">
        <v>18.749385750734646</v>
      </c>
      <c r="CY151" s="19">
        <v>18.29222672533545</v>
      </c>
      <c r="CZ151" s="32" t="s">
        <v>4104</v>
      </c>
    </row>
    <row r="152" spans="1:104" x14ac:dyDescent="0.2">
      <c r="A152" s="19" t="s">
        <v>3923</v>
      </c>
      <c r="B152" s="19" t="s">
        <v>3924</v>
      </c>
      <c r="E152" s="32" t="s">
        <v>248</v>
      </c>
      <c r="J152" s="19">
        <v>0</v>
      </c>
      <c r="K152" s="19">
        <v>0</v>
      </c>
      <c r="M152" s="19">
        <v>0</v>
      </c>
      <c r="N152" s="19">
        <v>0</v>
      </c>
      <c r="O152" s="19">
        <v>0</v>
      </c>
      <c r="P152" s="32">
        <v>0</v>
      </c>
      <c r="U152" s="19">
        <v>0</v>
      </c>
      <c r="V152" s="19">
        <v>0</v>
      </c>
      <c r="X152" s="19">
        <v>0</v>
      </c>
      <c r="Y152" s="19">
        <v>0</v>
      </c>
      <c r="Z152" s="19">
        <v>0</v>
      </c>
      <c r="AA152" s="32">
        <v>0</v>
      </c>
      <c r="AF152" s="19">
        <v>0</v>
      </c>
      <c r="AG152" s="19">
        <v>0</v>
      </c>
      <c r="AH152" s="19">
        <v>0</v>
      </c>
      <c r="AI152" s="19">
        <v>0</v>
      </c>
      <c r="AJ152" s="19">
        <v>0</v>
      </c>
      <c r="AK152" s="19">
        <v>0</v>
      </c>
      <c r="AL152" s="32">
        <v>0</v>
      </c>
      <c r="AQ152" s="19">
        <v>2.8023300000000001E-2</v>
      </c>
      <c r="AR152" s="19">
        <v>2.83938E-2</v>
      </c>
      <c r="AT152" s="19">
        <v>2.87624E-2</v>
      </c>
      <c r="AU152" s="19">
        <v>2.8870099999999999E-2</v>
      </c>
      <c r="AV152" s="19">
        <v>2.9224E-2</v>
      </c>
      <c r="AW152" s="32">
        <v>2.8278999999999999E-2</v>
      </c>
      <c r="BB152" s="19">
        <v>0</v>
      </c>
      <c r="BC152" s="19">
        <v>0</v>
      </c>
      <c r="BE152" s="19">
        <v>0</v>
      </c>
      <c r="BF152" s="19">
        <v>0</v>
      </c>
      <c r="BG152" s="19">
        <v>0</v>
      </c>
      <c r="BH152" s="32">
        <v>0</v>
      </c>
      <c r="BI152" s="19" t="s">
        <v>4104</v>
      </c>
      <c r="BJ152" s="19" t="s">
        <v>4104</v>
      </c>
      <c r="BK152" s="19" t="s">
        <v>4104</v>
      </c>
      <c r="BL152" s="19" t="s">
        <v>4104</v>
      </c>
      <c r="BM152" s="19">
        <v>11.025982470999988</v>
      </c>
      <c r="BN152" s="19">
        <v>4.9621846889999999</v>
      </c>
      <c r="BO152" s="19" t="s">
        <v>4104</v>
      </c>
      <c r="BP152" s="19">
        <v>11.025982470999988</v>
      </c>
      <c r="BQ152" s="19">
        <v>1.61045598</v>
      </c>
      <c r="BR152" s="19">
        <v>2.207988082</v>
      </c>
      <c r="BS152" s="32">
        <v>9.2376281939999991</v>
      </c>
      <c r="BT152" s="19" t="s">
        <v>4104</v>
      </c>
      <c r="BU152" s="19" t="s">
        <v>4104</v>
      </c>
      <c r="BV152" s="19" t="s">
        <v>4104</v>
      </c>
      <c r="BW152" s="19" t="s">
        <v>4104</v>
      </c>
      <c r="BX152" s="19" t="s">
        <v>4104</v>
      </c>
      <c r="BY152" s="19" t="s">
        <v>4104</v>
      </c>
      <c r="BZ152" s="19" t="s">
        <v>4104</v>
      </c>
      <c r="CA152" s="19">
        <v>0.12850381899999999</v>
      </c>
      <c r="CB152" s="19">
        <v>5.2857800000000003E-3</v>
      </c>
      <c r="CC152" s="19">
        <v>4.256186E-2</v>
      </c>
      <c r="CD152" s="32">
        <v>2.5002511000000002E-2</v>
      </c>
      <c r="CE152" s="19" t="s">
        <v>4104</v>
      </c>
      <c r="CF152" s="19" t="s">
        <v>4104</v>
      </c>
      <c r="CG152" s="19" t="s">
        <v>4104</v>
      </c>
      <c r="CH152" s="19" t="s">
        <v>4104</v>
      </c>
      <c r="CI152" s="19">
        <v>-0.59402007594999995</v>
      </c>
      <c r="CJ152" s="19">
        <v>-0.59402007594999995</v>
      </c>
      <c r="CK152" s="19" t="s">
        <v>4104</v>
      </c>
      <c r="CL152" s="19">
        <v>-0.59402007594999995</v>
      </c>
      <c r="CM152" s="19">
        <v>-0.59402007594999995</v>
      </c>
      <c r="CN152" s="19">
        <v>-0.57372000000000001</v>
      </c>
      <c r="CO152" s="32">
        <v>-0.59402007594999995</v>
      </c>
      <c r="CP152" s="19" t="s">
        <v>4104</v>
      </c>
      <c r="CQ152" s="19" t="s">
        <v>4104</v>
      </c>
      <c r="CR152" s="19" t="s">
        <v>4104</v>
      </c>
      <c r="CS152" s="19" t="s">
        <v>4104</v>
      </c>
      <c r="CT152" s="19">
        <v>18.077141998263873</v>
      </c>
      <c r="CU152" s="19">
        <v>17.948623808114721</v>
      </c>
      <c r="CV152" s="19" t="s">
        <v>4104</v>
      </c>
      <c r="CW152" s="19">
        <v>17.844122998101636</v>
      </c>
      <c r="CX152" s="19">
        <v>17.118514273234229</v>
      </c>
      <c r="CY152" s="19">
        <v>16.829200620892042</v>
      </c>
      <c r="CZ152" s="32">
        <v>18.293148463473663</v>
      </c>
    </row>
    <row r="153" spans="1:104" x14ac:dyDescent="0.2">
      <c r="A153" s="19" t="s">
        <v>3808</v>
      </c>
      <c r="B153" s="19" t="s">
        <v>3809</v>
      </c>
      <c r="E153" s="32" t="s">
        <v>248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32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32">
        <v>0</v>
      </c>
      <c r="AG153" s="19">
        <v>0</v>
      </c>
      <c r="AH153" s="19">
        <v>0</v>
      </c>
      <c r="AI153" s="19">
        <v>0</v>
      </c>
      <c r="AJ153" s="19">
        <v>0</v>
      </c>
      <c r="AK153" s="19">
        <v>0</v>
      </c>
      <c r="AL153" s="32">
        <v>0</v>
      </c>
      <c r="AR153" s="19">
        <v>1.7655400000000002E-2</v>
      </c>
      <c r="AS153" s="19">
        <v>1.7526300000000002E-2</v>
      </c>
      <c r="AT153" s="19">
        <v>1.8013000000000001E-2</v>
      </c>
      <c r="AU153" s="19">
        <v>1.7594599999999998E-2</v>
      </c>
      <c r="AV153" s="19">
        <v>1.7131799999999999E-2</v>
      </c>
      <c r="AW153" s="32">
        <v>1.7228799999999999E-2</v>
      </c>
      <c r="BC153" s="19">
        <v>0</v>
      </c>
      <c r="BD153" s="19">
        <v>0</v>
      </c>
      <c r="BE153" s="19">
        <v>0</v>
      </c>
      <c r="BF153" s="19">
        <v>1</v>
      </c>
      <c r="BG153" s="19">
        <v>0</v>
      </c>
      <c r="BH153" s="32">
        <v>1</v>
      </c>
      <c r="BI153" s="19" t="s">
        <v>4104</v>
      </c>
      <c r="BJ153" s="19" t="s">
        <v>4104</v>
      </c>
      <c r="BK153" s="19" t="s">
        <v>4104</v>
      </c>
      <c r="BL153" s="19" t="s">
        <v>4104</v>
      </c>
      <c r="BM153" s="19" t="s">
        <v>4104</v>
      </c>
      <c r="BN153" s="19">
        <v>1.33</v>
      </c>
      <c r="BO153" s="19">
        <v>0.85</v>
      </c>
      <c r="BP153" s="19">
        <v>2.09</v>
      </c>
      <c r="BQ153" s="19">
        <v>2.2599999999999998</v>
      </c>
      <c r="BR153" s="19">
        <v>2.04</v>
      </c>
      <c r="BS153" s="32">
        <v>2.25</v>
      </c>
      <c r="BT153" s="19" t="s">
        <v>4104</v>
      </c>
      <c r="BU153" s="19" t="s">
        <v>4104</v>
      </c>
      <c r="BV153" s="19" t="s">
        <v>4104</v>
      </c>
      <c r="BW153" s="19" t="s">
        <v>4104</v>
      </c>
      <c r="BX153" s="19" t="s">
        <v>4104</v>
      </c>
      <c r="BY153" s="19" t="s">
        <v>4104</v>
      </c>
      <c r="BZ153" s="19">
        <v>6.4999999999999997E-3</v>
      </c>
      <c r="CA153" s="19">
        <v>4.0000000000000001E-3</v>
      </c>
      <c r="CB153" s="19">
        <v>1.8501305000000012E-3</v>
      </c>
      <c r="CC153" s="19">
        <v>1.8501305000000012E-3</v>
      </c>
      <c r="CD153" s="32">
        <v>0.121</v>
      </c>
      <c r="CE153" s="19" t="s">
        <v>4104</v>
      </c>
      <c r="CF153" s="19" t="s">
        <v>4104</v>
      </c>
      <c r="CG153" s="19" t="s">
        <v>4104</v>
      </c>
      <c r="CH153" s="19" t="s">
        <v>4104</v>
      </c>
      <c r="CI153" s="19" t="s">
        <v>4104</v>
      </c>
      <c r="CJ153" s="19">
        <v>-9.2899999999999996E-2</v>
      </c>
      <c r="CK153" s="19">
        <v>-6.9099999999999995E-2</v>
      </c>
      <c r="CL153" s="19">
        <v>-9.5999999999999992E-3</v>
      </c>
      <c r="CM153" s="19">
        <v>2.1299999999999999E-2</v>
      </c>
      <c r="CN153" s="19" t="s">
        <v>4104</v>
      </c>
      <c r="CO153" s="32">
        <v>-0.1837</v>
      </c>
      <c r="CP153" s="19" t="s">
        <v>4104</v>
      </c>
      <c r="CQ153" s="19" t="s">
        <v>4104</v>
      </c>
      <c r="CR153" s="19" t="s">
        <v>4104</v>
      </c>
      <c r="CS153" s="19" t="s">
        <v>4104</v>
      </c>
      <c r="CT153" s="19" t="s">
        <v>4104</v>
      </c>
      <c r="CU153" s="19">
        <v>16.508007092139717</v>
      </c>
      <c r="CV153" s="19">
        <v>17.570554554276725</v>
      </c>
      <c r="CW153" s="19">
        <v>17.763385145854926</v>
      </c>
      <c r="CX153" s="19">
        <v>18.130277639515196</v>
      </c>
      <c r="CY153" s="19">
        <v>18.457274933888382</v>
      </c>
      <c r="CZ153" s="32" t="s">
        <v>4104</v>
      </c>
    </row>
    <row r="154" spans="1:104" x14ac:dyDescent="0.2">
      <c r="A154" s="19" t="s">
        <v>3810</v>
      </c>
      <c r="B154" s="19" t="s">
        <v>3811</v>
      </c>
      <c r="E154" s="32" t="s">
        <v>248</v>
      </c>
      <c r="F154" s="19">
        <v>0</v>
      </c>
      <c r="G154" s="19">
        <v>0</v>
      </c>
      <c r="I154" s="19">
        <v>0</v>
      </c>
      <c r="J154" s="19">
        <v>0</v>
      </c>
      <c r="L154" s="19">
        <v>0</v>
      </c>
      <c r="M154" s="19">
        <v>0</v>
      </c>
      <c r="N154" s="19">
        <v>0</v>
      </c>
      <c r="O154" s="19">
        <v>0</v>
      </c>
      <c r="P154" s="32">
        <v>0</v>
      </c>
      <c r="Q154" s="19">
        <v>0</v>
      </c>
      <c r="R154" s="19">
        <v>0</v>
      </c>
      <c r="T154" s="19">
        <v>0</v>
      </c>
      <c r="U154" s="19">
        <v>0</v>
      </c>
      <c r="W154" s="19">
        <v>0</v>
      </c>
      <c r="X154" s="19">
        <v>0</v>
      </c>
      <c r="Y154" s="19">
        <v>0</v>
      </c>
      <c r="Z154" s="19">
        <v>0</v>
      </c>
      <c r="AA154" s="32">
        <v>0</v>
      </c>
      <c r="AB154" s="19">
        <v>0</v>
      </c>
      <c r="AC154" s="19">
        <v>0</v>
      </c>
      <c r="AE154" s="19">
        <v>0</v>
      </c>
      <c r="AF154" s="19">
        <v>0</v>
      </c>
      <c r="AH154" s="19">
        <v>0</v>
      </c>
      <c r="AI154" s="19">
        <v>0</v>
      </c>
      <c r="AJ154" s="19">
        <v>0</v>
      </c>
      <c r="AK154" s="19">
        <v>0</v>
      </c>
      <c r="AL154" s="32">
        <v>0</v>
      </c>
      <c r="AM154" s="19">
        <v>2.0717099999999999E-2</v>
      </c>
      <c r="AN154" s="19">
        <v>2.0319400000000001E-2</v>
      </c>
      <c r="AP154" s="19">
        <v>2.1973099999999999E-2</v>
      </c>
      <c r="AQ154" s="19">
        <v>1.9417799999999999E-2</v>
      </c>
      <c r="AS154" s="19">
        <v>1.5937199999999999E-2</v>
      </c>
      <c r="AT154" s="19">
        <v>1.6117699999999999E-2</v>
      </c>
      <c r="AU154" s="19">
        <v>1.47908E-2</v>
      </c>
      <c r="AV154" s="19">
        <v>1.4673800000000001E-2</v>
      </c>
      <c r="AW154" s="32">
        <v>1.55963E-2</v>
      </c>
      <c r="AX154" s="19">
        <v>0</v>
      </c>
      <c r="AY154" s="19">
        <v>0</v>
      </c>
      <c r="BA154" s="19">
        <v>0</v>
      </c>
      <c r="BB154" s="19">
        <v>1</v>
      </c>
      <c r="BD154" s="19">
        <v>0</v>
      </c>
      <c r="BE154" s="19">
        <v>0</v>
      </c>
      <c r="BF154" s="19">
        <v>0</v>
      </c>
      <c r="BG154" s="19">
        <v>0</v>
      </c>
      <c r="BH154" s="32">
        <v>0</v>
      </c>
      <c r="BI154" s="19" t="s">
        <v>4104</v>
      </c>
      <c r="BJ154" s="19" t="s">
        <v>4104</v>
      </c>
      <c r="BK154" s="19" t="s">
        <v>4104</v>
      </c>
      <c r="BL154" s="19" t="s">
        <v>4104</v>
      </c>
      <c r="BM154" s="19">
        <v>3.4053569446666665</v>
      </c>
      <c r="BN154" s="19" t="s">
        <v>4104</v>
      </c>
      <c r="BO154" s="19">
        <v>2.8195169390000001</v>
      </c>
      <c r="BP154" s="19">
        <v>3.468326748</v>
      </c>
      <c r="BQ154" s="19">
        <v>2.409175619</v>
      </c>
      <c r="BR154" s="19">
        <v>2.2013802230000001</v>
      </c>
      <c r="BS154" s="32">
        <v>1.7683585719999999</v>
      </c>
      <c r="BT154" s="19" t="s">
        <v>4104</v>
      </c>
      <c r="BU154" s="19" t="s">
        <v>4104</v>
      </c>
      <c r="BV154" s="19" t="s">
        <v>4104</v>
      </c>
      <c r="BW154" s="19">
        <v>0.26614000299999996</v>
      </c>
      <c r="BX154" s="19">
        <v>0.55005664799999998</v>
      </c>
      <c r="BY154" s="19" t="s">
        <v>4104</v>
      </c>
      <c r="BZ154" s="19">
        <v>0.35803214999999999</v>
      </c>
      <c r="CA154" s="19">
        <v>9.2348127000000002E-2</v>
      </c>
      <c r="CB154" s="19">
        <v>0.19535694100000001</v>
      </c>
      <c r="CC154" s="19">
        <v>0.125755377</v>
      </c>
      <c r="CD154" s="32">
        <v>0.18339862800000001</v>
      </c>
      <c r="CE154" s="19" t="s">
        <v>4104</v>
      </c>
      <c r="CF154" s="19" t="s">
        <v>4104</v>
      </c>
      <c r="CG154" s="19" t="s">
        <v>4104</v>
      </c>
      <c r="CH154" s="19">
        <v>0.10123834600000001</v>
      </c>
      <c r="CI154" s="19">
        <v>4.4722338E-2</v>
      </c>
      <c r="CJ154" s="19" t="s">
        <v>4104</v>
      </c>
      <c r="CK154" s="19">
        <v>5.5287228000000001E-2</v>
      </c>
      <c r="CL154" s="19">
        <v>0.13094384999999997</v>
      </c>
      <c r="CM154" s="19">
        <v>2.3689000000000002E-2</v>
      </c>
      <c r="CN154" s="19">
        <v>0.13094384999999997</v>
      </c>
      <c r="CO154" s="32">
        <v>1.0078999999999999E-2</v>
      </c>
      <c r="CP154" s="19">
        <v>16.471776900977758</v>
      </c>
      <c r="CQ154" s="19">
        <v>16.471776900977758</v>
      </c>
      <c r="CR154" s="19" t="s">
        <v>4104</v>
      </c>
      <c r="CS154" s="19">
        <v>16.471776900977758</v>
      </c>
      <c r="CT154" s="19">
        <v>17.078104659076665</v>
      </c>
      <c r="CU154" s="19" t="s">
        <v>4104</v>
      </c>
      <c r="CV154" s="19">
        <v>16.471776900977758</v>
      </c>
      <c r="CW154" s="19">
        <v>16.759933747532376</v>
      </c>
      <c r="CX154" s="19">
        <v>16.471776900977758</v>
      </c>
      <c r="CY154" s="19">
        <v>16.790044731002084</v>
      </c>
      <c r="CZ154" s="32">
        <v>16.471776900977758</v>
      </c>
    </row>
    <row r="155" spans="1:104" x14ac:dyDescent="0.2">
      <c r="A155" s="19" t="s">
        <v>3925</v>
      </c>
      <c r="B155" s="19" t="s">
        <v>3926</v>
      </c>
      <c r="E155" s="32" t="s">
        <v>248</v>
      </c>
      <c r="H155" s="19">
        <v>0</v>
      </c>
      <c r="I155" s="19">
        <v>0</v>
      </c>
      <c r="J155" s="19">
        <v>0</v>
      </c>
      <c r="L155" s="19">
        <v>0</v>
      </c>
      <c r="M155" s="19">
        <v>0</v>
      </c>
      <c r="N155" s="19">
        <v>0</v>
      </c>
      <c r="O155" s="19">
        <v>0</v>
      </c>
      <c r="P155" s="32">
        <v>0</v>
      </c>
      <c r="S155" s="19">
        <v>0</v>
      </c>
      <c r="T155" s="19">
        <v>0</v>
      </c>
      <c r="U155" s="19">
        <v>0</v>
      </c>
      <c r="W155" s="19">
        <v>0</v>
      </c>
      <c r="X155" s="19">
        <v>0</v>
      </c>
      <c r="Y155" s="19">
        <v>0</v>
      </c>
      <c r="Z155" s="19">
        <v>0</v>
      </c>
      <c r="AA155" s="32">
        <v>0</v>
      </c>
      <c r="AD155" s="19">
        <v>0</v>
      </c>
      <c r="AE155" s="19">
        <v>0</v>
      </c>
      <c r="AF155" s="19">
        <v>0</v>
      </c>
      <c r="AH155" s="19">
        <v>0</v>
      </c>
      <c r="AI155" s="19">
        <v>0</v>
      </c>
      <c r="AJ155" s="19">
        <v>0</v>
      </c>
      <c r="AK155" s="19">
        <v>0</v>
      </c>
      <c r="AL155" s="32">
        <v>0</v>
      </c>
      <c r="AO155" s="19">
        <v>2.0373100000000002E-2</v>
      </c>
      <c r="AP155" s="19">
        <v>2.1090899999999999E-2</v>
      </c>
      <c r="AQ155" s="19">
        <v>2.0974799999999998E-2</v>
      </c>
      <c r="AS155" s="19">
        <v>2.0454300000000002E-2</v>
      </c>
      <c r="AT155" s="19">
        <v>2.0722999999999998E-2</v>
      </c>
      <c r="AU155" s="19">
        <v>2.03295E-2</v>
      </c>
      <c r="AV155" s="19">
        <v>1.9868E-2</v>
      </c>
      <c r="AW155" s="32">
        <v>1.92014E-2</v>
      </c>
      <c r="AZ155" s="19">
        <v>0</v>
      </c>
      <c r="BA155" s="19">
        <v>0</v>
      </c>
      <c r="BB155" s="19">
        <v>0</v>
      </c>
      <c r="BD155" s="19">
        <v>0</v>
      </c>
      <c r="BE155" s="19">
        <v>0</v>
      </c>
      <c r="BF155" s="19">
        <v>0</v>
      </c>
      <c r="BG155" s="19">
        <v>0</v>
      </c>
      <c r="BH155" s="32">
        <v>1</v>
      </c>
      <c r="BI155" s="19" t="s">
        <v>4104</v>
      </c>
      <c r="BJ155" s="19" t="s">
        <v>4104</v>
      </c>
      <c r="BK155" s="19">
        <v>1.5806868620000001</v>
      </c>
      <c r="BL155" s="19">
        <v>2.4835070990000001</v>
      </c>
      <c r="BM155" s="19">
        <v>3.05850233</v>
      </c>
      <c r="BN155" s="19" t="s">
        <v>4104</v>
      </c>
      <c r="BO155" s="19">
        <v>1.572947512</v>
      </c>
      <c r="BP155" s="19">
        <v>2.2758763989999999</v>
      </c>
      <c r="BQ155" s="19">
        <v>2.4889283130000002</v>
      </c>
      <c r="BR155" s="19">
        <v>2.9684094320000001</v>
      </c>
      <c r="BS155" s="32">
        <v>4.1588023590000001</v>
      </c>
      <c r="BT155" s="19" t="s">
        <v>4104</v>
      </c>
      <c r="BU155" s="19" t="s">
        <v>4104</v>
      </c>
      <c r="BV155" s="19" t="s">
        <v>4104</v>
      </c>
      <c r="BW155" s="19" t="s">
        <v>4104</v>
      </c>
      <c r="BX155" s="19" t="s">
        <v>4104</v>
      </c>
      <c r="BY155" s="19" t="s">
        <v>4104</v>
      </c>
      <c r="BZ155" s="19" t="s">
        <v>4104</v>
      </c>
      <c r="CA155" s="19" t="s">
        <v>4104</v>
      </c>
      <c r="CB155" s="19">
        <v>1.8501305000000012E-3</v>
      </c>
      <c r="CC155" s="19">
        <v>1.8501305000000012E-3</v>
      </c>
      <c r="CD155" s="32">
        <v>0.113255863</v>
      </c>
      <c r="CE155" s="19" t="s">
        <v>4104</v>
      </c>
      <c r="CF155" s="19" t="s">
        <v>4104</v>
      </c>
      <c r="CG155" s="19">
        <v>5.9789270999999998E-2</v>
      </c>
      <c r="CH155" s="19">
        <v>4.8603400999999997E-2</v>
      </c>
      <c r="CI155" s="19">
        <v>0.108484249</v>
      </c>
      <c r="CJ155" s="19" t="s">
        <v>4104</v>
      </c>
      <c r="CK155" s="19">
        <v>-3.3512340000000002E-2</v>
      </c>
      <c r="CL155" s="19">
        <v>-2.317E-2</v>
      </c>
      <c r="CM155" s="19">
        <v>-9.2789999999999997E-2</v>
      </c>
      <c r="CN155" s="19">
        <v>6.2598000000000001E-2</v>
      </c>
      <c r="CO155" s="32">
        <v>0.13094384999999997</v>
      </c>
      <c r="CP155" s="19" t="s">
        <v>4104</v>
      </c>
      <c r="CQ155" s="19" t="s">
        <v>4104</v>
      </c>
      <c r="CR155" s="19">
        <v>17.66828873921725</v>
      </c>
      <c r="CS155" s="19">
        <v>18.309030489292255</v>
      </c>
      <c r="CT155" s="19">
        <v>17.828429929545713</v>
      </c>
      <c r="CU155" s="19" t="s">
        <v>4104</v>
      </c>
      <c r="CV155" s="19">
        <v>18.035025616054526</v>
      </c>
      <c r="CW155" s="19">
        <v>18.428513983864015</v>
      </c>
      <c r="CX155" s="19">
        <v>18.508595462805847</v>
      </c>
      <c r="CY155" s="19">
        <v>19.143225548716831</v>
      </c>
      <c r="CZ155" s="32" t="s">
        <v>4104</v>
      </c>
    </row>
    <row r="156" spans="1:104" x14ac:dyDescent="0.2">
      <c r="A156" s="19" t="s">
        <v>3814</v>
      </c>
      <c r="B156" s="19" t="s">
        <v>4065</v>
      </c>
      <c r="E156" s="32" t="s">
        <v>248</v>
      </c>
      <c r="F156" s="19">
        <v>0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O156" s="19">
        <v>0</v>
      </c>
      <c r="P156" s="32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Z156" s="19">
        <v>0</v>
      </c>
      <c r="AA156" s="32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19">
        <v>0</v>
      </c>
      <c r="AI156" s="19">
        <v>0</v>
      </c>
      <c r="AK156" s="19">
        <v>0</v>
      </c>
      <c r="AL156" s="32">
        <v>0</v>
      </c>
      <c r="AM156" s="19">
        <v>2.6364700000000001E-2</v>
      </c>
      <c r="AN156" s="19">
        <v>2.5968100000000001E-2</v>
      </c>
      <c r="AO156" s="19">
        <v>2.61201E-2</v>
      </c>
      <c r="AP156" s="19">
        <v>2.70882E-2</v>
      </c>
      <c r="AQ156" s="19">
        <v>2.8659199999999999E-2</v>
      </c>
      <c r="AR156" s="19">
        <v>2.83507E-2</v>
      </c>
      <c r="AS156" s="19">
        <v>2.767E-2</v>
      </c>
      <c r="AT156" s="19">
        <v>3.1372400000000002E-2</v>
      </c>
      <c r="AV156" s="19">
        <v>3.32304E-2</v>
      </c>
      <c r="AW156" s="32">
        <v>3.4321200000000003E-2</v>
      </c>
      <c r="AX156" s="19">
        <v>0</v>
      </c>
      <c r="AY156" s="19">
        <v>0</v>
      </c>
      <c r="AZ156" s="19">
        <v>0</v>
      </c>
      <c r="BA156" s="19">
        <v>0</v>
      </c>
      <c r="BB156" s="19">
        <v>0</v>
      </c>
      <c r="BC156" s="19">
        <v>0</v>
      </c>
      <c r="BD156" s="19">
        <v>0</v>
      </c>
      <c r="BE156" s="19">
        <v>0</v>
      </c>
      <c r="BG156" s="19">
        <v>1</v>
      </c>
      <c r="BH156" s="32">
        <v>1</v>
      </c>
      <c r="BI156" s="19">
        <v>1.7483511</v>
      </c>
      <c r="BJ156" s="19">
        <v>2.124522201</v>
      </c>
      <c r="BK156" s="19">
        <v>1.2216688499999999</v>
      </c>
      <c r="BL156" s="19">
        <v>1.8252160609999999</v>
      </c>
      <c r="BM156" s="19">
        <v>2.972848114</v>
      </c>
      <c r="BN156" s="19">
        <v>1.7255115990000001</v>
      </c>
      <c r="BO156" s="19">
        <v>1.86138571</v>
      </c>
      <c r="BP156" s="19" t="s">
        <v>4104</v>
      </c>
      <c r="BQ156" s="19" t="s">
        <v>4104</v>
      </c>
      <c r="BR156" s="19">
        <v>1.213490723</v>
      </c>
      <c r="BS156" s="32">
        <v>1.5070879340000001</v>
      </c>
      <c r="BT156" s="19" t="s">
        <v>4104</v>
      </c>
      <c r="BU156" s="19" t="s">
        <v>4104</v>
      </c>
      <c r="BV156" s="19">
        <v>5.2262411000000002E-2</v>
      </c>
      <c r="BW156" s="19">
        <v>1.5977209999999999E-2</v>
      </c>
      <c r="BX156" s="19">
        <v>7.2412600000000002E-3</v>
      </c>
      <c r="BY156" s="19">
        <v>1.8501305000000012E-3</v>
      </c>
      <c r="BZ156" s="19">
        <v>5.0617409000000002E-2</v>
      </c>
      <c r="CA156" s="19" t="s">
        <v>4104</v>
      </c>
      <c r="CB156" s="19" t="s">
        <v>4104</v>
      </c>
      <c r="CC156" s="19" t="s">
        <v>4104</v>
      </c>
      <c r="CD156" s="32">
        <v>1.625213E-2</v>
      </c>
      <c r="CE156" s="19" t="s">
        <v>4104</v>
      </c>
      <c r="CF156" s="19" t="s">
        <v>4104</v>
      </c>
      <c r="CG156" s="19">
        <v>5.6661949000000003E-2</v>
      </c>
      <c r="CH156" s="19">
        <v>3.4844761000000002E-2</v>
      </c>
      <c r="CI156" s="19">
        <v>7.5819239999999996E-2</v>
      </c>
      <c r="CJ156" s="19">
        <v>0.108012466</v>
      </c>
      <c r="CK156" s="19">
        <v>6.3193139999999995E-2</v>
      </c>
      <c r="CL156" s="19">
        <v>4.9399999999999999E-2</v>
      </c>
      <c r="CM156" s="19" t="s">
        <v>4104</v>
      </c>
      <c r="CN156" s="19">
        <v>4.1666000000000002E-2</v>
      </c>
      <c r="CO156" s="32">
        <v>4.6822000000000003E-2</v>
      </c>
      <c r="CP156" s="19">
        <v>20.255319609796771</v>
      </c>
      <c r="CQ156" s="19">
        <v>20.304681294176071</v>
      </c>
      <c r="CR156" s="19">
        <v>19.923489781145037</v>
      </c>
      <c r="CS156" s="19">
        <v>20.850257366206524</v>
      </c>
      <c r="CT156" s="19">
        <v>21.058387304546919</v>
      </c>
      <c r="CU156" s="19">
        <v>20.90777383506785</v>
      </c>
      <c r="CV156" s="19">
        <v>20.905822616073422</v>
      </c>
      <c r="CW156" s="19">
        <v>20.864408825238499</v>
      </c>
      <c r="CX156" s="19" t="s">
        <v>4104</v>
      </c>
      <c r="CY156" s="19">
        <v>21.111321815057046</v>
      </c>
      <c r="CZ156" s="32" t="s">
        <v>4104</v>
      </c>
    </row>
    <row r="157" spans="1:104" x14ac:dyDescent="0.2">
      <c r="A157" s="19" t="s">
        <v>3815</v>
      </c>
      <c r="B157" s="19" t="s">
        <v>4066</v>
      </c>
      <c r="E157" s="32" t="s">
        <v>248</v>
      </c>
      <c r="F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32">
        <v>0</v>
      </c>
      <c r="Q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32">
        <v>0</v>
      </c>
      <c r="AB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19">
        <v>0</v>
      </c>
      <c r="AI157" s="19">
        <v>0</v>
      </c>
      <c r="AJ157" s="19">
        <v>0</v>
      </c>
      <c r="AK157" s="19">
        <v>0</v>
      </c>
      <c r="AL157" s="32">
        <v>0</v>
      </c>
      <c r="AM157" s="19">
        <v>1.9030700000000001E-2</v>
      </c>
      <c r="AO157" s="19">
        <v>1.86213E-2</v>
      </c>
      <c r="AP157" s="19">
        <v>1.7083500000000001E-2</v>
      </c>
      <c r="AQ157" s="19">
        <v>1.9418299999999999E-2</v>
      </c>
      <c r="AR157" s="19">
        <v>2.0434600000000001E-2</v>
      </c>
      <c r="AS157" s="19">
        <v>2.23679E-2</v>
      </c>
      <c r="AT157" s="19">
        <v>2.1115499999999999E-2</v>
      </c>
      <c r="AU157" s="19">
        <v>1.9643899999999999E-2</v>
      </c>
      <c r="AV157" s="19">
        <v>1.9377800000000001E-2</v>
      </c>
      <c r="AW157" s="32">
        <v>1.9385400000000001E-2</v>
      </c>
      <c r="AX157" s="19">
        <v>0</v>
      </c>
      <c r="AZ157" s="19">
        <v>0</v>
      </c>
      <c r="BA157" s="19">
        <v>0</v>
      </c>
      <c r="BB157" s="19">
        <v>0</v>
      </c>
      <c r="BC157" s="19">
        <v>0</v>
      </c>
      <c r="BD157" s="19">
        <v>0</v>
      </c>
      <c r="BE157" s="19">
        <v>1</v>
      </c>
      <c r="BF157" s="19">
        <v>0</v>
      </c>
      <c r="BG157" s="19">
        <v>0</v>
      </c>
      <c r="BH157" s="32">
        <v>0</v>
      </c>
      <c r="BI157" s="19">
        <v>1.2789270669999999</v>
      </c>
      <c r="BJ157" s="19" t="s">
        <v>4104</v>
      </c>
      <c r="BK157" s="19">
        <v>1.4035810520000001</v>
      </c>
      <c r="BL157" s="19">
        <v>1.996355815</v>
      </c>
      <c r="BM157" s="19">
        <v>2.8517350299999999</v>
      </c>
      <c r="BN157" s="19">
        <v>4.7583458619999996</v>
      </c>
      <c r="BO157" s="19">
        <v>5.8520456840000001</v>
      </c>
      <c r="BP157" s="19">
        <v>4.2175164580000004</v>
      </c>
      <c r="BQ157" s="19" t="s">
        <v>4104</v>
      </c>
      <c r="BR157" s="19">
        <v>3.4898184680000002</v>
      </c>
      <c r="BS157" s="32">
        <v>3.1122511529999999</v>
      </c>
      <c r="BT157" s="19" t="s">
        <v>4104</v>
      </c>
      <c r="BU157" s="19" t="s">
        <v>4104</v>
      </c>
      <c r="BV157" s="19">
        <v>0.18462989799999999</v>
      </c>
      <c r="BW157" s="19">
        <v>0.16959136999999999</v>
      </c>
      <c r="BX157" s="19">
        <v>0.16959136999999999</v>
      </c>
      <c r="BY157" s="19">
        <v>0.16902204500000001</v>
      </c>
      <c r="BZ157" s="19">
        <v>7.5051731999999996E-2</v>
      </c>
      <c r="CA157" s="19">
        <v>0.15046524999999999</v>
      </c>
      <c r="CB157" s="19">
        <v>4.9965410000000002E-2</v>
      </c>
      <c r="CC157" s="19">
        <v>3.6097980000000002E-2</v>
      </c>
      <c r="CD157" s="32">
        <v>3.6097980000000002E-2</v>
      </c>
      <c r="CE157" s="19" t="s">
        <v>4104</v>
      </c>
      <c r="CF157" s="19" t="s">
        <v>4104</v>
      </c>
      <c r="CG157" s="19">
        <v>0.103918819</v>
      </c>
      <c r="CH157" s="19">
        <v>5.7382521999999998E-2</v>
      </c>
      <c r="CI157" s="19">
        <v>5.7382521999999998E-2</v>
      </c>
      <c r="CJ157" s="19">
        <v>6.4758128999999998E-2</v>
      </c>
      <c r="CK157" s="19">
        <v>0.13094384999999997</v>
      </c>
      <c r="CL157" s="19">
        <v>0.13094384999999997</v>
      </c>
      <c r="CM157" s="19">
        <v>0.13065599999999999</v>
      </c>
      <c r="CN157" s="19">
        <v>0.12431399999999999</v>
      </c>
      <c r="CO157" s="32">
        <v>0.12431399999999999</v>
      </c>
      <c r="CP157" s="19">
        <v>18.804988948145603</v>
      </c>
      <c r="CQ157" s="19" t="s">
        <v>4104</v>
      </c>
      <c r="CR157" s="19">
        <v>18.618970789733627</v>
      </c>
      <c r="CS157" s="19">
        <v>19.065540109144589</v>
      </c>
      <c r="CT157" s="19">
        <v>19.352977886995809</v>
      </c>
      <c r="CU157" s="19">
        <v>19.972877392055686</v>
      </c>
      <c r="CV157" s="19">
        <v>20.03859423696348</v>
      </c>
      <c r="CW157" s="19">
        <v>19.925182717249939</v>
      </c>
      <c r="CX157" s="19">
        <v>19.968094943798821</v>
      </c>
      <c r="CY157" s="19">
        <v>19.979574765336601</v>
      </c>
      <c r="CZ157" s="32" t="s">
        <v>4104</v>
      </c>
    </row>
    <row r="158" spans="1:104" x14ac:dyDescent="0.2">
      <c r="A158" s="19" t="s">
        <v>3818</v>
      </c>
      <c r="B158" s="19" t="s">
        <v>4067</v>
      </c>
      <c r="E158" s="32" t="s">
        <v>248</v>
      </c>
      <c r="F158" s="19">
        <v>0</v>
      </c>
      <c r="G158" s="19">
        <v>0</v>
      </c>
      <c r="H158" s="19">
        <v>0</v>
      </c>
      <c r="I158" s="19">
        <v>0</v>
      </c>
      <c r="J158" s="19">
        <v>0</v>
      </c>
      <c r="L158" s="19">
        <v>0</v>
      </c>
      <c r="M158" s="19">
        <v>0</v>
      </c>
      <c r="N158" s="19">
        <v>0</v>
      </c>
      <c r="O158" s="19">
        <v>0</v>
      </c>
      <c r="P158" s="32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W158" s="19">
        <v>0</v>
      </c>
      <c r="X158" s="19">
        <v>0</v>
      </c>
      <c r="Y158" s="19">
        <v>0</v>
      </c>
      <c r="Z158" s="19">
        <v>0</v>
      </c>
      <c r="AA158" s="32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H158" s="19">
        <v>0</v>
      </c>
      <c r="AI158" s="19">
        <v>0</v>
      </c>
      <c r="AJ158" s="19">
        <v>0</v>
      </c>
      <c r="AK158" s="19">
        <v>0</v>
      </c>
      <c r="AL158" s="32">
        <v>0</v>
      </c>
      <c r="AM158" s="19">
        <v>2.11054E-2</v>
      </c>
      <c r="AN158" s="19">
        <v>1.9764500000000001E-2</v>
      </c>
      <c r="AO158" s="19">
        <v>1.92254E-2</v>
      </c>
      <c r="AP158" s="19">
        <v>1.8504099999999999E-2</v>
      </c>
      <c r="AQ158" s="19">
        <v>1.8996599999999999E-2</v>
      </c>
      <c r="AS158" s="19">
        <v>1.8634600000000001E-2</v>
      </c>
      <c r="AT158" s="19">
        <v>1.8748999999999998E-2</v>
      </c>
      <c r="AU158" s="19">
        <v>1.9368799999999999E-2</v>
      </c>
      <c r="AV158" s="19">
        <v>1.8966299999999998E-2</v>
      </c>
      <c r="AW158" s="32">
        <v>2.1246000000000001E-2</v>
      </c>
      <c r="AX158" s="19">
        <v>0</v>
      </c>
      <c r="AY158" s="19">
        <v>0</v>
      </c>
      <c r="AZ158" s="19">
        <v>0</v>
      </c>
      <c r="BA158" s="19">
        <v>0</v>
      </c>
      <c r="BB158" s="19">
        <v>1</v>
      </c>
      <c r="BD158" s="19">
        <v>0</v>
      </c>
      <c r="BE158" s="19">
        <v>1</v>
      </c>
      <c r="BF158" s="19">
        <v>0</v>
      </c>
      <c r="BG158" s="19">
        <v>0</v>
      </c>
      <c r="BH158" s="32">
        <v>0</v>
      </c>
      <c r="BI158" s="19">
        <v>2.62</v>
      </c>
      <c r="BJ158" s="19">
        <v>3.47</v>
      </c>
      <c r="BK158" s="19">
        <v>3.99</v>
      </c>
      <c r="BL158" s="19">
        <v>5.79</v>
      </c>
      <c r="BM158" s="19">
        <v>2.86</v>
      </c>
      <c r="BN158" s="19" t="s">
        <v>4104</v>
      </c>
      <c r="BO158" s="19">
        <v>3.61</v>
      </c>
      <c r="BP158" s="19">
        <v>2.54</v>
      </c>
      <c r="BQ158" s="19">
        <v>1.37</v>
      </c>
      <c r="BR158" s="19">
        <v>2.8</v>
      </c>
      <c r="BS158" s="32">
        <v>3.39</v>
      </c>
      <c r="BT158" s="19" t="s">
        <v>4104</v>
      </c>
      <c r="BU158" s="19" t="s">
        <v>4104</v>
      </c>
      <c r="BV158" s="19" t="s">
        <v>4104</v>
      </c>
      <c r="BW158" s="19" t="s">
        <v>4104</v>
      </c>
      <c r="BX158" s="19" t="s">
        <v>4104</v>
      </c>
      <c r="BY158" s="19" t="s">
        <v>4104</v>
      </c>
      <c r="BZ158" s="19" t="s">
        <v>4104</v>
      </c>
      <c r="CA158" s="19" t="s">
        <v>4104</v>
      </c>
      <c r="CB158" s="19" t="s">
        <v>4104</v>
      </c>
      <c r="CC158" s="19">
        <v>3.9800000000000002E-2</v>
      </c>
      <c r="CD158" s="32">
        <v>2.9399999999999999E-2</v>
      </c>
      <c r="CE158" s="19" t="s">
        <v>4104</v>
      </c>
      <c r="CF158" s="19">
        <v>2.5999999999999999E-2</v>
      </c>
      <c r="CG158" s="19">
        <v>0.13094384999999997</v>
      </c>
      <c r="CH158" s="19">
        <v>0.13094384999999997</v>
      </c>
      <c r="CI158" s="19">
        <v>0.112</v>
      </c>
      <c r="CJ158" s="19" t="s">
        <v>4104</v>
      </c>
      <c r="CK158" s="19">
        <v>4.3999999999999997E-2</v>
      </c>
      <c r="CL158" s="19">
        <v>-6.0000000000000001E-3</v>
      </c>
      <c r="CM158" s="19">
        <v>-3.4000000000000002E-2</v>
      </c>
      <c r="CN158" s="19">
        <v>0</v>
      </c>
      <c r="CO158" s="32">
        <v>-2E-3</v>
      </c>
      <c r="CP158" s="19">
        <v>18.704297564453309</v>
      </c>
      <c r="CQ158" s="19">
        <v>19.09891629675371</v>
      </c>
      <c r="CR158" s="19">
        <v>19.809130281011306</v>
      </c>
      <c r="CS158" s="19">
        <v>20.466255604038206</v>
      </c>
      <c r="CT158" s="19">
        <v>19.947358593378151</v>
      </c>
      <c r="CU158" s="19" t="s">
        <v>4104</v>
      </c>
      <c r="CV158" s="19">
        <v>20.380755809495369</v>
      </c>
      <c r="CW158" s="19">
        <v>20.033267692962156</v>
      </c>
      <c r="CX158" s="19">
        <v>19.421586116269687</v>
      </c>
      <c r="CY158" s="19">
        <v>20.118852166320224</v>
      </c>
      <c r="CZ158" s="32">
        <v>20.489068795272274</v>
      </c>
    </row>
    <row r="159" spans="1:104" x14ac:dyDescent="0.2">
      <c r="A159" s="19" t="s">
        <v>1869</v>
      </c>
      <c r="B159" s="19" t="s">
        <v>1870</v>
      </c>
      <c r="E159" s="32" t="s">
        <v>248</v>
      </c>
      <c r="F159" s="19">
        <v>0</v>
      </c>
      <c r="G159" s="19">
        <v>0</v>
      </c>
      <c r="H159" s="19">
        <v>0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32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32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19">
        <v>0</v>
      </c>
      <c r="AI159" s="19">
        <v>0</v>
      </c>
      <c r="AJ159" s="19">
        <v>0</v>
      </c>
      <c r="AK159" s="19">
        <v>0</v>
      </c>
      <c r="AL159" s="32">
        <v>0</v>
      </c>
      <c r="AM159" s="19">
        <v>1.79261E-2</v>
      </c>
      <c r="AN159" s="19">
        <v>1.90349E-2</v>
      </c>
      <c r="AO159" s="19">
        <v>3.2096699999999999E-2</v>
      </c>
      <c r="AP159" s="19">
        <v>2.0401800000000001E-2</v>
      </c>
      <c r="AQ159" s="19">
        <v>2.2486200000000001E-2</v>
      </c>
      <c r="AR159" s="19">
        <v>2.1597600000000002E-2</v>
      </c>
      <c r="AS159" s="19">
        <v>2.0852900000000001E-2</v>
      </c>
      <c r="AT159" s="19">
        <v>2.06638E-2</v>
      </c>
      <c r="AU159" s="19">
        <v>2.08828E-2</v>
      </c>
      <c r="AV159" s="19">
        <v>2.5112499999999999E-2</v>
      </c>
      <c r="AW159" s="32">
        <v>2.40334E-2</v>
      </c>
      <c r="AX159" s="19">
        <v>0</v>
      </c>
      <c r="AY159" s="19">
        <v>0</v>
      </c>
      <c r="AZ159" s="19">
        <v>1</v>
      </c>
      <c r="BA159" s="19">
        <v>0</v>
      </c>
      <c r="BB159" s="19">
        <v>1</v>
      </c>
      <c r="BC159" s="19">
        <v>1</v>
      </c>
      <c r="BD159" s="19">
        <v>0</v>
      </c>
      <c r="BE159" s="19">
        <v>0</v>
      </c>
      <c r="BF159" s="19">
        <v>1</v>
      </c>
      <c r="BG159" s="19">
        <v>1</v>
      </c>
      <c r="BH159" s="32">
        <v>0</v>
      </c>
      <c r="BI159" s="19">
        <v>2.2726440929999998</v>
      </c>
      <c r="BJ159" s="19">
        <v>1.0952948140000001</v>
      </c>
      <c r="BK159" s="19">
        <v>1.4297094889999999</v>
      </c>
      <c r="BL159" s="19">
        <v>1.6731149999999999</v>
      </c>
      <c r="BM159" s="19">
        <v>1.9051268560000001</v>
      </c>
      <c r="BN159" s="19">
        <v>1.1659887739999999</v>
      </c>
      <c r="BO159" s="19">
        <v>1.983110274</v>
      </c>
      <c r="BP159" s="19">
        <v>0.84819103699999998</v>
      </c>
      <c r="BQ159" s="19">
        <v>0.81288990500000002</v>
      </c>
      <c r="BR159" s="19">
        <v>1.9211187160000001</v>
      </c>
      <c r="BS159" s="32">
        <v>2.1137592079999998</v>
      </c>
      <c r="BT159" s="19" t="s">
        <v>4104</v>
      </c>
      <c r="BU159" s="19" t="s">
        <v>4104</v>
      </c>
      <c r="BV159" s="19">
        <v>2.6277700000000002E-3</v>
      </c>
      <c r="BW159" s="19">
        <v>2.3607799999999998E-3</v>
      </c>
      <c r="BX159" s="19">
        <v>2.0694400000000001E-3</v>
      </c>
      <c r="BY159" s="19">
        <v>1.8501305000000012E-3</v>
      </c>
      <c r="BZ159" s="19">
        <v>1.8501305000000012E-3</v>
      </c>
      <c r="CA159" s="19">
        <v>1.8501305000000012E-3</v>
      </c>
      <c r="CB159" s="19">
        <v>0.39631145499999998</v>
      </c>
      <c r="CC159" s="19">
        <v>0.45041187300000002</v>
      </c>
      <c r="CD159" s="32">
        <v>0.44249412500000002</v>
      </c>
      <c r="CE159" s="19" t="s">
        <v>4104</v>
      </c>
      <c r="CF159" s="19" t="s">
        <v>4104</v>
      </c>
      <c r="CG159" s="19">
        <v>3.3018619999999999E-2</v>
      </c>
      <c r="CH159" s="19">
        <v>-4.4834890000000002E-2</v>
      </c>
      <c r="CI159" s="19">
        <v>-7.1310481999999994E-2</v>
      </c>
      <c r="CJ159" s="19">
        <v>-3.5135950999999999E-2</v>
      </c>
      <c r="CK159" s="19">
        <v>-3.5135950999999999E-2</v>
      </c>
      <c r="CL159" s="19">
        <v>-0.14818999999999999</v>
      </c>
      <c r="CM159" s="19">
        <v>-0.35580000000000001</v>
      </c>
      <c r="CN159" s="19">
        <v>-9.1609999999999997E-2</v>
      </c>
      <c r="CO159" s="32">
        <v>-9.7800000000000005E-3</v>
      </c>
      <c r="CP159" s="19">
        <v>21.262256554329042</v>
      </c>
      <c r="CQ159" s="19">
        <v>20.506747540085382</v>
      </c>
      <c r="CR159" s="19">
        <v>20.867130828551648</v>
      </c>
      <c r="CS159" s="19">
        <v>20.979116549602729</v>
      </c>
      <c r="CT159" s="19">
        <v>21.061725026839341</v>
      </c>
      <c r="CU159" s="19">
        <v>20.551043867193098</v>
      </c>
      <c r="CV159" s="19">
        <v>20.891952188736486</v>
      </c>
      <c r="CW159" s="19">
        <v>20.390981439074629</v>
      </c>
      <c r="CX159" s="19">
        <v>19.685220097820338</v>
      </c>
      <c r="CY159" s="19">
        <v>20.392176486562782</v>
      </c>
      <c r="CZ159" s="32">
        <v>20.57391535106515</v>
      </c>
    </row>
    <row r="160" spans="1:104" x14ac:dyDescent="0.2">
      <c r="A160" s="19" t="s">
        <v>3824</v>
      </c>
      <c r="B160" s="19" t="s">
        <v>3825</v>
      </c>
      <c r="E160" s="32" t="s">
        <v>248</v>
      </c>
      <c r="F160" s="19">
        <v>0</v>
      </c>
      <c r="G160" s="19">
        <v>0</v>
      </c>
      <c r="H160" s="19">
        <v>0</v>
      </c>
      <c r="I160" s="19">
        <v>0</v>
      </c>
      <c r="J160" s="19">
        <v>0</v>
      </c>
      <c r="P160" s="32"/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AA160" s="32"/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L160" s="32"/>
      <c r="AM160" s="19">
        <v>2.8520899999999998E-2</v>
      </c>
      <c r="AN160" s="19">
        <v>2.9071199999999998E-2</v>
      </c>
      <c r="AO160" s="19">
        <v>2.9605099999999999E-2</v>
      </c>
      <c r="AP160" s="19">
        <v>2.6703899999999999E-2</v>
      </c>
      <c r="AQ160" s="19">
        <v>2.50335E-2</v>
      </c>
      <c r="AW160" s="32"/>
      <c r="AX160" s="19">
        <v>0</v>
      </c>
      <c r="AY160" s="19">
        <v>0</v>
      </c>
      <c r="AZ160" s="19">
        <v>0</v>
      </c>
      <c r="BA160" s="19">
        <v>0</v>
      </c>
      <c r="BB160" s="19">
        <v>0</v>
      </c>
      <c r="BH160" s="32"/>
      <c r="BI160" s="19">
        <v>2.6598000000000002</v>
      </c>
      <c r="BJ160" s="19">
        <v>1.1980999999999999</v>
      </c>
      <c r="BK160" s="19">
        <v>1.9107000000000001</v>
      </c>
      <c r="BL160" s="19">
        <v>1.0342</v>
      </c>
      <c r="BM160" s="19">
        <v>2.3109000000000002</v>
      </c>
      <c r="BN160" s="19" t="s">
        <v>4104</v>
      </c>
      <c r="BO160" s="19" t="s">
        <v>4104</v>
      </c>
      <c r="BP160" s="19" t="s">
        <v>4104</v>
      </c>
      <c r="BQ160" s="19" t="s">
        <v>4104</v>
      </c>
      <c r="BR160" s="19" t="s">
        <v>4104</v>
      </c>
      <c r="BS160" s="32" t="s">
        <v>4104</v>
      </c>
      <c r="BT160" s="19" t="s">
        <v>4104</v>
      </c>
      <c r="BU160" s="19" t="s">
        <v>4104</v>
      </c>
      <c r="BV160" s="19" t="s">
        <v>4104</v>
      </c>
      <c r="BW160" s="19">
        <v>0.49184600000000001</v>
      </c>
      <c r="BX160" s="19">
        <v>0.59048100000000003</v>
      </c>
      <c r="BY160" s="19" t="s">
        <v>4104</v>
      </c>
      <c r="BZ160" s="19" t="s">
        <v>4104</v>
      </c>
      <c r="CA160" s="19" t="s">
        <v>4104</v>
      </c>
      <c r="CB160" s="19" t="s">
        <v>4104</v>
      </c>
      <c r="CC160" s="19" t="s">
        <v>4104</v>
      </c>
      <c r="CD160" s="32" t="s">
        <v>4104</v>
      </c>
      <c r="CE160" s="19">
        <v>3.2972000000000001E-2</v>
      </c>
      <c r="CF160" s="19">
        <v>-3.9262999999999999E-2</v>
      </c>
      <c r="CG160" s="19">
        <v>5.7287999999999999E-2</v>
      </c>
      <c r="CH160" s="19">
        <v>-0.34769</v>
      </c>
      <c r="CI160" s="19">
        <v>-0.133357</v>
      </c>
      <c r="CJ160" s="19" t="s">
        <v>4104</v>
      </c>
      <c r="CK160" s="19" t="s">
        <v>4104</v>
      </c>
      <c r="CL160" s="19" t="s">
        <v>4104</v>
      </c>
      <c r="CM160" s="19" t="s">
        <v>4104</v>
      </c>
      <c r="CN160" s="19" t="s">
        <v>4104</v>
      </c>
      <c r="CO160" s="32" t="s">
        <v>4104</v>
      </c>
      <c r="CP160" s="19">
        <v>20.205847193578858</v>
      </c>
      <c r="CQ160" s="19">
        <v>19.489624234329586</v>
      </c>
      <c r="CR160" s="19">
        <v>19.643772706768761</v>
      </c>
      <c r="CS160" s="19">
        <v>20.065301613378232</v>
      </c>
      <c r="CT160" s="19">
        <v>19.926445161353232</v>
      </c>
      <c r="CU160" s="19" t="s">
        <v>4104</v>
      </c>
      <c r="CV160" s="19" t="s">
        <v>4104</v>
      </c>
      <c r="CW160" s="19" t="s">
        <v>4104</v>
      </c>
      <c r="CX160" s="19" t="s">
        <v>4104</v>
      </c>
      <c r="CY160" s="19" t="s">
        <v>4104</v>
      </c>
      <c r="CZ160" s="32" t="s">
        <v>4104</v>
      </c>
    </row>
    <row r="161" spans="1:104" x14ac:dyDescent="0.2">
      <c r="A161" s="19" t="s">
        <v>3830</v>
      </c>
      <c r="B161" s="19" t="s">
        <v>3831</v>
      </c>
      <c r="E161" s="32" t="s">
        <v>248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1</v>
      </c>
      <c r="O161" s="19">
        <v>1</v>
      </c>
      <c r="P161" s="32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32">
        <v>0</v>
      </c>
      <c r="AD161" s="19">
        <v>0</v>
      </c>
      <c r="AE161" s="19">
        <v>0</v>
      </c>
      <c r="AF161" s="19">
        <v>0</v>
      </c>
      <c r="AG161" s="19">
        <v>0</v>
      </c>
      <c r="AH161" s="19">
        <v>0</v>
      </c>
      <c r="AI161" s="19">
        <v>1</v>
      </c>
      <c r="AJ161" s="19">
        <v>1</v>
      </c>
      <c r="AK161" s="19">
        <v>1</v>
      </c>
      <c r="AL161" s="32">
        <v>1</v>
      </c>
      <c r="AO161" s="19">
        <v>1.9223400000000002E-2</v>
      </c>
      <c r="AP161" s="19">
        <v>2.0923400000000002E-2</v>
      </c>
      <c r="AQ161" s="19">
        <v>2.01338E-2</v>
      </c>
      <c r="AR161" s="19">
        <v>1.9113100000000001E-2</v>
      </c>
      <c r="AS161" s="19">
        <v>2.05493E-2</v>
      </c>
      <c r="AT161" s="19">
        <v>2.2277000000000002E-2</v>
      </c>
      <c r="AU161" s="19">
        <v>2.0873200000000001E-2</v>
      </c>
      <c r="AV161" s="19">
        <v>2.2036099999999999E-2</v>
      </c>
      <c r="AW161" s="32">
        <v>1.88825E-2</v>
      </c>
      <c r="AZ161" s="19">
        <v>0</v>
      </c>
      <c r="BA161" s="19">
        <v>0</v>
      </c>
      <c r="BB161" s="19">
        <v>1</v>
      </c>
      <c r="BC161" s="19">
        <v>1</v>
      </c>
      <c r="BD161" s="19">
        <v>1</v>
      </c>
      <c r="BE161" s="19">
        <v>0</v>
      </c>
      <c r="BF161" s="19">
        <v>1</v>
      </c>
      <c r="BG161" s="19">
        <v>0</v>
      </c>
      <c r="BH161" s="32">
        <v>0</v>
      </c>
      <c r="BI161" s="19" t="s">
        <v>4104</v>
      </c>
      <c r="BJ161" s="19" t="s">
        <v>4104</v>
      </c>
      <c r="BK161" s="19">
        <v>1.72176218859206</v>
      </c>
      <c r="BL161" s="19">
        <v>1.93627224541266</v>
      </c>
      <c r="BM161" s="19">
        <v>1.97882002369329</v>
      </c>
      <c r="BN161" s="19">
        <v>1.9866449012162799</v>
      </c>
      <c r="BO161" s="19">
        <v>2.75966361599101</v>
      </c>
      <c r="BP161" s="19">
        <v>2.8726864804003198</v>
      </c>
      <c r="BQ161" s="19">
        <v>1.9198991197986801</v>
      </c>
      <c r="BR161" s="19">
        <v>2.3585101482450801</v>
      </c>
      <c r="BS161" s="32">
        <v>2.4397392145247099</v>
      </c>
      <c r="BT161" s="19" t="s">
        <v>4104</v>
      </c>
      <c r="BU161" s="19" t="s">
        <v>4104</v>
      </c>
      <c r="BV161" s="19">
        <v>5.0180000000000002E-2</v>
      </c>
      <c r="BW161" s="19">
        <v>0.10233</v>
      </c>
      <c r="BX161" s="19">
        <v>9.8979999999999999E-2</v>
      </c>
      <c r="BY161" s="19">
        <v>8.992E-2</v>
      </c>
      <c r="BZ161" s="19">
        <v>0.10989</v>
      </c>
      <c r="CA161" s="19">
        <v>7.2800000000000004E-2</v>
      </c>
      <c r="CB161" s="19">
        <v>7.2340000000000002E-2</v>
      </c>
      <c r="CC161" s="19">
        <v>0.11806999999999999</v>
      </c>
      <c r="CD161" s="32">
        <v>0.10575</v>
      </c>
      <c r="CE161" s="19" t="s">
        <v>4104</v>
      </c>
      <c r="CF161" s="19" t="s">
        <v>4104</v>
      </c>
      <c r="CG161" s="19">
        <v>4.7890000000000002E-2</v>
      </c>
      <c r="CH161" s="19">
        <v>3.7670000000000002E-2</v>
      </c>
      <c r="CI161" s="19">
        <v>4.9209999999999997E-2</v>
      </c>
      <c r="CJ161" s="19">
        <v>4.9680000000000002E-2</v>
      </c>
      <c r="CK161" s="19">
        <v>4.9180000000000001E-2</v>
      </c>
      <c r="CL161" s="19">
        <v>5.8119999999999998E-2</v>
      </c>
      <c r="CM161" s="19">
        <v>7.0400000000000004E-2</v>
      </c>
      <c r="CN161" s="19">
        <v>7.2910000000000003E-2</v>
      </c>
      <c r="CO161" s="32">
        <v>2.6870000000000002E-2</v>
      </c>
      <c r="CP161" s="19" t="s">
        <v>4104</v>
      </c>
      <c r="CQ161" s="19" t="s">
        <v>4104</v>
      </c>
      <c r="CR161" s="19">
        <v>18.704123593582821</v>
      </c>
      <c r="CS161" s="19">
        <v>18.978802273181962</v>
      </c>
      <c r="CT161" s="19">
        <v>18.973613679863899</v>
      </c>
      <c r="CU161" s="19">
        <v>18.819390418749283</v>
      </c>
      <c r="CV161" s="19">
        <v>19.210995922956926</v>
      </c>
      <c r="CW161" s="19">
        <v>18.687617615024553</v>
      </c>
      <c r="CX161" s="19">
        <v>18.29617705018061</v>
      </c>
      <c r="CY161" s="19">
        <v>18.375435439337583</v>
      </c>
      <c r="CZ161" s="32" t="s">
        <v>4104</v>
      </c>
    </row>
    <row r="162" spans="1:104" x14ac:dyDescent="0.2">
      <c r="A162" s="19" t="s">
        <v>3927</v>
      </c>
      <c r="B162" s="19" t="s">
        <v>3928</v>
      </c>
      <c r="E162" s="32" t="s">
        <v>248</v>
      </c>
      <c r="F162" s="19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32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32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19">
        <v>0</v>
      </c>
      <c r="AI162" s="19">
        <v>0</v>
      </c>
      <c r="AJ162" s="19">
        <v>0</v>
      </c>
      <c r="AK162" s="19">
        <v>0</v>
      </c>
      <c r="AL162" s="32">
        <v>0</v>
      </c>
      <c r="AM162" s="19">
        <v>1.9987899999999999E-2</v>
      </c>
      <c r="AN162" s="19">
        <v>2.0238300000000001E-2</v>
      </c>
      <c r="AO162" s="19">
        <v>2.0248599999999999E-2</v>
      </c>
      <c r="AP162" s="19">
        <v>2.0741699999999998E-2</v>
      </c>
      <c r="AQ162" s="19">
        <v>1.8078799999999999E-2</v>
      </c>
      <c r="AR162" s="19">
        <v>1.8271300000000001E-2</v>
      </c>
      <c r="AS162" s="19">
        <v>2.0578200000000001E-2</v>
      </c>
      <c r="AT162" s="19">
        <v>2.0924600000000002E-2</v>
      </c>
      <c r="AU162" s="19">
        <v>2.6744899999999999E-2</v>
      </c>
      <c r="AV162" s="19">
        <v>2.01344E-2</v>
      </c>
      <c r="AW162" s="32">
        <v>2.3699499999999998E-2</v>
      </c>
      <c r="AX162" s="19">
        <v>0</v>
      </c>
      <c r="AY162" s="19">
        <v>0</v>
      </c>
      <c r="AZ162" s="19">
        <v>0</v>
      </c>
      <c r="BA162" s="19">
        <v>0</v>
      </c>
      <c r="BB162" s="19">
        <v>0</v>
      </c>
      <c r="BC162" s="19">
        <v>0</v>
      </c>
      <c r="BD162" s="19">
        <v>0</v>
      </c>
      <c r="BE162" s="19">
        <v>0</v>
      </c>
      <c r="BF162" s="19">
        <v>0</v>
      </c>
      <c r="BG162" s="19">
        <v>0</v>
      </c>
      <c r="BH162" s="32">
        <v>0</v>
      </c>
      <c r="BI162" s="19">
        <v>1.185715885</v>
      </c>
      <c r="BJ162" s="19">
        <v>0.82094087699999996</v>
      </c>
      <c r="BK162" s="19">
        <v>0.99452019999999997</v>
      </c>
      <c r="BL162" s="19">
        <v>1.199507806</v>
      </c>
      <c r="BM162" s="19">
        <v>0.98165931100000003</v>
      </c>
      <c r="BN162" s="19">
        <v>1.547589946</v>
      </c>
      <c r="BO162" s="19">
        <v>2.65969882</v>
      </c>
      <c r="BP162" s="19">
        <v>5.6872564170000004</v>
      </c>
      <c r="BQ162" s="19">
        <v>3.4601275679999999</v>
      </c>
      <c r="BR162" s="19">
        <v>3.2688922140000001</v>
      </c>
      <c r="BS162" s="32">
        <v>3.0255729140000001</v>
      </c>
      <c r="BT162" s="19" t="s">
        <v>4104</v>
      </c>
      <c r="BU162" s="19" t="s">
        <v>4104</v>
      </c>
      <c r="BV162" s="19" t="s">
        <v>4104</v>
      </c>
      <c r="BW162" s="19" t="s">
        <v>4104</v>
      </c>
      <c r="BX162" s="19" t="s">
        <v>4104</v>
      </c>
      <c r="BY162" s="19" t="s">
        <v>4104</v>
      </c>
      <c r="BZ162" s="19" t="s">
        <v>4104</v>
      </c>
      <c r="CA162" s="19" t="s">
        <v>4104</v>
      </c>
      <c r="CB162" s="19" t="s">
        <v>4104</v>
      </c>
      <c r="CC162" s="19" t="s">
        <v>4104</v>
      </c>
      <c r="CD162" s="32">
        <v>0.155663986</v>
      </c>
      <c r="CE162" s="19" t="s">
        <v>4104</v>
      </c>
      <c r="CF162" s="19" t="s">
        <v>4104</v>
      </c>
      <c r="CG162" s="19">
        <v>3.5835449999999998E-2</v>
      </c>
      <c r="CH162" s="19">
        <v>3.4168520000000001E-2</v>
      </c>
      <c r="CI162" s="19">
        <v>2.011162E-2</v>
      </c>
      <c r="CJ162" s="19">
        <v>-1.5151619999999999E-2</v>
      </c>
      <c r="CK162" s="19">
        <v>-0.19411872899999999</v>
      </c>
      <c r="CL162" s="19">
        <v>-7.8880000000000006E-2</v>
      </c>
      <c r="CM162" s="19">
        <v>-5.6309999999999999E-2</v>
      </c>
      <c r="CN162" s="19">
        <v>-0.12936</v>
      </c>
      <c r="CO162" s="32">
        <v>-7.016E-2</v>
      </c>
      <c r="CP162" s="19">
        <v>17.716225871741749</v>
      </c>
      <c r="CQ162" s="19">
        <v>17.744553892311139</v>
      </c>
      <c r="CR162" s="19">
        <v>17.919483617078331</v>
      </c>
      <c r="CS162" s="19">
        <v>17.988236448533247</v>
      </c>
      <c r="CT162" s="19">
        <v>17.897244269954793</v>
      </c>
      <c r="CU162" s="19">
        <v>18.174441273404234</v>
      </c>
      <c r="CV162" s="19">
        <v>18.982481001338957</v>
      </c>
      <c r="CW162" s="19">
        <v>18.915637927350019</v>
      </c>
      <c r="CX162" s="19">
        <v>18.750566336178771</v>
      </c>
      <c r="CY162" s="19">
        <v>18.683001161304741</v>
      </c>
      <c r="CZ162" s="32" t="s">
        <v>4104</v>
      </c>
    </row>
    <row r="163" spans="1:104" x14ac:dyDescent="0.2">
      <c r="A163" s="19" t="s">
        <v>3833</v>
      </c>
      <c r="B163" s="19" t="s">
        <v>3834</v>
      </c>
      <c r="E163" s="32" t="s">
        <v>248</v>
      </c>
      <c r="N163" s="19">
        <v>0</v>
      </c>
      <c r="O163" s="19">
        <v>0</v>
      </c>
      <c r="P163" s="32">
        <v>0</v>
      </c>
      <c r="Y163" s="19">
        <v>0</v>
      </c>
      <c r="Z163" s="19">
        <v>0</v>
      </c>
      <c r="AA163" s="32">
        <v>0</v>
      </c>
      <c r="AJ163" s="19">
        <v>0</v>
      </c>
      <c r="AK163" s="19">
        <v>0</v>
      </c>
      <c r="AL163" s="32">
        <v>0</v>
      </c>
      <c r="AU163" s="19">
        <v>2.1867299999999999E-2</v>
      </c>
      <c r="AV163" s="19">
        <v>2.1829899999999999E-2</v>
      </c>
      <c r="AW163" s="32">
        <v>2.28288E-2</v>
      </c>
      <c r="BF163" s="19">
        <v>1</v>
      </c>
      <c r="BG163" s="19">
        <v>1</v>
      </c>
      <c r="BH163" s="32">
        <v>1</v>
      </c>
      <c r="BI163" s="19" t="s">
        <v>4104</v>
      </c>
      <c r="BJ163" s="19" t="s">
        <v>4104</v>
      </c>
      <c r="BK163" s="19" t="s">
        <v>4104</v>
      </c>
      <c r="BL163" s="19" t="s">
        <v>4104</v>
      </c>
      <c r="BM163" s="19" t="s">
        <v>4104</v>
      </c>
      <c r="BN163" s="19" t="s">
        <v>4104</v>
      </c>
      <c r="BO163" s="19" t="s">
        <v>4104</v>
      </c>
      <c r="BP163" s="19" t="s">
        <v>4104</v>
      </c>
      <c r="BQ163" s="19" t="s">
        <v>4104</v>
      </c>
      <c r="BR163" s="19">
        <v>2.144385057</v>
      </c>
      <c r="BS163" s="32">
        <v>2.374558666</v>
      </c>
      <c r="BT163" s="19" t="s">
        <v>4104</v>
      </c>
      <c r="BU163" s="19" t="s">
        <v>4104</v>
      </c>
      <c r="BV163" s="19" t="s">
        <v>4104</v>
      </c>
      <c r="BW163" s="19" t="s">
        <v>4104</v>
      </c>
      <c r="BX163" s="19" t="s">
        <v>4104</v>
      </c>
      <c r="BY163" s="19" t="s">
        <v>4104</v>
      </c>
      <c r="BZ163" s="19" t="s">
        <v>4104</v>
      </c>
      <c r="CA163" s="19" t="s">
        <v>4104</v>
      </c>
      <c r="CB163" s="19">
        <v>0.418512573</v>
      </c>
      <c r="CC163" s="19">
        <v>0.39684757199999998</v>
      </c>
      <c r="CD163" s="32">
        <v>0.33916568800000002</v>
      </c>
      <c r="CE163" s="19" t="s">
        <v>4104</v>
      </c>
      <c r="CF163" s="19" t="s">
        <v>4104</v>
      </c>
      <c r="CG163" s="19" t="s">
        <v>4104</v>
      </c>
      <c r="CH163" s="19" t="s">
        <v>4104</v>
      </c>
      <c r="CI163" s="19" t="s">
        <v>4104</v>
      </c>
      <c r="CJ163" s="19" t="s">
        <v>4104</v>
      </c>
      <c r="CK163" s="19" t="s">
        <v>4104</v>
      </c>
      <c r="CL163" s="19" t="s">
        <v>4104</v>
      </c>
      <c r="CM163" s="19">
        <v>4.7872999999999999E-2</v>
      </c>
      <c r="CN163" s="19">
        <v>-9.4699999999999993E-3</v>
      </c>
      <c r="CO163" s="32">
        <v>7.3145000000000002E-2</v>
      </c>
      <c r="CP163" s="19" t="s">
        <v>4104</v>
      </c>
      <c r="CQ163" s="19" t="s">
        <v>4104</v>
      </c>
      <c r="CR163" s="19" t="s">
        <v>4104</v>
      </c>
      <c r="CS163" s="19" t="s">
        <v>4104</v>
      </c>
      <c r="CT163" s="19" t="s">
        <v>4104</v>
      </c>
      <c r="CU163" s="19" t="s">
        <v>4104</v>
      </c>
      <c r="CV163" s="19" t="s">
        <v>4104</v>
      </c>
      <c r="CW163" s="19" t="s">
        <v>4104</v>
      </c>
      <c r="CX163" s="19">
        <v>19.584788595647325</v>
      </c>
      <c r="CY163" s="19">
        <v>20.652259618607637</v>
      </c>
      <c r="CZ163" s="32">
        <v>20.971550680666954</v>
      </c>
    </row>
    <row r="164" spans="1:104" x14ac:dyDescent="0.2">
      <c r="A164" s="19" t="s">
        <v>3835</v>
      </c>
      <c r="B164" s="19" t="s">
        <v>1876</v>
      </c>
      <c r="E164" s="32" t="s">
        <v>248</v>
      </c>
      <c r="M164" s="19">
        <v>0</v>
      </c>
      <c r="P164" s="32">
        <v>0</v>
      </c>
      <c r="X164" s="19">
        <v>0</v>
      </c>
      <c r="AA164" s="32">
        <v>0</v>
      </c>
      <c r="AI164" s="19">
        <v>0</v>
      </c>
      <c r="AL164" s="32">
        <v>0</v>
      </c>
      <c r="AT164" s="19">
        <v>1.8662399999999999E-2</v>
      </c>
      <c r="AW164" s="32">
        <v>1.72731E-2</v>
      </c>
      <c r="BE164" s="19">
        <v>1</v>
      </c>
      <c r="BH164" s="32">
        <v>0</v>
      </c>
      <c r="BI164" s="19" t="s">
        <v>4104</v>
      </c>
      <c r="BJ164" s="19" t="s">
        <v>4104</v>
      </c>
      <c r="BK164" s="19" t="s">
        <v>4104</v>
      </c>
      <c r="BL164" s="19" t="s">
        <v>4104</v>
      </c>
      <c r="BM164" s="19" t="s">
        <v>4104</v>
      </c>
      <c r="BN164" s="19" t="s">
        <v>4104</v>
      </c>
      <c r="BO164" s="19" t="s">
        <v>4104</v>
      </c>
      <c r="BP164" s="19">
        <v>1.096996431</v>
      </c>
      <c r="BQ164" s="19" t="s">
        <v>4104</v>
      </c>
      <c r="BR164" s="19" t="s">
        <v>4104</v>
      </c>
      <c r="BS164" s="32">
        <v>1.124554378</v>
      </c>
      <c r="BT164" s="19" t="s">
        <v>4104</v>
      </c>
      <c r="BU164" s="19" t="s">
        <v>4104</v>
      </c>
      <c r="BV164" s="19" t="s">
        <v>4104</v>
      </c>
      <c r="BW164" s="19" t="s">
        <v>4104</v>
      </c>
      <c r="BX164" s="19" t="s">
        <v>4104</v>
      </c>
      <c r="BY164" s="19" t="s">
        <v>4104</v>
      </c>
      <c r="BZ164" s="19" t="s">
        <v>4104</v>
      </c>
      <c r="CA164" s="19">
        <v>0.26333082200000002</v>
      </c>
      <c r="CB164" s="19" t="s">
        <v>4104</v>
      </c>
      <c r="CC164" s="19" t="s">
        <v>4104</v>
      </c>
      <c r="CD164" s="32">
        <v>0.237426357</v>
      </c>
      <c r="CE164" s="19" t="s">
        <v>4104</v>
      </c>
      <c r="CF164" s="19" t="s">
        <v>4104</v>
      </c>
      <c r="CG164" s="19" t="s">
        <v>4104</v>
      </c>
      <c r="CH164" s="19" t="s">
        <v>4104</v>
      </c>
      <c r="CI164" s="19" t="s">
        <v>4104</v>
      </c>
      <c r="CJ164" s="19" t="s">
        <v>4104</v>
      </c>
      <c r="CK164" s="19" t="s">
        <v>4104</v>
      </c>
      <c r="CL164" s="19">
        <v>1.8054000000000001E-2</v>
      </c>
      <c r="CM164" s="19" t="s">
        <v>4104</v>
      </c>
      <c r="CN164" s="19" t="s">
        <v>4104</v>
      </c>
      <c r="CO164" s="32">
        <v>7.7250000000000001E-3</v>
      </c>
      <c r="CP164" s="19" t="s">
        <v>4104</v>
      </c>
      <c r="CQ164" s="19" t="s">
        <v>4104</v>
      </c>
      <c r="CR164" s="19" t="s">
        <v>4104</v>
      </c>
      <c r="CS164" s="19" t="s">
        <v>4104</v>
      </c>
      <c r="CT164" s="19" t="s">
        <v>4104</v>
      </c>
      <c r="CU164" s="19" t="s">
        <v>4104</v>
      </c>
      <c r="CV164" s="19" t="s">
        <v>4104</v>
      </c>
      <c r="CW164" s="19">
        <v>20.493060786832761</v>
      </c>
      <c r="CX164" s="19" t="s">
        <v>4104</v>
      </c>
      <c r="CY164" s="19" t="s">
        <v>4104</v>
      </c>
      <c r="CZ164" s="32" t="s">
        <v>4104</v>
      </c>
    </row>
    <row r="165" spans="1:104" x14ac:dyDescent="0.2">
      <c r="A165" s="19" t="s">
        <v>3836</v>
      </c>
      <c r="B165" s="19" t="s">
        <v>3837</v>
      </c>
      <c r="E165" s="32" t="s">
        <v>248</v>
      </c>
      <c r="M165" s="19">
        <v>0</v>
      </c>
      <c r="N165" s="19">
        <v>0</v>
      </c>
      <c r="P165" s="32"/>
      <c r="X165" s="19">
        <v>0</v>
      </c>
      <c r="Y165" s="19">
        <v>0</v>
      </c>
      <c r="AA165" s="32"/>
      <c r="AI165" s="19">
        <v>0</v>
      </c>
      <c r="AJ165" s="19">
        <v>0</v>
      </c>
      <c r="AL165" s="32"/>
      <c r="AT165" s="19">
        <v>2.0144700000000001E-2</v>
      </c>
      <c r="AU165" s="19">
        <v>2.8130800000000001E-2</v>
      </c>
      <c r="AW165" s="32"/>
      <c r="BE165" s="19">
        <v>0</v>
      </c>
      <c r="BF165" s="19">
        <v>0</v>
      </c>
      <c r="BH165" s="32"/>
      <c r="BI165" s="19" t="s">
        <v>4104</v>
      </c>
      <c r="BJ165" s="19" t="s">
        <v>4104</v>
      </c>
      <c r="BK165" s="19" t="s">
        <v>4104</v>
      </c>
      <c r="BL165" s="19" t="s">
        <v>4104</v>
      </c>
      <c r="BM165" s="19" t="s">
        <v>4104</v>
      </c>
      <c r="BN165" s="19" t="s">
        <v>4104</v>
      </c>
      <c r="BO165" s="19" t="s">
        <v>4104</v>
      </c>
      <c r="BP165" s="19">
        <v>1.8582461850000001</v>
      </c>
      <c r="BQ165" s="19">
        <v>2.1074828870000002</v>
      </c>
      <c r="BR165" s="19" t="s">
        <v>4104</v>
      </c>
      <c r="BS165" s="32" t="s">
        <v>4104</v>
      </c>
      <c r="BT165" s="19" t="s">
        <v>4104</v>
      </c>
      <c r="BU165" s="19" t="s">
        <v>4104</v>
      </c>
      <c r="BV165" s="19" t="s">
        <v>4104</v>
      </c>
      <c r="BW165" s="19" t="s">
        <v>4104</v>
      </c>
      <c r="BX165" s="19" t="s">
        <v>4104</v>
      </c>
      <c r="BY165" s="19" t="s">
        <v>4104</v>
      </c>
      <c r="BZ165" s="19" t="s">
        <v>4104</v>
      </c>
      <c r="CA165" s="19">
        <v>2.7920690000000001E-2</v>
      </c>
      <c r="CB165" s="19" t="s">
        <v>4104</v>
      </c>
      <c r="CC165" s="19" t="s">
        <v>4104</v>
      </c>
      <c r="CD165" s="32" t="s">
        <v>4104</v>
      </c>
      <c r="CE165" s="19" t="s">
        <v>4104</v>
      </c>
      <c r="CF165" s="19" t="s">
        <v>4104</v>
      </c>
      <c r="CG165" s="19" t="s">
        <v>4104</v>
      </c>
      <c r="CH165" s="19" t="s">
        <v>4104</v>
      </c>
      <c r="CI165" s="19" t="s">
        <v>4104</v>
      </c>
      <c r="CJ165" s="19" t="s">
        <v>4104</v>
      </c>
      <c r="CK165" s="19" t="s">
        <v>4104</v>
      </c>
      <c r="CL165" s="19">
        <v>0.104697</v>
      </c>
      <c r="CM165" s="19">
        <v>-4.7329999999999997E-2</v>
      </c>
      <c r="CN165" s="19" t="s">
        <v>4104</v>
      </c>
      <c r="CO165" s="32" t="s">
        <v>4104</v>
      </c>
      <c r="CP165" s="19" t="s">
        <v>4104</v>
      </c>
      <c r="CQ165" s="19" t="s">
        <v>4104</v>
      </c>
      <c r="CR165" s="19" t="s">
        <v>4104</v>
      </c>
      <c r="CS165" s="19" t="s">
        <v>4104</v>
      </c>
      <c r="CT165" s="19" t="s">
        <v>4104</v>
      </c>
      <c r="CU165" s="19" t="s">
        <v>4104</v>
      </c>
      <c r="CV165" s="19" t="s">
        <v>4104</v>
      </c>
      <c r="CW165" s="19">
        <v>18.27116978395917</v>
      </c>
      <c r="CX165" s="19">
        <v>18.403074662482112</v>
      </c>
      <c r="CY165" s="19" t="s">
        <v>4104</v>
      </c>
      <c r="CZ165" s="32" t="s">
        <v>4104</v>
      </c>
    </row>
    <row r="166" spans="1:104" x14ac:dyDescent="0.2">
      <c r="A166" s="19" t="s">
        <v>3838</v>
      </c>
      <c r="B166" s="19" t="s">
        <v>2092</v>
      </c>
      <c r="E166" s="32" t="s">
        <v>248</v>
      </c>
      <c r="F166" s="19">
        <v>0</v>
      </c>
      <c r="G166" s="19">
        <v>0</v>
      </c>
      <c r="H166" s="19">
        <v>0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32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32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19">
        <v>0</v>
      </c>
      <c r="AI166" s="19">
        <v>0</v>
      </c>
      <c r="AJ166" s="19">
        <v>0</v>
      </c>
      <c r="AK166" s="19">
        <v>0</v>
      </c>
      <c r="AL166" s="32">
        <v>0</v>
      </c>
      <c r="AM166" s="19">
        <v>2.0972399999999999E-2</v>
      </c>
      <c r="AN166" s="19">
        <v>2.2058600000000001E-2</v>
      </c>
      <c r="AO166" s="19">
        <v>2.27697E-2</v>
      </c>
      <c r="AP166" s="19">
        <v>2.00188E-2</v>
      </c>
      <c r="AQ166" s="19">
        <v>2.1033400000000001E-2</v>
      </c>
      <c r="AR166" s="19">
        <v>2.0082200000000001E-2</v>
      </c>
      <c r="AS166" s="19">
        <v>2.0643399999999999E-2</v>
      </c>
      <c r="AT166" s="19">
        <v>1.9724100000000001E-2</v>
      </c>
      <c r="AU166" s="19">
        <v>2.1070200000000001E-2</v>
      </c>
      <c r="AV166" s="19">
        <v>2.3595399999999999E-2</v>
      </c>
      <c r="AW166" s="32">
        <v>2.4580100000000001E-2</v>
      </c>
      <c r="AX166" s="19">
        <v>0</v>
      </c>
      <c r="AY166" s="19">
        <v>0</v>
      </c>
      <c r="AZ166" s="19">
        <v>0</v>
      </c>
      <c r="BA166" s="19">
        <v>0</v>
      </c>
      <c r="BB166" s="19">
        <v>0</v>
      </c>
      <c r="BC166" s="19">
        <v>1</v>
      </c>
      <c r="BD166" s="19">
        <v>0</v>
      </c>
      <c r="BE166" s="19">
        <v>1</v>
      </c>
      <c r="BF166" s="19">
        <v>0</v>
      </c>
      <c r="BG166" s="19">
        <v>0</v>
      </c>
      <c r="BH166" s="32">
        <v>1</v>
      </c>
      <c r="BI166" s="19">
        <v>0.94050577300000004</v>
      </c>
      <c r="BJ166" s="19">
        <v>1.0674335479999999</v>
      </c>
      <c r="BK166" s="19">
        <v>1.2326655900000001</v>
      </c>
      <c r="BL166" s="19">
        <v>1.5856722299999999</v>
      </c>
      <c r="BM166" s="19">
        <v>1.3922734809999999</v>
      </c>
      <c r="BN166" s="19">
        <v>0.800091463</v>
      </c>
      <c r="BO166" s="19">
        <v>1.1061285270000001</v>
      </c>
      <c r="BP166" s="19">
        <v>1.639339063</v>
      </c>
      <c r="BQ166" s="19">
        <v>1.1261048300000001</v>
      </c>
      <c r="BR166" s="19">
        <v>2.1491157570000001</v>
      </c>
      <c r="BS166" s="32">
        <v>1.6958576670000001</v>
      </c>
      <c r="BT166" s="19" t="s">
        <v>4104</v>
      </c>
      <c r="BU166" s="19" t="s">
        <v>4104</v>
      </c>
      <c r="BV166" s="19" t="s">
        <v>4104</v>
      </c>
      <c r="BW166" s="19" t="s">
        <v>4104</v>
      </c>
      <c r="BX166" s="19" t="s">
        <v>4104</v>
      </c>
      <c r="BY166" s="19" t="s">
        <v>4104</v>
      </c>
      <c r="BZ166" s="19" t="s">
        <v>4104</v>
      </c>
      <c r="CA166" s="19" t="s">
        <v>4104</v>
      </c>
      <c r="CB166" s="19">
        <v>3.19352E-3</v>
      </c>
      <c r="CC166" s="19">
        <v>4.1420659999999998E-2</v>
      </c>
      <c r="CD166" s="32">
        <v>5.3378201E-2</v>
      </c>
      <c r="CE166" s="19" t="s">
        <v>4104</v>
      </c>
      <c r="CF166" s="19" t="s">
        <v>4104</v>
      </c>
      <c r="CG166" s="19">
        <v>-7.0670218000000007E-2</v>
      </c>
      <c r="CH166" s="19">
        <v>2.5398239999999999E-2</v>
      </c>
      <c r="CI166" s="19">
        <v>3.5600021000000003E-2</v>
      </c>
      <c r="CJ166" s="19">
        <v>-1.278023E-2</v>
      </c>
      <c r="CK166" s="19">
        <v>-1.278023E-2</v>
      </c>
      <c r="CL166" s="19">
        <v>-0.17176</v>
      </c>
      <c r="CM166" s="19">
        <v>-0.14455000000000001</v>
      </c>
      <c r="CN166" s="19">
        <v>4.3832000000000003E-2</v>
      </c>
      <c r="CO166" s="32">
        <v>3.8661000000000001E-2</v>
      </c>
      <c r="CP166" s="19">
        <v>18.523482789514986</v>
      </c>
      <c r="CQ166" s="19">
        <v>18.6410869521591</v>
      </c>
      <c r="CR166" s="19">
        <v>18.70822680715531</v>
      </c>
      <c r="CS166" s="19">
        <v>18.993376895424557</v>
      </c>
      <c r="CT166" s="19">
        <v>18.893457399803413</v>
      </c>
      <c r="CU166" s="19">
        <v>18.199475313268415</v>
      </c>
      <c r="CV166" s="19">
        <v>18.351175241092403</v>
      </c>
      <c r="CW166" s="19">
        <v>18.688045561710002</v>
      </c>
      <c r="CX166" s="19">
        <v>18.180693632979832</v>
      </c>
      <c r="CY166" s="19">
        <v>18.874252608156677</v>
      </c>
      <c r="CZ166" s="32">
        <v>18.627604665362025</v>
      </c>
    </row>
    <row r="167" spans="1:104" x14ac:dyDescent="0.2">
      <c r="A167" s="19" t="s">
        <v>4071</v>
      </c>
      <c r="B167" s="19" t="s">
        <v>3930</v>
      </c>
      <c r="E167" s="32" t="s">
        <v>248</v>
      </c>
      <c r="M167" s="19">
        <v>0</v>
      </c>
      <c r="N167" s="19">
        <v>0</v>
      </c>
      <c r="O167" s="19">
        <v>0</v>
      </c>
      <c r="P167" s="32">
        <v>0</v>
      </c>
      <c r="X167" s="19">
        <v>0</v>
      </c>
      <c r="Y167" s="19">
        <v>0</v>
      </c>
      <c r="Z167" s="19">
        <v>1</v>
      </c>
      <c r="AA167" s="32">
        <v>1</v>
      </c>
      <c r="AI167" s="19">
        <v>0</v>
      </c>
      <c r="AJ167" s="19">
        <v>0</v>
      </c>
      <c r="AK167" s="19">
        <v>1</v>
      </c>
      <c r="AL167" s="32">
        <v>1</v>
      </c>
      <c r="AT167" s="19">
        <v>3.2669499999999997E-2</v>
      </c>
      <c r="AU167" s="19">
        <v>3.11057E-2</v>
      </c>
      <c r="AV167" s="19">
        <v>3.1559700000000003E-2</v>
      </c>
      <c r="AW167" s="32">
        <v>3.32111E-2</v>
      </c>
      <c r="BE167" s="19">
        <v>0</v>
      </c>
      <c r="BF167" s="19">
        <v>0</v>
      </c>
      <c r="BG167" s="19">
        <v>1</v>
      </c>
      <c r="BH167" s="32">
        <v>1</v>
      </c>
      <c r="BI167" s="19" t="s">
        <v>4104</v>
      </c>
      <c r="BJ167" s="19" t="s">
        <v>4104</v>
      </c>
      <c r="BK167" s="19" t="s">
        <v>4104</v>
      </c>
      <c r="BL167" s="19" t="s">
        <v>4104</v>
      </c>
      <c r="BM167" s="19" t="s">
        <v>4104</v>
      </c>
      <c r="BN167" s="19" t="s">
        <v>4104</v>
      </c>
      <c r="BO167" s="19" t="s">
        <v>4104</v>
      </c>
      <c r="BP167" s="19">
        <v>1.008656615</v>
      </c>
      <c r="BQ167" s="19">
        <v>0.90660622300000004</v>
      </c>
      <c r="BR167" s="19">
        <v>1.1501492419999999</v>
      </c>
      <c r="BS167" s="32">
        <v>1.168137529</v>
      </c>
      <c r="BT167" s="19" t="s">
        <v>4104</v>
      </c>
      <c r="BU167" s="19" t="s">
        <v>4104</v>
      </c>
      <c r="BV167" s="19" t="s">
        <v>4104</v>
      </c>
      <c r="BW167" s="19" t="s">
        <v>4104</v>
      </c>
      <c r="BX167" s="19" t="s">
        <v>4104</v>
      </c>
      <c r="BY167" s="19" t="s">
        <v>4104</v>
      </c>
      <c r="BZ167" s="19" t="s">
        <v>4104</v>
      </c>
      <c r="CA167" s="19">
        <v>5.6557020999999999E-2</v>
      </c>
      <c r="CB167" s="19">
        <v>5.3633517999999998E-2</v>
      </c>
      <c r="CC167" s="19">
        <v>0.22245336499999999</v>
      </c>
      <c r="CD167" s="32">
        <v>0.15334140800000001</v>
      </c>
      <c r="CE167" s="19" t="s">
        <v>4104</v>
      </c>
      <c r="CF167" s="19" t="s">
        <v>4104</v>
      </c>
      <c r="CG167" s="19" t="s">
        <v>4104</v>
      </c>
      <c r="CH167" s="19" t="s">
        <v>4104</v>
      </c>
      <c r="CI167" s="19" t="s">
        <v>4104</v>
      </c>
      <c r="CJ167" s="19" t="s">
        <v>4104</v>
      </c>
      <c r="CK167" s="19" t="s">
        <v>4104</v>
      </c>
      <c r="CL167" s="19">
        <v>-0.23888999999999999</v>
      </c>
      <c r="CM167" s="19">
        <v>-2.2380000000000001E-2</v>
      </c>
      <c r="CN167" s="19">
        <v>2.9170000000000001E-2</v>
      </c>
      <c r="CO167" s="32">
        <v>4.5612E-2</v>
      </c>
      <c r="CP167" s="19" t="s">
        <v>4104</v>
      </c>
      <c r="CQ167" s="19" t="s">
        <v>4104</v>
      </c>
      <c r="CR167" s="19" t="s">
        <v>4104</v>
      </c>
      <c r="CS167" s="19" t="s">
        <v>4104</v>
      </c>
      <c r="CT167" s="19" t="s">
        <v>4104</v>
      </c>
      <c r="CU167" s="19" t="s">
        <v>4104</v>
      </c>
      <c r="CV167" s="19" t="s">
        <v>4104</v>
      </c>
      <c r="CW167" s="19">
        <v>18.185063468203673</v>
      </c>
      <c r="CX167" s="19">
        <v>17.880503546471516</v>
      </c>
      <c r="CY167" s="19">
        <v>18.148182806825623</v>
      </c>
      <c r="CZ167" s="32">
        <v>18.347575499668206</v>
      </c>
    </row>
    <row r="168" spans="1:104" x14ac:dyDescent="0.2">
      <c r="A168" s="19" t="s">
        <v>3846</v>
      </c>
      <c r="B168" s="19" t="s">
        <v>3847</v>
      </c>
      <c r="E168" s="32" t="s">
        <v>248</v>
      </c>
      <c r="O168" s="19">
        <v>0</v>
      </c>
      <c r="P168" s="32">
        <v>0</v>
      </c>
      <c r="Z168" s="19">
        <v>0</v>
      </c>
      <c r="AA168" s="32">
        <v>0</v>
      </c>
      <c r="AK168" s="19">
        <v>0</v>
      </c>
      <c r="AL168" s="32">
        <v>0</v>
      </c>
      <c r="AV168" s="19">
        <v>2.09055E-2</v>
      </c>
      <c r="AW168" s="32">
        <v>2.3164899999999999E-2</v>
      </c>
      <c r="BG168" s="19">
        <v>1</v>
      </c>
      <c r="BH168" s="32">
        <v>1</v>
      </c>
      <c r="BI168" s="19" t="s">
        <v>4104</v>
      </c>
      <c r="BJ168" s="19" t="s">
        <v>4104</v>
      </c>
      <c r="BK168" s="19" t="s">
        <v>4104</v>
      </c>
      <c r="BL168" s="19" t="s">
        <v>4104</v>
      </c>
      <c r="BM168" s="19" t="s">
        <v>4104</v>
      </c>
      <c r="BN168" s="19" t="s">
        <v>4104</v>
      </c>
      <c r="BO168" s="19" t="s">
        <v>4104</v>
      </c>
      <c r="BP168" s="19" t="s">
        <v>4104</v>
      </c>
      <c r="BQ168" s="19" t="s">
        <v>4104</v>
      </c>
      <c r="BR168" s="19">
        <v>1.339511626</v>
      </c>
      <c r="BS168" s="32">
        <v>1.594358232</v>
      </c>
      <c r="BT168" s="19" t="s">
        <v>4104</v>
      </c>
      <c r="BU168" s="19" t="s">
        <v>4104</v>
      </c>
      <c r="BV168" s="19" t="s">
        <v>4104</v>
      </c>
      <c r="BW168" s="19" t="s">
        <v>4104</v>
      </c>
      <c r="BX168" s="19" t="s">
        <v>4104</v>
      </c>
      <c r="BY168" s="19" t="s">
        <v>4104</v>
      </c>
      <c r="BZ168" s="19" t="s">
        <v>4104</v>
      </c>
      <c r="CA168" s="19" t="s">
        <v>4104</v>
      </c>
      <c r="CB168" s="19" t="s">
        <v>4104</v>
      </c>
      <c r="CC168" s="19">
        <v>0.435019035</v>
      </c>
      <c r="CD168" s="32">
        <v>0.42357643099999998</v>
      </c>
      <c r="CE168" s="19" t="s">
        <v>4104</v>
      </c>
      <c r="CF168" s="19" t="s">
        <v>4104</v>
      </c>
      <c r="CG168" s="19" t="s">
        <v>4104</v>
      </c>
      <c r="CH168" s="19" t="s">
        <v>4104</v>
      </c>
      <c r="CI168" s="19" t="s">
        <v>4104</v>
      </c>
      <c r="CJ168" s="19" t="s">
        <v>4104</v>
      </c>
      <c r="CK168" s="19" t="s">
        <v>4104</v>
      </c>
      <c r="CL168" s="19" t="s">
        <v>4104</v>
      </c>
      <c r="CM168" s="19" t="s">
        <v>4104</v>
      </c>
      <c r="CN168" s="19">
        <v>1.5415E-2</v>
      </c>
      <c r="CO168" s="32">
        <v>1.2023000000000001E-2</v>
      </c>
      <c r="CP168" s="19" t="s">
        <v>4104</v>
      </c>
      <c r="CQ168" s="19" t="s">
        <v>4104</v>
      </c>
      <c r="CR168" s="19" t="s">
        <v>4104</v>
      </c>
      <c r="CS168" s="19" t="s">
        <v>4104</v>
      </c>
      <c r="CT168" s="19" t="s">
        <v>4104</v>
      </c>
      <c r="CU168" s="19" t="s">
        <v>4104</v>
      </c>
      <c r="CV168" s="19" t="s">
        <v>4104</v>
      </c>
      <c r="CW168" s="19" t="s">
        <v>4104</v>
      </c>
      <c r="CX168" s="19" t="s">
        <v>4104</v>
      </c>
      <c r="CY168" s="19">
        <v>18.60520570480104</v>
      </c>
      <c r="CZ168" s="32">
        <v>18.874967126857133</v>
      </c>
    </row>
    <row r="169" spans="1:104" x14ac:dyDescent="0.2">
      <c r="A169" s="19" t="s">
        <v>3850</v>
      </c>
      <c r="B169" s="19" t="s">
        <v>3851</v>
      </c>
      <c r="E169" s="32" t="s">
        <v>248</v>
      </c>
      <c r="P169" s="32">
        <v>0</v>
      </c>
      <c r="AA169" s="32">
        <v>0</v>
      </c>
      <c r="AL169" s="32">
        <v>0</v>
      </c>
      <c r="AW169" s="32">
        <v>1.7523400000000001E-2</v>
      </c>
      <c r="BH169" s="32">
        <v>0</v>
      </c>
      <c r="BI169" s="19" t="s">
        <v>4104</v>
      </c>
      <c r="BJ169" s="19" t="s">
        <v>4104</v>
      </c>
      <c r="BK169" s="19" t="s">
        <v>4104</v>
      </c>
      <c r="BL169" s="19" t="s">
        <v>4104</v>
      </c>
      <c r="BM169" s="19" t="s">
        <v>4104</v>
      </c>
      <c r="BN169" s="19" t="s">
        <v>4104</v>
      </c>
      <c r="BO169" s="19" t="s">
        <v>4104</v>
      </c>
      <c r="BP169" s="19" t="s">
        <v>4104</v>
      </c>
      <c r="BQ169" s="19" t="s">
        <v>4104</v>
      </c>
      <c r="BR169" s="19" t="s">
        <v>4104</v>
      </c>
      <c r="BS169" s="32">
        <v>11.025982470999988</v>
      </c>
      <c r="BT169" s="19" t="s">
        <v>4104</v>
      </c>
      <c r="BU169" s="19" t="s">
        <v>4104</v>
      </c>
      <c r="BV169" s="19" t="s">
        <v>4104</v>
      </c>
      <c r="BW169" s="19" t="s">
        <v>4104</v>
      </c>
      <c r="BX169" s="19" t="s">
        <v>4104</v>
      </c>
      <c r="BY169" s="19" t="s">
        <v>4104</v>
      </c>
      <c r="BZ169" s="19" t="s">
        <v>4104</v>
      </c>
      <c r="CA169" s="19" t="s">
        <v>4104</v>
      </c>
      <c r="CB169" s="19" t="s">
        <v>4104</v>
      </c>
      <c r="CC169" s="19" t="s">
        <v>4104</v>
      </c>
      <c r="CD169" s="32">
        <v>0.16251237900000001</v>
      </c>
      <c r="CE169" s="19" t="s">
        <v>4104</v>
      </c>
      <c r="CF169" s="19" t="s">
        <v>4104</v>
      </c>
      <c r="CG169" s="19" t="s">
        <v>4104</v>
      </c>
      <c r="CH169" s="19" t="s">
        <v>4104</v>
      </c>
      <c r="CI169" s="19" t="s">
        <v>4104</v>
      </c>
      <c r="CJ169" s="19" t="s">
        <v>4104</v>
      </c>
      <c r="CK169" s="19" t="s">
        <v>4104</v>
      </c>
      <c r="CL169" s="19" t="s">
        <v>4104</v>
      </c>
      <c r="CM169" s="19" t="s">
        <v>4104</v>
      </c>
      <c r="CN169" s="19" t="s">
        <v>4104</v>
      </c>
      <c r="CO169" s="32">
        <v>-0.59402007594999995</v>
      </c>
      <c r="CP169" s="19" t="s">
        <v>4104</v>
      </c>
      <c r="CQ169" s="19" t="s">
        <v>4104</v>
      </c>
      <c r="CR169" s="19" t="s">
        <v>4104</v>
      </c>
      <c r="CS169" s="19" t="s">
        <v>4104</v>
      </c>
      <c r="CT169" s="19" t="s">
        <v>4104</v>
      </c>
      <c r="CU169" s="19" t="s">
        <v>4104</v>
      </c>
      <c r="CV169" s="19" t="s">
        <v>4104</v>
      </c>
      <c r="CW169" s="19" t="s">
        <v>4104</v>
      </c>
      <c r="CX169" s="19" t="s">
        <v>4104</v>
      </c>
      <c r="CY169" s="19" t="s">
        <v>4104</v>
      </c>
      <c r="CZ169" s="32">
        <v>20.484581907035061</v>
      </c>
    </row>
    <row r="170" spans="1:104" x14ac:dyDescent="0.2">
      <c r="A170" s="19" t="s">
        <v>3350</v>
      </c>
      <c r="B170" s="19" t="s">
        <v>3351</v>
      </c>
      <c r="E170" s="32" t="s">
        <v>279</v>
      </c>
      <c r="F170" s="19">
        <v>0</v>
      </c>
      <c r="G170" s="19">
        <v>1</v>
      </c>
      <c r="H170" s="19">
        <v>1</v>
      </c>
      <c r="I170" s="19">
        <v>1</v>
      </c>
      <c r="J170" s="19">
        <v>1</v>
      </c>
      <c r="K170" s="19">
        <v>1</v>
      </c>
      <c r="L170" s="19">
        <v>1</v>
      </c>
      <c r="M170" s="19">
        <v>1</v>
      </c>
      <c r="N170" s="19">
        <v>1</v>
      </c>
      <c r="O170" s="19">
        <v>1</v>
      </c>
      <c r="P170" s="32">
        <v>1</v>
      </c>
      <c r="Q170" s="19">
        <v>0</v>
      </c>
      <c r="R170" s="19">
        <v>1</v>
      </c>
      <c r="S170" s="19">
        <v>1</v>
      </c>
      <c r="T170" s="19">
        <v>1</v>
      </c>
      <c r="U170" s="19">
        <v>1</v>
      </c>
      <c r="V170" s="19">
        <v>1</v>
      </c>
      <c r="W170" s="19">
        <v>1</v>
      </c>
      <c r="X170" s="19">
        <v>1</v>
      </c>
      <c r="Y170" s="19">
        <v>1</v>
      </c>
      <c r="Z170" s="19">
        <v>1</v>
      </c>
      <c r="AA170" s="32">
        <v>1</v>
      </c>
      <c r="AB170" s="19">
        <v>0</v>
      </c>
      <c r="AC170" s="19">
        <v>1</v>
      </c>
      <c r="AD170" s="19">
        <v>1</v>
      </c>
      <c r="AE170" s="19">
        <v>1</v>
      </c>
      <c r="AF170" s="19">
        <v>1</v>
      </c>
      <c r="AG170" s="19">
        <v>1</v>
      </c>
      <c r="AH170" s="19">
        <v>1</v>
      </c>
      <c r="AI170" s="19">
        <v>1</v>
      </c>
      <c r="AJ170" s="19">
        <v>1</v>
      </c>
      <c r="AK170" s="19">
        <v>1</v>
      </c>
      <c r="AL170" s="32">
        <v>1</v>
      </c>
      <c r="AM170" s="19">
        <v>2.5006799999999999E-2</v>
      </c>
      <c r="AN170" s="19">
        <v>2.4590999999999998E-2</v>
      </c>
      <c r="AO170" s="19">
        <v>2.5501200000000002E-2</v>
      </c>
      <c r="AP170" s="19">
        <v>2.5867999999999999E-2</v>
      </c>
      <c r="AQ170" s="19">
        <v>2.5082199999999999E-2</v>
      </c>
      <c r="AR170" s="19">
        <v>2.58999E-2</v>
      </c>
      <c r="AS170" s="19">
        <v>2.59654E-2</v>
      </c>
      <c r="AT170" s="19">
        <v>2.5739000000000001E-2</v>
      </c>
      <c r="AU170" s="19">
        <v>2.61681E-2</v>
      </c>
      <c r="AV170" s="19">
        <v>2.97906E-2</v>
      </c>
      <c r="AW170" s="32">
        <v>3.3216299999999997E-2</v>
      </c>
      <c r="AX170" s="19">
        <v>0</v>
      </c>
      <c r="AY170" s="19">
        <v>0</v>
      </c>
      <c r="AZ170" s="19">
        <v>0</v>
      </c>
      <c r="BA170" s="19">
        <v>0</v>
      </c>
      <c r="BB170" s="19">
        <v>0</v>
      </c>
      <c r="BC170" s="19">
        <v>0</v>
      </c>
      <c r="BD170" s="19">
        <v>1</v>
      </c>
      <c r="BE170" s="19">
        <v>0</v>
      </c>
      <c r="BF170" s="19">
        <v>0</v>
      </c>
      <c r="BG170" s="19">
        <v>1</v>
      </c>
      <c r="BH170" s="32">
        <v>1</v>
      </c>
      <c r="BI170" s="19">
        <v>3.6522000000000001</v>
      </c>
      <c r="BJ170" s="19">
        <v>1.4298999999999999</v>
      </c>
      <c r="BK170" s="19">
        <v>3.2403</v>
      </c>
      <c r="BL170" s="19">
        <v>2.5312000000000001</v>
      </c>
      <c r="BM170" s="19">
        <v>2.4302000000000001</v>
      </c>
      <c r="BN170" s="19">
        <v>2.4504000000000001</v>
      </c>
      <c r="BO170" s="19">
        <v>1.8085</v>
      </c>
      <c r="BP170" s="19" t="s">
        <v>4104</v>
      </c>
      <c r="BQ170" s="19" t="s">
        <v>4104</v>
      </c>
      <c r="BR170" s="19" t="s">
        <v>4104</v>
      </c>
      <c r="BS170" s="32" t="s">
        <v>4104</v>
      </c>
      <c r="BT170" s="19">
        <v>0.49458399999999997</v>
      </c>
      <c r="BU170" s="19">
        <v>0.41297499999999998</v>
      </c>
      <c r="BV170" s="19">
        <v>0.523312</v>
      </c>
      <c r="BW170" s="19">
        <v>0.59633700000000001</v>
      </c>
      <c r="BX170" s="19">
        <v>0.563226</v>
      </c>
      <c r="BY170" s="19">
        <v>0.51123499999999999</v>
      </c>
      <c r="BZ170" s="19">
        <v>0.47889100000000001</v>
      </c>
      <c r="CA170" s="19" t="s">
        <v>4104</v>
      </c>
      <c r="CB170" s="19" t="s">
        <v>4104</v>
      </c>
      <c r="CC170" s="19" t="s">
        <v>4104</v>
      </c>
      <c r="CD170" s="32" t="s">
        <v>4104</v>
      </c>
      <c r="CE170" s="19">
        <v>7.3907E-2</v>
      </c>
      <c r="CF170" s="19">
        <v>0.10616300000000001</v>
      </c>
      <c r="CG170" s="19">
        <v>9.8917000000000005E-2</v>
      </c>
      <c r="CH170" s="19">
        <v>5.3582999999999999E-2</v>
      </c>
      <c r="CI170" s="19">
        <v>5.5030999999999997E-2</v>
      </c>
      <c r="CJ170" s="19">
        <v>8.7996000000000005E-2</v>
      </c>
      <c r="CK170" s="19">
        <v>4.7432999999999996E-2</v>
      </c>
      <c r="CL170" s="19" t="s">
        <v>4104</v>
      </c>
      <c r="CM170" s="19" t="s">
        <v>4104</v>
      </c>
      <c r="CN170" s="19" t="s">
        <v>4104</v>
      </c>
      <c r="CO170" s="32" t="s">
        <v>4104</v>
      </c>
      <c r="CP170" s="19">
        <v>22.525720211248586</v>
      </c>
      <c r="CQ170" s="19">
        <v>22.404791100024326</v>
      </c>
      <c r="CR170" s="19">
        <v>23.068587656590623</v>
      </c>
      <c r="CS170" s="19">
        <v>23.242684189174696</v>
      </c>
      <c r="CT170" s="19">
        <v>23.145169479425178</v>
      </c>
      <c r="CU170" s="19">
        <v>23.029095091951682</v>
      </c>
      <c r="CV170" s="19">
        <v>23.124531142980238</v>
      </c>
      <c r="CW170" s="19">
        <v>23.290190403071897</v>
      </c>
      <c r="CX170" s="19">
        <v>23.04941884199955</v>
      </c>
      <c r="CY170" s="19">
        <v>23.100746190672609</v>
      </c>
      <c r="CZ170" s="32">
        <v>23.290190403071897</v>
      </c>
    </row>
    <row r="171" spans="1:104" x14ac:dyDescent="0.2">
      <c r="A171" s="19" t="s">
        <v>3338</v>
      </c>
      <c r="B171" s="19" t="s">
        <v>3339</v>
      </c>
      <c r="E171" s="32" t="s">
        <v>279</v>
      </c>
      <c r="F171" s="19">
        <v>0</v>
      </c>
      <c r="G171" s="19">
        <v>0</v>
      </c>
      <c r="H171" s="19">
        <v>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32">
        <v>1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32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19">
        <v>0</v>
      </c>
      <c r="AI171" s="19">
        <v>0</v>
      </c>
      <c r="AJ171" s="19">
        <v>0</v>
      </c>
      <c r="AK171" s="19">
        <v>0</v>
      </c>
      <c r="AL171" s="32">
        <v>1</v>
      </c>
      <c r="AM171" s="19">
        <v>2.0054599999999999E-2</v>
      </c>
      <c r="AN171" s="19">
        <v>2.6212900000000001E-2</v>
      </c>
      <c r="AO171" s="19">
        <v>2.4802999999999999E-2</v>
      </c>
      <c r="AP171" s="19">
        <v>2.5106699999999999E-2</v>
      </c>
      <c r="AQ171" s="19">
        <v>2.5289699999999998E-2</v>
      </c>
      <c r="AR171" s="19">
        <v>2.3815300000000001E-2</v>
      </c>
      <c r="AS171" s="19">
        <v>2.4257399999999998E-2</v>
      </c>
      <c r="AT171" s="19">
        <v>2.5245099999999999E-2</v>
      </c>
      <c r="AU171" s="19">
        <v>2.55389E-2</v>
      </c>
      <c r="AV171" s="19">
        <v>2.4397200000000001E-2</v>
      </c>
      <c r="AW171" s="32">
        <v>2.7200800000000001E-2</v>
      </c>
      <c r="AX171" s="19">
        <v>1</v>
      </c>
      <c r="AY171" s="19">
        <v>1</v>
      </c>
      <c r="AZ171" s="19">
        <v>1</v>
      </c>
      <c r="BA171" s="19">
        <v>1</v>
      </c>
      <c r="BB171" s="19">
        <v>1</v>
      </c>
      <c r="BC171" s="19">
        <v>1</v>
      </c>
      <c r="BD171" s="19">
        <v>1</v>
      </c>
      <c r="BE171" s="19">
        <v>1</v>
      </c>
      <c r="BF171" s="19">
        <v>1</v>
      </c>
      <c r="BG171" s="19">
        <v>1</v>
      </c>
      <c r="BH171" s="32">
        <v>1</v>
      </c>
      <c r="BI171" s="19">
        <v>1.9435</v>
      </c>
      <c r="BJ171" s="19">
        <v>1.6768000000000001</v>
      </c>
      <c r="BK171" s="19">
        <v>2.2225000000000001</v>
      </c>
      <c r="BL171" s="19">
        <v>1.7136</v>
      </c>
      <c r="BM171" s="19">
        <v>2.4076</v>
      </c>
      <c r="BN171" s="19">
        <v>2.3134000000000001</v>
      </c>
      <c r="BO171" s="19">
        <v>1.6398999999999999</v>
      </c>
      <c r="BP171" s="19" t="s">
        <v>4104</v>
      </c>
      <c r="BQ171" s="19" t="s">
        <v>4104</v>
      </c>
      <c r="BR171" s="19" t="s">
        <v>4104</v>
      </c>
      <c r="BS171" s="32" t="s">
        <v>4104</v>
      </c>
      <c r="BT171" s="19">
        <v>0.36821399999999999</v>
      </c>
      <c r="BU171" s="19">
        <v>0.30280400000000002</v>
      </c>
      <c r="BV171" s="19">
        <v>0.35527700000000001</v>
      </c>
      <c r="BW171" s="19">
        <v>0.35438999999999998</v>
      </c>
      <c r="BX171" s="19">
        <v>0.29647899999999999</v>
      </c>
      <c r="BY171" s="19">
        <v>0.25173000000000001</v>
      </c>
      <c r="BZ171" s="19">
        <v>0.289354</v>
      </c>
      <c r="CA171" s="19" t="s">
        <v>4104</v>
      </c>
      <c r="CB171" s="19" t="s">
        <v>4104</v>
      </c>
      <c r="CC171" s="19" t="s">
        <v>4104</v>
      </c>
      <c r="CD171" s="32" t="s">
        <v>4104</v>
      </c>
      <c r="CE171" s="19">
        <v>1.0123E-2</v>
      </c>
      <c r="CF171" s="19">
        <v>5.4625000000000007E-2</v>
      </c>
      <c r="CG171" s="19">
        <v>3.3249000000000001E-2</v>
      </c>
      <c r="CH171" s="19">
        <v>5.3920000000000001E-3</v>
      </c>
      <c r="CI171" s="19">
        <v>5.3891999999999995E-2</v>
      </c>
      <c r="CJ171" s="19">
        <v>8.4899000000000002E-2</v>
      </c>
      <c r="CK171" s="19">
        <v>7.0102999999999999E-2</v>
      </c>
      <c r="CL171" s="19" t="s">
        <v>4104</v>
      </c>
      <c r="CM171" s="19" t="s">
        <v>4104</v>
      </c>
      <c r="CN171" s="19" t="s">
        <v>4104</v>
      </c>
      <c r="CO171" s="32" t="s">
        <v>4104</v>
      </c>
      <c r="CP171" s="19">
        <v>23.290190403071897</v>
      </c>
      <c r="CQ171" s="19">
        <v>23.251549430590153</v>
      </c>
      <c r="CR171" s="19">
        <v>23.290190403071897</v>
      </c>
      <c r="CS171" s="19">
        <v>23.290190403071897</v>
      </c>
      <c r="CT171" s="19">
        <v>23.290190403071897</v>
      </c>
      <c r="CU171" s="19">
        <v>23.278978855063706</v>
      </c>
      <c r="CV171" s="19">
        <v>23.290190403071897</v>
      </c>
      <c r="CW171" s="19">
        <v>23.290190403071897</v>
      </c>
      <c r="CX171" s="19">
        <v>23.290190403071897</v>
      </c>
      <c r="CY171" s="19">
        <v>23.290190403071897</v>
      </c>
      <c r="CZ171" s="32">
        <v>23.290190403071897</v>
      </c>
    </row>
    <row r="172" spans="1:104" x14ac:dyDescent="0.2">
      <c r="A172" s="19" t="s">
        <v>3853</v>
      </c>
      <c r="B172" s="19" t="s">
        <v>3854</v>
      </c>
      <c r="E172" s="32" t="s">
        <v>279</v>
      </c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32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32">
        <v>0</v>
      </c>
      <c r="AD172" s="19">
        <v>0</v>
      </c>
      <c r="AE172" s="19">
        <v>0</v>
      </c>
      <c r="AF172" s="19">
        <v>0</v>
      </c>
      <c r="AG172" s="19">
        <v>0</v>
      </c>
      <c r="AH172" s="19">
        <v>0</v>
      </c>
      <c r="AI172" s="19">
        <v>0</v>
      </c>
      <c r="AJ172" s="19">
        <v>0</v>
      </c>
      <c r="AK172" s="19">
        <v>0</v>
      </c>
      <c r="AL172" s="32">
        <v>0</v>
      </c>
      <c r="AM172" s="19">
        <v>1.8677599999999999E-2</v>
      </c>
      <c r="AN172" s="19">
        <v>1.98137E-2</v>
      </c>
      <c r="AO172" s="19">
        <v>1.99937E-2</v>
      </c>
      <c r="AP172" s="19">
        <v>2.07181E-2</v>
      </c>
      <c r="AQ172" s="19">
        <v>1.9432100000000001E-2</v>
      </c>
      <c r="AR172" s="19">
        <v>1.9194900000000001E-2</v>
      </c>
      <c r="AS172" s="19">
        <v>1.8114499999999999E-2</v>
      </c>
      <c r="AT172" s="19">
        <v>1.9449999999999999E-2</v>
      </c>
      <c r="AU172" s="19">
        <v>1.91681E-2</v>
      </c>
      <c r="AV172" s="19">
        <v>2.5689199999999999E-2</v>
      </c>
      <c r="AW172" s="32">
        <v>2.8915699999999999E-2</v>
      </c>
      <c r="AX172" s="19">
        <v>0</v>
      </c>
      <c r="AY172" s="19">
        <v>0</v>
      </c>
      <c r="AZ172" s="19">
        <v>0</v>
      </c>
      <c r="BA172" s="19">
        <v>0</v>
      </c>
      <c r="BB172" s="19">
        <v>0</v>
      </c>
      <c r="BC172" s="19">
        <v>0</v>
      </c>
      <c r="BD172" s="19">
        <v>0</v>
      </c>
      <c r="BE172" s="19">
        <v>0</v>
      </c>
      <c r="BF172" s="19">
        <v>0</v>
      </c>
      <c r="BG172" s="19">
        <v>0</v>
      </c>
      <c r="BH172" s="32">
        <v>0</v>
      </c>
      <c r="BI172" s="19" t="s">
        <v>4104</v>
      </c>
      <c r="BJ172" s="19" t="s">
        <v>4104</v>
      </c>
      <c r="BK172" s="19">
        <v>4.2534999999999998</v>
      </c>
      <c r="BL172" s="19">
        <v>2.9517000000000002</v>
      </c>
      <c r="BM172" s="19">
        <v>4.8362999999999996</v>
      </c>
      <c r="BN172" s="19">
        <v>5.7468000000000004</v>
      </c>
      <c r="BO172" s="19">
        <v>3.3744000000000001</v>
      </c>
      <c r="BP172" s="19" t="s">
        <v>4104</v>
      </c>
      <c r="BQ172" s="19" t="s">
        <v>4104</v>
      </c>
      <c r="BR172" s="19" t="s">
        <v>4104</v>
      </c>
      <c r="BS172" s="32" t="s">
        <v>4104</v>
      </c>
      <c r="BT172" s="19" t="s">
        <v>4104</v>
      </c>
      <c r="BU172" s="19" t="s">
        <v>4104</v>
      </c>
      <c r="BV172" s="19">
        <v>0.45640000000000003</v>
      </c>
      <c r="BW172" s="19">
        <v>0.58421599999999996</v>
      </c>
      <c r="BX172" s="19">
        <v>0.67168600000000001</v>
      </c>
      <c r="BY172" s="19">
        <v>0.65549599999999997</v>
      </c>
      <c r="BZ172" s="19">
        <v>0.67848299999999995</v>
      </c>
      <c r="CA172" s="19" t="s">
        <v>4104</v>
      </c>
      <c r="CB172" s="19" t="s">
        <v>4104</v>
      </c>
      <c r="CC172" s="19" t="s">
        <v>4104</v>
      </c>
      <c r="CD172" s="32" t="s">
        <v>4104</v>
      </c>
      <c r="CE172" s="19" t="s">
        <v>4104</v>
      </c>
      <c r="CF172" s="19" t="s">
        <v>4104</v>
      </c>
      <c r="CG172" s="19">
        <v>6.8932999999999994E-2</v>
      </c>
      <c r="CH172" s="19">
        <v>5.5331999999999999E-2</v>
      </c>
      <c r="CI172" s="19">
        <v>-1.6593E-2</v>
      </c>
      <c r="CJ172" s="19">
        <v>3.8471999999999999E-2</v>
      </c>
      <c r="CK172" s="19">
        <v>3.2629999999999998E-3</v>
      </c>
      <c r="CL172" s="19" t="s">
        <v>4104</v>
      </c>
      <c r="CM172" s="19" t="s">
        <v>4104</v>
      </c>
      <c r="CN172" s="19" t="s">
        <v>4104</v>
      </c>
      <c r="CO172" s="32" t="s">
        <v>4104</v>
      </c>
      <c r="CP172" s="19" t="s">
        <v>4104</v>
      </c>
      <c r="CQ172" s="19" t="s">
        <v>4104</v>
      </c>
      <c r="CR172" s="19">
        <v>19.706408911596466</v>
      </c>
      <c r="CS172" s="19">
        <v>20.828613832525861</v>
      </c>
      <c r="CT172" s="19">
        <v>20.843124317376532</v>
      </c>
      <c r="CU172" s="19">
        <v>20.686706307700106</v>
      </c>
      <c r="CV172" s="19">
        <v>20.901340890092936</v>
      </c>
      <c r="CW172" s="19">
        <v>21.405449840898054</v>
      </c>
      <c r="CX172" s="19">
        <v>20.989889938487828</v>
      </c>
      <c r="CY172" s="19">
        <v>20.918497613723989</v>
      </c>
      <c r="CZ172" s="32">
        <v>20.908841842273183</v>
      </c>
    </row>
    <row r="173" spans="1:104" x14ac:dyDescent="0.2">
      <c r="A173" s="19" t="s">
        <v>3859</v>
      </c>
      <c r="B173" s="19" t="s">
        <v>3860</v>
      </c>
      <c r="E173" s="32" t="s">
        <v>279</v>
      </c>
      <c r="N173" s="19">
        <v>1</v>
      </c>
      <c r="O173" s="19">
        <v>1</v>
      </c>
      <c r="P173" s="32">
        <v>1</v>
      </c>
      <c r="Y173" s="19">
        <v>1</v>
      </c>
      <c r="Z173" s="19">
        <v>1</v>
      </c>
      <c r="AA173" s="32">
        <v>1</v>
      </c>
      <c r="AJ173" s="19">
        <v>1</v>
      </c>
      <c r="AK173" s="19">
        <v>1</v>
      </c>
      <c r="AL173" s="32">
        <v>1</v>
      </c>
      <c r="AU173" s="19">
        <v>2.3375099999999999E-2</v>
      </c>
      <c r="AV173" s="19">
        <v>2.6342299999999999E-2</v>
      </c>
      <c r="AW173" s="32">
        <v>2.50914E-2</v>
      </c>
      <c r="BF173" s="19">
        <v>1</v>
      </c>
      <c r="BG173" s="19">
        <v>1</v>
      </c>
      <c r="BH173" s="32">
        <v>1</v>
      </c>
      <c r="BI173" s="19" t="s">
        <v>4104</v>
      </c>
      <c r="BJ173" s="19" t="s">
        <v>4104</v>
      </c>
      <c r="BK173" s="19" t="s">
        <v>4104</v>
      </c>
      <c r="BL173" s="19" t="s">
        <v>4104</v>
      </c>
      <c r="BM173" s="19" t="s">
        <v>4104</v>
      </c>
      <c r="BN173" s="19" t="s">
        <v>4104</v>
      </c>
      <c r="BO173" s="19" t="s">
        <v>4104</v>
      </c>
      <c r="BP173" s="19" t="s">
        <v>4104</v>
      </c>
      <c r="BQ173" s="19">
        <v>1.9578440399999999</v>
      </c>
      <c r="BR173" s="19">
        <v>2.3976512720000001</v>
      </c>
      <c r="BS173" s="32">
        <v>2.1352041769999999</v>
      </c>
      <c r="BT173" s="19" t="s">
        <v>4104</v>
      </c>
      <c r="BU173" s="19" t="s">
        <v>4104</v>
      </c>
      <c r="BV173" s="19" t="s">
        <v>4104</v>
      </c>
      <c r="BW173" s="19" t="s">
        <v>4104</v>
      </c>
      <c r="BX173" s="19" t="s">
        <v>4104</v>
      </c>
      <c r="BY173" s="19" t="s">
        <v>4104</v>
      </c>
      <c r="BZ173" s="19" t="s">
        <v>4104</v>
      </c>
      <c r="CA173" s="19" t="s">
        <v>4104</v>
      </c>
      <c r="CB173" s="19">
        <v>0.333453369</v>
      </c>
      <c r="CC173" s="19">
        <v>0.414514351</v>
      </c>
      <c r="CD173" s="32">
        <v>0.54078079199999995</v>
      </c>
      <c r="CE173" s="19" t="s">
        <v>4104</v>
      </c>
      <c r="CF173" s="19" t="s">
        <v>4104</v>
      </c>
      <c r="CG173" s="19" t="s">
        <v>4104</v>
      </c>
      <c r="CH173" s="19" t="s">
        <v>4104</v>
      </c>
      <c r="CI173" s="19" t="s">
        <v>4104</v>
      </c>
      <c r="CJ173" s="19" t="s">
        <v>4104</v>
      </c>
      <c r="CK173" s="19" t="s">
        <v>4104</v>
      </c>
      <c r="CL173" s="19" t="s">
        <v>4104</v>
      </c>
      <c r="CM173" s="19">
        <v>6.5394999999999995E-2</v>
      </c>
      <c r="CN173" s="19">
        <v>4.2097999999999997E-2</v>
      </c>
      <c r="CO173" s="32">
        <v>1.6986999999999999E-2</v>
      </c>
      <c r="CP173" s="19" t="s">
        <v>4104</v>
      </c>
      <c r="CQ173" s="19" t="s">
        <v>4104</v>
      </c>
      <c r="CR173" s="19" t="s">
        <v>4104</v>
      </c>
      <c r="CS173" s="19" t="s">
        <v>4104</v>
      </c>
      <c r="CT173" s="19" t="s">
        <v>4104</v>
      </c>
      <c r="CU173" s="19" t="s">
        <v>4104</v>
      </c>
      <c r="CV173" s="19" t="s">
        <v>4104</v>
      </c>
      <c r="CW173" s="19" t="s">
        <v>4104</v>
      </c>
      <c r="CX173" s="19">
        <v>21.110866997304203</v>
      </c>
      <c r="CY173" s="19">
        <v>21.289022786431609</v>
      </c>
      <c r="CZ173" s="32">
        <v>21.1703996210389</v>
      </c>
    </row>
    <row r="174" spans="1:104" x14ac:dyDescent="0.2">
      <c r="A174" s="19" t="s">
        <v>3861</v>
      </c>
      <c r="B174" s="19" t="s">
        <v>3862</v>
      </c>
      <c r="E174" s="32" t="s">
        <v>279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32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32">
        <v>0</v>
      </c>
      <c r="AE174" s="19">
        <v>0</v>
      </c>
      <c r="AF174" s="19">
        <v>0</v>
      </c>
      <c r="AG174" s="19">
        <v>0</v>
      </c>
      <c r="AH174" s="19">
        <v>0</v>
      </c>
      <c r="AI174" s="19">
        <v>0</v>
      </c>
      <c r="AJ174" s="19">
        <v>0</v>
      </c>
      <c r="AK174" s="19">
        <v>0</v>
      </c>
      <c r="AL174" s="32">
        <v>0</v>
      </c>
      <c r="AP174" s="19">
        <v>1.9337699999999999E-2</v>
      </c>
      <c r="AQ174" s="19">
        <v>2.0080000000000001E-2</v>
      </c>
      <c r="AR174" s="19">
        <v>2.4643700000000001E-2</v>
      </c>
      <c r="AS174" s="19">
        <v>2.71116E-2</v>
      </c>
      <c r="AT174" s="19">
        <v>2.6771699999999999E-2</v>
      </c>
      <c r="AU174" s="19">
        <v>2.1638299999999999E-2</v>
      </c>
      <c r="AV174" s="19">
        <v>2.1552499999999999E-2</v>
      </c>
      <c r="AW174" s="32">
        <v>2.2206199999999999E-2</v>
      </c>
      <c r="BA174" s="19">
        <v>0</v>
      </c>
      <c r="BB174" s="19">
        <v>0</v>
      </c>
      <c r="BC174" s="19">
        <v>0</v>
      </c>
      <c r="BD174" s="19">
        <v>0</v>
      </c>
      <c r="BE174" s="19">
        <v>1</v>
      </c>
      <c r="BF174" s="19">
        <v>1</v>
      </c>
      <c r="BG174" s="19">
        <v>1</v>
      </c>
      <c r="BH174" s="32">
        <v>1</v>
      </c>
      <c r="BI174" s="19" t="s">
        <v>4104</v>
      </c>
      <c r="BJ174" s="19" t="s">
        <v>4104</v>
      </c>
      <c r="BK174" s="19" t="s">
        <v>4104</v>
      </c>
      <c r="BL174" s="19" t="s">
        <v>4104</v>
      </c>
      <c r="BM174" s="19" t="s">
        <v>4104</v>
      </c>
      <c r="BN174" s="19">
        <v>11.025982470999988</v>
      </c>
      <c r="BO174" s="19">
        <v>11.025982470999988</v>
      </c>
      <c r="BP174" s="19">
        <v>11.025982470999988</v>
      </c>
      <c r="BQ174" s="19">
        <v>11.025982470999988</v>
      </c>
      <c r="BR174" s="19">
        <v>10.69493263</v>
      </c>
      <c r="BS174" s="32">
        <v>7.8167384340000003</v>
      </c>
      <c r="BT174" s="19" t="s">
        <v>4104</v>
      </c>
      <c r="BU174" s="19" t="s">
        <v>4104</v>
      </c>
      <c r="BV174" s="19" t="s">
        <v>4104</v>
      </c>
      <c r="BW174" s="19" t="s">
        <v>4104</v>
      </c>
      <c r="BX174" s="19" t="s">
        <v>4104</v>
      </c>
      <c r="BY174" s="19" t="s">
        <v>4104</v>
      </c>
      <c r="BZ174" s="19" t="s">
        <v>4104</v>
      </c>
      <c r="CA174" s="19" t="s">
        <v>4104</v>
      </c>
      <c r="CB174" s="19">
        <v>9.0582942999999999E-2</v>
      </c>
      <c r="CC174" s="19">
        <v>0.102757292</v>
      </c>
      <c r="CD174" s="32">
        <v>5.4915681000000001E-2</v>
      </c>
      <c r="CE174" s="19" t="s">
        <v>4104</v>
      </c>
      <c r="CF174" s="19" t="s">
        <v>4104</v>
      </c>
      <c r="CG174" s="19" t="s">
        <v>4104</v>
      </c>
      <c r="CH174" s="19" t="s">
        <v>4104</v>
      </c>
      <c r="CI174" s="19" t="s">
        <v>4104</v>
      </c>
      <c r="CJ174" s="19" t="s">
        <v>4104</v>
      </c>
      <c r="CK174" s="19" t="s">
        <v>4104</v>
      </c>
      <c r="CL174" s="19">
        <v>-0.59402007594999995</v>
      </c>
      <c r="CM174" s="19">
        <v>-0.59402007594999995</v>
      </c>
      <c r="CN174" s="19">
        <v>-0.59402007594999995</v>
      </c>
      <c r="CO174" s="32">
        <v>-0.52751999999999999</v>
      </c>
      <c r="CP174" s="19" t="s">
        <v>4104</v>
      </c>
      <c r="CQ174" s="19" t="s">
        <v>4104</v>
      </c>
      <c r="CR174" s="19" t="s">
        <v>4104</v>
      </c>
      <c r="CS174" s="19" t="s">
        <v>4104</v>
      </c>
      <c r="CT174" s="19" t="s">
        <v>4104</v>
      </c>
      <c r="CU174" s="19">
        <v>18.591663256076327</v>
      </c>
      <c r="CV174" s="19">
        <v>18.966773506555313</v>
      </c>
      <c r="CW174" s="19">
        <v>19.812498572601029</v>
      </c>
      <c r="CX174" s="19">
        <v>19.607234615723108</v>
      </c>
      <c r="CY174" s="19">
        <v>19.657493176312606</v>
      </c>
      <c r="CZ174" s="32" t="s">
        <v>4104</v>
      </c>
    </row>
    <row r="175" spans="1:104" x14ac:dyDescent="0.2">
      <c r="A175" s="19" t="s">
        <v>3863</v>
      </c>
      <c r="B175" s="19" t="s">
        <v>3864</v>
      </c>
      <c r="E175" s="32" t="s">
        <v>279</v>
      </c>
      <c r="P175" s="32">
        <v>0</v>
      </c>
      <c r="AA175" s="32">
        <v>0</v>
      </c>
      <c r="AL175" s="32">
        <v>0</v>
      </c>
      <c r="AW175" s="32">
        <v>3.4784900000000001E-2</v>
      </c>
      <c r="BH175" s="32">
        <v>0</v>
      </c>
      <c r="BI175" s="19" t="s">
        <v>4104</v>
      </c>
      <c r="BJ175" s="19" t="s">
        <v>4104</v>
      </c>
      <c r="BK175" s="19" t="s">
        <v>4104</v>
      </c>
      <c r="BL175" s="19" t="s">
        <v>4104</v>
      </c>
      <c r="BM175" s="19" t="s">
        <v>4104</v>
      </c>
      <c r="BN175" s="19" t="s">
        <v>4104</v>
      </c>
      <c r="BO175" s="19" t="s">
        <v>4104</v>
      </c>
      <c r="BP175" s="19" t="s">
        <v>4104</v>
      </c>
      <c r="BQ175" s="19" t="s">
        <v>4104</v>
      </c>
      <c r="BR175" s="19" t="s">
        <v>4104</v>
      </c>
      <c r="BS175" s="32">
        <v>4.8901409459999998</v>
      </c>
      <c r="BT175" s="19" t="s">
        <v>4104</v>
      </c>
      <c r="BU175" s="19" t="s">
        <v>4104</v>
      </c>
      <c r="BV175" s="19" t="s">
        <v>4104</v>
      </c>
      <c r="BW175" s="19" t="s">
        <v>4104</v>
      </c>
      <c r="BX175" s="19" t="s">
        <v>4104</v>
      </c>
      <c r="BY175" s="19" t="s">
        <v>4104</v>
      </c>
      <c r="BZ175" s="19" t="s">
        <v>4104</v>
      </c>
      <c r="CA175" s="19" t="s">
        <v>4104</v>
      </c>
      <c r="CB175" s="19" t="s">
        <v>4104</v>
      </c>
      <c r="CC175" s="19" t="s">
        <v>4104</v>
      </c>
      <c r="CD175" s="32">
        <v>7.0999160000000006E-2</v>
      </c>
      <c r="CE175" s="19" t="s">
        <v>4104</v>
      </c>
      <c r="CF175" s="19" t="s">
        <v>4104</v>
      </c>
      <c r="CG175" s="19" t="s">
        <v>4104</v>
      </c>
      <c r="CH175" s="19" t="s">
        <v>4104</v>
      </c>
      <c r="CI175" s="19" t="s">
        <v>4104</v>
      </c>
      <c r="CJ175" s="19" t="s">
        <v>4104</v>
      </c>
      <c r="CK175" s="19" t="s">
        <v>4104</v>
      </c>
      <c r="CL175" s="19" t="s">
        <v>4104</v>
      </c>
      <c r="CM175" s="19" t="s">
        <v>4104</v>
      </c>
      <c r="CN175" s="19" t="s">
        <v>4104</v>
      </c>
      <c r="CO175" s="32">
        <v>-0.34144999999999998</v>
      </c>
      <c r="CP175" s="19" t="s">
        <v>4104</v>
      </c>
      <c r="CQ175" s="19" t="s">
        <v>4104</v>
      </c>
      <c r="CR175" s="19" t="s">
        <v>4104</v>
      </c>
      <c r="CS175" s="19" t="s">
        <v>4104</v>
      </c>
      <c r="CT175" s="19" t="s">
        <v>4104</v>
      </c>
      <c r="CU175" s="19" t="s">
        <v>4104</v>
      </c>
      <c r="CV175" s="19" t="s">
        <v>4104</v>
      </c>
      <c r="CW175" s="19" t="s">
        <v>4104</v>
      </c>
      <c r="CX175" s="19" t="s">
        <v>4104</v>
      </c>
      <c r="CY175" s="19" t="s">
        <v>4104</v>
      </c>
      <c r="CZ175" s="32" t="s">
        <v>4104</v>
      </c>
    </row>
    <row r="176" spans="1:104" x14ac:dyDescent="0.2">
      <c r="A176" s="19" t="s">
        <v>2443</v>
      </c>
      <c r="B176" s="19" t="s">
        <v>2444</v>
      </c>
      <c r="E176" s="32" t="s">
        <v>365</v>
      </c>
      <c r="M176" s="19">
        <v>0</v>
      </c>
      <c r="N176" s="19">
        <v>0</v>
      </c>
      <c r="O176" s="19">
        <v>0</v>
      </c>
      <c r="P176" s="32">
        <v>0</v>
      </c>
      <c r="X176" s="19">
        <v>0</v>
      </c>
      <c r="Y176" s="19">
        <v>0</v>
      </c>
      <c r="Z176" s="19">
        <v>0</v>
      </c>
      <c r="AA176" s="32">
        <v>0</v>
      </c>
      <c r="AI176" s="19">
        <v>0</v>
      </c>
      <c r="AJ176" s="19">
        <v>0</v>
      </c>
      <c r="AK176" s="19">
        <v>0</v>
      </c>
      <c r="AL176" s="32">
        <v>0</v>
      </c>
      <c r="AT176" s="19">
        <v>1.6780300000000001E-2</v>
      </c>
      <c r="AU176" s="19">
        <v>1.6882000000000001E-2</v>
      </c>
      <c r="AV176" s="19">
        <v>1.7910200000000001E-2</v>
      </c>
      <c r="AW176" s="32">
        <v>1.88036E-2</v>
      </c>
      <c r="BE176" s="19">
        <v>0</v>
      </c>
      <c r="BF176" s="19">
        <v>0</v>
      </c>
      <c r="BG176" s="19">
        <v>1</v>
      </c>
      <c r="BH176" s="32">
        <v>1</v>
      </c>
      <c r="BI176" s="19" t="s">
        <v>4104</v>
      </c>
      <c r="BJ176" s="19" t="s">
        <v>4104</v>
      </c>
      <c r="BK176" s="19" t="s">
        <v>4104</v>
      </c>
      <c r="BL176" s="19" t="s">
        <v>4104</v>
      </c>
      <c r="BM176" s="19" t="s">
        <v>4104</v>
      </c>
      <c r="BN176" s="19" t="s">
        <v>4104</v>
      </c>
      <c r="BO176" s="19" t="s">
        <v>4104</v>
      </c>
      <c r="BP176" s="19" t="s">
        <v>4104</v>
      </c>
      <c r="BQ176" s="19" t="s">
        <v>4104</v>
      </c>
      <c r="BR176" s="19" t="s">
        <v>4104</v>
      </c>
      <c r="BS176" s="32" t="s">
        <v>4104</v>
      </c>
      <c r="BT176" s="19" t="s">
        <v>4104</v>
      </c>
      <c r="BU176" s="19" t="s">
        <v>4104</v>
      </c>
      <c r="BV176" s="19" t="s">
        <v>4104</v>
      </c>
      <c r="BW176" s="19" t="s">
        <v>4104</v>
      </c>
      <c r="BX176" s="19" t="s">
        <v>4104</v>
      </c>
      <c r="BY176" s="19" t="s">
        <v>4104</v>
      </c>
      <c r="BZ176" s="19" t="s">
        <v>4104</v>
      </c>
      <c r="CA176" s="19">
        <v>1.8501305000000012E-3</v>
      </c>
      <c r="CB176" s="19">
        <v>1.8501305000000012E-3</v>
      </c>
      <c r="CC176" s="19">
        <v>1.8501305000000012E-3</v>
      </c>
      <c r="CD176" s="32">
        <v>1.8501305000000012E-3</v>
      </c>
      <c r="CE176" s="19" t="s">
        <v>4104</v>
      </c>
      <c r="CF176" s="19" t="s">
        <v>4104</v>
      </c>
      <c r="CG176" s="19" t="s">
        <v>4104</v>
      </c>
      <c r="CH176" s="19" t="s">
        <v>4104</v>
      </c>
      <c r="CI176" s="19" t="s">
        <v>4104</v>
      </c>
      <c r="CJ176" s="19" t="s">
        <v>4104</v>
      </c>
      <c r="CK176" s="19" t="s">
        <v>4104</v>
      </c>
      <c r="CL176" s="19" t="s">
        <v>4104</v>
      </c>
      <c r="CM176" s="19" t="s">
        <v>4104</v>
      </c>
      <c r="CN176" s="19" t="s">
        <v>4104</v>
      </c>
      <c r="CO176" s="32" t="s">
        <v>4104</v>
      </c>
      <c r="CP176" s="19" t="s">
        <v>4104</v>
      </c>
      <c r="CQ176" s="19" t="s">
        <v>4104</v>
      </c>
      <c r="CR176" s="19" t="s">
        <v>4104</v>
      </c>
      <c r="CS176" s="19" t="s">
        <v>4104</v>
      </c>
      <c r="CT176" s="19" t="s">
        <v>4104</v>
      </c>
      <c r="CU176" s="19" t="s">
        <v>4104</v>
      </c>
      <c r="CV176" s="19" t="s">
        <v>4104</v>
      </c>
      <c r="CW176" s="19">
        <v>21.025091170294814</v>
      </c>
      <c r="CX176" s="19">
        <v>20.788277995899882</v>
      </c>
      <c r="CY176" s="19">
        <v>20.921475506567202</v>
      </c>
      <c r="CZ176" s="32">
        <v>20.423932147274154</v>
      </c>
    </row>
    <row r="177" spans="1:104" x14ac:dyDescent="0.2">
      <c r="A177" s="19" t="s">
        <v>3865</v>
      </c>
      <c r="B177" s="19" t="s">
        <v>2452</v>
      </c>
      <c r="E177" s="32" t="s">
        <v>365</v>
      </c>
      <c r="F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1</v>
      </c>
      <c r="P177" s="32">
        <v>1</v>
      </c>
      <c r="Q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1</v>
      </c>
      <c r="AA177" s="32">
        <v>1</v>
      </c>
      <c r="AB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19">
        <v>0</v>
      </c>
      <c r="AI177" s="19">
        <v>0</v>
      </c>
      <c r="AJ177" s="19">
        <v>0</v>
      </c>
      <c r="AK177" s="19">
        <v>1</v>
      </c>
      <c r="AL177" s="32">
        <v>1</v>
      </c>
      <c r="AM177" s="19">
        <v>2.4777799999999999E-2</v>
      </c>
      <c r="AO177" s="19">
        <v>2.88845E-2</v>
      </c>
      <c r="AP177" s="19">
        <v>2.9322500000000001E-2</v>
      </c>
      <c r="AQ177" s="19">
        <v>2.80895E-2</v>
      </c>
      <c r="AR177" s="19">
        <v>2.7268899999999999E-2</v>
      </c>
      <c r="AS177" s="19">
        <v>2.52018E-2</v>
      </c>
      <c r="AT177" s="19">
        <v>2.3623399999999999E-2</v>
      </c>
      <c r="AU177" s="19">
        <v>2.3251600000000001E-2</v>
      </c>
      <c r="AV177" s="19">
        <v>2.7375400000000001E-2</v>
      </c>
      <c r="AW177" s="32">
        <v>3.0317E-2</v>
      </c>
      <c r="AX177" s="19">
        <v>0</v>
      </c>
      <c r="AZ177" s="19">
        <v>0</v>
      </c>
      <c r="BA177" s="19">
        <v>0</v>
      </c>
      <c r="BB177" s="19">
        <v>0</v>
      </c>
      <c r="BC177" s="19">
        <v>0</v>
      </c>
      <c r="BD177" s="19">
        <v>0</v>
      </c>
      <c r="BE177" s="19">
        <v>0</v>
      </c>
      <c r="BF177" s="19">
        <v>0</v>
      </c>
      <c r="BG177" s="19">
        <v>1</v>
      </c>
      <c r="BH177" s="32">
        <v>1</v>
      </c>
      <c r="BI177" s="19">
        <v>6.3738357710000004</v>
      </c>
      <c r="BJ177" s="19" t="s">
        <v>4104</v>
      </c>
      <c r="BK177" s="19">
        <v>11.025982470999988</v>
      </c>
      <c r="BL177" s="19">
        <v>8.2881497670000002</v>
      </c>
      <c r="BM177" s="19">
        <v>7.5539573779999998</v>
      </c>
      <c r="BN177" s="19">
        <v>6.0381311899999996</v>
      </c>
      <c r="BO177" s="19">
        <v>10.83451268</v>
      </c>
      <c r="BP177" s="19">
        <v>10.59934537</v>
      </c>
      <c r="BQ177" s="19">
        <v>1.6260590210000001</v>
      </c>
      <c r="BR177" s="19">
        <v>2.370866753</v>
      </c>
      <c r="BS177" s="32">
        <v>2.5634162109999998</v>
      </c>
      <c r="BT177" s="19" t="s">
        <v>4104</v>
      </c>
      <c r="BU177" s="19" t="s">
        <v>4104</v>
      </c>
      <c r="BV177" s="19">
        <v>0.70364700300000005</v>
      </c>
      <c r="BW177" s="19">
        <v>0.61058292400000003</v>
      </c>
      <c r="BX177" s="19">
        <v>0.70856224099999998</v>
      </c>
      <c r="BY177" s="19">
        <v>0.71497352599999997</v>
      </c>
      <c r="BZ177" s="19">
        <v>0.71497352599999997</v>
      </c>
      <c r="CA177" s="19">
        <v>0.77399085999999995</v>
      </c>
      <c r="CB177" s="19">
        <v>0.34557563800000002</v>
      </c>
      <c r="CC177" s="19">
        <v>0.36123001100000002</v>
      </c>
      <c r="CD177" s="32">
        <v>0.350442543</v>
      </c>
      <c r="CE177" s="19" t="s">
        <v>4104</v>
      </c>
      <c r="CF177" s="19" t="s">
        <v>4104</v>
      </c>
      <c r="CG177" s="19">
        <v>5.8144159000000001E-2</v>
      </c>
      <c r="CH177" s="19">
        <v>0.100871286</v>
      </c>
      <c r="CI177" s="19">
        <v>0.10501812000000001</v>
      </c>
      <c r="CJ177" s="19">
        <v>3.0965289999999999E-2</v>
      </c>
      <c r="CK177" s="19">
        <v>3.0965289999999999E-2</v>
      </c>
      <c r="CL177" s="19">
        <v>1.1251000000000001E-2</v>
      </c>
      <c r="CM177" s="19">
        <v>7.4951000000000004E-2</v>
      </c>
      <c r="CN177" s="19">
        <v>2.4407999999999999E-2</v>
      </c>
      <c r="CO177" s="32">
        <v>7.2280999999999998E-2</v>
      </c>
      <c r="CP177" s="19">
        <v>20.987329886729203</v>
      </c>
      <c r="CQ177" s="19" t="s">
        <v>4104</v>
      </c>
      <c r="CR177" s="19">
        <v>21.181062260511798</v>
      </c>
      <c r="CS177" s="19">
        <v>21.24904677048923</v>
      </c>
      <c r="CT177" s="19">
        <v>21.253756254980633</v>
      </c>
      <c r="CU177" s="19">
        <v>20.930353336975312</v>
      </c>
      <c r="CV177" s="19">
        <v>21.24657134202873</v>
      </c>
      <c r="CW177" s="19">
        <v>21.429567220376988</v>
      </c>
      <c r="CX177" s="19">
        <v>21.409164308982945</v>
      </c>
      <c r="CY177" s="19">
        <v>21.790957093292079</v>
      </c>
      <c r="CZ177" s="32">
        <v>21.930729540985514</v>
      </c>
    </row>
    <row r="178" spans="1:104" x14ac:dyDescent="0.2">
      <c r="A178" s="19" t="s">
        <v>2439</v>
      </c>
      <c r="B178" s="19" t="s">
        <v>2440</v>
      </c>
      <c r="E178" s="32" t="s">
        <v>365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32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32">
        <v>1</v>
      </c>
      <c r="AD178" s="19">
        <v>0</v>
      </c>
      <c r="AE178" s="19">
        <v>0</v>
      </c>
      <c r="AF178" s="19">
        <v>0</v>
      </c>
      <c r="AG178" s="19">
        <v>0</v>
      </c>
      <c r="AH178" s="19">
        <v>0</v>
      </c>
      <c r="AI178" s="19">
        <v>1</v>
      </c>
      <c r="AJ178" s="19">
        <v>1</v>
      </c>
      <c r="AK178" s="19">
        <v>1</v>
      </c>
      <c r="AL178" s="32">
        <v>1</v>
      </c>
      <c r="AO178" s="19">
        <v>2.2093100000000001E-2</v>
      </c>
      <c r="AP178" s="19">
        <v>2.16423E-2</v>
      </c>
      <c r="AQ178" s="19">
        <v>2.1037500000000001E-2</v>
      </c>
      <c r="AR178" s="19">
        <v>2.0439499999999999E-2</v>
      </c>
      <c r="AS178" s="19">
        <v>2.0943E-2</v>
      </c>
      <c r="AT178" s="19">
        <v>2.1466599999999999E-2</v>
      </c>
      <c r="AU178" s="19">
        <v>2.1146499999999999E-2</v>
      </c>
      <c r="AV178" s="19">
        <v>2.0746899999999999E-2</v>
      </c>
      <c r="AW178" s="32">
        <v>1.8650099999999999E-2</v>
      </c>
      <c r="AZ178" s="19">
        <v>1</v>
      </c>
      <c r="BA178" s="19">
        <v>1</v>
      </c>
      <c r="BB178" s="19">
        <v>1</v>
      </c>
      <c r="BC178" s="19">
        <v>1</v>
      </c>
      <c r="BD178" s="19">
        <v>1</v>
      </c>
      <c r="BE178" s="19">
        <v>1</v>
      </c>
      <c r="BF178" s="19">
        <v>1</v>
      </c>
      <c r="BG178" s="19">
        <v>1</v>
      </c>
      <c r="BH178" s="32">
        <v>1</v>
      </c>
      <c r="BI178" s="19" t="s">
        <v>4104</v>
      </c>
      <c r="BJ178" s="19" t="s">
        <v>4104</v>
      </c>
      <c r="BK178" s="19">
        <v>1.3411</v>
      </c>
      <c r="BL178" s="19">
        <v>1.4854000000000001</v>
      </c>
      <c r="BM178" s="19">
        <v>1.4281999999999999</v>
      </c>
      <c r="BN178" s="19">
        <v>1.3192999999999999</v>
      </c>
      <c r="BO178" s="19">
        <v>0.74809999999999999</v>
      </c>
      <c r="BP178" s="19" t="s">
        <v>4104</v>
      </c>
      <c r="BQ178" s="19" t="s">
        <v>4104</v>
      </c>
      <c r="BR178" s="19" t="s">
        <v>4104</v>
      </c>
      <c r="BS178" s="32" t="s">
        <v>4104</v>
      </c>
      <c r="BT178" s="19" t="s">
        <v>4104</v>
      </c>
      <c r="BU178" s="19" t="s">
        <v>4104</v>
      </c>
      <c r="BV178" s="19">
        <v>0.42176699999999995</v>
      </c>
      <c r="BW178" s="19">
        <v>0.23446400000000001</v>
      </c>
      <c r="BX178" s="19">
        <v>0.11619600000000001</v>
      </c>
      <c r="BY178" s="19">
        <v>0.105739</v>
      </c>
      <c r="BZ178" s="19">
        <v>5.6553000000000006E-2</v>
      </c>
      <c r="CA178" s="19" t="s">
        <v>4104</v>
      </c>
      <c r="CB178" s="19" t="s">
        <v>4104</v>
      </c>
      <c r="CC178" s="19" t="s">
        <v>4104</v>
      </c>
      <c r="CD178" s="32" t="s">
        <v>4104</v>
      </c>
      <c r="CE178" s="19" t="s">
        <v>4104</v>
      </c>
      <c r="CF178" s="19" t="s">
        <v>4104</v>
      </c>
      <c r="CG178" s="19">
        <v>1.0695E-2</v>
      </c>
      <c r="CH178" s="19">
        <v>1.7002E-2</v>
      </c>
      <c r="CI178" s="19">
        <v>7.0089999999999996E-3</v>
      </c>
      <c r="CJ178" s="19">
        <v>1.5401E-2</v>
      </c>
      <c r="CK178" s="19">
        <v>8.8599999999999996E-4</v>
      </c>
      <c r="CL178" s="19" t="s">
        <v>4104</v>
      </c>
      <c r="CM178" s="19" t="s">
        <v>4104</v>
      </c>
      <c r="CN178" s="19" t="s">
        <v>4104</v>
      </c>
      <c r="CO178" s="32" t="s">
        <v>4104</v>
      </c>
      <c r="CP178" s="19" t="s">
        <v>4104</v>
      </c>
      <c r="CQ178" s="19" t="s">
        <v>4104</v>
      </c>
      <c r="CR178" s="19">
        <v>19.755121653826141</v>
      </c>
      <c r="CS178" s="19">
        <v>19.930327712937505</v>
      </c>
      <c r="CT178" s="19">
        <v>20.180979817388696</v>
      </c>
      <c r="CU178" s="19">
        <v>20.216011329148682</v>
      </c>
      <c r="CV178" s="19">
        <v>20.138232159095594</v>
      </c>
      <c r="CW178" s="19">
        <v>20.134849954128214</v>
      </c>
      <c r="CX178" s="19">
        <v>19.472874853069953</v>
      </c>
      <c r="CY178" s="19">
        <v>19.386162702416811</v>
      </c>
      <c r="CZ178" s="32">
        <v>18.736042426885888</v>
      </c>
    </row>
    <row r="179" spans="1:104" x14ac:dyDescent="0.2">
      <c r="A179" s="19" t="s">
        <v>3931</v>
      </c>
      <c r="B179" s="19" t="s">
        <v>3932</v>
      </c>
      <c r="E179" s="32" t="s">
        <v>365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32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32">
        <v>0</v>
      </c>
      <c r="AF179" s="19">
        <v>0</v>
      </c>
      <c r="AG179" s="19">
        <v>0</v>
      </c>
      <c r="AH179" s="19">
        <v>0</v>
      </c>
      <c r="AI179" s="19">
        <v>0</v>
      </c>
      <c r="AJ179" s="19">
        <v>0</v>
      </c>
      <c r="AK179" s="19">
        <v>0</v>
      </c>
      <c r="AL179" s="32">
        <v>0</v>
      </c>
      <c r="AQ179" s="19">
        <v>2.8054800000000001E-2</v>
      </c>
      <c r="AR179" s="19">
        <v>3.44321E-2</v>
      </c>
      <c r="AS179" s="19">
        <v>2.9218600000000001E-2</v>
      </c>
      <c r="AT179" s="19">
        <v>2.9231099999999999E-2</v>
      </c>
      <c r="AU179" s="19">
        <v>2.6847099999999999E-2</v>
      </c>
      <c r="AV179" s="19">
        <v>2.5444899999999999E-2</v>
      </c>
      <c r="AW179" s="32">
        <v>2.9001800000000001E-2</v>
      </c>
      <c r="BB179" s="19">
        <v>0</v>
      </c>
      <c r="BC179" s="19">
        <v>0</v>
      </c>
      <c r="BD179" s="19">
        <v>0</v>
      </c>
      <c r="BE179" s="19">
        <v>0</v>
      </c>
      <c r="BF179" s="19">
        <v>1</v>
      </c>
      <c r="BG179" s="19">
        <v>1</v>
      </c>
      <c r="BH179" s="32">
        <v>1</v>
      </c>
      <c r="BI179" s="19" t="s">
        <v>4104</v>
      </c>
      <c r="BJ179" s="19" t="s">
        <v>4104</v>
      </c>
      <c r="BK179" s="19" t="s">
        <v>4104</v>
      </c>
      <c r="BL179" s="19" t="s">
        <v>4104</v>
      </c>
      <c r="BM179" s="19">
        <v>2.1105</v>
      </c>
      <c r="BN179" s="19">
        <v>2.0594999999999999</v>
      </c>
      <c r="BO179" s="19">
        <v>2.2677999999999998</v>
      </c>
      <c r="BP179" s="19" t="s">
        <v>4104</v>
      </c>
      <c r="BQ179" s="19" t="s">
        <v>4104</v>
      </c>
      <c r="BR179" s="19" t="s">
        <v>4104</v>
      </c>
      <c r="BS179" s="32" t="s">
        <v>4104</v>
      </c>
      <c r="BT179" s="19" t="s">
        <v>4104</v>
      </c>
      <c r="BU179" s="19" t="s">
        <v>4104</v>
      </c>
      <c r="BV179" s="19" t="s">
        <v>4104</v>
      </c>
      <c r="BW179" s="19" t="s">
        <v>4104</v>
      </c>
      <c r="BX179" s="19">
        <v>7.419400000000001E-2</v>
      </c>
      <c r="BY179" s="19">
        <v>8.5820000000000007E-2</v>
      </c>
      <c r="BZ179" s="19">
        <v>0.14959800000000001</v>
      </c>
      <c r="CA179" s="19" t="s">
        <v>4104</v>
      </c>
      <c r="CB179" s="19" t="s">
        <v>4104</v>
      </c>
      <c r="CC179" s="19" t="s">
        <v>4104</v>
      </c>
      <c r="CD179" s="32" t="s">
        <v>4104</v>
      </c>
      <c r="CE179" s="19" t="s">
        <v>4104</v>
      </c>
      <c r="CF179" s="19" t="s">
        <v>4104</v>
      </c>
      <c r="CG179" s="19" t="s">
        <v>4104</v>
      </c>
      <c r="CH179" s="19" t="s">
        <v>4104</v>
      </c>
      <c r="CI179" s="19">
        <v>1.5793999999999999E-2</v>
      </c>
      <c r="CJ179" s="19">
        <v>6.1138999999999999E-2</v>
      </c>
      <c r="CK179" s="19">
        <v>3.0081000000000004E-2</v>
      </c>
      <c r="CL179" s="19" t="s">
        <v>4104</v>
      </c>
      <c r="CM179" s="19" t="s">
        <v>4104</v>
      </c>
      <c r="CN179" s="19" t="s">
        <v>4104</v>
      </c>
      <c r="CO179" s="32" t="s">
        <v>4104</v>
      </c>
      <c r="CP179" s="19" t="s">
        <v>4104</v>
      </c>
      <c r="CQ179" s="19" t="s">
        <v>4104</v>
      </c>
      <c r="CR179" s="19" t="s">
        <v>4104</v>
      </c>
      <c r="CS179" s="19" t="s">
        <v>4104</v>
      </c>
      <c r="CT179" s="19">
        <v>21.252390310843424</v>
      </c>
      <c r="CU179" s="19">
        <v>21.055694265528604</v>
      </c>
      <c r="CV179" s="19">
        <v>21.068636720052879</v>
      </c>
      <c r="CW179" s="19">
        <v>20.903166215051346</v>
      </c>
      <c r="CX179" s="19">
        <v>20.498934956035306</v>
      </c>
      <c r="CY179" s="19">
        <v>20.88724621800343</v>
      </c>
      <c r="CZ179" s="32">
        <v>21.639382233625071</v>
      </c>
    </row>
    <row r="180" spans="1:104" x14ac:dyDescent="0.2">
      <c r="A180" s="19" t="s">
        <v>3870</v>
      </c>
      <c r="B180" s="19" t="s">
        <v>3871</v>
      </c>
      <c r="E180" s="32" t="s">
        <v>365</v>
      </c>
      <c r="I180" s="19">
        <v>0</v>
      </c>
      <c r="P180" s="32"/>
      <c r="T180" s="19">
        <v>0</v>
      </c>
      <c r="AA180" s="32"/>
      <c r="AE180" s="19">
        <v>0</v>
      </c>
      <c r="AL180" s="32"/>
      <c r="AP180" s="19">
        <v>2.2046099999999999E-2</v>
      </c>
      <c r="AW180" s="32"/>
      <c r="BA180" s="19">
        <v>0</v>
      </c>
      <c r="BH180" s="32"/>
      <c r="BI180" s="19" t="s">
        <v>4104</v>
      </c>
      <c r="BJ180" s="19" t="s">
        <v>4104</v>
      </c>
      <c r="BK180" s="19" t="s">
        <v>4104</v>
      </c>
      <c r="BL180" s="19">
        <v>1.528301388</v>
      </c>
      <c r="BM180" s="19" t="s">
        <v>4104</v>
      </c>
      <c r="BN180" s="19" t="s">
        <v>4104</v>
      </c>
      <c r="BO180" s="19" t="s">
        <v>4104</v>
      </c>
      <c r="BP180" s="19" t="s">
        <v>4104</v>
      </c>
      <c r="BQ180" s="19" t="s">
        <v>4104</v>
      </c>
      <c r="BR180" s="19" t="s">
        <v>4104</v>
      </c>
      <c r="BS180" s="32" t="s">
        <v>4104</v>
      </c>
      <c r="BT180" s="19" t="s">
        <v>4104</v>
      </c>
      <c r="BU180" s="19" t="s">
        <v>4104</v>
      </c>
      <c r="BV180" s="19" t="s">
        <v>4104</v>
      </c>
      <c r="BW180" s="19">
        <v>0.18797361400000001</v>
      </c>
      <c r="BX180" s="19" t="s">
        <v>4104</v>
      </c>
      <c r="BY180" s="19" t="s">
        <v>4104</v>
      </c>
      <c r="BZ180" s="19" t="s">
        <v>4104</v>
      </c>
      <c r="CA180" s="19" t="s">
        <v>4104</v>
      </c>
      <c r="CB180" s="19" t="s">
        <v>4104</v>
      </c>
      <c r="CC180" s="19" t="s">
        <v>4104</v>
      </c>
      <c r="CD180" s="32" t="s">
        <v>4104</v>
      </c>
      <c r="CE180" s="19" t="s">
        <v>4104</v>
      </c>
      <c r="CF180" s="19" t="s">
        <v>4104</v>
      </c>
      <c r="CG180" s="19" t="s">
        <v>4104</v>
      </c>
      <c r="CH180" s="19">
        <v>5.4673262E-2</v>
      </c>
      <c r="CI180" s="19" t="s">
        <v>4104</v>
      </c>
      <c r="CJ180" s="19" t="s">
        <v>4104</v>
      </c>
      <c r="CK180" s="19" t="s">
        <v>4104</v>
      </c>
      <c r="CL180" s="19" t="s">
        <v>4104</v>
      </c>
      <c r="CM180" s="19" t="s">
        <v>4104</v>
      </c>
      <c r="CN180" s="19" t="s">
        <v>4104</v>
      </c>
      <c r="CO180" s="32" t="s">
        <v>4104</v>
      </c>
      <c r="CP180" s="19" t="s">
        <v>4104</v>
      </c>
      <c r="CQ180" s="19" t="s">
        <v>4104</v>
      </c>
      <c r="CR180" s="19" t="s">
        <v>4104</v>
      </c>
      <c r="CS180" s="19">
        <v>19.607241942211264</v>
      </c>
      <c r="CT180" s="19" t="s">
        <v>4104</v>
      </c>
      <c r="CU180" s="19" t="s">
        <v>4104</v>
      </c>
      <c r="CV180" s="19" t="s">
        <v>4104</v>
      </c>
      <c r="CW180" s="19" t="s">
        <v>4104</v>
      </c>
      <c r="CX180" s="19" t="s">
        <v>4104</v>
      </c>
      <c r="CY180" s="19" t="s">
        <v>4104</v>
      </c>
      <c r="CZ180" s="32" t="s">
        <v>4104</v>
      </c>
    </row>
    <row r="181" spans="1:104" x14ac:dyDescent="0.2">
      <c r="A181" s="19" t="s">
        <v>3868</v>
      </c>
      <c r="B181" s="19" t="s">
        <v>4099</v>
      </c>
      <c r="E181" s="32" t="s">
        <v>365</v>
      </c>
      <c r="P181" s="32"/>
      <c r="AA181" s="32"/>
      <c r="AL181" s="32"/>
      <c r="AW181" s="32"/>
      <c r="BH181" s="32"/>
      <c r="BI181" s="19" t="s">
        <v>4104</v>
      </c>
      <c r="BJ181" s="19" t="s">
        <v>4104</v>
      </c>
      <c r="BK181" s="19" t="s">
        <v>4104</v>
      </c>
      <c r="BL181" s="19" t="s">
        <v>4104</v>
      </c>
      <c r="BM181" s="19" t="s">
        <v>4104</v>
      </c>
      <c r="BN181" s="19" t="s">
        <v>4104</v>
      </c>
      <c r="BO181" s="19" t="s">
        <v>4104</v>
      </c>
      <c r="BP181" s="19" t="s">
        <v>4104</v>
      </c>
      <c r="BQ181" s="19" t="s">
        <v>4104</v>
      </c>
      <c r="BR181" s="19" t="s">
        <v>4104</v>
      </c>
      <c r="BS181" s="32" t="s">
        <v>4104</v>
      </c>
      <c r="BT181" s="19" t="s">
        <v>4104</v>
      </c>
      <c r="BU181" s="19" t="s">
        <v>4104</v>
      </c>
      <c r="BV181" s="19" t="s">
        <v>4104</v>
      </c>
      <c r="BW181" s="19" t="s">
        <v>4104</v>
      </c>
      <c r="BX181" s="19" t="s">
        <v>4104</v>
      </c>
      <c r="BY181" s="19" t="s">
        <v>4104</v>
      </c>
      <c r="BZ181" s="19" t="s">
        <v>4104</v>
      </c>
      <c r="CA181" s="19" t="s">
        <v>4104</v>
      </c>
      <c r="CB181" s="19" t="s">
        <v>4104</v>
      </c>
      <c r="CC181" s="19" t="s">
        <v>4104</v>
      </c>
      <c r="CD181" s="32" t="s">
        <v>4104</v>
      </c>
      <c r="CE181" s="19" t="s">
        <v>4104</v>
      </c>
      <c r="CF181" s="19" t="s">
        <v>4104</v>
      </c>
      <c r="CG181" s="19" t="s">
        <v>4104</v>
      </c>
      <c r="CH181" s="19" t="s">
        <v>4104</v>
      </c>
      <c r="CI181" s="19" t="s">
        <v>4104</v>
      </c>
      <c r="CJ181" s="19" t="s">
        <v>4104</v>
      </c>
      <c r="CK181" s="19" t="s">
        <v>4104</v>
      </c>
      <c r="CL181" s="19" t="s">
        <v>4104</v>
      </c>
      <c r="CM181" s="19" t="s">
        <v>4104</v>
      </c>
      <c r="CN181" s="19" t="s">
        <v>4104</v>
      </c>
      <c r="CO181" s="32" t="s">
        <v>4104</v>
      </c>
      <c r="CP181" s="19" t="s">
        <v>4104</v>
      </c>
      <c r="CQ181" s="19" t="s">
        <v>4104</v>
      </c>
      <c r="CR181" s="19" t="s">
        <v>4104</v>
      </c>
      <c r="CS181" s="19" t="s">
        <v>4104</v>
      </c>
      <c r="CT181" s="19" t="s">
        <v>4104</v>
      </c>
      <c r="CU181" s="19" t="s">
        <v>4104</v>
      </c>
      <c r="CV181" s="19" t="s">
        <v>4104</v>
      </c>
      <c r="CW181" s="19" t="s">
        <v>4104</v>
      </c>
      <c r="CX181" s="19" t="s">
        <v>4104</v>
      </c>
      <c r="CY181" s="19" t="s">
        <v>4104</v>
      </c>
      <c r="CZ181" s="32" t="s">
        <v>4104</v>
      </c>
    </row>
    <row r="182" spans="1:104" x14ac:dyDescent="0.2">
      <c r="A182" s="19" t="s">
        <v>3887</v>
      </c>
      <c r="B182" s="19" t="s">
        <v>3888</v>
      </c>
      <c r="E182" s="32" t="s">
        <v>365</v>
      </c>
      <c r="F182" s="19">
        <v>0</v>
      </c>
      <c r="P182" s="32"/>
      <c r="Q182" s="19">
        <v>0</v>
      </c>
      <c r="AA182" s="32"/>
      <c r="AB182" s="19">
        <v>0</v>
      </c>
      <c r="AL182" s="32"/>
      <c r="AM182" s="19">
        <v>1.94906E-2</v>
      </c>
      <c r="AW182" s="32"/>
      <c r="AX182" s="19">
        <v>0</v>
      </c>
      <c r="BH182" s="32"/>
      <c r="BI182" s="19">
        <v>1.4850795080000001</v>
      </c>
      <c r="BJ182" s="19" t="s">
        <v>4104</v>
      </c>
      <c r="BK182" s="19" t="s">
        <v>4104</v>
      </c>
      <c r="BL182" s="19" t="s">
        <v>4104</v>
      </c>
      <c r="BM182" s="19" t="s">
        <v>4104</v>
      </c>
      <c r="BN182" s="19" t="s">
        <v>4104</v>
      </c>
      <c r="BO182" s="19" t="s">
        <v>4104</v>
      </c>
      <c r="BP182" s="19" t="s">
        <v>4104</v>
      </c>
      <c r="BQ182" s="19" t="s">
        <v>4104</v>
      </c>
      <c r="BR182" s="19" t="s">
        <v>4104</v>
      </c>
      <c r="BS182" s="32" t="s">
        <v>4104</v>
      </c>
      <c r="BT182" s="19" t="s">
        <v>4104</v>
      </c>
      <c r="BU182" s="19" t="s">
        <v>4104</v>
      </c>
      <c r="BV182" s="19" t="s">
        <v>4104</v>
      </c>
      <c r="BW182" s="19" t="s">
        <v>4104</v>
      </c>
      <c r="BX182" s="19" t="s">
        <v>4104</v>
      </c>
      <c r="BY182" s="19" t="s">
        <v>4104</v>
      </c>
      <c r="BZ182" s="19" t="s">
        <v>4104</v>
      </c>
      <c r="CA182" s="19" t="s">
        <v>4104</v>
      </c>
      <c r="CB182" s="19" t="s">
        <v>4104</v>
      </c>
      <c r="CC182" s="19" t="s">
        <v>4104</v>
      </c>
      <c r="CD182" s="32" t="s">
        <v>4104</v>
      </c>
      <c r="CE182" s="19" t="s">
        <v>4104</v>
      </c>
      <c r="CF182" s="19" t="s">
        <v>4104</v>
      </c>
      <c r="CG182" s="19" t="s">
        <v>4104</v>
      </c>
      <c r="CH182" s="19" t="s">
        <v>4104</v>
      </c>
      <c r="CI182" s="19" t="s">
        <v>4104</v>
      </c>
      <c r="CJ182" s="19" t="s">
        <v>4104</v>
      </c>
      <c r="CK182" s="19" t="s">
        <v>4104</v>
      </c>
      <c r="CL182" s="19" t="s">
        <v>4104</v>
      </c>
      <c r="CM182" s="19" t="s">
        <v>4104</v>
      </c>
      <c r="CN182" s="19" t="s">
        <v>4104</v>
      </c>
      <c r="CO182" s="32" t="s">
        <v>4104</v>
      </c>
      <c r="CP182" s="19">
        <v>18.903340199312002</v>
      </c>
      <c r="CQ182" s="19" t="s">
        <v>4104</v>
      </c>
      <c r="CR182" s="19" t="s">
        <v>4104</v>
      </c>
      <c r="CS182" s="19" t="s">
        <v>4104</v>
      </c>
      <c r="CT182" s="19" t="s">
        <v>4104</v>
      </c>
      <c r="CU182" s="19" t="s">
        <v>4104</v>
      </c>
      <c r="CV182" s="19" t="s">
        <v>4104</v>
      </c>
      <c r="CW182" s="19" t="s">
        <v>4104</v>
      </c>
      <c r="CX182" s="19" t="s">
        <v>4104</v>
      </c>
      <c r="CY182" s="19" t="s">
        <v>4104</v>
      </c>
      <c r="CZ182" s="32" t="s">
        <v>4104</v>
      </c>
    </row>
    <row r="183" spans="1:104" x14ac:dyDescent="0.2">
      <c r="A183" s="19" t="s">
        <v>2585</v>
      </c>
      <c r="B183" s="19" t="s">
        <v>2586</v>
      </c>
      <c r="E183" s="32" t="s">
        <v>374</v>
      </c>
      <c r="F183" s="19">
        <v>0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P183" s="32"/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AA183" s="32"/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L183" s="32"/>
      <c r="AM183" s="19">
        <v>2.1402500000000001E-2</v>
      </c>
      <c r="AN183" s="19">
        <v>2.22423E-2</v>
      </c>
      <c r="AO183" s="19">
        <v>2.2411899999999998E-2</v>
      </c>
      <c r="AP183" s="19">
        <v>2.24935E-2</v>
      </c>
      <c r="AQ183" s="19">
        <v>2.3415700000000001E-2</v>
      </c>
      <c r="AR183" s="19">
        <v>2.3844600000000001E-2</v>
      </c>
      <c r="AW183" s="32"/>
      <c r="AX183" s="19">
        <v>1</v>
      </c>
      <c r="AY183" s="19">
        <v>1</v>
      </c>
      <c r="AZ183" s="19">
        <v>1</v>
      </c>
      <c r="BA183" s="19">
        <v>1</v>
      </c>
      <c r="BB183" s="19">
        <v>1</v>
      </c>
      <c r="BC183" s="19">
        <v>1</v>
      </c>
      <c r="BH183" s="32"/>
      <c r="BI183" s="19">
        <v>2.7677</v>
      </c>
      <c r="BJ183" s="19">
        <v>2.7501000000000002</v>
      </c>
      <c r="BK183" s="19">
        <v>2.2136999999999998</v>
      </c>
      <c r="BL183" s="19">
        <v>1.6087</v>
      </c>
      <c r="BM183" s="19">
        <v>2.0769000000000002</v>
      </c>
      <c r="BN183" s="19">
        <v>2.0834000000000001</v>
      </c>
      <c r="BO183" s="19" t="s">
        <v>4104</v>
      </c>
      <c r="BP183" s="19" t="s">
        <v>4104</v>
      </c>
      <c r="BQ183" s="19" t="s">
        <v>4104</v>
      </c>
      <c r="BR183" s="19" t="s">
        <v>4104</v>
      </c>
      <c r="BS183" s="32" t="s">
        <v>4104</v>
      </c>
      <c r="BT183" s="19">
        <v>0.26725700000000002</v>
      </c>
      <c r="BU183" s="19">
        <v>0.30921299999999996</v>
      </c>
      <c r="BV183" s="19">
        <v>0.36840400000000001</v>
      </c>
      <c r="BW183" s="19">
        <v>0.39959099999999997</v>
      </c>
      <c r="BX183" s="19">
        <v>0.307782</v>
      </c>
      <c r="BY183" s="19">
        <v>0.41201599999999999</v>
      </c>
      <c r="BZ183" s="19" t="s">
        <v>4104</v>
      </c>
      <c r="CA183" s="19" t="s">
        <v>4104</v>
      </c>
      <c r="CB183" s="19" t="s">
        <v>4104</v>
      </c>
      <c r="CC183" s="19" t="s">
        <v>4104</v>
      </c>
      <c r="CD183" s="32" t="s">
        <v>4104</v>
      </c>
      <c r="CE183" s="19">
        <v>3.4547000000000001E-2</v>
      </c>
      <c r="CF183" s="19">
        <v>4.1299000000000002E-2</v>
      </c>
      <c r="CG183" s="19">
        <v>2.9369999999999997E-2</v>
      </c>
      <c r="CH183" s="19">
        <v>3.0817000000000001E-2</v>
      </c>
      <c r="CI183" s="19">
        <v>3.2990999999999999E-2</v>
      </c>
      <c r="CJ183" s="19">
        <v>-9.19E-4</v>
      </c>
      <c r="CK183" s="19" t="s">
        <v>4104</v>
      </c>
      <c r="CL183" s="19" t="s">
        <v>4104</v>
      </c>
      <c r="CM183" s="19" t="s">
        <v>4104</v>
      </c>
      <c r="CN183" s="19" t="s">
        <v>4104</v>
      </c>
      <c r="CO183" s="32" t="s">
        <v>4104</v>
      </c>
      <c r="CP183" s="19">
        <v>21.179348834741045</v>
      </c>
      <c r="CQ183" s="19">
        <v>21.261102690548199</v>
      </c>
      <c r="CR183" s="19">
        <v>21.17653440036467</v>
      </c>
      <c r="CS183" s="19">
        <v>21.312331794315973</v>
      </c>
      <c r="CT183" s="19">
        <v>21.407767300773987</v>
      </c>
      <c r="CU183" s="19">
        <v>21.21172645813488</v>
      </c>
      <c r="CV183" s="19" t="s">
        <v>4104</v>
      </c>
      <c r="CW183" s="19" t="s">
        <v>4104</v>
      </c>
      <c r="CX183" s="19" t="s">
        <v>4104</v>
      </c>
      <c r="CY183" s="19" t="s">
        <v>4104</v>
      </c>
      <c r="CZ183" s="32" t="s">
        <v>4104</v>
      </c>
    </row>
    <row r="184" spans="1:104" x14ac:dyDescent="0.2">
      <c r="A184" s="14" t="s">
        <v>3933</v>
      </c>
      <c r="B184" s="14" t="s">
        <v>3934</v>
      </c>
      <c r="C184" s="14"/>
      <c r="D184" s="14"/>
      <c r="E184" s="15" t="s">
        <v>374</v>
      </c>
      <c r="F184" s="14"/>
      <c r="G184" s="14"/>
      <c r="H184" s="14"/>
      <c r="I184" s="14"/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5">
        <v>0</v>
      </c>
      <c r="Q184" s="14"/>
      <c r="R184" s="14"/>
      <c r="S184" s="14"/>
      <c r="T184" s="14"/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5">
        <v>0</v>
      </c>
      <c r="AB184" s="14"/>
      <c r="AC184" s="14"/>
      <c r="AD184" s="14"/>
      <c r="AE184" s="14"/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5">
        <v>0</v>
      </c>
      <c r="AM184" s="14"/>
      <c r="AN184" s="14"/>
      <c r="AO184" s="14"/>
      <c r="AP184" s="14"/>
      <c r="AQ184" s="14">
        <v>2.8352200000000001E-2</v>
      </c>
      <c r="AR184" s="14">
        <v>2.9277999999999998E-2</v>
      </c>
      <c r="AS184" s="14">
        <v>3.03877E-2</v>
      </c>
      <c r="AT184" s="14">
        <v>2.9960000000000001E-2</v>
      </c>
      <c r="AU184" s="14">
        <v>2.9312000000000001E-2</v>
      </c>
      <c r="AV184" s="14">
        <v>3.9126899999999999E-2</v>
      </c>
      <c r="AW184" s="15">
        <v>3.8811199999999997E-2</v>
      </c>
      <c r="AX184" s="14"/>
      <c r="AY184" s="14"/>
      <c r="AZ184" s="14">
        <v>0</v>
      </c>
      <c r="BA184" s="14"/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1</v>
      </c>
      <c r="BH184" s="15">
        <v>1</v>
      </c>
      <c r="BI184" s="14" t="s">
        <v>4104</v>
      </c>
      <c r="BJ184" s="14" t="s">
        <v>4104</v>
      </c>
      <c r="BK184" s="14" t="s">
        <v>4104</v>
      </c>
      <c r="BL184" s="14" t="s">
        <v>4104</v>
      </c>
      <c r="BM184" s="14">
        <v>1.88462443801288</v>
      </c>
      <c r="BN184" s="14">
        <v>2.08332849526353</v>
      </c>
      <c r="BO184" s="14">
        <v>3.2034419077354102</v>
      </c>
      <c r="BP184" s="14">
        <v>2.8476418457510602</v>
      </c>
      <c r="BQ184" s="14">
        <v>3.5174669496396498</v>
      </c>
      <c r="BR184" s="14">
        <v>3.42281273163018</v>
      </c>
      <c r="BS184" s="15">
        <v>3.6575362498844601</v>
      </c>
      <c r="BT184" s="14" t="s">
        <v>4104</v>
      </c>
      <c r="BU184" s="14" t="s">
        <v>4104</v>
      </c>
      <c r="BV184" s="14" t="s">
        <v>4104</v>
      </c>
      <c r="BW184" s="14" t="s">
        <v>4104</v>
      </c>
      <c r="BX184" s="14">
        <v>0.27954000000000001</v>
      </c>
      <c r="BY184" s="14">
        <v>0.24364</v>
      </c>
      <c r="BZ184" s="14">
        <v>0.24621999999999999</v>
      </c>
      <c r="CA184" s="14">
        <v>0.26305000000000001</v>
      </c>
      <c r="CB184" s="14">
        <v>0.27179999999999999</v>
      </c>
      <c r="CC184" s="14">
        <v>0.29056999999999999</v>
      </c>
      <c r="CD184" s="15">
        <v>0.29519000000000001</v>
      </c>
      <c r="CE184" s="14" t="s">
        <v>4104</v>
      </c>
      <c r="CF184" s="14" t="s">
        <v>4104</v>
      </c>
      <c r="CG184" s="14" t="s">
        <v>4104</v>
      </c>
      <c r="CH184" s="14" t="s">
        <v>4104</v>
      </c>
      <c r="CI184" s="14">
        <v>3.3349999999999998E-2</v>
      </c>
      <c r="CJ184" s="14">
        <v>3.4619999999999998E-2</v>
      </c>
      <c r="CK184" s="14">
        <v>3.7850000000000002E-2</v>
      </c>
      <c r="CL184" s="14">
        <v>3.56E-2</v>
      </c>
      <c r="CM184" s="14">
        <v>4.5420000000000002E-2</v>
      </c>
      <c r="CN184" s="14">
        <v>4.0399999999999998E-2</v>
      </c>
      <c r="CO184" s="15">
        <v>4.0739999999999998E-2</v>
      </c>
      <c r="CP184" s="14" t="s">
        <v>4104</v>
      </c>
      <c r="CQ184" s="14" t="s">
        <v>4104</v>
      </c>
      <c r="CR184" s="14" t="s">
        <v>4104</v>
      </c>
      <c r="CS184" s="14" t="s">
        <v>4104</v>
      </c>
      <c r="CT184" s="14">
        <v>19.733128867893715</v>
      </c>
      <c r="CU184" s="14">
        <v>19.879872344584921</v>
      </c>
      <c r="CV184" s="14">
        <v>20.365814877699957</v>
      </c>
      <c r="CW184" s="14">
        <v>20.296122903456602</v>
      </c>
      <c r="CX184" s="14">
        <v>20.589560943557217</v>
      </c>
      <c r="CY184" s="14">
        <v>20.825896339507288</v>
      </c>
      <c r="CZ184" s="15">
        <v>20.959134558752194</v>
      </c>
    </row>
    <row r="185" spans="1:104" x14ac:dyDescent="0.2">
      <c r="A185" s="167" t="s">
        <v>4151</v>
      </c>
      <c r="B185" s="53">
        <v>182</v>
      </c>
    </row>
    <row r="186" spans="1:104" x14ac:dyDescent="0.2">
      <c r="A186" s="19" t="s">
        <v>4152</v>
      </c>
      <c r="F186" s="19">
        <f>SUM(F3:F184)</f>
        <v>0</v>
      </c>
      <c r="G186" s="19">
        <f t="shared" ref="G186:BH186" si="0">SUM(G3:G184)</f>
        <v>1</v>
      </c>
      <c r="H186" s="19">
        <f t="shared" si="0"/>
        <v>2</v>
      </c>
      <c r="I186" s="19">
        <f t="shared" si="0"/>
        <v>2</v>
      </c>
      <c r="J186" s="19">
        <f t="shared" si="0"/>
        <v>2</v>
      </c>
      <c r="K186" s="19">
        <f t="shared" si="0"/>
        <v>2</v>
      </c>
      <c r="L186" s="19">
        <f t="shared" si="0"/>
        <v>3</v>
      </c>
      <c r="M186" s="19">
        <f t="shared" si="0"/>
        <v>4</v>
      </c>
      <c r="N186" s="19">
        <f t="shared" si="0"/>
        <v>5</v>
      </c>
      <c r="O186" s="19">
        <f t="shared" si="0"/>
        <v>9</v>
      </c>
      <c r="P186" s="19">
        <f t="shared" si="0"/>
        <v>13</v>
      </c>
      <c r="Q186" s="19">
        <f t="shared" si="0"/>
        <v>0</v>
      </c>
      <c r="R186" s="19">
        <f t="shared" si="0"/>
        <v>1</v>
      </c>
      <c r="S186" s="19">
        <f t="shared" si="0"/>
        <v>1</v>
      </c>
      <c r="T186" s="19">
        <f t="shared" si="0"/>
        <v>1</v>
      </c>
      <c r="U186" s="19">
        <f t="shared" si="0"/>
        <v>2</v>
      </c>
      <c r="V186" s="19">
        <f t="shared" si="0"/>
        <v>2</v>
      </c>
      <c r="W186" s="19">
        <f t="shared" si="0"/>
        <v>2</v>
      </c>
      <c r="X186" s="19">
        <f t="shared" si="0"/>
        <v>4</v>
      </c>
      <c r="Y186" s="19">
        <f t="shared" si="0"/>
        <v>5</v>
      </c>
      <c r="Z186" s="19">
        <f t="shared" si="0"/>
        <v>9</v>
      </c>
      <c r="AA186" s="19">
        <f t="shared" si="0"/>
        <v>32</v>
      </c>
      <c r="AB186" s="19">
        <f t="shared" si="0"/>
        <v>0</v>
      </c>
      <c r="AC186" s="19">
        <f t="shared" si="0"/>
        <v>1</v>
      </c>
      <c r="AD186" s="19">
        <f t="shared" si="0"/>
        <v>1</v>
      </c>
      <c r="AE186" s="19">
        <f t="shared" si="0"/>
        <v>2</v>
      </c>
      <c r="AF186" s="19">
        <f t="shared" si="0"/>
        <v>2</v>
      </c>
      <c r="AG186" s="19">
        <f t="shared" si="0"/>
        <v>2</v>
      </c>
      <c r="AH186" s="19">
        <f t="shared" si="0"/>
        <v>3</v>
      </c>
      <c r="AI186" s="19">
        <f t="shared" si="0"/>
        <v>5</v>
      </c>
      <c r="AJ186" s="19">
        <f t="shared" si="0"/>
        <v>6</v>
      </c>
      <c r="AK186" s="19">
        <f t="shared" si="0"/>
        <v>11</v>
      </c>
      <c r="AL186" s="19">
        <f t="shared" si="0"/>
        <v>19</v>
      </c>
      <c r="AX186" s="19">
        <f t="shared" si="0"/>
        <v>17</v>
      </c>
      <c r="AY186" s="19">
        <f t="shared" si="0"/>
        <v>24</v>
      </c>
      <c r="AZ186" s="19">
        <f t="shared" si="0"/>
        <v>27</v>
      </c>
      <c r="BA186" s="19">
        <f t="shared" si="0"/>
        <v>28</v>
      </c>
      <c r="BB186" s="19">
        <f t="shared" si="0"/>
        <v>38</v>
      </c>
      <c r="BC186" s="19">
        <f t="shared" si="0"/>
        <v>41</v>
      </c>
      <c r="BD186" s="19">
        <f t="shared" si="0"/>
        <v>49</v>
      </c>
      <c r="BE186" s="19">
        <f t="shared" si="0"/>
        <v>46</v>
      </c>
      <c r="BF186" s="19">
        <f t="shared" si="0"/>
        <v>52</v>
      </c>
      <c r="BG186" s="19">
        <f t="shared" si="0"/>
        <v>67</v>
      </c>
      <c r="BH186" s="19">
        <f t="shared" si="0"/>
        <v>74</v>
      </c>
    </row>
    <row r="187" spans="1:104" x14ac:dyDescent="0.2">
      <c r="A187" s="19" t="s">
        <v>4080</v>
      </c>
      <c r="F187" s="19">
        <f>COUNTA(F3:F184)</f>
        <v>88</v>
      </c>
      <c r="G187" s="19">
        <f t="shared" ref="G187:BH187" si="1">COUNTA(G3:G184)</f>
        <v>91</v>
      </c>
      <c r="H187" s="19">
        <f t="shared" si="1"/>
        <v>100</v>
      </c>
      <c r="I187" s="19">
        <f t="shared" si="1"/>
        <v>107</v>
      </c>
      <c r="J187" s="19">
        <f t="shared" si="1"/>
        <v>106</v>
      </c>
      <c r="K187" s="19">
        <f t="shared" si="1"/>
        <v>111</v>
      </c>
      <c r="L187" s="19">
        <f t="shared" si="1"/>
        <v>121</v>
      </c>
      <c r="M187" s="19">
        <f t="shared" si="1"/>
        <v>129</v>
      </c>
      <c r="N187" s="19">
        <f t="shared" si="1"/>
        <v>127</v>
      </c>
      <c r="O187" s="19">
        <f t="shared" si="1"/>
        <v>135</v>
      </c>
      <c r="P187" s="19">
        <f t="shared" si="1"/>
        <v>140</v>
      </c>
      <c r="Q187" s="19">
        <f t="shared" si="1"/>
        <v>89</v>
      </c>
      <c r="R187" s="19">
        <f t="shared" si="1"/>
        <v>91</v>
      </c>
      <c r="S187" s="19">
        <f t="shared" si="1"/>
        <v>101</v>
      </c>
      <c r="T187" s="19">
        <f t="shared" si="1"/>
        <v>107</v>
      </c>
      <c r="U187" s="19">
        <f t="shared" si="1"/>
        <v>107</v>
      </c>
      <c r="V187" s="19">
        <f t="shared" si="1"/>
        <v>111</v>
      </c>
      <c r="W187" s="19">
        <f t="shared" si="1"/>
        <v>122</v>
      </c>
      <c r="X187" s="19">
        <f t="shared" si="1"/>
        <v>128</v>
      </c>
      <c r="Y187" s="19">
        <f t="shared" si="1"/>
        <v>128</v>
      </c>
      <c r="Z187" s="19">
        <f t="shared" si="1"/>
        <v>135</v>
      </c>
      <c r="AA187" s="19">
        <f t="shared" si="1"/>
        <v>140</v>
      </c>
      <c r="AB187" s="19">
        <f t="shared" si="1"/>
        <v>89</v>
      </c>
      <c r="AC187" s="19">
        <f t="shared" si="1"/>
        <v>91</v>
      </c>
      <c r="AD187" s="19">
        <f t="shared" si="1"/>
        <v>101</v>
      </c>
      <c r="AE187" s="19">
        <f t="shared" si="1"/>
        <v>107</v>
      </c>
      <c r="AF187" s="19">
        <f t="shared" si="1"/>
        <v>107</v>
      </c>
      <c r="AG187" s="19">
        <f t="shared" si="1"/>
        <v>111</v>
      </c>
      <c r="AH187" s="19">
        <f t="shared" si="1"/>
        <v>122</v>
      </c>
      <c r="AI187" s="19">
        <f t="shared" si="1"/>
        <v>127</v>
      </c>
      <c r="AJ187" s="19">
        <f t="shared" si="1"/>
        <v>127</v>
      </c>
      <c r="AK187" s="19">
        <f t="shared" si="1"/>
        <v>134</v>
      </c>
      <c r="AL187" s="19">
        <f t="shared" si="1"/>
        <v>139</v>
      </c>
      <c r="AX187" s="19">
        <f t="shared" si="1"/>
        <v>92</v>
      </c>
      <c r="AY187" s="19">
        <f t="shared" si="1"/>
        <v>93</v>
      </c>
      <c r="AZ187" s="19">
        <f t="shared" si="1"/>
        <v>101</v>
      </c>
      <c r="BA187" s="19">
        <f t="shared" si="1"/>
        <v>107</v>
      </c>
      <c r="BB187" s="19">
        <f t="shared" si="1"/>
        <v>105</v>
      </c>
      <c r="BC187" s="19">
        <f t="shared" si="1"/>
        <v>110</v>
      </c>
      <c r="BD187" s="19">
        <f t="shared" si="1"/>
        <v>120</v>
      </c>
      <c r="BE187" s="19">
        <f t="shared" si="1"/>
        <v>126</v>
      </c>
      <c r="BF187" s="19">
        <f t="shared" si="1"/>
        <v>126</v>
      </c>
      <c r="BG187" s="19">
        <f t="shared" si="1"/>
        <v>134</v>
      </c>
      <c r="BH187" s="19">
        <f t="shared" si="1"/>
        <v>140</v>
      </c>
    </row>
    <row r="188" spans="1:104" x14ac:dyDescent="0.2">
      <c r="A188" s="158" t="s">
        <v>4153</v>
      </c>
      <c r="B188" s="158"/>
      <c r="C188" s="158"/>
      <c r="D188" s="158"/>
      <c r="E188" s="158"/>
      <c r="F188" s="163">
        <f>F186/F187</f>
        <v>0</v>
      </c>
      <c r="G188" s="163">
        <f t="shared" ref="G188:AL188" si="2">G186/G187</f>
        <v>1.098901098901099E-2</v>
      </c>
      <c r="H188" s="163">
        <f t="shared" si="2"/>
        <v>0.02</v>
      </c>
      <c r="I188" s="163">
        <f t="shared" si="2"/>
        <v>1.8691588785046728E-2</v>
      </c>
      <c r="J188" s="163">
        <f t="shared" si="2"/>
        <v>1.8867924528301886E-2</v>
      </c>
      <c r="K188" s="163">
        <f t="shared" si="2"/>
        <v>1.8018018018018018E-2</v>
      </c>
      <c r="L188" s="163">
        <f t="shared" si="2"/>
        <v>2.4793388429752067E-2</v>
      </c>
      <c r="M188" s="163">
        <f t="shared" si="2"/>
        <v>3.1007751937984496E-2</v>
      </c>
      <c r="N188" s="163">
        <f t="shared" si="2"/>
        <v>3.937007874015748E-2</v>
      </c>
      <c r="O188" s="163">
        <f t="shared" si="2"/>
        <v>6.6666666666666666E-2</v>
      </c>
      <c r="P188" s="163">
        <f t="shared" si="2"/>
        <v>9.285714285714286E-2</v>
      </c>
      <c r="Q188" s="163">
        <f t="shared" si="2"/>
        <v>0</v>
      </c>
      <c r="R188" s="163">
        <f t="shared" si="2"/>
        <v>1.098901098901099E-2</v>
      </c>
      <c r="S188" s="163">
        <f t="shared" si="2"/>
        <v>9.9009900990099011E-3</v>
      </c>
      <c r="T188" s="163">
        <f t="shared" si="2"/>
        <v>9.3457943925233638E-3</v>
      </c>
      <c r="U188" s="163">
        <f t="shared" si="2"/>
        <v>1.8691588785046728E-2</v>
      </c>
      <c r="V188" s="163">
        <f t="shared" si="2"/>
        <v>1.8018018018018018E-2</v>
      </c>
      <c r="W188" s="163">
        <f t="shared" si="2"/>
        <v>1.6393442622950821E-2</v>
      </c>
      <c r="X188" s="163">
        <f t="shared" si="2"/>
        <v>3.125E-2</v>
      </c>
      <c r="Y188" s="163">
        <f t="shared" si="2"/>
        <v>3.90625E-2</v>
      </c>
      <c r="Z188" s="163">
        <f t="shared" si="2"/>
        <v>6.6666666666666666E-2</v>
      </c>
      <c r="AA188" s="163">
        <f t="shared" si="2"/>
        <v>0.22857142857142856</v>
      </c>
      <c r="AB188" s="163">
        <f t="shared" si="2"/>
        <v>0</v>
      </c>
      <c r="AC188" s="163">
        <f t="shared" si="2"/>
        <v>1.098901098901099E-2</v>
      </c>
      <c r="AD188" s="163">
        <f t="shared" si="2"/>
        <v>9.9009900990099011E-3</v>
      </c>
      <c r="AE188" s="163">
        <f t="shared" si="2"/>
        <v>1.8691588785046728E-2</v>
      </c>
      <c r="AF188" s="163">
        <f t="shared" si="2"/>
        <v>1.8691588785046728E-2</v>
      </c>
      <c r="AG188" s="163">
        <f t="shared" si="2"/>
        <v>1.8018018018018018E-2</v>
      </c>
      <c r="AH188" s="163">
        <f t="shared" si="2"/>
        <v>2.4590163934426229E-2</v>
      </c>
      <c r="AI188" s="163">
        <f t="shared" si="2"/>
        <v>3.937007874015748E-2</v>
      </c>
      <c r="AJ188" s="163">
        <f t="shared" si="2"/>
        <v>4.7244094488188976E-2</v>
      </c>
      <c r="AK188" s="163">
        <f t="shared" si="2"/>
        <v>8.2089552238805971E-2</v>
      </c>
      <c r="AL188" s="163">
        <f t="shared" si="2"/>
        <v>0.1366906474820144</v>
      </c>
      <c r="AM188" s="164">
        <f>AVERAGE(AM3:AM184)</f>
        <v>2.1186840659340664E-2</v>
      </c>
      <c r="AN188" s="164">
        <f t="shared" ref="AN188:AW188" si="3">AVERAGE(AN3:AN184)</f>
        <v>2.1651135106382981E-2</v>
      </c>
      <c r="AO188" s="164">
        <f t="shared" si="3"/>
        <v>2.2428663366336643E-2</v>
      </c>
      <c r="AP188" s="164">
        <f t="shared" si="3"/>
        <v>2.1800606542056063E-2</v>
      </c>
      <c r="AQ188" s="164">
        <f t="shared" si="3"/>
        <v>2.2578338679245281E-2</v>
      </c>
      <c r="AR188" s="164">
        <f t="shared" si="3"/>
        <v>2.2346623423423431E-2</v>
      </c>
      <c r="AS188" s="164">
        <f t="shared" si="3"/>
        <v>2.2541861983471072E-2</v>
      </c>
      <c r="AT188" s="164">
        <f t="shared" si="3"/>
        <v>2.3688913385826776E-2</v>
      </c>
      <c r="AU188" s="164">
        <f t="shared" si="3"/>
        <v>2.2910976377952749E-2</v>
      </c>
      <c r="AV188" s="164">
        <f t="shared" si="3"/>
        <v>2.3942500000000012E-2</v>
      </c>
      <c r="AW188" s="164">
        <f t="shared" si="3"/>
        <v>2.4617037928571436E-2</v>
      </c>
      <c r="AX188" s="163">
        <f>AX186/AX187</f>
        <v>0.18478260869565216</v>
      </c>
      <c r="AY188" s="163">
        <f t="shared" ref="AY188:BG188" si="4">AY186/AY187</f>
        <v>0.25806451612903225</v>
      </c>
      <c r="AZ188" s="163">
        <f t="shared" si="4"/>
        <v>0.26732673267326734</v>
      </c>
      <c r="BA188" s="163">
        <f t="shared" si="4"/>
        <v>0.26168224299065418</v>
      </c>
      <c r="BB188" s="163">
        <f t="shared" si="4"/>
        <v>0.3619047619047619</v>
      </c>
      <c r="BC188" s="163">
        <f t="shared" si="4"/>
        <v>0.37272727272727274</v>
      </c>
      <c r="BD188" s="163">
        <f t="shared" si="4"/>
        <v>0.40833333333333333</v>
      </c>
      <c r="BE188" s="163">
        <f t="shared" si="4"/>
        <v>0.36507936507936506</v>
      </c>
      <c r="BF188" s="163">
        <f t="shared" si="4"/>
        <v>0.41269841269841268</v>
      </c>
      <c r="BG188" s="163">
        <f t="shared" si="4"/>
        <v>0.5</v>
      </c>
      <c r="BH188" s="163">
        <f>BH186/BH187</f>
        <v>0.52857142857142858</v>
      </c>
      <c r="BI188" s="163">
        <f>AVERAGE(BI3:BI184)</f>
        <v>2.3341138296264248</v>
      </c>
      <c r="BJ188" s="163">
        <f t="shared" ref="BJ188:CZ188" si="5">AVERAGE(BJ3:BJ184)</f>
        <v>2.1748005992381754</v>
      </c>
      <c r="BK188" s="163">
        <f t="shared" si="5"/>
        <v>2.4308791751848373</v>
      </c>
      <c r="BL188" s="163">
        <f t="shared" si="5"/>
        <v>2.9235032288548095</v>
      </c>
      <c r="BM188" s="163">
        <f t="shared" si="5"/>
        <v>2.9775300986259241</v>
      </c>
      <c r="BN188" s="163">
        <f t="shared" si="5"/>
        <v>2.4702813205465208</v>
      </c>
      <c r="BO188" s="163">
        <f t="shared" si="5"/>
        <v>2.6837798224065215</v>
      </c>
      <c r="BP188" s="163">
        <f t="shared" si="5"/>
        <v>3.0126083411053428</v>
      </c>
      <c r="BQ188" s="163">
        <f t="shared" si="5"/>
        <v>2.3002553022980594</v>
      </c>
      <c r="BR188" s="163">
        <f t="shared" si="5"/>
        <v>2.7677179949169597</v>
      </c>
      <c r="BS188" s="163">
        <f t="shared" si="5"/>
        <v>3.0769144410085114</v>
      </c>
      <c r="BT188" s="163">
        <f t="shared" si="5"/>
        <v>0.31985803299999999</v>
      </c>
      <c r="BU188" s="163">
        <f t="shared" si="5"/>
        <v>0.27995282897058815</v>
      </c>
      <c r="BV188" s="163">
        <f t="shared" si="5"/>
        <v>0.34262969864393938</v>
      </c>
      <c r="BW188" s="163">
        <f t="shared" si="5"/>
        <v>0.3311273828188403</v>
      </c>
      <c r="BX188" s="163">
        <f t="shared" si="5"/>
        <v>0.31909020161538471</v>
      </c>
      <c r="BY188" s="163">
        <f t="shared" si="5"/>
        <v>0.35090747062048172</v>
      </c>
      <c r="BZ188" s="163">
        <f t="shared" si="5"/>
        <v>0.32420663332777777</v>
      </c>
      <c r="CA188" s="163">
        <f t="shared" si="5"/>
        <v>0.30824068106989228</v>
      </c>
      <c r="CB188" s="163">
        <f t="shared" si="5"/>
        <v>0.32447579858947367</v>
      </c>
      <c r="CC188" s="163">
        <f t="shared" si="5"/>
        <v>0.31736321810526325</v>
      </c>
      <c r="CD188" s="163">
        <f t="shared" si="5"/>
        <v>0.28002423505737684</v>
      </c>
      <c r="CE188" s="163">
        <f t="shared" si="5"/>
        <v>-4.7371290322580683E-3</v>
      </c>
      <c r="CF188" s="163">
        <f t="shared" si="5"/>
        <v>2.609799230769231E-2</v>
      </c>
      <c r="CG188" s="163">
        <f t="shared" si="5"/>
        <v>-3.3374980239670331E-2</v>
      </c>
      <c r="CH188" s="163">
        <f t="shared" si="5"/>
        <v>-1.7848747443673461E-2</v>
      </c>
      <c r="CI188" s="163">
        <f t="shared" si="5"/>
        <v>-1.8837462356499995E-2</v>
      </c>
      <c r="CJ188" s="163">
        <f t="shared" si="5"/>
        <v>-4.731582938499998E-2</v>
      </c>
      <c r="CK188" s="163">
        <f t="shared" si="5"/>
        <v>-3.5769636016465517E-2</v>
      </c>
      <c r="CL188" s="163">
        <f t="shared" si="5"/>
        <v>-5.3943490786134439E-2</v>
      </c>
      <c r="CM188" s="163">
        <f t="shared" si="5"/>
        <v>-4.1337854653017224E-2</v>
      </c>
      <c r="CN188" s="163">
        <f t="shared" si="5"/>
        <v>-4.7720909664583318E-2</v>
      </c>
      <c r="CO188" s="163">
        <f t="shared" si="5"/>
        <v>-7.7051376530241938E-2</v>
      </c>
      <c r="CP188" s="163">
        <f t="shared" si="5"/>
        <v>19.698225997568379</v>
      </c>
      <c r="CQ188" s="163">
        <f t="shared" si="5"/>
        <v>19.487557973989261</v>
      </c>
      <c r="CR188" s="163">
        <f t="shared" si="5"/>
        <v>19.466245602462948</v>
      </c>
      <c r="CS188" s="163">
        <f t="shared" si="5"/>
        <v>19.972792349717089</v>
      </c>
      <c r="CT188" s="163">
        <f t="shared" si="5"/>
        <v>20.09685028903813</v>
      </c>
      <c r="CU188" s="163">
        <f t="shared" si="5"/>
        <v>19.849276518844512</v>
      </c>
      <c r="CV188" s="163">
        <f t="shared" si="5"/>
        <v>19.927682331240749</v>
      </c>
      <c r="CW188" s="163">
        <f t="shared" si="5"/>
        <v>19.938429200367882</v>
      </c>
      <c r="CX188" s="163">
        <f t="shared" si="5"/>
        <v>19.638302000651088</v>
      </c>
      <c r="CY188" s="163">
        <f t="shared" si="5"/>
        <v>19.666090758429405</v>
      </c>
      <c r="CZ188" s="163">
        <f t="shared" si="5"/>
        <v>19.865884553107492</v>
      </c>
    </row>
    <row r="189" spans="1:104" x14ac:dyDescent="0.2">
      <c r="A189" s="14" t="s">
        <v>4083</v>
      </c>
      <c r="B189" s="14"/>
      <c r="C189" s="14"/>
      <c r="D189" s="14"/>
      <c r="E189" s="14"/>
      <c r="F189" s="161">
        <f>_xlfn.STDEV.S(F3:F184)</f>
        <v>0</v>
      </c>
      <c r="G189" s="161">
        <f t="shared" ref="G189:BR189" si="6">_xlfn.STDEV.S(G3:G184)</f>
        <v>0.10482848367219183</v>
      </c>
      <c r="H189" s="161">
        <f t="shared" si="6"/>
        <v>0.14070529413628968</v>
      </c>
      <c r="I189" s="161">
        <f t="shared" si="6"/>
        <v>0.13607076483136107</v>
      </c>
      <c r="J189" s="161">
        <f t="shared" si="6"/>
        <v>0.1367049011885994</v>
      </c>
      <c r="K189" s="161">
        <f t="shared" si="6"/>
        <v>0.13361967614920287</v>
      </c>
      <c r="L189" s="161">
        <f t="shared" si="6"/>
        <v>0.15614149124834242</v>
      </c>
      <c r="M189" s="161">
        <f t="shared" si="6"/>
        <v>0.17401438949678266</v>
      </c>
      <c r="N189" s="161">
        <f t="shared" si="6"/>
        <v>0.19524403952650815</v>
      </c>
      <c r="O189" s="161">
        <f t="shared" si="6"/>
        <v>0.2503728562847401</v>
      </c>
      <c r="P189" s="161">
        <f t="shared" si="6"/>
        <v>0.29127426743445062</v>
      </c>
      <c r="Q189" s="161">
        <f t="shared" si="6"/>
        <v>0</v>
      </c>
      <c r="R189" s="161">
        <f t="shared" si="6"/>
        <v>0.10482848367219183</v>
      </c>
      <c r="S189" s="161">
        <f t="shared" si="6"/>
        <v>9.9503719020998915E-2</v>
      </c>
      <c r="T189" s="161">
        <f t="shared" si="6"/>
        <v>9.6673648904566353E-2</v>
      </c>
      <c r="U189" s="161">
        <f t="shared" si="6"/>
        <v>0.13607076483136107</v>
      </c>
      <c r="V189" s="161">
        <f t="shared" si="6"/>
        <v>0.13361967614920287</v>
      </c>
      <c r="W189" s="161">
        <f t="shared" si="6"/>
        <v>0.12750670423968666</v>
      </c>
      <c r="X189" s="161">
        <f t="shared" si="6"/>
        <v>0.17467630355495289</v>
      </c>
      <c r="Y189" s="161">
        <f t="shared" si="6"/>
        <v>0.19450497433065839</v>
      </c>
      <c r="Z189" s="161">
        <f t="shared" si="6"/>
        <v>0.2503728562847401</v>
      </c>
      <c r="AA189" s="161">
        <f t="shared" si="6"/>
        <v>0.42142029709507339</v>
      </c>
      <c r="AB189" s="161">
        <f t="shared" si="6"/>
        <v>0</v>
      </c>
      <c r="AC189" s="161">
        <f t="shared" si="6"/>
        <v>0.10482848367219183</v>
      </c>
      <c r="AD189" s="161">
        <f t="shared" si="6"/>
        <v>9.9503719020998915E-2</v>
      </c>
      <c r="AE189" s="161">
        <f t="shared" si="6"/>
        <v>0.13607076483136107</v>
      </c>
      <c r="AF189" s="161">
        <f t="shared" si="6"/>
        <v>0.13607076483136107</v>
      </c>
      <c r="AG189" s="161">
        <f t="shared" si="6"/>
        <v>0.13361967614920287</v>
      </c>
      <c r="AH189" s="161">
        <f t="shared" si="6"/>
        <v>0.15551114089921197</v>
      </c>
      <c r="AI189" s="161">
        <f t="shared" si="6"/>
        <v>0.19524403952650815</v>
      </c>
      <c r="AJ189" s="161">
        <f t="shared" si="6"/>
        <v>0.21300077190915473</v>
      </c>
      <c r="AK189" s="161">
        <f t="shared" si="6"/>
        <v>0.2755311333659653</v>
      </c>
      <c r="AL189" s="161">
        <f t="shared" si="6"/>
        <v>0.34476286428943592</v>
      </c>
      <c r="AM189" s="161">
        <f t="shared" si="6"/>
        <v>4.0144652730394314E-3</v>
      </c>
      <c r="AN189" s="161">
        <f t="shared" si="6"/>
        <v>3.7726386440589256E-3</v>
      </c>
      <c r="AO189" s="161">
        <f t="shared" si="6"/>
        <v>5.8564623118008809E-3</v>
      </c>
      <c r="AP189" s="161">
        <f t="shared" si="6"/>
        <v>4.111363195066723E-3</v>
      </c>
      <c r="AQ189" s="161">
        <f t="shared" si="6"/>
        <v>5.8249283974437446E-3</v>
      </c>
      <c r="AR189" s="161">
        <f t="shared" si="6"/>
        <v>4.4231921575004652E-3</v>
      </c>
      <c r="AS189" s="161">
        <f t="shared" si="6"/>
        <v>4.4416827143785673E-3</v>
      </c>
      <c r="AT189" s="161">
        <f t="shared" si="6"/>
        <v>9.6902474283148531E-3</v>
      </c>
      <c r="AU189" s="161">
        <f t="shared" si="6"/>
        <v>5.0594249052768898E-3</v>
      </c>
      <c r="AV189" s="161">
        <f t="shared" si="6"/>
        <v>5.4572397083615361E-3</v>
      </c>
      <c r="AW189" s="161">
        <f t="shared" si="6"/>
        <v>4.9639051970804399E-3</v>
      </c>
      <c r="AX189" s="161">
        <f t="shared" si="6"/>
        <v>0.39024781718172102</v>
      </c>
      <c r="AY189" s="161">
        <f t="shared" si="6"/>
        <v>0.43994134506405985</v>
      </c>
      <c r="AZ189" s="161">
        <f t="shared" si="6"/>
        <v>0.44477160675814031</v>
      </c>
      <c r="BA189" s="161">
        <f t="shared" si="6"/>
        <v>0.44161898967345659</v>
      </c>
      <c r="BB189" s="161">
        <f t="shared" si="6"/>
        <v>0.48285627587324903</v>
      </c>
      <c r="BC189" s="161">
        <f t="shared" si="6"/>
        <v>0.48574337070633739</v>
      </c>
      <c r="BD189" s="161">
        <f t="shared" si="6"/>
        <v>0.49358631563323568</v>
      </c>
      <c r="BE189" s="161">
        <f t="shared" si="6"/>
        <v>0.48337438249331505</v>
      </c>
      <c r="BF189" s="161">
        <f t="shared" si="6"/>
        <v>0.49428479676949433</v>
      </c>
      <c r="BG189" s="161">
        <f t="shared" si="6"/>
        <v>0.50187617919973082</v>
      </c>
      <c r="BH189" s="161">
        <f t="shared" si="6"/>
        <v>0.50097541034239268</v>
      </c>
      <c r="BI189" s="161">
        <f t="shared" si="6"/>
        <v>2.1159409665491125</v>
      </c>
      <c r="BJ189" s="161">
        <f t="shared" si="6"/>
        <v>2.4653397215866009</v>
      </c>
      <c r="BK189" s="161">
        <f t="shared" si="6"/>
        <v>2.4113138612024669</v>
      </c>
      <c r="BL189" s="161">
        <f t="shared" si="6"/>
        <v>2.6552572440718243</v>
      </c>
      <c r="BM189" s="161">
        <f t="shared" si="6"/>
        <v>2.6734852350599447</v>
      </c>
      <c r="BN189" s="161">
        <f t="shared" si="6"/>
        <v>2.2136911631673275</v>
      </c>
      <c r="BO189" s="161">
        <f t="shared" si="6"/>
        <v>2.3195604042892475</v>
      </c>
      <c r="BP189" s="161">
        <f t="shared" si="6"/>
        <v>2.9229019627098718</v>
      </c>
      <c r="BQ189" s="161">
        <f t="shared" si="6"/>
        <v>2.4540762880036668</v>
      </c>
      <c r="BR189" s="161">
        <f t="shared" si="6"/>
        <v>2.8820962783783961</v>
      </c>
      <c r="BS189" s="161">
        <f t="shared" ref="BS189:CZ189" si="7">_xlfn.STDEV.S(BS3:BS184)</f>
        <v>2.9205973776249672</v>
      </c>
      <c r="BT189" s="161">
        <f t="shared" si="7"/>
        <v>0.1594525819404857</v>
      </c>
      <c r="BU189" s="161">
        <f t="shared" si="7"/>
        <v>0.19446853441116727</v>
      </c>
      <c r="BV189" s="161">
        <f t="shared" si="7"/>
        <v>0.25231272607225808</v>
      </c>
      <c r="BW189" s="161">
        <f t="shared" si="7"/>
        <v>0.25164851705547453</v>
      </c>
      <c r="BX189" s="161">
        <f t="shared" si="7"/>
        <v>0.24828923869506891</v>
      </c>
      <c r="BY189" s="161">
        <f t="shared" si="7"/>
        <v>0.25964020131753068</v>
      </c>
      <c r="BZ189" s="161">
        <f t="shared" si="7"/>
        <v>0.25806833903095933</v>
      </c>
      <c r="CA189" s="161">
        <f t="shared" si="7"/>
        <v>0.25113513134625892</v>
      </c>
      <c r="CB189" s="161">
        <f t="shared" si="7"/>
        <v>0.24245947439143306</v>
      </c>
      <c r="CC189" s="161">
        <f t="shared" si="7"/>
        <v>0.25624860817808121</v>
      </c>
      <c r="CD189" s="161">
        <f t="shared" si="7"/>
        <v>0.23585317861428395</v>
      </c>
      <c r="CE189" s="161">
        <f t="shared" si="7"/>
        <v>0.10588933467941641</v>
      </c>
      <c r="CF189" s="161">
        <f t="shared" si="7"/>
        <v>9.7938757292563447E-2</v>
      </c>
      <c r="CG189" s="161">
        <f t="shared" si="7"/>
        <v>0.17827676934451556</v>
      </c>
      <c r="CH189" s="161">
        <f t="shared" si="7"/>
        <v>0.16647880045019237</v>
      </c>
      <c r="CI189" s="161">
        <f t="shared" si="7"/>
        <v>0.17703120983004353</v>
      </c>
      <c r="CJ189" s="161">
        <f t="shared" si="7"/>
        <v>0.19491634867992158</v>
      </c>
      <c r="CK189" s="161">
        <f t="shared" si="7"/>
        <v>0.17077383632303397</v>
      </c>
      <c r="CL189" s="161">
        <f t="shared" si="7"/>
        <v>0.19505631981242064</v>
      </c>
      <c r="CM189" s="161">
        <f t="shared" si="7"/>
        <v>0.17577765146989843</v>
      </c>
      <c r="CN189" s="161">
        <f t="shared" si="7"/>
        <v>0.16959264331946022</v>
      </c>
      <c r="CO189" s="161">
        <f t="shared" si="7"/>
        <v>0.186611013230887</v>
      </c>
      <c r="CP189" s="161">
        <f t="shared" si="7"/>
        <v>1.8870912155158532</v>
      </c>
      <c r="CQ189" s="161">
        <f t="shared" si="7"/>
        <v>2.0150399836066994</v>
      </c>
      <c r="CR189" s="161">
        <f t="shared" si="7"/>
        <v>2.0493988987060758</v>
      </c>
      <c r="CS189" s="161">
        <f t="shared" si="7"/>
        <v>1.8613861970795718</v>
      </c>
      <c r="CT189" s="161">
        <f t="shared" si="7"/>
        <v>1.8125533703054371</v>
      </c>
      <c r="CU189" s="161">
        <f t="shared" si="7"/>
        <v>1.8211335890394778</v>
      </c>
      <c r="CV189" s="161">
        <f t="shared" si="7"/>
        <v>1.801400147389238</v>
      </c>
      <c r="CW189" s="161">
        <f t="shared" si="7"/>
        <v>1.7778179796790015</v>
      </c>
      <c r="CX189" s="161">
        <f t="shared" si="7"/>
        <v>1.846102613719022</v>
      </c>
      <c r="CY189" s="161">
        <f t="shared" si="7"/>
        <v>1.8475703388349534</v>
      </c>
      <c r="CZ189" s="161">
        <f t="shared" si="7"/>
        <v>1.7951481228702513</v>
      </c>
    </row>
    <row r="190" spans="1:104" x14ac:dyDescent="0.2">
      <c r="A190" s="19" t="s">
        <v>4084</v>
      </c>
      <c r="F190" s="19">
        <f>MIN(F3:F184)</f>
        <v>0</v>
      </c>
      <c r="G190" s="19">
        <f t="shared" ref="G190:BR190" si="8">MIN(G3:G184)</f>
        <v>0</v>
      </c>
      <c r="H190" s="19">
        <f t="shared" si="8"/>
        <v>0</v>
      </c>
      <c r="I190" s="19">
        <f t="shared" si="8"/>
        <v>0</v>
      </c>
      <c r="J190" s="19">
        <f t="shared" si="8"/>
        <v>0</v>
      </c>
      <c r="K190" s="19">
        <f t="shared" si="8"/>
        <v>0</v>
      </c>
      <c r="L190" s="19">
        <f t="shared" si="8"/>
        <v>0</v>
      </c>
      <c r="M190" s="19">
        <f t="shared" si="8"/>
        <v>0</v>
      </c>
      <c r="N190" s="19">
        <f t="shared" si="8"/>
        <v>0</v>
      </c>
      <c r="O190" s="19">
        <f t="shared" si="8"/>
        <v>0</v>
      </c>
      <c r="P190" s="19">
        <f t="shared" si="8"/>
        <v>0</v>
      </c>
      <c r="Q190" s="19">
        <f t="shared" si="8"/>
        <v>0</v>
      </c>
      <c r="R190" s="19">
        <f t="shared" si="8"/>
        <v>0</v>
      </c>
      <c r="S190" s="19">
        <f t="shared" si="8"/>
        <v>0</v>
      </c>
      <c r="T190" s="19">
        <f t="shared" si="8"/>
        <v>0</v>
      </c>
      <c r="U190" s="19">
        <f t="shared" si="8"/>
        <v>0</v>
      </c>
      <c r="V190" s="19">
        <f t="shared" si="8"/>
        <v>0</v>
      </c>
      <c r="W190" s="19">
        <f t="shared" si="8"/>
        <v>0</v>
      </c>
      <c r="X190" s="19">
        <f t="shared" si="8"/>
        <v>0</v>
      </c>
      <c r="Y190" s="19">
        <f t="shared" si="8"/>
        <v>0</v>
      </c>
      <c r="Z190" s="19">
        <f t="shared" si="8"/>
        <v>0</v>
      </c>
      <c r="AA190" s="19">
        <f t="shared" si="8"/>
        <v>0</v>
      </c>
      <c r="AB190" s="19">
        <f t="shared" si="8"/>
        <v>0</v>
      </c>
      <c r="AC190" s="19">
        <f t="shared" si="8"/>
        <v>0</v>
      </c>
      <c r="AD190" s="19">
        <f t="shared" si="8"/>
        <v>0</v>
      </c>
      <c r="AE190" s="19">
        <f t="shared" si="8"/>
        <v>0</v>
      </c>
      <c r="AF190" s="19">
        <f t="shared" si="8"/>
        <v>0</v>
      </c>
      <c r="AG190" s="19">
        <f t="shared" si="8"/>
        <v>0</v>
      </c>
      <c r="AH190" s="19">
        <f t="shared" si="8"/>
        <v>0</v>
      </c>
      <c r="AI190" s="19">
        <f t="shared" si="8"/>
        <v>0</v>
      </c>
      <c r="AJ190" s="19">
        <f t="shared" si="8"/>
        <v>0</v>
      </c>
      <c r="AK190" s="19">
        <f t="shared" si="8"/>
        <v>0</v>
      </c>
      <c r="AL190" s="19">
        <f t="shared" si="8"/>
        <v>0</v>
      </c>
      <c r="AM190" s="160">
        <f t="shared" si="8"/>
        <v>1.39872E-2</v>
      </c>
      <c r="AN190" s="160">
        <f t="shared" si="8"/>
        <v>1.4390099999999999E-2</v>
      </c>
      <c r="AO190" s="160">
        <f t="shared" si="8"/>
        <v>1.4200900000000001E-2</v>
      </c>
      <c r="AP190" s="160">
        <f t="shared" si="8"/>
        <v>1.1044E-2</v>
      </c>
      <c r="AQ190" s="160">
        <f t="shared" si="8"/>
        <v>1.3401700000000001E-2</v>
      </c>
      <c r="AR190" s="160">
        <f t="shared" si="8"/>
        <v>1.2763099999999999E-2</v>
      </c>
      <c r="AS190" s="160">
        <f t="shared" si="8"/>
        <v>1.4001599999999999E-2</v>
      </c>
      <c r="AT190" s="160">
        <f t="shared" si="8"/>
        <v>1.43903E-2</v>
      </c>
      <c r="AU190" s="160">
        <f t="shared" si="8"/>
        <v>1.41747E-2</v>
      </c>
      <c r="AV190" s="160">
        <f t="shared" si="8"/>
        <v>1.4408300000000001E-2</v>
      </c>
      <c r="AW190" s="160">
        <f t="shared" si="8"/>
        <v>1.53213E-2</v>
      </c>
      <c r="AX190" s="19">
        <f t="shared" si="8"/>
        <v>0</v>
      </c>
      <c r="AY190" s="19">
        <f t="shared" si="8"/>
        <v>0</v>
      </c>
      <c r="AZ190" s="19">
        <f t="shared" si="8"/>
        <v>0</v>
      </c>
      <c r="BA190" s="19">
        <f t="shared" si="8"/>
        <v>0</v>
      </c>
      <c r="BB190" s="19">
        <f t="shared" si="8"/>
        <v>0</v>
      </c>
      <c r="BC190" s="19">
        <f t="shared" si="8"/>
        <v>0</v>
      </c>
      <c r="BD190" s="19">
        <f t="shared" si="8"/>
        <v>0</v>
      </c>
      <c r="BE190" s="19">
        <f t="shared" si="8"/>
        <v>0</v>
      </c>
      <c r="BF190" s="19">
        <f t="shared" si="8"/>
        <v>0</v>
      </c>
      <c r="BG190" s="19">
        <f t="shared" si="8"/>
        <v>0</v>
      </c>
      <c r="BH190" s="19">
        <f t="shared" si="8"/>
        <v>0</v>
      </c>
      <c r="BI190" s="160">
        <f t="shared" si="8"/>
        <v>0.52583789730000008</v>
      </c>
      <c r="BJ190" s="160">
        <f t="shared" si="8"/>
        <v>0.52583789730000008</v>
      </c>
      <c r="BK190" s="160">
        <f t="shared" si="8"/>
        <v>0.52583789730000008</v>
      </c>
      <c r="BL190" s="160">
        <f t="shared" si="8"/>
        <v>0.52583789730000008</v>
      </c>
      <c r="BM190" s="160">
        <f t="shared" si="8"/>
        <v>0.52583789730000008</v>
      </c>
      <c r="BN190" s="160">
        <f t="shared" si="8"/>
        <v>0.52583789730000008</v>
      </c>
      <c r="BO190" s="160">
        <f t="shared" si="8"/>
        <v>0.52583789730000008</v>
      </c>
      <c r="BP190" s="160">
        <f t="shared" si="8"/>
        <v>0.52583789730000008</v>
      </c>
      <c r="BQ190" s="160">
        <f t="shared" si="8"/>
        <v>0.52583789730000008</v>
      </c>
      <c r="BR190" s="160">
        <f t="shared" si="8"/>
        <v>0.52583789730000008</v>
      </c>
      <c r="BS190" s="160">
        <f t="shared" ref="BS190:CZ190" si="9">MIN(BS3:BS184)</f>
        <v>0.52583789730000008</v>
      </c>
      <c r="BT190" s="160">
        <f t="shared" si="9"/>
        <v>8.4400000000000003E-2</v>
      </c>
      <c r="BU190" s="160">
        <f t="shared" si="9"/>
        <v>1.8501305000000012E-3</v>
      </c>
      <c r="BV190" s="160">
        <f t="shared" si="9"/>
        <v>1.8501305000000012E-3</v>
      </c>
      <c r="BW190" s="160">
        <f t="shared" si="9"/>
        <v>1.8501305000000012E-3</v>
      </c>
      <c r="BX190" s="160">
        <f t="shared" si="9"/>
        <v>1.8501305000000012E-3</v>
      </c>
      <c r="BY190" s="160">
        <f t="shared" si="9"/>
        <v>1.8501305000000012E-3</v>
      </c>
      <c r="BZ190" s="160">
        <f t="shared" si="9"/>
        <v>1.8501305000000012E-3</v>
      </c>
      <c r="CA190" s="160">
        <f t="shared" si="9"/>
        <v>1.8501305000000012E-3</v>
      </c>
      <c r="CB190" s="160">
        <f t="shared" si="9"/>
        <v>1.8501305000000012E-3</v>
      </c>
      <c r="CC190" s="160">
        <f t="shared" si="9"/>
        <v>1.8501305000000012E-3</v>
      </c>
      <c r="CD190" s="160">
        <f t="shared" si="9"/>
        <v>1.8501305000000012E-3</v>
      </c>
      <c r="CE190" s="160">
        <f t="shared" si="9"/>
        <v>-0.50683900000000004</v>
      </c>
      <c r="CF190" s="160">
        <f t="shared" si="9"/>
        <v>-0.45701700000000001</v>
      </c>
      <c r="CG190" s="160">
        <f t="shared" si="9"/>
        <v>-0.59402007594999995</v>
      </c>
      <c r="CH190" s="160">
        <f t="shared" si="9"/>
        <v>-0.59402007594999995</v>
      </c>
      <c r="CI190" s="160">
        <f t="shared" si="9"/>
        <v>-0.59402007594999995</v>
      </c>
      <c r="CJ190" s="160">
        <f t="shared" si="9"/>
        <v>-0.59402007594999995</v>
      </c>
      <c r="CK190" s="160">
        <f t="shared" si="9"/>
        <v>-0.59402007594999995</v>
      </c>
      <c r="CL190" s="160">
        <f t="shared" si="9"/>
        <v>-0.59402007594999995</v>
      </c>
      <c r="CM190" s="160">
        <f t="shared" si="9"/>
        <v>-0.59402007594999995</v>
      </c>
      <c r="CN190" s="160">
        <f t="shared" si="9"/>
        <v>-0.59402007594999995</v>
      </c>
      <c r="CO190" s="160">
        <f t="shared" si="9"/>
        <v>-0.59402007594999995</v>
      </c>
      <c r="CP190" s="160">
        <f t="shared" si="9"/>
        <v>16.471776900977758</v>
      </c>
      <c r="CQ190" s="160">
        <f t="shared" si="9"/>
        <v>16.471776900977758</v>
      </c>
      <c r="CR190" s="160">
        <f t="shared" si="9"/>
        <v>16.471776900977758</v>
      </c>
      <c r="CS190" s="160">
        <f t="shared" si="9"/>
        <v>16.471776900977758</v>
      </c>
      <c r="CT190" s="160">
        <f t="shared" si="9"/>
        <v>16.471776900977758</v>
      </c>
      <c r="CU190" s="160">
        <f t="shared" si="9"/>
        <v>16.471776900977758</v>
      </c>
      <c r="CV190" s="160">
        <f t="shared" si="9"/>
        <v>16.471776900977758</v>
      </c>
      <c r="CW190" s="160">
        <f t="shared" si="9"/>
        <v>16.471776900977758</v>
      </c>
      <c r="CX190" s="160">
        <f t="shared" si="9"/>
        <v>16.471776900977758</v>
      </c>
      <c r="CY190" s="160">
        <f t="shared" si="9"/>
        <v>16.471776900977758</v>
      </c>
      <c r="CZ190" s="160">
        <f t="shared" si="9"/>
        <v>16.471776900977758</v>
      </c>
    </row>
    <row r="191" spans="1:104" x14ac:dyDescent="0.2">
      <c r="A191" s="19" t="s">
        <v>4085</v>
      </c>
      <c r="F191" s="19">
        <f>MAX(F3:F184)</f>
        <v>0</v>
      </c>
      <c r="G191" s="19">
        <f t="shared" ref="G191:BQ191" si="10">MAX(G3:G184)</f>
        <v>1</v>
      </c>
      <c r="H191" s="19">
        <f t="shared" si="10"/>
        <v>1</v>
      </c>
      <c r="I191" s="19">
        <f t="shared" si="10"/>
        <v>1</v>
      </c>
      <c r="J191" s="19">
        <f t="shared" si="10"/>
        <v>1</v>
      </c>
      <c r="K191" s="19">
        <f t="shared" si="10"/>
        <v>1</v>
      </c>
      <c r="L191" s="19">
        <f t="shared" si="10"/>
        <v>1</v>
      </c>
      <c r="M191" s="19">
        <f t="shared" si="10"/>
        <v>1</v>
      </c>
      <c r="N191" s="19">
        <f t="shared" si="10"/>
        <v>1</v>
      </c>
      <c r="O191" s="19">
        <f t="shared" si="10"/>
        <v>1</v>
      </c>
      <c r="P191" s="19">
        <f t="shared" si="10"/>
        <v>1</v>
      </c>
      <c r="Q191" s="19">
        <f t="shared" si="10"/>
        <v>0</v>
      </c>
      <c r="R191" s="19">
        <f t="shared" si="10"/>
        <v>1</v>
      </c>
      <c r="S191" s="19">
        <f t="shared" si="10"/>
        <v>1</v>
      </c>
      <c r="T191" s="19">
        <f t="shared" si="10"/>
        <v>1</v>
      </c>
      <c r="U191" s="19">
        <f t="shared" si="10"/>
        <v>1</v>
      </c>
      <c r="V191" s="19">
        <f t="shared" si="10"/>
        <v>1</v>
      </c>
      <c r="W191" s="19">
        <f t="shared" si="10"/>
        <v>1</v>
      </c>
      <c r="X191" s="19">
        <f t="shared" si="10"/>
        <v>1</v>
      </c>
      <c r="Y191" s="19">
        <f t="shared" si="10"/>
        <v>1</v>
      </c>
      <c r="Z191" s="19">
        <f t="shared" si="10"/>
        <v>1</v>
      </c>
      <c r="AA191" s="19">
        <f t="shared" si="10"/>
        <v>1</v>
      </c>
      <c r="AB191" s="19">
        <f t="shared" si="10"/>
        <v>0</v>
      </c>
      <c r="AC191" s="19">
        <f t="shared" si="10"/>
        <v>1</v>
      </c>
      <c r="AD191" s="19">
        <f t="shared" si="10"/>
        <v>1</v>
      </c>
      <c r="AE191" s="19">
        <f t="shared" si="10"/>
        <v>1</v>
      </c>
      <c r="AF191" s="19">
        <f t="shared" si="10"/>
        <v>1</v>
      </c>
      <c r="AG191" s="19">
        <f t="shared" si="10"/>
        <v>1</v>
      </c>
      <c r="AH191" s="19">
        <f t="shared" si="10"/>
        <v>1</v>
      </c>
      <c r="AI191" s="19">
        <f t="shared" si="10"/>
        <v>1</v>
      </c>
      <c r="AJ191" s="19">
        <f t="shared" si="10"/>
        <v>1</v>
      </c>
      <c r="AK191" s="19">
        <f t="shared" si="10"/>
        <v>1</v>
      </c>
      <c r="AL191" s="19">
        <f t="shared" si="10"/>
        <v>1</v>
      </c>
      <c r="AM191" s="160">
        <f t="shared" si="10"/>
        <v>3.61239E-2</v>
      </c>
      <c r="AN191" s="160">
        <f t="shared" si="10"/>
        <v>3.7138699999999997E-2</v>
      </c>
      <c r="AO191" s="160">
        <f t="shared" si="10"/>
        <v>6.5763000000000002E-2</v>
      </c>
      <c r="AP191" s="160">
        <f t="shared" si="10"/>
        <v>3.3814200000000003E-2</v>
      </c>
      <c r="AQ191" s="160">
        <f t="shared" si="10"/>
        <v>6.4130000000000006E-2</v>
      </c>
      <c r="AR191" s="160">
        <f t="shared" si="10"/>
        <v>3.6174499999999998E-2</v>
      </c>
      <c r="AS191" s="160">
        <f t="shared" si="10"/>
        <v>3.7607099999999997E-2</v>
      </c>
      <c r="AT191" s="160">
        <f t="shared" si="10"/>
        <v>9.2981999999999995E-2</v>
      </c>
      <c r="AU191" s="160">
        <f t="shared" si="10"/>
        <v>4.7087200000000003E-2</v>
      </c>
      <c r="AV191" s="160">
        <f t="shared" si="10"/>
        <v>5.1530600000000003E-2</v>
      </c>
      <c r="AW191" s="160">
        <f t="shared" si="10"/>
        <v>4.1640299999999998E-2</v>
      </c>
      <c r="AX191" s="19">
        <f t="shared" si="10"/>
        <v>1</v>
      </c>
      <c r="AY191" s="19">
        <f t="shared" si="10"/>
        <v>1</v>
      </c>
      <c r="AZ191" s="19">
        <f t="shared" si="10"/>
        <v>1</v>
      </c>
      <c r="BA191" s="19">
        <f t="shared" si="10"/>
        <v>1</v>
      </c>
      <c r="BB191" s="19">
        <f t="shared" si="10"/>
        <v>1</v>
      </c>
      <c r="BC191" s="19">
        <f t="shared" si="10"/>
        <v>1</v>
      </c>
      <c r="BD191" s="19">
        <f t="shared" si="10"/>
        <v>1</v>
      </c>
      <c r="BE191" s="19">
        <f t="shared" si="10"/>
        <v>1</v>
      </c>
      <c r="BF191" s="19">
        <f t="shared" si="10"/>
        <v>1</v>
      </c>
      <c r="BG191" s="19">
        <f t="shared" si="10"/>
        <v>1</v>
      </c>
      <c r="BH191" s="19">
        <f t="shared" si="10"/>
        <v>1</v>
      </c>
      <c r="BI191" s="160">
        <f t="shared" si="10"/>
        <v>11.025982470999988</v>
      </c>
      <c r="BJ191" s="160">
        <f t="shared" si="10"/>
        <v>11.025982470999988</v>
      </c>
      <c r="BK191" s="160">
        <f t="shared" si="10"/>
        <v>11.025982470999988</v>
      </c>
      <c r="BL191" s="160">
        <f t="shared" si="10"/>
        <v>11.025982470999988</v>
      </c>
      <c r="BM191" s="160">
        <f t="shared" si="10"/>
        <v>11.025982470999988</v>
      </c>
      <c r="BN191" s="160">
        <f t="shared" si="10"/>
        <v>11.025982470999988</v>
      </c>
      <c r="BO191" s="160">
        <f t="shared" si="10"/>
        <v>11.025982470999988</v>
      </c>
      <c r="BP191" s="160">
        <f t="shared" si="10"/>
        <v>11.025982470999988</v>
      </c>
      <c r="BQ191" s="160">
        <f t="shared" si="10"/>
        <v>11.025982470999988</v>
      </c>
      <c r="BR191" s="160">
        <f>MAX(BR3:BR184)</f>
        <v>11.025982470999988</v>
      </c>
      <c r="BS191" s="160">
        <f t="shared" ref="BS191:CZ191" si="11">MAX(BS3:BS184)</f>
        <v>11.025982470999988</v>
      </c>
      <c r="BT191" s="160">
        <f t="shared" si="11"/>
        <v>0.86766592399999853</v>
      </c>
      <c r="BU191" s="160">
        <f t="shared" si="11"/>
        <v>0.86766592399999853</v>
      </c>
      <c r="BV191" s="160">
        <f t="shared" si="11"/>
        <v>0.86766592399999853</v>
      </c>
      <c r="BW191" s="160">
        <f t="shared" si="11"/>
        <v>0.86766592399999853</v>
      </c>
      <c r="BX191" s="160">
        <f t="shared" si="11"/>
        <v>0.86766592399999853</v>
      </c>
      <c r="BY191" s="160">
        <f t="shared" si="11"/>
        <v>0.86766592399999853</v>
      </c>
      <c r="BZ191" s="160">
        <f t="shared" si="11"/>
        <v>0.86766592399999853</v>
      </c>
      <c r="CA191" s="160">
        <f t="shared" si="11"/>
        <v>0.86766592399999853</v>
      </c>
      <c r="CB191" s="160">
        <f t="shared" si="11"/>
        <v>0.86766592399999853</v>
      </c>
      <c r="CC191" s="160">
        <f t="shared" si="11"/>
        <v>0.86766592399999853</v>
      </c>
      <c r="CD191" s="160">
        <f t="shared" si="11"/>
        <v>0.86766592399999853</v>
      </c>
      <c r="CE191" s="160">
        <f t="shared" si="11"/>
        <v>0.12031699999999999</v>
      </c>
      <c r="CF191" s="160">
        <f t="shared" si="11"/>
        <v>0.13094384999999997</v>
      </c>
      <c r="CG191" s="160">
        <f t="shared" si="11"/>
        <v>0.13094384999999997</v>
      </c>
      <c r="CH191" s="160">
        <f t="shared" si="11"/>
        <v>0.13094384999999997</v>
      </c>
      <c r="CI191" s="160">
        <f t="shared" si="11"/>
        <v>0.13094384999999997</v>
      </c>
      <c r="CJ191" s="160">
        <f t="shared" si="11"/>
        <v>0.13094384999999997</v>
      </c>
      <c r="CK191" s="160">
        <f t="shared" si="11"/>
        <v>0.13094384999999997</v>
      </c>
      <c r="CL191" s="160">
        <f t="shared" si="11"/>
        <v>0.13094384999999997</v>
      </c>
      <c r="CM191" s="160">
        <f t="shared" si="11"/>
        <v>0.13094384999999997</v>
      </c>
      <c r="CN191" s="160">
        <f t="shared" si="11"/>
        <v>0.13094384999999997</v>
      </c>
      <c r="CO191" s="160">
        <f t="shared" si="11"/>
        <v>0.13094384999999997</v>
      </c>
      <c r="CP191" s="160">
        <f t="shared" si="11"/>
        <v>23.290190403071897</v>
      </c>
      <c r="CQ191" s="160">
        <f t="shared" si="11"/>
        <v>23.290190403071897</v>
      </c>
      <c r="CR191" s="160">
        <f t="shared" si="11"/>
        <v>23.290190403071897</v>
      </c>
      <c r="CS191" s="160">
        <f t="shared" si="11"/>
        <v>23.290190403071897</v>
      </c>
      <c r="CT191" s="160">
        <f t="shared" si="11"/>
        <v>23.290190403071897</v>
      </c>
      <c r="CU191" s="160">
        <f t="shared" si="11"/>
        <v>23.290190403071897</v>
      </c>
      <c r="CV191" s="160">
        <f t="shared" si="11"/>
        <v>23.290190403071897</v>
      </c>
      <c r="CW191" s="160">
        <f t="shared" si="11"/>
        <v>23.290190403071897</v>
      </c>
      <c r="CX191" s="160">
        <f t="shared" si="11"/>
        <v>23.290190403071897</v>
      </c>
      <c r="CY191" s="160">
        <f t="shared" si="11"/>
        <v>23.290190403071897</v>
      </c>
      <c r="CZ191" s="160">
        <f t="shared" si="11"/>
        <v>23.290190403071897</v>
      </c>
    </row>
    <row r="192" spans="1:104" x14ac:dyDescent="0.2">
      <c r="A192" s="14" t="s">
        <v>4086</v>
      </c>
      <c r="B192" s="14"/>
      <c r="C192" s="14"/>
      <c r="D192" s="14"/>
      <c r="E192" s="14"/>
      <c r="F192" s="14">
        <f>MEDIAN(F3:F184)</f>
        <v>0</v>
      </c>
      <c r="G192" s="14">
        <f t="shared" ref="G192:BR192" si="12">MEDIAN(G3:G184)</f>
        <v>0</v>
      </c>
      <c r="H192" s="14">
        <f t="shared" si="12"/>
        <v>0</v>
      </c>
      <c r="I192" s="14">
        <f t="shared" si="12"/>
        <v>0</v>
      </c>
      <c r="J192" s="14">
        <f t="shared" si="12"/>
        <v>0</v>
      </c>
      <c r="K192" s="14">
        <f t="shared" si="12"/>
        <v>0</v>
      </c>
      <c r="L192" s="14">
        <f t="shared" si="12"/>
        <v>0</v>
      </c>
      <c r="M192" s="14">
        <f t="shared" si="12"/>
        <v>0</v>
      </c>
      <c r="N192" s="14">
        <f t="shared" si="12"/>
        <v>0</v>
      </c>
      <c r="O192" s="14">
        <f t="shared" si="12"/>
        <v>0</v>
      </c>
      <c r="P192" s="14">
        <f t="shared" si="12"/>
        <v>0</v>
      </c>
      <c r="Q192" s="14">
        <f t="shared" si="12"/>
        <v>0</v>
      </c>
      <c r="R192" s="14">
        <f t="shared" si="12"/>
        <v>0</v>
      </c>
      <c r="S192" s="14">
        <f t="shared" si="12"/>
        <v>0</v>
      </c>
      <c r="T192" s="14">
        <f t="shared" si="12"/>
        <v>0</v>
      </c>
      <c r="U192" s="14">
        <f t="shared" si="12"/>
        <v>0</v>
      </c>
      <c r="V192" s="14">
        <f t="shared" si="12"/>
        <v>0</v>
      </c>
      <c r="W192" s="14">
        <f t="shared" si="12"/>
        <v>0</v>
      </c>
      <c r="X192" s="14">
        <f t="shared" si="12"/>
        <v>0</v>
      </c>
      <c r="Y192" s="14">
        <f t="shared" si="12"/>
        <v>0</v>
      </c>
      <c r="Z192" s="14">
        <f t="shared" si="12"/>
        <v>0</v>
      </c>
      <c r="AA192" s="14">
        <f t="shared" si="12"/>
        <v>0</v>
      </c>
      <c r="AB192" s="14">
        <f t="shared" si="12"/>
        <v>0</v>
      </c>
      <c r="AC192" s="14">
        <f t="shared" si="12"/>
        <v>0</v>
      </c>
      <c r="AD192" s="14">
        <f t="shared" si="12"/>
        <v>0</v>
      </c>
      <c r="AE192" s="14">
        <f t="shared" si="12"/>
        <v>0</v>
      </c>
      <c r="AF192" s="14">
        <f t="shared" si="12"/>
        <v>0</v>
      </c>
      <c r="AG192" s="14">
        <f t="shared" si="12"/>
        <v>0</v>
      </c>
      <c r="AH192" s="14">
        <f t="shared" si="12"/>
        <v>0</v>
      </c>
      <c r="AI192" s="14">
        <f t="shared" si="12"/>
        <v>0</v>
      </c>
      <c r="AJ192" s="14">
        <f t="shared" si="12"/>
        <v>0</v>
      </c>
      <c r="AK192" s="14">
        <f t="shared" si="12"/>
        <v>0</v>
      </c>
      <c r="AL192" s="14">
        <f t="shared" si="12"/>
        <v>0</v>
      </c>
      <c r="AM192" s="162">
        <f t="shared" si="12"/>
        <v>2.0953800000000002E-2</v>
      </c>
      <c r="AN192" s="162">
        <f t="shared" si="12"/>
        <v>2.1043699999999999E-2</v>
      </c>
      <c r="AO192" s="162">
        <f t="shared" si="12"/>
        <v>2.1238099999999999E-2</v>
      </c>
      <c r="AP192" s="162">
        <f t="shared" si="12"/>
        <v>2.1012800000000002E-2</v>
      </c>
      <c r="AQ192" s="162">
        <f t="shared" si="12"/>
        <v>2.1417600000000002E-2</v>
      </c>
      <c r="AR192" s="162">
        <f t="shared" si="12"/>
        <v>2.17228E-2</v>
      </c>
      <c r="AS192" s="162">
        <f t="shared" si="12"/>
        <v>2.1497499999999999E-2</v>
      </c>
      <c r="AT192" s="162">
        <f t="shared" si="12"/>
        <v>2.1598200000000001E-2</v>
      </c>
      <c r="AU192" s="162">
        <f t="shared" si="12"/>
        <v>2.1735500000000001E-2</v>
      </c>
      <c r="AV192" s="162">
        <f t="shared" si="12"/>
        <v>2.2787000000000002E-2</v>
      </c>
      <c r="AW192" s="162">
        <f t="shared" si="12"/>
        <v>2.3794900000000001E-2</v>
      </c>
      <c r="AX192" s="14">
        <f t="shared" si="12"/>
        <v>0</v>
      </c>
      <c r="AY192" s="14">
        <f t="shared" si="12"/>
        <v>0</v>
      </c>
      <c r="AZ192" s="14">
        <f t="shared" si="12"/>
        <v>0</v>
      </c>
      <c r="BA192" s="14">
        <f t="shared" si="12"/>
        <v>0</v>
      </c>
      <c r="BB192" s="14">
        <f t="shared" si="12"/>
        <v>0</v>
      </c>
      <c r="BC192" s="14">
        <f t="shared" si="12"/>
        <v>0</v>
      </c>
      <c r="BD192" s="14">
        <f t="shared" si="12"/>
        <v>0</v>
      </c>
      <c r="BE192" s="14">
        <f t="shared" si="12"/>
        <v>0</v>
      </c>
      <c r="BF192" s="14">
        <f t="shared" si="12"/>
        <v>0</v>
      </c>
      <c r="BG192" s="14">
        <f t="shared" si="12"/>
        <v>0.5</v>
      </c>
      <c r="BH192" s="14">
        <f t="shared" si="12"/>
        <v>1</v>
      </c>
      <c r="BI192" s="161">
        <f t="shared" si="12"/>
        <v>1.665990286</v>
      </c>
      <c r="BJ192" s="161">
        <f t="shared" si="12"/>
        <v>1.2540499999999999</v>
      </c>
      <c r="BK192" s="161">
        <f t="shared" si="12"/>
        <v>1.620343431</v>
      </c>
      <c r="BL192" s="161">
        <f t="shared" si="12"/>
        <v>1.9388746400983998</v>
      </c>
      <c r="BM192" s="161">
        <f t="shared" si="12"/>
        <v>2.1236706755000001</v>
      </c>
      <c r="BN192" s="161">
        <f t="shared" si="12"/>
        <v>1.9009725949999998</v>
      </c>
      <c r="BO192" s="161">
        <f t="shared" si="12"/>
        <v>1.956688575</v>
      </c>
      <c r="BP192" s="161">
        <f t="shared" si="12"/>
        <v>1.893652873</v>
      </c>
      <c r="BQ192" s="161">
        <f t="shared" si="12"/>
        <v>1.5552278230000001</v>
      </c>
      <c r="BR192" s="161">
        <f t="shared" si="12"/>
        <v>1.6528659535000001</v>
      </c>
      <c r="BS192" s="161">
        <f t="shared" ref="BS192:CZ192" si="13">MEDIAN(BS3:BS184)</f>
        <v>2.0849335785000003</v>
      </c>
      <c r="BT192" s="161">
        <f t="shared" si="13"/>
        <v>0.30493500000000001</v>
      </c>
      <c r="BU192" s="161">
        <f t="shared" si="13"/>
        <v>0.28405199999999997</v>
      </c>
      <c r="BV192" s="161">
        <f t="shared" si="13"/>
        <v>0.32249749999999999</v>
      </c>
      <c r="BW192" s="161">
        <f t="shared" si="13"/>
        <v>0.30506227499999999</v>
      </c>
      <c r="BX192" s="161">
        <f t="shared" si="13"/>
        <v>0.28434899999999996</v>
      </c>
      <c r="BY192" s="161">
        <f t="shared" si="13"/>
        <v>0.296989536</v>
      </c>
      <c r="BZ192" s="161">
        <f t="shared" si="13"/>
        <v>0.28540873500000002</v>
      </c>
      <c r="CA192" s="161">
        <f t="shared" si="13"/>
        <v>0.267282982</v>
      </c>
      <c r="CB192" s="161">
        <f t="shared" si="13"/>
        <v>0.31346166600000003</v>
      </c>
      <c r="CC192" s="161">
        <f t="shared" si="13"/>
        <v>0.24847050000000001</v>
      </c>
      <c r="CD192" s="161">
        <f t="shared" si="13"/>
        <v>0.21011891799999999</v>
      </c>
      <c r="CE192" s="161">
        <f t="shared" si="13"/>
        <v>9.1450000000000004E-3</v>
      </c>
      <c r="CF192" s="161">
        <f t="shared" si="13"/>
        <v>3.6229999999999998E-2</v>
      </c>
      <c r="CG192" s="161">
        <f t="shared" si="13"/>
        <v>1.874E-2</v>
      </c>
      <c r="CH192" s="161">
        <f t="shared" si="13"/>
        <v>2.43316495E-2</v>
      </c>
      <c r="CI192" s="161">
        <f t="shared" si="13"/>
        <v>3.3170499999999999E-2</v>
      </c>
      <c r="CJ192" s="161">
        <f t="shared" si="13"/>
        <v>1.8778979500000001E-2</v>
      </c>
      <c r="CK192" s="161">
        <f t="shared" si="13"/>
        <v>1.535483E-2</v>
      </c>
      <c r="CL192" s="161">
        <f t="shared" si="13"/>
        <v>9.8049999999999995E-3</v>
      </c>
      <c r="CM192" s="161">
        <f t="shared" si="13"/>
        <v>1.3235E-2</v>
      </c>
      <c r="CN192" s="161">
        <f t="shared" si="13"/>
        <v>1.1120499999999998E-2</v>
      </c>
      <c r="CO192" s="161">
        <f t="shared" si="13"/>
        <v>1.5125E-3</v>
      </c>
      <c r="CP192" s="161">
        <f t="shared" si="13"/>
        <v>19.784692174365095</v>
      </c>
      <c r="CQ192" s="161">
        <f t="shared" si="13"/>
        <v>19.418706693763895</v>
      </c>
      <c r="CR192" s="161">
        <f t="shared" si="13"/>
        <v>19.481117533041125</v>
      </c>
      <c r="CS192" s="161">
        <f t="shared" si="13"/>
        <v>19.850349439599807</v>
      </c>
      <c r="CT192" s="161">
        <f t="shared" si="13"/>
        <v>20.091639817368005</v>
      </c>
      <c r="CU192" s="161">
        <f t="shared" si="13"/>
        <v>19.962511415614301</v>
      </c>
      <c r="CV192" s="161">
        <f t="shared" si="13"/>
        <v>19.969946666975147</v>
      </c>
      <c r="CW192" s="161">
        <f t="shared" si="13"/>
        <v>19.958710082407507</v>
      </c>
      <c r="CX192" s="161">
        <f t="shared" si="13"/>
        <v>19.628601743886314</v>
      </c>
      <c r="CY192" s="161">
        <f t="shared" si="13"/>
        <v>19.652309216887822</v>
      </c>
      <c r="CZ192" s="161">
        <f t="shared" si="13"/>
        <v>19.802009839156071</v>
      </c>
    </row>
    <row r="194" spans="9:101" x14ac:dyDescent="0.2">
      <c r="I194" s="160"/>
      <c r="BL194" s="314"/>
      <c r="BM194" s="315" t="s">
        <v>4109</v>
      </c>
      <c r="BN194" s="315" t="s">
        <v>4086</v>
      </c>
      <c r="BO194" s="315" t="s">
        <v>4110</v>
      </c>
      <c r="BP194" s="324" t="s">
        <v>4598</v>
      </c>
      <c r="BW194" s="314"/>
      <c r="BX194" s="315" t="s">
        <v>4109</v>
      </c>
      <c r="BY194" s="315" t="s">
        <v>4086</v>
      </c>
      <c r="BZ194" s="315" t="s">
        <v>4110</v>
      </c>
      <c r="CA194" s="324" t="s">
        <v>4598</v>
      </c>
      <c r="CH194" s="314"/>
      <c r="CI194" s="315" t="s">
        <v>4109</v>
      </c>
      <c r="CJ194" s="315" t="s">
        <v>4086</v>
      </c>
      <c r="CK194" s="315" t="s">
        <v>4110</v>
      </c>
      <c r="CL194" s="324" t="s">
        <v>4598</v>
      </c>
      <c r="CS194" s="314"/>
      <c r="CT194" s="315" t="s">
        <v>4109</v>
      </c>
      <c r="CU194" s="315" t="s">
        <v>4086</v>
      </c>
      <c r="CV194" s="315" t="s">
        <v>4110</v>
      </c>
      <c r="CW194" s="324" t="s">
        <v>4598</v>
      </c>
    </row>
    <row r="195" spans="9:101" x14ac:dyDescent="0.2">
      <c r="I195" s="160"/>
      <c r="BL195" s="316" t="s">
        <v>4597</v>
      </c>
      <c r="BM195" s="317">
        <f>SMALL(BI190:BS190,1)</f>
        <v>0.52583789730000008</v>
      </c>
      <c r="BN195" s="317">
        <f>MEDIAN(BI3:BS184)</f>
        <v>1.8372010780000001</v>
      </c>
      <c r="BO195" s="317">
        <f>LARGE(BI191:BS191,1)</f>
        <v>11.025982470999988</v>
      </c>
      <c r="BP195" s="258">
        <f>COUNT(BI3:BS184)</f>
        <v>1081</v>
      </c>
      <c r="BW195" s="316" t="s">
        <v>4597</v>
      </c>
      <c r="BX195" s="317">
        <f>SMALL(BT190:CD190,1)</f>
        <v>1.8501305000000012E-3</v>
      </c>
      <c r="BY195" s="317">
        <f>MEDIAN(BT3:CD184)</f>
        <v>0.2836012</v>
      </c>
      <c r="BZ195" s="327">
        <f>$BT$191</f>
        <v>0.86766592399999853</v>
      </c>
      <c r="CA195" s="258">
        <f>COUNT(BT3:CD184)</f>
        <v>872</v>
      </c>
      <c r="CH195" s="316" t="s">
        <v>4597</v>
      </c>
      <c r="CI195" s="317">
        <f>$CE$190</f>
        <v>-0.50683900000000004</v>
      </c>
      <c r="CJ195" s="317">
        <f>MEDIAN(CE3:CO184)</f>
        <v>1.3804819999999999E-2</v>
      </c>
      <c r="CK195" s="317">
        <f>$CE$191</f>
        <v>0.12031699999999999</v>
      </c>
      <c r="CL195" s="258">
        <f>COUNT(CE3:CO184)</f>
        <v>1060</v>
      </c>
      <c r="CS195" s="316" t="s">
        <v>4597</v>
      </c>
      <c r="CT195" s="317">
        <f>SMALL(CP190:CZ190,1)</f>
        <v>16.471776900977758</v>
      </c>
      <c r="CU195" s="317">
        <f>MEDIAN(CP2:CZ184)</f>
        <v>19.849836886188896</v>
      </c>
      <c r="CV195" s="317">
        <f>$CP$191</f>
        <v>23.290190403071897</v>
      </c>
      <c r="CW195" s="258">
        <f>COUNT(CP3:CZ184)</f>
        <v>1109</v>
      </c>
    </row>
    <row r="196" spans="9:101" x14ac:dyDescent="0.2">
      <c r="BL196" s="316" t="s">
        <v>4112</v>
      </c>
      <c r="BM196" s="317">
        <f>SMALL(BI190:BK190,1)</f>
        <v>0.52583789730000008</v>
      </c>
      <c r="BN196" s="317">
        <f>MEDIAN(BI3:BK184)</f>
        <v>1.5289999999999999</v>
      </c>
      <c r="BO196" s="317">
        <f>SMALL(BI191:BK191,1)</f>
        <v>11.025982470999988</v>
      </c>
      <c r="BP196" s="258">
        <f>COUNT(BI3:BK184)</f>
        <v>228</v>
      </c>
      <c r="BW196" s="316" t="s">
        <v>4112</v>
      </c>
      <c r="BX196" s="317">
        <f>SMALL(BT190:BV190,1)</f>
        <v>1.8501305000000012E-3</v>
      </c>
      <c r="BY196" s="317">
        <f>MEDIAN(BT3:BV184)</f>
        <v>0.30499200000000004</v>
      </c>
      <c r="BZ196" s="327">
        <f>$BT$191</f>
        <v>0.86766592399999853</v>
      </c>
      <c r="CA196" s="258">
        <f>COUNT(BT3:BV184)</f>
        <v>128</v>
      </c>
      <c r="CH196" s="316" t="s">
        <v>4112</v>
      </c>
      <c r="CI196" s="317">
        <f>$CE$190</f>
        <v>-0.50683900000000004</v>
      </c>
      <c r="CJ196" s="317">
        <f>MEDIAN(CE3:CG184)</f>
        <v>2.3906E-2</v>
      </c>
      <c r="CK196" s="317">
        <f>$CE$191</f>
        <v>0.12031699999999999</v>
      </c>
      <c r="CL196" s="258">
        <f>COUNT(CE3:CG184)</f>
        <v>161</v>
      </c>
      <c r="CS196" s="316" t="s">
        <v>4112</v>
      </c>
      <c r="CT196" s="317">
        <f>SMALL(CP190:CR190,1)</f>
        <v>16.471776900977758</v>
      </c>
      <c r="CU196" s="317">
        <f>MEDIAN(CP3:CR184)</f>
        <v>19.543147722536673</v>
      </c>
      <c r="CV196" s="317">
        <f>$CP$191</f>
        <v>23.290190403071897</v>
      </c>
      <c r="CW196" s="258">
        <f>COUNT(CP3:CR184)</f>
        <v>252</v>
      </c>
    </row>
    <row r="197" spans="9:101" x14ac:dyDescent="0.2">
      <c r="BL197" s="316" t="s">
        <v>4089</v>
      </c>
      <c r="BM197" s="317">
        <f>SMALL(BL190:BP190,1)</f>
        <v>0.52583789730000008</v>
      </c>
      <c r="BN197" s="317">
        <f>MEDIAN(BL3:BP184)</f>
        <v>1.9559192935359599</v>
      </c>
      <c r="BO197" s="317">
        <f>LARGE(BL191:BP191,1)</f>
        <v>11.025982470999988</v>
      </c>
      <c r="BP197" s="258">
        <f>COUNT(BL3:BP184)</f>
        <v>507</v>
      </c>
      <c r="BW197" s="316" t="s">
        <v>4089</v>
      </c>
      <c r="BX197" s="317">
        <f>SMALL(BW190:CA190,1)</f>
        <v>1.8501305000000012E-3</v>
      </c>
      <c r="BY197" s="317">
        <f>MEDIAN(BW3:CA184)</f>
        <v>0.28481445300000002</v>
      </c>
      <c r="BZ197" s="327">
        <f>$BT$191</f>
        <v>0.86766592399999853</v>
      </c>
      <c r="CA197" s="258">
        <f>COUNT(BW3:CA184)</f>
        <v>413</v>
      </c>
      <c r="CH197" s="316" t="s">
        <v>4089</v>
      </c>
      <c r="CI197" s="317">
        <f>$CE$190</f>
        <v>-0.50683900000000004</v>
      </c>
      <c r="CJ197" s="317">
        <f>MEDIAN(CH3:CL184)</f>
        <v>1.8946919E-2</v>
      </c>
      <c r="CK197" s="317">
        <f>$CE$191</f>
        <v>0.12031699999999999</v>
      </c>
      <c r="CL197" s="258">
        <f>COUNT(CH3:CL184)</f>
        <v>539</v>
      </c>
      <c r="CS197" s="316" t="s">
        <v>4089</v>
      </c>
      <c r="CT197" s="317">
        <f>SMALL(CS190:CW190,1)</f>
        <v>16.471776900977758</v>
      </c>
      <c r="CU197" s="317">
        <f>MEDIAN(CS3:CW184)</f>
        <v>19.967762230680371</v>
      </c>
      <c r="CV197" s="317">
        <f>$CP$191</f>
        <v>23.290190403071897</v>
      </c>
      <c r="CW197" s="258">
        <f>COUNT(CS3:CW184)</f>
        <v>534</v>
      </c>
    </row>
    <row r="198" spans="9:101" x14ac:dyDescent="0.2">
      <c r="BI198" s="54"/>
      <c r="BJ198" s="54"/>
      <c r="BK198" s="54"/>
      <c r="BL198" s="318" t="s">
        <v>4090</v>
      </c>
      <c r="BM198" s="319">
        <f>SMALL(BQ190:BS190,1)</f>
        <v>0.52583789730000008</v>
      </c>
      <c r="BN198" s="319">
        <f>MEDIAN(BQ3:BS184)</f>
        <v>1.7192984215</v>
      </c>
      <c r="BO198" s="319">
        <f>LARGE(BQ191:BS191,1)</f>
        <v>11.025982470999988</v>
      </c>
      <c r="BP198" s="259">
        <f>COUNT(BQ3:BS184)</f>
        <v>346</v>
      </c>
      <c r="BW198" s="318" t="s">
        <v>4090</v>
      </c>
      <c r="BX198" s="319">
        <f>SMALL(CB190:CD190,1)</f>
        <v>1.8501305000000012E-3</v>
      </c>
      <c r="BY198" s="319">
        <f>MEDIAN(CB3:CD184)</f>
        <v>0.25121100000000002</v>
      </c>
      <c r="BZ198" s="328">
        <f>$BT$191</f>
        <v>0.86766592399999853</v>
      </c>
      <c r="CA198" s="259">
        <f>COUNT(CB3:CD184)</f>
        <v>331</v>
      </c>
      <c r="CH198" s="318" t="s">
        <v>4090</v>
      </c>
      <c r="CI198" s="319">
        <f>$CE$190</f>
        <v>-0.50683900000000004</v>
      </c>
      <c r="CJ198" s="319">
        <f>MEDIAN(CM3:CO184)</f>
        <v>8.7259999999999994E-3</v>
      </c>
      <c r="CK198" s="319">
        <f>$CE$191</f>
        <v>0.12031699999999999</v>
      </c>
      <c r="CL198" s="259">
        <f>COUNT(CM3:CO184)</f>
        <v>360</v>
      </c>
      <c r="CS198" s="318" t="s">
        <v>4090</v>
      </c>
      <c r="CT198" s="319">
        <f>SMALL(CX190:CZ190,1)</f>
        <v>16.471776900977758</v>
      </c>
      <c r="CU198" s="319">
        <f>MEDIAN(CX3:CZ184)</f>
        <v>19.673238262772966</v>
      </c>
      <c r="CV198" s="319">
        <f>$CP$191</f>
        <v>23.290190403071897</v>
      </c>
      <c r="CW198" s="259">
        <f>COUNT(CX3:CZ184)</f>
        <v>323</v>
      </c>
    </row>
  </sheetData>
  <mergeCells count="9">
    <mergeCell ref="BT1:CD1"/>
    <mergeCell ref="CE1:CO1"/>
    <mergeCell ref="CP1:CZ1"/>
    <mergeCell ref="F1:P1"/>
    <mergeCell ref="Q1:AA1"/>
    <mergeCell ref="AB1:AL1"/>
    <mergeCell ref="AM1:AW1"/>
    <mergeCell ref="AX1:BH1"/>
    <mergeCell ref="BI1:BS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AFF2C-F168-4CA5-A1BB-967611E178D7}">
  <dimension ref="A1:S23"/>
  <sheetViews>
    <sheetView showGridLines="0" tabSelected="1" workbookViewId="0">
      <selection activeCell="L28" sqref="L28"/>
    </sheetView>
  </sheetViews>
  <sheetFormatPr baseColWidth="10" defaultColWidth="8.83203125" defaultRowHeight="16" x14ac:dyDescent="0.2"/>
  <cols>
    <col min="1" max="1" width="6.5" style="19" customWidth="1"/>
    <col min="2" max="2" width="9.1640625" style="19" bestFit="1" customWidth="1"/>
    <col min="3" max="3" width="7.6640625" style="19" bestFit="1" customWidth="1"/>
    <col min="4" max="4" width="10.1640625" style="19" bestFit="1" customWidth="1"/>
    <col min="5" max="5" width="14.6640625" style="19" bestFit="1" customWidth="1"/>
    <col min="6" max="6" width="7.6640625" style="19" bestFit="1" customWidth="1"/>
    <col min="7" max="7" width="10.1640625" style="19" bestFit="1" customWidth="1"/>
    <col min="8" max="8" width="12.5" style="19" bestFit="1" customWidth="1"/>
    <col min="9" max="9" width="8.1640625" style="19" bestFit="1" customWidth="1"/>
    <col min="10" max="10" width="10.6640625" style="19" bestFit="1" customWidth="1"/>
    <col min="11" max="12" width="11.5" style="19" bestFit="1" customWidth="1"/>
    <col min="13" max="13" width="5.83203125" style="19" bestFit="1" customWidth="1"/>
    <col min="14" max="14" width="11.83203125" style="19" bestFit="1" customWidth="1"/>
    <col min="15" max="15" width="12.5" style="19" bestFit="1" customWidth="1"/>
    <col min="16" max="16" width="13.6640625" style="19" bestFit="1" customWidth="1"/>
    <col min="17" max="17" width="15.33203125" style="19" customWidth="1"/>
    <col min="18" max="18" width="12.5" style="19" bestFit="1" customWidth="1"/>
    <col min="19" max="19" width="13.1640625" style="19" bestFit="1" customWidth="1"/>
    <col min="20" max="16384" width="8.83203125" style="19"/>
  </cols>
  <sheetData>
    <row r="1" spans="1:19" x14ac:dyDescent="0.2">
      <c r="A1" s="355" t="s">
        <v>4157</v>
      </c>
      <c r="B1" s="355" t="s">
        <v>4158</v>
      </c>
      <c r="C1" s="355" t="s">
        <v>4159</v>
      </c>
      <c r="D1" s="355" t="s">
        <v>4160</v>
      </c>
      <c r="E1" s="355" t="s">
        <v>4161</v>
      </c>
      <c r="F1" s="355" t="s">
        <v>4162</v>
      </c>
      <c r="G1" s="355" t="s">
        <v>4163</v>
      </c>
      <c r="H1" s="355" t="s">
        <v>4164</v>
      </c>
      <c r="I1" s="355" t="s">
        <v>4165</v>
      </c>
      <c r="J1" s="355" t="s">
        <v>4166</v>
      </c>
      <c r="K1" s="355" t="s">
        <v>4167</v>
      </c>
      <c r="L1" s="355" t="s">
        <v>4168</v>
      </c>
      <c r="M1" s="355" t="s">
        <v>4169</v>
      </c>
      <c r="N1" s="355" t="s">
        <v>4170</v>
      </c>
      <c r="O1" s="355" t="s">
        <v>4611</v>
      </c>
      <c r="P1" s="355" t="s">
        <v>4171</v>
      </c>
      <c r="Q1" s="355" t="s">
        <v>4612</v>
      </c>
      <c r="R1" s="355" t="s">
        <v>4173</v>
      </c>
      <c r="S1" s="355" t="s">
        <v>4174</v>
      </c>
    </row>
    <row r="2" spans="1:19" x14ac:dyDescent="0.2">
      <c r="A2" s="46">
        <v>2010</v>
      </c>
      <c r="B2" s="46">
        <v>1</v>
      </c>
      <c r="C2" s="46">
        <v>21</v>
      </c>
      <c r="D2" s="46">
        <v>92</v>
      </c>
      <c r="E2" s="76">
        <f>C2/D2</f>
        <v>0.22826086956521738</v>
      </c>
      <c r="F2" s="46">
        <v>75</v>
      </c>
      <c r="G2" s="46">
        <v>92</v>
      </c>
      <c r="H2" s="74">
        <f>F2/G2</f>
        <v>0.81521739130434778</v>
      </c>
      <c r="I2" s="46">
        <v>78</v>
      </c>
      <c r="J2" s="46">
        <v>92</v>
      </c>
      <c r="K2" s="72">
        <f>I2/J2</f>
        <v>0.84782608695652173</v>
      </c>
      <c r="L2" s="72">
        <v>2.7821599999999998E-2</v>
      </c>
      <c r="M2" s="46">
        <v>12</v>
      </c>
      <c r="N2" s="46">
        <v>85</v>
      </c>
      <c r="O2" s="87">
        <f t="shared" ref="O2:O23" si="0">M2/N2</f>
        <v>0.14117647058823529</v>
      </c>
      <c r="P2" s="339">
        <v>18.744859597050077</v>
      </c>
      <c r="Q2" s="339">
        <v>1.6324762747836674</v>
      </c>
      <c r="R2" s="339">
        <v>0.33134469696969698</v>
      </c>
      <c r="S2" s="340">
        <v>-3.2246685714285793E-3</v>
      </c>
    </row>
    <row r="3" spans="1:19" x14ac:dyDescent="0.2">
      <c r="A3" s="46">
        <v>2010</v>
      </c>
      <c r="B3" s="46">
        <v>0</v>
      </c>
      <c r="C3" s="46">
        <v>0</v>
      </c>
      <c r="D3" s="46">
        <v>88</v>
      </c>
      <c r="E3" s="76">
        <f t="shared" ref="E3:E23" si="1">C3/D3</f>
        <v>0</v>
      </c>
      <c r="F3" s="46">
        <v>0</v>
      </c>
      <c r="G3" s="46">
        <v>89</v>
      </c>
      <c r="H3" s="74">
        <f t="shared" ref="H3:H23" si="2">F3/G3</f>
        <v>0</v>
      </c>
      <c r="I3" s="46">
        <v>0</v>
      </c>
      <c r="J3" s="46">
        <v>89</v>
      </c>
      <c r="K3" s="72">
        <f t="shared" ref="K3:K23" si="3">I3/J3</f>
        <v>0</v>
      </c>
      <c r="L3" s="72">
        <v>2.1186799999999999E-2</v>
      </c>
      <c r="M3" s="46">
        <v>17</v>
      </c>
      <c r="N3" s="46">
        <v>92</v>
      </c>
      <c r="O3" s="87">
        <f t="shared" si="0"/>
        <v>0.18478260869565216</v>
      </c>
      <c r="P3" s="341">
        <v>19.698225997568379</v>
      </c>
      <c r="Q3" s="341">
        <v>2.3341138296264248</v>
      </c>
      <c r="R3" s="341">
        <v>0.31985803299999999</v>
      </c>
      <c r="S3" s="342">
        <v>-4.7371290322580683E-3</v>
      </c>
    </row>
    <row r="4" spans="1:19" x14ac:dyDescent="0.2">
      <c r="A4" s="46">
        <v>2011</v>
      </c>
      <c r="B4" s="46">
        <v>1</v>
      </c>
      <c r="C4" s="46">
        <v>29</v>
      </c>
      <c r="D4" s="46">
        <v>93</v>
      </c>
      <c r="E4" s="76">
        <f t="shared" si="1"/>
        <v>0.31182795698924731</v>
      </c>
      <c r="F4" s="46">
        <v>84</v>
      </c>
      <c r="G4" s="46">
        <v>93</v>
      </c>
      <c r="H4" s="74">
        <f t="shared" si="2"/>
        <v>0.90322580645161288</v>
      </c>
      <c r="I4" s="46">
        <v>85</v>
      </c>
      <c r="J4" s="46">
        <v>93</v>
      </c>
      <c r="K4" s="72">
        <f t="shared" si="3"/>
        <v>0.91397849462365588</v>
      </c>
      <c r="L4" s="72">
        <v>3.02575E-2</v>
      </c>
      <c r="M4" s="46">
        <v>10</v>
      </c>
      <c r="N4" s="46">
        <v>89</v>
      </c>
      <c r="O4" s="87">
        <f t="shared" si="0"/>
        <v>0.11235955056179775</v>
      </c>
      <c r="P4" s="341">
        <v>18.622315220466099</v>
      </c>
      <c r="Q4" s="341">
        <v>1.9260607370767235</v>
      </c>
      <c r="R4" s="341">
        <v>0.30660001515151503</v>
      </c>
      <c r="S4" s="342">
        <v>-1.3548289041095896E-2</v>
      </c>
    </row>
    <row r="5" spans="1:19" x14ac:dyDescent="0.2">
      <c r="A5" s="46">
        <v>2011</v>
      </c>
      <c r="B5" s="46">
        <v>0</v>
      </c>
      <c r="C5" s="46">
        <v>1</v>
      </c>
      <c r="D5" s="46">
        <v>91</v>
      </c>
      <c r="E5" s="76">
        <f t="shared" si="1"/>
        <v>1.098901098901099E-2</v>
      </c>
      <c r="F5" s="46">
        <v>1</v>
      </c>
      <c r="G5" s="46">
        <v>91</v>
      </c>
      <c r="H5" s="74">
        <f t="shared" si="2"/>
        <v>1.098901098901099E-2</v>
      </c>
      <c r="I5" s="46">
        <v>1</v>
      </c>
      <c r="J5" s="46">
        <v>91</v>
      </c>
      <c r="K5" s="72">
        <f t="shared" si="3"/>
        <v>1.098901098901099E-2</v>
      </c>
      <c r="L5" s="72">
        <v>2.16511E-2</v>
      </c>
      <c r="M5" s="46">
        <v>24</v>
      </c>
      <c r="N5" s="46">
        <v>93</v>
      </c>
      <c r="O5" s="87">
        <f t="shared" si="0"/>
        <v>0.25806451612903225</v>
      </c>
      <c r="P5" s="341">
        <v>19.487557973989261</v>
      </c>
      <c r="Q5" s="341">
        <v>2.1748005992381754</v>
      </c>
      <c r="R5" s="341">
        <v>0.27995282897058815</v>
      </c>
      <c r="S5" s="342">
        <v>2.609799230769231E-2</v>
      </c>
    </row>
    <row r="6" spans="1:19" x14ac:dyDescent="0.2">
      <c r="A6" s="46">
        <v>2012</v>
      </c>
      <c r="B6" s="46">
        <v>1</v>
      </c>
      <c r="C6" s="46">
        <v>32</v>
      </c>
      <c r="D6" s="46">
        <v>101</v>
      </c>
      <c r="E6" s="76">
        <f t="shared" si="1"/>
        <v>0.31683168316831684</v>
      </c>
      <c r="F6" s="46">
        <v>91</v>
      </c>
      <c r="G6" s="46">
        <v>101</v>
      </c>
      <c r="H6" s="74">
        <f t="shared" si="2"/>
        <v>0.90099009900990101</v>
      </c>
      <c r="I6" s="46">
        <v>94</v>
      </c>
      <c r="J6" s="46">
        <v>101</v>
      </c>
      <c r="K6" s="72">
        <f t="shared" si="3"/>
        <v>0.93069306930693074</v>
      </c>
      <c r="L6" s="72">
        <v>3.3424799999999998E-2</v>
      </c>
      <c r="M6" s="46">
        <v>13</v>
      </c>
      <c r="N6" s="46">
        <v>94</v>
      </c>
      <c r="O6" s="87">
        <f t="shared" si="0"/>
        <v>0.13829787234042554</v>
      </c>
      <c r="P6" s="341">
        <v>18.709276075095744</v>
      </c>
      <c r="Q6" s="341">
        <v>2.3596453487602864</v>
      </c>
      <c r="R6" s="341">
        <v>0.31357172058823524</v>
      </c>
      <c r="S6" s="342">
        <v>-8.620435526315794E-3</v>
      </c>
    </row>
    <row r="7" spans="1:19" x14ac:dyDescent="0.2">
      <c r="A7" s="46">
        <v>2012</v>
      </c>
      <c r="B7" s="46">
        <v>0</v>
      </c>
      <c r="C7" s="46">
        <v>2</v>
      </c>
      <c r="D7" s="46">
        <v>100</v>
      </c>
      <c r="E7" s="76">
        <f t="shared" si="1"/>
        <v>0.02</v>
      </c>
      <c r="F7" s="46">
        <v>1</v>
      </c>
      <c r="G7" s="46">
        <v>101</v>
      </c>
      <c r="H7" s="74">
        <f t="shared" si="2"/>
        <v>9.9009900990099011E-3</v>
      </c>
      <c r="I7" s="46">
        <v>1</v>
      </c>
      <c r="J7" s="46">
        <v>101</v>
      </c>
      <c r="K7" s="72">
        <f t="shared" si="3"/>
        <v>9.9009900990099011E-3</v>
      </c>
      <c r="L7" s="72">
        <v>2.2428699999999999E-2</v>
      </c>
      <c r="M7" s="46">
        <v>27</v>
      </c>
      <c r="N7" s="46">
        <v>101</v>
      </c>
      <c r="O7" s="87">
        <f t="shared" si="0"/>
        <v>0.26732673267326734</v>
      </c>
      <c r="P7" s="341">
        <v>19.466245602462948</v>
      </c>
      <c r="Q7" s="341">
        <v>2.4308791751848373</v>
      </c>
      <c r="R7" s="341">
        <v>0.34262969864393938</v>
      </c>
      <c r="S7" s="342">
        <v>-3.3374980239670331E-2</v>
      </c>
    </row>
    <row r="8" spans="1:19" x14ac:dyDescent="0.2">
      <c r="A8" s="46">
        <v>2013</v>
      </c>
      <c r="B8" s="46">
        <v>1</v>
      </c>
      <c r="C8" s="46">
        <v>41</v>
      </c>
      <c r="D8" s="46">
        <v>103</v>
      </c>
      <c r="E8" s="76">
        <f t="shared" si="1"/>
        <v>0.39805825242718446</v>
      </c>
      <c r="F8" s="46">
        <v>91</v>
      </c>
      <c r="G8" s="46">
        <v>103</v>
      </c>
      <c r="H8" s="74">
        <f t="shared" si="2"/>
        <v>0.88349514563106801</v>
      </c>
      <c r="I8" s="46">
        <v>97</v>
      </c>
      <c r="J8" s="46">
        <v>103</v>
      </c>
      <c r="K8" s="72">
        <f t="shared" si="3"/>
        <v>0.94174757281553401</v>
      </c>
      <c r="L8" s="72">
        <v>3.1323400000000001E-2</v>
      </c>
      <c r="M8" s="46">
        <v>15</v>
      </c>
      <c r="N8" s="46">
        <v>97</v>
      </c>
      <c r="O8" s="87">
        <f t="shared" si="0"/>
        <v>0.15463917525773196</v>
      </c>
      <c r="P8" s="341">
        <v>18.628085062309999</v>
      </c>
      <c r="Q8" s="341">
        <v>2.1564373004021928</v>
      </c>
      <c r="R8" s="341">
        <v>0.30875653246753237</v>
      </c>
      <c r="S8" s="342">
        <v>4.4390793103448256E-3</v>
      </c>
    </row>
    <row r="9" spans="1:19" x14ac:dyDescent="0.2">
      <c r="A9" s="46">
        <v>2013</v>
      </c>
      <c r="B9" s="46">
        <v>0</v>
      </c>
      <c r="C9" s="46">
        <v>2</v>
      </c>
      <c r="D9" s="46">
        <v>107</v>
      </c>
      <c r="E9" s="76">
        <f t="shared" si="1"/>
        <v>1.8691588785046728E-2</v>
      </c>
      <c r="F9" s="46">
        <v>1</v>
      </c>
      <c r="G9" s="46">
        <v>107</v>
      </c>
      <c r="H9" s="74">
        <f t="shared" si="2"/>
        <v>9.3457943925233638E-3</v>
      </c>
      <c r="I9" s="46">
        <v>2</v>
      </c>
      <c r="J9" s="46">
        <v>107</v>
      </c>
      <c r="K9" s="72">
        <f t="shared" si="3"/>
        <v>1.8691588785046728E-2</v>
      </c>
      <c r="L9" s="72">
        <v>2.18006E-2</v>
      </c>
      <c r="M9" s="46">
        <v>28</v>
      </c>
      <c r="N9" s="46">
        <v>107</v>
      </c>
      <c r="O9" s="87">
        <f t="shared" si="0"/>
        <v>0.26168224299065418</v>
      </c>
      <c r="P9" s="341">
        <v>19.972792349717089</v>
      </c>
      <c r="Q9" s="341">
        <v>2.9235032288548095</v>
      </c>
      <c r="R9" s="341">
        <v>0.3311273828188403</v>
      </c>
      <c r="S9" s="342">
        <v>-1.7848747443673461E-2</v>
      </c>
    </row>
    <row r="10" spans="1:19" x14ac:dyDescent="0.2">
      <c r="A10" s="46">
        <v>2014</v>
      </c>
      <c r="B10" s="46">
        <v>1</v>
      </c>
      <c r="C10" s="46">
        <v>41</v>
      </c>
      <c r="D10" s="46">
        <v>106</v>
      </c>
      <c r="E10" s="76">
        <f t="shared" si="1"/>
        <v>0.3867924528301887</v>
      </c>
      <c r="F10" s="46">
        <v>97</v>
      </c>
      <c r="G10" s="46">
        <v>106</v>
      </c>
      <c r="H10" s="74">
        <f t="shared" si="2"/>
        <v>0.91509433962264153</v>
      </c>
      <c r="I10" s="46">
        <v>99</v>
      </c>
      <c r="J10" s="46">
        <v>106</v>
      </c>
      <c r="K10" s="72">
        <f t="shared" si="3"/>
        <v>0.93396226415094341</v>
      </c>
      <c r="L10" s="72">
        <v>3.1900400000000002E-2</v>
      </c>
      <c r="M10" s="46">
        <v>16</v>
      </c>
      <c r="N10" s="46">
        <v>102</v>
      </c>
      <c r="O10" s="87">
        <f t="shared" si="0"/>
        <v>0.15686274509803921</v>
      </c>
      <c r="P10" s="341">
        <v>18.176221126407658</v>
      </c>
      <c r="Q10" s="341">
        <v>2.1965055646785112</v>
      </c>
      <c r="R10" s="341">
        <v>0.307462074074074</v>
      </c>
      <c r="S10" s="342">
        <v>1.3752555555555343E-4</v>
      </c>
    </row>
    <row r="11" spans="1:19" x14ac:dyDescent="0.2">
      <c r="A11" s="46">
        <v>2014</v>
      </c>
      <c r="B11" s="46">
        <v>0</v>
      </c>
      <c r="C11" s="46">
        <v>2</v>
      </c>
      <c r="D11" s="46">
        <v>106</v>
      </c>
      <c r="E11" s="76">
        <f t="shared" si="1"/>
        <v>1.8867924528301886E-2</v>
      </c>
      <c r="F11" s="46">
        <v>2</v>
      </c>
      <c r="G11" s="46">
        <v>107</v>
      </c>
      <c r="H11" s="74">
        <f t="shared" si="2"/>
        <v>1.8691588785046728E-2</v>
      </c>
      <c r="I11" s="46">
        <v>2</v>
      </c>
      <c r="J11" s="46">
        <v>107</v>
      </c>
      <c r="K11" s="72">
        <f t="shared" si="3"/>
        <v>1.8691588785046728E-2</v>
      </c>
      <c r="L11" s="72">
        <v>2.2578299999999999E-2</v>
      </c>
      <c r="M11" s="46">
        <v>38</v>
      </c>
      <c r="N11" s="46">
        <v>105</v>
      </c>
      <c r="O11" s="87">
        <f t="shared" si="0"/>
        <v>0.3619047619047619</v>
      </c>
      <c r="P11" s="341">
        <v>20.09685028903813</v>
      </c>
      <c r="Q11" s="341">
        <v>2.9775300986259241</v>
      </c>
      <c r="R11" s="341">
        <v>0.31909020161538471</v>
      </c>
      <c r="S11" s="342">
        <v>-1.8837462356499995E-2</v>
      </c>
    </row>
    <row r="12" spans="1:19" x14ac:dyDescent="0.2">
      <c r="A12" s="46">
        <v>2015</v>
      </c>
      <c r="B12" s="46">
        <v>1</v>
      </c>
      <c r="C12" s="46">
        <v>43</v>
      </c>
      <c r="D12" s="46">
        <v>111</v>
      </c>
      <c r="E12" s="76">
        <f t="shared" si="1"/>
        <v>0.38738738738738737</v>
      </c>
      <c r="F12" s="46">
        <v>102</v>
      </c>
      <c r="G12" s="46">
        <v>111</v>
      </c>
      <c r="H12" s="74">
        <f t="shared" si="2"/>
        <v>0.91891891891891897</v>
      </c>
      <c r="I12" s="46">
        <v>105</v>
      </c>
      <c r="J12" s="46">
        <v>111</v>
      </c>
      <c r="K12" s="72">
        <f t="shared" si="3"/>
        <v>0.94594594594594594</v>
      </c>
      <c r="L12" s="72">
        <v>3.0829100000000002E-2</v>
      </c>
      <c r="M12" s="46">
        <v>21</v>
      </c>
      <c r="N12" s="46">
        <v>109</v>
      </c>
      <c r="O12" s="87">
        <f t="shared" si="0"/>
        <v>0.19266055045871561</v>
      </c>
      <c r="P12" s="341">
        <v>17.954760338273463</v>
      </c>
      <c r="Q12" s="341">
        <v>2.8225281705226446</v>
      </c>
      <c r="R12" s="341">
        <v>0.29717849438202243</v>
      </c>
      <c r="S12" s="342">
        <v>-3.3221380392156871E-2</v>
      </c>
    </row>
    <row r="13" spans="1:19" x14ac:dyDescent="0.2">
      <c r="A13" s="46">
        <v>2015</v>
      </c>
      <c r="B13" s="46">
        <v>0</v>
      </c>
      <c r="C13" s="46">
        <v>2</v>
      </c>
      <c r="D13" s="46">
        <v>111</v>
      </c>
      <c r="E13" s="76">
        <f t="shared" si="1"/>
        <v>1.8018018018018018E-2</v>
      </c>
      <c r="F13" s="46">
        <v>2</v>
      </c>
      <c r="G13" s="46">
        <v>111</v>
      </c>
      <c r="H13" s="74">
        <f t="shared" si="2"/>
        <v>1.8018018018018018E-2</v>
      </c>
      <c r="I13" s="46">
        <v>2</v>
      </c>
      <c r="J13" s="46">
        <v>111</v>
      </c>
      <c r="K13" s="72">
        <f t="shared" si="3"/>
        <v>1.8018018018018018E-2</v>
      </c>
      <c r="L13" s="72">
        <v>2.2346600000000001E-2</v>
      </c>
      <c r="M13" s="46">
        <v>41</v>
      </c>
      <c r="N13" s="46">
        <v>110</v>
      </c>
      <c r="O13" s="87">
        <f t="shared" si="0"/>
        <v>0.37272727272727274</v>
      </c>
      <c r="P13" s="341">
        <v>19.849276518844512</v>
      </c>
      <c r="Q13" s="341">
        <v>2.4702813205465208</v>
      </c>
      <c r="R13" s="341">
        <v>0.35090747062048172</v>
      </c>
      <c r="S13" s="342">
        <v>-4.731582938499998E-2</v>
      </c>
    </row>
    <row r="14" spans="1:19" x14ac:dyDescent="0.2">
      <c r="A14" s="46">
        <v>2016</v>
      </c>
      <c r="B14" s="46">
        <v>1</v>
      </c>
      <c r="C14" s="46">
        <v>46</v>
      </c>
      <c r="D14" s="46">
        <v>121</v>
      </c>
      <c r="E14" s="76">
        <f t="shared" si="1"/>
        <v>0.38016528925619836</v>
      </c>
      <c r="F14" s="46">
        <v>110</v>
      </c>
      <c r="G14" s="46">
        <v>121</v>
      </c>
      <c r="H14" s="74">
        <f t="shared" si="2"/>
        <v>0.90909090909090906</v>
      </c>
      <c r="I14" s="46">
        <v>113</v>
      </c>
      <c r="J14" s="46">
        <v>121</v>
      </c>
      <c r="K14" s="72">
        <f t="shared" si="3"/>
        <v>0.93388429752066116</v>
      </c>
      <c r="L14" s="72">
        <v>3.20171E-2</v>
      </c>
      <c r="M14" s="46">
        <v>26</v>
      </c>
      <c r="N14" s="46">
        <v>117</v>
      </c>
      <c r="O14" s="87">
        <f t="shared" si="0"/>
        <v>0.22222222222222221</v>
      </c>
      <c r="P14" s="341">
        <v>17.924907835378111</v>
      </c>
      <c r="Q14" s="341">
        <v>2.5122672629701732</v>
      </c>
      <c r="R14" s="341">
        <v>0.28758755208333325</v>
      </c>
      <c r="S14" s="342">
        <v>-6.2524648148148225E-3</v>
      </c>
    </row>
    <row r="15" spans="1:19" x14ac:dyDescent="0.2">
      <c r="A15" s="46">
        <v>2016</v>
      </c>
      <c r="B15" s="46">
        <v>0</v>
      </c>
      <c r="C15" s="46">
        <v>3</v>
      </c>
      <c r="D15" s="46">
        <v>121</v>
      </c>
      <c r="E15" s="76">
        <f t="shared" si="1"/>
        <v>2.4793388429752067E-2</v>
      </c>
      <c r="F15" s="46">
        <v>2</v>
      </c>
      <c r="G15" s="46">
        <v>122</v>
      </c>
      <c r="H15" s="74">
        <f t="shared" si="2"/>
        <v>1.6393442622950821E-2</v>
      </c>
      <c r="I15" s="46">
        <v>3</v>
      </c>
      <c r="J15" s="46">
        <v>122</v>
      </c>
      <c r="K15" s="72">
        <f t="shared" si="3"/>
        <v>2.4590163934426229E-2</v>
      </c>
      <c r="L15" s="72">
        <v>2.25419E-2</v>
      </c>
      <c r="M15" s="46">
        <v>49</v>
      </c>
      <c r="N15" s="46">
        <v>120</v>
      </c>
      <c r="O15" s="87">
        <f t="shared" si="0"/>
        <v>0.40833333333333333</v>
      </c>
      <c r="P15" s="341">
        <v>19.927682331240749</v>
      </c>
      <c r="Q15" s="341">
        <v>2.6837798224065215</v>
      </c>
      <c r="R15" s="341">
        <v>0.32420663332777777</v>
      </c>
      <c r="S15" s="342">
        <v>-3.5769636016465517E-2</v>
      </c>
    </row>
    <row r="16" spans="1:19" x14ac:dyDescent="0.2">
      <c r="A16" s="46">
        <v>2017</v>
      </c>
      <c r="B16" s="46">
        <v>1</v>
      </c>
      <c r="C16" s="46">
        <v>53</v>
      </c>
      <c r="D16" s="46">
        <v>130</v>
      </c>
      <c r="E16" s="76">
        <f t="shared" si="1"/>
        <v>0.40769230769230769</v>
      </c>
      <c r="F16" s="46">
        <v>122</v>
      </c>
      <c r="G16" s="46">
        <v>130</v>
      </c>
      <c r="H16" s="74">
        <f t="shared" si="2"/>
        <v>0.93846153846153846</v>
      </c>
      <c r="I16" s="46">
        <v>121</v>
      </c>
      <c r="J16" s="46">
        <v>130</v>
      </c>
      <c r="K16" s="72">
        <f t="shared" si="3"/>
        <v>0.93076923076923079</v>
      </c>
      <c r="L16" s="72">
        <v>3.1743399999999998E-2</v>
      </c>
      <c r="M16" s="46">
        <v>30</v>
      </c>
      <c r="N16" s="46">
        <v>127</v>
      </c>
      <c r="O16" s="87">
        <f t="shared" si="0"/>
        <v>0.23622047244094488</v>
      </c>
      <c r="P16" s="341">
        <v>18.117493988550216</v>
      </c>
      <c r="Q16" s="341">
        <v>2.3576511674473721</v>
      </c>
      <c r="R16" s="341">
        <v>0.27944233333333329</v>
      </c>
      <c r="S16" s="342">
        <v>-1.5762709734513283E-2</v>
      </c>
    </row>
    <row r="17" spans="1:19" x14ac:dyDescent="0.2">
      <c r="A17" s="46">
        <v>2017</v>
      </c>
      <c r="B17" s="46">
        <v>0</v>
      </c>
      <c r="C17" s="46">
        <v>4</v>
      </c>
      <c r="D17" s="46">
        <v>129</v>
      </c>
      <c r="E17" s="76">
        <f t="shared" si="1"/>
        <v>3.1007751937984496E-2</v>
      </c>
      <c r="F17" s="46">
        <v>4</v>
      </c>
      <c r="G17" s="46">
        <v>130</v>
      </c>
      <c r="H17" s="74">
        <f t="shared" si="2"/>
        <v>3.0769230769230771E-2</v>
      </c>
      <c r="I17" s="46">
        <v>5</v>
      </c>
      <c r="J17" s="46">
        <v>127</v>
      </c>
      <c r="K17" s="72">
        <f t="shared" si="3"/>
        <v>3.937007874015748E-2</v>
      </c>
      <c r="L17" s="72">
        <v>2.3688899999999999E-2</v>
      </c>
      <c r="M17" s="46">
        <v>46</v>
      </c>
      <c r="N17" s="46">
        <v>126</v>
      </c>
      <c r="O17" s="87">
        <f t="shared" si="0"/>
        <v>0.36507936507936506</v>
      </c>
      <c r="P17" s="341">
        <v>19.938429200367882</v>
      </c>
      <c r="Q17" s="341">
        <v>3.0126083411053428</v>
      </c>
      <c r="R17" s="341">
        <v>0.30824068106989228</v>
      </c>
      <c r="S17" s="342">
        <v>-5.3943490786134439E-2</v>
      </c>
    </row>
    <row r="18" spans="1:19" x14ac:dyDescent="0.2">
      <c r="A18" s="46">
        <v>2018</v>
      </c>
      <c r="B18" s="46">
        <v>1</v>
      </c>
      <c r="C18" s="46">
        <v>56</v>
      </c>
      <c r="D18" s="46">
        <v>129</v>
      </c>
      <c r="E18" s="76">
        <f t="shared" si="1"/>
        <v>0.43410852713178294</v>
      </c>
      <c r="F18" s="46">
        <v>122</v>
      </c>
      <c r="G18" s="46">
        <v>129</v>
      </c>
      <c r="H18" s="74">
        <f t="shared" si="2"/>
        <v>0.94573643410852715</v>
      </c>
      <c r="I18" s="46">
        <v>121</v>
      </c>
      <c r="J18" s="46">
        <v>129</v>
      </c>
      <c r="K18" s="72">
        <f t="shared" si="3"/>
        <v>0.93798449612403101</v>
      </c>
      <c r="L18" s="72">
        <v>3.3001700000000002E-2</v>
      </c>
      <c r="M18" s="46">
        <v>48</v>
      </c>
      <c r="N18" s="46">
        <v>127</v>
      </c>
      <c r="O18" s="87">
        <f t="shared" si="0"/>
        <v>0.37795275590551181</v>
      </c>
      <c r="P18" s="341">
        <v>18.00890169431316</v>
      </c>
      <c r="Q18" s="341">
        <v>2.5558905123365121</v>
      </c>
      <c r="R18" s="341">
        <v>0.29173885714285713</v>
      </c>
      <c r="S18" s="342">
        <v>-2.9949038181818204E-2</v>
      </c>
    </row>
    <row r="19" spans="1:19" x14ac:dyDescent="0.2">
      <c r="A19" s="46">
        <v>2018</v>
      </c>
      <c r="B19" s="46">
        <v>0</v>
      </c>
      <c r="C19" s="46">
        <v>5</v>
      </c>
      <c r="D19" s="46">
        <v>127</v>
      </c>
      <c r="E19" s="76">
        <f t="shared" si="1"/>
        <v>3.937007874015748E-2</v>
      </c>
      <c r="F19" s="46">
        <v>5</v>
      </c>
      <c r="G19" s="46">
        <v>128</v>
      </c>
      <c r="H19" s="74">
        <f t="shared" si="2"/>
        <v>3.90625E-2</v>
      </c>
      <c r="I19" s="46">
        <v>6</v>
      </c>
      <c r="J19" s="46">
        <v>127</v>
      </c>
      <c r="K19" s="72">
        <f t="shared" si="3"/>
        <v>4.7244094488188976E-2</v>
      </c>
      <c r="L19" s="72">
        <v>2.2911000000000001E-2</v>
      </c>
      <c r="M19" s="46">
        <v>52</v>
      </c>
      <c r="N19" s="46">
        <v>126</v>
      </c>
      <c r="O19" s="87">
        <f t="shared" si="0"/>
        <v>0.41269841269841268</v>
      </c>
      <c r="P19" s="341">
        <v>19.638302000651088</v>
      </c>
      <c r="Q19" s="341">
        <v>2.3002553022980594</v>
      </c>
      <c r="R19" s="341">
        <v>0.32447579858947367</v>
      </c>
      <c r="S19" s="342">
        <v>-4.1337854653017224E-2</v>
      </c>
    </row>
    <row r="20" spans="1:19" x14ac:dyDescent="0.2">
      <c r="A20" s="46">
        <v>2019</v>
      </c>
      <c r="B20" s="46">
        <v>1</v>
      </c>
      <c r="C20" s="46">
        <v>65</v>
      </c>
      <c r="D20" s="46">
        <v>137</v>
      </c>
      <c r="E20" s="76">
        <f t="shared" si="1"/>
        <v>0.47445255474452552</v>
      </c>
      <c r="F20" s="46">
        <v>132</v>
      </c>
      <c r="G20" s="46">
        <v>137</v>
      </c>
      <c r="H20" s="74">
        <f t="shared" si="2"/>
        <v>0.96350364963503654</v>
      </c>
      <c r="I20" s="46">
        <v>129</v>
      </c>
      <c r="J20" s="46">
        <v>137</v>
      </c>
      <c r="K20" s="72">
        <f t="shared" si="3"/>
        <v>0.94160583941605835</v>
      </c>
      <c r="L20" s="72">
        <v>3.4009299999999999E-2</v>
      </c>
      <c r="M20" s="46">
        <v>61</v>
      </c>
      <c r="N20" s="46">
        <v>133</v>
      </c>
      <c r="O20" s="87">
        <f t="shared" si="0"/>
        <v>0.45864661654135336</v>
      </c>
      <c r="P20" s="341">
        <v>17.994361685128162</v>
      </c>
      <c r="Q20" s="341">
        <v>3.0710214655110639</v>
      </c>
      <c r="R20" s="341">
        <v>0.3206420176991151</v>
      </c>
      <c r="S20" s="342">
        <v>-1.7271504310344833E-2</v>
      </c>
    </row>
    <row r="21" spans="1:19" x14ac:dyDescent="0.2">
      <c r="A21" s="46">
        <v>2019</v>
      </c>
      <c r="B21" s="46">
        <v>0</v>
      </c>
      <c r="C21" s="46">
        <v>9</v>
      </c>
      <c r="D21" s="46">
        <v>135</v>
      </c>
      <c r="E21" s="76">
        <f t="shared" si="1"/>
        <v>6.6666666666666666E-2</v>
      </c>
      <c r="F21" s="46">
        <v>9</v>
      </c>
      <c r="G21" s="46">
        <v>135</v>
      </c>
      <c r="H21" s="74">
        <f t="shared" si="2"/>
        <v>6.6666666666666666E-2</v>
      </c>
      <c r="I21" s="46">
        <v>11</v>
      </c>
      <c r="J21" s="46">
        <v>134</v>
      </c>
      <c r="K21" s="72">
        <f t="shared" si="3"/>
        <v>8.2089552238805971E-2</v>
      </c>
      <c r="L21" s="72">
        <v>2.3942499999999999E-2</v>
      </c>
      <c r="M21" s="46">
        <v>67</v>
      </c>
      <c r="N21" s="46">
        <v>134</v>
      </c>
      <c r="O21" s="87">
        <f t="shared" si="0"/>
        <v>0.5</v>
      </c>
      <c r="P21" s="341">
        <v>19.666090758429405</v>
      </c>
      <c r="Q21" s="341">
        <v>2.7677179949169597</v>
      </c>
      <c r="R21" s="341">
        <v>0.31736321810526325</v>
      </c>
      <c r="S21" s="342">
        <v>-4.7720909664583318E-2</v>
      </c>
    </row>
    <row r="22" spans="1:19" x14ac:dyDescent="0.2">
      <c r="A22" s="46">
        <v>2020</v>
      </c>
      <c r="B22" s="46">
        <v>1</v>
      </c>
      <c r="C22" s="46">
        <v>86</v>
      </c>
      <c r="D22" s="46">
        <v>139</v>
      </c>
      <c r="E22" s="76">
        <f t="shared" si="1"/>
        <v>0.61870503597122306</v>
      </c>
      <c r="F22" s="46">
        <v>131</v>
      </c>
      <c r="G22" s="46">
        <v>139</v>
      </c>
      <c r="H22" s="74">
        <f t="shared" si="2"/>
        <v>0.94244604316546765</v>
      </c>
      <c r="I22" s="46">
        <v>131</v>
      </c>
      <c r="J22" s="46">
        <v>139</v>
      </c>
      <c r="K22" s="72">
        <f t="shared" si="3"/>
        <v>0.94244604316546765</v>
      </c>
      <c r="L22" s="72">
        <v>3.7005299999999998E-2</v>
      </c>
      <c r="M22" s="46">
        <v>76</v>
      </c>
      <c r="N22" s="46">
        <v>136</v>
      </c>
      <c r="O22" s="87">
        <f t="shared" si="0"/>
        <v>0.55882352941176472</v>
      </c>
      <c r="P22" s="341">
        <v>18.03318864940637</v>
      </c>
      <c r="Q22" s="341">
        <v>3.2911885477113056</v>
      </c>
      <c r="R22" s="341">
        <v>0.32653863302752295</v>
      </c>
      <c r="S22" s="342">
        <v>-3.1564827678571432E-2</v>
      </c>
    </row>
    <row r="23" spans="1:19" x14ac:dyDescent="0.2">
      <c r="A23" s="47">
        <v>2020</v>
      </c>
      <c r="B23" s="47">
        <v>0</v>
      </c>
      <c r="C23" s="47">
        <v>13</v>
      </c>
      <c r="D23" s="47">
        <v>140</v>
      </c>
      <c r="E23" s="77">
        <f t="shared" si="1"/>
        <v>9.285714285714286E-2</v>
      </c>
      <c r="F23" s="47">
        <v>32</v>
      </c>
      <c r="G23" s="47">
        <v>140</v>
      </c>
      <c r="H23" s="75">
        <f t="shared" si="2"/>
        <v>0.22857142857142856</v>
      </c>
      <c r="I23" s="47">
        <v>19</v>
      </c>
      <c r="J23" s="47">
        <v>139</v>
      </c>
      <c r="K23" s="73">
        <f t="shared" si="3"/>
        <v>0.1366906474820144</v>
      </c>
      <c r="L23" s="73">
        <v>2.4617E-2</v>
      </c>
      <c r="M23" s="47">
        <v>74</v>
      </c>
      <c r="N23" s="47">
        <v>140</v>
      </c>
      <c r="O23" s="140">
        <f t="shared" si="0"/>
        <v>0.52857142857142858</v>
      </c>
      <c r="P23" s="343">
        <v>19.865884553107492</v>
      </c>
      <c r="Q23" s="343">
        <v>3.0769144410085114</v>
      </c>
      <c r="R23" s="343">
        <v>0.28002423505737684</v>
      </c>
      <c r="S23" s="344">
        <v>-7.7051376530241938E-2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94D4F-BF9C-4DCF-A7BF-21C495962AD1}">
  <dimension ref="A1:BG38"/>
  <sheetViews>
    <sheetView showGridLines="0" workbookViewId="0">
      <selection activeCell="F13" sqref="F13"/>
    </sheetView>
  </sheetViews>
  <sheetFormatPr baseColWidth="10" defaultColWidth="9" defaultRowHeight="16" x14ac:dyDescent="0.2"/>
  <cols>
    <col min="1" max="1" width="24.83203125" style="19" bestFit="1" customWidth="1"/>
    <col min="2" max="2" width="7.6640625" style="19" bestFit="1" customWidth="1"/>
    <col min="3" max="4" width="8.6640625" style="19" bestFit="1" customWidth="1"/>
    <col min="5" max="5" width="8.1640625" style="19" bestFit="1" customWidth="1"/>
    <col min="6" max="7" width="9" style="19"/>
    <col min="8" max="8" width="24.83203125" style="19" bestFit="1" customWidth="1"/>
    <col min="9" max="9" width="7.6640625" style="19" bestFit="1" customWidth="1"/>
    <col min="10" max="11" width="8.6640625" style="19" bestFit="1" customWidth="1"/>
    <col min="12" max="12" width="8.1640625" style="19" bestFit="1" customWidth="1"/>
    <col min="13" max="14" width="9" style="19"/>
    <col min="15" max="15" width="31.1640625" style="19" bestFit="1" customWidth="1"/>
    <col min="16" max="16" width="7.6640625" style="19" bestFit="1" customWidth="1"/>
    <col min="17" max="18" width="8.6640625" style="19" bestFit="1" customWidth="1"/>
    <col min="19" max="19" width="8.1640625" style="19" bestFit="1" customWidth="1"/>
    <col min="20" max="21" width="9" style="19"/>
    <col min="22" max="22" width="30.33203125" style="19" bestFit="1" customWidth="1"/>
    <col min="23" max="23" width="7.6640625" style="19" bestFit="1" customWidth="1"/>
    <col min="24" max="25" width="8.6640625" style="19" bestFit="1" customWidth="1"/>
    <col min="26" max="26" width="8.1640625" style="19" bestFit="1" customWidth="1"/>
    <col min="27" max="31" width="9" style="19"/>
    <col min="32" max="32" width="24.83203125" style="19" bestFit="1" customWidth="1"/>
    <col min="33" max="33" width="7.6640625" style="19" bestFit="1" customWidth="1"/>
    <col min="34" max="35" width="8.6640625" style="19" bestFit="1" customWidth="1"/>
    <col min="36" max="36" width="8.1640625" style="19" bestFit="1" customWidth="1"/>
    <col min="37" max="38" width="9" style="19"/>
    <col min="39" max="39" width="24.83203125" style="19" bestFit="1" customWidth="1"/>
    <col min="40" max="40" width="7.6640625" style="19" bestFit="1" customWidth="1"/>
    <col min="41" max="42" width="8.6640625" style="19" bestFit="1" customWidth="1"/>
    <col min="43" max="43" width="8.1640625" style="19" bestFit="1" customWidth="1"/>
    <col min="44" max="45" width="9" style="19"/>
    <col min="46" max="46" width="31.1640625" style="19" bestFit="1" customWidth="1"/>
    <col min="47" max="47" width="7.6640625" style="19" bestFit="1" customWidth="1"/>
    <col min="48" max="49" width="8.6640625" style="19" bestFit="1" customWidth="1"/>
    <col min="50" max="50" width="8.1640625" style="19" bestFit="1" customWidth="1"/>
    <col min="51" max="52" width="9" style="19"/>
    <col min="53" max="53" width="30.33203125" style="19" bestFit="1" customWidth="1"/>
    <col min="54" max="54" width="7.6640625" style="19" bestFit="1" customWidth="1"/>
    <col min="55" max="56" width="8.6640625" style="19" bestFit="1" customWidth="1"/>
    <col min="57" max="57" width="8.1640625" style="19" bestFit="1" customWidth="1"/>
    <col min="58" max="16384" width="9" style="19"/>
  </cols>
  <sheetData>
    <row r="1" spans="1:59" x14ac:dyDescent="0.2">
      <c r="A1" s="370" t="s">
        <v>4617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C1" s="19" t="s">
        <v>4602</v>
      </c>
      <c r="AF1" s="370" t="s">
        <v>4599</v>
      </c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</row>
    <row r="2" spans="1:59" x14ac:dyDescent="0.2">
      <c r="AC2" s="19" t="s">
        <v>4602</v>
      </c>
    </row>
    <row r="3" spans="1:59" ht="17" thickBot="1" x14ac:dyDescent="0.25">
      <c r="A3" s="379" t="s">
        <v>4175</v>
      </c>
      <c r="B3" s="379"/>
      <c r="C3" s="379"/>
      <c r="D3" s="379"/>
      <c r="E3" s="379"/>
      <c r="F3" s="69"/>
      <c r="G3" s="69"/>
      <c r="H3" s="379" t="s">
        <v>4176</v>
      </c>
      <c r="I3" s="379"/>
      <c r="J3" s="379"/>
      <c r="K3" s="379"/>
      <c r="L3" s="379"/>
      <c r="M3" s="122"/>
      <c r="N3" s="122"/>
      <c r="O3" s="379" t="s">
        <v>4600</v>
      </c>
      <c r="P3" s="379"/>
      <c r="Q3" s="379"/>
      <c r="R3" s="379"/>
      <c r="S3" s="379"/>
      <c r="T3" s="122"/>
      <c r="U3" s="122"/>
      <c r="V3" s="379" t="s">
        <v>4601</v>
      </c>
      <c r="W3" s="379"/>
      <c r="X3" s="379"/>
      <c r="Y3" s="379"/>
      <c r="Z3" s="379"/>
      <c r="AC3" s="19" t="s">
        <v>4602</v>
      </c>
      <c r="AF3" s="379" t="s">
        <v>4175</v>
      </c>
      <c r="AG3" s="379"/>
      <c r="AH3" s="379"/>
      <c r="AI3" s="379"/>
      <c r="AJ3" s="379"/>
      <c r="AK3" s="69"/>
      <c r="AL3" s="69"/>
      <c r="AM3" s="379" t="s">
        <v>4176</v>
      </c>
      <c r="AN3" s="379"/>
      <c r="AO3" s="379"/>
      <c r="AP3" s="379"/>
      <c r="AQ3" s="379"/>
      <c r="AR3" s="122"/>
      <c r="AS3" s="122"/>
      <c r="AT3" s="379" t="s">
        <v>4600</v>
      </c>
      <c r="AU3" s="379"/>
      <c r="AV3" s="379"/>
      <c r="AW3" s="379"/>
      <c r="AX3" s="379"/>
      <c r="AY3" s="122"/>
      <c r="AZ3" s="122"/>
      <c r="BA3" s="379" t="s">
        <v>4601</v>
      </c>
      <c r="BB3" s="379"/>
      <c r="BC3" s="379"/>
      <c r="BD3" s="379"/>
      <c r="BE3" s="379"/>
    </row>
    <row r="4" spans="1:59" x14ac:dyDescent="0.2">
      <c r="AC4" s="19" t="s">
        <v>4602</v>
      </c>
    </row>
    <row r="5" spans="1:59" x14ac:dyDescent="0.2">
      <c r="A5" s="84" t="s">
        <v>4177</v>
      </c>
      <c r="H5" s="84" t="s">
        <v>4177</v>
      </c>
      <c r="O5" s="84" t="s">
        <v>4178</v>
      </c>
      <c r="V5" s="70" t="s">
        <v>4178</v>
      </c>
      <c r="AC5" s="19" t="s">
        <v>4602</v>
      </c>
      <c r="AF5" s="84" t="s">
        <v>4177</v>
      </c>
      <c r="AM5" s="84" t="s">
        <v>4177</v>
      </c>
      <c r="AT5" s="84" t="s">
        <v>4178</v>
      </c>
      <c r="BA5" s="70" t="s">
        <v>4178</v>
      </c>
    </row>
    <row r="6" spans="1:59" x14ac:dyDescent="0.2">
      <c r="A6" s="55"/>
      <c r="B6" s="56"/>
      <c r="C6" s="56" t="s">
        <v>4179</v>
      </c>
      <c r="D6" s="56" t="s">
        <v>4180</v>
      </c>
      <c r="E6" s="57"/>
      <c r="H6" s="55"/>
      <c r="I6" s="56"/>
      <c r="J6" s="56" t="s">
        <v>4179</v>
      </c>
      <c r="K6" s="56" t="s">
        <v>4180</v>
      </c>
      <c r="L6" s="57"/>
      <c r="O6" s="55"/>
      <c r="P6" s="56"/>
      <c r="Q6" s="56" t="s">
        <v>4179</v>
      </c>
      <c r="R6" s="56" t="s">
        <v>4180</v>
      </c>
      <c r="S6" s="57"/>
      <c r="V6" s="55"/>
      <c r="W6" s="56"/>
      <c r="X6" s="56" t="s">
        <v>4179</v>
      </c>
      <c r="Y6" s="56" t="s">
        <v>4180</v>
      </c>
      <c r="Z6" s="57"/>
      <c r="AC6" s="19" t="s">
        <v>4602</v>
      </c>
      <c r="AF6" s="55"/>
      <c r="AG6" s="56"/>
      <c r="AH6" s="56" t="s">
        <v>4179</v>
      </c>
      <c r="AI6" s="56" t="s">
        <v>4180</v>
      </c>
      <c r="AJ6" s="57"/>
      <c r="AM6" s="55"/>
      <c r="AN6" s="56"/>
      <c r="AO6" s="56" t="s">
        <v>4179</v>
      </c>
      <c r="AP6" s="56" t="s">
        <v>4180</v>
      </c>
      <c r="AQ6" s="57"/>
      <c r="AT6" s="55"/>
      <c r="AU6" s="56"/>
      <c r="AV6" s="56" t="s">
        <v>4179</v>
      </c>
      <c r="AW6" s="56" t="s">
        <v>4180</v>
      </c>
      <c r="AX6" s="57"/>
      <c r="BA6" s="55"/>
      <c r="BB6" s="56"/>
      <c r="BC6" s="56" t="s">
        <v>4179</v>
      </c>
      <c r="BD6" s="56" t="s">
        <v>4180</v>
      </c>
      <c r="BE6" s="57"/>
    </row>
    <row r="7" spans="1:59" x14ac:dyDescent="0.2">
      <c r="A7" s="58"/>
      <c r="B7" s="59"/>
      <c r="C7" s="59" t="s">
        <v>4181</v>
      </c>
      <c r="D7" s="59" t="s">
        <v>4182</v>
      </c>
      <c r="E7" s="60" t="s">
        <v>4183</v>
      </c>
      <c r="H7" s="58"/>
      <c r="I7" s="59"/>
      <c r="J7" s="59" t="s">
        <v>4181</v>
      </c>
      <c r="K7" s="59" t="s">
        <v>4182</v>
      </c>
      <c r="L7" s="60" t="s">
        <v>4183</v>
      </c>
      <c r="O7" s="58"/>
      <c r="P7" s="59"/>
      <c r="Q7" s="59" t="s">
        <v>4181</v>
      </c>
      <c r="R7" s="59" t="s">
        <v>4182</v>
      </c>
      <c r="S7" s="60" t="s">
        <v>4183</v>
      </c>
      <c r="V7" s="58"/>
      <c r="W7" s="59"/>
      <c r="X7" s="59" t="s">
        <v>4181</v>
      </c>
      <c r="Y7" s="59" t="s">
        <v>4182</v>
      </c>
      <c r="Z7" s="60" t="s">
        <v>4183</v>
      </c>
      <c r="AC7" s="19" t="s">
        <v>4602</v>
      </c>
      <c r="AF7" s="58"/>
      <c r="AG7" s="59"/>
      <c r="AH7" s="59" t="s">
        <v>4181</v>
      </c>
      <c r="AI7" s="59" t="s">
        <v>4182</v>
      </c>
      <c r="AJ7" s="60" t="s">
        <v>4183</v>
      </c>
      <c r="AM7" s="58"/>
      <c r="AN7" s="59"/>
      <c r="AO7" s="59" t="s">
        <v>4181</v>
      </c>
      <c r="AP7" s="59" t="s">
        <v>4182</v>
      </c>
      <c r="AQ7" s="60" t="s">
        <v>4183</v>
      </c>
      <c r="AT7" s="58"/>
      <c r="AU7" s="59"/>
      <c r="AV7" s="59" t="s">
        <v>4181</v>
      </c>
      <c r="AW7" s="59" t="s">
        <v>4182</v>
      </c>
      <c r="AX7" s="60" t="s">
        <v>4183</v>
      </c>
      <c r="BA7" s="58"/>
      <c r="BB7" s="59"/>
      <c r="BC7" s="59" t="s">
        <v>4181</v>
      </c>
      <c r="BD7" s="59" t="s">
        <v>4182</v>
      </c>
      <c r="BE7" s="60" t="s">
        <v>4183</v>
      </c>
    </row>
    <row r="8" spans="1:59" x14ac:dyDescent="0.2">
      <c r="A8" s="58" t="s">
        <v>4184</v>
      </c>
      <c r="B8" s="62" t="s">
        <v>4185</v>
      </c>
      <c r="C8" s="64">
        <v>1.0330000000000001E-2</v>
      </c>
      <c r="D8" s="64">
        <v>3.5089000000000002E-2</v>
      </c>
      <c r="E8" s="65">
        <f>D8-C8</f>
        <v>2.4759000000000003E-2</v>
      </c>
      <c r="H8" s="58" t="s">
        <v>4184</v>
      </c>
      <c r="I8" s="62" t="s">
        <v>4185</v>
      </c>
      <c r="J8" s="64">
        <v>1.7795999999999999E-2</v>
      </c>
      <c r="K8" s="64">
        <v>5.6443E-2</v>
      </c>
      <c r="L8" s="65">
        <f>K8-J8</f>
        <v>3.8647000000000001E-2</v>
      </c>
      <c r="O8" s="58" t="s">
        <v>4184</v>
      </c>
      <c r="P8" s="62" t="s">
        <v>4185</v>
      </c>
      <c r="Q8" s="64">
        <v>1.0330000000000001E-2</v>
      </c>
      <c r="R8" s="64">
        <v>2.2276000000000001E-2</v>
      </c>
      <c r="S8" s="65">
        <f>R8-Q8</f>
        <v>1.1946E-2</v>
      </c>
      <c r="V8" s="58" t="s">
        <v>4184</v>
      </c>
      <c r="W8" s="62" t="s">
        <v>4185</v>
      </c>
      <c r="X8" s="64">
        <v>2.2276000000000001E-2</v>
      </c>
      <c r="Y8" s="64">
        <v>5.6441999999999999E-2</v>
      </c>
      <c r="Z8" s="65">
        <f>Y8-X8</f>
        <v>3.4166000000000002E-2</v>
      </c>
      <c r="AC8" s="19" t="s">
        <v>4602</v>
      </c>
      <c r="AF8" s="58" t="s">
        <v>4184</v>
      </c>
      <c r="AG8" s="62" t="s">
        <v>4185</v>
      </c>
      <c r="AH8" s="64">
        <v>1.0330000000000001E-2</v>
      </c>
      <c r="AI8" s="64">
        <v>3.8783999999999999E-2</v>
      </c>
      <c r="AJ8" s="65">
        <f>AI8-AH8</f>
        <v>2.8454E-2</v>
      </c>
      <c r="AM8" s="58" t="s">
        <v>4184</v>
      </c>
      <c r="AN8" s="62" t="s">
        <v>4185</v>
      </c>
      <c r="AO8" s="64">
        <v>1.7795999999999999E-2</v>
      </c>
      <c r="AP8" s="64">
        <v>6.6297999999999996E-2</v>
      </c>
      <c r="AQ8" s="65">
        <f>AP8-AO8</f>
        <v>4.8501999999999997E-2</v>
      </c>
      <c r="AT8" s="58" t="s">
        <v>4184</v>
      </c>
      <c r="AU8" s="62" t="s">
        <v>4185</v>
      </c>
      <c r="AV8" s="64">
        <v>1.0330000000000001E-2</v>
      </c>
      <c r="AW8" s="64">
        <v>2.2276000000000001E-2</v>
      </c>
      <c r="AX8" s="65">
        <f>AW8-AV8</f>
        <v>1.1946E-2</v>
      </c>
      <c r="BA8" s="58" t="s">
        <v>4184</v>
      </c>
      <c r="BB8" s="62" t="s">
        <v>4185</v>
      </c>
      <c r="BC8" s="64">
        <v>2.2276000000000001E-2</v>
      </c>
      <c r="BD8" s="64">
        <v>6.6297999999999996E-2</v>
      </c>
      <c r="BE8" s="65">
        <f>BD8-BC8</f>
        <v>4.4021999999999992E-2</v>
      </c>
    </row>
    <row r="9" spans="1:59" x14ac:dyDescent="0.2">
      <c r="A9" s="58" t="s">
        <v>4186</v>
      </c>
      <c r="B9" s="62" t="s">
        <v>4187</v>
      </c>
      <c r="C9" s="64">
        <v>0.28233999999999998</v>
      </c>
      <c r="D9" s="64">
        <v>0.40724399999999999</v>
      </c>
      <c r="E9" s="65">
        <f>D9-C9</f>
        <v>0.12490400000000002</v>
      </c>
      <c r="H9" s="58" t="s">
        <v>4186</v>
      </c>
      <c r="I9" s="62" t="s">
        <v>4187</v>
      </c>
      <c r="J9" s="64">
        <v>0.33353300000000002</v>
      </c>
      <c r="K9" s="64">
        <v>0.47890300000000002</v>
      </c>
      <c r="L9" s="65">
        <f>K9-J9</f>
        <v>0.14537</v>
      </c>
      <c r="O9" s="58" t="s">
        <v>4186</v>
      </c>
      <c r="P9" s="62" t="s">
        <v>4187</v>
      </c>
      <c r="Q9" s="64">
        <v>0.28233999999999998</v>
      </c>
      <c r="R9" s="64">
        <v>0.36424899999999999</v>
      </c>
      <c r="S9" s="65">
        <f>R9-Q9</f>
        <v>8.190900000000001E-2</v>
      </c>
      <c r="V9" s="58" t="s">
        <v>4186</v>
      </c>
      <c r="W9" s="62" t="s">
        <v>4187</v>
      </c>
      <c r="X9" s="64">
        <v>0.36424899999999999</v>
      </c>
      <c r="Y9" s="64">
        <v>0.47890500000000003</v>
      </c>
      <c r="Z9" s="65">
        <f>Y9-X9</f>
        <v>0.11465600000000004</v>
      </c>
      <c r="AC9" s="19" t="s">
        <v>4602</v>
      </c>
      <c r="AF9" s="58" t="s">
        <v>4186</v>
      </c>
      <c r="AG9" s="62" t="s">
        <v>4187</v>
      </c>
      <c r="AH9" s="64">
        <v>0.28564000000000001</v>
      </c>
      <c r="AI9" s="64">
        <v>0.43591999999999997</v>
      </c>
      <c r="AJ9" s="65">
        <f>AI9-AH9</f>
        <v>0.15027999999999997</v>
      </c>
      <c r="AM9" s="58" t="s">
        <v>4186</v>
      </c>
      <c r="AN9" s="62" t="s">
        <v>4187</v>
      </c>
      <c r="AO9" s="64">
        <v>0.35212700000000002</v>
      </c>
      <c r="AP9" s="64">
        <v>0.50908900000000001</v>
      </c>
      <c r="AQ9" s="65">
        <f>AP9-AO9</f>
        <v>0.15696199999999999</v>
      </c>
      <c r="AT9" s="58" t="s">
        <v>4186</v>
      </c>
      <c r="AU9" s="62" t="s">
        <v>4187</v>
      </c>
      <c r="AV9" s="64">
        <v>0.28564000000000001</v>
      </c>
      <c r="AW9" s="64">
        <v>0.39201900000000001</v>
      </c>
      <c r="AX9" s="65">
        <f>AW9-AV9</f>
        <v>0.106379</v>
      </c>
      <c r="BA9" s="58" t="s">
        <v>4186</v>
      </c>
      <c r="BB9" s="62" t="s">
        <v>4187</v>
      </c>
      <c r="BC9" s="64">
        <v>0.39201900000000001</v>
      </c>
      <c r="BD9" s="64">
        <v>0.50908900000000001</v>
      </c>
      <c r="BE9" s="65">
        <f>BD9-BC9</f>
        <v>0.11707000000000001</v>
      </c>
    </row>
    <row r="10" spans="1:59" x14ac:dyDescent="0.2">
      <c r="A10" s="61"/>
      <c r="B10" s="63" t="s">
        <v>4188</v>
      </c>
      <c r="C10" s="66">
        <f>C9-C8</f>
        <v>0.27200999999999997</v>
      </c>
      <c r="D10" s="66">
        <f>D9-D8</f>
        <v>0.37215500000000001</v>
      </c>
      <c r="E10" s="67">
        <f>D10-C10</f>
        <v>0.10014500000000004</v>
      </c>
      <c r="H10" s="61"/>
      <c r="I10" s="63" t="s">
        <v>4188</v>
      </c>
      <c r="J10" s="66">
        <f>J9-J8</f>
        <v>0.31573700000000005</v>
      </c>
      <c r="K10" s="66">
        <f>K9-K8</f>
        <v>0.42246</v>
      </c>
      <c r="L10" s="67">
        <f>K10-J10</f>
        <v>0.10672299999999996</v>
      </c>
      <c r="O10" s="61"/>
      <c r="P10" s="63" t="s">
        <v>4188</v>
      </c>
      <c r="Q10" s="66">
        <f>Q9-Q8</f>
        <v>0.27200999999999997</v>
      </c>
      <c r="R10" s="66">
        <f>R9-R8</f>
        <v>0.34197299999999997</v>
      </c>
      <c r="S10" s="67">
        <f>R10-Q10</f>
        <v>6.9962999999999997E-2</v>
      </c>
      <c r="V10" s="61"/>
      <c r="W10" s="63" t="s">
        <v>4188</v>
      </c>
      <c r="X10" s="66">
        <f>X9-X8</f>
        <v>0.34197299999999997</v>
      </c>
      <c r="Y10" s="66">
        <f>Y9-Y8</f>
        <v>0.42246300000000003</v>
      </c>
      <c r="Z10" s="67">
        <f>Y10-X10</f>
        <v>8.0490000000000061E-2</v>
      </c>
      <c r="AC10" s="19" t="s">
        <v>4602</v>
      </c>
      <c r="AF10" s="61"/>
      <c r="AG10" s="63" t="s">
        <v>4188</v>
      </c>
      <c r="AH10" s="66">
        <f>AH9-AH8</f>
        <v>0.27531</v>
      </c>
      <c r="AI10" s="66">
        <f>AI9-AI8</f>
        <v>0.39713599999999999</v>
      </c>
      <c r="AJ10" s="67">
        <f>AI10-AH10</f>
        <v>0.12182599999999999</v>
      </c>
      <c r="AM10" s="61"/>
      <c r="AN10" s="63" t="s">
        <v>4188</v>
      </c>
      <c r="AO10" s="66">
        <f>AO9-AO8</f>
        <v>0.33433100000000004</v>
      </c>
      <c r="AP10" s="66">
        <f>AP9-AP8</f>
        <v>0.44279100000000005</v>
      </c>
      <c r="AQ10" s="67">
        <f>AP10-AO10</f>
        <v>0.10846</v>
      </c>
      <c r="AT10" s="61"/>
      <c r="AU10" s="63" t="s">
        <v>4188</v>
      </c>
      <c r="AV10" s="66">
        <f>AV9-AV8</f>
        <v>0.27531</v>
      </c>
      <c r="AW10" s="66">
        <f>AW9-AW8</f>
        <v>0.36974299999999999</v>
      </c>
      <c r="AX10" s="67">
        <f>AW10-AV10</f>
        <v>9.4432999999999989E-2</v>
      </c>
      <c r="BA10" s="61"/>
      <c r="BB10" s="63" t="s">
        <v>4188</v>
      </c>
      <c r="BC10" s="66">
        <f>BC9-BC8</f>
        <v>0.36974299999999999</v>
      </c>
      <c r="BD10" s="66">
        <f>BD9-BD8</f>
        <v>0.44279100000000005</v>
      </c>
      <c r="BE10" s="67">
        <f>BD10-BC10</f>
        <v>7.3048000000000057E-2</v>
      </c>
      <c r="BG10" s="68"/>
    </row>
    <row r="11" spans="1:59" x14ac:dyDescent="0.2">
      <c r="AC11" s="19" t="s">
        <v>4602</v>
      </c>
    </row>
    <row r="12" spans="1:59" x14ac:dyDescent="0.2">
      <c r="A12" s="84" t="s">
        <v>4189</v>
      </c>
      <c r="H12" s="84" t="s">
        <v>4189</v>
      </c>
      <c r="O12" s="84" t="s">
        <v>4190</v>
      </c>
      <c r="V12" s="70" t="s">
        <v>4191</v>
      </c>
      <c r="AC12" s="19" t="s">
        <v>4602</v>
      </c>
      <c r="AF12" s="84" t="s">
        <v>4189</v>
      </c>
      <c r="AM12" s="84" t="s">
        <v>4189</v>
      </c>
      <c r="AT12" s="84" t="s">
        <v>4190</v>
      </c>
      <c r="BA12" s="70" t="s">
        <v>4191</v>
      </c>
    </row>
    <row r="13" spans="1:59" x14ac:dyDescent="0.2">
      <c r="A13" s="55"/>
      <c r="B13" s="56"/>
      <c r="C13" s="56" t="s">
        <v>4179</v>
      </c>
      <c r="D13" s="56" t="s">
        <v>4180</v>
      </c>
      <c r="E13" s="57"/>
      <c r="H13" s="55"/>
      <c r="I13" s="56"/>
      <c r="J13" s="56" t="s">
        <v>4179</v>
      </c>
      <c r="K13" s="56" t="s">
        <v>4180</v>
      </c>
      <c r="L13" s="57"/>
      <c r="O13" s="55"/>
      <c r="P13" s="56"/>
      <c r="Q13" s="56" t="s">
        <v>4179</v>
      </c>
      <c r="R13" s="56" t="s">
        <v>4180</v>
      </c>
      <c r="S13" s="57"/>
      <c r="V13" s="55"/>
      <c r="W13" s="56"/>
      <c r="X13" s="56" t="s">
        <v>4179</v>
      </c>
      <c r="Y13" s="56" t="s">
        <v>4180</v>
      </c>
      <c r="Z13" s="57"/>
      <c r="AC13" s="19" t="s">
        <v>4602</v>
      </c>
      <c r="AF13" s="55"/>
      <c r="AG13" s="56"/>
      <c r="AH13" s="56" t="s">
        <v>4179</v>
      </c>
      <c r="AI13" s="56" t="s">
        <v>4180</v>
      </c>
      <c r="AJ13" s="57"/>
      <c r="AM13" s="55"/>
      <c r="AN13" s="56"/>
      <c r="AO13" s="56" t="s">
        <v>4179</v>
      </c>
      <c r="AP13" s="56" t="s">
        <v>4180</v>
      </c>
      <c r="AQ13" s="57"/>
      <c r="AT13" s="55"/>
      <c r="AU13" s="56"/>
      <c r="AV13" s="56" t="s">
        <v>4179</v>
      </c>
      <c r="AW13" s="56" t="s">
        <v>4180</v>
      </c>
      <c r="AX13" s="57"/>
      <c r="BA13" s="55"/>
      <c r="BB13" s="56"/>
      <c r="BC13" s="56" t="s">
        <v>4179</v>
      </c>
      <c r="BD13" s="56" t="s">
        <v>4180</v>
      </c>
      <c r="BE13" s="57"/>
    </row>
    <row r="14" spans="1:59" x14ac:dyDescent="0.2">
      <c r="A14" s="58"/>
      <c r="B14" s="59"/>
      <c r="C14" s="59" t="s">
        <v>4181</v>
      </c>
      <c r="D14" s="59" t="s">
        <v>4182</v>
      </c>
      <c r="E14" s="60" t="s">
        <v>4183</v>
      </c>
      <c r="H14" s="58"/>
      <c r="I14" s="59"/>
      <c r="J14" s="59" t="s">
        <v>4181</v>
      </c>
      <c r="K14" s="59" t="s">
        <v>4182</v>
      </c>
      <c r="L14" s="60" t="s">
        <v>4183</v>
      </c>
      <c r="O14" s="58"/>
      <c r="P14" s="59"/>
      <c r="Q14" s="59" t="s">
        <v>4181</v>
      </c>
      <c r="R14" s="59" t="s">
        <v>4182</v>
      </c>
      <c r="S14" s="60" t="s">
        <v>4183</v>
      </c>
      <c r="V14" s="58"/>
      <c r="W14" s="59"/>
      <c r="X14" s="59" t="s">
        <v>4181</v>
      </c>
      <c r="Y14" s="59" t="s">
        <v>4182</v>
      </c>
      <c r="Z14" s="60" t="s">
        <v>4183</v>
      </c>
      <c r="AC14" s="19" t="s">
        <v>4602</v>
      </c>
      <c r="AF14" s="58"/>
      <c r="AG14" s="59"/>
      <c r="AH14" s="59" t="s">
        <v>4181</v>
      </c>
      <c r="AI14" s="59" t="s">
        <v>4182</v>
      </c>
      <c r="AJ14" s="60" t="s">
        <v>4183</v>
      </c>
      <c r="AM14" s="58"/>
      <c r="AN14" s="59"/>
      <c r="AO14" s="59" t="s">
        <v>4181</v>
      </c>
      <c r="AP14" s="59" t="s">
        <v>4182</v>
      </c>
      <c r="AQ14" s="60" t="s">
        <v>4183</v>
      </c>
      <c r="AT14" s="58"/>
      <c r="AU14" s="59"/>
      <c r="AV14" s="59" t="s">
        <v>4181</v>
      </c>
      <c r="AW14" s="59" t="s">
        <v>4182</v>
      </c>
      <c r="AX14" s="60" t="s">
        <v>4183</v>
      </c>
      <c r="BA14" s="58"/>
      <c r="BB14" s="59"/>
      <c r="BC14" s="59" t="s">
        <v>4181</v>
      </c>
      <c r="BD14" s="59" t="s">
        <v>4182</v>
      </c>
      <c r="BE14" s="60" t="s">
        <v>4183</v>
      </c>
    </row>
    <row r="15" spans="1:59" x14ac:dyDescent="0.2">
      <c r="A15" s="58" t="s">
        <v>4184</v>
      </c>
      <c r="B15" s="62" t="s">
        <v>4185</v>
      </c>
      <c r="C15" s="64">
        <v>6.9629999999999996E-3</v>
      </c>
      <c r="D15" s="64">
        <v>5.2463999999999997E-2</v>
      </c>
      <c r="E15" s="65">
        <f>D15-C15</f>
        <v>4.5501E-2</v>
      </c>
      <c r="H15" s="58" t="s">
        <v>4184</v>
      </c>
      <c r="I15" s="62" t="s">
        <v>4185</v>
      </c>
      <c r="J15" s="64">
        <v>1.4264000000000001E-2</v>
      </c>
      <c r="K15" s="64">
        <v>0.10883</v>
      </c>
      <c r="L15" s="65">
        <f>K15-J15</f>
        <v>9.4565999999999997E-2</v>
      </c>
      <c r="O15" s="58" t="s">
        <v>4184</v>
      </c>
      <c r="P15" s="62" t="s">
        <v>4185</v>
      </c>
      <c r="Q15" s="64">
        <v>6.9629999999999996E-3</v>
      </c>
      <c r="R15" s="64">
        <v>1.8644000000000001E-2</v>
      </c>
      <c r="S15" s="65">
        <f>R15-Q15</f>
        <v>1.1681E-2</v>
      </c>
      <c r="V15" s="58" t="s">
        <v>4184</v>
      </c>
      <c r="W15" s="62" t="s">
        <v>4185</v>
      </c>
      <c r="X15" s="64">
        <v>1.8644000000000001E-2</v>
      </c>
      <c r="Y15" s="64">
        <v>0.108829</v>
      </c>
      <c r="Z15" s="65">
        <f>Y15-X15</f>
        <v>9.0184999999999987E-2</v>
      </c>
      <c r="AC15" s="19" t="s">
        <v>4602</v>
      </c>
      <c r="AF15" s="58" t="s">
        <v>4184</v>
      </c>
      <c r="AG15" s="62" t="s">
        <v>4185</v>
      </c>
      <c r="AH15" s="64">
        <v>6.9629999999999996E-3</v>
      </c>
      <c r="AI15" s="64">
        <v>5.3440000000000001E-2</v>
      </c>
      <c r="AJ15" s="65">
        <f>AI15-AH15</f>
        <v>4.6477000000000004E-2</v>
      </c>
      <c r="AM15" s="58" t="s">
        <v>4184</v>
      </c>
      <c r="AN15" s="62" t="s">
        <v>4185</v>
      </c>
      <c r="AO15" s="64">
        <v>1.4264000000000001E-2</v>
      </c>
      <c r="AP15" s="64">
        <v>0.11143400000000001</v>
      </c>
      <c r="AQ15" s="65">
        <f>AP15-AO15</f>
        <v>9.7170000000000006E-2</v>
      </c>
      <c r="AT15" s="58" t="s">
        <v>4184</v>
      </c>
      <c r="AU15" s="62" t="s">
        <v>4185</v>
      </c>
      <c r="AV15" s="64">
        <v>6.9629999999999996E-3</v>
      </c>
      <c r="AW15" s="64">
        <v>1.8644000000000001E-2</v>
      </c>
      <c r="AX15" s="65">
        <f>AW15-AV15</f>
        <v>1.1681E-2</v>
      </c>
      <c r="BA15" s="58" t="s">
        <v>4184</v>
      </c>
      <c r="BB15" s="62" t="s">
        <v>4185</v>
      </c>
      <c r="BC15" s="64">
        <v>1.8644000000000001E-2</v>
      </c>
      <c r="BD15" s="64">
        <v>0.11143400000000001</v>
      </c>
      <c r="BE15" s="65">
        <f>BD15-BC15</f>
        <v>9.2790000000000011E-2</v>
      </c>
    </row>
    <row r="16" spans="1:59" x14ac:dyDescent="0.2">
      <c r="A16" s="58" t="s">
        <v>4186</v>
      </c>
      <c r="B16" s="62" t="s">
        <v>4187</v>
      </c>
      <c r="C16" s="64">
        <v>0.86654699999999996</v>
      </c>
      <c r="D16" s="64">
        <v>0.89513200000000004</v>
      </c>
      <c r="E16" s="65">
        <f>D16-C16</f>
        <v>2.8585000000000083E-2</v>
      </c>
      <c r="H16" s="58" t="s">
        <v>4186</v>
      </c>
      <c r="I16" s="62" t="s">
        <v>4187</v>
      </c>
      <c r="J16" s="64">
        <v>0.87955099999999997</v>
      </c>
      <c r="K16" s="64">
        <v>0.90809700000000004</v>
      </c>
      <c r="L16" s="65">
        <f>K16-J16</f>
        <v>2.8546000000000071E-2</v>
      </c>
      <c r="O16" s="58" t="s">
        <v>4186</v>
      </c>
      <c r="P16" s="62" t="s">
        <v>4187</v>
      </c>
      <c r="Q16" s="64">
        <v>0.86654399999999998</v>
      </c>
      <c r="R16" s="64">
        <v>0.88735399999999998</v>
      </c>
      <c r="S16" s="65">
        <f>R16-Q16</f>
        <v>2.0809999999999995E-2</v>
      </c>
      <c r="V16" s="58" t="s">
        <v>4186</v>
      </c>
      <c r="W16" s="62" t="s">
        <v>4187</v>
      </c>
      <c r="X16" s="64">
        <v>0.88735399999999998</v>
      </c>
      <c r="Y16" s="64">
        <v>0.90809700000000004</v>
      </c>
      <c r="Z16" s="65">
        <f>Y16-X16</f>
        <v>2.0743000000000067E-2</v>
      </c>
      <c r="AC16" s="19" t="s">
        <v>4602</v>
      </c>
      <c r="AF16" s="58" t="s">
        <v>4186</v>
      </c>
      <c r="AG16" s="62" t="s">
        <v>4187</v>
      </c>
      <c r="AH16" s="64">
        <v>0.87314400000000003</v>
      </c>
      <c r="AI16" s="64">
        <v>0.92709299999999994</v>
      </c>
      <c r="AJ16" s="65">
        <f>AI16-AH16</f>
        <v>5.3948999999999914E-2</v>
      </c>
      <c r="AM16" s="58" t="s">
        <v>4186</v>
      </c>
      <c r="AN16" s="62" t="s">
        <v>4187</v>
      </c>
      <c r="AO16" s="64">
        <v>0.89806200000000003</v>
      </c>
      <c r="AP16" s="64">
        <v>0.95056200000000002</v>
      </c>
      <c r="AQ16" s="65">
        <f>AP16-AO16</f>
        <v>5.2499999999999991E-2</v>
      </c>
      <c r="AT16" s="58" t="s">
        <v>4186</v>
      </c>
      <c r="AU16" s="62" t="s">
        <v>4187</v>
      </c>
      <c r="AV16" s="64">
        <v>0.87314400000000003</v>
      </c>
      <c r="AW16" s="64">
        <v>0.91301200000000005</v>
      </c>
      <c r="AX16" s="65">
        <f>AW16-AV16</f>
        <v>3.9868000000000015E-2</v>
      </c>
      <c r="BA16" s="58" t="s">
        <v>4186</v>
      </c>
      <c r="BB16" s="62" t="s">
        <v>4187</v>
      </c>
      <c r="BC16" s="64">
        <v>0.91301200000000005</v>
      </c>
      <c r="BD16" s="64">
        <v>0.95056200000000002</v>
      </c>
      <c r="BE16" s="65">
        <f>BD16-BC16</f>
        <v>3.7549999999999972E-2</v>
      </c>
    </row>
    <row r="17" spans="1:57" x14ac:dyDescent="0.2">
      <c r="A17" s="61"/>
      <c r="B17" s="63" t="s">
        <v>4188</v>
      </c>
      <c r="C17" s="66">
        <f>C16-C15</f>
        <v>0.8595839999999999</v>
      </c>
      <c r="D17" s="66">
        <f>D16-D15</f>
        <v>0.84266800000000008</v>
      </c>
      <c r="E17" s="67">
        <f>D17-C17</f>
        <v>-1.691599999999982E-2</v>
      </c>
      <c r="H17" s="61"/>
      <c r="I17" s="63" t="s">
        <v>4188</v>
      </c>
      <c r="J17" s="66">
        <f>J16-J15</f>
        <v>0.86528699999999992</v>
      </c>
      <c r="K17" s="66">
        <f>K16-K15</f>
        <v>0.79926700000000006</v>
      </c>
      <c r="L17" s="67">
        <f>K17-J17</f>
        <v>-6.6019999999999857E-2</v>
      </c>
      <c r="O17" s="61"/>
      <c r="P17" s="63" t="s">
        <v>4188</v>
      </c>
      <c r="Q17" s="66">
        <f>Q16-Q15</f>
        <v>0.85958099999999993</v>
      </c>
      <c r="R17" s="66">
        <f>R16-R15</f>
        <v>0.86870999999999998</v>
      </c>
      <c r="S17" s="67">
        <f>R17-Q17</f>
        <v>9.1290000000000537E-3</v>
      </c>
      <c r="V17" s="61"/>
      <c r="W17" s="63" t="s">
        <v>4188</v>
      </c>
      <c r="X17" s="66">
        <f>X16-X15</f>
        <v>0.86870999999999998</v>
      </c>
      <c r="Y17" s="66">
        <f>Y16-Y15</f>
        <v>0.79926800000000009</v>
      </c>
      <c r="Z17" s="67">
        <f>Y17-X17</f>
        <v>-6.9441999999999893E-2</v>
      </c>
      <c r="AC17" s="19" t="s">
        <v>4602</v>
      </c>
      <c r="AF17" s="61"/>
      <c r="AG17" s="63" t="s">
        <v>4188</v>
      </c>
      <c r="AH17" s="66">
        <f>AH16-AH15</f>
        <v>0.86618099999999998</v>
      </c>
      <c r="AI17" s="66">
        <f>AI16-AI15</f>
        <v>0.8736529999999999</v>
      </c>
      <c r="AJ17" s="67">
        <f>AI17-AH17</f>
        <v>7.4719999999999231E-3</v>
      </c>
      <c r="AM17" s="61"/>
      <c r="AN17" s="63" t="s">
        <v>4188</v>
      </c>
      <c r="AO17" s="66">
        <f>AO16-AO15</f>
        <v>0.88379799999999997</v>
      </c>
      <c r="AP17" s="66">
        <f>AP16-AP15</f>
        <v>0.83912799999999999</v>
      </c>
      <c r="AQ17" s="67">
        <f>AP17-AO17</f>
        <v>-4.4669999999999987E-2</v>
      </c>
      <c r="AT17" s="61"/>
      <c r="AU17" s="63" t="s">
        <v>4188</v>
      </c>
      <c r="AV17" s="66">
        <f>AV16-AV15</f>
        <v>0.86618099999999998</v>
      </c>
      <c r="AW17" s="66">
        <f>AW16-AW15</f>
        <v>0.89436800000000005</v>
      </c>
      <c r="AX17" s="67">
        <f>AW17-AV17</f>
        <v>2.8187000000000073E-2</v>
      </c>
      <c r="BA17" s="61"/>
      <c r="BB17" s="63" t="s">
        <v>4188</v>
      </c>
      <c r="BC17" s="66">
        <f>BC16-BC15</f>
        <v>0.89436800000000005</v>
      </c>
      <c r="BD17" s="66">
        <f>BD16-BD15</f>
        <v>0.83912799999999999</v>
      </c>
      <c r="BE17" s="67">
        <f>BD17-BC17</f>
        <v>-5.5240000000000067E-2</v>
      </c>
    </row>
    <row r="18" spans="1:57" x14ac:dyDescent="0.2">
      <c r="AC18" s="19" t="s">
        <v>4602</v>
      </c>
    </row>
    <row r="19" spans="1:57" x14ac:dyDescent="0.2">
      <c r="A19" s="84" t="s">
        <v>4192</v>
      </c>
      <c r="H19" s="84" t="s">
        <v>4192</v>
      </c>
      <c r="O19" s="84" t="s">
        <v>4193</v>
      </c>
      <c r="V19" s="70" t="s">
        <v>4193</v>
      </c>
      <c r="AC19" s="19" t="s">
        <v>4602</v>
      </c>
      <c r="AF19" s="84" t="s">
        <v>4192</v>
      </c>
      <c r="AM19" s="84" t="s">
        <v>4192</v>
      </c>
      <c r="AT19" s="84" t="s">
        <v>4193</v>
      </c>
      <c r="BA19" s="70" t="s">
        <v>4193</v>
      </c>
    </row>
    <row r="20" spans="1:57" x14ac:dyDescent="0.2">
      <c r="A20" s="55"/>
      <c r="B20" s="56"/>
      <c r="C20" s="56" t="s">
        <v>4179</v>
      </c>
      <c r="D20" s="56" t="s">
        <v>4180</v>
      </c>
      <c r="E20" s="57"/>
      <c r="H20" s="55"/>
      <c r="I20" s="56"/>
      <c r="J20" s="56" t="s">
        <v>4179</v>
      </c>
      <c r="K20" s="56" t="s">
        <v>4180</v>
      </c>
      <c r="L20" s="57"/>
      <c r="O20" s="55"/>
      <c r="P20" s="56"/>
      <c r="Q20" s="56" t="s">
        <v>4179</v>
      </c>
      <c r="R20" s="56" t="s">
        <v>4180</v>
      </c>
      <c r="S20" s="57"/>
      <c r="V20" s="55"/>
      <c r="W20" s="56"/>
      <c r="X20" s="56" t="s">
        <v>4179</v>
      </c>
      <c r="Y20" s="56" t="s">
        <v>4180</v>
      </c>
      <c r="Z20" s="57"/>
      <c r="AC20" s="19" t="s">
        <v>4602</v>
      </c>
      <c r="AF20" s="55"/>
      <c r="AG20" s="56"/>
      <c r="AH20" s="56" t="s">
        <v>4179</v>
      </c>
      <c r="AI20" s="56" t="s">
        <v>4180</v>
      </c>
      <c r="AJ20" s="57"/>
      <c r="AM20" s="55"/>
      <c r="AN20" s="56"/>
      <c r="AO20" s="56" t="s">
        <v>4179</v>
      </c>
      <c r="AP20" s="56" t="s">
        <v>4180</v>
      </c>
      <c r="AQ20" s="57"/>
      <c r="AT20" s="55"/>
      <c r="AU20" s="56"/>
      <c r="AV20" s="56" t="s">
        <v>4179</v>
      </c>
      <c r="AW20" s="56" t="s">
        <v>4180</v>
      </c>
      <c r="AX20" s="57"/>
      <c r="BA20" s="55"/>
      <c r="BB20" s="56"/>
      <c r="BC20" s="56" t="s">
        <v>4179</v>
      </c>
      <c r="BD20" s="56" t="s">
        <v>4180</v>
      </c>
      <c r="BE20" s="57"/>
    </row>
    <row r="21" spans="1:57" x14ac:dyDescent="0.2">
      <c r="A21" s="58"/>
      <c r="B21" s="59"/>
      <c r="C21" s="59" t="s">
        <v>4181</v>
      </c>
      <c r="D21" s="59" t="s">
        <v>4182</v>
      </c>
      <c r="E21" s="60" t="s">
        <v>4183</v>
      </c>
      <c r="H21" s="58"/>
      <c r="I21" s="59"/>
      <c r="J21" s="59" t="s">
        <v>4181</v>
      </c>
      <c r="K21" s="59" t="s">
        <v>4182</v>
      </c>
      <c r="L21" s="60" t="s">
        <v>4183</v>
      </c>
      <c r="O21" s="58"/>
      <c r="P21" s="59"/>
      <c r="Q21" s="59" t="s">
        <v>4181</v>
      </c>
      <c r="R21" s="59" t="s">
        <v>4182</v>
      </c>
      <c r="S21" s="60" t="s">
        <v>4183</v>
      </c>
      <c r="V21" s="58"/>
      <c r="W21" s="59"/>
      <c r="X21" s="59" t="s">
        <v>4181</v>
      </c>
      <c r="Y21" s="59" t="s">
        <v>4182</v>
      </c>
      <c r="Z21" s="60" t="s">
        <v>4183</v>
      </c>
      <c r="AC21" s="19" t="s">
        <v>4602</v>
      </c>
      <c r="AF21" s="58"/>
      <c r="AG21" s="59"/>
      <c r="AH21" s="59" t="s">
        <v>4181</v>
      </c>
      <c r="AI21" s="59" t="s">
        <v>4182</v>
      </c>
      <c r="AJ21" s="60" t="s">
        <v>4183</v>
      </c>
      <c r="AM21" s="58"/>
      <c r="AN21" s="59"/>
      <c r="AO21" s="59" t="s">
        <v>4181</v>
      </c>
      <c r="AP21" s="59" t="s">
        <v>4182</v>
      </c>
      <c r="AQ21" s="60" t="s">
        <v>4183</v>
      </c>
      <c r="AT21" s="58"/>
      <c r="AU21" s="59"/>
      <c r="AV21" s="59" t="s">
        <v>4181</v>
      </c>
      <c r="AW21" s="59" t="s">
        <v>4182</v>
      </c>
      <c r="AX21" s="60" t="s">
        <v>4183</v>
      </c>
      <c r="BA21" s="58"/>
      <c r="BB21" s="59"/>
      <c r="BC21" s="59" t="s">
        <v>4181</v>
      </c>
      <c r="BD21" s="59" t="s">
        <v>4182</v>
      </c>
      <c r="BE21" s="60" t="s">
        <v>4183</v>
      </c>
    </row>
    <row r="22" spans="1:57" x14ac:dyDescent="0.2">
      <c r="A22" s="58" t="s">
        <v>4184</v>
      </c>
      <c r="B22" s="62" t="s">
        <v>4185</v>
      </c>
      <c r="C22" s="64">
        <v>6.9629999999999996E-3</v>
      </c>
      <c r="D22" s="64">
        <v>4.4457999999999998E-2</v>
      </c>
      <c r="E22" s="65">
        <f>D22-C22</f>
        <v>3.7495000000000001E-2</v>
      </c>
      <c r="H22" s="58" t="s">
        <v>4184</v>
      </c>
      <c r="I22" s="62" t="s">
        <v>4185</v>
      </c>
      <c r="J22" s="64">
        <v>1.7531000000000001E-2</v>
      </c>
      <c r="K22" s="64">
        <v>7.8767000000000004E-2</v>
      </c>
      <c r="L22" s="65">
        <f>K22-J22</f>
        <v>6.1235999999999999E-2</v>
      </c>
      <c r="O22" s="58" t="s">
        <v>4184</v>
      </c>
      <c r="P22" s="62" t="s">
        <v>4185</v>
      </c>
      <c r="Q22" s="64">
        <v>6.9629999999999996E-3</v>
      </c>
      <c r="R22" s="64">
        <v>2.3872000000000001E-2</v>
      </c>
      <c r="S22" s="65">
        <f>R22-Q22</f>
        <v>1.6909E-2</v>
      </c>
      <c r="V22" s="58" t="s">
        <v>4184</v>
      </c>
      <c r="W22" s="62" t="s">
        <v>4185</v>
      </c>
      <c r="X22" s="64">
        <v>2.3872000000000001E-2</v>
      </c>
      <c r="Y22" s="64">
        <v>7.8766000000000003E-2</v>
      </c>
      <c r="Z22" s="65">
        <f>Y22-X22</f>
        <v>5.4893999999999998E-2</v>
      </c>
      <c r="AC22" s="19" t="s">
        <v>4602</v>
      </c>
      <c r="AF22" s="58" t="s">
        <v>4184</v>
      </c>
      <c r="AG22" s="62" t="s">
        <v>4185</v>
      </c>
      <c r="AH22" s="64">
        <v>6.9629999999999996E-3</v>
      </c>
      <c r="AI22" s="64">
        <v>4.8173000000000001E-2</v>
      </c>
      <c r="AJ22" s="65">
        <f>AI22-AH22</f>
        <v>4.1210000000000004E-2</v>
      </c>
      <c r="AM22" s="58" t="s">
        <v>4184</v>
      </c>
      <c r="AN22" s="62" t="s">
        <v>4185</v>
      </c>
      <c r="AO22" s="64">
        <v>1.7531000000000001E-2</v>
      </c>
      <c r="AP22" s="64">
        <v>8.8675000000000004E-2</v>
      </c>
      <c r="AQ22" s="65">
        <f>AP22-AO22</f>
        <v>7.1143999999999999E-2</v>
      </c>
      <c r="AT22" s="58" t="s">
        <v>4184</v>
      </c>
      <c r="AU22" s="62" t="s">
        <v>4185</v>
      </c>
      <c r="AV22" s="64">
        <v>6.9629999999999996E-3</v>
      </c>
      <c r="AW22" s="64">
        <v>2.3872000000000001E-2</v>
      </c>
      <c r="AX22" s="65">
        <f>AW22-AV22</f>
        <v>1.6909E-2</v>
      </c>
      <c r="BA22" s="58" t="s">
        <v>4184</v>
      </c>
      <c r="BB22" s="62" t="s">
        <v>4185</v>
      </c>
      <c r="BC22" s="64">
        <v>2.3872000000000001E-2</v>
      </c>
      <c r="BD22" s="64">
        <v>8.8675000000000004E-2</v>
      </c>
      <c r="BE22" s="65">
        <f>BD22-BC22</f>
        <v>6.4802999999999999E-2</v>
      </c>
    </row>
    <row r="23" spans="1:57" x14ac:dyDescent="0.2">
      <c r="A23" s="58" t="s">
        <v>4186</v>
      </c>
      <c r="B23" s="62" t="s">
        <v>4187</v>
      </c>
      <c r="C23" s="64">
        <v>0.89419999999999999</v>
      </c>
      <c r="D23" s="64">
        <v>0.92652100000000004</v>
      </c>
      <c r="E23" s="65">
        <f>D23-C23</f>
        <v>3.2321000000000044E-2</v>
      </c>
      <c r="H23" s="58" t="s">
        <v>4186</v>
      </c>
      <c r="I23" s="62" t="s">
        <v>4187</v>
      </c>
      <c r="J23" s="64">
        <v>0.91289799999999999</v>
      </c>
      <c r="K23" s="64">
        <v>0.93052999999999997</v>
      </c>
      <c r="L23" s="65">
        <f>K23-J23</f>
        <v>1.7631999999999981E-2</v>
      </c>
      <c r="O23" s="58" t="s">
        <v>4186</v>
      </c>
      <c r="P23" s="62" t="s">
        <v>4187</v>
      </c>
      <c r="Q23" s="64">
        <v>0.89419899999999997</v>
      </c>
      <c r="R23" s="64">
        <v>0.92411399999999999</v>
      </c>
      <c r="S23" s="65">
        <f>R23-Q23</f>
        <v>2.9915000000000025E-2</v>
      </c>
      <c r="V23" s="58" t="s">
        <v>4186</v>
      </c>
      <c r="W23" s="62" t="s">
        <v>4187</v>
      </c>
      <c r="X23" s="64">
        <v>0.92411399999999999</v>
      </c>
      <c r="Y23" s="64">
        <v>0.93052900000000005</v>
      </c>
      <c r="Z23" s="65">
        <f>Y23-X23</f>
        <v>6.4150000000000595E-3</v>
      </c>
      <c r="AC23" s="19" t="s">
        <v>4602</v>
      </c>
      <c r="AF23" s="58" t="s">
        <v>4186</v>
      </c>
      <c r="AG23" s="62" t="s">
        <v>4187</v>
      </c>
      <c r="AH23" s="64">
        <v>0.89974989999999999</v>
      </c>
      <c r="AI23" s="64">
        <v>0.93854300000000002</v>
      </c>
      <c r="AJ23" s="65">
        <f>AI23-AH23</f>
        <v>3.8793100000000025E-2</v>
      </c>
      <c r="AM23" s="58" t="s">
        <v>4186</v>
      </c>
      <c r="AN23" s="62" t="s">
        <v>4187</v>
      </c>
      <c r="AO23" s="64">
        <v>0.92235100000000003</v>
      </c>
      <c r="AP23" s="64">
        <v>0.94067900000000004</v>
      </c>
      <c r="AQ23" s="65">
        <f>AP23-AO23</f>
        <v>1.8328000000000011E-2</v>
      </c>
      <c r="AT23" s="58" t="s">
        <v>4186</v>
      </c>
      <c r="AU23" s="62" t="s">
        <v>4187</v>
      </c>
      <c r="AV23" s="64">
        <v>0.89749900000000005</v>
      </c>
      <c r="AW23" s="64">
        <v>0.93726200000000004</v>
      </c>
      <c r="AX23" s="65">
        <f>AW23-AV23</f>
        <v>3.9762999999999993E-2</v>
      </c>
      <c r="BA23" s="58" t="s">
        <v>4186</v>
      </c>
      <c r="BB23" s="62" t="s">
        <v>4187</v>
      </c>
      <c r="BC23" s="64">
        <v>0.93726200000000004</v>
      </c>
      <c r="BD23" s="64">
        <v>0.94067900000000004</v>
      </c>
      <c r="BE23" s="65">
        <f>BD23-BC23</f>
        <v>3.4170000000000034E-3</v>
      </c>
    </row>
    <row r="24" spans="1:57" x14ac:dyDescent="0.2">
      <c r="A24" s="61"/>
      <c r="B24" s="63" t="s">
        <v>4188</v>
      </c>
      <c r="C24" s="66">
        <f>C23-C22</f>
        <v>0.88723699999999994</v>
      </c>
      <c r="D24" s="66">
        <f>D23-D22</f>
        <v>0.88206300000000004</v>
      </c>
      <c r="E24" s="67">
        <f>D24-C24</f>
        <v>-5.1739999999999009E-3</v>
      </c>
      <c r="H24" s="61"/>
      <c r="I24" s="63" t="s">
        <v>4188</v>
      </c>
      <c r="J24" s="66">
        <f>J23-J22</f>
        <v>0.89536700000000002</v>
      </c>
      <c r="K24" s="66">
        <f>K23-K22</f>
        <v>0.85176299999999994</v>
      </c>
      <c r="L24" s="67">
        <f>K24-J24</f>
        <v>-4.3604000000000087E-2</v>
      </c>
      <c r="O24" s="61"/>
      <c r="P24" s="63" t="s">
        <v>4188</v>
      </c>
      <c r="Q24" s="66">
        <f>Q23-Q22</f>
        <v>0.88723599999999991</v>
      </c>
      <c r="R24" s="66">
        <f>R23-R22</f>
        <v>0.90024199999999999</v>
      </c>
      <c r="S24" s="67">
        <f>R24-Q24</f>
        <v>1.3006000000000073E-2</v>
      </c>
      <c r="V24" s="61"/>
      <c r="W24" s="63" t="s">
        <v>4188</v>
      </c>
      <c r="X24" s="66">
        <f>X23-X22</f>
        <v>0.90024199999999999</v>
      </c>
      <c r="Y24" s="66">
        <f>Y23-Y22</f>
        <v>0.85176300000000005</v>
      </c>
      <c r="Z24" s="67">
        <f>Y24-X24</f>
        <v>-4.8478999999999939E-2</v>
      </c>
      <c r="AC24" s="19" t="s">
        <v>4602</v>
      </c>
      <c r="AF24" s="61"/>
      <c r="AG24" s="63" t="s">
        <v>4188</v>
      </c>
      <c r="AH24" s="66">
        <f>AH23-AH22</f>
        <v>0.89278689999999994</v>
      </c>
      <c r="AI24" s="66">
        <f>AI23-AI22</f>
        <v>0.89036999999999999</v>
      </c>
      <c r="AJ24" s="67">
        <f>AI24-AH24</f>
        <v>-2.4168999999999441E-3</v>
      </c>
      <c r="AM24" s="61"/>
      <c r="AN24" s="63" t="s">
        <v>4188</v>
      </c>
      <c r="AO24" s="66">
        <f>AO23-AO22</f>
        <v>0.90482000000000007</v>
      </c>
      <c r="AP24" s="66">
        <f>AP23-AP22</f>
        <v>0.85200399999999998</v>
      </c>
      <c r="AQ24" s="67">
        <f>AP24-AO24</f>
        <v>-5.2816000000000085E-2</v>
      </c>
      <c r="AT24" s="61"/>
      <c r="AU24" s="63" t="s">
        <v>4188</v>
      </c>
      <c r="AV24" s="66">
        <f>AV23-AV22</f>
        <v>0.89053599999999999</v>
      </c>
      <c r="AW24" s="66">
        <f>AW23-AW22</f>
        <v>0.91339000000000004</v>
      </c>
      <c r="AX24" s="67">
        <f>AW24-AV24</f>
        <v>2.2854000000000041E-2</v>
      </c>
      <c r="BA24" s="61"/>
      <c r="BB24" s="63" t="s">
        <v>4188</v>
      </c>
      <c r="BC24" s="66">
        <f>BC23-BC22</f>
        <v>0.91339000000000004</v>
      </c>
      <c r="BD24" s="66">
        <f>BD23-BD22</f>
        <v>0.85200399999999998</v>
      </c>
      <c r="BE24" s="67">
        <f>BD24-BC24</f>
        <v>-6.1386000000000052E-2</v>
      </c>
    </row>
    <row r="25" spans="1:57" x14ac:dyDescent="0.2">
      <c r="Y25" s="68"/>
      <c r="AC25" s="19" t="s">
        <v>4602</v>
      </c>
      <c r="BD25" s="68"/>
    </row>
    <row r="26" spans="1:57" x14ac:dyDescent="0.2">
      <c r="A26" s="84" t="s">
        <v>4194</v>
      </c>
      <c r="H26" s="84" t="s">
        <v>4194</v>
      </c>
      <c r="N26" s="84"/>
      <c r="O26" s="84" t="s">
        <v>4195</v>
      </c>
      <c r="V26" s="70" t="s">
        <v>4195</v>
      </c>
      <c r="AC26" s="19" t="s">
        <v>4602</v>
      </c>
      <c r="AF26" s="84" t="s">
        <v>4194</v>
      </c>
      <c r="AM26" s="84" t="s">
        <v>4194</v>
      </c>
      <c r="AS26" s="84"/>
      <c r="AT26" s="84" t="s">
        <v>4195</v>
      </c>
      <c r="BA26" s="70" t="s">
        <v>4195</v>
      </c>
    </row>
    <row r="27" spans="1:57" x14ac:dyDescent="0.2">
      <c r="A27" s="55"/>
      <c r="B27" s="56"/>
      <c r="C27" s="56" t="s">
        <v>4179</v>
      </c>
      <c r="D27" s="56" t="s">
        <v>4180</v>
      </c>
      <c r="E27" s="57"/>
      <c r="H27" s="55"/>
      <c r="I27" s="56"/>
      <c r="J27" s="56" t="s">
        <v>4179</v>
      </c>
      <c r="K27" s="56" t="s">
        <v>4180</v>
      </c>
      <c r="L27" s="57"/>
      <c r="N27" s="59"/>
      <c r="O27" s="55"/>
      <c r="P27" s="56"/>
      <c r="Q27" s="56" t="s">
        <v>4179</v>
      </c>
      <c r="R27" s="56" t="s">
        <v>4180</v>
      </c>
      <c r="S27" s="57"/>
      <c r="V27" s="55"/>
      <c r="W27" s="56"/>
      <c r="X27" s="56" t="s">
        <v>4179</v>
      </c>
      <c r="Y27" s="56" t="s">
        <v>4180</v>
      </c>
      <c r="Z27" s="57"/>
      <c r="AC27" s="19" t="s">
        <v>4602</v>
      </c>
      <c r="AF27" s="55"/>
      <c r="AG27" s="56"/>
      <c r="AH27" s="56" t="s">
        <v>4179</v>
      </c>
      <c r="AI27" s="56" t="s">
        <v>4180</v>
      </c>
      <c r="AJ27" s="57"/>
      <c r="AM27" s="55"/>
      <c r="AN27" s="56"/>
      <c r="AO27" s="56" t="s">
        <v>4179</v>
      </c>
      <c r="AP27" s="56" t="s">
        <v>4180</v>
      </c>
      <c r="AQ27" s="57"/>
      <c r="AS27" s="59"/>
      <c r="AT27" s="55"/>
      <c r="AU27" s="56"/>
      <c r="AV27" s="56" t="s">
        <v>4179</v>
      </c>
      <c r="AW27" s="56" t="s">
        <v>4180</v>
      </c>
      <c r="AX27" s="57"/>
      <c r="BA27" s="55"/>
      <c r="BB27" s="56"/>
      <c r="BC27" s="56" t="s">
        <v>4179</v>
      </c>
      <c r="BD27" s="56" t="s">
        <v>4180</v>
      </c>
      <c r="BE27" s="57"/>
    </row>
    <row r="28" spans="1:57" x14ac:dyDescent="0.2">
      <c r="A28" s="58"/>
      <c r="B28" s="59"/>
      <c r="C28" s="59" t="s">
        <v>4181</v>
      </c>
      <c r="D28" s="59" t="s">
        <v>4182</v>
      </c>
      <c r="E28" s="60" t="s">
        <v>4183</v>
      </c>
      <c r="H28" s="58"/>
      <c r="I28" s="59"/>
      <c r="J28" s="59" t="s">
        <v>4181</v>
      </c>
      <c r="K28" s="59" t="s">
        <v>4182</v>
      </c>
      <c r="L28" s="60" t="s">
        <v>4183</v>
      </c>
      <c r="N28" s="59"/>
      <c r="O28" s="58"/>
      <c r="P28" s="59"/>
      <c r="Q28" s="59" t="s">
        <v>4181</v>
      </c>
      <c r="R28" s="59" t="s">
        <v>4182</v>
      </c>
      <c r="S28" s="60" t="s">
        <v>4183</v>
      </c>
      <c r="V28" s="58"/>
      <c r="W28" s="59"/>
      <c r="X28" s="59" t="s">
        <v>4181</v>
      </c>
      <c r="Y28" s="59" t="s">
        <v>4182</v>
      </c>
      <c r="Z28" s="60" t="s">
        <v>4183</v>
      </c>
      <c r="AC28" s="19" t="s">
        <v>4602</v>
      </c>
      <c r="AF28" s="58"/>
      <c r="AG28" s="59"/>
      <c r="AH28" s="59" t="s">
        <v>4181</v>
      </c>
      <c r="AI28" s="59" t="s">
        <v>4182</v>
      </c>
      <c r="AJ28" s="60" t="s">
        <v>4183</v>
      </c>
      <c r="AM28" s="58"/>
      <c r="AN28" s="59"/>
      <c r="AO28" s="59" t="s">
        <v>4181</v>
      </c>
      <c r="AP28" s="59" t="s">
        <v>4182</v>
      </c>
      <c r="AQ28" s="60" t="s">
        <v>4183</v>
      </c>
      <c r="AS28" s="59"/>
      <c r="AT28" s="58"/>
      <c r="AU28" s="59"/>
      <c r="AV28" s="59" t="s">
        <v>4181</v>
      </c>
      <c r="AW28" s="59" t="s">
        <v>4182</v>
      </c>
      <c r="AX28" s="60" t="s">
        <v>4183</v>
      </c>
      <c r="BA28" s="58"/>
      <c r="BB28" s="59"/>
      <c r="BC28" s="59" t="s">
        <v>4181</v>
      </c>
      <c r="BD28" s="59" t="s">
        <v>4182</v>
      </c>
      <c r="BE28" s="60" t="s">
        <v>4183</v>
      </c>
    </row>
    <row r="29" spans="1:57" x14ac:dyDescent="0.2">
      <c r="A29" s="58" t="s">
        <v>4184</v>
      </c>
      <c r="B29" s="62" t="s">
        <v>4185</v>
      </c>
      <c r="C29" s="64">
        <v>2.1666999999999999E-2</v>
      </c>
      <c r="D29" s="64">
        <v>2.325E-2</v>
      </c>
      <c r="E29" s="65">
        <f>D29-C29</f>
        <v>1.5830000000000011E-3</v>
      </c>
      <c r="H29" s="58" t="s">
        <v>4184</v>
      </c>
      <c r="I29" s="62" t="s">
        <v>4185</v>
      </c>
      <c r="J29" s="64">
        <v>2.2374999999999999E-2</v>
      </c>
      <c r="K29" s="64">
        <v>2.4E-2</v>
      </c>
      <c r="L29" s="65">
        <f>K29-J29</f>
        <v>1.6250000000000014E-3</v>
      </c>
      <c r="N29" s="59"/>
      <c r="O29" s="58" t="s">
        <v>4184</v>
      </c>
      <c r="P29" s="62" t="s">
        <v>4185</v>
      </c>
      <c r="Q29" s="64">
        <v>2.1756000000000001E-2</v>
      </c>
      <c r="R29" s="64">
        <v>2.2591E-2</v>
      </c>
      <c r="S29" s="65">
        <f>R29-Q29</f>
        <v>8.3499999999999894E-4</v>
      </c>
      <c r="V29" s="58" t="s">
        <v>4184</v>
      </c>
      <c r="W29" s="62" t="s">
        <v>4185</v>
      </c>
      <c r="X29" s="64">
        <v>2.2591E-2</v>
      </c>
      <c r="Y29" s="64">
        <v>2.3826E-2</v>
      </c>
      <c r="Z29" s="65">
        <f>Y29-X29</f>
        <v>1.235E-3</v>
      </c>
      <c r="AC29" s="19" t="s">
        <v>4602</v>
      </c>
      <c r="AF29" s="58" t="s">
        <v>4184</v>
      </c>
      <c r="AG29" s="62" t="s">
        <v>4185</v>
      </c>
      <c r="AH29" s="64">
        <v>2.1756000000000001E-2</v>
      </c>
      <c r="AI29" s="64">
        <v>2.3053000000000001E-2</v>
      </c>
      <c r="AJ29" s="65">
        <f>AI29-AH29</f>
        <v>1.2969999999999995E-3</v>
      </c>
      <c r="AM29" s="58" t="s">
        <v>4184</v>
      </c>
      <c r="AN29" s="62" t="s">
        <v>4185</v>
      </c>
      <c r="AO29" s="64">
        <v>2.2374999999999999E-2</v>
      </c>
      <c r="AP29" s="64">
        <v>2.4E-2</v>
      </c>
      <c r="AQ29" s="65">
        <f>AP29-AO29</f>
        <v>1.6250000000000014E-3</v>
      </c>
      <c r="AS29" s="59"/>
      <c r="AT29" s="58" t="s">
        <v>4184</v>
      </c>
      <c r="AU29" s="62" t="s">
        <v>4185</v>
      </c>
      <c r="AV29" s="64">
        <v>2.1756000000000001E-2</v>
      </c>
      <c r="AW29" s="64">
        <v>2.2591E-2</v>
      </c>
      <c r="AX29" s="65">
        <f>AW29-AV29</f>
        <v>8.3499999999999894E-4</v>
      </c>
      <c r="BA29" s="58" t="s">
        <v>4184</v>
      </c>
      <c r="BB29" s="62" t="s">
        <v>4185</v>
      </c>
      <c r="BC29" s="64">
        <v>2.2591E-2</v>
      </c>
      <c r="BD29" s="64">
        <v>2.3826E-2</v>
      </c>
      <c r="BE29" s="65">
        <f>BD29-BC29</f>
        <v>1.235E-3</v>
      </c>
    </row>
    <row r="30" spans="1:57" x14ac:dyDescent="0.2">
      <c r="A30" s="58" t="s">
        <v>4186</v>
      </c>
      <c r="B30" s="62" t="s">
        <v>4187</v>
      </c>
      <c r="C30" s="64">
        <v>2.9000000000000001E-2</v>
      </c>
      <c r="D30" s="64">
        <v>3.2750000000000001E-2</v>
      </c>
      <c r="E30" s="65">
        <f>D30-C30</f>
        <v>3.7499999999999999E-3</v>
      </c>
      <c r="G30" s="68"/>
      <c r="H30" s="58" t="s">
        <v>4186</v>
      </c>
      <c r="I30" s="62" t="s">
        <v>4187</v>
      </c>
      <c r="J30" s="64">
        <v>3.0624999999999999E-2</v>
      </c>
      <c r="K30" s="64">
        <v>3.4667000000000003E-2</v>
      </c>
      <c r="L30" s="65">
        <f>K30-J30</f>
        <v>4.0420000000000039E-3</v>
      </c>
      <c r="N30" s="59"/>
      <c r="O30" s="58" t="s">
        <v>4186</v>
      </c>
      <c r="P30" s="62" t="s">
        <v>4187</v>
      </c>
      <c r="Q30" s="64">
        <v>3.0501E-2</v>
      </c>
      <c r="R30" s="64">
        <v>3.1563000000000001E-2</v>
      </c>
      <c r="S30" s="65">
        <f>R30-Q30</f>
        <v>1.0620000000000004E-3</v>
      </c>
      <c r="V30" s="58" t="s">
        <v>4186</v>
      </c>
      <c r="W30" s="62" t="s">
        <v>4187</v>
      </c>
      <c r="X30" s="64">
        <v>3.1563000000000001E-2</v>
      </c>
      <c r="Y30" s="64">
        <v>3.4672000000000001E-2</v>
      </c>
      <c r="Z30" s="65">
        <f>Y30-X30</f>
        <v>3.1090000000000007E-3</v>
      </c>
      <c r="AC30" s="19" t="s">
        <v>4602</v>
      </c>
      <c r="AF30" s="58" t="s">
        <v>4186</v>
      </c>
      <c r="AG30" s="62" t="s">
        <v>4187</v>
      </c>
      <c r="AH30" s="64">
        <v>3.0501E-2</v>
      </c>
      <c r="AI30" s="64">
        <v>3.2729000000000001E-2</v>
      </c>
      <c r="AJ30" s="65">
        <f>AI30-AH30</f>
        <v>2.2280000000000008E-3</v>
      </c>
      <c r="AL30" s="68"/>
      <c r="AM30" s="58" t="s">
        <v>4186</v>
      </c>
      <c r="AN30" s="62" t="s">
        <v>4187</v>
      </c>
      <c r="AO30" s="64">
        <v>3.0624999999999999E-2</v>
      </c>
      <c r="AP30" s="64">
        <v>3.4667000000000003E-2</v>
      </c>
      <c r="AQ30" s="65">
        <f>AP30-AO30</f>
        <v>4.0420000000000039E-3</v>
      </c>
      <c r="AS30" s="59"/>
      <c r="AT30" s="58" t="s">
        <v>4186</v>
      </c>
      <c r="AU30" s="62" t="s">
        <v>4187</v>
      </c>
      <c r="AV30" s="64">
        <v>3.0501E-2</v>
      </c>
      <c r="AW30" s="64">
        <v>3.1563000000000001E-2</v>
      </c>
      <c r="AX30" s="65">
        <f>AW30-AV30</f>
        <v>1.0620000000000004E-3</v>
      </c>
      <c r="BA30" s="58" t="s">
        <v>4186</v>
      </c>
      <c r="BB30" s="62" t="s">
        <v>4187</v>
      </c>
      <c r="BC30" s="64">
        <v>3.1563000000000001E-2</v>
      </c>
      <c r="BD30" s="64">
        <v>3.4672000000000001E-2</v>
      </c>
      <c r="BE30" s="65">
        <f>BD30-BC30</f>
        <v>3.1090000000000007E-3</v>
      </c>
    </row>
    <row r="31" spans="1:57" x14ac:dyDescent="0.2">
      <c r="A31" s="61"/>
      <c r="B31" s="63" t="s">
        <v>4188</v>
      </c>
      <c r="C31" s="66">
        <f>C30-C29</f>
        <v>7.3330000000000027E-3</v>
      </c>
      <c r="D31" s="66">
        <f>D30-D29</f>
        <v>9.5000000000000015E-3</v>
      </c>
      <c r="E31" s="67">
        <f>D31-C31</f>
        <v>2.1669999999999988E-3</v>
      </c>
      <c r="H31" s="61"/>
      <c r="I31" s="63" t="s">
        <v>4188</v>
      </c>
      <c r="J31" s="66">
        <f>J30-J29</f>
        <v>8.2500000000000004E-3</v>
      </c>
      <c r="K31" s="66">
        <f>K30-K29</f>
        <v>1.0667000000000003E-2</v>
      </c>
      <c r="L31" s="67">
        <f>K31-J31</f>
        <v>2.4170000000000025E-3</v>
      </c>
      <c r="N31" s="59"/>
      <c r="O31" s="61"/>
      <c r="P31" s="63" t="s">
        <v>4188</v>
      </c>
      <c r="Q31" s="66">
        <f>Q30-Q29</f>
        <v>8.7449999999999993E-3</v>
      </c>
      <c r="R31" s="66">
        <f>R30-R29</f>
        <v>8.9720000000000008E-3</v>
      </c>
      <c r="S31" s="67">
        <f>R31-Q31</f>
        <v>2.2700000000000151E-4</v>
      </c>
      <c r="V31" s="61"/>
      <c r="W31" s="63" t="s">
        <v>4188</v>
      </c>
      <c r="X31" s="66">
        <f>X30-X29</f>
        <v>8.9720000000000008E-3</v>
      </c>
      <c r="Y31" s="66">
        <f>Y30-Y29</f>
        <v>1.0846000000000001E-2</v>
      </c>
      <c r="Z31" s="67">
        <f>Y31-X31</f>
        <v>1.8740000000000007E-3</v>
      </c>
      <c r="AC31" s="19" t="s">
        <v>4602</v>
      </c>
      <c r="AF31" s="61"/>
      <c r="AG31" s="63" t="s">
        <v>4188</v>
      </c>
      <c r="AH31" s="66">
        <f>AH30-AH29</f>
        <v>8.7449999999999993E-3</v>
      </c>
      <c r="AI31" s="66">
        <f>AI30-AI29</f>
        <v>9.6760000000000006E-3</v>
      </c>
      <c r="AJ31" s="67">
        <f>AI31-AH31</f>
        <v>9.3100000000000127E-4</v>
      </c>
      <c r="AM31" s="61"/>
      <c r="AN31" s="63" t="s">
        <v>4188</v>
      </c>
      <c r="AO31" s="66">
        <f>AO30-AO29</f>
        <v>8.2500000000000004E-3</v>
      </c>
      <c r="AP31" s="66">
        <f>AP30-AP29</f>
        <v>1.0667000000000003E-2</v>
      </c>
      <c r="AQ31" s="67">
        <f>AP31-AO31</f>
        <v>2.4170000000000025E-3</v>
      </c>
      <c r="AS31" s="59"/>
      <c r="AT31" s="61"/>
      <c r="AU31" s="63" t="s">
        <v>4188</v>
      </c>
      <c r="AV31" s="66">
        <f>AV30-AV29</f>
        <v>8.7449999999999993E-3</v>
      </c>
      <c r="AW31" s="66">
        <f>AW30-AW29</f>
        <v>8.9720000000000008E-3</v>
      </c>
      <c r="AX31" s="67">
        <f>AW31-AV31</f>
        <v>2.2700000000000151E-4</v>
      </c>
      <c r="BA31" s="61"/>
      <c r="BB31" s="63" t="s">
        <v>4188</v>
      </c>
      <c r="BC31" s="66">
        <f>BC30-BC29</f>
        <v>8.9720000000000008E-3</v>
      </c>
      <c r="BD31" s="66">
        <f>BD30-BD29</f>
        <v>1.0846000000000001E-2</v>
      </c>
      <c r="BE31" s="67">
        <f>BD31-BC31</f>
        <v>1.8740000000000007E-3</v>
      </c>
    </row>
    <row r="32" spans="1:57" x14ac:dyDescent="0.2">
      <c r="AC32" s="19" t="s">
        <v>4602</v>
      </c>
    </row>
    <row r="33" spans="1:57" x14ac:dyDescent="0.2">
      <c r="A33" s="84" t="s">
        <v>4196</v>
      </c>
      <c r="H33" s="84" t="s">
        <v>4196</v>
      </c>
      <c r="O33" s="84" t="s">
        <v>4197</v>
      </c>
      <c r="V33" s="70" t="s">
        <v>4197</v>
      </c>
      <c r="AC33" s="19" t="s">
        <v>4602</v>
      </c>
      <c r="AF33" s="84" t="s">
        <v>4196</v>
      </c>
      <c r="AM33" s="84" t="s">
        <v>4196</v>
      </c>
      <c r="AT33" s="84" t="s">
        <v>4197</v>
      </c>
      <c r="BA33" s="70" t="s">
        <v>4197</v>
      </c>
    </row>
    <row r="34" spans="1:57" x14ac:dyDescent="0.2">
      <c r="A34" s="55"/>
      <c r="B34" s="56"/>
      <c r="C34" s="56" t="s">
        <v>4179</v>
      </c>
      <c r="D34" s="56" t="s">
        <v>4180</v>
      </c>
      <c r="E34" s="57"/>
      <c r="H34" s="55"/>
      <c r="I34" s="56"/>
      <c r="J34" s="56" t="s">
        <v>4179</v>
      </c>
      <c r="K34" s="56" t="s">
        <v>4180</v>
      </c>
      <c r="L34" s="57"/>
      <c r="O34" s="55"/>
      <c r="P34" s="56"/>
      <c r="Q34" s="56" t="s">
        <v>4179</v>
      </c>
      <c r="R34" s="56" t="s">
        <v>4180</v>
      </c>
      <c r="S34" s="57"/>
      <c r="V34" s="55"/>
      <c r="W34" s="56"/>
      <c r="X34" s="56" t="s">
        <v>4179</v>
      </c>
      <c r="Y34" s="56" t="s">
        <v>4180</v>
      </c>
      <c r="Z34" s="57"/>
      <c r="AC34" s="19" t="s">
        <v>4602</v>
      </c>
      <c r="AF34" s="55"/>
      <c r="AG34" s="56"/>
      <c r="AH34" s="56" t="s">
        <v>4179</v>
      </c>
      <c r="AI34" s="56" t="s">
        <v>4180</v>
      </c>
      <c r="AJ34" s="57"/>
      <c r="AM34" s="55"/>
      <c r="AN34" s="56"/>
      <c r="AO34" s="56" t="s">
        <v>4179</v>
      </c>
      <c r="AP34" s="56" t="s">
        <v>4180</v>
      </c>
      <c r="AQ34" s="57"/>
      <c r="AT34" s="55"/>
      <c r="AU34" s="56"/>
      <c r="AV34" s="56" t="s">
        <v>4179</v>
      </c>
      <c r="AW34" s="56" t="s">
        <v>4180</v>
      </c>
      <c r="AX34" s="57"/>
      <c r="BA34" s="55"/>
      <c r="BB34" s="56"/>
      <c r="BC34" s="56" t="s">
        <v>4179</v>
      </c>
      <c r="BD34" s="56" t="s">
        <v>4180</v>
      </c>
      <c r="BE34" s="57"/>
    </row>
    <row r="35" spans="1:57" x14ac:dyDescent="0.2">
      <c r="A35" s="58"/>
      <c r="B35" s="59"/>
      <c r="C35" s="59" t="s">
        <v>4181</v>
      </c>
      <c r="D35" s="59" t="s">
        <v>4182</v>
      </c>
      <c r="E35" s="60" t="s">
        <v>4183</v>
      </c>
      <c r="H35" s="58"/>
      <c r="I35" s="59"/>
      <c r="J35" s="59" t="s">
        <v>4181</v>
      </c>
      <c r="K35" s="59" t="s">
        <v>4182</v>
      </c>
      <c r="L35" s="60" t="s">
        <v>4183</v>
      </c>
      <c r="O35" s="58"/>
      <c r="P35" s="59"/>
      <c r="Q35" s="59" t="s">
        <v>4181</v>
      </c>
      <c r="R35" s="59" t="s">
        <v>4182</v>
      </c>
      <c r="S35" s="60" t="s">
        <v>4183</v>
      </c>
      <c r="V35" s="58"/>
      <c r="W35" s="59"/>
      <c r="X35" s="59" t="s">
        <v>4181</v>
      </c>
      <c r="Y35" s="59" t="s">
        <v>4182</v>
      </c>
      <c r="Z35" s="60" t="s">
        <v>4183</v>
      </c>
      <c r="AB35" s="68"/>
      <c r="AC35" s="19" t="s">
        <v>4602</v>
      </c>
      <c r="AF35" s="58"/>
      <c r="AG35" s="59"/>
      <c r="AH35" s="59" t="s">
        <v>4181</v>
      </c>
      <c r="AI35" s="59" t="s">
        <v>4182</v>
      </c>
      <c r="AJ35" s="60" t="s">
        <v>4183</v>
      </c>
      <c r="AM35" s="58"/>
      <c r="AN35" s="59"/>
      <c r="AO35" s="59" t="s">
        <v>4181</v>
      </c>
      <c r="AP35" s="59" t="s">
        <v>4182</v>
      </c>
      <c r="AQ35" s="60" t="s">
        <v>4183</v>
      </c>
      <c r="AT35" s="58"/>
      <c r="AU35" s="59"/>
      <c r="AV35" s="59" t="s">
        <v>4181</v>
      </c>
      <c r="AW35" s="59" t="s">
        <v>4182</v>
      </c>
      <c r="AX35" s="60" t="s">
        <v>4183</v>
      </c>
      <c r="BA35" s="58"/>
      <c r="BB35" s="59"/>
      <c r="BC35" s="59" t="s">
        <v>4181</v>
      </c>
      <c r="BD35" s="59" t="s">
        <v>4182</v>
      </c>
      <c r="BE35" s="60" t="s">
        <v>4183</v>
      </c>
    </row>
    <row r="36" spans="1:57" x14ac:dyDescent="0.2">
      <c r="A36" s="58" t="s">
        <v>4184</v>
      </c>
      <c r="B36" s="62" t="s">
        <v>4185</v>
      </c>
      <c r="C36" s="64">
        <v>0.23672299999999999</v>
      </c>
      <c r="D36" s="64">
        <v>0.40137400000000001</v>
      </c>
      <c r="E36" s="65">
        <f>D36-C36</f>
        <v>0.16465100000000002</v>
      </c>
      <c r="H36" s="58" t="s">
        <v>4184</v>
      </c>
      <c r="I36" s="62" t="s">
        <v>4185</v>
      </c>
      <c r="J36" s="64">
        <v>0.30998599999999998</v>
      </c>
      <c r="K36" s="64">
        <v>0.48042299999999999</v>
      </c>
      <c r="L36" s="65">
        <f>K36-J36</f>
        <v>0.17043700000000001</v>
      </c>
      <c r="O36" s="58" t="s">
        <v>4184</v>
      </c>
      <c r="P36" s="62" t="s">
        <v>4185</v>
      </c>
      <c r="Q36" s="64">
        <v>0.23672499999999999</v>
      </c>
      <c r="R36" s="64">
        <v>0.35394500000000001</v>
      </c>
      <c r="S36" s="65">
        <f>R36-Q36</f>
        <v>0.11722000000000002</v>
      </c>
      <c r="V36" s="58" t="s">
        <v>4184</v>
      </c>
      <c r="W36" s="62" t="s">
        <v>4185</v>
      </c>
      <c r="X36" s="64">
        <v>0.35394500000000001</v>
      </c>
      <c r="Y36" s="64">
        <v>0.48042299999999999</v>
      </c>
      <c r="Z36" s="65">
        <f>Y36-X36</f>
        <v>0.12647799999999998</v>
      </c>
      <c r="AC36" s="19" t="s">
        <v>4602</v>
      </c>
      <c r="AF36" s="58" t="s">
        <v>4184</v>
      </c>
      <c r="AG36" s="62" t="s">
        <v>4185</v>
      </c>
      <c r="AH36" s="64">
        <v>0.23672499999999999</v>
      </c>
      <c r="AI36" s="64">
        <v>0.40137499999999998</v>
      </c>
      <c r="AJ36" s="65">
        <f>AI36-AH36</f>
        <v>0.16464999999999999</v>
      </c>
      <c r="AM36" s="58" t="s">
        <v>4184</v>
      </c>
      <c r="AN36" s="62" t="s">
        <v>4185</v>
      </c>
      <c r="AO36" s="64">
        <v>0.30998599999999998</v>
      </c>
      <c r="AP36" s="64">
        <v>0.48042299999999999</v>
      </c>
      <c r="AQ36" s="65">
        <f>AP36-AO36</f>
        <v>0.17043700000000001</v>
      </c>
      <c r="AT36" s="58" t="s">
        <v>4184</v>
      </c>
      <c r="AU36" s="62" t="s">
        <v>4185</v>
      </c>
      <c r="AV36" s="64">
        <v>0.23672499999999999</v>
      </c>
      <c r="AW36" s="64">
        <v>0.35394500000000001</v>
      </c>
      <c r="AX36" s="65">
        <f>AW36-AV36</f>
        <v>0.11722000000000002</v>
      </c>
      <c r="BA36" s="58" t="s">
        <v>4184</v>
      </c>
      <c r="BB36" s="62" t="s">
        <v>4185</v>
      </c>
      <c r="BC36" s="64">
        <v>0.35394500000000001</v>
      </c>
      <c r="BD36" s="64">
        <v>0.48042299999999999</v>
      </c>
      <c r="BE36" s="65">
        <f>BD36-BC36</f>
        <v>0.12647799999999998</v>
      </c>
    </row>
    <row r="37" spans="1:57" x14ac:dyDescent="0.2">
      <c r="A37" s="58" t="s">
        <v>4186</v>
      </c>
      <c r="B37" s="62" t="s">
        <v>4187</v>
      </c>
      <c r="C37" s="64">
        <v>0.13061300000000001</v>
      </c>
      <c r="D37" s="64">
        <v>0.29475200000000001</v>
      </c>
      <c r="E37" s="65">
        <f>D37-C37</f>
        <v>0.16413900000000001</v>
      </c>
      <c r="H37" s="58" t="s">
        <v>4186</v>
      </c>
      <c r="I37" s="62" t="s">
        <v>4187</v>
      </c>
      <c r="J37" s="64">
        <v>0.16930500000000001</v>
      </c>
      <c r="K37" s="64">
        <v>0.46514</v>
      </c>
      <c r="L37" s="65">
        <f>K37-J37</f>
        <v>0.29583499999999996</v>
      </c>
      <c r="O37" s="58" t="s">
        <v>4186</v>
      </c>
      <c r="P37" s="62" t="s">
        <v>4187</v>
      </c>
      <c r="Q37" s="64">
        <v>0.130611</v>
      </c>
      <c r="R37" s="64">
        <v>0.192521</v>
      </c>
      <c r="S37" s="65">
        <f>R37-Q37</f>
        <v>6.1909999999999993E-2</v>
      </c>
      <c r="V37" s="58" t="s">
        <v>4186</v>
      </c>
      <c r="W37" s="62" t="s">
        <v>4187</v>
      </c>
      <c r="X37" s="64">
        <v>0.192521</v>
      </c>
      <c r="Y37" s="64">
        <v>0.46514100000000003</v>
      </c>
      <c r="Z37" s="65">
        <f>Y37-X37</f>
        <v>0.27262000000000003</v>
      </c>
      <c r="AC37" s="19" t="s">
        <v>4602</v>
      </c>
      <c r="AF37" s="58" t="s">
        <v>4186</v>
      </c>
      <c r="AG37" s="62" t="s">
        <v>4187</v>
      </c>
      <c r="AH37" s="64">
        <v>0.130611</v>
      </c>
      <c r="AI37" s="64">
        <v>0.29475400000000002</v>
      </c>
      <c r="AJ37" s="65">
        <f>AI37-AH37</f>
        <v>0.16414300000000001</v>
      </c>
      <c r="AM37" s="58" t="s">
        <v>4186</v>
      </c>
      <c r="AN37" s="62" t="s">
        <v>4187</v>
      </c>
      <c r="AO37" s="64">
        <v>0.16930500000000001</v>
      </c>
      <c r="AP37" s="64">
        <v>0.46514</v>
      </c>
      <c r="AQ37" s="65">
        <f>AP37-AO37</f>
        <v>0.29583499999999996</v>
      </c>
      <c r="AT37" s="58" t="s">
        <v>4186</v>
      </c>
      <c r="AU37" s="62" t="s">
        <v>4187</v>
      </c>
      <c r="AV37" s="64">
        <v>0.130611</v>
      </c>
      <c r="AW37" s="64">
        <v>0.192521</v>
      </c>
      <c r="AX37" s="65">
        <f>AW37-AV37</f>
        <v>6.1909999999999993E-2</v>
      </c>
      <c r="BA37" s="58" t="s">
        <v>4186</v>
      </c>
      <c r="BB37" s="62" t="s">
        <v>4187</v>
      </c>
      <c r="BC37" s="64">
        <v>0.192521</v>
      </c>
      <c r="BD37" s="64">
        <v>0.46514100000000003</v>
      </c>
      <c r="BE37" s="65">
        <f>BD37-BC37</f>
        <v>0.27262000000000003</v>
      </c>
    </row>
    <row r="38" spans="1:57" x14ac:dyDescent="0.2">
      <c r="A38" s="61"/>
      <c r="B38" s="63" t="s">
        <v>4188</v>
      </c>
      <c r="C38" s="66">
        <f>C37-C36</f>
        <v>-0.10610999999999998</v>
      </c>
      <c r="D38" s="66">
        <f>D37-D36</f>
        <v>-0.10662199999999999</v>
      </c>
      <c r="E38" s="67">
        <f>D38-C38</f>
        <v>-5.1200000000001245E-4</v>
      </c>
      <c r="H38" s="61"/>
      <c r="I38" s="63" t="s">
        <v>4188</v>
      </c>
      <c r="J38" s="66">
        <f>J37-J36</f>
        <v>-0.14068099999999997</v>
      </c>
      <c r="K38" s="66">
        <f>K37-K36</f>
        <v>-1.5282999999999991E-2</v>
      </c>
      <c r="L38" s="67">
        <f>K38-J38</f>
        <v>0.12539799999999998</v>
      </c>
      <c r="O38" s="61"/>
      <c r="P38" s="63" t="s">
        <v>4188</v>
      </c>
      <c r="Q38" s="66">
        <f>Q37-Q36</f>
        <v>-0.10611399999999999</v>
      </c>
      <c r="R38" s="66">
        <f>R37-R36</f>
        <v>-0.16142400000000001</v>
      </c>
      <c r="S38" s="67">
        <f>R38-Q38</f>
        <v>-5.5310000000000026E-2</v>
      </c>
      <c r="V38" s="61"/>
      <c r="W38" s="63" t="s">
        <v>4188</v>
      </c>
      <c r="X38" s="66">
        <f>X37-X36</f>
        <v>-0.16142400000000001</v>
      </c>
      <c r="Y38" s="66">
        <f>Y37-Y36</f>
        <v>-1.5281999999999962E-2</v>
      </c>
      <c r="Z38" s="67">
        <f>Y38-X38</f>
        <v>0.14614200000000005</v>
      </c>
      <c r="AC38" s="19" t="s">
        <v>4602</v>
      </c>
      <c r="AF38" s="61"/>
      <c r="AG38" s="63" t="s">
        <v>4188</v>
      </c>
      <c r="AH38" s="66">
        <f>AH37-AH36</f>
        <v>-0.10611399999999999</v>
      </c>
      <c r="AI38" s="66">
        <f>AI37-AI36</f>
        <v>-0.10662099999999997</v>
      </c>
      <c r="AJ38" s="67">
        <f>AI38-AH38</f>
        <v>-5.0699999999997969E-4</v>
      </c>
      <c r="AM38" s="61"/>
      <c r="AN38" s="63" t="s">
        <v>4188</v>
      </c>
      <c r="AO38" s="66">
        <f>AO37-AO36</f>
        <v>-0.14068099999999997</v>
      </c>
      <c r="AP38" s="66">
        <f>AP37-AP36</f>
        <v>-1.5282999999999991E-2</v>
      </c>
      <c r="AQ38" s="67">
        <f>AP38-AO38</f>
        <v>0.12539799999999998</v>
      </c>
      <c r="AT38" s="61"/>
      <c r="AU38" s="63" t="s">
        <v>4188</v>
      </c>
      <c r="AV38" s="66">
        <f>AV37-AV36</f>
        <v>-0.10611399999999999</v>
      </c>
      <c r="AW38" s="66">
        <f>AW37-AW36</f>
        <v>-0.16142400000000001</v>
      </c>
      <c r="AX38" s="67">
        <f>AW38-AV38</f>
        <v>-5.5310000000000026E-2</v>
      </c>
      <c r="BA38" s="61"/>
      <c r="BB38" s="63" t="s">
        <v>4188</v>
      </c>
      <c r="BC38" s="66">
        <f>BC37-BC36</f>
        <v>-0.16142400000000001</v>
      </c>
      <c r="BD38" s="66">
        <f>BD37-BD36</f>
        <v>-1.5281999999999962E-2</v>
      </c>
      <c r="BE38" s="67">
        <f>BD38-BC38</f>
        <v>0.14614200000000005</v>
      </c>
    </row>
  </sheetData>
  <mergeCells count="10">
    <mergeCell ref="A3:E3"/>
    <mergeCell ref="AF3:AJ3"/>
    <mergeCell ref="A1:Z1"/>
    <mergeCell ref="AF1:BE1"/>
    <mergeCell ref="AT3:AX3"/>
    <mergeCell ref="AM3:AQ3"/>
    <mergeCell ref="BA3:BE3"/>
    <mergeCell ref="V3:Z3"/>
    <mergeCell ref="O3:S3"/>
    <mergeCell ref="H3:L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C86D1-DB70-4438-A92E-6BAB2E8E944C}">
  <dimension ref="A1:D506"/>
  <sheetViews>
    <sheetView showGridLines="0" workbookViewId="0">
      <selection activeCell="G12" sqref="G12"/>
    </sheetView>
  </sheetViews>
  <sheetFormatPr baseColWidth="10" defaultColWidth="8.83203125" defaultRowHeight="16" x14ac:dyDescent="0.2"/>
  <cols>
    <col min="1" max="1" width="15.33203125" style="19" bestFit="1" customWidth="1"/>
    <col min="2" max="2" width="34.6640625" style="19" bestFit="1" customWidth="1"/>
    <col min="3" max="3" width="20.1640625" style="19" bestFit="1" customWidth="1"/>
    <col min="4" max="4" width="20" style="19" customWidth="1"/>
    <col min="5" max="16384" width="8.83203125" style="19"/>
  </cols>
  <sheetData>
    <row r="1" spans="1:4" x14ac:dyDescent="0.2">
      <c r="A1" s="386" t="s">
        <v>0</v>
      </c>
      <c r="B1" s="387" t="s">
        <v>4541</v>
      </c>
      <c r="C1" s="387" t="s">
        <v>2</v>
      </c>
      <c r="D1" s="388" t="s">
        <v>615</v>
      </c>
    </row>
    <row r="2" spans="1:4" x14ac:dyDescent="0.2">
      <c r="A2" s="181" t="s">
        <v>2617</v>
      </c>
      <c r="B2" s="173" t="s">
        <v>2618</v>
      </c>
      <c r="C2" s="173" t="s">
        <v>5</v>
      </c>
      <c r="D2" s="182">
        <v>122437000000</v>
      </c>
    </row>
    <row r="3" spans="1:4" x14ac:dyDescent="0.2">
      <c r="A3" s="181" t="s">
        <v>2619</v>
      </c>
      <c r="B3" s="173" t="s">
        <v>2620</v>
      </c>
      <c r="C3" s="173" t="s">
        <v>5</v>
      </c>
      <c r="D3" s="182">
        <v>87099801600</v>
      </c>
    </row>
    <row r="4" spans="1:4" x14ac:dyDescent="0.2">
      <c r="A4" s="181" t="s">
        <v>2621</v>
      </c>
      <c r="B4" s="173" t="s">
        <v>2622</v>
      </c>
      <c r="C4" s="173" t="s">
        <v>5</v>
      </c>
      <c r="D4" s="182">
        <v>189258000000</v>
      </c>
    </row>
    <row r="5" spans="1:4" x14ac:dyDescent="0.2">
      <c r="A5" s="181" t="s">
        <v>2623</v>
      </c>
      <c r="B5" s="173" t="s">
        <v>2624</v>
      </c>
      <c r="C5" s="173" t="s">
        <v>5</v>
      </c>
      <c r="D5" s="182">
        <v>24071618560</v>
      </c>
    </row>
    <row r="6" spans="1:4" x14ac:dyDescent="0.2">
      <c r="A6" s="181" t="s">
        <v>2625</v>
      </c>
      <c r="B6" s="173" t="s">
        <v>2626</v>
      </c>
      <c r="C6" s="173" t="s">
        <v>5</v>
      </c>
      <c r="D6" s="182">
        <v>4650363392</v>
      </c>
    </row>
    <row r="7" spans="1:4" x14ac:dyDescent="0.2">
      <c r="A7" s="181" t="s">
        <v>2627</v>
      </c>
      <c r="B7" s="173" t="s">
        <v>2628</v>
      </c>
      <c r="C7" s="173" t="s">
        <v>5</v>
      </c>
      <c r="D7" s="182">
        <v>7435472384</v>
      </c>
    </row>
    <row r="8" spans="1:4" x14ac:dyDescent="0.2">
      <c r="A8" s="181" t="s">
        <v>2629</v>
      </c>
      <c r="B8" s="173" t="s">
        <v>2630</v>
      </c>
      <c r="C8" s="173" t="s">
        <v>5</v>
      </c>
      <c r="D8" s="182">
        <v>12987118592</v>
      </c>
    </row>
    <row r="9" spans="1:4" x14ac:dyDescent="0.2">
      <c r="A9" s="181" t="s">
        <v>2631</v>
      </c>
      <c r="B9" s="173" t="s">
        <v>2632</v>
      </c>
      <c r="C9" s="173" t="s">
        <v>5</v>
      </c>
      <c r="D9" s="182">
        <v>96386654208</v>
      </c>
    </row>
    <row r="10" spans="1:4" x14ac:dyDescent="0.2">
      <c r="A10" s="181" t="s">
        <v>2633</v>
      </c>
      <c r="B10" s="173" t="s">
        <v>2634</v>
      </c>
      <c r="C10" s="173" t="s">
        <v>5</v>
      </c>
      <c r="D10" s="182">
        <v>23413184512</v>
      </c>
    </row>
    <row r="11" spans="1:4" x14ac:dyDescent="0.2">
      <c r="A11" s="181" t="s">
        <v>2635</v>
      </c>
      <c r="B11" s="173" t="s">
        <v>2636</v>
      </c>
      <c r="C11" s="173" t="s">
        <v>5</v>
      </c>
      <c r="D11" s="182">
        <v>4432044544</v>
      </c>
    </row>
    <row r="12" spans="1:4" x14ac:dyDescent="0.2">
      <c r="A12" s="181" t="s">
        <v>2637</v>
      </c>
      <c r="B12" s="173" t="s">
        <v>2638</v>
      </c>
      <c r="C12" s="173" t="s">
        <v>5</v>
      </c>
      <c r="D12" s="183" t="s">
        <v>606</v>
      </c>
    </row>
    <row r="13" spans="1:4" x14ac:dyDescent="0.2">
      <c r="A13" s="181" t="s">
        <v>2639</v>
      </c>
      <c r="B13" s="173" t="s">
        <v>2638</v>
      </c>
      <c r="C13" s="173" t="s">
        <v>5</v>
      </c>
      <c r="D13" s="183" t="s">
        <v>606</v>
      </c>
    </row>
    <row r="14" spans="1:4" x14ac:dyDescent="0.2">
      <c r="A14" s="181" t="s">
        <v>2640</v>
      </c>
      <c r="B14" s="173" t="s">
        <v>2641</v>
      </c>
      <c r="C14" s="173" t="s">
        <v>5</v>
      </c>
      <c r="D14" s="183" t="s">
        <v>606</v>
      </c>
    </row>
    <row r="15" spans="1:4" x14ac:dyDescent="0.2">
      <c r="A15" s="181" t="s">
        <v>2642</v>
      </c>
      <c r="B15" s="173" t="s">
        <v>2643</v>
      </c>
      <c r="C15" s="173" t="s">
        <v>5</v>
      </c>
      <c r="D15" s="183" t="s">
        <v>606</v>
      </c>
    </row>
    <row r="16" spans="1:4" x14ac:dyDescent="0.2">
      <c r="A16" s="181" t="s">
        <v>2644</v>
      </c>
      <c r="B16" s="173" t="s">
        <v>2645</v>
      </c>
      <c r="C16" s="173" t="s">
        <v>5</v>
      </c>
      <c r="D16" s="182">
        <v>11750164480</v>
      </c>
    </row>
    <row r="17" spans="1:4" x14ac:dyDescent="0.2">
      <c r="A17" s="181" t="s">
        <v>644</v>
      </c>
      <c r="B17" s="173" t="s">
        <v>645</v>
      </c>
      <c r="C17" s="173" t="s">
        <v>5</v>
      </c>
      <c r="D17" s="182">
        <v>1000100224</v>
      </c>
    </row>
    <row r="18" spans="1:4" x14ac:dyDescent="0.2">
      <c r="A18" s="181" t="s">
        <v>2646</v>
      </c>
      <c r="B18" s="173" t="s">
        <v>2647</v>
      </c>
      <c r="C18" s="173" t="s">
        <v>5</v>
      </c>
      <c r="D18" s="182">
        <v>230019000000</v>
      </c>
    </row>
    <row r="19" spans="1:4" x14ac:dyDescent="0.2">
      <c r="A19" s="181" t="s">
        <v>2648</v>
      </c>
      <c r="B19" s="173" t="s">
        <v>2649</v>
      </c>
      <c r="C19" s="173" t="s">
        <v>5</v>
      </c>
      <c r="D19" s="182">
        <v>4961879552</v>
      </c>
    </row>
    <row r="20" spans="1:4" x14ac:dyDescent="0.2">
      <c r="A20" s="181" t="s">
        <v>648</v>
      </c>
      <c r="B20" s="173" t="s">
        <v>649</v>
      </c>
      <c r="C20" s="173" t="s">
        <v>5</v>
      </c>
      <c r="D20" s="182">
        <v>1712884736</v>
      </c>
    </row>
    <row r="21" spans="1:4" x14ac:dyDescent="0.2">
      <c r="A21" s="181" t="s">
        <v>2650</v>
      </c>
      <c r="B21" s="173" t="s">
        <v>2651</v>
      </c>
      <c r="C21" s="173" t="s">
        <v>5</v>
      </c>
      <c r="D21" s="182">
        <v>22091102208</v>
      </c>
    </row>
    <row r="22" spans="1:4" x14ac:dyDescent="0.2">
      <c r="A22" s="181" t="s">
        <v>2652</v>
      </c>
      <c r="B22" s="173" t="s">
        <v>2647</v>
      </c>
      <c r="C22" s="173" t="s">
        <v>5</v>
      </c>
      <c r="D22" s="182">
        <v>230019000000</v>
      </c>
    </row>
    <row r="23" spans="1:4" x14ac:dyDescent="0.2">
      <c r="A23" s="181" t="s">
        <v>2653</v>
      </c>
      <c r="B23" s="173" t="s">
        <v>2654</v>
      </c>
      <c r="C23" s="173" t="s">
        <v>5</v>
      </c>
      <c r="D23" s="182">
        <v>56134733824</v>
      </c>
    </row>
    <row r="24" spans="1:4" x14ac:dyDescent="0.2">
      <c r="A24" s="181" t="s">
        <v>2655</v>
      </c>
      <c r="B24" s="173" t="s">
        <v>2656</v>
      </c>
      <c r="C24" s="173" t="s">
        <v>5</v>
      </c>
      <c r="D24" s="182">
        <v>3571854336</v>
      </c>
    </row>
    <row r="25" spans="1:4" x14ac:dyDescent="0.2">
      <c r="A25" s="181" t="s">
        <v>2657</v>
      </c>
      <c r="B25" s="173" t="s">
        <v>2658</v>
      </c>
      <c r="C25" s="173" t="s">
        <v>5</v>
      </c>
      <c r="D25" s="183" t="s">
        <v>606</v>
      </c>
    </row>
    <row r="26" spans="1:4" x14ac:dyDescent="0.2">
      <c r="A26" s="181" t="s">
        <v>2659</v>
      </c>
      <c r="B26" s="173" t="s">
        <v>2660</v>
      </c>
      <c r="C26" s="173" t="s">
        <v>5</v>
      </c>
      <c r="D26" s="182">
        <v>15994186752</v>
      </c>
    </row>
    <row r="27" spans="1:4" x14ac:dyDescent="0.2">
      <c r="A27" s="181" t="s">
        <v>2661</v>
      </c>
      <c r="B27" s="173" t="s">
        <v>2658</v>
      </c>
      <c r="C27" s="173" t="s">
        <v>5</v>
      </c>
      <c r="D27" s="183" t="s">
        <v>606</v>
      </c>
    </row>
    <row r="28" spans="1:4" x14ac:dyDescent="0.2">
      <c r="A28" s="181" t="s">
        <v>2662</v>
      </c>
      <c r="B28" s="173" t="s">
        <v>2651</v>
      </c>
      <c r="C28" s="173" t="s">
        <v>5</v>
      </c>
      <c r="D28" s="182">
        <v>22091102208</v>
      </c>
    </row>
    <row r="29" spans="1:4" x14ac:dyDescent="0.2">
      <c r="A29" s="181" t="s">
        <v>2663</v>
      </c>
      <c r="B29" s="173" t="s">
        <v>2664</v>
      </c>
      <c r="C29" s="173" t="s">
        <v>18</v>
      </c>
      <c r="D29" s="182">
        <v>90682630144</v>
      </c>
    </row>
    <row r="30" spans="1:4" x14ac:dyDescent="0.2">
      <c r="A30" s="181" t="s">
        <v>2665</v>
      </c>
      <c r="B30" s="173" t="s">
        <v>2666</v>
      </c>
      <c r="C30" s="173" t="s">
        <v>18</v>
      </c>
      <c r="D30" s="182">
        <v>87928274944</v>
      </c>
    </row>
    <row r="31" spans="1:4" x14ac:dyDescent="0.2">
      <c r="A31" s="181" t="s">
        <v>2667</v>
      </c>
      <c r="B31" s="173" t="s">
        <v>2668</v>
      </c>
      <c r="C31" s="173" t="s">
        <v>18</v>
      </c>
      <c r="D31" s="182">
        <v>43613655040</v>
      </c>
    </row>
    <row r="32" spans="1:4" x14ac:dyDescent="0.2">
      <c r="A32" s="181" t="s">
        <v>2669</v>
      </c>
      <c r="B32" s="173" t="s">
        <v>2670</v>
      </c>
      <c r="C32" s="173" t="s">
        <v>18</v>
      </c>
      <c r="D32" s="182">
        <v>14036023296</v>
      </c>
    </row>
    <row r="33" spans="1:4" x14ac:dyDescent="0.2">
      <c r="A33" s="181" t="s">
        <v>932</v>
      </c>
      <c r="B33" s="173" t="s">
        <v>933</v>
      </c>
      <c r="C33" s="173" t="s">
        <v>18</v>
      </c>
      <c r="D33" s="182">
        <v>4981599232</v>
      </c>
    </row>
    <row r="34" spans="1:4" x14ac:dyDescent="0.2">
      <c r="A34" s="181" t="s">
        <v>2671</v>
      </c>
      <c r="B34" s="173" t="s">
        <v>30</v>
      </c>
      <c r="C34" s="173" t="s">
        <v>18</v>
      </c>
      <c r="D34" s="182">
        <v>7247482880</v>
      </c>
    </row>
    <row r="35" spans="1:4" x14ac:dyDescent="0.2">
      <c r="A35" s="181" t="s">
        <v>2672</v>
      </c>
      <c r="B35" s="173" t="s">
        <v>2673</v>
      </c>
      <c r="C35" s="173" t="s">
        <v>18</v>
      </c>
      <c r="D35" s="182">
        <v>12664071168</v>
      </c>
    </row>
    <row r="36" spans="1:4" x14ac:dyDescent="0.2">
      <c r="A36" s="181" t="s">
        <v>2674</v>
      </c>
      <c r="B36" s="173" t="s">
        <v>2675</v>
      </c>
      <c r="C36" s="173" t="s">
        <v>18</v>
      </c>
      <c r="D36" s="182">
        <v>3817012224</v>
      </c>
    </row>
    <row r="37" spans="1:4" x14ac:dyDescent="0.2">
      <c r="A37" s="181" t="s">
        <v>2676</v>
      </c>
      <c r="B37" s="173" t="s">
        <v>2677</v>
      </c>
      <c r="C37" s="173" t="s">
        <v>18</v>
      </c>
      <c r="D37" s="183" t="s">
        <v>606</v>
      </c>
    </row>
    <row r="38" spans="1:4" x14ac:dyDescent="0.2">
      <c r="A38" s="181" t="s">
        <v>2678</v>
      </c>
      <c r="B38" s="173" t="s">
        <v>2679</v>
      </c>
      <c r="C38" s="173" t="s">
        <v>18</v>
      </c>
      <c r="D38" s="182">
        <v>28436865024</v>
      </c>
    </row>
    <row r="39" spans="1:4" x14ac:dyDescent="0.2">
      <c r="A39" s="181" t="s">
        <v>2680</v>
      </c>
      <c r="B39" s="173" t="s">
        <v>2681</v>
      </c>
      <c r="C39" s="173" t="s">
        <v>18</v>
      </c>
      <c r="D39" s="182">
        <v>6275431936</v>
      </c>
    </row>
    <row r="40" spans="1:4" x14ac:dyDescent="0.2">
      <c r="A40" s="181" t="s">
        <v>2682</v>
      </c>
      <c r="B40" s="173" t="s">
        <v>2683</v>
      </c>
      <c r="C40" s="173" t="s">
        <v>18</v>
      </c>
      <c r="D40" s="183" t="s">
        <v>606</v>
      </c>
    </row>
    <row r="41" spans="1:4" x14ac:dyDescent="0.2">
      <c r="A41" s="181" t="s">
        <v>2684</v>
      </c>
      <c r="B41" s="173" t="s">
        <v>2685</v>
      </c>
      <c r="C41" s="173" t="s">
        <v>18</v>
      </c>
      <c r="D41" s="182">
        <v>38117027840</v>
      </c>
    </row>
    <row r="42" spans="1:4" x14ac:dyDescent="0.2">
      <c r="A42" s="181" t="s">
        <v>2686</v>
      </c>
      <c r="B42" s="173" t="s">
        <v>2687</v>
      </c>
      <c r="C42" s="173" t="s">
        <v>18</v>
      </c>
      <c r="D42" s="182">
        <v>49068957696</v>
      </c>
    </row>
    <row r="43" spans="1:4" x14ac:dyDescent="0.2">
      <c r="A43" s="181" t="s">
        <v>2688</v>
      </c>
      <c r="B43" s="173" t="s">
        <v>2689</v>
      </c>
      <c r="C43" s="173" t="s">
        <v>18</v>
      </c>
      <c r="D43" s="182">
        <v>7798799872</v>
      </c>
    </row>
    <row r="44" spans="1:4" x14ac:dyDescent="0.2">
      <c r="A44" s="181" t="s">
        <v>2690</v>
      </c>
      <c r="B44" s="173" t="s">
        <v>2691</v>
      </c>
      <c r="C44" s="173" t="s">
        <v>18</v>
      </c>
      <c r="D44" s="182">
        <v>9739099136</v>
      </c>
    </row>
    <row r="45" spans="1:4" x14ac:dyDescent="0.2">
      <c r="A45" s="181" t="s">
        <v>2692</v>
      </c>
      <c r="B45" s="173" t="s">
        <v>2693</v>
      </c>
      <c r="C45" s="173" t="s">
        <v>18</v>
      </c>
      <c r="D45" s="182">
        <v>6929061888</v>
      </c>
    </row>
    <row r="46" spans="1:4" x14ac:dyDescent="0.2">
      <c r="A46" s="181" t="s">
        <v>2694</v>
      </c>
      <c r="B46" s="173" t="s">
        <v>2695</v>
      </c>
      <c r="C46" s="173" t="s">
        <v>18</v>
      </c>
      <c r="D46" s="182">
        <v>13236256768</v>
      </c>
    </row>
    <row r="47" spans="1:4" x14ac:dyDescent="0.2">
      <c r="A47" s="181" t="s">
        <v>2696</v>
      </c>
      <c r="B47" s="173" t="s">
        <v>2697</v>
      </c>
      <c r="C47" s="173" t="s">
        <v>18</v>
      </c>
      <c r="D47" s="182">
        <v>39341207552</v>
      </c>
    </row>
    <row r="48" spans="1:4" x14ac:dyDescent="0.2">
      <c r="A48" s="181" t="s">
        <v>2698</v>
      </c>
      <c r="B48" s="173" t="s">
        <v>2699</v>
      </c>
      <c r="C48" s="173" t="s">
        <v>18</v>
      </c>
      <c r="D48" s="182">
        <v>45947334656</v>
      </c>
    </row>
    <row r="49" spans="1:4" x14ac:dyDescent="0.2">
      <c r="A49" s="181" t="s">
        <v>778</v>
      </c>
      <c r="B49" s="173" t="s">
        <v>779</v>
      </c>
      <c r="C49" s="173" t="s">
        <v>18</v>
      </c>
      <c r="D49" s="182">
        <v>7645310464</v>
      </c>
    </row>
    <row r="50" spans="1:4" x14ac:dyDescent="0.2">
      <c r="A50" s="181" t="s">
        <v>2700</v>
      </c>
      <c r="B50" s="173" t="s">
        <v>2701</v>
      </c>
      <c r="C50" s="173" t="s">
        <v>18</v>
      </c>
      <c r="D50" s="182">
        <v>6799191552</v>
      </c>
    </row>
    <row r="51" spans="1:4" x14ac:dyDescent="0.2">
      <c r="A51" s="181" t="s">
        <v>2702</v>
      </c>
      <c r="B51" s="173" t="s">
        <v>2703</v>
      </c>
      <c r="C51" s="173" t="s">
        <v>18</v>
      </c>
      <c r="D51" s="182">
        <v>30351497216</v>
      </c>
    </row>
    <row r="52" spans="1:4" x14ac:dyDescent="0.2">
      <c r="A52" s="181" t="s">
        <v>2704</v>
      </c>
      <c r="B52" s="173" t="s">
        <v>2705</v>
      </c>
      <c r="C52" s="173" t="s">
        <v>18</v>
      </c>
      <c r="D52" s="182">
        <v>6157331456</v>
      </c>
    </row>
    <row r="53" spans="1:4" x14ac:dyDescent="0.2">
      <c r="A53" s="181" t="s">
        <v>2706</v>
      </c>
      <c r="B53" s="173" t="s">
        <v>2707</v>
      </c>
      <c r="C53" s="173" t="s">
        <v>18</v>
      </c>
      <c r="D53" s="182">
        <v>16335255552</v>
      </c>
    </row>
    <row r="54" spans="1:4" x14ac:dyDescent="0.2">
      <c r="A54" s="181" t="s">
        <v>2708</v>
      </c>
      <c r="B54" s="173" t="s">
        <v>2709</v>
      </c>
      <c r="C54" s="173" t="s">
        <v>18</v>
      </c>
      <c r="D54" s="182">
        <v>7709083136</v>
      </c>
    </row>
    <row r="55" spans="1:4" x14ac:dyDescent="0.2">
      <c r="A55" s="181" t="s">
        <v>2710</v>
      </c>
      <c r="B55" s="173" t="s">
        <v>2711</v>
      </c>
      <c r="C55" s="173" t="s">
        <v>18</v>
      </c>
      <c r="D55" s="182">
        <v>11510902784</v>
      </c>
    </row>
    <row r="56" spans="1:4" x14ac:dyDescent="0.2">
      <c r="A56" s="181" t="s">
        <v>2712</v>
      </c>
      <c r="B56" s="173" t="s">
        <v>2713</v>
      </c>
      <c r="C56" s="173" t="s">
        <v>18</v>
      </c>
      <c r="D56" s="182">
        <v>6175395328</v>
      </c>
    </row>
    <row r="57" spans="1:4" x14ac:dyDescent="0.2">
      <c r="A57" s="181" t="s">
        <v>2714</v>
      </c>
      <c r="B57" s="173" t="s">
        <v>2715</v>
      </c>
      <c r="C57" s="173" t="s">
        <v>18</v>
      </c>
      <c r="D57" s="182">
        <v>4587708416</v>
      </c>
    </row>
    <row r="58" spans="1:4" x14ac:dyDescent="0.2">
      <c r="A58" s="181" t="s">
        <v>2716</v>
      </c>
      <c r="B58" s="173" t="s">
        <v>2717</v>
      </c>
      <c r="C58" s="173" t="s">
        <v>18</v>
      </c>
      <c r="D58" s="182">
        <v>11832877056</v>
      </c>
    </row>
    <row r="59" spans="1:4" x14ac:dyDescent="0.2">
      <c r="A59" s="181" t="s">
        <v>2718</v>
      </c>
      <c r="B59" s="173" t="s">
        <v>2719</v>
      </c>
      <c r="C59" s="173" t="s">
        <v>18</v>
      </c>
      <c r="D59" s="182">
        <v>39143104512</v>
      </c>
    </row>
    <row r="60" spans="1:4" x14ac:dyDescent="0.2">
      <c r="A60" s="181" t="s">
        <v>2720</v>
      </c>
      <c r="B60" s="173" t="s">
        <v>2721</v>
      </c>
      <c r="C60" s="173" t="s">
        <v>18</v>
      </c>
      <c r="D60" s="183" t="s">
        <v>606</v>
      </c>
    </row>
    <row r="61" spans="1:4" x14ac:dyDescent="0.2">
      <c r="A61" s="181" t="s">
        <v>2722</v>
      </c>
      <c r="B61" s="173" t="s">
        <v>2723</v>
      </c>
      <c r="C61" s="173" t="s">
        <v>18</v>
      </c>
      <c r="D61" s="182">
        <v>10098171904</v>
      </c>
    </row>
    <row r="62" spans="1:4" x14ac:dyDescent="0.2">
      <c r="A62" s="181" t="s">
        <v>2724</v>
      </c>
      <c r="B62" s="173" t="s">
        <v>2725</v>
      </c>
      <c r="C62" s="173" t="s">
        <v>18</v>
      </c>
      <c r="D62" s="182">
        <v>8198449152</v>
      </c>
    </row>
    <row r="63" spans="1:4" x14ac:dyDescent="0.2">
      <c r="A63" s="181" t="s">
        <v>2726</v>
      </c>
      <c r="B63" s="173" t="s">
        <v>2727</v>
      </c>
      <c r="C63" s="173" t="s">
        <v>18</v>
      </c>
      <c r="D63" s="182">
        <v>8997369856</v>
      </c>
    </row>
    <row r="64" spans="1:4" x14ac:dyDescent="0.2">
      <c r="A64" s="181" t="s">
        <v>2728</v>
      </c>
      <c r="B64" s="173" t="s">
        <v>2729</v>
      </c>
      <c r="C64" s="173" t="s">
        <v>18</v>
      </c>
      <c r="D64" s="182">
        <v>5715317248</v>
      </c>
    </row>
    <row r="65" spans="1:4" x14ac:dyDescent="0.2">
      <c r="A65" s="181" t="s">
        <v>2730</v>
      </c>
      <c r="B65" s="173" t="s">
        <v>2731</v>
      </c>
      <c r="C65" s="173" t="s">
        <v>18</v>
      </c>
      <c r="D65" s="182">
        <v>2419990016</v>
      </c>
    </row>
    <row r="66" spans="1:4" x14ac:dyDescent="0.2">
      <c r="A66" s="181" t="s">
        <v>822</v>
      </c>
      <c r="B66" s="173" t="s">
        <v>823</v>
      </c>
      <c r="C66" s="173" t="s">
        <v>18</v>
      </c>
      <c r="D66" s="182">
        <v>4559085568</v>
      </c>
    </row>
    <row r="67" spans="1:4" x14ac:dyDescent="0.2">
      <c r="A67" s="181" t="s">
        <v>2732</v>
      </c>
      <c r="B67" s="173" t="s">
        <v>2733</v>
      </c>
      <c r="C67" s="173" t="s">
        <v>18</v>
      </c>
      <c r="D67" s="182">
        <v>111056000000</v>
      </c>
    </row>
    <row r="68" spans="1:4" x14ac:dyDescent="0.2">
      <c r="A68" s="181" t="s">
        <v>2734</v>
      </c>
      <c r="B68" s="173" t="s">
        <v>2735</v>
      </c>
      <c r="C68" s="173" t="s">
        <v>18</v>
      </c>
      <c r="D68" s="182">
        <v>13449209856</v>
      </c>
    </row>
    <row r="69" spans="1:4" x14ac:dyDescent="0.2">
      <c r="A69" s="181" t="s">
        <v>2736</v>
      </c>
      <c r="B69" s="173" t="s">
        <v>2737</v>
      </c>
      <c r="C69" s="173" t="s">
        <v>18</v>
      </c>
      <c r="D69" s="183" t="s">
        <v>606</v>
      </c>
    </row>
    <row r="70" spans="1:4" x14ac:dyDescent="0.2">
      <c r="A70" s="181" t="s">
        <v>2738</v>
      </c>
      <c r="B70" s="173" t="s">
        <v>2739</v>
      </c>
      <c r="C70" s="173" t="s">
        <v>18</v>
      </c>
      <c r="D70" s="182">
        <v>29241053184</v>
      </c>
    </row>
    <row r="71" spans="1:4" x14ac:dyDescent="0.2">
      <c r="A71" s="181" t="s">
        <v>2740</v>
      </c>
      <c r="B71" s="173" t="s">
        <v>2741</v>
      </c>
      <c r="C71" s="173" t="s">
        <v>18</v>
      </c>
      <c r="D71" s="182">
        <v>64453410816</v>
      </c>
    </row>
    <row r="72" spans="1:4" x14ac:dyDescent="0.2">
      <c r="A72" s="181" t="s">
        <v>2742</v>
      </c>
      <c r="B72" s="173" t="s">
        <v>2743</v>
      </c>
      <c r="C72" s="173" t="s">
        <v>18</v>
      </c>
      <c r="D72" s="182">
        <v>30362105856</v>
      </c>
    </row>
    <row r="73" spans="1:4" x14ac:dyDescent="0.2">
      <c r="A73" s="181" t="s">
        <v>2744</v>
      </c>
      <c r="B73" s="173" t="s">
        <v>933</v>
      </c>
      <c r="C73" s="173" t="s">
        <v>18</v>
      </c>
      <c r="D73" s="182">
        <v>4981599232</v>
      </c>
    </row>
    <row r="74" spans="1:4" x14ac:dyDescent="0.2">
      <c r="A74" s="181" t="s">
        <v>2745</v>
      </c>
      <c r="B74" s="173" t="s">
        <v>2746</v>
      </c>
      <c r="C74" s="173" t="s">
        <v>18</v>
      </c>
      <c r="D74" s="182">
        <v>15404361728</v>
      </c>
    </row>
    <row r="75" spans="1:4" x14ac:dyDescent="0.2">
      <c r="A75" s="181" t="s">
        <v>2747</v>
      </c>
      <c r="B75" s="173" t="s">
        <v>2748</v>
      </c>
      <c r="C75" s="173" t="s">
        <v>18</v>
      </c>
      <c r="D75" s="182">
        <v>8373274112</v>
      </c>
    </row>
    <row r="76" spans="1:4" x14ac:dyDescent="0.2">
      <c r="A76" s="181" t="s">
        <v>2749</v>
      </c>
      <c r="B76" s="173" t="s">
        <v>2750</v>
      </c>
      <c r="C76" s="173" t="s">
        <v>18</v>
      </c>
      <c r="D76" s="182">
        <v>9150561280</v>
      </c>
    </row>
    <row r="77" spans="1:4" x14ac:dyDescent="0.2">
      <c r="A77" s="181" t="s">
        <v>2751</v>
      </c>
      <c r="B77" s="173" t="s">
        <v>2752</v>
      </c>
      <c r="C77" s="173" t="s">
        <v>18</v>
      </c>
      <c r="D77" s="182">
        <v>11030784000</v>
      </c>
    </row>
    <row r="78" spans="1:4" x14ac:dyDescent="0.2">
      <c r="A78" s="181" t="s">
        <v>2753</v>
      </c>
      <c r="B78" s="173" t="s">
        <v>2754</v>
      </c>
      <c r="C78" s="173" t="s">
        <v>18</v>
      </c>
      <c r="D78" s="182">
        <v>8005776384</v>
      </c>
    </row>
    <row r="79" spans="1:4" x14ac:dyDescent="0.2">
      <c r="A79" s="181" t="s">
        <v>856</v>
      </c>
      <c r="B79" s="173" t="s">
        <v>857</v>
      </c>
      <c r="C79" s="173" t="s">
        <v>18</v>
      </c>
      <c r="D79" s="182">
        <v>6161106944</v>
      </c>
    </row>
    <row r="80" spans="1:4" x14ac:dyDescent="0.2">
      <c r="A80" s="181" t="s">
        <v>866</v>
      </c>
      <c r="B80" s="173" t="s">
        <v>867</v>
      </c>
      <c r="C80" s="173" t="s">
        <v>18</v>
      </c>
      <c r="D80" s="182">
        <v>1940084096</v>
      </c>
    </row>
    <row r="81" spans="1:4" x14ac:dyDescent="0.2">
      <c r="A81" s="181" t="s">
        <v>2755</v>
      </c>
      <c r="B81" s="173" t="s">
        <v>2756</v>
      </c>
      <c r="C81" s="173" t="s">
        <v>18</v>
      </c>
      <c r="D81" s="182">
        <v>5591569920</v>
      </c>
    </row>
    <row r="82" spans="1:4" x14ac:dyDescent="0.2">
      <c r="A82" s="181" t="s">
        <v>878</v>
      </c>
      <c r="B82" s="173" t="s">
        <v>879</v>
      </c>
      <c r="C82" s="173" t="s">
        <v>18</v>
      </c>
      <c r="D82" s="182">
        <v>6176762368</v>
      </c>
    </row>
    <row r="83" spans="1:4" x14ac:dyDescent="0.2">
      <c r="A83" s="181" t="s">
        <v>2757</v>
      </c>
      <c r="B83" s="173" t="s">
        <v>2758</v>
      </c>
      <c r="C83" s="173" t="s">
        <v>18</v>
      </c>
      <c r="D83" s="182">
        <v>3779735040</v>
      </c>
    </row>
    <row r="84" spans="1:4" x14ac:dyDescent="0.2">
      <c r="A84" s="181" t="s">
        <v>2759</v>
      </c>
      <c r="B84" s="173" t="s">
        <v>2760</v>
      </c>
      <c r="C84" s="173" t="s">
        <v>18</v>
      </c>
      <c r="D84" s="182">
        <v>3715664128</v>
      </c>
    </row>
    <row r="85" spans="1:4" x14ac:dyDescent="0.2">
      <c r="A85" s="181" t="s">
        <v>2761</v>
      </c>
      <c r="B85" s="173" t="s">
        <v>2762</v>
      </c>
      <c r="C85" s="173" t="s">
        <v>18</v>
      </c>
      <c r="D85" s="182">
        <v>11978136576</v>
      </c>
    </row>
    <row r="86" spans="1:4" x14ac:dyDescent="0.2">
      <c r="A86" s="181" t="s">
        <v>908</v>
      </c>
      <c r="B86" s="173" t="s">
        <v>909</v>
      </c>
      <c r="C86" s="173" t="s">
        <v>18</v>
      </c>
      <c r="D86" s="182">
        <v>5246266368</v>
      </c>
    </row>
    <row r="87" spans="1:4" x14ac:dyDescent="0.2">
      <c r="A87" s="181" t="s">
        <v>912</v>
      </c>
      <c r="B87" s="173" t="s">
        <v>913</v>
      </c>
      <c r="C87" s="173" t="s">
        <v>18</v>
      </c>
      <c r="D87" s="182">
        <v>6161420800</v>
      </c>
    </row>
    <row r="88" spans="1:4" x14ac:dyDescent="0.2">
      <c r="A88" s="181" t="s">
        <v>2763</v>
      </c>
      <c r="B88" s="173" t="s">
        <v>2764</v>
      </c>
      <c r="C88" s="173" t="s">
        <v>18</v>
      </c>
      <c r="D88" s="182">
        <v>36824649728</v>
      </c>
    </row>
    <row r="89" spans="1:4" x14ac:dyDescent="0.2">
      <c r="A89" s="181" t="s">
        <v>2765</v>
      </c>
      <c r="B89" s="173" t="s">
        <v>2766</v>
      </c>
      <c r="C89" s="173" t="s">
        <v>33</v>
      </c>
      <c r="D89" s="182">
        <v>161331000000</v>
      </c>
    </row>
    <row r="90" spans="1:4" x14ac:dyDescent="0.2">
      <c r="A90" s="181" t="s">
        <v>2767</v>
      </c>
      <c r="B90" s="173" t="s">
        <v>2768</v>
      </c>
      <c r="C90" s="173" t="s">
        <v>33</v>
      </c>
      <c r="D90" s="182">
        <v>183604000000</v>
      </c>
    </row>
    <row r="91" spans="1:4" x14ac:dyDescent="0.2">
      <c r="A91" s="181" t="s">
        <v>2769</v>
      </c>
      <c r="B91" s="173" t="s">
        <v>2770</v>
      </c>
      <c r="C91" s="173" t="s">
        <v>33</v>
      </c>
      <c r="D91" s="182">
        <v>226172000000</v>
      </c>
    </row>
    <row r="92" spans="1:4" x14ac:dyDescent="0.2">
      <c r="A92" s="181" t="s">
        <v>2771</v>
      </c>
      <c r="B92" s="173" t="s">
        <v>2772</v>
      </c>
      <c r="C92" s="173" t="s">
        <v>33</v>
      </c>
      <c r="D92" s="182">
        <v>62960549888</v>
      </c>
    </row>
    <row r="93" spans="1:4" x14ac:dyDescent="0.2">
      <c r="A93" s="181" t="s">
        <v>2773</v>
      </c>
      <c r="B93" s="173" t="s">
        <v>2774</v>
      </c>
      <c r="C93" s="173" t="s">
        <v>33</v>
      </c>
      <c r="D93" s="182">
        <v>17820803072</v>
      </c>
    </row>
    <row r="94" spans="1:4" x14ac:dyDescent="0.2">
      <c r="A94" s="181" t="s">
        <v>2775</v>
      </c>
      <c r="B94" s="173" t="s">
        <v>2776</v>
      </c>
      <c r="C94" s="173" t="s">
        <v>33</v>
      </c>
      <c r="D94" s="182">
        <v>13171445760</v>
      </c>
    </row>
    <row r="95" spans="1:4" x14ac:dyDescent="0.2">
      <c r="A95" s="181" t="s">
        <v>2777</v>
      </c>
      <c r="B95" s="173" t="s">
        <v>2778</v>
      </c>
      <c r="C95" s="173" t="s">
        <v>33</v>
      </c>
      <c r="D95" s="182">
        <v>10866262016</v>
      </c>
    </row>
    <row r="96" spans="1:4" x14ac:dyDescent="0.2">
      <c r="A96" s="181" t="s">
        <v>2779</v>
      </c>
      <c r="B96" s="173" t="s">
        <v>2780</v>
      </c>
      <c r="C96" s="173" t="s">
        <v>33</v>
      </c>
      <c r="D96" s="182">
        <v>9479884800</v>
      </c>
    </row>
    <row r="97" spans="1:4" x14ac:dyDescent="0.2">
      <c r="A97" s="181" t="s">
        <v>2781</v>
      </c>
      <c r="B97" s="173" t="s">
        <v>2782</v>
      </c>
      <c r="C97" s="173" t="s">
        <v>33</v>
      </c>
      <c r="D97" s="182">
        <v>49156993024</v>
      </c>
    </row>
    <row r="98" spans="1:4" x14ac:dyDescent="0.2">
      <c r="A98" s="181" t="s">
        <v>2783</v>
      </c>
      <c r="B98" s="173" t="s">
        <v>2784</v>
      </c>
      <c r="C98" s="173" t="s">
        <v>33</v>
      </c>
      <c r="D98" s="182">
        <v>11825626112</v>
      </c>
    </row>
    <row r="99" spans="1:4" x14ac:dyDescent="0.2">
      <c r="A99" s="181" t="s">
        <v>2785</v>
      </c>
      <c r="B99" s="173" t="s">
        <v>2786</v>
      </c>
      <c r="C99" s="173" t="s">
        <v>33</v>
      </c>
      <c r="D99" s="182">
        <v>25902637056</v>
      </c>
    </row>
    <row r="100" spans="1:4" x14ac:dyDescent="0.2">
      <c r="A100" s="181" t="s">
        <v>2787</v>
      </c>
      <c r="B100" s="173" t="s">
        <v>2788</v>
      </c>
      <c r="C100" s="173" t="s">
        <v>33</v>
      </c>
      <c r="D100" s="182">
        <v>15736977408</v>
      </c>
    </row>
    <row r="101" spans="1:4" x14ac:dyDescent="0.2">
      <c r="A101" s="181" t="s">
        <v>2789</v>
      </c>
      <c r="B101" s="173" t="s">
        <v>2790</v>
      </c>
      <c r="C101" s="173" t="s">
        <v>33</v>
      </c>
      <c r="D101" s="182">
        <v>8087625728</v>
      </c>
    </row>
    <row r="102" spans="1:4" x14ac:dyDescent="0.2">
      <c r="A102" s="181" t="s">
        <v>2791</v>
      </c>
      <c r="B102" s="173" t="s">
        <v>2792</v>
      </c>
      <c r="C102" s="173" t="s">
        <v>33</v>
      </c>
      <c r="D102" s="182">
        <v>44889247744</v>
      </c>
    </row>
    <row r="103" spans="1:4" x14ac:dyDescent="0.2">
      <c r="A103" s="181" t="s">
        <v>2793</v>
      </c>
      <c r="B103" s="173" t="s">
        <v>2794</v>
      </c>
      <c r="C103" s="173" t="s">
        <v>33</v>
      </c>
      <c r="D103" s="182">
        <v>19831345152</v>
      </c>
    </row>
    <row r="104" spans="1:4" x14ac:dyDescent="0.2">
      <c r="A104" s="181" t="s">
        <v>2795</v>
      </c>
      <c r="B104" s="173" t="s">
        <v>2796</v>
      </c>
      <c r="C104" s="173" t="s">
        <v>33</v>
      </c>
      <c r="D104" s="182">
        <v>32527572992</v>
      </c>
    </row>
    <row r="105" spans="1:4" x14ac:dyDescent="0.2">
      <c r="A105" s="181" t="s">
        <v>2797</v>
      </c>
      <c r="B105" s="173" t="s">
        <v>2798</v>
      </c>
      <c r="C105" s="173" t="s">
        <v>33</v>
      </c>
      <c r="D105" s="182">
        <v>13313382400</v>
      </c>
    </row>
    <row r="106" spans="1:4" x14ac:dyDescent="0.2">
      <c r="A106" s="181" t="s">
        <v>2799</v>
      </c>
      <c r="B106" s="173" t="s">
        <v>2800</v>
      </c>
      <c r="C106" s="173" t="s">
        <v>33</v>
      </c>
      <c r="D106" s="182">
        <v>9246538752</v>
      </c>
    </row>
    <row r="107" spans="1:4" x14ac:dyDescent="0.2">
      <c r="A107" s="181" t="s">
        <v>2801</v>
      </c>
      <c r="B107" s="173" t="s">
        <v>2802</v>
      </c>
      <c r="C107" s="173" t="s">
        <v>33</v>
      </c>
      <c r="D107" s="182">
        <v>18462896128</v>
      </c>
    </row>
    <row r="108" spans="1:4" x14ac:dyDescent="0.2">
      <c r="A108" s="181" t="s">
        <v>2803</v>
      </c>
      <c r="B108" s="173" t="s">
        <v>2804</v>
      </c>
      <c r="C108" s="173" t="s">
        <v>33</v>
      </c>
      <c r="D108" s="182">
        <v>7748245504</v>
      </c>
    </row>
    <row r="109" spans="1:4" x14ac:dyDescent="0.2">
      <c r="A109" s="181" t="s">
        <v>2805</v>
      </c>
      <c r="B109" s="173" t="s">
        <v>2806</v>
      </c>
      <c r="C109" s="173" t="s">
        <v>33</v>
      </c>
      <c r="D109" s="182">
        <v>8304822784</v>
      </c>
    </row>
    <row r="110" spans="1:4" x14ac:dyDescent="0.2">
      <c r="A110" s="181" t="s">
        <v>2807</v>
      </c>
      <c r="B110" s="173" t="s">
        <v>2808</v>
      </c>
      <c r="C110" s="173" t="s">
        <v>33</v>
      </c>
      <c r="D110" s="182">
        <v>42243670016</v>
      </c>
    </row>
    <row r="111" spans="1:4" x14ac:dyDescent="0.2">
      <c r="A111" s="181" t="s">
        <v>2809</v>
      </c>
      <c r="B111" s="173" t="s">
        <v>2810</v>
      </c>
      <c r="C111" s="173" t="s">
        <v>33</v>
      </c>
      <c r="D111" s="182">
        <v>6881154048</v>
      </c>
    </row>
    <row r="112" spans="1:4" x14ac:dyDescent="0.2">
      <c r="A112" s="181" t="s">
        <v>2811</v>
      </c>
      <c r="B112" s="173" t="s">
        <v>2812</v>
      </c>
      <c r="C112" s="173" t="s">
        <v>33</v>
      </c>
      <c r="D112" s="183" t="s">
        <v>606</v>
      </c>
    </row>
    <row r="113" spans="1:4" x14ac:dyDescent="0.2">
      <c r="A113" s="181" t="s">
        <v>2813</v>
      </c>
      <c r="B113" s="173" t="s">
        <v>2814</v>
      </c>
      <c r="C113" s="173" t="s">
        <v>33</v>
      </c>
      <c r="D113" s="182">
        <v>6275205632</v>
      </c>
    </row>
    <row r="114" spans="1:4" x14ac:dyDescent="0.2">
      <c r="A114" s="181" t="s">
        <v>2815</v>
      </c>
      <c r="B114" s="173" t="s">
        <v>2816</v>
      </c>
      <c r="C114" s="173" t="s">
        <v>33</v>
      </c>
      <c r="D114" s="182">
        <v>34534125568</v>
      </c>
    </row>
    <row r="115" spans="1:4" x14ac:dyDescent="0.2">
      <c r="A115" s="181" t="s">
        <v>2817</v>
      </c>
      <c r="B115" s="173" t="s">
        <v>2818</v>
      </c>
      <c r="C115" s="173" t="s">
        <v>33</v>
      </c>
      <c r="D115" s="182">
        <v>22556905472</v>
      </c>
    </row>
    <row r="116" spans="1:4" x14ac:dyDescent="0.2">
      <c r="A116" s="181" t="s">
        <v>2819</v>
      </c>
      <c r="B116" s="173" t="s">
        <v>2820</v>
      </c>
      <c r="C116" s="173" t="s">
        <v>33</v>
      </c>
      <c r="D116" s="183" t="s">
        <v>606</v>
      </c>
    </row>
    <row r="117" spans="1:4" x14ac:dyDescent="0.2">
      <c r="A117" s="181" t="s">
        <v>2821</v>
      </c>
      <c r="B117" s="173" t="s">
        <v>2822</v>
      </c>
      <c r="C117" s="173" t="s">
        <v>33</v>
      </c>
      <c r="D117" s="182">
        <v>138071000000</v>
      </c>
    </row>
    <row r="118" spans="1:4" x14ac:dyDescent="0.2">
      <c r="A118" s="181" t="s">
        <v>2823</v>
      </c>
      <c r="B118" s="173" t="s">
        <v>2824</v>
      </c>
      <c r="C118" s="173" t="s">
        <v>33</v>
      </c>
      <c r="D118" s="182">
        <v>8890671104</v>
      </c>
    </row>
    <row r="119" spans="1:4" x14ac:dyDescent="0.2">
      <c r="A119" s="181" t="s">
        <v>2825</v>
      </c>
      <c r="B119" s="173" t="s">
        <v>2826</v>
      </c>
      <c r="C119" s="173" t="s">
        <v>33</v>
      </c>
      <c r="D119" s="182">
        <v>105217000000</v>
      </c>
    </row>
    <row r="120" spans="1:4" x14ac:dyDescent="0.2">
      <c r="A120" s="181" t="s">
        <v>1004</v>
      </c>
      <c r="B120" s="173" t="s">
        <v>1005</v>
      </c>
      <c r="C120" s="173" t="s">
        <v>33</v>
      </c>
      <c r="D120" s="182">
        <v>7463954944</v>
      </c>
    </row>
    <row r="121" spans="1:4" x14ac:dyDescent="0.2">
      <c r="A121" s="181" t="s">
        <v>2827</v>
      </c>
      <c r="B121" s="173" t="s">
        <v>2828</v>
      </c>
      <c r="C121" s="173" t="s">
        <v>56</v>
      </c>
      <c r="D121" s="182">
        <v>208342000000</v>
      </c>
    </row>
    <row r="122" spans="1:4" x14ac:dyDescent="0.2">
      <c r="A122" s="181" t="s">
        <v>2829</v>
      </c>
      <c r="B122" s="173" t="s">
        <v>2830</v>
      </c>
      <c r="C122" s="173" t="s">
        <v>56</v>
      </c>
      <c r="D122" s="182">
        <v>388000000000</v>
      </c>
    </row>
    <row r="123" spans="1:4" x14ac:dyDescent="0.2">
      <c r="A123" s="181" t="s">
        <v>2831</v>
      </c>
      <c r="B123" s="173" t="s">
        <v>2832</v>
      </c>
      <c r="C123" s="173" t="s">
        <v>56</v>
      </c>
      <c r="D123" s="182">
        <v>31647035392</v>
      </c>
    </row>
    <row r="124" spans="1:4" x14ac:dyDescent="0.2">
      <c r="A124" s="181" t="s">
        <v>2833</v>
      </c>
      <c r="B124" s="173" t="s">
        <v>2834</v>
      </c>
      <c r="C124" s="173" t="s">
        <v>56</v>
      </c>
      <c r="D124" s="182">
        <v>39210901504</v>
      </c>
    </row>
    <row r="125" spans="1:4" x14ac:dyDescent="0.2">
      <c r="A125" s="181" t="s">
        <v>2835</v>
      </c>
      <c r="B125" s="173" t="s">
        <v>2836</v>
      </c>
      <c r="C125" s="173" t="s">
        <v>56</v>
      </c>
      <c r="D125" s="182">
        <v>17514530816</v>
      </c>
    </row>
    <row r="126" spans="1:4" x14ac:dyDescent="0.2">
      <c r="A126" s="181" t="s">
        <v>2837</v>
      </c>
      <c r="B126" s="173" t="s">
        <v>2838</v>
      </c>
      <c r="C126" s="173" t="s">
        <v>56</v>
      </c>
      <c r="D126" s="182">
        <v>10266136576</v>
      </c>
    </row>
    <row r="127" spans="1:4" x14ac:dyDescent="0.2">
      <c r="A127" s="181" t="s">
        <v>2839</v>
      </c>
      <c r="B127" s="173" t="s">
        <v>2840</v>
      </c>
      <c r="C127" s="173" t="s">
        <v>56</v>
      </c>
      <c r="D127" s="182">
        <v>32129196032</v>
      </c>
    </row>
    <row r="128" spans="1:4" x14ac:dyDescent="0.2">
      <c r="A128" s="181" t="s">
        <v>2841</v>
      </c>
      <c r="B128" s="173" t="s">
        <v>2842</v>
      </c>
      <c r="C128" s="173" t="s">
        <v>56</v>
      </c>
      <c r="D128" s="182">
        <v>31560830976</v>
      </c>
    </row>
    <row r="129" spans="1:4" x14ac:dyDescent="0.2">
      <c r="A129" s="181" t="s">
        <v>2843</v>
      </c>
      <c r="B129" s="173" t="s">
        <v>2844</v>
      </c>
      <c r="C129" s="173" t="s">
        <v>56</v>
      </c>
      <c r="D129" s="182">
        <v>61071663104</v>
      </c>
    </row>
    <row r="130" spans="1:4" x14ac:dyDescent="0.2">
      <c r="A130" s="181" t="s">
        <v>2845</v>
      </c>
      <c r="B130" s="173" t="s">
        <v>2846</v>
      </c>
      <c r="C130" s="173" t="s">
        <v>56</v>
      </c>
      <c r="D130" s="182">
        <v>8608072704</v>
      </c>
    </row>
    <row r="131" spans="1:4" x14ac:dyDescent="0.2">
      <c r="A131" s="181" t="s">
        <v>2847</v>
      </c>
      <c r="B131" s="173" t="s">
        <v>2848</v>
      </c>
      <c r="C131" s="173" t="s">
        <v>56</v>
      </c>
      <c r="D131" s="182">
        <v>69276966912</v>
      </c>
    </row>
    <row r="132" spans="1:4" x14ac:dyDescent="0.2">
      <c r="A132" s="181" t="s">
        <v>2849</v>
      </c>
      <c r="B132" s="173" t="s">
        <v>2850</v>
      </c>
      <c r="C132" s="173" t="s">
        <v>56</v>
      </c>
      <c r="D132" s="182">
        <v>90221658112</v>
      </c>
    </row>
    <row r="133" spans="1:4" x14ac:dyDescent="0.2">
      <c r="A133" s="181" t="s">
        <v>2851</v>
      </c>
      <c r="B133" s="173" t="s">
        <v>2852</v>
      </c>
      <c r="C133" s="173" t="s">
        <v>56</v>
      </c>
      <c r="D133" s="182">
        <v>21058299904</v>
      </c>
    </row>
    <row r="134" spans="1:4" x14ac:dyDescent="0.2">
      <c r="A134" s="181" t="s">
        <v>2853</v>
      </c>
      <c r="B134" s="173" t="s">
        <v>2854</v>
      </c>
      <c r="C134" s="173" t="s">
        <v>56</v>
      </c>
      <c r="D134" s="182">
        <v>21428547584</v>
      </c>
    </row>
    <row r="135" spans="1:4" x14ac:dyDescent="0.2">
      <c r="A135" s="181" t="s">
        <v>2855</v>
      </c>
      <c r="B135" s="173" t="s">
        <v>2856</v>
      </c>
      <c r="C135" s="173" t="s">
        <v>56</v>
      </c>
      <c r="D135" s="182">
        <v>12620239872</v>
      </c>
    </row>
    <row r="136" spans="1:4" x14ac:dyDescent="0.2">
      <c r="A136" s="181" t="s">
        <v>2857</v>
      </c>
      <c r="B136" s="173" t="s">
        <v>2858</v>
      </c>
      <c r="C136" s="173" t="s">
        <v>56</v>
      </c>
      <c r="D136" s="182">
        <v>18322178048</v>
      </c>
    </row>
    <row r="137" spans="1:4" x14ac:dyDescent="0.2">
      <c r="A137" s="181" t="s">
        <v>2859</v>
      </c>
      <c r="B137" s="173" t="s">
        <v>2860</v>
      </c>
      <c r="C137" s="173" t="s">
        <v>56</v>
      </c>
      <c r="D137" s="182">
        <v>20715749376</v>
      </c>
    </row>
    <row r="138" spans="1:4" x14ac:dyDescent="0.2">
      <c r="A138" s="181" t="s">
        <v>2861</v>
      </c>
      <c r="B138" s="173" t="s">
        <v>2862</v>
      </c>
      <c r="C138" s="173" t="s">
        <v>56</v>
      </c>
      <c r="D138" s="182">
        <v>17555101696</v>
      </c>
    </row>
    <row r="139" spans="1:4" x14ac:dyDescent="0.2">
      <c r="A139" s="181" t="s">
        <v>2863</v>
      </c>
      <c r="B139" s="173" t="s">
        <v>2864</v>
      </c>
      <c r="C139" s="173" t="s">
        <v>56</v>
      </c>
      <c r="D139" s="182">
        <v>30148395008</v>
      </c>
    </row>
    <row r="140" spans="1:4" x14ac:dyDescent="0.2">
      <c r="A140" s="181" t="s">
        <v>2865</v>
      </c>
      <c r="B140" s="173" t="s">
        <v>2866</v>
      </c>
      <c r="C140" s="173" t="s">
        <v>56</v>
      </c>
      <c r="D140" s="182">
        <v>20727480320</v>
      </c>
    </row>
    <row r="141" spans="1:4" x14ac:dyDescent="0.2">
      <c r="A141" s="181" t="s">
        <v>2867</v>
      </c>
      <c r="B141" s="173" t="s">
        <v>2868</v>
      </c>
      <c r="C141" s="173" t="s">
        <v>56</v>
      </c>
      <c r="D141" s="182">
        <v>694606464</v>
      </c>
    </row>
    <row r="142" spans="1:4" x14ac:dyDescent="0.2">
      <c r="A142" s="181" t="s">
        <v>1131</v>
      </c>
      <c r="B142" s="173" t="s">
        <v>1132</v>
      </c>
      <c r="C142" s="173" t="s">
        <v>139</v>
      </c>
      <c r="D142" s="182">
        <v>3278914816</v>
      </c>
    </row>
    <row r="143" spans="1:4" x14ac:dyDescent="0.2">
      <c r="A143" s="181" t="s">
        <v>2869</v>
      </c>
      <c r="B143" s="173" t="s">
        <v>2870</v>
      </c>
      <c r="C143" s="173" t="s">
        <v>139</v>
      </c>
      <c r="D143" s="182">
        <v>63417249792</v>
      </c>
    </row>
    <row r="144" spans="1:4" x14ac:dyDescent="0.2">
      <c r="A144" s="181" t="s">
        <v>2871</v>
      </c>
      <c r="B144" s="173" t="s">
        <v>2872</v>
      </c>
      <c r="C144" s="173" t="s">
        <v>139</v>
      </c>
      <c r="D144" s="182">
        <v>164373000000</v>
      </c>
    </row>
    <row r="145" spans="1:4" x14ac:dyDescent="0.2">
      <c r="A145" s="181" t="s">
        <v>2873</v>
      </c>
      <c r="B145" s="173" t="s">
        <v>2874</v>
      </c>
      <c r="C145" s="173" t="s">
        <v>139</v>
      </c>
      <c r="D145" s="182">
        <v>122439000000</v>
      </c>
    </row>
    <row r="146" spans="1:4" x14ac:dyDescent="0.2">
      <c r="A146" s="181" t="s">
        <v>2875</v>
      </c>
      <c r="B146" s="173" t="s">
        <v>2876</v>
      </c>
      <c r="C146" s="173" t="s">
        <v>139</v>
      </c>
      <c r="D146" s="182">
        <v>27174432768</v>
      </c>
    </row>
    <row r="147" spans="1:4" x14ac:dyDescent="0.2">
      <c r="A147" s="181" t="s">
        <v>2877</v>
      </c>
      <c r="B147" s="173" t="s">
        <v>2878</v>
      </c>
      <c r="C147" s="173" t="s">
        <v>139</v>
      </c>
      <c r="D147" s="182">
        <v>114398000000</v>
      </c>
    </row>
    <row r="148" spans="1:4" x14ac:dyDescent="0.2">
      <c r="A148" s="181" t="s">
        <v>2879</v>
      </c>
      <c r="B148" s="173" t="s">
        <v>2880</v>
      </c>
      <c r="C148" s="173" t="s">
        <v>139</v>
      </c>
      <c r="D148" s="182">
        <v>51050606592</v>
      </c>
    </row>
    <row r="149" spans="1:4" x14ac:dyDescent="0.2">
      <c r="A149" s="181" t="s">
        <v>2881</v>
      </c>
      <c r="B149" s="173" t="s">
        <v>2882</v>
      </c>
      <c r="C149" s="173" t="s">
        <v>139</v>
      </c>
      <c r="D149" s="182">
        <v>24500385792</v>
      </c>
    </row>
    <row r="150" spans="1:4" x14ac:dyDescent="0.2">
      <c r="A150" s="181" t="s">
        <v>1347</v>
      </c>
      <c r="B150" s="173" t="s">
        <v>1348</v>
      </c>
      <c r="C150" s="173" t="s">
        <v>139</v>
      </c>
      <c r="D150" s="182">
        <v>3762977024</v>
      </c>
    </row>
    <row r="151" spans="1:4" x14ac:dyDescent="0.2">
      <c r="A151" s="181" t="s">
        <v>2883</v>
      </c>
      <c r="B151" s="173" t="s">
        <v>2884</v>
      </c>
      <c r="C151" s="173" t="s">
        <v>139</v>
      </c>
      <c r="D151" s="182">
        <v>29705992192</v>
      </c>
    </row>
    <row r="152" spans="1:4" x14ac:dyDescent="0.2">
      <c r="A152" s="181" t="s">
        <v>2885</v>
      </c>
      <c r="B152" s="173" t="s">
        <v>2886</v>
      </c>
      <c r="C152" s="173" t="s">
        <v>139</v>
      </c>
      <c r="D152" s="182">
        <v>219654000000</v>
      </c>
    </row>
    <row r="153" spans="1:4" x14ac:dyDescent="0.2">
      <c r="A153" s="181" t="s">
        <v>2887</v>
      </c>
      <c r="B153" s="173" t="s">
        <v>2888</v>
      </c>
      <c r="C153" s="173" t="s">
        <v>139</v>
      </c>
      <c r="D153" s="182">
        <v>5735067648</v>
      </c>
    </row>
    <row r="154" spans="1:4" x14ac:dyDescent="0.2">
      <c r="A154" s="181" t="s">
        <v>2889</v>
      </c>
      <c r="B154" s="173" t="s">
        <v>2890</v>
      </c>
      <c r="C154" s="173" t="s">
        <v>139</v>
      </c>
      <c r="D154" s="182">
        <v>17686040576</v>
      </c>
    </row>
    <row r="155" spans="1:4" x14ac:dyDescent="0.2">
      <c r="A155" s="181" t="s">
        <v>1355</v>
      </c>
      <c r="B155" s="173" t="s">
        <v>1356</v>
      </c>
      <c r="C155" s="173" t="s">
        <v>139</v>
      </c>
      <c r="D155" s="182">
        <v>3641466624</v>
      </c>
    </row>
    <row r="156" spans="1:4" x14ac:dyDescent="0.2">
      <c r="A156" s="181" t="s">
        <v>2891</v>
      </c>
      <c r="B156" s="173" t="s">
        <v>2892</v>
      </c>
      <c r="C156" s="173" t="s">
        <v>139</v>
      </c>
      <c r="D156" s="182">
        <v>26464520192</v>
      </c>
    </row>
    <row r="157" spans="1:4" x14ac:dyDescent="0.2">
      <c r="A157" s="181" t="s">
        <v>2893</v>
      </c>
      <c r="B157" s="173" t="s">
        <v>2894</v>
      </c>
      <c r="C157" s="173" t="s">
        <v>139</v>
      </c>
      <c r="D157" s="183" t="s">
        <v>606</v>
      </c>
    </row>
    <row r="158" spans="1:4" x14ac:dyDescent="0.2">
      <c r="A158" s="181" t="s">
        <v>1357</v>
      </c>
      <c r="B158" s="173" t="s">
        <v>1358</v>
      </c>
      <c r="C158" s="173" t="s">
        <v>139</v>
      </c>
      <c r="D158" s="182">
        <v>4287619840</v>
      </c>
    </row>
    <row r="159" spans="1:4" x14ac:dyDescent="0.2">
      <c r="A159" s="181" t="s">
        <v>2895</v>
      </c>
      <c r="B159" s="173" t="s">
        <v>2896</v>
      </c>
      <c r="C159" s="173" t="s">
        <v>139</v>
      </c>
      <c r="D159" s="182">
        <v>5776045568</v>
      </c>
    </row>
    <row r="160" spans="1:4" x14ac:dyDescent="0.2">
      <c r="A160" s="181" t="s">
        <v>2897</v>
      </c>
      <c r="B160" s="173" t="s">
        <v>2898</v>
      </c>
      <c r="C160" s="173" t="s">
        <v>139</v>
      </c>
      <c r="D160" s="182">
        <v>6938651136</v>
      </c>
    </row>
    <row r="161" spans="1:4" x14ac:dyDescent="0.2">
      <c r="A161" s="181" t="s">
        <v>2899</v>
      </c>
      <c r="B161" s="173" t="s">
        <v>2900</v>
      </c>
      <c r="C161" s="173" t="s">
        <v>139</v>
      </c>
      <c r="D161" s="182">
        <v>15814917120</v>
      </c>
    </row>
    <row r="162" spans="1:4" x14ac:dyDescent="0.2">
      <c r="A162" s="181" t="s">
        <v>2901</v>
      </c>
      <c r="B162" s="173" t="s">
        <v>2902</v>
      </c>
      <c r="C162" s="173" t="s">
        <v>139</v>
      </c>
      <c r="D162" s="182">
        <v>18634356736</v>
      </c>
    </row>
    <row r="163" spans="1:4" x14ac:dyDescent="0.2">
      <c r="A163" s="181" t="s">
        <v>2903</v>
      </c>
      <c r="B163" s="173" t="s">
        <v>2904</v>
      </c>
      <c r="C163" s="173" t="s">
        <v>139</v>
      </c>
      <c r="D163" s="182">
        <v>14797939712</v>
      </c>
    </row>
    <row r="164" spans="1:4" x14ac:dyDescent="0.2">
      <c r="A164" s="181" t="s">
        <v>2905</v>
      </c>
      <c r="B164" s="173" t="s">
        <v>1140</v>
      </c>
      <c r="C164" s="173" t="s">
        <v>139</v>
      </c>
      <c r="D164" s="182">
        <v>2563166976</v>
      </c>
    </row>
    <row r="165" spans="1:4" x14ac:dyDescent="0.2">
      <c r="A165" s="181" t="s">
        <v>2906</v>
      </c>
      <c r="B165" s="173" t="s">
        <v>2907</v>
      </c>
      <c r="C165" s="173" t="s">
        <v>139</v>
      </c>
      <c r="D165" s="182">
        <v>8243920384</v>
      </c>
    </row>
    <row r="166" spans="1:4" x14ac:dyDescent="0.2">
      <c r="A166" s="181" t="s">
        <v>2908</v>
      </c>
      <c r="B166" s="173" t="s">
        <v>2909</v>
      </c>
      <c r="C166" s="173" t="s">
        <v>139</v>
      </c>
      <c r="D166" s="182">
        <v>178512000000</v>
      </c>
    </row>
    <row r="167" spans="1:4" x14ac:dyDescent="0.2">
      <c r="A167" s="181" t="s">
        <v>1149</v>
      </c>
      <c r="B167" s="173" t="s">
        <v>1150</v>
      </c>
      <c r="C167" s="173" t="s">
        <v>139</v>
      </c>
      <c r="D167" s="182">
        <v>5267436544</v>
      </c>
    </row>
    <row r="168" spans="1:4" x14ac:dyDescent="0.2">
      <c r="A168" s="181" t="s">
        <v>2910</v>
      </c>
      <c r="B168" s="173" t="s">
        <v>2911</v>
      </c>
      <c r="C168" s="173" t="s">
        <v>139</v>
      </c>
      <c r="D168" s="182">
        <v>30388473856</v>
      </c>
    </row>
    <row r="169" spans="1:4" x14ac:dyDescent="0.2">
      <c r="A169" s="181" t="s">
        <v>2912</v>
      </c>
      <c r="B169" s="173" t="s">
        <v>2913</v>
      </c>
      <c r="C169" s="173" t="s">
        <v>139</v>
      </c>
      <c r="D169" s="182">
        <v>12609010688</v>
      </c>
    </row>
    <row r="170" spans="1:4" x14ac:dyDescent="0.2">
      <c r="A170" s="181" t="s">
        <v>2914</v>
      </c>
      <c r="B170" s="173" t="s">
        <v>2915</v>
      </c>
      <c r="C170" s="173" t="s">
        <v>139</v>
      </c>
      <c r="D170" s="182">
        <v>18029889536</v>
      </c>
    </row>
    <row r="171" spans="1:4" x14ac:dyDescent="0.2">
      <c r="A171" s="181" t="s">
        <v>2916</v>
      </c>
      <c r="B171" s="173" t="s">
        <v>2917</v>
      </c>
      <c r="C171" s="173" t="s">
        <v>139</v>
      </c>
      <c r="D171" s="182">
        <v>20184637440</v>
      </c>
    </row>
    <row r="172" spans="1:4" x14ac:dyDescent="0.2">
      <c r="A172" s="181" t="s">
        <v>1155</v>
      </c>
      <c r="B172" s="173" t="s">
        <v>1156</v>
      </c>
      <c r="C172" s="173" t="s">
        <v>139</v>
      </c>
      <c r="D172" s="182">
        <v>5108032000</v>
      </c>
    </row>
    <row r="173" spans="1:4" x14ac:dyDescent="0.2">
      <c r="A173" s="181" t="s">
        <v>2918</v>
      </c>
      <c r="B173" s="173" t="s">
        <v>2919</v>
      </c>
      <c r="C173" s="173" t="s">
        <v>139</v>
      </c>
      <c r="D173" s="182">
        <v>4837647872</v>
      </c>
    </row>
    <row r="174" spans="1:4" x14ac:dyDescent="0.2">
      <c r="A174" s="181" t="s">
        <v>2920</v>
      </c>
      <c r="B174" s="173" t="s">
        <v>2921</v>
      </c>
      <c r="C174" s="173" t="s">
        <v>139</v>
      </c>
      <c r="D174" s="182">
        <v>4274208000</v>
      </c>
    </row>
    <row r="175" spans="1:4" x14ac:dyDescent="0.2">
      <c r="A175" s="181" t="s">
        <v>2922</v>
      </c>
      <c r="B175" s="173" t="s">
        <v>2923</v>
      </c>
      <c r="C175" s="173" t="s">
        <v>139</v>
      </c>
      <c r="D175" s="182">
        <v>6273180160</v>
      </c>
    </row>
    <row r="176" spans="1:4" x14ac:dyDescent="0.2">
      <c r="A176" s="181" t="s">
        <v>2924</v>
      </c>
      <c r="B176" s="173" t="s">
        <v>2925</v>
      </c>
      <c r="C176" s="173" t="s">
        <v>139</v>
      </c>
      <c r="D176" s="182">
        <v>12486976512</v>
      </c>
    </row>
    <row r="177" spans="1:4" x14ac:dyDescent="0.2">
      <c r="A177" s="181" t="s">
        <v>2926</v>
      </c>
      <c r="B177" s="173" t="s">
        <v>2927</v>
      </c>
      <c r="C177" s="173" t="s">
        <v>139</v>
      </c>
      <c r="D177" s="182">
        <v>13453034496</v>
      </c>
    </row>
    <row r="178" spans="1:4" x14ac:dyDescent="0.2">
      <c r="A178" s="181" t="s">
        <v>2928</v>
      </c>
      <c r="B178" s="173" t="s">
        <v>2929</v>
      </c>
      <c r="C178" s="173" t="s">
        <v>139</v>
      </c>
      <c r="D178" s="182">
        <v>5372448256</v>
      </c>
    </row>
    <row r="179" spans="1:4" x14ac:dyDescent="0.2">
      <c r="A179" s="181" t="s">
        <v>2930</v>
      </c>
      <c r="B179" s="173" t="s">
        <v>2931</v>
      </c>
      <c r="C179" s="173" t="s">
        <v>139</v>
      </c>
      <c r="D179" s="182">
        <v>11977410560</v>
      </c>
    </row>
    <row r="180" spans="1:4" x14ac:dyDescent="0.2">
      <c r="A180" s="181" t="s">
        <v>2932</v>
      </c>
      <c r="B180" s="173" t="s">
        <v>2933</v>
      </c>
      <c r="C180" s="173" t="s">
        <v>139</v>
      </c>
      <c r="D180" s="182">
        <v>4161118976</v>
      </c>
    </row>
    <row r="181" spans="1:4" x14ac:dyDescent="0.2">
      <c r="A181" s="181" t="s">
        <v>2934</v>
      </c>
      <c r="B181" s="173" t="s">
        <v>2935</v>
      </c>
      <c r="C181" s="173" t="s">
        <v>139</v>
      </c>
      <c r="D181" s="182">
        <v>7795946496</v>
      </c>
    </row>
    <row r="182" spans="1:4" x14ac:dyDescent="0.2">
      <c r="A182" s="181" t="s">
        <v>2936</v>
      </c>
      <c r="B182" s="173" t="s">
        <v>2937</v>
      </c>
      <c r="C182" s="173" t="s">
        <v>139</v>
      </c>
      <c r="D182" s="182">
        <v>21404418048</v>
      </c>
    </row>
    <row r="183" spans="1:4" x14ac:dyDescent="0.2">
      <c r="A183" s="181" t="s">
        <v>2938</v>
      </c>
      <c r="B183" s="173" t="s">
        <v>2939</v>
      </c>
      <c r="C183" s="173" t="s">
        <v>139</v>
      </c>
      <c r="D183" s="182">
        <v>59570139136</v>
      </c>
    </row>
    <row r="184" spans="1:4" x14ac:dyDescent="0.2">
      <c r="A184" s="181" t="s">
        <v>2940</v>
      </c>
      <c r="B184" s="173" t="s">
        <v>2941</v>
      </c>
      <c r="C184" s="173" t="s">
        <v>139</v>
      </c>
      <c r="D184" s="182">
        <v>16293525504</v>
      </c>
    </row>
    <row r="185" spans="1:4" x14ac:dyDescent="0.2">
      <c r="A185" s="181" t="s">
        <v>2942</v>
      </c>
      <c r="B185" s="173" t="s">
        <v>2943</v>
      </c>
      <c r="C185" s="173" t="s">
        <v>139</v>
      </c>
      <c r="D185" s="182">
        <v>3891495168</v>
      </c>
    </row>
    <row r="186" spans="1:4" x14ac:dyDescent="0.2">
      <c r="A186" s="181" t="s">
        <v>2944</v>
      </c>
      <c r="B186" s="173" t="s">
        <v>2945</v>
      </c>
      <c r="C186" s="173" t="s">
        <v>139</v>
      </c>
      <c r="D186" s="182">
        <v>11447402496</v>
      </c>
    </row>
    <row r="187" spans="1:4" x14ac:dyDescent="0.2">
      <c r="A187" s="181" t="s">
        <v>2946</v>
      </c>
      <c r="B187" s="173" t="s">
        <v>2947</v>
      </c>
      <c r="C187" s="173" t="s">
        <v>139</v>
      </c>
      <c r="D187" s="182">
        <v>36761841664</v>
      </c>
    </row>
    <row r="188" spans="1:4" x14ac:dyDescent="0.2">
      <c r="A188" s="181" t="s">
        <v>2948</v>
      </c>
      <c r="B188" s="173" t="s">
        <v>2949</v>
      </c>
      <c r="C188" s="173" t="s">
        <v>139</v>
      </c>
      <c r="D188" s="182">
        <v>26834661376</v>
      </c>
    </row>
    <row r="189" spans="1:4" x14ac:dyDescent="0.2">
      <c r="A189" s="181" t="s">
        <v>2950</v>
      </c>
      <c r="B189" s="173" t="s">
        <v>2951</v>
      </c>
      <c r="C189" s="173" t="s">
        <v>139</v>
      </c>
      <c r="D189" s="183" t="s">
        <v>606</v>
      </c>
    </row>
    <row r="190" spans="1:4" x14ac:dyDescent="0.2">
      <c r="A190" s="181" t="s">
        <v>2952</v>
      </c>
      <c r="B190" s="173" t="s">
        <v>2953</v>
      </c>
      <c r="C190" s="173" t="s">
        <v>139</v>
      </c>
      <c r="D190" s="182">
        <v>19203663872</v>
      </c>
    </row>
    <row r="191" spans="1:4" x14ac:dyDescent="0.2">
      <c r="A191" s="181" t="s">
        <v>2954</v>
      </c>
      <c r="B191" s="173" t="s">
        <v>2955</v>
      </c>
      <c r="C191" s="173" t="s">
        <v>139</v>
      </c>
      <c r="D191" s="182">
        <v>24346079232</v>
      </c>
    </row>
    <row r="192" spans="1:4" x14ac:dyDescent="0.2">
      <c r="A192" s="181" t="s">
        <v>2956</v>
      </c>
      <c r="B192" s="173" t="s">
        <v>2957</v>
      </c>
      <c r="C192" s="173" t="s">
        <v>139</v>
      </c>
      <c r="D192" s="182">
        <v>33214160896</v>
      </c>
    </row>
    <row r="193" spans="1:4" x14ac:dyDescent="0.2">
      <c r="A193" s="181" t="s">
        <v>2958</v>
      </c>
      <c r="B193" s="173" t="s">
        <v>2959</v>
      </c>
      <c r="C193" s="173" t="s">
        <v>139</v>
      </c>
      <c r="D193" s="182">
        <v>9668582400</v>
      </c>
    </row>
    <row r="194" spans="1:4" x14ac:dyDescent="0.2">
      <c r="A194" s="181" t="s">
        <v>1225</v>
      </c>
      <c r="B194" s="173" t="s">
        <v>1226</v>
      </c>
      <c r="C194" s="173" t="s">
        <v>139</v>
      </c>
      <c r="D194" s="182">
        <v>3880681984</v>
      </c>
    </row>
    <row r="195" spans="1:4" x14ac:dyDescent="0.2">
      <c r="A195" s="181" t="s">
        <v>1223</v>
      </c>
      <c r="B195" s="173" t="s">
        <v>1224</v>
      </c>
      <c r="C195" s="173" t="s">
        <v>139</v>
      </c>
      <c r="D195" s="182">
        <v>2468473344</v>
      </c>
    </row>
    <row r="196" spans="1:4" x14ac:dyDescent="0.2">
      <c r="A196" s="181" t="s">
        <v>2960</v>
      </c>
      <c r="B196" s="173" t="s">
        <v>2961</v>
      </c>
      <c r="C196" s="173" t="s">
        <v>139</v>
      </c>
      <c r="D196" s="182">
        <v>60828598272</v>
      </c>
    </row>
    <row r="197" spans="1:4" x14ac:dyDescent="0.2">
      <c r="A197" s="181" t="s">
        <v>2962</v>
      </c>
      <c r="B197" s="173" t="s">
        <v>2963</v>
      </c>
      <c r="C197" s="173" t="s">
        <v>139</v>
      </c>
      <c r="D197" s="182">
        <v>11026863104</v>
      </c>
    </row>
    <row r="198" spans="1:4" x14ac:dyDescent="0.2">
      <c r="A198" s="181" t="s">
        <v>1231</v>
      </c>
      <c r="B198" s="173" t="s">
        <v>1232</v>
      </c>
      <c r="C198" s="173" t="s">
        <v>139</v>
      </c>
      <c r="D198" s="182">
        <v>1301543168</v>
      </c>
    </row>
    <row r="199" spans="1:4" x14ac:dyDescent="0.2">
      <c r="A199" s="181" t="s">
        <v>2964</v>
      </c>
      <c r="B199" s="173" t="s">
        <v>2965</v>
      </c>
      <c r="C199" s="173" t="s">
        <v>139</v>
      </c>
      <c r="D199" s="182">
        <v>16708385792</v>
      </c>
    </row>
    <row r="200" spans="1:4" x14ac:dyDescent="0.2">
      <c r="A200" s="181" t="s">
        <v>2966</v>
      </c>
      <c r="B200" s="173" t="s">
        <v>2967</v>
      </c>
      <c r="C200" s="173" t="s">
        <v>139</v>
      </c>
      <c r="D200" s="182">
        <v>35831521280</v>
      </c>
    </row>
    <row r="201" spans="1:4" x14ac:dyDescent="0.2">
      <c r="A201" s="181" t="s">
        <v>2968</v>
      </c>
      <c r="B201" s="173" t="s">
        <v>2969</v>
      </c>
      <c r="C201" s="173" t="s">
        <v>139</v>
      </c>
      <c r="D201" s="182">
        <v>4105294336</v>
      </c>
    </row>
    <row r="202" spans="1:4" x14ac:dyDescent="0.2">
      <c r="A202" s="181" t="s">
        <v>2970</v>
      </c>
      <c r="B202" s="173" t="s">
        <v>2971</v>
      </c>
      <c r="C202" s="173" t="s">
        <v>139</v>
      </c>
      <c r="D202" s="182">
        <v>35207987200</v>
      </c>
    </row>
    <row r="203" spans="1:4" x14ac:dyDescent="0.2">
      <c r="A203" s="181" t="s">
        <v>2972</v>
      </c>
      <c r="B203" s="173" t="s">
        <v>2973</v>
      </c>
      <c r="C203" s="173" t="s">
        <v>139</v>
      </c>
      <c r="D203" s="182">
        <v>12799722496</v>
      </c>
    </row>
    <row r="204" spans="1:4" x14ac:dyDescent="0.2">
      <c r="A204" s="181" t="s">
        <v>2974</v>
      </c>
      <c r="B204" s="173" t="s">
        <v>2975</v>
      </c>
      <c r="C204" s="173" t="s">
        <v>139</v>
      </c>
      <c r="D204" s="182">
        <v>8992394240</v>
      </c>
    </row>
    <row r="205" spans="1:4" x14ac:dyDescent="0.2">
      <c r="A205" s="181" t="s">
        <v>2976</v>
      </c>
      <c r="B205" s="173" t="s">
        <v>2977</v>
      </c>
      <c r="C205" s="173" t="s">
        <v>139</v>
      </c>
      <c r="D205" s="182">
        <v>2699694592</v>
      </c>
    </row>
    <row r="206" spans="1:4" x14ac:dyDescent="0.2">
      <c r="A206" s="181" t="s">
        <v>2978</v>
      </c>
      <c r="B206" s="173" t="s">
        <v>2979</v>
      </c>
      <c r="C206" s="173" t="s">
        <v>139</v>
      </c>
      <c r="D206" s="182">
        <v>9792111616</v>
      </c>
    </row>
    <row r="207" spans="1:4" x14ac:dyDescent="0.2">
      <c r="A207" s="181" t="s">
        <v>2980</v>
      </c>
      <c r="B207" s="173" t="s">
        <v>2981</v>
      </c>
      <c r="C207" s="173" t="s">
        <v>139</v>
      </c>
      <c r="D207" s="182">
        <v>19176437760</v>
      </c>
    </row>
    <row r="208" spans="1:4" x14ac:dyDescent="0.2">
      <c r="A208" s="181" t="s">
        <v>1315</v>
      </c>
      <c r="B208" s="173" t="s">
        <v>1316</v>
      </c>
      <c r="C208" s="173" t="s">
        <v>139</v>
      </c>
      <c r="D208" s="182">
        <v>5635268608</v>
      </c>
    </row>
    <row r="209" spans="1:4" x14ac:dyDescent="0.2">
      <c r="A209" s="181" t="s">
        <v>2982</v>
      </c>
      <c r="B209" s="173" t="s">
        <v>2983</v>
      </c>
      <c r="C209" s="173" t="s">
        <v>156</v>
      </c>
      <c r="D209" s="182">
        <v>54564651008</v>
      </c>
    </row>
    <row r="210" spans="1:4" x14ac:dyDescent="0.2">
      <c r="A210" s="181" t="s">
        <v>2984</v>
      </c>
      <c r="B210" s="173" t="s">
        <v>2985</v>
      </c>
      <c r="C210" s="173" t="s">
        <v>156</v>
      </c>
      <c r="D210" s="182">
        <v>192547000000</v>
      </c>
    </row>
    <row r="211" spans="1:4" x14ac:dyDescent="0.2">
      <c r="A211" s="181" t="s">
        <v>2986</v>
      </c>
      <c r="B211" s="173" t="s">
        <v>2987</v>
      </c>
      <c r="C211" s="173" t="s">
        <v>156</v>
      </c>
      <c r="D211" s="182">
        <v>123549000000</v>
      </c>
    </row>
    <row r="212" spans="1:4" x14ac:dyDescent="0.2">
      <c r="A212" s="181" t="s">
        <v>2988</v>
      </c>
      <c r="B212" s="173" t="s">
        <v>2989</v>
      </c>
      <c r="C212" s="173" t="s">
        <v>156</v>
      </c>
      <c r="D212" s="182">
        <v>183254000000</v>
      </c>
    </row>
    <row r="213" spans="1:4" x14ac:dyDescent="0.2">
      <c r="A213" s="181" t="s">
        <v>2990</v>
      </c>
      <c r="B213" s="173" t="s">
        <v>2991</v>
      </c>
      <c r="C213" s="173" t="s">
        <v>156</v>
      </c>
      <c r="D213" s="182">
        <v>15109308416</v>
      </c>
    </row>
    <row r="214" spans="1:4" x14ac:dyDescent="0.2">
      <c r="A214" s="181" t="s">
        <v>2992</v>
      </c>
      <c r="B214" s="173" t="s">
        <v>2993</v>
      </c>
      <c r="C214" s="173" t="s">
        <v>156</v>
      </c>
      <c r="D214" s="182">
        <v>13349527552</v>
      </c>
    </row>
    <row r="215" spans="1:4" x14ac:dyDescent="0.2">
      <c r="A215" s="181" t="s">
        <v>2994</v>
      </c>
      <c r="B215" s="173" t="s">
        <v>2995</v>
      </c>
      <c r="C215" s="173" t="s">
        <v>156</v>
      </c>
      <c r="D215" s="182">
        <v>101827000000</v>
      </c>
    </row>
    <row r="216" spans="1:4" x14ac:dyDescent="0.2">
      <c r="A216" s="181" t="s">
        <v>2996</v>
      </c>
      <c r="B216" s="173" t="s">
        <v>2997</v>
      </c>
      <c r="C216" s="173" t="s">
        <v>156</v>
      </c>
      <c r="D216" s="182">
        <v>36033699840</v>
      </c>
    </row>
    <row r="217" spans="1:4" x14ac:dyDescent="0.2">
      <c r="A217" s="181" t="s">
        <v>2998</v>
      </c>
      <c r="B217" s="173" t="s">
        <v>2999</v>
      </c>
      <c r="C217" s="173" t="s">
        <v>156</v>
      </c>
      <c r="D217" s="182">
        <v>15232715776</v>
      </c>
    </row>
    <row r="218" spans="1:4" x14ac:dyDescent="0.2">
      <c r="A218" s="181" t="s">
        <v>3000</v>
      </c>
      <c r="B218" s="173" t="s">
        <v>3001</v>
      </c>
      <c r="C218" s="173" t="s">
        <v>156</v>
      </c>
      <c r="D218" s="182">
        <v>7661248512</v>
      </c>
    </row>
    <row r="219" spans="1:4" x14ac:dyDescent="0.2">
      <c r="A219" s="181" t="s">
        <v>3002</v>
      </c>
      <c r="B219" s="173" t="s">
        <v>3003</v>
      </c>
      <c r="C219" s="173" t="s">
        <v>156</v>
      </c>
      <c r="D219" s="182">
        <v>52656975872</v>
      </c>
    </row>
    <row r="220" spans="1:4" x14ac:dyDescent="0.2">
      <c r="A220" s="181" t="s">
        <v>3004</v>
      </c>
      <c r="B220" s="173" t="s">
        <v>3005</v>
      </c>
      <c r="C220" s="173" t="s">
        <v>156</v>
      </c>
      <c r="D220" s="182">
        <v>38111690752</v>
      </c>
    </row>
    <row r="221" spans="1:4" x14ac:dyDescent="0.2">
      <c r="A221" s="181" t="s">
        <v>3006</v>
      </c>
      <c r="B221" s="173" t="s">
        <v>3007</v>
      </c>
      <c r="C221" s="173" t="s">
        <v>156</v>
      </c>
      <c r="D221" s="182">
        <v>3561626368</v>
      </c>
    </row>
    <row r="222" spans="1:4" x14ac:dyDescent="0.2">
      <c r="A222" s="181" t="s">
        <v>3008</v>
      </c>
      <c r="B222" s="173" t="s">
        <v>3009</v>
      </c>
      <c r="C222" s="173" t="s">
        <v>156</v>
      </c>
      <c r="D222" s="183" t="s">
        <v>606</v>
      </c>
    </row>
    <row r="223" spans="1:4" x14ac:dyDescent="0.2">
      <c r="A223" s="181" t="s">
        <v>3010</v>
      </c>
      <c r="B223" s="173" t="s">
        <v>3011</v>
      </c>
      <c r="C223" s="173" t="s">
        <v>156</v>
      </c>
      <c r="D223" s="182">
        <v>915967488</v>
      </c>
    </row>
    <row r="224" spans="1:4" x14ac:dyDescent="0.2">
      <c r="A224" s="181" t="s">
        <v>3012</v>
      </c>
      <c r="B224" s="173" t="s">
        <v>3013</v>
      </c>
      <c r="C224" s="173" t="s">
        <v>156</v>
      </c>
      <c r="D224" s="183" t="s">
        <v>606</v>
      </c>
    </row>
    <row r="225" spans="1:4" x14ac:dyDescent="0.2">
      <c r="A225" s="181" t="s">
        <v>3014</v>
      </c>
      <c r="B225" s="173" t="s">
        <v>3015</v>
      </c>
      <c r="C225" s="173" t="s">
        <v>156</v>
      </c>
      <c r="D225" s="182">
        <v>10681689088</v>
      </c>
    </row>
    <row r="226" spans="1:4" x14ac:dyDescent="0.2">
      <c r="A226" s="181" t="s">
        <v>3016</v>
      </c>
      <c r="B226" s="173" t="s">
        <v>3017</v>
      </c>
      <c r="C226" s="173" t="s">
        <v>156</v>
      </c>
      <c r="D226" s="182">
        <v>56397991936</v>
      </c>
    </row>
    <row r="227" spans="1:4" x14ac:dyDescent="0.2">
      <c r="A227" s="181" t="s">
        <v>3018</v>
      </c>
      <c r="B227" s="173" t="s">
        <v>3019</v>
      </c>
      <c r="C227" s="173" t="s">
        <v>156</v>
      </c>
      <c r="D227" s="182">
        <v>41212829696</v>
      </c>
    </row>
    <row r="228" spans="1:4" x14ac:dyDescent="0.2">
      <c r="A228" s="181" t="s">
        <v>3020</v>
      </c>
      <c r="B228" s="173" t="s">
        <v>3021</v>
      </c>
      <c r="C228" s="173" t="s">
        <v>156</v>
      </c>
      <c r="D228" s="182">
        <v>10970648576</v>
      </c>
    </row>
    <row r="229" spans="1:4" x14ac:dyDescent="0.2">
      <c r="A229" s="181" t="s">
        <v>3022</v>
      </c>
      <c r="B229" s="173" t="s">
        <v>3023</v>
      </c>
      <c r="C229" s="173" t="s">
        <v>156</v>
      </c>
      <c r="D229" s="182">
        <v>59741511680</v>
      </c>
    </row>
    <row r="230" spans="1:4" x14ac:dyDescent="0.2">
      <c r="A230" s="181" t="s">
        <v>3024</v>
      </c>
      <c r="B230" s="173" t="s">
        <v>3025</v>
      </c>
      <c r="C230" s="173" t="s">
        <v>156</v>
      </c>
      <c r="D230" s="182">
        <v>8125193728</v>
      </c>
    </row>
    <row r="231" spans="1:4" x14ac:dyDescent="0.2">
      <c r="A231" s="181" t="s">
        <v>1405</v>
      </c>
      <c r="B231" s="173" t="s">
        <v>1406</v>
      </c>
      <c r="C231" s="173" t="s">
        <v>156</v>
      </c>
      <c r="D231" s="182">
        <v>1846373888</v>
      </c>
    </row>
    <row r="232" spans="1:4" x14ac:dyDescent="0.2">
      <c r="A232" s="181" t="s">
        <v>3026</v>
      </c>
      <c r="B232" s="173" t="s">
        <v>3027</v>
      </c>
      <c r="C232" s="173" t="s">
        <v>156</v>
      </c>
      <c r="D232" s="182">
        <v>22661120000</v>
      </c>
    </row>
    <row r="233" spans="1:4" x14ac:dyDescent="0.2">
      <c r="A233" s="181" t="s">
        <v>3028</v>
      </c>
      <c r="B233" s="173" t="s">
        <v>3029</v>
      </c>
      <c r="C233" s="173" t="s">
        <v>156</v>
      </c>
      <c r="D233" s="182">
        <v>55017590784</v>
      </c>
    </row>
    <row r="234" spans="1:4" x14ac:dyDescent="0.2">
      <c r="A234" s="181" t="s">
        <v>1413</v>
      </c>
      <c r="B234" s="173" t="s">
        <v>1414</v>
      </c>
      <c r="C234" s="173" t="s">
        <v>156</v>
      </c>
      <c r="D234" s="182">
        <v>2955367424</v>
      </c>
    </row>
    <row r="235" spans="1:4" x14ac:dyDescent="0.2">
      <c r="A235" s="181" t="s">
        <v>3030</v>
      </c>
      <c r="B235" s="173" t="s">
        <v>3031</v>
      </c>
      <c r="C235" s="173" t="s">
        <v>156</v>
      </c>
      <c r="D235" s="182">
        <v>65409363968</v>
      </c>
    </row>
    <row r="236" spans="1:4" x14ac:dyDescent="0.2">
      <c r="A236" s="181" t="s">
        <v>3032</v>
      </c>
      <c r="B236" s="173" t="s">
        <v>3033</v>
      </c>
      <c r="C236" s="173" t="s">
        <v>156</v>
      </c>
      <c r="D236" s="182">
        <v>20701921280</v>
      </c>
    </row>
    <row r="237" spans="1:4" x14ac:dyDescent="0.2">
      <c r="A237" s="181" t="s">
        <v>3034</v>
      </c>
      <c r="B237" s="173" t="s">
        <v>3035</v>
      </c>
      <c r="C237" s="173" t="s">
        <v>156</v>
      </c>
      <c r="D237" s="182">
        <v>13835764736</v>
      </c>
    </row>
    <row r="238" spans="1:4" x14ac:dyDescent="0.2">
      <c r="A238" s="181" t="s">
        <v>3036</v>
      </c>
      <c r="B238" s="173" t="s">
        <v>3037</v>
      </c>
      <c r="C238" s="173" t="s">
        <v>156</v>
      </c>
      <c r="D238" s="182">
        <v>13052597248</v>
      </c>
    </row>
    <row r="239" spans="1:4" x14ac:dyDescent="0.2">
      <c r="A239" s="181" t="s">
        <v>3038</v>
      </c>
      <c r="B239" s="173" t="s">
        <v>3039</v>
      </c>
      <c r="C239" s="173" t="s">
        <v>156</v>
      </c>
      <c r="D239" s="182">
        <v>54837202944</v>
      </c>
    </row>
    <row r="240" spans="1:4" x14ac:dyDescent="0.2">
      <c r="A240" s="181" t="s">
        <v>3040</v>
      </c>
      <c r="B240" s="173" t="s">
        <v>3041</v>
      </c>
      <c r="C240" s="173" t="s">
        <v>156</v>
      </c>
      <c r="D240" s="182">
        <v>34554978304</v>
      </c>
    </row>
    <row r="241" spans="1:4" x14ac:dyDescent="0.2">
      <c r="A241" s="181" t="s">
        <v>1431</v>
      </c>
      <c r="B241" s="173" t="s">
        <v>1432</v>
      </c>
      <c r="C241" s="173" t="s">
        <v>156</v>
      </c>
      <c r="D241" s="182">
        <v>5014033408</v>
      </c>
    </row>
    <row r="242" spans="1:4" x14ac:dyDescent="0.2">
      <c r="A242" s="181" t="s">
        <v>3042</v>
      </c>
      <c r="B242" s="173" t="s">
        <v>3043</v>
      </c>
      <c r="C242" s="173" t="s">
        <v>156</v>
      </c>
      <c r="D242" s="182">
        <v>5536638464</v>
      </c>
    </row>
    <row r="243" spans="1:4" x14ac:dyDescent="0.2">
      <c r="A243" s="181" t="s">
        <v>1541</v>
      </c>
      <c r="B243" s="173" t="s">
        <v>1542</v>
      </c>
      <c r="C243" s="173" t="s">
        <v>156</v>
      </c>
      <c r="D243" s="182">
        <v>5311394816</v>
      </c>
    </row>
    <row r="244" spans="1:4" x14ac:dyDescent="0.2">
      <c r="A244" s="181" t="s">
        <v>3044</v>
      </c>
      <c r="B244" s="173" t="s">
        <v>3045</v>
      </c>
      <c r="C244" s="173" t="s">
        <v>156</v>
      </c>
      <c r="D244" s="183" t="s">
        <v>606</v>
      </c>
    </row>
    <row r="245" spans="1:4" x14ac:dyDescent="0.2">
      <c r="A245" s="181" t="s">
        <v>3046</v>
      </c>
      <c r="B245" s="173" t="s">
        <v>3047</v>
      </c>
      <c r="C245" s="173" t="s">
        <v>156</v>
      </c>
      <c r="D245" s="182">
        <v>2108506112</v>
      </c>
    </row>
    <row r="246" spans="1:4" x14ac:dyDescent="0.2">
      <c r="A246" s="181" t="s">
        <v>1543</v>
      </c>
      <c r="B246" s="173" t="s">
        <v>1544</v>
      </c>
      <c r="C246" s="173" t="s">
        <v>156</v>
      </c>
      <c r="D246" s="182">
        <v>2025487360</v>
      </c>
    </row>
    <row r="247" spans="1:4" x14ac:dyDescent="0.2">
      <c r="A247" s="181" t="s">
        <v>3048</v>
      </c>
      <c r="B247" s="173" t="s">
        <v>3049</v>
      </c>
      <c r="C247" s="173" t="s">
        <v>156</v>
      </c>
      <c r="D247" s="182">
        <v>22633846784</v>
      </c>
    </row>
    <row r="248" spans="1:4" x14ac:dyDescent="0.2">
      <c r="A248" s="181" t="s">
        <v>3050</v>
      </c>
      <c r="B248" s="173" t="s">
        <v>3051</v>
      </c>
      <c r="C248" s="173" t="s">
        <v>156</v>
      </c>
      <c r="D248" s="182">
        <v>10083068928</v>
      </c>
    </row>
    <row r="249" spans="1:4" x14ac:dyDescent="0.2">
      <c r="A249" s="181" t="s">
        <v>3052</v>
      </c>
      <c r="B249" s="173" t="s">
        <v>3053</v>
      </c>
      <c r="C249" s="173" t="s">
        <v>156</v>
      </c>
      <c r="D249" s="182">
        <v>7499791360</v>
      </c>
    </row>
    <row r="250" spans="1:4" x14ac:dyDescent="0.2">
      <c r="A250" s="181" t="s">
        <v>3054</v>
      </c>
      <c r="B250" s="173" t="s">
        <v>3055</v>
      </c>
      <c r="C250" s="173" t="s">
        <v>156</v>
      </c>
      <c r="D250" s="182">
        <v>10471104512</v>
      </c>
    </row>
    <row r="251" spans="1:4" x14ac:dyDescent="0.2">
      <c r="A251" s="181" t="s">
        <v>1443</v>
      </c>
      <c r="B251" s="173" t="s">
        <v>1444</v>
      </c>
      <c r="C251" s="173" t="s">
        <v>156</v>
      </c>
      <c r="D251" s="182">
        <v>4580511744</v>
      </c>
    </row>
    <row r="252" spans="1:4" x14ac:dyDescent="0.2">
      <c r="A252" s="181" t="s">
        <v>3056</v>
      </c>
      <c r="B252" s="173" t="s">
        <v>3057</v>
      </c>
      <c r="C252" s="173" t="s">
        <v>156</v>
      </c>
      <c r="D252" s="182">
        <v>9175610368</v>
      </c>
    </row>
    <row r="253" spans="1:4" x14ac:dyDescent="0.2">
      <c r="A253" s="181" t="s">
        <v>1445</v>
      </c>
      <c r="B253" s="173" t="s">
        <v>1446</v>
      </c>
      <c r="C253" s="173" t="s">
        <v>156</v>
      </c>
      <c r="D253" s="182">
        <v>16222610432</v>
      </c>
    </row>
    <row r="254" spans="1:4" x14ac:dyDescent="0.2">
      <c r="A254" s="181" t="s">
        <v>1447</v>
      </c>
      <c r="B254" s="173" t="s">
        <v>1448</v>
      </c>
      <c r="C254" s="173" t="s">
        <v>156</v>
      </c>
      <c r="D254" s="182">
        <v>7036000256</v>
      </c>
    </row>
    <row r="255" spans="1:4" x14ac:dyDescent="0.2">
      <c r="A255" s="181" t="s">
        <v>3058</v>
      </c>
      <c r="B255" s="173" t="s">
        <v>3059</v>
      </c>
      <c r="C255" s="173" t="s">
        <v>156</v>
      </c>
      <c r="D255" s="182">
        <v>19066454016</v>
      </c>
    </row>
    <row r="256" spans="1:4" x14ac:dyDescent="0.2">
      <c r="A256" s="181" t="s">
        <v>1457</v>
      </c>
      <c r="B256" s="173" t="s">
        <v>1458</v>
      </c>
      <c r="C256" s="173" t="s">
        <v>156</v>
      </c>
      <c r="D256" s="182">
        <v>1790634752</v>
      </c>
    </row>
    <row r="257" spans="1:4" x14ac:dyDescent="0.2">
      <c r="A257" s="181" t="s">
        <v>1451</v>
      </c>
      <c r="B257" s="173" t="s">
        <v>1452</v>
      </c>
      <c r="C257" s="173" t="s">
        <v>156</v>
      </c>
      <c r="D257" s="182">
        <v>2517616896</v>
      </c>
    </row>
    <row r="258" spans="1:4" x14ac:dyDescent="0.2">
      <c r="A258" s="181" t="s">
        <v>1455</v>
      </c>
      <c r="B258" s="173" t="s">
        <v>1456</v>
      </c>
      <c r="C258" s="173" t="s">
        <v>156</v>
      </c>
      <c r="D258" s="182">
        <v>2893038336</v>
      </c>
    </row>
    <row r="259" spans="1:4" x14ac:dyDescent="0.2">
      <c r="A259" s="181" t="s">
        <v>3060</v>
      </c>
      <c r="B259" s="173" t="s">
        <v>3061</v>
      </c>
      <c r="C259" s="173" t="s">
        <v>156</v>
      </c>
      <c r="D259" s="182">
        <v>13858231296</v>
      </c>
    </row>
    <row r="260" spans="1:4" x14ac:dyDescent="0.2">
      <c r="A260" s="181" t="s">
        <v>3062</v>
      </c>
      <c r="B260" s="173" t="s">
        <v>3063</v>
      </c>
      <c r="C260" s="173" t="s">
        <v>156</v>
      </c>
      <c r="D260" s="182">
        <v>18185926656</v>
      </c>
    </row>
    <row r="261" spans="1:4" x14ac:dyDescent="0.2">
      <c r="A261" s="181" t="s">
        <v>3064</v>
      </c>
      <c r="B261" s="173" t="s">
        <v>3065</v>
      </c>
      <c r="C261" s="173" t="s">
        <v>156</v>
      </c>
      <c r="D261" s="182">
        <v>10302740480</v>
      </c>
    </row>
    <row r="262" spans="1:4" x14ac:dyDescent="0.2">
      <c r="A262" s="181" t="s">
        <v>3066</v>
      </c>
      <c r="B262" s="173" t="s">
        <v>3067</v>
      </c>
      <c r="C262" s="173" t="s">
        <v>156</v>
      </c>
      <c r="D262" s="182">
        <v>11371328512</v>
      </c>
    </row>
    <row r="263" spans="1:4" x14ac:dyDescent="0.2">
      <c r="A263" s="181" t="s">
        <v>1467</v>
      </c>
      <c r="B263" s="173" t="s">
        <v>1468</v>
      </c>
      <c r="C263" s="173" t="s">
        <v>156</v>
      </c>
      <c r="D263" s="182">
        <v>4436917248</v>
      </c>
    </row>
    <row r="264" spans="1:4" x14ac:dyDescent="0.2">
      <c r="A264" s="181" t="s">
        <v>1471</v>
      </c>
      <c r="B264" s="173" t="s">
        <v>1472</v>
      </c>
      <c r="C264" s="173" t="s">
        <v>156</v>
      </c>
      <c r="D264" s="182">
        <v>5853214208</v>
      </c>
    </row>
    <row r="265" spans="1:4" x14ac:dyDescent="0.2">
      <c r="A265" s="181" t="s">
        <v>1473</v>
      </c>
      <c r="B265" s="173" t="s">
        <v>1474</v>
      </c>
      <c r="C265" s="173" t="s">
        <v>156</v>
      </c>
      <c r="D265" s="182">
        <v>5779114496</v>
      </c>
    </row>
    <row r="266" spans="1:4" x14ac:dyDescent="0.2">
      <c r="A266" s="181" t="s">
        <v>3068</v>
      </c>
      <c r="B266" s="173" t="s">
        <v>3069</v>
      </c>
      <c r="C266" s="173" t="s">
        <v>156</v>
      </c>
      <c r="D266" s="183" t="s">
        <v>606</v>
      </c>
    </row>
    <row r="267" spans="1:4" x14ac:dyDescent="0.2">
      <c r="A267" s="181" t="s">
        <v>1489</v>
      </c>
      <c r="B267" s="173" t="s">
        <v>1490</v>
      </c>
      <c r="C267" s="173" t="s">
        <v>156</v>
      </c>
      <c r="D267" s="182">
        <v>8876901376</v>
      </c>
    </row>
    <row r="268" spans="1:4" x14ac:dyDescent="0.2">
      <c r="A268" s="181" t="s">
        <v>1491</v>
      </c>
      <c r="B268" s="173" t="s">
        <v>1492</v>
      </c>
      <c r="C268" s="173" t="s">
        <v>156</v>
      </c>
      <c r="D268" s="182">
        <v>533966272</v>
      </c>
    </row>
    <row r="269" spans="1:4" x14ac:dyDescent="0.2">
      <c r="A269" s="181" t="s">
        <v>1497</v>
      </c>
      <c r="B269" s="173" t="s">
        <v>1498</v>
      </c>
      <c r="C269" s="173" t="s">
        <v>156</v>
      </c>
      <c r="D269" s="182">
        <v>2031790080</v>
      </c>
    </row>
    <row r="270" spans="1:4" x14ac:dyDescent="0.2">
      <c r="A270" s="181" t="s">
        <v>1507</v>
      </c>
      <c r="B270" s="173" t="s">
        <v>1508</v>
      </c>
      <c r="C270" s="173" t="s">
        <v>156</v>
      </c>
      <c r="D270" s="182">
        <v>2203080960</v>
      </c>
    </row>
    <row r="271" spans="1:4" x14ac:dyDescent="0.2">
      <c r="A271" s="181" t="s">
        <v>3070</v>
      </c>
      <c r="B271" s="173" t="s">
        <v>3071</v>
      </c>
      <c r="C271" s="173" t="s">
        <v>156</v>
      </c>
      <c r="D271" s="182">
        <v>6755268608</v>
      </c>
    </row>
    <row r="272" spans="1:4" x14ac:dyDescent="0.2">
      <c r="A272" s="181" t="s">
        <v>3072</v>
      </c>
      <c r="B272" s="173" t="s">
        <v>3073</v>
      </c>
      <c r="C272" s="173" t="s">
        <v>156</v>
      </c>
      <c r="D272" s="183" t="s">
        <v>606</v>
      </c>
    </row>
    <row r="273" spans="1:4" x14ac:dyDescent="0.2">
      <c r="A273" s="181" t="s">
        <v>3074</v>
      </c>
      <c r="B273" s="173" t="s">
        <v>3075</v>
      </c>
      <c r="C273" s="173" t="s">
        <v>173</v>
      </c>
      <c r="D273" s="182">
        <v>56322002944</v>
      </c>
    </row>
    <row r="274" spans="1:4" x14ac:dyDescent="0.2">
      <c r="A274" s="181" t="s">
        <v>3076</v>
      </c>
      <c r="B274" s="173" t="s">
        <v>3077</v>
      </c>
      <c r="C274" s="173" t="s">
        <v>173</v>
      </c>
      <c r="D274" s="182">
        <v>56767987712</v>
      </c>
    </row>
    <row r="275" spans="1:4" x14ac:dyDescent="0.2">
      <c r="A275" s="181" t="s">
        <v>3078</v>
      </c>
      <c r="B275" s="173" t="s">
        <v>3079</v>
      </c>
      <c r="C275" s="173" t="s">
        <v>173</v>
      </c>
      <c r="D275" s="182">
        <v>214340000000</v>
      </c>
    </row>
    <row r="276" spans="1:4" x14ac:dyDescent="0.2">
      <c r="A276" s="181" t="s">
        <v>3080</v>
      </c>
      <c r="B276" s="173" t="s">
        <v>3081</v>
      </c>
      <c r="C276" s="173" t="s">
        <v>173</v>
      </c>
      <c r="D276" s="182">
        <v>63505453056</v>
      </c>
    </row>
    <row r="277" spans="1:4" x14ac:dyDescent="0.2">
      <c r="A277" s="181" t="s">
        <v>3082</v>
      </c>
      <c r="B277" s="173" t="s">
        <v>3083</v>
      </c>
      <c r="C277" s="173" t="s">
        <v>173</v>
      </c>
      <c r="D277" s="182">
        <v>74065960960</v>
      </c>
    </row>
    <row r="278" spans="1:4" x14ac:dyDescent="0.2">
      <c r="A278" s="181" t="s">
        <v>3084</v>
      </c>
      <c r="B278" s="173" t="s">
        <v>3085</v>
      </c>
      <c r="C278" s="173" t="s">
        <v>173</v>
      </c>
      <c r="D278" s="182">
        <v>8358272512</v>
      </c>
    </row>
    <row r="279" spans="1:4" x14ac:dyDescent="0.2">
      <c r="A279" s="181" t="s">
        <v>3086</v>
      </c>
      <c r="B279" s="173" t="s">
        <v>3087</v>
      </c>
      <c r="C279" s="173" t="s">
        <v>173</v>
      </c>
      <c r="D279" s="183" t="s">
        <v>606</v>
      </c>
    </row>
    <row r="280" spans="1:4" x14ac:dyDescent="0.2">
      <c r="A280" s="181" t="s">
        <v>3088</v>
      </c>
      <c r="B280" s="173" t="s">
        <v>3089</v>
      </c>
      <c r="C280" s="173" t="s">
        <v>173</v>
      </c>
      <c r="D280" s="183" t="s">
        <v>606</v>
      </c>
    </row>
    <row r="281" spans="1:4" x14ac:dyDescent="0.2">
      <c r="A281" s="181" t="s">
        <v>1821</v>
      </c>
      <c r="B281" s="173" t="s">
        <v>1822</v>
      </c>
      <c r="C281" s="173" t="s">
        <v>173</v>
      </c>
      <c r="D281" s="182">
        <v>4696892416</v>
      </c>
    </row>
    <row r="282" spans="1:4" x14ac:dyDescent="0.2">
      <c r="A282" s="181" t="s">
        <v>3090</v>
      </c>
      <c r="B282" s="173" t="s">
        <v>3091</v>
      </c>
      <c r="C282" s="173" t="s">
        <v>173</v>
      </c>
      <c r="D282" s="182">
        <v>20112783360</v>
      </c>
    </row>
    <row r="283" spans="1:4" x14ac:dyDescent="0.2">
      <c r="A283" s="181" t="s">
        <v>3092</v>
      </c>
      <c r="B283" s="173" t="s">
        <v>3093</v>
      </c>
      <c r="C283" s="173" t="s">
        <v>173</v>
      </c>
      <c r="D283" s="182">
        <v>32794433536</v>
      </c>
    </row>
    <row r="284" spans="1:4" x14ac:dyDescent="0.2">
      <c r="A284" s="181" t="s">
        <v>3094</v>
      </c>
      <c r="B284" s="173" t="s">
        <v>3095</v>
      </c>
      <c r="C284" s="173" t="s">
        <v>173</v>
      </c>
      <c r="D284" s="182">
        <v>11596333056</v>
      </c>
    </row>
    <row r="285" spans="1:4" x14ac:dyDescent="0.2">
      <c r="A285" s="181" t="s">
        <v>3096</v>
      </c>
      <c r="B285" s="173" t="s">
        <v>3097</v>
      </c>
      <c r="C285" s="173" t="s">
        <v>173</v>
      </c>
      <c r="D285" s="182">
        <v>24703627264</v>
      </c>
    </row>
    <row r="286" spans="1:4" x14ac:dyDescent="0.2">
      <c r="A286" s="181" t="s">
        <v>3098</v>
      </c>
      <c r="B286" s="173" t="s">
        <v>3099</v>
      </c>
      <c r="C286" s="173" t="s">
        <v>173</v>
      </c>
      <c r="D286" s="182">
        <v>37756620800</v>
      </c>
    </row>
    <row r="287" spans="1:4" x14ac:dyDescent="0.2">
      <c r="A287" s="181" t="s">
        <v>3100</v>
      </c>
      <c r="B287" s="173" t="s">
        <v>3101</v>
      </c>
      <c r="C287" s="173" t="s">
        <v>173</v>
      </c>
      <c r="D287" s="182">
        <v>6381754368</v>
      </c>
    </row>
    <row r="288" spans="1:4" x14ac:dyDescent="0.2">
      <c r="A288" s="181" t="s">
        <v>3102</v>
      </c>
      <c r="B288" s="173" t="s">
        <v>3103</v>
      </c>
      <c r="C288" s="173" t="s">
        <v>173</v>
      </c>
      <c r="D288" s="182">
        <v>28424173568</v>
      </c>
    </row>
    <row r="289" spans="1:4" x14ac:dyDescent="0.2">
      <c r="A289" s="181" t="s">
        <v>3104</v>
      </c>
      <c r="B289" s="173" t="s">
        <v>3105</v>
      </c>
      <c r="C289" s="173" t="s">
        <v>173</v>
      </c>
      <c r="D289" s="182">
        <v>23966377984</v>
      </c>
    </row>
    <row r="290" spans="1:4" x14ac:dyDescent="0.2">
      <c r="A290" s="181" t="s">
        <v>3106</v>
      </c>
      <c r="B290" s="173" t="s">
        <v>3107</v>
      </c>
      <c r="C290" s="173" t="s">
        <v>173</v>
      </c>
      <c r="D290" s="182">
        <v>13773829120</v>
      </c>
    </row>
    <row r="291" spans="1:4" x14ac:dyDescent="0.2">
      <c r="A291" s="181" t="s">
        <v>3108</v>
      </c>
      <c r="B291" s="173" t="s">
        <v>3109</v>
      </c>
      <c r="C291" s="173" t="s">
        <v>173</v>
      </c>
      <c r="D291" s="182">
        <v>5486112768</v>
      </c>
    </row>
    <row r="292" spans="1:4" x14ac:dyDescent="0.2">
      <c r="A292" s="181" t="s">
        <v>3110</v>
      </c>
      <c r="B292" s="173" t="s">
        <v>3111</v>
      </c>
      <c r="C292" s="173" t="s">
        <v>173</v>
      </c>
      <c r="D292" s="183" t="s">
        <v>606</v>
      </c>
    </row>
    <row r="293" spans="1:4" x14ac:dyDescent="0.2">
      <c r="A293" s="181" t="s">
        <v>3112</v>
      </c>
      <c r="B293" s="173" t="s">
        <v>3113</v>
      </c>
      <c r="C293" s="173" t="s">
        <v>173</v>
      </c>
      <c r="D293" s="182">
        <v>27816220672</v>
      </c>
    </row>
    <row r="294" spans="1:4" x14ac:dyDescent="0.2">
      <c r="A294" s="181" t="s">
        <v>3114</v>
      </c>
      <c r="B294" s="173" t="s">
        <v>3115</v>
      </c>
      <c r="C294" s="173" t="s">
        <v>173</v>
      </c>
      <c r="D294" s="182">
        <v>14110968832</v>
      </c>
    </row>
    <row r="295" spans="1:4" x14ac:dyDescent="0.2">
      <c r="A295" s="181" t="s">
        <v>3116</v>
      </c>
      <c r="B295" s="173" t="s">
        <v>3117</v>
      </c>
      <c r="C295" s="173" t="s">
        <v>173</v>
      </c>
      <c r="D295" s="182">
        <v>5429673472</v>
      </c>
    </row>
    <row r="296" spans="1:4" x14ac:dyDescent="0.2">
      <c r="A296" s="181" t="s">
        <v>3118</v>
      </c>
      <c r="B296" s="173" t="s">
        <v>3119</v>
      </c>
      <c r="C296" s="173" t="s">
        <v>173</v>
      </c>
      <c r="D296" s="182">
        <v>2259221760</v>
      </c>
    </row>
    <row r="297" spans="1:4" x14ac:dyDescent="0.2">
      <c r="A297" s="181" t="s">
        <v>1637</v>
      </c>
      <c r="B297" s="173" t="s">
        <v>1638</v>
      </c>
      <c r="C297" s="173" t="s">
        <v>173</v>
      </c>
      <c r="D297" s="182">
        <v>3795669248</v>
      </c>
    </row>
    <row r="298" spans="1:4" x14ac:dyDescent="0.2">
      <c r="A298" s="181" t="s">
        <v>3120</v>
      </c>
      <c r="B298" s="173" t="s">
        <v>3121</v>
      </c>
      <c r="C298" s="173" t="s">
        <v>173</v>
      </c>
      <c r="D298" s="182">
        <v>5727884288</v>
      </c>
    </row>
    <row r="299" spans="1:4" x14ac:dyDescent="0.2">
      <c r="A299" s="181" t="s">
        <v>3122</v>
      </c>
      <c r="B299" s="173" t="s">
        <v>3123</v>
      </c>
      <c r="C299" s="173" t="s">
        <v>173</v>
      </c>
      <c r="D299" s="182">
        <v>19300759552</v>
      </c>
    </row>
    <row r="300" spans="1:4" x14ac:dyDescent="0.2">
      <c r="A300" s="181" t="s">
        <v>3124</v>
      </c>
      <c r="B300" s="173" t="s">
        <v>3125</v>
      </c>
      <c r="C300" s="173" t="s">
        <v>173</v>
      </c>
      <c r="D300" s="182">
        <v>16385833984</v>
      </c>
    </row>
    <row r="301" spans="1:4" x14ac:dyDescent="0.2">
      <c r="A301" s="181" t="s">
        <v>3126</v>
      </c>
      <c r="B301" s="173" t="s">
        <v>3127</v>
      </c>
      <c r="C301" s="173" t="s">
        <v>173</v>
      </c>
      <c r="D301" s="182">
        <v>12510318592</v>
      </c>
    </row>
    <row r="302" spans="1:4" x14ac:dyDescent="0.2">
      <c r="A302" s="181" t="s">
        <v>1647</v>
      </c>
      <c r="B302" s="173" t="s">
        <v>1648</v>
      </c>
      <c r="C302" s="173" t="s">
        <v>173</v>
      </c>
      <c r="D302" s="182">
        <v>3157339392</v>
      </c>
    </row>
    <row r="303" spans="1:4" x14ac:dyDescent="0.2">
      <c r="A303" s="181" t="s">
        <v>3128</v>
      </c>
      <c r="B303" s="173" t="s">
        <v>3129</v>
      </c>
      <c r="C303" s="173" t="s">
        <v>173</v>
      </c>
      <c r="D303" s="182">
        <v>4424827904</v>
      </c>
    </row>
    <row r="304" spans="1:4" x14ac:dyDescent="0.2">
      <c r="A304" s="181" t="s">
        <v>3130</v>
      </c>
      <c r="B304" s="173" t="s">
        <v>3131</v>
      </c>
      <c r="C304" s="173" t="s">
        <v>173</v>
      </c>
      <c r="D304" s="182">
        <v>4503601152</v>
      </c>
    </row>
    <row r="305" spans="1:4" x14ac:dyDescent="0.2">
      <c r="A305" s="181" t="s">
        <v>1835</v>
      </c>
      <c r="B305" s="173" t="s">
        <v>1836</v>
      </c>
      <c r="C305" s="173" t="s">
        <v>173</v>
      </c>
      <c r="D305" s="182">
        <v>9009857536</v>
      </c>
    </row>
    <row r="306" spans="1:4" x14ac:dyDescent="0.2">
      <c r="A306" s="181" t="s">
        <v>3132</v>
      </c>
      <c r="B306" s="173" t="s">
        <v>3133</v>
      </c>
      <c r="C306" s="173" t="s">
        <v>173</v>
      </c>
      <c r="D306" s="182">
        <v>7497870336</v>
      </c>
    </row>
    <row r="307" spans="1:4" x14ac:dyDescent="0.2">
      <c r="A307" s="181" t="s">
        <v>3134</v>
      </c>
      <c r="B307" s="173" t="s">
        <v>3135</v>
      </c>
      <c r="C307" s="173" t="s">
        <v>173</v>
      </c>
      <c r="D307" s="182">
        <v>12162690048</v>
      </c>
    </row>
    <row r="308" spans="1:4" x14ac:dyDescent="0.2">
      <c r="A308" s="181" t="s">
        <v>3136</v>
      </c>
      <c r="B308" s="173" t="s">
        <v>3137</v>
      </c>
      <c r="C308" s="173" t="s">
        <v>173</v>
      </c>
      <c r="D308" s="182">
        <v>6797633536</v>
      </c>
    </row>
    <row r="309" spans="1:4" x14ac:dyDescent="0.2">
      <c r="A309" s="181" t="s">
        <v>3138</v>
      </c>
      <c r="B309" s="173" t="s">
        <v>3139</v>
      </c>
      <c r="C309" s="173" t="s">
        <v>173</v>
      </c>
      <c r="D309" s="182">
        <v>13305546752</v>
      </c>
    </row>
    <row r="310" spans="1:4" x14ac:dyDescent="0.2">
      <c r="A310" s="181" t="s">
        <v>3140</v>
      </c>
      <c r="B310" s="173" t="s">
        <v>3141</v>
      </c>
      <c r="C310" s="173" t="s">
        <v>173</v>
      </c>
      <c r="D310" s="182">
        <v>58112868352</v>
      </c>
    </row>
    <row r="311" spans="1:4" x14ac:dyDescent="0.2">
      <c r="A311" s="181" t="s">
        <v>3142</v>
      </c>
      <c r="B311" s="173" t="s">
        <v>3143</v>
      </c>
      <c r="C311" s="173" t="s">
        <v>173</v>
      </c>
      <c r="D311" s="182">
        <v>4971049472</v>
      </c>
    </row>
    <row r="312" spans="1:4" x14ac:dyDescent="0.2">
      <c r="A312" s="181" t="s">
        <v>3144</v>
      </c>
      <c r="B312" s="173" t="s">
        <v>3145</v>
      </c>
      <c r="C312" s="173" t="s">
        <v>173</v>
      </c>
      <c r="D312" s="182">
        <v>15685164032</v>
      </c>
    </row>
    <row r="313" spans="1:4" x14ac:dyDescent="0.2">
      <c r="A313" s="181" t="s">
        <v>3146</v>
      </c>
      <c r="B313" s="173" t="s">
        <v>3147</v>
      </c>
      <c r="C313" s="173" t="s">
        <v>173</v>
      </c>
      <c r="D313" s="183" t="s">
        <v>606</v>
      </c>
    </row>
    <row r="314" spans="1:4" x14ac:dyDescent="0.2">
      <c r="A314" s="181" t="s">
        <v>3148</v>
      </c>
      <c r="B314" s="173" t="s">
        <v>3149</v>
      </c>
      <c r="C314" s="173" t="s">
        <v>173</v>
      </c>
      <c r="D314" s="182">
        <v>8156559360</v>
      </c>
    </row>
    <row r="315" spans="1:4" x14ac:dyDescent="0.2">
      <c r="A315" s="181" t="s">
        <v>3150</v>
      </c>
      <c r="B315" s="173" t="s">
        <v>3151</v>
      </c>
      <c r="C315" s="173" t="s">
        <v>173</v>
      </c>
      <c r="D315" s="182">
        <v>13684141056</v>
      </c>
    </row>
    <row r="316" spans="1:4" x14ac:dyDescent="0.2">
      <c r="A316" s="181" t="s">
        <v>3152</v>
      </c>
      <c r="B316" s="173" t="s">
        <v>3153</v>
      </c>
      <c r="C316" s="173" t="s">
        <v>173</v>
      </c>
      <c r="D316" s="182">
        <v>10715407360</v>
      </c>
    </row>
    <row r="317" spans="1:4" x14ac:dyDescent="0.2">
      <c r="A317" s="181" t="s">
        <v>1841</v>
      </c>
      <c r="B317" s="173" t="s">
        <v>1842</v>
      </c>
      <c r="C317" s="173" t="s">
        <v>173</v>
      </c>
      <c r="D317" s="182">
        <v>2855052032</v>
      </c>
    </row>
    <row r="318" spans="1:4" x14ac:dyDescent="0.2">
      <c r="A318" s="181" t="s">
        <v>3154</v>
      </c>
      <c r="B318" s="173" t="s">
        <v>3155</v>
      </c>
      <c r="C318" s="173" t="s">
        <v>173</v>
      </c>
      <c r="D318" s="182">
        <v>15522064384</v>
      </c>
    </row>
    <row r="319" spans="1:4" x14ac:dyDescent="0.2">
      <c r="A319" s="181" t="s">
        <v>1845</v>
      </c>
      <c r="B319" s="173" t="s">
        <v>1846</v>
      </c>
      <c r="C319" s="173" t="s">
        <v>173</v>
      </c>
      <c r="D319" s="182">
        <v>3004521472</v>
      </c>
    </row>
    <row r="320" spans="1:4" x14ac:dyDescent="0.2">
      <c r="A320" s="181" t="s">
        <v>3156</v>
      </c>
      <c r="B320" s="173" t="s">
        <v>3157</v>
      </c>
      <c r="C320" s="173" t="s">
        <v>173</v>
      </c>
      <c r="D320" s="182">
        <v>69803261952</v>
      </c>
    </row>
    <row r="321" spans="1:4" x14ac:dyDescent="0.2">
      <c r="A321" s="181" t="s">
        <v>3158</v>
      </c>
      <c r="B321" s="173" t="s">
        <v>3159</v>
      </c>
      <c r="C321" s="173" t="s">
        <v>173</v>
      </c>
      <c r="D321" s="182">
        <v>29556473856</v>
      </c>
    </row>
    <row r="322" spans="1:4" x14ac:dyDescent="0.2">
      <c r="A322" s="181" t="s">
        <v>1705</v>
      </c>
      <c r="B322" s="173" t="s">
        <v>1706</v>
      </c>
      <c r="C322" s="173" t="s">
        <v>173</v>
      </c>
      <c r="D322" s="182">
        <v>3978297088</v>
      </c>
    </row>
    <row r="323" spans="1:4" x14ac:dyDescent="0.2">
      <c r="A323" s="181" t="s">
        <v>1577</v>
      </c>
      <c r="B323" s="173" t="s">
        <v>1578</v>
      </c>
      <c r="C323" s="173" t="s">
        <v>173</v>
      </c>
      <c r="D323" s="182">
        <v>2933914880</v>
      </c>
    </row>
    <row r="324" spans="1:4" x14ac:dyDescent="0.2">
      <c r="A324" s="181" t="s">
        <v>3160</v>
      </c>
      <c r="B324" s="173" t="s">
        <v>3161</v>
      </c>
      <c r="C324" s="173" t="s">
        <v>173</v>
      </c>
      <c r="D324" s="182">
        <v>11426148352</v>
      </c>
    </row>
    <row r="325" spans="1:4" x14ac:dyDescent="0.2">
      <c r="A325" s="181" t="s">
        <v>3162</v>
      </c>
      <c r="B325" s="173" t="s">
        <v>3163</v>
      </c>
      <c r="C325" s="173" t="s">
        <v>173</v>
      </c>
      <c r="D325" s="183" t="s">
        <v>606</v>
      </c>
    </row>
    <row r="326" spans="1:4" x14ac:dyDescent="0.2">
      <c r="A326" s="181" t="s">
        <v>3164</v>
      </c>
      <c r="B326" s="173" t="s">
        <v>3165</v>
      </c>
      <c r="C326" s="173" t="s">
        <v>173</v>
      </c>
      <c r="D326" s="182">
        <v>10018114560</v>
      </c>
    </row>
    <row r="327" spans="1:4" x14ac:dyDescent="0.2">
      <c r="A327" s="181" t="s">
        <v>3166</v>
      </c>
      <c r="B327" s="173" t="s">
        <v>3167</v>
      </c>
      <c r="C327" s="173" t="s">
        <v>173</v>
      </c>
      <c r="D327" s="182">
        <v>6877979648</v>
      </c>
    </row>
    <row r="328" spans="1:4" x14ac:dyDescent="0.2">
      <c r="A328" s="181" t="s">
        <v>3168</v>
      </c>
      <c r="B328" s="173" t="s">
        <v>3169</v>
      </c>
      <c r="C328" s="173" t="s">
        <v>173</v>
      </c>
      <c r="D328" s="182">
        <v>5847186432</v>
      </c>
    </row>
    <row r="329" spans="1:4" x14ac:dyDescent="0.2">
      <c r="A329" s="181" t="s">
        <v>3170</v>
      </c>
      <c r="B329" s="173" t="s">
        <v>3171</v>
      </c>
      <c r="C329" s="173" t="s">
        <v>173</v>
      </c>
      <c r="D329" s="182">
        <v>10580028416</v>
      </c>
    </row>
    <row r="330" spans="1:4" x14ac:dyDescent="0.2">
      <c r="A330" s="181" t="s">
        <v>3172</v>
      </c>
      <c r="B330" s="173" t="s">
        <v>3173</v>
      </c>
      <c r="C330" s="173" t="s">
        <v>173</v>
      </c>
      <c r="D330" s="183" t="s">
        <v>606</v>
      </c>
    </row>
    <row r="331" spans="1:4" x14ac:dyDescent="0.2">
      <c r="A331" s="181" t="s">
        <v>3174</v>
      </c>
      <c r="B331" s="173" t="s">
        <v>3175</v>
      </c>
      <c r="C331" s="173" t="s">
        <v>173</v>
      </c>
      <c r="D331" s="183" t="s">
        <v>606</v>
      </c>
    </row>
    <row r="332" spans="1:4" x14ac:dyDescent="0.2">
      <c r="A332" s="181" t="s">
        <v>1729</v>
      </c>
      <c r="B332" s="173" t="s">
        <v>1730</v>
      </c>
      <c r="C332" s="173" t="s">
        <v>173</v>
      </c>
      <c r="D332" s="182">
        <v>2089777408</v>
      </c>
    </row>
    <row r="333" spans="1:4" x14ac:dyDescent="0.2">
      <c r="A333" s="181" t="s">
        <v>3176</v>
      </c>
      <c r="B333" s="173" t="s">
        <v>3177</v>
      </c>
      <c r="C333" s="173" t="s">
        <v>173</v>
      </c>
      <c r="D333" s="182">
        <v>20039673856</v>
      </c>
    </row>
    <row r="334" spans="1:4" x14ac:dyDescent="0.2">
      <c r="A334" s="181" t="s">
        <v>3178</v>
      </c>
      <c r="B334" s="173" t="s">
        <v>3179</v>
      </c>
      <c r="C334" s="173" t="s">
        <v>173</v>
      </c>
      <c r="D334" s="182">
        <v>3791353856</v>
      </c>
    </row>
    <row r="335" spans="1:4" x14ac:dyDescent="0.2">
      <c r="A335" s="181" t="s">
        <v>3180</v>
      </c>
      <c r="B335" s="173" t="s">
        <v>3181</v>
      </c>
      <c r="C335" s="173" t="s">
        <v>173</v>
      </c>
      <c r="D335" s="182">
        <v>4910535680</v>
      </c>
    </row>
    <row r="336" spans="1:4" x14ac:dyDescent="0.2">
      <c r="A336" s="181" t="s">
        <v>1583</v>
      </c>
      <c r="B336" s="173" t="s">
        <v>1584</v>
      </c>
      <c r="C336" s="173" t="s">
        <v>173</v>
      </c>
      <c r="D336" s="182">
        <v>3633395712</v>
      </c>
    </row>
    <row r="337" spans="1:4" x14ac:dyDescent="0.2">
      <c r="A337" s="181" t="s">
        <v>3182</v>
      </c>
      <c r="B337" s="173" t="s">
        <v>3183</v>
      </c>
      <c r="C337" s="173" t="s">
        <v>173</v>
      </c>
      <c r="D337" s="183" t="s">
        <v>606</v>
      </c>
    </row>
    <row r="338" spans="1:4" x14ac:dyDescent="0.2">
      <c r="A338" s="181" t="s">
        <v>1755</v>
      </c>
      <c r="B338" s="173" t="s">
        <v>1756</v>
      </c>
      <c r="C338" s="173" t="s">
        <v>173</v>
      </c>
      <c r="D338" s="182">
        <v>4154232064</v>
      </c>
    </row>
    <row r="339" spans="1:4" x14ac:dyDescent="0.2">
      <c r="A339" s="181" t="s">
        <v>1773</v>
      </c>
      <c r="B339" s="173" t="s">
        <v>1774</v>
      </c>
      <c r="C339" s="173" t="s">
        <v>173</v>
      </c>
      <c r="D339" s="182">
        <v>6915734016</v>
      </c>
    </row>
    <row r="340" spans="1:4" x14ac:dyDescent="0.2">
      <c r="A340" s="181" t="s">
        <v>3184</v>
      </c>
      <c r="B340" s="173" t="s">
        <v>3185</v>
      </c>
      <c r="C340" s="173" t="s">
        <v>173</v>
      </c>
      <c r="D340" s="182">
        <v>9990991872</v>
      </c>
    </row>
    <row r="341" spans="1:4" x14ac:dyDescent="0.2">
      <c r="A341" s="181" t="s">
        <v>1785</v>
      </c>
      <c r="B341" s="173" t="s">
        <v>1786</v>
      </c>
      <c r="C341" s="173" t="s">
        <v>173</v>
      </c>
      <c r="D341" s="182">
        <v>3955466240</v>
      </c>
    </row>
    <row r="342" spans="1:4" x14ac:dyDescent="0.2">
      <c r="A342" s="181" t="s">
        <v>3186</v>
      </c>
      <c r="B342" s="173" t="s">
        <v>3187</v>
      </c>
      <c r="C342" s="173" t="s">
        <v>173</v>
      </c>
      <c r="D342" s="182">
        <v>49289777152</v>
      </c>
    </row>
    <row r="343" spans="1:4" x14ac:dyDescent="0.2">
      <c r="A343" s="181" t="s">
        <v>3188</v>
      </c>
      <c r="B343" s="173" t="s">
        <v>3189</v>
      </c>
      <c r="C343" s="173" t="s">
        <v>173</v>
      </c>
      <c r="D343" s="182">
        <v>9780178944</v>
      </c>
    </row>
    <row r="344" spans="1:4" x14ac:dyDescent="0.2">
      <c r="A344" s="181" t="s">
        <v>3190</v>
      </c>
      <c r="B344" s="173" t="s">
        <v>3191</v>
      </c>
      <c r="C344" s="173" t="s">
        <v>173</v>
      </c>
      <c r="D344" s="182">
        <v>7659116032</v>
      </c>
    </row>
    <row r="345" spans="1:4" x14ac:dyDescent="0.2">
      <c r="A345" s="181" t="s">
        <v>3192</v>
      </c>
      <c r="B345" s="173" t="s">
        <v>3193</v>
      </c>
      <c r="C345" s="173" t="s">
        <v>173</v>
      </c>
      <c r="D345" s="182">
        <v>10959272960</v>
      </c>
    </row>
    <row r="346" spans="1:4" x14ac:dyDescent="0.2">
      <c r="A346" s="181" t="s">
        <v>3194</v>
      </c>
      <c r="B346" s="173" t="s">
        <v>3195</v>
      </c>
      <c r="C346" s="173" t="s">
        <v>248</v>
      </c>
      <c r="D346" s="182">
        <v>7646900224</v>
      </c>
    </row>
    <row r="347" spans="1:4" x14ac:dyDescent="0.2">
      <c r="A347" s="181" t="s">
        <v>3196</v>
      </c>
      <c r="B347" s="173" t="s">
        <v>3197</v>
      </c>
      <c r="C347" s="173" t="s">
        <v>248</v>
      </c>
      <c r="D347" s="182">
        <v>4467204608</v>
      </c>
    </row>
    <row r="348" spans="1:4" x14ac:dyDescent="0.2">
      <c r="A348" s="181" t="s">
        <v>3198</v>
      </c>
      <c r="B348" s="173" t="s">
        <v>3199</v>
      </c>
      <c r="C348" s="173" t="s">
        <v>248</v>
      </c>
      <c r="D348" s="182">
        <v>26650664960</v>
      </c>
    </row>
    <row r="349" spans="1:4" x14ac:dyDescent="0.2">
      <c r="A349" s="181" t="s">
        <v>2123</v>
      </c>
      <c r="B349" s="173" t="s">
        <v>2124</v>
      </c>
      <c r="C349" s="173" t="s">
        <v>248</v>
      </c>
      <c r="D349" s="182">
        <v>765563456</v>
      </c>
    </row>
    <row r="350" spans="1:4" x14ac:dyDescent="0.2">
      <c r="A350" s="181" t="s">
        <v>3200</v>
      </c>
      <c r="B350" s="173" t="s">
        <v>3201</v>
      </c>
      <c r="C350" s="173" t="s">
        <v>248</v>
      </c>
      <c r="D350" s="182">
        <v>214495000000</v>
      </c>
    </row>
    <row r="351" spans="1:4" x14ac:dyDescent="0.2">
      <c r="A351" s="181" t="s">
        <v>3202</v>
      </c>
      <c r="B351" s="173" t="s">
        <v>3203</v>
      </c>
      <c r="C351" s="173" t="s">
        <v>248</v>
      </c>
      <c r="D351" s="182">
        <v>12498610176</v>
      </c>
    </row>
    <row r="352" spans="1:4" x14ac:dyDescent="0.2">
      <c r="A352" s="181" t="s">
        <v>3204</v>
      </c>
      <c r="B352" s="173" t="s">
        <v>3205</v>
      </c>
      <c r="C352" s="173" t="s">
        <v>248</v>
      </c>
      <c r="D352" s="182">
        <v>103262000000</v>
      </c>
    </row>
    <row r="353" spans="1:4" x14ac:dyDescent="0.2">
      <c r="A353" s="181" t="s">
        <v>3206</v>
      </c>
      <c r="B353" s="173" t="s">
        <v>3207</v>
      </c>
      <c r="C353" s="173" t="s">
        <v>248</v>
      </c>
      <c r="D353" s="182">
        <v>100664000000</v>
      </c>
    </row>
    <row r="354" spans="1:4" x14ac:dyDescent="0.2">
      <c r="A354" s="181" t="s">
        <v>3208</v>
      </c>
      <c r="B354" s="173" t="s">
        <v>3209</v>
      </c>
      <c r="C354" s="173" t="s">
        <v>248</v>
      </c>
      <c r="D354" s="182">
        <v>223457000000</v>
      </c>
    </row>
    <row r="355" spans="1:4" x14ac:dyDescent="0.2">
      <c r="A355" s="181" t="s">
        <v>3210</v>
      </c>
      <c r="B355" s="173" t="s">
        <v>3211</v>
      </c>
      <c r="C355" s="173" t="s">
        <v>248</v>
      </c>
      <c r="D355" s="183" t="s">
        <v>606</v>
      </c>
    </row>
    <row r="356" spans="1:4" x14ac:dyDescent="0.2">
      <c r="A356" s="181" t="s">
        <v>3212</v>
      </c>
      <c r="B356" s="173" t="s">
        <v>3213</v>
      </c>
      <c r="C356" s="173" t="s">
        <v>248</v>
      </c>
      <c r="D356" s="182">
        <v>27346745344</v>
      </c>
    </row>
    <row r="357" spans="1:4" x14ac:dyDescent="0.2">
      <c r="A357" s="181" t="s">
        <v>3214</v>
      </c>
      <c r="B357" s="173" t="s">
        <v>3215</v>
      </c>
      <c r="C357" s="173" t="s">
        <v>248</v>
      </c>
      <c r="D357" s="182">
        <v>146986928</v>
      </c>
    </row>
    <row r="358" spans="1:4" x14ac:dyDescent="0.2">
      <c r="A358" s="181" t="s">
        <v>3216</v>
      </c>
      <c r="B358" s="173" t="s">
        <v>3217</v>
      </c>
      <c r="C358" s="173" t="s">
        <v>248</v>
      </c>
      <c r="D358" s="183" t="s">
        <v>606</v>
      </c>
    </row>
    <row r="359" spans="1:4" x14ac:dyDescent="0.2">
      <c r="A359" s="181" t="s">
        <v>3218</v>
      </c>
      <c r="B359" s="173" t="s">
        <v>3219</v>
      </c>
      <c r="C359" s="173" t="s">
        <v>248</v>
      </c>
      <c r="D359" s="183" t="s">
        <v>606</v>
      </c>
    </row>
    <row r="360" spans="1:4" x14ac:dyDescent="0.2">
      <c r="A360" s="181" t="s">
        <v>3220</v>
      </c>
      <c r="B360" s="173" t="s">
        <v>3221</v>
      </c>
      <c r="C360" s="173" t="s">
        <v>248</v>
      </c>
      <c r="D360" s="183" t="s">
        <v>606</v>
      </c>
    </row>
    <row r="361" spans="1:4" x14ac:dyDescent="0.2">
      <c r="A361" s="181" t="s">
        <v>3222</v>
      </c>
      <c r="B361" s="173" t="s">
        <v>3223</v>
      </c>
      <c r="C361" s="173" t="s">
        <v>248</v>
      </c>
      <c r="D361" s="182">
        <v>824365376</v>
      </c>
    </row>
    <row r="362" spans="1:4" x14ac:dyDescent="0.2">
      <c r="A362" s="181" t="s">
        <v>3224</v>
      </c>
      <c r="B362" s="173" t="s">
        <v>3225</v>
      </c>
      <c r="C362" s="173" t="s">
        <v>248</v>
      </c>
      <c r="D362" s="182">
        <v>3324359680</v>
      </c>
    </row>
    <row r="363" spans="1:4" x14ac:dyDescent="0.2">
      <c r="A363" s="181" t="s">
        <v>3226</v>
      </c>
      <c r="B363" s="173" t="s">
        <v>3227</v>
      </c>
      <c r="C363" s="173" t="s">
        <v>248</v>
      </c>
      <c r="D363" s="182">
        <v>18428682240</v>
      </c>
    </row>
    <row r="364" spans="1:4" x14ac:dyDescent="0.2">
      <c r="A364" s="181" t="s">
        <v>1921</v>
      </c>
      <c r="B364" s="173" t="s">
        <v>1922</v>
      </c>
      <c r="C364" s="173" t="s">
        <v>248</v>
      </c>
      <c r="D364" s="182">
        <v>4247254272</v>
      </c>
    </row>
    <row r="365" spans="1:4" x14ac:dyDescent="0.2">
      <c r="A365" s="181" t="s">
        <v>3228</v>
      </c>
      <c r="B365" s="173" t="s">
        <v>3229</v>
      </c>
      <c r="C365" s="173" t="s">
        <v>248</v>
      </c>
      <c r="D365" s="183" t="s">
        <v>606</v>
      </c>
    </row>
    <row r="366" spans="1:4" x14ac:dyDescent="0.2">
      <c r="A366" s="181" t="s">
        <v>3230</v>
      </c>
      <c r="B366" s="173" t="s">
        <v>3231</v>
      </c>
      <c r="C366" s="173" t="s">
        <v>248</v>
      </c>
      <c r="D366" s="182">
        <v>6384417792</v>
      </c>
    </row>
    <row r="367" spans="1:4" x14ac:dyDescent="0.2">
      <c r="A367" s="181" t="s">
        <v>2149</v>
      </c>
      <c r="B367" s="173" t="s">
        <v>2150</v>
      </c>
      <c r="C367" s="173" t="s">
        <v>248</v>
      </c>
      <c r="D367" s="182">
        <v>2773289728</v>
      </c>
    </row>
    <row r="368" spans="1:4" x14ac:dyDescent="0.2">
      <c r="A368" s="181" t="s">
        <v>3232</v>
      </c>
      <c r="B368" s="173" t="s">
        <v>3233</v>
      </c>
      <c r="C368" s="173" t="s">
        <v>248</v>
      </c>
      <c r="D368" s="182">
        <v>156326000000</v>
      </c>
    </row>
    <row r="369" spans="1:4" x14ac:dyDescent="0.2">
      <c r="A369" s="181" t="s">
        <v>3234</v>
      </c>
      <c r="B369" s="173" t="s">
        <v>3235</v>
      </c>
      <c r="C369" s="173" t="s">
        <v>248</v>
      </c>
      <c r="D369" s="182">
        <v>6258488832</v>
      </c>
    </row>
    <row r="370" spans="1:4" x14ac:dyDescent="0.2">
      <c r="A370" s="181" t="s">
        <v>3236</v>
      </c>
      <c r="B370" s="173" t="s">
        <v>3237</v>
      </c>
      <c r="C370" s="173" t="s">
        <v>248</v>
      </c>
      <c r="D370" s="182">
        <v>15169461248</v>
      </c>
    </row>
    <row r="371" spans="1:4" x14ac:dyDescent="0.2">
      <c r="A371" s="181" t="s">
        <v>3238</v>
      </c>
      <c r="B371" s="173" t="s">
        <v>3239</v>
      </c>
      <c r="C371" s="173" t="s">
        <v>248</v>
      </c>
      <c r="D371" s="183" t="s">
        <v>606</v>
      </c>
    </row>
    <row r="372" spans="1:4" x14ac:dyDescent="0.2">
      <c r="A372" s="181" t="s">
        <v>3240</v>
      </c>
      <c r="B372" s="173" t="s">
        <v>3241</v>
      </c>
      <c r="C372" s="173" t="s">
        <v>248</v>
      </c>
      <c r="D372" s="182">
        <v>34150866944</v>
      </c>
    </row>
    <row r="373" spans="1:4" x14ac:dyDescent="0.2">
      <c r="A373" s="181" t="s">
        <v>3242</v>
      </c>
      <c r="B373" s="173" t="s">
        <v>3243</v>
      </c>
      <c r="C373" s="173" t="s">
        <v>248</v>
      </c>
      <c r="D373" s="183" t="s">
        <v>606</v>
      </c>
    </row>
    <row r="374" spans="1:4" x14ac:dyDescent="0.2">
      <c r="A374" s="181" t="s">
        <v>3244</v>
      </c>
      <c r="B374" s="173" t="s">
        <v>3245</v>
      </c>
      <c r="C374" s="173" t="s">
        <v>248</v>
      </c>
      <c r="D374" s="182">
        <v>18267514880</v>
      </c>
    </row>
    <row r="375" spans="1:4" x14ac:dyDescent="0.2">
      <c r="A375" s="181" t="s">
        <v>3246</v>
      </c>
      <c r="B375" s="173" t="s">
        <v>3247</v>
      </c>
      <c r="C375" s="173" t="s">
        <v>248</v>
      </c>
      <c r="D375" s="182">
        <v>479366000000</v>
      </c>
    </row>
    <row r="376" spans="1:4" x14ac:dyDescent="0.2">
      <c r="A376" s="181" t="s">
        <v>3248</v>
      </c>
      <c r="B376" s="173" t="s">
        <v>3249</v>
      </c>
      <c r="C376" s="173" t="s">
        <v>248</v>
      </c>
      <c r="D376" s="182">
        <v>7862253056</v>
      </c>
    </row>
    <row r="377" spans="1:4" x14ac:dyDescent="0.2">
      <c r="A377" s="181" t="s">
        <v>3250</v>
      </c>
      <c r="B377" s="173" t="s">
        <v>3251</v>
      </c>
      <c r="C377" s="173" t="s">
        <v>248</v>
      </c>
      <c r="D377" s="182">
        <v>7829563392</v>
      </c>
    </row>
    <row r="378" spans="1:4" x14ac:dyDescent="0.2">
      <c r="A378" s="181" t="s">
        <v>3252</v>
      </c>
      <c r="B378" s="173" t="s">
        <v>3253</v>
      </c>
      <c r="C378" s="173" t="s">
        <v>248</v>
      </c>
      <c r="D378" s="182">
        <v>13485647872</v>
      </c>
    </row>
    <row r="379" spans="1:4" x14ac:dyDescent="0.2">
      <c r="A379" s="181" t="s">
        <v>3254</v>
      </c>
      <c r="B379" s="173" t="s">
        <v>3255</v>
      </c>
      <c r="C379" s="173" t="s">
        <v>248</v>
      </c>
      <c r="D379" s="182">
        <v>10480276480</v>
      </c>
    </row>
    <row r="380" spans="1:4" x14ac:dyDescent="0.2">
      <c r="A380" s="181" t="s">
        <v>3256</v>
      </c>
      <c r="B380" s="173" t="s">
        <v>3257</v>
      </c>
      <c r="C380" s="173" t="s">
        <v>248</v>
      </c>
      <c r="D380" s="182">
        <v>11231562752</v>
      </c>
    </row>
    <row r="381" spans="1:4" x14ac:dyDescent="0.2">
      <c r="A381" s="181" t="s">
        <v>3258</v>
      </c>
      <c r="B381" s="173" t="s">
        <v>3259</v>
      </c>
      <c r="C381" s="173" t="s">
        <v>248</v>
      </c>
      <c r="D381" s="182">
        <v>103329000000</v>
      </c>
    </row>
    <row r="382" spans="1:4" x14ac:dyDescent="0.2">
      <c r="A382" s="181" t="s">
        <v>3260</v>
      </c>
      <c r="B382" s="173" t="s">
        <v>3261</v>
      </c>
      <c r="C382" s="173" t="s">
        <v>248</v>
      </c>
      <c r="D382" s="182">
        <v>12601262080</v>
      </c>
    </row>
    <row r="383" spans="1:4" x14ac:dyDescent="0.2">
      <c r="A383" s="181" t="s">
        <v>3262</v>
      </c>
      <c r="B383" s="173" t="s">
        <v>3263</v>
      </c>
      <c r="C383" s="173" t="s">
        <v>248</v>
      </c>
      <c r="D383" s="182">
        <v>17564872704</v>
      </c>
    </row>
    <row r="384" spans="1:4" x14ac:dyDescent="0.2">
      <c r="A384" s="181" t="s">
        <v>3264</v>
      </c>
      <c r="B384" s="173" t="s">
        <v>3265</v>
      </c>
      <c r="C384" s="173" t="s">
        <v>248</v>
      </c>
      <c r="D384" s="182">
        <v>6248782336</v>
      </c>
    </row>
    <row r="385" spans="1:4" x14ac:dyDescent="0.2">
      <c r="A385" s="181" t="s">
        <v>3266</v>
      </c>
      <c r="B385" s="173" t="s">
        <v>3267</v>
      </c>
      <c r="C385" s="173" t="s">
        <v>248</v>
      </c>
      <c r="D385" s="182">
        <v>11758877696</v>
      </c>
    </row>
    <row r="386" spans="1:4" x14ac:dyDescent="0.2">
      <c r="A386" s="181" t="s">
        <v>3268</v>
      </c>
      <c r="B386" s="173" t="s">
        <v>3269</v>
      </c>
      <c r="C386" s="173" t="s">
        <v>248</v>
      </c>
      <c r="D386" s="182">
        <v>12005826560</v>
      </c>
    </row>
    <row r="387" spans="1:4" x14ac:dyDescent="0.2">
      <c r="A387" s="181" t="s">
        <v>3270</v>
      </c>
      <c r="B387" s="173" t="s">
        <v>3271</v>
      </c>
      <c r="C387" s="173" t="s">
        <v>248</v>
      </c>
      <c r="D387" s="183" t="s">
        <v>606</v>
      </c>
    </row>
    <row r="388" spans="1:4" x14ac:dyDescent="0.2">
      <c r="A388" s="181" t="s">
        <v>1971</v>
      </c>
      <c r="B388" s="173" t="s">
        <v>1972</v>
      </c>
      <c r="C388" s="173" t="s">
        <v>248</v>
      </c>
      <c r="D388" s="182">
        <v>3763311616</v>
      </c>
    </row>
    <row r="389" spans="1:4" x14ac:dyDescent="0.2">
      <c r="A389" s="181" t="s">
        <v>1975</v>
      </c>
      <c r="B389" s="173" t="s">
        <v>1976</v>
      </c>
      <c r="C389" s="173" t="s">
        <v>248</v>
      </c>
      <c r="D389" s="182">
        <v>1461942528</v>
      </c>
    </row>
    <row r="390" spans="1:4" x14ac:dyDescent="0.2">
      <c r="A390" s="181" t="s">
        <v>1977</v>
      </c>
      <c r="B390" s="173" t="s">
        <v>1978</v>
      </c>
      <c r="C390" s="173" t="s">
        <v>248</v>
      </c>
      <c r="D390" s="182">
        <v>3863111424</v>
      </c>
    </row>
    <row r="391" spans="1:4" x14ac:dyDescent="0.2">
      <c r="A391" s="181" t="s">
        <v>1981</v>
      </c>
      <c r="B391" s="173" t="s">
        <v>1982</v>
      </c>
      <c r="C391" s="173" t="s">
        <v>248</v>
      </c>
      <c r="D391" s="182">
        <v>3376651520</v>
      </c>
    </row>
    <row r="392" spans="1:4" x14ac:dyDescent="0.2">
      <c r="A392" s="181" t="s">
        <v>3272</v>
      </c>
      <c r="B392" s="173" t="s">
        <v>3273</v>
      </c>
      <c r="C392" s="173" t="s">
        <v>248</v>
      </c>
      <c r="D392" s="182">
        <v>10196166656</v>
      </c>
    </row>
    <row r="393" spans="1:4" x14ac:dyDescent="0.2">
      <c r="A393" s="181" t="s">
        <v>1985</v>
      </c>
      <c r="B393" s="173" t="s">
        <v>1986</v>
      </c>
      <c r="C393" s="173" t="s">
        <v>248</v>
      </c>
      <c r="D393" s="182">
        <v>4772935680</v>
      </c>
    </row>
    <row r="394" spans="1:4" x14ac:dyDescent="0.2">
      <c r="A394" s="181" t="s">
        <v>3274</v>
      </c>
      <c r="B394" s="173" t="s">
        <v>3275</v>
      </c>
      <c r="C394" s="173" t="s">
        <v>248</v>
      </c>
      <c r="D394" s="182">
        <v>45721309184</v>
      </c>
    </row>
    <row r="395" spans="1:4" x14ac:dyDescent="0.2">
      <c r="A395" s="181" t="s">
        <v>3276</v>
      </c>
      <c r="B395" s="173" t="s">
        <v>3277</v>
      </c>
      <c r="C395" s="173" t="s">
        <v>248</v>
      </c>
      <c r="D395" s="182">
        <v>5899750912</v>
      </c>
    </row>
    <row r="396" spans="1:4" x14ac:dyDescent="0.2">
      <c r="A396" s="181" t="s">
        <v>1991</v>
      </c>
      <c r="B396" s="173" t="s">
        <v>1992</v>
      </c>
      <c r="C396" s="173" t="s">
        <v>248</v>
      </c>
      <c r="D396" s="182">
        <v>6206726144</v>
      </c>
    </row>
    <row r="397" spans="1:4" x14ac:dyDescent="0.2">
      <c r="A397" s="181" t="s">
        <v>3278</v>
      </c>
      <c r="B397" s="173" t="s">
        <v>3279</v>
      </c>
      <c r="C397" s="173" t="s">
        <v>248</v>
      </c>
      <c r="D397" s="182">
        <v>7560695296</v>
      </c>
    </row>
    <row r="398" spans="1:4" x14ac:dyDescent="0.2">
      <c r="A398" s="181" t="s">
        <v>3280</v>
      </c>
      <c r="B398" s="173" t="s">
        <v>3281</v>
      </c>
      <c r="C398" s="173" t="s">
        <v>248</v>
      </c>
      <c r="D398" s="182">
        <v>21706868736</v>
      </c>
    </row>
    <row r="399" spans="1:4" x14ac:dyDescent="0.2">
      <c r="A399" s="181" t="s">
        <v>3282</v>
      </c>
      <c r="B399" s="173" t="s">
        <v>3283</v>
      </c>
      <c r="C399" s="173" t="s">
        <v>248</v>
      </c>
      <c r="D399" s="182">
        <v>7599905280</v>
      </c>
    </row>
    <row r="400" spans="1:4" x14ac:dyDescent="0.2">
      <c r="A400" s="181" t="s">
        <v>3284</v>
      </c>
      <c r="B400" s="173" t="s">
        <v>3285</v>
      </c>
      <c r="C400" s="173" t="s">
        <v>248</v>
      </c>
      <c r="D400" s="182">
        <v>7169699328</v>
      </c>
    </row>
    <row r="401" spans="1:4" x14ac:dyDescent="0.2">
      <c r="A401" s="181" t="s">
        <v>2007</v>
      </c>
      <c r="B401" s="173" t="s">
        <v>2008</v>
      </c>
      <c r="C401" s="173" t="s">
        <v>248</v>
      </c>
      <c r="D401" s="182">
        <v>7394517504</v>
      </c>
    </row>
    <row r="402" spans="1:4" x14ac:dyDescent="0.2">
      <c r="A402" s="181" t="s">
        <v>3286</v>
      </c>
      <c r="B402" s="173" t="s">
        <v>3287</v>
      </c>
      <c r="C402" s="173" t="s">
        <v>248</v>
      </c>
      <c r="D402" s="182">
        <v>9991843840</v>
      </c>
    </row>
    <row r="403" spans="1:4" x14ac:dyDescent="0.2">
      <c r="A403" s="181" t="s">
        <v>3288</v>
      </c>
      <c r="B403" s="173" t="s">
        <v>3289</v>
      </c>
      <c r="C403" s="173" t="s">
        <v>248</v>
      </c>
      <c r="D403" s="182">
        <v>23313559552</v>
      </c>
    </row>
    <row r="404" spans="1:4" x14ac:dyDescent="0.2">
      <c r="A404" s="181" t="s">
        <v>2011</v>
      </c>
      <c r="B404" s="173" t="s">
        <v>2012</v>
      </c>
      <c r="C404" s="173" t="s">
        <v>248</v>
      </c>
      <c r="D404" s="182">
        <v>1989060352</v>
      </c>
    </row>
    <row r="405" spans="1:4" x14ac:dyDescent="0.2">
      <c r="A405" s="181" t="s">
        <v>3290</v>
      </c>
      <c r="B405" s="173" t="s">
        <v>3291</v>
      </c>
      <c r="C405" s="173" t="s">
        <v>248</v>
      </c>
      <c r="D405" s="182">
        <v>60027957248</v>
      </c>
    </row>
    <row r="406" spans="1:4" x14ac:dyDescent="0.2">
      <c r="A406" s="181" t="s">
        <v>3292</v>
      </c>
      <c r="B406" s="173" t="s">
        <v>3293</v>
      </c>
      <c r="C406" s="173" t="s">
        <v>248</v>
      </c>
      <c r="D406" s="182">
        <v>10044971008</v>
      </c>
    </row>
    <row r="407" spans="1:4" x14ac:dyDescent="0.2">
      <c r="A407" s="181" t="s">
        <v>3294</v>
      </c>
      <c r="B407" s="173" t="s">
        <v>3295</v>
      </c>
      <c r="C407" s="173" t="s">
        <v>248</v>
      </c>
      <c r="D407" s="182">
        <v>15356288000</v>
      </c>
    </row>
    <row r="408" spans="1:4" x14ac:dyDescent="0.2">
      <c r="A408" s="181" t="s">
        <v>3296</v>
      </c>
      <c r="B408" s="173" t="s">
        <v>3297</v>
      </c>
      <c r="C408" s="173" t="s">
        <v>248</v>
      </c>
      <c r="D408" s="182">
        <v>117684000000</v>
      </c>
    </row>
    <row r="409" spans="1:4" x14ac:dyDescent="0.2">
      <c r="A409" s="181" t="s">
        <v>3298</v>
      </c>
      <c r="B409" s="173" t="s">
        <v>3299</v>
      </c>
      <c r="C409" s="173" t="s">
        <v>248</v>
      </c>
      <c r="D409" s="182">
        <v>1623240960</v>
      </c>
    </row>
    <row r="410" spans="1:4" x14ac:dyDescent="0.2">
      <c r="A410" s="181" t="s">
        <v>3300</v>
      </c>
      <c r="B410" s="173" t="s">
        <v>3301</v>
      </c>
      <c r="C410" s="173" t="s">
        <v>248</v>
      </c>
      <c r="D410" s="182">
        <v>3347518976</v>
      </c>
    </row>
    <row r="411" spans="1:4" x14ac:dyDescent="0.2">
      <c r="A411" s="181" t="s">
        <v>3302</v>
      </c>
      <c r="B411" s="173" t="s">
        <v>3303</v>
      </c>
      <c r="C411" s="173" t="s">
        <v>248</v>
      </c>
      <c r="D411" s="182">
        <v>10099730432</v>
      </c>
    </row>
    <row r="412" spans="1:4" x14ac:dyDescent="0.2">
      <c r="A412" s="181" t="s">
        <v>3304</v>
      </c>
      <c r="B412" s="173" t="s">
        <v>3305</v>
      </c>
      <c r="C412" s="173" t="s">
        <v>248</v>
      </c>
      <c r="D412" s="182">
        <v>3631877376</v>
      </c>
    </row>
    <row r="413" spans="1:4" x14ac:dyDescent="0.2">
      <c r="A413" s="181" t="s">
        <v>3306</v>
      </c>
      <c r="B413" s="173" t="s">
        <v>3307</v>
      </c>
      <c r="C413" s="173" t="s">
        <v>248</v>
      </c>
      <c r="D413" s="183" t="s">
        <v>606</v>
      </c>
    </row>
    <row r="414" spans="1:4" x14ac:dyDescent="0.2">
      <c r="A414" s="181" t="s">
        <v>2185</v>
      </c>
      <c r="B414" s="173" t="s">
        <v>2186</v>
      </c>
      <c r="C414" s="173" t="s">
        <v>248</v>
      </c>
      <c r="D414" s="182">
        <v>2696285440</v>
      </c>
    </row>
    <row r="415" spans="1:4" x14ac:dyDescent="0.2">
      <c r="A415" s="181" t="s">
        <v>3308</v>
      </c>
      <c r="B415" s="173" t="s">
        <v>3309</v>
      </c>
      <c r="C415" s="173" t="s">
        <v>248</v>
      </c>
      <c r="D415" s="182">
        <v>6111772672</v>
      </c>
    </row>
    <row r="416" spans="1:4" x14ac:dyDescent="0.2">
      <c r="A416" s="181" t="s">
        <v>3310</v>
      </c>
      <c r="B416" s="173" t="s">
        <v>3311</v>
      </c>
      <c r="C416" s="173" t="s">
        <v>248</v>
      </c>
      <c r="D416" s="182">
        <v>11305951232</v>
      </c>
    </row>
    <row r="417" spans="1:4" x14ac:dyDescent="0.2">
      <c r="A417" s="181" t="s">
        <v>3312</v>
      </c>
      <c r="B417" s="173" t="s">
        <v>3313</v>
      </c>
      <c r="C417" s="173" t="s">
        <v>248</v>
      </c>
      <c r="D417" s="182">
        <v>3084531456</v>
      </c>
    </row>
    <row r="418" spans="1:4" x14ac:dyDescent="0.2">
      <c r="A418" s="181" t="s">
        <v>3314</v>
      </c>
      <c r="B418" s="173" t="s">
        <v>3315</v>
      </c>
      <c r="C418" s="173" t="s">
        <v>248</v>
      </c>
      <c r="D418" s="183" t="s">
        <v>606</v>
      </c>
    </row>
    <row r="419" spans="1:4" x14ac:dyDescent="0.2">
      <c r="A419" s="181" t="s">
        <v>2097</v>
      </c>
      <c r="B419" s="173" t="s">
        <v>2098</v>
      </c>
      <c r="C419" s="173" t="s">
        <v>248</v>
      </c>
      <c r="D419" s="182">
        <v>2349168384</v>
      </c>
    </row>
    <row r="420" spans="1:4" x14ac:dyDescent="0.2">
      <c r="A420" s="181" t="s">
        <v>2107</v>
      </c>
      <c r="B420" s="173" t="s">
        <v>2108</v>
      </c>
      <c r="C420" s="173" t="s">
        <v>248</v>
      </c>
      <c r="D420" s="182">
        <v>3517228032</v>
      </c>
    </row>
    <row r="421" spans="1:4" x14ac:dyDescent="0.2">
      <c r="A421" s="181" t="s">
        <v>3316</v>
      </c>
      <c r="B421" s="173" t="s">
        <v>3317</v>
      </c>
      <c r="C421" s="173" t="s">
        <v>279</v>
      </c>
      <c r="D421" s="182">
        <v>31928291328</v>
      </c>
    </row>
    <row r="422" spans="1:4" x14ac:dyDescent="0.2">
      <c r="A422" s="181" t="s">
        <v>3318</v>
      </c>
      <c r="B422" s="173" t="s">
        <v>3319</v>
      </c>
      <c r="C422" s="173" t="s">
        <v>279</v>
      </c>
      <c r="D422" s="182">
        <v>17087136768</v>
      </c>
    </row>
    <row r="423" spans="1:4" x14ac:dyDescent="0.2">
      <c r="A423" s="181" t="s">
        <v>3320</v>
      </c>
      <c r="B423" s="173" t="s">
        <v>3321</v>
      </c>
      <c r="C423" s="173" t="s">
        <v>279</v>
      </c>
      <c r="D423" s="182">
        <v>17651658752</v>
      </c>
    </row>
    <row r="424" spans="1:4" x14ac:dyDescent="0.2">
      <c r="A424" s="181" t="s">
        <v>3322</v>
      </c>
      <c r="B424" s="173" t="s">
        <v>3323</v>
      </c>
      <c r="C424" s="173" t="s">
        <v>279</v>
      </c>
      <c r="D424" s="182">
        <v>3426002688</v>
      </c>
    </row>
    <row r="425" spans="1:4" x14ac:dyDescent="0.2">
      <c r="A425" s="181" t="s">
        <v>3324</v>
      </c>
      <c r="B425" s="173" t="s">
        <v>3325</v>
      </c>
      <c r="C425" s="173" t="s">
        <v>279</v>
      </c>
      <c r="D425" s="182">
        <v>6814100480</v>
      </c>
    </row>
    <row r="426" spans="1:4" x14ac:dyDescent="0.2">
      <c r="A426" s="181" t="s">
        <v>3326</v>
      </c>
      <c r="B426" s="173" t="s">
        <v>3327</v>
      </c>
      <c r="C426" s="173" t="s">
        <v>279</v>
      </c>
      <c r="D426" s="182">
        <v>20732049408</v>
      </c>
    </row>
    <row r="427" spans="1:4" x14ac:dyDescent="0.2">
      <c r="A427" s="181" t="s">
        <v>3328</v>
      </c>
      <c r="B427" s="173" t="s">
        <v>3329</v>
      </c>
      <c r="C427" s="173" t="s">
        <v>279</v>
      </c>
      <c r="D427" s="182">
        <v>7868560384</v>
      </c>
    </row>
    <row r="428" spans="1:4" x14ac:dyDescent="0.2">
      <c r="A428" s="181" t="s">
        <v>3330</v>
      </c>
      <c r="B428" s="173" t="s">
        <v>3331</v>
      </c>
      <c r="C428" s="173" t="s">
        <v>279</v>
      </c>
      <c r="D428" s="182">
        <v>31460423680</v>
      </c>
    </row>
    <row r="429" spans="1:4" x14ac:dyDescent="0.2">
      <c r="A429" s="181" t="s">
        <v>3332</v>
      </c>
      <c r="B429" s="173" t="s">
        <v>3333</v>
      </c>
      <c r="C429" s="173" t="s">
        <v>279</v>
      </c>
      <c r="D429" s="182">
        <v>5380060160</v>
      </c>
    </row>
    <row r="430" spans="1:4" x14ac:dyDescent="0.2">
      <c r="A430" s="181" t="s">
        <v>3334</v>
      </c>
      <c r="B430" s="173" t="s">
        <v>3335</v>
      </c>
      <c r="C430" s="173" t="s">
        <v>279</v>
      </c>
      <c r="D430" s="182">
        <v>37919703040</v>
      </c>
    </row>
    <row r="431" spans="1:4" x14ac:dyDescent="0.2">
      <c r="A431" s="181" t="s">
        <v>3336</v>
      </c>
      <c r="B431" s="173" t="s">
        <v>3337</v>
      </c>
      <c r="C431" s="173" t="s">
        <v>279</v>
      </c>
      <c r="D431" s="182">
        <v>22354968576</v>
      </c>
    </row>
    <row r="432" spans="1:4" x14ac:dyDescent="0.2">
      <c r="A432" s="181" t="s">
        <v>3338</v>
      </c>
      <c r="B432" s="173" t="s">
        <v>3339</v>
      </c>
      <c r="C432" s="173" t="s">
        <v>279</v>
      </c>
      <c r="D432" s="182">
        <v>13480573952</v>
      </c>
    </row>
    <row r="433" spans="1:4" x14ac:dyDescent="0.2">
      <c r="A433" s="181" t="s">
        <v>3340</v>
      </c>
      <c r="B433" s="173" t="s">
        <v>3341</v>
      </c>
      <c r="C433" s="173" t="s">
        <v>279</v>
      </c>
      <c r="D433" s="182">
        <v>20349597696</v>
      </c>
    </row>
    <row r="434" spans="1:4" x14ac:dyDescent="0.2">
      <c r="A434" s="181" t="s">
        <v>3342</v>
      </c>
      <c r="B434" s="173" t="s">
        <v>3343</v>
      </c>
      <c r="C434" s="173" t="s">
        <v>279</v>
      </c>
      <c r="D434" s="182">
        <v>15573296128</v>
      </c>
    </row>
    <row r="435" spans="1:4" x14ac:dyDescent="0.2">
      <c r="A435" s="181" t="s">
        <v>3344</v>
      </c>
      <c r="B435" s="173" t="s">
        <v>3345</v>
      </c>
      <c r="C435" s="173" t="s">
        <v>279</v>
      </c>
      <c r="D435" s="183" t="s">
        <v>606</v>
      </c>
    </row>
    <row r="436" spans="1:4" x14ac:dyDescent="0.2">
      <c r="A436" s="181" t="s">
        <v>3346</v>
      </c>
      <c r="B436" s="173" t="s">
        <v>3347</v>
      </c>
      <c r="C436" s="173" t="s">
        <v>279</v>
      </c>
      <c r="D436" s="182">
        <v>6635340800</v>
      </c>
    </row>
    <row r="437" spans="1:4" x14ac:dyDescent="0.2">
      <c r="A437" s="181" t="s">
        <v>2237</v>
      </c>
      <c r="B437" s="173" t="s">
        <v>2238</v>
      </c>
      <c r="C437" s="173" t="s">
        <v>279</v>
      </c>
      <c r="D437" s="182">
        <v>3740506368</v>
      </c>
    </row>
    <row r="438" spans="1:4" x14ac:dyDescent="0.2">
      <c r="A438" s="181" t="s">
        <v>3348</v>
      </c>
      <c r="B438" s="173" t="s">
        <v>3349</v>
      </c>
      <c r="C438" s="173" t="s">
        <v>279</v>
      </c>
      <c r="D438" s="182">
        <v>32059938816</v>
      </c>
    </row>
    <row r="439" spans="1:4" x14ac:dyDescent="0.2">
      <c r="A439" s="181" t="s">
        <v>3350</v>
      </c>
      <c r="B439" s="173" t="s">
        <v>3351</v>
      </c>
      <c r="C439" s="173" t="s">
        <v>279</v>
      </c>
      <c r="D439" s="182">
        <v>10129896448</v>
      </c>
    </row>
    <row r="440" spans="1:4" x14ac:dyDescent="0.2">
      <c r="A440" s="181" t="s">
        <v>3352</v>
      </c>
      <c r="B440" s="173" t="s">
        <v>3353</v>
      </c>
      <c r="C440" s="173" t="s">
        <v>279</v>
      </c>
      <c r="D440" s="182">
        <v>3324239104</v>
      </c>
    </row>
    <row r="441" spans="1:4" x14ac:dyDescent="0.2">
      <c r="A441" s="181" t="s">
        <v>3354</v>
      </c>
      <c r="B441" s="173" t="s">
        <v>3355</v>
      </c>
      <c r="C441" s="173" t="s">
        <v>279</v>
      </c>
      <c r="D441" s="182">
        <v>6904549376</v>
      </c>
    </row>
    <row r="442" spans="1:4" x14ac:dyDescent="0.2">
      <c r="A442" s="181" t="s">
        <v>3356</v>
      </c>
      <c r="B442" s="173" t="s">
        <v>3357</v>
      </c>
      <c r="C442" s="173" t="s">
        <v>279</v>
      </c>
      <c r="D442" s="182">
        <v>23502372864</v>
      </c>
    </row>
    <row r="443" spans="1:4" x14ac:dyDescent="0.2">
      <c r="A443" s="181" t="s">
        <v>3358</v>
      </c>
      <c r="B443" s="173" t="s">
        <v>3359</v>
      </c>
      <c r="C443" s="173" t="s">
        <v>279</v>
      </c>
      <c r="D443" s="182">
        <v>12551483392</v>
      </c>
    </row>
    <row r="444" spans="1:4" x14ac:dyDescent="0.2">
      <c r="A444" s="181" t="s">
        <v>2267</v>
      </c>
      <c r="B444" s="173" t="s">
        <v>2268</v>
      </c>
      <c r="C444" s="173" t="s">
        <v>279</v>
      </c>
      <c r="D444" s="182">
        <v>5435035648</v>
      </c>
    </row>
    <row r="445" spans="1:4" x14ac:dyDescent="0.2">
      <c r="A445" s="181" t="s">
        <v>3360</v>
      </c>
      <c r="B445" s="173" t="s">
        <v>3361</v>
      </c>
      <c r="C445" s="173" t="s">
        <v>279</v>
      </c>
      <c r="D445" s="183" t="s">
        <v>606</v>
      </c>
    </row>
    <row r="446" spans="1:4" x14ac:dyDescent="0.2">
      <c r="A446" s="181" t="s">
        <v>3362</v>
      </c>
      <c r="B446" s="173" t="s">
        <v>3363</v>
      </c>
      <c r="C446" s="173" t="s">
        <v>279</v>
      </c>
      <c r="D446" s="183" t="s">
        <v>606</v>
      </c>
    </row>
    <row r="447" spans="1:4" x14ac:dyDescent="0.2">
      <c r="A447" s="181" t="s">
        <v>2281</v>
      </c>
      <c r="B447" s="173" t="s">
        <v>2282</v>
      </c>
      <c r="C447" s="173" t="s">
        <v>279</v>
      </c>
      <c r="D447" s="182">
        <v>4285183488</v>
      </c>
    </row>
    <row r="448" spans="1:4" x14ac:dyDescent="0.2">
      <c r="A448" s="181" t="s">
        <v>3364</v>
      </c>
      <c r="B448" s="173" t="s">
        <v>3365</v>
      </c>
      <c r="C448" s="173" t="s">
        <v>279</v>
      </c>
      <c r="D448" s="183" t="s">
        <v>606</v>
      </c>
    </row>
    <row r="449" spans="1:4" x14ac:dyDescent="0.2">
      <c r="A449" s="181" t="s">
        <v>2537</v>
      </c>
      <c r="B449" s="173" t="s">
        <v>2538</v>
      </c>
      <c r="C449" s="173" t="s">
        <v>365</v>
      </c>
      <c r="D449" s="182">
        <v>3883001088</v>
      </c>
    </row>
    <row r="450" spans="1:4" x14ac:dyDescent="0.2">
      <c r="A450" s="181" t="s">
        <v>2543</v>
      </c>
      <c r="B450" s="173" t="s">
        <v>2544</v>
      </c>
      <c r="C450" s="173" t="s">
        <v>365</v>
      </c>
      <c r="D450" s="182">
        <v>5898221056</v>
      </c>
    </row>
    <row r="451" spans="1:4" x14ac:dyDescent="0.2">
      <c r="A451" s="181" t="s">
        <v>3366</v>
      </c>
      <c r="B451" s="173" t="s">
        <v>2518</v>
      </c>
      <c r="C451" s="173" t="s">
        <v>365</v>
      </c>
      <c r="D451" s="182">
        <v>4207659264</v>
      </c>
    </row>
    <row r="452" spans="1:4" x14ac:dyDescent="0.2">
      <c r="A452" s="181" t="s">
        <v>3367</v>
      </c>
      <c r="B452" s="173" t="s">
        <v>3368</v>
      </c>
      <c r="C452" s="173" t="s">
        <v>365</v>
      </c>
      <c r="D452" s="182">
        <v>20270639104</v>
      </c>
    </row>
    <row r="453" spans="1:4" x14ac:dyDescent="0.2">
      <c r="A453" s="181" t="s">
        <v>3369</v>
      </c>
      <c r="B453" s="173" t="s">
        <v>3370</v>
      </c>
      <c r="C453" s="173" t="s">
        <v>365</v>
      </c>
      <c r="D453" s="182">
        <v>7765220352</v>
      </c>
    </row>
    <row r="454" spans="1:4" x14ac:dyDescent="0.2">
      <c r="A454" s="181" t="s">
        <v>3371</v>
      </c>
      <c r="B454" s="173" t="s">
        <v>3372</v>
      </c>
      <c r="C454" s="173" t="s">
        <v>365</v>
      </c>
      <c r="D454" s="182">
        <v>24624693248</v>
      </c>
    </row>
    <row r="455" spans="1:4" x14ac:dyDescent="0.2">
      <c r="A455" s="181" t="s">
        <v>3373</v>
      </c>
      <c r="B455" s="173" t="s">
        <v>3374</v>
      </c>
      <c r="C455" s="173" t="s">
        <v>365</v>
      </c>
      <c r="D455" s="182">
        <v>18897774592</v>
      </c>
    </row>
    <row r="456" spans="1:4" x14ac:dyDescent="0.2">
      <c r="A456" s="181" t="s">
        <v>3375</v>
      </c>
      <c r="B456" s="173" t="s">
        <v>3376</v>
      </c>
      <c r="C456" s="173" t="s">
        <v>365</v>
      </c>
      <c r="D456" s="182">
        <v>14755563520</v>
      </c>
    </row>
    <row r="457" spans="1:4" x14ac:dyDescent="0.2">
      <c r="A457" s="181" t="s">
        <v>3377</v>
      </c>
      <c r="B457" s="173" t="s">
        <v>3378</v>
      </c>
      <c r="C457" s="173" t="s">
        <v>365</v>
      </c>
      <c r="D457" s="182">
        <v>14935455744</v>
      </c>
    </row>
    <row r="458" spans="1:4" x14ac:dyDescent="0.2">
      <c r="A458" s="181" t="s">
        <v>3379</v>
      </c>
      <c r="B458" s="173" t="s">
        <v>3380</v>
      </c>
      <c r="C458" s="173" t="s">
        <v>365</v>
      </c>
      <c r="D458" s="182">
        <v>15796481024</v>
      </c>
    </row>
    <row r="459" spans="1:4" x14ac:dyDescent="0.2">
      <c r="A459" s="181" t="s">
        <v>3381</v>
      </c>
      <c r="B459" s="173" t="s">
        <v>3382</v>
      </c>
      <c r="C459" s="173" t="s">
        <v>365</v>
      </c>
      <c r="D459" s="182">
        <v>18140930048</v>
      </c>
    </row>
    <row r="460" spans="1:4" x14ac:dyDescent="0.2">
      <c r="A460" s="181" t="s">
        <v>3383</v>
      </c>
      <c r="B460" s="173" t="s">
        <v>3384</v>
      </c>
      <c r="C460" s="173" t="s">
        <v>365</v>
      </c>
      <c r="D460" s="182">
        <v>11146659840</v>
      </c>
    </row>
    <row r="461" spans="1:4" x14ac:dyDescent="0.2">
      <c r="A461" s="181" t="s">
        <v>3385</v>
      </c>
      <c r="B461" s="173" t="s">
        <v>3386</v>
      </c>
      <c r="C461" s="173" t="s">
        <v>365</v>
      </c>
      <c r="D461" s="182">
        <v>48264658944</v>
      </c>
    </row>
    <row r="462" spans="1:4" x14ac:dyDescent="0.2">
      <c r="A462" s="181" t="s">
        <v>3387</v>
      </c>
      <c r="B462" s="173" t="s">
        <v>3388</v>
      </c>
      <c r="C462" s="173" t="s">
        <v>365</v>
      </c>
      <c r="D462" s="182">
        <v>15325020160</v>
      </c>
    </row>
    <row r="463" spans="1:4" x14ac:dyDescent="0.2">
      <c r="A463" s="181" t="s">
        <v>3389</v>
      </c>
      <c r="B463" s="173" t="s">
        <v>3390</v>
      </c>
      <c r="C463" s="173" t="s">
        <v>365</v>
      </c>
      <c r="D463" s="182">
        <v>5825085952</v>
      </c>
    </row>
    <row r="464" spans="1:4" x14ac:dyDescent="0.2">
      <c r="A464" s="181" t="s">
        <v>3391</v>
      </c>
      <c r="B464" s="173" t="s">
        <v>3392</v>
      </c>
      <c r="C464" s="173" t="s">
        <v>365</v>
      </c>
      <c r="D464" s="182">
        <v>30003331072</v>
      </c>
    </row>
    <row r="465" spans="1:4" x14ac:dyDescent="0.2">
      <c r="A465" s="181" t="s">
        <v>3393</v>
      </c>
      <c r="B465" s="173" t="s">
        <v>3394</v>
      </c>
      <c r="C465" s="173" t="s">
        <v>365</v>
      </c>
      <c r="D465" s="182">
        <v>15831553024</v>
      </c>
    </row>
    <row r="466" spans="1:4" x14ac:dyDescent="0.2">
      <c r="A466" s="181" t="s">
        <v>3395</v>
      </c>
      <c r="B466" s="173" t="s">
        <v>3396</v>
      </c>
      <c r="C466" s="173" t="s">
        <v>365</v>
      </c>
      <c r="D466" s="182">
        <v>16486751232</v>
      </c>
    </row>
    <row r="467" spans="1:4" x14ac:dyDescent="0.2">
      <c r="A467" s="181" t="s">
        <v>3397</v>
      </c>
      <c r="B467" s="173" t="s">
        <v>3398</v>
      </c>
      <c r="C467" s="173" t="s">
        <v>365</v>
      </c>
      <c r="D467" s="182">
        <v>8883379200</v>
      </c>
    </row>
    <row r="468" spans="1:4" x14ac:dyDescent="0.2">
      <c r="A468" s="181" t="s">
        <v>3399</v>
      </c>
      <c r="B468" s="173" t="s">
        <v>3400</v>
      </c>
      <c r="C468" s="173" t="s">
        <v>365</v>
      </c>
      <c r="D468" s="182">
        <v>6383821824</v>
      </c>
    </row>
    <row r="469" spans="1:4" x14ac:dyDescent="0.2">
      <c r="A469" s="181" t="s">
        <v>2487</v>
      </c>
      <c r="B469" s="173" t="s">
        <v>2488</v>
      </c>
      <c r="C469" s="173" t="s">
        <v>365</v>
      </c>
      <c r="D469" s="182">
        <v>2719068416</v>
      </c>
    </row>
    <row r="470" spans="1:4" x14ac:dyDescent="0.2">
      <c r="A470" s="181" t="s">
        <v>2491</v>
      </c>
      <c r="B470" s="173" t="s">
        <v>2492</v>
      </c>
      <c r="C470" s="173" t="s">
        <v>365</v>
      </c>
      <c r="D470" s="182">
        <v>5335673856</v>
      </c>
    </row>
    <row r="471" spans="1:4" x14ac:dyDescent="0.2">
      <c r="A471" s="181" t="s">
        <v>2495</v>
      </c>
      <c r="B471" s="173" t="s">
        <v>2496</v>
      </c>
      <c r="C471" s="173" t="s">
        <v>365</v>
      </c>
      <c r="D471" s="182">
        <v>5356763136</v>
      </c>
    </row>
    <row r="472" spans="1:4" x14ac:dyDescent="0.2">
      <c r="A472" s="181" t="s">
        <v>2501</v>
      </c>
      <c r="B472" s="173" t="s">
        <v>2502</v>
      </c>
      <c r="C472" s="173" t="s">
        <v>365</v>
      </c>
      <c r="D472" s="182">
        <v>3778850560</v>
      </c>
    </row>
    <row r="473" spans="1:4" x14ac:dyDescent="0.2">
      <c r="A473" s="181" t="s">
        <v>2503</v>
      </c>
      <c r="B473" s="173" t="s">
        <v>2504</v>
      </c>
      <c r="C473" s="173" t="s">
        <v>365</v>
      </c>
      <c r="D473" s="182">
        <v>6693909504</v>
      </c>
    </row>
    <row r="474" spans="1:4" x14ac:dyDescent="0.2">
      <c r="A474" s="181" t="s">
        <v>2555</v>
      </c>
      <c r="B474" s="173" t="s">
        <v>2556</v>
      </c>
      <c r="C474" s="173" t="s">
        <v>365</v>
      </c>
      <c r="D474" s="182">
        <v>4340980736</v>
      </c>
    </row>
    <row r="475" spans="1:4" x14ac:dyDescent="0.2">
      <c r="A475" s="181" t="s">
        <v>3401</v>
      </c>
      <c r="B475" s="173" t="s">
        <v>3402</v>
      </c>
      <c r="C475" s="173" t="s">
        <v>365</v>
      </c>
      <c r="D475" s="182">
        <v>20711698432</v>
      </c>
    </row>
    <row r="476" spans="1:4" x14ac:dyDescent="0.2">
      <c r="A476" s="181" t="s">
        <v>3403</v>
      </c>
      <c r="B476" s="173" t="s">
        <v>3404</v>
      </c>
      <c r="C476" s="173" t="s">
        <v>365</v>
      </c>
      <c r="D476" s="182">
        <v>8349865984</v>
      </c>
    </row>
    <row r="477" spans="1:4" x14ac:dyDescent="0.2">
      <c r="A477" s="181" t="s">
        <v>2531</v>
      </c>
      <c r="B477" s="173" t="s">
        <v>2532</v>
      </c>
      <c r="C477" s="173" t="s">
        <v>365</v>
      </c>
      <c r="D477" s="182">
        <v>9882098688</v>
      </c>
    </row>
    <row r="478" spans="1:4" x14ac:dyDescent="0.2">
      <c r="A478" s="181" t="s">
        <v>3405</v>
      </c>
      <c r="B478" s="173" t="s">
        <v>3406</v>
      </c>
      <c r="C478" s="173" t="s">
        <v>374</v>
      </c>
      <c r="D478" s="182">
        <v>6494045184</v>
      </c>
    </row>
    <row r="479" spans="1:4" x14ac:dyDescent="0.2">
      <c r="A479" s="181" t="s">
        <v>3407</v>
      </c>
      <c r="B479" s="173" t="s">
        <v>3408</v>
      </c>
      <c r="C479" s="173" t="s">
        <v>374</v>
      </c>
      <c r="D479" s="182">
        <v>6378148864</v>
      </c>
    </row>
    <row r="480" spans="1:4" x14ac:dyDescent="0.2">
      <c r="A480" s="181" t="s">
        <v>3409</v>
      </c>
      <c r="B480" s="173" t="s">
        <v>3410</v>
      </c>
      <c r="C480" s="173" t="s">
        <v>374</v>
      </c>
      <c r="D480" s="182">
        <v>16087507968</v>
      </c>
    </row>
    <row r="481" spans="1:4" x14ac:dyDescent="0.2">
      <c r="A481" s="181" t="s">
        <v>3411</v>
      </c>
      <c r="B481" s="173" t="s">
        <v>3412</v>
      </c>
      <c r="C481" s="173" t="s">
        <v>374</v>
      </c>
      <c r="D481" s="182">
        <v>29351077888</v>
      </c>
    </row>
    <row r="482" spans="1:4" x14ac:dyDescent="0.2">
      <c r="A482" s="181" t="s">
        <v>3413</v>
      </c>
      <c r="B482" s="173" t="s">
        <v>2604</v>
      </c>
      <c r="C482" s="173" t="s">
        <v>374</v>
      </c>
      <c r="D482" s="182">
        <v>4834611200</v>
      </c>
    </row>
    <row r="483" spans="1:4" x14ac:dyDescent="0.2">
      <c r="A483" s="181" t="s">
        <v>3414</v>
      </c>
      <c r="B483" s="173" t="s">
        <v>3415</v>
      </c>
      <c r="C483" s="173" t="s">
        <v>374</v>
      </c>
      <c r="D483" s="182">
        <v>44374396928</v>
      </c>
    </row>
    <row r="484" spans="1:4" x14ac:dyDescent="0.2">
      <c r="A484" s="181" t="s">
        <v>3416</v>
      </c>
      <c r="B484" s="173" t="s">
        <v>3417</v>
      </c>
      <c r="C484" s="173" t="s">
        <v>374</v>
      </c>
      <c r="D484" s="182">
        <v>11122531328</v>
      </c>
    </row>
    <row r="485" spans="1:4" x14ac:dyDescent="0.2">
      <c r="A485" s="181" t="s">
        <v>3418</v>
      </c>
      <c r="B485" s="173" t="s">
        <v>3419</v>
      </c>
      <c r="C485" s="173" t="s">
        <v>374</v>
      </c>
      <c r="D485" s="182">
        <v>28883814400</v>
      </c>
    </row>
    <row r="486" spans="1:4" x14ac:dyDescent="0.2">
      <c r="A486" s="181" t="s">
        <v>2561</v>
      </c>
      <c r="B486" s="173" t="s">
        <v>2562</v>
      </c>
      <c r="C486" s="173" t="s">
        <v>374</v>
      </c>
      <c r="D486" s="182">
        <v>3125028608</v>
      </c>
    </row>
    <row r="487" spans="1:4" x14ac:dyDescent="0.2">
      <c r="A487" s="181" t="s">
        <v>3420</v>
      </c>
      <c r="B487" s="173" t="s">
        <v>3421</v>
      </c>
      <c r="C487" s="173" t="s">
        <v>374</v>
      </c>
      <c r="D487" s="182">
        <v>8121392640</v>
      </c>
    </row>
    <row r="488" spans="1:4" x14ac:dyDescent="0.2">
      <c r="A488" s="181" t="s">
        <v>3422</v>
      </c>
      <c r="B488" s="173" t="s">
        <v>3423</v>
      </c>
      <c r="C488" s="173" t="s">
        <v>374</v>
      </c>
      <c r="D488" s="182">
        <v>7629267968</v>
      </c>
    </row>
    <row r="489" spans="1:4" x14ac:dyDescent="0.2">
      <c r="A489" s="181" t="s">
        <v>3424</v>
      </c>
      <c r="B489" s="173" t="s">
        <v>3425</v>
      </c>
      <c r="C489" s="173" t="s">
        <v>374</v>
      </c>
      <c r="D489" s="182">
        <v>12067977216</v>
      </c>
    </row>
    <row r="490" spans="1:4" x14ac:dyDescent="0.2">
      <c r="A490" s="181" t="s">
        <v>3426</v>
      </c>
      <c r="B490" s="173" t="s">
        <v>3427</v>
      </c>
      <c r="C490" s="173" t="s">
        <v>374</v>
      </c>
      <c r="D490" s="182">
        <v>16392471552</v>
      </c>
    </row>
    <row r="491" spans="1:4" x14ac:dyDescent="0.2">
      <c r="A491" s="181" t="s">
        <v>3428</v>
      </c>
      <c r="B491" s="173" t="s">
        <v>3429</v>
      </c>
      <c r="C491" s="173" t="s">
        <v>374</v>
      </c>
      <c r="D491" s="182">
        <v>5542033920</v>
      </c>
    </row>
    <row r="492" spans="1:4" x14ac:dyDescent="0.2">
      <c r="A492" s="181" t="s">
        <v>3430</v>
      </c>
      <c r="B492" s="173" t="s">
        <v>3431</v>
      </c>
      <c r="C492" s="173" t="s">
        <v>374</v>
      </c>
      <c r="D492" s="182">
        <v>15147169792</v>
      </c>
    </row>
    <row r="493" spans="1:4" x14ac:dyDescent="0.2">
      <c r="A493" s="181" t="s">
        <v>3432</v>
      </c>
      <c r="B493" s="173" t="s">
        <v>3433</v>
      </c>
      <c r="C493" s="173" t="s">
        <v>374</v>
      </c>
      <c r="D493" s="182">
        <v>14586566656</v>
      </c>
    </row>
    <row r="494" spans="1:4" x14ac:dyDescent="0.2">
      <c r="A494" s="181" t="s">
        <v>3434</v>
      </c>
      <c r="B494" s="173" t="s">
        <v>3435</v>
      </c>
      <c r="C494" s="173" t="s">
        <v>374</v>
      </c>
      <c r="D494" s="182">
        <v>37000888320</v>
      </c>
    </row>
    <row r="495" spans="1:4" x14ac:dyDescent="0.2">
      <c r="A495" s="181" t="s">
        <v>3436</v>
      </c>
      <c r="B495" s="173" t="s">
        <v>3437</v>
      </c>
      <c r="C495" s="173" t="s">
        <v>374</v>
      </c>
      <c r="D495" s="183" t="s">
        <v>606</v>
      </c>
    </row>
    <row r="496" spans="1:4" x14ac:dyDescent="0.2">
      <c r="A496" s="181" t="s">
        <v>3438</v>
      </c>
      <c r="B496" s="173" t="s">
        <v>3439</v>
      </c>
      <c r="C496" s="173" t="s">
        <v>374</v>
      </c>
      <c r="D496" s="182">
        <v>8392957440</v>
      </c>
    </row>
    <row r="497" spans="1:4" x14ac:dyDescent="0.2">
      <c r="A497" s="181" t="s">
        <v>3440</v>
      </c>
      <c r="B497" s="173" t="s">
        <v>3441</v>
      </c>
      <c r="C497" s="173" t="s">
        <v>374</v>
      </c>
      <c r="D497" s="182">
        <v>7819031552</v>
      </c>
    </row>
    <row r="498" spans="1:4" x14ac:dyDescent="0.2">
      <c r="A498" s="181" t="s">
        <v>3442</v>
      </c>
      <c r="B498" s="173" t="s">
        <v>3443</v>
      </c>
      <c r="C498" s="173" t="s">
        <v>374</v>
      </c>
      <c r="D498" s="182">
        <v>12800012288</v>
      </c>
    </row>
    <row r="499" spans="1:4" x14ac:dyDescent="0.2">
      <c r="A499" s="181" t="s">
        <v>3444</v>
      </c>
      <c r="B499" s="173" t="s">
        <v>3445</v>
      </c>
      <c r="C499" s="173" t="s">
        <v>374</v>
      </c>
      <c r="D499" s="182">
        <v>17222152192</v>
      </c>
    </row>
    <row r="500" spans="1:4" x14ac:dyDescent="0.2">
      <c r="A500" s="181" t="s">
        <v>3446</v>
      </c>
      <c r="B500" s="173" t="s">
        <v>3447</v>
      </c>
      <c r="C500" s="173" t="s">
        <v>374</v>
      </c>
      <c r="D500" s="182">
        <v>7356684288</v>
      </c>
    </row>
    <row r="501" spans="1:4" x14ac:dyDescent="0.2">
      <c r="A501" s="181" t="s">
        <v>3448</v>
      </c>
      <c r="B501" s="173" t="s">
        <v>3449</v>
      </c>
      <c r="C501" s="173" t="s">
        <v>374</v>
      </c>
      <c r="D501" s="182">
        <v>16975570944</v>
      </c>
    </row>
    <row r="502" spans="1:4" x14ac:dyDescent="0.2">
      <c r="A502" s="181" t="s">
        <v>3450</v>
      </c>
      <c r="B502" s="173" t="s">
        <v>3451</v>
      </c>
      <c r="C502" s="173" t="s">
        <v>374</v>
      </c>
      <c r="D502" s="182">
        <v>10222880768</v>
      </c>
    </row>
    <row r="503" spans="1:4" x14ac:dyDescent="0.2">
      <c r="A503" s="181" t="s">
        <v>3452</v>
      </c>
      <c r="B503" s="173" t="s">
        <v>3453</v>
      </c>
      <c r="C503" s="173" t="s">
        <v>374</v>
      </c>
      <c r="D503" s="182">
        <v>7270159872</v>
      </c>
    </row>
    <row r="504" spans="1:4" x14ac:dyDescent="0.2">
      <c r="A504" s="181" t="s">
        <v>3454</v>
      </c>
      <c r="B504" s="173" t="s">
        <v>3455</v>
      </c>
      <c r="C504" s="173" t="s">
        <v>374</v>
      </c>
      <c r="D504" s="182">
        <v>3561181184</v>
      </c>
    </row>
    <row r="505" spans="1:4" x14ac:dyDescent="0.2">
      <c r="A505" s="181" t="s">
        <v>3456</v>
      </c>
      <c r="B505" s="173" t="s">
        <v>3457</v>
      </c>
      <c r="C505" s="173" t="s">
        <v>374</v>
      </c>
      <c r="D505" s="182">
        <v>20482365440</v>
      </c>
    </row>
    <row r="506" spans="1:4" x14ac:dyDescent="0.2">
      <c r="A506" s="184" t="s">
        <v>3458</v>
      </c>
      <c r="B506" s="185" t="s">
        <v>3459</v>
      </c>
      <c r="C506" s="185" t="s">
        <v>374</v>
      </c>
      <c r="D506" s="186">
        <v>24825466880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87D57-9C68-43A6-9BBC-A04C8E0870F7}">
  <dimension ref="A1:BU145"/>
  <sheetViews>
    <sheetView showGridLines="0" zoomScale="70" zoomScaleNormal="70" workbookViewId="0">
      <selection activeCell="AN21" sqref="AN21"/>
    </sheetView>
  </sheetViews>
  <sheetFormatPr baseColWidth="10" defaultColWidth="9" defaultRowHeight="16" x14ac:dyDescent="0.2"/>
  <cols>
    <col min="1" max="1" width="22.33203125" style="19" customWidth="1"/>
    <col min="2" max="2" width="11.5" style="19" bestFit="1" customWidth="1"/>
    <col min="3" max="3" width="13.1640625" style="19" customWidth="1"/>
    <col min="4" max="6" width="10.5" style="19" bestFit="1" customWidth="1"/>
    <col min="7" max="7" width="11.1640625" style="19" bestFit="1" customWidth="1"/>
    <col min="8" max="9" width="10.5" style="19" bestFit="1" customWidth="1"/>
    <col min="10" max="10" width="15.6640625" style="19" customWidth="1"/>
    <col min="11" max="12" width="10.5" style="19" bestFit="1" customWidth="1"/>
    <col min="13" max="13" width="9.5" style="19" customWidth="1"/>
    <col min="14" max="14" width="12.1640625" style="19" customWidth="1"/>
    <col min="15" max="16" width="9.5" style="19" customWidth="1"/>
    <col min="17" max="18" width="9" style="19"/>
    <col min="19" max="19" width="25.1640625" style="19" customWidth="1"/>
    <col min="20" max="23" width="9.5" style="19" bestFit="1" customWidth="1"/>
    <col min="24" max="24" width="10.1640625" style="19" bestFit="1" customWidth="1"/>
    <col min="25" max="26" width="9" style="19"/>
    <col min="27" max="27" width="10.1640625" style="19" bestFit="1" customWidth="1"/>
    <col min="28" max="28" width="11.5" style="19" customWidth="1"/>
    <col min="29" max="30" width="9" style="19"/>
    <col min="31" max="31" width="16.5" style="19" customWidth="1"/>
    <col min="32" max="33" width="9" style="19"/>
    <col min="34" max="34" width="21.6640625" style="19" customWidth="1"/>
    <col min="35" max="35" width="9" style="19"/>
    <col min="36" max="36" width="5" style="19" bestFit="1" customWidth="1"/>
    <col min="37" max="37" width="12.5" style="19" bestFit="1" customWidth="1"/>
    <col min="38" max="38" width="9" style="19"/>
    <col min="39" max="39" width="11.5" style="19" bestFit="1" customWidth="1"/>
    <col min="40" max="43" width="9" style="19"/>
    <col min="44" max="44" width="56.6640625" style="19" bestFit="1" customWidth="1"/>
    <col min="45" max="45" width="7" style="19" bestFit="1" customWidth="1"/>
    <col min="46" max="46" width="9" style="19"/>
    <col min="47" max="47" width="24.33203125" style="19" bestFit="1" customWidth="1"/>
    <col min="48" max="48" width="7.6640625" style="19" customWidth="1"/>
    <col min="49" max="49" width="13" style="19" customWidth="1"/>
    <col min="50" max="50" width="17" style="19" customWidth="1"/>
    <col min="51" max="51" width="22.33203125" style="19" customWidth="1"/>
    <col min="52" max="53" width="9" style="19"/>
    <col min="54" max="54" width="17.33203125" style="19" bestFit="1" customWidth="1"/>
    <col min="55" max="55" width="15.83203125" style="19" customWidth="1"/>
    <col min="56" max="56" width="14" style="19" bestFit="1" customWidth="1"/>
    <col min="57" max="57" width="22.6640625" style="19" bestFit="1" customWidth="1"/>
    <col min="58" max="58" width="12" style="19" bestFit="1" customWidth="1"/>
    <col min="59" max="16384" width="9" style="19"/>
  </cols>
  <sheetData>
    <row r="1" spans="1:73" x14ac:dyDescent="0.2">
      <c r="A1" s="380" t="s">
        <v>4616</v>
      </c>
      <c r="B1" s="380"/>
      <c r="C1" s="380"/>
      <c r="D1" s="380"/>
      <c r="E1" s="380"/>
      <c r="F1" s="380"/>
      <c r="G1" s="380"/>
      <c r="J1" s="380" t="s">
        <v>4198</v>
      </c>
      <c r="K1" s="380"/>
      <c r="L1" s="380"/>
      <c r="M1" s="380"/>
      <c r="N1" s="380"/>
      <c r="O1" s="380"/>
      <c r="S1" s="383" t="s">
        <v>4410</v>
      </c>
      <c r="T1" s="383"/>
      <c r="U1" s="383"/>
      <c r="V1" s="383"/>
      <c r="W1" s="383"/>
      <c r="X1" s="383"/>
      <c r="Z1" s="383" t="s">
        <v>4613</v>
      </c>
      <c r="AA1" s="383"/>
      <c r="AB1" s="383"/>
      <c r="AC1" s="383"/>
      <c r="AD1" s="383"/>
      <c r="AE1" s="383"/>
      <c r="AH1" s="380" t="s">
        <v>4615</v>
      </c>
      <c r="AI1" s="380"/>
      <c r="AJ1" s="380"/>
      <c r="AK1" s="380"/>
      <c r="AL1" s="380"/>
      <c r="AM1" s="380"/>
      <c r="AN1" s="380"/>
      <c r="AO1" s="380"/>
      <c r="AP1" s="380"/>
      <c r="AQ1" s="380"/>
      <c r="AR1" s="380"/>
      <c r="AS1" s="380"/>
      <c r="BQ1" s="174"/>
      <c r="BR1" s="174"/>
      <c r="BS1" s="174"/>
      <c r="BT1" s="174"/>
      <c r="BU1" s="174"/>
    </row>
    <row r="2" spans="1:73" x14ac:dyDescent="0.2">
      <c r="H2" s="54"/>
      <c r="I2" s="54"/>
      <c r="J2" s="14"/>
      <c r="K2" s="14"/>
      <c r="L2" s="14"/>
      <c r="M2" s="14"/>
      <c r="N2" s="14"/>
      <c r="O2" s="14"/>
      <c r="P2" s="54"/>
      <c r="S2" s="14"/>
      <c r="T2" s="14"/>
      <c r="U2" s="14"/>
      <c r="V2" s="14"/>
      <c r="W2" s="14"/>
      <c r="X2" s="14"/>
      <c r="Y2" s="54"/>
      <c r="Z2" s="14"/>
      <c r="AA2" s="14"/>
      <c r="AB2" s="14"/>
      <c r="AC2" s="14"/>
      <c r="AD2" s="14"/>
      <c r="AE2" s="14"/>
      <c r="AY2" s="54"/>
      <c r="BE2" s="54"/>
      <c r="BF2" s="54"/>
      <c r="BQ2" s="310"/>
      <c r="BR2" s="310"/>
      <c r="BS2" s="310"/>
      <c r="BT2" s="310"/>
      <c r="BU2" s="310"/>
    </row>
    <row r="3" spans="1:73" ht="17" thickBot="1" x14ac:dyDescent="0.25">
      <c r="A3" s="381" t="s">
        <v>4199</v>
      </c>
      <c r="B3" s="381"/>
      <c r="C3" s="381"/>
      <c r="D3" s="381"/>
      <c r="E3" s="381"/>
      <c r="F3" s="381"/>
      <c r="G3" s="381"/>
      <c r="H3" s="84"/>
      <c r="I3" s="136"/>
      <c r="J3" s="381" t="s">
        <v>4605</v>
      </c>
      <c r="K3" s="381"/>
      <c r="L3" s="381"/>
      <c r="M3" s="381"/>
      <c r="N3" s="381"/>
      <c r="O3" s="381"/>
      <c r="S3" s="170" t="s">
        <v>4605</v>
      </c>
      <c r="T3" s="170"/>
      <c r="U3" s="170"/>
      <c r="V3" s="170"/>
      <c r="W3" s="170"/>
      <c r="X3" s="170"/>
      <c r="Z3" s="381" t="s">
        <v>4606</v>
      </c>
      <c r="AA3" s="381"/>
      <c r="AB3" s="381"/>
      <c r="AC3" s="381"/>
      <c r="AD3" s="381"/>
      <c r="AE3" s="381"/>
      <c r="AH3" s="345" t="s">
        <v>4614</v>
      </c>
      <c r="AI3" s="345"/>
      <c r="AJ3" s="345"/>
      <c r="AK3" s="345"/>
      <c r="AM3" s="345" t="s">
        <v>4201</v>
      </c>
      <c r="AN3" s="345"/>
      <c r="AO3" s="345"/>
      <c r="AP3" s="345"/>
      <c r="AR3" s="345" t="s">
        <v>4200</v>
      </c>
      <c r="AS3" s="345"/>
      <c r="AY3" s="98"/>
      <c r="BQ3" s="174"/>
      <c r="BR3" s="174"/>
      <c r="BS3" s="174"/>
      <c r="BT3" s="174"/>
      <c r="BU3" s="174"/>
    </row>
    <row r="4" spans="1:73" x14ac:dyDescent="0.2">
      <c r="A4" s="79"/>
      <c r="B4" s="95" t="s">
        <v>4206</v>
      </c>
      <c r="C4" s="95" t="s">
        <v>4207</v>
      </c>
      <c r="D4" s="95" t="s">
        <v>4208</v>
      </c>
      <c r="E4" s="95" t="s">
        <v>4155</v>
      </c>
      <c r="F4" s="95" t="s">
        <v>4209</v>
      </c>
      <c r="G4" s="95" t="s">
        <v>4210</v>
      </c>
      <c r="H4" s="54"/>
      <c r="K4" s="94" t="s">
        <v>4202</v>
      </c>
      <c r="L4" s="94" t="s">
        <v>4203</v>
      </c>
      <c r="M4" s="94" t="s">
        <v>4204</v>
      </c>
      <c r="N4" s="94" t="s">
        <v>4168</v>
      </c>
      <c r="O4" s="94" t="s">
        <v>4205</v>
      </c>
      <c r="T4" s="94" t="s">
        <v>4202</v>
      </c>
      <c r="U4" s="94" t="s">
        <v>4203</v>
      </c>
      <c r="V4" s="94" t="s">
        <v>4204</v>
      </c>
      <c r="W4" s="94" t="s">
        <v>4168</v>
      </c>
      <c r="X4" s="94" t="s">
        <v>4205</v>
      </c>
      <c r="AA4" s="94" t="s">
        <v>4202</v>
      </c>
      <c r="AB4" s="94" t="s">
        <v>4203</v>
      </c>
      <c r="AC4" s="94" t="s">
        <v>4204</v>
      </c>
      <c r="AD4" s="94" t="s">
        <v>4168</v>
      </c>
      <c r="AE4" s="94" t="s">
        <v>4205</v>
      </c>
      <c r="AI4" s="98" t="s">
        <v>4215</v>
      </c>
      <c r="AJ4" s="98" t="s">
        <v>4216</v>
      </c>
      <c r="AK4" s="98" t="s">
        <v>4152</v>
      </c>
      <c r="AN4" s="98" t="s">
        <v>4212</v>
      </c>
      <c r="AO4" s="98" t="s">
        <v>4213</v>
      </c>
      <c r="AP4" s="98" t="s">
        <v>4214</v>
      </c>
      <c r="AR4" s="19" t="s">
        <v>4211</v>
      </c>
      <c r="AS4" s="119">
        <v>2772</v>
      </c>
      <c r="AY4" s="85"/>
      <c r="BQ4" s="174"/>
      <c r="BR4" s="174"/>
      <c r="BS4" s="174"/>
      <c r="BT4" s="174"/>
      <c r="BU4" s="174"/>
    </row>
    <row r="5" spans="1:73" x14ac:dyDescent="0.2">
      <c r="A5" s="70" t="s">
        <v>4202</v>
      </c>
      <c r="B5" s="68">
        <v>0.200757727</v>
      </c>
      <c r="C5" s="68">
        <v>0.3140691940870412</v>
      </c>
      <c r="D5" s="68">
        <v>0</v>
      </c>
      <c r="E5" s="68">
        <v>0</v>
      </c>
      <c r="F5" s="68">
        <v>1</v>
      </c>
      <c r="G5" s="19">
        <v>2517</v>
      </c>
      <c r="J5" s="70" t="s">
        <v>4217</v>
      </c>
      <c r="K5" s="88" t="s">
        <v>4224</v>
      </c>
      <c r="L5" s="88" t="s">
        <v>4225</v>
      </c>
      <c r="M5" s="88" t="s">
        <v>4226</v>
      </c>
      <c r="N5" s="88" t="s">
        <v>4221</v>
      </c>
      <c r="O5" s="88" t="s">
        <v>4222</v>
      </c>
      <c r="S5" s="70" t="s">
        <v>4217</v>
      </c>
      <c r="T5" s="88" t="s">
        <v>4411</v>
      </c>
      <c r="U5" s="88" t="s">
        <v>4412</v>
      </c>
      <c r="V5" s="88" t="s">
        <v>4413</v>
      </c>
      <c r="W5" s="88" t="s">
        <v>4414</v>
      </c>
      <c r="X5" s="88">
        <v>-0.18140000000000001</v>
      </c>
      <c r="Z5" s="70" t="s">
        <v>4217</v>
      </c>
      <c r="AA5" s="88" t="s">
        <v>4218</v>
      </c>
      <c r="AB5" s="88" t="s">
        <v>4219</v>
      </c>
      <c r="AC5" s="88" t="s">
        <v>4220</v>
      </c>
      <c r="AD5" s="88" t="s">
        <v>4221</v>
      </c>
      <c r="AE5" s="88" t="s">
        <v>4222</v>
      </c>
      <c r="AH5" s="19" t="s">
        <v>5</v>
      </c>
      <c r="AI5" s="85">
        <v>8</v>
      </c>
      <c r="AJ5" s="85">
        <v>0</v>
      </c>
      <c r="AK5" s="85">
        <v>8</v>
      </c>
      <c r="AM5" s="97">
        <v>2010</v>
      </c>
      <c r="AN5" s="85">
        <v>92</v>
      </c>
      <c r="AO5" s="85">
        <v>88</v>
      </c>
      <c r="AP5" s="85">
        <v>180</v>
      </c>
      <c r="AR5" s="19" t="s">
        <v>4223</v>
      </c>
      <c r="AS5" s="119">
        <v>1510</v>
      </c>
      <c r="AY5" s="85"/>
      <c r="BQ5" s="174"/>
      <c r="BR5" s="174"/>
      <c r="BS5" s="174"/>
      <c r="BT5" s="174"/>
      <c r="BU5" s="174"/>
    </row>
    <row r="6" spans="1:73" x14ac:dyDescent="0.2">
      <c r="A6" s="70" t="s">
        <v>4203</v>
      </c>
      <c r="B6" s="68">
        <v>0.46369545000000001</v>
      </c>
      <c r="C6" s="68">
        <v>0.23562991194748104</v>
      </c>
      <c r="D6" s="68">
        <v>0</v>
      </c>
      <c r="E6" s="68">
        <v>0</v>
      </c>
      <c r="F6" s="68">
        <v>1</v>
      </c>
      <c r="G6" s="19">
        <v>2517</v>
      </c>
      <c r="J6" s="70"/>
      <c r="K6" s="89" t="s">
        <v>4233</v>
      </c>
      <c r="L6" s="90" t="s">
        <v>4234</v>
      </c>
      <c r="M6" s="91" t="s">
        <v>4235</v>
      </c>
      <c r="N6" s="90" t="s">
        <v>4236</v>
      </c>
      <c r="O6" s="90" t="s">
        <v>4237</v>
      </c>
      <c r="S6" s="70"/>
      <c r="T6" s="89" t="s">
        <v>4415</v>
      </c>
      <c r="U6" s="90" t="s">
        <v>4416</v>
      </c>
      <c r="V6" s="91">
        <v>27.471</v>
      </c>
      <c r="W6" s="90">
        <v>4.1989999999999998</v>
      </c>
      <c r="X6" s="90">
        <v>-2.3580000000000001</v>
      </c>
      <c r="Z6" s="70"/>
      <c r="AA6" s="89" t="s">
        <v>4227</v>
      </c>
      <c r="AB6" s="90" t="s">
        <v>4228</v>
      </c>
      <c r="AC6" s="91" t="s">
        <v>4229</v>
      </c>
      <c r="AD6" s="90" t="s">
        <v>4230</v>
      </c>
      <c r="AE6" s="90" t="s">
        <v>4231</v>
      </c>
      <c r="AH6" s="19" t="s">
        <v>18</v>
      </c>
      <c r="AI6" s="85">
        <v>10</v>
      </c>
      <c r="AJ6" s="85">
        <v>1</v>
      </c>
      <c r="AK6" s="85">
        <v>9</v>
      </c>
      <c r="AM6" s="97">
        <v>2011</v>
      </c>
      <c r="AN6" s="85">
        <v>93</v>
      </c>
      <c r="AO6" s="85">
        <v>91</v>
      </c>
      <c r="AP6" s="85">
        <v>184</v>
      </c>
      <c r="AR6" s="54" t="s">
        <v>4232</v>
      </c>
      <c r="AS6" s="120">
        <v>1262</v>
      </c>
      <c r="AY6" s="85"/>
      <c r="BQ6" s="174"/>
      <c r="BR6" s="174"/>
      <c r="BS6" s="174"/>
      <c r="BT6" s="174"/>
      <c r="BU6" s="174"/>
    </row>
    <row r="7" spans="1:73" x14ac:dyDescent="0.2">
      <c r="A7" s="70" t="s">
        <v>4204</v>
      </c>
      <c r="B7" s="68">
        <v>0.47596908999999998</v>
      </c>
      <c r="C7" s="68">
        <v>0.21583918062590832</v>
      </c>
      <c r="D7" s="68">
        <v>0</v>
      </c>
      <c r="E7" s="68">
        <v>0</v>
      </c>
      <c r="F7" s="68">
        <v>1</v>
      </c>
      <c r="G7" s="19">
        <v>2517</v>
      </c>
      <c r="J7" s="70" t="s">
        <v>4238</v>
      </c>
      <c r="K7" s="88">
        <v>1.1900000000000001E-2</v>
      </c>
      <c r="L7" s="88">
        <v>1.17E-2</v>
      </c>
      <c r="M7" s="88">
        <v>1.6899999999999998E-2</v>
      </c>
      <c r="N7" s="88" t="s">
        <v>4242</v>
      </c>
      <c r="O7" s="88">
        <v>0.1172</v>
      </c>
      <c r="S7" s="70" t="s">
        <v>4238</v>
      </c>
      <c r="T7" s="88">
        <v>-2.24E-2</v>
      </c>
      <c r="U7" s="88">
        <v>2.0000000000000001E-4</v>
      </c>
      <c r="V7" s="88">
        <v>-1.4999999999999999E-2</v>
      </c>
      <c r="W7" s="88">
        <v>-8.9999999999999998E-4</v>
      </c>
      <c r="X7" s="88">
        <v>0.1484</v>
      </c>
      <c r="Z7" s="70" t="s">
        <v>4238</v>
      </c>
      <c r="AA7" s="88" t="s">
        <v>4239</v>
      </c>
      <c r="AB7" s="88">
        <v>-3.15E-2</v>
      </c>
      <c r="AC7" s="88">
        <v>-2.0000000000000001E-4</v>
      </c>
      <c r="AD7" s="88" t="s">
        <v>4240</v>
      </c>
      <c r="AE7" s="88">
        <v>-7.6100000000000001E-2</v>
      </c>
      <c r="AH7" s="19" t="s">
        <v>33</v>
      </c>
      <c r="AI7" s="85">
        <v>20</v>
      </c>
      <c r="AJ7" s="85">
        <v>2</v>
      </c>
      <c r="AK7" s="85">
        <v>18</v>
      </c>
      <c r="AM7" s="97">
        <v>2012</v>
      </c>
      <c r="AN7" s="85">
        <v>101</v>
      </c>
      <c r="AO7" s="85">
        <v>100</v>
      </c>
      <c r="AP7" s="85">
        <v>201</v>
      </c>
      <c r="AR7" s="19" t="s">
        <v>4241</v>
      </c>
      <c r="AS7" s="119">
        <v>2772</v>
      </c>
      <c r="AY7" s="85"/>
      <c r="BQ7" s="174"/>
      <c r="BR7" s="174"/>
      <c r="BS7" s="174"/>
      <c r="BT7" s="174"/>
      <c r="BU7" s="174"/>
    </row>
    <row r="8" spans="1:73" x14ac:dyDescent="0.2">
      <c r="A8" s="70" t="s">
        <v>4248</v>
      </c>
      <c r="B8" s="68">
        <v>2.7272727E-2</v>
      </c>
      <c r="C8" s="68">
        <v>9.5851065884043577E-3</v>
      </c>
      <c r="D8" s="68">
        <v>1.3492829999999999E-3</v>
      </c>
      <c r="E8" s="68">
        <v>2.653345E-2</v>
      </c>
      <c r="F8" s="68">
        <v>7.5868389999999994E-2</v>
      </c>
      <c r="G8" s="19">
        <v>2517</v>
      </c>
      <c r="J8" s="70"/>
      <c r="K8" s="90" t="s">
        <v>4249</v>
      </c>
      <c r="L8" s="90" t="s">
        <v>4250</v>
      </c>
      <c r="M8" s="90" t="s">
        <v>4251</v>
      </c>
      <c r="N8" s="90" t="s">
        <v>4252</v>
      </c>
      <c r="O8" s="90" t="s">
        <v>4253</v>
      </c>
      <c r="S8" s="70"/>
      <c r="T8" s="90" t="s">
        <v>4417</v>
      </c>
      <c r="U8" s="90" t="s">
        <v>4418</v>
      </c>
      <c r="V8" s="90">
        <v>-0.58399999999999996</v>
      </c>
      <c r="W8" s="90">
        <v>-0.46100000000000002</v>
      </c>
      <c r="X8" s="90">
        <v>2.5259999999999998</v>
      </c>
      <c r="Z8" s="70"/>
      <c r="AA8" s="90" t="s">
        <v>4243</v>
      </c>
      <c r="AB8" s="90" t="s">
        <v>4244</v>
      </c>
      <c r="AC8" s="90" t="s">
        <v>4245</v>
      </c>
      <c r="AD8" s="90" t="s">
        <v>4246</v>
      </c>
      <c r="AE8" s="90" t="s">
        <v>4247</v>
      </c>
      <c r="AH8" s="19" t="s">
        <v>56</v>
      </c>
      <c r="AI8" s="85">
        <v>72</v>
      </c>
      <c r="AJ8" s="85">
        <v>36</v>
      </c>
      <c r="AK8" s="85">
        <v>36</v>
      </c>
      <c r="AM8" s="97">
        <v>2013</v>
      </c>
      <c r="AN8" s="85">
        <v>103</v>
      </c>
      <c r="AO8" s="85">
        <v>107</v>
      </c>
      <c r="AP8" s="85">
        <v>210</v>
      </c>
      <c r="AR8" s="19" t="s">
        <v>4223</v>
      </c>
      <c r="AS8" s="119">
        <v>1517</v>
      </c>
      <c r="AY8" s="85"/>
      <c r="BQ8" s="174"/>
      <c r="BR8" s="174"/>
      <c r="BS8" s="174"/>
      <c r="BT8" s="174"/>
      <c r="BU8" s="174"/>
    </row>
    <row r="9" spans="1:73" x14ac:dyDescent="0.2">
      <c r="A9" s="70" t="s">
        <v>4205</v>
      </c>
      <c r="B9" s="68">
        <v>0.30322818000000001</v>
      </c>
      <c r="C9" s="68">
        <v>0.43766468945293424</v>
      </c>
      <c r="D9" s="68">
        <v>0</v>
      </c>
      <c r="E9" s="68">
        <v>0</v>
      </c>
      <c r="F9" s="68">
        <v>1</v>
      </c>
      <c r="G9" s="19">
        <v>2517</v>
      </c>
      <c r="J9" s="84" t="s">
        <v>4254</v>
      </c>
      <c r="K9" s="92" t="s">
        <v>4257</v>
      </c>
      <c r="L9" s="92">
        <v>2.8199999999999999E-2</v>
      </c>
      <c r="M9" s="92">
        <v>2.29E-2</v>
      </c>
      <c r="N9" s="92">
        <v>2.0000000000000001E-4</v>
      </c>
      <c r="O9" s="92">
        <v>-5.5300000000000002E-2</v>
      </c>
      <c r="S9" s="84" t="s">
        <v>4254</v>
      </c>
      <c r="T9" s="92" t="s">
        <v>4420</v>
      </c>
      <c r="U9" s="92">
        <v>8.5000000000000006E-3</v>
      </c>
      <c r="V9" s="92">
        <v>4.41E-2</v>
      </c>
      <c r="W9" s="92">
        <v>1.1999999999999999E-3</v>
      </c>
      <c r="X9" s="92">
        <v>-0.1142</v>
      </c>
      <c r="Z9" s="84" t="s">
        <v>4254</v>
      </c>
      <c r="AA9" s="92" t="s">
        <v>4255</v>
      </c>
      <c r="AB9" s="92">
        <v>-1.6899999999999998E-2</v>
      </c>
      <c r="AC9" s="92">
        <v>-5.1999999999999998E-3</v>
      </c>
      <c r="AD9" s="92">
        <v>8.9999999999999998E-4</v>
      </c>
      <c r="AE9" s="92">
        <v>-5.0000000000000001E-4</v>
      </c>
      <c r="AH9" s="19" t="s">
        <v>139</v>
      </c>
      <c r="AI9" s="85">
        <v>17</v>
      </c>
      <c r="AJ9" s="85">
        <v>0</v>
      </c>
      <c r="AK9" s="85">
        <v>17</v>
      </c>
      <c r="AM9" s="97">
        <v>2014</v>
      </c>
      <c r="AN9" s="85">
        <v>106</v>
      </c>
      <c r="AO9" s="85">
        <v>106</v>
      </c>
      <c r="AP9" s="85">
        <v>212</v>
      </c>
      <c r="AR9" s="54" t="s">
        <v>4256</v>
      </c>
      <c r="AS9" s="120">
        <v>1255</v>
      </c>
      <c r="AY9" s="85"/>
      <c r="BQ9" s="174"/>
      <c r="BR9" s="174"/>
      <c r="BS9" s="174"/>
      <c r="BT9" s="174"/>
      <c r="BU9" s="174"/>
    </row>
    <row r="10" spans="1:73" x14ac:dyDescent="0.2">
      <c r="A10" s="19" t="s">
        <v>4217</v>
      </c>
      <c r="B10" s="68">
        <v>0.50139100000000003</v>
      </c>
      <c r="C10" s="68">
        <v>0.29694465992081198</v>
      </c>
      <c r="D10" s="68">
        <v>0</v>
      </c>
      <c r="E10" s="68">
        <v>1</v>
      </c>
      <c r="F10" s="68">
        <v>1</v>
      </c>
      <c r="G10" s="19">
        <v>2517</v>
      </c>
      <c r="J10" s="70"/>
      <c r="K10" s="90" t="s">
        <v>4263</v>
      </c>
      <c r="L10" s="90" t="s">
        <v>4264</v>
      </c>
      <c r="M10" s="90" t="s">
        <v>4265</v>
      </c>
      <c r="N10" s="90" t="s">
        <v>4261</v>
      </c>
      <c r="O10" s="90" t="s">
        <v>4266</v>
      </c>
      <c r="S10" s="70"/>
      <c r="T10" s="90" t="s">
        <v>4421</v>
      </c>
      <c r="U10" s="90" t="s">
        <v>4422</v>
      </c>
      <c r="V10" s="90">
        <v>1.109</v>
      </c>
      <c r="W10" s="90">
        <v>0.39500000000000002</v>
      </c>
      <c r="X10" s="90">
        <v>-1.2549999999999999</v>
      </c>
      <c r="Z10" s="70"/>
      <c r="AA10" s="90" t="s">
        <v>4258</v>
      </c>
      <c r="AB10" s="90" t="s">
        <v>4259</v>
      </c>
      <c r="AC10" s="90" t="s">
        <v>4260</v>
      </c>
      <c r="AD10" s="90" t="s">
        <v>4261</v>
      </c>
      <c r="AE10" s="90" t="s">
        <v>4262</v>
      </c>
      <c r="AH10" s="19" t="s">
        <v>156</v>
      </c>
      <c r="AI10" s="85">
        <v>17</v>
      </c>
      <c r="AJ10" s="85">
        <v>4</v>
      </c>
      <c r="AK10" s="85">
        <v>13</v>
      </c>
      <c r="AM10" s="97">
        <v>2015</v>
      </c>
      <c r="AN10" s="85">
        <v>111</v>
      </c>
      <c r="AO10" s="85">
        <v>111</v>
      </c>
      <c r="AP10" s="85">
        <v>222</v>
      </c>
      <c r="AS10" s="119"/>
      <c r="AY10" s="85"/>
      <c r="BQ10" s="174"/>
      <c r="BR10" s="174"/>
      <c r="BS10" s="174"/>
      <c r="BT10" s="174"/>
      <c r="BU10" s="174"/>
    </row>
    <row r="11" spans="1:73" ht="17" thickBot="1" x14ac:dyDescent="0.25">
      <c r="A11" s="19" t="s">
        <v>4269</v>
      </c>
      <c r="B11" s="68">
        <v>0.77552600000000005</v>
      </c>
      <c r="C11" s="68">
        <v>0.25487933579708405</v>
      </c>
      <c r="D11" s="68">
        <v>0</v>
      </c>
      <c r="E11" s="68">
        <v>1</v>
      </c>
      <c r="F11" s="68">
        <v>1</v>
      </c>
      <c r="G11" s="19">
        <v>2517</v>
      </c>
      <c r="J11" s="86" t="s">
        <v>4267</v>
      </c>
      <c r="K11" s="93">
        <v>0.98799999999999999</v>
      </c>
      <c r="L11" s="93">
        <v>0.998</v>
      </c>
      <c r="M11" s="93">
        <v>0.999</v>
      </c>
      <c r="N11" s="93">
        <v>0.94299999999999995</v>
      </c>
      <c r="O11" s="93">
        <v>0.83499999999999996</v>
      </c>
      <c r="S11" s="86" t="s">
        <v>4267</v>
      </c>
      <c r="T11" s="93">
        <v>0.99199999999999999</v>
      </c>
      <c r="U11" s="93">
        <v>0.999</v>
      </c>
      <c r="V11" s="93">
        <v>0.999</v>
      </c>
      <c r="W11" s="93">
        <v>0.96</v>
      </c>
      <c r="X11" s="93">
        <v>0.90100000000000002</v>
      </c>
      <c r="Z11" s="86" t="s">
        <v>4267</v>
      </c>
      <c r="AA11" s="93">
        <v>0.95499999999999996</v>
      </c>
      <c r="AB11" s="93">
        <v>0.99199999999999999</v>
      </c>
      <c r="AC11" s="93">
        <v>0.998</v>
      </c>
      <c r="AD11" s="93">
        <v>0.96</v>
      </c>
      <c r="AE11" s="93">
        <v>0.88200000000000001</v>
      </c>
      <c r="AH11" s="19" t="s">
        <v>173</v>
      </c>
      <c r="AI11" s="85">
        <v>58</v>
      </c>
      <c r="AJ11" s="85">
        <v>12</v>
      </c>
      <c r="AK11" s="85">
        <v>46</v>
      </c>
      <c r="AM11" s="97">
        <v>2016</v>
      </c>
      <c r="AN11" s="85">
        <v>121</v>
      </c>
      <c r="AO11" s="85">
        <v>121</v>
      </c>
      <c r="AP11" s="85">
        <v>242</v>
      </c>
      <c r="AR11" s="96" t="s">
        <v>4268</v>
      </c>
      <c r="AS11" s="121">
        <v>2517</v>
      </c>
      <c r="AY11" s="85"/>
      <c r="BQ11" s="174"/>
      <c r="BR11" s="174"/>
      <c r="BS11" s="174"/>
      <c r="BT11" s="174"/>
      <c r="BU11" s="174"/>
    </row>
    <row r="12" spans="1:73" x14ac:dyDescent="0.2">
      <c r="A12" s="19" t="s">
        <v>4271</v>
      </c>
      <c r="B12" s="68">
        <v>0.32062000000000002</v>
      </c>
      <c r="C12" s="68">
        <v>0.28193500468512195</v>
      </c>
      <c r="D12" s="68">
        <v>0</v>
      </c>
      <c r="E12" s="68">
        <v>1</v>
      </c>
      <c r="F12" s="68">
        <v>1</v>
      </c>
      <c r="G12" s="19">
        <v>2517</v>
      </c>
      <c r="K12" s="85"/>
      <c r="L12" s="85"/>
      <c r="M12" s="85"/>
      <c r="N12" s="85"/>
      <c r="O12" s="85"/>
      <c r="S12" s="54"/>
      <c r="T12" s="54"/>
      <c r="U12" s="54"/>
      <c r="V12" s="54"/>
      <c r="AA12" s="85"/>
      <c r="AB12" s="85"/>
      <c r="AC12" s="85"/>
      <c r="AD12" s="85"/>
      <c r="AE12" s="85"/>
      <c r="AH12" s="19" t="s">
        <v>4270</v>
      </c>
      <c r="AI12" s="85">
        <v>30</v>
      </c>
      <c r="AJ12" s="85">
        <v>10</v>
      </c>
      <c r="AK12" s="85">
        <v>20</v>
      </c>
      <c r="AM12" s="97">
        <v>2017</v>
      </c>
      <c r="AN12" s="85">
        <v>130</v>
      </c>
      <c r="AO12" s="85">
        <v>129</v>
      </c>
      <c r="AP12" s="85">
        <v>259</v>
      </c>
      <c r="AY12" s="85"/>
      <c r="BQ12" s="174"/>
      <c r="BR12" s="174"/>
      <c r="BS12" s="174"/>
      <c r="BT12" s="174"/>
      <c r="BU12" s="174"/>
    </row>
    <row r="13" spans="1:73" ht="17" thickBot="1" x14ac:dyDescent="0.25">
      <c r="A13" s="79"/>
      <c r="B13" s="95"/>
      <c r="C13" s="95"/>
      <c r="D13" s="95"/>
      <c r="E13" s="95"/>
      <c r="F13" s="95"/>
      <c r="G13" s="95"/>
      <c r="J13" s="381" t="s">
        <v>4272</v>
      </c>
      <c r="K13" s="381"/>
      <c r="L13" s="381"/>
      <c r="M13" s="381"/>
      <c r="N13" s="381"/>
      <c r="O13" s="381"/>
      <c r="P13" s="135"/>
      <c r="S13" s="170" t="s">
        <v>4272</v>
      </c>
      <c r="T13" s="170"/>
      <c r="U13" s="170"/>
      <c r="V13" s="170"/>
      <c r="W13" s="170"/>
      <c r="X13" s="170"/>
      <c r="Z13" s="332" t="s">
        <v>4603</v>
      </c>
      <c r="AA13" s="332"/>
      <c r="AB13" s="332"/>
      <c r="AC13" s="332"/>
      <c r="AD13" s="332"/>
      <c r="AE13" s="332"/>
      <c r="AH13" s="19" t="s">
        <v>279</v>
      </c>
      <c r="AI13" s="85">
        <v>10</v>
      </c>
      <c r="AJ13" s="85">
        <v>4</v>
      </c>
      <c r="AK13" s="85">
        <v>6</v>
      </c>
      <c r="AM13" s="97">
        <v>2018</v>
      </c>
      <c r="AN13" s="85">
        <v>129</v>
      </c>
      <c r="AO13" s="85">
        <v>127</v>
      </c>
      <c r="AP13" s="85">
        <v>256</v>
      </c>
      <c r="AY13" s="85"/>
      <c r="BQ13" s="174"/>
      <c r="BR13" s="174"/>
      <c r="BS13" s="174"/>
      <c r="BT13" s="174"/>
      <c r="BU13" s="174"/>
    </row>
    <row r="14" spans="1:73" x14ac:dyDescent="0.2">
      <c r="A14" s="54" t="s">
        <v>4273</v>
      </c>
      <c r="B14" s="54"/>
      <c r="C14" s="54"/>
      <c r="D14" s="54"/>
      <c r="E14" s="54"/>
      <c r="F14" s="54"/>
      <c r="G14" s="54"/>
      <c r="K14" s="94" t="s">
        <v>4202</v>
      </c>
      <c r="L14" s="94" t="s">
        <v>4203</v>
      </c>
      <c r="M14" s="94" t="s">
        <v>4204</v>
      </c>
      <c r="N14" s="94" t="s">
        <v>4168</v>
      </c>
      <c r="O14" s="94" t="s">
        <v>4205</v>
      </c>
      <c r="T14" s="94" t="s">
        <v>4202</v>
      </c>
      <c r="U14" s="94" t="s">
        <v>4203</v>
      </c>
      <c r="V14" s="94" t="s">
        <v>4204</v>
      </c>
      <c r="W14" s="94" t="s">
        <v>4168</v>
      </c>
      <c r="X14" s="94" t="s">
        <v>4205</v>
      </c>
      <c r="AA14" s="94" t="s">
        <v>4202</v>
      </c>
      <c r="AB14" s="94" t="s">
        <v>4203</v>
      </c>
      <c r="AC14" s="94" t="s">
        <v>4204</v>
      </c>
      <c r="AD14" s="94" t="s">
        <v>4168</v>
      </c>
      <c r="AE14" s="94" t="s">
        <v>4205</v>
      </c>
      <c r="AH14" s="19" t="s">
        <v>365</v>
      </c>
      <c r="AI14" s="85">
        <v>8</v>
      </c>
      <c r="AJ14" s="85">
        <v>1</v>
      </c>
      <c r="AK14" s="85">
        <v>7</v>
      </c>
      <c r="AM14" s="97">
        <v>2019</v>
      </c>
      <c r="AN14" s="85">
        <v>137</v>
      </c>
      <c r="AO14" s="85">
        <v>135</v>
      </c>
      <c r="AP14" s="85">
        <v>272</v>
      </c>
      <c r="AY14" s="85"/>
      <c r="BQ14" s="174"/>
      <c r="BR14" s="174"/>
      <c r="BS14" s="174"/>
      <c r="BT14" s="174"/>
      <c r="BU14" s="174"/>
    </row>
    <row r="15" spans="1:73" x14ac:dyDescent="0.2">
      <c r="A15" s="70" t="s">
        <v>4202</v>
      </c>
      <c r="B15" s="68">
        <f>AVERAGE(B106:R106)</f>
        <v>0.37318029272727277</v>
      </c>
      <c r="C15" s="68">
        <v>0.48836000000000002</v>
      </c>
      <c r="D15" s="68">
        <v>0</v>
      </c>
      <c r="E15" s="68">
        <v>0</v>
      </c>
      <c r="F15" s="68">
        <v>1</v>
      </c>
      <c r="G15" s="19">
        <v>1262</v>
      </c>
      <c r="I15" s="68"/>
      <c r="J15" s="70" t="s">
        <v>4217</v>
      </c>
      <c r="K15" s="88" t="s">
        <v>4279</v>
      </c>
      <c r="L15" s="88" t="s">
        <v>4280</v>
      </c>
      <c r="M15" s="88" t="s">
        <v>4281</v>
      </c>
      <c r="N15" s="88" t="s">
        <v>4282</v>
      </c>
      <c r="O15" s="88" t="s">
        <v>4283</v>
      </c>
      <c r="P15" s="54"/>
      <c r="S15" s="70" t="s">
        <v>4217</v>
      </c>
      <c r="T15" s="88" t="s">
        <v>4423</v>
      </c>
      <c r="U15" s="88" t="s">
        <v>4424</v>
      </c>
      <c r="V15" s="88" t="s">
        <v>4425</v>
      </c>
      <c r="W15" s="88" t="s">
        <v>4426</v>
      </c>
      <c r="X15" s="88">
        <v>-5.0700000000000002E-2</v>
      </c>
      <c r="Z15" s="70" t="s">
        <v>4217</v>
      </c>
      <c r="AA15" s="88" t="s">
        <v>4274</v>
      </c>
      <c r="AB15" s="88" t="s">
        <v>4275</v>
      </c>
      <c r="AC15" s="88" t="s">
        <v>4276</v>
      </c>
      <c r="AD15" s="88" t="s">
        <v>4277</v>
      </c>
      <c r="AE15" s="88" t="s">
        <v>4278</v>
      </c>
      <c r="AH15" s="19" t="s">
        <v>374</v>
      </c>
      <c r="AI15" s="85">
        <v>2</v>
      </c>
      <c r="AJ15" s="85">
        <v>0</v>
      </c>
      <c r="AK15" s="85">
        <v>2</v>
      </c>
      <c r="AM15" s="97">
        <v>2020</v>
      </c>
      <c r="AN15" s="85">
        <v>139</v>
      </c>
      <c r="AO15" s="85">
        <v>140</v>
      </c>
      <c r="AP15" s="85">
        <v>279</v>
      </c>
      <c r="BC15" s="382"/>
      <c r="BD15" s="382"/>
      <c r="BQ15" s="174"/>
      <c r="BR15" s="174"/>
      <c r="BS15" s="174"/>
      <c r="BT15" s="174"/>
      <c r="BU15" s="174"/>
    </row>
    <row r="16" spans="1:73" x14ac:dyDescent="0.2">
      <c r="A16" s="70" t="s">
        <v>4203</v>
      </c>
      <c r="B16" s="68">
        <f>AVERAGE(B108:U108)</f>
        <v>0.88733562363636365</v>
      </c>
      <c r="C16" s="68">
        <v>0.29751999999999995</v>
      </c>
      <c r="D16" s="68">
        <v>0</v>
      </c>
      <c r="E16" s="68">
        <v>0</v>
      </c>
      <c r="F16" s="68">
        <v>1</v>
      </c>
      <c r="G16" s="19">
        <v>1262</v>
      </c>
      <c r="I16" s="68"/>
      <c r="J16" s="70"/>
      <c r="K16" s="89" t="s">
        <v>4289</v>
      </c>
      <c r="L16" s="90" t="s">
        <v>4290</v>
      </c>
      <c r="M16" s="91" t="s">
        <v>4291</v>
      </c>
      <c r="N16" s="90" t="s">
        <v>4292</v>
      </c>
      <c r="O16" s="90" t="s">
        <v>4293</v>
      </c>
      <c r="P16" s="68"/>
      <c r="S16" s="70"/>
      <c r="T16" s="89">
        <v>4.6989999999999998</v>
      </c>
      <c r="U16" s="90">
        <v>8.9550000000000001</v>
      </c>
      <c r="V16" s="91">
        <v>27.369</v>
      </c>
      <c r="W16" s="90">
        <v>3.4860000000000002</v>
      </c>
      <c r="X16" s="90">
        <v>-0.249</v>
      </c>
      <c r="Z16" s="70"/>
      <c r="AA16" s="89" t="s">
        <v>4284</v>
      </c>
      <c r="AB16" s="90" t="s">
        <v>4285</v>
      </c>
      <c r="AC16" s="91" t="s">
        <v>4286</v>
      </c>
      <c r="AD16" s="90" t="s">
        <v>4287</v>
      </c>
      <c r="AE16" s="90" t="s">
        <v>4288</v>
      </c>
    </row>
    <row r="17" spans="1:58" ht="17" thickBot="1" x14ac:dyDescent="0.25">
      <c r="A17" s="70" t="s">
        <v>4204</v>
      </c>
      <c r="B17" s="68">
        <f>AVERAGE(B110:U110)</f>
        <v>0.91771283363636347</v>
      </c>
      <c r="C17" s="68">
        <v>0.26799999999999996</v>
      </c>
      <c r="D17" s="68">
        <v>0</v>
      </c>
      <c r="E17" s="68">
        <v>0</v>
      </c>
      <c r="F17" s="68">
        <v>1</v>
      </c>
      <c r="G17" s="19">
        <v>1262</v>
      </c>
      <c r="I17" s="68"/>
      <c r="J17" s="70" t="s">
        <v>4238</v>
      </c>
      <c r="K17" s="88">
        <v>4.3999999999999997E-2</v>
      </c>
      <c r="L17" s="88" t="s">
        <v>4295</v>
      </c>
      <c r="M17" s="88" t="s">
        <v>4296</v>
      </c>
      <c r="N17" s="88">
        <v>1.1999999999999999E-3</v>
      </c>
      <c r="O17" s="88" t="s">
        <v>4297</v>
      </c>
      <c r="P17" s="82"/>
      <c r="S17" s="70" t="s">
        <v>4238</v>
      </c>
      <c r="T17" s="88" t="s">
        <v>4427</v>
      </c>
      <c r="U17" s="88" t="s">
        <v>4428</v>
      </c>
      <c r="V17" s="88" t="s">
        <v>4429</v>
      </c>
      <c r="W17" s="88">
        <v>1.6000000000000001E-3</v>
      </c>
      <c r="X17" s="88" t="s">
        <v>4430</v>
      </c>
      <c r="Z17" s="70" t="s">
        <v>4238</v>
      </c>
      <c r="AA17" s="88">
        <v>-3.0099999999999998E-2</v>
      </c>
      <c r="AB17" s="88">
        <v>5.4300000000000001E-2</v>
      </c>
      <c r="AC17" s="88">
        <v>3.04E-2</v>
      </c>
      <c r="AD17" s="88">
        <v>-4.0000000000000002E-4</v>
      </c>
      <c r="AE17" s="88">
        <v>3.2800000000000003E-2</v>
      </c>
      <c r="AH17" s="131" t="s">
        <v>4294</v>
      </c>
      <c r="AI17" s="131">
        <v>252</v>
      </c>
      <c r="AJ17" s="131">
        <v>70</v>
      </c>
      <c r="AK17" s="131">
        <v>182</v>
      </c>
      <c r="AM17" s="131" t="s">
        <v>4080</v>
      </c>
      <c r="AN17" s="132">
        <v>1262</v>
      </c>
      <c r="AO17" s="132">
        <v>1255</v>
      </c>
      <c r="AP17" s="132">
        <v>2517</v>
      </c>
    </row>
    <row r="18" spans="1:58" ht="17" thickTop="1" x14ac:dyDescent="0.2">
      <c r="A18" s="70" t="s">
        <v>4248</v>
      </c>
      <c r="B18" s="68">
        <f>AVERAGE(B112:U112)</f>
        <v>3.2121236363636368E-2</v>
      </c>
      <c r="C18" s="68">
        <v>1.1760000000000001E-2</v>
      </c>
      <c r="D18" s="19">
        <v>0</v>
      </c>
      <c r="E18" s="68">
        <v>3.1357627272727277E-2</v>
      </c>
      <c r="F18" s="68">
        <v>0.107422</v>
      </c>
      <c r="G18" s="19">
        <v>1177</v>
      </c>
      <c r="I18" s="68"/>
      <c r="J18" s="70"/>
      <c r="K18" s="90" t="s">
        <v>4303</v>
      </c>
      <c r="L18" s="90" t="s">
        <v>4304</v>
      </c>
      <c r="M18" s="90" t="s">
        <v>4305</v>
      </c>
      <c r="N18" s="90" t="s">
        <v>4306</v>
      </c>
      <c r="O18" s="90" t="s">
        <v>4307</v>
      </c>
      <c r="P18" s="68"/>
      <c r="S18" s="70"/>
      <c r="T18" s="90">
        <v>2.258</v>
      </c>
      <c r="U18" s="90">
        <v>2.2160000000000002</v>
      </c>
      <c r="V18" s="90">
        <v>6.1319999999999997</v>
      </c>
      <c r="W18" s="90">
        <v>1.68</v>
      </c>
      <c r="X18" s="90">
        <v>2.1989999999999998</v>
      </c>
      <c r="Z18" s="70"/>
      <c r="AA18" s="90" t="s">
        <v>4298</v>
      </c>
      <c r="AB18" s="90" t="s">
        <v>4299</v>
      </c>
      <c r="AC18" s="90" t="s">
        <v>4300</v>
      </c>
      <c r="AD18" s="90" t="s">
        <v>4301</v>
      </c>
      <c r="AE18" s="90" t="s">
        <v>4302</v>
      </c>
    </row>
    <row r="19" spans="1:58" x14ac:dyDescent="0.2">
      <c r="A19" s="70" t="s">
        <v>4205</v>
      </c>
      <c r="B19" s="68">
        <f>AVERAGE(B114:U114)</f>
        <v>0.24998826999999998</v>
      </c>
      <c r="C19" s="68">
        <v>0.46580000000000005</v>
      </c>
      <c r="D19" s="68">
        <v>0</v>
      </c>
      <c r="E19" s="68">
        <v>0</v>
      </c>
      <c r="F19" s="68">
        <v>1</v>
      </c>
      <c r="G19" s="19">
        <v>1216</v>
      </c>
      <c r="I19" s="68"/>
      <c r="J19" s="84" t="s">
        <v>4254</v>
      </c>
      <c r="K19" s="92">
        <v>7.2999999999999995E-2</v>
      </c>
      <c r="L19" s="92">
        <v>-5.5199999999999999E-2</v>
      </c>
      <c r="M19" s="92" t="s">
        <v>4313</v>
      </c>
      <c r="N19" s="92">
        <v>1.9E-3</v>
      </c>
      <c r="O19" s="92" t="s">
        <v>4314</v>
      </c>
      <c r="P19" s="68"/>
      <c r="S19" s="84" t="s">
        <v>4254</v>
      </c>
      <c r="T19" s="92">
        <v>-2.76E-2</v>
      </c>
      <c r="U19" s="92">
        <v>-4.2200000000000001E-2</v>
      </c>
      <c r="V19" s="92" t="s">
        <v>4431</v>
      </c>
      <c r="W19" s="92">
        <v>1E-4</v>
      </c>
      <c r="X19" s="92">
        <v>7.3999999999999996E-2</v>
      </c>
      <c r="Z19" s="84" t="s">
        <v>4254</v>
      </c>
      <c r="AA19" s="92" t="s">
        <v>4308</v>
      </c>
      <c r="AB19" s="92" t="s">
        <v>4309</v>
      </c>
      <c r="AC19" s="92" t="s">
        <v>4310</v>
      </c>
      <c r="AD19" s="92" t="s">
        <v>4311</v>
      </c>
      <c r="AE19" s="92" t="s">
        <v>4312</v>
      </c>
    </row>
    <row r="20" spans="1:58" x14ac:dyDescent="0.2">
      <c r="A20" s="70" t="s">
        <v>4172</v>
      </c>
      <c r="B20" s="68">
        <f>AVERAGE('Final Data - Treat'!BI3:BS184)</f>
        <v>2.5077248582511835</v>
      </c>
      <c r="C20" s="68">
        <f>_xlfn.STDEV.S('Final Data - Treat'!BI3:BS184)</f>
        <v>2.6055816056252907</v>
      </c>
      <c r="D20" s="68">
        <v>0.2011343951618926</v>
      </c>
      <c r="E20" s="68">
        <v>1.5007999999999999</v>
      </c>
      <c r="F20" s="68">
        <v>10.328571478127515</v>
      </c>
      <c r="G20" s="19">
        <v>1071</v>
      </c>
      <c r="I20" s="68"/>
      <c r="J20" s="70"/>
      <c r="K20" s="90" t="s">
        <v>4320</v>
      </c>
      <c r="L20" s="90" t="s">
        <v>4321</v>
      </c>
      <c r="M20" s="90" t="s">
        <v>4322</v>
      </c>
      <c r="N20" s="90" t="s">
        <v>4323</v>
      </c>
      <c r="O20" s="90" t="s">
        <v>4324</v>
      </c>
      <c r="P20" s="68"/>
      <c r="S20" s="70"/>
      <c r="T20" s="90">
        <v>-0.51500000000000001</v>
      </c>
      <c r="U20" s="90">
        <v>-0.88</v>
      </c>
      <c r="V20" s="90">
        <v>-4.46</v>
      </c>
      <c r="W20" s="90">
        <v>8.2000000000000003E-2</v>
      </c>
      <c r="X20" s="90">
        <v>0.86399999999999999</v>
      </c>
      <c r="Z20" s="70"/>
      <c r="AA20" s="90" t="s">
        <v>4315</v>
      </c>
      <c r="AB20" s="90" t="s">
        <v>4316</v>
      </c>
      <c r="AC20" s="90" t="s">
        <v>4317</v>
      </c>
      <c r="AD20" s="90" t="s">
        <v>4318</v>
      </c>
      <c r="AE20" s="90" t="s">
        <v>4319</v>
      </c>
    </row>
    <row r="21" spans="1:58" x14ac:dyDescent="0.2">
      <c r="A21" s="70" t="s">
        <v>4173</v>
      </c>
      <c r="B21" s="68">
        <f>AVERAGE('Final Data - Treat'!BT3:CD184)</f>
        <v>0.30586658835758807</v>
      </c>
      <c r="C21" s="68">
        <f>_xlfn.STDEV.S('Final Data - Treat'!BT3:CD184)</f>
        <v>0.20084179457266549</v>
      </c>
      <c r="D21" s="19">
        <v>2.8730000000000002E-2</v>
      </c>
      <c r="E21" s="19">
        <v>0.27882399999999996</v>
      </c>
      <c r="F21" s="19">
        <v>0.72436999999999996</v>
      </c>
      <c r="G21" s="19">
        <v>962</v>
      </c>
      <c r="I21" s="68"/>
      <c r="J21" s="86" t="s">
        <v>4267</v>
      </c>
      <c r="K21" s="93">
        <v>0.96899999999999997</v>
      </c>
      <c r="L21" s="93">
        <v>0.99299999999999999</v>
      </c>
      <c r="M21" s="93">
        <v>0.998</v>
      </c>
      <c r="N21" s="93">
        <v>0.96799999999999997</v>
      </c>
      <c r="O21" s="93">
        <v>0.83899999999999997</v>
      </c>
      <c r="P21" s="68"/>
      <c r="S21" s="86" t="s">
        <v>4267</v>
      </c>
      <c r="T21" s="93">
        <v>0.98499999999999999</v>
      </c>
      <c r="U21" s="93">
        <v>0.997</v>
      </c>
      <c r="V21" s="93">
        <v>1</v>
      </c>
      <c r="W21" s="93">
        <v>0.97899999999999998</v>
      </c>
      <c r="X21" s="93">
        <v>0.9</v>
      </c>
      <c r="Z21" s="86" t="s">
        <v>4267</v>
      </c>
      <c r="AA21" s="93">
        <v>0.95799999999999996</v>
      </c>
      <c r="AB21" s="93">
        <v>0.99399999999999999</v>
      </c>
      <c r="AC21" s="93">
        <v>0.998</v>
      </c>
      <c r="AD21" s="93">
        <v>0.96099999999999997</v>
      </c>
      <c r="AE21" s="93">
        <v>0.94</v>
      </c>
    </row>
    <row r="22" spans="1:58" x14ac:dyDescent="0.2">
      <c r="A22" s="70" t="s">
        <v>4174</v>
      </c>
      <c r="B22" s="68">
        <f>AVERAGE('Final Data - Treat'!CE3:CO184)</f>
        <v>-1.5278628571428575E-2</v>
      </c>
      <c r="C22" s="68">
        <f>_xlfn.STDEV.S('Final Data - Treat'!CE3:CO184)</f>
        <v>0.14763758654417014</v>
      </c>
      <c r="D22" s="19">
        <v>-0.47170000000000001</v>
      </c>
      <c r="E22" s="19">
        <v>1.9E-2</v>
      </c>
      <c r="F22" s="19">
        <v>0.16917829999999984</v>
      </c>
      <c r="G22" s="19">
        <v>1057</v>
      </c>
      <c r="I22" s="68"/>
      <c r="J22" s="70"/>
      <c r="K22" s="90"/>
      <c r="L22" s="90"/>
      <c r="M22" s="90"/>
      <c r="N22" s="90"/>
      <c r="O22" s="90"/>
      <c r="P22" s="68"/>
    </row>
    <row r="23" spans="1:58" x14ac:dyDescent="0.2">
      <c r="A23" s="19" t="s">
        <v>4325</v>
      </c>
      <c r="B23" s="68">
        <f>AVERAGE('Final Data - Treat'!CP3:CZ184)</f>
        <v>18.210205129003313</v>
      </c>
      <c r="C23" s="68">
        <f>_xlfn.STDEV.S('Final Data - Treat'!CP3:CZ184)</f>
        <v>1.9733961454503286</v>
      </c>
      <c r="D23" s="68">
        <v>14.649386077589101</v>
      </c>
      <c r="E23" s="68">
        <v>18.117318605397983</v>
      </c>
      <c r="F23" s="68">
        <v>22.018022109317169</v>
      </c>
      <c r="G23" s="19">
        <v>1067</v>
      </c>
      <c r="I23" s="68"/>
      <c r="J23" s="31" t="s">
        <v>4326</v>
      </c>
      <c r="K23" s="31"/>
      <c r="L23" s="31"/>
      <c r="M23" s="31"/>
      <c r="N23" s="31"/>
      <c r="O23" s="31"/>
      <c r="P23" s="82"/>
      <c r="S23" s="171" t="s">
        <v>4326</v>
      </c>
      <c r="T23" s="171"/>
      <c r="U23" s="171"/>
      <c r="V23" s="171"/>
      <c r="W23" s="171"/>
      <c r="X23" s="171"/>
      <c r="Z23" s="31" t="s">
        <v>4607</v>
      </c>
      <c r="AA23" s="31"/>
      <c r="AB23" s="31"/>
      <c r="AC23" s="31"/>
      <c r="AD23" s="31"/>
      <c r="AE23" s="31"/>
      <c r="BA23" s="45"/>
      <c r="BB23" s="45"/>
      <c r="BC23" s="45"/>
      <c r="BD23" s="45"/>
      <c r="BE23" s="45"/>
      <c r="BF23" s="45"/>
    </row>
    <row r="24" spans="1:58" x14ac:dyDescent="0.2">
      <c r="A24" s="54" t="s">
        <v>4112</v>
      </c>
      <c r="I24" s="68"/>
      <c r="K24" s="94" t="s">
        <v>4202</v>
      </c>
      <c r="L24" s="94" t="s">
        <v>4203</v>
      </c>
      <c r="M24" s="94" t="s">
        <v>4204</v>
      </c>
      <c r="N24" s="94" t="s">
        <v>4168</v>
      </c>
      <c r="O24" s="94" t="s">
        <v>4205</v>
      </c>
      <c r="P24" s="68"/>
      <c r="T24" s="94" t="s">
        <v>4202</v>
      </c>
      <c r="U24" s="94" t="s">
        <v>4203</v>
      </c>
      <c r="V24" s="94" t="s">
        <v>4204</v>
      </c>
      <c r="W24" s="94" t="s">
        <v>4168</v>
      </c>
      <c r="X24" s="94" t="s">
        <v>4205</v>
      </c>
      <c r="AA24" s="94" t="s">
        <v>4202</v>
      </c>
      <c r="AB24" s="94" t="s">
        <v>4203</v>
      </c>
      <c r="AC24" s="94" t="s">
        <v>4204</v>
      </c>
      <c r="AD24" s="94" t="s">
        <v>4168</v>
      </c>
      <c r="AE24" s="94" t="s">
        <v>4205</v>
      </c>
      <c r="BA24" s="45"/>
      <c r="BB24" s="45"/>
      <c r="BC24" s="45"/>
      <c r="BD24" s="45"/>
      <c r="BE24" s="45"/>
      <c r="BF24" s="45"/>
    </row>
    <row r="25" spans="1:58" x14ac:dyDescent="0.2">
      <c r="A25" s="70" t="s">
        <v>4202</v>
      </c>
      <c r="B25" s="68">
        <f>AVERAGE(B106:D106)</f>
        <v>0.28233983999999995</v>
      </c>
      <c r="C25" s="68">
        <v>0.45039999999999997</v>
      </c>
      <c r="D25" s="68">
        <v>0</v>
      </c>
      <c r="E25" s="68">
        <v>0</v>
      </c>
      <c r="F25" s="68">
        <v>1</v>
      </c>
      <c r="G25" s="19">
        <v>286</v>
      </c>
      <c r="I25" s="68"/>
      <c r="J25" s="70" t="s">
        <v>4217</v>
      </c>
      <c r="K25" s="88" t="s">
        <v>4224</v>
      </c>
      <c r="L25" s="88" t="s">
        <v>4225</v>
      </c>
      <c r="M25" s="88" t="s">
        <v>4226</v>
      </c>
      <c r="N25" s="88" t="s">
        <v>4221</v>
      </c>
      <c r="O25" s="88" t="s">
        <v>4327</v>
      </c>
      <c r="P25" s="82"/>
      <c r="S25" s="70" t="s">
        <v>4217</v>
      </c>
      <c r="T25" s="88" t="s">
        <v>4432</v>
      </c>
      <c r="U25" s="88" t="s">
        <v>4433</v>
      </c>
      <c r="V25" s="88" t="s">
        <v>4434</v>
      </c>
      <c r="W25" s="88" t="s">
        <v>4282</v>
      </c>
      <c r="X25" s="88">
        <v>-0.21929999999999999</v>
      </c>
      <c r="Z25" s="70" t="s">
        <v>4217</v>
      </c>
      <c r="AA25" s="88" t="s">
        <v>4218</v>
      </c>
      <c r="AB25" s="88" t="s">
        <v>4219</v>
      </c>
      <c r="AC25" s="88" t="s">
        <v>4220</v>
      </c>
      <c r="AD25" s="88" t="s">
        <v>4221</v>
      </c>
      <c r="AE25" s="88" t="s">
        <v>4327</v>
      </c>
      <c r="BA25" s="45"/>
      <c r="BB25" s="45"/>
      <c r="BC25" s="45"/>
      <c r="BD25" s="45"/>
      <c r="BE25" s="45"/>
      <c r="BF25" s="45"/>
    </row>
    <row r="26" spans="1:58" x14ac:dyDescent="0.2">
      <c r="A26" s="70" t="s">
        <v>4203</v>
      </c>
      <c r="B26" s="68">
        <f>AVERAGE(B108:D108)</f>
        <v>0.86654377333333343</v>
      </c>
      <c r="C26" s="68">
        <v>0.33749999999999997</v>
      </c>
      <c r="D26" s="68">
        <v>0</v>
      </c>
      <c r="E26" s="68">
        <v>0</v>
      </c>
      <c r="F26" s="68">
        <v>1</v>
      </c>
      <c r="G26" s="19">
        <v>286</v>
      </c>
      <c r="J26" s="70"/>
      <c r="K26" s="89" t="s">
        <v>4333</v>
      </c>
      <c r="L26" s="90" t="s">
        <v>4334</v>
      </c>
      <c r="M26" s="91" t="s">
        <v>4335</v>
      </c>
      <c r="N26" s="90" t="s">
        <v>4336</v>
      </c>
      <c r="O26" s="90" t="s">
        <v>4337</v>
      </c>
      <c r="P26" s="68"/>
      <c r="S26" s="70"/>
      <c r="T26" s="89">
        <v>4.2279999999999998</v>
      </c>
      <c r="U26" s="90">
        <v>17.736000000000001</v>
      </c>
      <c r="V26" s="91">
        <v>26.875</v>
      </c>
      <c r="W26" s="90">
        <v>4.5620000000000003</v>
      </c>
      <c r="X26" s="90">
        <v>-1.623</v>
      </c>
      <c r="Z26" s="70"/>
      <c r="AA26" s="89" t="s">
        <v>4328</v>
      </c>
      <c r="AB26" s="90" t="s">
        <v>4329</v>
      </c>
      <c r="AC26" s="91" t="s">
        <v>4330</v>
      </c>
      <c r="AD26" s="90" t="s">
        <v>4331</v>
      </c>
      <c r="AE26" s="90" t="s">
        <v>4332</v>
      </c>
      <c r="BA26" s="45"/>
      <c r="BB26" s="45"/>
      <c r="BC26" s="45"/>
      <c r="BD26" s="45"/>
      <c r="BE26" s="45"/>
      <c r="BF26" s="45"/>
    </row>
    <row r="27" spans="1:58" x14ac:dyDescent="0.2">
      <c r="A27" s="70" t="s">
        <v>4204</v>
      </c>
      <c r="B27" s="68">
        <f>AVERAGE(B110:D110)</f>
        <v>0.89419889000000008</v>
      </c>
      <c r="C27" s="68">
        <v>0.30480000000000002</v>
      </c>
      <c r="D27" s="68">
        <v>0</v>
      </c>
      <c r="E27" s="68">
        <v>0</v>
      </c>
      <c r="F27" s="68">
        <v>1</v>
      </c>
      <c r="G27" s="19">
        <v>286</v>
      </c>
      <c r="J27" s="70" t="s">
        <v>4238</v>
      </c>
      <c r="K27" s="88">
        <v>2.8500000000000001E-2</v>
      </c>
      <c r="L27" s="88">
        <v>4.65E-2</v>
      </c>
      <c r="M27" s="88" t="s">
        <v>4338</v>
      </c>
      <c r="N27" s="88">
        <v>1.2999999999999999E-3</v>
      </c>
      <c r="O27" s="88" t="s">
        <v>4339</v>
      </c>
      <c r="P27" s="82"/>
      <c r="S27" s="70" t="s">
        <v>4238</v>
      </c>
      <c r="T27" s="88">
        <v>-2.7699999999999999E-2</v>
      </c>
      <c r="U27" s="88">
        <v>-2.1999999999999999E-2</v>
      </c>
      <c r="V27" s="88">
        <v>4.0000000000000001E-3</v>
      </c>
      <c r="W27" s="88">
        <v>-2.9999999999999997E-4</v>
      </c>
      <c r="X27" s="88">
        <v>0.106</v>
      </c>
      <c r="Z27" s="70" t="s">
        <v>4238</v>
      </c>
      <c r="AA27" s="88">
        <v>-8.8000000000000005E-3</v>
      </c>
      <c r="AB27" s="88">
        <v>-1.6E-2</v>
      </c>
      <c r="AC27" s="88">
        <v>1.03E-2</v>
      </c>
      <c r="AD27" s="88">
        <v>-1.1000000000000001E-3</v>
      </c>
      <c r="AE27" s="88">
        <v>2.3699999999999999E-2</v>
      </c>
      <c r="BA27" s="45"/>
      <c r="BB27" s="45"/>
      <c r="BC27" s="45"/>
      <c r="BD27" s="45"/>
      <c r="BE27" s="45"/>
      <c r="BF27" s="45"/>
    </row>
    <row r="28" spans="1:58" x14ac:dyDescent="0.2">
      <c r="A28" s="70" t="s">
        <v>4248</v>
      </c>
      <c r="B28" s="68">
        <f>AVERAGE(B112:D112)</f>
        <v>3.0501299999999999E-2</v>
      </c>
      <c r="C28" s="68">
        <v>1.8199999999999997E-2</v>
      </c>
      <c r="D28" s="138">
        <v>0</v>
      </c>
      <c r="E28" s="68">
        <v>2.9133166666666668E-2</v>
      </c>
      <c r="F28" s="68">
        <v>0.105252</v>
      </c>
      <c r="G28" s="19">
        <v>245</v>
      </c>
      <c r="J28" s="70"/>
      <c r="K28" s="90" t="s">
        <v>4345</v>
      </c>
      <c r="L28" s="90" t="s">
        <v>4346</v>
      </c>
      <c r="M28" s="90" t="s">
        <v>4347</v>
      </c>
      <c r="N28" s="90" t="s">
        <v>4348</v>
      </c>
      <c r="O28" s="90" t="s">
        <v>4349</v>
      </c>
      <c r="P28" s="68"/>
      <c r="S28" s="70"/>
      <c r="T28" s="90">
        <v>-0.56699999999999995</v>
      </c>
      <c r="U28" s="90">
        <v>-0.60699999999999998</v>
      </c>
      <c r="V28" s="90">
        <v>0.16300000000000001</v>
      </c>
      <c r="W28" s="90">
        <v>-0.224</v>
      </c>
      <c r="X28" s="90">
        <v>1.0780000000000001</v>
      </c>
      <c r="Z28" s="70"/>
      <c r="AA28" s="90" t="s">
        <v>4340</v>
      </c>
      <c r="AB28" s="90" t="s">
        <v>4341</v>
      </c>
      <c r="AC28" s="90" t="s">
        <v>4342</v>
      </c>
      <c r="AD28" s="90" t="s">
        <v>4343</v>
      </c>
      <c r="AE28" s="90" t="s">
        <v>4344</v>
      </c>
      <c r="BA28" s="45"/>
      <c r="BB28" s="45"/>
      <c r="BC28" s="45"/>
      <c r="BD28" s="45"/>
      <c r="BE28" s="45"/>
      <c r="BF28" s="45"/>
    </row>
    <row r="29" spans="1:58" x14ac:dyDescent="0.2">
      <c r="A29" s="70" t="s">
        <v>4205</v>
      </c>
      <c r="B29" s="68">
        <f>AVERAGE(B114:D114)</f>
        <v>0.13061129666666665</v>
      </c>
      <c r="C29" s="68">
        <v>0.33823333333333333</v>
      </c>
      <c r="D29" s="68">
        <v>0</v>
      </c>
      <c r="E29" s="68">
        <v>0</v>
      </c>
      <c r="F29" s="68">
        <v>1</v>
      </c>
      <c r="G29" s="19">
        <v>268</v>
      </c>
      <c r="J29" s="84" t="s">
        <v>4254</v>
      </c>
      <c r="K29" s="92" t="s">
        <v>4352</v>
      </c>
      <c r="L29" s="92">
        <v>7.4999999999999997E-3</v>
      </c>
      <c r="M29" s="92">
        <v>-2.0000000000000001E-4</v>
      </c>
      <c r="N29" s="92">
        <v>8.9999999999999998E-4</v>
      </c>
      <c r="O29" s="92">
        <v>-5.0000000000000001E-4</v>
      </c>
      <c r="P29" s="82"/>
      <c r="Q29" s="80"/>
      <c r="S29" s="84" t="s">
        <v>4254</v>
      </c>
      <c r="T29" s="92">
        <v>9.8199999999999996E-2</v>
      </c>
      <c r="U29" s="92">
        <v>2.5000000000000001E-2</v>
      </c>
      <c r="V29" s="92">
        <v>1.4E-2</v>
      </c>
      <c r="W29" s="92">
        <v>-2.0000000000000001E-4</v>
      </c>
      <c r="X29" s="92">
        <v>-0.1411</v>
      </c>
      <c r="Z29" s="84" t="s">
        <v>4254</v>
      </c>
      <c r="AA29" s="92" t="s">
        <v>4350</v>
      </c>
      <c r="AB29" s="92">
        <v>9.1000000000000004E-3</v>
      </c>
      <c r="AC29" s="92">
        <v>1.2999999999999999E-2</v>
      </c>
      <c r="AD29" s="92">
        <v>2.0000000000000001E-4</v>
      </c>
      <c r="AE29" s="92" t="s">
        <v>4351</v>
      </c>
      <c r="BA29" s="45"/>
      <c r="BB29" s="45"/>
      <c r="BC29" s="45"/>
      <c r="BD29" s="45"/>
      <c r="BE29" s="45"/>
      <c r="BF29" s="45"/>
    </row>
    <row r="30" spans="1:58" x14ac:dyDescent="0.2">
      <c r="A30" s="70" t="s">
        <v>4172</v>
      </c>
      <c r="B30" s="68">
        <f>AVERAGE('Final Data - Treat'!BI3:BK184)</f>
        <v>1.9831846939515791</v>
      </c>
      <c r="C30" s="68">
        <f>_xlfn.STDEV.S('Final Data - Treat'!BI3:BK184)</f>
        <v>2.3194001782599902</v>
      </c>
      <c r="D30" s="68">
        <v>0.2011343951618926</v>
      </c>
      <c r="E30" s="68">
        <v>1.1479733249999999</v>
      </c>
      <c r="F30" s="68">
        <v>10.328571478127515</v>
      </c>
      <c r="G30" s="19">
        <v>222</v>
      </c>
      <c r="J30" s="70"/>
      <c r="K30" s="90" t="s">
        <v>4358</v>
      </c>
      <c r="L30" s="90" t="s">
        <v>4359</v>
      </c>
      <c r="M30" s="90" t="s">
        <v>4360</v>
      </c>
      <c r="N30" s="90" t="s">
        <v>4361</v>
      </c>
      <c r="O30" s="90" t="s">
        <v>4362</v>
      </c>
      <c r="P30" s="82"/>
      <c r="Q30" s="80"/>
      <c r="S30" s="70"/>
      <c r="T30" s="90">
        <v>1.19</v>
      </c>
      <c r="U30" s="90">
        <v>0.40899999999999997</v>
      </c>
      <c r="V30" s="90">
        <v>0.33900000000000002</v>
      </c>
      <c r="W30" s="90">
        <v>-7.0999999999999994E-2</v>
      </c>
      <c r="X30" s="90">
        <v>-0.85099999999999998</v>
      </c>
      <c r="Z30" s="70"/>
      <c r="AA30" s="90" t="s">
        <v>4353</v>
      </c>
      <c r="AB30" s="90" t="s">
        <v>4354</v>
      </c>
      <c r="AC30" s="90" t="s">
        <v>4355</v>
      </c>
      <c r="AD30" s="90" t="s">
        <v>4356</v>
      </c>
      <c r="AE30" s="90" t="s">
        <v>4357</v>
      </c>
      <c r="BA30" s="45"/>
      <c r="BB30" s="45"/>
      <c r="BC30" s="45"/>
      <c r="BD30" s="45"/>
      <c r="BE30" s="45"/>
      <c r="BF30" s="45"/>
    </row>
    <row r="31" spans="1:58" ht="17" thickBot="1" x14ac:dyDescent="0.25">
      <c r="A31" s="70" t="s">
        <v>4173</v>
      </c>
      <c r="B31" s="68">
        <f>AVERAGE('Final Data - Treat'!BT3:BV184)</f>
        <v>0.31713614000000023</v>
      </c>
      <c r="C31" s="68">
        <f>_xlfn.STDEV.S('Final Data - Treat'!BT3:BV184)</f>
        <v>0.18884647637341162</v>
      </c>
      <c r="D31" s="19">
        <v>2.8730000000000002E-2</v>
      </c>
      <c r="E31" s="19">
        <v>0.2984</v>
      </c>
      <c r="F31" s="19">
        <v>0.72436999999999996</v>
      </c>
      <c r="G31" s="19">
        <v>200</v>
      </c>
      <c r="J31" s="133" t="s">
        <v>4267</v>
      </c>
      <c r="K31" s="134">
        <v>0.93400000000000005</v>
      </c>
      <c r="L31" s="134">
        <v>0.98899999999999999</v>
      </c>
      <c r="M31" s="134">
        <v>0.996</v>
      </c>
      <c r="N31" s="134">
        <v>0.90900000000000003</v>
      </c>
      <c r="O31" s="134">
        <v>0.45600000000000002</v>
      </c>
      <c r="P31" s="82"/>
      <c r="Q31" s="80"/>
      <c r="S31" s="133" t="s">
        <v>4267</v>
      </c>
      <c r="T31" s="134">
        <v>0.96699999999999997</v>
      </c>
      <c r="U31" s="134">
        <v>0.996</v>
      </c>
      <c r="V31" s="134">
        <v>0.998</v>
      </c>
      <c r="W31" s="134">
        <v>0.95799999999999996</v>
      </c>
      <c r="X31" s="134">
        <v>0.72099999999999997</v>
      </c>
      <c r="Z31" s="133" t="s">
        <v>4267</v>
      </c>
      <c r="AA31" s="134">
        <v>0.98899999999999999</v>
      </c>
      <c r="AB31" s="134">
        <v>0.999</v>
      </c>
      <c r="AC31" s="134">
        <v>0.999</v>
      </c>
      <c r="AD31" s="134">
        <v>0.95899999999999996</v>
      </c>
      <c r="AE31" s="134">
        <v>0.93300000000000005</v>
      </c>
      <c r="BA31" s="45"/>
      <c r="BB31" s="45"/>
      <c r="BC31" s="45"/>
      <c r="BD31" s="45"/>
      <c r="BE31" s="45"/>
      <c r="BF31" s="45"/>
    </row>
    <row r="32" spans="1:58" ht="17" thickTop="1" x14ac:dyDescent="0.2">
      <c r="A32" s="70" t="s">
        <v>4174</v>
      </c>
      <c r="B32" s="68">
        <f>AVERAGE('Final Data - Treat'!CE3:CG184)</f>
        <v>-8.5383789954338041E-3</v>
      </c>
      <c r="C32" s="68">
        <f>_xlfn.STDEV.S('Final Data - Treat'!CE3:CG184)</f>
        <v>0.14627360958757141</v>
      </c>
      <c r="D32" s="19">
        <v>-0.47170000000000001</v>
      </c>
      <c r="E32" s="19">
        <v>1.7000000000000001E-2</v>
      </c>
      <c r="F32" s="19">
        <v>0.16917829999999984</v>
      </c>
      <c r="G32" s="19">
        <v>219</v>
      </c>
      <c r="P32" s="82"/>
      <c r="Q32" s="80"/>
      <c r="BA32" s="45"/>
      <c r="BB32" s="45"/>
      <c r="BC32" s="45"/>
      <c r="BD32" s="45"/>
      <c r="BE32" s="45"/>
      <c r="BF32" s="45"/>
    </row>
    <row r="33" spans="1:58" x14ac:dyDescent="0.2">
      <c r="A33" s="70" t="s">
        <v>4325</v>
      </c>
      <c r="B33" s="68">
        <f>AVERAGE('Final Data - Treat'!CP3:CR184)</f>
        <v>18.694022039210356</v>
      </c>
      <c r="C33" s="68">
        <f>_xlfn.STDEV.S('Final Data - Treat'!CP3:CR184)</f>
        <v>1.9936833245681638</v>
      </c>
      <c r="D33" s="68">
        <v>14.690060869282334</v>
      </c>
      <c r="E33" s="68">
        <v>18.696211688435646</v>
      </c>
      <c r="F33" s="68">
        <v>22.018022109317169</v>
      </c>
      <c r="G33" s="19">
        <v>214</v>
      </c>
      <c r="J33" s="31" t="s">
        <v>4363</v>
      </c>
      <c r="K33" s="31"/>
      <c r="L33" s="31"/>
      <c r="M33" s="31"/>
      <c r="N33" s="31"/>
      <c r="O33" s="31"/>
      <c r="P33" s="82"/>
      <c r="Q33" s="80"/>
      <c r="S33" s="171" t="s">
        <v>4363</v>
      </c>
      <c r="T33" s="171"/>
      <c r="U33" s="171"/>
      <c r="V33" s="171"/>
      <c r="W33" s="171"/>
      <c r="X33" s="171"/>
      <c r="Z33" s="31" t="s">
        <v>4604</v>
      </c>
      <c r="AA33" s="31"/>
      <c r="AB33" s="31"/>
      <c r="AC33" s="31"/>
      <c r="AD33" s="31"/>
      <c r="AE33" s="31"/>
      <c r="BA33" s="45"/>
      <c r="BB33" s="45"/>
      <c r="BC33" s="45"/>
      <c r="BD33" s="45"/>
      <c r="BE33" s="45"/>
      <c r="BF33" s="45"/>
    </row>
    <row r="34" spans="1:58" x14ac:dyDescent="0.2">
      <c r="A34" s="54" t="s">
        <v>4113</v>
      </c>
      <c r="B34" s="68"/>
      <c r="C34" s="68"/>
      <c r="D34" s="68"/>
      <c r="E34" s="68"/>
      <c r="F34" s="68"/>
      <c r="K34" s="94" t="s">
        <v>4202</v>
      </c>
      <c r="L34" s="94" t="s">
        <v>4203</v>
      </c>
      <c r="M34" s="94" t="s">
        <v>4204</v>
      </c>
      <c r="N34" s="94" t="s">
        <v>4168</v>
      </c>
      <c r="O34" s="94" t="s">
        <v>4205</v>
      </c>
      <c r="T34" s="94" t="s">
        <v>4202</v>
      </c>
      <c r="U34" s="94" t="s">
        <v>4203</v>
      </c>
      <c r="V34" s="94" t="s">
        <v>4204</v>
      </c>
      <c r="W34" s="94" t="s">
        <v>4168</v>
      </c>
      <c r="X34" s="94" t="s">
        <v>4205</v>
      </c>
      <c r="AA34" s="94" t="s">
        <v>4202</v>
      </c>
      <c r="AB34" s="94" t="s">
        <v>4203</v>
      </c>
      <c r="AC34" s="94" t="s">
        <v>4204</v>
      </c>
      <c r="AD34" s="94" t="s">
        <v>4168</v>
      </c>
      <c r="AE34" s="94" t="s">
        <v>4205</v>
      </c>
      <c r="BA34" s="45"/>
      <c r="BB34" s="45"/>
      <c r="BC34" s="45"/>
      <c r="BD34" s="45"/>
      <c r="BE34" s="45"/>
      <c r="BF34" s="45"/>
    </row>
    <row r="35" spans="1:58" x14ac:dyDescent="0.2">
      <c r="A35" s="70" t="s">
        <v>4202</v>
      </c>
      <c r="B35" s="68">
        <f>AVERAGE(E106:I106)</f>
        <v>0.36424949000000006</v>
      </c>
      <c r="C35" s="68">
        <v>0.48318000000000005</v>
      </c>
      <c r="D35" s="68">
        <v>0</v>
      </c>
      <c r="E35" s="68">
        <v>0</v>
      </c>
      <c r="F35" s="68">
        <v>1</v>
      </c>
      <c r="G35" s="19">
        <v>571</v>
      </c>
      <c r="J35" s="70" t="s">
        <v>4217</v>
      </c>
      <c r="K35" s="88" t="s">
        <v>4368</v>
      </c>
      <c r="L35" s="88" t="s">
        <v>4369</v>
      </c>
      <c r="M35" s="88" t="s">
        <v>4370</v>
      </c>
      <c r="N35" s="88" t="s">
        <v>4277</v>
      </c>
      <c r="O35" s="88" t="s">
        <v>4278</v>
      </c>
      <c r="S35" s="70" t="s">
        <v>4217</v>
      </c>
      <c r="T35" s="88" t="s">
        <v>4436</v>
      </c>
      <c r="U35" s="88" t="s">
        <v>4437</v>
      </c>
      <c r="V35" s="88" t="s">
        <v>4438</v>
      </c>
      <c r="W35" s="88" t="s">
        <v>4439</v>
      </c>
      <c r="X35" s="88">
        <v>-8.7599999999999997E-2</v>
      </c>
      <c r="Z35" s="70" t="s">
        <v>4217</v>
      </c>
      <c r="AA35" s="88" t="s">
        <v>4364</v>
      </c>
      <c r="AB35" s="88" t="s">
        <v>4365</v>
      </c>
      <c r="AC35" s="88" t="s">
        <v>4366</v>
      </c>
      <c r="AD35" s="88" t="s">
        <v>4367</v>
      </c>
      <c r="AE35" s="88" t="s">
        <v>4283</v>
      </c>
      <c r="BA35" s="45"/>
      <c r="BB35" s="45"/>
      <c r="BC35" s="45"/>
      <c r="BD35" s="45"/>
      <c r="BE35" s="45"/>
      <c r="BF35" s="45"/>
    </row>
    <row r="36" spans="1:58" x14ac:dyDescent="0.2">
      <c r="A36" s="70" t="s">
        <v>4203</v>
      </c>
      <c r="B36" s="68">
        <f>AVERAGE(E108:I108)</f>
        <v>0.88735365399999999</v>
      </c>
      <c r="C36" s="68">
        <v>0.31721999999999995</v>
      </c>
      <c r="D36" s="68">
        <v>0</v>
      </c>
      <c r="E36" s="68">
        <v>0</v>
      </c>
      <c r="F36" s="68">
        <v>1</v>
      </c>
      <c r="G36" s="19">
        <v>571</v>
      </c>
      <c r="J36" s="70"/>
      <c r="K36" s="89" t="s">
        <v>4376</v>
      </c>
      <c r="L36" s="90" t="s">
        <v>4377</v>
      </c>
      <c r="M36" s="91" t="s">
        <v>4378</v>
      </c>
      <c r="N36" s="90" t="s">
        <v>4379</v>
      </c>
      <c r="O36" s="90" t="s">
        <v>4380</v>
      </c>
      <c r="S36" s="70"/>
      <c r="T36" s="89">
        <v>4.9169999999999998</v>
      </c>
      <c r="U36" s="90">
        <v>22.202000000000002</v>
      </c>
      <c r="V36" s="91">
        <v>39.213999999999999</v>
      </c>
      <c r="W36" s="90">
        <v>5.9870000000000001</v>
      </c>
      <c r="X36" s="90">
        <v>-1.1140000000000001</v>
      </c>
      <c r="Z36" s="70"/>
      <c r="AA36" s="89" t="s">
        <v>4371</v>
      </c>
      <c r="AB36" s="90" t="s">
        <v>4372</v>
      </c>
      <c r="AC36" s="91" t="s">
        <v>4373</v>
      </c>
      <c r="AD36" s="90" t="s">
        <v>4374</v>
      </c>
      <c r="AE36" s="90" t="s">
        <v>4375</v>
      </c>
      <c r="BA36" s="45"/>
      <c r="BB36" s="45"/>
      <c r="BC36" s="45"/>
      <c r="BD36" s="45"/>
      <c r="BE36" s="45"/>
      <c r="BF36" s="45"/>
    </row>
    <row r="37" spans="1:58" x14ac:dyDescent="0.2">
      <c r="A37" s="70" t="s">
        <v>4204</v>
      </c>
      <c r="B37" s="68">
        <f>AVERAGE(E110:I110)</f>
        <v>0.92411363600000007</v>
      </c>
      <c r="C37" s="68">
        <v>0.26445999999999997</v>
      </c>
      <c r="D37" s="68">
        <v>0</v>
      </c>
      <c r="E37" s="68">
        <v>0</v>
      </c>
      <c r="F37" s="68">
        <v>1</v>
      </c>
      <c r="G37" s="19">
        <v>571</v>
      </c>
      <c r="J37" s="70" t="s">
        <v>4238</v>
      </c>
      <c r="K37" s="88">
        <v>4.8500000000000001E-2</v>
      </c>
      <c r="L37" s="88" t="s">
        <v>4381</v>
      </c>
      <c r="M37" s="88" t="s">
        <v>4382</v>
      </c>
      <c r="N37" s="88">
        <v>1.5E-3</v>
      </c>
      <c r="O37" s="88" t="s">
        <v>4383</v>
      </c>
      <c r="S37" s="70" t="s">
        <v>4238</v>
      </c>
      <c r="T37" s="88">
        <v>4.8300000000000003E-2</v>
      </c>
      <c r="U37" s="88">
        <v>4.99E-2</v>
      </c>
      <c r="V37" s="88" t="s">
        <v>4440</v>
      </c>
      <c r="W37" s="88">
        <v>1.5E-3</v>
      </c>
      <c r="X37" s="88" t="s">
        <v>4441</v>
      </c>
      <c r="Z37" s="70" t="s">
        <v>4238</v>
      </c>
      <c r="AA37" s="88">
        <v>-1.54E-2</v>
      </c>
      <c r="AB37" s="88">
        <v>3.5999999999999997E-2</v>
      </c>
      <c r="AC37" s="88">
        <v>4.4900000000000002E-2</v>
      </c>
      <c r="AD37" s="88">
        <v>-5.0000000000000001E-4</v>
      </c>
      <c r="AE37" s="88">
        <v>-3.3E-3</v>
      </c>
      <c r="BA37" s="45"/>
      <c r="BB37" s="45"/>
      <c r="BC37" s="45"/>
      <c r="BD37" s="45"/>
      <c r="BE37" s="45"/>
      <c r="BF37" s="45"/>
    </row>
    <row r="38" spans="1:58" x14ac:dyDescent="0.2">
      <c r="A38" s="70" t="s">
        <v>4248</v>
      </c>
      <c r="B38" s="68">
        <f>AVERAGE(E112:I112)</f>
        <v>3.1562679999999996E-2</v>
      </c>
      <c r="C38" s="68">
        <v>1.2120000000000001E-2</v>
      </c>
      <c r="D38" s="19">
        <v>0</v>
      </c>
      <c r="E38" s="68">
        <v>3.1350639999999999E-2</v>
      </c>
      <c r="F38" s="68">
        <v>0.107422</v>
      </c>
      <c r="G38" s="19">
        <v>541</v>
      </c>
      <c r="J38" s="70"/>
      <c r="K38" s="90" t="s">
        <v>4389</v>
      </c>
      <c r="L38" s="90" t="s">
        <v>4390</v>
      </c>
      <c r="M38" s="90" t="s">
        <v>4391</v>
      </c>
      <c r="N38" s="90" t="s">
        <v>4392</v>
      </c>
      <c r="O38" s="90" t="s">
        <v>4393</v>
      </c>
      <c r="S38" s="70"/>
      <c r="T38" s="90">
        <v>1.3939999999999999</v>
      </c>
      <c r="U38" s="90">
        <v>2.0619999999999998</v>
      </c>
      <c r="V38" s="90">
        <v>3.637</v>
      </c>
      <c r="W38" s="90">
        <v>1.48</v>
      </c>
      <c r="X38" s="90">
        <v>2.7879999999999998</v>
      </c>
      <c r="Z38" s="70"/>
      <c r="AA38" s="90" t="s">
        <v>4384</v>
      </c>
      <c r="AB38" s="90" t="s">
        <v>4385</v>
      </c>
      <c r="AC38" s="90" t="s">
        <v>4386</v>
      </c>
      <c r="AD38" s="90" t="s">
        <v>4387</v>
      </c>
      <c r="AE38" s="90" t="s">
        <v>4388</v>
      </c>
      <c r="BA38" s="45"/>
      <c r="BB38" s="45"/>
      <c r="BC38" s="45"/>
      <c r="BD38" s="45"/>
      <c r="BE38" s="45"/>
      <c r="BF38" s="45"/>
    </row>
    <row r="39" spans="1:58" x14ac:dyDescent="0.2">
      <c r="A39" s="70" t="s">
        <v>4205</v>
      </c>
      <c r="B39" s="68">
        <f>AVERAGE(E114:I114)</f>
        <v>0.192522834</v>
      </c>
      <c r="C39" s="68">
        <v>0.39373999999999998</v>
      </c>
      <c r="D39" s="68">
        <v>0</v>
      </c>
      <c r="E39" s="68">
        <v>0</v>
      </c>
      <c r="F39" s="68">
        <v>1</v>
      </c>
      <c r="G39" s="19">
        <v>552</v>
      </c>
      <c r="J39" s="84" t="s">
        <v>4254</v>
      </c>
      <c r="K39" s="92" t="s">
        <v>4397</v>
      </c>
      <c r="L39" s="92">
        <v>-4.4699999999999997E-2</v>
      </c>
      <c r="M39" s="92" t="s">
        <v>4398</v>
      </c>
      <c r="N39" s="92">
        <v>2E-3</v>
      </c>
      <c r="O39" s="92" t="s">
        <v>4399</v>
      </c>
      <c r="P39" s="68"/>
      <c r="S39" s="84" t="s">
        <v>4254</v>
      </c>
      <c r="T39" s="92">
        <v>1.7999999999999999E-2</v>
      </c>
      <c r="U39" s="92">
        <v>-2.1299999999999999E-2</v>
      </c>
      <c r="V39" s="92" t="s">
        <v>4442</v>
      </c>
      <c r="W39" s="92">
        <v>1E-4</v>
      </c>
      <c r="X39" s="92">
        <v>7.9600000000000004E-2</v>
      </c>
      <c r="Z39" s="84" t="s">
        <v>4254</v>
      </c>
      <c r="AA39" s="92">
        <v>8.0500000000000002E-2</v>
      </c>
      <c r="AB39" s="92">
        <v>-6.9400000000000003E-2</v>
      </c>
      <c r="AC39" s="92" t="s">
        <v>4394</v>
      </c>
      <c r="AD39" s="92" t="s">
        <v>4395</v>
      </c>
      <c r="AE39" s="92" t="s">
        <v>4396</v>
      </c>
    </row>
    <row r="40" spans="1:58" x14ac:dyDescent="0.2">
      <c r="A40" s="70" t="s">
        <v>4172</v>
      </c>
      <c r="B40" s="68">
        <f>AVERAGE('Final Data - Treat'!BL3:BP184)</f>
        <v>2.4194198555158404</v>
      </c>
      <c r="C40" s="68">
        <f>_xlfn.STDEV.S('Final Data - Treat'!BL3:BP184)</f>
        <v>2.4485808371281901</v>
      </c>
      <c r="D40" s="68">
        <v>0.2011343951618926</v>
      </c>
      <c r="E40" s="68">
        <v>1.4851667759050651</v>
      </c>
      <c r="F40" s="68">
        <v>10.328571478127515</v>
      </c>
      <c r="G40" s="19">
        <v>506</v>
      </c>
      <c r="J40" s="70"/>
      <c r="K40" s="90" t="s">
        <v>4405</v>
      </c>
      <c r="L40" s="90" t="s">
        <v>4406</v>
      </c>
      <c r="M40" s="90" t="s">
        <v>4407</v>
      </c>
      <c r="N40" s="90" t="s">
        <v>4408</v>
      </c>
      <c r="O40" s="90" t="s">
        <v>4409</v>
      </c>
      <c r="P40" s="68"/>
      <c r="S40" s="70"/>
      <c r="T40" s="90">
        <v>0.34499999999999997</v>
      </c>
      <c r="U40" s="90">
        <v>-0.58499999999999996</v>
      </c>
      <c r="V40" s="90">
        <v>-2.9060000000000001</v>
      </c>
      <c r="W40" s="90">
        <v>7.1999999999999995E-2</v>
      </c>
      <c r="X40" s="90">
        <v>1.119</v>
      </c>
      <c r="Z40" s="70"/>
      <c r="AA40" s="90" t="s">
        <v>4400</v>
      </c>
      <c r="AB40" s="90" t="s">
        <v>4401</v>
      </c>
      <c r="AC40" s="90" t="s">
        <v>4402</v>
      </c>
      <c r="AD40" s="90" t="s">
        <v>4403</v>
      </c>
      <c r="AE40" s="90" t="s">
        <v>4404</v>
      </c>
    </row>
    <row r="41" spans="1:58" ht="17" thickBot="1" x14ac:dyDescent="0.25">
      <c r="A41" s="70" t="s">
        <v>4173</v>
      </c>
      <c r="B41" s="68">
        <f>AVERAGE('Final Data - Treat'!BW3:CA184)</f>
        <v>0.29502435067873262</v>
      </c>
      <c r="C41" s="68">
        <f>_xlfn.STDEV.S('Final Data - Treat'!BW3:CA184)</f>
        <v>0.20101911065277916</v>
      </c>
      <c r="D41" s="19">
        <v>2.8730000000000002E-2</v>
      </c>
      <c r="E41" s="19">
        <v>0.26200000000000001</v>
      </c>
      <c r="F41" s="19">
        <v>0.72436999999999996</v>
      </c>
      <c r="G41" s="19">
        <v>442</v>
      </c>
      <c r="J41" s="133" t="s">
        <v>4267</v>
      </c>
      <c r="K41" s="134">
        <v>0.94299999999999995</v>
      </c>
      <c r="L41" s="134">
        <v>0.99299999999999999</v>
      </c>
      <c r="M41" s="134">
        <v>0.997</v>
      </c>
      <c r="N41" s="134">
        <v>0.94</v>
      </c>
      <c r="O41" s="134">
        <v>0.93799999999999994</v>
      </c>
      <c r="P41" s="68"/>
      <c r="S41" s="133" t="s">
        <v>4267</v>
      </c>
      <c r="T41" s="134">
        <v>0.97299999999999998</v>
      </c>
      <c r="U41" s="134">
        <v>0.997</v>
      </c>
      <c r="V41" s="134">
        <v>0.999</v>
      </c>
      <c r="W41" s="134">
        <v>0.96799999999999997</v>
      </c>
      <c r="X41" s="134">
        <v>0.89500000000000002</v>
      </c>
      <c r="Z41" s="133" t="s">
        <v>4267</v>
      </c>
      <c r="AA41" s="134">
        <v>0.96</v>
      </c>
      <c r="AB41" s="134">
        <v>0.99299999999999999</v>
      </c>
      <c r="AC41" s="134">
        <v>0.998</v>
      </c>
      <c r="AD41" s="134">
        <v>0.97899999999999998</v>
      </c>
      <c r="AE41" s="134">
        <v>0.93799999999999994</v>
      </c>
    </row>
    <row r="42" spans="1:58" ht="17" thickTop="1" x14ac:dyDescent="0.2">
      <c r="A42" s="70" t="s">
        <v>4174</v>
      </c>
      <c r="B42" s="68">
        <f>AVERAGE('Final Data - Treat'!CH3:CL184)</f>
        <v>-1.0892912000000017E-2</v>
      </c>
      <c r="C42" s="68">
        <f>_xlfn.STDEV.S('Final Data - Treat'!CH3:CL184)</f>
        <v>0.14405431212911962</v>
      </c>
      <c r="D42" s="19">
        <v>-0.47170000000000001</v>
      </c>
      <c r="E42" s="19">
        <v>2.4500000000000001E-2</v>
      </c>
      <c r="F42" s="19">
        <v>0.16917829999999984</v>
      </c>
      <c r="G42" s="19">
        <v>500</v>
      </c>
      <c r="J42" s="84"/>
      <c r="K42" s="92"/>
      <c r="L42" s="92"/>
      <c r="M42" s="92"/>
      <c r="N42" s="92"/>
      <c r="O42" s="92"/>
      <c r="P42" s="68"/>
    </row>
    <row r="43" spans="1:58" x14ac:dyDescent="0.2">
      <c r="A43" s="70" t="s">
        <v>4325</v>
      </c>
      <c r="B43" s="68">
        <f>AVERAGE('Final Data - Treat'!CS3:CW184)</f>
        <v>18.14429429091625</v>
      </c>
      <c r="C43" s="68">
        <f>_xlfn.STDEV.S('Final Data - Treat'!CS3:CW184)</f>
        <v>1.9702759105996079</v>
      </c>
      <c r="D43" s="68">
        <v>14.662305001011488</v>
      </c>
      <c r="E43" s="68">
        <v>18.081689202983632</v>
      </c>
      <c r="F43" s="68">
        <v>22.018022109317169</v>
      </c>
      <c r="G43" s="19">
        <v>494</v>
      </c>
      <c r="J43" s="84"/>
      <c r="K43" s="92"/>
      <c r="L43" s="92"/>
      <c r="M43" s="92"/>
      <c r="N43" s="92"/>
      <c r="O43" s="92"/>
      <c r="P43" s="68"/>
    </row>
    <row r="44" spans="1:58" x14ac:dyDescent="0.2">
      <c r="A44" s="54" t="s">
        <v>4114</v>
      </c>
      <c r="P44" s="82"/>
    </row>
    <row r="45" spans="1:58" x14ac:dyDescent="0.2">
      <c r="A45" s="70" t="s">
        <v>4202</v>
      </c>
      <c r="B45" s="68">
        <f>AVERAGE(J106:L106)</f>
        <v>0.47890541666666664</v>
      </c>
      <c r="C45" s="68">
        <v>0.49246666666666666</v>
      </c>
      <c r="D45" s="68">
        <v>0</v>
      </c>
      <c r="E45" s="68">
        <v>0</v>
      </c>
      <c r="F45" s="68">
        <v>1</v>
      </c>
      <c r="G45" s="19">
        <v>405</v>
      </c>
      <c r="I45" s="68"/>
      <c r="P45" s="68"/>
    </row>
    <row r="46" spans="1:58" x14ac:dyDescent="0.2">
      <c r="A46" s="70" t="s">
        <v>4203</v>
      </c>
      <c r="B46" s="68">
        <f>AVERAGE(J108:L108)</f>
        <v>0.90809742333333332</v>
      </c>
      <c r="C46" s="68">
        <v>0.28846666666666665</v>
      </c>
      <c r="D46" s="68">
        <v>0</v>
      </c>
      <c r="E46" s="68">
        <v>0</v>
      </c>
      <c r="F46" s="68">
        <v>1</v>
      </c>
      <c r="G46" s="19">
        <v>405</v>
      </c>
      <c r="I46" s="68"/>
      <c r="P46" s="82"/>
    </row>
    <row r="47" spans="1:58" x14ac:dyDescent="0.2">
      <c r="A47" s="70" t="s">
        <v>4204</v>
      </c>
      <c r="B47" s="68">
        <f>AVERAGE(J110:L110)</f>
        <v>0.93055877333333337</v>
      </c>
      <c r="C47" s="68">
        <v>0.25416666666666671</v>
      </c>
      <c r="D47" s="68">
        <v>0</v>
      </c>
      <c r="E47" s="68">
        <v>0</v>
      </c>
      <c r="F47" s="68">
        <v>1</v>
      </c>
      <c r="G47" s="19">
        <v>405</v>
      </c>
      <c r="I47" s="68"/>
      <c r="P47" s="68"/>
    </row>
    <row r="48" spans="1:58" x14ac:dyDescent="0.2">
      <c r="A48" s="70" t="s">
        <v>4248</v>
      </c>
      <c r="B48" s="68">
        <f>AVERAGE(J112:L112)</f>
        <v>3.4672100000000004E-2</v>
      </c>
      <c r="C48" s="68">
        <v>1.2500000000000002E-2</v>
      </c>
      <c r="D48" s="68">
        <v>4.3676199999999999E-4</v>
      </c>
      <c r="E48" s="68">
        <v>3.3431083333333333E-2</v>
      </c>
      <c r="F48" s="68">
        <v>9.4450999999999993E-2</v>
      </c>
      <c r="G48" s="19">
        <v>391</v>
      </c>
      <c r="I48" s="68"/>
      <c r="P48" s="82"/>
    </row>
    <row r="49" spans="1:16" x14ac:dyDescent="0.2">
      <c r="A49" s="70" t="s">
        <v>4205</v>
      </c>
      <c r="B49" s="68">
        <f>AVERAGE(J114:L114)</f>
        <v>0.46514096999999999</v>
      </c>
      <c r="C49" s="68">
        <v>0.49503333333333338</v>
      </c>
      <c r="D49" s="68">
        <v>0</v>
      </c>
      <c r="E49" s="68">
        <v>0</v>
      </c>
      <c r="F49" s="68">
        <v>1</v>
      </c>
      <c r="G49" s="19">
        <v>396</v>
      </c>
      <c r="P49" s="68"/>
    </row>
    <row r="50" spans="1:16" x14ac:dyDescent="0.2">
      <c r="A50" s="70" t="s">
        <v>4172</v>
      </c>
      <c r="B50" s="68">
        <f>AVERAGE('Final Data - Treat'!BQ3:BS184)</f>
        <v>2.9774923447193804</v>
      </c>
      <c r="C50" s="68">
        <f>_xlfn.STDEV.S('Final Data - Treat'!BQ3:BS184)</f>
        <v>2.9154364111115467</v>
      </c>
      <c r="D50" s="68">
        <v>0.2011343951618926</v>
      </c>
      <c r="E50" s="68">
        <v>1.8516324369999999</v>
      </c>
      <c r="F50" s="68">
        <v>10.328571478127515</v>
      </c>
      <c r="G50" s="19">
        <v>343</v>
      </c>
      <c r="P50" s="68"/>
    </row>
    <row r="51" spans="1:16" x14ac:dyDescent="0.2">
      <c r="A51" s="70" t="s">
        <v>4173</v>
      </c>
      <c r="B51" s="68">
        <f>AVERAGE('Final Data - Treat'!CB3:CD184)</f>
        <v>0.31379895937500013</v>
      </c>
      <c r="C51" s="68">
        <f>_xlfn.STDEV.S('Final Data - Treat'!CB3:CD184)</f>
        <v>0.20761073762023435</v>
      </c>
      <c r="D51" s="19">
        <v>2.8730000000000002E-2</v>
      </c>
      <c r="E51" s="68">
        <v>0.28800000000000003</v>
      </c>
      <c r="F51" s="19">
        <v>0.72436999999999996</v>
      </c>
      <c r="G51" s="19">
        <v>320</v>
      </c>
      <c r="P51" s="68"/>
    </row>
    <row r="52" spans="1:16" x14ac:dyDescent="0.2">
      <c r="A52" s="70" t="s">
        <v>4174</v>
      </c>
      <c r="B52" s="68">
        <f>AVERAGE('Final Data - Treat'!CM3:CO184)</f>
        <v>-2.6133578106508917E-2</v>
      </c>
      <c r="C52" s="68">
        <f>_xlfn.STDEV.S('Final Data - Treat'!CM3:CO184)</f>
        <v>0.15348277056190937</v>
      </c>
      <c r="D52" s="19">
        <v>-0.47170000000000001</v>
      </c>
      <c r="E52" s="19">
        <v>1.2E-2</v>
      </c>
      <c r="F52" s="19">
        <v>0.16917829999999984</v>
      </c>
      <c r="G52" s="19">
        <v>338</v>
      </c>
      <c r="P52" s="68"/>
    </row>
    <row r="53" spans="1:16" x14ac:dyDescent="0.2">
      <c r="A53" s="70" t="s">
        <v>4325</v>
      </c>
      <c r="B53" s="68">
        <f>AVERAGE('Final Data - Treat'!CX3:CZ184)</f>
        <v>18.012497984799086</v>
      </c>
      <c r="C53" s="68">
        <f>_xlfn.STDEV.S('Final Data - Treat'!CX3:CZ184)</f>
        <v>1.9235367563671792</v>
      </c>
      <c r="D53" s="68">
        <v>14.649386077589101</v>
      </c>
      <c r="E53" s="68">
        <v>17.72741041349768</v>
      </c>
      <c r="F53" s="68">
        <v>22.018022109317169</v>
      </c>
      <c r="G53" s="19">
        <v>359</v>
      </c>
      <c r="P53" s="68"/>
    </row>
    <row r="54" spans="1:16" x14ac:dyDescent="0.2">
      <c r="P54" s="82"/>
    </row>
    <row r="55" spans="1:16" x14ac:dyDescent="0.2">
      <c r="A55" s="34" t="s">
        <v>4080</v>
      </c>
      <c r="B55" s="34"/>
      <c r="C55" s="34"/>
      <c r="D55" s="34"/>
      <c r="E55" s="34"/>
      <c r="F55" s="34"/>
      <c r="G55" s="34">
        <f>G25+G35+G45</f>
        <v>1262</v>
      </c>
    </row>
    <row r="57" spans="1:16" x14ac:dyDescent="0.2">
      <c r="A57" s="54" t="s">
        <v>4419</v>
      </c>
      <c r="B57" s="54"/>
      <c r="C57" s="54"/>
      <c r="D57" s="54"/>
      <c r="E57" s="54"/>
      <c r="F57" s="54"/>
      <c r="G57" s="54"/>
    </row>
    <row r="58" spans="1:16" x14ac:dyDescent="0.2">
      <c r="A58" s="70" t="s">
        <v>4202</v>
      </c>
      <c r="B58" s="68">
        <v>2.8335291999999998E-2</v>
      </c>
      <c r="C58" s="68">
        <v>0.15128181818181818</v>
      </c>
      <c r="D58" s="68">
        <v>0</v>
      </c>
      <c r="E58" s="68">
        <v>0</v>
      </c>
      <c r="F58" s="68">
        <v>1</v>
      </c>
      <c r="G58" s="19">
        <v>1255</v>
      </c>
    </row>
    <row r="59" spans="1:16" x14ac:dyDescent="0.2">
      <c r="A59" s="70" t="s">
        <v>4203</v>
      </c>
      <c r="B59" s="68">
        <v>4.0054197272727271E-2</v>
      </c>
      <c r="C59" s="68">
        <v>9.4777250037166347E-2</v>
      </c>
      <c r="D59" s="68">
        <v>0</v>
      </c>
      <c r="E59" s="68">
        <v>0</v>
      </c>
      <c r="F59" s="68">
        <v>1</v>
      </c>
      <c r="G59" s="19">
        <v>1255</v>
      </c>
    </row>
    <row r="60" spans="1:16" x14ac:dyDescent="0.2">
      <c r="A60" s="70" t="s">
        <v>4204</v>
      </c>
      <c r="B60" s="68">
        <v>3.4231868181818177E-2</v>
      </c>
      <c r="C60" s="68">
        <v>0.15893636363636365</v>
      </c>
      <c r="D60" s="68">
        <v>0</v>
      </c>
      <c r="E60" s="68">
        <v>0</v>
      </c>
      <c r="F60" s="68">
        <v>1</v>
      </c>
      <c r="G60" s="19">
        <v>1255</v>
      </c>
    </row>
    <row r="61" spans="1:16" x14ac:dyDescent="0.2">
      <c r="A61" s="70" t="s">
        <v>4248</v>
      </c>
      <c r="B61" s="68">
        <v>2.2699400000000005E-2</v>
      </c>
      <c r="C61" s="68">
        <v>5.1909090909090906E-3</v>
      </c>
      <c r="D61" s="68">
        <v>0.11044</v>
      </c>
      <c r="E61" s="68">
        <v>2.1708999999999999E-2</v>
      </c>
      <c r="F61" s="68">
        <v>9.2981999999999995E-2</v>
      </c>
      <c r="G61" s="19">
        <v>1261</v>
      </c>
    </row>
    <row r="62" spans="1:16" x14ac:dyDescent="0.2">
      <c r="A62" s="70" t="s">
        <v>4205</v>
      </c>
      <c r="B62" s="68">
        <v>0.35647006090909089</v>
      </c>
      <c r="C62" s="68">
        <v>0.46896363636363636</v>
      </c>
      <c r="D62" s="68">
        <v>0</v>
      </c>
      <c r="E62" s="68">
        <v>0</v>
      </c>
      <c r="F62" s="68">
        <v>1</v>
      </c>
      <c r="G62" s="19">
        <v>1254</v>
      </c>
    </row>
    <row r="63" spans="1:16" x14ac:dyDescent="0.2">
      <c r="A63" s="70" t="s">
        <v>4172</v>
      </c>
      <c r="B63" s="68">
        <f>AVERAGE('Final Data - Control'!BI3:BS184)</f>
        <v>2.6813445709856589</v>
      </c>
      <c r="C63" s="68">
        <f>_xlfn.STDEV.S('Final Data - Control'!BI3:BS184)</f>
        <v>2.5962253977702336</v>
      </c>
      <c r="D63" s="68">
        <v>0.52583789730000008</v>
      </c>
      <c r="E63" s="68">
        <v>1.8372010780000001</v>
      </c>
      <c r="F63" s="68">
        <v>11.025982470999988</v>
      </c>
      <c r="G63" s="19">
        <v>1081</v>
      </c>
    </row>
    <row r="64" spans="1:16" x14ac:dyDescent="0.2">
      <c r="A64" s="70" t="s">
        <v>4173</v>
      </c>
      <c r="B64" s="68">
        <f>AVERAGE('Final Data - Control'!BT3:CD184)</f>
        <v>0.3176177421645639</v>
      </c>
      <c r="C64" s="68">
        <f>_xlfn.STDEV.S('Final Data - Control'!BT3:CD184)</f>
        <v>0.24537802376484455</v>
      </c>
      <c r="D64" s="68">
        <v>1.8501305000000012E-3</v>
      </c>
      <c r="E64" s="68">
        <v>0.2836012</v>
      </c>
      <c r="F64" s="68">
        <v>0.86766592399999853</v>
      </c>
      <c r="G64" s="19">
        <v>872</v>
      </c>
    </row>
    <row r="65" spans="1:7" x14ac:dyDescent="0.2">
      <c r="A65" s="70" t="s">
        <v>4174</v>
      </c>
      <c r="B65" s="68">
        <f>AVERAGE('Final Data - Control'!CE3:CO184)</f>
        <v>-3.9112432143830117E-2</v>
      </c>
      <c r="C65" s="68">
        <f>_xlfn.STDEV.S('Final Data - Control'!CE3:CO184)</f>
        <v>0.17641255011273727</v>
      </c>
      <c r="D65" s="68">
        <v>-0.59402007594999995</v>
      </c>
      <c r="E65" s="68">
        <v>1.3804819999999999E-2</v>
      </c>
      <c r="F65" s="68">
        <v>0.13094384999999997</v>
      </c>
      <c r="G65" s="19">
        <v>1060</v>
      </c>
    </row>
    <row r="66" spans="1:7" x14ac:dyDescent="0.2">
      <c r="A66" s="70" t="s">
        <v>4325</v>
      </c>
      <c r="B66" s="68">
        <f>AVERAGE('Final Data - Control'!CP3:CZ184)</f>
        <v>19.789483390110377</v>
      </c>
      <c r="C66" s="68">
        <f>_xlfn.STDEV.S('Final Data - Control'!CP3:CZ184)</f>
        <v>1.8613566039199887</v>
      </c>
      <c r="D66" s="68">
        <v>16.471776900977758</v>
      </c>
      <c r="E66" s="68">
        <v>19.849836886188896</v>
      </c>
      <c r="F66" s="68">
        <v>23.290190403071897</v>
      </c>
      <c r="G66" s="19">
        <v>1109</v>
      </c>
    </row>
    <row r="67" spans="1:7" x14ac:dyDescent="0.2">
      <c r="A67" s="142" t="s">
        <v>4111</v>
      </c>
      <c r="B67" s="68"/>
      <c r="C67" s="68"/>
      <c r="D67" s="68"/>
      <c r="E67" s="68"/>
      <c r="F67" s="68"/>
    </row>
    <row r="68" spans="1:7" x14ac:dyDescent="0.2">
      <c r="A68" s="70" t="s">
        <v>4202</v>
      </c>
      <c r="B68" s="68">
        <v>1.0329670000000001E-2</v>
      </c>
      <c r="C68" s="68">
        <v>8.1833333333333327E-2</v>
      </c>
      <c r="D68" s="68">
        <v>0</v>
      </c>
      <c r="E68" s="68">
        <v>0</v>
      </c>
      <c r="F68" s="68">
        <v>1</v>
      </c>
      <c r="G68" s="19">
        <v>279</v>
      </c>
    </row>
    <row r="69" spans="1:7" x14ac:dyDescent="0.2">
      <c r="A69" s="70" t="s">
        <v>4203</v>
      </c>
      <c r="B69" s="68">
        <v>6.9633333333333327E-3</v>
      </c>
      <c r="C69" s="68">
        <v>6.8100000000000008E-2</v>
      </c>
      <c r="D69" s="68">
        <v>0</v>
      </c>
      <c r="E69" s="68">
        <v>0</v>
      </c>
      <c r="F69" s="68">
        <v>1</v>
      </c>
      <c r="G69" s="19">
        <v>279</v>
      </c>
    </row>
    <row r="70" spans="1:7" x14ac:dyDescent="0.2">
      <c r="A70" s="70" t="s">
        <v>4204</v>
      </c>
      <c r="B70" s="68">
        <v>6.9633333333333327E-3</v>
      </c>
      <c r="C70" s="68">
        <v>6.8100000000000008E-2</v>
      </c>
      <c r="D70" s="68">
        <v>0</v>
      </c>
      <c r="E70" s="68">
        <v>0</v>
      </c>
      <c r="F70" s="68">
        <v>1</v>
      </c>
      <c r="G70" s="19">
        <v>279</v>
      </c>
    </row>
    <row r="71" spans="1:7" x14ac:dyDescent="0.2">
      <c r="A71" s="70" t="s">
        <v>4248</v>
      </c>
      <c r="B71" s="68">
        <v>2.175553333333333E-2</v>
      </c>
      <c r="C71" s="68">
        <v>4.4999999999999997E-3</v>
      </c>
      <c r="D71" s="68">
        <v>1.3986999999999999E-2</v>
      </c>
      <c r="E71" s="68">
        <v>2.1079000000000001E-2</v>
      </c>
      <c r="F71" s="68">
        <v>6.5763000000000002E-2</v>
      </c>
      <c r="G71" s="19">
        <v>286</v>
      </c>
    </row>
    <row r="72" spans="1:7" x14ac:dyDescent="0.2">
      <c r="A72" s="70" t="s">
        <v>4205</v>
      </c>
      <c r="B72" s="68">
        <v>0.23672462000000002</v>
      </c>
      <c r="C72" s="68">
        <v>0.42493333333333333</v>
      </c>
      <c r="D72" s="68">
        <v>0</v>
      </c>
      <c r="E72" s="68">
        <v>0</v>
      </c>
      <c r="F72" s="68">
        <v>1</v>
      </c>
      <c r="G72" s="19">
        <v>286</v>
      </c>
    </row>
    <row r="73" spans="1:7" x14ac:dyDescent="0.2">
      <c r="A73" s="70" t="s">
        <v>4172</v>
      </c>
      <c r="B73" s="68">
        <f>AVERAGE('Final Data - Control'!BI3:BK184)</f>
        <v>2.3186059600993878</v>
      </c>
      <c r="C73" s="68">
        <f>_xlfn.STDEV.S('Final Data - Control'!BI3:BK184)</f>
        <v>2.3295426296067494</v>
      </c>
      <c r="D73" s="68">
        <v>0.52583789730000008</v>
      </c>
      <c r="E73" s="68">
        <v>1.5289999999999999</v>
      </c>
      <c r="F73" s="68">
        <v>11.025982470999988</v>
      </c>
      <c r="G73" s="19">
        <v>228</v>
      </c>
    </row>
    <row r="74" spans="1:7" x14ac:dyDescent="0.2">
      <c r="A74" s="70" t="s">
        <v>4173</v>
      </c>
      <c r="B74" s="68">
        <f>AVERAGE('Final Data - Control'!BT3:BV184)</f>
        <v>0.32099985327734371</v>
      </c>
      <c r="C74" s="68">
        <f>_xlfn.STDEV.S('Final Data - Control'!BT3:BV184)</f>
        <v>0.22024831760492675</v>
      </c>
      <c r="D74" s="68">
        <v>1.8501305000000012E-3</v>
      </c>
      <c r="E74" s="68">
        <v>0.30499200000000004</v>
      </c>
      <c r="F74" s="68">
        <v>0.86766592399999853</v>
      </c>
      <c r="G74" s="19">
        <v>128</v>
      </c>
    </row>
    <row r="75" spans="1:7" x14ac:dyDescent="0.2">
      <c r="A75" s="70" t="s">
        <v>4174</v>
      </c>
      <c r="B75" s="68">
        <f>AVERAGE('Final Data - Control'!CE3:CG184)</f>
        <v>-1.3454363365279498E-2</v>
      </c>
      <c r="C75" s="68">
        <f>_xlfn.STDEV.S('Final Data - Control'!CE3:CG184)</f>
        <v>0.15126106582935347</v>
      </c>
      <c r="D75" s="68">
        <v>-0.59402007594999995</v>
      </c>
      <c r="E75" s="68">
        <v>2.3906E-2</v>
      </c>
      <c r="F75" s="68">
        <v>0.13094384999999997</v>
      </c>
      <c r="G75" s="19">
        <v>161</v>
      </c>
    </row>
    <row r="76" spans="1:7" x14ac:dyDescent="0.2">
      <c r="A76" s="70" t="s">
        <v>4325</v>
      </c>
      <c r="B76" s="68">
        <f>AVERAGE('Final Data - Control'!CP3:CR184)</f>
        <v>19.547576561691695</v>
      </c>
      <c r="C76" s="68">
        <f>_xlfn.STDEV.S('Final Data - Control'!CP3:CR184)</f>
        <v>1.9823837970255533</v>
      </c>
      <c r="D76" s="68">
        <v>16.471776900977758</v>
      </c>
      <c r="E76" s="68">
        <v>19.543147722536673</v>
      </c>
      <c r="F76" s="68">
        <v>23.290190403071897</v>
      </c>
      <c r="G76" s="19">
        <v>252</v>
      </c>
    </row>
    <row r="77" spans="1:7" x14ac:dyDescent="0.2">
      <c r="A77" s="142" t="s">
        <v>4435</v>
      </c>
      <c r="B77" s="68"/>
    </row>
    <row r="78" spans="1:7" x14ac:dyDescent="0.2">
      <c r="A78" s="70" t="s">
        <v>4202</v>
      </c>
      <c r="B78" s="68">
        <v>2.2274490400000003E-2</v>
      </c>
      <c r="C78" s="68">
        <v>0.14727999999999999</v>
      </c>
      <c r="D78" s="68">
        <v>0</v>
      </c>
      <c r="E78" s="68">
        <v>0</v>
      </c>
      <c r="F78" s="68">
        <v>1</v>
      </c>
      <c r="G78" s="19">
        <v>574</v>
      </c>
    </row>
    <row r="79" spans="1:7" x14ac:dyDescent="0.2">
      <c r="A79" s="70" t="s">
        <v>4203</v>
      </c>
      <c r="B79" s="68">
        <v>1.8643613999999996E-2</v>
      </c>
      <c r="C79" s="68">
        <v>0.13366</v>
      </c>
      <c r="D79" s="68">
        <v>0</v>
      </c>
      <c r="E79" s="68">
        <v>0</v>
      </c>
      <c r="F79" s="68">
        <v>1</v>
      </c>
      <c r="G79" s="19">
        <v>574</v>
      </c>
    </row>
    <row r="80" spans="1:7" x14ac:dyDescent="0.2">
      <c r="A80" s="70" t="s">
        <v>4204</v>
      </c>
      <c r="B80" s="68">
        <v>2.3872287999999998E-2</v>
      </c>
      <c r="C80" s="68">
        <v>0.15126000000000001</v>
      </c>
      <c r="D80" s="68">
        <v>0</v>
      </c>
      <c r="E80" s="68">
        <v>0</v>
      </c>
      <c r="F80" s="68">
        <v>1</v>
      </c>
      <c r="G80" s="19">
        <v>574</v>
      </c>
    </row>
    <row r="81" spans="1:18" x14ac:dyDescent="0.2">
      <c r="A81" s="70" t="s">
        <v>4248</v>
      </c>
      <c r="B81" s="68">
        <v>2.2591259999999998E-2</v>
      </c>
      <c r="C81" s="68">
        <v>5.6600000000000001E-3</v>
      </c>
      <c r="D81" s="68">
        <v>1.1044E-2</v>
      </c>
      <c r="E81" s="68">
        <v>2.1449780000000002E-2</v>
      </c>
      <c r="F81" s="68">
        <v>9.2981999999999995E-2</v>
      </c>
      <c r="G81" s="19">
        <v>572</v>
      </c>
    </row>
    <row r="82" spans="1:18" x14ac:dyDescent="0.2">
      <c r="A82" s="70" t="s">
        <v>4205</v>
      </c>
      <c r="B82" s="68">
        <v>0.35394539400000002</v>
      </c>
      <c r="C82" s="68">
        <v>0.47737999999999997</v>
      </c>
      <c r="D82" s="68">
        <v>0</v>
      </c>
      <c r="E82" s="68">
        <v>0</v>
      </c>
      <c r="F82" s="68">
        <v>1</v>
      </c>
      <c r="G82" s="19">
        <v>568</v>
      </c>
    </row>
    <row r="83" spans="1:18" x14ac:dyDescent="0.2">
      <c r="A83" s="70" t="s">
        <v>4172</v>
      </c>
      <c r="B83" s="68">
        <f>AVERAGE('Final Data - Control'!BL3:BP184)</f>
        <v>2.8137637450663884</v>
      </c>
      <c r="C83" s="68">
        <f>_xlfn.STDEV.S('Final Data - Control'!BL3:BP184)</f>
        <v>2.5716912257285798</v>
      </c>
      <c r="D83" s="68">
        <v>0.52583789730000008</v>
      </c>
      <c r="E83" s="68">
        <v>1.9559192935359599</v>
      </c>
      <c r="F83" s="68">
        <v>11.025982470999988</v>
      </c>
      <c r="G83" s="19">
        <v>507</v>
      </c>
    </row>
    <row r="84" spans="1:18" x14ac:dyDescent="0.2">
      <c r="A84" s="70" t="s">
        <v>4173</v>
      </c>
      <c r="B84" s="68">
        <f>AVERAGE('Final Data - Control'!BW3:CA184)</f>
        <v>0.32616737419128289</v>
      </c>
      <c r="C84" s="68">
        <f>_xlfn.STDEV.S('Final Data - Control'!BW3:CA184)</f>
        <v>0.25312260048005192</v>
      </c>
      <c r="D84" s="68">
        <v>1.8501305000000012E-3</v>
      </c>
      <c r="E84" s="68">
        <v>0.28481445300000002</v>
      </c>
      <c r="F84" s="68">
        <v>0.86766592399999853</v>
      </c>
      <c r="G84" s="19">
        <v>413</v>
      </c>
    </row>
    <row r="85" spans="1:18" x14ac:dyDescent="0.2">
      <c r="A85" s="70" t="s">
        <v>4174</v>
      </c>
      <c r="B85" s="68">
        <f>AVERAGE('Final Data - Control'!CH3:CL184)</f>
        <v>-3.5652976959925767E-2</v>
      </c>
      <c r="C85" s="68">
        <f>_xlfn.STDEV.S('Final Data - Control'!CH3:CL184)</f>
        <v>0.18157294177128752</v>
      </c>
      <c r="D85" s="68">
        <v>-0.59402007594999995</v>
      </c>
      <c r="E85" s="68">
        <v>1.8946919E-2</v>
      </c>
      <c r="F85" s="68">
        <v>0.13094384999999997</v>
      </c>
      <c r="G85" s="19">
        <v>539</v>
      </c>
    </row>
    <row r="86" spans="1:18" x14ac:dyDescent="0.2">
      <c r="A86" s="70" t="s">
        <v>4325</v>
      </c>
      <c r="B86" s="68">
        <f>AVERAGE('Final Data - Control'!CS3:CW184)</f>
        <v>19.953790715590678</v>
      </c>
      <c r="C86" s="68">
        <f>_xlfn.STDEV.S('Final Data - Control'!CS3:CW184)</f>
        <v>1.8078432025429176</v>
      </c>
      <c r="D86" s="68">
        <v>16.471776900977758</v>
      </c>
      <c r="E86" s="68">
        <v>19.967762230680371</v>
      </c>
      <c r="F86" s="68">
        <v>23.290190403071897</v>
      </c>
      <c r="G86" s="19">
        <v>534</v>
      </c>
    </row>
    <row r="87" spans="1:18" x14ac:dyDescent="0.2">
      <c r="A87" s="142" t="s">
        <v>4114</v>
      </c>
    </row>
    <row r="88" spans="1:18" x14ac:dyDescent="0.2">
      <c r="A88" s="70" t="s">
        <v>4202</v>
      </c>
      <c r="B88" s="68">
        <v>5.6442249999999999E-2</v>
      </c>
      <c r="C88" s="68">
        <v>0.22740000000000002</v>
      </c>
      <c r="D88" s="68">
        <v>0</v>
      </c>
      <c r="E88" s="68">
        <v>0</v>
      </c>
      <c r="F88" s="68">
        <v>1</v>
      </c>
      <c r="G88" s="19">
        <v>402</v>
      </c>
    </row>
    <row r="89" spans="1:18" x14ac:dyDescent="0.2">
      <c r="A89" s="70" t="s">
        <v>4203</v>
      </c>
      <c r="B89" s="68">
        <v>0.10882936666666666</v>
      </c>
      <c r="C89" s="68">
        <v>0.28210000000000002</v>
      </c>
      <c r="D89" s="68">
        <v>0</v>
      </c>
      <c r="E89" s="68">
        <v>0</v>
      </c>
      <c r="F89" s="68">
        <v>1</v>
      </c>
      <c r="G89" s="19">
        <v>402</v>
      </c>
    </row>
    <row r="90" spans="1:18" x14ac:dyDescent="0.2">
      <c r="A90" s="70" t="s">
        <v>4204</v>
      </c>
      <c r="B90" s="68">
        <v>7.8766369999999988E-2</v>
      </c>
      <c r="C90" s="68">
        <v>0.26256666666666667</v>
      </c>
      <c r="D90" s="68">
        <v>0</v>
      </c>
      <c r="E90" s="68">
        <v>0</v>
      </c>
      <c r="F90" s="68">
        <v>1</v>
      </c>
      <c r="G90" s="19">
        <v>402</v>
      </c>
    </row>
    <row r="91" spans="1:18" x14ac:dyDescent="0.2">
      <c r="A91" s="70" t="s">
        <v>4248</v>
      </c>
      <c r="B91" s="68">
        <v>2.3823499999999997E-2</v>
      </c>
      <c r="C91" s="68">
        <v>5.0999999999999995E-3</v>
      </c>
      <c r="D91" s="68">
        <v>1.417E-2</v>
      </c>
      <c r="E91" s="68">
        <v>2.2769999999999999E-2</v>
      </c>
      <c r="F91" s="68">
        <v>5.1529999999999999E-2</v>
      </c>
      <c r="G91" s="19">
        <v>403</v>
      </c>
    </row>
    <row r="92" spans="1:18" x14ac:dyDescent="0.2">
      <c r="A92" s="70" t="s">
        <v>4205</v>
      </c>
      <c r="B92" s="68">
        <v>0.48042327999999995</v>
      </c>
      <c r="C92" s="68">
        <v>0.49896666666666672</v>
      </c>
      <c r="D92" s="68">
        <v>0</v>
      </c>
      <c r="E92" s="68">
        <v>0</v>
      </c>
      <c r="F92" s="68">
        <v>1</v>
      </c>
      <c r="G92" s="19">
        <v>400</v>
      </c>
      <c r="P92" s="68"/>
      <c r="R92" s="68"/>
    </row>
    <row r="93" spans="1:18" x14ac:dyDescent="0.2">
      <c r="A93" s="70" t="s">
        <v>4172</v>
      </c>
      <c r="B93" s="68">
        <f>AVERAGE('Final Data - Control'!BQ3:BS184)</f>
        <v>2.7263384496652452</v>
      </c>
      <c r="C93" s="68">
        <f>_xlfn.STDEV.S('Final Data - Control'!BQ3:BS184)</f>
        <v>2.777586551235776</v>
      </c>
      <c r="D93" s="68">
        <v>0.52583789730000008</v>
      </c>
      <c r="E93" s="68">
        <v>1.7192984215</v>
      </c>
      <c r="F93" s="68">
        <v>11.025982470999988</v>
      </c>
      <c r="G93" s="19">
        <v>346</v>
      </c>
      <c r="P93" s="68"/>
      <c r="R93" s="68"/>
    </row>
    <row r="94" spans="1:18" x14ac:dyDescent="0.2">
      <c r="A94" s="70" t="s">
        <v>4173</v>
      </c>
      <c r="B94" s="68">
        <f>AVERAGE('Final Data - Control'!CB3:CD184)</f>
        <v>0.30564218854078545</v>
      </c>
      <c r="C94" s="68">
        <f>_xlfn.STDEV.S('Final Data - Control'!CB3:CD184)</f>
        <v>0.24498705328394507</v>
      </c>
      <c r="D94" s="68">
        <v>1.8501305000000012E-3</v>
      </c>
      <c r="E94" s="68">
        <v>0.25121100000000002</v>
      </c>
      <c r="F94" s="68">
        <v>0.86766592399999853</v>
      </c>
      <c r="G94" s="19">
        <v>331</v>
      </c>
      <c r="P94" s="68"/>
      <c r="R94" s="68"/>
    </row>
    <row r="95" spans="1:18" x14ac:dyDescent="0.2">
      <c r="A95" s="70" t="s">
        <v>4174</v>
      </c>
      <c r="B95" s="68">
        <f>AVERAGE('Final Data - Control'!CM3:CO184)</f>
        <v>-5.5766863859027724E-2</v>
      </c>
      <c r="C95" s="68">
        <f>_xlfn.STDEV.S('Final Data - Control'!CM3:CO184)</f>
        <v>0.17778652648498694</v>
      </c>
      <c r="D95" s="68">
        <v>-0.59402007594999995</v>
      </c>
      <c r="E95" s="68">
        <v>8.7259999999999994E-3</v>
      </c>
      <c r="F95" s="68">
        <v>0.13094384999999997</v>
      </c>
      <c r="G95" s="19">
        <v>360</v>
      </c>
      <c r="P95" s="68"/>
      <c r="R95" s="68"/>
    </row>
    <row r="96" spans="1:18" x14ac:dyDescent="0.2">
      <c r="A96" s="70" t="s">
        <v>4325</v>
      </c>
      <c r="B96" s="68">
        <f>AVERAGE('Final Data - Control'!CX3:CZ184)</f>
        <v>19.706574439506753</v>
      </c>
      <c r="C96" s="68">
        <f>_xlfn.STDEV.S('Final Data - Control'!CX3:DZ184)</f>
        <v>1.8306004068869119</v>
      </c>
      <c r="D96" s="68">
        <v>16.471776900977758</v>
      </c>
      <c r="E96" s="68">
        <v>19.673238262772966</v>
      </c>
      <c r="F96" s="68">
        <v>23.290190403071897</v>
      </c>
      <c r="G96" s="19">
        <v>323</v>
      </c>
      <c r="P96" s="68"/>
      <c r="R96" s="68"/>
    </row>
    <row r="97" spans="1:18" x14ac:dyDescent="0.2">
      <c r="P97" s="68"/>
      <c r="R97" s="68"/>
    </row>
    <row r="98" spans="1:18" x14ac:dyDescent="0.2">
      <c r="A98" s="34" t="s">
        <v>4080</v>
      </c>
      <c r="B98" s="34"/>
      <c r="C98" s="34"/>
      <c r="D98" s="34"/>
      <c r="E98" s="34"/>
      <c r="F98" s="34"/>
      <c r="G98" s="34">
        <f>G68+G78+G88</f>
        <v>1255</v>
      </c>
      <c r="P98" s="68"/>
      <c r="R98" s="68"/>
    </row>
    <row r="99" spans="1:18" x14ac:dyDescent="0.2">
      <c r="P99" s="68"/>
      <c r="R99" s="68"/>
    </row>
    <row r="100" spans="1:18" x14ac:dyDescent="0.2">
      <c r="P100" s="68"/>
      <c r="R100" s="68"/>
    </row>
    <row r="102" spans="1:18" ht="17" thickBot="1" x14ac:dyDescent="0.25"/>
    <row r="103" spans="1:18" ht="17" thickBot="1" x14ac:dyDescent="0.25">
      <c r="A103" s="137" t="s">
        <v>4443</v>
      </c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</row>
    <row r="104" spans="1:18" x14ac:dyDescent="0.2">
      <c r="A104" s="54" t="s">
        <v>4273</v>
      </c>
      <c r="B104" s="68"/>
      <c r="C104" s="68"/>
      <c r="D104" s="68"/>
    </row>
    <row r="105" spans="1:18" x14ac:dyDescent="0.2">
      <c r="B105" s="54">
        <v>2010</v>
      </c>
      <c r="C105" s="54">
        <v>2011</v>
      </c>
      <c r="D105" s="54">
        <v>2012</v>
      </c>
      <c r="E105" s="54">
        <v>2013</v>
      </c>
      <c r="F105" s="54">
        <v>2014</v>
      </c>
      <c r="G105" s="54">
        <v>2015</v>
      </c>
      <c r="H105" s="54">
        <v>2016</v>
      </c>
      <c r="I105" s="54">
        <v>2017</v>
      </c>
      <c r="J105" s="54">
        <v>2018</v>
      </c>
      <c r="K105" s="54">
        <v>2019</v>
      </c>
      <c r="L105" s="54">
        <v>2020</v>
      </c>
    </row>
    <row r="106" spans="1:18" x14ac:dyDescent="0.2">
      <c r="A106" s="70" t="s">
        <v>4202</v>
      </c>
      <c r="B106" s="68">
        <v>0.22826087</v>
      </c>
      <c r="C106" s="68">
        <v>0.31182796000000002</v>
      </c>
      <c r="D106" s="68">
        <v>0.30693069000000001</v>
      </c>
      <c r="E106" s="68">
        <v>0.36893204000000002</v>
      </c>
      <c r="F106" s="68">
        <v>0.36792453000000003</v>
      </c>
      <c r="G106" s="68">
        <v>0.36036035999999999</v>
      </c>
      <c r="H106" s="68">
        <v>0.34710743999999999</v>
      </c>
      <c r="I106" s="68">
        <v>0.37692308000000002</v>
      </c>
      <c r="J106" s="68">
        <v>0.37984496000000001</v>
      </c>
      <c r="K106" s="68">
        <v>0.45255474000000001</v>
      </c>
      <c r="L106" s="68">
        <v>0.60431654999999995</v>
      </c>
    </row>
    <row r="107" spans="1:18" x14ac:dyDescent="0.2">
      <c r="A107" s="70"/>
      <c r="B107" s="81" t="s">
        <v>4444</v>
      </c>
      <c r="C107" s="82" t="s">
        <v>4445</v>
      </c>
      <c r="D107" s="83" t="s">
        <v>4446</v>
      </c>
      <c r="E107" s="82" t="s">
        <v>4447</v>
      </c>
      <c r="F107" s="82" t="s">
        <v>4448</v>
      </c>
      <c r="G107" s="82" t="s">
        <v>4449</v>
      </c>
      <c r="H107" s="82" t="s">
        <v>4450</v>
      </c>
      <c r="I107" s="82" t="s">
        <v>4451</v>
      </c>
      <c r="J107" s="82" t="s">
        <v>4452</v>
      </c>
      <c r="K107" s="82" t="s">
        <v>4453</v>
      </c>
      <c r="L107" s="82" t="s">
        <v>4454</v>
      </c>
    </row>
    <row r="108" spans="1:18" x14ac:dyDescent="0.2">
      <c r="A108" s="70" t="s">
        <v>4203</v>
      </c>
      <c r="B108" s="68">
        <v>0.81521739000000004</v>
      </c>
      <c r="C108" s="68">
        <v>0.90322581000000002</v>
      </c>
      <c r="D108" s="68">
        <v>0.88118812000000002</v>
      </c>
      <c r="E108" s="68">
        <v>0.87378641000000001</v>
      </c>
      <c r="F108" s="68">
        <v>0.88679244999999995</v>
      </c>
      <c r="G108" s="68">
        <v>0.89189189000000002</v>
      </c>
      <c r="H108" s="68">
        <v>0.88429751999999995</v>
      </c>
      <c r="I108" s="68">
        <v>0.9</v>
      </c>
      <c r="J108" s="68">
        <v>0.88372092999999996</v>
      </c>
      <c r="K108" s="68">
        <v>0.91970803000000001</v>
      </c>
      <c r="L108" s="68">
        <v>0.92086330999999999</v>
      </c>
    </row>
    <row r="109" spans="1:18" x14ac:dyDescent="0.2">
      <c r="A109" s="70"/>
      <c r="B109" s="82" t="s">
        <v>4455</v>
      </c>
      <c r="C109" s="82" t="s">
        <v>4456</v>
      </c>
      <c r="D109" s="82" t="s">
        <v>4457</v>
      </c>
      <c r="E109" s="82" t="s">
        <v>4458</v>
      </c>
      <c r="F109" s="82" t="s">
        <v>4459</v>
      </c>
      <c r="G109" s="82" t="s">
        <v>4460</v>
      </c>
      <c r="H109" s="82" t="s">
        <v>4461</v>
      </c>
      <c r="I109" s="82" t="s">
        <v>4462</v>
      </c>
      <c r="J109" s="82" t="s">
        <v>4463</v>
      </c>
      <c r="K109" s="82" t="s">
        <v>4464</v>
      </c>
      <c r="L109" s="82" t="s">
        <v>4465</v>
      </c>
    </row>
    <row r="110" spans="1:18" x14ac:dyDescent="0.2">
      <c r="A110" s="70" t="s">
        <v>4204</v>
      </c>
      <c r="B110" s="68">
        <v>0.84782608999999998</v>
      </c>
      <c r="C110" s="68">
        <v>0.91397850000000003</v>
      </c>
      <c r="D110" s="68">
        <v>0.92079208000000001</v>
      </c>
      <c r="E110" s="68">
        <v>0.94174756999999998</v>
      </c>
      <c r="F110" s="68">
        <v>0.92452829999999997</v>
      </c>
      <c r="G110" s="68">
        <v>0.93693694000000005</v>
      </c>
      <c r="H110" s="68">
        <v>0.91735537</v>
      </c>
      <c r="I110" s="68">
        <v>0.9</v>
      </c>
      <c r="J110" s="68">
        <v>0.91472867999999996</v>
      </c>
      <c r="K110" s="68">
        <v>0.94169583999999995</v>
      </c>
      <c r="L110" s="68">
        <v>0.93525179999999997</v>
      </c>
    </row>
    <row r="111" spans="1:18" x14ac:dyDescent="0.2">
      <c r="A111" s="70"/>
      <c r="B111" s="82" t="s">
        <v>4466</v>
      </c>
      <c r="C111" s="82" t="s">
        <v>4467</v>
      </c>
      <c r="D111" s="82" t="s">
        <v>4468</v>
      </c>
      <c r="E111" s="82" t="s">
        <v>4469</v>
      </c>
      <c r="F111" s="82" t="s">
        <v>4470</v>
      </c>
      <c r="G111" s="82" t="s">
        <v>4471</v>
      </c>
      <c r="H111" s="82" t="s">
        <v>4472</v>
      </c>
      <c r="I111" s="82" t="s">
        <v>4462</v>
      </c>
      <c r="J111" s="82" t="s">
        <v>4473</v>
      </c>
      <c r="K111" s="82" t="s">
        <v>4469</v>
      </c>
      <c r="L111" s="82" t="s">
        <v>4474</v>
      </c>
    </row>
    <row r="112" spans="1:18" x14ac:dyDescent="0.2">
      <c r="A112" s="70" t="s">
        <v>4248</v>
      </c>
      <c r="B112" s="68">
        <v>2.7821599999999998E-2</v>
      </c>
      <c r="C112" s="68">
        <v>3.02575E-2</v>
      </c>
      <c r="D112" s="68">
        <v>3.3424799999999998E-2</v>
      </c>
      <c r="E112" s="68">
        <v>3.1323400000000001E-2</v>
      </c>
      <c r="F112" s="68">
        <v>3.1900400000000002E-2</v>
      </c>
      <c r="G112" s="68">
        <v>3.0829100000000002E-2</v>
      </c>
      <c r="H112" s="68">
        <v>3.20171E-2</v>
      </c>
      <c r="I112" s="68">
        <v>3.1743399999999998E-2</v>
      </c>
      <c r="J112" s="68">
        <v>3.3001700000000002E-2</v>
      </c>
      <c r="K112" s="68">
        <v>3.4009299999999999E-2</v>
      </c>
      <c r="L112" s="68">
        <v>3.7005299999999998E-2</v>
      </c>
    </row>
    <row r="113" spans="1:18" x14ac:dyDescent="0.2">
      <c r="A113" s="70"/>
      <c r="B113" s="82" t="s">
        <v>4475</v>
      </c>
      <c r="C113" s="82" t="s">
        <v>4476</v>
      </c>
      <c r="D113" s="82" t="s">
        <v>4477</v>
      </c>
      <c r="E113" s="82" t="s">
        <v>4478</v>
      </c>
      <c r="F113" s="82" t="s">
        <v>4479</v>
      </c>
      <c r="G113" s="82" t="s">
        <v>4480</v>
      </c>
      <c r="H113" s="82" t="s">
        <v>4481</v>
      </c>
      <c r="I113" s="82" t="s">
        <v>4482</v>
      </c>
      <c r="J113" s="82" t="s">
        <v>4483</v>
      </c>
      <c r="K113" s="82" t="s">
        <v>4484</v>
      </c>
      <c r="L113" s="82" t="s">
        <v>4485</v>
      </c>
    </row>
    <row r="114" spans="1:18" x14ac:dyDescent="0.2">
      <c r="A114" s="70" t="s">
        <v>4205</v>
      </c>
      <c r="B114" s="68">
        <v>0.14117647</v>
      </c>
      <c r="C114" s="68">
        <v>0.11235955</v>
      </c>
      <c r="D114" s="68">
        <v>0.13829786999999999</v>
      </c>
      <c r="E114" s="68">
        <v>0.15463917999999999</v>
      </c>
      <c r="F114" s="68">
        <v>0.15686275</v>
      </c>
      <c r="G114" s="68">
        <v>0.19266954999999999</v>
      </c>
      <c r="H114" s="68">
        <v>0.22222222</v>
      </c>
      <c r="I114" s="68">
        <v>0.23622046999999999</v>
      </c>
      <c r="J114" s="68">
        <v>0.37795276</v>
      </c>
      <c r="K114" s="68">
        <v>0.45864662</v>
      </c>
      <c r="L114" s="68">
        <v>0.55882352999999996</v>
      </c>
    </row>
    <row r="115" spans="1:18" x14ac:dyDescent="0.2">
      <c r="B115" s="82" t="s">
        <v>4486</v>
      </c>
      <c r="C115" s="82" t="s">
        <v>4487</v>
      </c>
      <c r="D115" s="82" t="s">
        <v>4488</v>
      </c>
      <c r="E115" s="82" t="s">
        <v>4489</v>
      </c>
      <c r="F115" s="82" t="s">
        <v>4490</v>
      </c>
      <c r="G115" s="82" t="s">
        <v>4491</v>
      </c>
      <c r="H115" s="82" t="s">
        <v>4492</v>
      </c>
      <c r="I115" s="82" t="s">
        <v>4493</v>
      </c>
      <c r="J115" s="82" t="s">
        <v>4494</v>
      </c>
      <c r="K115" s="82" t="s">
        <v>4495</v>
      </c>
      <c r="L115" s="82" t="s">
        <v>4496</v>
      </c>
    </row>
    <row r="116" spans="1:18" x14ac:dyDescent="0.2">
      <c r="A116" s="19" t="s">
        <v>4497</v>
      </c>
      <c r="B116" s="68">
        <v>1.6324762747836674</v>
      </c>
      <c r="C116" s="68">
        <v>1.9260607370767235</v>
      </c>
      <c r="D116" s="68">
        <v>2.3596453487602864</v>
      </c>
      <c r="E116" s="68">
        <v>2.1564373004021928</v>
      </c>
      <c r="F116" s="68">
        <v>2.1965055646785112</v>
      </c>
      <c r="G116" s="68">
        <v>2.8225281705226446</v>
      </c>
      <c r="H116" s="68">
        <v>2.5122672629701732</v>
      </c>
      <c r="I116" s="68">
        <v>2.3576511674473721</v>
      </c>
      <c r="J116" s="68">
        <v>2.5558905123365121</v>
      </c>
      <c r="K116" s="68">
        <v>3.0710214655110639</v>
      </c>
      <c r="L116" s="68">
        <v>3.2911885477113056</v>
      </c>
      <c r="R116" s="68"/>
    </row>
    <row r="117" spans="1:18" x14ac:dyDescent="0.2">
      <c r="B117" s="68">
        <v>1.9843246718029302</v>
      </c>
      <c r="C117" s="68">
        <v>2.1729011310158652</v>
      </c>
      <c r="D117" s="68">
        <v>2.682212311037925</v>
      </c>
      <c r="E117" s="68">
        <v>2.3128819777668106</v>
      </c>
      <c r="F117" s="68">
        <v>2.33362000075204</v>
      </c>
      <c r="G117" s="68">
        <v>2.8048578199922973</v>
      </c>
      <c r="H117" s="68">
        <v>2.373929208471564</v>
      </c>
      <c r="I117" s="68">
        <v>2.3604700603039448</v>
      </c>
      <c r="J117" s="68">
        <v>2.6023029443461927</v>
      </c>
      <c r="K117" s="68">
        <v>3.0775291096982258</v>
      </c>
      <c r="L117" s="68">
        <v>3.0072098070191786</v>
      </c>
    </row>
    <row r="118" spans="1:18" x14ac:dyDescent="0.2">
      <c r="A118" s="19" t="s">
        <v>4498</v>
      </c>
      <c r="B118" s="68">
        <v>0.33134469696969698</v>
      </c>
      <c r="C118" s="68">
        <v>0.30660001515151503</v>
      </c>
      <c r="D118" s="68">
        <v>0.31357172058823524</v>
      </c>
      <c r="E118" s="68">
        <v>0.30875653246753237</v>
      </c>
      <c r="F118" s="68">
        <v>0.307462074074074</v>
      </c>
      <c r="G118" s="68">
        <v>0.29717849438202243</v>
      </c>
      <c r="H118" s="68">
        <v>0.28758755208333325</v>
      </c>
      <c r="I118" s="68">
        <v>0.27944233333333329</v>
      </c>
      <c r="J118" s="68">
        <v>0.29173885714285713</v>
      </c>
      <c r="K118" s="68">
        <v>0.3206420176991151</v>
      </c>
      <c r="L118" s="68">
        <v>0.32653863302752295</v>
      </c>
    </row>
    <row r="119" spans="1:18" x14ac:dyDescent="0.2">
      <c r="B119" s="68">
        <v>0.18854367465390898</v>
      </c>
      <c r="C119" s="68">
        <v>0.19612586935407603</v>
      </c>
      <c r="D119" s="68">
        <v>0.18384393319447168</v>
      </c>
      <c r="E119" s="68">
        <v>0.1933679803072226</v>
      </c>
      <c r="F119" s="68">
        <v>0.20405748781150992</v>
      </c>
      <c r="G119" s="68">
        <v>0.21026687843256592</v>
      </c>
      <c r="H119" s="68">
        <v>0.20407712216512011</v>
      </c>
      <c r="I119" s="68">
        <v>0.19544175868518787</v>
      </c>
      <c r="J119" s="68">
        <v>0.19829464963507451</v>
      </c>
      <c r="K119" s="68">
        <v>0.20982430844956668</v>
      </c>
      <c r="L119" s="68">
        <v>0.2137383437040814</v>
      </c>
    </row>
    <row r="120" spans="1:18" x14ac:dyDescent="0.2">
      <c r="A120" s="19" t="s">
        <v>4174</v>
      </c>
      <c r="B120" s="68">
        <v>-3.2246685714285793E-3</v>
      </c>
      <c r="C120" s="68">
        <v>-1.3548289041095896E-2</v>
      </c>
      <c r="D120" s="68">
        <v>-8.620435526315794E-3</v>
      </c>
      <c r="E120" s="68">
        <v>4.4390793103448256E-3</v>
      </c>
      <c r="F120" s="68">
        <v>1.3752555555555343E-4</v>
      </c>
      <c r="G120" s="68">
        <v>-3.3221380392156871E-2</v>
      </c>
      <c r="H120" s="68">
        <v>-6.2524648148148225E-3</v>
      </c>
      <c r="I120" s="68">
        <v>-1.5762709734513283E-2</v>
      </c>
      <c r="J120" s="68">
        <v>-2.9949038181818204E-2</v>
      </c>
      <c r="K120" s="68">
        <v>-1.7271504310344833E-2</v>
      </c>
      <c r="L120" s="68">
        <v>-3.1564827678571432E-2</v>
      </c>
    </row>
    <row r="121" spans="1:18" x14ac:dyDescent="0.2">
      <c r="B121" s="68">
        <v>0.14611980901568664</v>
      </c>
      <c r="C121" s="68">
        <v>0.14478227944366112</v>
      </c>
      <c r="D121" s="68">
        <v>0.1495787713151058</v>
      </c>
      <c r="E121" s="68">
        <v>0.13551918588807468</v>
      </c>
      <c r="F121" s="68">
        <v>0.12432389481958188</v>
      </c>
      <c r="G121" s="68">
        <v>0.15863264871378935</v>
      </c>
      <c r="H121" s="68">
        <v>0.14641054364812112</v>
      </c>
      <c r="I121" s="68">
        <v>0.14872993907371707</v>
      </c>
      <c r="J121" s="68">
        <v>0.15729668832319924</v>
      </c>
      <c r="K121" s="68">
        <v>0.14520868272314449</v>
      </c>
      <c r="L121" s="68">
        <v>0.15890775234813917</v>
      </c>
    </row>
    <row r="122" spans="1:18" x14ac:dyDescent="0.2">
      <c r="A122" s="54" t="s">
        <v>4499</v>
      </c>
      <c r="B122" s="144">
        <v>18.744859597050077</v>
      </c>
      <c r="C122" s="144">
        <v>18.622315220466099</v>
      </c>
      <c r="D122" s="144">
        <v>18.709276075095744</v>
      </c>
      <c r="E122" s="144">
        <v>18.628085062309999</v>
      </c>
      <c r="F122" s="144">
        <v>18.176221126407658</v>
      </c>
      <c r="G122" s="68">
        <v>17.954760338273463</v>
      </c>
      <c r="H122" s="68">
        <v>17.924907835378111</v>
      </c>
      <c r="I122" s="68">
        <v>18.117493988550216</v>
      </c>
      <c r="J122" s="68">
        <v>18.00890169431316</v>
      </c>
      <c r="K122" s="68">
        <v>17.994361685128162</v>
      </c>
      <c r="L122" s="68">
        <v>18.03318864940637</v>
      </c>
    </row>
    <row r="123" spans="1:18" x14ac:dyDescent="0.2">
      <c r="B123" s="145">
        <v>2.0473650075987226</v>
      </c>
      <c r="C123" s="145">
        <v>2.0272376320134993</v>
      </c>
      <c r="D123" s="145">
        <v>1.9355424117411917</v>
      </c>
      <c r="E123" s="145">
        <v>2.0184091001369699</v>
      </c>
      <c r="F123" s="145">
        <v>2.0121564825763203</v>
      </c>
      <c r="G123" s="145">
        <v>1.9048446554208438</v>
      </c>
      <c r="H123" s="145">
        <v>1.9087394738495669</v>
      </c>
      <c r="I123" s="145">
        <v>1.9791809776751041</v>
      </c>
      <c r="J123" s="145">
        <v>1.9808045940687182</v>
      </c>
      <c r="K123" s="145">
        <v>1.9562649908134508</v>
      </c>
      <c r="L123" s="145">
        <v>1.852914451289281</v>
      </c>
    </row>
    <row r="126" spans="1:18" x14ac:dyDescent="0.2">
      <c r="A126" s="54" t="s">
        <v>4419</v>
      </c>
    </row>
    <row r="127" spans="1:18" x14ac:dyDescent="0.2">
      <c r="B127" s="54">
        <v>2010</v>
      </c>
      <c r="C127" s="54">
        <v>2011</v>
      </c>
      <c r="D127" s="54">
        <v>2012</v>
      </c>
      <c r="E127" s="54">
        <v>2013</v>
      </c>
      <c r="F127" s="54">
        <v>2014</v>
      </c>
      <c r="G127" s="54">
        <v>2015</v>
      </c>
      <c r="H127" s="54">
        <v>2016</v>
      </c>
      <c r="I127" s="54">
        <v>2017</v>
      </c>
      <c r="J127" s="54">
        <v>2018</v>
      </c>
      <c r="K127" s="54">
        <v>2019</v>
      </c>
      <c r="L127" s="54">
        <v>2020</v>
      </c>
    </row>
    <row r="128" spans="1:18" x14ac:dyDescent="0.2">
      <c r="A128" s="70" t="s">
        <v>4202</v>
      </c>
      <c r="B128" s="19">
        <v>0</v>
      </c>
      <c r="C128" s="68">
        <v>1.098901E-2</v>
      </c>
      <c r="D128" s="68">
        <v>0.02</v>
      </c>
      <c r="E128" s="68">
        <v>1.8691590000000001E-2</v>
      </c>
      <c r="F128" s="68">
        <v>1.886792E-2</v>
      </c>
      <c r="G128" s="68">
        <v>1.8011802E-2</v>
      </c>
      <c r="H128" s="68">
        <v>2.4793389999999998E-2</v>
      </c>
      <c r="I128" s="68">
        <v>3.1007750000000001E-2</v>
      </c>
      <c r="J128" s="68">
        <v>3.1496059999999999E-2</v>
      </c>
      <c r="K128" s="68">
        <v>5.9259260000000001E-2</v>
      </c>
      <c r="L128" s="68">
        <v>7.8571429999999998E-2</v>
      </c>
    </row>
    <row r="129" spans="1:12" x14ac:dyDescent="0.2">
      <c r="A129" s="70"/>
      <c r="B129" s="83" t="s">
        <v>4500</v>
      </c>
      <c r="C129" s="82" t="s">
        <v>4501</v>
      </c>
      <c r="D129" s="82" t="s">
        <v>4502</v>
      </c>
      <c r="E129" s="82" t="s">
        <v>4503</v>
      </c>
      <c r="F129" s="82" t="s">
        <v>4504</v>
      </c>
      <c r="G129" s="82" t="s">
        <v>4505</v>
      </c>
      <c r="H129" s="82" t="s">
        <v>4506</v>
      </c>
      <c r="I129" s="82" t="s">
        <v>4507</v>
      </c>
      <c r="J129" s="82" t="s">
        <v>4508</v>
      </c>
      <c r="K129" s="82" t="s">
        <v>4509</v>
      </c>
      <c r="L129" s="82" t="s">
        <v>4510</v>
      </c>
    </row>
    <row r="130" spans="1:12" x14ac:dyDescent="0.2">
      <c r="A130" s="70" t="s">
        <v>4203</v>
      </c>
      <c r="B130" s="19">
        <v>0</v>
      </c>
      <c r="C130" s="68">
        <v>1.098901E-2</v>
      </c>
      <c r="D130" s="68">
        <v>9.9009900000000001E-3</v>
      </c>
      <c r="E130" s="68">
        <v>9.3457899999999997E-3</v>
      </c>
      <c r="F130" s="68">
        <v>1.8691590000000001E-2</v>
      </c>
      <c r="G130" s="68">
        <v>1.8018019999999999E-2</v>
      </c>
      <c r="H130" s="68">
        <v>1.6393439999999999E-2</v>
      </c>
      <c r="I130" s="68">
        <v>3.0769230000000002E-2</v>
      </c>
      <c r="J130" s="68">
        <v>3.125E-2</v>
      </c>
      <c r="K130" s="68">
        <v>6.6666669999999997E-2</v>
      </c>
      <c r="L130" s="68">
        <v>0.22857142999999999</v>
      </c>
    </row>
    <row r="131" spans="1:12" x14ac:dyDescent="0.2">
      <c r="A131" s="70"/>
      <c r="B131" s="83" t="s">
        <v>4500</v>
      </c>
      <c r="C131" s="82" t="s">
        <v>4501</v>
      </c>
      <c r="D131" s="82" t="s">
        <v>4511</v>
      </c>
      <c r="E131" s="82" t="s">
        <v>4512</v>
      </c>
      <c r="F131" s="82" t="s">
        <v>4503</v>
      </c>
      <c r="G131" s="82" t="s">
        <v>4505</v>
      </c>
      <c r="H131" s="82" t="s">
        <v>4513</v>
      </c>
      <c r="I131" s="82" t="s">
        <v>4514</v>
      </c>
      <c r="J131" s="82" t="s">
        <v>4514</v>
      </c>
      <c r="K131" s="82" t="s">
        <v>4515</v>
      </c>
      <c r="L131" s="82" t="s">
        <v>4516</v>
      </c>
    </row>
    <row r="132" spans="1:12" x14ac:dyDescent="0.2">
      <c r="A132" s="70" t="s">
        <v>4204</v>
      </c>
      <c r="B132" s="19">
        <v>0</v>
      </c>
      <c r="C132" s="68">
        <v>1.098901E-2</v>
      </c>
      <c r="D132" s="68">
        <v>9.9009900000000001E-3</v>
      </c>
      <c r="E132" s="68">
        <v>1.8691590000000001E-2</v>
      </c>
      <c r="F132" s="68">
        <v>1.8691590000000001E-2</v>
      </c>
      <c r="G132" s="68">
        <v>1.8018019999999999E-2</v>
      </c>
      <c r="H132" s="68">
        <v>2.459016E-2</v>
      </c>
      <c r="I132" s="68">
        <v>3.9370080000000002E-2</v>
      </c>
      <c r="J132" s="68">
        <v>3.9370080000000002E-2</v>
      </c>
      <c r="K132" s="68">
        <v>7.4626869999999998E-2</v>
      </c>
      <c r="L132" s="68">
        <v>0.12230215999999999</v>
      </c>
    </row>
    <row r="133" spans="1:12" x14ac:dyDescent="0.2">
      <c r="A133" s="70"/>
      <c r="B133" s="83" t="s">
        <v>4500</v>
      </c>
      <c r="C133" s="82" t="s">
        <v>4501</v>
      </c>
      <c r="D133" s="82" t="s">
        <v>4511</v>
      </c>
      <c r="E133" s="82" t="s">
        <v>4503</v>
      </c>
      <c r="F133" s="82" t="s">
        <v>4503</v>
      </c>
      <c r="G133" s="82" t="s">
        <v>4505</v>
      </c>
      <c r="H133" s="82" t="s">
        <v>4517</v>
      </c>
      <c r="I133" s="82" t="s">
        <v>4518</v>
      </c>
      <c r="J133" s="82" t="s">
        <v>4518</v>
      </c>
      <c r="K133" s="82" t="s">
        <v>4519</v>
      </c>
      <c r="L133" s="82" t="s">
        <v>4520</v>
      </c>
    </row>
    <row r="134" spans="1:12" x14ac:dyDescent="0.2">
      <c r="A134" s="70" t="s">
        <v>4248</v>
      </c>
      <c r="B134" s="68">
        <v>2.1186799999999999E-2</v>
      </c>
      <c r="C134" s="68">
        <v>2.16511E-2</v>
      </c>
      <c r="D134" s="68">
        <v>2.2428699999999999E-2</v>
      </c>
      <c r="E134" s="68">
        <v>2.18006E-2</v>
      </c>
      <c r="F134" s="68">
        <v>2.2578299999999999E-2</v>
      </c>
      <c r="G134" s="68">
        <v>2.2346600000000001E-2</v>
      </c>
      <c r="H134" s="68">
        <v>2.25419E-2</v>
      </c>
      <c r="I134" s="68">
        <v>2.3688899999999999E-2</v>
      </c>
      <c r="J134" s="68">
        <v>2.2911000000000001E-2</v>
      </c>
      <c r="K134" s="68">
        <v>2.3942499999999999E-2</v>
      </c>
      <c r="L134" s="68">
        <v>2.4617E-2</v>
      </c>
    </row>
    <row r="135" spans="1:12" x14ac:dyDescent="0.2">
      <c r="A135" s="70"/>
      <c r="B135" s="82" t="s">
        <v>4521</v>
      </c>
      <c r="C135" s="82" t="s">
        <v>4522</v>
      </c>
      <c r="D135" s="82" t="s">
        <v>4523</v>
      </c>
      <c r="E135" s="82" t="s">
        <v>4524</v>
      </c>
      <c r="F135" s="82" t="s">
        <v>4523</v>
      </c>
      <c r="G135" s="82" t="s">
        <v>4525</v>
      </c>
      <c r="H135" s="82" t="s">
        <v>4525</v>
      </c>
      <c r="I135" s="82" t="s">
        <v>4526</v>
      </c>
      <c r="J135" s="82" t="s">
        <v>4527</v>
      </c>
      <c r="K135" s="82" t="s">
        <v>4528</v>
      </c>
      <c r="L135" s="82" t="s">
        <v>4529</v>
      </c>
    </row>
    <row r="136" spans="1:12" x14ac:dyDescent="0.2">
      <c r="A136" s="70" t="s">
        <v>4205</v>
      </c>
      <c r="B136" s="68">
        <v>0.18478261000000001</v>
      </c>
      <c r="C136" s="68">
        <v>0.25806452000000002</v>
      </c>
      <c r="D136" s="68">
        <v>0.26732673000000001</v>
      </c>
      <c r="E136" s="68">
        <v>0.26168224000000001</v>
      </c>
      <c r="F136" s="68">
        <v>0.36190475999999999</v>
      </c>
      <c r="G136" s="68">
        <v>0.37272727</v>
      </c>
      <c r="H136" s="68">
        <v>0.40833332999999999</v>
      </c>
      <c r="I136" s="68">
        <v>0.36507937000000001</v>
      </c>
      <c r="J136" s="68">
        <v>0.41269841000000002</v>
      </c>
      <c r="K136" s="68">
        <v>0.5</v>
      </c>
      <c r="L136" s="68">
        <v>0.52857142999999995</v>
      </c>
    </row>
    <row r="137" spans="1:12" x14ac:dyDescent="0.2">
      <c r="B137" s="82" t="s">
        <v>4455</v>
      </c>
      <c r="C137" s="82" t="s">
        <v>4530</v>
      </c>
      <c r="D137" s="82" t="s">
        <v>4531</v>
      </c>
      <c r="E137" s="82" t="s">
        <v>4532</v>
      </c>
      <c r="F137" s="82" t="s">
        <v>4533</v>
      </c>
      <c r="G137" s="82" t="s">
        <v>4534</v>
      </c>
      <c r="H137" s="82" t="s">
        <v>4535</v>
      </c>
      <c r="I137" s="82" t="s">
        <v>4536</v>
      </c>
      <c r="J137" s="82" t="s">
        <v>4537</v>
      </c>
      <c r="K137" s="82" t="s">
        <v>4538</v>
      </c>
      <c r="L137" s="82" t="s">
        <v>4539</v>
      </c>
    </row>
    <row r="138" spans="1:12" x14ac:dyDescent="0.2">
      <c r="A138" s="19" t="s">
        <v>4497</v>
      </c>
      <c r="B138" s="68">
        <v>2.3341138296264248</v>
      </c>
      <c r="C138" s="68">
        <v>2.1748005992381754</v>
      </c>
      <c r="D138" s="68">
        <v>2.4308791751848373</v>
      </c>
      <c r="E138" s="68">
        <v>2.9235032288548095</v>
      </c>
      <c r="F138" s="68">
        <v>2.9775300986259241</v>
      </c>
      <c r="G138" s="68">
        <v>2.4702813205465208</v>
      </c>
      <c r="H138" s="68">
        <v>2.6837798224065215</v>
      </c>
      <c r="I138" s="68">
        <v>3.0126083411053428</v>
      </c>
      <c r="J138" s="68">
        <v>2.3002553022980594</v>
      </c>
      <c r="K138" s="68">
        <v>2.7677179949169597</v>
      </c>
      <c r="L138" s="68">
        <v>3.0769144410085114</v>
      </c>
    </row>
    <row r="139" spans="1:12" x14ac:dyDescent="0.2">
      <c r="B139" s="68">
        <v>2.1159409665491125</v>
      </c>
      <c r="C139" s="68">
        <v>2.4653397215866009</v>
      </c>
      <c r="D139" s="68">
        <v>2.4113138612024669</v>
      </c>
      <c r="E139" s="68">
        <v>2.6552572440718243</v>
      </c>
      <c r="F139" s="68">
        <v>2.6734852350599447</v>
      </c>
      <c r="G139" s="68">
        <v>2.2136911631673275</v>
      </c>
      <c r="H139" s="68">
        <v>2.3195604042892475</v>
      </c>
      <c r="I139" s="68">
        <v>2.9229019627098718</v>
      </c>
      <c r="J139" s="68">
        <v>2.4540762880036668</v>
      </c>
      <c r="K139" s="68">
        <v>2.8820962783783961</v>
      </c>
      <c r="L139" s="68">
        <v>2.9205973776249672</v>
      </c>
    </row>
    <row r="140" spans="1:12" x14ac:dyDescent="0.2">
      <c r="A140" s="19" t="s">
        <v>4498</v>
      </c>
      <c r="B140" s="68">
        <v>0.31985803299999999</v>
      </c>
      <c r="C140" s="68">
        <v>0.27995282897058815</v>
      </c>
      <c r="D140" s="68">
        <v>0.34262969864393938</v>
      </c>
      <c r="E140" s="68">
        <v>0.3311273828188403</v>
      </c>
      <c r="F140" s="68">
        <v>0.31909020161538471</v>
      </c>
      <c r="G140" s="68">
        <v>0.35090747062048172</v>
      </c>
      <c r="H140" s="68">
        <v>0.32420663332777777</v>
      </c>
      <c r="I140" s="68">
        <v>0.30824068106989228</v>
      </c>
      <c r="J140" s="68">
        <v>0.32447579858947367</v>
      </c>
      <c r="K140" s="68">
        <v>0.31736321810526325</v>
      </c>
      <c r="L140" s="68">
        <v>0.28002423505737684</v>
      </c>
    </row>
    <row r="141" spans="1:12" x14ac:dyDescent="0.2">
      <c r="B141" s="68">
        <v>0.1594525819404857</v>
      </c>
      <c r="C141" s="68">
        <v>0.19446853441116727</v>
      </c>
      <c r="D141" s="68">
        <v>0.25231272607225808</v>
      </c>
      <c r="E141" s="68">
        <v>0.25164851705547453</v>
      </c>
      <c r="F141" s="68">
        <v>0.24828923869506891</v>
      </c>
      <c r="G141" s="68">
        <v>0.25964020131753068</v>
      </c>
      <c r="H141" s="68">
        <v>0.25806833903095933</v>
      </c>
      <c r="I141" s="68">
        <v>0.25113513134625892</v>
      </c>
      <c r="J141" s="68">
        <v>0.24245947439143306</v>
      </c>
      <c r="K141" s="68">
        <v>0.25624860817808121</v>
      </c>
      <c r="L141" s="68">
        <v>0.23585317861428395</v>
      </c>
    </row>
    <row r="142" spans="1:12" x14ac:dyDescent="0.2">
      <c r="A142" s="19" t="s">
        <v>4174</v>
      </c>
      <c r="B142" s="68">
        <v>-4.7371290322580683E-3</v>
      </c>
      <c r="C142" s="68">
        <v>2.609799230769231E-2</v>
      </c>
      <c r="D142" s="68">
        <v>-3.3374980239670331E-2</v>
      </c>
      <c r="E142" s="68">
        <v>-1.7848747443673461E-2</v>
      </c>
      <c r="F142" s="68">
        <v>-1.8837462356499995E-2</v>
      </c>
      <c r="G142" s="68">
        <v>-4.731582938499998E-2</v>
      </c>
      <c r="H142" s="68">
        <v>-3.5769636016465517E-2</v>
      </c>
      <c r="I142" s="68">
        <v>-5.3943490786134439E-2</v>
      </c>
      <c r="J142" s="68">
        <v>-4.1337854653017224E-2</v>
      </c>
      <c r="K142" s="68">
        <v>-4.7720909664583318E-2</v>
      </c>
      <c r="L142" s="68">
        <v>-7.7051376530241938E-2</v>
      </c>
    </row>
    <row r="143" spans="1:12" x14ac:dyDescent="0.2">
      <c r="B143" s="68">
        <v>0.10588933467941641</v>
      </c>
      <c r="C143" s="68">
        <v>9.7938757292563447E-2</v>
      </c>
      <c r="D143" s="68">
        <v>0.17827676934451556</v>
      </c>
      <c r="E143" s="68">
        <v>0.16647880045019237</v>
      </c>
      <c r="F143" s="68">
        <v>0.17703120983004353</v>
      </c>
      <c r="G143" s="68">
        <v>0.19491634867992158</v>
      </c>
      <c r="H143" s="68">
        <v>0.17077383632303397</v>
      </c>
      <c r="I143" s="68">
        <v>0.19505631981242064</v>
      </c>
      <c r="J143" s="68">
        <v>0.17577765146989843</v>
      </c>
      <c r="K143" s="68">
        <v>0.16959264331946022</v>
      </c>
      <c r="L143" s="68">
        <v>0.186611013230887</v>
      </c>
    </row>
    <row r="144" spans="1:12" x14ac:dyDescent="0.2">
      <c r="A144" s="54" t="s">
        <v>4499</v>
      </c>
      <c r="B144" s="68">
        <v>19.698225997568379</v>
      </c>
      <c r="C144" s="68">
        <v>19.487557973989261</v>
      </c>
      <c r="D144" s="68">
        <v>19.466245602462948</v>
      </c>
      <c r="E144" s="68">
        <v>19.972792349717089</v>
      </c>
      <c r="F144" s="68">
        <v>20.09685028903813</v>
      </c>
      <c r="G144" s="68">
        <v>19.849276518844512</v>
      </c>
      <c r="H144" s="68">
        <v>19.927682331240749</v>
      </c>
      <c r="I144" s="68">
        <v>19.938429200367882</v>
      </c>
      <c r="J144" s="68">
        <v>19.638302000651088</v>
      </c>
      <c r="K144" s="68">
        <v>19.666090758429405</v>
      </c>
      <c r="L144" s="68">
        <v>19.865884553107492</v>
      </c>
    </row>
    <row r="145" spans="1:12" x14ac:dyDescent="0.2">
      <c r="A145" s="227"/>
      <c r="B145" s="323">
        <v>1.8870912155158532</v>
      </c>
      <c r="C145" s="323">
        <v>2.0150399836066994</v>
      </c>
      <c r="D145" s="323">
        <v>2.0493988987060758</v>
      </c>
      <c r="E145" s="323">
        <v>1.8613861970795718</v>
      </c>
      <c r="F145" s="323">
        <v>1.8125533703054371</v>
      </c>
      <c r="G145" s="323">
        <v>1.8211335890394778</v>
      </c>
      <c r="H145" s="323">
        <v>1.801400147389238</v>
      </c>
      <c r="I145" s="323">
        <v>1.7778179796790015</v>
      </c>
      <c r="J145" s="323">
        <v>1.846102613719022</v>
      </c>
      <c r="K145" s="323">
        <v>1.8475703388349534</v>
      </c>
      <c r="L145" s="323">
        <v>1.7951481228702513</v>
      </c>
    </row>
  </sheetData>
  <mergeCells count="10">
    <mergeCell ref="AH1:AS1"/>
    <mergeCell ref="A1:G1"/>
    <mergeCell ref="A3:G3"/>
    <mergeCell ref="BC15:BD15"/>
    <mergeCell ref="J3:O3"/>
    <mergeCell ref="J13:O13"/>
    <mergeCell ref="J1:O1"/>
    <mergeCell ref="Z3:AE3"/>
    <mergeCell ref="Z1:AE1"/>
    <mergeCell ref="S1:X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80174-4138-42B0-BF33-FA6A3FED81F5}">
  <dimension ref="A1:E1001"/>
  <sheetViews>
    <sheetView showGridLines="0" workbookViewId="0">
      <selection activeCell="B2" sqref="B2"/>
    </sheetView>
  </sheetViews>
  <sheetFormatPr baseColWidth="10" defaultColWidth="8.83203125" defaultRowHeight="16" x14ac:dyDescent="0.2"/>
  <cols>
    <col min="1" max="1" width="17.6640625" style="19" bestFit="1" customWidth="1"/>
    <col min="2" max="2" width="35" style="19" bestFit="1" customWidth="1"/>
    <col min="3" max="3" width="20.1640625" style="19" bestFit="1" customWidth="1"/>
    <col min="4" max="4" width="19.83203125" style="19" bestFit="1" customWidth="1"/>
    <col min="5" max="16384" width="8.83203125" style="19"/>
  </cols>
  <sheetData>
    <row r="1" spans="1:4" x14ac:dyDescent="0.2">
      <c r="A1" s="389" t="s">
        <v>0</v>
      </c>
      <c r="B1" s="389" t="s">
        <v>4541</v>
      </c>
      <c r="C1" s="389" t="s">
        <v>2</v>
      </c>
      <c r="D1" s="389" t="s">
        <v>615</v>
      </c>
    </row>
    <row r="2" spans="1:4" x14ac:dyDescent="0.2">
      <c r="A2" s="22" t="s">
        <v>616</v>
      </c>
      <c r="B2" s="22" t="s">
        <v>617</v>
      </c>
      <c r="C2" s="22" t="s">
        <v>5</v>
      </c>
      <c r="D2" s="103">
        <v>386123680</v>
      </c>
    </row>
    <row r="3" spans="1:4" x14ac:dyDescent="0.2">
      <c r="A3" s="22" t="s">
        <v>618</v>
      </c>
      <c r="B3" s="22" t="s">
        <v>619</v>
      </c>
      <c r="C3" s="22" t="s">
        <v>5</v>
      </c>
      <c r="D3" s="103">
        <v>2321933312</v>
      </c>
    </row>
    <row r="4" spans="1:4" x14ac:dyDescent="0.2">
      <c r="A4" s="22" t="s">
        <v>620</v>
      </c>
      <c r="B4" s="22" t="s">
        <v>621</v>
      </c>
      <c r="C4" s="22" t="s">
        <v>5</v>
      </c>
      <c r="D4" s="103">
        <v>364084000</v>
      </c>
    </row>
    <row r="5" spans="1:4" x14ac:dyDescent="0.2">
      <c r="A5" s="22" t="s">
        <v>622</v>
      </c>
      <c r="B5" s="22" t="s">
        <v>623</v>
      </c>
      <c r="C5" s="22" t="s">
        <v>5</v>
      </c>
      <c r="D5" s="103">
        <v>237015904</v>
      </c>
    </row>
    <row r="6" spans="1:4" x14ac:dyDescent="0.2">
      <c r="A6" s="22" t="s">
        <v>624</v>
      </c>
      <c r="B6" s="22" t="s">
        <v>625</v>
      </c>
      <c r="C6" s="22" t="s">
        <v>5</v>
      </c>
      <c r="D6" s="103">
        <v>246390688</v>
      </c>
    </row>
    <row r="7" spans="1:4" x14ac:dyDescent="0.2">
      <c r="A7" s="22" t="s">
        <v>626</v>
      </c>
      <c r="B7" s="22" t="s">
        <v>627</v>
      </c>
      <c r="C7" s="22" t="s">
        <v>5</v>
      </c>
      <c r="D7" s="103">
        <v>1379289344</v>
      </c>
    </row>
    <row r="8" spans="1:4" x14ac:dyDescent="0.2">
      <c r="A8" s="22" t="s">
        <v>628</v>
      </c>
      <c r="B8" s="22" t="s">
        <v>629</v>
      </c>
      <c r="C8" s="22" t="s">
        <v>5</v>
      </c>
      <c r="D8" s="103">
        <v>263608800</v>
      </c>
    </row>
    <row r="9" spans="1:4" x14ac:dyDescent="0.2">
      <c r="A9" s="22" t="s">
        <v>630</v>
      </c>
      <c r="B9" s="22" t="s">
        <v>631</v>
      </c>
      <c r="C9" s="22" t="s">
        <v>5</v>
      </c>
      <c r="D9" s="103">
        <v>212695552</v>
      </c>
    </row>
    <row r="10" spans="1:4" x14ac:dyDescent="0.2">
      <c r="A10" s="22" t="s">
        <v>632</v>
      </c>
      <c r="B10" s="22" t="s">
        <v>633</v>
      </c>
      <c r="C10" s="22" t="s">
        <v>5</v>
      </c>
      <c r="D10" s="103">
        <v>572656128</v>
      </c>
    </row>
    <row r="11" spans="1:4" x14ac:dyDescent="0.2">
      <c r="A11" s="22" t="s">
        <v>634</v>
      </c>
      <c r="B11" s="22" t="s">
        <v>635</v>
      </c>
      <c r="C11" s="22" t="s">
        <v>5</v>
      </c>
      <c r="D11" s="103">
        <v>1110038144</v>
      </c>
    </row>
    <row r="12" spans="1:4" x14ac:dyDescent="0.2">
      <c r="A12" s="22" t="s">
        <v>636</v>
      </c>
      <c r="B12" s="22" t="s">
        <v>637</v>
      </c>
      <c r="C12" s="22" t="s">
        <v>5</v>
      </c>
      <c r="D12" s="103">
        <v>1047010688</v>
      </c>
    </row>
    <row r="13" spans="1:4" x14ac:dyDescent="0.2">
      <c r="A13" s="22" t="s">
        <v>638</v>
      </c>
      <c r="B13" s="22" t="s">
        <v>639</v>
      </c>
      <c r="C13" s="22" t="s">
        <v>5</v>
      </c>
      <c r="D13" s="103">
        <v>553962816</v>
      </c>
    </row>
    <row r="14" spans="1:4" x14ac:dyDescent="0.2">
      <c r="A14" s="22" t="s">
        <v>640</v>
      </c>
      <c r="B14" s="22" t="s">
        <v>641</v>
      </c>
      <c r="C14" s="22" t="s">
        <v>5</v>
      </c>
      <c r="D14" s="103">
        <v>357671232</v>
      </c>
    </row>
    <row r="15" spans="1:4" x14ac:dyDescent="0.2">
      <c r="A15" s="22" t="s">
        <v>642</v>
      </c>
      <c r="B15" s="22" t="s">
        <v>643</v>
      </c>
      <c r="C15" s="22" t="s">
        <v>5</v>
      </c>
      <c r="D15" s="103">
        <v>910622144</v>
      </c>
    </row>
    <row r="16" spans="1:4" x14ac:dyDescent="0.2">
      <c r="A16" s="22" t="s">
        <v>644</v>
      </c>
      <c r="B16" s="22" t="s">
        <v>645</v>
      </c>
      <c r="C16" s="22" t="s">
        <v>5</v>
      </c>
      <c r="D16" s="103">
        <v>1000100224</v>
      </c>
    </row>
    <row r="17" spans="1:4" x14ac:dyDescent="0.2">
      <c r="A17" s="22" t="s">
        <v>646</v>
      </c>
      <c r="B17" s="22" t="s">
        <v>647</v>
      </c>
      <c r="C17" s="22" t="s">
        <v>5</v>
      </c>
      <c r="D17" s="103">
        <v>2463193856</v>
      </c>
    </row>
    <row r="18" spans="1:4" x14ac:dyDescent="0.2">
      <c r="A18" s="22" t="s">
        <v>648</v>
      </c>
      <c r="B18" s="22" t="s">
        <v>649</v>
      </c>
      <c r="C18" s="22" t="s">
        <v>5</v>
      </c>
      <c r="D18" s="103">
        <v>1712884736</v>
      </c>
    </row>
    <row r="19" spans="1:4" x14ac:dyDescent="0.2">
      <c r="A19" s="22" t="s">
        <v>650</v>
      </c>
      <c r="B19" s="22" t="s">
        <v>651</v>
      </c>
      <c r="C19" s="22" t="s">
        <v>5</v>
      </c>
      <c r="D19" s="103">
        <v>3611956224</v>
      </c>
    </row>
    <row r="20" spans="1:4" x14ac:dyDescent="0.2">
      <c r="A20" s="22" t="s">
        <v>652</v>
      </c>
      <c r="B20" s="22" t="s">
        <v>653</v>
      </c>
      <c r="C20" s="22" t="s">
        <v>5</v>
      </c>
      <c r="D20" s="103">
        <v>3832306176</v>
      </c>
    </row>
    <row r="21" spans="1:4" x14ac:dyDescent="0.2">
      <c r="A21" s="22" t="s">
        <v>654</v>
      </c>
      <c r="B21" s="22" t="s">
        <v>655</v>
      </c>
      <c r="C21" s="22" t="s">
        <v>5</v>
      </c>
      <c r="D21" s="103">
        <v>1602637440</v>
      </c>
    </row>
    <row r="22" spans="1:4" x14ac:dyDescent="0.2">
      <c r="A22" s="22" t="s">
        <v>656</v>
      </c>
      <c r="B22" s="22" t="s">
        <v>657</v>
      </c>
      <c r="C22" s="22" t="s">
        <v>5</v>
      </c>
      <c r="D22" s="103">
        <v>496760064</v>
      </c>
    </row>
    <row r="23" spans="1:4" x14ac:dyDescent="0.2">
      <c r="A23" s="22" t="s">
        <v>658</v>
      </c>
      <c r="B23" s="22" t="s">
        <v>659</v>
      </c>
      <c r="C23" s="22" t="s">
        <v>5</v>
      </c>
      <c r="D23" s="103">
        <v>1429546752</v>
      </c>
    </row>
    <row r="24" spans="1:4" x14ac:dyDescent="0.2">
      <c r="A24" s="22" t="s">
        <v>660</v>
      </c>
      <c r="B24" s="22" t="s">
        <v>661</v>
      </c>
      <c r="C24" s="22" t="s">
        <v>5</v>
      </c>
      <c r="D24" s="103">
        <v>471751776</v>
      </c>
    </row>
    <row r="25" spans="1:4" x14ac:dyDescent="0.2">
      <c r="A25" s="22" t="s">
        <v>662</v>
      </c>
      <c r="B25" s="22" t="s">
        <v>663</v>
      </c>
      <c r="C25" s="22" t="s">
        <v>5</v>
      </c>
      <c r="D25" s="103">
        <v>1201474432</v>
      </c>
    </row>
    <row r="26" spans="1:4" x14ac:dyDescent="0.2">
      <c r="A26" s="22" t="s">
        <v>664</v>
      </c>
      <c r="B26" s="22" t="s">
        <v>665</v>
      </c>
      <c r="C26" s="22" t="s">
        <v>5</v>
      </c>
      <c r="D26" s="103">
        <v>276876224</v>
      </c>
    </row>
    <row r="27" spans="1:4" x14ac:dyDescent="0.2">
      <c r="A27" s="22" t="s">
        <v>666</v>
      </c>
      <c r="B27" s="22" t="s">
        <v>667</v>
      </c>
      <c r="C27" s="22" t="s">
        <v>5</v>
      </c>
      <c r="D27" s="103">
        <v>80879480</v>
      </c>
    </row>
    <row r="28" spans="1:4" x14ac:dyDescent="0.2">
      <c r="A28" s="22" t="s">
        <v>668</v>
      </c>
      <c r="B28" s="22" t="s">
        <v>669</v>
      </c>
      <c r="C28" s="22" t="s">
        <v>5</v>
      </c>
      <c r="D28" s="103">
        <v>2374055936</v>
      </c>
    </row>
    <row r="29" spans="1:4" x14ac:dyDescent="0.2">
      <c r="A29" s="22" t="s">
        <v>670</v>
      </c>
      <c r="B29" s="22" t="s">
        <v>671</v>
      </c>
      <c r="C29" s="22" t="s">
        <v>5</v>
      </c>
      <c r="D29" s="103">
        <v>9958836224</v>
      </c>
    </row>
    <row r="30" spans="1:4" x14ac:dyDescent="0.2">
      <c r="A30" s="22" t="s">
        <v>672</v>
      </c>
      <c r="B30" s="22" t="s">
        <v>673</v>
      </c>
      <c r="C30" s="22" t="s">
        <v>5</v>
      </c>
      <c r="D30" s="103">
        <v>498140416</v>
      </c>
    </row>
    <row r="31" spans="1:4" x14ac:dyDescent="0.2">
      <c r="A31" s="22" t="s">
        <v>674</v>
      </c>
      <c r="B31" s="22" t="s">
        <v>675</v>
      </c>
      <c r="C31" s="22" t="s">
        <v>5</v>
      </c>
      <c r="D31" s="103">
        <v>628840960</v>
      </c>
    </row>
    <row r="32" spans="1:4" x14ac:dyDescent="0.2">
      <c r="A32" s="22" t="s">
        <v>676</v>
      </c>
      <c r="B32" s="22" t="s">
        <v>677</v>
      </c>
      <c r="C32" s="22" t="s">
        <v>5</v>
      </c>
      <c r="D32" s="103">
        <v>530131168</v>
      </c>
    </row>
    <row r="33" spans="1:4" x14ac:dyDescent="0.2">
      <c r="A33" s="22" t="s">
        <v>678</v>
      </c>
      <c r="B33" s="22" t="s">
        <v>679</v>
      </c>
      <c r="C33" s="22" t="s">
        <v>5</v>
      </c>
      <c r="D33" s="103">
        <v>1474850432</v>
      </c>
    </row>
    <row r="34" spans="1:4" x14ac:dyDescent="0.2">
      <c r="A34" s="22" t="s">
        <v>680</v>
      </c>
      <c r="B34" s="22" t="s">
        <v>681</v>
      </c>
      <c r="C34" s="22" t="s">
        <v>5</v>
      </c>
      <c r="D34" s="103">
        <v>1222589824</v>
      </c>
    </row>
    <row r="35" spans="1:4" x14ac:dyDescent="0.2">
      <c r="A35" s="22" t="s">
        <v>682</v>
      </c>
      <c r="B35" s="22" t="s">
        <v>683</v>
      </c>
      <c r="C35" s="22" t="s">
        <v>5</v>
      </c>
      <c r="D35" s="103">
        <v>2904879360</v>
      </c>
    </row>
    <row r="36" spans="1:4" x14ac:dyDescent="0.2">
      <c r="A36" s="22" t="s">
        <v>684</v>
      </c>
      <c r="B36" s="22" t="s">
        <v>685</v>
      </c>
      <c r="C36" s="22" t="s">
        <v>5</v>
      </c>
      <c r="D36" s="103">
        <v>272468480</v>
      </c>
    </row>
    <row r="37" spans="1:4" x14ac:dyDescent="0.2">
      <c r="A37" s="22" t="s">
        <v>686</v>
      </c>
      <c r="B37" s="22" t="s">
        <v>687</v>
      </c>
      <c r="C37" s="22" t="s">
        <v>18</v>
      </c>
      <c r="D37" s="103">
        <v>1559964672</v>
      </c>
    </row>
    <row r="38" spans="1:4" x14ac:dyDescent="0.2">
      <c r="A38" s="22" t="s">
        <v>688</v>
      </c>
      <c r="B38" s="22" t="s">
        <v>689</v>
      </c>
      <c r="C38" s="22" t="s">
        <v>18</v>
      </c>
      <c r="D38" s="103">
        <v>896738944</v>
      </c>
    </row>
    <row r="39" spans="1:4" x14ac:dyDescent="0.2">
      <c r="A39" s="22" t="s">
        <v>690</v>
      </c>
      <c r="B39" s="22" t="s">
        <v>691</v>
      </c>
      <c r="C39" s="22" t="s">
        <v>18</v>
      </c>
      <c r="D39" s="103">
        <v>510299648</v>
      </c>
    </row>
    <row r="40" spans="1:4" x14ac:dyDescent="0.2">
      <c r="A40" s="22" t="s">
        <v>692</v>
      </c>
      <c r="B40" s="22" t="s">
        <v>693</v>
      </c>
      <c r="C40" s="22" t="s">
        <v>18</v>
      </c>
      <c r="D40" s="103">
        <v>752396032</v>
      </c>
    </row>
    <row r="41" spans="1:4" x14ac:dyDescent="0.2">
      <c r="A41" s="22" t="s">
        <v>694</v>
      </c>
      <c r="B41" s="22" t="s">
        <v>695</v>
      </c>
      <c r="C41" s="22" t="s">
        <v>18</v>
      </c>
      <c r="D41" s="103">
        <v>494672608</v>
      </c>
    </row>
    <row r="42" spans="1:4" x14ac:dyDescent="0.2">
      <c r="A42" s="22" t="s">
        <v>696</v>
      </c>
      <c r="B42" s="22" t="s">
        <v>697</v>
      </c>
      <c r="C42" s="22" t="s">
        <v>18</v>
      </c>
      <c r="D42" s="103">
        <v>532735552</v>
      </c>
    </row>
    <row r="43" spans="1:4" x14ac:dyDescent="0.2">
      <c r="A43" s="22" t="s">
        <v>698</v>
      </c>
      <c r="B43" s="22" t="s">
        <v>699</v>
      </c>
      <c r="C43" s="22" t="s">
        <v>18</v>
      </c>
      <c r="D43" s="103">
        <v>4793055232</v>
      </c>
    </row>
    <row r="44" spans="1:4" x14ac:dyDescent="0.2">
      <c r="A44" s="22" t="s">
        <v>700</v>
      </c>
      <c r="B44" s="22" t="s">
        <v>701</v>
      </c>
      <c r="C44" s="22" t="s">
        <v>18</v>
      </c>
      <c r="D44" s="103">
        <v>194904096</v>
      </c>
    </row>
    <row r="45" spans="1:4" x14ac:dyDescent="0.2">
      <c r="A45" s="22" t="s">
        <v>702</v>
      </c>
      <c r="B45" s="22" t="s">
        <v>703</v>
      </c>
      <c r="C45" s="22" t="s">
        <v>18</v>
      </c>
      <c r="D45" s="103">
        <v>774859968</v>
      </c>
    </row>
    <row r="46" spans="1:4" x14ac:dyDescent="0.2">
      <c r="A46" s="22" t="s">
        <v>704</v>
      </c>
      <c r="B46" s="22" t="s">
        <v>705</v>
      </c>
      <c r="C46" s="22" t="s">
        <v>18</v>
      </c>
      <c r="D46" s="103">
        <v>549823936</v>
      </c>
    </row>
    <row r="47" spans="1:4" x14ac:dyDescent="0.2">
      <c r="A47" s="22" t="s">
        <v>706</v>
      </c>
      <c r="B47" s="22" t="s">
        <v>707</v>
      </c>
      <c r="C47" s="22" t="s">
        <v>18</v>
      </c>
      <c r="D47" s="103">
        <v>712395712</v>
      </c>
    </row>
    <row r="48" spans="1:4" x14ac:dyDescent="0.2">
      <c r="A48" s="22" t="s">
        <v>708</v>
      </c>
      <c r="B48" s="22" t="s">
        <v>709</v>
      </c>
      <c r="C48" s="22" t="s">
        <v>18</v>
      </c>
      <c r="D48" s="103">
        <v>1849828736</v>
      </c>
    </row>
    <row r="49" spans="1:4" x14ac:dyDescent="0.2">
      <c r="A49" s="22" t="s">
        <v>710</v>
      </c>
      <c r="B49" s="22" t="s">
        <v>711</v>
      </c>
      <c r="C49" s="22" t="s">
        <v>18</v>
      </c>
      <c r="D49" s="103">
        <v>486206112</v>
      </c>
    </row>
    <row r="50" spans="1:4" x14ac:dyDescent="0.2">
      <c r="A50" s="22" t="s">
        <v>712</v>
      </c>
      <c r="B50" s="22" t="s">
        <v>713</v>
      </c>
      <c r="C50" s="22" t="s">
        <v>18</v>
      </c>
      <c r="D50" s="103">
        <v>758773632</v>
      </c>
    </row>
    <row r="51" spans="1:4" x14ac:dyDescent="0.2">
      <c r="A51" s="22" t="s">
        <v>714</v>
      </c>
      <c r="B51" s="22" t="s">
        <v>715</v>
      </c>
      <c r="C51" s="22" t="s">
        <v>18</v>
      </c>
      <c r="D51" s="103">
        <v>1321936000</v>
      </c>
    </row>
    <row r="52" spans="1:4" x14ac:dyDescent="0.2">
      <c r="A52" s="22" t="s">
        <v>716</v>
      </c>
      <c r="B52" s="22" t="s">
        <v>717</v>
      </c>
      <c r="C52" s="22" t="s">
        <v>18</v>
      </c>
      <c r="D52" s="103">
        <v>271981056</v>
      </c>
    </row>
    <row r="53" spans="1:4" x14ac:dyDescent="0.2">
      <c r="A53" s="22" t="s">
        <v>718</v>
      </c>
      <c r="B53" s="22" t="s">
        <v>719</v>
      </c>
      <c r="C53" s="22" t="s">
        <v>18</v>
      </c>
      <c r="D53" s="103">
        <v>314771744</v>
      </c>
    </row>
    <row r="54" spans="1:4" x14ac:dyDescent="0.2">
      <c r="A54" s="22" t="s">
        <v>720</v>
      </c>
      <c r="B54" s="22" t="s">
        <v>721</v>
      </c>
      <c r="C54" s="22" t="s">
        <v>18</v>
      </c>
      <c r="D54" s="103">
        <v>1545584000</v>
      </c>
    </row>
    <row r="55" spans="1:4" x14ac:dyDescent="0.2">
      <c r="A55" s="22" t="s">
        <v>722</v>
      </c>
      <c r="B55" s="22" t="s">
        <v>723</v>
      </c>
      <c r="C55" s="22" t="s">
        <v>18</v>
      </c>
      <c r="D55" s="103">
        <v>715504256</v>
      </c>
    </row>
    <row r="56" spans="1:4" x14ac:dyDescent="0.2">
      <c r="A56" s="22" t="s">
        <v>724</v>
      </c>
      <c r="B56" s="22" t="s">
        <v>725</v>
      </c>
      <c r="C56" s="22" t="s">
        <v>18</v>
      </c>
      <c r="D56" s="103">
        <v>984596352</v>
      </c>
    </row>
    <row r="57" spans="1:4" x14ac:dyDescent="0.2">
      <c r="A57" s="22" t="s">
        <v>726</v>
      </c>
      <c r="B57" s="22" t="s">
        <v>727</v>
      </c>
      <c r="C57" s="22" t="s">
        <v>18</v>
      </c>
      <c r="D57" s="103">
        <v>4286679040</v>
      </c>
    </row>
    <row r="58" spans="1:4" x14ac:dyDescent="0.2">
      <c r="A58" s="22" t="s">
        <v>728</v>
      </c>
      <c r="B58" s="22" t="s">
        <v>729</v>
      </c>
      <c r="C58" s="22" t="s">
        <v>18</v>
      </c>
      <c r="D58" s="103">
        <v>313838016</v>
      </c>
    </row>
    <row r="59" spans="1:4" x14ac:dyDescent="0.2">
      <c r="A59" s="22" t="s">
        <v>730</v>
      </c>
      <c r="B59" s="22" t="s">
        <v>731</v>
      </c>
      <c r="C59" s="22" t="s">
        <v>18</v>
      </c>
      <c r="D59" s="103">
        <v>565425472</v>
      </c>
    </row>
    <row r="60" spans="1:4" x14ac:dyDescent="0.2">
      <c r="A60" s="22" t="s">
        <v>732</v>
      </c>
      <c r="B60" s="22" t="s">
        <v>733</v>
      </c>
      <c r="C60" s="22" t="s">
        <v>18</v>
      </c>
      <c r="D60" s="103">
        <v>172068400</v>
      </c>
    </row>
    <row r="61" spans="1:4" x14ac:dyDescent="0.2">
      <c r="A61" s="22" t="s">
        <v>734</v>
      </c>
      <c r="B61" s="22" t="s">
        <v>735</v>
      </c>
      <c r="C61" s="22" t="s">
        <v>18</v>
      </c>
      <c r="D61" s="103">
        <v>717420416</v>
      </c>
    </row>
    <row r="62" spans="1:4" x14ac:dyDescent="0.2">
      <c r="A62" s="22" t="s">
        <v>736</v>
      </c>
      <c r="B62" s="22" t="s">
        <v>737</v>
      </c>
      <c r="C62" s="22" t="s">
        <v>18</v>
      </c>
      <c r="D62" s="103">
        <v>385595872</v>
      </c>
    </row>
    <row r="63" spans="1:4" x14ac:dyDescent="0.2">
      <c r="A63" s="22" t="s">
        <v>738</v>
      </c>
      <c r="B63" s="22" t="s">
        <v>739</v>
      </c>
      <c r="C63" s="22" t="s">
        <v>18</v>
      </c>
      <c r="D63" s="103">
        <v>1342291584</v>
      </c>
    </row>
    <row r="64" spans="1:4" x14ac:dyDescent="0.2">
      <c r="A64" s="22" t="s">
        <v>740</v>
      </c>
      <c r="B64" s="22" t="s">
        <v>741</v>
      </c>
      <c r="C64" s="22" t="s">
        <v>18</v>
      </c>
      <c r="D64" s="103">
        <v>1035089728</v>
      </c>
    </row>
    <row r="65" spans="1:4" x14ac:dyDescent="0.2">
      <c r="A65" s="22" t="s">
        <v>742</v>
      </c>
      <c r="B65" s="22" t="s">
        <v>743</v>
      </c>
      <c r="C65" s="22" t="s">
        <v>18</v>
      </c>
      <c r="D65" s="103">
        <v>146188880</v>
      </c>
    </row>
    <row r="66" spans="1:4" x14ac:dyDescent="0.2">
      <c r="A66" s="22" t="s">
        <v>744</v>
      </c>
      <c r="B66" s="22" t="s">
        <v>745</v>
      </c>
      <c r="C66" s="22" t="s">
        <v>18</v>
      </c>
      <c r="D66" s="103">
        <v>181631184</v>
      </c>
    </row>
    <row r="67" spans="1:4" x14ac:dyDescent="0.2">
      <c r="A67" s="22" t="s">
        <v>746</v>
      </c>
      <c r="B67" s="22" t="s">
        <v>747</v>
      </c>
      <c r="C67" s="22" t="s">
        <v>18</v>
      </c>
      <c r="D67" s="103">
        <v>390462112</v>
      </c>
    </row>
    <row r="68" spans="1:4" x14ac:dyDescent="0.2">
      <c r="A68" s="22" t="s">
        <v>748</v>
      </c>
      <c r="B68" s="22" t="s">
        <v>749</v>
      </c>
      <c r="C68" s="22" t="s">
        <v>18</v>
      </c>
      <c r="D68" s="103">
        <v>758467392</v>
      </c>
    </row>
    <row r="69" spans="1:4" x14ac:dyDescent="0.2">
      <c r="A69" s="22" t="s">
        <v>750</v>
      </c>
      <c r="B69" s="22" t="s">
        <v>751</v>
      </c>
      <c r="C69" s="22" t="s">
        <v>18</v>
      </c>
      <c r="D69" s="103">
        <v>5525517824</v>
      </c>
    </row>
    <row r="70" spans="1:4" x14ac:dyDescent="0.2">
      <c r="A70" s="22" t="s">
        <v>752</v>
      </c>
      <c r="B70" s="22" t="s">
        <v>753</v>
      </c>
      <c r="C70" s="22" t="s">
        <v>18</v>
      </c>
      <c r="D70" s="103">
        <v>257193744</v>
      </c>
    </row>
    <row r="71" spans="1:4" x14ac:dyDescent="0.2">
      <c r="A71" s="22" t="s">
        <v>754</v>
      </c>
      <c r="B71" s="22" t="s">
        <v>755</v>
      </c>
      <c r="C71" s="22" t="s">
        <v>18</v>
      </c>
      <c r="D71" s="103">
        <v>585041344</v>
      </c>
    </row>
    <row r="72" spans="1:4" x14ac:dyDescent="0.2">
      <c r="A72" s="22" t="s">
        <v>756</v>
      </c>
      <c r="B72" s="22" t="s">
        <v>757</v>
      </c>
      <c r="C72" s="22" t="s">
        <v>18</v>
      </c>
      <c r="D72" s="103">
        <v>3930843904</v>
      </c>
    </row>
    <row r="73" spans="1:4" x14ac:dyDescent="0.2">
      <c r="A73" s="22" t="s">
        <v>758</v>
      </c>
      <c r="B73" s="22" t="s">
        <v>759</v>
      </c>
      <c r="C73" s="22" t="s">
        <v>18</v>
      </c>
      <c r="D73" s="103">
        <v>4187557632</v>
      </c>
    </row>
    <row r="74" spans="1:4" x14ac:dyDescent="0.2">
      <c r="A74" s="22" t="s">
        <v>760</v>
      </c>
      <c r="B74" s="22" t="s">
        <v>761</v>
      </c>
      <c r="C74" s="22" t="s">
        <v>18</v>
      </c>
      <c r="D74" s="103">
        <v>448661216</v>
      </c>
    </row>
    <row r="75" spans="1:4" x14ac:dyDescent="0.2">
      <c r="A75" s="22" t="s">
        <v>762</v>
      </c>
      <c r="B75" s="22" t="s">
        <v>763</v>
      </c>
      <c r="C75" s="22" t="s">
        <v>18</v>
      </c>
      <c r="D75" s="103">
        <v>2058829568</v>
      </c>
    </row>
    <row r="76" spans="1:4" x14ac:dyDescent="0.2">
      <c r="A76" s="22" t="s">
        <v>764</v>
      </c>
      <c r="B76" s="22" t="s">
        <v>765</v>
      </c>
      <c r="C76" s="22" t="s">
        <v>18</v>
      </c>
      <c r="D76" s="103">
        <v>3933442816</v>
      </c>
    </row>
    <row r="77" spans="1:4" x14ac:dyDescent="0.2">
      <c r="A77" s="22" t="s">
        <v>766</v>
      </c>
      <c r="B77" s="22" t="s">
        <v>767</v>
      </c>
      <c r="C77" s="22" t="s">
        <v>18</v>
      </c>
      <c r="D77" s="103">
        <v>1218612480</v>
      </c>
    </row>
    <row r="78" spans="1:4" x14ac:dyDescent="0.2">
      <c r="A78" s="22" t="s">
        <v>768</v>
      </c>
      <c r="B78" s="22" t="s">
        <v>769</v>
      </c>
      <c r="C78" s="22" t="s">
        <v>18</v>
      </c>
      <c r="D78" s="103">
        <v>1807884800</v>
      </c>
    </row>
    <row r="79" spans="1:4" x14ac:dyDescent="0.2">
      <c r="A79" s="22" t="s">
        <v>770</v>
      </c>
      <c r="B79" s="22" t="s">
        <v>771</v>
      </c>
      <c r="C79" s="22" t="s">
        <v>18</v>
      </c>
      <c r="D79" s="103">
        <v>1303676416</v>
      </c>
    </row>
    <row r="80" spans="1:4" x14ac:dyDescent="0.2">
      <c r="A80" s="22" t="s">
        <v>772</v>
      </c>
      <c r="B80" s="22" t="s">
        <v>773</v>
      </c>
      <c r="C80" s="22" t="s">
        <v>18</v>
      </c>
      <c r="D80" s="103">
        <v>726855808</v>
      </c>
    </row>
    <row r="81" spans="1:4" x14ac:dyDescent="0.2">
      <c r="A81" s="22" t="s">
        <v>774</v>
      </c>
      <c r="B81" s="22" t="s">
        <v>775</v>
      </c>
      <c r="C81" s="22" t="s">
        <v>18</v>
      </c>
      <c r="D81" s="103">
        <v>1719168384</v>
      </c>
    </row>
    <row r="82" spans="1:4" x14ac:dyDescent="0.2">
      <c r="A82" s="22" t="s">
        <v>776</v>
      </c>
      <c r="B82" s="22" t="s">
        <v>777</v>
      </c>
      <c r="C82" s="22" t="s">
        <v>18</v>
      </c>
      <c r="D82" s="103">
        <v>2897070848</v>
      </c>
    </row>
    <row r="83" spans="1:4" x14ac:dyDescent="0.2">
      <c r="A83" s="22" t="s">
        <v>778</v>
      </c>
      <c r="B83" s="22" t="s">
        <v>779</v>
      </c>
      <c r="C83" s="22" t="s">
        <v>18</v>
      </c>
      <c r="D83" s="103">
        <v>7645310464</v>
      </c>
    </row>
    <row r="84" spans="1:4" x14ac:dyDescent="0.2">
      <c r="A84" s="22" t="s">
        <v>780</v>
      </c>
      <c r="B84" s="22" t="s">
        <v>781</v>
      </c>
      <c r="C84" s="22" t="s">
        <v>18</v>
      </c>
      <c r="D84" s="103">
        <v>1509937408</v>
      </c>
    </row>
    <row r="85" spans="1:4" x14ac:dyDescent="0.2">
      <c r="A85" s="22" t="s">
        <v>782</v>
      </c>
      <c r="B85" s="22" t="s">
        <v>783</v>
      </c>
      <c r="C85" s="22" t="s">
        <v>18</v>
      </c>
      <c r="D85" s="103">
        <v>840362048</v>
      </c>
    </row>
    <row r="86" spans="1:4" x14ac:dyDescent="0.2">
      <c r="A86" s="22" t="s">
        <v>784</v>
      </c>
      <c r="B86" s="22" t="s">
        <v>785</v>
      </c>
      <c r="C86" s="22" t="s">
        <v>18</v>
      </c>
      <c r="D86" s="103">
        <v>1951193728</v>
      </c>
    </row>
    <row r="87" spans="1:4" x14ac:dyDescent="0.2">
      <c r="A87" s="22" t="s">
        <v>786</v>
      </c>
      <c r="B87" s="22" t="s">
        <v>787</v>
      </c>
      <c r="C87" s="22" t="s">
        <v>18</v>
      </c>
      <c r="D87" s="103">
        <v>1969450880</v>
      </c>
    </row>
    <row r="88" spans="1:4" x14ac:dyDescent="0.2">
      <c r="A88" s="22" t="s">
        <v>788</v>
      </c>
      <c r="B88" s="22" t="s">
        <v>789</v>
      </c>
      <c r="C88" s="22" t="s">
        <v>18</v>
      </c>
      <c r="D88" s="103">
        <v>1490274944</v>
      </c>
    </row>
    <row r="89" spans="1:4" x14ac:dyDescent="0.2">
      <c r="A89" s="22" t="s">
        <v>790</v>
      </c>
      <c r="B89" s="22" t="s">
        <v>791</v>
      </c>
      <c r="C89" s="22" t="s">
        <v>18</v>
      </c>
      <c r="D89" s="103">
        <v>4665474048</v>
      </c>
    </row>
    <row r="90" spans="1:4" x14ac:dyDescent="0.2">
      <c r="A90" s="22" t="s">
        <v>792</v>
      </c>
      <c r="B90" s="22" t="s">
        <v>793</v>
      </c>
      <c r="C90" s="22" t="s">
        <v>18</v>
      </c>
      <c r="D90" s="103">
        <v>428488832</v>
      </c>
    </row>
    <row r="91" spans="1:4" x14ac:dyDescent="0.2">
      <c r="A91" s="22" t="s">
        <v>794</v>
      </c>
      <c r="B91" s="22" t="s">
        <v>795</v>
      </c>
      <c r="C91" s="22" t="s">
        <v>18</v>
      </c>
      <c r="D91" s="103">
        <v>2090438016</v>
      </c>
    </row>
    <row r="92" spans="1:4" x14ac:dyDescent="0.2">
      <c r="A92" s="22" t="s">
        <v>796</v>
      </c>
      <c r="B92" s="22" t="s">
        <v>797</v>
      </c>
      <c r="C92" s="22" t="s">
        <v>18</v>
      </c>
      <c r="D92" s="103">
        <v>2061323520</v>
      </c>
    </row>
    <row r="93" spans="1:4" x14ac:dyDescent="0.2">
      <c r="A93" s="22" t="s">
        <v>798</v>
      </c>
      <c r="B93" s="22" t="s">
        <v>799</v>
      </c>
      <c r="C93" s="22" t="s">
        <v>18</v>
      </c>
      <c r="D93" s="103">
        <v>1737382016</v>
      </c>
    </row>
    <row r="94" spans="1:4" x14ac:dyDescent="0.2">
      <c r="A94" s="22" t="s">
        <v>800</v>
      </c>
      <c r="B94" s="22" t="s">
        <v>801</v>
      </c>
      <c r="C94" s="22" t="s">
        <v>18</v>
      </c>
      <c r="D94" s="103">
        <v>2858474240</v>
      </c>
    </row>
    <row r="95" spans="1:4" x14ac:dyDescent="0.2">
      <c r="A95" s="22" t="s">
        <v>802</v>
      </c>
      <c r="B95" s="22" t="s">
        <v>803</v>
      </c>
      <c r="C95" s="22" t="s">
        <v>18</v>
      </c>
      <c r="D95" s="103">
        <v>947035584</v>
      </c>
    </row>
    <row r="96" spans="1:4" x14ac:dyDescent="0.2">
      <c r="A96" s="22" t="s">
        <v>804</v>
      </c>
      <c r="B96" s="22" t="s">
        <v>805</v>
      </c>
      <c r="C96" s="22" t="s">
        <v>18</v>
      </c>
      <c r="D96" s="103">
        <v>2663785984</v>
      </c>
    </row>
    <row r="97" spans="1:4" x14ac:dyDescent="0.2">
      <c r="A97" s="22" t="s">
        <v>806</v>
      </c>
      <c r="B97" s="22" t="s">
        <v>807</v>
      </c>
      <c r="C97" s="22" t="s">
        <v>18</v>
      </c>
      <c r="D97" s="103">
        <v>349918048</v>
      </c>
    </row>
    <row r="98" spans="1:4" x14ac:dyDescent="0.2">
      <c r="A98" s="22" t="s">
        <v>808</v>
      </c>
      <c r="B98" s="22" t="s">
        <v>809</v>
      </c>
      <c r="C98" s="22" t="s">
        <v>18</v>
      </c>
      <c r="D98" s="103">
        <v>1032448768</v>
      </c>
    </row>
    <row r="99" spans="1:4" x14ac:dyDescent="0.2">
      <c r="A99" s="22" t="s">
        <v>810</v>
      </c>
      <c r="B99" s="22" t="s">
        <v>811</v>
      </c>
      <c r="C99" s="22" t="s">
        <v>18</v>
      </c>
      <c r="D99" s="103">
        <v>913286336</v>
      </c>
    </row>
    <row r="100" spans="1:4" x14ac:dyDescent="0.2">
      <c r="A100" s="22" t="s">
        <v>812</v>
      </c>
      <c r="B100" s="22" t="s">
        <v>813</v>
      </c>
      <c r="C100" s="22" t="s">
        <v>18</v>
      </c>
      <c r="D100" s="103">
        <v>1349789312</v>
      </c>
    </row>
    <row r="101" spans="1:4" x14ac:dyDescent="0.2">
      <c r="A101" s="22" t="s">
        <v>814</v>
      </c>
      <c r="B101" s="22" t="s">
        <v>815</v>
      </c>
      <c r="C101" s="22" t="s">
        <v>18</v>
      </c>
      <c r="D101" s="103">
        <v>1218742912</v>
      </c>
    </row>
    <row r="102" spans="1:4" x14ac:dyDescent="0.2">
      <c r="A102" s="22" t="s">
        <v>816</v>
      </c>
      <c r="B102" s="22" t="s">
        <v>817</v>
      </c>
      <c r="C102" s="22" t="s">
        <v>18</v>
      </c>
      <c r="D102" s="103">
        <v>1077008640</v>
      </c>
    </row>
    <row r="103" spans="1:4" x14ac:dyDescent="0.2">
      <c r="A103" s="22" t="s">
        <v>818</v>
      </c>
      <c r="B103" s="22" t="s">
        <v>819</v>
      </c>
      <c r="C103" s="22" t="s">
        <v>18</v>
      </c>
      <c r="D103" s="103">
        <v>500326720</v>
      </c>
    </row>
    <row r="104" spans="1:4" x14ac:dyDescent="0.2">
      <c r="A104" s="22" t="s">
        <v>820</v>
      </c>
      <c r="B104" s="22" t="s">
        <v>821</v>
      </c>
      <c r="C104" s="22" t="s">
        <v>18</v>
      </c>
      <c r="D104" s="103">
        <v>254982016</v>
      </c>
    </row>
    <row r="105" spans="1:4" x14ac:dyDescent="0.2">
      <c r="A105" s="22" t="s">
        <v>822</v>
      </c>
      <c r="B105" s="22" t="s">
        <v>823</v>
      </c>
      <c r="C105" s="22" t="s">
        <v>18</v>
      </c>
      <c r="D105" s="103">
        <v>4559085568</v>
      </c>
    </row>
    <row r="106" spans="1:4" x14ac:dyDescent="0.2">
      <c r="A106" s="22" t="s">
        <v>824</v>
      </c>
      <c r="B106" s="22" t="s">
        <v>825</v>
      </c>
      <c r="C106" s="22" t="s">
        <v>18</v>
      </c>
      <c r="D106" s="103">
        <v>2246593024</v>
      </c>
    </row>
    <row r="107" spans="1:4" x14ac:dyDescent="0.2">
      <c r="A107" s="22" t="s">
        <v>826</v>
      </c>
      <c r="B107" s="22" t="s">
        <v>827</v>
      </c>
      <c r="C107" s="22" t="s">
        <v>18</v>
      </c>
      <c r="D107" s="103">
        <v>1485949824</v>
      </c>
    </row>
    <row r="108" spans="1:4" x14ac:dyDescent="0.2">
      <c r="A108" s="22" t="s">
        <v>828</v>
      </c>
      <c r="B108" s="22" t="s">
        <v>829</v>
      </c>
      <c r="C108" s="22" t="s">
        <v>18</v>
      </c>
      <c r="D108" s="103">
        <v>681959168</v>
      </c>
    </row>
    <row r="109" spans="1:4" x14ac:dyDescent="0.2">
      <c r="A109" s="22" t="s">
        <v>830</v>
      </c>
      <c r="B109" s="22" t="s">
        <v>831</v>
      </c>
      <c r="C109" s="22" t="s">
        <v>18</v>
      </c>
      <c r="D109" s="103">
        <v>953796032</v>
      </c>
    </row>
    <row r="110" spans="1:4" x14ac:dyDescent="0.2">
      <c r="A110" s="22" t="s">
        <v>832</v>
      </c>
      <c r="B110" s="22" t="s">
        <v>833</v>
      </c>
      <c r="C110" s="22" t="s">
        <v>18</v>
      </c>
      <c r="D110" s="103">
        <v>407010784</v>
      </c>
    </row>
    <row r="111" spans="1:4" x14ac:dyDescent="0.2">
      <c r="A111" s="22" t="s">
        <v>834</v>
      </c>
      <c r="B111" s="22" t="s">
        <v>835</v>
      </c>
      <c r="C111" s="22" t="s">
        <v>18</v>
      </c>
      <c r="D111" s="103">
        <v>725022528</v>
      </c>
    </row>
    <row r="112" spans="1:4" x14ac:dyDescent="0.2">
      <c r="A112" s="22" t="s">
        <v>836</v>
      </c>
      <c r="B112" s="22" t="s">
        <v>837</v>
      </c>
      <c r="C112" s="22" t="s">
        <v>18</v>
      </c>
      <c r="D112" s="103">
        <v>1800177024</v>
      </c>
    </row>
    <row r="113" spans="1:4" x14ac:dyDescent="0.2">
      <c r="A113" s="22" t="s">
        <v>838</v>
      </c>
      <c r="B113" s="22" t="s">
        <v>839</v>
      </c>
      <c r="C113" s="22" t="s">
        <v>18</v>
      </c>
      <c r="D113" s="103">
        <v>1490703232</v>
      </c>
    </row>
    <row r="114" spans="1:4" x14ac:dyDescent="0.2">
      <c r="A114" s="22" t="s">
        <v>840</v>
      </c>
      <c r="B114" s="22" t="s">
        <v>841</v>
      </c>
      <c r="C114" s="22" t="s">
        <v>18</v>
      </c>
      <c r="D114" s="103">
        <v>5632155648</v>
      </c>
    </row>
    <row r="115" spans="1:4" x14ac:dyDescent="0.2">
      <c r="A115" s="22" t="s">
        <v>842</v>
      </c>
      <c r="B115" s="22" t="s">
        <v>843</v>
      </c>
      <c r="C115" s="22" t="s">
        <v>18</v>
      </c>
      <c r="D115" s="103">
        <v>592948224</v>
      </c>
    </row>
    <row r="116" spans="1:4" x14ac:dyDescent="0.2">
      <c r="A116" s="22" t="s">
        <v>844</v>
      </c>
      <c r="B116" s="22" t="s">
        <v>845</v>
      </c>
      <c r="C116" s="22" t="s">
        <v>18</v>
      </c>
      <c r="D116" s="103">
        <v>153021616</v>
      </c>
    </row>
    <row r="117" spans="1:4" x14ac:dyDescent="0.2">
      <c r="A117" s="22" t="s">
        <v>846</v>
      </c>
      <c r="B117" s="22" t="s">
        <v>847</v>
      </c>
      <c r="C117" s="22" t="s">
        <v>18</v>
      </c>
      <c r="D117" s="103">
        <v>1612875904</v>
      </c>
    </row>
    <row r="118" spans="1:4" x14ac:dyDescent="0.2">
      <c r="A118" s="22" t="s">
        <v>848</v>
      </c>
      <c r="B118" s="22" t="s">
        <v>849</v>
      </c>
      <c r="C118" s="22" t="s">
        <v>18</v>
      </c>
      <c r="D118" s="103">
        <v>1223356288</v>
      </c>
    </row>
    <row r="119" spans="1:4" x14ac:dyDescent="0.2">
      <c r="A119" s="22" t="s">
        <v>850</v>
      </c>
      <c r="B119" s="22" t="s">
        <v>851</v>
      </c>
      <c r="C119" s="22" t="s">
        <v>18</v>
      </c>
      <c r="D119" s="103">
        <v>543016960</v>
      </c>
    </row>
    <row r="120" spans="1:4" x14ac:dyDescent="0.2">
      <c r="A120" s="22" t="s">
        <v>852</v>
      </c>
      <c r="B120" s="22" t="s">
        <v>853</v>
      </c>
      <c r="C120" s="22" t="s">
        <v>18</v>
      </c>
      <c r="D120" s="103">
        <v>1337108480</v>
      </c>
    </row>
    <row r="121" spans="1:4" x14ac:dyDescent="0.2">
      <c r="A121" s="22" t="s">
        <v>854</v>
      </c>
      <c r="B121" s="22" t="s">
        <v>855</v>
      </c>
      <c r="C121" s="22" t="s">
        <v>18</v>
      </c>
      <c r="D121" s="103">
        <v>1891918080</v>
      </c>
    </row>
    <row r="122" spans="1:4" x14ac:dyDescent="0.2">
      <c r="A122" s="22" t="s">
        <v>856</v>
      </c>
      <c r="B122" s="22" t="s">
        <v>857</v>
      </c>
      <c r="C122" s="22" t="s">
        <v>18</v>
      </c>
      <c r="D122" s="103">
        <v>6161106944</v>
      </c>
    </row>
    <row r="123" spans="1:4" x14ac:dyDescent="0.2">
      <c r="A123" s="22" t="s">
        <v>858</v>
      </c>
      <c r="B123" s="22" t="s">
        <v>859</v>
      </c>
      <c r="C123" s="22" t="s">
        <v>18</v>
      </c>
      <c r="D123" s="103">
        <v>1521927040</v>
      </c>
    </row>
    <row r="124" spans="1:4" x14ac:dyDescent="0.2">
      <c r="A124" s="22" t="s">
        <v>860</v>
      </c>
      <c r="B124" s="22" t="s">
        <v>861</v>
      </c>
      <c r="C124" s="22" t="s">
        <v>18</v>
      </c>
      <c r="D124" s="103">
        <v>255525856</v>
      </c>
    </row>
    <row r="125" spans="1:4" x14ac:dyDescent="0.2">
      <c r="A125" s="22" t="s">
        <v>862</v>
      </c>
      <c r="B125" s="22" t="s">
        <v>863</v>
      </c>
      <c r="C125" s="22" t="s">
        <v>18</v>
      </c>
      <c r="D125" s="103">
        <v>1252237696</v>
      </c>
    </row>
    <row r="126" spans="1:4" x14ac:dyDescent="0.2">
      <c r="A126" s="22" t="s">
        <v>864</v>
      </c>
      <c r="B126" s="22" t="s">
        <v>865</v>
      </c>
      <c r="C126" s="22" t="s">
        <v>18</v>
      </c>
      <c r="D126" s="103">
        <v>1982941696</v>
      </c>
    </row>
    <row r="127" spans="1:4" x14ac:dyDescent="0.2">
      <c r="A127" s="22" t="s">
        <v>866</v>
      </c>
      <c r="B127" s="22" t="s">
        <v>867</v>
      </c>
      <c r="C127" s="22" t="s">
        <v>18</v>
      </c>
      <c r="D127" s="103">
        <v>1940084096</v>
      </c>
    </row>
    <row r="128" spans="1:4" x14ac:dyDescent="0.2">
      <c r="A128" s="22" t="s">
        <v>868</v>
      </c>
      <c r="B128" s="22" t="s">
        <v>869</v>
      </c>
      <c r="C128" s="22" t="s">
        <v>18</v>
      </c>
      <c r="D128" s="103">
        <v>271265440</v>
      </c>
    </row>
    <row r="129" spans="1:4" x14ac:dyDescent="0.2">
      <c r="A129" s="22" t="s">
        <v>870</v>
      </c>
      <c r="B129" s="22" t="s">
        <v>871</v>
      </c>
      <c r="C129" s="22" t="s">
        <v>18</v>
      </c>
      <c r="D129" s="103">
        <v>656825472</v>
      </c>
    </row>
    <row r="130" spans="1:4" x14ac:dyDescent="0.2">
      <c r="A130" s="22" t="s">
        <v>872</v>
      </c>
      <c r="B130" s="22" t="s">
        <v>873</v>
      </c>
      <c r="C130" s="22" t="s">
        <v>18</v>
      </c>
      <c r="D130" s="103">
        <v>956381440</v>
      </c>
    </row>
    <row r="131" spans="1:4" x14ac:dyDescent="0.2">
      <c r="A131" s="22" t="s">
        <v>874</v>
      </c>
      <c r="B131" s="22" t="s">
        <v>875</v>
      </c>
      <c r="C131" s="22" t="s">
        <v>18</v>
      </c>
      <c r="D131" s="103">
        <v>928411904</v>
      </c>
    </row>
    <row r="132" spans="1:4" x14ac:dyDescent="0.2">
      <c r="A132" s="22" t="s">
        <v>876</v>
      </c>
      <c r="B132" s="22" t="s">
        <v>877</v>
      </c>
      <c r="C132" s="22" t="s">
        <v>18</v>
      </c>
      <c r="D132" s="103">
        <v>5213616128</v>
      </c>
    </row>
    <row r="133" spans="1:4" x14ac:dyDescent="0.2">
      <c r="A133" s="22" t="s">
        <v>878</v>
      </c>
      <c r="B133" s="22" t="s">
        <v>879</v>
      </c>
      <c r="C133" s="22" t="s">
        <v>18</v>
      </c>
      <c r="D133" s="103">
        <v>6176762368</v>
      </c>
    </row>
    <row r="134" spans="1:4" x14ac:dyDescent="0.2">
      <c r="A134" s="22" t="s">
        <v>880</v>
      </c>
      <c r="B134" s="22" t="s">
        <v>881</v>
      </c>
      <c r="C134" s="22" t="s">
        <v>18</v>
      </c>
      <c r="D134" s="103">
        <v>217073776</v>
      </c>
    </row>
    <row r="135" spans="1:4" x14ac:dyDescent="0.2">
      <c r="A135" s="22" t="s">
        <v>882</v>
      </c>
      <c r="B135" s="22" t="s">
        <v>883</v>
      </c>
      <c r="C135" s="22" t="s">
        <v>18</v>
      </c>
      <c r="D135" s="103">
        <v>205326144</v>
      </c>
    </row>
    <row r="136" spans="1:4" x14ac:dyDescent="0.2">
      <c r="A136" s="22" t="s">
        <v>884</v>
      </c>
      <c r="B136" s="22" t="s">
        <v>885</v>
      </c>
      <c r="C136" s="22" t="s">
        <v>18</v>
      </c>
      <c r="D136" s="103">
        <v>916384448</v>
      </c>
    </row>
    <row r="137" spans="1:4" x14ac:dyDescent="0.2">
      <c r="A137" s="22" t="s">
        <v>886</v>
      </c>
      <c r="B137" s="22" t="s">
        <v>887</v>
      </c>
      <c r="C137" s="22" t="s">
        <v>18</v>
      </c>
      <c r="D137" s="103">
        <v>1373540480</v>
      </c>
    </row>
    <row r="138" spans="1:4" x14ac:dyDescent="0.2">
      <c r="A138" s="22" t="s">
        <v>888</v>
      </c>
      <c r="B138" s="22" t="s">
        <v>889</v>
      </c>
      <c r="C138" s="22" t="s">
        <v>18</v>
      </c>
      <c r="D138" s="103">
        <v>202393376</v>
      </c>
    </row>
    <row r="139" spans="1:4" x14ac:dyDescent="0.2">
      <c r="A139" s="22" t="s">
        <v>890</v>
      </c>
      <c r="B139" s="22" t="s">
        <v>891</v>
      </c>
      <c r="C139" s="22" t="s">
        <v>18</v>
      </c>
      <c r="D139" s="103">
        <v>3201960704</v>
      </c>
    </row>
    <row r="140" spans="1:4" x14ac:dyDescent="0.2">
      <c r="A140" s="22" t="s">
        <v>892</v>
      </c>
      <c r="B140" s="22" t="s">
        <v>893</v>
      </c>
      <c r="C140" s="22" t="s">
        <v>18</v>
      </c>
      <c r="D140" s="103">
        <v>1409378048</v>
      </c>
    </row>
    <row r="141" spans="1:4" x14ac:dyDescent="0.2">
      <c r="A141" s="22" t="s">
        <v>894</v>
      </c>
      <c r="B141" s="22" t="s">
        <v>895</v>
      </c>
      <c r="C141" s="22" t="s">
        <v>18</v>
      </c>
      <c r="D141" s="103">
        <v>224601152</v>
      </c>
    </row>
    <row r="142" spans="1:4" x14ac:dyDescent="0.2">
      <c r="A142" s="22" t="s">
        <v>896</v>
      </c>
      <c r="B142" s="22" t="s">
        <v>897</v>
      </c>
      <c r="C142" s="22" t="s">
        <v>18</v>
      </c>
      <c r="D142" s="103">
        <v>1088218112</v>
      </c>
    </row>
    <row r="143" spans="1:4" x14ac:dyDescent="0.2">
      <c r="A143" s="22" t="s">
        <v>898</v>
      </c>
      <c r="B143" s="22" t="s">
        <v>899</v>
      </c>
      <c r="C143" s="22" t="s">
        <v>18</v>
      </c>
      <c r="D143" s="103">
        <v>471170816</v>
      </c>
    </row>
    <row r="144" spans="1:4" x14ac:dyDescent="0.2">
      <c r="A144" s="22" t="s">
        <v>900</v>
      </c>
      <c r="B144" s="22" t="s">
        <v>901</v>
      </c>
      <c r="C144" s="22" t="s">
        <v>18</v>
      </c>
      <c r="D144" s="103">
        <v>1338033664</v>
      </c>
    </row>
    <row r="145" spans="1:4" x14ac:dyDescent="0.2">
      <c r="A145" s="22" t="s">
        <v>902</v>
      </c>
      <c r="B145" s="22" t="s">
        <v>903</v>
      </c>
      <c r="C145" s="22" t="s">
        <v>18</v>
      </c>
      <c r="D145" s="103">
        <v>243140144</v>
      </c>
    </row>
    <row r="146" spans="1:4" x14ac:dyDescent="0.2">
      <c r="A146" s="22" t="s">
        <v>904</v>
      </c>
      <c r="B146" s="22" t="s">
        <v>905</v>
      </c>
      <c r="C146" s="22" t="s">
        <v>18</v>
      </c>
      <c r="D146" s="103">
        <v>357447392</v>
      </c>
    </row>
    <row r="147" spans="1:4" x14ac:dyDescent="0.2">
      <c r="A147" s="22" t="s">
        <v>906</v>
      </c>
      <c r="B147" s="22" t="s">
        <v>907</v>
      </c>
      <c r="C147" s="22" t="s">
        <v>18</v>
      </c>
      <c r="D147" s="103">
        <v>2179750144</v>
      </c>
    </row>
    <row r="148" spans="1:4" x14ac:dyDescent="0.2">
      <c r="A148" s="22" t="s">
        <v>908</v>
      </c>
      <c r="B148" s="22" t="s">
        <v>909</v>
      </c>
      <c r="C148" s="22" t="s">
        <v>18</v>
      </c>
      <c r="D148" s="103">
        <v>5246266368</v>
      </c>
    </row>
    <row r="149" spans="1:4" x14ac:dyDescent="0.2">
      <c r="A149" s="22" t="s">
        <v>910</v>
      </c>
      <c r="B149" s="22" t="s">
        <v>911</v>
      </c>
      <c r="C149" s="22" t="s">
        <v>18</v>
      </c>
      <c r="D149" s="103">
        <v>131218560</v>
      </c>
    </row>
    <row r="150" spans="1:4" x14ac:dyDescent="0.2">
      <c r="A150" s="22" t="s">
        <v>912</v>
      </c>
      <c r="B150" s="22" t="s">
        <v>913</v>
      </c>
      <c r="C150" s="22" t="s">
        <v>18</v>
      </c>
      <c r="D150" s="103">
        <v>6161420800</v>
      </c>
    </row>
    <row r="151" spans="1:4" x14ac:dyDescent="0.2">
      <c r="A151" s="22" t="s">
        <v>914</v>
      </c>
      <c r="B151" s="22" t="s">
        <v>915</v>
      </c>
      <c r="C151" s="22" t="s">
        <v>18</v>
      </c>
      <c r="D151" s="103">
        <v>271268160</v>
      </c>
    </row>
    <row r="152" spans="1:4" x14ac:dyDescent="0.2">
      <c r="A152" s="22" t="s">
        <v>916</v>
      </c>
      <c r="B152" s="22" t="s">
        <v>917</v>
      </c>
      <c r="C152" s="22" t="s">
        <v>18</v>
      </c>
      <c r="D152" s="103">
        <v>1688709504</v>
      </c>
    </row>
    <row r="153" spans="1:4" x14ac:dyDescent="0.2">
      <c r="A153" s="22" t="s">
        <v>918</v>
      </c>
      <c r="B153" s="22" t="s">
        <v>919</v>
      </c>
      <c r="C153" s="22" t="s">
        <v>18</v>
      </c>
      <c r="D153" s="103">
        <v>479671808</v>
      </c>
    </row>
    <row r="154" spans="1:4" x14ac:dyDescent="0.2">
      <c r="A154" s="22" t="s">
        <v>920</v>
      </c>
      <c r="B154" s="22" t="s">
        <v>921</v>
      </c>
      <c r="C154" s="22" t="s">
        <v>18</v>
      </c>
      <c r="D154" s="103">
        <v>2096065152</v>
      </c>
    </row>
    <row r="155" spans="1:4" x14ac:dyDescent="0.2">
      <c r="A155" s="22" t="s">
        <v>922</v>
      </c>
      <c r="B155" s="22" t="s">
        <v>923</v>
      </c>
      <c r="C155" s="22" t="s">
        <v>18</v>
      </c>
      <c r="D155" s="103">
        <v>2853115904</v>
      </c>
    </row>
    <row r="156" spans="1:4" x14ac:dyDescent="0.2">
      <c r="A156" s="22" t="s">
        <v>924</v>
      </c>
      <c r="B156" s="22" t="s">
        <v>925</v>
      </c>
      <c r="C156" s="22" t="s">
        <v>18</v>
      </c>
      <c r="D156" s="103">
        <v>1172657152</v>
      </c>
    </row>
    <row r="157" spans="1:4" x14ac:dyDescent="0.2">
      <c r="A157" s="22" t="s">
        <v>926</v>
      </c>
      <c r="B157" s="22" t="s">
        <v>927</v>
      </c>
      <c r="C157" s="22" t="s">
        <v>18</v>
      </c>
      <c r="D157" s="103">
        <v>1255325184</v>
      </c>
    </row>
    <row r="158" spans="1:4" x14ac:dyDescent="0.2">
      <c r="A158" s="22" t="s">
        <v>928</v>
      </c>
      <c r="B158" s="22" t="s">
        <v>929</v>
      </c>
      <c r="C158" s="22" t="s">
        <v>18</v>
      </c>
      <c r="D158" s="103">
        <v>515987776</v>
      </c>
    </row>
    <row r="159" spans="1:4" x14ac:dyDescent="0.2">
      <c r="A159" s="22" t="s">
        <v>930</v>
      </c>
      <c r="B159" s="22" t="s">
        <v>931</v>
      </c>
      <c r="C159" s="22" t="s">
        <v>18</v>
      </c>
      <c r="D159" s="103">
        <v>1261880192</v>
      </c>
    </row>
    <row r="160" spans="1:4" x14ac:dyDescent="0.2">
      <c r="A160" s="22" t="s">
        <v>932</v>
      </c>
      <c r="B160" s="22" t="s">
        <v>933</v>
      </c>
      <c r="C160" s="22" t="s">
        <v>18</v>
      </c>
      <c r="D160" s="103">
        <v>4981599232</v>
      </c>
    </row>
    <row r="161" spans="1:4" x14ac:dyDescent="0.2">
      <c r="A161" s="22" t="s">
        <v>934</v>
      </c>
      <c r="B161" s="22" t="s">
        <v>935</v>
      </c>
      <c r="C161" s="22" t="s">
        <v>18</v>
      </c>
      <c r="D161" s="103">
        <v>1399733632</v>
      </c>
    </row>
    <row r="162" spans="1:4" x14ac:dyDescent="0.2">
      <c r="A162" s="22" t="s">
        <v>936</v>
      </c>
      <c r="B162" s="22" t="s">
        <v>937</v>
      </c>
      <c r="C162" s="22" t="s">
        <v>18</v>
      </c>
      <c r="D162" s="103">
        <v>639837504</v>
      </c>
    </row>
    <row r="163" spans="1:4" x14ac:dyDescent="0.2">
      <c r="A163" s="22" t="s">
        <v>938</v>
      </c>
      <c r="B163" s="22" t="s">
        <v>939</v>
      </c>
      <c r="C163" s="22" t="s">
        <v>18</v>
      </c>
      <c r="D163" s="103">
        <v>2937805312</v>
      </c>
    </row>
    <row r="164" spans="1:4" x14ac:dyDescent="0.2">
      <c r="A164" s="22" t="s">
        <v>940</v>
      </c>
      <c r="B164" s="22" t="s">
        <v>941</v>
      </c>
      <c r="C164" s="22" t="s">
        <v>18</v>
      </c>
      <c r="D164" s="103">
        <v>222113568</v>
      </c>
    </row>
    <row r="165" spans="1:4" x14ac:dyDescent="0.2">
      <c r="A165" s="22" t="s">
        <v>942</v>
      </c>
      <c r="B165" s="22" t="s">
        <v>943</v>
      </c>
      <c r="C165" s="22" t="s">
        <v>18</v>
      </c>
      <c r="D165" s="103">
        <v>3423125248</v>
      </c>
    </row>
    <row r="166" spans="1:4" x14ac:dyDescent="0.2">
      <c r="A166" s="22" t="s">
        <v>944</v>
      </c>
      <c r="B166" s="22" t="s">
        <v>945</v>
      </c>
      <c r="C166" s="22" t="s">
        <v>18</v>
      </c>
      <c r="D166" s="103">
        <v>2980671744</v>
      </c>
    </row>
    <row r="167" spans="1:4" x14ac:dyDescent="0.2">
      <c r="A167" s="22" t="s">
        <v>946</v>
      </c>
      <c r="B167" s="22" t="s">
        <v>947</v>
      </c>
      <c r="C167" s="22" t="s">
        <v>18</v>
      </c>
      <c r="D167" s="103">
        <v>1147541888</v>
      </c>
    </row>
    <row r="168" spans="1:4" x14ac:dyDescent="0.2">
      <c r="A168" s="22" t="s">
        <v>948</v>
      </c>
      <c r="B168" s="22" t="s">
        <v>949</v>
      </c>
      <c r="C168" s="22" t="s">
        <v>18</v>
      </c>
      <c r="D168" s="103">
        <v>932704704</v>
      </c>
    </row>
    <row r="169" spans="1:4" x14ac:dyDescent="0.2">
      <c r="A169" s="22" t="s">
        <v>950</v>
      </c>
      <c r="B169" s="22" t="s">
        <v>951</v>
      </c>
      <c r="C169" s="22" t="s">
        <v>18</v>
      </c>
      <c r="D169" s="103">
        <v>1185486592</v>
      </c>
    </row>
    <row r="170" spans="1:4" x14ac:dyDescent="0.2">
      <c r="A170" s="22" t="s">
        <v>952</v>
      </c>
      <c r="B170" s="22" t="s">
        <v>953</v>
      </c>
      <c r="C170" s="22" t="s">
        <v>18</v>
      </c>
      <c r="D170" s="103">
        <v>1372806656</v>
      </c>
    </row>
    <row r="171" spans="1:4" x14ac:dyDescent="0.2">
      <c r="A171" s="22" t="s">
        <v>954</v>
      </c>
      <c r="B171" s="22" t="s">
        <v>955</v>
      </c>
      <c r="C171" s="22" t="s">
        <v>18</v>
      </c>
      <c r="D171" s="103">
        <v>2461061632</v>
      </c>
    </row>
    <row r="172" spans="1:4" x14ac:dyDescent="0.2">
      <c r="A172" s="22" t="s">
        <v>956</v>
      </c>
      <c r="B172" s="22" t="s">
        <v>957</v>
      </c>
      <c r="C172" s="22" t="s">
        <v>18</v>
      </c>
      <c r="D172" s="103">
        <v>473843104</v>
      </c>
    </row>
    <row r="173" spans="1:4" x14ac:dyDescent="0.2">
      <c r="A173" s="22" t="s">
        <v>958</v>
      </c>
      <c r="B173" s="22" t="s">
        <v>959</v>
      </c>
      <c r="C173" s="22" t="s">
        <v>18</v>
      </c>
      <c r="D173" s="103">
        <v>3504155392</v>
      </c>
    </row>
    <row r="174" spans="1:4" x14ac:dyDescent="0.2">
      <c r="A174" s="22" t="s">
        <v>960</v>
      </c>
      <c r="B174" s="22" t="s">
        <v>961</v>
      </c>
      <c r="C174" s="22" t="s">
        <v>33</v>
      </c>
      <c r="D174" s="103">
        <v>1996229760</v>
      </c>
    </row>
    <row r="175" spans="1:4" x14ac:dyDescent="0.2">
      <c r="A175" s="22" t="s">
        <v>962</v>
      </c>
      <c r="B175" s="22" t="s">
        <v>963</v>
      </c>
      <c r="C175" s="22" t="s">
        <v>33</v>
      </c>
      <c r="D175" s="103">
        <v>600991360</v>
      </c>
    </row>
    <row r="176" spans="1:4" x14ac:dyDescent="0.2">
      <c r="A176" s="22" t="s">
        <v>964</v>
      </c>
      <c r="B176" s="22" t="s">
        <v>965</v>
      </c>
      <c r="C176" s="22" t="s">
        <v>33</v>
      </c>
      <c r="D176" s="103">
        <v>394515648</v>
      </c>
    </row>
    <row r="177" spans="1:4" x14ac:dyDescent="0.2">
      <c r="A177" s="22" t="s">
        <v>966</v>
      </c>
      <c r="B177" s="22" t="s">
        <v>967</v>
      </c>
      <c r="C177" s="22" t="s">
        <v>33</v>
      </c>
      <c r="D177" s="103">
        <v>312000544</v>
      </c>
    </row>
    <row r="178" spans="1:4" x14ac:dyDescent="0.2">
      <c r="A178" s="22" t="s">
        <v>968</v>
      </c>
      <c r="B178" s="22" t="s">
        <v>969</v>
      </c>
      <c r="C178" s="22" t="s">
        <v>33</v>
      </c>
      <c r="D178" s="103">
        <v>2611872000</v>
      </c>
    </row>
    <row r="179" spans="1:4" x14ac:dyDescent="0.2">
      <c r="A179" s="22" t="s">
        <v>970</v>
      </c>
      <c r="B179" s="22" t="s">
        <v>971</v>
      </c>
      <c r="C179" s="22" t="s">
        <v>33</v>
      </c>
      <c r="D179" s="103">
        <v>301914848</v>
      </c>
    </row>
    <row r="180" spans="1:4" x14ac:dyDescent="0.2">
      <c r="A180" s="22" t="s">
        <v>972</v>
      </c>
      <c r="B180" s="22" t="s">
        <v>973</v>
      </c>
      <c r="C180" s="22" t="s">
        <v>33</v>
      </c>
      <c r="D180" s="103">
        <v>1502021120</v>
      </c>
    </row>
    <row r="181" spans="1:4" x14ac:dyDescent="0.2">
      <c r="A181" s="22" t="s">
        <v>974</v>
      </c>
      <c r="B181" s="22" t="s">
        <v>975</v>
      </c>
      <c r="C181" s="22" t="s">
        <v>33</v>
      </c>
      <c r="D181" s="103">
        <v>1155357568</v>
      </c>
    </row>
    <row r="182" spans="1:4" x14ac:dyDescent="0.2">
      <c r="A182" s="22" t="s">
        <v>976</v>
      </c>
      <c r="B182" s="22" t="s">
        <v>977</v>
      </c>
      <c r="C182" s="22" t="s">
        <v>33</v>
      </c>
      <c r="D182" s="103">
        <v>1114445952</v>
      </c>
    </row>
    <row r="183" spans="1:4" x14ac:dyDescent="0.2">
      <c r="A183" s="22" t="s">
        <v>978</v>
      </c>
      <c r="B183" s="22" t="s">
        <v>979</v>
      </c>
      <c r="C183" s="22" t="s">
        <v>33</v>
      </c>
      <c r="D183" s="103">
        <v>1626605312</v>
      </c>
    </row>
    <row r="184" spans="1:4" x14ac:dyDescent="0.2">
      <c r="A184" s="22" t="s">
        <v>980</v>
      </c>
      <c r="B184" s="22" t="s">
        <v>981</v>
      </c>
      <c r="C184" s="22" t="s">
        <v>33</v>
      </c>
      <c r="D184" s="103">
        <v>493504960</v>
      </c>
    </row>
    <row r="185" spans="1:4" x14ac:dyDescent="0.2">
      <c r="A185" s="22" t="s">
        <v>982</v>
      </c>
      <c r="B185" s="22" t="s">
        <v>983</v>
      </c>
      <c r="C185" s="22" t="s">
        <v>33</v>
      </c>
      <c r="D185" s="103">
        <v>3360710144</v>
      </c>
    </row>
    <row r="186" spans="1:4" x14ac:dyDescent="0.2">
      <c r="A186" s="22" t="s">
        <v>984</v>
      </c>
      <c r="B186" s="22" t="s">
        <v>985</v>
      </c>
      <c r="C186" s="22" t="s">
        <v>33</v>
      </c>
      <c r="D186" s="103">
        <v>512433120</v>
      </c>
    </row>
    <row r="187" spans="1:4" x14ac:dyDescent="0.2">
      <c r="A187" s="22" t="s">
        <v>986</v>
      </c>
      <c r="B187" s="22" t="s">
        <v>987</v>
      </c>
      <c r="C187" s="22" t="s">
        <v>33</v>
      </c>
      <c r="D187" s="103">
        <v>1156462976</v>
      </c>
    </row>
    <row r="188" spans="1:4" x14ac:dyDescent="0.2">
      <c r="A188" s="22" t="s">
        <v>988</v>
      </c>
      <c r="B188" s="22" t="s">
        <v>989</v>
      </c>
      <c r="C188" s="22" t="s">
        <v>33</v>
      </c>
      <c r="D188" s="103">
        <v>1858993792</v>
      </c>
    </row>
    <row r="189" spans="1:4" x14ac:dyDescent="0.2">
      <c r="A189" s="22" t="s">
        <v>990</v>
      </c>
      <c r="B189" s="22" t="s">
        <v>991</v>
      </c>
      <c r="C189" s="22" t="s">
        <v>33</v>
      </c>
      <c r="D189" s="103">
        <v>1086194560</v>
      </c>
    </row>
    <row r="190" spans="1:4" x14ac:dyDescent="0.2">
      <c r="A190" s="22" t="s">
        <v>992</v>
      </c>
      <c r="B190" s="22" t="s">
        <v>993</v>
      </c>
      <c r="C190" s="22" t="s">
        <v>33</v>
      </c>
      <c r="D190" s="103">
        <v>321419552</v>
      </c>
    </row>
    <row r="191" spans="1:4" x14ac:dyDescent="0.2">
      <c r="A191" s="22" t="s">
        <v>994</v>
      </c>
      <c r="B191" s="22" t="s">
        <v>995</v>
      </c>
      <c r="C191" s="22" t="s">
        <v>33</v>
      </c>
      <c r="D191" s="103">
        <v>725912832</v>
      </c>
    </row>
    <row r="192" spans="1:4" x14ac:dyDescent="0.2">
      <c r="A192" s="22" t="s">
        <v>996</v>
      </c>
      <c r="B192" s="22" t="s">
        <v>997</v>
      </c>
      <c r="C192" s="22" t="s">
        <v>33</v>
      </c>
      <c r="D192" s="103">
        <v>2427931648</v>
      </c>
    </row>
    <row r="193" spans="1:5" x14ac:dyDescent="0.2">
      <c r="A193" s="22" t="s">
        <v>998</v>
      </c>
      <c r="B193" s="22" t="s">
        <v>999</v>
      </c>
      <c r="C193" s="22" t="s">
        <v>33</v>
      </c>
      <c r="D193" s="103">
        <v>1830092928</v>
      </c>
    </row>
    <row r="194" spans="1:5" x14ac:dyDescent="0.2">
      <c r="A194" s="22" t="s">
        <v>1000</v>
      </c>
      <c r="B194" s="22" t="s">
        <v>1001</v>
      </c>
      <c r="C194" s="22" t="s">
        <v>33</v>
      </c>
      <c r="D194" s="103">
        <v>1068613824</v>
      </c>
    </row>
    <row r="195" spans="1:5" x14ac:dyDescent="0.2">
      <c r="A195" s="22" t="s">
        <v>1002</v>
      </c>
      <c r="B195" s="22" t="s">
        <v>1003</v>
      </c>
      <c r="C195" s="22" t="s">
        <v>33</v>
      </c>
      <c r="D195" s="103">
        <v>794406016</v>
      </c>
    </row>
    <row r="196" spans="1:5" x14ac:dyDescent="0.2">
      <c r="A196" s="22" t="s">
        <v>1004</v>
      </c>
      <c r="B196" s="22" t="s">
        <v>1005</v>
      </c>
      <c r="C196" s="22" t="s">
        <v>33</v>
      </c>
      <c r="D196" s="103">
        <v>7463954944</v>
      </c>
    </row>
    <row r="197" spans="1:5" x14ac:dyDescent="0.2">
      <c r="A197" s="22" t="s">
        <v>1006</v>
      </c>
      <c r="B197" s="22" t="s">
        <v>1007</v>
      </c>
      <c r="C197" s="22" t="s">
        <v>33</v>
      </c>
      <c r="D197" s="103">
        <v>343722688</v>
      </c>
    </row>
    <row r="198" spans="1:5" x14ac:dyDescent="0.2">
      <c r="A198" s="22" t="s">
        <v>1008</v>
      </c>
      <c r="B198" s="22" t="s">
        <v>1009</v>
      </c>
      <c r="C198" s="22" t="s">
        <v>33</v>
      </c>
      <c r="D198" s="103">
        <v>4892687360</v>
      </c>
    </row>
    <row r="199" spans="1:5" x14ac:dyDescent="0.2">
      <c r="A199" s="22" t="s">
        <v>1010</v>
      </c>
      <c r="B199" s="22" t="s">
        <v>1011</v>
      </c>
      <c r="C199" s="22" t="s">
        <v>33</v>
      </c>
      <c r="D199" s="103">
        <v>5990018560</v>
      </c>
    </row>
    <row r="200" spans="1:5" x14ac:dyDescent="0.2">
      <c r="A200" s="22" t="s">
        <v>1012</v>
      </c>
      <c r="B200" s="22" t="s">
        <v>1013</v>
      </c>
      <c r="C200" s="22" t="s">
        <v>33</v>
      </c>
      <c r="D200" s="103">
        <v>365100928</v>
      </c>
    </row>
    <row r="201" spans="1:5" x14ac:dyDescent="0.2">
      <c r="A201" s="22" t="s">
        <v>1014</v>
      </c>
      <c r="B201" s="22" t="s">
        <v>1015</v>
      </c>
      <c r="C201" s="22" t="s">
        <v>33</v>
      </c>
      <c r="D201" s="103">
        <v>4906319872</v>
      </c>
    </row>
    <row r="202" spans="1:5" x14ac:dyDescent="0.2">
      <c r="A202" s="22" t="s">
        <v>1016</v>
      </c>
      <c r="B202" s="22" t="s">
        <v>1017</v>
      </c>
      <c r="C202" s="22" t="s">
        <v>33</v>
      </c>
      <c r="D202" s="103">
        <v>1435652608</v>
      </c>
    </row>
    <row r="203" spans="1:5" x14ac:dyDescent="0.2">
      <c r="A203" s="22" t="s">
        <v>1018</v>
      </c>
      <c r="B203" s="22" t="s">
        <v>1019</v>
      </c>
      <c r="C203" s="22" t="s">
        <v>33</v>
      </c>
      <c r="D203" s="103">
        <v>1834539008</v>
      </c>
    </row>
    <row r="204" spans="1:5" x14ac:dyDescent="0.2">
      <c r="A204" s="22" t="s">
        <v>1020</v>
      </c>
      <c r="B204" s="22" t="s">
        <v>1021</v>
      </c>
      <c r="C204" s="22" t="s">
        <v>33</v>
      </c>
      <c r="D204" s="103">
        <v>1101285504</v>
      </c>
    </row>
    <row r="205" spans="1:5" x14ac:dyDescent="0.2">
      <c r="A205" s="22" t="s">
        <v>1022</v>
      </c>
      <c r="B205" s="22" t="s">
        <v>1023</v>
      </c>
      <c r="C205" s="22" t="s">
        <v>33</v>
      </c>
      <c r="D205" s="103">
        <v>3169872128</v>
      </c>
    </row>
    <row r="206" spans="1:5" x14ac:dyDescent="0.2">
      <c r="A206" s="22" t="s">
        <v>1024</v>
      </c>
      <c r="B206" s="22" t="s">
        <v>1025</v>
      </c>
      <c r="C206" s="22" t="s">
        <v>33</v>
      </c>
      <c r="D206" s="103">
        <v>1716372864</v>
      </c>
    </row>
    <row r="207" spans="1:5" x14ac:dyDescent="0.2">
      <c r="A207" s="22" t="s">
        <v>1026</v>
      </c>
      <c r="B207" s="22" t="s">
        <v>1027</v>
      </c>
      <c r="C207" s="22" t="s">
        <v>56</v>
      </c>
      <c r="D207" s="103">
        <v>308758112</v>
      </c>
    </row>
    <row r="208" spans="1:5" x14ac:dyDescent="0.2">
      <c r="A208" s="22" t="s">
        <v>1028</v>
      </c>
      <c r="B208" s="22" t="s">
        <v>1029</v>
      </c>
      <c r="C208" s="22" t="s">
        <v>56</v>
      </c>
      <c r="D208" s="103">
        <v>330899520</v>
      </c>
      <c r="E208" s="19" t="s">
        <v>1030</v>
      </c>
    </row>
    <row r="209" spans="1:4" x14ac:dyDescent="0.2">
      <c r="A209" s="22" t="s">
        <v>1031</v>
      </c>
      <c r="B209" s="22" t="s">
        <v>1032</v>
      </c>
      <c r="C209" s="22" t="s">
        <v>56</v>
      </c>
      <c r="D209" s="103">
        <v>1185112448</v>
      </c>
    </row>
    <row r="210" spans="1:4" x14ac:dyDescent="0.2">
      <c r="A210" s="22" t="s">
        <v>1033</v>
      </c>
      <c r="B210" s="22" t="s">
        <v>1034</v>
      </c>
      <c r="C210" s="22" t="s">
        <v>56</v>
      </c>
      <c r="D210" s="103">
        <v>2933219840</v>
      </c>
    </row>
    <row r="211" spans="1:4" x14ac:dyDescent="0.2">
      <c r="A211" s="22" t="s">
        <v>1035</v>
      </c>
      <c r="B211" s="22" t="s">
        <v>1036</v>
      </c>
      <c r="C211" s="22" t="s">
        <v>56</v>
      </c>
      <c r="D211" s="103">
        <v>646855680</v>
      </c>
    </row>
    <row r="212" spans="1:4" x14ac:dyDescent="0.2">
      <c r="A212" s="22" t="s">
        <v>1037</v>
      </c>
      <c r="B212" s="22" t="s">
        <v>1038</v>
      </c>
      <c r="C212" s="22" t="s">
        <v>56</v>
      </c>
      <c r="D212" s="103">
        <v>2138316928</v>
      </c>
    </row>
    <row r="213" spans="1:4" x14ac:dyDescent="0.2">
      <c r="A213" s="22" t="s">
        <v>1039</v>
      </c>
      <c r="B213" s="22" t="s">
        <v>1040</v>
      </c>
      <c r="C213" s="22" t="s">
        <v>56</v>
      </c>
      <c r="D213" s="103">
        <v>722907136</v>
      </c>
    </row>
    <row r="214" spans="1:4" x14ac:dyDescent="0.2">
      <c r="A214" s="22" t="s">
        <v>1041</v>
      </c>
      <c r="B214" s="22" t="s">
        <v>1042</v>
      </c>
      <c r="C214" s="22" t="s">
        <v>56</v>
      </c>
      <c r="D214" s="103">
        <v>3171266560</v>
      </c>
    </row>
    <row r="215" spans="1:4" x14ac:dyDescent="0.2">
      <c r="A215" s="22" t="s">
        <v>1043</v>
      </c>
      <c r="B215" s="22" t="s">
        <v>1044</v>
      </c>
      <c r="C215" s="22" t="s">
        <v>56</v>
      </c>
      <c r="D215" s="103">
        <v>970367936</v>
      </c>
    </row>
    <row r="216" spans="1:4" x14ac:dyDescent="0.2">
      <c r="A216" s="22" t="s">
        <v>1045</v>
      </c>
      <c r="B216" s="22" t="s">
        <v>1046</v>
      </c>
      <c r="C216" s="22" t="s">
        <v>56</v>
      </c>
      <c r="D216" s="103">
        <v>1900474240</v>
      </c>
    </row>
    <row r="217" spans="1:4" x14ac:dyDescent="0.2">
      <c r="A217" s="22" t="s">
        <v>1047</v>
      </c>
      <c r="B217" s="22" t="s">
        <v>1048</v>
      </c>
      <c r="C217" s="22" t="s">
        <v>56</v>
      </c>
      <c r="D217" s="103">
        <v>967877888</v>
      </c>
    </row>
    <row r="218" spans="1:4" x14ac:dyDescent="0.2">
      <c r="A218" s="22" t="s">
        <v>1049</v>
      </c>
      <c r="B218" s="22" t="s">
        <v>1050</v>
      </c>
      <c r="C218" s="22" t="s">
        <v>56</v>
      </c>
      <c r="D218" s="103">
        <v>239654992</v>
      </c>
    </row>
    <row r="219" spans="1:4" x14ac:dyDescent="0.2">
      <c r="A219" s="22" t="s">
        <v>1051</v>
      </c>
      <c r="B219" s="22" t="s">
        <v>1052</v>
      </c>
      <c r="C219" s="22" t="s">
        <v>56</v>
      </c>
      <c r="D219" s="103">
        <v>9092779008</v>
      </c>
    </row>
    <row r="220" spans="1:4" x14ac:dyDescent="0.2">
      <c r="A220" s="22" t="s">
        <v>1053</v>
      </c>
      <c r="B220" s="22" t="s">
        <v>1054</v>
      </c>
      <c r="C220" s="22" t="s">
        <v>56</v>
      </c>
      <c r="D220" s="103">
        <v>2706276352</v>
      </c>
    </row>
    <row r="221" spans="1:4" x14ac:dyDescent="0.2">
      <c r="A221" s="22" t="s">
        <v>1055</v>
      </c>
      <c r="B221" s="22" t="s">
        <v>1056</v>
      </c>
      <c r="C221" s="22" t="s">
        <v>56</v>
      </c>
      <c r="D221" s="103">
        <v>3794376960</v>
      </c>
    </row>
    <row r="222" spans="1:4" x14ac:dyDescent="0.2">
      <c r="A222" s="22" t="s">
        <v>1057</v>
      </c>
      <c r="B222" s="22" t="s">
        <v>1058</v>
      </c>
      <c r="C222" s="22" t="s">
        <v>56</v>
      </c>
      <c r="D222" s="103">
        <v>577805312</v>
      </c>
    </row>
    <row r="223" spans="1:4" x14ac:dyDescent="0.2">
      <c r="A223" s="22" t="s">
        <v>1059</v>
      </c>
      <c r="B223" s="22" t="s">
        <v>1060</v>
      </c>
      <c r="C223" s="22" t="s">
        <v>56</v>
      </c>
      <c r="D223" s="103">
        <v>842173248</v>
      </c>
    </row>
    <row r="224" spans="1:4" x14ac:dyDescent="0.2">
      <c r="A224" s="22" t="s">
        <v>1061</v>
      </c>
      <c r="B224" s="22" t="s">
        <v>1062</v>
      </c>
      <c r="C224" s="22" t="s">
        <v>56</v>
      </c>
      <c r="D224" s="103">
        <v>3326341376</v>
      </c>
    </row>
    <row r="225" spans="1:4" x14ac:dyDescent="0.2">
      <c r="A225" s="22" t="s">
        <v>1063</v>
      </c>
      <c r="B225" s="22" t="s">
        <v>1064</v>
      </c>
      <c r="C225" s="22" t="s">
        <v>56</v>
      </c>
      <c r="D225" s="103">
        <v>429242080</v>
      </c>
    </row>
    <row r="226" spans="1:4" x14ac:dyDescent="0.2">
      <c r="A226" s="22" t="s">
        <v>1065</v>
      </c>
      <c r="B226" s="22" t="s">
        <v>1066</v>
      </c>
      <c r="C226" s="22" t="s">
        <v>56</v>
      </c>
      <c r="D226" s="103">
        <v>5677018624</v>
      </c>
    </row>
    <row r="227" spans="1:4" x14ac:dyDescent="0.2">
      <c r="A227" s="22" t="s">
        <v>1067</v>
      </c>
      <c r="B227" s="22" t="s">
        <v>1068</v>
      </c>
      <c r="C227" s="22" t="s">
        <v>56</v>
      </c>
      <c r="D227" s="103">
        <v>1761341312</v>
      </c>
    </row>
    <row r="228" spans="1:4" x14ac:dyDescent="0.2">
      <c r="A228" s="22" t="s">
        <v>1069</v>
      </c>
      <c r="B228" s="22" t="s">
        <v>1070</v>
      </c>
      <c r="C228" s="22" t="s">
        <v>56</v>
      </c>
      <c r="D228" s="103">
        <v>1118044928</v>
      </c>
    </row>
    <row r="229" spans="1:4" x14ac:dyDescent="0.2">
      <c r="A229" s="22" t="s">
        <v>1071</v>
      </c>
      <c r="B229" s="22" t="s">
        <v>1072</v>
      </c>
      <c r="C229" s="22" t="s">
        <v>56</v>
      </c>
      <c r="D229" s="103">
        <v>2044023808</v>
      </c>
    </row>
    <row r="230" spans="1:4" x14ac:dyDescent="0.2">
      <c r="A230" s="22" t="s">
        <v>1073</v>
      </c>
      <c r="B230" s="22" t="s">
        <v>1074</v>
      </c>
      <c r="C230" s="22" t="s">
        <v>56</v>
      </c>
      <c r="D230" s="103">
        <v>626185920</v>
      </c>
    </row>
    <row r="231" spans="1:4" x14ac:dyDescent="0.2">
      <c r="A231" s="22" t="s">
        <v>1075</v>
      </c>
      <c r="B231" s="22" t="s">
        <v>1076</v>
      </c>
      <c r="C231" s="22" t="s">
        <v>56</v>
      </c>
      <c r="D231" s="103">
        <v>2112046848</v>
      </c>
    </row>
    <row r="232" spans="1:4" x14ac:dyDescent="0.2">
      <c r="A232" s="22" t="s">
        <v>1077</v>
      </c>
      <c r="B232" s="22" t="s">
        <v>1078</v>
      </c>
      <c r="C232" s="22" t="s">
        <v>56</v>
      </c>
      <c r="D232" s="103">
        <v>3167231232</v>
      </c>
    </row>
    <row r="233" spans="1:4" x14ac:dyDescent="0.2">
      <c r="A233" s="22" t="s">
        <v>1079</v>
      </c>
      <c r="B233" s="22" t="s">
        <v>1080</v>
      </c>
      <c r="C233" s="22" t="s">
        <v>56</v>
      </c>
      <c r="D233" s="103">
        <v>2487779328</v>
      </c>
    </row>
    <row r="234" spans="1:4" x14ac:dyDescent="0.2">
      <c r="A234" s="22" t="s">
        <v>1081</v>
      </c>
      <c r="B234" s="22" t="s">
        <v>1082</v>
      </c>
      <c r="C234" s="22" t="s">
        <v>56</v>
      </c>
      <c r="D234" s="103">
        <v>2872934912</v>
      </c>
    </row>
    <row r="235" spans="1:4" x14ac:dyDescent="0.2">
      <c r="A235" s="22" t="s">
        <v>1083</v>
      </c>
      <c r="B235" s="22" t="s">
        <v>1084</v>
      </c>
      <c r="C235" s="22" t="s">
        <v>56</v>
      </c>
      <c r="D235" s="103">
        <v>458235968</v>
      </c>
    </row>
    <row r="236" spans="1:4" x14ac:dyDescent="0.2">
      <c r="A236" s="22" t="s">
        <v>1085</v>
      </c>
      <c r="B236" s="22" t="s">
        <v>1086</v>
      </c>
      <c r="C236" s="22" t="s">
        <v>56</v>
      </c>
      <c r="D236" s="103">
        <v>1028937856</v>
      </c>
    </row>
    <row r="237" spans="1:4" x14ac:dyDescent="0.2">
      <c r="A237" s="22" t="s">
        <v>1087</v>
      </c>
      <c r="B237" s="22" t="s">
        <v>1088</v>
      </c>
      <c r="C237" s="22" t="s">
        <v>56</v>
      </c>
      <c r="D237" s="103">
        <v>4873112576</v>
      </c>
    </row>
    <row r="238" spans="1:4" x14ac:dyDescent="0.2">
      <c r="A238" s="22" t="s">
        <v>1089</v>
      </c>
      <c r="B238" s="22" t="s">
        <v>1090</v>
      </c>
      <c r="C238" s="22" t="s">
        <v>56</v>
      </c>
      <c r="D238" s="103">
        <v>4168627456</v>
      </c>
    </row>
    <row r="239" spans="1:4" x14ac:dyDescent="0.2">
      <c r="A239" s="22" t="s">
        <v>1091</v>
      </c>
      <c r="B239" s="22" t="s">
        <v>1092</v>
      </c>
      <c r="C239" s="22" t="s">
        <v>56</v>
      </c>
      <c r="D239" s="103">
        <v>927621760</v>
      </c>
    </row>
    <row r="240" spans="1:4" x14ac:dyDescent="0.2">
      <c r="A240" s="22" t="s">
        <v>1093</v>
      </c>
      <c r="B240" s="22" t="s">
        <v>1094</v>
      </c>
      <c r="C240" s="22" t="s">
        <v>56</v>
      </c>
      <c r="D240" s="103">
        <v>754280000</v>
      </c>
    </row>
    <row r="241" spans="1:4" x14ac:dyDescent="0.2">
      <c r="A241" s="22" t="s">
        <v>1095</v>
      </c>
      <c r="B241" s="22" t="s">
        <v>1096</v>
      </c>
      <c r="C241" s="22" t="s">
        <v>56</v>
      </c>
      <c r="D241" s="103">
        <v>472149408</v>
      </c>
    </row>
    <row r="242" spans="1:4" x14ac:dyDescent="0.2">
      <c r="A242" s="22" t="s">
        <v>1097</v>
      </c>
      <c r="B242" s="22" t="s">
        <v>1098</v>
      </c>
      <c r="C242" s="22" t="s">
        <v>56</v>
      </c>
      <c r="D242" s="103">
        <v>1355798656</v>
      </c>
    </row>
    <row r="243" spans="1:4" x14ac:dyDescent="0.2">
      <c r="A243" s="22" t="s">
        <v>1099</v>
      </c>
      <c r="B243" s="22" t="s">
        <v>1100</v>
      </c>
      <c r="C243" s="22" t="s">
        <v>56</v>
      </c>
      <c r="D243" s="103">
        <v>1490188032</v>
      </c>
    </row>
    <row r="244" spans="1:4" x14ac:dyDescent="0.2">
      <c r="A244" s="22" t="s">
        <v>1101</v>
      </c>
      <c r="B244" s="22" t="s">
        <v>1102</v>
      </c>
      <c r="C244" s="22" t="s">
        <v>56</v>
      </c>
      <c r="D244" s="103">
        <v>2316921344</v>
      </c>
    </row>
    <row r="245" spans="1:4" x14ac:dyDescent="0.2">
      <c r="A245" s="22" t="s">
        <v>1103</v>
      </c>
      <c r="B245" s="22" t="s">
        <v>1104</v>
      </c>
      <c r="C245" s="22" t="s">
        <v>56</v>
      </c>
      <c r="D245" s="103">
        <v>981159424</v>
      </c>
    </row>
    <row r="246" spans="1:4" x14ac:dyDescent="0.2">
      <c r="A246" s="22" t="s">
        <v>1105</v>
      </c>
      <c r="B246" s="22" t="s">
        <v>1106</v>
      </c>
      <c r="C246" s="22" t="s">
        <v>56</v>
      </c>
      <c r="D246" s="103">
        <v>827354368</v>
      </c>
    </row>
    <row r="247" spans="1:4" x14ac:dyDescent="0.2">
      <c r="A247" s="22" t="s">
        <v>1107</v>
      </c>
      <c r="B247" s="22" t="s">
        <v>1108</v>
      </c>
      <c r="C247" s="22" t="s">
        <v>56</v>
      </c>
      <c r="D247" s="103">
        <v>2200712704</v>
      </c>
    </row>
    <row r="248" spans="1:4" x14ac:dyDescent="0.2">
      <c r="A248" s="22" t="s">
        <v>1109</v>
      </c>
      <c r="B248" s="22" t="s">
        <v>1110</v>
      </c>
      <c r="C248" s="22" t="s">
        <v>56</v>
      </c>
      <c r="D248" s="103">
        <v>2910529280</v>
      </c>
    </row>
    <row r="249" spans="1:4" x14ac:dyDescent="0.2">
      <c r="A249" s="22" t="s">
        <v>1111</v>
      </c>
      <c r="B249" s="22" t="s">
        <v>1112</v>
      </c>
      <c r="C249" s="22" t="s">
        <v>56</v>
      </c>
      <c r="D249" s="103">
        <v>1151791616</v>
      </c>
    </row>
    <row r="250" spans="1:4" x14ac:dyDescent="0.2">
      <c r="A250" s="22" t="s">
        <v>1113</v>
      </c>
      <c r="B250" s="22" t="s">
        <v>1114</v>
      </c>
      <c r="C250" s="22" t="s">
        <v>139</v>
      </c>
      <c r="D250" s="103">
        <v>690593536</v>
      </c>
    </row>
    <row r="251" spans="1:4" x14ac:dyDescent="0.2">
      <c r="A251" s="22" t="s">
        <v>1115</v>
      </c>
      <c r="B251" s="22" t="s">
        <v>1116</v>
      </c>
      <c r="C251" s="22" t="s">
        <v>139</v>
      </c>
      <c r="D251" s="103">
        <v>620920960</v>
      </c>
    </row>
    <row r="252" spans="1:4" x14ac:dyDescent="0.2">
      <c r="A252" s="22" t="s">
        <v>1117</v>
      </c>
      <c r="B252" s="22" t="s">
        <v>1118</v>
      </c>
      <c r="C252" s="22" t="s">
        <v>139</v>
      </c>
      <c r="D252" s="103">
        <v>341628288</v>
      </c>
    </row>
    <row r="253" spans="1:4" x14ac:dyDescent="0.2">
      <c r="A253" s="22" t="s">
        <v>1119</v>
      </c>
      <c r="B253" s="22" t="s">
        <v>1120</v>
      </c>
      <c r="C253" s="22" t="s">
        <v>139</v>
      </c>
      <c r="D253" s="103">
        <v>490341760</v>
      </c>
    </row>
    <row r="254" spans="1:4" x14ac:dyDescent="0.2">
      <c r="A254" s="22" t="s">
        <v>1121</v>
      </c>
      <c r="B254" s="22" t="s">
        <v>1122</v>
      </c>
      <c r="C254" s="22" t="s">
        <v>139</v>
      </c>
      <c r="D254" s="103">
        <v>414224512</v>
      </c>
    </row>
    <row r="255" spans="1:4" x14ac:dyDescent="0.2">
      <c r="A255" s="22" t="s">
        <v>1123</v>
      </c>
      <c r="B255" s="22" t="s">
        <v>1124</v>
      </c>
      <c r="C255" s="22" t="s">
        <v>139</v>
      </c>
      <c r="D255" s="103">
        <v>286709760</v>
      </c>
    </row>
    <row r="256" spans="1:4" x14ac:dyDescent="0.2">
      <c r="A256" s="22" t="s">
        <v>1125</v>
      </c>
      <c r="B256" s="22" t="s">
        <v>1126</v>
      </c>
      <c r="C256" s="22" t="s">
        <v>139</v>
      </c>
      <c r="D256" s="103">
        <v>212627024</v>
      </c>
    </row>
    <row r="257" spans="1:4" x14ac:dyDescent="0.2">
      <c r="A257" s="22" t="s">
        <v>1127</v>
      </c>
      <c r="B257" s="22" t="s">
        <v>1128</v>
      </c>
      <c r="C257" s="22" t="s">
        <v>139</v>
      </c>
      <c r="D257" s="103">
        <v>196424352</v>
      </c>
    </row>
    <row r="258" spans="1:4" x14ac:dyDescent="0.2">
      <c r="A258" s="22" t="s">
        <v>1129</v>
      </c>
      <c r="B258" s="22" t="s">
        <v>1130</v>
      </c>
      <c r="C258" s="22" t="s">
        <v>139</v>
      </c>
      <c r="D258" s="103">
        <v>700142272</v>
      </c>
    </row>
    <row r="259" spans="1:4" x14ac:dyDescent="0.2">
      <c r="A259" s="22" t="s">
        <v>1131</v>
      </c>
      <c r="B259" s="22" t="s">
        <v>1132</v>
      </c>
      <c r="C259" s="22" t="s">
        <v>139</v>
      </c>
      <c r="D259" s="103">
        <v>3278914816</v>
      </c>
    </row>
    <row r="260" spans="1:4" x14ac:dyDescent="0.2">
      <c r="A260" s="22" t="s">
        <v>1133</v>
      </c>
      <c r="B260" s="22" t="s">
        <v>1134</v>
      </c>
      <c r="C260" s="22" t="s">
        <v>139</v>
      </c>
      <c r="D260" s="103">
        <v>595712128</v>
      </c>
    </row>
    <row r="261" spans="1:4" x14ac:dyDescent="0.2">
      <c r="A261" s="22" t="s">
        <v>1135</v>
      </c>
      <c r="B261" s="22" t="s">
        <v>1136</v>
      </c>
      <c r="C261" s="22" t="s">
        <v>139</v>
      </c>
      <c r="D261" s="103">
        <v>558946880</v>
      </c>
    </row>
    <row r="262" spans="1:4" x14ac:dyDescent="0.2">
      <c r="A262" s="22" t="s">
        <v>1137</v>
      </c>
      <c r="B262" s="22" t="s">
        <v>1138</v>
      </c>
      <c r="C262" s="22" t="s">
        <v>139</v>
      </c>
      <c r="D262" s="103">
        <v>5421564928</v>
      </c>
    </row>
    <row r="263" spans="1:4" x14ac:dyDescent="0.2">
      <c r="A263" s="22" t="s">
        <v>1139</v>
      </c>
      <c r="B263" s="22" t="s">
        <v>1140</v>
      </c>
      <c r="C263" s="22" t="s">
        <v>139</v>
      </c>
      <c r="D263" s="103">
        <v>2563166976</v>
      </c>
    </row>
    <row r="264" spans="1:4" x14ac:dyDescent="0.2">
      <c r="A264" s="22" t="s">
        <v>1141</v>
      </c>
      <c r="B264" s="22" t="s">
        <v>1142</v>
      </c>
      <c r="C264" s="22" t="s">
        <v>139</v>
      </c>
      <c r="D264" s="103">
        <v>1981418112</v>
      </c>
    </row>
    <row r="265" spans="1:4" x14ac:dyDescent="0.2">
      <c r="A265" s="22" t="s">
        <v>1143</v>
      </c>
      <c r="B265" s="22" t="s">
        <v>1144</v>
      </c>
      <c r="C265" s="22" t="s">
        <v>139</v>
      </c>
      <c r="D265" s="103">
        <v>1128666368</v>
      </c>
    </row>
    <row r="266" spans="1:4" x14ac:dyDescent="0.2">
      <c r="A266" s="22" t="s">
        <v>1145</v>
      </c>
      <c r="B266" s="22" t="s">
        <v>1146</v>
      </c>
      <c r="C266" s="22" t="s">
        <v>139</v>
      </c>
      <c r="D266" s="103">
        <v>762363904</v>
      </c>
    </row>
    <row r="267" spans="1:4" x14ac:dyDescent="0.2">
      <c r="A267" s="22" t="s">
        <v>1147</v>
      </c>
      <c r="B267" s="22" t="s">
        <v>1148</v>
      </c>
      <c r="C267" s="22" t="s">
        <v>139</v>
      </c>
      <c r="D267" s="103">
        <v>3535372032</v>
      </c>
    </row>
    <row r="268" spans="1:4" x14ac:dyDescent="0.2">
      <c r="A268" s="22" t="s">
        <v>1149</v>
      </c>
      <c r="B268" s="22" t="s">
        <v>1150</v>
      </c>
      <c r="C268" s="22" t="s">
        <v>139</v>
      </c>
      <c r="D268" s="103">
        <v>5267436544</v>
      </c>
    </row>
    <row r="269" spans="1:4" x14ac:dyDescent="0.2">
      <c r="A269" s="22" t="s">
        <v>1151</v>
      </c>
      <c r="B269" s="22" t="s">
        <v>1152</v>
      </c>
      <c r="C269" s="22" t="s">
        <v>139</v>
      </c>
      <c r="D269" s="103">
        <v>1353796096</v>
      </c>
    </row>
    <row r="270" spans="1:4" x14ac:dyDescent="0.2">
      <c r="A270" s="22" t="s">
        <v>1153</v>
      </c>
      <c r="B270" s="22" t="s">
        <v>1154</v>
      </c>
      <c r="C270" s="22" t="s">
        <v>139</v>
      </c>
      <c r="D270" s="103">
        <v>1716354048</v>
      </c>
    </row>
    <row r="271" spans="1:4" x14ac:dyDescent="0.2">
      <c r="A271" s="22" t="s">
        <v>1155</v>
      </c>
      <c r="B271" s="22" t="s">
        <v>1156</v>
      </c>
      <c r="C271" s="22" t="s">
        <v>139</v>
      </c>
      <c r="D271" s="103">
        <v>5108032000</v>
      </c>
    </row>
    <row r="272" spans="1:4" x14ac:dyDescent="0.2">
      <c r="A272" s="22" t="s">
        <v>1157</v>
      </c>
      <c r="B272" s="22" t="s">
        <v>1158</v>
      </c>
      <c r="C272" s="22" t="s">
        <v>139</v>
      </c>
      <c r="D272" s="103">
        <v>1505730688</v>
      </c>
    </row>
    <row r="273" spans="1:4" x14ac:dyDescent="0.2">
      <c r="A273" s="22" t="s">
        <v>1159</v>
      </c>
      <c r="B273" s="22" t="s">
        <v>1160</v>
      </c>
      <c r="C273" s="22" t="s">
        <v>139</v>
      </c>
      <c r="D273" s="103">
        <v>1065264640</v>
      </c>
    </row>
    <row r="274" spans="1:4" x14ac:dyDescent="0.2">
      <c r="A274" s="22" t="s">
        <v>1161</v>
      </c>
      <c r="B274" s="22" t="s">
        <v>1162</v>
      </c>
      <c r="C274" s="22" t="s">
        <v>139</v>
      </c>
      <c r="D274" s="103">
        <v>506705504</v>
      </c>
    </row>
    <row r="275" spans="1:4" x14ac:dyDescent="0.2">
      <c r="A275" s="22" t="s">
        <v>1163</v>
      </c>
      <c r="B275" s="22" t="s">
        <v>1164</v>
      </c>
      <c r="C275" s="22" t="s">
        <v>139</v>
      </c>
      <c r="D275" s="103">
        <v>706047744</v>
      </c>
    </row>
    <row r="276" spans="1:4" x14ac:dyDescent="0.2">
      <c r="A276" s="22" t="s">
        <v>1165</v>
      </c>
      <c r="B276" s="22" t="s">
        <v>1166</v>
      </c>
      <c r="C276" s="22" t="s">
        <v>139</v>
      </c>
      <c r="D276" s="103">
        <v>1006775552</v>
      </c>
    </row>
    <row r="277" spans="1:4" x14ac:dyDescent="0.2">
      <c r="A277" s="22" t="s">
        <v>1167</v>
      </c>
      <c r="B277" s="22" t="s">
        <v>1168</v>
      </c>
      <c r="C277" s="22" t="s">
        <v>139</v>
      </c>
      <c r="D277" s="103">
        <v>1473439232</v>
      </c>
    </row>
    <row r="278" spans="1:4" x14ac:dyDescent="0.2">
      <c r="A278" s="22" t="s">
        <v>1169</v>
      </c>
      <c r="B278" s="22" t="s">
        <v>1170</v>
      </c>
      <c r="C278" s="22" t="s">
        <v>139</v>
      </c>
      <c r="D278" s="103">
        <v>1548289024</v>
      </c>
    </row>
    <row r="279" spans="1:4" x14ac:dyDescent="0.2">
      <c r="A279" s="22" t="s">
        <v>1171</v>
      </c>
      <c r="B279" s="22" t="s">
        <v>1172</v>
      </c>
      <c r="C279" s="22" t="s">
        <v>139</v>
      </c>
      <c r="D279" s="103">
        <v>847778048</v>
      </c>
    </row>
    <row r="280" spans="1:4" x14ac:dyDescent="0.2">
      <c r="A280" s="22" t="s">
        <v>1173</v>
      </c>
      <c r="B280" s="22" t="s">
        <v>1174</v>
      </c>
      <c r="C280" s="22" t="s">
        <v>139</v>
      </c>
      <c r="D280" s="103">
        <v>903065792</v>
      </c>
    </row>
    <row r="281" spans="1:4" x14ac:dyDescent="0.2">
      <c r="A281" s="22" t="s">
        <v>1175</v>
      </c>
      <c r="B281" s="22" t="s">
        <v>1176</v>
      </c>
      <c r="C281" s="22" t="s">
        <v>139</v>
      </c>
      <c r="D281" s="103">
        <v>931800320</v>
      </c>
    </row>
    <row r="282" spans="1:4" x14ac:dyDescent="0.2">
      <c r="A282" s="22" t="s">
        <v>1177</v>
      </c>
      <c r="B282" s="22" t="s">
        <v>1178</v>
      </c>
      <c r="C282" s="22" t="s">
        <v>139</v>
      </c>
      <c r="D282" s="103">
        <v>1909455232</v>
      </c>
    </row>
    <row r="283" spans="1:4" x14ac:dyDescent="0.2">
      <c r="A283" s="22" t="s">
        <v>1179</v>
      </c>
      <c r="B283" s="22" t="s">
        <v>1180</v>
      </c>
      <c r="C283" s="22" t="s">
        <v>139</v>
      </c>
      <c r="D283" s="103">
        <v>1043786304</v>
      </c>
    </row>
    <row r="284" spans="1:4" x14ac:dyDescent="0.2">
      <c r="A284" s="22" t="s">
        <v>1181</v>
      </c>
      <c r="B284" s="22" t="s">
        <v>1182</v>
      </c>
      <c r="C284" s="22" t="s">
        <v>139</v>
      </c>
      <c r="D284" s="103">
        <v>2660465664</v>
      </c>
    </row>
    <row r="285" spans="1:4" x14ac:dyDescent="0.2">
      <c r="A285" s="22" t="s">
        <v>1183</v>
      </c>
      <c r="B285" s="22" t="s">
        <v>1184</v>
      </c>
      <c r="C285" s="22" t="s">
        <v>139</v>
      </c>
      <c r="D285" s="103">
        <v>3724801024</v>
      </c>
    </row>
    <row r="286" spans="1:4" x14ac:dyDescent="0.2">
      <c r="A286" s="22" t="s">
        <v>1185</v>
      </c>
      <c r="B286" s="22" t="s">
        <v>1186</v>
      </c>
      <c r="C286" s="22" t="s">
        <v>139</v>
      </c>
      <c r="D286" s="103">
        <v>2598345216</v>
      </c>
    </row>
    <row r="287" spans="1:4" x14ac:dyDescent="0.2">
      <c r="A287" s="22" t="s">
        <v>1187</v>
      </c>
      <c r="B287" s="22" t="s">
        <v>1188</v>
      </c>
      <c r="C287" s="22" t="s">
        <v>139</v>
      </c>
      <c r="D287" s="103">
        <v>2189317632</v>
      </c>
    </row>
    <row r="288" spans="1:4" x14ac:dyDescent="0.2">
      <c r="A288" s="22" t="s">
        <v>1189</v>
      </c>
      <c r="B288" s="22" t="s">
        <v>1190</v>
      </c>
      <c r="C288" s="22" t="s">
        <v>139</v>
      </c>
      <c r="D288" s="103">
        <v>702586880</v>
      </c>
    </row>
    <row r="289" spans="1:4" x14ac:dyDescent="0.2">
      <c r="A289" s="22" t="s">
        <v>1191</v>
      </c>
      <c r="B289" s="22" t="s">
        <v>1192</v>
      </c>
      <c r="C289" s="22" t="s">
        <v>139</v>
      </c>
      <c r="D289" s="103">
        <v>672881280</v>
      </c>
    </row>
    <row r="290" spans="1:4" x14ac:dyDescent="0.2">
      <c r="A290" s="22" t="s">
        <v>1193</v>
      </c>
      <c r="B290" s="22" t="s">
        <v>1194</v>
      </c>
      <c r="C290" s="22" t="s">
        <v>139</v>
      </c>
      <c r="D290" s="103">
        <v>1966558208</v>
      </c>
    </row>
    <row r="291" spans="1:4" x14ac:dyDescent="0.2">
      <c r="A291" s="22" t="s">
        <v>1195</v>
      </c>
      <c r="B291" s="22" t="s">
        <v>1196</v>
      </c>
      <c r="C291" s="22" t="s">
        <v>139</v>
      </c>
      <c r="D291" s="103">
        <v>1374369152</v>
      </c>
    </row>
    <row r="292" spans="1:4" x14ac:dyDescent="0.2">
      <c r="A292" s="22" t="s">
        <v>1197</v>
      </c>
      <c r="B292" s="22" t="s">
        <v>1198</v>
      </c>
      <c r="C292" s="22" t="s">
        <v>139</v>
      </c>
      <c r="D292" s="103">
        <v>1354279552</v>
      </c>
    </row>
    <row r="293" spans="1:4" x14ac:dyDescent="0.2">
      <c r="A293" s="22" t="s">
        <v>1199</v>
      </c>
      <c r="B293" s="22" t="s">
        <v>1200</v>
      </c>
      <c r="C293" s="22" t="s">
        <v>139</v>
      </c>
      <c r="D293" s="103">
        <v>3206490624</v>
      </c>
    </row>
    <row r="294" spans="1:4" x14ac:dyDescent="0.2">
      <c r="A294" s="22" t="s">
        <v>1201</v>
      </c>
      <c r="B294" s="22" t="s">
        <v>1202</v>
      </c>
      <c r="C294" s="22" t="s">
        <v>139</v>
      </c>
      <c r="D294" s="103">
        <v>1191485312</v>
      </c>
    </row>
    <row r="295" spans="1:4" x14ac:dyDescent="0.2">
      <c r="A295" s="22" t="s">
        <v>1203</v>
      </c>
      <c r="B295" s="22" t="s">
        <v>1204</v>
      </c>
      <c r="C295" s="22" t="s">
        <v>139</v>
      </c>
      <c r="D295" s="103">
        <v>1440066048</v>
      </c>
    </row>
    <row r="296" spans="1:4" x14ac:dyDescent="0.2">
      <c r="A296" s="22" t="s">
        <v>1205</v>
      </c>
      <c r="B296" s="22" t="s">
        <v>1206</v>
      </c>
      <c r="C296" s="22" t="s">
        <v>139</v>
      </c>
      <c r="D296" s="103">
        <v>1761288704</v>
      </c>
    </row>
    <row r="297" spans="1:4" x14ac:dyDescent="0.2">
      <c r="A297" s="22" t="s">
        <v>1207</v>
      </c>
      <c r="B297" s="22" t="s">
        <v>1208</v>
      </c>
      <c r="C297" s="22" t="s">
        <v>139</v>
      </c>
      <c r="D297" s="103">
        <v>1810194688</v>
      </c>
    </row>
    <row r="298" spans="1:4" x14ac:dyDescent="0.2">
      <c r="A298" s="22" t="s">
        <v>1209</v>
      </c>
      <c r="B298" s="22" t="s">
        <v>1210</v>
      </c>
      <c r="C298" s="22" t="s">
        <v>139</v>
      </c>
      <c r="D298" s="103">
        <v>1154867584</v>
      </c>
    </row>
    <row r="299" spans="1:4" x14ac:dyDescent="0.2">
      <c r="A299" s="22" t="s">
        <v>1211</v>
      </c>
      <c r="B299" s="22" t="s">
        <v>1212</v>
      </c>
      <c r="C299" s="22" t="s">
        <v>139</v>
      </c>
      <c r="D299" s="103">
        <v>1808579072</v>
      </c>
    </row>
    <row r="300" spans="1:4" x14ac:dyDescent="0.2">
      <c r="A300" s="22" t="s">
        <v>1213</v>
      </c>
      <c r="B300" s="22" t="s">
        <v>1214</v>
      </c>
      <c r="C300" s="22" t="s">
        <v>139</v>
      </c>
      <c r="D300" s="103">
        <v>892907008</v>
      </c>
    </row>
    <row r="301" spans="1:4" x14ac:dyDescent="0.2">
      <c r="A301" s="22" t="s">
        <v>1215</v>
      </c>
      <c r="B301" s="22" t="s">
        <v>1216</v>
      </c>
      <c r="C301" s="22" t="s">
        <v>139</v>
      </c>
      <c r="D301" s="103">
        <v>421010240</v>
      </c>
    </row>
    <row r="302" spans="1:4" x14ac:dyDescent="0.2">
      <c r="A302" s="22" t="s">
        <v>1217</v>
      </c>
      <c r="B302" s="22" t="s">
        <v>1218</v>
      </c>
      <c r="C302" s="22" t="s">
        <v>139</v>
      </c>
      <c r="D302" s="103">
        <v>1037876416</v>
      </c>
    </row>
    <row r="303" spans="1:4" x14ac:dyDescent="0.2">
      <c r="A303" s="22" t="s">
        <v>1219</v>
      </c>
      <c r="B303" s="22" t="s">
        <v>1220</v>
      </c>
      <c r="C303" s="22" t="s">
        <v>139</v>
      </c>
      <c r="D303" s="103">
        <v>2234108160</v>
      </c>
    </row>
    <row r="304" spans="1:4" x14ac:dyDescent="0.2">
      <c r="A304" s="22" t="s">
        <v>1221</v>
      </c>
      <c r="B304" s="22" t="s">
        <v>1222</v>
      </c>
      <c r="C304" s="22" t="s">
        <v>139</v>
      </c>
      <c r="D304" s="103">
        <v>486531904</v>
      </c>
    </row>
    <row r="305" spans="1:4" x14ac:dyDescent="0.2">
      <c r="A305" s="22" t="s">
        <v>1223</v>
      </c>
      <c r="B305" s="22" t="s">
        <v>1224</v>
      </c>
      <c r="C305" s="22" t="s">
        <v>139</v>
      </c>
      <c r="D305" s="103">
        <v>2468473344</v>
      </c>
    </row>
    <row r="306" spans="1:4" x14ac:dyDescent="0.2">
      <c r="A306" s="22" t="s">
        <v>1225</v>
      </c>
      <c r="B306" s="22" t="s">
        <v>1226</v>
      </c>
      <c r="C306" s="22" t="s">
        <v>139</v>
      </c>
      <c r="D306" s="103">
        <v>3880681984</v>
      </c>
    </row>
    <row r="307" spans="1:4" x14ac:dyDescent="0.2">
      <c r="A307" s="22" t="s">
        <v>1227</v>
      </c>
      <c r="B307" s="22" t="s">
        <v>1228</v>
      </c>
      <c r="C307" s="22" t="s">
        <v>139</v>
      </c>
      <c r="D307" s="103">
        <v>531934112</v>
      </c>
    </row>
    <row r="308" spans="1:4" x14ac:dyDescent="0.2">
      <c r="A308" s="22" t="s">
        <v>1229</v>
      </c>
      <c r="B308" s="22" t="s">
        <v>1230</v>
      </c>
      <c r="C308" s="22" t="s">
        <v>139</v>
      </c>
      <c r="D308" s="103">
        <v>6617110528</v>
      </c>
    </row>
    <row r="309" spans="1:4" x14ac:dyDescent="0.2">
      <c r="A309" s="22" t="s">
        <v>1231</v>
      </c>
      <c r="B309" s="22" t="s">
        <v>1232</v>
      </c>
      <c r="C309" s="22" t="s">
        <v>139</v>
      </c>
      <c r="D309" s="103">
        <v>1301543168</v>
      </c>
    </row>
    <row r="310" spans="1:4" x14ac:dyDescent="0.2">
      <c r="A310" s="22" t="s">
        <v>1233</v>
      </c>
      <c r="B310" s="22" t="s">
        <v>1234</v>
      </c>
      <c r="C310" s="22" t="s">
        <v>139</v>
      </c>
      <c r="D310" s="103">
        <v>1933615104</v>
      </c>
    </row>
    <row r="311" spans="1:4" x14ac:dyDescent="0.2">
      <c r="A311" s="22" t="s">
        <v>1235</v>
      </c>
      <c r="B311" s="22" t="s">
        <v>1236</v>
      </c>
      <c r="C311" s="22" t="s">
        <v>139</v>
      </c>
      <c r="D311" s="103">
        <v>172935648</v>
      </c>
    </row>
    <row r="312" spans="1:4" x14ac:dyDescent="0.2">
      <c r="A312" s="22" t="s">
        <v>1237</v>
      </c>
      <c r="B312" s="22" t="s">
        <v>1238</v>
      </c>
      <c r="C312" s="22" t="s">
        <v>139</v>
      </c>
      <c r="D312" s="103">
        <v>561744768</v>
      </c>
    </row>
    <row r="313" spans="1:4" x14ac:dyDescent="0.2">
      <c r="A313" s="22" t="s">
        <v>1239</v>
      </c>
      <c r="B313" s="22" t="s">
        <v>1240</v>
      </c>
      <c r="C313" s="22" t="s">
        <v>139</v>
      </c>
      <c r="D313" s="103">
        <v>1208618240</v>
      </c>
    </row>
    <row r="314" spans="1:4" x14ac:dyDescent="0.2">
      <c r="A314" s="22" t="s">
        <v>1241</v>
      </c>
      <c r="B314" s="22" t="s">
        <v>1242</v>
      </c>
      <c r="C314" s="22" t="s">
        <v>139</v>
      </c>
      <c r="D314" s="103">
        <v>547744960</v>
      </c>
    </row>
    <row r="315" spans="1:4" x14ac:dyDescent="0.2">
      <c r="A315" s="22" t="s">
        <v>1243</v>
      </c>
      <c r="B315" s="22" t="s">
        <v>1244</v>
      </c>
      <c r="C315" s="22" t="s">
        <v>139</v>
      </c>
      <c r="D315" s="103">
        <v>1700412160</v>
      </c>
    </row>
    <row r="316" spans="1:4" x14ac:dyDescent="0.2">
      <c r="A316" s="22" t="s">
        <v>1245</v>
      </c>
      <c r="B316" s="22" t="s">
        <v>1246</v>
      </c>
      <c r="C316" s="22" t="s">
        <v>139</v>
      </c>
      <c r="D316" s="103">
        <v>1743613952</v>
      </c>
    </row>
    <row r="317" spans="1:4" x14ac:dyDescent="0.2">
      <c r="A317" s="22" t="s">
        <v>1247</v>
      </c>
      <c r="B317" s="22" t="s">
        <v>1248</v>
      </c>
      <c r="C317" s="22" t="s">
        <v>139</v>
      </c>
      <c r="D317" s="103">
        <v>1762690944</v>
      </c>
    </row>
    <row r="318" spans="1:4" x14ac:dyDescent="0.2">
      <c r="A318" s="22" t="s">
        <v>1249</v>
      </c>
      <c r="B318" s="22" t="s">
        <v>1250</v>
      </c>
      <c r="C318" s="22" t="s">
        <v>139</v>
      </c>
      <c r="D318" s="103">
        <v>942498304</v>
      </c>
    </row>
    <row r="319" spans="1:4" x14ac:dyDescent="0.2">
      <c r="A319" s="22" t="s">
        <v>1251</v>
      </c>
      <c r="B319" s="22" t="s">
        <v>1252</v>
      </c>
      <c r="C319" s="22" t="s">
        <v>139</v>
      </c>
      <c r="D319" s="103">
        <v>2651585280</v>
      </c>
    </row>
    <row r="320" spans="1:4" x14ac:dyDescent="0.2">
      <c r="A320" s="22" t="s">
        <v>1253</v>
      </c>
      <c r="B320" s="22" t="s">
        <v>1254</v>
      </c>
      <c r="C320" s="22" t="s">
        <v>139</v>
      </c>
      <c r="D320" s="103">
        <v>3323919104</v>
      </c>
    </row>
    <row r="321" spans="1:4" x14ac:dyDescent="0.2">
      <c r="A321" s="22" t="s">
        <v>1255</v>
      </c>
      <c r="B321" s="22" t="s">
        <v>1256</v>
      </c>
      <c r="C321" s="22" t="s">
        <v>139</v>
      </c>
      <c r="D321" s="103">
        <v>1382115328</v>
      </c>
    </row>
    <row r="322" spans="1:4" x14ac:dyDescent="0.2">
      <c r="A322" s="22" t="s">
        <v>1257</v>
      </c>
      <c r="B322" s="22" t="s">
        <v>1258</v>
      </c>
      <c r="C322" s="22" t="s">
        <v>139</v>
      </c>
      <c r="D322" s="103">
        <v>2349753600</v>
      </c>
    </row>
    <row r="323" spans="1:4" x14ac:dyDescent="0.2">
      <c r="A323" s="22" t="s">
        <v>1259</v>
      </c>
      <c r="B323" s="22" t="s">
        <v>1260</v>
      </c>
      <c r="C323" s="22" t="s">
        <v>139</v>
      </c>
      <c r="D323" s="103">
        <v>3917200128</v>
      </c>
    </row>
    <row r="324" spans="1:4" x14ac:dyDescent="0.2">
      <c r="A324" s="22" t="s">
        <v>1261</v>
      </c>
      <c r="B324" s="22" t="s">
        <v>1262</v>
      </c>
      <c r="C324" s="22" t="s">
        <v>139</v>
      </c>
      <c r="D324" s="103">
        <v>1235608704</v>
      </c>
    </row>
    <row r="325" spans="1:4" x14ac:dyDescent="0.2">
      <c r="A325" s="22" t="s">
        <v>1263</v>
      </c>
      <c r="B325" s="22" t="s">
        <v>1264</v>
      </c>
      <c r="C325" s="22" t="s">
        <v>139</v>
      </c>
      <c r="D325" s="103">
        <v>910384064</v>
      </c>
    </row>
    <row r="326" spans="1:4" x14ac:dyDescent="0.2">
      <c r="A326" s="22" t="s">
        <v>1265</v>
      </c>
      <c r="B326" s="22" t="s">
        <v>1266</v>
      </c>
      <c r="C326" s="22" t="s">
        <v>139</v>
      </c>
      <c r="D326" s="103">
        <v>699411968</v>
      </c>
    </row>
    <row r="327" spans="1:4" x14ac:dyDescent="0.2">
      <c r="A327" s="22" t="s">
        <v>1267</v>
      </c>
      <c r="B327" s="22" t="s">
        <v>1268</v>
      </c>
      <c r="C327" s="22" t="s">
        <v>139</v>
      </c>
      <c r="D327" s="103">
        <v>1175526656</v>
      </c>
    </row>
    <row r="328" spans="1:4" x14ac:dyDescent="0.2">
      <c r="A328" s="22" t="s">
        <v>1269</v>
      </c>
      <c r="B328" s="22" t="s">
        <v>1270</v>
      </c>
      <c r="C328" s="22" t="s">
        <v>139</v>
      </c>
      <c r="D328" s="103">
        <v>1205306624</v>
      </c>
    </row>
    <row r="329" spans="1:4" x14ac:dyDescent="0.2">
      <c r="A329" s="22" t="s">
        <v>1271</v>
      </c>
      <c r="B329" s="22" t="s">
        <v>1272</v>
      </c>
      <c r="C329" s="22" t="s">
        <v>139</v>
      </c>
      <c r="D329" s="103">
        <v>487811808</v>
      </c>
    </row>
    <row r="330" spans="1:4" x14ac:dyDescent="0.2">
      <c r="A330" s="22" t="s">
        <v>1273</v>
      </c>
      <c r="B330" s="22" t="s">
        <v>1274</v>
      </c>
      <c r="C330" s="22" t="s">
        <v>139</v>
      </c>
      <c r="D330" s="103">
        <v>1703599232</v>
      </c>
    </row>
    <row r="331" spans="1:4" x14ac:dyDescent="0.2">
      <c r="A331" s="22" t="s">
        <v>1275</v>
      </c>
      <c r="B331" s="22" t="s">
        <v>1276</v>
      </c>
      <c r="C331" s="22" t="s">
        <v>139</v>
      </c>
      <c r="D331" s="103">
        <v>899818432</v>
      </c>
    </row>
    <row r="332" spans="1:4" x14ac:dyDescent="0.2">
      <c r="A332" s="22" t="s">
        <v>1277</v>
      </c>
      <c r="B332" s="22" t="s">
        <v>1278</v>
      </c>
      <c r="C332" s="22" t="s">
        <v>139</v>
      </c>
      <c r="D332" s="103">
        <v>423240384</v>
      </c>
    </row>
    <row r="333" spans="1:4" x14ac:dyDescent="0.2">
      <c r="A333" s="22" t="s">
        <v>1279</v>
      </c>
      <c r="B333" s="22" t="s">
        <v>1280</v>
      </c>
      <c r="C333" s="22" t="s">
        <v>139</v>
      </c>
      <c r="D333" s="103">
        <v>5621341696</v>
      </c>
    </row>
    <row r="334" spans="1:4" x14ac:dyDescent="0.2">
      <c r="A334" s="22" t="s">
        <v>1281</v>
      </c>
      <c r="B334" s="22" t="s">
        <v>1282</v>
      </c>
      <c r="C334" s="22" t="s">
        <v>139</v>
      </c>
      <c r="D334" s="103">
        <v>487416960</v>
      </c>
    </row>
    <row r="335" spans="1:4" x14ac:dyDescent="0.2">
      <c r="A335" s="22" t="s">
        <v>1283</v>
      </c>
      <c r="B335" s="22" t="s">
        <v>1284</v>
      </c>
      <c r="C335" s="22" t="s">
        <v>139</v>
      </c>
      <c r="D335" s="103">
        <v>1327527296</v>
      </c>
    </row>
    <row r="336" spans="1:4" x14ac:dyDescent="0.2">
      <c r="A336" s="22" t="s">
        <v>1285</v>
      </c>
      <c r="B336" s="22" t="s">
        <v>1286</v>
      </c>
      <c r="C336" s="22" t="s">
        <v>139</v>
      </c>
      <c r="D336" s="103">
        <v>3675976448</v>
      </c>
    </row>
    <row r="337" spans="1:4" x14ac:dyDescent="0.2">
      <c r="A337" s="22" t="s">
        <v>1287</v>
      </c>
      <c r="B337" s="22" t="s">
        <v>1288</v>
      </c>
      <c r="C337" s="22" t="s">
        <v>139</v>
      </c>
      <c r="D337" s="103">
        <v>1294983808</v>
      </c>
    </row>
    <row r="338" spans="1:4" x14ac:dyDescent="0.2">
      <c r="A338" s="22" t="s">
        <v>1289</v>
      </c>
      <c r="B338" s="22" t="s">
        <v>1290</v>
      </c>
      <c r="C338" s="22" t="s">
        <v>139</v>
      </c>
      <c r="D338" s="103">
        <v>1155717760</v>
      </c>
    </row>
    <row r="339" spans="1:4" x14ac:dyDescent="0.2">
      <c r="A339" s="22" t="s">
        <v>1291</v>
      </c>
      <c r="B339" s="22" t="s">
        <v>1292</v>
      </c>
      <c r="C339" s="22" t="s">
        <v>139</v>
      </c>
      <c r="D339" s="103">
        <v>3987041792</v>
      </c>
    </row>
    <row r="340" spans="1:4" x14ac:dyDescent="0.2">
      <c r="A340" s="22" t="s">
        <v>1293</v>
      </c>
      <c r="B340" s="22" t="s">
        <v>1294</v>
      </c>
      <c r="C340" s="22" t="s">
        <v>139</v>
      </c>
      <c r="D340" s="103">
        <v>584475520</v>
      </c>
    </row>
    <row r="341" spans="1:4" x14ac:dyDescent="0.2">
      <c r="A341" s="22" t="s">
        <v>1295</v>
      </c>
      <c r="B341" s="22" t="s">
        <v>1296</v>
      </c>
      <c r="C341" s="22" t="s">
        <v>139</v>
      </c>
      <c r="D341" s="103">
        <v>2771629312</v>
      </c>
    </row>
    <row r="342" spans="1:4" x14ac:dyDescent="0.2">
      <c r="A342" s="22" t="s">
        <v>1297</v>
      </c>
      <c r="B342" s="22" t="s">
        <v>1298</v>
      </c>
      <c r="C342" s="22" t="s">
        <v>139</v>
      </c>
      <c r="D342" s="103">
        <v>1178023296</v>
      </c>
    </row>
    <row r="343" spans="1:4" x14ac:dyDescent="0.2">
      <c r="A343" s="22" t="s">
        <v>1299</v>
      </c>
      <c r="B343" s="22" t="s">
        <v>1300</v>
      </c>
      <c r="C343" s="22" t="s">
        <v>139</v>
      </c>
      <c r="D343" s="103">
        <v>625005312</v>
      </c>
    </row>
    <row r="344" spans="1:4" x14ac:dyDescent="0.2">
      <c r="A344" s="22" t="s">
        <v>1301</v>
      </c>
      <c r="B344" s="22" t="s">
        <v>1302</v>
      </c>
      <c r="C344" s="22" t="s">
        <v>139</v>
      </c>
      <c r="D344" s="103">
        <v>2988736512</v>
      </c>
    </row>
    <row r="345" spans="1:4" x14ac:dyDescent="0.2">
      <c r="A345" s="22" t="s">
        <v>1303</v>
      </c>
      <c r="B345" s="22" t="s">
        <v>1304</v>
      </c>
      <c r="C345" s="22" t="s">
        <v>139</v>
      </c>
      <c r="D345" s="103">
        <v>1601045632</v>
      </c>
    </row>
    <row r="346" spans="1:4" x14ac:dyDescent="0.2">
      <c r="A346" s="22" t="s">
        <v>1305</v>
      </c>
      <c r="B346" s="22" t="s">
        <v>1306</v>
      </c>
      <c r="C346" s="22" t="s">
        <v>139</v>
      </c>
      <c r="D346" s="103">
        <v>5682140672</v>
      </c>
    </row>
    <row r="347" spans="1:4" x14ac:dyDescent="0.2">
      <c r="A347" s="22" t="s">
        <v>1307</v>
      </c>
      <c r="B347" s="22" t="s">
        <v>1308</v>
      </c>
      <c r="C347" s="22" t="s">
        <v>139</v>
      </c>
      <c r="D347" s="103">
        <v>534492768</v>
      </c>
    </row>
    <row r="348" spans="1:4" x14ac:dyDescent="0.2">
      <c r="A348" s="22" t="s">
        <v>1309</v>
      </c>
      <c r="B348" s="22" t="s">
        <v>1310</v>
      </c>
      <c r="C348" s="22" t="s">
        <v>139</v>
      </c>
      <c r="D348" s="103">
        <v>748812864</v>
      </c>
    </row>
    <row r="349" spans="1:4" x14ac:dyDescent="0.2">
      <c r="A349" s="22" t="s">
        <v>1311</v>
      </c>
      <c r="B349" s="22" t="s">
        <v>1312</v>
      </c>
      <c r="C349" s="22" t="s">
        <v>139</v>
      </c>
      <c r="D349" s="103">
        <v>1302981120</v>
      </c>
    </row>
    <row r="350" spans="1:4" x14ac:dyDescent="0.2">
      <c r="A350" s="22" t="s">
        <v>1313</v>
      </c>
      <c r="B350" s="22" t="s">
        <v>1314</v>
      </c>
      <c r="C350" s="22" t="s">
        <v>139</v>
      </c>
      <c r="D350" s="103">
        <v>1464555136</v>
      </c>
    </row>
    <row r="351" spans="1:4" x14ac:dyDescent="0.2">
      <c r="A351" s="22" t="s">
        <v>1315</v>
      </c>
      <c r="B351" s="22" t="s">
        <v>1316</v>
      </c>
      <c r="C351" s="22" t="s">
        <v>139</v>
      </c>
      <c r="D351" s="103">
        <v>5635268608</v>
      </c>
    </row>
    <row r="352" spans="1:4" x14ac:dyDescent="0.2">
      <c r="A352" s="22" t="s">
        <v>1317</v>
      </c>
      <c r="B352" s="22" t="s">
        <v>1318</v>
      </c>
      <c r="C352" s="22" t="s">
        <v>139</v>
      </c>
      <c r="D352" s="103">
        <v>648777792</v>
      </c>
    </row>
    <row r="353" spans="1:4" x14ac:dyDescent="0.2">
      <c r="A353" s="22" t="s">
        <v>1319</v>
      </c>
      <c r="B353" s="22" t="s">
        <v>1320</v>
      </c>
      <c r="C353" s="22" t="s">
        <v>139</v>
      </c>
      <c r="D353" s="103">
        <v>678462400</v>
      </c>
    </row>
    <row r="354" spans="1:4" x14ac:dyDescent="0.2">
      <c r="A354" s="22" t="s">
        <v>1321</v>
      </c>
      <c r="B354" s="22" t="s">
        <v>1322</v>
      </c>
      <c r="C354" s="22" t="s">
        <v>139</v>
      </c>
      <c r="D354" s="103">
        <v>886730368</v>
      </c>
    </row>
    <row r="355" spans="1:4" x14ac:dyDescent="0.2">
      <c r="A355" s="22" t="s">
        <v>1323</v>
      </c>
      <c r="B355" s="22" t="s">
        <v>1324</v>
      </c>
      <c r="C355" s="22" t="s">
        <v>139</v>
      </c>
      <c r="D355" s="103">
        <v>1765023488</v>
      </c>
    </row>
    <row r="356" spans="1:4" x14ac:dyDescent="0.2">
      <c r="A356" s="22" t="s">
        <v>1325</v>
      </c>
      <c r="B356" s="22" t="s">
        <v>1326</v>
      </c>
      <c r="C356" s="22" t="s">
        <v>139</v>
      </c>
      <c r="D356" s="103">
        <v>672131328</v>
      </c>
    </row>
    <row r="357" spans="1:4" x14ac:dyDescent="0.2">
      <c r="A357" s="22" t="s">
        <v>1327</v>
      </c>
      <c r="B357" s="22" t="s">
        <v>1328</v>
      </c>
      <c r="C357" s="22" t="s">
        <v>139</v>
      </c>
      <c r="D357" s="103">
        <v>2254601216</v>
      </c>
    </row>
    <row r="358" spans="1:4" x14ac:dyDescent="0.2">
      <c r="A358" s="22" t="s">
        <v>1329</v>
      </c>
      <c r="B358" s="22" t="s">
        <v>1330</v>
      </c>
      <c r="C358" s="22" t="s">
        <v>139</v>
      </c>
      <c r="D358" s="103">
        <v>567032896</v>
      </c>
    </row>
    <row r="359" spans="1:4" x14ac:dyDescent="0.2">
      <c r="A359" s="22" t="s">
        <v>1331</v>
      </c>
      <c r="B359" s="22" t="s">
        <v>1332</v>
      </c>
      <c r="C359" s="22" t="s">
        <v>139</v>
      </c>
      <c r="D359" s="103">
        <v>2951448320</v>
      </c>
    </row>
    <row r="360" spans="1:4" x14ac:dyDescent="0.2">
      <c r="A360" s="22" t="s">
        <v>1333</v>
      </c>
      <c r="B360" s="22" t="s">
        <v>1334</v>
      </c>
      <c r="C360" s="22" t="s">
        <v>139</v>
      </c>
      <c r="D360" s="103">
        <v>1679940864</v>
      </c>
    </row>
    <row r="361" spans="1:4" x14ac:dyDescent="0.2">
      <c r="A361" s="22" t="s">
        <v>1335</v>
      </c>
      <c r="B361" s="22" t="s">
        <v>1336</v>
      </c>
      <c r="C361" s="22" t="s">
        <v>139</v>
      </c>
      <c r="D361" s="103">
        <v>690013120</v>
      </c>
    </row>
    <row r="362" spans="1:4" x14ac:dyDescent="0.2">
      <c r="A362" s="22" t="s">
        <v>1337</v>
      </c>
      <c r="B362" s="22" t="s">
        <v>1338</v>
      </c>
      <c r="C362" s="22" t="s">
        <v>139</v>
      </c>
      <c r="D362" s="103">
        <v>2230968576</v>
      </c>
    </row>
    <row r="363" spans="1:4" x14ac:dyDescent="0.2">
      <c r="A363" s="22" t="s">
        <v>1339</v>
      </c>
      <c r="B363" s="22" t="s">
        <v>1340</v>
      </c>
      <c r="C363" s="22" t="s">
        <v>139</v>
      </c>
      <c r="D363" s="103">
        <v>1083894656</v>
      </c>
    </row>
    <row r="364" spans="1:4" x14ac:dyDescent="0.2">
      <c r="A364" s="22" t="s">
        <v>1341</v>
      </c>
      <c r="B364" s="22" t="s">
        <v>1342</v>
      </c>
      <c r="C364" s="22" t="s">
        <v>139</v>
      </c>
      <c r="D364" s="103">
        <v>914534528</v>
      </c>
    </row>
    <row r="365" spans="1:4" x14ac:dyDescent="0.2">
      <c r="A365" s="22" t="s">
        <v>1343</v>
      </c>
      <c r="B365" s="22" t="s">
        <v>1344</v>
      </c>
      <c r="C365" s="22" t="s">
        <v>139</v>
      </c>
      <c r="D365" s="103">
        <v>2732146432</v>
      </c>
    </row>
    <row r="366" spans="1:4" x14ac:dyDescent="0.2">
      <c r="A366" s="22" t="s">
        <v>1345</v>
      </c>
      <c r="B366" s="22" t="s">
        <v>1346</v>
      </c>
      <c r="C366" s="22" t="s">
        <v>139</v>
      </c>
      <c r="D366" s="103">
        <v>629540928</v>
      </c>
    </row>
    <row r="367" spans="1:4" x14ac:dyDescent="0.2">
      <c r="A367" s="22" t="s">
        <v>1347</v>
      </c>
      <c r="B367" s="22" t="s">
        <v>1348</v>
      </c>
      <c r="C367" s="22" t="s">
        <v>139</v>
      </c>
      <c r="D367" s="103">
        <v>3762977024</v>
      </c>
    </row>
    <row r="368" spans="1:4" x14ac:dyDescent="0.2">
      <c r="A368" s="22" t="s">
        <v>1349</v>
      </c>
      <c r="B368" s="22" t="s">
        <v>1350</v>
      </c>
      <c r="C368" s="22" t="s">
        <v>139</v>
      </c>
      <c r="D368" s="103">
        <v>2512090368</v>
      </c>
    </row>
    <row r="369" spans="1:4" x14ac:dyDescent="0.2">
      <c r="A369" s="22" t="s">
        <v>1351</v>
      </c>
      <c r="B369" s="22" t="s">
        <v>1352</v>
      </c>
      <c r="C369" s="22" t="s">
        <v>139</v>
      </c>
      <c r="D369" s="103">
        <v>936569280</v>
      </c>
    </row>
    <row r="370" spans="1:4" x14ac:dyDescent="0.2">
      <c r="A370" s="22" t="s">
        <v>1353</v>
      </c>
      <c r="B370" s="22" t="s">
        <v>1354</v>
      </c>
      <c r="C370" s="22" t="s">
        <v>139</v>
      </c>
      <c r="D370" s="103">
        <v>2236759552</v>
      </c>
    </row>
    <row r="371" spans="1:4" x14ac:dyDescent="0.2">
      <c r="A371" s="22" t="s">
        <v>1355</v>
      </c>
      <c r="B371" s="22" t="s">
        <v>1356</v>
      </c>
      <c r="C371" s="22" t="s">
        <v>139</v>
      </c>
      <c r="D371" s="103">
        <v>3641466624</v>
      </c>
    </row>
    <row r="372" spans="1:4" x14ac:dyDescent="0.2">
      <c r="A372" s="22" t="s">
        <v>1357</v>
      </c>
      <c r="B372" s="22" t="s">
        <v>1358</v>
      </c>
      <c r="C372" s="22" t="s">
        <v>139</v>
      </c>
      <c r="D372" s="103">
        <v>4287619840</v>
      </c>
    </row>
    <row r="373" spans="1:4" x14ac:dyDescent="0.2">
      <c r="A373" s="22" t="s">
        <v>1359</v>
      </c>
      <c r="B373" s="22" t="s">
        <v>1360</v>
      </c>
      <c r="C373" s="22" t="s">
        <v>139</v>
      </c>
      <c r="D373" s="103">
        <v>824840960</v>
      </c>
    </row>
    <row r="374" spans="1:4" x14ac:dyDescent="0.2">
      <c r="A374" s="22" t="s">
        <v>1361</v>
      </c>
      <c r="B374" s="22" t="s">
        <v>1362</v>
      </c>
      <c r="C374" s="22" t="s">
        <v>139</v>
      </c>
      <c r="D374" s="103">
        <v>1570686080</v>
      </c>
    </row>
    <row r="375" spans="1:4" x14ac:dyDescent="0.2">
      <c r="A375" s="22" t="s">
        <v>1363</v>
      </c>
      <c r="B375" s="22" t="s">
        <v>1364</v>
      </c>
      <c r="C375" s="22" t="s">
        <v>139</v>
      </c>
      <c r="D375" s="103">
        <v>1919244160</v>
      </c>
    </row>
    <row r="376" spans="1:4" x14ac:dyDescent="0.2">
      <c r="A376" s="22" t="s">
        <v>1365</v>
      </c>
      <c r="B376" s="22" t="s">
        <v>1366</v>
      </c>
      <c r="C376" s="22" t="s">
        <v>156</v>
      </c>
      <c r="D376" s="103">
        <v>187279184</v>
      </c>
    </row>
    <row r="377" spans="1:4" x14ac:dyDescent="0.2">
      <c r="A377" s="22" t="s">
        <v>1367</v>
      </c>
      <c r="B377" s="22" t="s">
        <v>1368</v>
      </c>
      <c r="C377" s="22" t="s">
        <v>156</v>
      </c>
      <c r="D377" s="103">
        <v>105268792</v>
      </c>
    </row>
    <row r="378" spans="1:4" x14ac:dyDescent="0.2">
      <c r="A378" s="22" t="s">
        <v>1369</v>
      </c>
      <c r="B378" s="22" t="s">
        <v>1370</v>
      </c>
      <c r="C378" s="22" t="s">
        <v>156</v>
      </c>
      <c r="D378" s="103">
        <v>935660800</v>
      </c>
    </row>
    <row r="379" spans="1:4" x14ac:dyDescent="0.2">
      <c r="A379" s="22" t="s">
        <v>1371</v>
      </c>
      <c r="B379" s="22" t="s">
        <v>1372</v>
      </c>
      <c r="C379" s="22" t="s">
        <v>156</v>
      </c>
      <c r="D379" s="103">
        <v>509661856</v>
      </c>
    </row>
    <row r="380" spans="1:4" x14ac:dyDescent="0.2">
      <c r="A380" s="22" t="s">
        <v>1373</v>
      </c>
      <c r="B380" s="22" t="s">
        <v>1374</v>
      </c>
      <c r="C380" s="22" t="s">
        <v>156</v>
      </c>
      <c r="D380" s="103">
        <v>168324480</v>
      </c>
    </row>
    <row r="381" spans="1:4" x14ac:dyDescent="0.2">
      <c r="A381" s="22" t="s">
        <v>1375</v>
      </c>
      <c r="B381" s="22" t="s">
        <v>1376</v>
      </c>
      <c r="C381" s="22" t="s">
        <v>156</v>
      </c>
      <c r="D381" s="103">
        <v>1278394880</v>
      </c>
    </row>
    <row r="382" spans="1:4" x14ac:dyDescent="0.2">
      <c r="A382" s="22" t="s">
        <v>1377</v>
      </c>
      <c r="B382" s="22" t="s">
        <v>1378</v>
      </c>
      <c r="C382" s="22" t="s">
        <v>156</v>
      </c>
      <c r="D382" s="103">
        <v>317793888</v>
      </c>
    </row>
    <row r="383" spans="1:4" x14ac:dyDescent="0.2">
      <c r="A383" s="22" t="s">
        <v>1379</v>
      </c>
      <c r="B383" s="22" t="s">
        <v>1380</v>
      </c>
      <c r="C383" s="22" t="s">
        <v>156</v>
      </c>
      <c r="D383" s="103">
        <v>2920842240</v>
      </c>
    </row>
    <row r="384" spans="1:4" x14ac:dyDescent="0.2">
      <c r="A384" s="22" t="s">
        <v>1381</v>
      </c>
      <c r="B384" s="22" t="s">
        <v>1382</v>
      </c>
      <c r="C384" s="22" t="s">
        <v>156</v>
      </c>
      <c r="D384" s="103">
        <v>498348608</v>
      </c>
    </row>
    <row r="385" spans="1:4" x14ac:dyDescent="0.2">
      <c r="A385" s="22" t="s">
        <v>1383</v>
      </c>
      <c r="B385" s="22" t="s">
        <v>1384</v>
      </c>
      <c r="C385" s="22" t="s">
        <v>156</v>
      </c>
      <c r="D385" s="103">
        <v>146785920</v>
      </c>
    </row>
    <row r="386" spans="1:4" x14ac:dyDescent="0.2">
      <c r="A386" s="22" t="s">
        <v>1385</v>
      </c>
      <c r="B386" s="22" t="s">
        <v>1386</v>
      </c>
      <c r="C386" s="22" t="s">
        <v>156</v>
      </c>
      <c r="D386" s="103">
        <v>549897024</v>
      </c>
    </row>
    <row r="387" spans="1:4" x14ac:dyDescent="0.2">
      <c r="A387" s="22" t="s">
        <v>1387</v>
      </c>
      <c r="B387" s="22" t="s">
        <v>1388</v>
      </c>
      <c r="C387" s="22" t="s">
        <v>156</v>
      </c>
      <c r="D387" s="103">
        <v>382957856</v>
      </c>
    </row>
    <row r="388" spans="1:4" x14ac:dyDescent="0.2">
      <c r="A388" s="22" t="s">
        <v>1389</v>
      </c>
      <c r="B388" s="22" t="s">
        <v>1390</v>
      </c>
      <c r="C388" s="22" t="s">
        <v>156</v>
      </c>
      <c r="D388" s="103">
        <v>369874240</v>
      </c>
    </row>
    <row r="389" spans="1:4" x14ac:dyDescent="0.2">
      <c r="A389" s="22" t="s">
        <v>1391</v>
      </c>
      <c r="B389" s="22" t="s">
        <v>1392</v>
      </c>
      <c r="C389" s="22" t="s">
        <v>156</v>
      </c>
      <c r="D389" s="103">
        <v>567526080</v>
      </c>
    </row>
    <row r="390" spans="1:4" x14ac:dyDescent="0.2">
      <c r="A390" s="22" t="s">
        <v>1393</v>
      </c>
      <c r="B390" s="22" t="s">
        <v>1394</v>
      </c>
      <c r="C390" s="22" t="s">
        <v>156</v>
      </c>
      <c r="D390" s="103">
        <v>350874336</v>
      </c>
    </row>
    <row r="391" spans="1:4" x14ac:dyDescent="0.2">
      <c r="A391" s="22" t="s">
        <v>1395</v>
      </c>
      <c r="B391" s="22" t="s">
        <v>1396</v>
      </c>
      <c r="C391" s="22" t="s">
        <v>156</v>
      </c>
      <c r="D391" s="103">
        <v>901339200</v>
      </c>
    </row>
    <row r="392" spans="1:4" x14ac:dyDescent="0.2">
      <c r="A392" s="22" t="s">
        <v>1397</v>
      </c>
      <c r="B392" s="22" t="s">
        <v>1398</v>
      </c>
      <c r="C392" s="22" t="s">
        <v>156</v>
      </c>
      <c r="D392" s="103">
        <v>1007682688</v>
      </c>
    </row>
    <row r="393" spans="1:4" x14ac:dyDescent="0.2">
      <c r="A393" s="22" t="s">
        <v>1399</v>
      </c>
      <c r="B393" s="22" t="s">
        <v>1400</v>
      </c>
      <c r="C393" s="22" t="s">
        <v>156</v>
      </c>
      <c r="D393" s="103">
        <v>1292742144</v>
      </c>
    </row>
    <row r="394" spans="1:4" x14ac:dyDescent="0.2">
      <c r="A394" s="22" t="s">
        <v>1401</v>
      </c>
      <c r="B394" s="22" t="s">
        <v>1402</v>
      </c>
      <c r="C394" s="22" t="s">
        <v>156</v>
      </c>
      <c r="D394" s="103">
        <v>2062064512</v>
      </c>
    </row>
    <row r="395" spans="1:4" x14ac:dyDescent="0.2">
      <c r="A395" s="22" t="s">
        <v>1403</v>
      </c>
      <c r="B395" s="22" t="s">
        <v>1404</v>
      </c>
      <c r="C395" s="22" t="s">
        <v>156</v>
      </c>
      <c r="D395" s="103">
        <v>1778297088</v>
      </c>
    </row>
    <row r="396" spans="1:4" x14ac:dyDescent="0.2">
      <c r="A396" s="22" t="s">
        <v>1405</v>
      </c>
      <c r="B396" s="22" t="s">
        <v>1406</v>
      </c>
      <c r="C396" s="22" t="s">
        <v>156</v>
      </c>
      <c r="D396" s="103">
        <v>1846373888</v>
      </c>
    </row>
    <row r="397" spans="1:4" x14ac:dyDescent="0.2">
      <c r="A397" s="22" t="s">
        <v>1407</v>
      </c>
      <c r="B397" s="22" t="s">
        <v>1408</v>
      </c>
      <c r="C397" s="22" t="s">
        <v>156</v>
      </c>
      <c r="D397" s="103">
        <v>802272512</v>
      </c>
    </row>
    <row r="398" spans="1:4" x14ac:dyDescent="0.2">
      <c r="A398" s="22" t="s">
        <v>1409</v>
      </c>
      <c r="B398" s="22" t="s">
        <v>1410</v>
      </c>
      <c r="C398" s="22" t="s">
        <v>156</v>
      </c>
      <c r="D398" s="103">
        <v>354923488</v>
      </c>
    </row>
    <row r="399" spans="1:4" x14ac:dyDescent="0.2">
      <c r="A399" s="22" t="s">
        <v>1411</v>
      </c>
      <c r="B399" s="22" t="s">
        <v>1412</v>
      </c>
      <c r="C399" s="22" t="s">
        <v>156</v>
      </c>
      <c r="D399" s="103">
        <v>1445477376</v>
      </c>
    </row>
    <row r="400" spans="1:4" x14ac:dyDescent="0.2">
      <c r="A400" s="22" t="s">
        <v>1413</v>
      </c>
      <c r="B400" s="22" t="s">
        <v>1414</v>
      </c>
      <c r="C400" s="22" t="s">
        <v>156</v>
      </c>
      <c r="D400" s="103">
        <v>2955367424</v>
      </c>
    </row>
    <row r="401" spans="1:4" x14ac:dyDescent="0.2">
      <c r="A401" s="22" t="s">
        <v>1415</v>
      </c>
      <c r="B401" s="22" t="s">
        <v>1416</v>
      </c>
      <c r="C401" s="22" t="s">
        <v>156</v>
      </c>
      <c r="D401" s="103">
        <v>789155904</v>
      </c>
    </row>
    <row r="402" spans="1:4" x14ac:dyDescent="0.2">
      <c r="A402" s="22" t="s">
        <v>1417</v>
      </c>
      <c r="B402" s="22" t="s">
        <v>1418</v>
      </c>
      <c r="C402" s="22" t="s">
        <v>156</v>
      </c>
      <c r="D402" s="103">
        <v>337462048</v>
      </c>
    </row>
    <row r="403" spans="1:4" x14ac:dyDescent="0.2">
      <c r="A403" s="22" t="s">
        <v>1419</v>
      </c>
      <c r="B403" s="22" t="s">
        <v>1420</v>
      </c>
      <c r="C403" s="22" t="s">
        <v>156</v>
      </c>
      <c r="D403" s="103">
        <v>782543360</v>
      </c>
    </row>
    <row r="404" spans="1:4" x14ac:dyDescent="0.2">
      <c r="A404" s="22" t="s">
        <v>1421</v>
      </c>
      <c r="B404" s="22" t="s">
        <v>1422</v>
      </c>
      <c r="C404" s="22" t="s">
        <v>156</v>
      </c>
      <c r="D404" s="103">
        <v>795579520</v>
      </c>
    </row>
    <row r="405" spans="1:4" x14ac:dyDescent="0.2">
      <c r="A405" s="22" t="s">
        <v>1423</v>
      </c>
      <c r="B405" s="22" t="s">
        <v>1424</v>
      </c>
      <c r="C405" s="22" t="s">
        <v>156</v>
      </c>
      <c r="D405" s="103">
        <v>491391264</v>
      </c>
    </row>
    <row r="406" spans="1:4" x14ac:dyDescent="0.2">
      <c r="A406" s="22" t="s">
        <v>1425</v>
      </c>
      <c r="B406" s="22" t="s">
        <v>1426</v>
      </c>
      <c r="C406" s="22" t="s">
        <v>156</v>
      </c>
      <c r="D406" s="103">
        <v>588286848</v>
      </c>
    </row>
    <row r="407" spans="1:4" x14ac:dyDescent="0.2">
      <c r="A407" s="22" t="s">
        <v>1427</v>
      </c>
      <c r="B407" s="22" t="s">
        <v>1428</v>
      </c>
      <c r="C407" s="22" t="s">
        <v>156</v>
      </c>
      <c r="D407" s="103">
        <v>2203368704</v>
      </c>
    </row>
    <row r="408" spans="1:4" x14ac:dyDescent="0.2">
      <c r="A408" s="22" t="s">
        <v>1429</v>
      </c>
      <c r="B408" s="22" t="s">
        <v>1430</v>
      </c>
      <c r="C408" s="22" t="s">
        <v>156</v>
      </c>
      <c r="D408" s="103">
        <v>882039616</v>
      </c>
    </row>
    <row r="409" spans="1:4" x14ac:dyDescent="0.2">
      <c r="A409" s="22" t="s">
        <v>1431</v>
      </c>
      <c r="B409" s="22" t="s">
        <v>1432</v>
      </c>
      <c r="C409" s="22" t="s">
        <v>156</v>
      </c>
      <c r="D409" s="103">
        <v>5014033408</v>
      </c>
    </row>
    <row r="410" spans="1:4" x14ac:dyDescent="0.2">
      <c r="A410" s="22" t="s">
        <v>1433</v>
      </c>
      <c r="B410" s="22" t="s">
        <v>1434</v>
      </c>
      <c r="C410" s="22" t="s">
        <v>156</v>
      </c>
      <c r="D410" s="103">
        <v>824986624</v>
      </c>
    </row>
    <row r="411" spans="1:4" x14ac:dyDescent="0.2">
      <c r="A411" s="22" t="s">
        <v>1435</v>
      </c>
      <c r="B411" s="22" t="s">
        <v>1436</v>
      </c>
      <c r="C411" s="22" t="s">
        <v>156</v>
      </c>
      <c r="D411" s="103">
        <v>563317760</v>
      </c>
    </row>
    <row r="412" spans="1:4" x14ac:dyDescent="0.2">
      <c r="A412" s="22" t="s">
        <v>1437</v>
      </c>
      <c r="B412" s="22" t="s">
        <v>1438</v>
      </c>
      <c r="C412" s="22" t="s">
        <v>156</v>
      </c>
      <c r="D412" s="103">
        <v>571990080</v>
      </c>
    </row>
    <row r="413" spans="1:4" x14ac:dyDescent="0.2">
      <c r="A413" s="22" t="s">
        <v>1439</v>
      </c>
      <c r="B413" s="22" t="s">
        <v>1440</v>
      </c>
      <c r="C413" s="22" t="s">
        <v>156</v>
      </c>
      <c r="D413" s="103">
        <v>1063529344</v>
      </c>
    </row>
    <row r="414" spans="1:4" x14ac:dyDescent="0.2">
      <c r="A414" s="22" t="s">
        <v>1441</v>
      </c>
      <c r="B414" s="22" t="s">
        <v>1442</v>
      </c>
      <c r="C414" s="22" t="s">
        <v>156</v>
      </c>
      <c r="D414" s="103">
        <v>1024127360</v>
      </c>
    </row>
    <row r="415" spans="1:4" x14ac:dyDescent="0.2">
      <c r="A415" s="22" t="s">
        <v>1443</v>
      </c>
      <c r="B415" s="22" t="s">
        <v>1444</v>
      </c>
      <c r="C415" s="22" t="s">
        <v>156</v>
      </c>
      <c r="D415" s="103">
        <v>4580511744</v>
      </c>
    </row>
    <row r="416" spans="1:4" x14ac:dyDescent="0.2">
      <c r="A416" s="22" t="s">
        <v>1445</v>
      </c>
      <c r="B416" s="22" t="s">
        <v>1446</v>
      </c>
      <c r="C416" s="22" t="s">
        <v>156</v>
      </c>
      <c r="D416" s="103">
        <v>16222610432</v>
      </c>
    </row>
    <row r="417" spans="1:4" x14ac:dyDescent="0.2">
      <c r="A417" s="22" t="s">
        <v>1447</v>
      </c>
      <c r="B417" s="22" t="s">
        <v>1448</v>
      </c>
      <c r="C417" s="22" t="s">
        <v>156</v>
      </c>
      <c r="D417" s="103">
        <v>7036000256</v>
      </c>
    </row>
    <row r="418" spans="1:4" x14ac:dyDescent="0.2">
      <c r="A418" s="22" t="s">
        <v>1449</v>
      </c>
      <c r="B418" s="22" t="s">
        <v>1450</v>
      </c>
      <c r="C418" s="22" t="s">
        <v>156</v>
      </c>
      <c r="D418" s="103">
        <v>2679177216</v>
      </c>
    </row>
    <row r="419" spans="1:4" x14ac:dyDescent="0.2">
      <c r="A419" s="22" t="s">
        <v>1451</v>
      </c>
      <c r="B419" s="22" t="s">
        <v>1452</v>
      </c>
      <c r="C419" s="22" t="s">
        <v>156</v>
      </c>
      <c r="D419" s="103">
        <v>2517616896</v>
      </c>
    </row>
    <row r="420" spans="1:4" x14ac:dyDescent="0.2">
      <c r="A420" s="22" t="s">
        <v>1453</v>
      </c>
      <c r="B420" s="22" t="s">
        <v>1454</v>
      </c>
      <c r="C420" s="22" t="s">
        <v>156</v>
      </c>
      <c r="D420" s="103">
        <v>1578251136</v>
      </c>
    </row>
    <row r="421" spans="1:4" x14ac:dyDescent="0.2">
      <c r="A421" s="22" t="s">
        <v>1455</v>
      </c>
      <c r="B421" s="22" t="s">
        <v>1456</v>
      </c>
      <c r="C421" s="22" t="s">
        <v>156</v>
      </c>
      <c r="D421" s="103">
        <v>2893038336</v>
      </c>
    </row>
    <row r="422" spans="1:4" x14ac:dyDescent="0.2">
      <c r="A422" s="22" t="s">
        <v>1457</v>
      </c>
      <c r="B422" s="22" t="s">
        <v>1458</v>
      </c>
      <c r="C422" s="22" t="s">
        <v>156</v>
      </c>
      <c r="D422" s="103">
        <v>1790634752</v>
      </c>
    </row>
    <row r="423" spans="1:4" x14ac:dyDescent="0.2">
      <c r="A423" s="22" t="s">
        <v>1459</v>
      </c>
      <c r="B423" s="22" t="s">
        <v>1460</v>
      </c>
      <c r="C423" s="22" t="s">
        <v>156</v>
      </c>
      <c r="D423" s="103">
        <v>1574096256</v>
      </c>
    </row>
    <row r="424" spans="1:4" x14ac:dyDescent="0.2">
      <c r="A424" s="22" t="s">
        <v>1461</v>
      </c>
      <c r="B424" s="22" t="s">
        <v>1462</v>
      </c>
      <c r="C424" s="22" t="s">
        <v>156</v>
      </c>
      <c r="D424" s="103">
        <v>1428437376</v>
      </c>
    </row>
    <row r="425" spans="1:4" x14ac:dyDescent="0.2">
      <c r="A425" s="22" t="s">
        <v>1463</v>
      </c>
      <c r="B425" s="22" t="s">
        <v>1464</v>
      </c>
      <c r="C425" s="22" t="s">
        <v>156</v>
      </c>
      <c r="D425" s="103">
        <v>1944052608</v>
      </c>
    </row>
    <row r="426" spans="1:4" x14ac:dyDescent="0.2">
      <c r="A426" s="22" t="s">
        <v>1465</v>
      </c>
      <c r="B426" s="22" t="s">
        <v>1466</v>
      </c>
      <c r="C426" s="22" t="s">
        <v>156</v>
      </c>
      <c r="D426" s="103">
        <v>166563216</v>
      </c>
    </row>
    <row r="427" spans="1:4" x14ac:dyDescent="0.2">
      <c r="A427" s="22" t="s">
        <v>1467</v>
      </c>
      <c r="B427" s="22" t="s">
        <v>1468</v>
      </c>
      <c r="C427" s="22" t="s">
        <v>156</v>
      </c>
      <c r="D427" s="103">
        <v>4436917248</v>
      </c>
    </row>
    <row r="428" spans="1:4" x14ac:dyDescent="0.2">
      <c r="A428" s="22" t="s">
        <v>1469</v>
      </c>
      <c r="B428" s="22" t="s">
        <v>1470</v>
      </c>
      <c r="C428" s="22" t="s">
        <v>156</v>
      </c>
      <c r="D428" s="103">
        <v>2179293440</v>
      </c>
    </row>
    <row r="429" spans="1:4" x14ac:dyDescent="0.2">
      <c r="A429" s="22" t="s">
        <v>1471</v>
      </c>
      <c r="B429" s="22" t="s">
        <v>1472</v>
      </c>
      <c r="C429" s="22" t="s">
        <v>156</v>
      </c>
      <c r="D429" s="103">
        <v>5853214208</v>
      </c>
    </row>
    <row r="430" spans="1:4" x14ac:dyDescent="0.2">
      <c r="A430" s="22" t="s">
        <v>1473</v>
      </c>
      <c r="B430" s="22" t="s">
        <v>1474</v>
      </c>
      <c r="C430" s="22" t="s">
        <v>156</v>
      </c>
      <c r="D430" s="103">
        <v>5779114496</v>
      </c>
    </row>
    <row r="431" spans="1:4" x14ac:dyDescent="0.2">
      <c r="A431" s="22" t="s">
        <v>1475</v>
      </c>
      <c r="B431" s="22" t="s">
        <v>1476</v>
      </c>
      <c r="C431" s="22" t="s">
        <v>156</v>
      </c>
      <c r="D431" s="103">
        <v>1034490368</v>
      </c>
    </row>
    <row r="432" spans="1:4" x14ac:dyDescent="0.2">
      <c r="A432" s="22" t="s">
        <v>1477</v>
      </c>
      <c r="B432" s="22" t="s">
        <v>1478</v>
      </c>
      <c r="C432" s="22" t="s">
        <v>156</v>
      </c>
      <c r="D432" s="103">
        <v>3954183424</v>
      </c>
    </row>
    <row r="433" spans="1:4" x14ac:dyDescent="0.2">
      <c r="A433" s="22" t="s">
        <v>1479</v>
      </c>
      <c r="B433" s="22" t="s">
        <v>1480</v>
      </c>
      <c r="C433" s="22" t="s">
        <v>156</v>
      </c>
      <c r="D433" s="103">
        <v>219849936</v>
      </c>
    </row>
    <row r="434" spans="1:4" x14ac:dyDescent="0.2">
      <c r="A434" s="22" t="s">
        <v>1481</v>
      </c>
      <c r="B434" s="22" t="s">
        <v>1482</v>
      </c>
      <c r="C434" s="22" t="s">
        <v>156</v>
      </c>
      <c r="D434" s="103">
        <v>1718246016</v>
      </c>
    </row>
    <row r="435" spans="1:4" x14ac:dyDescent="0.2">
      <c r="A435" s="22" t="s">
        <v>1483</v>
      </c>
      <c r="B435" s="22" t="s">
        <v>1484</v>
      </c>
      <c r="C435" s="22" t="s">
        <v>156</v>
      </c>
      <c r="D435" s="103">
        <v>2331485952</v>
      </c>
    </row>
    <row r="436" spans="1:4" x14ac:dyDescent="0.2">
      <c r="A436" s="22" t="s">
        <v>1485</v>
      </c>
      <c r="B436" s="22" t="s">
        <v>1486</v>
      </c>
      <c r="C436" s="22" t="s">
        <v>156</v>
      </c>
      <c r="D436" s="103">
        <v>1177838720</v>
      </c>
    </row>
    <row r="437" spans="1:4" x14ac:dyDescent="0.2">
      <c r="A437" s="22" t="s">
        <v>1487</v>
      </c>
      <c r="B437" s="22" t="s">
        <v>1488</v>
      </c>
      <c r="C437" s="22" t="s">
        <v>156</v>
      </c>
      <c r="D437" s="103">
        <v>3915139072</v>
      </c>
    </row>
    <row r="438" spans="1:4" x14ac:dyDescent="0.2">
      <c r="A438" s="22" t="s">
        <v>1489</v>
      </c>
      <c r="B438" s="22" t="s">
        <v>1490</v>
      </c>
      <c r="C438" s="22" t="s">
        <v>156</v>
      </c>
      <c r="D438" s="103">
        <v>8876901376</v>
      </c>
    </row>
    <row r="439" spans="1:4" x14ac:dyDescent="0.2">
      <c r="A439" s="22" t="s">
        <v>1491</v>
      </c>
      <c r="B439" s="22" t="s">
        <v>1492</v>
      </c>
      <c r="C439" s="22" t="s">
        <v>156</v>
      </c>
      <c r="D439" s="103">
        <v>533966272</v>
      </c>
    </row>
    <row r="440" spans="1:4" x14ac:dyDescent="0.2">
      <c r="A440" s="22" t="s">
        <v>1493</v>
      </c>
      <c r="B440" s="22" t="s">
        <v>1494</v>
      </c>
      <c r="C440" s="22" t="s">
        <v>156</v>
      </c>
      <c r="D440" s="103">
        <v>322706240</v>
      </c>
    </row>
    <row r="441" spans="1:4" x14ac:dyDescent="0.2">
      <c r="A441" s="22" t="s">
        <v>1495</v>
      </c>
      <c r="B441" s="22" t="s">
        <v>1496</v>
      </c>
      <c r="C441" s="22" t="s">
        <v>156</v>
      </c>
      <c r="D441" s="103">
        <v>946580480</v>
      </c>
    </row>
    <row r="442" spans="1:4" x14ac:dyDescent="0.2">
      <c r="A442" s="22" t="s">
        <v>1497</v>
      </c>
      <c r="B442" s="22" t="s">
        <v>1498</v>
      </c>
      <c r="C442" s="22" t="s">
        <v>156</v>
      </c>
      <c r="D442" s="103">
        <v>2031790080</v>
      </c>
    </row>
    <row r="443" spans="1:4" x14ac:dyDescent="0.2">
      <c r="A443" s="22" t="s">
        <v>1499</v>
      </c>
      <c r="B443" s="22" t="s">
        <v>1500</v>
      </c>
      <c r="C443" s="22" t="s">
        <v>156</v>
      </c>
      <c r="D443" s="103">
        <v>2648748544</v>
      </c>
    </row>
    <row r="444" spans="1:4" x14ac:dyDescent="0.2">
      <c r="A444" s="22" t="s">
        <v>1501</v>
      </c>
      <c r="B444" s="22" t="s">
        <v>1502</v>
      </c>
      <c r="C444" s="22" t="s">
        <v>156</v>
      </c>
      <c r="D444" s="103">
        <v>2074080000</v>
      </c>
    </row>
    <row r="445" spans="1:4" x14ac:dyDescent="0.2">
      <c r="A445" s="22" t="s">
        <v>1503</v>
      </c>
      <c r="B445" s="22" t="s">
        <v>1504</v>
      </c>
      <c r="C445" s="22" t="s">
        <v>156</v>
      </c>
      <c r="D445" s="103">
        <v>542389952</v>
      </c>
    </row>
    <row r="446" spans="1:4" x14ac:dyDescent="0.2">
      <c r="A446" s="22" t="s">
        <v>1505</v>
      </c>
      <c r="B446" s="22" t="s">
        <v>1506</v>
      </c>
      <c r="C446" s="22" t="s">
        <v>156</v>
      </c>
      <c r="D446" s="103">
        <v>309401376</v>
      </c>
    </row>
    <row r="447" spans="1:4" x14ac:dyDescent="0.2">
      <c r="A447" s="22" t="s">
        <v>1507</v>
      </c>
      <c r="B447" s="22" t="s">
        <v>1508</v>
      </c>
      <c r="C447" s="22" t="s">
        <v>156</v>
      </c>
      <c r="D447" s="103">
        <v>2203080960</v>
      </c>
    </row>
    <row r="448" spans="1:4" x14ac:dyDescent="0.2">
      <c r="A448" s="22" t="s">
        <v>1509</v>
      </c>
      <c r="B448" s="22" t="s">
        <v>1510</v>
      </c>
      <c r="C448" s="22" t="s">
        <v>156</v>
      </c>
      <c r="D448" s="103">
        <v>505120640</v>
      </c>
    </row>
    <row r="449" spans="1:4" x14ac:dyDescent="0.2">
      <c r="A449" s="22" t="s">
        <v>1511</v>
      </c>
      <c r="B449" s="22" t="s">
        <v>1512</v>
      </c>
      <c r="C449" s="22" t="s">
        <v>156</v>
      </c>
      <c r="D449" s="103">
        <v>562151488</v>
      </c>
    </row>
    <row r="450" spans="1:4" x14ac:dyDescent="0.2">
      <c r="A450" s="22" t="s">
        <v>1513</v>
      </c>
      <c r="B450" s="22" t="s">
        <v>1514</v>
      </c>
      <c r="C450" s="22" t="s">
        <v>156</v>
      </c>
      <c r="D450" s="103">
        <v>1840019712</v>
      </c>
    </row>
    <row r="451" spans="1:4" x14ac:dyDescent="0.2">
      <c r="A451" s="22" t="s">
        <v>1515</v>
      </c>
      <c r="B451" s="22" t="s">
        <v>1516</v>
      </c>
      <c r="C451" s="22" t="s">
        <v>156</v>
      </c>
      <c r="D451" s="103">
        <v>658980672</v>
      </c>
    </row>
    <row r="452" spans="1:4" x14ac:dyDescent="0.2">
      <c r="A452" s="22" t="s">
        <v>1517</v>
      </c>
      <c r="B452" s="22" t="s">
        <v>1518</v>
      </c>
      <c r="C452" s="22" t="s">
        <v>156</v>
      </c>
      <c r="D452" s="103">
        <v>1430670080</v>
      </c>
    </row>
    <row r="453" spans="1:4" x14ac:dyDescent="0.2">
      <c r="A453" s="22" t="s">
        <v>1519</v>
      </c>
      <c r="B453" s="22" t="s">
        <v>1520</v>
      </c>
      <c r="C453" s="22" t="s">
        <v>156</v>
      </c>
      <c r="D453" s="103">
        <v>1232594176</v>
      </c>
    </row>
    <row r="454" spans="1:4" x14ac:dyDescent="0.2">
      <c r="A454" s="22" t="s">
        <v>1521</v>
      </c>
      <c r="B454" s="22" t="s">
        <v>1522</v>
      </c>
      <c r="C454" s="22" t="s">
        <v>156</v>
      </c>
      <c r="D454" s="103">
        <v>982343616</v>
      </c>
    </row>
    <row r="455" spans="1:4" x14ac:dyDescent="0.2">
      <c r="A455" s="22" t="s">
        <v>1523</v>
      </c>
      <c r="B455" s="22" t="s">
        <v>1524</v>
      </c>
      <c r="C455" s="22" t="s">
        <v>156</v>
      </c>
      <c r="D455" s="103">
        <v>1394322816</v>
      </c>
    </row>
    <row r="456" spans="1:4" x14ac:dyDescent="0.2">
      <c r="A456" s="22" t="s">
        <v>1525</v>
      </c>
      <c r="B456" s="22" t="s">
        <v>1526</v>
      </c>
      <c r="C456" s="22" t="s">
        <v>156</v>
      </c>
      <c r="D456" s="103">
        <v>653469184</v>
      </c>
    </row>
    <row r="457" spans="1:4" x14ac:dyDescent="0.2">
      <c r="A457" s="22" t="s">
        <v>1527</v>
      </c>
      <c r="B457" s="22" t="s">
        <v>1528</v>
      </c>
      <c r="C457" s="22" t="s">
        <v>156</v>
      </c>
      <c r="D457" s="103">
        <v>595378880</v>
      </c>
    </row>
    <row r="458" spans="1:4" x14ac:dyDescent="0.2">
      <c r="A458" s="22" t="s">
        <v>1529</v>
      </c>
      <c r="B458" s="22" t="s">
        <v>1530</v>
      </c>
      <c r="C458" s="22" t="s">
        <v>156</v>
      </c>
      <c r="D458" s="103">
        <v>410429792</v>
      </c>
    </row>
    <row r="459" spans="1:4" x14ac:dyDescent="0.2">
      <c r="A459" s="22" t="s">
        <v>1531</v>
      </c>
      <c r="B459" s="22" t="s">
        <v>1532</v>
      </c>
      <c r="C459" s="22" t="s">
        <v>156</v>
      </c>
      <c r="D459" s="103">
        <v>1714194432</v>
      </c>
    </row>
    <row r="460" spans="1:4" x14ac:dyDescent="0.2">
      <c r="A460" s="22" t="s">
        <v>1533</v>
      </c>
      <c r="B460" s="22" t="s">
        <v>1534</v>
      </c>
      <c r="C460" s="22" t="s">
        <v>156</v>
      </c>
      <c r="D460" s="103">
        <v>2730414080</v>
      </c>
    </row>
    <row r="461" spans="1:4" x14ac:dyDescent="0.2">
      <c r="A461" s="22" t="s">
        <v>1535</v>
      </c>
      <c r="B461" s="22" t="s">
        <v>1536</v>
      </c>
      <c r="C461" s="22" t="s">
        <v>156</v>
      </c>
      <c r="D461" s="103">
        <v>1243528448</v>
      </c>
    </row>
    <row r="462" spans="1:4" x14ac:dyDescent="0.2">
      <c r="A462" s="22" t="s">
        <v>1537</v>
      </c>
      <c r="B462" s="22" t="s">
        <v>1538</v>
      </c>
      <c r="C462" s="22" t="s">
        <v>156</v>
      </c>
      <c r="D462" s="103">
        <v>1826881408</v>
      </c>
    </row>
    <row r="463" spans="1:4" x14ac:dyDescent="0.2">
      <c r="A463" s="22" t="s">
        <v>1539</v>
      </c>
      <c r="B463" s="22" t="s">
        <v>1540</v>
      </c>
      <c r="C463" s="22" t="s">
        <v>156</v>
      </c>
      <c r="D463" s="103">
        <v>671648448</v>
      </c>
    </row>
    <row r="464" spans="1:4" x14ac:dyDescent="0.2">
      <c r="A464" s="22" t="s">
        <v>1541</v>
      </c>
      <c r="B464" s="22" t="s">
        <v>1542</v>
      </c>
      <c r="C464" s="22" t="s">
        <v>156</v>
      </c>
      <c r="D464" s="103">
        <v>5311394816</v>
      </c>
    </row>
    <row r="465" spans="1:4" x14ac:dyDescent="0.2">
      <c r="A465" s="22" t="s">
        <v>1543</v>
      </c>
      <c r="B465" s="22" t="s">
        <v>1544</v>
      </c>
      <c r="C465" s="22" t="s">
        <v>156</v>
      </c>
      <c r="D465" s="103">
        <v>2025487360</v>
      </c>
    </row>
    <row r="466" spans="1:4" x14ac:dyDescent="0.2">
      <c r="A466" s="22" t="s">
        <v>1545</v>
      </c>
      <c r="B466" s="22" t="s">
        <v>1546</v>
      </c>
      <c r="C466" s="22" t="s">
        <v>156</v>
      </c>
      <c r="D466" s="103">
        <v>602903552</v>
      </c>
    </row>
    <row r="467" spans="1:4" x14ac:dyDescent="0.2">
      <c r="A467" s="22" t="s">
        <v>1547</v>
      </c>
      <c r="B467" s="22" t="s">
        <v>1548</v>
      </c>
      <c r="C467" s="22" t="s">
        <v>156</v>
      </c>
      <c r="D467" s="103">
        <v>972217920</v>
      </c>
    </row>
    <row r="468" spans="1:4" x14ac:dyDescent="0.2">
      <c r="A468" s="22" t="s">
        <v>1549</v>
      </c>
      <c r="B468" s="22" t="s">
        <v>1550</v>
      </c>
      <c r="C468" s="22" t="s">
        <v>156</v>
      </c>
      <c r="D468" s="103">
        <v>3126616320</v>
      </c>
    </row>
    <row r="469" spans="1:4" x14ac:dyDescent="0.2">
      <c r="A469" s="22" t="s">
        <v>1551</v>
      </c>
      <c r="B469" s="22" t="s">
        <v>1552</v>
      </c>
      <c r="C469" s="22" t="s">
        <v>156</v>
      </c>
      <c r="D469" s="103">
        <v>682934272</v>
      </c>
    </row>
    <row r="470" spans="1:4" x14ac:dyDescent="0.2">
      <c r="A470" s="22" t="s">
        <v>1553</v>
      </c>
      <c r="B470" s="22" t="s">
        <v>1554</v>
      </c>
      <c r="C470" s="22" t="s">
        <v>173</v>
      </c>
      <c r="D470" s="103">
        <v>4760356352</v>
      </c>
    </row>
    <row r="471" spans="1:4" x14ac:dyDescent="0.2">
      <c r="A471" s="22" t="s">
        <v>1555</v>
      </c>
      <c r="B471" s="22" t="s">
        <v>1556</v>
      </c>
      <c r="C471" s="22" t="s">
        <v>173</v>
      </c>
      <c r="D471" s="103">
        <v>464088064</v>
      </c>
    </row>
    <row r="472" spans="1:4" x14ac:dyDescent="0.2">
      <c r="A472" s="22" t="s">
        <v>1557</v>
      </c>
      <c r="B472" s="22" t="s">
        <v>1558</v>
      </c>
      <c r="C472" s="22" t="s">
        <v>173</v>
      </c>
      <c r="D472" s="103">
        <v>1994657024</v>
      </c>
    </row>
    <row r="473" spans="1:4" x14ac:dyDescent="0.2">
      <c r="A473" s="22" t="s">
        <v>1559</v>
      </c>
      <c r="B473" s="22" t="s">
        <v>1560</v>
      </c>
      <c r="C473" s="22" t="s">
        <v>173</v>
      </c>
      <c r="D473" s="103">
        <v>467221888</v>
      </c>
    </row>
    <row r="474" spans="1:4" x14ac:dyDescent="0.2">
      <c r="A474" s="22" t="s">
        <v>1561</v>
      </c>
      <c r="B474" s="22" t="s">
        <v>1562</v>
      </c>
      <c r="C474" s="22" t="s">
        <v>173</v>
      </c>
      <c r="D474" s="103">
        <v>1606473088</v>
      </c>
    </row>
    <row r="475" spans="1:4" x14ac:dyDescent="0.2">
      <c r="A475" s="22" t="s">
        <v>1563</v>
      </c>
      <c r="B475" s="22" t="s">
        <v>1564</v>
      </c>
      <c r="C475" s="22" t="s">
        <v>173</v>
      </c>
      <c r="D475" s="103">
        <v>1027304832</v>
      </c>
    </row>
    <row r="476" spans="1:4" x14ac:dyDescent="0.2">
      <c r="A476" s="22" t="s">
        <v>1565</v>
      </c>
      <c r="B476" s="22" t="s">
        <v>1566</v>
      </c>
      <c r="C476" s="22" t="s">
        <v>173</v>
      </c>
      <c r="D476" s="103">
        <v>497624448</v>
      </c>
    </row>
    <row r="477" spans="1:4" x14ac:dyDescent="0.2">
      <c r="A477" s="22" t="s">
        <v>1567</v>
      </c>
      <c r="B477" s="22" t="s">
        <v>1568</v>
      </c>
      <c r="C477" s="22" t="s">
        <v>173</v>
      </c>
      <c r="D477" s="103">
        <v>329842304</v>
      </c>
    </row>
    <row r="478" spans="1:4" x14ac:dyDescent="0.2">
      <c r="A478" s="22" t="s">
        <v>1569</v>
      </c>
      <c r="B478" s="22" t="s">
        <v>1570</v>
      </c>
      <c r="C478" s="22" t="s">
        <v>173</v>
      </c>
      <c r="D478" s="103">
        <v>3117186816</v>
      </c>
    </row>
    <row r="479" spans="1:4" x14ac:dyDescent="0.2">
      <c r="A479" s="22" t="s">
        <v>1571</v>
      </c>
      <c r="B479" s="22" t="s">
        <v>1572</v>
      </c>
      <c r="C479" s="22" t="s">
        <v>173</v>
      </c>
      <c r="D479" s="103">
        <v>546803904</v>
      </c>
    </row>
    <row r="480" spans="1:4" x14ac:dyDescent="0.2">
      <c r="A480" s="22" t="s">
        <v>1573</v>
      </c>
      <c r="B480" s="22" t="s">
        <v>1574</v>
      </c>
      <c r="C480" s="22" t="s">
        <v>173</v>
      </c>
      <c r="D480" s="103">
        <v>1040632576</v>
      </c>
    </row>
    <row r="481" spans="1:4" x14ac:dyDescent="0.2">
      <c r="A481" s="22" t="s">
        <v>1575</v>
      </c>
      <c r="B481" s="22" t="s">
        <v>1576</v>
      </c>
      <c r="C481" s="22" t="s">
        <v>173</v>
      </c>
      <c r="D481" s="103">
        <v>1340881408</v>
      </c>
    </row>
    <row r="482" spans="1:4" x14ac:dyDescent="0.2">
      <c r="A482" s="22" t="s">
        <v>1577</v>
      </c>
      <c r="B482" s="22" t="s">
        <v>1578</v>
      </c>
      <c r="C482" s="22" t="s">
        <v>173</v>
      </c>
      <c r="D482" s="103">
        <v>2933914880</v>
      </c>
    </row>
    <row r="483" spans="1:4" x14ac:dyDescent="0.2">
      <c r="A483" s="22" t="s">
        <v>1579</v>
      </c>
      <c r="B483" s="22" t="s">
        <v>1580</v>
      </c>
      <c r="C483" s="22" t="s">
        <v>173</v>
      </c>
      <c r="D483" s="103">
        <v>165750816</v>
      </c>
    </row>
    <row r="484" spans="1:4" x14ac:dyDescent="0.2">
      <c r="A484" s="22" t="s">
        <v>1581</v>
      </c>
      <c r="B484" s="22" t="s">
        <v>1582</v>
      </c>
      <c r="C484" s="22" t="s">
        <v>173</v>
      </c>
      <c r="D484" s="103">
        <v>746191680</v>
      </c>
    </row>
    <row r="485" spans="1:4" x14ac:dyDescent="0.2">
      <c r="A485" s="22" t="s">
        <v>1583</v>
      </c>
      <c r="B485" s="22" t="s">
        <v>1584</v>
      </c>
      <c r="C485" s="22" t="s">
        <v>173</v>
      </c>
      <c r="D485" s="103">
        <v>3633395712</v>
      </c>
    </row>
    <row r="486" spans="1:4" x14ac:dyDescent="0.2">
      <c r="A486" s="22" t="s">
        <v>1585</v>
      </c>
      <c r="B486" s="22" t="s">
        <v>1586</v>
      </c>
      <c r="C486" s="22" t="s">
        <v>173</v>
      </c>
      <c r="D486" s="103">
        <v>313216992</v>
      </c>
    </row>
    <row r="487" spans="1:4" x14ac:dyDescent="0.2">
      <c r="A487" s="22" t="s">
        <v>1587</v>
      </c>
      <c r="B487" s="22" t="s">
        <v>1588</v>
      </c>
      <c r="C487" s="22" t="s">
        <v>173</v>
      </c>
      <c r="D487" s="103">
        <v>1355216640</v>
      </c>
    </row>
    <row r="488" spans="1:4" x14ac:dyDescent="0.2">
      <c r="A488" s="22" t="s">
        <v>1589</v>
      </c>
      <c r="B488" s="22" t="s">
        <v>1590</v>
      </c>
      <c r="C488" s="22" t="s">
        <v>173</v>
      </c>
      <c r="D488" s="103">
        <v>272266688</v>
      </c>
    </row>
    <row r="489" spans="1:4" x14ac:dyDescent="0.2">
      <c r="A489" s="22" t="s">
        <v>1591</v>
      </c>
      <c r="B489" s="22" t="s">
        <v>1592</v>
      </c>
      <c r="C489" s="22" t="s">
        <v>173</v>
      </c>
      <c r="D489" s="103">
        <v>756687936</v>
      </c>
    </row>
    <row r="490" spans="1:4" x14ac:dyDescent="0.2">
      <c r="A490" s="22" t="s">
        <v>1593</v>
      </c>
      <c r="B490" s="22" t="s">
        <v>1594</v>
      </c>
      <c r="C490" s="22" t="s">
        <v>173</v>
      </c>
      <c r="D490" s="103">
        <v>485097408</v>
      </c>
    </row>
    <row r="491" spans="1:4" x14ac:dyDescent="0.2">
      <c r="A491" s="22" t="s">
        <v>1595</v>
      </c>
      <c r="B491" s="22" t="s">
        <v>1596</v>
      </c>
      <c r="C491" s="22" t="s">
        <v>173</v>
      </c>
      <c r="D491" s="103">
        <v>195515280</v>
      </c>
    </row>
    <row r="492" spans="1:4" x14ac:dyDescent="0.2">
      <c r="A492" s="22" t="s">
        <v>1597</v>
      </c>
      <c r="B492" s="22" t="s">
        <v>1598</v>
      </c>
      <c r="C492" s="22" t="s">
        <v>173</v>
      </c>
      <c r="D492" s="103">
        <v>506198016</v>
      </c>
    </row>
    <row r="493" spans="1:4" x14ac:dyDescent="0.2">
      <c r="A493" s="22" t="s">
        <v>1599</v>
      </c>
      <c r="B493" s="22" t="s">
        <v>1600</v>
      </c>
      <c r="C493" s="22" t="s">
        <v>173</v>
      </c>
      <c r="D493" s="103">
        <v>2265683712</v>
      </c>
    </row>
    <row r="494" spans="1:4" x14ac:dyDescent="0.2">
      <c r="A494" s="22" t="s">
        <v>1601</v>
      </c>
      <c r="B494" s="22" t="s">
        <v>1602</v>
      </c>
      <c r="C494" s="22" t="s">
        <v>173</v>
      </c>
      <c r="D494" s="103">
        <v>2584259840</v>
      </c>
    </row>
    <row r="495" spans="1:4" x14ac:dyDescent="0.2">
      <c r="A495" s="22" t="s">
        <v>1603</v>
      </c>
      <c r="B495" s="22" t="s">
        <v>1604</v>
      </c>
      <c r="C495" s="22" t="s">
        <v>173</v>
      </c>
      <c r="D495" s="103">
        <v>4437720576</v>
      </c>
    </row>
    <row r="496" spans="1:4" x14ac:dyDescent="0.2">
      <c r="A496" s="22" t="s">
        <v>1605</v>
      </c>
      <c r="B496" s="22" t="s">
        <v>1606</v>
      </c>
      <c r="C496" s="22" t="s">
        <v>173</v>
      </c>
      <c r="D496" s="103">
        <v>695678720</v>
      </c>
    </row>
    <row r="497" spans="1:4" x14ac:dyDescent="0.2">
      <c r="A497" s="22" t="s">
        <v>1607</v>
      </c>
      <c r="B497" s="22" t="s">
        <v>1608</v>
      </c>
      <c r="C497" s="22" t="s">
        <v>173</v>
      </c>
      <c r="D497" s="103">
        <v>1994561536</v>
      </c>
    </row>
    <row r="498" spans="1:4" x14ac:dyDescent="0.2">
      <c r="A498" s="22" t="s">
        <v>1609</v>
      </c>
      <c r="B498" s="22" t="s">
        <v>1610</v>
      </c>
      <c r="C498" s="22" t="s">
        <v>173</v>
      </c>
      <c r="D498" s="103">
        <v>981953280</v>
      </c>
    </row>
    <row r="499" spans="1:4" x14ac:dyDescent="0.2">
      <c r="A499" s="22" t="s">
        <v>1611</v>
      </c>
      <c r="B499" s="22" t="s">
        <v>1612</v>
      </c>
      <c r="C499" s="22" t="s">
        <v>173</v>
      </c>
      <c r="D499" s="103">
        <v>1188325888</v>
      </c>
    </row>
    <row r="500" spans="1:4" x14ac:dyDescent="0.2">
      <c r="A500" s="22" t="s">
        <v>1613</v>
      </c>
      <c r="B500" s="22" t="s">
        <v>1614</v>
      </c>
      <c r="C500" s="22" t="s">
        <v>173</v>
      </c>
      <c r="D500" s="103">
        <v>3649443840</v>
      </c>
    </row>
    <row r="501" spans="1:4" x14ac:dyDescent="0.2">
      <c r="A501" s="22" t="s">
        <v>1615</v>
      </c>
      <c r="B501" s="22" t="s">
        <v>1616</v>
      </c>
      <c r="C501" s="22" t="s">
        <v>173</v>
      </c>
      <c r="D501" s="103">
        <v>323544800</v>
      </c>
    </row>
    <row r="502" spans="1:4" x14ac:dyDescent="0.2">
      <c r="A502" s="22" t="s">
        <v>1617</v>
      </c>
      <c r="B502" s="22" t="s">
        <v>1618</v>
      </c>
      <c r="C502" s="22" t="s">
        <v>173</v>
      </c>
      <c r="D502" s="103">
        <v>2360480000</v>
      </c>
    </row>
    <row r="503" spans="1:4" x14ac:dyDescent="0.2">
      <c r="A503" s="22" t="s">
        <v>1619</v>
      </c>
      <c r="B503" s="22" t="s">
        <v>1620</v>
      </c>
      <c r="C503" s="22" t="s">
        <v>173</v>
      </c>
      <c r="D503" s="103">
        <v>1496956800</v>
      </c>
    </row>
    <row r="504" spans="1:4" x14ac:dyDescent="0.2">
      <c r="A504" s="22" t="s">
        <v>1621</v>
      </c>
      <c r="B504" s="22" t="s">
        <v>1622</v>
      </c>
      <c r="C504" s="22" t="s">
        <v>173</v>
      </c>
      <c r="D504" s="103">
        <v>655672704</v>
      </c>
    </row>
    <row r="505" spans="1:4" x14ac:dyDescent="0.2">
      <c r="A505" s="22" t="s">
        <v>1623</v>
      </c>
      <c r="B505" s="22" t="s">
        <v>1624</v>
      </c>
      <c r="C505" s="22" t="s">
        <v>173</v>
      </c>
      <c r="D505" s="103">
        <v>639566848</v>
      </c>
    </row>
    <row r="506" spans="1:4" x14ac:dyDescent="0.2">
      <c r="A506" s="22" t="s">
        <v>1625</v>
      </c>
      <c r="B506" s="22" t="s">
        <v>1626</v>
      </c>
      <c r="C506" s="22" t="s">
        <v>173</v>
      </c>
      <c r="D506" s="103">
        <v>969260480</v>
      </c>
    </row>
    <row r="507" spans="1:4" x14ac:dyDescent="0.2">
      <c r="A507" s="22" t="s">
        <v>1627</v>
      </c>
      <c r="B507" s="22" t="s">
        <v>1628</v>
      </c>
      <c r="C507" s="22" t="s">
        <v>173</v>
      </c>
      <c r="D507" s="103">
        <v>1933446912</v>
      </c>
    </row>
    <row r="508" spans="1:4" x14ac:dyDescent="0.2">
      <c r="A508" s="22" t="s">
        <v>1629</v>
      </c>
      <c r="B508" s="22" t="s">
        <v>1630</v>
      </c>
      <c r="C508" s="22" t="s">
        <v>173</v>
      </c>
      <c r="D508" s="103">
        <v>543894976</v>
      </c>
    </row>
    <row r="509" spans="1:4" x14ac:dyDescent="0.2">
      <c r="A509" s="22" t="s">
        <v>1631</v>
      </c>
      <c r="B509" s="22" t="s">
        <v>1632</v>
      </c>
      <c r="C509" s="22" t="s">
        <v>173</v>
      </c>
      <c r="D509" s="103">
        <v>3085222144</v>
      </c>
    </row>
    <row r="510" spans="1:4" x14ac:dyDescent="0.2">
      <c r="A510" s="22" t="s">
        <v>1633</v>
      </c>
      <c r="B510" s="22" t="s">
        <v>1634</v>
      </c>
      <c r="C510" s="22" t="s">
        <v>173</v>
      </c>
      <c r="D510" s="103">
        <v>4896429056</v>
      </c>
    </row>
    <row r="511" spans="1:4" x14ac:dyDescent="0.2">
      <c r="A511" s="22" t="s">
        <v>1635</v>
      </c>
      <c r="B511" s="22" t="s">
        <v>1636</v>
      </c>
      <c r="C511" s="22" t="s">
        <v>173</v>
      </c>
      <c r="D511" s="103">
        <v>9030243328</v>
      </c>
    </row>
    <row r="512" spans="1:4" x14ac:dyDescent="0.2">
      <c r="A512" s="22" t="s">
        <v>1637</v>
      </c>
      <c r="B512" s="22" t="s">
        <v>1638</v>
      </c>
      <c r="C512" s="22" t="s">
        <v>173</v>
      </c>
      <c r="D512" s="103">
        <v>3795669248</v>
      </c>
    </row>
    <row r="513" spans="1:4" x14ac:dyDescent="0.2">
      <c r="A513" s="22" t="s">
        <v>1639</v>
      </c>
      <c r="B513" s="22" t="s">
        <v>1640</v>
      </c>
      <c r="C513" s="22" t="s">
        <v>173</v>
      </c>
      <c r="D513" s="103">
        <v>3141458688</v>
      </c>
    </row>
    <row r="514" spans="1:4" x14ac:dyDescent="0.2">
      <c r="A514" s="22" t="s">
        <v>1641</v>
      </c>
      <c r="B514" s="22" t="s">
        <v>1642</v>
      </c>
      <c r="C514" s="22" t="s">
        <v>173</v>
      </c>
      <c r="D514" s="103">
        <v>235817040</v>
      </c>
    </row>
    <row r="515" spans="1:4" x14ac:dyDescent="0.2">
      <c r="A515" s="22" t="s">
        <v>1643</v>
      </c>
      <c r="B515" s="22" t="s">
        <v>1644</v>
      </c>
      <c r="C515" s="22" t="s">
        <v>173</v>
      </c>
      <c r="D515" s="103">
        <v>1383969536</v>
      </c>
    </row>
    <row r="516" spans="1:4" x14ac:dyDescent="0.2">
      <c r="A516" s="22" t="s">
        <v>1645</v>
      </c>
      <c r="B516" s="22" t="s">
        <v>1646</v>
      </c>
      <c r="C516" s="22" t="s">
        <v>173</v>
      </c>
      <c r="D516" s="103">
        <v>516305632</v>
      </c>
    </row>
    <row r="517" spans="1:4" x14ac:dyDescent="0.2">
      <c r="A517" s="22" t="s">
        <v>1647</v>
      </c>
      <c r="B517" s="22" t="s">
        <v>1648</v>
      </c>
      <c r="C517" s="22" t="s">
        <v>173</v>
      </c>
      <c r="D517" s="103">
        <v>3157339392</v>
      </c>
    </row>
    <row r="518" spans="1:4" x14ac:dyDescent="0.2">
      <c r="A518" s="22" t="s">
        <v>1649</v>
      </c>
      <c r="B518" s="22" t="s">
        <v>1650</v>
      </c>
      <c r="C518" s="22" t="s">
        <v>173</v>
      </c>
      <c r="D518" s="103">
        <v>635668672</v>
      </c>
    </row>
    <row r="519" spans="1:4" x14ac:dyDescent="0.2">
      <c r="A519" s="22" t="s">
        <v>1651</v>
      </c>
      <c r="B519" s="22" t="s">
        <v>1652</v>
      </c>
      <c r="C519" s="22" t="s">
        <v>173</v>
      </c>
      <c r="D519" s="103">
        <v>2446430976</v>
      </c>
    </row>
    <row r="520" spans="1:4" x14ac:dyDescent="0.2">
      <c r="A520" s="22" t="s">
        <v>1653</v>
      </c>
      <c r="B520" s="22" t="s">
        <v>1654</v>
      </c>
      <c r="C520" s="22" t="s">
        <v>173</v>
      </c>
      <c r="D520" s="103">
        <v>1451047552</v>
      </c>
    </row>
    <row r="521" spans="1:4" x14ac:dyDescent="0.2">
      <c r="A521" s="22" t="s">
        <v>1655</v>
      </c>
      <c r="B521" s="22" t="s">
        <v>1656</v>
      </c>
      <c r="C521" s="22" t="s">
        <v>173</v>
      </c>
      <c r="D521" s="103">
        <v>1309757952</v>
      </c>
    </row>
    <row r="522" spans="1:4" x14ac:dyDescent="0.2">
      <c r="A522" s="22" t="s">
        <v>1657</v>
      </c>
      <c r="B522" s="22" t="s">
        <v>1658</v>
      </c>
      <c r="C522" s="22" t="s">
        <v>173</v>
      </c>
      <c r="D522" s="103">
        <v>576500608</v>
      </c>
    </row>
    <row r="523" spans="1:4" x14ac:dyDescent="0.2">
      <c r="A523" s="22" t="s">
        <v>1659</v>
      </c>
      <c r="B523" s="22" t="s">
        <v>1660</v>
      </c>
      <c r="C523" s="22" t="s">
        <v>173</v>
      </c>
      <c r="D523" s="103">
        <v>1219644928</v>
      </c>
    </row>
    <row r="524" spans="1:4" x14ac:dyDescent="0.2">
      <c r="A524" s="22" t="s">
        <v>1661</v>
      </c>
      <c r="B524" s="22" t="s">
        <v>1662</v>
      </c>
      <c r="C524" s="22" t="s">
        <v>173</v>
      </c>
      <c r="D524" s="103">
        <v>1217226752</v>
      </c>
    </row>
    <row r="525" spans="1:4" x14ac:dyDescent="0.2">
      <c r="A525" s="22" t="s">
        <v>1663</v>
      </c>
      <c r="B525" s="22" t="s">
        <v>1664</v>
      </c>
      <c r="C525" s="22" t="s">
        <v>173</v>
      </c>
      <c r="D525" s="103">
        <v>236699232</v>
      </c>
    </row>
    <row r="526" spans="1:4" x14ac:dyDescent="0.2">
      <c r="A526" s="22" t="s">
        <v>1665</v>
      </c>
      <c r="B526" s="22" t="s">
        <v>1666</v>
      </c>
      <c r="C526" s="22" t="s">
        <v>173</v>
      </c>
      <c r="D526" s="103">
        <v>3981516288</v>
      </c>
    </row>
    <row r="527" spans="1:4" x14ac:dyDescent="0.2">
      <c r="A527" s="22" t="s">
        <v>1667</v>
      </c>
      <c r="B527" s="22" t="s">
        <v>1668</v>
      </c>
      <c r="C527" s="22" t="s">
        <v>173</v>
      </c>
      <c r="D527" s="103">
        <v>907200000</v>
      </c>
    </row>
    <row r="528" spans="1:4" x14ac:dyDescent="0.2">
      <c r="A528" s="22" t="s">
        <v>1669</v>
      </c>
      <c r="B528" s="22" t="s">
        <v>1670</v>
      </c>
      <c r="C528" s="22" t="s">
        <v>173</v>
      </c>
      <c r="D528" s="103">
        <v>5065113088</v>
      </c>
    </row>
    <row r="529" spans="1:4" x14ac:dyDescent="0.2">
      <c r="A529" s="22" t="s">
        <v>1671</v>
      </c>
      <c r="B529" s="22" t="s">
        <v>1672</v>
      </c>
      <c r="C529" s="22" t="s">
        <v>173</v>
      </c>
      <c r="D529" s="103">
        <v>277418208</v>
      </c>
    </row>
    <row r="530" spans="1:4" x14ac:dyDescent="0.2">
      <c r="A530" s="22" t="s">
        <v>1673</v>
      </c>
      <c r="B530" s="22" t="s">
        <v>1674</v>
      </c>
      <c r="C530" s="22" t="s">
        <v>173</v>
      </c>
      <c r="D530" s="103">
        <v>1673147776</v>
      </c>
    </row>
    <row r="531" spans="1:4" x14ac:dyDescent="0.2">
      <c r="A531" s="22" t="s">
        <v>1675</v>
      </c>
      <c r="B531" s="22" t="s">
        <v>1676</v>
      </c>
      <c r="C531" s="22" t="s">
        <v>173</v>
      </c>
      <c r="D531" s="103">
        <v>710118016</v>
      </c>
    </row>
    <row r="532" spans="1:4" x14ac:dyDescent="0.2">
      <c r="A532" s="22" t="s">
        <v>1677</v>
      </c>
      <c r="B532" s="22" t="s">
        <v>1678</v>
      </c>
      <c r="C532" s="22" t="s">
        <v>173</v>
      </c>
      <c r="D532" s="103">
        <v>1411721472</v>
      </c>
    </row>
    <row r="533" spans="1:4" x14ac:dyDescent="0.2">
      <c r="A533" s="22" t="s">
        <v>1679</v>
      </c>
      <c r="B533" s="22" t="s">
        <v>1680</v>
      </c>
      <c r="C533" s="22" t="s">
        <v>173</v>
      </c>
      <c r="D533" s="103">
        <v>1277469568</v>
      </c>
    </row>
    <row r="534" spans="1:4" x14ac:dyDescent="0.2">
      <c r="A534" s="22" t="s">
        <v>1681</v>
      </c>
      <c r="B534" s="22" t="s">
        <v>1682</v>
      </c>
      <c r="C534" s="22" t="s">
        <v>173</v>
      </c>
      <c r="D534" s="103">
        <v>637165056</v>
      </c>
    </row>
    <row r="535" spans="1:4" x14ac:dyDescent="0.2">
      <c r="A535" s="22" t="s">
        <v>1683</v>
      </c>
      <c r="B535" s="22" t="s">
        <v>1684</v>
      </c>
      <c r="C535" s="22" t="s">
        <v>173</v>
      </c>
      <c r="D535" s="103">
        <v>1539147520</v>
      </c>
    </row>
    <row r="536" spans="1:4" x14ac:dyDescent="0.2">
      <c r="A536" s="22" t="s">
        <v>1685</v>
      </c>
      <c r="B536" s="22" t="s">
        <v>1686</v>
      </c>
      <c r="C536" s="22" t="s">
        <v>173</v>
      </c>
      <c r="D536" s="103">
        <v>1533497728</v>
      </c>
    </row>
    <row r="537" spans="1:4" x14ac:dyDescent="0.2">
      <c r="A537" s="22" t="s">
        <v>1687</v>
      </c>
      <c r="B537" s="22" t="s">
        <v>1688</v>
      </c>
      <c r="C537" s="22" t="s">
        <v>173</v>
      </c>
      <c r="D537" s="103">
        <v>1095992960</v>
      </c>
    </row>
    <row r="538" spans="1:4" x14ac:dyDescent="0.2">
      <c r="A538" s="22" t="s">
        <v>1689</v>
      </c>
      <c r="B538" s="22" t="s">
        <v>1690</v>
      </c>
      <c r="C538" s="22" t="s">
        <v>173</v>
      </c>
      <c r="D538" s="103">
        <v>838999424</v>
      </c>
    </row>
    <row r="539" spans="1:4" x14ac:dyDescent="0.2">
      <c r="A539" s="22" t="s">
        <v>1691</v>
      </c>
      <c r="B539" s="22" t="s">
        <v>1692</v>
      </c>
      <c r="C539" s="22" t="s">
        <v>173</v>
      </c>
      <c r="D539" s="103">
        <v>650488320</v>
      </c>
    </row>
    <row r="540" spans="1:4" x14ac:dyDescent="0.2">
      <c r="A540" s="22" t="s">
        <v>1693</v>
      </c>
      <c r="B540" s="22" t="s">
        <v>1694</v>
      </c>
      <c r="C540" s="22" t="s">
        <v>173</v>
      </c>
      <c r="D540" s="103">
        <v>3398963200</v>
      </c>
    </row>
    <row r="541" spans="1:4" x14ac:dyDescent="0.2">
      <c r="A541" s="22" t="s">
        <v>1695</v>
      </c>
      <c r="B541" s="22" t="s">
        <v>1696</v>
      </c>
      <c r="C541" s="22" t="s">
        <v>173</v>
      </c>
      <c r="D541" s="103">
        <v>990708864</v>
      </c>
    </row>
    <row r="542" spans="1:4" x14ac:dyDescent="0.2">
      <c r="A542" s="22" t="s">
        <v>1697</v>
      </c>
      <c r="B542" s="22" t="s">
        <v>1698</v>
      </c>
      <c r="C542" s="22" t="s">
        <v>173</v>
      </c>
      <c r="D542" s="103">
        <v>3472027392</v>
      </c>
    </row>
    <row r="543" spans="1:4" x14ac:dyDescent="0.2">
      <c r="A543" s="22" t="s">
        <v>1699</v>
      </c>
      <c r="B543" s="22" t="s">
        <v>1700</v>
      </c>
      <c r="C543" s="22" t="s">
        <v>173</v>
      </c>
      <c r="D543" s="103">
        <v>1535800192</v>
      </c>
    </row>
    <row r="544" spans="1:4" x14ac:dyDescent="0.2">
      <c r="A544" s="22" t="s">
        <v>1701</v>
      </c>
      <c r="B544" s="22" t="s">
        <v>1702</v>
      </c>
      <c r="C544" s="22" t="s">
        <v>173</v>
      </c>
      <c r="D544" s="103">
        <v>1841460480</v>
      </c>
    </row>
    <row r="545" spans="1:4" x14ac:dyDescent="0.2">
      <c r="A545" s="22" t="s">
        <v>1703</v>
      </c>
      <c r="B545" s="22" t="s">
        <v>1704</v>
      </c>
      <c r="C545" s="22" t="s">
        <v>173</v>
      </c>
      <c r="D545" s="103">
        <v>294078656</v>
      </c>
    </row>
    <row r="546" spans="1:4" x14ac:dyDescent="0.2">
      <c r="A546" s="22" t="s">
        <v>1705</v>
      </c>
      <c r="B546" s="22" t="s">
        <v>1706</v>
      </c>
      <c r="C546" s="22" t="s">
        <v>173</v>
      </c>
      <c r="D546" s="103">
        <v>3978297088</v>
      </c>
    </row>
    <row r="547" spans="1:4" x14ac:dyDescent="0.2">
      <c r="A547" s="22" t="s">
        <v>1707</v>
      </c>
      <c r="B547" s="22" t="s">
        <v>1708</v>
      </c>
      <c r="C547" s="22" t="s">
        <v>173</v>
      </c>
      <c r="D547" s="103">
        <v>788905024</v>
      </c>
    </row>
    <row r="548" spans="1:4" x14ac:dyDescent="0.2">
      <c r="A548" s="22" t="s">
        <v>1709</v>
      </c>
      <c r="B548" s="22" t="s">
        <v>1710</v>
      </c>
      <c r="C548" s="22" t="s">
        <v>173</v>
      </c>
      <c r="D548" s="103">
        <v>477104640</v>
      </c>
    </row>
    <row r="549" spans="1:4" x14ac:dyDescent="0.2">
      <c r="A549" s="22" t="s">
        <v>1711</v>
      </c>
      <c r="B549" s="22" t="s">
        <v>1712</v>
      </c>
      <c r="C549" s="22" t="s">
        <v>173</v>
      </c>
      <c r="D549" s="103">
        <v>3058837248</v>
      </c>
    </row>
    <row r="550" spans="1:4" x14ac:dyDescent="0.2">
      <c r="A550" s="22" t="s">
        <v>1713</v>
      </c>
      <c r="B550" s="22" t="s">
        <v>1714</v>
      </c>
      <c r="C550" s="22" t="s">
        <v>173</v>
      </c>
      <c r="D550" s="103">
        <v>4662737408</v>
      </c>
    </row>
    <row r="551" spans="1:4" x14ac:dyDescent="0.2">
      <c r="A551" s="22" t="s">
        <v>1715</v>
      </c>
      <c r="B551" s="22" t="s">
        <v>1716</v>
      </c>
      <c r="C551" s="22" t="s">
        <v>173</v>
      </c>
      <c r="D551" s="103">
        <v>787459200</v>
      </c>
    </row>
    <row r="552" spans="1:4" x14ac:dyDescent="0.2">
      <c r="A552" s="22" t="s">
        <v>1717</v>
      </c>
      <c r="B552" s="22" t="s">
        <v>1718</v>
      </c>
      <c r="C552" s="22" t="s">
        <v>173</v>
      </c>
      <c r="D552" s="103">
        <v>3568607488</v>
      </c>
    </row>
    <row r="553" spans="1:4" x14ac:dyDescent="0.2">
      <c r="A553" s="22" t="s">
        <v>1719</v>
      </c>
      <c r="B553" s="22" t="s">
        <v>1720</v>
      </c>
      <c r="C553" s="22" t="s">
        <v>173</v>
      </c>
      <c r="D553" s="103">
        <v>225778864</v>
      </c>
    </row>
    <row r="554" spans="1:4" x14ac:dyDescent="0.2">
      <c r="A554" s="22" t="s">
        <v>1721</v>
      </c>
      <c r="B554" s="22" t="s">
        <v>1722</v>
      </c>
      <c r="C554" s="22" t="s">
        <v>173</v>
      </c>
      <c r="D554" s="103">
        <v>1669512704</v>
      </c>
    </row>
    <row r="555" spans="1:4" x14ac:dyDescent="0.2">
      <c r="A555" s="22" t="s">
        <v>1723</v>
      </c>
      <c r="B555" s="22" t="s">
        <v>1724</v>
      </c>
      <c r="C555" s="22" t="s">
        <v>173</v>
      </c>
      <c r="D555" s="103">
        <v>1488947072</v>
      </c>
    </row>
    <row r="556" spans="1:4" x14ac:dyDescent="0.2">
      <c r="A556" s="22" t="s">
        <v>1725</v>
      </c>
      <c r="B556" s="22" t="s">
        <v>1726</v>
      </c>
      <c r="C556" s="22" t="s">
        <v>173</v>
      </c>
      <c r="D556" s="103">
        <v>4304146944</v>
      </c>
    </row>
    <row r="557" spans="1:4" x14ac:dyDescent="0.2">
      <c r="A557" s="22" t="s">
        <v>1727</v>
      </c>
      <c r="B557" s="22" t="s">
        <v>1728</v>
      </c>
      <c r="C557" s="22" t="s">
        <v>173</v>
      </c>
      <c r="D557" s="103">
        <v>1556787328</v>
      </c>
    </row>
    <row r="558" spans="1:4" x14ac:dyDescent="0.2">
      <c r="A558" s="22" t="s">
        <v>1729</v>
      </c>
      <c r="B558" s="22" t="s">
        <v>1730</v>
      </c>
      <c r="C558" s="22" t="s">
        <v>173</v>
      </c>
      <c r="D558" s="103">
        <v>2089777408</v>
      </c>
    </row>
    <row r="559" spans="1:4" x14ac:dyDescent="0.2">
      <c r="A559" s="22" t="s">
        <v>1731</v>
      </c>
      <c r="B559" s="22" t="s">
        <v>1732</v>
      </c>
      <c r="C559" s="22" t="s">
        <v>173</v>
      </c>
      <c r="D559" s="103">
        <v>613829376</v>
      </c>
    </row>
    <row r="560" spans="1:4" x14ac:dyDescent="0.2">
      <c r="A560" s="22" t="s">
        <v>1733</v>
      </c>
      <c r="B560" s="22" t="s">
        <v>1734</v>
      </c>
      <c r="C560" s="22" t="s">
        <v>173</v>
      </c>
      <c r="D560" s="103">
        <v>2537869824</v>
      </c>
    </row>
    <row r="561" spans="1:4" x14ac:dyDescent="0.2">
      <c r="A561" s="22" t="s">
        <v>1735</v>
      </c>
      <c r="B561" s="22" t="s">
        <v>1736</v>
      </c>
      <c r="C561" s="22" t="s">
        <v>173</v>
      </c>
      <c r="D561" s="103">
        <v>1722032384</v>
      </c>
    </row>
    <row r="562" spans="1:4" x14ac:dyDescent="0.2">
      <c r="A562" s="22" t="s">
        <v>1737</v>
      </c>
      <c r="B562" s="22" t="s">
        <v>1738</v>
      </c>
      <c r="C562" s="22" t="s">
        <v>173</v>
      </c>
      <c r="D562" s="103">
        <v>470061024</v>
      </c>
    </row>
    <row r="563" spans="1:4" x14ac:dyDescent="0.2">
      <c r="A563" s="22" t="s">
        <v>1739</v>
      </c>
      <c r="B563" s="22" t="s">
        <v>1740</v>
      </c>
      <c r="C563" s="22" t="s">
        <v>173</v>
      </c>
      <c r="D563" s="103">
        <v>1014107840</v>
      </c>
    </row>
    <row r="564" spans="1:4" x14ac:dyDescent="0.2">
      <c r="A564" s="22" t="s">
        <v>1741</v>
      </c>
      <c r="B564" s="22" t="s">
        <v>1742</v>
      </c>
      <c r="C564" s="22" t="s">
        <v>173</v>
      </c>
      <c r="D564" s="103">
        <v>3277908224</v>
      </c>
    </row>
    <row r="565" spans="1:4" x14ac:dyDescent="0.2">
      <c r="A565" s="22" t="s">
        <v>1743</v>
      </c>
      <c r="B565" s="22" t="s">
        <v>1744</v>
      </c>
      <c r="C565" s="22" t="s">
        <v>173</v>
      </c>
      <c r="D565" s="103">
        <v>624188928</v>
      </c>
    </row>
    <row r="566" spans="1:4" x14ac:dyDescent="0.2">
      <c r="A566" s="22" t="s">
        <v>1745</v>
      </c>
      <c r="B566" s="22" t="s">
        <v>1746</v>
      </c>
      <c r="C566" s="22" t="s">
        <v>173</v>
      </c>
      <c r="D566" s="103">
        <v>927323968</v>
      </c>
    </row>
    <row r="567" spans="1:4" x14ac:dyDescent="0.2">
      <c r="A567" s="22" t="s">
        <v>1747</v>
      </c>
      <c r="B567" s="22" t="s">
        <v>1748</v>
      </c>
      <c r="C567" s="22" t="s">
        <v>173</v>
      </c>
      <c r="D567" s="103">
        <v>1546460800</v>
      </c>
    </row>
    <row r="568" spans="1:4" x14ac:dyDescent="0.2">
      <c r="A568" s="22" t="s">
        <v>1749</v>
      </c>
      <c r="B568" s="22" t="s">
        <v>1750</v>
      </c>
      <c r="C568" s="22" t="s">
        <v>173</v>
      </c>
      <c r="D568" s="103">
        <v>1717831552</v>
      </c>
    </row>
    <row r="569" spans="1:4" x14ac:dyDescent="0.2">
      <c r="A569" s="22" t="s">
        <v>1751</v>
      </c>
      <c r="B569" s="22" t="s">
        <v>1752</v>
      </c>
      <c r="C569" s="22" t="s">
        <v>173</v>
      </c>
      <c r="D569" s="103">
        <v>868143424</v>
      </c>
    </row>
    <row r="570" spans="1:4" x14ac:dyDescent="0.2">
      <c r="A570" s="22" t="s">
        <v>1753</v>
      </c>
      <c r="B570" s="22" t="s">
        <v>1754</v>
      </c>
      <c r="C570" s="22" t="s">
        <v>173</v>
      </c>
      <c r="D570" s="103">
        <v>1152173568</v>
      </c>
    </row>
    <row r="571" spans="1:4" x14ac:dyDescent="0.2">
      <c r="A571" s="22" t="s">
        <v>1755</v>
      </c>
      <c r="B571" s="22" t="s">
        <v>1756</v>
      </c>
      <c r="C571" s="22" t="s">
        <v>173</v>
      </c>
      <c r="D571" s="103">
        <v>4154232064</v>
      </c>
    </row>
    <row r="572" spans="1:4" x14ac:dyDescent="0.2">
      <c r="A572" s="22" t="s">
        <v>1757</v>
      </c>
      <c r="B572" s="22" t="s">
        <v>1758</v>
      </c>
      <c r="C572" s="22" t="s">
        <v>173</v>
      </c>
      <c r="D572" s="103">
        <v>1256606080</v>
      </c>
    </row>
    <row r="573" spans="1:4" x14ac:dyDescent="0.2">
      <c r="A573" s="22" t="s">
        <v>1759</v>
      </c>
      <c r="B573" s="22" t="s">
        <v>1760</v>
      </c>
      <c r="C573" s="22" t="s">
        <v>173</v>
      </c>
      <c r="D573" s="103">
        <v>1224233472</v>
      </c>
    </row>
    <row r="574" spans="1:4" x14ac:dyDescent="0.2">
      <c r="A574" s="22" t="s">
        <v>1761</v>
      </c>
      <c r="B574" s="22" t="s">
        <v>1762</v>
      </c>
      <c r="C574" s="22" t="s">
        <v>173</v>
      </c>
      <c r="D574" s="103">
        <v>1240668928</v>
      </c>
    </row>
    <row r="575" spans="1:4" x14ac:dyDescent="0.2">
      <c r="A575" s="22" t="s">
        <v>1763</v>
      </c>
      <c r="B575" s="22" t="s">
        <v>1764</v>
      </c>
      <c r="C575" s="22" t="s">
        <v>173</v>
      </c>
      <c r="D575" s="103">
        <v>558104320</v>
      </c>
    </row>
    <row r="576" spans="1:4" x14ac:dyDescent="0.2">
      <c r="A576" s="22" t="s">
        <v>1765</v>
      </c>
      <c r="B576" s="22" t="s">
        <v>1766</v>
      </c>
      <c r="C576" s="22" t="s">
        <v>173</v>
      </c>
      <c r="D576" s="103">
        <v>3206217984</v>
      </c>
    </row>
    <row r="577" spans="1:4" x14ac:dyDescent="0.2">
      <c r="A577" s="22" t="s">
        <v>1767</v>
      </c>
      <c r="B577" s="22" t="s">
        <v>1768</v>
      </c>
      <c r="C577" s="22" t="s">
        <v>173</v>
      </c>
      <c r="D577" s="103">
        <v>593269952</v>
      </c>
    </row>
    <row r="578" spans="1:4" x14ac:dyDescent="0.2">
      <c r="A578" s="22" t="s">
        <v>1769</v>
      </c>
      <c r="B578" s="22" t="s">
        <v>1770</v>
      </c>
      <c r="C578" s="22" t="s">
        <v>173</v>
      </c>
      <c r="D578" s="103">
        <v>816060096</v>
      </c>
    </row>
    <row r="579" spans="1:4" x14ac:dyDescent="0.2">
      <c r="A579" s="22" t="s">
        <v>1771</v>
      </c>
      <c r="B579" s="22" t="s">
        <v>1772</v>
      </c>
      <c r="C579" s="22" t="s">
        <v>173</v>
      </c>
      <c r="D579" s="103">
        <v>2974751232</v>
      </c>
    </row>
    <row r="580" spans="1:4" x14ac:dyDescent="0.2">
      <c r="A580" s="22" t="s">
        <v>1773</v>
      </c>
      <c r="B580" s="22" t="s">
        <v>1774</v>
      </c>
      <c r="C580" s="22" t="s">
        <v>173</v>
      </c>
      <c r="D580" s="103">
        <v>6915734016</v>
      </c>
    </row>
    <row r="581" spans="1:4" x14ac:dyDescent="0.2">
      <c r="A581" s="22" t="s">
        <v>1775</v>
      </c>
      <c r="B581" s="22" t="s">
        <v>1776</v>
      </c>
      <c r="C581" s="22" t="s">
        <v>173</v>
      </c>
      <c r="D581" s="103">
        <v>3482001152</v>
      </c>
    </row>
    <row r="582" spans="1:4" x14ac:dyDescent="0.2">
      <c r="A582" s="22" t="s">
        <v>1777</v>
      </c>
      <c r="B582" s="22" t="s">
        <v>1778</v>
      </c>
      <c r="C582" s="22" t="s">
        <v>173</v>
      </c>
      <c r="D582" s="103">
        <v>436912256</v>
      </c>
    </row>
    <row r="583" spans="1:4" x14ac:dyDescent="0.2">
      <c r="A583" s="22" t="s">
        <v>1779</v>
      </c>
      <c r="B583" s="22" t="s">
        <v>1780</v>
      </c>
      <c r="C583" s="22" t="s">
        <v>173</v>
      </c>
      <c r="D583" s="103">
        <v>2539236864</v>
      </c>
    </row>
    <row r="584" spans="1:4" x14ac:dyDescent="0.2">
      <c r="A584" s="22" t="s">
        <v>1781</v>
      </c>
      <c r="B584" s="22" t="s">
        <v>1782</v>
      </c>
      <c r="C584" s="22" t="s">
        <v>173</v>
      </c>
      <c r="D584" s="103">
        <v>1397023104</v>
      </c>
    </row>
    <row r="585" spans="1:4" x14ac:dyDescent="0.2">
      <c r="A585" s="22" t="s">
        <v>1783</v>
      </c>
      <c r="B585" s="22" t="s">
        <v>1784</v>
      </c>
      <c r="C585" s="22" t="s">
        <v>173</v>
      </c>
      <c r="D585" s="103">
        <v>630446336</v>
      </c>
    </row>
    <row r="586" spans="1:4" x14ac:dyDescent="0.2">
      <c r="A586" s="22" t="s">
        <v>1785</v>
      </c>
      <c r="B586" s="22" t="s">
        <v>1786</v>
      </c>
      <c r="C586" s="22" t="s">
        <v>173</v>
      </c>
      <c r="D586" s="103">
        <v>3955466240</v>
      </c>
    </row>
    <row r="587" spans="1:4" x14ac:dyDescent="0.2">
      <c r="A587" s="22" t="s">
        <v>1787</v>
      </c>
      <c r="B587" s="22" t="s">
        <v>1788</v>
      </c>
      <c r="C587" s="22" t="s">
        <v>173</v>
      </c>
      <c r="D587" s="103">
        <v>285985664</v>
      </c>
    </row>
    <row r="588" spans="1:4" x14ac:dyDescent="0.2">
      <c r="A588" s="22" t="s">
        <v>1789</v>
      </c>
      <c r="B588" s="22" t="s">
        <v>1790</v>
      </c>
      <c r="C588" s="22" t="s">
        <v>173</v>
      </c>
      <c r="D588" s="103">
        <v>1586383360</v>
      </c>
    </row>
    <row r="589" spans="1:4" x14ac:dyDescent="0.2">
      <c r="A589" s="22" t="s">
        <v>1791</v>
      </c>
      <c r="B589" s="22" t="s">
        <v>1792</v>
      </c>
      <c r="C589" s="22" t="s">
        <v>173</v>
      </c>
      <c r="D589" s="103">
        <v>4073986304</v>
      </c>
    </row>
    <row r="590" spans="1:4" x14ac:dyDescent="0.2">
      <c r="A590" s="22" t="s">
        <v>1793</v>
      </c>
      <c r="B590" s="22" t="s">
        <v>1794</v>
      </c>
      <c r="C590" s="22" t="s">
        <v>173</v>
      </c>
      <c r="D590" s="103">
        <v>1535116672</v>
      </c>
    </row>
    <row r="591" spans="1:4" x14ac:dyDescent="0.2">
      <c r="A591" s="22" t="s">
        <v>1795</v>
      </c>
      <c r="B591" s="22" t="s">
        <v>1796</v>
      </c>
      <c r="C591" s="22" t="s">
        <v>173</v>
      </c>
      <c r="D591" s="103">
        <v>2091662976</v>
      </c>
    </row>
    <row r="592" spans="1:4" x14ac:dyDescent="0.2">
      <c r="A592" s="22" t="s">
        <v>1797</v>
      </c>
      <c r="B592" s="22" t="s">
        <v>1798</v>
      </c>
      <c r="C592" s="22" t="s">
        <v>173</v>
      </c>
      <c r="D592" s="103">
        <v>670830656</v>
      </c>
    </row>
    <row r="593" spans="1:4" x14ac:dyDescent="0.2">
      <c r="A593" s="22" t="s">
        <v>1799</v>
      </c>
      <c r="B593" s="22" t="s">
        <v>1800</v>
      </c>
      <c r="C593" s="22" t="s">
        <v>173</v>
      </c>
      <c r="D593" s="103">
        <v>489727648</v>
      </c>
    </row>
    <row r="594" spans="1:4" x14ac:dyDescent="0.2">
      <c r="A594" s="22" t="s">
        <v>1801</v>
      </c>
      <c r="B594" s="22" t="s">
        <v>1802</v>
      </c>
      <c r="C594" s="22" t="s">
        <v>173</v>
      </c>
      <c r="D594" s="103">
        <v>2587401728</v>
      </c>
    </row>
    <row r="595" spans="1:4" x14ac:dyDescent="0.2">
      <c r="A595" s="22" t="s">
        <v>1803</v>
      </c>
      <c r="B595" s="22" t="s">
        <v>1804</v>
      </c>
      <c r="C595" s="22" t="s">
        <v>173</v>
      </c>
      <c r="D595" s="103">
        <v>943956736</v>
      </c>
    </row>
    <row r="596" spans="1:4" x14ac:dyDescent="0.2">
      <c r="A596" s="22" t="s">
        <v>1805</v>
      </c>
      <c r="B596" s="22" t="s">
        <v>1806</v>
      </c>
      <c r="C596" s="22" t="s">
        <v>173</v>
      </c>
      <c r="D596" s="103">
        <v>2808084224</v>
      </c>
    </row>
    <row r="597" spans="1:4" x14ac:dyDescent="0.2">
      <c r="A597" s="22" t="s">
        <v>1807</v>
      </c>
      <c r="B597" s="22" t="s">
        <v>1808</v>
      </c>
      <c r="C597" s="22" t="s">
        <v>173</v>
      </c>
      <c r="D597" s="103">
        <v>1784185472</v>
      </c>
    </row>
    <row r="598" spans="1:4" x14ac:dyDescent="0.2">
      <c r="A598" s="22" t="s">
        <v>1809</v>
      </c>
      <c r="B598" s="22" t="s">
        <v>1810</v>
      </c>
      <c r="C598" s="22" t="s">
        <v>173</v>
      </c>
      <c r="D598" s="103">
        <v>831196672</v>
      </c>
    </row>
    <row r="599" spans="1:4" x14ac:dyDescent="0.2">
      <c r="A599" s="22" t="s">
        <v>1811</v>
      </c>
      <c r="B599" s="22" t="s">
        <v>1812</v>
      </c>
      <c r="C599" s="22" t="s">
        <v>173</v>
      </c>
      <c r="D599" s="103">
        <v>953252544</v>
      </c>
    </row>
    <row r="600" spans="1:4" x14ac:dyDescent="0.2">
      <c r="A600" s="22" t="s">
        <v>1813</v>
      </c>
      <c r="B600" s="22" t="s">
        <v>1814</v>
      </c>
      <c r="C600" s="22" t="s">
        <v>173</v>
      </c>
      <c r="D600" s="103">
        <v>1396002816</v>
      </c>
    </row>
    <row r="601" spans="1:4" x14ac:dyDescent="0.2">
      <c r="A601" s="22" t="s">
        <v>1815</v>
      </c>
      <c r="B601" s="22" t="s">
        <v>1816</v>
      </c>
      <c r="C601" s="22" t="s">
        <v>173</v>
      </c>
      <c r="D601" s="103">
        <v>731476288</v>
      </c>
    </row>
    <row r="602" spans="1:4" x14ac:dyDescent="0.2">
      <c r="A602" s="22" t="s">
        <v>1817</v>
      </c>
      <c r="B602" s="22" t="s">
        <v>1818</v>
      </c>
      <c r="C602" s="22" t="s">
        <v>173</v>
      </c>
      <c r="D602" s="103">
        <v>1850222464</v>
      </c>
    </row>
    <row r="603" spans="1:4" x14ac:dyDescent="0.2">
      <c r="A603" s="22" t="s">
        <v>1819</v>
      </c>
      <c r="B603" s="22" t="s">
        <v>1820</v>
      </c>
      <c r="C603" s="22" t="s">
        <v>173</v>
      </c>
      <c r="D603" s="103">
        <v>2576190208</v>
      </c>
    </row>
    <row r="604" spans="1:4" x14ac:dyDescent="0.2">
      <c r="A604" s="22" t="s">
        <v>1821</v>
      </c>
      <c r="B604" s="22" t="s">
        <v>1822</v>
      </c>
      <c r="C604" s="22" t="s">
        <v>173</v>
      </c>
      <c r="D604" s="103">
        <v>4696892416</v>
      </c>
    </row>
    <row r="605" spans="1:4" x14ac:dyDescent="0.2">
      <c r="A605" s="22" t="s">
        <v>1823</v>
      </c>
      <c r="B605" s="22" t="s">
        <v>1824</v>
      </c>
      <c r="C605" s="22" t="s">
        <v>173</v>
      </c>
      <c r="D605" s="103">
        <v>3521685504</v>
      </c>
    </row>
    <row r="606" spans="1:4" x14ac:dyDescent="0.2">
      <c r="A606" s="22" t="s">
        <v>1825</v>
      </c>
      <c r="B606" s="22" t="s">
        <v>1826</v>
      </c>
      <c r="C606" s="22" t="s">
        <v>173</v>
      </c>
      <c r="D606" s="103">
        <v>1340750976</v>
      </c>
    </row>
    <row r="607" spans="1:4" x14ac:dyDescent="0.2">
      <c r="A607" s="22" t="s">
        <v>1827</v>
      </c>
      <c r="B607" s="22" t="s">
        <v>1828</v>
      </c>
      <c r="C607" s="22" t="s">
        <v>173</v>
      </c>
      <c r="D607" s="103">
        <v>718078976</v>
      </c>
    </row>
    <row r="608" spans="1:4" x14ac:dyDescent="0.2">
      <c r="A608" s="22" t="s">
        <v>1829</v>
      </c>
      <c r="B608" s="22" t="s">
        <v>1830</v>
      </c>
      <c r="C608" s="22" t="s">
        <v>173</v>
      </c>
      <c r="D608" s="103">
        <v>2618400512</v>
      </c>
    </row>
    <row r="609" spans="1:4" x14ac:dyDescent="0.2">
      <c r="A609" s="22" t="s">
        <v>1831</v>
      </c>
      <c r="B609" s="22" t="s">
        <v>1832</v>
      </c>
      <c r="C609" s="22" t="s">
        <v>173</v>
      </c>
      <c r="D609" s="103">
        <v>1725980032</v>
      </c>
    </row>
    <row r="610" spans="1:4" x14ac:dyDescent="0.2">
      <c r="A610" s="22" t="s">
        <v>1833</v>
      </c>
      <c r="B610" s="22" t="s">
        <v>1834</v>
      </c>
      <c r="C610" s="22" t="s">
        <v>173</v>
      </c>
      <c r="D610" s="103">
        <v>1997956096</v>
      </c>
    </row>
    <row r="611" spans="1:4" x14ac:dyDescent="0.2">
      <c r="A611" s="22" t="s">
        <v>1835</v>
      </c>
      <c r="B611" s="22" t="s">
        <v>1836</v>
      </c>
      <c r="C611" s="22" t="s">
        <v>173</v>
      </c>
      <c r="D611" s="103">
        <v>9009857536</v>
      </c>
    </row>
    <row r="612" spans="1:4" x14ac:dyDescent="0.2">
      <c r="A612" s="22" t="s">
        <v>1837</v>
      </c>
      <c r="B612" s="22" t="s">
        <v>1838</v>
      </c>
      <c r="C612" s="22" t="s">
        <v>173</v>
      </c>
      <c r="D612" s="103">
        <v>1030304960</v>
      </c>
    </row>
    <row r="613" spans="1:4" x14ac:dyDescent="0.2">
      <c r="A613" s="22" t="s">
        <v>1839</v>
      </c>
      <c r="B613" s="22" t="s">
        <v>1840</v>
      </c>
      <c r="C613" s="22" t="s">
        <v>173</v>
      </c>
      <c r="D613" s="103">
        <v>536321184</v>
      </c>
    </row>
    <row r="614" spans="1:4" x14ac:dyDescent="0.2">
      <c r="A614" s="22" t="s">
        <v>1841</v>
      </c>
      <c r="B614" s="22" t="s">
        <v>1842</v>
      </c>
      <c r="C614" s="22" t="s">
        <v>173</v>
      </c>
      <c r="D614" s="103">
        <v>2855052032</v>
      </c>
    </row>
    <row r="615" spans="1:4" x14ac:dyDescent="0.2">
      <c r="A615" s="22" t="s">
        <v>1843</v>
      </c>
      <c r="B615" s="22" t="s">
        <v>1844</v>
      </c>
      <c r="C615" s="22" t="s">
        <v>173</v>
      </c>
      <c r="D615" s="103">
        <v>1065398720</v>
      </c>
    </row>
    <row r="616" spans="1:4" x14ac:dyDescent="0.2">
      <c r="A616" s="22" t="s">
        <v>1845</v>
      </c>
      <c r="B616" s="22" t="s">
        <v>1846</v>
      </c>
      <c r="C616" s="22" t="s">
        <v>173</v>
      </c>
      <c r="D616" s="103">
        <v>3004521472</v>
      </c>
    </row>
    <row r="617" spans="1:4" x14ac:dyDescent="0.2">
      <c r="A617" s="22" t="s">
        <v>1847</v>
      </c>
      <c r="B617" s="22" t="s">
        <v>1848</v>
      </c>
      <c r="C617" s="22" t="s">
        <v>173</v>
      </c>
      <c r="D617" s="103">
        <v>733985408</v>
      </c>
    </row>
    <row r="618" spans="1:4" x14ac:dyDescent="0.2">
      <c r="A618" s="22" t="s">
        <v>1849</v>
      </c>
      <c r="B618" s="22" t="s">
        <v>1850</v>
      </c>
      <c r="C618" s="22" t="s">
        <v>173</v>
      </c>
      <c r="D618" s="103">
        <v>1458281472</v>
      </c>
    </row>
    <row r="619" spans="1:4" x14ac:dyDescent="0.2">
      <c r="A619" s="22" t="s">
        <v>1851</v>
      </c>
      <c r="B619" s="22" t="s">
        <v>1852</v>
      </c>
      <c r="C619" s="22" t="s">
        <v>173</v>
      </c>
      <c r="D619" s="103">
        <v>4182638592</v>
      </c>
    </row>
    <row r="620" spans="1:4" x14ac:dyDescent="0.2">
      <c r="A620" s="22" t="s">
        <v>1853</v>
      </c>
      <c r="B620" s="22" t="s">
        <v>1854</v>
      </c>
      <c r="C620" s="22" t="s">
        <v>173</v>
      </c>
      <c r="D620" s="103">
        <v>2119208064</v>
      </c>
    </row>
    <row r="621" spans="1:4" x14ac:dyDescent="0.2">
      <c r="A621" s="22" t="s">
        <v>1855</v>
      </c>
      <c r="B621" s="22" t="s">
        <v>1856</v>
      </c>
      <c r="C621" s="22" t="s">
        <v>173</v>
      </c>
      <c r="D621" s="103">
        <v>2773737216</v>
      </c>
    </row>
    <row r="622" spans="1:4" x14ac:dyDescent="0.2">
      <c r="A622" s="22" t="s">
        <v>1857</v>
      </c>
      <c r="B622" s="22" t="s">
        <v>1858</v>
      </c>
      <c r="C622" s="22" t="s">
        <v>173</v>
      </c>
      <c r="D622" s="103">
        <v>2889936128</v>
      </c>
    </row>
    <row r="623" spans="1:4" x14ac:dyDescent="0.2">
      <c r="A623" s="22" t="s">
        <v>1859</v>
      </c>
      <c r="B623" s="22" t="s">
        <v>1860</v>
      </c>
      <c r="C623" s="22" t="s">
        <v>173</v>
      </c>
      <c r="D623" s="103">
        <v>2398755584</v>
      </c>
    </row>
    <row r="624" spans="1:4" x14ac:dyDescent="0.2">
      <c r="A624" s="22" t="s">
        <v>1861</v>
      </c>
      <c r="B624" s="22" t="s">
        <v>1862</v>
      </c>
      <c r="C624" s="22" t="s">
        <v>173</v>
      </c>
      <c r="D624" s="103">
        <v>4691175936</v>
      </c>
    </row>
    <row r="625" spans="1:4" x14ac:dyDescent="0.2">
      <c r="A625" s="22" t="s">
        <v>1863</v>
      </c>
      <c r="B625" s="22" t="s">
        <v>1864</v>
      </c>
      <c r="C625" s="22" t="s">
        <v>173</v>
      </c>
      <c r="D625" s="103">
        <v>2588375296</v>
      </c>
    </row>
    <row r="626" spans="1:4" x14ac:dyDescent="0.2">
      <c r="A626" s="22" t="s">
        <v>1865</v>
      </c>
      <c r="B626" s="22" t="s">
        <v>1866</v>
      </c>
      <c r="C626" s="22" t="s">
        <v>173</v>
      </c>
      <c r="D626" s="103">
        <v>1625832192</v>
      </c>
    </row>
    <row r="627" spans="1:4" x14ac:dyDescent="0.2">
      <c r="A627" s="22" t="s">
        <v>1867</v>
      </c>
      <c r="B627" s="22" t="s">
        <v>1868</v>
      </c>
      <c r="C627" s="22" t="s">
        <v>248</v>
      </c>
      <c r="D627" s="103">
        <v>1691297280</v>
      </c>
    </row>
    <row r="628" spans="1:4" x14ac:dyDescent="0.2">
      <c r="A628" s="22" t="s">
        <v>1869</v>
      </c>
      <c r="B628" s="22" t="s">
        <v>1870</v>
      </c>
      <c r="C628" s="22" t="s">
        <v>248</v>
      </c>
      <c r="D628" s="103">
        <v>1097559552</v>
      </c>
    </row>
    <row r="629" spans="1:4" x14ac:dyDescent="0.2">
      <c r="A629" s="22" t="s">
        <v>1871</v>
      </c>
      <c r="B629" s="22" t="s">
        <v>1872</v>
      </c>
      <c r="C629" s="22" t="s">
        <v>248</v>
      </c>
      <c r="D629" s="103">
        <v>1890664448</v>
      </c>
    </row>
    <row r="630" spans="1:4" x14ac:dyDescent="0.2">
      <c r="A630" s="22" t="s">
        <v>1873</v>
      </c>
      <c r="B630" s="22" t="s">
        <v>1874</v>
      </c>
      <c r="C630" s="22" t="s">
        <v>248</v>
      </c>
      <c r="D630" s="103">
        <v>213747424</v>
      </c>
    </row>
    <row r="631" spans="1:4" x14ac:dyDescent="0.2">
      <c r="A631" s="22" t="s">
        <v>1875</v>
      </c>
      <c r="B631" s="22" t="s">
        <v>1876</v>
      </c>
      <c r="C631" s="22" t="s">
        <v>248</v>
      </c>
      <c r="D631" s="103">
        <v>434338144</v>
      </c>
    </row>
    <row r="632" spans="1:4" x14ac:dyDescent="0.2">
      <c r="A632" s="22" t="s">
        <v>1877</v>
      </c>
      <c r="B632" s="22" t="s">
        <v>1878</v>
      </c>
      <c r="C632" s="22" t="s">
        <v>248</v>
      </c>
      <c r="D632" s="103">
        <v>208830512</v>
      </c>
    </row>
    <row r="633" spans="1:4" x14ac:dyDescent="0.2">
      <c r="A633" s="22" t="s">
        <v>1879</v>
      </c>
      <c r="B633" s="22" t="s">
        <v>1880</v>
      </c>
      <c r="C633" s="22" t="s">
        <v>248</v>
      </c>
      <c r="D633" s="103">
        <v>360228064</v>
      </c>
    </row>
    <row r="634" spans="1:4" x14ac:dyDescent="0.2">
      <c r="A634" s="22" t="s">
        <v>1881</v>
      </c>
      <c r="B634" s="22" t="s">
        <v>1882</v>
      </c>
      <c r="C634" s="22" t="s">
        <v>248</v>
      </c>
      <c r="D634" s="103">
        <v>499905056</v>
      </c>
    </row>
    <row r="635" spans="1:4" x14ac:dyDescent="0.2">
      <c r="A635" s="22" t="s">
        <v>1883</v>
      </c>
      <c r="B635" s="22" t="s">
        <v>1884</v>
      </c>
      <c r="C635" s="22" t="s">
        <v>248</v>
      </c>
      <c r="D635" s="103">
        <v>179309696</v>
      </c>
    </row>
    <row r="636" spans="1:4" x14ac:dyDescent="0.2">
      <c r="A636" s="22" t="s">
        <v>1885</v>
      </c>
      <c r="B636" s="22" t="s">
        <v>1886</v>
      </c>
      <c r="C636" s="22" t="s">
        <v>248</v>
      </c>
      <c r="D636" s="103">
        <v>588657536</v>
      </c>
    </row>
    <row r="637" spans="1:4" x14ac:dyDescent="0.2">
      <c r="A637" s="22" t="s">
        <v>1887</v>
      </c>
      <c r="B637" s="22" t="s">
        <v>1888</v>
      </c>
      <c r="C637" s="22" t="s">
        <v>248</v>
      </c>
      <c r="D637" s="103">
        <v>168634880</v>
      </c>
    </row>
    <row r="638" spans="1:4" x14ac:dyDescent="0.2">
      <c r="A638" s="22" t="s">
        <v>1889</v>
      </c>
      <c r="B638" s="22" t="s">
        <v>1890</v>
      </c>
      <c r="C638" s="22" t="s">
        <v>248</v>
      </c>
      <c r="D638" s="103">
        <v>1885757696</v>
      </c>
    </row>
    <row r="639" spans="1:4" x14ac:dyDescent="0.2">
      <c r="A639" s="22" t="s">
        <v>1891</v>
      </c>
      <c r="B639" s="22" t="s">
        <v>1892</v>
      </c>
      <c r="C639" s="22" t="s">
        <v>248</v>
      </c>
      <c r="D639" s="103">
        <v>288046496</v>
      </c>
    </row>
    <row r="640" spans="1:4" x14ac:dyDescent="0.2">
      <c r="A640" s="22" t="s">
        <v>1893</v>
      </c>
      <c r="B640" s="22" t="s">
        <v>1894</v>
      </c>
      <c r="C640" s="22" t="s">
        <v>248</v>
      </c>
      <c r="D640" s="103">
        <v>120631280</v>
      </c>
    </row>
    <row r="641" spans="1:4" x14ac:dyDescent="0.2">
      <c r="A641" s="22" t="s">
        <v>1895</v>
      </c>
      <c r="B641" s="22" t="s">
        <v>1896</v>
      </c>
      <c r="C641" s="22" t="s">
        <v>248</v>
      </c>
      <c r="D641" s="103">
        <v>551256512</v>
      </c>
    </row>
    <row r="642" spans="1:4" x14ac:dyDescent="0.2">
      <c r="A642" s="22" t="s">
        <v>1897</v>
      </c>
      <c r="B642" s="22" t="s">
        <v>1898</v>
      </c>
      <c r="C642" s="22" t="s">
        <v>248</v>
      </c>
      <c r="D642" s="103">
        <v>80212104</v>
      </c>
    </row>
    <row r="643" spans="1:4" x14ac:dyDescent="0.2">
      <c r="A643" s="22" t="s">
        <v>1899</v>
      </c>
      <c r="B643" s="22" t="s">
        <v>1900</v>
      </c>
      <c r="C643" s="22" t="s">
        <v>248</v>
      </c>
      <c r="D643" s="103">
        <v>515101344</v>
      </c>
    </row>
    <row r="644" spans="1:4" x14ac:dyDescent="0.2">
      <c r="A644" s="22" t="s">
        <v>1901</v>
      </c>
      <c r="B644" s="22" t="s">
        <v>1902</v>
      </c>
      <c r="C644" s="22" t="s">
        <v>248</v>
      </c>
      <c r="D644" s="103">
        <v>1322007808</v>
      </c>
    </row>
    <row r="645" spans="1:4" x14ac:dyDescent="0.2">
      <c r="A645" s="22" t="s">
        <v>1903</v>
      </c>
      <c r="B645" s="22" t="s">
        <v>1904</v>
      </c>
      <c r="C645" s="22" t="s">
        <v>248</v>
      </c>
      <c r="D645" s="103">
        <v>617942464</v>
      </c>
    </row>
    <row r="646" spans="1:4" x14ac:dyDescent="0.2">
      <c r="A646" s="22" t="s">
        <v>1905</v>
      </c>
      <c r="B646" s="22" t="s">
        <v>1906</v>
      </c>
      <c r="C646" s="22" t="s">
        <v>248</v>
      </c>
      <c r="D646" s="103">
        <v>378465280</v>
      </c>
    </row>
    <row r="647" spans="1:4" x14ac:dyDescent="0.2">
      <c r="A647" s="22" t="s">
        <v>1907</v>
      </c>
      <c r="B647" s="22" t="s">
        <v>1908</v>
      </c>
      <c r="C647" s="22" t="s">
        <v>248</v>
      </c>
      <c r="D647" s="103">
        <v>346594656</v>
      </c>
    </row>
    <row r="648" spans="1:4" x14ac:dyDescent="0.2">
      <c r="A648" s="22" t="s">
        <v>1909</v>
      </c>
      <c r="B648" s="22" t="s">
        <v>1910</v>
      </c>
      <c r="C648" s="22" t="s">
        <v>248</v>
      </c>
      <c r="D648" s="103">
        <v>864416704</v>
      </c>
    </row>
    <row r="649" spans="1:4" x14ac:dyDescent="0.2">
      <c r="A649" s="22" t="s">
        <v>1911</v>
      </c>
      <c r="B649" s="22" t="s">
        <v>1912</v>
      </c>
      <c r="C649" s="22" t="s">
        <v>248</v>
      </c>
      <c r="D649" s="103">
        <v>349891776</v>
      </c>
    </row>
    <row r="650" spans="1:4" x14ac:dyDescent="0.2">
      <c r="A650" s="22" t="s">
        <v>1913</v>
      </c>
      <c r="B650" s="22" t="s">
        <v>1914</v>
      </c>
      <c r="C650" s="22" t="s">
        <v>248</v>
      </c>
      <c r="D650" s="103">
        <v>137026784</v>
      </c>
    </row>
    <row r="651" spans="1:4" x14ac:dyDescent="0.2">
      <c r="A651" s="22" t="s">
        <v>1915</v>
      </c>
      <c r="B651" s="22" t="s">
        <v>1916</v>
      </c>
      <c r="C651" s="22" t="s">
        <v>248</v>
      </c>
      <c r="D651" s="103">
        <v>312560256</v>
      </c>
    </row>
    <row r="652" spans="1:4" x14ac:dyDescent="0.2">
      <c r="A652" s="22" t="s">
        <v>1917</v>
      </c>
      <c r="B652" s="22" t="s">
        <v>1918</v>
      </c>
      <c r="C652" s="22" t="s">
        <v>248</v>
      </c>
      <c r="D652" s="103">
        <v>343223072</v>
      </c>
    </row>
    <row r="653" spans="1:4" x14ac:dyDescent="0.2">
      <c r="A653" s="22" t="s">
        <v>1919</v>
      </c>
      <c r="B653" s="22" t="s">
        <v>1920</v>
      </c>
      <c r="C653" s="22" t="s">
        <v>248</v>
      </c>
      <c r="D653" s="103">
        <v>1898469632</v>
      </c>
    </row>
    <row r="654" spans="1:4" x14ac:dyDescent="0.2">
      <c r="A654" s="22" t="s">
        <v>1921</v>
      </c>
      <c r="B654" s="22" t="s">
        <v>1922</v>
      </c>
      <c r="C654" s="22" t="s">
        <v>248</v>
      </c>
      <c r="D654" s="103">
        <v>4247254272</v>
      </c>
    </row>
    <row r="655" spans="1:4" x14ac:dyDescent="0.2">
      <c r="A655" s="22" t="s">
        <v>1923</v>
      </c>
      <c r="B655" s="22" t="s">
        <v>1924</v>
      </c>
      <c r="C655" s="22" t="s">
        <v>248</v>
      </c>
      <c r="D655" s="103">
        <v>1209867776</v>
      </c>
    </row>
    <row r="656" spans="1:4" x14ac:dyDescent="0.2">
      <c r="A656" s="22" t="s">
        <v>1925</v>
      </c>
      <c r="B656" s="22" t="s">
        <v>1926</v>
      </c>
      <c r="C656" s="22" t="s">
        <v>248</v>
      </c>
      <c r="D656" s="103">
        <v>2019970816</v>
      </c>
    </row>
    <row r="657" spans="1:4" x14ac:dyDescent="0.2">
      <c r="A657" s="22" t="s">
        <v>1927</v>
      </c>
      <c r="B657" s="22" t="s">
        <v>1928</v>
      </c>
      <c r="C657" s="22" t="s">
        <v>248</v>
      </c>
      <c r="D657" s="103">
        <v>898771520</v>
      </c>
    </row>
    <row r="658" spans="1:4" x14ac:dyDescent="0.2">
      <c r="A658" s="22" t="s">
        <v>1929</v>
      </c>
      <c r="B658" s="22" t="s">
        <v>1930</v>
      </c>
      <c r="C658" s="22" t="s">
        <v>248</v>
      </c>
      <c r="D658" s="103">
        <v>663495488</v>
      </c>
    </row>
    <row r="659" spans="1:4" x14ac:dyDescent="0.2">
      <c r="A659" s="22" t="s">
        <v>1931</v>
      </c>
      <c r="B659" s="22" t="s">
        <v>1932</v>
      </c>
      <c r="C659" s="22" t="s">
        <v>248</v>
      </c>
      <c r="D659" s="103">
        <v>788278144</v>
      </c>
    </row>
    <row r="660" spans="1:4" x14ac:dyDescent="0.2">
      <c r="A660" s="22" t="s">
        <v>1933</v>
      </c>
      <c r="B660" s="22" t="s">
        <v>1934</v>
      </c>
      <c r="C660" s="22" t="s">
        <v>248</v>
      </c>
      <c r="D660" s="103">
        <v>1535859328</v>
      </c>
    </row>
    <row r="661" spans="1:4" x14ac:dyDescent="0.2">
      <c r="A661" s="22" t="s">
        <v>1935</v>
      </c>
      <c r="B661" s="22" t="s">
        <v>1936</v>
      </c>
      <c r="C661" s="22" t="s">
        <v>248</v>
      </c>
      <c r="D661" s="103">
        <v>423809696</v>
      </c>
    </row>
    <row r="662" spans="1:4" x14ac:dyDescent="0.2">
      <c r="A662" s="22" t="s">
        <v>1937</v>
      </c>
      <c r="B662" s="22" t="s">
        <v>1938</v>
      </c>
      <c r="C662" s="22" t="s">
        <v>248</v>
      </c>
      <c r="D662" s="103">
        <v>253884560</v>
      </c>
    </row>
    <row r="663" spans="1:4" x14ac:dyDescent="0.2">
      <c r="A663" s="22" t="s">
        <v>1939</v>
      </c>
      <c r="B663" s="22" t="s">
        <v>1940</v>
      </c>
      <c r="C663" s="22" t="s">
        <v>248</v>
      </c>
      <c r="D663" s="103">
        <v>1775352576</v>
      </c>
    </row>
    <row r="664" spans="1:4" x14ac:dyDescent="0.2">
      <c r="A664" s="22" t="s">
        <v>1941</v>
      </c>
      <c r="B664" s="22" t="s">
        <v>1942</v>
      </c>
      <c r="C664" s="22" t="s">
        <v>248</v>
      </c>
      <c r="D664" s="103">
        <v>247350656</v>
      </c>
    </row>
    <row r="665" spans="1:4" x14ac:dyDescent="0.2">
      <c r="A665" s="22" t="s">
        <v>1943</v>
      </c>
      <c r="B665" s="22" t="s">
        <v>1944</v>
      </c>
      <c r="C665" s="22" t="s">
        <v>248</v>
      </c>
      <c r="D665" s="103">
        <v>783103808</v>
      </c>
    </row>
    <row r="666" spans="1:4" x14ac:dyDescent="0.2">
      <c r="A666" s="22" t="s">
        <v>1945</v>
      </c>
      <c r="B666" s="22" t="s">
        <v>1946</v>
      </c>
      <c r="C666" s="22" t="s">
        <v>248</v>
      </c>
      <c r="D666" s="103">
        <v>282782784</v>
      </c>
    </row>
    <row r="667" spans="1:4" x14ac:dyDescent="0.2">
      <c r="A667" s="22" t="s">
        <v>1947</v>
      </c>
      <c r="B667" s="22" t="s">
        <v>1948</v>
      </c>
      <c r="C667" s="22" t="s">
        <v>248</v>
      </c>
      <c r="D667" s="103">
        <v>397739072</v>
      </c>
    </row>
    <row r="668" spans="1:4" x14ac:dyDescent="0.2">
      <c r="A668" s="22" t="s">
        <v>1949</v>
      </c>
      <c r="B668" s="22" t="s">
        <v>1950</v>
      </c>
      <c r="C668" s="22" t="s">
        <v>248</v>
      </c>
      <c r="D668" s="103">
        <v>1445509888</v>
      </c>
    </row>
    <row r="669" spans="1:4" x14ac:dyDescent="0.2">
      <c r="A669" s="22" t="s">
        <v>1951</v>
      </c>
      <c r="B669" s="22" t="s">
        <v>1952</v>
      </c>
      <c r="C669" s="22" t="s">
        <v>248</v>
      </c>
      <c r="D669" s="103">
        <v>1015030080</v>
      </c>
    </row>
    <row r="670" spans="1:4" x14ac:dyDescent="0.2">
      <c r="A670" s="22" t="s">
        <v>1953</v>
      </c>
      <c r="B670" s="22" t="s">
        <v>1954</v>
      </c>
      <c r="C670" s="22" t="s">
        <v>248</v>
      </c>
      <c r="D670" s="103">
        <v>1129879296</v>
      </c>
    </row>
    <row r="671" spans="1:4" x14ac:dyDescent="0.2">
      <c r="A671" s="22" t="s">
        <v>1955</v>
      </c>
      <c r="B671" s="22" t="s">
        <v>1956</v>
      </c>
      <c r="C671" s="22" t="s">
        <v>248</v>
      </c>
      <c r="D671" s="103">
        <v>1716839424</v>
      </c>
    </row>
    <row r="672" spans="1:4" x14ac:dyDescent="0.2">
      <c r="A672" s="22" t="s">
        <v>1957</v>
      </c>
      <c r="B672" s="22" t="s">
        <v>1958</v>
      </c>
      <c r="C672" s="22" t="s">
        <v>248</v>
      </c>
      <c r="D672" s="103">
        <v>871342144</v>
      </c>
    </row>
    <row r="673" spans="1:4" x14ac:dyDescent="0.2">
      <c r="A673" s="22" t="s">
        <v>1959</v>
      </c>
      <c r="B673" s="22" t="s">
        <v>1960</v>
      </c>
      <c r="C673" s="22" t="s">
        <v>248</v>
      </c>
      <c r="D673" s="103">
        <v>3377032192</v>
      </c>
    </row>
    <row r="674" spans="1:4" x14ac:dyDescent="0.2">
      <c r="A674" s="22" t="s">
        <v>1961</v>
      </c>
      <c r="B674" s="22" t="s">
        <v>1962</v>
      </c>
      <c r="C674" s="22" t="s">
        <v>248</v>
      </c>
      <c r="D674" s="103">
        <v>511975552</v>
      </c>
    </row>
    <row r="675" spans="1:4" x14ac:dyDescent="0.2">
      <c r="A675" s="22" t="s">
        <v>1963</v>
      </c>
      <c r="B675" s="22" t="s">
        <v>1964</v>
      </c>
      <c r="C675" s="22" t="s">
        <v>248</v>
      </c>
      <c r="D675" s="103">
        <v>1865400832</v>
      </c>
    </row>
    <row r="676" spans="1:4" x14ac:dyDescent="0.2">
      <c r="A676" s="22" t="s">
        <v>1965</v>
      </c>
      <c r="B676" s="22" t="s">
        <v>1966</v>
      </c>
      <c r="C676" s="22" t="s">
        <v>248</v>
      </c>
      <c r="D676" s="103">
        <v>784411136</v>
      </c>
    </row>
    <row r="677" spans="1:4" x14ac:dyDescent="0.2">
      <c r="A677" s="22" t="s">
        <v>1967</v>
      </c>
      <c r="B677" s="22" t="s">
        <v>1968</v>
      </c>
      <c r="C677" s="22" t="s">
        <v>248</v>
      </c>
      <c r="D677" s="103">
        <v>335156736</v>
      </c>
    </row>
    <row r="678" spans="1:4" x14ac:dyDescent="0.2">
      <c r="A678" s="22" t="s">
        <v>1969</v>
      </c>
      <c r="B678" s="22" t="s">
        <v>1970</v>
      </c>
      <c r="C678" s="22" t="s">
        <v>248</v>
      </c>
      <c r="D678" s="103">
        <v>887193408</v>
      </c>
    </row>
    <row r="679" spans="1:4" x14ac:dyDescent="0.2">
      <c r="A679" s="22" t="s">
        <v>1971</v>
      </c>
      <c r="B679" s="22" t="s">
        <v>1972</v>
      </c>
      <c r="C679" s="22" t="s">
        <v>248</v>
      </c>
      <c r="D679" s="103">
        <v>3763311616</v>
      </c>
    </row>
    <row r="680" spans="1:4" x14ac:dyDescent="0.2">
      <c r="A680" s="22" t="s">
        <v>1973</v>
      </c>
      <c r="B680" s="22" t="s">
        <v>1974</v>
      </c>
      <c r="C680" s="22" t="s">
        <v>248</v>
      </c>
      <c r="D680" s="103">
        <v>1501118848</v>
      </c>
    </row>
    <row r="681" spans="1:4" x14ac:dyDescent="0.2">
      <c r="A681" s="22" t="s">
        <v>1975</v>
      </c>
      <c r="B681" s="22" t="s">
        <v>1976</v>
      </c>
      <c r="C681" s="22" t="s">
        <v>248</v>
      </c>
      <c r="D681" s="103">
        <v>1461942528</v>
      </c>
    </row>
    <row r="682" spans="1:4" x14ac:dyDescent="0.2">
      <c r="A682" s="22" t="s">
        <v>1977</v>
      </c>
      <c r="B682" s="22" t="s">
        <v>1978</v>
      </c>
      <c r="C682" s="22" t="s">
        <v>248</v>
      </c>
      <c r="D682" s="103">
        <v>3863111424</v>
      </c>
    </row>
    <row r="683" spans="1:4" x14ac:dyDescent="0.2">
      <c r="A683" s="22" t="s">
        <v>1979</v>
      </c>
      <c r="B683" s="22" t="s">
        <v>1980</v>
      </c>
      <c r="C683" s="22" t="s">
        <v>248</v>
      </c>
      <c r="D683" s="103">
        <v>797024576</v>
      </c>
    </row>
    <row r="684" spans="1:4" x14ac:dyDescent="0.2">
      <c r="A684" s="22" t="s">
        <v>1981</v>
      </c>
      <c r="B684" s="22" t="s">
        <v>1982</v>
      </c>
      <c r="C684" s="22" t="s">
        <v>248</v>
      </c>
      <c r="D684" s="103">
        <v>3376651520</v>
      </c>
    </row>
    <row r="685" spans="1:4" x14ac:dyDescent="0.2">
      <c r="A685" s="22" t="s">
        <v>1983</v>
      </c>
      <c r="B685" s="22" t="s">
        <v>1984</v>
      </c>
      <c r="C685" s="22" t="s">
        <v>248</v>
      </c>
      <c r="D685" s="103">
        <v>1319700224</v>
      </c>
    </row>
    <row r="686" spans="1:4" x14ac:dyDescent="0.2">
      <c r="A686" s="22" t="s">
        <v>1985</v>
      </c>
      <c r="B686" s="22" t="s">
        <v>1986</v>
      </c>
      <c r="C686" s="22" t="s">
        <v>248</v>
      </c>
      <c r="D686" s="103">
        <v>4772935680</v>
      </c>
    </row>
    <row r="687" spans="1:4" x14ac:dyDescent="0.2">
      <c r="A687" s="22" t="s">
        <v>1987</v>
      </c>
      <c r="B687" s="22" t="s">
        <v>1988</v>
      </c>
      <c r="C687" s="22" t="s">
        <v>248</v>
      </c>
      <c r="D687" s="103">
        <v>1669968128</v>
      </c>
    </row>
    <row r="688" spans="1:4" x14ac:dyDescent="0.2">
      <c r="A688" s="22" t="s">
        <v>1989</v>
      </c>
      <c r="B688" s="22" t="s">
        <v>1990</v>
      </c>
      <c r="C688" s="22" t="s">
        <v>248</v>
      </c>
      <c r="D688" s="103">
        <v>1212683904</v>
      </c>
    </row>
    <row r="689" spans="1:4" x14ac:dyDescent="0.2">
      <c r="A689" s="22" t="s">
        <v>1991</v>
      </c>
      <c r="B689" s="22" t="s">
        <v>1992</v>
      </c>
      <c r="C689" s="22" t="s">
        <v>248</v>
      </c>
      <c r="D689" s="103">
        <v>6206726144</v>
      </c>
    </row>
    <row r="690" spans="1:4" x14ac:dyDescent="0.2">
      <c r="A690" s="22" t="s">
        <v>1993</v>
      </c>
      <c r="B690" s="22" t="s">
        <v>1994</v>
      </c>
      <c r="C690" s="22" t="s">
        <v>248</v>
      </c>
      <c r="D690" s="103">
        <v>1833278976</v>
      </c>
    </row>
    <row r="691" spans="1:4" x14ac:dyDescent="0.2">
      <c r="A691" s="22" t="s">
        <v>1995</v>
      </c>
      <c r="B691" s="22" t="s">
        <v>1996</v>
      </c>
      <c r="C691" s="22" t="s">
        <v>248</v>
      </c>
      <c r="D691" s="103">
        <v>3250145280</v>
      </c>
    </row>
    <row r="692" spans="1:4" x14ac:dyDescent="0.2">
      <c r="A692" s="22" t="s">
        <v>1997</v>
      </c>
      <c r="B692" s="22" t="s">
        <v>1998</v>
      </c>
      <c r="C692" s="22" t="s">
        <v>248</v>
      </c>
      <c r="D692" s="103">
        <v>1576465152</v>
      </c>
    </row>
    <row r="693" spans="1:4" x14ac:dyDescent="0.2">
      <c r="A693" s="22" t="s">
        <v>1999</v>
      </c>
      <c r="B693" s="22" t="s">
        <v>2000</v>
      </c>
      <c r="C693" s="22" t="s">
        <v>248</v>
      </c>
      <c r="D693" s="103">
        <v>1055141056</v>
      </c>
    </row>
    <row r="694" spans="1:4" x14ac:dyDescent="0.2">
      <c r="A694" s="22" t="s">
        <v>2001</v>
      </c>
      <c r="B694" s="22" t="s">
        <v>2002</v>
      </c>
      <c r="C694" s="22" t="s">
        <v>248</v>
      </c>
      <c r="D694" s="103">
        <v>3680541952</v>
      </c>
    </row>
    <row r="695" spans="1:4" x14ac:dyDescent="0.2">
      <c r="A695" s="22" t="s">
        <v>2003</v>
      </c>
      <c r="B695" s="22" t="s">
        <v>2004</v>
      </c>
      <c r="C695" s="22" t="s">
        <v>248</v>
      </c>
      <c r="D695" s="103">
        <v>1725946624</v>
      </c>
    </row>
    <row r="696" spans="1:4" x14ac:dyDescent="0.2">
      <c r="A696" s="22" t="s">
        <v>2005</v>
      </c>
      <c r="B696" s="22" t="s">
        <v>2006</v>
      </c>
      <c r="C696" s="22" t="s">
        <v>248</v>
      </c>
      <c r="D696" s="103">
        <v>1050049024</v>
      </c>
    </row>
    <row r="697" spans="1:4" x14ac:dyDescent="0.2">
      <c r="A697" s="22" t="s">
        <v>2007</v>
      </c>
      <c r="B697" s="22" t="s">
        <v>2008</v>
      </c>
      <c r="C697" s="22" t="s">
        <v>248</v>
      </c>
      <c r="D697" s="103">
        <v>7394517504</v>
      </c>
    </row>
    <row r="698" spans="1:4" x14ac:dyDescent="0.2">
      <c r="A698" s="22" t="s">
        <v>2009</v>
      </c>
      <c r="B698" s="22" t="s">
        <v>2010</v>
      </c>
      <c r="C698" s="22" t="s">
        <v>248</v>
      </c>
      <c r="D698" s="103">
        <v>3656156928</v>
      </c>
    </row>
    <row r="699" spans="1:4" x14ac:dyDescent="0.2">
      <c r="A699" s="22" t="s">
        <v>2011</v>
      </c>
      <c r="B699" s="22" t="s">
        <v>2012</v>
      </c>
      <c r="C699" s="22" t="s">
        <v>248</v>
      </c>
      <c r="D699" s="103">
        <v>1989060352</v>
      </c>
    </row>
    <row r="700" spans="1:4" x14ac:dyDescent="0.2">
      <c r="A700" s="22" t="s">
        <v>2013</v>
      </c>
      <c r="B700" s="22" t="s">
        <v>2014</v>
      </c>
      <c r="C700" s="22" t="s">
        <v>248</v>
      </c>
      <c r="D700" s="103">
        <v>1407585920</v>
      </c>
    </row>
    <row r="701" spans="1:4" x14ac:dyDescent="0.2">
      <c r="A701" s="22" t="s">
        <v>2015</v>
      </c>
      <c r="B701" s="22" t="s">
        <v>2016</v>
      </c>
      <c r="C701" s="22" t="s">
        <v>248</v>
      </c>
      <c r="D701" s="103">
        <v>1485997312</v>
      </c>
    </row>
    <row r="702" spans="1:4" x14ac:dyDescent="0.2">
      <c r="A702" s="22" t="s">
        <v>2017</v>
      </c>
      <c r="B702" s="22" t="s">
        <v>2018</v>
      </c>
      <c r="C702" s="22" t="s">
        <v>248</v>
      </c>
      <c r="D702" s="103">
        <v>394702368</v>
      </c>
    </row>
    <row r="703" spans="1:4" x14ac:dyDescent="0.2">
      <c r="A703" s="22" t="s">
        <v>2019</v>
      </c>
      <c r="B703" s="22" t="s">
        <v>2020</v>
      </c>
      <c r="C703" s="22" t="s">
        <v>248</v>
      </c>
      <c r="D703" s="103">
        <v>1033368896</v>
      </c>
    </row>
    <row r="704" spans="1:4" x14ac:dyDescent="0.2">
      <c r="A704" s="22" t="s">
        <v>2021</v>
      </c>
      <c r="B704" s="22" t="s">
        <v>2022</v>
      </c>
      <c r="C704" s="22" t="s">
        <v>248</v>
      </c>
      <c r="D704" s="103">
        <v>951149760</v>
      </c>
    </row>
    <row r="705" spans="1:4" x14ac:dyDescent="0.2">
      <c r="A705" s="22" t="s">
        <v>2023</v>
      </c>
      <c r="B705" s="22" t="s">
        <v>2024</v>
      </c>
      <c r="C705" s="22" t="s">
        <v>248</v>
      </c>
      <c r="D705" s="103">
        <v>3975694080</v>
      </c>
    </row>
    <row r="706" spans="1:4" x14ac:dyDescent="0.2">
      <c r="A706" s="22" t="s">
        <v>2025</v>
      </c>
      <c r="B706" s="22" t="s">
        <v>2026</v>
      </c>
      <c r="C706" s="22" t="s">
        <v>248</v>
      </c>
      <c r="D706" s="103">
        <v>2055148288</v>
      </c>
    </row>
    <row r="707" spans="1:4" x14ac:dyDescent="0.2">
      <c r="A707" s="22" t="s">
        <v>2027</v>
      </c>
      <c r="B707" s="22" t="s">
        <v>2028</v>
      </c>
      <c r="C707" s="22" t="s">
        <v>248</v>
      </c>
      <c r="D707" s="103">
        <v>1454217856</v>
      </c>
    </row>
    <row r="708" spans="1:4" x14ac:dyDescent="0.2">
      <c r="A708" s="22" t="s">
        <v>2029</v>
      </c>
      <c r="B708" s="22" t="s">
        <v>2030</v>
      </c>
      <c r="C708" s="22" t="s">
        <v>248</v>
      </c>
      <c r="D708" s="103">
        <v>1535041280</v>
      </c>
    </row>
    <row r="709" spans="1:4" x14ac:dyDescent="0.2">
      <c r="A709" s="22" t="s">
        <v>2031</v>
      </c>
      <c r="B709" s="22" t="s">
        <v>2032</v>
      </c>
      <c r="C709" s="22" t="s">
        <v>248</v>
      </c>
      <c r="D709" s="103">
        <v>2725833728</v>
      </c>
    </row>
    <row r="710" spans="1:4" x14ac:dyDescent="0.2">
      <c r="A710" s="22" t="s">
        <v>2033</v>
      </c>
      <c r="B710" s="22" t="s">
        <v>2034</v>
      </c>
      <c r="C710" s="22" t="s">
        <v>248</v>
      </c>
      <c r="D710" s="103">
        <v>454328320</v>
      </c>
    </row>
    <row r="711" spans="1:4" x14ac:dyDescent="0.2">
      <c r="A711" s="22" t="s">
        <v>2035</v>
      </c>
      <c r="B711" s="22" t="s">
        <v>2036</v>
      </c>
      <c r="C711" s="22" t="s">
        <v>248</v>
      </c>
      <c r="D711" s="103">
        <v>853841216</v>
      </c>
    </row>
    <row r="712" spans="1:4" x14ac:dyDescent="0.2">
      <c r="A712" s="22" t="s">
        <v>2037</v>
      </c>
      <c r="B712" s="22" t="s">
        <v>2038</v>
      </c>
      <c r="C712" s="22" t="s">
        <v>248</v>
      </c>
      <c r="D712" s="103">
        <v>753438592</v>
      </c>
    </row>
    <row r="713" spans="1:4" x14ac:dyDescent="0.2">
      <c r="A713" s="22" t="s">
        <v>2039</v>
      </c>
      <c r="B713" s="22" t="s">
        <v>2040</v>
      </c>
      <c r="C713" s="22" t="s">
        <v>248</v>
      </c>
      <c r="D713" s="103">
        <v>527585056</v>
      </c>
    </row>
    <row r="714" spans="1:4" x14ac:dyDescent="0.2">
      <c r="A714" s="22" t="s">
        <v>2041</v>
      </c>
      <c r="B714" s="22" t="s">
        <v>2042</v>
      </c>
      <c r="C714" s="22" t="s">
        <v>248</v>
      </c>
      <c r="D714" s="103">
        <v>1696667136</v>
      </c>
    </row>
    <row r="715" spans="1:4" x14ac:dyDescent="0.2">
      <c r="A715" s="22" t="s">
        <v>2043</v>
      </c>
      <c r="B715" s="22" t="s">
        <v>2044</v>
      </c>
      <c r="C715" s="22" t="s">
        <v>248</v>
      </c>
      <c r="D715" s="103">
        <v>3114598400</v>
      </c>
    </row>
    <row r="716" spans="1:4" x14ac:dyDescent="0.2">
      <c r="A716" s="22" t="s">
        <v>2045</v>
      </c>
      <c r="B716" s="22" t="s">
        <v>2046</v>
      </c>
      <c r="C716" s="22" t="s">
        <v>248</v>
      </c>
      <c r="D716" s="103">
        <v>574272768</v>
      </c>
    </row>
    <row r="717" spans="1:4" x14ac:dyDescent="0.2">
      <c r="A717" s="22" t="s">
        <v>2047</v>
      </c>
      <c r="B717" s="22" t="s">
        <v>2048</v>
      </c>
      <c r="C717" s="22" t="s">
        <v>248</v>
      </c>
      <c r="D717" s="103">
        <v>107703432</v>
      </c>
    </row>
    <row r="718" spans="1:4" x14ac:dyDescent="0.2">
      <c r="A718" s="22" t="s">
        <v>2049</v>
      </c>
      <c r="B718" s="22" t="s">
        <v>2050</v>
      </c>
      <c r="C718" s="22" t="s">
        <v>248</v>
      </c>
      <c r="D718" s="103">
        <v>602833152</v>
      </c>
    </row>
    <row r="719" spans="1:4" x14ac:dyDescent="0.2">
      <c r="A719" s="22" t="s">
        <v>2051</v>
      </c>
      <c r="B719" s="22" t="s">
        <v>2052</v>
      </c>
      <c r="C719" s="22" t="s">
        <v>248</v>
      </c>
      <c r="D719" s="103">
        <v>947527296</v>
      </c>
    </row>
    <row r="720" spans="1:4" x14ac:dyDescent="0.2">
      <c r="A720" s="22" t="s">
        <v>2053</v>
      </c>
      <c r="B720" s="22" t="s">
        <v>2054</v>
      </c>
      <c r="C720" s="22" t="s">
        <v>248</v>
      </c>
      <c r="D720" s="103">
        <v>183965504</v>
      </c>
    </row>
    <row r="721" spans="1:4" x14ac:dyDescent="0.2">
      <c r="A721" s="22" t="s">
        <v>2055</v>
      </c>
      <c r="B721" s="22" t="s">
        <v>2056</v>
      </c>
      <c r="C721" s="22" t="s">
        <v>248</v>
      </c>
      <c r="D721" s="103">
        <v>2483502592</v>
      </c>
    </row>
    <row r="722" spans="1:4" x14ac:dyDescent="0.2">
      <c r="A722" s="22" t="s">
        <v>2057</v>
      </c>
      <c r="B722" s="22" t="s">
        <v>2058</v>
      </c>
      <c r="C722" s="22" t="s">
        <v>248</v>
      </c>
      <c r="D722" s="103">
        <v>4100534016</v>
      </c>
    </row>
    <row r="723" spans="1:4" x14ac:dyDescent="0.2">
      <c r="A723" s="22" t="s">
        <v>2059</v>
      </c>
      <c r="B723" s="22" t="s">
        <v>2060</v>
      </c>
      <c r="C723" s="22" t="s">
        <v>248</v>
      </c>
      <c r="D723" s="103">
        <v>1674285056</v>
      </c>
    </row>
    <row r="724" spans="1:4" x14ac:dyDescent="0.2">
      <c r="A724" s="22" t="s">
        <v>2061</v>
      </c>
      <c r="B724" s="22" t="s">
        <v>2062</v>
      </c>
      <c r="C724" s="22" t="s">
        <v>248</v>
      </c>
      <c r="D724" s="103">
        <v>592629696</v>
      </c>
    </row>
    <row r="725" spans="1:4" x14ac:dyDescent="0.2">
      <c r="A725" s="22" t="s">
        <v>2063</v>
      </c>
      <c r="B725" s="22" t="s">
        <v>2064</v>
      </c>
      <c r="C725" s="22" t="s">
        <v>248</v>
      </c>
      <c r="D725" s="103">
        <v>907877056</v>
      </c>
    </row>
    <row r="726" spans="1:4" x14ac:dyDescent="0.2">
      <c r="A726" s="22" t="s">
        <v>2065</v>
      </c>
      <c r="B726" s="22" t="s">
        <v>2066</v>
      </c>
      <c r="C726" s="22" t="s">
        <v>248</v>
      </c>
      <c r="D726" s="103">
        <v>450880160</v>
      </c>
    </row>
    <row r="727" spans="1:4" x14ac:dyDescent="0.2">
      <c r="A727" s="22" t="s">
        <v>2067</v>
      </c>
      <c r="B727" s="22" t="s">
        <v>2068</v>
      </c>
      <c r="C727" s="22" t="s">
        <v>248</v>
      </c>
      <c r="D727" s="103">
        <v>1224232704</v>
      </c>
    </row>
    <row r="728" spans="1:4" x14ac:dyDescent="0.2">
      <c r="A728" s="22" t="s">
        <v>2069</v>
      </c>
      <c r="B728" s="22" t="s">
        <v>2070</v>
      </c>
      <c r="C728" s="22" t="s">
        <v>248</v>
      </c>
      <c r="D728" s="103">
        <v>1261413120</v>
      </c>
    </row>
    <row r="729" spans="1:4" x14ac:dyDescent="0.2">
      <c r="A729" s="22" t="s">
        <v>2071</v>
      </c>
      <c r="B729" s="22" t="s">
        <v>2072</v>
      </c>
      <c r="C729" s="22" t="s">
        <v>248</v>
      </c>
      <c r="D729" s="103">
        <v>583310464</v>
      </c>
    </row>
    <row r="730" spans="1:4" x14ac:dyDescent="0.2">
      <c r="A730" s="22" t="s">
        <v>2073</v>
      </c>
      <c r="B730" s="22" t="s">
        <v>2074</v>
      </c>
      <c r="C730" s="22" t="s">
        <v>248</v>
      </c>
      <c r="D730" s="103">
        <v>953386240</v>
      </c>
    </row>
    <row r="731" spans="1:4" x14ac:dyDescent="0.2">
      <c r="A731" s="22" t="s">
        <v>2075</v>
      </c>
      <c r="B731" s="22" t="s">
        <v>2076</v>
      </c>
      <c r="C731" s="22" t="s">
        <v>248</v>
      </c>
      <c r="D731" s="103">
        <v>1173756288</v>
      </c>
    </row>
    <row r="732" spans="1:4" x14ac:dyDescent="0.2">
      <c r="A732" s="22" t="s">
        <v>2077</v>
      </c>
      <c r="B732" s="22" t="s">
        <v>2078</v>
      </c>
      <c r="C732" s="22" t="s">
        <v>248</v>
      </c>
      <c r="D732" s="103">
        <v>3860612096</v>
      </c>
    </row>
    <row r="733" spans="1:4" x14ac:dyDescent="0.2">
      <c r="A733" s="22" t="s">
        <v>2079</v>
      </c>
      <c r="B733" s="22" t="s">
        <v>2080</v>
      </c>
      <c r="C733" s="22" t="s">
        <v>248</v>
      </c>
      <c r="D733" s="103">
        <v>968889088</v>
      </c>
    </row>
    <row r="734" spans="1:4" x14ac:dyDescent="0.2">
      <c r="A734" s="22" t="s">
        <v>2081</v>
      </c>
      <c r="B734" s="22" t="s">
        <v>2082</v>
      </c>
      <c r="C734" s="22" t="s">
        <v>248</v>
      </c>
      <c r="D734" s="103">
        <v>424020672</v>
      </c>
    </row>
    <row r="735" spans="1:4" x14ac:dyDescent="0.2">
      <c r="A735" s="22" t="s">
        <v>2083</v>
      </c>
      <c r="B735" s="22" t="s">
        <v>2084</v>
      </c>
      <c r="C735" s="22" t="s">
        <v>248</v>
      </c>
      <c r="D735" s="103">
        <v>3058088704</v>
      </c>
    </row>
    <row r="736" spans="1:4" x14ac:dyDescent="0.2">
      <c r="A736" s="22" t="s">
        <v>2085</v>
      </c>
      <c r="B736" s="22" t="s">
        <v>2086</v>
      </c>
      <c r="C736" s="22" t="s">
        <v>248</v>
      </c>
      <c r="D736" s="103">
        <v>320637056</v>
      </c>
    </row>
    <row r="737" spans="1:4" x14ac:dyDescent="0.2">
      <c r="A737" s="22" t="s">
        <v>2087</v>
      </c>
      <c r="B737" s="22" t="s">
        <v>2088</v>
      </c>
      <c r="C737" s="22" t="s">
        <v>248</v>
      </c>
      <c r="D737" s="103">
        <v>67867024</v>
      </c>
    </row>
    <row r="738" spans="1:4" x14ac:dyDescent="0.2">
      <c r="A738" s="22" t="s">
        <v>2089</v>
      </c>
      <c r="B738" s="22" t="s">
        <v>2090</v>
      </c>
      <c r="C738" s="22" t="s">
        <v>248</v>
      </c>
      <c r="D738" s="103">
        <v>1070946752</v>
      </c>
    </row>
    <row r="739" spans="1:4" x14ac:dyDescent="0.2">
      <c r="A739" s="22" t="s">
        <v>2091</v>
      </c>
      <c r="B739" s="22" t="s">
        <v>2092</v>
      </c>
      <c r="C739" s="22" t="s">
        <v>248</v>
      </c>
      <c r="D739" s="103">
        <v>129612008</v>
      </c>
    </row>
    <row r="740" spans="1:4" x14ac:dyDescent="0.2">
      <c r="A740" s="22" t="s">
        <v>2093</v>
      </c>
      <c r="B740" s="22" t="s">
        <v>2094</v>
      </c>
      <c r="C740" s="22" t="s">
        <v>248</v>
      </c>
      <c r="D740" s="103">
        <v>974403648</v>
      </c>
    </row>
    <row r="741" spans="1:4" x14ac:dyDescent="0.2">
      <c r="A741" s="22" t="s">
        <v>2095</v>
      </c>
      <c r="B741" s="22" t="s">
        <v>2096</v>
      </c>
      <c r="C741" s="22" t="s">
        <v>248</v>
      </c>
      <c r="D741" s="103">
        <v>3544569600</v>
      </c>
    </row>
    <row r="742" spans="1:4" x14ac:dyDescent="0.2">
      <c r="A742" s="22" t="s">
        <v>2097</v>
      </c>
      <c r="B742" s="22" t="s">
        <v>2098</v>
      </c>
      <c r="C742" s="22" t="s">
        <v>248</v>
      </c>
      <c r="D742" s="103">
        <v>2349168384</v>
      </c>
    </row>
    <row r="743" spans="1:4" x14ac:dyDescent="0.2">
      <c r="A743" s="22" t="s">
        <v>2099</v>
      </c>
      <c r="B743" s="22" t="s">
        <v>2100</v>
      </c>
      <c r="C743" s="22" t="s">
        <v>248</v>
      </c>
      <c r="D743" s="103">
        <v>1127636352</v>
      </c>
    </row>
    <row r="744" spans="1:4" x14ac:dyDescent="0.2">
      <c r="A744" s="22" t="s">
        <v>2101</v>
      </c>
      <c r="B744" s="22" t="s">
        <v>2102</v>
      </c>
      <c r="C744" s="22" t="s">
        <v>248</v>
      </c>
      <c r="D744" s="103">
        <v>807975616</v>
      </c>
    </row>
    <row r="745" spans="1:4" x14ac:dyDescent="0.2">
      <c r="A745" s="22" t="s">
        <v>2103</v>
      </c>
      <c r="B745" s="22" t="s">
        <v>2104</v>
      </c>
      <c r="C745" s="22" t="s">
        <v>248</v>
      </c>
      <c r="D745" s="103">
        <v>738181184</v>
      </c>
    </row>
    <row r="746" spans="1:4" x14ac:dyDescent="0.2">
      <c r="A746" s="22" t="s">
        <v>2105</v>
      </c>
      <c r="B746" s="22" t="s">
        <v>2106</v>
      </c>
      <c r="C746" s="22" t="s">
        <v>248</v>
      </c>
      <c r="D746" s="103">
        <v>289182720</v>
      </c>
    </row>
    <row r="747" spans="1:4" x14ac:dyDescent="0.2">
      <c r="A747" s="22" t="s">
        <v>2107</v>
      </c>
      <c r="B747" s="22" t="s">
        <v>2108</v>
      </c>
      <c r="C747" s="22" t="s">
        <v>248</v>
      </c>
      <c r="D747" s="103">
        <v>3517228032</v>
      </c>
    </row>
    <row r="748" spans="1:4" x14ac:dyDescent="0.2">
      <c r="A748" s="22" t="s">
        <v>2109</v>
      </c>
      <c r="B748" s="22" t="s">
        <v>2110</v>
      </c>
      <c r="C748" s="22" t="s">
        <v>248</v>
      </c>
      <c r="D748" s="103">
        <v>1486894464</v>
      </c>
    </row>
    <row r="749" spans="1:4" x14ac:dyDescent="0.2">
      <c r="A749" s="22" t="s">
        <v>2111</v>
      </c>
      <c r="B749" s="22" t="s">
        <v>2112</v>
      </c>
      <c r="C749" s="22" t="s">
        <v>248</v>
      </c>
      <c r="D749" s="103">
        <v>1266976768</v>
      </c>
    </row>
    <row r="750" spans="1:4" x14ac:dyDescent="0.2">
      <c r="A750" s="22" t="s">
        <v>2113</v>
      </c>
      <c r="B750" s="22" t="s">
        <v>2114</v>
      </c>
      <c r="C750" s="22" t="s">
        <v>248</v>
      </c>
      <c r="D750" s="103">
        <v>2753794560</v>
      </c>
    </row>
    <row r="751" spans="1:4" x14ac:dyDescent="0.2">
      <c r="A751" s="22" t="s">
        <v>2115</v>
      </c>
      <c r="B751" s="22" t="s">
        <v>2116</v>
      </c>
      <c r="C751" s="22" t="s">
        <v>248</v>
      </c>
      <c r="D751" s="103">
        <v>7187606528</v>
      </c>
    </row>
    <row r="752" spans="1:4" x14ac:dyDescent="0.2">
      <c r="A752" s="22" t="s">
        <v>2117</v>
      </c>
      <c r="B752" s="22" t="s">
        <v>2118</v>
      </c>
      <c r="C752" s="22" t="s">
        <v>248</v>
      </c>
      <c r="D752" s="103">
        <v>820269760</v>
      </c>
    </row>
    <row r="753" spans="1:4" x14ac:dyDescent="0.2">
      <c r="A753" s="22" t="s">
        <v>2119</v>
      </c>
      <c r="B753" s="22" t="s">
        <v>2120</v>
      </c>
      <c r="C753" s="22" t="s">
        <v>248</v>
      </c>
      <c r="D753" s="103">
        <v>469298560</v>
      </c>
    </row>
    <row r="754" spans="1:4" x14ac:dyDescent="0.2">
      <c r="A754" s="22" t="s">
        <v>2121</v>
      </c>
      <c r="B754" s="22" t="s">
        <v>2122</v>
      </c>
      <c r="C754" s="22" t="s">
        <v>248</v>
      </c>
      <c r="D754" s="103">
        <v>418551296</v>
      </c>
    </row>
    <row r="755" spans="1:4" x14ac:dyDescent="0.2">
      <c r="A755" s="22" t="s">
        <v>2123</v>
      </c>
      <c r="B755" s="22" t="s">
        <v>2124</v>
      </c>
      <c r="C755" s="22" t="s">
        <v>248</v>
      </c>
      <c r="D755" s="103">
        <v>765563456</v>
      </c>
    </row>
    <row r="756" spans="1:4" x14ac:dyDescent="0.2">
      <c r="A756" s="22" t="s">
        <v>2125</v>
      </c>
      <c r="B756" s="22" t="s">
        <v>2126</v>
      </c>
      <c r="C756" s="22" t="s">
        <v>248</v>
      </c>
      <c r="D756" s="103">
        <v>1924973696</v>
      </c>
    </row>
    <row r="757" spans="1:4" x14ac:dyDescent="0.2">
      <c r="A757" s="22" t="s">
        <v>2127</v>
      </c>
      <c r="B757" s="22" t="s">
        <v>2128</v>
      </c>
      <c r="C757" s="22" t="s">
        <v>248</v>
      </c>
      <c r="D757" s="103">
        <v>3134977536</v>
      </c>
    </row>
    <row r="758" spans="1:4" x14ac:dyDescent="0.2">
      <c r="A758" s="22" t="s">
        <v>2129</v>
      </c>
      <c r="B758" s="22" t="s">
        <v>2130</v>
      </c>
      <c r="C758" s="22" t="s">
        <v>248</v>
      </c>
      <c r="D758" s="103">
        <v>2827582976</v>
      </c>
    </row>
    <row r="759" spans="1:4" x14ac:dyDescent="0.2">
      <c r="A759" s="22" t="s">
        <v>2131</v>
      </c>
      <c r="B759" s="22" t="s">
        <v>2132</v>
      </c>
      <c r="C759" s="22" t="s">
        <v>248</v>
      </c>
      <c r="D759" s="103">
        <v>3098627072</v>
      </c>
    </row>
    <row r="760" spans="1:4" x14ac:dyDescent="0.2">
      <c r="A760" s="22" t="s">
        <v>2133</v>
      </c>
      <c r="B760" s="22" t="s">
        <v>2134</v>
      </c>
      <c r="C760" s="22" t="s">
        <v>248</v>
      </c>
      <c r="D760" s="103">
        <v>1930027648</v>
      </c>
    </row>
    <row r="761" spans="1:4" x14ac:dyDescent="0.2">
      <c r="A761" s="22" t="s">
        <v>2135</v>
      </c>
      <c r="B761" s="22" t="s">
        <v>2136</v>
      </c>
      <c r="C761" s="22" t="s">
        <v>248</v>
      </c>
      <c r="D761" s="103">
        <v>545676992</v>
      </c>
    </row>
    <row r="762" spans="1:4" x14ac:dyDescent="0.2">
      <c r="A762" s="22" t="s">
        <v>2137</v>
      </c>
      <c r="B762" s="22" t="s">
        <v>2138</v>
      </c>
      <c r="C762" s="22" t="s">
        <v>248</v>
      </c>
      <c r="D762" s="103">
        <v>401625920</v>
      </c>
    </row>
    <row r="763" spans="1:4" x14ac:dyDescent="0.2">
      <c r="A763" s="22" t="s">
        <v>2139</v>
      </c>
      <c r="B763" s="22" t="s">
        <v>2140</v>
      </c>
      <c r="C763" s="22" t="s">
        <v>248</v>
      </c>
      <c r="D763" s="103">
        <v>576284608</v>
      </c>
    </row>
    <row r="764" spans="1:4" x14ac:dyDescent="0.2">
      <c r="A764" s="22" t="s">
        <v>2141</v>
      </c>
      <c r="B764" s="22" t="s">
        <v>2142</v>
      </c>
      <c r="C764" s="22" t="s">
        <v>248</v>
      </c>
      <c r="D764" s="103">
        <v>552377792</v>
      </c>
    </row>
    <row r="765" spans="1:4" x14ac:dyDescent="0.2">
      <c r="A765" s="22" t="s">
        <v>2143</v>
      </c>
      <c r="B765" s="22" t="s">
        <v>2144</v>
      </c>
      <c r="C765" s="22" t="s">
        <v>248</v>
      </c>
      <c r="D765" s="103">
        <v>104619808</v>
      </c>
    </row>
    <row r="766" spans="1:4" x14ac:dyDescent="0.2">
      <c r="A766" s="22" t="s">
        <v>2145</v>
      </c>
      <c r="B766" s="22" t="s">
        <v>2146</v>
      </c>
      <c r="C766" s="22" t="s">
        <v>248</v>
      </c>
      <c r="D766" s="103">
        <v>2709231360</v>
      </c>
    </row>
    <row r="767" spans="1:4" x14ac:dyDescent="0.2">
      <c r="A767" s="22" t="s">
        <v>2147</v>
      </c>
      <c r="B767" s="22" t="s">
        <v>2148</v>
      </c>
      <c r="C767" s="22" t="s">
        <v>248</v>
      </c>
      <c r="D767" s="103">
        <v>1033463552</v>
      </c>
    </row>
    <row r="768" spans="1:4" x14ac:dyDescent="0.2">
      <c r="A768" s="22" t="s">
        <v>2149</v>
      </c>
      <c r="B768" s="22" t="s">
        <v>2150</v>
      </c>
      <c r="C768" s="22" t="s">
        <v>248</v>
      </c>
      <c r="D768" s="103">
        <v>2773289728</v>
      </c>
    </row>
    <row r="769" spans="1:4" x14ac:dyDescent="0.2">
      <c r="A769" s="22" t="s">
        <v>2151</v>
      </c>
      <c r="B769" s="22" t="s">
        <v>2152</v>
      </c>
      <c r="C769" s="22" t="s">
        <v>248</v>
      </c>
      <c r="D769" s="103">
        <v>860953600</v>
      </c>
    </row>
    <row r="770" spans="1:4" x14ac:dyDescent="0.2">
      <c r="A770" s="22" t="s">
        <v>2153</v>
      </c>
      <c r="B770" s="22" t="s">
        <v>2154</v>
      </c>
      <c r="C770" s="22" t="s">
        <v>248</v>
      </c>
      <c r="D770" s="103">
        <v>650691200</v>
      </c>
    </row>
    <row r="771" spans="1:4" x14ac:dyDescent="0.2">
      <c r="A771" s="22" t="s">
        <v>2155</v>
      </c>
      <c r="B771" s="22" t="s">
        <v>2156</v>
      </c>
      <c r="C771" s="22" t="s">
        <v>248</v>
      </c>
      <c r="D771" s="103">
        <v>1065639872</v>
      </c>
    </row>
    <row r="772" spans="1:4" x14ac:dyDescent="0.2">
      <c r="A772" s="22" t="s">
        <v>2157</v>
      </c>
      <c r="B772" s="22" t="s">
        <v>2158</v>
      </c>
      <c r="C772" s="22" t="s">
        <v>248</v>
      </c>
      <c r="D772" s="103">
        <v>720141056</v>
      </c>
    </row>
    <row r="773" spans="1:4" x14ac:dyDescent="0.2">
      <c r="A773" s="22" t="s">
        <v>2159</v>
      </c>
      <c r="B773" s="22" t="s">
        <v>2160</v>
      </c>
      <c r="C773" s="22" t="s">
        <v>248</v>
      </c>
      <c r="D773" s="103">
        <v>1178649984</v>
      </c>
    </row>
    <row r="774" spans="1:4" x14ac:dyDescent="0.2">
      <c r="A774" s="22" t="s">
        <v>2161</v>
      </c>
      <c r="B774" s="22" t="s">
        <v>2162</v>
      </c>
      <c r="C774" s="22" t="s">
        <v>248</v>
      </c>
      <c r="D774" s="103">
        <v>237538064</v>
      </c>
    </row>
    <row r="775" spans="1:4" x14ac:dyDescent="0.2">
      <c r="A775" s="22" t="s">
        <v>2163</v>
      </c>
      <c r="B775" s="22" t="s">
        <v>2164</v>
      </c>
      <c r="C775" s="22" t="s">
        <v>248</v>
      </c>
      <c r="D775" s="103">
        <v>1633507456</v>
      </c>
    </row>
    <row r="776" spans="1:4" x14ac:dyDescent="0.2">
      <c r="A776" s="22" t="s">
        <v>2165</v>
      </c>
      <c r="B776" s="22" t="s">
        <v>2166</v>
      </c>
      <c r="C776" s="22" t="s">
        <v>248</v>
      </c>
      <c r="D776" s="103">
        <v>836854336</v>
      </c>
    </row>
    <row r="777" spans="1:4" x14ac:dyDescent="0.2">
      <c r="A777" s="22" t="s">
        <v>2167</v>
      </c>
      <c r="B777" s="22" t="s">
        <v>2168</v>
      </c>
      <c r="C777" s="22" t="s">
        <v>248</v>
      </c>
      <c r="D777" s="103">
        <v>2281722624</v>
      </c>
    </row>
    <row r="778" spans="1:4" x14ac:dyDescent="0.2">
      <c r="A778" s="22" t="s">
        <v>2169</v>
      </c>
      <c r="B778" s="22" t="s">
        <v>2170</v>
      </c>
      <c r="C778" s="22" t="s">
        <v>248</v>
      </c>
      <c r="D778" s="103">
        <v>732102016</v>
      </c>
    </row>
    <row r="779" spans="1:4" x14ac:dyDescent="0.2">
      <c r="A779" s="22" t="s">
        <v>2171</v>
      </c>
      <c r="B779" s="22" t="s">
        <v>2172</v>
      </c>
      <c r="C779" s="22" t="s">
        <v>248</v>
      </c>
      <c r="D779" s="103">
        <v>885495104</v>
      </c>
    </row>
    <row r="780" spans="1:4" x14ac:dyDescent="0.2">
      <c r="A780" s="22" t="s">
        <v>2173</v>
      </c>
      <c r="B780" s="22" t="s">
        <v>2174</v>
      </c>
      <c r="C780" s="22" t="s">
        <v>248</v>
      </c>
      <c r="D780" s="103">
        <v>1542362112</v>
      </c>
    </row>
    <row r="781" spans="1:4" x14ac:dyDescent="0.2">
      <c r="A781" s="22" t="s">
        <v>2175</v>
      </c>
      <c r="B781" s="22" t="s">
        <v>2176</v>
      </c>
      <c r="C781" s="22" t="s">
        <v>248</v>
      </c>
      <c r="D781" s="103">
        <v>1749591168</v>
      </c>
    </row>
    <row r="782" spans="1:4" x14ac:dyDescent="0.2">
      <c r="A782" s="22" t="s">
        <v>2177</v>
      </c>
      <c r="B782" s="22" t="s">
        <v>2178</v>
      </c>
      <c r="C782" s="22" t="s">
        <v>248</v>
      </c>
      <c r="D782" s="103">
        <v>1042451200</v>
      </c>
    </row>
    <row r="783" spans="1:4" x14ac:dyDescent="0.2">
      <c r="A783" s="22" t="s">
        <v>2179</v>
      </c>
      <c r="B783" s="22" t="s">
        <v>2180</v>
      </c>
      <c r="C783" s="22" t="s">
        <v>248</v>
      </c>
      <c r="D783" s="103">
        <v>3830352896</v>
      </c>
    </row>
    <row r="784" spans="1:4" x14ac:dyDescent="0.2">
      <c r="A784" s="22" t="s">
        <v>2181</v>
      </c>
      <c r="B784" s="22" t="s">
        <v>2182</v>
      </c>
      <c r="C784" s="22" t="s">
        <v>248</v>
      </c>
      <c r="D784" s="103">
        <v>1786273792</v>
      </c>
    </row>
    <row r="785" spans="1:4" x14ac:dyDescent="0.2">
      <c r="A785" s="22" t="s">
        <v>2183</v>
      </c>
      <c r="B785" s="22" t="s">
        <v>2184</v>
      </c>
      <c r="C785" s="22" t="s">
        <v>248</v>
      </c>
      <c r="D785" s="103">
        <v>3995900928</v>
      </c>
    </row>
    <row r="786" spans="1:4" x14ac:dyDescent="0.2">
      <c r="A786" s="22" t="s">
        <v>2185</v>
      </c>
      <c r="B786" s="22" t="s">
        <v>2186</v>
      </c>
      <c r="C786" s="22" t="s">
        <v>248</v>
      </c>
      <c r="D786" s="103">
        <v>2696285440</v>
      </c>
    </row>
    <row r="787" spans="1:4" x14ac:dyDescent="0.2">
      <c r="A787" s="22" t="s">
        <v>2187</v>
      </c>
      <c r="B787" s="22" t="s">
        <v>2188</v>
      </c>
      <c r="C787" s="22" t="s">
        <v>248</v>
      </c>
      <c r="D787" s="103">
        <v>2913603328</v>
      </c>
    </row>
    <row r="788" spans="1:4" x14ac:dyDescent="0.2">
      <c r="A788" s="22" t="s">
        <v>2189</v>
      </c>
      <c r="B788" s="22" t="s">
        <v>2190</v>
      </c>
      <c r="C788" s="22" t="s">
        <v>248</v>
      </c>
      <c r="D788" s="103">
        <v>1223041152</v>
      </c>
    </row>
    <row r="789" spans="1:4" x14ac:dyDescent="0.2">
      <c r="A789" s="22" t="s">
        <v>2191</v>
      </c>
      <c r="B789" s="22" t="s">
        <v>2192</v>
      </c>
      <c r="C789" s="22" t="s">
        <v>248</v>
      </c>
      <c r="D789" s="103">
        <v>1284501504</v>
      </c>
    </row>
    <row r="790" spans="1:4" x14ac:dyDescent="0.2">
      <c r="A790" s="22" t="s">
        <v>2193</v>
      </c>
      <c r="B790" s="22" t="s">
        <v>2194</v>
      </c>
      <c r="C790" s="22" t="s">
        <v>248</v>
      </c>
      <c r="D790" s="103">
        <v>2102931840</v>
      </c>
    </row>
    <row r="791" spans="1:4" x14ac:dyDescent="0.2">
      <c r="A791" s="22" t="s">
        <v>2195</v>
      </c>
      <c r="B791" s="22" t="s">
        <v>2196</v>
      </c>
      <c r="C791" s="22" t="s">
        <v>279</v>
      </c>
      <c r="D791" s="103">
        <v>514901536</v>
      </c>
    </row>
    <row r="792" spans="1:4" x14ac:dyDescent="0.2">
      <c r="A792" s="22" t="s">
        <v>2197</v>
      </c>
      <c r="B792" s="22" t="s">
        <v>2198</v>
      </c>
      <c r="C792" s="22" t="s">
        <v>279</v>
      </c>
      <c r="D792" s="103">
        <v>3507573248</v>
      </c>
    </row>
    <row r="793" spans="1:4" x14ac:dyDescent="0.2">
      <c r="A793" s="22" t="s">
        <v>2199</v>
      </c>
      <c r="B793" s="22" t="s">
        <v>2200</v>
      </c>
      <c r="C793" s="22" t="s">
        <v>279</v>
      </c>
      <c r="D793" s="103">
        <v>692948224</v>
      </c>
    </row>
    <row r="794" spans="1:4" x14ac:dyDescent="0.2">
      <c r="A794" s="22" t="s">
        <v>2201</v>
      </c>
      <c r="B794" s="22" t="s">
        <v>2202</v>
      </c>
      <c r="C794" s="22" t="s">
        <v>279</v>
      </c>
      <c r="D794" s="103">
        <v>880100864</v>
      </c>
    </row>
    <row r="795" spans="1:4" x14ac:dyDescent="0.2">
      <c r="A795" s="22" t="s">
        <v>2203</v>
      </c>
      <c r="B795" s="22" t="s">
        <v>2204</v>
      </c>
      <c r="C795" s="22" t="s">
        <v>279</v>
      </c>
      <c r="D795" s="103">
        <v>442335392</v>
      </c>
    </row>
    <row r="796" spans="1:4" x14ac:dyDescent="0.2">
      <c r="A796" s="22" t="s">
        <v>2205</v>
      </c>
      <c r="B796" s="22" t="s">
        <v>2206</v>
      </c>
      <c r="C796" s="22" t="s">
        <v>279</v>
      </c>
      <c r="D796" s="103">
        <v>734539840</v>
      </c>
    </row>
    <row r="797" spans="1:4" x14ac:dyDescent="0.2">
      <c r="A797" s="22" t="s">
        <v>2207</v>
      </c>
      <c r="B797" s="22" t="s">
        <v>2208</v>
      </c>
      <c r="C797" s="22" t="s">
        <v>279</v>
      </c>
      <c r="D797" s="103">
        <v>2472888576</v>
      </c>
    </row>
    <row r="798" spans="1:4" x14ac:dyDescent="0.2">
      <c r="A798" s="22" t="s">
        <v>2209</v>
      </c>
      <c r="B798" s="22" t="s">
        <v>2210</v>
      </c>
      <c r="C798" s="22" t="s">
        <v>279</v>
      </c>
      <c r="D798" s="103">
        <v>799147200</v>
      </c>
    </row>
    <row r="799" spans="1:4" x14ac:dyDescent="0.2">
      <c r="A799" s="22" t="s">
        <v>2211</v>
      </c>
      <c r="B799" s="22" t="s">
        <v>2212</v>
      </c>
      <c r="C799" s="22" t="s">
        <v>279</v>
      </c>
      <c r="D799" s="103">
        <v>1676676992</v>
      </c>
    </row>
    <row r="800" spans="1:4" x14ac:dyDescent="0.2">
      <c r="A800" s="22" t="s">
        <v>2213</v>
      </c>
      <c r="B800" s="22" t="s">
        <v>2214</v>
      </c>
      <c r="C800" s="22" t="s">
        <v>279</v>
      </c>
      <c r="D800" s="103">
        <v>1777054208</v>
      </c>
    </row>
    <row r="801" spans="1:4" x14ac:dyDescent="0.2">
      <c r="A801" s="22" t="s">
        <v>2215</v>
      </c>
      <c r="B801" s="22" t="s">
        <v>2216</v>
      </c>
      <c r="C801" s="22" t="s">
        <v>279</v>
      </c>
      <c r="D801" s="103">
        <v>1381305472</v>
      </c>
    </row>
    <row r="802" spans="1:4" x14ac:dyDescent="0.2">
      <c r="A802" s="22" t="s">
        <v>2217</v>
      </c>
      <c r="B802" s="22" t="s">
        <v>2218</v>
      </c>
      <c r="C802" s="22" t="s">
        <v>279</v>
      </c>
      <c r="D802" s="103">
        <v>1701179520</v>
      </c>
    </row>
    <row r="803" spans="1:4" x14ac:dyDescent="0.2">
      <c r="A803" s="22" t="s">
        <v>2219</v>
      </c>
      <c r="B803" s="22" t="s">
        <v>2220</v>
      </c>
      <c r="C803" s="22" t="s">
        <v>279</v>
      </c>
      <c r="D803" s="103">
        <v>821886080</v>
      </c>
    </row>
    <row r="804" spans="1:4" x14ac:dyDescent="0.2">
      <c r="A804" s="22" t="s">
        <v>2221</v>
      </c>
      <c r="B804" s="22" t="s">
        <v>2222</v>
      </c>
      <c r="C804" s="22" t="s">
        <v>279</v>
      </c>
      <c r="D804" s="103">
        <v>631156032</v>
      </c>
    </row>
    <row r="805" spans="1:4" x14ac:dyDescent="0.2">
      <c r="A805" s="22" t="s">
        <v>2223</v>
      </c>
      <c r="B805" s="22" t="s">
        <v>2224</v>
      </c>
      <c r="C805" s="22" t="s">
        <v>279</v>
      </c>
      <c r="D805" s="103">
        <v>1780215552</v>
      </c>
    </row>
    <row r="806" spans="1:4" x14ac:dyDescent="0.2">
      <c r="A806" s="22" t="s">
        <v>2225</v>
      </c>
      <c r="B806" s="22" t="s">
        <v>2226</v>
      </c>
      <c r="C806" s="22" t="s">
        <v>279</v>
      </c>
      <c r="D806" s="103">
        <v>2966822400</v>
      </c>
    </row>
    <row r="807" spans="1:4" x14ac:dyDescent="0.2">
      <c r="A807" s="22" t="s">
        <v>2227</v>
      </c>
      <c r="B807" s="22" t="s">
        <v>2228</v>
      </c>
      <c r="C807" s="22" t="s">
        <v>279</v>
      </c>
      <c r="D807" s="103">
        <v>852999680</v>
      </c>
    </row>
    <row r="808" spans="1:4" x14ac:dyDescent="0.2">
      <c r="A808" s="22" t="s">
        <v>2229</v>
      </c>
      <c r="B808" s="22" t="s">
        <v>2230</v>
      </c>
      <c r="C808" s="22" t="s">
        <v>279</v>
      </c>
      <c r="D808" s="103">
        <v>1690629760</v>
      </c>
    </row>
    <row r="809" spans="1:4" x14ac:dyDescent="0.2">
      <c r="A809" s="22" t="s">
        <v>2231</v>
      </c>
      <c r="B809" s="22" t="s">
        <v>2232</v>
      </c>
      <c r="C809" s="22" t="s">
        <v>279</v>
      </c>
      <c r="D809" s="103">
        <v>395061696</v>
      </c>
    </row>
    <row r="810" spans="1:4" x14ac:dyDescent="0.2">
      <c r="A810" s="22" t="s">
        <v>2233</v>
      </c>
      <c r="B810" s="22" t="s">
        <v>2234</v>
      </c>
      <c r="C810" s="22" t="s">
        <v>279</v>
      </c>
      <c r="D810" s="103">
        <v>779842688</v>
      </c>
    </row>
    <row r="811" spans="1:4" x14ac:dyDescent="0.2">
      <c r="A811" s="22" t="s">
        <v>2235</v>
      </c>
      <c r="B811" s="22" t="s">
        <v>2236</v>
      </c>
      <c r="C811" s="22" t="s">
        <v>279</v>
      </c>
      <c r="D811" s="103">
        <v>490115360</v>
      </c>
    </row>
    <row r="812" spans="1:4" x14ac:dyDescent="0.2">
      <c r="A812" s="22" t="s">
        <v>2237</v>
      </c>
      <c r="B812" s="22" t="s">
        <v>2238</v>
      </c>
      <c r="C812" s="22" t="s">
        <v>279</v>
      </c>
      <c r="D812" s="103">
        <v>3740506368</v>
      </c>
    </row>
    <row r="813" spans="1:4" x14ac:dyDescent="0.2">
      <c r="A813" s="22" t="s">
        <v>2239</v>
      </c>
      <c r="B813" s="22" t="s">
        <v>2240</v>
      </c>
      <c r="C813" s="22" t="s">
        <v>279</v>
      </c>
      <c r="D813" s="103">
        <v>2640166656</v>
      </c>
    </row>
    <row r="814" spans="1:4" x14ac:dyDescent="0.2">
      <c r="A814" s="22" t="s">
        <v>2241</v>
      </c>
      <c r="B814" s="22" t="s">
        <v>2242</v>
      </c>
      <c r="C814" s="22" t="s">
        <v>279</v>
      </c>
      <c r="D814" s="103">
        <v>3824416512</v>
      </c>
    </row>
    <row r="815" spans="1:4" x14ac:dyDescent="0.2">
      <c r="A815" s="22" t="s">
        <v>2243</v>
      </c>
      <c r="B815" s="22" t="s">
        <v>2244</v>
      </c>
      <c r="C815" s="22" t="s">
        <v>279</v>
      </c>
      <c r="D815" s="103">
        <v>1131737856</v>
      </c>
    </row>
    <row r="816" spans="1:4" x14ac:dyDescent="0.2">
      <c r="A816" s="22" t="s">
        <v>2245</v>
      </c>
      <c r="B816" s="22" t="s">
        <v>2246</v>
      </c>
      <c r="C816" s="22" t="s">
        <v>279</v>
      </c>
      <c r="D816" s="103">
        <v>2682943488</v>
      </c>
    </row>
    <row r="817" spans="1:4" x14ac:dyDescent="0.2">
      <c r="A817" s="22" t="s">
        <v>2247</v>
      </c>
      <c r="B817" s="22" t="s">
        <v>2248</v>
      </c>
      <c r="C817" s="22" t="s">
        <v>279</v>
      </c>
      <c r="D817" s="103">
        <v>5088669696</v>
      </c>
    </row>
    <row r="818" spans="1:4" x14ac:dyDescent="0.2">
      <c r="A818" s="22" t="s">
        <v>2249</v>
      </c>
      <c r="B818" s="22" t="s">
        <v>2250</v>
      </c>
      <c r="C818" s="22" t="s">
        <v>279</v>
      </c>
      <c r="D818" s="103">
        <v>831178560</v>
      </c>
    </row>
    <row r="819" spans="1:4" x14ac:dyDescent="0.2">
      <c r="A819" s="22" t="s">
        <v>2251</v>
      </c>
      <c r="B819" s="22" t="s">
        <v>2252</v>
      </c>
      <c r="C819" s="22" t="s">
        <v>279</v>
      </c>
      <c r="D819" s="103">
        <v>4560645120</v>
      </c>
    </row>
    <row r="820" spans="1:4" x14ac:dyDescent="0.2">
      <c r="A820" s="22" t="s">
        <v>2253</v>
      </c>
      <c r="B820" s="22" t="s">
        <v>2254</v>
      </c>
      <c r="C820" s="22" t="s">
        <v>279</v>
      </c>
      <c r="D820" s="103">
        <v>5501819392</v>
      </c>
    </row>
    <row r="821" spans="1:4" x14ac:dyDescent="0.2">
      <c r="A821" s="22" t="s">
        <v>2255</v>
      </c>
      <c r="B821" s="22" t="s">
        <v>2256</v>
      </c>
      <c r="C821" s="22" t="s">
        <v>279</v>
      </c>
      <c r="D821" s="103">
        <v>1080275072</v>
      </c>
    </row>
    <row r="822" spans="1:4" x14ac:dyDescent="0.2">
      <c r="A822" s="22" t="s">
        <v>2257</v>
      </c>
      <c r="B822" s="22" t="s">
        <v>2258</v>
      </c>
      <c r="C822" s="22" t="s">
        <v>279</v>
      </c>
      <c r="D822" s="103">
        <v>424176928</v>
      </c>
    </row>
    <row r="823" spans="1:4" x14ac:dyDescent="0.2">
      <c r="A823" s="22" t="s">
        <v>2259</v>
      </c>
      <c r="B823" s="22" t="s">
        <v>2260</v>
      </c>
      <c r="C823" s="22" t="s">
        <v>279</v>
      </c>
      <c r="D823" s="103">
        <v>2180871680</v>
      </c>
    </row>
    <row r="824" spans="1:4" x14ac:dyDescent="0.2">
      <c r="A824" s="22" t="s">
        <v>2261</v>
      </c>
      <c r="B824" s="22" t="s">
        <v>2262</v>
      </c>
      <c r="C824" s="22" t="s">
        <v>279</v>
      </c>
      <c r="D824" s="103">
        <v>705853504</v>
      </c>
    </row>
    <row r="825" spans="1:4" x14ac:dyDescent="0.2">
      <c r="A825" s="22" t="s">
        <v>2263</v>
      </c>
      <c r="B825" s="22" t="s">
        <v>2264</v>
      </c>
      <c r="C825" s="22" t="s">
        <v>279</v>
      </c>
      <c r="D825" s="103">
        <v>3107475712</v>
      </c>
    </row>
    <row r="826" spans="1:4" x14ac:dyDescent="0.2">
      <c r="A826" s="22" t="s">
        <v>2265</v>
      </c>
      <c r="B826" s="22" t="s">
        <v>2266</v>
      </c>
      <c r="C826" s="22" t="s">
        <v>279</v>
      </c>
      <c r="D826" s="103">
        <v>3144124160</v>
      </c>
    </row>
    <row r="827" spans="1:4" x14ac:dyDescent="0.2">
      <c r="A827" s="22" t="s">
        <v>2267</v>
      </c>
      <c r="B827" s="22" t="s">
        <v>2268</v>
      </c>
      <c r="C827" s="22" t="s">
        <v>279</v>
      </c>
      <c r="D827" s="103">
        <v>5435035648</v>
      </c>
    </row>
    <row r="828" spans="1:4" x14ac:dyDescent="0.2">
      <c r="A828" s="22" t="s">
        <v>2269</v>
      </c>
      <c r="B828" s="22" t="s">
        <v>2270</v>
      </c>
      <c r="C828" s="22" t="s">
        <v>279</v>
      </c>
      <c r="D828" s="103">
        <v>2798114816</v>
      </c>
    </row>
    <row r="829" spans="1:4" x14ac:dyDescent="0.2">
      <c r="A829" s="22" t="s">
        <v>2271</v>
      </c>
      <c r="B829" s="22" t="s">
        <v>2272</v>
      </c>
      <c r="C829" s="22" t="s">
        <v>279</v>
      </c>
      <c r="D829" s="103">
        <v>574716608</v>
      </c>
    </row>
    <row r="830" spans="1:4" x14ac:dyDescent="0.2">
      <c r="A830" s="22" t="s">
        <v>2273</v>
      </c>
      <c r="B830" s="22" t="s">
        <v>2274</v>
      </c>
      <c r="C830" s="22" t="s">
        <v>279</v>
      </c>
      <c r="D830" s="103">
        <v>2824215296</v>
      </c>
    </row>
    <row r="831" spans="1:4" x14ac:dyDescent="0.2">
      <c r="A831" s="22" t="s">
        <v>2275</v>
      </c>
      <c r="B831" s="22" t="s">
        <v>2276</v>
      </c>
      <c r="C831" s="22" t="s">
        <v>279</v>
      </c>
      <c r="D831" s="103">
        <v>724703616</v>
      </c>
    </row>
    <row r="832" spans="1:4" x14ac:dyDescent="0.2">
      <c r="A832" s="22" t="s">
        <v>2277</v>
      </c>
      <c r="B832" s="22" t="s">
        <v>2278</v>
      </c>
      <c r="C832" s="22" t="s">
        <v>279</v>
      </c>
      <c r="D832" s="103">
        <v>1199203968</v>
      </c>
    </row>
    <row r="833" spans="1:4" x14ac:dyDescent="0.2">
      <c r="A833" s="22" t="s">
        <v>2279</v>
      </c>
      <c r="B833" s="22" t="s">
        <v>2280</v>
      </c>
      <c r="C833" s="22" t="s">
        <v>279</v>
      </c>
      <c r="D833" s="103">
        <v>4920109056</v>
      </c>
    </row>
    <row r="834" spans="1:4" x14ac:dyDescent="0.2">
      <c r="A834" s="22" t="s">
        <v>2281</v>
      </c>
      <c r="B834" s="22" t="s">
        <v>2282</v>
      </c>
      <c r="C834" s="22" t="s">
        <v>279</v>
      </c>
      <c r="D834" s="103">
        <v>4285183488</v>
      </c>
    </row>
    <row r="835" spans="1:4" x14ac:dyDescent="0.2">
      <c r="A835" s="22" t="s">
        <v>2283</v>
      </c>
      <c r="B835" s="22" t="s">
        <v>2284</v>
      </c>
      <c r="C835" s="22" t="s">
        <v>279</v>
      </c>
      <c r="D835" s="103">
        <v>2489254912</v>
      </c>
    </row>
    <row r="836" spans="1:4" x14ac:dyDescent="0.2">
      <c r="A836" s="22" t="s">
        <v>2285</v>
      </c>
      <c r="B836" s="22" t="s">
        <v>2286</v>
      </c>
      <c r="C836" s="22" t="s">
        <v>279</v>
      </c>
      <c r="D836" s="103">
        <v>625703488</v>
      </c>
    </row>
    <row r="837" spans="1:4" x14ac:dyDescent="0.2">
      <c r="A837" s="22" t="s">
        <v>2287</v>
      </c>
      <c r="B837" s="22" t="s">
        <v>2288</v>
      </c>
      <c r="C837" s="22" t="s">
        <v>279</v>
      </c>
      <c r="D837" s="103">
        <v>772169088</v>
      </c>
    </row>
    <row r="838" spans="1:4" x14ac:dyDescent="0.2">
      <c r="A838" s="22" t="s">
        <v>2289</v>
      </c>
      <c r="B838" s="22" t="s">
        <v>2290</v>
      </c>
      <c r="C838" s="22" t="s">
        <v>279</v>
      </c>
      <c r="D838" s="103">
        <v>231348176</v>
      </c>
    </row>
    <row r="839" spans="1:4" x14ac:dyDescent="0.2">
      <c r="A839" s="22" t="s">
        <v>2291</v>
      </c>
      <c r="B839" s="22" t="s">
        <v>2292</v>
      </c>
      <c r="C839" s="22" t="s">
        <v>279</v>
      </c>
      <c r="D839" s="103">
        <v>1013466816</v>
      </c>
    </row>
    <row r="840" spans="1:4" x14ac:dyDescent="0.2">
      <c r="A840" s="22" t="s">
        <v>2293</v>
      </c>
      <c r="B840" s="22" t="s">
        <v>2294</v>
      </c>
      <c r="C840" s="22" t="s">
        <v>279</v>
      </c>
      <c r="D840" s="103">
        <v>1010943680</v>
      </c>
    </row>
    <row r="841" spans="1:4" x14ac:dyDescent="0.2">
      <c r="A841" s="22" t="s">
        <v>2295</v>
      </c>
      <c r="B841" s="22" t="s">
        <v>2296</v>
      </c>
      <c r="C841" s="22" t="s">
        <v>279</v>
      </c>
      <c r="D841" s="103">
        <v>1163813376</v>
      </c>
    </row>
    <row r="842" spans="1:4" x14ac:dyDescent="0.2">
      <c r="A842" s="22" t="s">
        <v>2297</v>
      </c>
      <c r="B842" s="22" t="s">
        <v>2298</v>
      </c>
      <c r="C842" s="22" t="s">
        <v>279</v>
      </c>
      <c r="D842" s="103">
        <v>312321152</v>
      </c>
    </row>
    <row r="843" spans="1:4" x14ac:dyDescent="0.2">
      <c r="A843" s="22" t="s">
        <v>2299</v>
      </c>
      <c r="B843" s="22" t="s">
        <v>2300</v>
      </c>
      <c r="C843" s="22" t="s">
        <v>279</v>
      </c>
      <c r="D843" s="103">
        <v>1565468288</v>
      </c>
    </row>
    <row r="844" spans="1:4" x14ac:dyDescent="0.2">
      <c r="A844" s="22" t="s">
        <v>2301</v>
      </c>
      <c r="B844" s="22" t="s">
        <v>2302</v>
      </c>
      <c r="C844" s="22" t="s">
        <v>279</v>
      </c>
      <c r="D844" s="103">
        <v>901927808</v>
      </c>
    </row>
    <row r="845" spans="1:4" x14ac:dyDescent="0.2">
      <c r="A845" s="22" t="s">
        <v>2303</v>
      </c>
      <c r="B845" s="22" t="s">
        <v>2304</v>
      </c>
      <c r="C845" s="22" t="s">
        <v>279</v>
      </c>
      <c r="D845" s="103">
        <v>742924416</v>
      </c>
    </row>
    <row r="846" spans="1:4" x14ac:dyDescent="0.2">
      <c r="A846" s="22" t="s">
        <v>2305</v>
      </c>
      <c r="B846" s="22" t="s">
        <v>2306</v>
      </c>
      <c r="C846" s="22" t="s">
        <v>279</v>
      </c>
      <c r="D846" s="103">
        <v>2900630272</v>
      </c>
    </row>
    <row r="847" spans="1:4" x14ac:dyDescent="0.2">
      <c r="A847" s="22" t="s">
        <v>2307</v>
      </c>
      <c r="B847" s="22" t="s">
        <v>2308</v>
      </c>
      <c r="C847" s="22" t="s">
        <v>279</v>
      </c>
      <c r="D847" s="103">
        <v>2880857088</v>
      </c>
    </row>
    <row r="848" spans="1:4" x14ac:dyDescent="0.2">
      <c r="A848" s="22" t="s">
        <v>2309</v>
      </c>
      <c r="B848" s="22" t="s">
        <v>2310</v>
      </c>
      <c r="C848" s="22" t="s">
        <v>279</v>
      </c>
      <c r="D848" s="103">
        <v>995210368</v>
      </c>
    </row>
    <row r="849" spans="1:4" x14ac:dyDescent="0.2">
      <c r="A849" s="22" t="s">
        <v>2311</v>
      </c>
      <c r="B849" s="22" t="s">
        <v>2312</v>
      </c>
      <c r="C849" s="22" t="s">
        <v>279</v>
      </c>
      <c r="D849" s="103">
        <v>584499904</v>
      </c>
    </row>
    <row r="850" spans="1:4" x14ac:dyDescent="0.2">
      <c r="A850" s="22" t="s">
        <v>2313</v>
      </c>
      <c r="B850" s="22" t="s">
        <v>2314</v>
      </c>
      <c r="C850" s="22" t="s">
        <v>279</v>
      </c>
      <c r="D850" s="103">
        <v>6231667200</v>
      </c>
    </row>
    <row r="851" spans="1:4" x14ac:dyDescent="0.2">
      <c r="A851" s="22" t="s">
        <v>2315</v>
      </c>
      <c r="B851" s="22" t="s">
        <v>2316</v>
      </c>
      <c r="C851" s="22" t="s">
        <v>279</v>
      </c>
      <c r="D851" s="103">
        <v>2568100608</v>
      </c>
    </row>
    <row r="852" spans="1:4" x14ac:dyDescent="0.2">
      <c r="A852" s="22" t="s">
        <v>2317</v>
      </c>
      <c r="B852" s="22" t="s">
        <v>2318</v>
      </c>
      <c r="C852" s="22" t="s">
        <v>279</v>
      </c>
      <c r="D852" s="103">
        <v>1456661888</v>
      </c>
    </row>
    <row r="853" spans="1:4" x14ac:dyDescent="0.2">
      <c r="A853" s="22" t="s">
        <v>2319</v>
      </c>
      <c r="B853" s="22" t="s">
        <v>2320</v>
      </c>
      <c r="C853" s="22" t="s">
        <v>279</v>
      </c>
      <c r="D853" s="103">
        <v>1068847040</v>
      </c>
    </row>
    <row r="854" spans="1:4" x14ac:dyDescent="0.2">
      <c r="A854" s="22" t="s">
        <v>2321</v>
      </c>
      <c r="B854" s="22" t="s">
        <v>2322</v>
      </c>
      <c r="C854" s="22" t="s">
        <v>279</v>
      </c>
      <c r="D854" s="103">
        <v>1753975424</v>
      </c>
    </row>
    <row r="855" spans="1:4" x14ac:dyDescent="0.2">
      <c r="A855" s="22" t="s">
        <v>2323</v>
      </c>
      <c r="B855" s="22" t="s">
        <v>2324</v>
      </c>
      <c r="C855" s="22" t="s">
        <v>292</v>
      </c>
      <c r="D855" s="103">
        <v>281078656</v>
      </c>
    </row>
    <row r="856" spans="1:4" x14ac:dyDescent="0.2">
      <c r="A856" s="22" t="s">
        <v>2325</v>
      </c>
      <c r="B856" s="22" t="s">
        <v>2326</v>
      </c>
      <c r="C856" s="22" t="s">
        <v>292</v>
      </c>
      <c r="D856" s="103">
        <v>972515456</v>
      </c>
    </row>
    <row r="857" spans="1:4" x14ac:dyDescent="0.2">
      <c r="A857" s="22" t="s">
        <v>2327</v>
      </c>
      <c r="B857" s="22" t="s">
        <v>2328</v>
      </c>
      <c r="C857" s="22" t="s">
        <v>292</v>
      </c>
      <c r="D857" s="103">
        <v>453671648</v>
      </c>
    </row>
    <row r="858" spans="1:4" x14ac:dyDescent="0.2">
      <c r="A858" s="22" t="s">
        <v>2329</v>
      </c>
      <c r="B858" s="22" t="s">
        <v>2330</v>
      </c>
      <c r="C858" s="22" t="s">
        <v>292</v>
      </c>
      <c r="D858" s="103">
        <v>1546614144</v>
      </c>
    </row>
    <row r="859" spans="1:4" x14ac:dyDescent="0.2">
      <c r="A859" s="22" t="s">
        <v>2331</v>
      </c>
      <c r="B859" s="22" t="s">
        <v>2332</v>
      </c>
      <c r="C859" s="22" t="s">
        <v>292</v>
      </c>
      <c r="D859" s="103">
        <v>2907082752</v>
      </c>
    </row>
    <row r="860" spans="1:4" x14ac:dyDescent="0.2">
      <c r="A860" s="22" t="s">
        <v>2333</v>
      </c>
      <c r="B860" s="22" t="s">
        <v>2334</v>
      </c>
      <c r="C860" s="22" t="s">
        <v>292</v>
      </c>
      <c r="D860" s="103">
        <v>131387288</v>
      </c>
    </row>
    <row r="861" spans="1:4" x14ac:dyDescent="0.2">
      <c r="A861" s="22" t="s">
        <v>2335</v>
      </c>
      <c r="B861" s="22" t="s">
        <v>2336</v>
      </c>
      <c r="C861" s="22" t="s">
        <v>292</v>
      </c>
      <c r="D861" s="103">
        <v>1175354112</v>
      </c>
    </row>
    <row r="862" spans="1:4" x14ac:dyDescent="0.2">
      <c r="A862" s="22" t="s">
        <v>2337</v>
      </c>
      <c r="B862" s="22" t="s">
        <v>2338</v>
      </c>
      <c r="C862" s="22" t="s">
        <v>292</v>
      </c>
      <c r="D862" s="103">
        <v>293474144</v>
      </c>
    </row>
    <row r="863" spans="1:4" x14ac:dyDescent="0.2">
      <c r="A863" s="22" t="s">
        <v>2339</v>
      </c>
      <c r="B863" s="22" t="s">
        <v>2340</v>
      </c>
      <c r="C863" s="22" t="s">
        <v>292</v>
      </c>
      <c r="D863" s="103">
        <v>448117024</v>
      </c>
    </row>
    <row r="864" spans="1:4" x14ac:dyDescent="0.2">
      <c r="A864" s="22" t="s">
        <v>2341</v>
      </c>
      <c r="B864" s="22" t="s">
        <v>2342</v>
      </c>
      <c r="C864" s="22" t="s">
        <v>292</v>
      </c>
      <c r="D864" s="103">
        <v>424397824</v>
      </c>
    </row>
    <row r="865" spans="1:4" x14ac:dyDescent="0.2">
      <c r="A865" s="22" t="s">
        <v>2343</v>
      </c>
      <c r="B865" s="22" t="s">
        <v>2344</v>
      </c>
      <c r="C865" s="22" t="s">
        <v>292</v>
      </c>
      <c r="D865" s="103">
        <v>655122496</v>
      </c>
    </row>
    <row r="866" spans="1:4" x14ac:dyDescent="0.2">
      <c r="A866" s="22" t="s">
        <v>2345</v>
      </c>
      <c r="B866" s="22" t="s">
        <v>2346</v>
      </c>
      <c r="C866" s="22" t="s">
        <v>292</v>
      </c>
      <c r="D866" s="103">
        <v>176278496</v>
      </c>
    </row>
    <row r="867" spans="1:4" x14ac:dyDescent="0.2">
      <c r="A867" s="22" t="s">
        <v>2347</v>
      </c>
      <c r="B867" s="22" t="s">
        <v>2348</v>
      </c>
      <c r="C867" s="22" t="s">
        <v>292</v>
      </c>
      <c r="D867" s="103">
        <v>1220448000</v>
      </c>
    </row>
    <row r="868" spans="1:4" x14ac:dyDescent="0.2">
      <c r="A868" s="22" t="s">
        <v>2349</v>
      </c>
      <c r="B868" s="22" t="s">
        <v>2350</v>
      </c>
      <c r="C868" s="22" t="s">
        <v>292</v>
      </c>
      <c r="D868" s="103">
        <v>3864670976</v>
      </c>
    </row>
    <row r="869" spans="1:4" x14ac:dyDescent="0.2">
      <c r="A869" s="22" t="s">
        <v>2351</v>
      </c>
      <c r="B869" s="22" t="s">
        <v>2352</v>
      </c>
      <c r="C869" s="22" t="s">
        <v>292</v>
      </c>
      <c r="D869" s="103">
        <v>973277312</v>
      </c>
    </row>
    <row r="870" spans="1:4" x14ac:dyDescent="0.2">
      <c r="A870" s="22" t="s">
        <v>2353</v>
      </c>
      <c r="B870" s="22" t="s">
        <v>2354</v>
      </c>
      <c r="C870" s="22" t="s">
        <v>292</v>
      </c>
      <c r="D870" s="103">
        <v>1835811328</v>
      </c>
    </row>
    <row r="871" spans="1:4" x14ac:dyDescent="0.2">
      <c r="A871" s="22" t="s">
        <v>2355</v>
      </c>
      <c r="B871" s="22" t="s">
        <v>2356</v>
      </c>
      <c r="C871" s="22" t="s">
        <v>292</v>
      </c>
      <c r="D871" s="103">
        <v>993106048</v>
      </c>
    </row>
    <row r="872" spans="1:4" x14ac:dyDescent="0.2">
      <c r="A872" s="22" t="s">
        <v>2357</v>
      </c>
      <c r="B872" s="22" t="s">
        <v>2358</v>
      </c>
      <c r="C872" s="22" t="s">
        <v>292</v>
      </c>
      <c r="D872" s="103">
        <v>924634368</v>
      </c>
    </row>
    <row r="873" spans="1:4" x14ac:dyDescent="0.2">
      <c r="A873" s="22" t="s">
        <v>2359</v>
      </c>
      <c r="B873" s="22" t="s">
        <v>2360</v>
      </c>
      <c r="C873" s="22" t="s">
        <v>292</v>
      </c>
      <c r="D873" s="103">
        <v>756995776</v>
      </c>
    </row>
    <row r="874" spans="1:4" x14ac:dyDescent="0.2">
      <c r="A874" s="22" t="s">
        <v>2361</v>
      </c>
      <c r="B874" s="22" t="s">
        <v>2362</v>
      </c>
      <c r="C874" s="22" t="s">
        <v>292</v>
      </c>
      <c r="D874" s="103">
        <v>113944000</v>
      </c>
    </row>
    <row r="875" spans="1:4" x14ac:dyDescent="0.2">
      <c r="A875" s="22" t="s">
        <v>2363</v>
      </c>
      <c r="B875" s="22" t="s">
        <v>2364</v>
      </c>
      <c r="C875" s="22" t="s">
        <v>292</v>
      </c>
      <c r="D875" s="103">
        <v>1862542464</v>
      </c>
    </row>
    <row r="876" spans="1:4" x14ac:dyDescent="0.2">
      <c r="A876" s="22" t="s">
        <v>2365</v>
      </c>
      <c r="B876" s="22" t="s">
        <v>2366</v>
      </c>
      <c r="C876" s="22" t="s">
        <v>292</v>
      </c>
      <c r="D876" s="103">
        <v>261397856</v>
      </c>
    </row>
    <row r="877" spans="1:4" x14ac:dyDescent="0.2">
      <c r="A877" s="22" t="s">
        <v>2367</v>
      </c>
      <c r="B877" s="22" t="s">
        <v>2368</v>
      </c>
      <c r="C877" s="22" t="s">
        <v>292</v>
      </c>
      <c r="D877" s="103">
        <v>413691968</v>
      </c>
    </row>
    <row r="878" spans="1:4" x14ac:dyDescent="0.2">
      <c r="A878" s="22" t="s">
        <v>2369</v>
      </c>
      <c r="B878" s="22" t="s">
        <v>2370</v>
      </c>
      <c r="C878" s="22" t="s">
        <v>292</v>
      </c>
      <c r="D878" s="103">
        <v>2505268736</v>
      </c>
    </row>
    <row r="879" spans="1:4" x14ac:dyDescent="0.2">
      <c r="A879" s="22" t="s">
        <v>2371</v>
      </c>
      <c r="B879" s="22" t="s">
        <v>2372</v>
      </c>
      <c r="C879" s="22" t="s">
        <v>292</v>
      </c>
      <c r="D879" s="103">
        <v>575669824</v>
      </c>
    </row>
    <row r="880" spans="1:4" x14ac:dyDescent="0.2">
      <c r="A880" s="22" t="s">
        <v>2373</v>
      </c>
      <c r="B880" s="22" t="s">
        <v>2374</v>
      </c>
      <c r="C880" s="22" t="s">
        <v>292</v>
      </c>
      <c r="D880" s="103">
        <v>231402304</v>
      </c>
    </row>
    <row r="881" spans="1:4" x14ac:dyDescent="0.2">
      <c r="A881" s="22" t="s">
        <v>2375</v>
      </c>
      <c r="B881" s="22" t="s">
        <v>2376</v>
      </c>
      <c r="C881" s="22" t="s">
        <v>292</v>
      </c>
      <c r="D881" s="103">
        <v>200959104</v>
      </c>
    </row>
    <row r="882" spans="1:4" x14ac:dyDescent="0.2">
      <c r="A882" s="22" t="s">
        <v>2377</v>
      </c>
      <c r="B882" s="22" t="s">
        <v>2378</v>
      </c>
      <c r="C882" s="22" t="s">
        <v>292</v>
      </c>
      <c r="D882" s="103">
        <v>547126016</v>
      </c>
    </row>
    <row r="883" spans="1:4" x14ac:dyDescent="0.2">
      <c r="A883" s="22" t="s">
        <v>2379</v>
      </c>
      <c r="B883" s="22" t="s">
        <v>2380</v>
      </c>
      <c r="C883" s="22" t="s">
        <v>292</v>
      </c>
      <c r="D883" s="103">
        <v>2905337088</v>
      </c>
    </row>
    <row r="884" spans="1:4" x14ac:dyDescent="0.2">
      <c r="A884" s="22" t="s">
        <v>2381</v>
      </c>
      <c r="B884" s="22" t="s">
        <v>2382</v>
      </c>
      <c r="C884" s="22" t="s">
        <v>292</v>
      </c>
      <c r="D884" s="103">
        <v>3079201024</v>
      </c>
    </row>
    <row r="885" spans="1:4" x14ac:dyDescent="0.2">
      <c r="A885" s="22" t="s">
        <v>2383</v>
      </c>
      <c r="B885" s="22" t="s">
        <v>2384</v>
      </c>
      <c r="C885" s="22" t="s">
        <v>292</v>
      </c>
      <c r="D885" s="103">
        <v>782298432</v>
      </c>
    </row>
    <row r="886" spans="1:4" x14ac:dyDescent="0.2">
      <c r="A886" s="22" t="s">
        <v>2385</v>
      </c>
      <c r="B886" s="22" t="s">
        <v>2386</v>
      </c>
      <c r="C886" s="22" t="s">
        <v>292</v>
      </c>
      <c r="D886" s="103">
        <v>1404398208</v>
      </c>
    </row>
    <row r="887" spans="1:4" x14ac:dyDescent="0.2">
      <c r="A887" s="22" t="s">
        <v>2387</v>
      </c>
      <c r="B887" s="22" t="s">
        <v>2388</v>
      </c>
      <c r="C887" s="22" t="s">
        <v>292</v>
      </c>
      <c r="D887" s="103">
        <v>1863619584</v>
      </c>
    </row>
    <row r="888" spans="1:4" x14ac:dyDescent="0.2">
      <c r="A888" s="22" t="s">
        <v>2389</v>
      </c>
      <c r="B888" s="22" t="s">
        <v>2390</v>
      </c>
      <c r="C888" s="22" t="s">
        <v>292</v>
      </c>
      <c r="D888" s="103">
        <v>655402624</v>
      </c>
    </row>
    <row r="889" spans="1:4" x14ac:dyDescent="0.2">
      <c r="A889" s="22" t="s">
        <v>2391</v>
      </c>
      <c r="B889" s="22" t="s">
        <v>2392</v>
      </c>
      <c r="C889" s="22" t="s">
        <v>292</v>
      </c>
      <c r="D889" s="103">
        <v>3340402176</v>
      </c>
    </row>
    <row r="890" spans="1:4" x14ac:dyDescent="0.2">
      <c r="A890" s="22" t="s">
        <v>2393</v>
      </c>
      <c r="B890" s="22" t="s">
        <v>2394</v>
      </c>
      <c r="C890" s="22" t="s">
        <v>292</v>
      </c>
      <c r="D890" s="103">
        <v>324167200</v>
      </c>
    </row>
    <row r="891" spans="1:4" x14ac:dyDescent="0.2">
      <c r="A891" s="22" t="s">
        <v>2395</v>
      </c>
      <c r="B891" s="22" t="s">
        <v>2396</v>
      </c>
      <c r="C891" s="22" t="s">
        <v>292</v>
      </c>
      <c r="D891" s="103">
        <v>1452726784</v>
      </c>
    </row>
    <row r="892" spans="1:4" x14ac:dyDescent="0.2">
      <c r="A892" s="22" t="s">
        <v>2397</v>
      </c>
      <c r="B892" s="22" t="s">
        <v>2398</v>
      </c>
      <c r="C892" s="22" t="s">
        <v>292</v>
      </c>
      <c r="D892" s="103">
        <v>1087387520</v>
      </c>
    </row>
    <row r="893" spans="1:4" x14ac:dyDescent="0.2">
      <c r="A893" s="22" t="s">
        <v>2399</v>
      </c>
      <c r="B893" s="22" t="s">
        <v>2400</v>
      </c>
      <c r="C893" s="22" t="s">
        <v>292</v>
      </c>
      <c r="D893" s="103">
        <v>396455936</v>
      </c>
    </row>
    <row r="894" spans="1:4" x14ac:dyDescent="0.2">
      <c r="A894" s="22" t="s">
        <v>2401</v>
      </c>
      <c r="B894" s="22" t="s">
        <v>2402</v>
      </c>
      <c r="C894" s="22" t="s">
        <v>292</v>
      </c>
      <c r="D894" s="103">
        <v>2755273472</v>
      </c>
    </row>
    <row r="895" spans="1:4" x14ac:dyDescent="0.2">
      <c r="A895" s="22" t="s">
        <v>2403</v>
      </c>
      <c r="B895" s="22" t="s">
        <v>2404</v>
      </c>
      <c r="C895" s="22" t="s">
        <v>292</v>
      </c>
      <c r="D895" s="103">
        <v>1465798400</v>
      </c>
    </row>
    <row r="896" spans="1:4" x14ac:dyDescent="0.2">
      <c r="A896" s="22" t="s">
        <v>2405</v>
      </c>
      <c r="B896" s="22" t="s">
        <v>2406</v>
      </c>
      <c r="C896" s="22" t="s">
        <v>292</v>
      </c>
      <c r="D896" s="103">
        <v>594359808</v>
      </c>
    </row>
    <row r="897" spans="1:4" x14ac:dyDescent="0.2">
      <c r="A897" s="22" t="s">
        <v>2407</v>
      </c>
      <c r="B897" s="22" t="s">
        <v>2408</v>
      </c>
      <c r="C897" s="22" t="s">
        <v>292</v>
      </c>
      <c r="D897" s="103">
        <v>118973952</v>
      </c>
    </row>
    <row r="898" spans="1:4" x14ac:dyDescent="0.2">
      <c r="A898" s="22" t="s">
        <v>2409</v>
      </c>
      <c r="B898" s="22" t="s">
        <v>2410</v>
      </c>
      <c r="C898" s="22" t="s">
        <v>292</v>
      </c>
      <c r="D898" s="103">
        <v>670839936</v>
      </c>
    </row>
    <row r="899" spans="1:4" x14ac:dyDescent="0.2">
      <c r="A899" s="22" t="s">
        <v>2411</v>
      </c>
      <c r="B899" s="22" t="s">
        <v>2412</v>
      </c>
      <c r="C899" s="22" t="s">
        <v>292</v>
      </c>
      <c r="D899" s="103">
        <v>4232754432</v>
      </c>
    </row>
    <row r="900" spans="1:4" x14ac:dyDescent="0.2">
      <c r="A900" s="22" t="s">
        <v>2413</v>
      </c>
      <c r="B900" s="22" t="s">
        <v>2414</v>
      </c>
      <c r="C900" s="22" t="s">
        <v>292</v>
      </c>
      <c r="D900" s="103">
        <v>638989504</v>
      </c>
    </row>
    <row r="901" spans="1:4" x14ac:dyDescent="0.2">
      <c r="A901" s="22" t="s">
        <v>2415</v>
      </c>
      <c r="B901" s="22" t="s">
        <v>2416</v>
      </c>
      <c r="C901" s="22" t="s">
        <v>292</v>
      </c>
      <c r="D901" s="103">
        <v>1390668928</v>
      </c>
    </row>
    <row r="902" spans="1:4" x14ac:dyDescent="0.2">
      <c r="A902" s="22" t="s">
        <v>2417</v>
      </c>
      <c r="B902" s="22" t="s">
        <v>2418</v>
      </c>
      <c r="C902" s="22" t="s">
        <v>292</v>
      </c>
      <c r="D902" s="103">
        <v>5943029760</v>
      </c>
    </row>
    <row r="903" spans="1:4" x14ac:dyDescent="0.2">
      <c r="A903" s="22" t="s">
        <v>2419</v>
      </c>
      <c r="B903" s="22" t="s">
        <v>2420</v>
      </c>
      <c r="C903" s="22" t="s">
        <v>292</v>
      </c>
      <c r="D903" s="103">
        <v>5297663488</v>
      </c>
    </row>
    <row r="904" spans="1:4" x14ac:dyDescent="0.2">
      <c r="A904" s="22" t="s">
        <v>2421</v>
      </c>
      <c r="B904" s="22" t="s">
        <v>2422</v>
      </c>
      <c r="C904" s="22" t="s">
        <v>292</v>
      </c>
      <c r="D904" s="103">
        <v>3741555200</v>
      </c>
    </row>
    <row r="905" spans="1:4" x14ac:dyDescent="0.2">
      <c r="A905" s="22" t="s">
        <v>2423</v>
      </c>
      <c r="B905" s="22" t="s">
        <v>2424</v>
      </c>
      <c r="C905" s="22" t="s">
        <v>292</v>
      </c>
      <c r="D905" s="103">
        <v>2044082176</v>
      </c>
    </row>
    <row r="906" spans="1:4" x14ac:dyDescent="0.2">
      <c r="A906" s="22" t="s">
        <v>2425</v>
      </c>
      <c r="B906" s="22" t="s">
        <v>2426</v>
      </c>
      <c r="C906" s="22" t="s">
        <v>292</v>
      </c>
      <c r="D906" s="103">
        <v>860017600</v>
      </c>
    </row>
    <row r="907" spans="1:4" x14ac:dyDescent="0.2">
      <c r="A907" s="22" t="s">
        <v>2427</v>
      </c>
      <c r="B907" s="22" t="s">
        <v>2428</v>
      </c>
      <c r="C907" s="22" t="s">
        <v>292</v>
      </c>
      <c r="D907" s="103">
        <v>4917536256</v>
      </c>
    </row>
    <row r="908" spans="1:4" x14ac:dyDescent="0.2">
      <c r="A908" s="22" t="s">
        <v>2429</v>
      </c>
      <c r="B908" s="22" t="s">
        <v>2430</v>
      </c>
      <c r="C908" s="22" t="s">
        <v>292</v>
      </c>
      <c r="D908" s="103">
        <v>805857344</v>
      </c>
    </row>
    <row r="909" spans="1:4" x14ac:dyDescent="0.2">
      <c r="A909" s="22" t="s">
        <v>2431</v>
      </c>
      <c r="B909" s="22" t="s">
        <v>2432</v>
      </c>
      <c r="C909" s="22" t="s">
        <v>292</v>
      </c>
      <c r="D909" s="103">
        <v>2297060864</v>
      </c>
    </row>
    <row r="910" spans="1:4" x14ac:dyDescent="0.2">
      <c r="A910" s="22" t="s">
        <v>2433</v>
      </c>
      <c r="B910" s="22" t="s">
        <v>2434</v>
      </c>
      <c r="C910" s="22" t="s">
        <v>292</v>
      </c>
      <c r="D910" s="103">
        <v>530492992</v>
      </c>
    </row>
    <row r="911" spans="1:4" x14ac:dyDescent="0.2">
      <c r="A911" s="22" t="s">
        <v>2435</v>
      </c>
      <c r="B911" s="22" t="s">
        <v>2436</v>
      </c>
      <c r="C911" s="22" t="s">
        <v>365</v>
      </c>
      <c r="D911" s="103">
        <v>791043136</v>
      </c>
    </row>
    <row r="912" spans="1:4" x14ac:dyDescent="0.2">
      <c r="A912" s="22" t="s">
        <v>2437</v>
      </c>
      <c r="B912" s="22" t="s">
        <v>2438</v>
      </c>
      <c r="C912" s="22" t="s">
        <v>365</v>
      </c>
      <c r="D912" s="103">
        <v>628571520</v>
      </c>
    </row>
    <row r="913" spans="1:4" x14ac:dyDescent="0.2">
      <c r="A913" s="22" t="s">
        <v>2439</v>
      </c>
      <c r="B913" s="22" t="s">
        <v>2440</v>
      </c>
      <c r="C913" s="22" t="s">
        <v>365</v>
      </c>
      <c r="D913" s="103">
        <v>371155680</v>
      </c>
    </row>
    <row r="914" spans="1:4" x14ac:dyDescent="0.2">
      <c r="A914" s="22" t="s">
        <v>2441</v>
      </c>
      <c r="B914" s="22" t="s">
        <v>2442</v>
      </c>
      <c r="C914" s="22" t="s">
        <v>365</v>
      </c>
      <c r="D914" s="103">
        <v>582097536</v>
      </c>
    </row>
    <row r="915" spans="1:4" x14ac:dyDescent="0.2">
      <c r="A915" s="22" t="s">
        <v>2443</v>
      </c>
      <c r="B915" s="22" t="s">
        <v>2444</v>
      </c>
      <c r="C915" s="22" t="s">
        <v>365</v>
      </c>
      <c r="D915" s="103">
        <v>827243008</v>
      </c>
    </row>
    <row r="916" spans="1:4" x14ac:dyDescent="0.2">
      <c r="A916" s="22" t="s">
        <v>2445</v>
      </c>
      <c r="B916" s="22" t="s">
        <v>2446</v>
      </c>
      <c r="C916" s="22" t="s">
        <v>365</v>
      </c>
      <c r="D916" s="103">
        <v>531865536</v>
      </c>
    </row>
    <row r="917" spans="1:4" x14ac:dyDescent="0.2">
      <c r="A917" s="22" t="s">
        <v>2447</v>
      </c>
      <c r="B917" s="22" t="s">
        <v>2448</v>
      </c>
      <c r="C917" s="22" t="s">
        <v>365</v>
      </c>
      <c r="D917" s="103">
        <v>610640064</v>
      </c>
    </row>
    <row r="918" spans="1:4" x14ac:dyDescent="0.2">
      <c r="A918" s="22" t="s">
        <v>2449</v>
      </c>
      <c r="B918" s="22" t="s">
        <v>2450</v>
      </c>
      <c r="C918" s="22" t="s">
        <v>365</v>
      </c>
      <c r="D918" s="103">
        <v>2075225600</v>
      </c>
    </row>
    <row r="919" spans="1:4" x14ac:dyDescent="0.2">
      <c r="A919" s="22" t="s">
        <v>2451</v>
      </c>
      <c r="B919" s="22" t="s">
        <v>2452</v>
      </c>
      <c r="C919" s="22" t="s">
        <v>365</v>
      </c>
      <c r="D919" s="103">
        <v>1555187200</v>
      </c>
    </row>
    <row r="920" spans="1:4" x14ac:dyDescent="0.2">
      <c r="A920" s="22" t="s">
        <v>2453</v>
      </c>
      <c r="B920" s="22" t="s">
        <v>2454</v>
      </c>
      <c r="C920" s="22" t="s">
        <v>365</v>
      </c>
      <c r="D920" s="103">
        <v>3221945856</v>
      </c>
    </row>
    <row r="921" spans="1:4" x14ac:dyDescent="0.2">
      <c r="A921" s="22" t="s">
        <v>2455</v>
      </c>
      <c r="B921" s="22" t="s">
        <v>2456</v>
      </c>
      <c r="C921" s="22" t="s">
        <v>365</v>
      </c>
      <c r="D921" s="103">
        <v>1284678144</v>
      </c>
    </row>
    <row r="922" spans="1:4" x14ac:dyDescent="0.2">
      <c r="A922" s="22" t="s">
        <v>2457</v>
      </c>
      <c r="B922" s="22" t="s">
        <v>2458</v>
      </c>
      <c r="C922" s="22" t="s">
        <v>365</v>
      </c>
      <c r="D922" s="103">
        <v>1581662592</v>
      </c>
    </row>
    <row r="923" spans="1:4" x14ac:dyDescent="0.2">
      <c r="A923" s="22" t="s">
        <v>2459</v>
      </c>
      <c r="B923" s="22" t="s">
        <v>2460</v>
      </c>
      <c r="C923" s="22" t="s">
        <v>365</v>
      </c>
      <c r="D923" s="103">
        <v>3435348736</v>
      </c>
    </row>
    <row r="924" spans="1:4" x14ac:dyDescent="0.2">
      <c r="A924" s="22" t="s">
        <v>2461</v>
      </c>
      <c r="B924" s="22" t="s">
        <v>2462</v>
      </c>
      <c r="C924" s="22" t="s">
        <v>365</v>
      </c>
      <c r="D924" s="103">
        <v>862111936</v>
      </c>
    </row>
    <row r="925" spans="1:4" x14ac:dyDescent="0.2">
      <c r="A925" s="22" t="s">
        <v>2463</v>
      </c>
      <c r="B925" s="22" t="s">
        <v>2464</v>
      </c>
      <c r="C925" s="22" t="s">
        <v>365</v>
      </c>
      <c r="D925" s="103">
        <v>973528768</v>
      </c>
    </row>
    <row r="926" spans="1:4" x14ac:dyDescent="0.2">
      <c r="A926" s="22" t="s">
        <v>2465</v>
      </c>
      <c r="B926" s="22" t="s">
        <v>2466</v>
      </c>
      <c r="C926" s="22" t="s">
        <v>365</v>
      </c>
      <c r="D926" s="103">
        <v>759379776</v>
      </c>
    </row>
    <row r="927" spans="1:4" x14ac:dyDescent="0.2">
      <c r="A927" s="22" t="s">
        <v>2467</v>
      </c>
      <c r="B927" s="22" t="s">
        <v>2468</v>
      </c>
      <c r="C927" s="22" t="s">
        <v>365</v>
      </c>
      <c r="D927" s="103">
        <v>1574849792</v>
      </c>
    </row>
    <row r="928" spans="1:4" x14ac:dyDescent="0.2">
      <c r="A928" s="22" t="s">
        <v>2469</v>
      </c>
      <c r="B928" s="22" t="s">
        <v>2470</v>
      </c>
      <c r="C928" s="22" t="s">
        <v>365</v>
      </c>
      <c r="D928" s="103">
        <v>1989951360</v>
      </c>
    </row>
    <row r="929" spans="1:4" x14ac:dyDescent="0.2">
      <c r="A929" s="22" t="s">
        <v>2471</v>
      </c>
      <c r="B929" s="22" t="s">
        <v>2472</v>
      </c>
      <c r="C929" s="22" t="s">
        <v>365</v>
      </c>
      <c r="D929" s="103">
        <v>3625982208</v>
      </c>
    </row>
    <row r="930" spans="1:4" x14ac:dyDescent="0.2">
      <c r="A930" s="22" t="s">
        <v>2473</v>
      </c>
      <c r="B930" s="22" t="s">
        <v>2474</v>
      </c>
      <c r="C930" s="22" t="s">
        <v>365</v>
      </c>
      <c r="D930" s="103">
        <v>3205056256</v>
      </c>
    </row>
    <row r="931" spans="1:4" x14ac:dyDescent="0.2">
      <c r="A931" s="22" t="s">
        <v>2475</v>
      </c>
      <c r="B931" s="22" t="s">
        <v>2476</v>
      </c>
      <c r="C931" s="22" t="s">
        <v>365</v>
      </c>
      <c r="D931" s="103">
        <v>1062858816</v>
      </c>
    </row>
    <row r="932" spans="1:4" x14ac:dyDescent="0.2">
      <c r="A932" s="22" t="s">
        <v>2477</v>
      </c>
      <c r="B932" s="22" t="s">
        <v>2478</v>
      </c>
      <c r="C932" s="22" t="s">
        <v>365</v>
      </c>
      <c r="D932" s="103">
        <v>2643240704</v>
      </c>
    </row>
    <row r="933" spans="1:4" x14ac:dyDescent="0.2">
      <c r="A933" s="22" t="s">
        <v>2479</v>
      </c>
      <c r="B933" s="22" t="s">
        <v>2480</v>
      </c>
      <c r="C933" s="22" t="s">
        <v>365</v>
      </c>
      <c r="D933" s="103">
        <v>4808187392</v>
      </c>
    </row>
    <row r="934" spans="1:4" x14ac:dyDescent="0.2">
      <c r="A934" s="22" t="s">
        <v>2481</v>
      </c>
      <c r="B934" s="22" t="s">
        <v>2482</v>
      </c>
      <c r="C934" s="22" t="s">
        <v>365</v>
      </c>
      <c r="D934" s="103">
        <v>1251524224</v>
      </c>
    </row>
    <row r="935" spans="1:4" x14ac:dyDescent="0.2">
      <c r="A935" s="22" t="s">
        <v>2483</v>
      </c>
      <c r="B935" s="22" t="s">
        <v>2484</v>
      </c>
      <c r="C935" s="22" t="s">
        <v>365</v>
      </c>
      <c r="D935" s="103">
        <v>2687987456</v>
      </c>
    </row>
    <row r="936" spans="1:4" x14ac:dyDescent="0.2">
      <c r="A936" s="22" t="s">
        <v>2485</v>
      </c>
      <c r="B936" s="22" t="s">
        <v>2486</v>
      </c>
      <c r="C936" s="22" t="s">
        <v>365</v>
      </c>
      <c r="D936" s="103">
        <v>1820658432</v>
      </c>
    </row>
    <row r="937" spans="1:4" x14ac:dyDescent="0.2">
      <c r="A937" s="22" t="s">
        <v>2487</v>
      </c>
      <c r="B937" s="22" t="s">
        <v>2488</v>
      </c>
      <c r="C937" s="22" t="s">
        <v>365</v>
      </c>
      <c r="D937" s="103">
        <v>2719068416</v>
      </c>
    </row>
    <row r="938" spans="1:4" x14ac:dyDescent="0.2">
      <c r="A938" s="22" t="s">
        <v>2489</v>
      </c>
      <c r="B938" s="22" t="s">
        <v>2490</v>
      </c>
      <c r="C938" s="22" t="s">
        <v>365</v>
      </c>
      <c r="D938" s="103">
        <v>2607977984</v>
      </c>
    </row>
    <row r="939" spans="1:4" x14ac:dyDescent="0.2">
      <c r="A939" s="22" t="s">
        <v>2491</v>
      </c>
      <c r="B939" s="22" t="s">
        <v>2492</v>
      </c>
      <c r="C939" s="22" t="s">
        <v>365</v>
      </c>
      <c r="D939" s="103">
        <v>5335673856</v>
      </c>
    </row>
    <row r="940" spans="1:4" x14ac:dyDescent="0.2">
      <c r="A940" s="22" t="s">
        <v>2493</v>
      </c>
      <c r="B940" s="22" t="s">
        <v>2494</v>
      </c>
      <c r="C940" s="22" t="s">
        <v>365</v>
      </c>
      <c r="D940" s="103">
        <v>2270744064</v>
      </c>
    </row>
    <row r="941" spans="1:4" x14ac:dyDescent="0.2">
      <c r="A941" s="22" t="s">
        <v>2495</v>
      </c>
      <c r="B941" s="22" t="s">
        <v>2496</v>
      </c>
      <c r="C941" s="22" t="s">
        <v>365</v>
      </c>
      <c r="D941" s="103">
        <v>5356763136</v>
      </c>
    </row>
    <row r="942" spans="1:4" x14ac:dyDescent="0.2">
      <c r="A942" s="22" t="s">
        <v>2497</v>
      </c>
      <c r="B942" s="22" t="s">
        <v>2498</v>
      </c>
      <c r="C942" s="22" t="s">
        <v>365</v>
      </c>
      <c r="D942" s="103">
        <v>2839951104</v>
      </c>
    </row>
    <row r="943" spans="1:4" x14ac:dyDescent="0.2">
      <c r="A943" s="22" t="s">
        <v>2499</v>
      </c>
      <c r="B943" s="22" t="s">
        <v>2500</v>
      </c>
      <c r="C943" s="22" t="s">
        <v>365</v>
      </c>
      <c r="D943" s="103">
        <v>1865585792</v>
      </c>
    </row>
    <row r="944" spans="1:4" x14ac:dyDescent="0.2">
      <c r="A944" s="22" t="s">
        <v>2501</v>
      </c>
      <c r="B944" s="22" t="s">
        <v>2502</v>
      </c>
      <c r="C944" s="22" t="s">
        <v>365</v>
      </c>
      <c r="D944" s="103">
        <v>3778850560</v>
      </c>
    </row>
    <row r="945" spans="1:4" x14ac:dyDescent="0.2">
      <c r="A945" s="22" t="s">
        <v>2503</v>
      </c>
      <c r="B945" s="22" t="s">
        <v>2504</v>
      </c>
      <c r="C945" s="22" t="s">
        <v>365</v>
      </c>
      <c r="D945" s="103">
        <v>6693909504</v>
      </c>
    </row>
    <row r="946" spans="1:4" x14ac:dyDescent="0.2">
      <c r="A946" s="22" t="s">
        <v>2505</v>
      </c>
      <c r="B946" s="22" t="s">
        <v>2506</v>
      </c>
      <c r="C946" s="22" t="s">
        <v>365</v>
      </c>
      <c r="D946" s="103">
        <v>3479942400</v>
      </c>
    </row>
    <row r="947" spans="1:4" x14ac:dyDescent="0.2">
      <c r="A947" s="22" t="s">
        <v>2507</v>
      </c>
      <c r="B947" s="22" t="s">
        <v>2508</v>
      </c>
      <c r="C947" s="22" t="s">
        <v>365</v>
      </c>
      <c r="D947" s="103">
        <v>2131396608</v>
      </c>
    </row>
    <row r="948" spans="1:4" x14ac:dyDescent="0.2">
      <c r="A948" s="22" t="s">
        <v>2509</v>
      </c>
      <c r="B948" s="22" t="s">
        <v>2510</v>
      </c>
      <c r="C948" s="22" t="s">
        <v>365</v>
      </c>
      <c r="D948" s="103">
        <v>2488354816</v>
      </c>
    </row>
    <row r="949" spans="1:4" x14ac:dyDescent="0.2">
      <c r="A949" s="22" t="s">
        <v>2511</v>
      </c>
      <c r="B949" s="22" t="s">
        <v>2512</v>
      </c>
      <c r="C949" s="22" t="s">
        <v>365</v>
      </c>
      <c r="D949" s="103">
        <v>2380789760</v>
      </c>
    </row>
    <row r="950" spans="1:4" x14ac:dyDescent="0.2">
      <c r="A950" s="22" t="s">
        <v>2513</v>
      </c>
      <c r="B950" s="22" t="s">
        <v>2514</v>
      </c>
      <c r="C950" s="22" t="s">
        <v>365</v>
      </c>
      <c r="D950" s="103">
        <v>740524160</v>
      </c>
    </row>
    <row r="951" spans="1:4" x14ac:dyDescent="0.2">
      <c r="A951" s="22" t="s">
        <v>2515</v>
      </c>
      <c r="B951" s="22" t="s">
        <v>2516</v>
      </c>
      <c r="C951" s="22" t="s">
        <v>365</v>
      </c>
      <c r="D951" s="103">
        <v>4149009664</v>
      </c>
    </row>
    <row r="952" spans="1:4" x14ac:dyDescent="0.2">
      <c r="A952" s="22" t="s">
        <v>2517</v>
      </c>
      <c r="B952" s="22" t="s">
        <v>2518</v>
      </c>
      <c r="C952" s="22" t="s">
        <v>365</v>
      </c>
      <c r="D952" s="103">
        <v>4207659264</v>
      </c>
    </row>
    <row r="953" spans="1:4" x14ac:dyDescent="0.2">
      <c r="A953" s="22" t="s">
        <v>2519</v>
      </c>
      <c r="B953" s="22" t="s">
        <v>2520</v>
      </c>
      <c r="C953" s="22" t="s">
        <v>365</v>
      </c>
      <c r="D953" s="103">
        <v>7869087744</v>
      </c>
    </row>
    <row r="954" spans="1:4" x14ac:dyDescent="0.2">
      <c r="A954" s="22" t="s">
        <v>2521</v>
      </c>
      <c r="B954" s="22" t="s">
        <v>2522</v>
      </c>
      <c r="C954" s="22" t="s">
        <v>365</v>
      </c>
      <c r="D954" s="103">
        <v>1212745856</v>
      </c>
    </row>
    <row r="955" spans="1:4" x14ac:dyDescent="0.2">
      <c r="A955" s="22" t="s">
        <v>2523</v>
      </c>
      <c r="B955" s="22" t="s">
        <v>2524</v>
      </c>
      <c r="C955" s="22" t="s">
        <v>365</v>
      </c>
      <c r="D955" s="103">
        <v>6276078080</v>
      </c>
    </row>
    <row r="956" spans="1:4" x14ac:dyDescent="0.2">
      <c r="A956" s="22" t="s">
        <v>2525</v>
      </c>
      <c r="B956" s="22" t="s">
        <v>2526</v>
      </c>
      <c r="C956" s="22" t="s">
        <v>365</v>
      </c>
      <c r="D956" s="103">
        <v>4220028672</v>
      </c>
    </row>
    <row r="957" spans="1:4" x14ac:dyDescent="0.2">
      <c r="A957" s="22" t="s">
        <v>2527</v>
      </c>
      <c r="B957" s="22" t="s">
        <v>2528</v>
      </c>
      <c r="C957" s="22" t="s">
        <v>365</v>
      </c>
      <c r="D957" s="103">
        <v>1010177536</v>
      </c>
    </row>
    <row r="958" spans="1:4" x14ac:dyDescent="0.2">
      <c r="A958" s="22" t="s">
        <v>2529</v>
      </c>
      <c r="B958" s="22" t="s">
        <v>2530</v>
      </c>
      <c r="C958" s="22" t="s">
        <v>365</v>
      </c>
      <c r="D958" s="103">
        <v>3130392832</v>
      </c>
    </row>
    <row r="959" spans="1:4" x14ac:dyDescent="0.2">
      <c r="A959" s="22" t="s">
        <v>2531</v>
      </c>
      <c r="B959" s="22" t="s">
        <v>2532</v>
      </c>
      <c r="C959" s="22" t="s">
        <v>365</v>
      </c>
      <c r="D959" s="103">
        <v>9882098688</v>
      </c>
    </row>
    <row r="960" spans="1:4" x14ac:dyDescent="0.2">
      <c r="A960" s="22" t="s">
        <v>2533</v>
      </c>
      <c r="B960" s="22" t="s">
        <v>2534</v>
      </c>
      <c r="C960" s="22" t="s">
        <v>365</v>
      </c>
      <c r="D960" s="103">
        <v>4798441984</v>
      </c>
    </row>
    <row r="961" spans="1:4" x14ac:dyDescent="0.2">
      <c r="A961" s="22" t="s">
        <v>2535</v>
      </c>
      <c r="B961" s="22" t="s">
        <v>2536</v>
      </c>
      <c r="C961" s="22" t="s">
        <v>365</v>
      </c>
      <c r="D961" s="103">
        <v>2965988096</v>
      </c>
    </row>
    <row r="962" spans="1:4" x14ac:dyDescent="0.2">
      <c r="A962" s="22" t="s">
        <v>2537</v>
      </c>
      <c r="B962" s="22" t="s">
        <v>2538</v>
      </c>
      <c r="C962" s="22" t="s">
        <v>365</v>
      </c>
      <c r="D962" s="103">
        <v>3883001088</v>
      </c>
    </row>
    <row r="963" spans="1:4" x14ac:dyDescent="0.2">
      <c r="A963" s="22" t="s">
        <v>2539</v>
      </c>
      <c r="B963" s="22" t="s">
        <v>2540</v>
      </c>
      <c r="C963" s="22" t="s">
        <v>365</v>
      </c>
      <c r="D963" s="103">
        <v>1591616384</v>
      </c>
    </row>
    <row r="964" spans="1:4" x14ac:dyDescent="0.2">
      <c r="A964" s="22" t="s">
        <v>2541</v>
      </c>
      <c r="B964" s="22" t="s">
        <v>2542</v>
      </c>
      <c r="C964" s="22" t="s">
        <v>365</v>
      </c>
      <c r="D964" s="103">
        <v>1725088000</v>
      </c>
    </row>
    <row r="965" spans="1:4" x14ac:dyDescent="0.2">
      <c r="A965" s="22" t="s">
        <v>2543</v>
      </c>
      <c r="B965" s="22" t="s">
        <v>2544</v>
      </c>
      <c r="C965" s="22" t="s">
        <v>365</v>
      </c>
      <c r="D965" s="103">
        <v>5898221056</v>
      </c>
    </row>
    <row r="966" spans="1:4" x14ac:dyDescent="0.2">
      <c r="A966" s="22" t="s">
        <v>2545</v>
      </c>
      <c r="B966" s="22" t="s">
        <v>2546</v>
      </c>
      <c r="C966" s="22" t="s">
        <v>365</v>
      </c>
      <c r="D966" s="103">
        <v>3599323136</v>
      </c>
    </row>
    <row r="967" spans="1:4" x14ac:dyDescent="0.2">
      <c r="A967" s="22" t="s">
        <v>2547</v>
      </c>
      <c r="B967" s="22" t="s">
        <v>2548</v>
      </c>
      <c r="C967" s="22" t="s">
        <v>365</v>
      </c>
      <c r="D967" s="103">
        <v>7084787712</v>
      </c>
    </row>
    <row r="968" spans="1:4" x14ac:dyDescent="0.2">
      <c r="A968" s="22" t="s">
        <v>2549</v>
      </c>
      <c r="B968" s="22" t="s">
        <v>2550</v>
      </c>
      <c r="C968" s="22" t="s">
        <v>365</v>
      </c>
      <c r="D968" s="103">
        <v>5703044608</v>
      </c>
    </row>
    <row r="969" spans="1:4" x14ac:dyDescent="0.2">
      <c r="A969" s="22" t="s">
        <v>2551</v>
      </c>
      <c r="B969" s="22" t="s">
        <v>2552</v>
      </c>
      <c r="C969" s="22" t="s">
        <v>365</v>
      </c>
      <c r="D969" s="103">
        <v>425150816</v>
      </c>
    </row>
    <row r="970" spans="1:4" x14ac:dyDescent="0.2">
      <c r="A970" s="22" t="s">
        <v>2553</v>
      </c>
      <c r="B970" s="22" t="s">
        <v>2554</v>
      </c>
      <c r="C970" s="22" t="s">
        <v>365</v>
      </c>
      <c r="D970" s="103">
        <v>588724928</v>
      </c>
    </row>
    <row r="971" spans="1:4" x14ac:dyDescent="0.2">
      <c r="A971" s="22" t="s">
        <v>2555</v>
      </c>
      <c r="B971" s="22" t="s">
        <v>2556</v>
      </c>
      <c r="C971" s="22" t="s">
        <v>365</v>
      </c>
      <c r="D971" s="103">
        <v>4340980736</v>
      </c>
    </row>
    <row r="972" spans="1:4" x14ac:dyDescent="0.2">
      <c r="A972" s="22" t="s">
        <v>2557</v>
      </c>
      <c r="B972" s="22" t="s">
        <v>2558</v>
      </c>
      <c r="C972" s="22" t="s">
        <v>374</v>
      </c>
      <c r="D972" s="103">
        <v>1615375104</v>
      </c>
    </row>
    <row r="973" spans="1:4" x14ac:dyDescent="0.2">
      <c r="A973" s="22" t="s">
        <v>2559</v>
      </c>
      <c r="B973" s="22" t="s">
        <v>2560</v>
      </c>
      <c r="C973" s="22" t="s">
        <v>374</v>
      </c>
      <c r="D973" s="103">
        <v>3944669184</v>
      </c>
    </row>
    <row r="974" spans="1:4" x14ac:dyDescent="0.2">
      <c r="A974" s="22" t="s">
        <v>2561</v>
      </c>
      <c r="B974" s="22" t="s">
        <v>2562</v>
      </c>
      <c r="C974" s="22" t="s">
        <v>374</v>
      </c>
      <c r="D974" s="103">
        <v>3125028608</v>
      </c>
    </row>
    <row r="975" spans="1:4" x14ac:dyDescent="0.2">
      <c r="A975" s="22" t="s">
        <v>2563</v>
      </c>
      <c r="B975" s="22" t="s">
        <v>2564</v>
      </c>
      <c r="C975" s="22" t="s">
        <v>374</v>
      </c>
      <c r="D975" s="103">
        <v>1579876864</v>
      </c>
    </row>
    <row r="976" spans="1:4" x14ac:dyDescent="0.2">
      <c r="A976" s="22" t="s">
        <v>2565</v>
      </c>
      <c r="B976" s="22" t="s">
        <v>2566</v>
      </c>
      <c r="C976" s="22" t="s">
        <v>374</v>
      </c>
      <c r="D976" s="103">
        <v>2401121792</v>
      </c>
    </row>
    <row r="977" spans="1:4" x14ac:dyDescent="0.2">
      <c r="A977" s="22" t="s">
        <v>2567</v>
      </c>
      <c r="B977" s="22" t="s">
        <v>2568</v>
      </c>
      <c r="C977" s="22" t="s">
        <v>374</v>
      </c>
      <c r="D977" s="103">
        <v>2414112512</v>
      </c>
    </row>
    <row r="978" spans="1:4" x14ac:dyDescent="0.2">
      <c r="A978" s="22" t="s">
        <v>2569</v>
      </c>
      <c r="B978" s="22" t="s">
        <v>2570</v>
      </c>
      <c r="C978" s="22" t="s">
        <v>374</v>
      </c>
      <c r="D978" s="103">
        <v>2125653760</v>
      </c>
    </row>
    <row r="979" spans="1:4" x14ac:dyDescent="0.2">
      <c r="A979" s="22" t="s">
        <v>2571</v>
      </c>
      <c r="B979" s="22" t="s">
        <v>2572</v>
      </c>
      <c r="C979" s="22" t="s">
        <v>374</v>
      </c>
      <c r="D979" s="103">
        <v>3072577536</v>
      </c>
    </row>
    <row r="980" spans="1:4" x14ac:dyDescent="0.2">
      <c r="A980" s="22" t="s">
        <v>2573</v>
      </c>
      <c r="B980" s="22" t="s">
        <v>2574</v>
      </c>
      <c r="C980" s="22" t="s">
        <v>374</v>
      </c>
      <c r="D980" s="103">
        <v>850293312</v>
      </c>
    </row>
    <row r="981" spans="1:4" x14ac:dyDescent="0.2">
      <c r="A981" s="22" t="s">
        <v>2575</v>
      </c>
      <c r="B981" s="22" t="s">
        <v>2576</v>
      </c>
      <c r="C981" s="22" t="s">
        <v>374</v>
      </c>
      <c r="D981" s="103">
        <v>1564300160</v>
      </c>
    </row>
    <row r="982" spans="1:4" x14ac:dyDescent="0.2">
      <c r="A982" s="22" t="s">
        <v>2577</v>
      </c>
      <c r="B982" s="22" t="s">
        <v>2578</v>
      </c>
      <c r="C982" s="22" t="s">
        <v>374</v>
      </c>
      <c r="D982" s="103">
        <v>4188740096</v>
      </c>
    </row>
    <row r="983" spans="1:4" x14ac:dyDescent="0.2">
      <c r="A983" s="22" t="s">
        <v>2579</v>
      </c>
      <c r="B983" s="22" t="s">
        <v>2580</v>
      </c>
      <c r="C983" s="22" t="s">
        <v>374</v>
      </c>
      <c r="D983" s="103">
        <v>1627125504</v>
      </c>
    </row>
    <row r="984" spans="1:4" x14ac:dyDescent="0.2">
      <c r="A984" s="22" t="s">
        <v>2581</v>
      </c>
      <c r="B984" s="22" t="s">
        <v>2582</v>
      </c>
      <c r="C984" s="22" t="s">
        <v>374</v>
      </c>
      <c r="D984" s="103">
        <v>5486116864</v>
      </c>
    </row>
    <row r="985" spans="1:4" x14ac:dyDescent="0.2">
      <c r="A985" s="22" t="s">
        <v>2583</v>
      </c>
      <c r="B985" s="22" t="s">
        <v>2584</v>
      </c>
      <c r="C985" s="22" t="s">
        <v>374</v>
      </c>
      <c r="D985" s="103">
        <v>2220327936</v>
      </c>
    </row>
    <row r="986" spans="1:4" x14ac:dyDescent="0.2">
      <c r="A986" s="22" t="s">
        <v>2585</v>
      </c>
      <c r="B986" s="22" t="s">
        <v>2586</v>
      </c>
      <c r="C986" s="22" t="s">
        <v>374</v>
      </c>
      <c r="D986" s="103">
        <v>1546873472</v>
      </c>
    </row>
    <row r="987" spans="1:4" x14ac:dyDescent="0.2">
      <c r="A987" s="22" t="s">
        <v>2587</v>
      </c>
      <c r="B987" s="22" t="s">
        <v>2588</v>
      </c>
      <c r="C987" s="22" t="s">
        <v>374</v>
      </c>
      <c r="D987" s="103">
        <v>1925455616</v>
      </c>
    </row>
    <row r="988" spans="1:4" x14ac:dyDescent="0.2">
      <c r="A988" s="22" t="s">
        <v>2589</v>
      </c>
      <c r="B988" s="22" t="s">
        <v>2590</v>
      </c>
      <c r="C988" s="22" t="s">
        <v>374</v>
      </c>
      <c r="D988" s="103">
        <v>3631348736</v>
      </c>
    </row>
    <row r="989" spans="1:4" x14ac:dyDescent="0.2">
      <c r="A989" s="22" t="s">
        <v>2591</v>
      </c>
      <c r="B989" s="22" t="s">
        <v>2592</v>
      </c>
      <c r="C989" s="22" t="s">
        <v>374</v>
      </c>
      <c r="D989" s="103">
        <v>1994857856</v>
      </c>
    </row>
    <row r="990" spans="1:4" x14ac:dyDescent="0.2">
      <c r="A990" s="22" t="s">
        <v>2593</v>
      </c>
      <c r="B990" s="22" t="s">
        <v>2594</v>
      </c>
      <c r="C990" s="22" t="s">
        <v>374</v>
      </c>
      <c r="D990" s="103">
        <v>1417602048</v>
      </c>
    </row>
    <row r="991" spans="1:4" x14ac:dyDescent="0.2">
      <c r="A991" s="22" t="s">
        <v>2595</v>
      </c>
      <c r="B991" s="22" t="s">
        <v>2596</v>
      </c>
      <c r="C991" s="22" t="s">
        <v>374</v>
      </c>
      <c r="D991" s="103">
        <v>1164198912</v>
      </c>
    </row>
    <row r="992" spans="1:4" x14ac:dyDescent="0.2">
      <c r="A992" s="22" t="s">
        <v>2597</v>
      </c>
      <c r="B992" s="22" t="s">
        <v>2598</v>
      </c>
      <c r="C992" s="22" t="s">
        <v>374</v>
      </c>
      <c r="D992" s="103">
        <v>907206272</v>
      </c>
    </row>
    <row r="993" spans="1:4" x14ac:dyDescent="0.2">
      <c r="A993" s="22" t="s">
        <v>2599</v>
      </c>
      <c r="B993" s="22" t="s">
        <v>2600</v>
      </c>
      <c r="C993" s="22" t="s">
        <v>374</v>
      </c>
      <c r="D993" s="103">
        <v>3561181184</v>
      </c>
    </row>
    <row r="994" spans="1:4" x14ac:dyDescent="0.2">
      <c r="A994" s="22" t="s">
        <v>2601</v>
      </c>
      <c r="B994" s="22" t="s">
        <v>2602</v>
      </c>
      <c r="C994" s="22" t="s">
        <v>374</v>
      </c>
      <c r="D994" s="103">
        <v>1781891584</v>
      </c>
    </row>
    <row r="995" spans="1:4" x14ac:dyDescent="0.2">
      <c r="A995" s="22" t="s">
        <v>2603</v>
      </c>
      <c r="B995" s="22" t="s">
        <v>2604</v>
      </c>
      <c r="C995" s="22" t="s">
        <v>374</v>
      </c>
      <c r="D995" s="103">
        <v>4834611200</v>
      </c>
    </row>
    <row r="996" spans="1:4" x14ac:dyDescent="0.2">
      <c r="A996" s="22" t="s">
        <v>2605</v>
      </c>
      <c r="B996" s="22" t="s">
        <v>2606</v>
      </c>
      <c r="C996" s="22" t="s">
        <v>374</v>
      </c>
      <c r="D996" s="103">
        <v>2383464704</v>
      </c>
    </row>
    <row r="997" spans="1:4" x14ac:dyDescent="0.2">
      <c r="A997" s="22" t="s">
        <v>2607</v>
      </c>
      <c r="B997" s="22" t="s">
        <v>2608</v>
      </c>
      <c r="C997" s="22" t="s">
        <v>374</v>
      </c>
      <c r="D997" s="103">
        <v>1273517824</v>
      </c>
    </row>
    <row r="998" spans="1:4" x14ac:dyDescent="0.2">
      <c r="A998" s="22" t="s">
        <v>2609</v>
      </c>
      <c r="B998" s="22" t="s">
        <v>2610</v>
      </c>
      <c r="C998" s="22" t="s">
        <v>374</v>
      </c>
      <c r="D998" s="103">
        <v>3512531712</v>
      </c>
    </row>
    <row r="999" spans="1:4" x14ac:dyDescent="0.2">
      <c r="A999" s="22" t="s">
        <v>2611</v>
      </c>
      <c r="B999" s="22" t="s">
        <v>2612</v>
      </c>
      <c r="C999" s="22" t="s">
        <v>374</v>
      </c>
      <c r="D999" s="103">
        <v>3389622272</v>
      </c>
    </row>
    <row r="1000" spans="1:4" x14ac:dyDescent="0.2">
      <c r="A1000" s="22" t="s">
        <v>2613</v>
      </c>
      <c r="B1000" s="22" t="s">
        <v>2614</v>
      </c>
      <c r="C1000" s="22" t="s">
        <v>374</v>
      </c>
      <c r="D1000" s="103">
        <v>1244435456</v>
      </c>
    </row>
    <row r="1001" spans="1:4" x14ac:dyDescent="0.2">
      <c r="A1001" s="22" t="s">
        <v>2615</v>
      </c>
      <c r="B1001" s="22" t="s">
        <v>2616</v>
      </c>
      <c r="C1001" s="22" t="s">
        <v>374</v>
      </c>
      <c r="D1001" s="103">
        <v>1738546176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82C4-989A-4163-8F55-E83A9B219E11}">
  <dimension ref="A1:AG1020"/>
  <sheetViews>
    <sheetView showGridLines="0" workbookViewId="0">
      <selection activeCell="C12" sqref="C12"/>
    </sheetView>
  </sheetViews>
  <sheetFormatPr baseColWidth="10" defaultColWidth="8.83203125" defaultRowHeight="16" x14ac:dyDescent="0.2"/>
  <cols>
    <col min="1" max="1" width="17.1640625" style="19" bestFit="1" customWidth="1"/>
    <col min="2" max="2" width="40.5" style="19" customWidth="1"/>
    <col min="3" max="3" width="20.1640625" style="19" bestFit="1" customWidth="1"/>
    <col min="4" max="4" width="18.5" style="19" bestFit="1" customWidth="1"/>
    <col min="5" max="5" width="5.6640625" style="19" bestFit="1" customWidth="1"/>
    <col min="6" max="6" width="7.33203125" style="19" bestFit="1" customWidth="1"/>
    <col min="7" max="7" width="18.1640625" style="19" bestFit="1" customWidth="1"/>
    <col min="8" max="8" width="17.1640625" style="17" bestFit="1" customWidth="1"/>
    <col min="9" max="9" width="19.83203125" style="17" bestFit="1" customWidth="1"/>
    <col min="10" max="10" width="43.33203125" style="19" customWidth="1"/>
    <col min="11" max="11" width="20.1640625" style="99" bestFit="1" customWidth="1"/>
    <col min="12" max="12" width="18.5" style="19" bestFit="1" customWidth="1"/>
    <col min="13" max="13" width="11.1640625" style="19" bestFit="1" customWidth="1"/>
    <col min="14" max="14" width="11.1640625" style="19" customWidth="1"/>
    <col min="15" max="15" width="14.6640625" style="19" bestFit="1" customWidth="1"/>
    <col min="16" max="16" width="20.1640625" style="19" bestFit="1" customWidth="1"/>
    <col min="17" max="18" width="16.6640625" style="19" bestFit="1" customWidth="1"/>
    <col min="19" max="19" width="14.1640625" style="19" bestFit="1" customWidth="1"/>
    <col min="20" max="20" width="35.1640625" style="19" bestFit="1" customWidth="1"/>
    <col min="21" max="21" width="31.33203125" style="19" customWidth="1"/>
    <col min="22" max="22" width="17.1640625" style="19" bestFit="1" customWidth="1"/>
    <col min="23" max="23" width="15.33203125" style="19" bestFit="1" customWidth="1"/>
    <col min="24" max="24" width="34.6640625" style="19" bestFit="1" customWidth="1"/>
    <col min="25" max="25" width="20.1640625" style="19" bestFit="1" customWidth="1"/>
    <col min="26" max="26" width="18.5" style="19" bestFit="1" customWidth="1"/>
    <col min="27" max="28" width="8.83203125" style="19"/>
    <col min="29" max="29" width="17.6640625" style="19" bestFit="1" customWidth="1"/>
    <col min="30" max="30" width="35" style="19" bestFit="1" customWidth="1"/>
    <col min="31" max="31" width="20.1640625" style="19" bestFit="1" customWidth="1"/>
    <col min="32" max="32" width="18.5" style="19" bestFit="1" customWidth="1"/>
    <col min="33" max="16384" width="8.83203125" style="19"/>
  </cols>
  <sheetData>
    <row r="1" spans="1:32" x14ac:dyDescent="0.2">
      <c r="A1" s="386" t="s">
        <v>0</v>
      </c>
      <c r="B1" s="390" t="s">
        <v>4541</v>
      </c>
      <c r="C1" s="390" t="s">
        <v>2</v>
      </c>
      <c r="D1" s="390" t="s">
        <v>566</v>
      </c>
      <c r="E1" s="390" t="s">
        <v>3460</v>
      </c>
      <c r="F1" s="390" t="s">
        <v>565</v>
      </c>
      <c r="G1" s="390" t="s">
        <v>3461</v>
      </c>
      <c r="H1" s="390" t="s">
        <v>3462</v>
      </c>
      <c r="I1" s="390" t="s">
        <v>0</v>
      </c>
      <c r="J1" s="390" t="s">
        <v>4541</v>
      </c>
      <c r="K1" s="390" t="s">
        <v>2</v>
      </c>
      <c r="L1" s="390" t="s">
        <v>566</v>
      </c>
      <c r="M1" s="391" t="s">
        <v>3463</v>
      </c>
      <c r="N1" s="390"/>
      <c r="O1" s="210"/>
      <c r="S1" s="192"/>
      <c r="T1" s="192"/>
      <c r="U1" s="192"/>
      <c r="V1" s="193"/>
      <c r="W1" s="194"/>
      <c r="X1" s="194"/>
      <c r="Y1" s="194"/>
      <c r="Z1" s="194"/>
      <c r="AC1" s="194"/>
      <c r="AD1" s="194"/>
      <c r="AE1" s="194"/>
      <c r="AF1" s="194"/>
    </row>
    <row r="2" spans="1:32" ht="17" x14ac:dyDescent="0.2">
      <c r="A2" s="181" t="s">
        <v>14</v>
      </c>
      <c r="B2" s="173" t="s">
        <v>15</v>
      </c>
      <c r="C2" s="173" t="s">
        <v>5</v>
      </c>
      <c r="D2" s="211">
        <v>23206141.960000001</v>
      </c>
      <c r="E2" s="173"/>
      <c r="F2" s="174">
        <v>2020</v>
      </c>
      <c r="G2" s="202">
        <f>D2*0.9</f>
        <v>20885527.764000002</v>
      </c>
      <c r="H2" s="212">
        <f>D2*1.1</f>
        <v>25526756.156000003</v>
      </c>
      <c r="I2" s="213" t="s">
        <v>3464</v>
      </c>
      <c r="J2" s="213" t="s">
        <v>3465</v>
      </c>
      <c r="K2" s="213" t="s">
        <v>5</v>
      </c>
      <c r="L2" s="212">
        <v>23260000</v>
      </c>
      <c r="M2" s="214" t="str">
        <f t="shared" ref="M2:M33" si="0">IF(AND(L2&gt;G2,L2&lt;H2),"YES","NO")</f>
        <v>YES</v>
      </c>
      <c r="N2" s="174">
        <f t="shared" ref="N2:N33" si="1">IF(M2="YES",1,0)</f>
        <v>1</v>
      </c>
      <c r="O2" s="215"/>
      <c r="P2" s="101"/>
      <c r="R2" s="17"/>
      <c r="S2" s="195"/>
      <c r="T2" s="195"/>
      <c r="U2" s="195"/>
      <c r="V2" s="195"/>
      <c r="W2" s="187"/>
      <c r="X2" s="187"/>
      <c r="Y2" s="187"/>
      <c r="Z2" s="196"/>
      <c r="AC2" s="187"/>
      <c r="AD2" s="187"/>
      <c r="AE2" s="187"/>
      <c r="AF2" s="196"/>
    </row>
    <row r="3" spans="1:32" ht="17" x14ac:dyDescent="0.2">
      <c r="A3" s="181" t="s">
        <v>6</v>
      </c>
      <c r="B3" s="173" t="s">
        <v>7</v>
      </c>
      <c r="C3" s="173" t="s">
        <v>5</v>
      </c>
      <c r="D3" s="211">
        <v>88153370.769999996</v>
      </c>
      <c r="E3" s="173"/>
      <c r="F3" s="174">
        <v>2019</v>
      </c>
      <c r="G3" s="202">
        <f t="shared" ref="G3:G66" si="2">D3*0.9</f>
        <v>79338033.693000004</v>
      </c>
      <c r="H3" s="212">
        <f t="shared" ref="H3:H66" si="3">D3*1.1</f>
        <v>96968707.847000003</v>
      </c>
      <c r="I3" s="213" t="s">
        <v>3466</v>
      </c>
      <c r="J3" s="213" t="s">
        <v>3467</v>
      </c>
      <c r="K3" s="173" t="s">
        <v>5</v>
      </c>
      <c r="L3" s="212">
        <v>107550000</v>
      </c>
      <c r="M3" s="214" t="str">
        <f t="shared" si="0"/>
        <v>NO</v>
      </c>
      <c r="N3" s="174">
        <f t="shared" si="1"/>
        <v>0</v>
      </c>
      <c r="O3" s="215"/>
      <c r="R3" s="17"/>
      <c r="S3" s="192"/>
      <c r="T3" s="192"/>
      <c r="U3" s="187"/>
      <c r="V3" s="193"/>
      <c r="W3" s="187"/>
      <c r="X3" s="187"/>
      <c r="Y3" s="187"/>
      <c r="Z3" s="196"/>
      <c r="AC3" s="187"/>
      <c r="AD3" s="187"/>
      <c r="AE3" s="187"/>
      <c r="AF3" s="196"/>
    </row>
    <row r="4" spans="1:32" ht="17" x14ac:dyDescent="0.2">
      <c r="A4" s="181" t="s">
        <v>3</v>
      </c>
      <c r="B4" s="173" t="s">
        <v>4</v>
      </c>
      <c r="C4" s="173" t="s">
        <v>5</v>
      </c>
      <c r="D4" s="211">
        <v>214397032.59999999</v>
      </c>
      <c r="E4" s="173"/>
      <c r="F4" s="174"/>
      <c r="G4" s="202">
        <f t="shared" si="2"/>
        <v>192957329.34</v>
      </c>
      <c r="H4" s="212">
        <f t="shared" si="3"/>
        <v>235836735.86000001</v>
      </c>
      <c r="I4" s="213" t="s">
        <v>3468</v>
      </c>
      <c r="J4" s="213" t="s">
        <v>3469</v>
      </c>
      <c r="K4" s="173" t="s">
        <v>5</v>
      </c>
      <c r="L4" s="212">
        <v>206930000</v>
      </c>
      <c r="M4" s="214" t="str">
        <f t="shared" si="0"/>
        <v>YES</v>
      </c>
      <c r="N4" s="174">
        <f t="shared" si="1"/>
        <v>1</v>
      </c>
      <c r="O4" s="215"/>
      <c r="R4" s="17"/>
      <c r="S4" s="192"/>
      <c r="T4" s="192"/>
      <c r="U4" s="192"/>
      <c r="V4" s="193"/>
      <c r="W4" s="187"/>
      <c r="X4" s="187"/>
      <c r="Y4" s="187"/>
      <c r="Z4" s="196"/>
      <c r="AC4" s="187"/>
      <c r="AD4" s="187"/>
      <c r="AE4" s="187"/>
      <c r="AF4" s="196"/>
    </row>
    <row r="5" spans="1:32" ht="17" x14ac:dyDescent="0.2">
      <c r="A5" s="181" t="s">
        <v>8</v>
      </c>
      <c r="B5" s="173" t="s">
        <v>9</v>
      </c>
      <c r="C5" s="173" t="s">
        <v>5</v>
      </c>
      <c r="D5" s="211">
        <v>31323468059</v>
      </c>
      <c r="E5" s="173"/>
      <c r="F5" s="174"/>
      <c r="G5" s="202">
        <f t="shared" si="2"/>
        <v>28191121253.100002</v>
      </c>
      <c r="H5" s="212">
        <f t="shared" si="3"/>
        <v>34455814864.900002</v>
      </c>
      <c r="I5" s="213" t="s">
        <v>3470</v>
      </c>
      <c r="J5" s="213" t="s">
        <v>3471</v>
      </c>
      <c r="K5" s="213" t="s">
        <v>5</v>
      </c>
      <c r="L5" s="212">
        <v>26560000000</v>
      </c>
      <c r="M5" s="214" t="str">
        <f t="shared" si="0"/>
        <v>NO</v>
      </c>
      <c r="N5" s="174">
        <f t="shared" si="1"/>
        <v>0</v>
      </c>
      <c r="O5" s="215" t="s">
        <v>3472</v>
      </c>
      <c r="R5" s="17"/>
      <c r="S5" s="192"/>
      <c r="T5" s="192"/>
      <c r="U5" s="192"/>
      <c r="V5" s="193"/>
      <c r="W5" s="187"/>
      <c r="X5" s="187"/>
      <c r="Y5" s="187"/>
      <c r="Z5" s="196"/>
      <c r="AC5" s="187"/>
      <c r="AD5" s="187"/>
      <c r="AE5" s="187"/>
      <c r="AF5" s="196"/>
    </row>
    <row r="6" spans="1:32" ht="17" x14ac:dyDescent="0.2">
      <c r="A6" s="181" t="s">
        <v>10</v>
      </c>
      <c r="B6" s="173" t="s">
        <v>11</v>
      </c>
      <c r="C6" s="173" t="s">
        <v>5</v>
      </c>
      <c r="D6" s="211">
        <v>4551934986</v>
      </c>
      <c r="E6" s="173"/>
      <c r="F6" s="174"/>
      <c r="G6" s="202">
        <f t="shared" si="2"/>
        <v>4096741487.4000001</v>
      </c>
      <c r="H6" s="212">
        <f t="shared" si="3"/>
        <v>5007128484.6000004</v>
      </c>
      <c r="I6" s="213" t="s">
        <v>3473</v>
      </c>
      <c r="J6" s="213" t="s">
        <v>3474</v>
      </c>
      <c r="K6" s="213" t="s">
        <v>5</v>
      </c>
      <c r="L6" s="212">
        <v>4620000000</v>
      </c>
      <c r="M6" s="214" t="str">
        <f t="shared" si="0"/>
        <v>YES</v>
      </c>
      <c r="N6" s="174">
        <f t="shared" si="1"/>
        <v>1</v>
      </c>
      <c r="O6" s="215"/>
      <c r="R6" s="17"/>
      <c r="S6" s="192"/>
      <c r="T6" s="192"/>
      <c r="U6" s="192"/>
      <c r="V6" s="193"/>
      <c r="W6" s="187"/>
      <c r="X6" s="187"/>
      <c r="Y6" s="187"/>
      <c r="Z6" s="196"/>
      <c r="AC6" s="187"/>
      <c r="AD6" s="187"/>
      <c r="AE6" s="187"/>
      <c r="AF6" s="196"/>
    </row>
    <row r="7" spans="1:32" ht="17" x14ac:dyDescent="0.2">
      <c r="A7" s="181" t="s">
        <v>12</v>
      </c>
      <c r="B7" s="173" t="s">
        <v>13</v>
      </c>
      <c r="C7" s="173" t="s">
        <v>5</v>
      </c>
      <c r="D7" s="211">
        <v>676228782.39999998</v>
      </c>
      <c r="E7" s="173"/>
      <c r="F7" s="174"/>
      <c r="G7" s="202">
        <f t="shared" si="2"/>
        <v>608605904.15999997</v>
      </c>
      <c r="H7" s="212">
        <f t="shared" si="3"/>
        <v>743851660.63999999</v>
      </c>
      <c r="I7" s="213" t="s">
        <v>3475</v>
      </c>
      <c r="J7" s="213" t="s">
        <v>3476</v>
      </c>
      <c r="K7" s="173" t="s">
        <v>5</v>
      </c>
      <c r="L7" s="212">
        <v>635080000</v>
      </c>
      <c r="M7" s="214" t="str">
        <f t="shared" si="0"/>
        <v>YES</v>
      </c>
      <c r="N7" s="174">
        <f t="shared" si="1"/>
        <v>1</v>
      </c>
      <c r="O7" s="215"/>
      <c r="R7" s="17"/>
      <c r="S7" s="192"/>
      <c r="T7" s="192"/>
      <c r="U7" s="187"/>
      <c r="V7" s="193"/>
      <c r="W7" s="187"/>
      <c r="X7" s="187"/>
      <c r="Y7" s="187"/>
      <c r="Z7" s="196"/>
      <c r="AC7" s="187"/>
      <c r="AD7" s="187"/>
      <c r="AE7" s="187"/>
      <c r="AF7" s="196"/>
    </row>
    <row r="8" spans="1:32" ht="17" x14ac:dyDescent="0.2">
      <c r="A8" s="181" t="s">
        <v>524</v>
      </c>
      <c r="B8" s="173" t="s">
        <v>3477</v>
      </c>
      <c r="C8" s="173" t="s">
        <v>5</v>
      </c>
      <c r="D8" s="211">
        <v>970229000</v>
      </c>
      <c r="E8" s="174">
        <v>2019</v>
      </c>
      <c r="F8" s="174"/>
      <c r="G8" s="202">
        <f t="shared" si="2"/>
        <v>873206100</v>
      </c>
      <c r="H8" s="212">
        <f t="shared" si="3"/>
        <v>1067251900.0000001</v>
      </c>
      <c r="I8" s="173" t="s">
        <v>640</v>
      </c>
      <c r="J8" s="173" t="s">
        <v>641</v>
      </c>
      <c r="K8" s="173" t="s">
        <v>5</v>
      </c>
      <c r="L8" s="212">
        <v>982460000</v>
      </c>
      <c r="M8" s="214" t="str">
        <f t="shared" si="0"/>
        <v>YES</v>
      </c>
      <c r="N8" s="174">
        <f t="shared" si="1"/>
        <v>1</v>
      </c>
      <c r="O8" s="215"/>
      <c r="R8" s="17"/>
      <c r="S8" s="187"/>
      <c r="T8" s="187"/>
      <c r="U8" s="187"/>
      <c r="V8" s="193"/>
      <c r="W8" s="187"/>
      <c r="X8" s="187"/>
      <c r="Y8" s="187"/>
      <c r="Z8" s="196"/>
      <c r="AC8" s="187"/>
      <c r="AD8" s="187"/>
      <c r="AE8" s="187"/>
      <c r="AF8" s="196"/>
    </row>
    <row r="9" spans="1:32" ht="17" x14ac:dyDescent="0.2">
      <c r="A9" s="181" t="s">
        <v>573</v>
      </c>
      <c r="B9" s="173" t="s">
        <v>3478</v>
      </c>
      <c r="C9" s="173" t="s">
        <v>5</v>
      </c>
      <c r="D9" s="211">
        <v>8063126000</v>
      </c>
      <c r="E9" s="174">
        <v>2019</v>
      </c>
      <c r="F9" s="174"/>
      <c r="G9" s="202">
        <f t="shared" si="2"/>
        <v>7256813400</v>
      </c>
      <c r="H9" s="212">
        <f t="shared" si="3"/>
        <v>8869438600</v>
      </c>
      <c r="I9" s="173" t="s">
        <v>2657</v>
      </c>
      <c r="J9" s="173" t="s">
        <v>2658</v>
      </c>
      <c r="K9" s="173" t="s">
        <v>5</v>
      </c>
      <c r="L9" s="212">
        <v>8390000000</v>
      </c>
      <c r="M9" s="214" t="str">
        <f t="shared" si="0"/>
        <v>YES</v>
      </c>
      <c r="N9" s="174">
        <f t="shared" si="1"/>
        <v>1</v>
      </c>
      <c r="O9" s="215"/>
      <c r="R9" s="17"/>
      <c r="S9" s="192"/>
      <c r="T9" s="192"/>
      <c r="U9" s="192"/>
      <c r="V9" s="193"/>
      <c r="W9" s="187"/>
      <c r="X9" s="187"/>
      <c r="Y9" s="187"/>
      <c r="Z9" s="196"/>
      <c r="AC9" s="187"/>
      <c r="AD9" s="187"/>
      <c r="AE9" s="187"/>
      <c r="AF9" s="196"/>
    </row>
    <row r="10" spans="1:32" ht="17" x14ac:dyDescent="0.2">
      <c r="A10" s="181" t="s">
        <v>16</v>
      </c>
      <c r="B10" s="173" t="s">
        <v>17</v>
      </c>
      <c r="C10" s="173" t="s">
        <v>18</v>
      </c>
      <c r="D10" s="211">
        <v>84192064.349999994</v>
      </c>
      <c r="E10" s="174"/>
      <c r="F10" s="174"/>
      <c r="G10" s="202">
        <f t="shared" si="2"/>
        <v>75772857.914999992</v>
      </c>
      <c r="H10" s="212">
        <f t="shared" si="3"/>
        <v>92611270.784999996</v>
      </c>
      <c r="I10" s="213" t="s">
        <v>3479</v>
      </c>
      <c r="J10" s="213" t="s">
        <v>3480</v>
      </c>
      <c r="K10" s="213" t="s">
        <v>18</v>
      </c>
      <c r="L10" s="212">
        <v>85910000</v>
      </c>
      <c r="M10" s="214" t="str">
        <f t="shared" si="0"/>
        <v>YES</v>
      </c>
      <c r="N10" s="174">
        <f t="shared" si="1"/>
        <v>1</v>
      </c>
      <c r="O10" s="215"/>
      <c r="P10" s="17"/>
      <c r="R10" s="17"/>
      <c r="S10" s="195"/>
      <c r="T10" s="195"/>
      <c r="U10" s="195"/>
      <c r="V10" s="193"/>
      <c r="W10" s="187"/>
      <c r="X10" s="187"/>
      <c r="Y10" s="187"/>
      <c r="Z10" s="196"/>
      <c r="AC10" s="187"/>
      <c r="AD10" s="187"/>
      <c r="AE10" s="187"/>
      <c r="AF10" s="196"/>
    </row>
    <row r="11" spans="1:32" ht="17" x14ac:dyDescent="0.2">
      <c r="A11" s="181" t="s">
        <v>19</v>
      </c>
      <c r="B11" s="173" t="s">
        <v>20</v>
      </c>
      <c r="C11" s="173" t="s">
        <v>18</v>
      </c>
      <c r="D11" s="211">
        <v>609638865.60000002</v>
      </c>
      <c r="E11" s="174"/>
      <c r="F11" s="174">
        <v>2018</v>
      </c>
      <c r="G11" s="202">
        <f t="shared" si="2"/>
        <v>548674979.04000008</v>
      </c>
      <c r="H11" s="212">
        <f t="shared" si="3"/>
        <v>670602752.16000009</v>
      </c>
      <c r="I11" s="213" t="s">
        <v>3481</v>
      </c>
      <c r="J11" s="213" t="s">
        <v>755</v>
      </c>
      <c r="K11" s="173" t="s">
        <v>18</v>
      </c>
      <c r="L11" s="212">
        <v>608560000</v>
      </c>
      <c r="M11" s="214" t="str">
        <f t="shared" si="0"/>
        <v>YES</v>
      </c>
      <c r="N11" s="174">
        <f t="shared" si="1"/>
        <v>1</v>
      </c>
      <c r="O11" s="215"/>
      <c r="R11" s="17"/>
      <c r="S11" s="192"/>
      <c r="T11" s="192"/>
      <c r="U11" s="193"/>
      <c r="V11" s="193"/>
      <c r="W11" s="187"/>
      <c r="X11" s="187"/>
      <c r="Y11" s="187"/>
      <c r="Z11" s="196"/>
      <c r="AC11" s="187"/>
      <c r="AD11" s="187"/>
      <c r="AE11" s="187"/>
      <c r="AF11" s="196"/>
    </row>
    <row r="12" spans="1:32" ht="17" x14ac:dyDescent="0.2">
      <c r="A12" s="181" t="s">
        <v>21</v>
      </c>
      <c r="B12" s="173" t="s">
        <v>22</v>
      </c>
      <c r="C12" s="173" t="s">
        <v>18</v>
      </c>
      <c r="D12" s="211">
        <v>225634446.09999999</v>
      </c>
      <c r="E12" s="174"/>
      <c r="F12" s="174">
        <v>2015</v>
      </c>
      <c r="G12" s="202">
        <f t="shared" si="2"/>
        <v>203071001.49000001</v>
      </c>
      <c r="H12" s="212">
        <f t="shared" si="3"/>
        <v>248197890.71000001</v>
      </c>
      <c r="I12" s="213" t="s">
        <v>3482</v>
      </c>
      <c r="J12" s="213" t="s">
        <v>881</v>
      </c>
      <c r="K12" s="173" t="s">
        <v>18</v>
      </c>
      <c r="L12" s="212">
        <v>222080000</v>
      </c>
      <c r="M12" s="214" t="str">
        <f t="shared" si="0"/>
        <v>YES</v>
      </c>
      <c r="N12" s="174">
        <f t="shared" si="1"/>
        <v>1</v>
      </c>
      <c r="O12" s="215"/>
      <c r="R12" s="17"/>
      <c r="S12" s="192"/>
      <c r="T12" s="192"/>
      <c r="U12" s="193"/>
      <c r="V12" s="193"/>
      <c r="W12" s="187"/>
      <c r="X12" s="187"/>
      <c r="Y12" s="187"/>
      <c r="Z12" s="197"/>
      <c r="AC12" s="187"/>
      <c r="AD12" s="187"/>
      <c r="AE12" s="187"/>
      <c r="AF12" s="196"/>
    </row>
    <row r="13" spans="1:32" ht="17" x14ac:dyDescent="0.2">
      <c r="A13" s="181" t="s">
        <v>27</v>
      </c>
      <c r="B13" s="173" t="s">
        <v>28</v>
      </c>
      <c r="C13" s="173" t="s">
        <v>18</v>
      </c>
      <c r="D13" s="211">
        <v>70110466.609999999</v>
      </c>
      <c r="E13" s="174"/>
      <c r="F13" s="174"/>
      <c r="G13" s="202">
        <f t="shared" si="2"/>
        <v>63099419.949000001</v>
      </c>
      <c r="H13" s="212">
        <f t="shared" si="3"/>
        <v>77121513.271000013</v>
      </c>
      <c r="I13" s="213" t="s">
        <v>3483</v>
      </c>
      <c r="J13" s="213" t="s">
        <v>3484</v>
      </c>
      <c r="K13" s="173" t="s">
        <v>18</v>
      </c>
      <c r="L13" s="212">
        <v>70460000</v>
      </c>
      <c r="M13" s="214" t="str">
        <f t="shared" si="0"/>
        <v>YES</v>
      </c>
      <c r="N13" s="174">
        <f t="shared" si="1"/>
        <v>1</v>
      </c>
      <c r="O13" s="215"/>
      <c r="R13" s="17"/>
      <c r="S13" s="192"/>
      <c r="T13" s="192"/>
      <c r="U13" s="193"/>
      <c r="V13" s="193"/>
      <c r="W13" s="187"/>
      <c r="X13" s="187"/>
      <c r="Y13" s="187"/>
      <c r="Z13" s="197"/>
      <c r="AC13" s="187"/>
      <c r="AD13" s="187"/>
      <c r="AE13" s="187"/>
      <c r="AF13" s="196"/>
    </row>
    <row r="14" spans="1:32" ht="17" x14ac:dyDescent="0.2">
      <c r="A14" s="181" t="s">
        <v>29</v>
      </c>
      <c r="B14" s="173" t="s">
        <v>30</v>
      </c>
      <c r="C14" s="173" t="s">
        <v>18</v>
      </c>
      <c r="D14" s="211">
        <v>7181937232</v>
      </c>
      <c r="E14" s="174"/>
      <c r="F14" s="174">
        <v>2016</v>
      </c>
      <c r="G14" s="202">
        <f t="shared" si="2"/>
        <v>6463743508.8000002</v>
      </c>
      <c r="H14" s="212">
        <f t="shared" si="3"/>
        <v>7900130955.2000008</v>
      </c>
      <c r="I14" s="213" t="s">
        <v>3485</v>
      </c>
      <c r="J14" s="213" t="s">
        <v>3486</v>
      </c>
      <c r="K14" s="173" t="s">
        <v>18</v>
      </c>
      <c r="L14" s="212">
        <v>6270000000</v>
      </c>
      <c r="M14" s="214" t="str">
        <f t="shared" si="0"/>
        <v>NO</v>
      </c>
      <c r="N14" s="174">
        <f t="shared" si="1"/>
        <v>0</v>
      </c>
      <c r="O14" s="215" t="s">
        <v>3472</v>
      </c>
      <c r="R14" s="17"/>
      <c r="S14" s="192"/>
      <c r="T14" s="192"/>
      <c r="U14" s="193"/>
      <c r="V14" s="193"/>
      <c r="W14" s="187"/>
      <c r="X14" s="187"/>
      <c r="Y14" s="187"/>
      <c r="Z14" s="197"/>
      <c r="AC14" s="187"/>
      <c r="AD14" s="187"/>
      <c r="AE14" s="187"/>
      <c r="AF14" s="196"/>
    </row>
    <row r="15" spans="1:32" ht="17" x14ac:dyDescent="0.2">
      <c r="A15" s="181" t="s">
        <v>25</v>
      </c>
      <c r="B15" s="173" t="s">
        <v>26</v>
      </c>
      <c r="C15" s="173" t="s">
        <v>18</v>
      </c>
      <c r="D15" s="211">
        <v>107739636.2</v>
      </c>
      <c r="E15" s="174"/>
      <c r="F15" s="174"/>
      <c r="G15" s="202">
        <f t="shared" si="2"/>
        <v>96965672.579999998</v>
      </c>
      <c r="H15" s="212">
        <f t="shared" si="3"/>
        <v>118513599.82000001</v>
      </c>
      <c r="I15" s="213" t="s">
        <v>3487</v>
      </c>
      <c r="J15" s="213" t="s">
        <v>3488</v>
      </c>
      <c r="K15" s="173" t="s">
        <v>18</v>
      </c>
      <c r="L15" s="212">
        <v>98900000</v>
      </c>
      <c r="M15" s="214" t="str">
        <f t="shared" si="0"/>
        <v>YES</v>
      </c>
      <c r="N15" s="174">
        <f t="shared" si="1"/>
        <v>1</v>
      </c>
      <c r="O15" s="215"/>
      <c r="R15" s="17"/>
      <c r="S15" s="192"/>
      <c r="T15" s="192"/>
      <c r="U15" s="187"/>
      <c r="V15" s="193"/>
      <c r="W15" s="187"/>
      <c r="X15" s="187"/>
      <c r="Y15" s="187"/>
      <c r="Z15" s="197"/>
      <c r="AC15" s="187"/>
      <c r="AD15" s="187"/>
      <c r="AE15" s="187"/>
      <c r="AF15" s="196"/>
    </row>
    <row r="16" spans="1:32" ht="17" x14ac:dyDescent="0.2">
      <c r="A16" s="181" t="s">
        <v>415</v>
      </c>
      <c r="B16" s="173" t="s">
        <v>416</v>
      </c>
      <c r="C16" s="173" t="s">
        <v>18</v>
      </c>
      <c r="D16" s="211">
        <v>1363858000</v>
      </c>
      <c r="E16" s="174">
        <v>2014</v>
      </c>
      <c r="F16" s="174"/>
      <c r="G16" s="202">
        <f t="shared" si="2"/>
        <v>1227472200</v>
      </c>
      <c r="H16" s="212">
        <f t="shared" si="3"/>
        <v>1500243800.0000002</v>
      </c>
      <c r="I16" s="213" t="s">
        <v>3489</v>
      </c>
      <c r="J16" s="213" t="s">
        <v>739</v>
      </c>
      <c r="K16" s="173" t="s">
        <v>18</v>
      </c>
      <c r="L16" s="212">
        <v>1210000000</v>
      </c>
      <c r="M16" s="214" t="str">
        <f t="shared" si="0"/>
        <v>NO</v>
      </c>
      <c r="N16" s="174">
        <f t="shared" si="1"/>
        <v>0</v>
      </c>
      <c r="O16" s="215"/>
      <c r="R16" s="17"/>
      <c r="S16" s="192"/>
      <c r="T16" s="192"/>
      <c r="U16" s="193"/>
      <c r="V16" s="193"/>
      <c r="W16" s="187"/>
      <c r="X16" s="187"/>
      <c r="Y16" s="187"/>
      <c r="Z16" s="196"/>
      <c r="AC16" s="187"/>
      <c r="AD16" s="187"/>
      <c r="AE16" s="187"/>
      <c r="AF16" s="196"/>
    </row>
    <row r="17" spans="1:32" ht="17" x14ac:dyDescent="0.2">
      <c r="A17" s="181" t="s">
        <v>3490</v>
      </c>
      <c r="B17" s="173" t="s">
        <v>440</v>
      </c>
      <c r="C17" s="173" t="s">
        <v>18</v>
      </c>
      <c r="D17" s="211">
        <v>140653000</v>
      </c>
      <c r="E17" s="174">
        <v>2015</v>
      </c>
      <c r="F17" s="174"/>
      <c r="G17" s="202">
        <f t="shared" si="2"/>
        <v>126587700</v>
      </c>
      <c r="H17" s="212">
        <f t="shared" si="3"/>
        <v>154718300</v>
      </c>
      <c r="I17" s="213" t="s">
        <v>3491</v>
      </c>
      <c r="J17" s="213" t="s">
        <v>3492</v>
      </c>
      <c r="K17" s="173" t="s">
        <v>18</v>
      </c>
      <c r="L17" s="212">
        <v>138290000</v>
      </c>
      <c r="M17" s="214" t="str">
        <f t="shared" si="0"/>
        <v>YES</v>
      </c>
      <c r="N17" s="174">
        <f t="shared" si="1"/>
        <v>1</v>
      </c>
      <c r="O17" s="215"/>
      <c r="R17" s="17"/>
      <c r="S17" s="192"/>
      <c r="T17" s="192"/>
      <c r="U17" s="193"/>
      <c r="V17" s="193"/>
      <c r="W17" s="187"/>
      <c r="X17" s="187"/>
      <c r="Y17" s="187"/>
      <c r="Z17" s="196"/>
      <c r="AC17" s="187"/>
      <c r="AD17" s="187"/>
      <c r="AE17" s="187"/>
      <c r="AF17" s="196"/>
    </row>
    <row r="18" spans="1:32" ht="17" x14ac:dyDescent="0.2">
      <c r="A18" s="181" t="s">
        <v>3493</v>
      </c>
      <c r="B18" s="173" t="s">
        <v>442</v>
      </c>
      <c r="C18" s="173" t="s">
        <v>18</v>
      </c>
      <c r="D18" s="211">
        <v>814603000</v>
      </c>
      <c r="E18" s="174">
        <v>2015</v>
      </c>
      <c r="F18" s="174"/>
      <c r="G18" s="202">
        <f t="shared" si="2"/>
        <v>733142700</v>
      </c>
      <c r="H18" s="212">
        <f t="shared" si="3"/>
        <v>896063300.00000012</v>
      </c>
      <c r="I18" s="213" t="s">
        <v>3494</v>
      </c>
      <c r="J18" s="213" t="s">
        <v>3495</v>
      </c>
      <c r="K18" s="173" t="s">
        <v>18</v>
      </c>
      <c r="L18" s="212">
        <v>756790000</v>
      </c>
      <c r="M18" s="214" t="str">
        <f t="shared" si="0"/>
        <v>YES</v>
      </c>
      <c r="N18" s="174">
        <f t="shared" si="1"/>
        <v>1</v>
      </c>
      <c r="O18" s="215"/>
      <c r="R18" s="17"/>
      <c r="S18" s="192"/>
      <c r="T18" s="192"/>
      <c r="U18" s="193"/>
      <c r="V18" s="193"/>
      <c r="W18" s="187"/>
      <c r="X18" s="187"/>
      <c r="Y18" s="187"/>
      <c r="Z18" s="196"/>
      <c r="AC18" s="187"/>
      <c r="AD18" s="187"/>
      <c r="AE18" s="187"/>
      <c r="AF18" s="196"/>
    </row>
    <row r="19" spans="1:32" ht="17" x14ac:dyDescent="0.2">
      <c r="A19" s="181" t="s">
        <v>3496</v>
      </c>
      <c r="B19" s="173" t="s">
        <v>3497</v>
      </c>
      <c r="C19" s="173" t="s">
        <v>18</v>
      </c>
      <c r="D19" s="211">
        <v>438055000</v>
      </c>
      <c r="E19" s="174">
        <v>2019</v>
      </c>
      <c r="F19" s="174"/>
      <c r="G19" s="202">
        <f t="shared" si="2"/>
        <v>394249500</v>
      </c>
      <c r="H19" s="212">
        <f t="shared" si="3"/>
        <v>481860500.00000006</v>
      </c>
      <c r="I19" s="213" t="s">
        <v>3498</v>
      </c>
      <c r="J19" s="213" t="s">
        <v>937</v>
      </c>
      <c r="K19" s="173" t="s">
        <v>18</v>
      </c>
      <c r="L19" s="212">
        <v>421760000</v>
      </c>
      <c r="M19" s="214" t="str">
        <f t="shared" si="0"/>
        <v>YES</v>
      </c>
      <c r="N19" s="174">
        <f t="shared" si="1"/>
        <v>1</v>
      </c>
      <c r="O19" s="215"/>
      <c r="R19" s="17"/>
      <c r="S19" s="192"/>
      <c r="T19" s="192"/>
      <c r="U19" s="193"/>
      <c r="V19" s="193"/>
      <c r="W19" s="187"/>
      <c r="X19" s="187"/>
      <c r="Y19" s="187"/>
      <c r="Z19" s="196"/>
      <c r="AC19" s="187"/>
      <c r="AD19" s="187"/>
      <c r="AE19" s="187"/>
      <c r="AF19" s="196"/>
    </row>
    <row r="20" spans="1:32" ht="17" x14ac:dyDescent="0.2">
      <c r="A20" s="181" t="s">
        <v>44</v>
      </c>
      <c r="B20" s="173" t="s">
        <v>45</v>
      </c>
      <c r="C20" s="173" t="s">
        <v>33</v>
      </c>
      <c r="D20" s="211">
        <v>246796675.90000001</v>
      </c>
      <c r="E20" s="174"/>
      <c r="F20" s="174"/>
      <c r="G20" s="202">
        <f t="shared" si="2"/>
        <v>222117008.31</v>
      </c>
      <c r="H20" s="212">
        <f t="shared" si="3"/>
        <v>271476343.49000001</v>
      </c>
      <c r="I20" s="213" t="s">
        <v>3499</v>
      </c>
      <c r="J20" s="213" t="s">
        <v>3500</v>
      </c>
      <c r="K20" s="173" t="s">
        <v>33</v>
      </c>
      <c r="L20" s="212">
        <v>244540000</v>
      </c>
      <c r="M20" s="214" t="str">
        <f t="shared" si="0"/>
        <v>YES</v>
      </c>
      <c r="N20" s="174">
        <f t="shared" si="1"/>
        <v>1</v>
      </c>
      <c r="O20" s="215"/>
      <c r="R20" s="17"/>
      <c r="S20" s="192"/>
      <c r="T20" s="192"/>
      <c r="U20" s="193"/>
      <c r="V20" s="193"/>
      <c r="W20" s="187"/>
      <c r="X20" s="187"/>
      <c r="Y20" s="187"/>
      <c r="Z20" s="196"/>
      <c r="AC20" s="187"/>
      <c r="AD20" s="187"/>
      <c r="AE20" s="187"/>
      <c r="AF20" s="196"/>
    </row>
    <row r="21" spans="1:32" ht="17" x14ac:dyDescent="0.2">
      <c r="A21" s="181" t="s">
        <v>31</v>
      </c>
      <c r="B21" s="173" t="s">
        <v>32</v>
      </c>
      <c r="C21" s="173" t="s">
        <v>33</v>
      </c>
      <c r="D21" s="211">
        <v>1033957776</v>
      </c>
      <c r="E21" s="174"/>
      <c r="F21" s="174"/>
      <c r="G21" s="202">
        <f t="shared" si="2"/>
        <v>930561998.39999998</v>
      </c>
      <c r="H21" s="212">
        <f t="shared" si="3"/>
        <v>1137353553.6000001</v>
      </c>
      <c r="I21" s="213" t="s">
        <v>3501</v>
      </c>
      <c r="J21" s="213" t="s">
        <v>1001</v>
      </c>
      <c r="K21" s="173" t="s">
        <v>33</v>
      </c>
      <c r="L21" s="212">
        <v>1068613000</v>
      </c>
      <c r="M21" s="214" t="str">
        <f t="shared" si="0"/>
        <v>YES</v>
      </c>
      <c r="N21" s="174">
        <f t="shared" si="1"/>
        <v>1</v>
      </c>
      <c r="O21" s="215"/>
      <c r="R21" s="17"/>
      <c r="S21" s="192"/>
      <c r="T21" s="192"/>
      <c r="U21" s="193"/>
      <c r="V21" s="193"/>
      <c r="W21" s="187"/>
      <c r="X21" s="187"/>
      <c r="Y21" s="187"/>
      <c r="Z21" s="196"/>
      <c r="AC21" s="187"/>
      <c r="AD21" s="187"/>
      <c r="AE21" s="187"/>
      <c r="AF21" s="196"/>
    </row>
    <row r="22" spans="1:32" ht="17" x14ac:dyDescent="0.2">
      <c r="A22" s="181" t="s">
        <v>40</v>
      </c>
      <c r="B22" s="173" t="s">
        <v>41</v>
      </c>
      <c r="C22" s="173" t="s">
        <v>33</v>
      </c>
      <c r="D22" s="211">
        <v>1264880614</v>
      </c>
      <c r="E22" s="174"/>
      <c r="F22" s="174"/>
      <c r="G22" s="202">
        <f t="shared" si="2"/>
        <v>1138392552.6000001</v>
      </c>
      <c r="H22" s="212">
        <f t="shared" si="3"/>
        <v>1391368675.4000001</v>
      </c>
      <c r="I22" s="213" t="s">
        <v>3502</v>
      </c>
      <c r="J22" s="213" t="s">
        <v>3503</v>
      </c>
      <c r="K22" s="173" t="s">
        <v>33</v>
      </c>
      <c r="L22" s="212">
        <v>1156462976</v>
      </c>
      <c r="M22" s="214" t="str">
        <f t="shared" si="0"/>
        <v>YES</v>
      </c>
      <c r="N22" s="174">
        <f t="shared" si="1"/>
        <v>1</v>
      </c>
      <c r="O22" s="215"/>
      <c r="R22" s="17"/>
      <c r="S22" s="192"/>
      <c r="T22" s="192"/>
      <c r="U22" s="193"/>
      <c r="V22" s="193"/>
      <c r="W22" s="187"/>
      <c r="X22" s="187"/>
      <c r="Y22" s="187"/>
      <c r="Z22" s="196"/>
      <c r="AC22" s="187"/>
      <c r="AD22" s="187"/>
      <c r="AE22" s="187"/>
      <c r="AF22" s="196"/>
    </row>
    <row r="23" spans="1:32" ht="17" x14ac:dyDescent="0.2">
      <c r="A23" s="181" t="s">
        <v>36</v>
      </c>
      <c r="B23" s="173" t="s">
        <v>37</v>
      </c>
      <c r="C23" s="173" t="s">
        <v>33</v>
      </c>
      <c r="D23" s="211">
        <v>906367544.79999995</v>
      </c>
      <c r="E23" s="174"/>
      <c r="F23" s="174"/>
      <c r="G23" s="202">
        <f t="shared" si="2"/>
        <v>815730790.31999993</v>
      </c>
      <c r="H23" s="212">
        <f t="shared" si="3"/>
        <v>997004299.27999997</v>
      </c>
      <c r="I23" s="213" t="s">
        <v>3504</v>
      </c>
      <c r="J23" s="213" t="s">
        <v>991</v>
      </c>
      <c r="K23" s="173" t="s">
        <v>33</v>
      </c>
      <c r="L23" s="212">
        <v>1086194560</v>
      </c>
      <c r="M23" s="214" t="str">
        <f t="shared" si="0"/>
        <v>NO</v>
      </c>
      <c r="N23" s="174">
        <f t="shared" si="1"/>
        <v>0</v>
      </c>
      <c r="O23" s="215" t="s">
        <v>3472</v>
      </c>
      <c r="R23" s="17"/>
      <c r="S23" s="192"/>
      <c r="T23" s="192"/>
      <c r="U23" s="193"/>
      <c r="V23" s="193"/>
      <c r="W23" s="187"/>
      <c r="X23" s="187"/>
      <c r="Y23" s="187"/>
      <c r="Z23" s="196"/>
      <c r="AC23" s="187"/>
      <c r="AD23" s="187"/>
      <c r="AE23" s="187"/>
      <c r="AF23" s="196"/>
    </row>
    <row r="24" spans="1:32" ht="17" x14ac:dyDescent="0.2">
      <c r="A24" s="181" t="s">
        <v>375</v>
      </c>
      <c r="B24" s="173" t="s">
        <v>376</v>
      </c>
      <c r="C24" s="173" t="s">
        <v>33</v>
      </c>
      <c r="D24" s="211">
        <v>71065552.959999993</v>
      </c>
      <c r="E24" s="174"/>
      <c r="F24" s="174">
        <v>2020</v>
      </c>
      <c r="G24" s="202">
        <f t="shared" si="2"/>
        <v>63958997.663999997</v>
      </c>
      <c r="H24" s="212">
        <f t="shared" si="3"/>
        <v>78172108.255999997</v>
      </c>
      <c r="I24" s="213" t="s">
        <v>3505</v>
      </c>
      <c r="J24" s="213" t="s">
        <v>3506</v>
      </c>
      <c r="K24" s="173" t="s">
        <v>33</v>
      </c>
      <c r="L24" s="212">
        <v>63890000</v>
      </c>
      <c r="M24" s="214" t="str">
        <f t="shared" si="0"/>
        <v>NO</v>
      </c>
      <c r="N24" s="174">
        <f t="shared" si="1"/>
        <v>0</v>
      </c>
      <c r="O24" s="215" t="s">
        <v>3472</v>
      </c>
      <c r="R24" s="17"/>
      <c r="S24" s="192"/>
      <c r="T24" s="192"/>
      <c r="U24" s="193"/>
      <c r="V24" s="193"/>
      <c r="W24" s="187"/>
      <c r="X24" s="187"/>
      <c r="Y24" s="187"/>
      <c r="Z24" s="196"/>
      <c r="AC24" s="187"/>
      <c r="AD24" s="187"/>
      <c r="AE24" s="187"/>
      <c r="AF24" s="196"/>
    </row>
    <row r="25" spans="1:32" ht="17" x14ac:dyDescent="0.2">
      <c r="A25" s="181" t="s">
        <v>46</v>
      </c>
      <c r="B25" s="173" t="s">
        <v>47</v>
      </c>
      <c r="C25" s="173" t="s">
        <v>33</v>
      </c>
      <c r="D25" s="211">
        <v>3281392839</v>
      </c>
      <c r="E25" s="174"/>
      <c r="F25" s="174"/>
      <c r="G25" s="202">
        <f t="shared" si="2"/>
        <v>2953253555.0999999</v>
      </c>
      <c r="H25" s="212">
        <f t="shared" si="3"/>
        <v>3609532122.9000001</v>
      </c>
      <c r="I25" s="213" t="s">
        <v>3507</v>
      </c>
      <c r="J25" s="213" t="s">
        <v>1023</v>
      </c>
      <c r="K25" s="173" t="s">
        <v>33</v>
      </c>
      <c r="L25" s="212">
        <v>3169872128</v>
      </c>
      <c r="M25" s="214" t="str">
        <f t="shared" si="0"/>
        <v>YES</v>
      </c>
      <c r="N25" s="174">
        <f t="shared" si="1"/>
        <v>1</v>
      </c>
      <c r="O25" s="215"/>
      <c r="R25" s="17"/>
      <c r="S25" s="192"/>
      <c r="T25" s="192"/>
      <c r="U25" s="193"/>
      <c r="V25" s="193"/>
      <c r="W25" s="187"/>
      <c r="X25" s="187"/>
      <c r="Y25" s="187"/>
      <c r="Z25" s="197"/>
      <c r="AC25" s="187"/>
      <c r="AD25" s="187"/>
      <c r="AE25" s="187"/>
      <c r="AF25" s="196"/>
    </row>
    <row r="26" spans="1:32" ht="17" x14ac:dyDescent="0.2">
      <c r="A26" s="181" t="s">
        <v>48</v>
      </c>
      <c r="B26" s="173" t="s">
        <v>49</v>
      </c>
      <c r="C26" s="173" t="s">
        <v>33</v>
      </c>
      <c r="D26" s="211">
        <v>529003882.69999999</v>
      </c>
      <c r="E26" s="174"/>
      <c r="F26" s="174"/>
      <c r="G26" s="202">
        <f t="shared" si="2"/>
        <v>476103494.43000001</v>
      </c>
      <c r="H26" s="212">
        <f t="shared" si="3"/>
        <v>581904270.97000003</v>
      </c>
      <c r="I26" s="213" t="s">
        <v>3508</v>
      </c>
      <c r="J26" s="213" t="s">
        <v>3509</v>
      </c>
      <c r="K26" s="173" t="s">
        <v>3510</v>
      </c>
      <c r="L26" s="212">
        <v>503510000</v>
      </c>
      <c r="M26" s="214" t="str">
        <f t="shared" si="0"/>
        <v>YES</v>
      </c>
      <c r="N26" s="174">
        <f t="shared" si="1"/>
        <v>1</v>
      </c>
      <c r="O26" s="215"/>
      <c r="R26" s="17"/>
      <c r="S26" s="192"/>
      <c r="T26" s="192"/>
      <c r="U26" s="193"/>
      <c r="V26" s="193"/>
      <c r="W26" s="187"/>
      <c r="X26" s="187"/>
      <c r="Y26" s="187"/>
      <c r="Z26" s="196"/>
      <c r="AC26" s="187"/>
      <c r="AD26" s="187"/>
      <c r="AE26" s="187"/>
      <c r="AF26" s="196"/>
    </row>
    <row r="27" spans="1:32" ht="17" x14ac:dyDescent="0.2">
      <c r="A27" s="181" t="s">
        <v>377</v>
      </c>
      <c r="B27" s="173" t="s">
        <v>378</v>
      </c>
      <c r="C27" s="173" t="s">
        <v>33</v>
      </c>
      <c r="D27" s="211">
        <v>119307524.2</v>
      </c>
      <c r="E27" s="174"/>
      <c r="F27" s="174"/>
      <c r="G27" s="202">
        <f t="shared" si="2"/>
        <v>107376771.78</v>
      </c>
      <c r="H27" s="212">
        <f t="shared" si="3"/>
        <v>131238276.62000002</v>
      </c>
      <c r="I27" s="213" t="s">
        <v>3511</v>
      </c>
      <c r="J27" s="213" t="s">
        <v>3512</v>
      </c>
      <c r="K27" s="173" t="s">
        <v>33</v>
      </c>
      <c r="L27" s="212">
        <v>323250000</v>
      </c>
      <c r="M27" s="214" t="str">
        <f t="shared" si="0"/>
        <v>NO</v>
      </c>
      <c r="N27" s="174">
        <f t="shared" si="1"/>
        <v>0</v>
      </c>
      <c r="O27" s="215"/>
      <c r="R27" s="17"/>
      <c r="S27" s="192"/>
      <c r="T27" s="192"/>
      <c r="U27" s="193"/>
      <c r="V27" s="193"/>
      <c r="W27" s="187"/>
      <c r="X27" s="187"/>
      <c r="Y27" s="187"/>
      <c r="Z27" s="197"/>
      <c r="AC27" s="187"/>
      <c r="AD27" s="187"/>
      <c r="AE27" s="187"/>
      <c r="AF27" s="196"/>
    </row>
    <row r="28" spans="1:32" ht="17" x14ac:dyDescent="0.2">
      <c r="A28" s="181" t="s">
        <v>34</v>
      </c>
      <c r="B28" s="173" t="s">
        <v>35</v>
      </c>
      <c r="C28" s="173" t="s">
        <v>33</v>
      </c>
      <c r="D28" s="211">
        <v>11842934.970000001</v>
      </c>
      <c r="E28" s="174"/>
      <c r="F28" s="174">
        <v>2014</v>
      </c>
      <c r="G28" s="202">
        <f t="shared" si="2"/>
        <v>10658641.473000001</v>
      </c>
      <c r="H28" s="212">
        <f t="shared" si="3"/>
        <v>13027228.467000002</v>
      </c>
      <c r="I28" s="213" t="s">
        <v>3513</v>
      </c>
      <c r="J28" s="213" t="s">
        <v>3514</v>
      </c>
      <c r="K28" s="173" t="s">
        <v>33</v>
      </c>
      <c r="L28" s="212">
        <v>14880000</v>
      </c>
      <c r="M28" s="214" t="str">
        <f t="shared" si="0"/>
        <v>NO</v>
      </c>
      <c r="N28" s="174">
        <f t="shared" si="1"/>
        <v>0</v>
      </c>
      <c r="O28" s="215" t="s">
        <v>3472</v>
      </c>
      <c r="R28" s="17"/>
      <c r="S28" s="192"/>
      <c r="T28" s="192"/>
      <c r="U28" s="193"/>
      <c r="V28" s="193"/>
      <c r="W28" s="187"/>
      <c r="X28" s="187"/>
      <c r="Y28" s="187"/>
      <c r="Z28" s="196"/>
      <c r="AC28" s="187"/>
      <c r="AD28" s="187"/>
      <c r="AE28" s="187"/>
      <c r="AF28" s="196"/>
    </row>
    <row r="29" spans="1:32" ht="17" x14ac:dyDescent="0.2">
      <c r="A29" s="181" t="s">
        <v>42</v>
      </c>
      <c r="B29" s="173" t="s">
        <v>43</v>
      </c>
      <c r="C29" s="173" t="s">
        <v>33</v>
      </c>
      <c r="D29" s="211">
        <v>1386415671</v>
      </c>
      <c r="E29" s="174"/>
      <c r="F29" s="174">
        <v>2014</v>
      </c>
      <c r="G29" s="202">
        <f t="shared" si="2"/>
        <v>1247774103.9000001</v>
      </c>
      <c r="H29" s="212">
        <f t="shared" si="3"/>
        <v>1525057238.1000001</v>
      </c>
      <c r="I29" s="213" t="s">
        <v>3515</v>
      </c>
      <c r="J29" s="213" t="s">
        <v>3516</v>
      </c>
      <c r="K29" s="173" t="s">
        <v>33</v>
      </c>
      <c r="L29" s="212">
        <v>1340000000</v>
      </c>
      <c r="M29" s="214" t="str">
        <f t="shared" si="0"/>
        <v>YES</v>
      </c>
      <c r="N29" s="174">
        <f t="shared" si="1"/>
        <v>1</v>
      </c>
      <c r="O29" s="215"/>
      <c r="R29" s="17"/>
      <c r="S29" s="192"/>
      <c r="T29" s="192"/>
      <c r="U29" s="193"/>
      <c r="V29" s="193"/>
      <c r="W29" s="187"/>
      <c r="X29" s="187"/>
      <c r="Y29" s="187"/>
      <c r="Z29" s="196"/>
      <c r="AC29" s="187"/>
      <c r="AD29" s="187"/>
      <c r="AE29" s="187"/>
      <c r="AF29" s="196"/>
    </row>
    <row r="30" spans="1:32" ht="17" x14ac:dyDescent="0.2">
      <c r="A30" s="181" t="s">
        <v>50</v>
      </c>
      <c r="B30" s="173" t="s">
        <v>51</v>
      </c>
      <c r="C30" s="173" t="s">
        <v>33</v>
      </c>
      <c r="D30" s="211">
        <v>89073947.030000001</v>
      </c>
      <c r="E30" s="174"/>
      <c r="F30" s="174">
        <v>2016</v>
      </c>
      <c r="G30" s="202">
        <f t="shared" si="2"/>
        <v>80166552.327000007</v>
      </c>
      <c r="H30" s="212">
        <f t="shared" si="3"/>
        <v>97981341.73300001</v>
      </c>
      <c r="I30" s="213" t="s">
        <v>3517</v>
      </c>
      <c r="J30" s="213" t="s">
        <v>3518</v>
      </c>
      <c r="K30" s="173" t="s">
        <v>33</v>
      </c>
      <c r="L30" s="212">
        <v>90410000</v>
      </c>
      <c r="M30" s="214" t="str">
        <f t="shared" si="0"/>
        <v>YES</v>
      </c>
      <c r="N30" s="174">
        <f t="shared" si="1"/>
        <v>1</v>
      </c>
      <c r="O30" s="215"/>
      <c r="R30" s="17"/>
      <c r="S30" s="192"/>
      <c r="T30" s="192"/>
      <c r="U30" s="193"/>
      <c r="V30" s="193"/>
      <c r="W30" s="187"/>
      <c r="X30" s="187"/>
      <c r="Y30" s="187"/>
      <c r="Z30" s="196"/>
      <c r="AC30" s="187"/>
      <c r="AD30" s="187"/>
      <c r="AE30" s="187"/>
      <c r="AF30" s="196"/>
    </row>
    <row r="31" spans="1:32" ht="17" x14ac:dyDescent="0.2">
      <c r="A31" s="181" t="s">
        <v>38</v>
      </c>
      <c r="B31" s="173" t="s">
        <v>39</v>
      </c>
      <c r="C31" s="173" t="s">
        <v>33</v>
      </c>
      <c r="D31" s="211">
        <v>291740603.30000001</v>
      </c>
      <c r="E31" s="174">
        <v>2020</v>
      </c>
      <c r="F31" s="174"/>
      <c r="G31" s="202">
        <f t="shared" si="2"/>
        <v>262566542.97000003</v>
      </c>
      <c r="H31" s="212">
        <f t="shared" si="3"/>
        <v>320914663.63000005</v>
      </c>
      <c r="I31" s="213" t="s">
        <v>3519</v>
      </c>
      <c r="J31" s="213" t="s">
        <v>3520</v>
      </c>
      <c r="K31" s="173" t="s">
        <v>33</v>
      </c>
      <c r="L31" s="212">
        <v>293890000</v>
      </c>
      <c r="M31" s="214" t="str">
        <f t="shared" si="0"/>
        <v>YES</v>
      </c>
      <c r="N31" s="174">
        <f t="shared" si="1"/>
        <v>1</v>
      </c>
      <c r="O31" s="215"/>
      <c r="R31" s="17"/>
      <c r="S31" s="192"/>
      <c r="T31" s="192"/>
      <c r="U31" s="193"/>
      <c r="V31" s="193"/>
      <c r="W31" s="187"/>
      <c r="X31" s="187"/>
      <c r="Y31" s="187"/>
      <c r="Z31" s="196"/>
      <c r="AC31" s="187"/>
      <c r="AD31" s="187"/>
      <c r="AE31" s="187"/>
      <c r="AF31" s="196"/>
    </row>
    <row r="32" spans="1:32" ht="17" x14ac:dyDescent="0.2">
      <c r="A32" s="181" t="s">
        <v>52</v>
      </c>
      <c r="B32" s="173" t="s">
        <v>53</v>
      </c>
      <c r="C32" s="173" t="s">
        <v>33</v>
      </c>
      <c r="D32" s="211">
        <v>8844095741</v>
      </c>
      <c r="E32" s="174"/>
      <c r="F32" s="174"/>
      <c r="G32" s="202">
        <f t="shared" si="2"/>
        <v>7959686166.9000006</v>
      </c>
      <c r="H32" s="212">
        <f t="shared" si="3"/>
        <v>9728505315.1000004</v>
      </c>
      <c r="I32" s="213" t="s">
        <v>3521</v>
      </c>
      <c r="J32" s="213" t="s">
        <v>3522</v>
      </c>
      <c r="K32" s="173" t="s">
        <v>33</v>
      </c>
      <c r="L32" s="212">
        <v>9246538752</v>
      </c>
      <c r="M32" s="214" t="str">
        <f t="shared" si="0"/>
        <v>YES</v>
      </c>
      <c r="N32" s="174">
        <f t="shared" si="1"/>
        <v>1</v>
      </c>
      <c r="O32" s="215"/>
      <c r="R32" s="17"/>
      <c r="S32" s="192"/>
      <c r="T32" s="192"/>
      <c r="U32" s="193"/>
      <c r="V32" s="193"/>
      <c r="W32" s="187"/>
      <c r="X32" s="187"/>
      <c r="Y32" s="187"/>
      <c r="Z32" s="196"/>
      <c r="AC32" s="187"/>
      <c r="AD32" s="187"/>
      <c r="AE32" s="187"/>
      <c r="AF32" s="196"/>
    </row>
    <row r="33" spans="1:32" ht="17" x14ac:dyDescent="0.2">
      <c r="A33" s="181" t="s">
        <v>461</v>
      </c>
      <c r="B33" s="173" t="s">
        <v>462</v>
      </c>
      <c r="C33" s="173" t="s">
        <v>33</v>
      </c>
      <c r="D33" s="211">
        <v>351046000</v>
      </c>
      <c r="E33" s="174">
        <v>2016</v>
      </c>
      <c r="F33" s="174">
        <v>2020</v>
      </c>
      <c r="G33" s="202">
        <f t="shared" si="2"/>
        <v>315941400</v>
      </c>
      <c r="H33" s="212">
        <f t="shared" si="3"/>
        <v>386150600.00000006</v>
      </c>
      <c r="I33" s="173" t="s">
        <v>1006</v>
      </c>
      <c r="J33" s="173" t="s">
        <v>1007</v>
      </c>
      <c r="K33" s="173" t="s">
        <v>33</v>
      </c>
      <c r="L33" s="212">
        <v>343722688</v>
      </c>
      <c r="M33" s="214" t="str">
        <f t="shared" si="0"/>
        <v>YES</v>
      </c>
      <c r="N33" s="174">
        <f t="shared" si="1"/>
        <v>1</v>
      </c>
      <c r="O33" s="215"/>
      <c r="R33" s="17"/>
      <c r="S33" s="192"/>
      <c r="T33" s="192"/>
      <c r="U33" s="193"/>
      <c r="V33" s="193"/>
      <c r="W33" s="187"/>
      <c r="X33" s="187"/>
      <c r="Y33" s="187"/>
      <c r="Z33" s="196"/>
      <c r="AC33" s="187"/>
      <c r="AD33" s="187"/>
      <c r="AE33" s="187"/>
      <c r="AF33" s="196"/>
    </row>
    <row r="34" spans="1:32" x14ac:dyDescent="0.2">
      <c r="A34" s="204" t="s">
        <v>502</v>
      </c>
      <c r="B34" s="176" t="s">
        <v>503</v>
      </c>
      <c r="C34" s="176" t="s">
        <v>33</v>
      </c>
      <c r="D34" s="211"/>
      <c r="E34" s="174"/>
      <c r="F34" s="174"/>
      <c r="G34" s="202"/>
      <c r="H34" s="212"/>
      <c r="I34" s="213"/>
      <c r="J34" s="213"/>
      <c r="K34" s="173"/>
      <c r="L34" s="212"/>
      <c r="M34" s="214"/>
      <c r="N34" s="174"/>
      <c r="O34" s="215"/>
      <c r="R34" s="17"/>
      <c r="S34" s="192"/>
      <c r="T34" s="192"/>
      <c r="U34" s="193"/>
      <c r="V34" s="193"/>
      <c r="W34" s="187"/>
      <c r="X34" s="187"/>
      <c r="Y34" s="187"/>
      <c r="Z34" s="196"/>
      <c r="AC34" s="187"/>
      <c r="AD34" s="187"/>
      <c r="AE34" s="187"/>
      <c r="AF34" s="196"/>
    </row>
    <row r="35" spans="1:32" ht="17" x14ac:dyDescent="0.2">
      <c r="A35" s="181" t="s">
        <v>3523</v>
      </c>
      <c r="B35" s="173" t="s">
        <v>3524</v>
      </c>
      <c r="C35" s="173" t="s">
        <v>33</v>
      </c>
      <c r="D35" s="211">
        <v>496526000</v>
      </c>
      <c r="E35" s="174">
        <v>2018</v>
      </c>
      <c r="F35" s="174"/>
      <c r="G35" s="202">
        <f t="shared" si="2"/>
        <v>446873400</v>
      </c>
      <c r="H35" s="212">
        <f t="shared" si="3"/>
        <v>546178600</v>
      </c>
      <c r="I35" s="213" t="s">
        <v>3525</v>
      </c>
      <c r="J35" s="213" t="s">
        <v>3526</v>
      </c>
      <c r="K35" s="173" t="s">
        <v>33</v>
      </c>
      <c r="L35" s="212">
        <v>392180000</v>
      </c>
      <c r="M35" s="214" t="str">
        <f t="shared" ref="M35:M66" si="4">IF(AND(L35&gt;G35,L35&lt;H35),"YES","NO")</f>
        <v>NO</v>
      </c>
      <c r="N35" s="174">
        <f t="shared" ref="N35:N66" si="5">IF(M35="YES",1,0)</f>
        <v>0</v>
      </c>
      <c r="O35" s="215"/>
      <c r="R35" s="17"/>
      <c r="S35" s="192"/>
      <c r="T35" s="192"/>
      <c r="U35" s="193"/>
      <c r="V35" s="193"/>
      <c r="W35" s="187"/>
      <c r="X35" s="187"/>
      <c r="Y35" s="187"/>
      <c r="Z35" s="196"/>
      <c r="AC35" s="187"/>
      <c r="AD35" s="187"/>
      <c r="AE35" s="187"/>
      <c r="AF35" s="196"/>
    </row>
    <row r="36" spans="1:32" ht="17" x14ac:dyDescent="0.2">
      <c r="A36" s="181" t="s">
        <v>54</v>
      </c>
      <c r="B36" s="173" t="s">
        <v>55</v>
      </c>
      <c r="C36" s="173" t="s">
        <v>56</v>
      </c>
      <c r="D36" s="211">
        <v>2886099373</v>
      </c>
      <c r="E36" s="174"/>
      <c r="F36" s="174">
        <v>2019</v>
      </c>
      <c r="G36" s="202">
        <f t="shared" si="2"/>
        <v>2597489435.7000003</v>
      </c>
      <c r="H36" s="212">
        <f t="shared" si="3"/>
        <v>3174709310.3000002</v>
      </c>
      <c r="I36" s="213" t="s">
        <v>3527</v>
      </c>
      <c r="J36" s="213" t="s">
        <v>3528</v>
      </c>
      <c r="K36" s="173" t="s">
        <v>56</v>
      </c>
      <c r="L36" s="212">
        <v>3040000000</v>
      </c>
      <c r="M36" s="214" t="str">
        <f t="shared" si="4"/>
        <v>YES</v>
      </c>
      <c r="N36" s="174">
        <f t="shared" si="5"/>
        <v>1</v>
      </c>
      <c r="O36" s="215"/>
      <c r="R36" s="17"/>
      <c r="S36" s="192"/>
      <c r="T36" s="192"/>
      <c r="U36" s="193"/>
      <c r="V36" s="193"/>
      <c r="W36" s="187"/>
      <c r="X36" s="187"/>
      <c r="Y36" s="187"/>
      <c r="Z36" s="196"/>
      <c r="AC36" s="187"/>
      <c r="AD36" s="187"/>
      <c r="AE36" s="187"/>
      <c r="AF36" s="196"/>
    </row>
    <row r="37" spans="1:32" ht="17" x14ac:dyDescent="0.2">
      <c r="A37" s="181" t="s">
        <v>81</v>
      </c>
      <c r="B37" s="173" t="s">
        <v>82</v>
      </c>
      <c r="C37" s="173" t="s">
        <v>56</v>
      </c>
      <c r="D37" s="211">
        <v>190178673</v>
      </c>
      <c r="E37" s="174"/>
      <c r="F37" s="174"/>
      <c r="G37" s="202">
        <f t="shared" si="2"/>
        <v>171160805.70000002</v>
      </c>
      <c r="H37" s="212">
        <f t="shared" si="3"/>
        <v>209196540.30000001</v>
      </c>
      <c r="I37" s="213" t="s">
        <v>3529</v>
      </c>
      <c r="J37" s="213" t="s">
        <v>3530</v>
      </c>
      <c r="K37" s="173" t="s">
        <v>3531</v>
      </c>
      <c r="L37" s="212">
        <v>178870000</v>
      </c>
      <c r="M37" s="214" t="str">
        <f t="shared" si="4"/>
        <v>YES</v>
      </c>
      <c r="N37" s="174">
        <f t="shared" si="5"/>
        <v>1</v>
      </c>
      <c r="O37" s="215"/>
      <c r="R37" s="17"/>
      <c r="S37" s="192"/>
      <c r="T37" s="192"/>
      <c r="U37" s="193"/>
      <c r="V37" s="193"/>
      <c r="W37" s="187"/>
      <c r="X37" s="187"/>
      <c r="Y37" s="187"/>
      <c r="Z37" s="197"/>
      <c r="AC37" s="187"/>
      <c r="AD37" s="187"/>
      <c r="AE37" s="187"/>
      <c r="AF37" s="196"/>
    </row>
    <row r="38" spans="1:32" ht="17" x14ac:dyDescent="0.2">
      <c r="A38" s="181" t="s">
        <v>57</v>
      </c>
      <c r="B38" s="173" t="s">
        <v>58</v>
      </c>
      <c r="C38" s="173" t="s">
        <v>56</v>
      </c>
      <c r="D38" s="211">
        <v>92626979.569999993</v>
      </c>
      <c r="E38" s="174"/>
      <c r="F38" s="174">
        <v>2018</v>
      </c>
      <c r="G38" s="202">
        <f t="shared" si="2"/>
        <v>83364281.612999991</v>
      </c>
      <c r="H38" s="212">
        <f t="shared" si="3"/>
        <v>101889677.527</v>
      </c>
      <c r="I38" s="213" t="s">
        <v>3532</v>
      </c>
      <c r="J38" s="213" t="s">
        <v>3533</v>
      </c>
      <c r="K38" s="173" t="s">
        <v>56</v>
      </c>
      <c r="L38" s="212">
        <v>66960000</v>
      </c>
      <c r="M38" s="214" t="str">
        <f t="shared" si="4"/>
        <v>NO</v>
      </c>
      <c r="N38" s="174">
        <f t="shared" si="5"/>
        <v>0</v>
      </c>
      <c r="O38" s="215"/>
      <c r="R38" s="17"/>
      <c r="S38" s="192"/>
      <c r="T38" s="192"/>
      <c r="U38" s="193"/>
      <c r="V38" s="193"/>
      <c r="W38" s="187"/>
      <c r="X38" s="187"/>
      <c r="Y38" s="187"/>
      <c r="Z38" s="196"/>
      <c r="AC38" s="187"/>
      <c r="AD38" s="187"/>
      <c r="AE38" s="187"/>
      <c r="AF38" s="196"/>
    </row>
    <row r="39" spans="1:32" ht="17" x14ac:dyDescent="0.2">
      <c r="A39" s="181" t="s">
        <v>59</v>
      </c>
      <c r="B39" s="173" t="s">
        <v>60</v>
      </c>
      <c r="C39" s="173" t="s">
        <v>56</v>
      </c>
      <c r="D39" s="211">
        <v>178060742.59999999</v>
      </c>
      <c r="E39" s="174"/>
      <c r="F39" s="174"/>
      <c r="G39" s="202">
        <f t="shared" si="2"/>
        <v>160254668.34</v>
      </c>
      <c r="H39" s="212">
        <f t="shared" si="3"/>
        <v>195866816.86000001</v>
      </c>
      <c r="I39" s="213" t="s">
        <v>3534</v>
      </c>
      <c r="J39" s="213" t="s">
        <v>3535</v>
      </c>
      <c r="K39" s="173" t="s">
        <v>56</v>
      </c>
      <c r="L39" s="212">
        <v>166250000</v>
      </c>
      <c r="M39" s="214" t="str">
        <f t="shared" si="4"/>
        <v>YES</v>
      </c>
      <c r="N39" s="174">
        <f t="shared" si="5"/>
        <v>1</v>
      </c>
      <c r="O39" s="215"/>
      <c r="R39" s="17"/>
      <c r="S39" s="192"/>
      <c r="T39" s="192"/>
      <c r="U39" s="193"/>
      <c r="V39" s="193"/>
      <c r="W39" s="187"/>
      <c r="X39" s="187"/>
      <c r="Y39" s="187"/>
      <c r="Z39" s="196"/>
      <c r="AC39" s="187"/>
      <c r="AD39" s="187"/>
      <c r="AE39" s="187"/>
      <c r="AF39" s="196"/>
    </row>
    <row r="40" spans="1:32" ht="17" x14ac:dyDescent="0.2">
      <c r="A40" s="181" t="s">
        <v>61</v>
      </c>
      <c r="B40" s="173" t="s">
        <v>3536</v>
      </c>
      <c r="C40" s="173" t="s">
        <v>56</v>
      </c>
      <c r="D40" s="211">
        <v>938758323</v>
      </c>
      <c r="E40" s="174"/>
      <c r="F40" s="174">
        <v>2018</v>
      </c>
      <c r="G40" s="202">
        <f t="shared" si="2"/>
        <v>844882490.70000005</v>
      </c>
      <c r="H40" s="212">
        <f t="shared" si="3"/>
        <v>1032634155.3000001</v>
      </c>
      <c r="I40" s="213" t="s">
        <v>3537</v>
      </c>
      <c r="J40" s="213" t="s">
        <v>3538</v>
      </c>
      <c r="K40" s="173" t="s">
        <v>56</v>
      </c>
      <c r="L40" s="212">
        <v>1010000000</v>
      </c>
      <c r="M40" s="214" t="str">
        <f t="shared" si="4"/>
        <v>YES</v>
      </c>
      <c r="N40" s="174">
        <f t="shared" si="5"/>
        <v>1</v>
      </c>
      <c r="O40" s="215"/>
      <c r="R40" s="17"/>
      <c r="S40" s="192"/>
      <c r="T40" s="192"/>
      <c r="U40" s="193"/>
      <c r="V40" s="193"/>
      <c r="W40" s="187"/>
      <c r="X40" s="187"/>
      <c r="Y40" s="187"/>
      <c r="Z40" s="197"/>
      <c r="AC40" s="187"/>
      <c r="AD40" s="187"/>
      <c r="AE40" s="187"/>
      <c r="AF40" s="196"/>
    </row>
    <row r="41" spans="1:32" ht="17" x14ac:dyDescent="0.2">
      <c r="A41" s="181" t="s">
        <v>79</v>
      </c>
      <c r="B41" s="173" t="s">
        <v>80</v>
      </c>
      <c r="C41" s="173" t="s">
        <v>56</v>
      </c>
      <c r="D41" s="211">
        <v>536604531.19999999</v>
      </c>
      <c r="E41" s="174"/>
      <c r="F41" s="174"/>
      <c r="G41" s="202">
        <f t="shared" si="2"/>
        <v>482944078.07999998</v>
      </c>
      <c r="H41" s="212">
        <f t="shared" si="3"/>
        <v>590264984.32000005</v>
      </c>
      <c r="I41" s="173" t="s">
        <v>1057</v>
      </c>
      <c r="J41" s="173" t="s">
        <v>1058</v>
      </c>
      <c r="K41" s="173" t="s">
        <v>56</v>
      </c>
      <c r="L41" s="212">
        <v>577805312</v>
      </c>
      <c r="M41" s="214" t="str">
        <f t="shared" si="4"/>
        <v>YES</v>
      </c>
      <c r="N41" s="174">
        <f t="shared" si="5"/>
        <v>1</v>
      </c>
      <c r="O41" s="215" t="s">
        <v>3539</v>
      </c>
      <c r="R41" s="17"/>
      <c r="S41" s="192"/>
      <c r="T41" s="192"/>
      <c r="U41" s="193"/>
      <c r="V41" s="193"/>
      <c r="W41" s="187"/>
      <c r="X41" s="187"/>
      <c r="Y41" s="187"/>
      <c r="Z41" s="196"/>
      <c r="AC41" s="187"/>
      <c r="AD41" s="187"/>
      <c r="AE41" s="187"/>
      <c r="AF41" s="196"/>
    </row>
    <row r="42" spans="1:32" ht="17" x14ac:dyDescent="0.2">
      <c r="A42" s="181" t="s">
        <v>119</v>
      </c>
      <c r="B42" s="173" t="s">
        <v>120</v>
      </c>
      <c r="C42" s="173" t="s">
        <v>56</v>
      </c>
      <c r="D42" s="211">
        <v>113333511.3</v>
      </c>
      <c r="E42" s="174"/>
      <c r="F42" s="174"/>
      <c r="G42" s="202">
        <f t="shared" si="2"/>
        <v>102000160.17</v>
      </c>
      <c r="H42" s="212">
        <f t="shared" si="3"/>
        <v>124666862.43000001</v>
      </c>
      <c r="I42" s="213" t="s">
        <v>3540</v>
      </c>
      <c r="J42" s="213" t="s">
        <v>3541</v>
      </c>
      <c r="K42" s="173" t="s">
        <v>56</v>
      </c>
      <c r="L42" s="212">
        <v>124500000</v>
      </c>
      <c r="M42" s="214" t="str">
        <f t="shared" si="4"/>
        <v>YES</v>
      </c>
      <c r="N42" s="174">
        <f t="shared" si="5"/>
        <v>1</v>
      </c>
      <c r="O42" s="215"/>
      <c r="R42" s="17"/>
      <c r="S42" s="192"/>
      <c r="T42" s="192"/>
      <c r="U42" s="193"/>
      <c r="V42" s="193"/>
      <c r="W42" s="187"/>
      <c r="X42" s="187"/>
      <c r="Y42" s="187"/>
      <c r="Z42" s="196"/>
      <c r="AC42" s="187"/>
      <c r="AD42" s="187"/>
      <c r="AE42" s="187"/>
      <c r="AF42" s="196"/>
    </row>
    <row r="43" spans="1:32" ht="17" x14ac:dyDescent="0.2">
      <c r="A43" s="181" t="s">
        <v>69</v>
      </c>
      <c r="B43" s="173" t="s">
        <v>70</v>
      </c>
      <c r="C43" s="173" t="s">
        <v>56</v>
      </c>
      <c r="D43" s="211">
        <v>634112551.60000002</v>
      </c>
      <c r="E43" s="174"/>
      <c r="F43" s="174"/>
      <c r="G43" s="202">
        <f t="shared" si="2"/>
        <v>570701296.44000006</v>
      </c>
      <c r="H43" s="212">
        <f t="shared" si="3"/>
        <v>697523806.76000011</v>
      </c>
      <c r="I43" s="173" t="s">
        <v>1073</v>
      </c>
      <c r="J43" s="173" t="s">
        <v>1074</v>
      </c>
      <c r="K43" s="173" t="s">
        <v>56</v>
      </c>
      <c r="L43" s="212">
        <v>626185920</v>
      </c>
      <c r="M43" s="214" t="str">
        <f t="shared" si="4"/>
        <v>YES</v>
      </c>
      <c r="N43" s="174">
        <f t="shared" si="5"/>
        <v>1</v>
      </c>
      <c r="O43" s="215" t="s">
        <v>3539</v>
      </c>
      <c r="R43" s="17"/>
      <c r="S43" s="192"/>
      <c r="T43" s="192"/>
      <c r="U43" s="193"/>
      <c r="V43" s="193"/>
      <c r="W43" s="187"/>
      <c r="X43" s="187"/>
      <c r="Y43" s="187"/>
      <c r="Z43" s="196"/>
      <c r="AC43" s="187"/>
      <c r="AD43" s="187"/>
      <c r="AE43" s="187"/>
      <c r="AF43" s="196"/>
    </row>
    <row r="44" spans="1:32" ht="17" x14ac:dyDescent="0.2">
      <c r="A44" s="181" t="s">
        <v>63</v>
      </c>
      <c r="B44" s="173" t="s">
        <v>64</v>
      </c>
      <c r="C44" s="173" t="s">
        <v>56</v>
      </c>
      <c r="D44" s="211">
        <v>59570751.210000001</v>
      </c>
      <c r="E44" s="174"/>
      <c r="F44" s="174">
        <v>2018</v>
      </c>
      <c r="G44" s="202">
        <f t="shared" si="2"/>
        <v>53613676.089000002</v>
      </c>
      <c r="H44" s="212">
        <f t="shared" si="3"/>
        <v>65527826.331000008</v>
      </c>
      <c r="I44" s="213" t="s">
        <v>3542</v>
      </c>
      <c r="J44" s="213" t="s">
        <v>3543</v>
      </c>
      <c r="K44" s="173" t="s">
        <v>56</v>
      </c>
      <c r="L44" s="212">
        <v>59360000</v>
      </c>
      <c r="M44" s="214" t="str">
        <f t="shared" si="4"/>
        <v>YES</v>
      </c>
      <c r="N44" s="174">
        <f t="shared" si="5"/>
        <v>1</v>
      </c>
      <c r="O44" s="215"/>
      <c r="R44" s="17"/>
      <c r="S44" s="192"/>
      <c r="T44" s="192"/>
      <c r="U44" s="193"/>
      <c r="V44" s="193"/>
      <c r="W44" s="187"/>
      <c r="X44" s="187"/>
      <c r="Y44" s="187"/>
      <c r="Z44" s="196"/>
      <c r="AC44" s="187"/>
      <c r="AD44" s="187"/>
      <c r="AE44" s="187"/>
      <c r="AF44" s="196"/>
    </row>
    <row r="45" spans="1:32" ht="17" x14ac:dyDescent="0.2">
      <c r="A45" s="181" t="s">
        <v>97</v>
      </c>
      <c r="B45" s="173" t="s">
        <v>98</v>
      </c>
      <c r="C45" s="173" t="s">
        <v>56</v>
      </c>
      <c r="D45" s="211">
        <v>1705862272</v>
      </c>
      <c r="E45" s="174"/>
      <c r="F45" s="174"/>
      <c r="G45" s="202">
        <f t="shared" si="2"/>
        <v>1535276044.8</v>
      </c>
      <c r="H45" s="212">
        <f t="shared" si="3"/>
        <v>1876448499.2</v>
      </c>
      <c r="I45" s="213" t="s">
        <v>3544</v>
      </c>
      <c r="J45" s="213" t="s">
        <v>3545</v>
      </c>
      <c r="K45" s="173" t="s">
        <v>56</v>
      </c>
      <c r="L45" s="212">
        <v>1700000000</v>
      </c>
      <c r="M45" s="214" t="str">
        <f t="shared" si="4"/>
        <v>YES</v>
      </c>
      <c r="N45" s="174">
        <f t="shared" si="5"/>
        <v>1</v>
      </c>
      <c r="O45" s="215"/>
      <c r="R45" s="17"/>
      <c r="S45" s="192"/>
      <c r="T45" s="192"/>
      <c r="U45" s="193"/>
      <c r="V45" s="193"/>
      <c r="W45" s="187"/>
      <c r="X45" s="187"/>
      <c r="Y45" s="187"/>
      <c r="Z45" s="196"/>
      <c r="AC45" s="187"/>
      <c r="AD45" s="187"/>
      <c r="AE45" s="187"/>
      <c r="AF45" s="196"/>
    </row>
    <row r="46" spans="1:32" ht="17" x14ac:dyDescent="0.2">
      <c r="A46" s="181" t="s">
        <v>75</v>
      </c>
      <c r="B46" s="173" t="s">
        <v>76</v>
      </c>
      <c r="C46" s="173" t="s">
        <v>56</v>
      </c>
      <c r="D46" s="211">
        <v>268906197.80000001</v>
      </c>
      <c r="E46" s="174"/>
      <c r="F46" s="174">
        <v>2018</v>
      </c>
      <c r="G46" s="202">
        <f t="shared" si="2"/>
        <v>242015578.02000001</v>
      </c>
      <c r="H46" s="212">
        <f t="shared" si="3"/>
        <v>295796817.58000004</v>
      </c>
      <c r="I46" s="213" t="s">
        <v>3546</v>
      </c>
      <c r="J46" s="213" t="s">
        <v>3547</v>
      </c>
      <c r="K46" s="173" t="s">
        <v>56</v>
      </c>
      <c r="L46" s="212">
        <v>259680000</v>
      </c>
      <c r="M46" s="214" t="str">
        <f t="shared" si="4"/>
        <v>YES</v>
      </c>
      <c r="N46" s="174">
        <f t="shared" si="5"/>
        <v>1</v>
      </c>
      <c r="O46" s="215"/>
      <c r="R46" s="17"/>
      <c r="S46" s="192"/>
      <c r="T46" s="192"/>
      <c r="U46" s="193"/>
      <c r="V46" s="193"/>
      <c r="W46" s="187"/>
      <c r="X46" s="187"/>
      <c r="Y46" s="187"/>
      <c r="Z46" s="196"/>
      <c r="AC46" s="187"/>
      <c r="AD46" s="187"/>
      <c r="AE46" s="187"/>
      <c r="AF46" s="196"/>
    </row>
    <row r="47" spans="1:32" ht="17" x14ac:dyDescent="0.2">
      <c r="A47" s="181" t="s">
        <v>89</v>
      </c>
      <c r="B47" s="173" t="s">
        <v>90</v>
      </c>
      <c r="C47" s="173" t="s">
        <v>56</v>
      </c>
      <c r="D47" s="211">
        <v>225589089.30000001</v>
      </c>
      <c r="E47" s="174"/>
      <c r="F47" s="174">
        <v>2017</v>
      </c>
      <c r="G47" s="202">
        <f t="shared" si="2"/>
        <v>203030180.37</v>
      </c>
      <c r="H47" s="212">
        <f t="shared" si="3"/>
        <v>248147998.23000002</v>
      </c>
      <c r="I47" s="213" t="s">
        <v>3548</v>
      </c>
      <c r="J47" s="213" t="s">
        <v>3549</v>
      </c>
      <c r="K47" s="173" t="s">
        <v>56</v>
      </c>
      <c r="L47" s="212">
        <v>234150000</v>
      </c>
      <c r="M47" s="214" t="str">
        <f t="shared" si="4"/>
        <v>YES</v>
      </c>
      <c r="N47" s="174">
        <f t="shared" si="5"/>
        <v>1</v>
      </c>
      <c r="O47" s="215"/>
      <c r="R47" s="17"/>
      <c r="S47" s="192"/>
      <c r="T47" s="192"/>
      <c r="U47" s="193"/>
      <c r="V47" s="193"/>
      <c r="W47" s="187"/>
      <c r="X47" s="187"/>
      <c r="Y47" s="187"/>
      <c r="Z47" s="196"/>
      <c r="AC47" s="187"/>
      <c r="AD47" s="187"/>
      <c r="AE47" s="187"/>
      <c r="AF47" s="196"/>
    </row>
    <row r="48" spans="1:32" ht="17" x14ac:dyDescent="0.2">
      <c r="A48" s="181" t="s">
        <v>91</v>
      </c>
      <c r="B48" s="173" t="s">
        <v>92</v>
      </c>
      <c r="C48" s="173" t="s">
        <v>56</v>
      </c>
      <c r="D48" s="211">
        <v>2077484454</v>
      </c>
      <c r="E48" s="174"/>
      <c r="F48" s="174"/>
      <c r="G48" s="202">
        <f t="shared" si="2"/>
        <v>1869736008.6000001</v>
      </c>
      <c r="H48" s="212">
        <f t="shared" si="3"/>
        <v>2285232899.4000001</v>
      </c>
      <c r="I48" s="213" t="s">
        <v>3550</v>
      </c>
      <c r="J48" s="213" t="s">
        <v>3551</v>
      </c>
      <c r="K48" s="173" t="s">
        <v>56</v>
      </c>
      <c r="L48" s="212">
        <v>2190000000</v>
      </c>
      <c r="M48" s="214" t="str">
        <f t="shared" si="4"/>
        <v>YES</v>
      </c>
      <c r="N48" s="174">
        <f t="shared" si="5"/>
        <v>1</v>
      </c>
      <c r="O48" s="215"/>
      <c r="R48" s="17"/>
      <c r="S48" s="192"/>
      <c r="T48" s="192"/>
      <c r="U48" s="193"/>
      <c r="V48" s="193"/>
      <c r="W48" s="187"/>
      <c r="X48" s="187"/>
      <c r="Y48" s="187"/>
      <c r="Z48" s="196"/>
      <c r="AC48" s="187"/>
      <c r="AD48" s="187"/>
      <c r="AE48" s="187"/>
      <c r="AF48" s="196"/>
    </row>
    <row r="49" spans="1:32" ht="17" x14ac:dyDescent="0.2">
      <c r="A49" s="181" t="s">
        <v>93</v>
      </c>
      <c r="B49" s="173" t="s">
        <v>94</v>
      </c>
      <c r="C49" s="173" t="s">
        <v>56</v>
      </c>
      <c r="D49" s="211">
        <v>21690455.73</v>
      </c>
      <c r="E49" s="174"/>
      <c r="F49" s="174"/>
      <c r="G49" s="202">
        <f t="shared" si="2"/>
        <v>19521410.157000002</v>
      </c>
      <c r="H49" s="212">
        <f t="shared" si="3"/>
        <v>23859501.303000003</v>
      </c>
      <c r="I49" s="213" t="s">
        <v>3552</v>
      </c>
      <c r="J49" s="213" t="s">
        <v>3553</v>
      </c>
      <c r="K49" s="173" t="s">
        <v>56</v>
      </c>
      <c r="L49" s="212">
        <v>15910000</v>
      </c>
      <c r="M49" s="214" t="str">
        <f t="shared" si="4"/>
        <v>NO</v>
      </c>
      <c r="N49" s="174">
        <f t="shared" si="5"/>
        <v>0</v>
      </c>
      <c r="O49" s="215"/>
      <c r="R49" s="17"/>
      <c r="S49" s="192"/>
      <c r="T49" s="192"/>
      <c r="U49" s="193"/>
      <c r="V49" s="193"/>
      <c r="W49" s="187"/>
      <c r="X49" s="187"/>
      <c r="Y49" s="187"/>
      <c r="Z49" s="196"/>
      <c r="AC49" s="187"/>
      <c r="AD49" s="187"/>
      <c r="AE49" s="187"/>
      <c r="AF49" s="196"/>
    </row>
    <row r="50" spans="1:32" ht="17" x14ac:dyDescent="0.2">
      <c r="A50" s="181" t="s">
        <v>121</v>
      </c>
      <c r="B50" s="173" t="s">
        <v>122</v>
      </c>
      <c r="C50" s="173" t="s">
        <v>56</v>
      </c>
      <c r="D50" s="211">
        <v>8316829114</v>
      </c>
      <c r="E50" s="174"/>
      <c r="F50" s="174"/>
      <c r="G50" s="202">
        <f t="shared" si="2"/>
        <v>7485146202.6000004</v>
      </c>
      <c r="H50" s="212">
        <f t="shared" si="3"/>
        <v>9148512025.4000015</v>
      </c>
      <c r="I50" s="173" t="s">
        <v>1051</v>
      </c>
      <c r="J50" s="173" t="s">
        <v>1052</v>
      </c>
      <c r="K50" s="173" t="s">
        <v>56</v>
      </c>
      <c r="L50" s="212">
        <v>9092779008</v>
      </c>
      <c r="M50" s="214" t="str">
        <f t="shared" si="4"/>
        <v>YES</v>
      </c>
      <c r="N50" s="174">
        <f t="shared" si="5"/>
        <v>1</v>
      </c>
      <c r="O50" s="215" t="s">
        <v>3539</v>
      </c>
      <c r="R50" s="17"/>
      <c r="S50" s="192"/>
      <c r="T50" s="192"/>
      <c r="U50" s="193"/>
      <c r="V50" s="193"/>
      <c r="W50" s="187"/>
      <c r="X50" s="187"/>
      <c r="Y50" s="187"/>
      <c r="Z50" s="196"/>
      <c r="AC50" s="187"/>
      <c r="AD50" s="187"/>
      <c r="AE50" s="187"/>
      <c r="AF50" s="196"/>
    </row>
    <row r="51" spans="1:32" ht="17" x14ac:dyDescent="0.2">
      <c r="A51" s="181" t="s">
        <v>65</v>
      </c>
      <c r="B51" s="173" t="s">
        <v>66</v>
      </c>
      <c r="C51" s="173" t="s">
        <v>56</v>
      </c>
      <c r="D51" s="211">
        <v>760360176.39999998</v>
      </c>
      <c r="E51" s="174"/>
      <c r="F51" s="174">
        <v>2016</v>
      </c>
      <c r="G51" s="202">
        <f t="shared" si="2"/>
        <v>684324158.75999999</v>
      </c>
      <c r="H51" s="212">
        <f t="shared" si="3"/>
        <v>836396194.04000008</v>
      </c>
      <c r="I51" s="213" t="s">
        <v>3554</v>
      </c>
      <c r="J51" s="213" t="s">
        <v>2868</v>
      </c>
      <c r="K51" s="173" t="s">
        <v>56</v>
      </c>
      <c r="L51" s="212">
        <v>707180000</v>
      </c>
      <c r="M51" s="214" t="str">
        <f t="shared" si="4"/>
        <v>YES</v>
      </c>
      <c r="N51" s="174">
        <f t="shared" si="5"/>
        <v>1</v>
      </c>
      <c r="O51" s="215"/>
      <c r="R51" s="17"/>
      <c r="S51" s="192"/>
      <c r="T51" s="192"/>
      <c r="U51" s="193"/>
      <c r="V51" s="193"/>
      <c r="W51" s="187"/>
      <c r="X51" s="187"/>
      <c r="Y51" s="187"/>
      <c r="Z51" s="196"/>
      <c r="AC51" s="187"/>
      <c r="AD51" s="187"/>
      <c r="AE51" s="187"/>
      <c r="AF51" s="196"/>
    </row>
    <row r="52" spans="1:32" ht="17" x14ac:dyDescent="0.2">
      <c r="A52" s="181" t="s">
        <v>129</v>
      </c>
      <c r="B52" s="173" t="s">
        <v>130</v>
      </c>
      <c r="C52" s="173" t="s">
        <v>56</v>
      </c>
      <c r="D52" s="211">
        <v>18072619.43</v>
      </c>
      <c r="E52" s="174"/>
      <c r="F52" s="174">
        <v>2015</v>
      </c>
      <c r="G52" s="202">
        <f t="shared" si="2"/>
        <v>16265357.487</v>
      </c>
      <c r="H52" s="212">
        <f t="shared" si="3"/>
        <v>19879881.373</v>
      </c>
      <c r="I52" s="213" t="s">
        <v>3555</v>
      </c>
      <c r="J52" s="213" t="s">
        <v>3556</v>
      </c>
      <c r="K52" s="173" t="s">
        <v>56</v>
      </c>
      <c r="L52" s="212">
        <v>17660000</v>
      </c>
      <c r="M52" s="214" t="str">
        <f t="shared" si="4"/>
        <v>YES</v>
      </c>
      <c r="N52" s="174">
        <f t="shared" si="5"/>
        <v>1</v>
      </c>
      <c r="O52" s="215"/>
      <c r="R52" s="17"/>
      <c r="S52" s="192"/>
      <c r="T52" s="192"/>
      <c r="U52" s="193"/>
      <c r="V52" s="193"/>
      <c r="W52" s="187"/>
      <c r="X52" s="187"/>
      <c r="Y52" s="187"/>
      <c r="Z52" s="196"/>
      <c r="AC52" s="187"/>
      <c r="AD52" s="187"/>
      <c r="AE52" s="187"/>
      <c r="AF52" s="196"/>
    </row>
    <row r="53" spans="1:32" ht="17" x14ac:dyDescent="0.2">
      <c r="A53" s="181" t="s">
        <v>101</v>
      </c>
      <c r="B53" s="173" t="s">
        <v>102</v>
      </c>
      <c r="C53" s="173" t="s">
        <v>56</v>
      </c>
      <c r="D53" s="211">
        <v>167288327.59999999</v>
      </c>
      <c r="E53" s="174"/>
      <c r="F53" s="174"/>
      <c r="G53" s="202">
        <f t="shared" si="2"/>
        <v>150559494.84</v>
      </c>
      <c r="H53" s="212">
        <f t="shared" si="3"/>
        <v>184017160.36000001</v>
      </c>
      <c r="I53" s="173" t="s">
        <v>3557</v>
      </c>
      <c r="J53" s="173" t="s">
        <v>3558</v>
      </c>
      <c r="K53" s="173" t="s">
        <v>3531</v>
      </c>
      <c r="L53" s="212">
        <v>167360000</v>
      </c>
      <c r="M53" s="214" t="str">
        <f t="shared" si="4"/>
        <v>YES</v>
      </c>
      <c r="N53" s="174">
        <f t="shared" si="5"/>
        <v>1</v>
      </c>
      <c r="O53" s="215"/>
      <c r="R53" s="17"/>
      <c r="S53" s="192"/>
      <c r="T53" s="192"/>
      <c r="U53" s="193"/>
      <c r="V53" s="193"/>
      <c r="W53" s="187"/>
      <c r="X53" s="187"/>
      <c r="Y53" s="187"/>
      <c r="Z53" s="196"/>
      <c r="AC53" s="187"/>
      <c r="AD53" s="187"/>
      <c r="AE53" s="187"/>
      <c r="AF53" s="196"/>
    </row>
    <row r="54" spans="1:32" ht="17" x14ac:dyDescent="0.2">
      <c r="A54" s="181" t="s">
        <v>83</v>
      </c>
      <c r="B54" s="173" t="s">
        <v>84</v>
      </c>
      <c r="C54" s="173" t="s">
        <v>56</v>
      </c>
      <c r="D54" s="211">
        <v>128284796.40000001</v>
      </c>
      <c r="E54" s="174"/>
      <c r="F54" s="174"/>
      <c r="G54" s="202">
        <f t="shared" si="2"/>
        <v>115456316.76000001</v>
      </c>
      <c r="H54" s="212">
        <f t="shared" si="3"/>
        <v>141113276.04000002</v>
      </c>
      <c r="I54" s="213" t="s">
        <v>3559</v>
      </c>
      <c r="J54" s="213" t="s">
        <v>3560</v>
      </c>
      <c r="K54" s="173" t="s">
        <v>56</v>
      </c>
      <c r="L54" s="212">
        <v>223930000</v>
      </c>
      <c r="M54" s="214" t="str">
        <f t="shared" si="4"/>
        <v>NO</v>
      </c>
      <c r="N54" s="174">
        <f t="shared" si="5"/>
        <v>0</v>
      </c>
      <c r="O54" s="215" t="s">
        <v>3472</v>
      </c>
      <c r="R54" s="17"/>
      <c r="S54" s="192"/>
      <c r="T54" s="192"/>
      <c r="U54" s="193"/>
      <c r="V54" s="193"/>
      <c r="W54" s="187"/>
      <c r="X54" s="187"/>
      <c r="Y54" s="187"/>
      <c r="Z54" s="196"/>
      <c r="AC54" s="187"/>
      <c r="AD54" s="187"/>
      <c r="AE54" s="187"/>
      <c r="AF54" s="196"/>
    </row>
    <row r="55" spans="1:32" ht="17" x14ac:dyDescent="0.2">
      <c r="A55" s="181" t="s">
        <v>85</v>
      </c>
      <c r="B55" s="173" t="s">
        <v>86</v>
      </c>
      <c r="C55" s="173" t="s">
        <v>56</v>
      </c>
      <c r="D55" s="211">
        <v>541814969.79999995</v>
      </c>
      <c r="E55" s="174"/>
      <c r="F55" s="174"/>
      <c r="G55" s="202">
        <f t="shared" si="2"/>
        <v>487633472.81999999</v>
      </c>
      <c r="H55" s="212">
        <f t="shared" si="3"/>
        <v>595996466.77999997</v>
      </c>
      <c r="I55" s="173" t="s">
        <v>1095</v>
      </c>
      <c r="J55" s="173" t="s">
        <v>1096</v>
      </c>
      <c r="K55" s="173" t="s">
        <v>56</v>
      </c>
      <c r="L55" s="212">
        <v>472149408</v>
      </c>
      <c r="M55" s="214" t="str">
        <f t="shared" si="4"/>
        <v>NO</v>
      </c>
      <c r="N55" s="174">
        <f t="shared" si="5"/>
        <v>0</v>
      </c>
      <c r="O55" s="215" t="s">
        <v>3539</v>
      </c>
      <c r="R55" s="17"/>
      <c r="S55" s="192"/>
      <c r="T55" s="192"/>
      <c r="U55" s="193"/>
      <c r="V55" s="193"/>
      <c r="W55" s="187"/>
      <c r="X55" s="187"/>
      <c r="Y55" s="187"/>
      <c r="Z55" s="196"/>
      <c r="AC55" s="187"/>
      <c r="AD55" s="187"/>
      <c r="AE55" s="187"/>
      <c r="AF55" s="196"/>
    </row>
    <row r="56" spans="1:32" ht="17" x14ac:dyDescent="0.2">
      <c r="A56" s="181" t="s">
        <v>103</v>
      </c>
      <c r="B56" s="173" t="s">
        <v>104</v>
      </c>
      <c r="C56" s="173" t="s">
        <v>56</v>
      </c>
      <c r="D56" s="211">
        <v>464837666.39999998</v>
      </c>
      <c r="E56" s="174"/>
      <c r="F56" s="174"/>
      <c r="G56" s="202">
        <f t="shared" si="2"/>
        <v>418353899.75999999</v>
      </c>
      <c r="H56" s="212">
        <f t="shared" si="3"/>
        <v>511321433.04000002</v>
      </c>
      <c r="I56" s="173" t="s">
        <v>1063</v>
      </c>
      <c r="J56" s="173" t="s">
        <v>1064</v>
      </c>
      <c r="K56" s="173" t="s">
        <v>56</v>
      </c>
      <c r="L56" s="212">
        <v>429242080</v>
      </c>
      <c r="M56" s="214" t="str">
        <f t="shared" si="4"/>
        <v>YES</v>
      </c>
      <c r="N56" s="174">
        <f t="shared" si="5"/>
        <v>1</v>
      </c>
      <c r="O56" s="215" t="s">
        <v>3539</v>
      </c>
      <c r="R56" s="17"/>
      <c r="S56" s="192"/>
      <c r="T56" s="192"/>
      <c r="U56" s="193"/>
      <c r="V56" s="193"/>
      <c r="W56" s="187"/>
      <c r="X56" s="187"/>
      <c r="Y56" s="187"/>
      <c r="Z56" s="196"/>
      <c r="AC56" s="187"/>
      <c r="AD56" s="187"/>
      <c r="AE56" s="187"/>
      <c r="AF56" s="196"/>
    </row>
    <row r="57" spans="1:32" ht="17" x14ac:dyDescent="0.2">
      <c r="A57" s="181" t="s">
        <v>105</v>
      </c>
      <c r="B57" s="173" t="s">
        <v>106</v>
      </c>
      <c r="C57" s="173" t="s">
        <v>56</v>
      </c>
      <c r="D57" s="211">
        <v>50201916.130000003</v>
      </c>
      <c r="E57" s="174"/>
      <c r="F57" s="174">
        <v>2019</v>
      </c>
      <c r="G57" s="202">
        <f t="shared" si="2"/>
        <v>45181724.517000005</v>
      </c>
      <c r="H57" s="212">
        <f t="shared" si="3"/>
        <v>55222107.743000008</v>
      </c>
      <c r="I57" s="213" t="s">
        <v>3561</v>
      </c>
      <c r="J57" s="213" t="s">
        <v>3562</v>
      </c>
      <c r="K57" s="173" t="s">
        <v>56</v>
      </c>
      <c r="L57" s="212">
        <v>49680000</v>
      </c>
      <c r="M57" s="214" t="str">
        <f t="shared" si="4"/>
        <v>YES</v>
      </c>
      <c r="N57" s="174">
        <f t="shared" si="5"/>
        <v>1</v>
      </c>
      <c r="O57" s="215"/>
      <c r="R57" s="17"/>
      <c r="S57" s="192"/>
      <c r="T57" s="192"/>
      <c r="U57" s="193"/>
      <c r="V57" s="193"/>
      <c r="W57" s="187"/>
      <c r="X57" s="187"/>
      <c r="Y57" s="187"/>
      <c r="Z57" s="196"/>
      <c r="AC57" s="187"/>
      <c r="AD57" s="187"/>
      <c r="AE57" s="187"/>
      <c r="AF57" s="196"/>
    </row>
    <row r="58" spans="1:32" ht="17" x14ac:dyDescent="0.2">
      <c r="A58" s="181" t="s">
        <v>67</v>
      </c>
      <c r="B58" s="173" t="s">
        <v>68</v>
      </c>
      <c r="C58" s="173" t="s">
        <v>56</v>
      </c>
      <c r="D58" s="211">
        <v>48724969.270000003</v>
      </c>
      <c r="E58" s="174"/>
      <c r="F58" s="174"/>
      <c r="G58" s="202">
        <f t="shared" si="2"/>
        <v>43852472.343000002</v>
      </c>
      <c r="H58" s="212">
        <f t="shared" si="3"/>
        <v>53597466.197000004</v>
      </c>
      <c r="I58" s="213" t="s">
        <v>3563</v>
      </c>
      <c r="J58" s="213" t="s">
        <v>3564</v>
      </c>
      <c r="K58" s="173" t="s">
        <v>56</v>
      </c>
      <c r="L58" s="212">
        <v>39060000</v>
      </c>
      <c r="M58" s="214" t="str">
        <f t="shared" si="4"/>
        <v>NO</v>
      </c>
      <c r="N58" s="174">
        <f t="shared" si="5"/>
        <v>0</v>
      </c>
      <c r="O58" s="215"/>
      <c r="R58" s="17"/>
      <c r="S58" s="192"/>
      <c r="T58" s="192"/>
      <c r="U58" s="193"/>
      <c r="V58" s="193"/>
      <c r="W58" s="187"/>
      <c r="X58" s="187"/>
      <c r="Y58" s="187"/>
      <c r="Z58" s="196"/>
      <c r="AC58" s="187"/>
      <c r="AD58" s="187"/>
      <c r="AE58" s="187"/>
      <c r="AF58" s="196"/>
    </row>
    <row r="59" spans="1:32" ht="17" x14ac:dyDescent="0.2">
      <c r="A59" s="181" t="s">
        <v>107</v>
      </c>
      <c r="B59" s="173" t="s">
        <v>108</v>
      </c>
      <c r="C59" s="173" t="s">
        <v>56</v>
      </c>
      <c r="D59" s="211">
        <v>257777296.90000001</v>
      </c>
      <c r="E59" s="174"/>
      <c r="F59" s="174"/>
      <c r="G59" s="202">
        <f t="shared" si="2"/>
        <v>231999567.21000001</v>
      </c>
      <c r="H59" s="212">
        <f t="shared" si="3"/>
        <v>283555026.59000003</v>
      </c>
      <c r="I59" s="213" t="s">
        <v>3565</v>
      </c>
      <c r="J59" s="213" t="s">
        <v>3566</v>
      </c>
      <c r="K59" s="173" t="s">
        <v>56</v>
      </c>
      <c r="L59" s="212">
        <v>230900000</v>
      </c>
      <c r="M59" s="214" t="str">
        <f t="shared" si="4"/>
        <v>NO</v>
      </c>
      <c r="N59" s="174">
        <f t="shared" si="5"/>
        <v>0</v>
      </c>
      <c r="O59" s="215" t="s">
        <v>3472</v>
      </c>
      <c r="R59" s="17"/>
      <c r="S59" s="192"/>
      <c r="T59" s="192"/>
      <c r="U59" s="193"/>
      <c r="V59" s="193"/>
      <c r="W59" s="187"/>
      <c r="X59" s="187"/>
      <c r="Y59" s="187"/>
      <c r="Z59" s="196"/>
      <c r="AC59" s="187"/>
      <c r="AD59" s="187"/>
      <c r="AE59" s="187"/>
      <c r="AF59" s="196"/>
    </row>
    <row r="60" spans="1:32" ht="17" x14ac:dyDescent="0.2">
      <c r="A60" s="181" t="s">
        <v>87</v>
      </c>
      <c r="B60" s="173" t="s">
        <v>88</v>
      </c>
      <c r="C60" s="173" t="s">
        <v>56</v>
      </c>
      <c r="D60" s="211">
        <v>377063391.19999999</v>
      </c>
      <c r="E60" s="174"/>
      <c r="F60" s="174">
        <v>2015</v>
      </c>
      <c r="G60" s="202">
        <f t="shared" si="2"/>
        <v>339357052.07999998</v>
      </c>
      <c r="H60" s="212">
        <f t="shared" si="3"/>
        <v>414769730.31999999</v>
      </c>
      <c r="I60" s="213" t="s">
        <v>3567</v>
      </c>
      <c r="J60" s="213" t="s">
        <v>3568</v>
      </c>
      <c r="K60" s="173" t="s">
        <v>56</v>
      </c>
      <c r="L60" s="212">
        <v>317090000</v>
      </c>
      <c r="M60" s="214" t="str">
        <f t="shared" si="4"/>
        <v>NO</v>
      </c>
      <c r="N60" s="174">
        <f t="shared" si="5"/>
        <v>0</v>
      </c>
      <c r="O60" s="215"/>
      <c r="R60" s="17"/>
      <c r="S60" s="192"/>
      <c r="T60" s="192"/>
      <c r="U60" s="193"/>
      <c r="V60" s="193"/>
      <c r="W60" s="187"/>
      <c r="X60" s="187"/>
      <c r="Y60" s="187"/>
      <c r="Z60" s="197"/>
      <c r="AC60" s="187"/>
      <c r="AD60" s="187"/>
      <c r="AE60" s="187"/>
      <c r="AF60" s="196"/>
    </row>
    <row r="61" spans="1:32" ht="17" x14ac:dyDescent="0.2">
      <c r="A61" s="181" t="s">
        <v>73</v>
      </c>
      <c r="B61" s="173" t="s">
        <v>74</v>
      </c>
      <c r="C61" s="173" t="s">
        <v>56</v>
      </c>
      <c r="D61" s="211">
        <v>10119637.73</v>
      </c>
      <c r="E61" s="174"/>
      <c r="F61" s="174"/>
      <c r="G61" s="202">
        <f t="shared" si="2"/>
        <v>9107673.9570000004</v>
      </c>
      <c r="H61" s="212">
        <f t="shared" si="3"/>
        <v>11131601.503</v>
      </c>
      <c r="I61" s="213" t="s">
        <v>3569</v>
      </c>
      <c r="J61" s="213" t="s">
        <v>3570</v>
      </c>
      <c r="K61" s="173" t="s">
        <v>56</v>
      </c>
      <c r="L61" s="212">
        <v>13720000</v>
      </c>
      <c r="M61" s="214" t="str">
        <f t="shared" si="4"/>
        <v>NO</v>
      </c>
      <c r="N61" s="174">
        <f t="shared" si="5"/>
        <v>0</v>
      </c>
      <c r="O61" s="215" t="s">
        <v>3472</v>
      </c>
      <c r="R61" s="17"/>
      <c r="S61" s="192"/>
      <c r="T61" s="192"/>
      <c r="U61" s="193"/>
      <c r="V61" s="193"/>
      <c r="W61" s="187"/>
      <c r="X61" s="187"/>
      <c r="Y61" s="187"/>
      <c r="Z61" s="196"/>
      <c r="AC61" s="187"/>
      <c r="AD61" s="187"/>
      <c r="AE61" s="187"/>
      <c r="AF61" s="196"/>
    </row>
    <row r="62" spans="1:32" ht="17" x14ac:dyDescent="0.2">
      <c r="A62" s="181" t="s">
        <v>109</v>
      </c>
      <c r="B62" s="173" t="s">
        <v>110</v>
      </c>
      <c r="C62" s="173" t="s">
        <v>56</v>
      </c>
      <c r="D62" s="211">
        <v>79321002366</v>
      </c>
      <c r="E62" s="174"/>
      <c r="F62" s="174"/>
      <c r="G62" s="202">
        <f t="shared" si="2"/>
        <v>71388902129.400009</v>
      </c>
      <c r="H62" s="212">
        <f t="shared" si="3"/>
        <v>87253102602.600006</v>
      </c>
      <c r="I62" s="213" t="s">
        <v>3571</v>
      </c>
      <c r="J62" s="213" t="s">
        <v>3572</v>
      </c>
      <c r="K62" s="173" t="s">
        <v>56</v>
      </c>
      <c r="L62" s="212">
        <v>69276966912</v>
      </c>
      <c r="M62" s="214" t="str">
        <f t="shared" si="4"/>
        <v>NO</v>
      </c>
      <c r="N62" s="174">
        <f t="shared" si="5"/>
        <v>0</v>
      </c>
      <c r="O62" s="215" t="s">
        <v>3472</v>
      </c>
      <c r="R62" s="17"/>
      <c r="S62" s="192"/>
      <c r="T62" s="192"/>
      <c r="U62" s="192"/>
      <c r="V62" s="193"/>
      <c r="W62" s="187"/>
      <c r="X62" s="187"/>
      <c r="Y62" s="187"/>
      <c r="Z62" s="196"/>
      <c r="AC62" s="187"/>
      <c r="AD62" s="187"/>
      <c r="AE62" s="187"/>
      <c r="AF62" s="196"/>
    </row>
    <row r="63" spans="1:32" ht="17" x14ac:dyDescent="0.2">
      <c r="A63" s="181" t="s">
        <v>379</v>
      </c>
      <c r="B63" s="173" t="s">
        <v>380</v>
      </c>
      <c r="C63" s="173" t="s">
        <v>56</v>
      </c>
      <c r="D63" s="211">
        <v>582827519.29999995</v>
      </c>
      <c r="E63" s="174"/>
      <c r="F63" s="174">
        <v>2021</v>
      </c>
      <c r="G63" s="202">
        <f t="shared" si="2"/>
        <v>524544767.36999995</v>
      </c>
      <c r="H63" s="212">
        <f t="shared" si="3"/>
        <v>641110271.23000002</v>
      </c>
      <c r="I63" s="213" t="s">
        <v>3573</v>
      </c>
      <c r="J63" s="213" t="s">
        <v>3574</v>
      </c>
      <c r="K63" s="173" t="s">
        <v>56</v>
      </c>
      <c r="L63" s="212">
        <v>623570000</v>
      </c>
      <c r="M63" s="214" t="str">
        <f t="shared" si="4"/>
        <v>YES</v>
      </c>
      <c r="N63" s="174">
        <f t="shared" si="5"/>
        <v>1</v>
      </c>
      <c r="O63" s="215"/>
      <c r="R63" s="17"/>
      <c r="S63" s="192"/>
      <c r="T63" s="192"/>
      <c r="U63" s="192"/>
      <c r="V63" s="193"/>
      <c r="W63" s="187"/>
      <c r="X63" s="187"/>
      <c r="Y63" s="187"/>
      <c r="Z63" s="196"/>
      <c r="AC63" s="187"/>
      <c r="AD63" s="187"/>
      <c r="AE63" s="187"/>
      <c r="AF63" s="196"/>
    </row>
    <row r="64" spans="1:32" ht="17" x14ac:dyDescent="0.2">
      <c r="A64" s="204" t="s">
        <v>111</v>
      </c>
      <c r="B64" s="176" t="s">
        <v>112</v>
      </c>
      <c r="C64" s="176" t="s">
        <v>56</v>
      </c>
      <c r="D64" s="216">
        <v>17072982942</v>
      </c>
      <c r="E64" s="177"/>
      <c r="F64" s="177"/>
      <c r="G64" s="202">
        <f t="shared" si="2"/>
        <v>15365684647.800001</v>
      </c>
      <c r="H64" s="212">
        <f t="shared" si="3"/>
        <v>18780281236.200001</v>
      </c>
      <c r="I64" s="213"/>
      <c r="J64" s="213"/>
      <c r="K64" s="173" t="s">
        <v>56</v>
      </c>
      <c r="L64" s="212"/>
      <c r="M64" s="214" t="str">
        <f t="shared" si="4"/>
        <v>NO</v>
      </c>
      <c r="N64" s="174">
        <f t="shared" si="5"/>
        <v>0</v>
      </c>
      <c r="O64" s="215"/>
      <c r="R64" s="17"/>
      <c r="S64" s="192"/>
      <c r="T64" s="192"/>
      <c r="U64" s="192"/>
      <c r="V64" s="193"/>
      <c r="W64" s="187"/>
      <c r="X64" s="187"/>
      <c r="Y64" s="187"/>
      <c r="Z64" s="196"/>
      <c r="AC64" s="187"/>
      <c r="AD64" s="187"/>
      <c r="AE64" s="187"/>
      <c r="AF64" s="196"/>
    </row>
    <row r="65" spans="1:32" ht="17" x14ac:dyDescent="0.2">
      <c r="A65" s="181" t="s">
        <v>383</v>
      </c>
      <c r="B65" s="173" t="s">
        <v>384</v>
      </c>
      <c r="C65" s="173" t="s">
        <v>56</v>
      </c>
      <c r="D65" s="211">
        <v>236156207.80000001</v>
      </c>
      <c r="E65" s="174"/>
      <c r="F65" s="174">
        <v>2015</v>
      </c>
      <c r="G65" s="202">
        <f t="shared" si="2"/>
        <v>212540587.02000001</v>
      </c>
      <c r="H65" s="212">
        <f t="shared" si="3"/>
        <v>259771828.58000004</v>
      </c>
      <c r="I65" s="213" t="s">
        <v>3575</v>
      </c>
      <c r="J65" s="213" t="s">
        <v>3576</v>
      </c>
      <c r="K65" s="173" t="s">
        <v>56</v>
      </c>
      <c r="L65" s="212">
        <v>202700000</v>
      </c>
      <c r="M65" s="214" t="str">
        <f t="shared" si="4"/>
        <v>NO</v>
      </c>
      <c r="N65" s="174">
        <f t="shared" si="5"/>
        <v>0</v>
      </c>
      <c r="O65" s="215" t="s">
        <v>3472</v>
      </c>
      <c r="R65" s="17"/>
      <c r="S65" s="192"/>
      <c r="T65" s="192"/>
      <c r="U65" s="192"/>
      <c r="V65" s="193"/>
      <c r="W65" s="187"/>
      <c r="X65" s="187"/>
      <c r="Y65" s="187"/>
      <c r="Z65" s="196"/>
      <c r="AC65" s="187"/>
      <c r="AD65" s="187"/>
      <c r="AE65" s="187"/>
      <c r="AF65" s="196"/>
    </row>
    <row r="66" spans="1:32" ht="17" x14ac:dyDescent="0.2">
      <c r="A66" s="181" t="s">
        <v>115</v>
      </c>
      <c r="B66" s="173" t="s">
        <v>116</v>
      </c>
      <c r="C66" s="173" t="s">
        <v>56</v>
      </c>
      <c r="D66" s="211">
        <v>241261432.5</v>
      </c>
      <c r="E66" s="174"/>
      <c r="F66" s="174"/>
      <c r="G66" s="202">
        <f t="shared" si="2"/>
        <v>217135289.25</v>
      </c>
      <c r="H66" s="212">
        <f t="shared" si="3"/>
        <v>265387575.75000003</v>
      </c>
      <c r="I66" s="173" t="s">
        <v>1049</v>
      </c>
      <c r="J66" s="173" t="s">
        <v>1050</v>
      </c>
      <c r="K66" s="173" t="s">
        <v>56</v>
      </c>
      <c r="L66" s="212">
        <v>239654992</v>
      </c>
      <c r="M66" s="214" t="str">
        <f t="shared" si="4"/>
        <v>YES</v>
      </c>
      <c r="N66" s="174">
        <f t="shared" si="5"/>
        <v>1</v>
      </c>
      <c r="O66" s="215" t="s">
        <v>3539</v>
      </c>
      <c r="R66" s="17"/>
      <c r="S66" s="192"/>
      <c r="T66" s="192"/>
      <c r="U66" s="192"/>
      <c r="V66" s="193"/>
      <c r="W66" s="187"/>
      <c r="X66" s="187"/>
      <c r="Y66" s="187"/>
      <c r="Z66" s="196"/>
      <c r="AC66" s="187"/>
      <c r="AD66" s="187"/>
      <c r="AE66" s="187"/>
      <c r="AF66" s="196"/>
    </row>
    <row r="67" spans="1:32" ht="17" x14ac:dyDescent="0.2">
      <c r="A67" s="181" t="s">
        <v>381</v>
      </c>
      <c r="B67" s="173" t="s">
        <v>382</v>
      </c>
      <c r="C67" s="173" t="s">
        <v>56</v>
      </c>
      <c r="D67" s="211">
        <v>779891532.70000005</v>
      </c>
      <c r="E67" s="174"/>
      <c r="F67" s="174">
        <v>2020</v>
      </c>
      <c r="G67" s="202">
        <f t="shared" ref="G67:G130" si="6">D67*0.9</f>
        <v>701902379.43000007</v>
      </c>
      <c r="H67" s="212">
        <f t="shared" ref="H67:H130" si="7">D67*1.1</f>
        <v>857880685.97000015</v>
      </c>
      <c r="I67" s="213" t="s">
        <v>3577</v>
      </c>
      <c r="J67" s="213" t="s">
        <v>3578</v>
      </c>
      <c r="K67" s="173" t="s">
        <v>56</v>
      </c>
      <c r="L67" s="212">
        <v>811190000</v>
      </c>
      <c r="M67" s="214" t="str">
        <f t="shared" ref="M67:M94" si="8">IF(AND(L67&gt;G67,L67&lt;H67),"YES","NO")</f>
        <v>YES</v>
      </c>
      <c r="N67" s="174">
        <f t="shared" ref="N67:N94" si="9">IF(M67="YES",1,0)</f>
        <v>1</v>
      </c>
      <c r="O67" s="215"/>
      <c r="R67" s="17"/>
      <c r="S67" s="192"/>
      <c r="T67" s="192"/>
      <c r="U67" s="192"/>
      <c r="V67" s="193"/>
      <c r="W67" s="187"/>
      <c r="X67" s="187"/>
      <c r="Y67" s="187"/>
      <c r="Z67" s="196"/>
      <c r="AC67" s="187"/>
      <c r="AD67" s="187"/>
      <c r="AE67" s="187"/>
      <c r="AF67" s="196"/>
    </row>
    <row r="68" spans="1:32" ht="17" x14ac:dyDescent="0.2">
      <c r="A68" s="181" t="s">
        <v>117</v>
      </c>
      <c r="B68" s="173" t="s">
        <v>118</v>
      </c>
      <c r="C68" s="173" t="s">
        <v>56</v>
      </c>
      <c r="D68" s="211">
        <v>301847236</v>
      </c>
      <c r="E68" s="174"/>
      <c r="F68" s="174"/>
      <c r="G68" s="202">
        <f t="shared" si="6"/>
        <v>271662512.40000004</v>
      </c>
      <c r="H68" s="212">
        <f t="shared" si="7"/>
        <v>332031959.60000002</v>
      </c>
      <c r="I68" s="213" t="s">
        <v>3579</v>
      </c>
      <c r="J68" s="213" t="s">
        <v>1029</v>
      </c>
      <c r="K68" s="173" t="s">
        <v>56</v>
      </c>
      <c r="L68" s="212">
        <v>330899520</v>
      </c>
      <c r="M68" s="214" t="str">
        <f t="shared" si="8"/>
        <v>YES</v>
      </c>
      <c r="N68" s="174">
        <f t="shared" si="9"/>
        <v>1</v>
      </c>
      <c r="O68" s="215"/>
      <c r="R68" s="17"/>
      <c r="S68" s="192"/>
      <c r="T68" s="192"/>
      <c r="U68" s="192"/>
      <c r="V68" s="193"/>
      <c r="W68" s="187"/>
      <c r="X68" s="187"/>
      <c r="Y68" s="187"/>
      <c r="Z68" s="196"/>
      <c r="AC68" s="187"/>
      <c r="AD68" s="187"/>
      <c r="AE68" s="187"/>
      <c r="AF68" s="196"/>
    </row>
    <row r="69" spans="1:32" ht="17" x14ac:dyDescent="0.2">
      <c r="A69" s="181" t="s">
        <v>385</v>
      </c>
      <c r="B69" s="173" t="s">
        <v>386</v>
      </c>
      <c r="C69" s="173" t="s">
        <v>56</v>
      </c>
      <c r="D69" s="211">
        <v>602713574.70000005</v>
      </c>
      <c r="E69" s="174"/>
      <c r="F69" s="174">
        <v>2021</v>
      </c>
      <c r="G69" s="202">
        <f t="shared" si="6"/>
        <v>542442217.23000002</v>
      </c>
      <c r="H69" s="212">
        <f t="shared" si="7"/>
        <v>662984932.17000008</v>
      </c>
      <c r="I69" s="213" t="s">
        <v>3580</v>
      </c>
      <c r="J69" s="213" t="s">
        <v>3581</v>
      </c>
      <c r="K69" s="173" t="s">
        <v>56</v>
      </c>
      <c r="L69" s="212">
        <v>679910000</v>
      </c>
      <c r="M69" s="214" t="str">
        <f t="shared" si="8"/>
        <v>NO</v>
      </c>
      <c r="N69" s="174">
        <f t="shared" si="9"/>
        <v>0</v>
      </c>
      <c r="O69" s="215" t="s">
        <v>3472</v>
      </c>
      <c r="R69" s="17"/>
      <c r="S69" s="192"/>
      <c r="T69" s="192"/>
      <c r="U69" s="192"/>
      <c r="V69" s="193"/>
      <c r="W69" s="187"/>
      <c r="X69" s="187"/>
      <c r="Y69" s="187"/>
      <c r="Z69" s="197"/>
      <c r="AC69" s="187"/>
      <c r="AD69" s="187"/>
      <c r="AE69" s="187"/>
      <c r="AF69" s="196"/>
    </row>
    <row r="70" spans="1:32" ht="17" x14ac:dyDescent="0.2">
      <c r="A70" s="181" t="s">
        <v>95</v>
      </c>
      <c r="B70" s="173" t="s">
        <v>96</v>
      </c>
      <c r="C70" s="173" t="s">
        <v>56</v>
      </c>
      <c r="D70" s="211">
        <v>1947242914</v>
      </c>
      <c r="E70" s="174"/>
      <c r="F70" s="174"/>
      <c r="G70" s="202">
        <f t="shared" si="6"/>
        <v>1752518622.6000001</v>
      </c>
      <c r="H70" s="212">
        <f t="shared" si="7"/>
        <v>2141967205.4000001</v>
      </c>
      <c r="I70" s="213" t="s">
        <v>3582</v>
      </c>
      <c r="J70" s="213" t="s">
        <v>3583</v>
      </c>
      <c r="K70" s="173" t="s">
        <v>56</v>
      </c>
      <c r="L70" s="212">
        <v>2112046848</v>
      </c>
      <c r="M70" s="214" t="str">
        <f t="shared" si="8"/>
        <v>YES</v>
      </c>
      <c r="N70" s="174">
        <f t="shared" si="9"/>
        <v>1</v>
      </c>
      <c r="O70" s="215"/>
      <c r="R70" s="17"/>
      <c r="S70" s="192"/>
      <c r="T70" s="192"/>
      <c r="U70" s="192"/>
      <c r="V70" s="193"/>
      <c r="W70" s="187"/>
      <c r="X70" s="187"/>
      <c r="Y70" s="187"/>
      <c r="Z70" s="196"/>
      <c r="AC70" s="187"/>
      <c r="AD70" s="187"/>
      <c r="AE70" s="187"/>
      <c r="AF70" s="196"/>
    </row>
    <row r="71" spans="1:32" ht="17" x14ac:dyDescent="0.2">
      <c r="A71" s="181" t="s">
        <v>387</v>
      </c>
      <c r="B71" s="173" t="s">
        <v>388</v>
      </c>
      <c r="C71" s="173" t="s">
        <v>56</v>
      </c>
      <c r="D71" s="211">
        <v>233840653.30000001</v>
      </c>
      <c r="E71" s="174"/>
      <c r="F71" s="174">
        <v>2019</v>
      </c>
      <c r="G71" s="202">
        <f t="shared" si="6"/>
        <v>210456587.97000003</v>
      </c>
      <c r="H71" s="212">
        <f t="shared" si="7"/>
        <v>257224718.63000003</v>
      </c>
      <c r="I71" s="213" t="s">
        <v>3584</v>
      </c>
      <c r="J71" s="213" t="s">
        <v>3585</v>
      </c>
      <c r="K71" s="173" t="s">
        <v>56</v>
      </c>
      <c r="L71" s="212">
        <v>222390000</v>
      </c>
      <c r="M71" s="214" t="str">
        <f t="shared" si="8"/>
        <v>YES</v>
      </c>
      <c r="N71" s="174">
        <f t="shared" si="9"/>
        <v>1</v>
      </c>
      <c r="O71" s="215"/>
      <c r="R71" s="17"/>
      <c r="S71" s="192"/>
      <c r="T71" s="192"/>
      <c r="U71" s="192"/>
      <c r="V71" s="193"/>
      <c r="W71" s="187"/>
      <c r="X71" s="187"/>
      <c r="Y71" s="187"/>
      <c r="Z71" s="196"/>
      <c r="AC71" s="187"/>
      <c r="AD71" s="187"/>
      <c r="AE71" s="187"/>
      <c r="AF71" s="196"/>
    </row>
    <row r="72" spans="1:32" ht="17" x14ac:dyDescent="0.2">
      <c r="A72" s="181" t="s">
        <v>77</v>
      </c>
      <c r="B72" s="173" t="s">
        <v>78</v>
      </c>
      <c r="C72" s="173" t="s">
        <v>56</v>
      </c>
      <c r="D72" s="211">
        <v>63019806.799999997</v>
      </c>
      <c r="E72" s="174"/>
      <c r="F72" s="174"/>
      <c r="G72" s="202">
        <f t="shared" si="6"/>
        <v>56717826.119999997</v>
      </c>
      <c r="H72" s="212">
        <f t="shared" si="7"/>
        <v>69321787.480000004</v>
      </c>
      <c r="I72" s="213" t="s">
        <v>3586</v>
      </c>
      <c r="J72" s="213" t="s">
        <v>3587</v>
      </c>
      <c r="K72" s="173" t="s">
        <v>56</v>
      </c>
      <c r="L72" s="212">
        <v>166250000</v>
      </c>
      <c r="M72" s="214" t="str">
        <f t="shared" si="8"/>
        <v>NO</v>
      </c>
      <c r="N72" s="174">
        <f t="shared" si="9"/>
        <v>0</v>
      </c>
      <c r="O72" s="215"/>
      <c r="R72" s="17"/>
      <c r="S72" s="192"/>
      <c r="T72" s="192"/>
      <c r="U72" s="192"/>
      <c r="V72" s="193"/>
      <c r="W72" s="187"/>
      <c r="X72" s="187"/>
      <c r="Y72" s="187"/>
      <c r="Z72" s="196"/>
      <c r="AC72" s="187"/>
      <c r="AD72" s="187"/>
      <c r="AE72" s="187"/>
      <c r="AF72" s="196"/>
    </row>
    <row r="73" spans="1:32" ht="17" x14ac:dyDescent="0.2">
      <c r="A73" s="181" t="s">
        <v>123</v>
      </c>
      <c r="B73" s="173" t="s">
        <v>124</v>
      </c>
      <c r="C73" s="173" t="s">
        <v>56</v>
      </c>
      <c r="D73" s="211">
        <v>27452860.989999998</v>
      </c>
      <c r="E73" s="174"/>
      <c r="F73" s="174"/>
      <c r="G73" s="202">
        <f t="shared" si="6"/>
        <v>24707574.890999999</v>
      </c>
      <c r="H73" s="212">
        <f t="shared" si="7"/>
        <v>30198147.089000002</v>
      </c>
      <c r="I73" s="213" t="s">
        <v>3588</v>
      </c>
      <c r="J73" s="213" t="s">
        <v>3589</v>
      </c>
      <c r="K73" s="173" t="s">
        <v>56</v>
      </c>
      <c r="L73" s="212">
        <v>28190000</v>
      </c>
      <c r="M73" s="214" t="str">
        <f t="shared" si="8"/>
        <v>YES</v>
      </c>
      <c r="N73" s="174">
        <f t="shared" si="9"/>
        <v>1</v>
      </c>
      <c r="O73" s="215"/>
      <c r="R73" s="17"/>
      <c r="S73" s="192"/>
      <c r="T73" s="192"/>
      <c r="U73" s="192"/>
      <c r="V73" s="193"/>
      <c r="W73" s="187"/>
      <c r="X73" s="187"/>
      <c r="Y73" s="187"/>
      <c r="Z73" s="196"/>
      <c r="AC73" s="187"/>
      <c r="AD73" s="187"/>
      <c r="AE73" s="187"/>
      <c r="AF73" s="196"/>
    </row>
    <row r="74" spans="1:32" ht="17" x14ac:dyDescent="0.2">
      <c r="A74" s="181" t="s">
        <v>71</v>
      </c>
      <c r="B74" s="173" t="s">
        <v>72</v>
      </c>
      <c r="C74" s="173" t="s">
        <v>56</v>
      </c>
      <c r="D74" s="211">
        <v>214047602.19999999</v>
      </c>
      <c r="E74" s="174"/>
      <c r="F74" s="174">
        <v>2014</v>
      </c>
      <c r="G74" s="202">
        <f t="shared" si="6"/>
        <v>192642841.97999999</v>
      </c>
      <c r="H74" s="212">
        <f t="shared" si="7"/>
        <v>235452362.42000002</v>
      </c>
      <c r="I74" s="213" t="s">
        <v>3590</v>
      </c>
      <c r="J74" s="213" t="s">
        <v>3591</v>
      </c>
      <c r="K74" s="173" t="s">
        <v>56</v>
      </c>
      <c r="L74" s="212">
        <v>201890000</v>
      </c>
      <c r="M74" s="214" t="str">
        <f t="shared" si="8"/>
        <v>YES</v>
      </c>
      <c r="N74" s="174">
        <f t="shared" si="9"/>
        <v>1</v>
      </c>
      <c r="O74" s="215"/>
      <c r="R74" s="17"/>
      <c r="S74" s="192"/>
      <c r="T74" s="192"/>
      <c r="U74" s="192"/>
      <c r="V74" s="193"/>
      <c r="W74" s="187"/>
      <c r="X74" s="187"/>
      <c r="Y74" s="187"/>
      <c r="Z74" s="196"/>
      <c r="AC74" s="187"/>
      <c r="AD74" s="187"/>
      <c r="AE74" s="187"/>
      <c r="AF74" s="196"/>
    </row>
    <row r="75" spans="1:32" ht="17" x14ac:dyDescent="0.2">
      <c r="A75" s="181" t="s">
        <v>125</v>
      </c>
      <c r="B75" s="173" t="s">
        <v>126</v>
      </c>
      <c r="C75" s="173" t="s">
        <v>56</v>
      </c>
      <c r="D75" s="211">
        <v>287703713.69999999</v>
      </c>
      <c r="E75" s="174"/>
      <c r="F75" s="174">
        <v>2015</v>
      </c>
      <c r="G75" s="202">
        <f t="shared" si="6"/>
        <v>258933342.32999998</v>
      </c>
      <c r="H75" s="212">
        <f t="shared" si="7"/>
        <v>316474085.06999999</v>
      </c>
      <c r="I75" s="213" t="s">
        <v>3592</v>
      </c>
      <c r="J75" s="213" t="s">
        <v>3593</v>
      </c>
      <c r="K75" s="173" t="s">
        <v>56</v>
      </c>
      <c r="L75" s="212">
        <v>282610000</v>
      </c>
      <c r="M75" s="214" t="str">
        <f t="shared" si="8"/>
        <v>YES</v>
      </c>
      <c r="N75" s="174">
        <f t="shared" si="9"/>
        <v>1</v>
      </c>
      <c r="O75" s="215"/>
      <c r="R75" s="17"/>
      <c r="S75" s="192"/>
      <c r="T75" s="192"/>
      <c r="U75" s="192"/>
      <c r="V75" s="193"/>
      <c r="W75" s="187"/>
      <c r="X75" s="187"/>
      <c r="Y75" s="187"/>
      <c r="Z75" s="196"/>
      <c r="AC75" s="187"/>
      <c r="AD75" s="187"/>
      <c r="AE75" s="187"/>
      <c r="AF75" s="196"/>
    </row>
    <row r="76" spans="1:32" ht="17" x14ac:dyDescent="0.2">
      <c r="A76" s="181" t="s">
        <v>127</v>
      </c>
      <c r="B76" s="173" t="s">
        <v>128</v>
      </c>
      <c r="C76" s="173" t="s">
        <v>56</v>
      </c>
      <c r="D76" s="211">
        <v>5536195491</v>
      </c>
      <c r="E76" s="174"/>
      <c r="F76" s="174"/>
      <c r="G76" s="202">
        <f t="shared" si="6"/>
        <v>4982575941.9000006</v>
      </c>
      <c r="H76" s="212">
        <f t="shared" si="7"/>
        <v>6089815040.1000004</v>
      </c>
      <c r="I76" s="213" t="s">
        <v>3594</v>
      </c>
      <c r="J76" s="213" t="s">
        <v>3595</v>
      </c>
      <c r="K76" s="173" t="s">
        <v>56</v>
      </c>
      <c r="L76" s="212">
        <v>5770000000</v>
      </c>
      <c r="M76" s="214" t="str">
        <f t="shared" si="8"/>
        <v>YES</v>
      </c>
      <c r="N76" s="174">
        <f t="shared" si="9"/>
        <v>1</v>
      </c>
      <c r="O76" s="215"/>
      <c r="R76" s="17"/>
      <c r="S76" s="192"/>
      <c r="T76" s="192"/>
      <c r="U76" s="192"/>
      <c r="V76" s="193"/>
      <c r="W76" s="187"/>
      <c r="X76" s="187"/>
      <c r="Y76" s="187"/>
      <c r="Z76" s="196"/>
      <c r="AC76" s="187"/>
      <c r="AD76" s="187"/>
      <c r="AE76" s="187"/>
      <c r="AF76" s="196"/>
    </row>
    <row r="77" spans="1:32" ht="17" x14ac:dyDescent="0.2">
      <c r="A77" s="181" t="s">
        <v>131</v>
      </c>
      <c r="B77" s="173" t="s">
        <v>132</v>
      </c>
      <c r="C77" s="173" t="s">
        <v>56</v>
      </c>
      <c r="D77" s="211">
        <v>692367177.79999995</v>
      </c>
      <c r="E77" s="174"/>
      <c r="F77" s="174"/>
      <c r="G77" s="202">
        <f t="shared" si="6"/>
        <v>623130460.01999998</v>
      </c>
      <c r="H77" s="212">
        <f t="shared" si="7"/>
        <v>761603895.58000004</v>
      </c>
      <c r="I77" s="173" t="s">
        <v>1039</v>
      </c>
      <c r="J77" s="173" t="s">
        <v>1040</v>
      </c>
      <c r="K77" s="173" t="s">
        <v>56</v>
      </c>
      <c r="L77" s="212">
        <v>722907136</v>
      </c>
      <c r="M77" s="214" t="str">
        <f t="shared" si="8"/>
        <v>YES</v>
      </c>
      <c r="N77" s="174">
        <f t="shared" si="9"/>
        <v>1</v>
      </c>
      <c r="O77" s="215" t="s">
        <v>3539</v>
      </c>
      <c r="R77" s="17"/>
      <c r="S77" s="192"/>
      <c r="T77" s="192"/>
      <c r="U77" s="192"/>
      <c r="V77" s="193"/>
      <c r="W77" s="187"/>
      <c r="X77" s="187"/>
      <c r="Y77" s="187"/>
      <c r="Z77" s="196"/>
      <c r="AC77" s="187"/>
      <c r="AD77" s="187"/>
      <c r="AE77" s="187"/>
      <c r="AF77" s="196"/>
    </row>
    <row r="78" spans="1:32" ht="17" x14ac:dyDescent="0.2">
      <c r="A78" s="181" t="s">
        <v>133</v>
      </c>
      <c r="B78" s="173" t="s">
        <v>134</v>
      </c>
      <c r="C78" s="173" t="s">
        <v>56</v>
      </c>
      <c r="D78" s="211">
        <v>3358722551</v>
      </c>
      <c r="E78" s="174"/>
      <c r="F78" s="174"/>
      <c r="G78" s="202">
        <f t="shared" si="6"/>
        <v>3022850295.9000001</v>
      </c>
      <c r="H78" s="212">
        <f t="shared" si="7"/>
        <v>3694594806.1000004</v>
      </c>
      <c r="I78" s="213" t="s">
        <v>3596</v>
      </c>
      <c r="J78" s="213" t="s">
        <v>3597</v>
      </c>
      <c r="K78" s="173" t="s">
        <v>56</v>
      </c>
      <c r="L78" s="212">
        <v>2872934912</v>
      </c>
      <c r="M78" s="214" t="str">
        <f t="shared" si="8"/>
        <v>NO</v>
      </c>
      <c r="N78" s="174">
        <f t="shared" si="9"/>
        <v>0</v>
      </c>
      <c r="O78" s="215" t="s">
        <v>3472</v>
      </c>
      <c r="R78" s="17"/>
      <c r="S78" s="192"/>
      <c r="T78" s="192"/>
      <c r="U78" s="192"/>
      <c r="V78" s="193"/>
      <c r="W78" s="187"/>
      <c r="X78" s="187"/>
      <c r="Y78" s="187"/>
      <c r="Z78" s="196"/>
      <c r="AC78" s="187"/>
      <c r="AD78" s="187"/>
      <c r="AE78" s="187"/>
      <c r="AF78" s="196"/>
    </row>
    <row r="79" spans="1:32" ht="17" x14ac:dyDescent="0.2">
      <c r="A79" s="181" t="s">
        <v>135</v>
      </c>
      <c r="B79" s="173" t="s">
        <v>136</v>
      </c>
      <c r="C79" s="173" t="s">
        <v>56</v>
      </c>
      <c r="D79" s="211">
        <v>3716597144</v>
      </c>
      <c r="E79" s="174"/>
      <c r="F79" s="174"/>
      <c r="G79" s="202">
        <f t="shared" si="6"/>
        <v>3344937429.5999999</v>
      </c>
      <c r="H79" s="212">
        <f t="shared" si="7"/>
        <v>4088256858.4000001</v>
      </c>
      <c r="I79" s="173" t="s">
        <v>1055</v>
      </c>
      <c r="J79" s="173" t="s">
        <v>1056</v>
      </c>
      <c r="K79" s="173" t="s">
        <v>56</v>
      </c>
      <c r="L79" s="212">
        <v>3794376960</v>
      </c>
      <c r="M79" s="214" t="str">
        <f t="shared" si="8"/>
        <v>YES</v>
      </c>
      <c r="N79" s="174">
        <f t="shared" si="9"/>
        <v>1</v>
      </c>
      <c r="O79" s="215"/>
      <c r="R79" s="17"/>
      <c r="S79" s="192"/>
      <c r="T79" s="192"/>
      <c r="U79" s="192"/>
      <c r="V79" s="193"/>
      <c r="W79" s="187"/>
      <c r="X79" s="187"/>
      <c r="Y79" s="187"/>
      <c r="Z79" s="196"/>
      <c r="AC79" s="187"/>
      <c r="AD79" s="187"/>
      <c r="AE79" s="187"/>
      <c r="AF79" s="196"/>
    </row>
    <row r="80" spans="1:32" ht="17" x14ac:dyDescent="0.2">
      <c r="A80" s="181" t="s">
        <v>393</v>
      </c>
      <c r="B80" s="173" t="s">
        <v>394</v>
      </c>
      <c r="C80" s="173" t="s">
        <v>56</v>
      </c>
      <c r="D80" s="211">
        <v>130450307.09999999</v>
      </c>
      <c r="E80" s="174"/>
      <c r="F80" s="174">
        <v>2014</v>
      </c>
      <c r="G80" s="202">
        <f t="shared" si="6"/>
        <v>117405276.39</v>
      </c>
      <c r="H80" s="212">
        <f t="shared" si="7"/>
        <v>143495337.81</v>
      </c>
      <c r="I80" s="213" t="s">
        <v>3599</v>
      </c>
      <c r="J80" s="213" t="s">
        <v>3600</v>
      </c>
      <c r="K80" s="173" t="s">
        <v>56</v>
      </c>
      <c r="L80" s="212">
        <v>132280000</v>
      </c>
      <c r="M80" s="214" t="str">
        <f t="shared" si="8"/>
        <v>YES</v>
      </c>
      <c r="N80" s="174">
        <f t="shared" si="9"/>
        <v>1</v>
      </c>
      <c r="O80" s="215"/>
      <c r="R80" s="17"/>
      <c r="S80" s="192"/>
      <c r="T80" s="192"/>
      <c r="U80" s="192"/>
      <c r="V80" s="193"/>
      <c r="W80" s="187"/>
      <c r="X80" s="187"/>
      <c r="Y80" s="187"/>
      <c r="Z80" s="196"/>
      <c r="AC80" s="187"/>
      <c r="AD80" s="187"/>
      <c r="AE80" s="187"/>
      <c r="AF80" s="196"/>
    </row>
    <row r="81" spans="1:32" ht="17" x14ac:dyDescent="0.2">
      <c r="A81" s="181" t="s">
        <v>512</v>
      </c>
      <c r="B81" s="173" t="s">
        <v>513</v>
      </c>
      <c r="C81" s="173" t="s">
        <v>56</v>
      </c>
      <c r="D81" s="202">
        <v>370852000</v>
      </c>
      <c r="E81" s="173">
        <v>2011</v>
      </c>
      <c r="F81" s="174"/>
      <c r="G81" s="202">
        <f t="shared" si="6"/>
        <v>333766800</v>
      </c>
      <c r="H81" s="212">
        <f t="shared" si="7"/>
        <v>407937200.00000006</v>
      </c>
      <c r="I81" s="213" t="s">
        <v>3601</v>
      </c>
      <c r="J81" s="213" t="s">
        <v>3602</v>
      </c>
      <c r="K81" s="173" t="s">
        <v>56</v>
      </c>
      <c r="L81" s="212">
        <v>360780000</v>
      </c>
      <c r="M81" s="214" t="str">
        <f t="shared" si="8"/>
        <v>YES</v>
      </c>
      <c r="N81" s="174">
        <f t="shared" si="9"/>
        <v>1</v>
      </c>
      <c r="O81" s="215"/>
      <c r="R81" s="17"/>
      <c r="S81" s="192"/>
      <c r="T81" s="192"/>
      <c r="U81" s="192"/>
      <c r="V81" s="193"/>
      <c r="W81" s="187"/>
      <c r="X81" s="187"/>
      <c r="Y81" s="187"/>
      <c r="Z81" s="196"/>
      <c r="AC81" s="187"/>
      <c r="AD81" s="187"/>
      <c r="AE81" s="187"/>
      <c r="AF81" s="196"/>
    </row>
    <row r="82" spans="1:32" ht="17" x14ac:dyDescent="0.2">
      <c r="A82" s="181" t="s">
        <v>399</v>
      </c>
      <c r="B82" s="173" t="s">
        <v>400</v>
      </c>
      <c r="C82" s="173" t="s">
        <v>56</v>
      </c>
      <c r="D82" s="211">
        <v>1295659000</v>
      </c>
      <c r="E82" s="174">
        <v>2013</v>
      </c>
      <c r="F82" s="174"/>
      <c r="G82" s="202">
        <f t="shared" si="6"/>
        <v>1166093100</v>
      </c>
      <c r="H82" s="212">
        <f t="shared" si="7"/>
        <v>1425224900</v>
      </c>
      <c r="I82" s="213" t="s">
        <v>3603</v>
      </c>
      <c r="J82" s="213" t="s">
        <v>1070</v>
      </c>
      <c r="K82" s="173" t="s">
        <v>56</v>
      </c>
      <c r="L82" s="212">
        <v>1230000000</v>
      </c>
      <c r="M82" s="214" t="str">
        <f t="shared" si="8"/>
        <v>YES</v>
      </c>
      <c r="N82" s="174">
        <f t="shared" si="9"/>
        <v>1</v>
      </c>
      <c r="O82" s="215"/>
      <c r="R82" s="17"/>
      <c r="S82" s="192"/>
      <c r="T82" s="192"/>
      <c r="U82" s="192"/>
      <c r="V82" s="193"/>
      <c r="W82" s="187"/>
      <c r="X82" s="187"/>
      <c r="Y82" s="187"/>
      <c r="Z82" s="196"/>
      <c r="AC82" s="187"/>
      <c r="AD82" s="187"/>
      <c r="AE82" s="187"/>
      <c r="AF82" s="196"/>
    </row>
    <row r="83" spans="1:32" ht="17" x14ac:dyDescent="0.2">
      <c r="A83" s="181" t="s">
        <v>401</v>
      </c>
      <c r="B83" s="173" t="s">
        <v>402</v>
      </c>
      <c r="C83" s="173" t="s">
        <v>56</v>
      </c>
      <c r="D83" s="211">
        <v>24159380.5</v>
      </c>
      <c r="E83" s="174">
        <v>2013</v>
      </c>
      <c r="F83" s="174">
        <v>2021</v>
      </c>
      <c r="G83" s="202">
        <f t="shared" si="6"/>
        <v>21743442.449999999</v>
      </c>
      <c r="H83" s="212">
        <f t="shared" si="7"/>
        <v>26575318.550000001</v>
      </c>
      <c r="I83" s="213" t="s">
        <v>3604</v>
      </c>
      <c r="J83" s="213" t="s">
        <v>3605</v>
      </c>
      <c r="K83" s="173" t="s">
        <v>56</v>
      </c>
      <c r="L83" s="212">
        <v>24500000</v>
      </c>
      <c r="M83" s="214" t="str">
        <f t="shared" si="8"/>
        <v>YES</v>
      </c>
      <c r="N83" s="174">
        <f t="shared" si="9"/>
        <v>1</v>
      </c>
      <c r="O83" s="215"/>
      <c r="R83" s="17"/>
      <c r="S83" s="192"/>
      <c r="T83" s="192"/>
      <c r="U83" s="192"/>
      <c r="V83" s="193"/>
      <c r="W83" s="187"/>
      <c r="X83" s="187"/>
      <c r="Y83" s="187"/>
      <c r="Z83" s="196"/>
      <c r="AC83" s="187"/>
      <c r="AD83" s="187"/>
      <c r="AE83" s="187"/>
      <c r="AF83" s="196"/>
    </row>
    <row r="84" spans="1:32" ht="17" x14ac:dyDescent="0.2">
      <c r="A84" s="181" t="s">
        <v>403</v>
      </c>
      <c r="B84" s="173" t="s">
        <v>404</v>
      </c>
      <c r="C84" s="173" t="s">
        <v>56</v>
      </c>
      <c r="D84" s="211">
        <v>1195125000</v>
      </c>
      <c r="E84" s="174">
        <v>2013</v>
      </c>
      <c r="F84" s="174"/>
      <c r="G84" s="202">
        <f t="shared" si="6"/>
        <v>1075612500</v>
      </c>
      <c r="H84" s="212">
        <f t="shared" si="7"/>
        <v>1314637500</v>
      </c>
      <c r="I84" s="213" t="s">
        <v>3606</v>
      </c>
      <c r="J84" s="213" t="s">
        <v>3607</v>
      </c>
      <c r="K84" s="173" t="s">
        <v>56</v>
      </c>
      <c r="L84" s="212">
        <v>1210000000</v>
      </c>
      <c r="M84" s="214" t="str">
        <f t="shared" si="8"/>
        <v>YES</v>
      </c>
      <c r="N84" s="174">
        <f t="shared" si="9"/>
        <v>1</v>
      </c>
      <c r="O84" s="215"/>
      <c r="R84" s="17"/>
      <c r="S84" s="192"/>
      <c r="T84" s="192"/>
      <c r="U84" s="192"/>
      <c r="V84" s="193"/>
      <c r="W84" s="187"/>
      <c r="X84" s="187"/>
      <c r="Y84" s="187"/>
      <c r="Z84" s="196"/>
      <c r="AC84" s="187"/>
      <c r="AD84" s="187"/>
      <c r="AE84" s="187"/>
      <c r="AF84" s="196"/>
    </row>
    <row r="85" spans="1:32" ht="17" x14ac:dyDescent="0.2">
      <c r="A85" s="181" t="s">
        <v>405</v>
      </c>
      <c r="B85" s="173" t="s">
        <v>406</v>
      </c>
      <c r="C85" s="173" t="s">
        <v>56</v>
      </c>
      <c r="D85" s="211">
        <v>764276000</v>
      </c>
      <c r="E85" s="174">
        <v>2013</v>
      </c>
      <c r="F85" s="174">
        <v>2021</v>
      </c>
      <c r="G85" s="202">
        <f t="shared" si="6"/>
        <v>687848400</v>
      </c>
      <c r="H85" s="212">
        <f t="shared" si="7"/>
        <v>840703600.00000012</v>
      </c>
      <c r="I85" s="213" t="s">
        <v>3608</v>
      </c>
      <c r="J85" s="213" t="s">
        <v>1106</v>
      </c>
      <c r="K85" s="173" t="s">
        <v>56</v>
      </c>
      <c r="L85" s="212">
        <v>838580000</v>
      </c>
      <c r="M85" s="214" t="str">
        <f t="shared" si="8"/>
        <v>YES</v>
      </c>
      <c r="N85" s="174">
        <f t="shared" si="9"/>
        <v>1</v>
      </c>
      <c r="O85" s="215"/>
      <c r="R85" s="17"/>
      <c r="S85" s="192"/>
      <c r="T85" s="192"/>
      <c r="U85" s="192"/>
      <c r="V85" s="193"/>
      <c r="W85" s="187"/>
      <c r="X85" s="187"/>
      <c r="Y85" s="187"/>
      <c r="Z85" s="196"/>
      <c r="AC85" s="187"/>
      <c r="AD85" s="187"/>
      <c r="AE85" s="187"/>
      <c r="AF85" s="196"/>
    </row>
    <row r="86" spans="1:32" ht="17" x14ac:dyDescent="0.2">
      <c r="A86" s="181" t="s">
        <v>417</v>
      </c>
      <c r="B86" s="173" t="s">
        <v>418</v>
      </c>
      <c r="C86" s="173" t="s">
        <v>56</v>
      </c>
      <c r="D86" s="211">
        <v>1505835000</v>
      </c>
      <c r="E86" s="174">
        <v>2014</v>
      </c>
      <c r="F86" s="174"/>
      <c r="G86" s="202">
        <f t="shared" si="6"/>
        <v>1355251500</v>
      </c>
      <c r="H86" s="212">
        <f t="shared" si="7"/>
        <v>1656418500.0000002</v>
      </c>
      <c r="I86" s="213" t="s">
        <v>3609</v>
      </c>
      <c r="J86" s="213" t="s">
        <v>3610</v>
      </c>
      <c r="K86" s="173" t="s">
        <v>56</v>
      </c>
      <c r="L86" s="212">
        <v>1390000000</v>
      </c>
      <c r="M86" s="214" t="str">
        <f t="shared" si="8"/>
        <v>YES</v>
      </c>
      <c r="N86" s="174">
        <f t="shared" si="9"/>
        <v>1</v>
      </c>
      <c r="O86" s="215"/>
      <c r="R86" s="17"/>
      <c r="S86" s="192"/>
      <c r="T86" s="192"/>
      <c r="U86" s="192"/>
      <c r="V86" s="193"/>
      <c r="W86" s="187"/>
      <c r="X86" s="187"/>
      <c r="Y86" s="187"/>
      <c r="Z86" s="196"/>
      <c r="AC86" s="187"/>
      <c r="AD86" s="187"/>
      <c r="AE86" s="187"/>
      <c r="AF86" s="196"/>
    </row>
    <row r="87" spans="1:32" ht="17" x14ac:dyDescent="0.2">
      <c r="A87" s="181" t="s">
        <v>419</v>
      </c>
      <c r="B87" s="173" t="s">
        <v>420</v>
      </c>
      <c r="C87" s="173" t="s">
        <v>56</v>
      </c>
      <c r="D87" s="211">
        <v>483700000</v>
      </c>
      <c r="E87" s="174">
        <v>2014</v>
      </c>
      <c r="F87" s="174"/>
      <c r="G87" s="202">
        <f t="shared" si="6"/>
        <v>435330000</v>
      </c>
      <c r="H87" s="212">
        <f t="shared" si="7"/>
        <v>532070000.00000006</v>
      </c>
      <c r="I87" s="213" t="s">
        <v>3611</v>
      </c>
      <c r="J87" s="213" t="s">
        <v>3612</v>
      </c>
      <c r="K87" s="173" t="s">
        <v>56</v>
      </c>
      <c r="L87" s="212">
        <v>462280000</v>
      </c>
      <c r="M87" s="214" t="str">
        <f t="shared" si="8"/>
        <v>YES</v>
      </c>
      <c r="N87" s="174">
        <f t="shared" si="9"/>
        <v>1</v>
      </c>
      <c r="O87" s="215"/>
      <c r="R87" s="17"/>
      <c r="S87" s="192"/>
      <c r="T87" s="192"/>
      <c r="U87" s="192"/>
      <c r="V87" s="193"/>
      <c r="W87" s="187"/>
      <c r="X87" s="187"/>
      <c r="Y87" s="187"/>
      <c r="Z87" s="196"/>
      <c r="AC87" s="187"/>
      <c r="AD87" s="187"/>
      <c r="AE87" s="187"/>
      <c r="AF87" s="196"/>
    </row>
    <row r="88" spans="1:32" ht="17" x14ac:dyDescent="0.2">
      <c r="A88" s="181" t="s">
        <v>421</v>
      </c>
      <c r="B88" s="173" t="s">
        <v>422</v>
      </c>
      <c r="C88" s="173" t="s">
        <v>56</v>
      </c>
      <c r="D88" s="211">
        <v>436143000</v>
      </c>
      <c r="E88" s="174">
        <v>2014</v>
      </c>
      <c r="F88" s="174">
        <v>2017</v>
      </c>
      <c r="G88" s="202">
        <f t="shared" si="6"/>
        <v>392528700</v>
      </c>
      <c r="H88" s="212">
        <f t="shared" si="7"/>
        <v>479757300.00000006</v>
      </c>
      <c r="I88" s="213" t="s">
        <v>3613</v>
      </c>
      <c r="J88" s="213" t="s">
        <v>3614</v>
      </c>
      <c r="K88" s="173" t="s">
        <v>56</v>
      </c>
      <c r="L88" s="212">
        <v>430870000</v>
      </c>
      <c r="M88" s="214" t="str">
        <f t="shared" si="8"/>
        <v>YES</v>
      </c>
      <c r="N88" s="174">
        <f t="shared" si="9"/>
        <v>1</v>
      </c>
      <c r="O88" s="215"/>
      <c r="R88" s="17"/>
      <c r="S88" s="192"/>
      <c r="T88" s="192"/>
      <c r="U88" s="192"/>
      <c r="V88" s="193"/>
      <c r="W88" s="187"/>
      <c r="X88" s="187"/>
      <c r="Y88" s="187"/>
      <c r="Z88" s="196"/>
      <c r="AC88" s="187"/>
      <c r="AD88" s="187"/>
      <c r="AE88" s="187"/>
      <c r="AF88" s="196"/>
    </row>
    <row r="89" spans="1:32" ht="17" x14ac:dyDescent="0.2">
      <c r="A89" s="181" t="s">
        <v>423</v>
      </c>
      <c r="B89" s="173" t="s">
        <v>424</v>
      </c>
      <c r="C89" s="173" t="s">
        <v>56</v>
      </c>
      <c r="D89" s="211">
        <v>43834000</v>
      </c>
      <c r="E89" s="174">
        <v>2014</v>
      </c>
      <c r="F89" s="174"/>
      <c r="G89" s="202">
        <f t="shared" si="6"/>
        <v>39450600</v>
      </c>
      <c r="H89" s="212">
        <f t="shared" si="7"/>
        <v>48217400.000000007</v>
      </c>
      <c r="I89" s="213" t="s">
        <v>3615</v>
      </c>
      <c r="J89" s="213" t="s">
        <v>3616</v>
      </c>
      <c r="K89" s="173" t="s">
        <v>56</v>
      </c>
      <c r="L89" s="212">
        <v>41300000</v>
      </c>
      <c r="M89" s="214" t="str">
        <f t="shared" si="8"/>
        <v>YES</v>
      </c>
      <c r="N89" s="174">
        <f t="shared" si="9"/>
        <v>1</v>
      </c>
      <c r="O89" s="215"/>
      <c r="R89" s="17"/>
      <c r="S89" s="192"/>
      <c r="T89" s="192"/>
      <c r="U89" s="192"/>
      <c r="V89" s="193"/>
      <c r="W89" s="187"/>
      <c r="X89" s="187"/>
      <c r="Y89" s="187"/>
      <c r="Z89" s="196"/>
      <c r="AC89" s="187"/>
      <c r="AD89" s="187"/>
      <c r="AE89" s="187"/>
      <c r="AF89" s="196"/>
    </row>
    <row r="90" spans="1:32" ht="17" x14ac:dyDescent="0.2">
      <c r="A90" s="181" t="s">
        <v>425</v>
      </c>
      <c r="B90" s="173" t="s">
        <v>426</v>
      </c>
      <c r="C90" s="173" t="s">
        <v>56</v>
      </c>
      <c r="D90" s="211">
        <v>719553000</v>
      </c>
      <c r="E90" s="174">
        <v>2014</v>
      </c>
      <c r="F90" s="174"/>
      <c r="G90" s="202">
        <f t="shared" si="6"/>
        <v>647597700</v>
      </c>
      <c r="H90" s="212">
        <f t="shared" si="7"/>
        <v>791508300.00000012</v>
      </c>
      <c r="I90" s="173" t="s">
        <v>3617</v>
      </c>
      <c r="J90" s="173" t="s">
        <v>3618</v>
      </c>
      <c r="K90" s="173" t="s">
        <v>56</v>
      </c>
      <c r="L90" s="212">
        <v>801270000</v>
      </c>
      <c r="M90" s="214" t="str">
        <f t="shared" si="8"/>
        <v>NO</v>
      </c>
      <c r="N90" s="174">
        <f t="shared" si="9"/>
        <v>0</v>
      </c>
      <c r="O90" s="215" t="s">
        <v>3598</v>
      </c>
      <c r="R90" s="17"/>
      <c r="S90" s="192"/>
      <c r="T90" s="192"/>
      <c r="U90" s="192"/>
      <c r="V90" s="193"/>
      <c r="W90" s="187"/>
      <c r="X90" s="187"/>
      <c r="Y90" s="187"/>
      <c r="Z90" s="196"/>
      <c r="AC90" s="187"/>
      <c r="AD90" s="187"/>
      <c r="AE90" s="187"/>
      <c r="AF90" s="196"/>
    </row>
    <row r="91" spans="1:32" ht="17" x14ac:dyDescent="0.2">
      <c r="A91" s="181" t="s">
        <v>506</v>
      </c>
      <c r="B91" s="173" t="s">
        <v>507</v>
      </c>
      <c r="C91" s="173" t="s">
        <v>56</v>
      </c>
      <c r="D91" s="202">
        <v>90917000</v>
      </c>
      <c r="E91" s="173">
        <v>2014</v>
      </c>
      <c r="F91" s="174"/>
      <c r="G91" s="202">
        <f t="shared" si="6"/>
        <v>81825300</v>
      </c>
      <c r="H91" s="212">
        <f t="shared" si="7"/>
        <v>100008700.00000001</v>
      </c>
      <c r="I91" s="213" t="s">
        <v>3619</v>
      </c>
      <c r="J91" s="213" t="s">
        <v>3620</v>
      </c>
      <c r="K91" s="173" t="s">
        <v>56</v>
      </c>
      <c r="L91" s="212">
        <v>116180000</v>
      </c>
      <c r="M91" s="214" t="str">
        <f t="shared" si="8"/>
        <v>NO</v>
      </c>
      <c r="N91" s="174">
        <f t="shared" si="9"/>
        <v>0</v>
      </c>
      <c r="O91" s="215" t="s">
        <v>3472</v>
      </c>
      <c r="R91" s="17"/>
      <c r="S91" s="192"/>
      <c r="T91" s="192"/>
      <c r="U91" s="192"/>
      <c r="V91" s="193"/>
      <c r="W91" s="187"/>
      <c r="X91" s="187"/>
      <c r="Y91" s="187"/>
      <c r="Z91" s="196"/>
      <c r="AC91" s="187"/>
      <c r="AD91" s="187"/>
      <c r="AE91" s="187"/>
      <c r="AF91" s="196"/>
    </row>
    <row r="92" spans="1:32" ht="17" x14ac:dyDescent="0.2">
      <c r="A92" s="181" t="s">
        <v>475</v>
      </c>
      <c r="B92" s="173" t="s">
        <v>476</v>
      </c>
      <c r="C92" s="173" t="s">
        <v>56</v>
      </c>
      <c r="D92" s="202">
        <v>86483000</v>
      </c>
      <c r="E92" s="174">
        <v>2017</v>
      </c>
      <c r="F92" s="174"/>
      <c r="G92" s="202">
        <f t="shared" si="6"/>
        <v>77834700</v>
      </c>
      <c r="H92" s="212">
        <f t="shared" si="7"/>
        <v>95131300.000000015</v>
      </c>
      <c r="I92" s="213" t="s">
        <v>3621</v>
      </c>
      <c r="J92" s="213" t="s">
        <v>3622</v>
      </c>
      <c r="K92" s="173" t="s">
        <v>56</v>
      </c>
      <c r="L92" s="212">
        <v>97300000</v>
      </c>
      <c r="M92" s="214" t="str">
        <f t="shared" si="8"/>
        <v>NO</v>
      </c>
      <c r="N92" s="174">
        <f t="shared" si="9"/>
        <v>0</v>
      </c>
      <c r="O92" s="215" t="s">
        <v>3472</v>
      </c>
      <c r="P92" s="195"/>
      <c r="R92" s="17"/>
      <c r="S92" s="192"/>
      <c r="T92" s="192"/>
      <c r="U92" s="192"/>
      <c r="V92" s="193"/>
      <c r="W92" s="187"/>
      <c r="X92" s="187"/>
      <c r="Y92" s="187"/>
      <c r="Z92" s="196"/>
      <c r="AC92" s="187"/>
      <c r="AD92" s="187"/>
      <c r="AE92" s="187"/>
      <c r="AF92" s="196"/>
    </row>
    <row r="93" spans="1:32" ht="17" x14ac:dyDescent="0.2">
      <c r="A93" s="181" t="s">
        <v>477</v>
      </c>
      <c r="B93" s="173" t="s">
        <v>478</v>
      </c>
      <c r="C93" s="173" t="s">
        <v>56</v>
      </c>
      <c r="D93" s="202">
        <v>2013114000</v>
      </c>
      <c r="E93" s="173">
        <v>2017</v>
      </c>
      <c r="F93" s="174"/>
      <c r="G93" s="202">
        <f t="shared" si="6"/>
        <v>1811802600</v>
      </c>
      <c r="H93" s="212">
        <f t="shared" si="7"/>
        <v>2214425400</v>
      </c>
      <c r="I93" s="213" t="s">
        <v>3623</v>
      </c>
      <c r="J93" s="213" t="s">
        <v>3624</v>
      </c>
      <c r="K93" s="173" t="s">
        <v>56</v>
      </c>
      <c r="L93" s="212">
        <v>2170000000</v>
      </c>
      <c r="M93" s="214" t="str">
        <f t="shared" si="8"/>
        <v>YES</v>
      </c>
      <c r="N93" s="174">
        <f t="shared" si="9"/>
        <v>1</v>
      </c>
      <c r="O93" s="215"/>
      <c r="R93" s="17"/>
      <c r="S93" s="192"/>
      <c r="T93" s="192"/>
      <c r="U93" s="192"/>
      <c r="V93" s="193"/>
      <c r="W93" s="187"/>
      <c r="X93" s="187"/>
      <c r="Y93" s="187"/>
      <c r="Z93" s="196"/>
      <c r="AC93" s="187"/>
      <c r="AD93" s="187"/>
      <c r="AE93" s="187"/>
      <c r="AF93" s="196"/>
    </row>
    <row r="94" spans="1:32" ht="17" x14ac:dyDescent="0.2">
      <c r="A94" s="181" t="s">
        <v>504</v>
      </c>
      <c r="B94" s="173" t="s">
        <v>505</v>
      </c>
      <c r="C94" s="173" t="s">
        <v>56</v>
      </c>
      <c r="D94" s="202">
        <v>603067000</v>
      </c>
      <c r="E94" s="173">
        <v>2017</v>
      </c>
      <c r="F94" s="174"/>
      <c r="G94" s="202">
        <f t="shared" si="6"/>
        <v>542760300</v>
      </c>
      <c r="H94" s="212">
        <f t="shared" si="7"/>
        <v>663373700</v>
      </c>
      <c r="I94" s="213" t="s">
        <v>3625</v>
      </c>
      <c r="J94" s="213" t="s">
        <v>3626</v>
      </c>
      <c r="K94" s="173" t="s">
        <v>56</v>
      </c>
      <c r="L94" s="212">
        <v>543660000</v>
      </c>
      <c r="M94" s="214" t="str">
        <f t="shared" si="8"/>
        <v>YES</v>
      </c>
      <c r="N94" s="174">
        <f t="shared" si="9"/>
        <v>1</v>
      </c>
      <c r="O94" s="215"/>
      <c r="R94" s="17"/>
      <c r="S94" s="192"/>
      <c r="T94" s="192"/>
      <c r="U94" s="192"/>
      <c r="V94" s="193"/>
      <c r="W94" s="187"/>
      <c r="X94" s="187"/>
      <c r="Y94" s="187"/>
      <c r="Z94" s="196"/>
      <c r="AC94" s="187"/>
      <c r="AD94" s="187"/>
      <c r="AE94" s="187"/>
      <c r="AF94" s="196"/>
    </row>
    <row r="95" spans="1:32" x14ac:dyDescent="0.2">
      <c r="A95" s="181" t="s">
        <v>437</v>
      </c>
      <c r="B95" s="173" t="s">
        <v>438</v>
      </c>
      <c r="C95" s="173" t="s">
        <v>56</v>
      </c>
      <c r="D95" s="202"/>
      <c r="E95" s="173"/>
      <c r="F95" s="174"/>
      <c r="G95" s="202"/>
      <c r="H95" s="212"/>
      <c r="I95" s="213"/>
      <c r="J95" s="213"/>
      <c r="K95" s="173"/>
      <c r="L95" s="212"/>
      <c r="M95" s="214"/>
      <c r="N95" s="174"/>
      <c r="O95" s="215"/>
      <c r="R95" s="17"/>
      <c r="S95" s="192"/>
      <c r="T95" s="192"/>
      <c r="U95" s="192"/>
      <c r="V95" s="193"/>
      <c r="W95" s="187"/>
      <c r="X95" s="187"/>
      <c r="Y95" s="187"/>
      <c r="Z95" s="196"/>
      <c r="AC95" s="187"/>
      <c r="AD95" s="187"/>
      <c r="AE95" s="187"/>
      <c r="AF95" s="196"/>
    </row>
    <row r="96" spans="1:32" ht="17" x14ac:dyDescent="0.2">
      <c r="A96" s="181" t="s">
        <v>508</v>
      </c>
      <c r="B96" s="173" t="s">
        <v>509</v>
      </c>
      <c r="C96" s="173" t="s">
        <v>56</v>
      </c>
      <c r="D96" s="202">
        <v>554380000</v>
      </c>
      <c r="E96" s="173">
        <v>2018</v>
      </c>
      <c r="F96" s="174"/>
      <c r="G96" s="202">
        <f t="shared" si="6"/>
        <v>498942000</v>
      </c>
      <c r="H96" s="212">
        <f t="shared" si="7"/>
        <v>609818000</v>
      </c>
      <c r="I96" s="213" t="s">
        <v>3627</v>
      </c>
      <c r="J96" s="213" t="s">
        <v>3628</v>
      </c>
      <c r="K96" s="173" t="s">
        <v>56</v>
      </c>
      <c r="L96" s="212">
        <v>524390000</v>
      </c>
      <c r="M96" s="214" t="str">
        <f t="shared" ref="M96:M127" si="10">IF(AND(L96&gt;G96,L96&lt;H96),"YES","NO")</f>
        <v>YES</v>
      </c>
      <c r="N96" s="174">
        <f t="shared" ref="N96:N127" si="11">IF(M96="YES",1,0)</f>
        <v>1</v>
      </c>
      <c r="O96" s="215"/>
      <c r="R96" s="17"/>
      <c r="S96" s="192"/>
      <c r="T96" s="192"/>
      <c r="U96" s="192"/>
      <c r="V96" s="193"/>
      <c r="W96" s="187"/>
      <c r="X96" s="187"/>
      <c r="Y96" s="187"/>
      <c r="Z96" s="196"/>
      <c r="AC96" s="187"/>
      <c r="AD96" s="187"/>
      <c r="AE96" s="187"/>
      <c r="AF96" s="196"/>
    </row>
    <row r="97" spans="1:32" ht="17" x14ac:dyDescent="0.2">
      <c r="A97" s="181" t="s">
        <v>510</v>
      </c>
      <c r="B97" s="173" t="s">
        <v>511</v>
      </c>
      <c r="C97" s="173" t="s">
        <v>56</v>
      </c>
      <c r="D97" s="202">
        <v>975000000</v>
      </c>
      <c r="E97" s="173">
        <v>2018</v>
      </c>
      <c r="F97" s="174"/>
      <c r="G97" s="202">
        <f t="shared" si="6"/>
        <v>877500000</v>
      </c>
      <c r="H97" s="212">
        <f t="shared" si="7"/>
        <v>1072500000.0000001</v>
      </c>
      <c r="I97" s="213" t="s">
        <v>3629</v>
      </c>
      <c r="J97" s="213" t="s">
        <v>1098</v>
      </c>
      <c r="K97" s="173" t="s">
        <v>56</v>
      </c>
      <c r="L97" s="212">
        <v>968730000</v>
      </c>
      <c r="M97" s="214" t="str">
        <f t="shared" si="10"/>
        <v>YES</v>
      </c>
      <c r="N97" s="174">
        <f t="shared" si="11"/>
        <v>1</v>
      </c>
      <c r="O97" s="215"/>
      <c r="R97" s="17"/>
      <c r="S97" s="192"/>
      <c r="T97" s="192"/>
      <c r="U97" s="192"/>
      <c r="V97" s="193"/>
      <c r="W97" s="187"/>
      <c r="X97" s="187"/>
      <c r="Y97" s="187"/>
      <c r="Z97" s="196"/>
      <c r="AC97" s="187"/>
      <c r="AD97" s="187"/>
      <c r="AE97" s="187"/>
      <c r="AF97" s="196"/>
    </row>
    <row r="98" spans="1:32" ht="17" x14ac:dyDescent="0.2">
      <c r="A98" s="181" t="s">
        <v>528</v>
      </c>
      <c r="B98" s="173" t="s">
        <v>529</v>
      </c>
      <c r="C98" s="173" t="s">
        <v>56</v>
      </c>
      <c r="D98" s="202">
        <v>203419000</v>
      </c>
      <c r="E98" s="173">
        <v>2019</v>
      </c>
      <c r="F98" s="174"/>
      <c r="G98" s="202">
        <f t="shared" si="6"/>
        <v>183077100</v>
      </c>
      <c r="H98" s="212">
        <f t="shared" si="7"/>
        <v>223760900.00000003</v>
      </c>
      <c r="I98" s="213" t="s">
        <v>3630</v>
      </c>
      <c r="J98" s="213" t="s">
        <v>3631</v>
      </c>
      <c r="K98" s="173" t="s">
        <v>56</v>
      </c>
      <c r="L98" s="212">
        <v>180160000</v>
      </c>
      <c r="M98" s="214" t="str">
        <f t="shared" si="10"/>
        <v>NO</v>
      </c>
      <c r="N98" s="174">
        <f t="shared" si="11"/>
        <v>0</v>
      </c>
      <c r="O98" s="215" t="s">
        <v>3472</v>
      </c>
      <c r="R98" s="17"/>
      <c r="S98" s="192"/>
      <c r="T98" s="192"/>
      <c r="U98" s="192"/>
      <c r="V98" s="193"/>
      <c r="W98" s="187"/>
      <c r="X98" s="187"/>
      <c r="Y98" s="187"/>
      <c r="Z98" s="196"/>
      <c r="AC98" s="187"/>
      <c r="AD98" s="187"/>
      <c r="AE98" s="187"/>
      <c r="AF98" s="196"/>
    </row>
    <row r="99" spans="1:32" ht="17" x14ac:dyDescent="0.2">
      <c r="A99" s="181" t="s">
        <v>548</v>
      </c>
      <c r="B99" s="173" t="s">
        <v>549</v>
      </c>
      <c r="C99" s="173" t="s">
        <v>56</v>
      </c>
      <c r="D99" s="202">
        <v>1148638000</v>
      </c>
      <c r="E99" s="173">
        <v>2019</v>
      </c>
      <c r="F99" s="174"/>
      <c r="G99" s="202">
        <f t="shared" si="6"/>
        <v>1033774200</v>
      </c>
      <c r="H99" s="212">
        <f t="shared" si="7"/>
        <v>1263501800</v>
      </c>
      <c r="I99" s="213" t="s">
        <v>3632</v>
      </c>
      <c r="J99" s="213" t="s">
        <v>3633</v>
      </c>
      <c r="K99" s="173" t="s">
        <v>56</v>
      </c>
      <c r="L99" s="212">
        <v>1220000000</v>
      </c>
      <c r="M99" s="214" t="str">
        <f t="shared" si="10"/>
        <v>YES</v>
      </c>
      <c r="N99" s="174">
        <f t="shared" si="11"/>
        <v>1</v>
      </c>
      <c r="O99" s="215"/>
      <c r="P99" s="54"/>
      <c r="R99" s="17"/>
      <c r="S99" s="192"/>
      <c r="T99" s="192"/>
      <c r="U99" s="192"/>
      <c r="V99" s="193"/>
      <c r="W99" s="187"/>
      <c r="X99" s="187"/>
      <c r="Y99" s="187"/>
      <c r="Z99" s="196"/>
      <c r="AC99" s="187"/>
      <c r="AD99" s="187"/>
      <c r="AE99" s="187"/>
      <c r="AF99" s="196"/>
    </row>
    <row r="100" spans="1:32" ht="17" x14ac:dyDescent="0.2">
      <c r="A100" s="181" t="s">
        <v>546</v>
      </c>
      <c r="B100" s="173" t="s">
        <v>547</v>
      </c>
      <c r="C100" s="173" t="s">
        <v>56</v>
      </c>
      <c r="D100" s="202">
        <v>832522000</v>
      </c>
      <c r="E100" s="173">
        <v>2020</v>
      </c>
      <c r="F100" s="174"/>
      <c r="G100" s="202">
        <f t="shared" si="6"/>
        <v>749269800</v>
      </c>
      <c r="H100" s="212">
        <f t="shared" si="7"/>
        <v>915774200.00000012</v>
      </c>
      <c r="I100" s="213" t="s">
        <v>3634</v>
      </c>
      <c r="J100" s="213" t="s">
        <v>3635</v>
      </c>
      <c r="K100" s="173" t="s">
        <v>56</v>
      </c>
      <c r="L100" s="212">
        <v>871630000</v>
      </c>
      <c r="M100" s="214" t="str">
        <f t="shared" si="10"/>
        <v>YES</v>
      </c>
      <c r="N100" s="174">
        <f t="shared" si="11"/>
        <v>1</v>
      </c>
      <c r="O100" s="215"/>
      <c r="R100" s="17"/>
      <c r="S100" s="192"/>
      <c r="T100" s="192"/>
      <c r="U100" s="192"/>
      <c r="V100" s="193"/>
      <c r="W100" s="187"/>
      <c r="X100" s="187"/>
      <c r="Y100" s="187"/>
      <c r="Z100" s="196"/>
      <c r="AC100" s="187"/>
      <c r="AD100" s="187"/>
      <c r="AE100" s="187"/>
      <c r="AF100" s="196"/>
    </row>
    <row r="101" spans="1:32" ht="17" x14ac:dyDescent="0.2">
      <c r="A101" s="181" t="s">
        <v>550</v>
      </c>
      <c r="B101" s="173" t="s">
        <v>551</v>
      </c>
      <c r="C101" s="173" t="s">
        <v>56</v>
      </c>
      <c r="D101" s="202">
        <v>99212000</v>
      </c>
      <c r="E101" s="173">
        <v>2020</v>
      </c>
      <c r="F101" s="174"/>
      <c r="G101" s="202">
        <f t="shared" si="6"/>
        <v>89290800</v>
      </c>
      <c r="H101" s="212">
        <f t="shared" si="7"/>
        <v>109133200.00000001</v>
      </c>
      <c r="I101" s="213" t="s">
        <v>3636</v>
      </c>
      <c r="J101" s="213" t="s">
        <v>3637</v>
      </c>
      <c r="K101" s="173" t="s">
        <v>56</v>
      </c>
      <c r="L101" s="212">
        <v>88520000</v>
      </c>
      <c r="M101" s="214" t="str">
        <f t="shared" si="10"/>
        <v>NO</v>
      </c>
      <c r="N101" s="174">
        <f t="shared" si="11"/>
        <v>0</v>
      </c>
      <c r="O101" s="215" t="s">
        <v>3472</v>
      </c>
      <c r="R101" s="17"/>
      <c r="S101" s="192"/>
      <c r="T101" s="192"/>
      <c r="U101" s="192"/>
      <c r="V101" s="193"/>
      <c r="W101" s="187"/>
      <c r="X101" s="187"/>
      <c r="Y101" s="187"/>
      <c r="Z101" s="196"/>
      <c r="AC101" s="187"/>
      <c r="AD101" s="187"/>
      <c r="AE101" s="187"/>
      <c r="AF101" s="196"/>
    </row>
    <row r="102" spans="1:32" ht="17" x14ac:dyDescent="0.2">
      <c r="A102" s="204" t="s">
        <v>99</v>
      </c>
      <c r="B102" s="176" t="s">
        <v>100</v>
      </c>
      <c r="C102" s="176" t="s">
        <v>56</v>
      </c>
      <c r="D102" s="177"/>
      <c r="E102" s="176"/>
      <c r="F102" s="177">
        <v>2012</v>
      </c>
      <c r="G102" s="217">
        <f t="shared" si="6"/>
        <v>0</v>
      </c>
      <c r="H102" s="218">
        <f t="shared" si="7"/>
        <v>0</v>
      </c>
      <c r="I102" s="219"/>
      <c r="J102" s="219"/>
      <c r="K102" s="176" t="s">
        <v>56</v>
      </c>
      <c r="L102" s="212"/>
      <c r="M102" s="214" t="str">
        <f t="shared" si="10"/>
        <v>NO</v>
      </c>
      <c r="N102" s="174">
        <f t="shared" si="11"/>
        <v>0</v>
      </c>
      <c r="O102" s="215"/>
      <c r="R102" s="17"/>
      <c r="S102" s="192"/>
      <c r="T102" s="192"/>
      <c r="U102" s="192"/>
      <c r="V102" s="193"/>
      <c r="W102" s="187"/>
      <c r="X102" s="187"/>
      <c r="Y102" s="187"/>
      <c r="Z102" s="196"/>
      <c r="AC102" s="187"/>
      <c r="AD102" s="187"/>
      <c r="AE102" s="187"/>
      <c r="AF102" s="196"/>
    </row>
    <row r="103" spans="1:32" ht="17" x14ac:dyDescent="0.2">
      <c r="A103" s="181" t="s">
        <v>479</v>
      </c>
      <c r="B103" s="173" t="s">
        <v>480</v>
      </c>
      <c r="C103" s="173" t="s">
        <v>56</v>
      </c>
      <c r="D103" s="202">
        <v>60375000</v>
      </c>
      <c r="E103" s="173"/>
      <c r="F103" s="174"/>
      <c r="G103" s="202">
        <f t="shared" si="6"/>
        <v>54337500</v>
      </c>
      <c r="H103" s="212">
        <f t="shared" si="7"/>
        <v>66412500.000000007</v>
      </c>
      <c r="I103" s="213" t="s">
        <v>3638</v>
      </c>
      <c r="J103" s="174" t="s">
        <v>3639</v>
      </c>
      <c r="K103" s="173" t="s">
        <v>56</v>
      </c>
      <c r="L103" s="212">
        <v>26670000</v>
      </c>
      <c r="M103" s="214" t="str">
        <f t="shared" si="10"/>
        <v>NO</v>
      </c>
      <c r="N103" s="174">
        <f t="shared" si="11"/>
        <v>0</v>
      </c>
      <c r="O103" s="215"/>
      <c r="R103" s="17"/>
      <c r="S103" s="192"/>
      <c r="T103" s="192"/>
      <c r="U103" s="192"/>
      <c r="V103" s="193"/>
      <c r="W103" s="187"/>
      <c r="X103" s="187"/>
      <c r="Y103" s="187"/>
      <c r="Z103" s="196"/>
      <c r="AC103" s="187"/>
      <c r="AD103" s="187"/>
      <c r="AE103" s="187"/>
      <c r="AF103" s="196"/>
    </row>
    <row r="104" spans="1:32" ht="17" x14ac:dyDescent="0.2">
      <c r="A104" s="220" t="s">
        <v>395</v>
      </c>
      <c r="B104" s="173" t="s">
        <v>396</v>
      </c>
      <c r="C104" s="173" t="s">
        <v>56</v>
      </c>
      <c r="D104" s="202">
        <v>109542705.09999999</v>
      </c>
      <c r="E104" s="173"/>
      <c r="F104" s="174">
        <v>2013</v>
      </c>
      <c r="G104" s="202">
        <f t="shared" si="6"/>
        <v>98588434.590000004</v>
      </c>
      <c r="H104" s="212">
        <f t="shared" si="7"/>
        <v>120496975.61</v>
      </c>
      <c r="I104" s="213" t="s">
        <v>3640</v>
      </c>
      <c r="J104" s="213" t="s">
        <v>3641</v>
      </c>
      <c r="K104" s="173" t="s">
        <v>56</v>
      </c>
      <c r="L104" s="212">
        <v>149170000</v>
      </c>
      <c r="M104" s="214" t="str">
        <f t="shared" si="10"/>
        <v>NO</v>
      </c>
      <c r="N104" s="174">
        <f t="shared" si="11"/>
        <v>0</v>
      </c>
      <c r="O104" s="215"/>
      <c r="R104" s="17"/>
      <c r="S104" s="192"/>
      <c r="T104" s="192"/>
      <c r="U104" s="192"/>
      <c r="V104" s="193"/>
      <c r="W104" s="187"/>
      <c r="X104" s="187"/>
      <c r="Y104" s="187"/>
      <c r="Z104" s="196"/>
      <c r="AC104" s="187"/>
      <c r="AD104" s="187"/>
      <c r="AE104" s="187"/>
      <c r="AF104" s="196"/>
    </row>
    <row r="105" spans="1:32" ht="17" x14ac:dyDescent="0.2">
      <c r="A105" s="181" t="s">
        <v>137</v>
      </c>
      <c r="B105" s="173" t="s">
        <v>138</v>
      </c>
      <c r="C105" s="173" t="s">
        <v>139</v>
      </c>
      <c r="D105" s="202">
        <v>20521403399</v>
      </c>
      <c r="E105" s="174"/>
      <c r="F105" s="174"/>
      <c r="G105" s="202">
        <f t="shared" si="6"/>
        <v>18469263059.100002</v>
      </c>
      <c r="H105" s="212">
        <f t="shared" si="7"/>
        <v>22573543738.900002</v>
      </c>
      <c r="I105" s="213" t="s">
        <v>3642</v>
      </c>
      <c r="J105" s="213" t="s">
        <v>3643</v>
      </c>
      <c r="K105" s="173" t="s">
        <v>139</v>
      </c>
      <c r="L105" s="212">
        <v>19176437760</v>
      </c>
      <c r="M105" s="214" t="str">
        <f t="shared" si="10"/>
        <v>YES</v>
      </c>
      <c r="N105" s="174">
        <f t="shared" si="11"/>
        <v>1</v>
      </c>
      <c r="O105" s="215"/>
      <c r="R105" s="17"/>
      <c r="S105" s="192"/>
      <c r="T105" s="192"/>
      <c r="U105" s="192"/>
      <c r="V105" s="193"/>
      <c r="W105" s="187"/>
      <c r="X105" s="187"/>
      <c r="Y105" s="187"/>
      <c r="Z105" s="196"/>
      <c r="AC105" s="187"/>
      <c r="AD105" s="187"/>
      <c r="AE105" s="187"/>
      <c r="AF105" s="196"/>
    </row>
    <row r="106" spans="1:32" ht="17" x14ac:dyDescent="0.2">
      <c r="A106" s="181" t="s">
        <v>140</v>
      </c>
      <c r="B106" s="173" t="s">
        <v>141</v>
      </c>
      <c r="C106" s="173" t="s">
        <v>139</v>
      </c>
      <c r="D106" s="202">
        <v>206611864.40000001</v>
      </c>
      <c r="E106" s="174"/>
      <c r="F106" s="174"/>
      <c r="G106" s="202">
        <f t="shared" si="6"/>
        <v>185950677.96000001</v>
      </c>
      <c r="H106" s="212">
        <f t="shared" si="7"/>
        <v>227273050.84000003</v>
      </c>
      <c r="I106" s="213" t="s">
        <v>3644</v>
      </c>
      <c r="J106" s="213" t="s">
        <v>3645</v>
      </c>
      <c r="K106" s="173" t="s">
        <v>139</v>
      </c>
      <c r="L106" s="212">
        <v>204320000</v>
      </c>
      <c r="M106" s="214" t="str">
        <f t="shared" si="10"/>
        <v>YES</v>
      </c>
      <c r="N106" s="174">
        <f t="shared" si="11"/>
        <v>1</v>
      </c>
      <c r="O106" s="215"/>
      <c r="R106" s="17"/>
      <c r="S106" s="192"/>
      <c r="T106" s="192"/>
      <c r="U106" s="192"/>
      <c r="V106" s="193"/>
      <c r="W106" s="187"/>
      <c r="X106" s="187"/>
      <c r="Y106" s="187"/>
      <c r="Z106" s="196"/>
      <c r="AC106" s="187"/>
      <c r="AD106" s="187"/>
      <c r="AE106" s="187"/>
      <c r="AF106" s="196"/>
    </row>
    <row r="107" spans="1:32" ht="17" x14ac:dyDescent="0.2">
      <c r="A107" s="181" t="s">
        <v>152</v>
      </c>
      <c r="B107" s="173" t="s">
        <v>153</v>
      </c>
      <c r="C107" s="173" t="s">
        <v>139</v>
      </c>
      <c r="D107" s="202">
        <v>14636996.199999999</v>
      </c>
      <c r="E107" s="174"/>
      <c r="F107" s="174"/>
      <c r="G107" s="202">
        <f t="shared" si="6"/>
        <v>13173296.58</v>
      </c>
      <c r="H107" s="212">
        <f t="shared" si="7"/>
        <v>16100695.82</v>
      </c>
      <c r="I107" s="213" t="s">
        <v>3646</v>
      </c>
      <c r="J107" s="213" t="s">
        <v>3647</v>
      </c>
      <c r="K107" s="173" t="s">
        <v>139</v>
      </c>
      <c r="L107" s="212">
        <v>14590000</v>
      </c>
      <c r="M107" s="214" t="str">
        <f t="shared" si="10"/>
        <v>YES</v>
      </c>
      <c r="N107" s="174">
        <f t="shared" si="11"/>
        <v>1</v>
      </c>
      <c r="O107" s="215"/>
      <c r="R107" s="17"/>
      <c r="S107" s="192"/>
      <c r="T107" s="192"/>
      <c r="U107" s="192"/>
      <c r="V107" s="193"/>
      <c r="W107" s="187"/>
      <c r="X107" s="187"/>
      <c r="Y107" s="187"/>
      <c r="Z107" s="196"/>
      <c r="AC107" s="187"/>
      <c r="AD107" s="187"/>
      <c r="AE107" s="187"/>
      <c r="AF107" s="196"/>
    </row>
    <row r="108" spans="1:32" ht="17" x14ac:dyDescent="0.2">
      <c r="A108" s="181" t="s">
        <v>144</v>
      </c>
      <c r="B108" s="173" t="s">
        <v>145</v>
      </c>
      <c r="C108" s="173" t="s">
        <v>139</v>
      </c>
      <c r="D108" s="202">
        <v>7104891207</v>
      </c>
      <c r="E108" s="174"/>
      <c r="F108" s="174"/>
      <c r="G108" s="202">
        <f t="shared" si="6"/>
        <v>6394402086.3000002</v>
      </c>
      <c r="H108" s="212">
        <f t="shared" si="7"/>
        <v>7815380327.7000008</v>
      </c>
      <c r="I108" s="213" t="s">
        <v>3648</v>
      </c>
      <c r="J108" s="213" t="s">
        <v>2898</v>
      </c>
      <c r="K108" s="173" t="s">
        <v>139</v>
      </c>
      <c r="L108" s="212">
        <v>6938651136</v>
      </c>
      <c r="M108" s="214" t="str">
        <f t="shared" si="10"/>
        <v>YES</v>
      </c>
      <c r="N108" s="174">
        <f t="shared" si="11"/>
        <v>1</v>
      </c>
      <c r="O108" s="215"/>
      <c r="R108" s="17"/>
      <c r="S108" s="192"/>
      <c r="T108" s="192"/>
      <c r="U108" s="192"/>
      <c r="V108" s="193"/>
      <c r="W108" s="187"/>
      <c r="X108" s="187"/>
      <c r="Y108" s="187"/>
      <c r="Z108" s="196"/>
      <c r="AC108" s="187"/>
      <c r="AD108" s="187"/>
      <c r="AE108" s="187"/>
      <c r="AF108" s="196"/>
    </row>
    <row r="109" spans="1:32" ht="17" x14ac:dyDescent="0.2">
      <c r="A109" s="181" t="s">
        <v>389</v>
      </c>
      <c r="B109" s="173" t="s">
        <v>390</v>
      </c>
      <c r="C109" s="173" t="s">
        <v>139</v>
      </c>
      <c r="D109" s="202">
        <v>1702657793</v>
      </c>
      <c r="E109" s="174"/>
      <c r="F109" s="174"/>
      <c r="G109" s="202">
        <f t="shared" si="6"/>
        <v>1532392013.7</v>
      </c>
      <c r="H109" s="212">
        <f t="shared" si="7"/>
        <v>1872923572.3000002</v>
      </c>
      <c r="I109" s="213" t="s">
        <v>3649</v>
      </c>
      <c r="J109" s="213" t="s">
        <v>3650</v>
      </c>
      <c r="K109" s="173" t="s">
        <v>139</v>
      </c>
      <c r="L109" s="212">
        <v>1760000000</v>
      </c>
      <c r="M109" s="214" t="str">
        <f t="shared" si="10"/>
        <v>YES</v>
      </c>
      <c r="N109" s="174">
        <f t="shared" si="11"/>
        <v>1</v>
      </c>
      <c r="O109" s="215"/>
      <c r="R109" s="17"/>
      <c r="S109" s="192"/>
      <c r="T109" s="192"/>
      <c r="U109" s="192"/>
      <c r="V109" s="193"/>
      <c r="W109" s="187"/>
      <c r="X109" s="187"/>
      <c r="Y109" s="187"/>
      <c r="Z109" s="196"/>
      <c r="AC109" s="187"/>
      <c r="AD109" s="187"/>
      <c r="AE109" s="187"/>
      <c r="AF109" s="196"/>
    </row>
    <row r="110" spans="1:32" ht="17" x14ac:dyDescent="0.2">
      <c r="A110" s="181" t="s">
        <v>148</v>
      </c>
      <c r="B110" s="173" t="s">
        <v>149</v>
      </c>
      <c r="C110" s="173" t="s">
        <v>139</v>
      </c>
      <c r="D110" s="202">
        <v>2159490220</v>
      </c>
      <c r="E110" s="174"/>
      <c r="F110" s="174"/>
      <c r="G110" s="202">
        <f t="shared" si="6"/>
        <v>1943541198</v>
      </c>
      <c r="H110" s="212">
        <f t="shared" si="7"/>
        <v>2375439242</v>
      </c>
      <c r="I110" s="213" t="s">
        <v>3651</v>
      </c>
      <c r="J110" s="213" t="s">
        <v>3652</v>
      </c>
      <c r="K110" s="173" t="s">
        <v>139</v>
      </c>
      <c r="L110" s="212">
        <v>2060000000</v>
      </c>
      <c r="M110" s="214" t="str">
        <f t="shared" si="10"/>
        <v>YES</v>
      </c>
      <c r="N110" s="174">
        <f t="shared" si="11"/>
        <v>1</v>
      </c>
      <c r="O110" s="215"/>
      <c r="R110" s="17"/>
      <c r="S110" s="192"/>
      <c r="T110" s="192"/>
      <c r="U110" s="192"/>
      <c r="V110" s="193"/>
      <c r="W110" s="187"/>
      <c r="X110" s="187"/>
      <c r="Y110" s="187"/>
      <c r="Z110" s="196"/>
      <c r="AC110" s="187"/>
      <c r="AD110" s="187"/>
      <c r="AE110" s="187"/>
      <c r="AF110" s="196"/>
    </row>
    <row r="111" spans="1:32" ht="17" x14ac:dyDescent="0.2">
      <c r="A111" s="181" t="s">
        <v>150</v>
      </c>
      <c r="B111" s="173" t="s">
        <v>151</v>
      </c>
      <c r="C111" s="173" t="s">
        <v>139</v>
      </c>
      <c r="D111" s="202">
        <v>330037244.69999999</v>
      </c>
      <c r="E111" s="174"/>
      <c r="F111" s="174"/>
      <c r="G111" s="202">
        <f t="shared" si="6"/>
        <v>297033520.23000002</v>
      </c>
      <c r="H111" s="212">
        <f t="shared" si="7"/>
        <v>363040969.17000002</v>
      </c>
      <c r="I111" s="213" t="s">
        <v>3653</v>
      </c>
      <c r="J111" s="213" t="s">
        <v>3654</v>
      </c>
      <c r="K111" s="173" t="s">
        <v>139</v>
      </c>
      <c r="L111" s="212">
        <v>330240000</v>
      </c>
      <c r="M111" s="214" t="str">
        <f t="shared" si="10"/>
        <v>YES</v>
      </c>
      <c r="N111" s="174">
        <f t="shared" si="11"/>
        <v>1</v>
      </c>
      <c r="O111" s="215"/>
      <c r="R111" s="17"/>
      <c r="S111" s="192"/>
      <c r="T111" s="192"/>
      <c r="U111" s="192"/>
      <c r="V111" s="193"/>
      <c r="W111" s="187"/>
      <c r="X111" s="187"/>
      <c r="Y111" s="187"/>
      <c r="Z111" s="196"/>
      <c r="AC111" s="187"/>
      <c r="AD111" s="187"/>
      <c r="AE111" s="187"/>
      <c r="AF111" s="196"/>
    </row>
    <row r="112" spans="1:32" ht="17" x14ac:dyDescent="0.2">
      <c r="A112" s="181" t="s">
        <v>142</v>
      </c>
      <c r="B112" s="173" t="s">
        <v>143</v>
      </c>
      <c r="C112" s="173" t="s">
        <v>139</v>
      </c>
      <c r="D112" s="202">
        <v>33153175.579999998</v>
      </c>
      <c r="E112" s="174"/>
      <c r="F112" s="174"/>
      <c r="G112" s="202">
        <f t="shared" si="6"/>
        <v>29837858.022</v>
      </c>
      <c r="H112" s="212">
        <f t="shared" si="7"/>
        <v>36468493.138000004</v>
      </c>
      <c r="I112" s="213" t="s">
        <v>3655</v>
      </c>
      <c r="J112" s="213" t="s">
        <v>3656</v>
      </c>
      <c r="K112" s="173" t="s">
        <v>139</v>
      </c>
      <c r="L112" s="212">
        <v>33600000</v>
      </c>
      <c r="M112" s="214" t="str">
        <f t="shared" si="10"/>
        <v>YES</v>
      </c>
      <c r="N112" s="174">
        <f t="shared" si="11"/>
        <v>1</v>
      </c>
      <c r="O112" s="215"/>
      <c r="R112" s="17"/>
      <c r="S112" s="192"/>
      <c r="T112" s="192"/>
      <c r="U112" s="192"/>
      <c r="V112" s="193"/>
      <c r="W112" s="187"/>
      <c r="X112" s="187"/>
      <c r="Y112" s="187"/>
      <c r="Z112" s="197"/>
      <c r="AC112" s="187"/>
      <c r="AD112" s="187"/>
      <c r="AE112" s="187"/>
      <c r="AF112" s="196"/>
    </row>
    <row r="113" spans="1:32" ht="17" x14ac:dyDescent="0.2">
      <c r="A113" s="181" t="s">
        <v>146</v>
      </c>
      <c r="B113" s="173" t="s">
        <v>147</v>
      </c>
      <c r="C113" s="173" t="s">
        <v>139</v>
      </c>
      <c r="D113" s="202">
        <v>114904504.8</v>
      </c>
      <c r="E113" s="174"/>
      <c r="F113" s="174">
        <v>2017</v>
      </c>
      <c r="G113" s="202">
        <f t="shared" si="6"/>
        <v>103414054.31999999</v>
      </c>
      <c r="H113" s="212">
        <f t="shared" si="7"/>
        <v>126394955.28</v>
      </c>
      <c r="I113" s="213" t="s">
        <v>3657</v>
      </c>
      <c r="J113" s="213" t="s">
        <v>3658</v>
      </c>
      <c r="K113" s="173" t="s">
        <v>139</v>
      </c>
      <c r="L113" s="212">
        <v>113710000</v>
      </c>
      <c r="M113" s="214" t="str">
        <f t="shared" si="10"/>
        <v>YES</v>
      </c>
      <c r="N113" s="174">
        <f t="shared" si="11"/>
        <v>1</v>
      </c>
      <c r="O113" s="215"/>
      <c r="R113" s="17"/>
      <c r="S113" s="192"/>
      <c r="T113" s="192"/>
      <c r="U113" s="192"/>
      <c r="V113" s="193"/>
      <c r="W113" s="187"/>
      <c r="X113" s="187"/>
      <c r="Y113" s="187"/>
      <c r="Z113" s="196"/>
      <c r="AC113" s="187"/>
      <c r="AD113" s="187"/>
      <c r="AE113" s="187"/>
      <c r="AF113" s="196"/>
    </row>
    <row r="114" spans="1:32" ht="17" x14ac:dyDescent="0.2">
      <c r="A114" s="181"/>
      <c r="B114" s="173"/>
      <c r="C114" s="173"/>
      <c r="D114" s="202"/>
      <c r="E114" s="173"/>
      <c r="F114" s="174"/>
      <c r="G114" s="202">
        <f t="shared" si="6"/>
        <v>0</v>
      </c>
      <c r="H114" s="212">
        <f t="shared" si="7"/>
        <v>0</v>
      </c>
      <c r="I114" s="213"/>
      <c r="J114" s="213"/>
      <c r="K114" s="173"/>
      <c r="L114" s="212"/>
      <c r="M114" s="214" t="str">
        <f t="shared" si="10"/>
        <v>NO</v>
      </c>
      <c r="N114" s="174">
        <f t="shared" si="11"/>
        <v>0</v>
      </c>
      <c r="O114" s="215"/>
      <c r="R114" s="17"/>
      <c r="S114" s="192"/>
      <c r="T114" s="192"/>
      <c r="U114" s="192"/>
      <c r="V114" s="193"/>
      <c r="W114" s="187"/>
      <c r="X114" s="187"/>
      <c r="Y114" s="187"/>
      <c r="Z114" s="196"/>
      <c r="AC114" s="187"/>
      <c r="AD114" s="187"/>
      <c r="AE114" s="187"/>
      <c r="AF114" s="196"/>
    </row>
    <row r="115" spans="1:32" ht="17" x14ac:dyDescent="0.2">
      <c r="A115" s="181" t="s">
        <v>427</v>
      </c>
      <c r="B115" s="173" t="s">
        <v>428</v>
      </c>
      <c r="C115" s="173" t="s">
        <v>139</v>
      </c>
      <c r="D115" s="202">
        <v>114103000</v>
      </c>
      <c r="E115" s="173">
        <v>2014</v>
      </c>
      <c r="F115" s="174"/>
      <c r="G115" s="202">
        <f t="shared" si="6"/>
        <v>102692700</v>
      </c>
      <c r="H115" s="212">
        <f t="shared" si="7"/>
        <v>125513300.00000001</v>
      </c>
      <c r="I115" s="213" t="s">
        <v>3659</v>
      </c>
      <c r="J115" s="213" t="s">
        <v>3660</v>
      </c>
      <c r="K115" s="173" t="s">
        <v>139</v>
      </c>
      <c r="L115" s="212">
        <v>147900000</v>
      </c>
      <c r="M115" s="214" t="str">
        <f t="shared" si="10"/>
        <v>NO</v>
      </c>
      <c r="N115" s="174">
        <f t="shared" si="11"/>
        <v>0</v>
      </c>
      <c r="O115" s="215"/>
      <c r="R115" s="17"/>
      <c r="S115" s="192"/>
      <c r="T115" s="192"/>
      <c r="U115" s="192"/>
      <c r="V115" s="193"/>
      <c r="W115" s="187"/>
      <c r="X115" s="187"/>
      <c r="Y115" s="187"/>
      <c r="Z115" s="196"/>
      <c r="AC115" s="187"/>
      <c r="AD115" s="187"/>
      <c r="AE115" s="187"/>
      <c r="AF115" s="196"/>
    </row>
    <row r="116" spans="1:32" ht="17" x14ac:dyDescent="0.2">
      <c r="A116" s="181" t="s">
        <v>445</v>
      </c>
      <c r="B116" s="173" t="s">
        <v>446</v>
      </c>
      <c r="C116" s="173" t="s">
        <v>139</v>
      </c>
      <c r="D116" s="202">
        <v>576376000</v>
      </c>
      <c r="E116" s="173">
        <v>2015</v>
      </c>
      <c r="F116" s="174"/>
      <c r="G116" s="202">
        <f t="shared" si="6"/>
        <v>518738400</v>
      </c>
      <c r="H116" s="212">
        <f t="shared" si="7"/>
        <v>634013600</v>
      </c>
      <c r="I116" s="213" t="s">
        <v>3661</v>
      </c>
      <c r="J116" s="213" t="s">
        <v>3662</v>
      </c>
      <c r="K116" s="173" t="s">
        <v>139</v>
      </c>
      <c r="L116" s="212">
        <v>552780000</v>
      </c>
      <c r="M116" s="214" t="str">
        <f t="shared" si="10"/>
        <v>YES</v>
      </c>
      <c r="N116" s="174">
        <f t="shared" si="11"/>
        <v>1</v>
      </c>
      <c r="O116" s="215"/>
      <c r="R116" s="17"/>
      <c r="S116" s="192"/>
      <c r="T116" s="192"/>
      <c r="U116" s="192"/>
      <c r="V116" s="193"/>
      <c r="W116" s="187"/>
      <c r="X116" s="187"/>
      <c r="Y116" s="187"/>
      <c r="Z116" s="197"/>
      <c r="AC116" s="187"/>
      <c r="AD116" s="187"/>
      <c r="AE116" s="187"/>
      <c r="AF116" s="196"/>
    </row>
    <row r="117" spans="1:32" ht="17" x14ac:dyDescent="0.2">
      <c r="A117" s="181" t="s">
        <v>463</v>
      </c>
      <c r="B117" s="173" t="s">
        <v>464</v>
      </c>
      <c r="C117" s="173" t="s">
        <v>139</v>
      </c>
      <c r="D117" s="202">
        <v>654947000</v>
      </c>
      <c r="E117" s="173">
        <v>2016</v>
      </c>
      <c r="F117" s="174"/>
      <c r="G117" s="202">
        <f t="shared" si="6"/>
        <v>589452300</v>
      </c>
      <c r="H117" s="212">
        <f t="shared" si="7"/>
        <v>720441700</v>
      </c>
      <c r="I117" s="213" t="s">
        <v>3663</v>
      </c>
      <c r="J117" s="213" t="s">
        <v>3664</v>
      </c>
      <c r="K117" s="173" t="s">
        <v>139</v>
      </c>
      <c r="L117" s="212">
        <v>695170000</v>
      </c>
      <c r="M117" s="214" t="str">
        <f t="shared" si="10"/>
        <v>YES</v>
      </c>
      <c r="N117" s="174">
        <f t="shared" si="11"/>
        <v>1</v>
      </c>
      <c r="O117" s="215"/>
      <c r="R117" s="17"/>
      <c r="S117" s="192"/>
      <c r="T117" s="192"/>
      <c r="U117" s="192"/>
      <c r="V117" s="193"/>
      <c r="W117" s="187"/>
      <c r="X117" s="187"/>
      <c r="Y117" s="187"/>
      <c r="Z117" s="196"/>
      <c r="AC117" s="187"/>
      <c r="AD117" s="187"/>
      <c r="AE117" s="187"/>
      <c r="AF117" s="196"/>
    </row>
    <row r="118" spans="1:32" ht="17" x14ac:dyDescent="0.2">
      <c r="A118" s="181" t="s">
        <v>465</v>
      </c>
      <c r="B118" s="173" t="s">
        <v>466</v>
      </c>
      <c r="C118" s="173" t="s">
        <v>139</v>
      </c>
      <c r="D118" s="202">
        <v>259009000</v>
      </c>
      <c r="E118" s="173">
        <v>2016</v>
      </c>
      <c r="F118" s="174"/>
      <c r="G118" s="202">
        <f t="shared" si="6"/>
        <v>233108100</v>
      </c>
      <c r="H118" s="212">
        <f t="shared" si="7"/>
        <v>284909900</v>
      </c>
      <c r="I118" s="213" t="s">
        <v>3665</v>
      </c>
      <c r="J118" s="213" t="s">
        <v>3666</v>
      </c>
      <c r="K118" s="173" t="s">
        <v>139</v>
      </c>
      <c r="L118" s="212">
        <v>245650000</v>
      </c>
      <c r="M118" s="214" t="str">
        <f t="shared" si="10"/>
        <v>YES</v>
      </c>
      <c r="N118" s="174">
        <f t="shared" si="11"/>
        <v>1</v>
      </c>
      <c r="O118" s="215"/>
      <c r="R118" s="17"/>
      <c r="S118" s="192"/>
      <c r="T118" s="192"/>
      <c r="U118" s="192"/>
      <c r="V118" s="193"/>
      <c r="W118" s="187"/>
      <c r="X118" s="187"/>
      <c r="Y118" s="187"/>
      <c r="Z118" s="196"/>
      <c r="AC118" s="187"/>
      <c r="AD118" s="187"/>
      <c r="AE118" s="187"/>
      <c r="AF118" s="196"/>
    </row>
    <row r="119" spans="1:32" ht="17" x14ac:dyDescent="0.2">
      <c r="A119" s="181" t="s">
        <v>467</v>
      </c>
      <c r="B119" s="173" t="s">
        <v>468</v>
      </c>
      <c r="C119" s="173" t="s">
        <v>139</v>
      </c>
      <c r="D119" s="202">
        <v>1540395000</v>
      </c>
      <c r="E119" s="173">
        <v>2016</v>
      </c>
      <c r="F119" s="174">
        <v>2021</v>
      </c>
      <c r="G119" s="202">
        <f t="shared" si="6"/>
        <v>1386355500</v>
      </c>
      <c r="H119" s="212">
        <f t="shared" si="7"/>
        <v>1694434500.0000002</v>
      </c>
      <c r="I119" s="213" t="s">
        <v>3667</v>
      </c>
      <c r="J119" s="213" t="s">
        <v>3668</v>
      </c>
      <c r="K119" s="173" t="s">
        <v>139</v>
      </c>
      <c r="L119" s="212">
        <v>1520000000</v>
      </c>
      <c r="M119" s="214" t="str">
        <f t="shared" si="10"/>
        <v>YES</v>
      </c>
      <c r="N119" s="174">
        <f t="shared" si="11"/>
        <v>1</v>
      </c>
      <c r="O119" s="215"/>
      <c r="R119" s="17"/>
      <c r="S119" s="192"/>
      <c r="T119" s="192"/>
      <c r="U119" s="192"/>
      <c r="V119" s="193"/>
      <c r="W119" s="187"/>
      <c r="X119" s="187"/>
      <c r="Y119" s="187"/>
      <c r="Z119" s="196"/>
      <c r="AC119" s="187"/>
      <c r="AD119" s="187"/>
      <c r="AE119" s="187"/>
      <c r="AF119" s="196"/>
    </row>
    <row r="120" spans="1:32" ht="17" x14ac:dyDescent="0.2">
      <c r="A120" s="181" t="s">
        <v>481</v>
      </c>
      <c r="B120" s="173" t="s">
        <v>482</v>
      </c>
      <c r="C120" s="173" t="s">
        <v>139</v>
      </c>
      <c r="D120" s="202">
        <v>78438000</v>
      </c>
      <c r="E120" s="173">
        <v>2017</v>
      </c>
      <c r="F120" s="174">
        <v>2021</v>
      </c>
      <c r="G120" s="202">
        <f t="shared" si="6"/>
        <v>70594200</v>
      </c>
      <c r="H120" s="212">
        <f t="shared" si="7"/>
        <v>86281800</v>
      </c>
      <c r="I120" s="213" t="s">
        <v>3669</v>
      </c>
      <c r="J120" s="213" t="s">
        <v>3670</v>
      </c>
      <c r="K120" s="173" t="s">
        <v>139</v>
      </c>
      <c r="L120" s="212">
        <v>77790000</v>
      </c>
      <c r="M120" s="214" t="str">
        <f t="shared" si="10"/>
        <v>YES</v>
      </c>
      <c r="N120" s="174">
        <f t="shared" si="11"/>
        <v>1</v>
      </c>
      <c r="O120" s="215"/>
      <c r="R120" s="17"/>
      <c r="S120" s="192"/>
      <c r="T120" s="192"/>
      <c r="U120" s="192"/>
      <c r="V120" s="193"/>
      <c r="W120" s="187"/>
      <c r="X120" s="187"/>
      <c r="Y120" s="187"/>
      <c r="Z120" s="196"/>
      <c r="AC120" s="187"/>
      <c r="AD120" s="187"/>
      <c r="AE120" s="187"/>
      <c r="AF120" s="196"/>
    </row>
    <row r="121" spans="1:32" ht="17" x14ac:dyDescent="0.2">
      <c r="A121" s="181" t="s">
        <v>483</v>
      </c>
      <c r="B121" s="173" t="s">
        <v>484</v>
      </c>
      <c r="C121" s="173" t="s">
        <v>139</v>
      </c>
      <c r="D121" s="202">
        <v>397747000</v>
      </c>
      <c r="E121" s="173">
        <v>2017</v>
      </c>
      <c r="F121" s="174"/>
      <c r="G121" s="202">
        <f t="shared" si="6"/>
        <v>357972300</v>
      </c>
      <c r="H121" s="212">
        <f t="shared" si="7"/>
        <v>437521700.00000006</v>
      </c>
      <c r="I121" s="213" t="s">
        <v>3671</v>
      </c>
      <c r="J121" s="213" t="s">
        <v>3672</v>
      </c>
      <c r="K121" s="173" t="s">
        <v>139</v>
      </c>
      <c r="L121" s="212">
        <v>394900000</v>
      </c>
      <c r="M121" s="214" t="str">
        <f t="shared" si="10"/>
        <v>YES</v>
      </c>
      <c r="N121" s="174">
        <f t="shared" si="11"/>
        <v>1</v>
      </c>
      <c r="O121" s="215"/>
      <c r="R121" s="17"/>
      <c r="S121" s="192"/>
      <c r="T121" s="192"/>
      <c r="U121" s="192"/>
      <c r="V121" s="193"/>
      <c r="W121" s="187"/>
      <c r="X121" s="187"/>
      <c r="Y121" s="187"/>
      <c r="Z121" s="196"/>
      <c r="AC121" s="187"/>
      <c r="AD121" s="187"/>
      <c r="AE121" s="187"/>
      <c r="AF121" s="196"/>
    </row>
    <row r="122" spans="1:32" ht="17" x14ac:dyDescent="0.2">
      <c r="A122" s="181" t="s">
        <v>154</v>
      </c>
      <c r="B122" s="173" t="s">
        <v>155</v>
      </c>
      <c r="C122" s="173" t="s">
        <v>156</v>
      </c>
      <c r="D122" s="202">
        <v>16615136.75</v>
      </c>
      <c r="E122" s="174"/>
      <c r="F122" s="174"/>
      <c r="G122" s="202">
        <f t="shared" si="6"/>
        <v>14953623.075000001</v>
      </c>
      <c r="H122" s="212">
        <f t="shared" si="7"/>
        <v>18276650.425000001</v>
      </c>
      <c r="I122" s="213" t="s">
        <v>3673</v>
      </c>
      <c r="J122" s="213" t="s">
        <v>3674</v>
      </c>
      <c r="K122" s="173" t="s">
        <v>156</v>
      </c>
      <c r="L122" s="212">
        <v>16330000</v>
      </c>
      <c r="M122" s="214" t="str">
        <f t="shared" si="10"/>
        <v>YES</v>
      </c>
      <c r="N122" s="174">
        <f t="shared" si="11"/>
        <v>1</v>
      </c>
      <c r="O122" s="215"/>
      <c r="R122" s="17"/>
      <c r="S122" s="192"/>
      <c r="T122" s="192"/>
      <c r="U122" s="192"/>
      <c r="V122" s="193"/>
      <c r="W122" s="187"/>
      <c r="X122" s="187"/>
      <c r="Y122" s="187"/>
      <c r="Z122" s="196"/>
      <c r="AC122" s="187"/>
      <c r="AD122" s="187"/>
      <c r="AE122" s="187"/>
      <c r="AF122" s="196"/>
    </row>
    <row r="123" spans="1:32" ht="17" x14ac:dyDescent="0.2">
      <c r="A123" s="181" t="s">
        <v>157</v>
      </c>
      <c r="B123" s="173" t="s">
        <v>158</v>
      </c>
      <c r="C123" s="173" t="s">
        <v>156</v>
      </c>
      <c r="D123" s="202">
        <v>58292463.549999997</v>
      </c>
      <c r="E123" s="174"/>
      <c r="F123" s="174"/>
      <c r="G123" s="202">
        <f t="shared" si="6"/>
        <v>52463217.195</v>
      </c>
      <c r="H123" s="212">
        <f t="shared" si="7"/>
        <v>64121709.905000001</v>
      </c>
      <c r="I123" s="213" t="s">
        <v>3675</v>
      </c>
      <c r="J123" s="213" t="s">
        <v>3676</v>
      </c>
      <c r="K123" s="173" t="s">
        <v>156</v>
      </c>
      <c r="L123" s="212">
        <v>57870000</v>
      </c>
      <c r="M123" s="214" t="str">
        <f t="shared" si="10"/>
        <v>YES</v>
      </c>
      <c r="N123" s="174">
        <f t="shared" si="11"/>
        <v>1</v>
      </c>
      <c r="O123" s="215"/>
      <c r="R123" s="17"/>
      <c r="S123" s="192"/>
      <c r="T123" s="192"/>
      <c r="U123" s="192"/>
      <c r="V123" s="193"/>
      <c r="W123" s="187"/>
      <c r="X123" s="187"/>
      <c r="Y123" s="187"/>
      <c r="Z123" s="196"/>
      <c r="AC123" s="187"/>
      <c r="AD123" s="187"/>
      <c r="AE123" s="187"/>
      <c r="AF123" s="196"/>
    </row>
    <row r="124" spans="1:32" ht="17" x14ac:dyDescent="0.2">
      <c r="A124" s="181" t="s">
        <v>167</v>
      </c>
      <c r="B124" s="173" t="s">
        <v>168</v>
      </c>
      <c r="C124" s="173" t="s">
        <v>156</v>
      </c>
      <c r="D124" s="202">
        <v>66497416.539999999</v>
      </c>
      <c r="E124" s="174"/>
      <c r="F124" s="174"/>
      <c r="G124" s="202">
        <f t="shared" si="6"/>
        <v>59847674.886</v>
      </c>
      <c r="H124" s="212">
        <f t="shared" si="7"/>
        <v>73147158.194000006</v>
      </c>
      <c r="I124" s="213" t="s">
        <v>3677</v>
      </c>
      <c r="J124" s="213" t="s">
        <v>3678</v>
      </c>
      <c r="K124" s="173" t="s">
        <v>156</v>
      </c>
      <c r="L124" s="212">
        <v>65550000</v>
      </c>
      <c r="M124" s="214" t="str">
        <f t="shared" si="10"/>
        <v>YES</v>
      </c>
      <c r="N124" s="174">
        <f t="shared" si="11"/>
        <v>1</v>
      </c>
      <c r="O124" s="215"/>
      <c r="R124" s="17"/>
      <c r="S124" s="192"/>
      <c r="T124" s="192"/>
      <c r="U124" s="192"/>
      <c r="V124" s="193"/>
      <c r="W124" s="187"/>
      <c r="X124" s="187"/>
      <c r="Y124" s="187"/>
      <c r="Z124" s="196"/>
      <c r="AC124" s="187"/>
      <c r="AD124" s="187"/>
      <c r="AE124" s="187"/>
      <c r="AF124" s="196"/>
    </row>
    <row r="125" spans="1:32" ht="17" x14ac:dyDescent="0.2">
      <c r="A125" s="181" t="s">
        <v>163</v>
      </c>
      <c r="B125" s="173" t="s">
        <v>164</v>
      </c>
      <c r="C125" s="173" t="s">
        <v>156</v>
      </c>
      <c r="D125" s="202">
        <v>47120087.130000003</v>
      </c>
      <c r="E125" s="174"/>
      <c r="F125" s="174">
        <v>2017</v>
      </c>
      <c r="G125" s="202">
        <f t="shared" si="6"/>
        <v>42408078.417000003</v>
      </c>
      <c r="H125" s="212">
        <f t="shared" si="7"/>
        <v>51832095.84300001</v>
      </c>
      <c r="I125" s="213" t="s">
        <v>3679</v>
      </c>
      <c r="J125" s="213" t="s">
        <v>3680</v>
      </c>
      <c r="K125" s="173" t="s">
        <v>156</v>
      </c>
      <c r="L125" s="212">
        <v>43740000</v>
      </c>
      <c r="M125" s="214" t="str">
        <f t="shared" si="10"/>
        <v>YES</v>
      </c>
      <c r="N125" s="174">
        <f t="shared" si="11"/>
        <v>1</v>
      </c>
      <c r="O125" s="215"/>
      <c r="R125" s="17"/>
      <c r="S125" s="192"/>
      <c r="T125" s="192"/>
      <c r="U125" s="192"/>
      <c r="V125" s="193"/>
      <c r="W125" s="187"/>
      <c r="X125" s="187"/>
      <c r="Y125" s="187"/>
      <c r="Z125" s="196"/>
      <c r="AC125" s="187"/>
      <c r="AD125" s="187"/>
      <c r="AE125" s="187"/>
      <c r="AF125" s="196"/>
    </row>
    <row r="126" spans="1:32" ht="17" x14ac:dyDescent="0.2">
      <c r="A126" s="204" t="s">
        <v>165</v>
      </c>
      <c r="B126" s="173" t="s">
        <v>166</v>
      </c>
      <c r="C126" s="173" t="s">
        <v>156</v>
      </c>
      <c r="D126" s="202">
        <v>145488365.59999999</v>
      </c>
      <c r="E126" s="174"/>
      <c r="F126" s="174"/>
      <c r="G126" s="202">
        <f t="shared" si="6"/>
        <v>130939529.03999999</v>
      </c>
      <c r="H126" s="212">
        <f t="shared" si="7"/>
        <v>160037202.16</v>
      </c>
      <c r="I126" s="213" t="s">
        <v>3681</v>
      </c>
      <c r="J126" s="213" t="s">
        <v>3682</v>
      </c>
      <c r="K126" s="173" t="s">
        <v>156</v>
      </c>
      <c r="L126" s="212">
        <v>143490000</v>
      </c>
      <c r="M126" s="214" t="str">
        <f t="shared" si="10"/>
        <v>YES</v>
      </c>
      <c r="N126" s="174">
        <f t="shared" si="11"/>
        <v>1</v>
      </c>
      <c r="O126" s="215"/>
      <c r="R126" s="17"/>
      <c r="S126" s="192"/>
      <c r="T126" s="192"/>
      <c r="U126" s="192"/>
      <c r="V126" s="193"/>
      <c r="W126" s="187"/>
      <c r="X126" s="187"/>
      <c r="Y126" s="187"/>
      <c r="Z126" s="196"/>
      <c r="AC126" s="187"/>
      <c r="AD126" s="187"/>
      <c r="AE126" s="187"/>
      <c r="AF126" s="196"/>
    </row>
    <row r="127" spans="1:32" ht="17" x14ac:dyDescent="0.2">
      <c r="A127" s="181" t="s">
        <v>169</v>
      </c>
      <c r="B127" s="173" t="s">
        <v>170</v>
      </c>
      <c r="C127" s="173" t="s">
        <v>156</v>
      </c>
      <c r="D127" s="202">
        <v>30506327.690000001</v>
      </c>
      <c r="E127" s="174"/>
      <c r="F127" s="174"/>
      <c r="G127" s="202">
        <f t="shared" si="6"/>
        <v>27455694.921</v>
      </c>
      <c r="H127" s="212">
        <f t="shared" si="7"/>
        <v>33556960.459000006</v>
      </c>
      <c r="I127" s="213" t="s">
        <v>3683</v>
      </c>
      <c r="J127" s="213" t="s">
        <v>3684</v>
      </c>
      <c r="K127" s="173" t="s">
        <v>156</v>
      </c>
      <c r="L127" s="212">
        <v>30120000</v>
      </c>
      <c r="M127" s="214" t="str">
        <f t="shared" si="10"/>
        <v>YES</v>
      </c>
      <c r="N127" s="174">
        <f t="shared" si="11"/>
        <v>1</v>
      </c>
      <c r="O127" s="215"/>
      <c r="R127" s="17"/>
      <c r="S127" s="192"/>
      <c r="T127" s="192"/>
      <c r="U127" s="192"/>
      <c r="V127" s="193"/>
      <c r="W127" s="187"/>
      <c r="X127" s="187"/>
      <c r="Y127" s="187"/>
      <c r="Z127" s="196"/>
      <c r="AC127" s="187"/>
      <c r="AD127" s="187"/>
      <c r="AE127" s="187"/>
      <c r="AF127" s="196"/>
    </row>
    <row r="128" spans="1:32" ht="17" x14ac:dyDescent="0.2">
      <c r="A128" s="181" t="s">
        <v>161</v>
      </c>
      <c r="B128" s="173" t="s">
        <v>162</v>
      </c>
      <c r="C128" s="173" t="s">
        <v>156</v>
      </c>
      <c r="D128" s="202">
        <v>2103720.6630000002</v>
      </c>
      <c r="E128" s="174"/>
      <c r="F128" s="174">
        <v>2013</v>
      </c>
      <c r="G128" s="202">
        <f t="shared" si="6"/>
        <v>1893348.5967000001</v>
      </c>
      <c r="H128" s="212">
        <f t="shared" si="7"/>
        <v>2314092.7293000002</v>
      </c>
      <c r="I128" s="213" t="s">
        <v>3685</v>
      </c>
      <c r="J128" s="213" t="s">
        <v>3686</v>
      </c>
      <c r="K128" s="173" t="s">
        <v>156</v>
      </c>
      <c r="L128" s="212">
        <v>3520000</v>
      </c>
      <c r="M128" s="214" t="str">
        <f t="shared" ref="M128:M159" si="12">IF(AND(L128&gt;G128,L128&lt;H128),"YES","NO")</f>
        <v>NO</v>
      </c>
      <c r="N128" s="174">
        <f t="shared" ref="N128:N159" si="13">IF(M128="YES",1,0)</f>
        <v>0</v>
      </c>
      <c r="O128" s="215" t="s">
        <v>3472</v>
      </c>
      <c r="R128" s="17"/>
      <c r="S128" s="192"/>
      <c r="T128" s="192"/>
      <c r="U128" s="192"/>
      <c r="V128" s="193"/>
      <c r="W128" s="187"/>
      <c r="X128" s="187"/>
      <c r="Y128" s="187"/>
      <c r="Z128" s="196"/>
      <c r="AC128" s="187"/>
      <c r="AD128" s="187"/>
      <c r="AE128" s="187"/>
      <c r="AF128" s="196"/>
    </row>
    <row r="129" spans="1:32" ht="17" x14ac:dyDescent="0.2">
      <c r="A129" s="181" t="s">
        <v>159</v>
      </c>
      <c r="B129" s="173" t="s">
        <v>160</v>
      </c>
      <c r="C129" s="173" t="s">
        <v>156</v>
      </c>
      <c r="D129" s="202">
        <v>16610586.75</v>
      </c>
      <c r="E129" s="174"/>
      <c r="F129" s="174"/>
      <c r="G129" s="202">
        <f t="shared" si="6"/>
        <v>14949528.075000001</v>
      </c>
      <c r="H129" s="212">
        <f t="shared" si="7"/>
        <v>18271645.425000001</v>
      </c>
      <c r="I129" s="213" t="s">
        <v>3687</v>
      </c>
      <c r="J129" s="213" t="s">
        <v>3688</v>
      </c>
      <c r="K129" s="173" t="s">
        <v>156</v>
      </c>
      <c r="L129" s="212">
        <v>13880000</v>
      </c>
      <c r="M129" s="214" t="str">
        <f t="shared" si="12"/>
        <v>NO</v>
      </c>
      <c r="N129" s="174">
        <f t="shared" si="13"/>
        <v>0</v>
      </c>
      <c r="O129" s="215" t="s">
        <v>3472</v>
      </c>
      <c r="R129" s="17"/>
      <c r="S129" s="192"/>
      <c r="T129" s="192"/>
      <c r="U129" s="192"/>
      <c r="V129" s="193"/>
      <c r="W129" s="187"/>
      <c r="X129" s="187"/>
      <c r="Y129" s="187"/>
      <c r="Z129" s="196"/>
      <c r="AC129" s="187"/>
      <c r="AD129" s="187"/>
      <c r="AE129" s="187"/>
      <c r="AF129" s="196"/>
    </row>
    <row r="130" spans="1:32" ht="17" x14ac:dyDescent="0.2">
      <c r="A130" s="181" t="s">
        <v>447</v>
      </c>
      <c r="B130" s="173" t="s">
        <v>448</v>
      </c>
      <c r="C130" s="173" t="s">
        <v>156</v>
      </c>
      <c r="D130" s="202">
        <v>70904000</v>
      </c>
      <c r="E130" s="173">
        <v>2015</v>
      </c>
      <c r="F130" s="174"/>
      <c r="G130" s="202">
        <f t="shared" si="6"/>
        <v>63813600</v>
      </c>
      <c r="H130" s="212">
        <f t="shared" si="7"/>
        <v>77994400</v>
      </c>
      <c r="I130" s="213" t="s">
        <v>3690</v>
      </c>
      <c r="J130" s="213" t="s">
        <v>3691</v>
      </c>
      <c r="K130" s="173" t="s">
        <v>156</v>
      </c>
      <c r="L130" s="212">
        <v>76180000</v>
      </c>
      <c r="M130" s="214" t="str">
        <f t="shared" si="12"/>
        <v>YES</v>
      </c>
      <c r="N130" s="174">
        <f t="shared" si="13"/>
        <v>1</v>
      </c>
      <c r="O130" s="215"/>
      <c r="R130" s="17"/>
      <c r="S130" s="192"/>
      <c r="T130" s="192"/>
      <c r="U130" s="192"/>
      <c r="V130" s="193"/>
      <c r="W130" s="187"/>
      <c r="X130" s="187"/>
      <c r="Y130" s="187"/>
      <c r="Z130" s="196"/>
      <c r="AC130" s="187"/>
      <c r="AD130" s="187"/>
      <c r="AE130" s="187"/>
      <c r="AF130" s="196"/>
    </row>
    <row r="131" spans="1:32" ht="17" x14ac:dyDescent="0.2">
      <c r="A131" s="181" t="s">
        <v>485</v>
      </c>
      <c r="B131" s="173" t="s">
        <v>486</v>
      </c>
      <c r="C131" s="173" t="s">
        <v>156</v>
      </c>
      <c r="D131" s="202">
        <v>57381000</v>
      </c>
      <c r="E131" s="173">
        <v>2016</v>
      </c>
      <c r="F131" s="174"/>
      <c r="G131" s="202">
        <f t="shared" ref="G131:G194" si="14">D131*0.9</f>
        <v>51642900</v>
      </c>
      <c r="H131" s="212">
        <f t="shared" ref="H131:H194" si="15">D131*1.1</f>
        <v>63119100.000000007</v>
      </c>
      <c r="I131" s="213" t="s">
        <v>3692</v>
      </c>
      <c r="J131" s="213" t="s">
        <v>3693</v>
      </c>
      <c r="K131" s="173" t="s">
        <v>156</v>
      </c>
      <c r="L131" s="212">
        <v>60510000</v>
      </c>
      <c r="M131" s="214" t="str">
        <f t="shared" si="12"/>
        <v>YES</v>
      </c>
      <c r="N131" s="174">
        <f t="shared" si="13"/>
        <v>1</v>
      </c>
      <c r="O131" s="215"/>
      <c r="R131" s="17"/>
      <c r="S131" s="192"/>
      <c r="T131" s="192"/>
      <c r="U131" s="192"/>
      <c r="V131" s="193"/>
      <c r="W131" s="187"/>
      <c r="X131" s="187"/>
      <c r="Y131" s="187"/>
      <c r="Z131" s="196"/>
      <c r="AC131" s="187"/>
      <c r="AD131" s="187"/>
      <c r="AE131" s="187"/>
      <c r="AF131" s="196"/>
    </row>
    <row r="132" spans="1:32" ht="17" x14ac:dyDescent="0.2">
      <c r="A132" s="181" t="s">
        <v>487</v>
      </c>
      <c r="B132" s="173" t="s">
        <v>488</v>
      </c>
      <c r="C132" s="173" t="s">
        <v>156</v>
      </c>
      <c r="D132" s="202">
        <v>126228000</v>
      </c>
      <c r="E132" s="173">
        <v>2017</v>
      </c>
      <c r="F132" s="174"/>
      <c r="G132" s="202">
        <f t="shared" si="14"/>
        <v>113605200</v>
      </c>
      <c r="H132" s="212">
        <f t="shared" si="15"/>
        <v>138850800</v>
      </c>
      <c r="I132" s="213" t="s">
        <v>3694</v>
      </c>
      <c r="J132" s="213" t="s">
        <v>3695</v>
      </c>
      <c r="K132" s="173" t="s">
        <v>156</v>
      </c>
      <c r="L132" s="212">
        <v>131000000</v>
      </c>
      <c r="M132" s="214" t="str">
        <f t="shared" si="12"/>
        <v>YES</v>
      </c>
      <c r="N132" s="174">
        <f t="shared" si="13"/>
        <v>1</v>
      </c>
      <c r="O132" s="215"/>
      <c r="R132" s="17"/>
      <c r="S132" s="192"/>
      <c r="T132" s="192"/>
      <c r="U132" s="192"/>
      <c r="V132" s="193"/>
      <c r="W132" s="187"/>
      <c r="X132" s="187"/>
      <c r="Y132" s="187"/>
      <c r="Z132" s="196"/>
      <c r="AC132" s="187"/>
      <c r="AD132" s="187"/>
      <c r="AE132" s="187"/>
      <c r="AF132" s="196"/>
    </row>
    <row r="133" spans="1:32" ht="17" x14ac:dyDescent="0.2">
      <c r="A133" s="181" t="s">
        <v>514</v>
      </c>
      <c r="B133" s="173" t="s">
        <v>515</v>
      </c>
      <c r="C133" s="173" t="s">
        <v>156</v>
      </c>
      <c r="D133" s="202">
        <v>113000000</v>
      </c>
      <c r="E133" s="173">
        <v>2018</v>
      </c>
      <c r="F133" s="174"/>
      <c r="G133" s="202">
        <f t="shared" si="14"/>
        <v>101700000</v>
      </c>
      <c r="H133" s="212">
        <f t="shared" si="15"/>
        <v>124300000.00000001</v>
      </c>
      <c r="I133" s="213" t="s">
        <v>3696</v>
      </c>
      <c r="J133" s="213" t="s">
        <v>3697</v>
      </c>
      <c r="K133" s="173" t="s">
        <v>156</v>
      </c>
      <c r="L133" s="212">
        <v>106200000</v>
      </c>
      <c r="M133" s="214" t="str">
        <f t="shared" si="12"/>
        <v>YES</v>
      </c>
      <c r="N133" s="174">
        <f t="shared" si="13"/>
        <v>1</v>
      </c>
      <c r="O133" s="215"/>
      <c r="R133" s="17"/>
      <c r="S133" s="192"/>
      <c r="T133" s="192"/>
      <c r="U133" s="192"/>
      <c r="V133" s="193"/>
      <c r="W133" s="187"/>
      <c r="X133" s="187"/>
      <c r="Y133" s="187"/>
      <c r="Z133" s="196"/>
      <c r="AC133" s="187"/>
      <c r="AD133" s="187"/>
      <c r="AE133" s="187"/>
      <c r="AF133" s="196"/>
    </row>
    <row r="134" spans="1:32" ht="17" x14ac:dyDescent="0.2">
      <c r="A134" s="181" t="s">
        <v>530</v>
      </c>
      <c r="B134" s="173" t="s">
        <v>531</v>
      </c>
      <c r="C134" s="173" t="s">
        <v>156</v>
      </c>
      <c r="D134" s="202">
        <v>41226000</v>
      </c>
      <c r="E134" s="173">
        <v>2015</v>
      </c>
      <c r="F134" s="174"/>
      <c r="G134" s="202">
        <f t="shared" si="14"/>
        <v>37103400</v>
      </c>
      <c r="H134" s="212">
        <f t="shared" si="15"/>
        <v>45348600</v>
      </c>
      <c r="I134" s="213" t="s">
        <v>3698</v>
      </c>
      <c r="J134" s="213" t="s">
        <v>3699</v>
      </c>
      <c r="K134" s="213" t="s">
        <v>3689</v>
      </c>
      <c r="L134" s="212">
        <v>42030000</v>
      </c>
      <c r="M134" s="214" t="str">
        <f t="shared" si="12"/>
        <v>YES</v>
      </c>
      <c r="N134" s="174">
        <f t="shared" si="13"/>
        <v>1</v>
      </c>
      <c r="O134" s="215"/>
      <c r="R134" s="17"/>
      <c r="S134" s="192"/>
      <c r="T134" s="192"/>
      <c r="U134" s="192"/>
      <c r="V134" s="193"/>
      <c r="W134" s="187"/>
      <c r="X134" s="187"/>
      <c r="Y134" s="187"/>
      <c r="Z134" s="196"/>
      <c r="AC134" s="187"/>
      <c r="AD134" s="187"/>
      <c r="AE134" s="187"/>
      <c r="AF134" s="196"/>
    </row>
    <row r="135" spans="1:32" ht="17" x14ac:dyDescent="0.2">
      <c r="A135" s="181" t="s">
        <v>532</v>
      </c>
      <c r="B135" s="173" t="s">
        <v>533</v>
      </c>
      <c r="C135" s="173" t="s">
        <v>156</v>
      </c>
      <c r="D135" s="202">
        <v>124380000</v>
      </c>
      <c r="E135" s="173">
        <v>2019</v>
      </c>
      <c r="F135" s="174"/>
      <c r="G135" s="202">
        <f t="shared" si="14"/>
        <v>111942000</v>
      </c>
      <c r="H135" s="212">
        <f t="shared" si="15"/>
        <v>136818000</v>
      </c>
      <c r="I135" s="213" t="s">
        <v>3700</v>
      </c>
      <c r="J135" s="213" t="s">
        <v>3701</v>
      </c>
      <c r="K135" s="213" t="s">
        <v>3689</v>
      </c>
      <c r="L135" s="212">
        <v>124610000</v>
      </c>
      <c r="M135" s="214" t="str">
        <f t="shared" si="12"/>
        <v>YES</v>
      </c>
      <c r="N135" s="174">
        <f t="shared" si="13"/>
        <v>1</v>
      </c>
      <c r="O135" s="215"/>
      <c r="R135" s="17"/>
      <c r="S135" s="192"/>
      <c r="T135" s="192"/>
      <c r="U135" s="192"/>
      <c r="V135" s="193"/>
      <c r="W135" s="187"/>
      <c r="X135" s="187"/>
      <c r="Y135" s="187"/>
      <c r="Z135" s="196"/>
      <c r="AC135" s="187"/>
      <c r="AD135" s="187"/>
      <c r="AE135" s="187"/>
      <c r="AF135" s="196"/>
    </row>
    <row r="136" spans="1:32" ht="17" x14ac:dyDescent="0.2">
      <c r="A136" s="181" t="s">
        <v>552</v>
      </c>
      <c r="B136" s="173" t="s">
        <v>553</v>
      </c>
      <c r="C136" s="173" t="s">
        <v>156</v>
      </c>
      <c r="D136" s="202">
        <v>408397000</v>
      </c>
      <c r="E136" s="173">
        <v>2020</v>
      </c>
      <c r="F136" s="174"/>
      <c r="G136" s="202">
        <f t="shared" si="14"/>
        <v>367557300</v>
      </c>
      <c r="H136" s="212">
        <f t="shared" si="15"/>
        <v>449236700.00000006</v>
      </c>
      <c r="I136" s="213" t="s">
        <v>3702</v>
      </c>
      <c r="J136" s="213" t="s">
        <v>3703</v>
      </c>
      <c r="K136" s="213" t="s">
        <v>3689</v>
      </c>
      <c r="L136" s="212">
        <v>407690000</v>
      </c>
      <c r="M136" s="214" t="str">
        <f t="shared" si="12"/>
        <v>YES</v>
      </c>
      <c r="N136" s="174">
        <f t="shared" si="13"/>
        <v>1</v>
      </c>
      <c r="O136" s="215"/>
      <c r="R136" s="213"/>
      <c r="S136" s="219"/>
      <c r="T136" s="219"/>
      <c r="U136" s="219"/>
      <c r="V136" s="193"/>
      <c r="W136" s="187"/>
      <c r="X136" s="187"/>
      <c r="Y136" s="187"/>
      <c r="Z136" s="196"/>
      <c r="AC136" s="187"/>
      <c r="AD136" s="187"/>
      <c r="AE136" s="187"/>
      <c r="AF136" s="196"/>
    </row>
    <row r="137" spans="1:32" ht="17" x14ac:dyDescent="0.2">
      <c r="A137" s="181" t="s">
        <v>171</v>
      </c>
      <c r="B137" s="173" t="s">
        <v>172</v>
      </c>
      <c r="C137" s="173" t="s">
        <v>173</v>
      </c>
      <c r="D137" s="202">
        <v>1052850930</v>
      </c>
      <c r="E137" s="174"/>
      <c r="F137" s="174"/>
      <c r="G137" s="202">
        <f t="shared" si="14"/>
        <v>947565837</v>
      </c>
      <c r="H137" s="212">
        <f t="shared" si="15"/>
        <v>1158136023</v>
      </c>
      <c r="I137" s="213" t="s">
        <v>1739</v>
      </c>
      <c r="J137" s="213" t="s">
        <v>1740</v>
      </c>
      <c r="K137" s="173" t="s">
        <v>173</v>
      </c>
      <c r="L137" s="221">
        <v>1030000000</v>
      </c>
      <c r="M137" s="214" t="str">
        <f t="shared" si="12"/>
        <v>YES</v>
      </c>
      <c r="N137" s="174">
        <f t="shared" si="13"/>
        <v>1</v>
      </c>
      <c r="O137" s="215"/>
      <c r="R137" s="17"/>
      <c r="S137" s="192"/>
      <c r="T137" s="192"/>
      <c r="U137" s="187"/>
      <c r="V137" s="193"/>
      <c r="W137" s="187"/>
      <c r="X137" s="187"/>
      <c r="Y137" s="187"/>
      <c r="Z137" s="196"/>
      <c r="AC137" s="187"/>
      <c r="AD137" s="187"/>
      <c r="AE137" s="187"/>
      <c r="AF137" s="196"/>
    </row>
    <row r="138" spans="1:32" ht="17" x14ac:dyDescent="0.2">
      <c r="A138" s="181" t="s">
        <v>209</v>
      </c>
      <c r="B138" s="173" t="s">
        <v>174</v>
      </c>
      <c r="C138" s="173" t="s">
        <v>173</v>
      </c>
      <c r="D138" s="202">
        <v>1309736623</v>
      </c>
      <c r="E138" s="174"/>
      <c r="F138" s="174"/>
      <c r="G138" s="202">
        <f t="shared" si="14"/>
        <v>1178762960.7</v>
      </c>
      <c r="H138" s="212">
        <f t="shared" si="15"/>
        <v>1440710285.3000002</v>
      </c>
      <c r="I138" s="213" t="s">
        <v>3705</v>
      </c>
      <c r="J138" s="213" t="s">
        <v>3706</v>
      </c>
      <c r="K138" s="173" t="s">
        <v>173</v>
      </c>
      <c r="L138" s="221">
        <v>1200000000</v>
      </c>
      <c r="M138" s="214" t="str">
        <f t="shared" si="12"/>
        <v>YES</v>
      </c>
      <c r="N138" s="174">
        <f t="shared" si="13"/>
        <v>1</v>
      </c>
      <c r="O138" s="215"/>
      <c r="R138" s="17"/>
      <c r="S138" s="192"/>
      <c r="T138" s="192"/>
      <c r="U138" s="187"/>
      <c r="V138" s="193"/>
      <c r="W138" s="187"/>
      <c r="X138" s="187"/>
      <c r="Y138" s="187"/>
      <c r="Z138" s="196"/>
      <c r="AC138" s="187"/>
      <c r="AD138" s="187"/>
      <c r="AE138" s="187"/>
      <c r="AF138" s="196"/>
    </row>
    <row r="139" spans="1:32" ht="17" x14ac:dyDescent="0.2">
      <c r="A139" s="181" t="s">
        <v>175</v>
      </c>
      <c r="B139" s="173" t="s">
        <v>176</v>
      </c>
      <c r="C139" s="173" t="s">
        <v>173</v>
      </c>
      <c r="D139" s="202">
        <v>274432782.19999999</v>
      </c>
      <c r="E139" s="174"/>
      <c r="F139" s="174"/>
      <c r="G139" s="202">
        <f t="shared" si="14"/>
        <v>246989503.97999999</v>
      </c>
      <c r="H139" s="212">
        <f t="shared" si="15"/>
        <v>301876060.42000002</v>
      </c>
      <c r="I139" s="213" t="s">
        <v>1589</v>
      </c>
      <c r="J139" s="213" t="s">
        <v>1590</v>
      </c>
      <c r="K139" s="173" t="s">
        <v>173</v>
      </c>
      <c r="L139" s="221">
        <v>274240000</v>
      </c>
      <c r="M139" s="214" t="str">
        <f t="shared" si="12"/>
        <v>YES</v>
      </c>
      <c r="N139" s="174">
        <f t="shared" si="13"/>
        <v>1</v>
      </c>
      <c r="O139" s="215"/>
      <c r="R139" s="17"/>
      <c r="S139" s="192"/>
      <c r="T139" s="192"/>
      <c r="U139" s="187"/>
      <c r="V139" s="193"/>
      <c r="W139" s="187"/>
      <c r="X139" s="187"/>
      <c r="Y139" s="187"/>
      <c r="Z139" s="196"/>
      <c r="AC139" s="187"/>
      <c r="AD139" s="187"/>
      <c r="AE139" s="187"/>
      <c r="AF139" s="196"/>
    </row>
    <row r="140" spans="1:32" ht="17" x14ac:dyDescent="0.2">
      <c r="A140" s="181" t="s">
        <v>177</v>
      </c>
      <c r="B140" s="173" t="s">
        <v>178</v>
      </c>
      <c r="C140" s="173" t="s">
        <v>173</v>
      </c>
      <c r="D140" s="202">
        <v>62382824.859999999</v>
      </c>
      <c r="E140" s="174"/>
      <c r="F140" s="174"/>
      <c r="G140" s="202">
        <f t="shared" si="14"/>
        <v>56144542.373999998</v>
      </c>
      <c r="H140" s="212">
        <f t="shared" si="15"/>
        <v>68621107.346000001</v>
      </c>
      <c r="I140" s="213" t="s">
        <v>3707</v>
      </c>
      <c r="J140" s="222" t="s">
        <v>3708</v>
      </c>
      <c r="K140" s="173" t="s">
        <v>173</v>
      </c>
      <c r="L140" s="221">
        <v>59530000</v>
      </c>
      <c r="M140" s="214" t="str">
        <f t="shared" si="12"/>
        <v>YES</v>
      </c>
      <c r="N140" s="174">
        <f t="shared" si="13"/>
        <v>1</v>
      </c>
      <c r="O140" s="215"/>
      <c r="R140" s="17"/>
      <c r="S140" s="192"/>
      <c r="T140" s="192"/>
      <c r="U140" s="187"/>
      <c r="V140" s="193"/>
      <c r="W140" s="187"/>
      <c r="X140" s="187"/>
      <c r="Y140" s="187"/>
      <c r="Z140" s="196"/>
      <c r="AC140" s="187"/>
      <c r="AD140" s="187"/>
      <c r="AE140" s="187"/>
      <c r="AF140" s="196"/>
    </row>
    <row r="141" spans="1:32" ht="17" x14ac:dyDescent="0.2">
      <c r="A141" s="181" t="s">
        <v>179</v>
      </c>
      <c r="B141" s="173" t="s">
        <v>180</v>
      </c>
      <c r="C141" s="173" t="s">
        <v>173</v>
      </c>
      <c r="D141" s="202">
        <v>1956797890</v>
      </c>
      <c r="E141" s="174"/>
      <c r="F141" s="174"/>
      <c r="G141" s="202">
        <f t="shared" si="14"/>
        <v>1761118101</v>
      </c>
      <c r="H141" s="212">
        <f t="shared" si="15"/>
        <v>2152477679</v>
      </c>
      <c r="I141" s="213" t="s">
        <v>3709</v>
      </c>
      <c r="J141" s="213" t="s">
        <v>3710</v>
      </c>
      <c r="K141" s="173" t="s">
        <v>173</v>
      </c>
      <c r="L141" s="221">
        <v>1780000000</v>
      </c>
      <c r="M141" s="214" t="str">
        <f t="shared" si="12"/>
        <v>YES</v>
      </c>
      <c r="N141" s="174">
        <f t="shared" si="13"/>
        <v>1</v>
      </c>
      <c r="O141" s="215"/>
      <c r="R141" s="17"/>
      <c r="S141" s="192"/>
      <c r="T141" s="192"/>
      <c r="U141" s="187"/>
      <c r="V141" s="193"/>
      <c r="W141" s="187"/>
      <c r="X141" s="187"/>
      <c r="Y141" s="187"/>
      <c r="Z141" s="196"/>
      <c r="AC141" s="187"/>
      <c r="AD141" s="187"/>
      <c r="AE141" s="187"/>
      <c r="AF141" s="196"/>
    </row>
    <row r="142" spans="1:32" ht="17" x14ac:dyDescent="0.2">
      <c r="A142" s="181" t="s">
        <v>240</v>
      </c>
      <c r="B142" s="173" t="s">
        <v>241</v>
      </c>
      <c r="C142" s="173" t="s">
        <v>173</v>
      </c>
      <c r="D142" s="202">
        <v>62579204.770000003</v>
      </c>
      <c r="E142" s="174"/>
      <c r="F142" s="174">
        <v>2017</v>
      </c>
      <c r="G142" s="202">
        <f t="shared" si="14"/>
        <v>56321284.293000005</v>
      </c>
      <c r="H142" s="212">
        <f t="shared" si="15"/>
        <v>68837125.247000009</v>
      </c>
      <c r="I142" s="213" t="s">
        <v>3711</v>
      </c>
      <c r="J142" s="213" t="s">
        <v>3712</v>
      </c>
      <c r="K142" s="173" t="s">
        <v>173</v>
      </c>
      <c r="L142" s="221">
        <v>61960000</v>
      </c>
      <c r="M142" s="214" t="str">
        <f t="shared" si="12"/>
        <v>YES</v>
      </c>
      <c r="N142" s="174">
        <f t="shared" si="13"/>
        <v>1</v>
      </c>
      <c r="O142" s="215"/>
      <c r="R142" s="17"/>
      <c r="S142" s="192"/>
      <c r="T142" s="192"/>
      <c r="U142" s="187"/>
      <c r="V142" s="193"/>
      <c r="W142" s="187"/>
      <c r="X142" s="187"/>
      <c r="Y142" s="187"/>
      <c r="Z142" s="196"/>
      <c r="AC142" s="187"/>
      <c r="AD142" s="187"/>
      <c r="AE142" s="187"/>
      <c r="AF142" s="196"/>
    </row>
    <row r="143" spans="1:32" ht="17" x14ac:dyDescent="0.2">
      <c r="A143" s="181" t="s">
        <v>181</v>
      </c>
      <c r="B143" s="173" t="s">
        <v>182</v>
      </c>
      <c r="C143" s="173" t="s">
        <v>173</v>
      </c>
      <c r="D143" s="202">
        <v>107544052.40000001</v>
      </c>
      <c r="E143" s="174"/>
      <c r="F143" s="174"/>
      <c r="G143" s="202">
        <f t="shared" si="14"/>
        <v>96789647.160000011</v>
      </c>
      <c r="H143" s="212">
        <f t="shared" si="15"/>
        <v>118298457.64000002</v>
      </c>
      <c r="I143" s="213" t="s">
        <v>3713</v>
      </c>
      <c r="J143" s="213" t="s">
        <v>3714</v>
      </c>
      <c r="K143" s="173" t="s">
        <v>173</v>
      </c>
      <c r="L143" s="221">
        <v>112940000</v>
      </c>
      <c r="M143" s="214" t="str">
        <f t="shared" si="12"/>
        <v>YES</v>
      </c>
      <c r="N143" s="174">
        <f t="shared" si="13"/>
        <v>1</v>
      </c>
      <c r="O143" s="215"/>
      <c r="R143" s="17"/>
      <c r="S143" s="192"/>
      <c r="T143" s="192"/>
      <c r="U143" s="187"/>
      <c r="V143" s="193"/>
      <c r="W143" s="187"/>
      <c r="X143" s="187"/>
      <c r="Y143" s="187"/>
      <c r="Z143" s="196"/>
      <c r="AC143" s="187"/>
      <c r="AD143" s="187"/>
      <c r="AE143" s="187"/>
      <c r="AF143" s="196"/>
    </row>
    <row r="144" spans="1:32" ht="17" x14ac:dyDescent="0.2">
      <c r="A144" s="181" t="s">
        <v>203</v>
      </c>
      <c r="B144" s="173" t="s">
        <v>204</v>
      </c>
      <c r="C144" s="173" t="s">
        <v>173</v>
      </c>
      <c r="D144" s="202">
        <v>8946596.9509999994</v>
      </c>
      <c r="E144" s="174"/>
      <c r="F144" s="174">
        <v>2015</v>
      </c>
      <c r="G144" s="202">
        <f t="shared" si="14"/>
        <v>8051937.2558999993</v>
      </c>
      <c r="H144" s="212">
        <f t="shared" si="15"/>
        <v>9841256.6460999995</v>
      </c>
      <c r="I144" s="213" t="s">
        <v>3715</v>
      </c>
      <c r="J144" s="213" t="s">
        <v>3716</v>
      </c>
      <c r="K144" s="173" t="s">
        <v>173</v>
      </c>
      <c r="L144" s="221">
        <v>9370000</v>
      </c>
      <c r="M144" s="214" t="str">
        <f t="shared" si="12"/>
        <v>YES</v>
      </c>
      <c r="N144" s="174">
        <f t="shared" si="13"/>
        <v>1</v>
      </c>
      <c r="O144" s="215"/>
      <c r="R144" s="17"/>
      <c r="S144" s="192"/>
      <c r="T144" s="192"/>
      <c r="U144" s="187"/>
      <c r="V144" s="193"/>
      <c r="W144" s="187"/>
      <c r="X144" s="187"/>
      <c r="Y144" s="187"/>
      <c r="Z144" s="196"/>
      <c r="AC144" s="187"/>
      <c r="AD144" s="187"/>
      <c r="AE144" s="187"/>
      <c r="AF144" s="196"/>
    </row>
    <row r="145" spans="1:32" ht="17" x14ac:dyDescent="0.2">
      <c r="A145" s="181" t="s">
        <v>183</v>
      </c>
      <c r="B145" s="173" t="s">
        <v>184</v>
      </c>
      <c r="C145" s="173" t="s">
        <v>173</v>
      </c>
      <c r="D145" s="202">
        <v>124312334.09999999</v>
      </c>
      <c r="E145" s="174"/>
      <c r="F145" s="174">
        <v>2016</v>
      </c>
      <c r="G145" s="202">
        <f t="shared" si="14"/>
        <v>111881100.69</v>
      </c>
      <c r="H145" s="212">
        <f t="shared" si="15"/>
        <v>136743567.50999999</v>
      </c>
      <c r="I145" s="213" t="s">
        <v>3717</v>
      </c>
      <c r="J145" s="213" t="s">
        <v>3718</v>
      </c>
      <c r="K145" s="173" t="s">
        <v>173</v>
      </c>
      <c r="L145" s="221">
        <v>124730000</v>
      </c>
      <c r="M145" s="214" t="str">
        <f t="shared" si="12"/>
        <v>YES</v>
      </c>
      <c r="N145" s="174">
        <f t="shared" si="13"/>
        <v>1</v>
      </c>
      <c r="O145" s="215"/>
      <c r="R145" s="17"/>
      <c r="S145" s="192"/>
      <c r="T145" s="192"/>
      <c r="U145" s="187"/>
      <c r="V145" s="193"/>
      <c r="W145" s="187"/>
      <c r="X145" s="187"/>
      <c r="Y145" s="187"/>
      <c r="Z145" s="196"/>
      <c r="AC145" s="187"/>
      <c r="AD145" s="187"/>
      <c r="AE145" s="187"/>
      <c r="AF145" s="196"/>
    </row>
    <row r="146" spans="1:32" ht="17" x14ac:dyDescent="0.2">
      <c r="A146" s="181" t="s">
        <v>207</v>
      </c>
      <c r="B146" s="173" t="s">
        <v>208</v>
      </c>
      <c r="C146" s="173" t="s">
        <v>173</v>
      </c>
      <c r="D146" s="202">
        <v>57792783.18</v>
      </c>
      <c r="E146" s="174"/>
      <c r="F146" s="174"/>
      <c r="G146" s="202">
        <f t="shared" si="14"/>
        <v>52013504.862000003</v>
      </c>
      <c r="H146" s="212">
        <f t="shared" si="15"/>
        <v>63572061.498000003</v>
      </c>
      <c r="I146" s="213" t="s">
        <v>3719</v>
      </c>
      <c r="J146" s="213" t="s">
        <v>3720</v>
      </c>
      <c r="K146" s="173" t="s">
        <v>173</v>
      </c>
      <c r="L146" s="221">
        <v>57590000</v>
      </c>
      <c r="M146" s="214" t="str">
        <f t="shared" si="12"/>
        <v>YES</v>
      </c>
      <c r="N146" s="174">
        <f t="shared" si="13"/>
        <v>1</v>
      </c>
      <c r="O146" s="215"/>
      <c r="R146" s="17"/>
      <c r="S146" s="192"/>
      <c r="T146" s="192"/>
      <c r="U146" s="187"/>
      <c r="V146" s="193"/>
      <c r="W146" s="187"/>
      <c r="X146" s="187"/>
      <c r="Y146" s="187"/>
      <c r="Z146" s="196"/>
      <c r="AC146" s="187"/>
      <c r="AD146" s="187"/>
      <c r="AE146" s="187"/>
      <c r="AF146" s="196"/>
    </row>
    <row r="147" spans="1:32" ht="17" x14ac:dyDescent="0.2">
      <c r="A147" s="181" t="s">
        <v>193</v>
      </c>
      <c r="B147" s="173" t="s">
        <v>194</v>
      </c>
      <c r="C147" s="173" t="s">
        <v>173</v>
      </c>
      <c r="D147" s="202">
        <v>233308054.90000001</v>
      </c>
      <c r="E147" s="174"/>
      <c r="F147" s="174">
        <v>2015</v>
      </c>
      <c r="G147" s="202">
        <f t="shared" si="14"/>
        <v>209977249.41</v>
      </c>
      <c r="H147" s="212">
        <f t="shared" si="15"/>
        <v>256638860.39000002</v>
      </c>
      <c r="I147" s="213" t="s">
        <v>3721</v>
      </c>
      <c r="J147" s="213" t="s">
        <v>3722</v>
      </c>
      <c r="K147" s="173" t="s">
        <v>173</v>
      </c>
      <c r="L147" s="221">
        <v>226620000</v>
      </c>
      <c r="M147" s="214" t="str">
        <f t="shared" si="12"/>
        <v>YES</v>
      </c>
      <c r="N147" s="174">
        <f t="shared" si="13"/>
        <v>1</v>
      </c>
      <c r="O147" s="215"/>
      <c r="R147" s="17"/>
      <c r="S147" s="192"/>
      <c r="T147" s="192"/>
      <c r="U147" s="187"/>
      <c r="V147" s="193"/>
      <c r="W147" s="187"/>
      <c r="X147" s="187"/>
      <c r="Y147" s="187"/>
      <c r="Z147" s="196"/>
      <c r="AC147" s="187"/>
      <c r="AD147" s="187"/>
      <c r="AE147" s="187"/>
      <c r="AF147" s="196"/>
    </row>
    <row r="148" spans="1:32" ht="17" x14ac:dyDescent="0.2">
      <c r="A148" s="181" t="s">
        <v>185</v>
      </c>
      <c r="B148" s="173" t="s">
        <v>186</v>
      </c>
      <c r="C148" s="173" t="s">
        <v>173</v>
      </c>
      <c r="D148" s="202">
        <v>367781243.60000002</v>
      </c>
      <c r="E148" s="174"/>
      <c r="F148" s="174"/>
      <c r="G148" s="202">
        <f t="shared" si="14"/>
        <v>331003119.24000001</v>
      </c>
      <c r="H148" s="212">
        <f t="shared" si="15"/>
        <v>404559367.96000004</v>
      </c>
      <c r="I148" s="213" t="s">
        <v>3723</v>
      </c>
      <c r="J148" s="213" t="s">
        <v>3724</v>
      </c>
      <c r="K148" s="173" t="s">
        <v>173</v>
      </c>
      <c r="L148" s="221">
        <v>337620000</v>
      </c>
      <c r="M148" s="214" t="str">
        <f t="shared" si="12"/>
        <v>YES</v>
      </c>
      <c r="N148" s="174">
        <f t="shared" si="13"/>
        <v>1</v>
      </c>
      <c r="O148" s="215"/>
      <c r="R148" s="17"/>
      <c r="S148" s="192"/>
      <c r="T148" s="192"/>
      <c r="U148" s="187"/>
      <c r="V148" s="193"/>
      <c r="W148" s="187"/>
      <c r="X148" s="187"/>
      <c r="Y148" s="187"/>
      <c r="Z148" s="196"/>
      <c r="AC148" s="187"/>
      <c r="AD148" s="187"/>
      <c r="AE148" s="187"/>
      <c r="AF148" s="196"/>
    </row>
    <row r="149" spans="1:32" ht="17" x14ac:dyDescent="0.2">
      <c r="A149" s="181" t="s">
        <v>210</v>
      </c>
      <c r="B149" s="173" t="s">
        <v>211</v>
      </c>
      <c r="C149" s="173" t="s">
        <v>173</v>
      </c>
      <c r="D149" s="202">
        <v>905530323</v>
      </c>
      <c r="E149" s="174"/>
      <c r="F149" s="174"/>
      <c r="G149" s="202">
        <f t="shared" si="14"/>
        <v>814977290.70000005</v>
      </c>
      <c r="H149" s="212">
        <f t="shared" si="15"/>
        <v>996083355.30000007</v>
      </c>
      <c r="I149" s="213" t="s">
        <v>3725</v>
      </c>
      <c r="J149" s="213" t="s">
        <v>1752</v>
      </c>
      <c r="K149" s="173" t="s">
        <v>173</v>
      </c>
      <c r="L149" s="221">
        <v>882720000</v>
      </c>
      <c r="M149" s="214" t="str">
        <f t="shared" si="12"/>
        <v>YES</v>
      </c>
      <c r="N149" s="174">
        <f t="shared" si="13"/>
        <v>1</v>
      </c>
      <c r="O149" s="215"/>
      <c r="R149" s="17"/>
      <c r="S149" s="192"/>
      <c r="T149" s="192"/>
      <c r="U149" s="187"/>
      <c r="V149" s="193"/>
      <c r="W149" s="187"/>
      <c r="X149" s="187"/>
      <c r="Y149" s="187"/>
      <c r="Z149" s="196"/>
      <c r="AC149" s="187"/>
      <c r="AD149" s="187"/>
      <c r="AE149" s="187"/>
      <c r="AF149" s="196"/>
    </row>
    <row r="150" spans="1:32" ht="17" x14ac:dyDescent="0.2">
      <c r="A150" s="181" t="s">
        <v>226</v>
      </c>
      <c r="B150" s="173" t="s">
        <v>227</v>
      </c>
      <c r="C150" s="173" t="s">
        <v>173</v>
      </c>
      <c r="D150" s="202">
        <v>315373333.60000002</v>
      </c>
      <c r="E150" s="174"/>
      <c r="F150" s="174" t="s">
        <v>3726</v>
      </c>
      <c r="G150" s="202">
        <f t="shared" si="14"/>
        <v>283836000.24000001</v>
      </c>
      <c r="H150" s="212">
        <f t="shared" si="15"/>
        <v>346910666.96000004</v>
      </c>
      <c r="I150" s="213" t="s">
        <v>3727</v>
      </c>
      <c r="J150" s="213" t="s">
        <v>3728</v>
      </c>
      <c r="K150" s="173" t="s">
        <v>173</v>
      </c>
      <c r="L150" s="221">
        <v>321990000</v>
      </c>
      <c r="M150" s="214" t="str">
        <f t="shared" si="12"/>
        <v>YES</v>
      </c>
      <c r="N150" s="174">
        <f t="shared" si="13"/>
        <v>1</v>
      </c>
      <c r="O150" s="215"/>
      <c r="R150" s="17"/>
      <c r="S150" s="192"/>
      <c r="T150" s="192"/>
      <c r="U150" s="187"/>
      <c r="V150" s="193"/>
      <c r="W150" s="187"/>
      <c r="X150" s="187"/>
      <c r="Y150" s="187"/>
      <c r="Z150" s="196"/>
      <c r="AC150" s="187"/>
      <c r="AD150" s="187"/>
      <c r="AE150" s="187"/>
      <c r="AF150" s="196"/>
    </row>
    <row r="151" spans="1:32" ht="17" x14ac:dyDescent="0.2">
      <c r="A151" s="181" t="s">
        <v>187</v>
      </c>
      <c r="B151" s="173" t="s">
        <v>188</v>
      </c>
      <c r="C151" s="173" t="s">
        <v>173</v>
      </c>
      <c r="D151" s="202">
        <v>9384898.9340000004</v>
      </c>
      <c r="E151" s="174"/>
      <c r="F151" s="174"/>
      <c r="G151" s="202">
        <f t="shared" si="14"/>
        <v>8446409.0405999999</v>
      </c>
      <c r="H151" s="212">
        <f t="shared" si="15"/>
        <v>10323388.827400001</v>
      </c>
      <c r="I151" s="213" t="s">
        <v>3729</v>
      </c>
      <c r="J151" s="213" t="s">
        <v>3730</v>
      </c>
      <c r="K151" s="173" t="s">
        <v>173</v>
      </c>
      <c r="L151" s="221">
        <v>9880000</v>
      </c>
      <c r="M151" s="214" t="str">
        <f t="shared" si="12"/>
        <v>YES</v>
      </c>
      <c r="N151" s="174">
        <f t="shared" si="13"/>
        <v>1</v>
      </c>
      <c r="O151" s="215"/>
      <c r="R151" s="17"/>
      <c r="S151" s="192"/>
      <c r="T151" s="192"/>
      <c r="U151" s="187"/>
      <c r="V151" s="193"/>
      <c r="W151" s="187"/>
      <c r="X151" s="187"/>
      <c r="Y151" s="187"/>
      <c r="Z151" s="196"/>
      <c r="AC151" s="187"/>
      <c r="AD151" s="187"/>
      <c r="AE151" s="187"/>
      <c r="AF151" s="196"/>
    </row>
    <row r="152" spans="1:32" ht="17" x14ac:dyDescent="0.2">
      <c r="A152" s="181" t="s">
        <v>189</v>
      </c>
      <c r="B152" s="173" t="s">
        <v>190</v>
      </c>
      <c r="C152" s="173" t="s">
        <v>173</v>
      </c>
      <c r="D152" s="202">
        <v>992777864.20000005</v>
      </c>
      <c r="E152" s="174"/>
      <c r="F152" s="174"/>
      <c r="G152" s="202">
        <f t="shared" si="14"/>
        <v>893500077.78000009</v>
      </c>
      <c r="H152" s="212">
        <f t="shared" si="15"/>
        <v>1092055650.6200001</v>
      </c>
      <c r="I152" s="213" t="s">
        <v>3731</v>
      </c>
      <c r="J152" s="213" t="s">
        <v>1838</v>
      </c>
      <c r="K152" s="173" t="s">
        <v>173</v>
      </c>
      <c r="L152" s="221">
        <v>1030000000</v>
      </c>
      <c r="M152" s="214" t="str">
        <f t="shared" si="12"/>
        <v>YES</v>
      </c>
      <c r="N152" s="174">
        <f t="shared" si="13"/>
        <v>1</v>
      </c>
      <c r="O152" s="215"/>
      <c r="R152" s="17"/>
      <c r="S152" s="192"/>
      <c r="T152" s="192"/>
      <c r="U152" s="187"/>
      <c r="V152" s="193"/>
      <c r="W152" s="187"/>
      <c r="X152" s="187"/>
      <c r="Y152" s="187"/>
      <c r="Z152" s="196"/>
      <c r="AC152" s="187"/>
      <c r="AD152" s="187"/>
      <c r="AE152" s="187"/>
      <c r="AF152" s="196"/>
    </row>
    <row r="153" spans="1:32" ht="17" x14ac:dyDescent="0.2">
      <c r="A153" s="181" t="s">
        <v>236</v>
      </c>
      <c r="B153" s="173" t="s">
        <v>237</v>
      </c>
      <c r="C153" s="173" t="s">
        <v>173</v>
      </c>
      <c r="D153" s="202">
        <v>661393775.60000002</v>
      </c>
      <c r="E153" s="174"/>
      <c r="F153" s="174"/>
      <c r="G153" s="202">
        <f t="shared" si="14"/>
        <v>595254398.04000008</v>
      </c>
      <c r="H153" s="212">
        <f t="shared" si="15"/>
        <v>727533153.16000009</v>
      </c>
      <c r="I153" s="213" t="s">
        <v>3732</v>
      </c>
      <c r="J153" s="213" t="s">
        <v>1622</v>
      </c>
      <c r="K153" s="173" t="s">
        <v>173</v>
      </c>
      <c r="L153" s="221">
        <v>680370000</v>
      </c>
      <c r="M153" s="214" t="str">
        <f t="shared" si="12"/>
        <v>YES</v>
      </c>
      <c r="N153" s="174">
        <f t="shared" si="13"/>
        <v>1</v>
      </c>
      <c r="O153" s="215"/>
      <c r="R153" s="17"/>
      <c r="S153" s="192"/>
      <c r="T153" s="192"/>
      <c r="U153" s="187"/>
      <c r="V153" s="193"/>
      <c r="W153" s="187"/>
      <c r="X153" s="187"/>
      <c r="Y153" s="187"/>
      <c r="Z153" s="196"/>
      <c r="AC153" s="187"/>
      <c r="AD153" s="187"/>
      <c r="AE153" s="187"/>
      <c r="AF153" s="196"/>
    </row>
    <row r="154" spans="1:32" ht="17" x14ac:dyDescent="0.2">
      <c r="A154" s="181" t="s">
        <v>238</v>
      </c>
      <c r="B154" s="173" t="s">
        <v>239</v>
      </c>
      <c r="C154" s="173" t="s">
        <v>173</v>
      </c>
      <c r="D154" s="202">
        <v>73692849.329999998</v>
      </c>
      <c r="E154" s="174"/>
      <c r="F154" s="174">
        <v>2014</v>
      </c>
      <c r="G154" s="202">
        <f t="shared" si="14"/>
        <v>66323564.397</v>
      </c>
      <c r="H154" s="212">
        <f t="shared" si="15"/>
        <v>81062134.263000011</v>
      </c>
      <c r="I154" s="213" t="s">
        <v>3733</v>
      </c>
      <c r="J154" s="213" t="s">
        <v>3734</v>
      </c>
      <c r="K154" s="173" t="s">
        <v>173</v>
      </c>
      <c r="L154" s="221">
        <v>71860000</v>
      </c>
      <c r="M154" s="214" t="str">
        <f t="shared" si="12"/>
        <v>YES</v>
      </c>
      <c r="N154" s="174">
        <f t="shared" si="13"/>
        <v>1</v>
      </c>
      <c r="O154" s="215"/>
      <c r="R154" s="17"/>
      <c r="S154" s="192"/>
      <c r="T154" s="192"/>
      <c r="U154" s="187"/>
      <c r="V154" s="193"/>
      <c r="W154" s="187"/>
      <c r="X154" s="187"/>
      <c r="Y154" s="187"/>
      <c r="Z154" s="196"/>
      <c r="AC154" s="187"/>
      <c r="AD154" s="187"/>
      <c r="AE154" s="187"/>
      <c r="AF154" s="196"/>
    </row>
    <row r="155" spans="1:32" ht="17" x14ac:dyDescent="0.2">
      <c r="A155" s="181" t="s">
        <v>244</v>
      </c>
      <c r="B155" s="173" t="s">
        <v>245</v>
      </c>
      <c r="C155" s="173" t="s">
        <v>173</v>
      </c>
      <c r="D155" s="202">
        <v>7088996.1569999997</v>
      </c>
      <c r="E155" s="174"/>
      <c r="F155" s="174">
        <v>2014</v>
      </c>
      <c r="G155" s="202">
        <f t="shared" si="14"/>
        <v>6380096.5412999997</v>
      </c>
      <c r="H155" s="212">
        <f t="shared" si="15"/>
        <v>7797895.7727000006</v>
      </c>
      <c r="I155" s="213" t="s">
        <v>3735</v>
      </c>
      <c r="J155" s="213" t="s">
        <v>3736</v>
      </c>
      <c r="K155" s="173" t="s">
        <v>173</v>
      </c>
      <c r="L155" s="221">
        <v>6580000</v>
      </c>
      <c r="M155" s="214" t="str">
        <f t="shared" si="12"/>
        <v>YES</v>
      </c>
      <c r="N155" s="174">
        <f t="shared" si="13"/>
        <v>1</v>
      </c>
      <c r="O155" s="215"/>
      <c r="R155" s="17"/>
      <c r="S155" s="192"/>
      <c r="T155" s="192"/>
      <c r="U155" s="187"/>
      <c r="V155" s="193"/>
      <c r="W155" s="187"/>
      <c r="X155" s="187"/>
      <c r="Y155" s="187"/>
      <c r="Z155" s="196"/>
      <c r="AC155" s="187"/>
      <c r="AD155" s="187"/>
      <c r="AE155" s="187"/>
      <c r="AF155" s="196"/>
    </row>
    <row r="156" spans="1:32" ht="17" x14ac:dyDescent="0.2">
      <c r="A156" s="181" t="s">
        <v>218</v>
      </c>
      <c r="B156" s="173" t="s">
        <v>219</v>
      </c>
      <c r="C156" s="173" t="s">
        <v>173</v>
      </c>
      <c r="D156" s="202">
        <v>394491476.39999998</v>
      </c>
      <c r="E156" s="174"/>
      <c r="F156" s="174"/>
      <c r="G156" s="202">
        <f t="shared" si="14"/>
        <v>355042328.75999999</v>
      </c>
      <c r="H156" s="212">
        <f t="shared" si="15"/>
        <v>433940624.04000002</v>
      </c>
      <c r="I156" s="213" t="s">
        <v>3737</v>
      </c>
      <c r="J156" s="213" t="s">
        <v>3738</v>
      </c>
      <c r="K156" s="173" t="s">
        <v>173</v>
      </c>
      <c r="L156" s="221">
        <v>404400000</v>
      </c>
      <c r="M156" s="214" t="str">
        <f t="shared" si="12"/>
        <v>YES</v>
      </c>
      <c r="N156" s="174">
        <f t="shared" si="13"/>
        <v>1</v>
      </c>
      <c r="O156" s="215"/>
      <c r="R156" s="17"/>
      <c r="S156" s="192"/>
      <c r="T156" s="192"/>
      <c r="U156" s="187"/>
      <c r="V156" s="193"/>
      <c r="W156" s="187"/>
      <c r="X156" s="187"/>
      <c r="Y156" s="187"/>
      <c r="Z156" s="196"/>
      <c r="AC156" s="187"/>
      <c r="AD156" s="187"/>
      <c r="AE156" s="187"/>
      <c r="AF156" s="196"/>
    </row>
    <row r="157" spans="1:32" ht="17" x14ac:dyDescent="0.2">
      <c r="A157" s="181" t="s">
        <v>205</v>
      </c>
      <c r="B157" s="173" t="s">
        <v>206</v>
      </c>
      <c r="C157" s="173" t="s">
        <v>173</v>
      </c>
      <c r="D157" s="202">
        <v>4691194.926</v>
      </c>
      <c r="E157" s="174"/>
      <c r="F157" s="174"/>
      <c r="G157" s="202">
        <f t="shared" si="14"/>
        <v>4222075.4334000004</v>
      </c>
      <c r="H157" s="212">
        <f t="shared" si="15"/>
        <v>5160314.4186000004</v>
      </c>
      <c r="I157" s="213" t="s">
        <v>3739</v>
      </c>
      <c r="J157" s="213" t="s">
        <v>3740</v>
      </c>
      <c r="K157" s="173" t="s">
        <v>173</v>
      </c>
      <c r="L157" s="221">
        <v>5190000</v>
      </c>
      <c r="M157" s="214" t="str">
        <f t="shared" si="12"/>
        <v>NO</v>
      </c>
      <c r="N157" s="174">
        <f t="shared" si="13"/>
        <v>0</v>
      </c>
      <c r="O157" s="215"/>
      <c r="R157" s="17"/>
      <c r="S157" s="192"/>
      <c r="T157" s="192"/>
      <c r="U157" s="187"/>
      <c r="V157" s="193"/>
      <c r="W157" s="187"/>
      <c r="X157" s="187"/>
      <c r="Y157" s="187"/>
      <c r="Z157" s="197"/>
      <c r="AC157" s="187"/>
      <c r="AD157" s="187"/>
      <c r="AE157" s="187"/>
      <c r="AF157" s="196"/>
    </row>
    <row r="158" spans="1:32" ht="17" x14ac:dyDescent="0.2">
      <c r="A158" s="181" t="s">
        <v>220</v>
      </c>
      <c r="B158" s="173" t="s">
        <v>221</v>
      </c>
      <c r="C158" s="173" t="s">
        <v>173</v>
      </c>
      <c r="D158" s="202">
        <v>2745930657</v>
      </c>
      <c r="E158" s="174"/>
      <c r="F158" s="174"/>
      <c r="G158" s="202">
        <f t="shared" si="14"/>
        <v>2471337591.3000002</v>
      </c>
      <c r="H158" s="212">
        <f t="shared" si="15"/>
        <v>3020523722.7000003</v>
      </c>
      <c r="I158" s="213" t="s">
        <v>3741</v>
      </c>
      <c r="J158" s="213" t="s">
        <v>3742</v>
      </c>
      <c r="K158" s="173" t="s">
        <v>173</v>
      </c>
      <c r="L158" s="221">
        <v>2680000000</v>
      </c>
      <c r="M158" s="214" t="str">
        <f t="shared" si="12"/>
        <v>YES</v>
      </c>
      <c r="N158" s="174">
        <f t="shared" si="13"/>
        <v>1</v>
      </c>
      <c r="O158" s="215"/>
      <c r="R158" s="17"/>
      <c r="S158" s="192"/>
      <c r="T158" s="192"/>
      <c r="U158" s="187"/>
      <c r="V158" s="193"/>
      <c r="W158" s="187"/>
      <c r="X158" s="187"/>
      <c r="Y158" s="187"/>
      <c r="Z158" s="196"/>
      <c r="AC158" s="187"/>
      <c r="AD158" s="187"/>
      <c r="AE158" s="187"/>
      <c r="AF158" s="196"/>
    </row>
    <row r="159" spans="1:32" ht="17" x14ac:dyDescent="0.2">
      <c r="A159" s="181" t="s">
        <v>191</v>
      </c>
      <c r="B159" s="173" t="s">
        <v>192</v>
      </c>
      <c r="C159" s="173" t="s">
        <v>173</v>
      </c>
      <c r="D159" s="202">
        <v>14224936.85</v>
      </c>
      <c r="E159" s="174"/>
      <c r="F159" s="174">
        <v>2014</v>
      </c>
      <c r="G159" s="202">
        <f t="shared" si="14"/>
        <v>12802443.164999999</v>
      </c>
      <c r="H159" s="212">
        <f t="shared" si="15"/>
        <v>15647430.535</v>
      </c>
      <c r="I159" s="213" t="s">
        <v>3743</v>
      </c>
      <c r="J159" s="213" t="s">
        <v>3744</v>
      </c>
      <c r="K159" s="173" t="s">
        <v>173</v>
      </c>
      <c r="L159" s="212">
        <v>14660000</v>
      </c>
      <c r="M159" s="214" t="str">
        <f t="shared" si="12"/>
        <v>YES</v>
      </c>
      <c r="N159" s="174">
        <f t="shared" si="13"/>
        <v>1</v>
      </c>
      <c r="O159" s="215"/>
      <c r="R159" s="17"/>
      <c r="S159" s="192"/>
      <c r="T159" s="192"/>
      <c r="U159" s="187"/>
      <c r="V159" s="193"/>
      <c r="W159" s="187"/>
      <c r="X159" s="187"/>
      <c r="Y159" s="187"/>
      <c r="Z159" s="196"/>
      <c r="AC159" s="187"/>
      <c r="AD159" s="187"/>
      <c r="AE159" s="187"/>
      <c r="AF159" s="196"/>
    </row>
    <row r="160" spans="1:32" ht="17" x14ac:dyDescent="0.2">
      <c r="A160" s="181" t="s">
        <v>222</v>
      </c>
      <c r="B160" s="173" t="s">
        <v>223</v>
      </c>
      <c r="C160" s="173" t="s">
        <v>173</v>
      </c>
      <c r="D160" s="202">
        <v>1331139793</v>
      </c>
      <c r="E160" s="174"/>
      <c r="F160" s="174"/>
      <c r="G160" s="202">
        <f t="shared" si="14"/>
        <v>1198025813.7</v>
      </c>
      <c r="H160" s="212">
        <f t="shared" si="15"/>
        <v>1464253772.3000002</v>
      </c>
      <c r="I160" s="213" t="s">
        <v>3745</v>
      </c>
      <c r="J160" s="213" t="s">
        <v>1782</v>
      </c>
      <c r="K160" s="173" t="s">
        <v>173</v>
      </c>
      <c r="L160" s="212">
        <v>1400000000</v>
      </c>
      <c r="M160" s="214" t="str">
        <f t="shared" ref="M160:M191" si="16">IF(AND(L160&gt;G160,L160&lt;H160),"YES","NO")</f>
        <v>YES</v>
      </c>
      <c r="N160" s="174">
        <f t="shared" ref="N160:N191" si="17">IF(M160="YES",1,0)</f>
        <v>1</v>
      </c>
      <c r="O160" s="215"/>
      <c r="R160" s="17"/>
      <c r="S160" s="192"/>
      <c r="T160" s="192"/>
      <c r="U160" s="187"/>
      <c r="V160" s="193"/>
      <c r="W160" s="187"/>
      <c r="X160" s="187"/>
      <c r="Y160" s="187"/>
      <c r="Z160" s="196"/>
      <c r="AC160" s="187"/>
      <c r="AD160" s="187"/>
      <c r="AE160" s="187"/>
      <c r="AF160" s="196"/>
    </row>
    <row r="161" spans="1:32" ht="17" x14ac:dyDescent="0.2">
      <c r="A161" s="204" t="s">
        <v>224</v>
      </c>
      <c r="B161" s="176" t="s">
        <v>225</v>
      </c>
      <c r="C161" s="173" t="s">
        <v>173</v>
      </c>
      <c r="D161" s="202">
        <v>12061384.77</v>
      </c>
      <c r="E161" s="174"/>
      <c r="F161" s="174"/>
      <c r="G161" s="202">
        <f t="shared" si="14"/>
        <v>10855246.293</v>
      </c>
      <c r="H161" s="212">
        <f t="shared" si="15"/>
        <v>13267523.247000001</v>
      </c>
      <c r="I161" s="213" t="s">
        <v>3746</v>
      </c>
      <c r="J161" s="213" t="s">
        <v>3747</v>
      </c>
      <c r="K161" s="173" t="s">
        <v>173</v>
      </c>
      <c r="L161" s="212">
        <v>12420000</v>
      </c>
      <c r="M161" s="214" t="str">
        <f t="shared" si="16"/>
        <v>YES</v>
      </c>
      <c r="N161" s="174">
        <f t="shared" si="17"/>
        <v>1</v>
      </c>
      <c r="O161" s="215"/>
      <c r="R161" s="17"/>
      <c r="S161" s="192"/>
      <c r="T161" s="192"/>
      <c r="U161" s="187"/>
      <c r="V161" s="193"/>
      <c r="W161" s="187"/>
      <c r="X161" s="187"/>
      <c r="Y161" s="187"/>
      <c r="Z161" s="196"/>
      <c r="AC161" s="187"/>
      <c r="AD161" s="187"/>
      <c r="AE161" s="187"/>
      <c r="AF161" s="196"/>
    </row>
    <row r="162" spans="1:32" ht="17" x14ac:dyDescent="0.2">
      <c r="A162" s="181" t="s">
        <v>228</v>
      </c>
      <c r="B162" s="173" t="s">
        <v>229</v>
      </c>
      <c r="C162" s="173" t="s">
        <v>173</v>
      </c>
      <c r="D162" s="202">
        <v>16150076.710000001</v>
      </c>
      <c r="E162" s="174"/>
      <c r="F162" s="174">
        <v>2020</v>
      </c>
      <c r="G162" s="202">
        <f t="shared" si="14"/>
        <v>14535069.039000001</v>
      </c>
      <c r="H162" s="212">
        <f t="shared" si="15"/>
        <v>17765084.381000001</v>
      </c>
      <c r="I162" s="213" t="s">
        <v>3748</v>
      </c>
      <c r="J162" s="213" t="s">
        <v>3749</v>
      </c>
      <c r="K162" s="173" t="s">
        <v>173</v>
      </c>
      <c r="L162" s="212">
        <v>17040000</v>
      </c>
      <c r="M162" s="214" t="str">
        <f t="shared" si="16"/>
        <v>YES</v>
      </c>
      <c r="N162" s="174">
        <f t="shared" si="17"/>
        <v>1</v>
      </c>
      <c r="O162" s="215"/>
      <c r="R162" s="17"/>
      <c r="S162" s="192"/>
      <c r="T162" s="192"/>
      <c r="U162" s="187"/>
      <c r="V162" s="193"/>
      <c r="W162" s="187"/>
      <c r="X162" s="187"/>
      <c r="Y162" s="187"/>
      <c r="Z162" s="196"/>
      <c r="AC162" s="187"/>
      <c r="AD162" s="187"/>
      <c r="AE162" s="187"/>
      <c r="AF162" s="196"/>
    </row>
    <row r="163" spans="1:32" ht="17" x14ac:dyDescent="0.2">
      <c r="A163" s="181" t="s">
        <v>230</v>
      </c>
      <c r="B163" s="173" t="s">
        <v>231</v>
      </c>
      <c r="C163" s="173" t="s">
        <v>173</v>
      </c>
      <c r="D163" s="202">
        <v>2673729834</v>
      </c>
      <c r="E163" s="174"/>
      <c r="F163" s="174"/>
      <c r="G163" s="202">
        <f t="shared" si="14"/>
        <v>2406356850.5999999</v>
      </c>
      <c r="H163" s="212">
        <f t="shared" si="15"/>
        <v>2941102817.4000001</v>
      </c>
      <c r="I163" s="213" t="s">
        <v>3750</v>
      </c>
      <c r="J163" s="213" t="s">
        <v>3751</v>
      </c>
      <c r="K163" s="173" t="s">
        <v>173</v>
      </c>
      <c r="L163" s="212">
        <v>2630000000</v>
      </c>
      <c r="M163" s="214" t="str">
        <f t="shared" si="16"/>
        <v>YES</v>
      </c>
      <c r="N163" s="174">
        <f t="shared" si="17"/>
        <v>1</v>
      </c>
      <c r="O163" s="215"/>
      <c r="R163" s="17"/>
      <c r="S163" s="192"/>
      <c r="T163" s="192"/>
      <c r="U163" s="192"/>
      <c r="V163" s="193"/>
      <c r="W163" s="187"/>
      <c r="X163" s="187"/>
      <c r="Y163" s="187"/>
      <c r="Z163" s="196"/>
      <c r="AC163" s="187"/>
      <c r="AD163" s="187"/>
      <c r="AE163" s="187"/>
      <c r="AF163" s="196"/>
    </row>
    <row r="164" spans="1:32" ht="17" x14ac:dyDescent="0.2">
      <c r="A164" s="181" t="s">
        <v>232</v>
      </c>
      <c r="B164" s="173" t="s">
        <v>233</v>
      </c>
      <c r="C164" s="173" t="s">
        <v>173</v>
      </c>
      <c r="D164" s="202">
        <v>1319932457</v>
      </c>
      <c r="E164" s="174"/>
      <c r="F164" s="174"/>
      <c r="G164" s="202">
        <f t="shared" si="14"/>
        <v>1187939211.3</v>
      </c>
      <c r="H164" s="212">
        <f t="shared" si="15"/>
        <v>1451925702.7</v>
      </c>
      <c r="I164" s="213" t="s">
        <v>3752</v>
      </c>
      <c r="J164" s="213" t="s">
        <v>3753</v>
      </c>
      <c r="K164" s="173" t="s">
        <v>173</v>
      </c>
      <c r="L164" s="212">
        <v>1280000000</v>
      </c>
      <c r="M164" s="214" t="str">
        <f t="shared" si="16"/>
        <v>YES</v>
      </c>
      <c r="N164" s="174">
        <f t="shared" si="17"/>
        <v>1</v>
      </c>
      <c r="O164" s="215"/>
      <c r="R164" s="17"/>
      <c r="S164" s="192"/>
      <c r="T164" s="192"/>
      <c r="U164" s="192"/>
      <c r="V164" s="193"/>
      <c r="W164" s="187"/>
      <c r="X164" s="187"/>
      <c r="Y164" s="187"/>
      <c r="Z164" s="196"/>
      <c r="AC164" s="187"/>
      <c r="AD164" s="187"/>
      <c r="AE164" s="187"/>
      <c r="AF164" s="196"/>
    </row>
    <row r="165" spans="1:32" ht="17" x14ac:dyDescent="0.2">
      <c r="A165" s="181" t="s">
        <v>234</v>
      </c>
      <c r="B165" s="173" t="s">
        <v>235</v>
      </c>
      <c r="C165" s="173" t="s">
        <v>173</v>
      </c>
      <c r="D165" s="202">
        <v>63368057.420000002</v>
      </c>
      <c r="E165" s="174"/>
      <c r="F165" s="174"/>
      <c r="G165" s="202">
        <f t="shared" si="14"/>
        <v>57031251.678000003</v>
      </c>
      <c r="H165" s="212">
        <f t="shared" si="15"/>
        <v>69704863.162</v>
      </c>
      <c r="I165" s="213" t="s">
        <v>3754</v>
      </c>
      <c r="J165" s="213" t="s">
        <v>3755</v>
      </c>
      <c r="K165" s="173" t="s">
        <v>173</v>
      </c>
      <c r="L165" s="212">
        <v>63000000</v>
      </c>
      <c r="M165" s="214" t="str">
        <f t="shared" si="16"/>
        <v>YES</v>
      </c>
      <c r="N165" s="174">
        <f t="shared" si="17"/>
        <v>1</v>
      </c>
      <c r="O165" s="215"/>
      <c r="R165" s="17"/>
      <c r="S165" s="192"/>
      <c r="T165" s="192"/>
      <c r="U165" s="192"/>
      <c r="V165" s="193"/>
      <c r="W165" s="187"/>
      <c r="X165" s="187"/>
      <c r="Y165" s="187"/>
      <c r="Z165" s="196"/>
      <c r="AC165" s="187"/>
      <c r="AD165" s="187"/>
      <c r="AE165" s="187"/>
      <c r="AF165" s="196"/>
    </row>
    <row r="166" spans="1:32" ht="17" x14ac:dyDescent="0.2">
      <c r="A166" s="181" t="s">
        <v>195</v>
      </c>
      <c r="B166" s="173" t="s">
        <v>196</v>
      </c>
      <c r="C166" s="173" t="s">
        <v>173</v>
      </c>
      <c r="D166" s="202">
        <v>19880888.289999999</v>
      </c>
      <c r="E166" s="174"/>
      <c r="F166" s="174"/>
      <c r="G166" s="202">
        <f t="shared" si="14"/>
        <v>17892799.460999999</v>
      </c>
      <c r="H166" s="212">
        <f t="shared" si="15"/>
        <v>21868977.118999999</v>
      </c>
      <c r="I166" s="213" t="s">
        <v>3756</v>
      </c>
      <c r="J166" s="213" t="s">
        <v>3757</v>
      </c>
      <c r="K166" s="173" t="s">
        <v>173</v>
      </c>
      <c r="L166" s="212">
        <v>19760000</v>
      </c>
      <c r="M166" s="214" t="str">
        <f t="shared" si="16"/>
        <v>YES</v>
      </c>
      <c r="N166" s="174">
        <f t="shared" si="17"/>
        <v>1</v>
      </c>
      <c r="O166" s="215"/>
      <c r="R166" s="17"/>
      <c r="S166" s="192"/>
      <c r="T166" s="192"/>
      <c r="U166" s="192"/>
      <c r="V166" s="192"/>
      <c r="W166" s="187"/>
      <c r="X166" s="187"/>
      <c r="Y166" s="187"/>
      <c r="Z166" s="196"/>
      <c r="AC166" s="187"/>
      <c r="AD166" s="187"/>
      <c r="AE166" s="187"/>
      <c r="AF166" s="196"/>
    </row>
    <row r="167" spans="1:32" ht="17" x14ac:dyDescent="0.2">
      <c r="A167" s="181" t="s">
        <v>212</v>
      </c>
      <c r="B167" s="173" t="s">
        <v>213</v>
      </c>
      <c r="C167" s="173" t="s">
        <v>173</v>
      </c>
      <c r="D167" s="202">
        <v>67820694.450000003</v>
      </c>
      <c r="E167" s="174"/>
      <c r="F167" s="174"/>
      <c r="G167" s="202">
        <f t="shared" si="14"/>
        <v>61038625.005000003</v>
      </c>
      <c r="H167" s="212">
        <f t="shared" si="15"/>
        <v>74602763.895000011</v>
      </c>
      <c r="I167" s="213" t="s">
        <v>3758</v>
      </c>
      <c r="J167" s="213" t="s">
        <v>3759</v>
      </c>
      <c r="K167" s="173" t="s">
        <v>173</v>
      </c>
      <c r="L167" s="212">
        <v>67850000</v>
      </c>
      <c r="M167" s="214" t="str">
        <f t="shared" si="16"/>
        <v>YES</v>
      </c>
      <c r="N167" s="174">
        <f t="shared" si="17"/>
        <v>1</v>
      </c>
      <c r="O167" s="215"/>
      <c r="R167" s="17"/>
      <c r="S167" s="192"/>
      <c r="T167" s="192"/>
      <c r="U167" s="192"/>
      <c r="V167" s="192"/>
      <c r="W167" s="187"/>
      <c r="X167" s="187"/>
      <c r="Y167" s="187"/>
      <c r="Z167" s="196"/>
      <c r="AC167" s="187"/>
      <c r="AD167" s="187"/>
      <c r="AE167" s="187"/>
      <c r="AF167" s="196"/>
    </row>
    <row r="168" spans="1:32" ht="17" x14ac:dyDescent="0.2">
      <c r="A168" s="181" t="s">
        <v>214</v>
      </c>
      <c r="B168" s="173" t="s">
        <v>215</v>
      </c>
      <c r="C168" s="173" t="s">
        <v>173</v>
      </c>
      <c r="D168" s="202">
        <v>84709944.689999998</v>
      </c>
      <c r="E168" s="174"/>
      <c r="F168" s="174">
        <v>2018</v>
      </c>
      <c r="G168" s="202">
        <f t="shared" si="14"/>
        <v>76238950.221000001</v>
      </c>
      <c r="H168" s="212">
        <f t="shared" si="15"/>
        <v>93180939.159000009</v>
      </c>
      <c r="I168" s="213" t="s">
        <v>3760</v>
      </c>
      <c r="J168" s="213" t="s">
        <v>3761</v>
      </c>
      <c r="K168" s="173" t="s">
        <v>173</v>
      </c>
      <c r="L168" s="212">
        <v>85120000</v>
      </c>
      <c r="M168" s="214" t="str">
        <f t="shared" si="16"/>
        <v>YES</v>
      </c>
      <c r="N168" s="174">
        <f t="shared" si="17"/>
        <v>1</v>
      </c>
      <c r="O168" s="215"/>
      <c r="R168" s="17"/>
      <c r="S168" s="192"/>
      <c r="T168" s="192"/>
      <c r="U168" s="192"/>
      <c r="V168" s="192"/>
      <c r="W168" s="187"/>
      <c r="X168" s="187"/>
      <c r="Y168" s="187"/>
      <c r="Z168" s="196"/>
      <c r="AC168" s="187"/>
      <c r="AD168" s="187"/>
      <c r="AE168" s="187"/>
      <c r="AF168" s="196"/>
    </row>
    <row r="169" spans="1:32" ht="17" x14ac:dyDescent="0.2">
      <c r="A169" s="181" t="s">
        <v>216</v>
      </c>
      <c r="B169" s="173" t="s">
        <v>217</v>
      </c>
      <c r="C169" s="173" t="s">
        <v>173</v>
      </c>
      <c r="D169" s="202">
        <v>145693856.90000001</v>
      </c>
      <c r="E169" s="174"/>
      <c r="F169" s="174"/>
      <c r="G169" s="202">
        <f t="shared" si="14"/>
        <v>131124471.21000001</v>
      </c>
      <c r="H169" s="212">
        <f t="shared" si="15"/>
        <v>160263242.59000003</v>
      </c>
      <c r="I169" s="213" t="s">
        <v>3762</v>
      </c>
      <c r="J169" s="213" t="s">
        <v>3763</v>
      </c>
      <c r="K169" s="173" t="s">
        <v>173</v>
      </c>
      <c r="L169" s="212">
        <v>146380000</v>
      </c>
      <c r="M169" s="214" t="str">
        <f t="shared" si="16"/>
        <v>YES</v>
      </c>
      <c r="N169" s="174">
        <f t="shared" si="17"/>
        <v>1</v>
      </c>
      <c r="O169" s="215"/>
      <c r="R169" s="17"/>
      <c r="S169" s="192"/>
      <c r="T169" s="192"/>
      <c r="U169" s="192"/>
      <c r="V169" s="192"/>
      <c r="W169" s="187"/>
      <c r="X169" s="187"/>
      <c r="Y169" s="187"/>
      <c r="Z169" s="196"/>
      <c r="AC169" s="187"/>
      <c r="AD169" s="187"/>
      <c r="AE169" s="187"/>
      <c r="AF169" s="196"/>
    </row>
    <row r="170" spans="1:32" ht="17" x14ac:dyDescent="0.2">
      <c r="A170" s="181" t="s">
        <v>197</v>
      </c>
      <c r="B170" s="173" t="s">
        <v>198</v>
      </c>
      <c r="C170" s="173" t="s">
        <v>173</v>
      </c>
      <c r="D170" s="202">
        <v>9933604.1229999997</v>
      </c>
      <c r="E170" s="174"/>
      <c r="F170" s="174"/>
      <c r="G170" s="202">
        <f t="shared" si="14"/>
        <v>8940243.7106999997</v>
      </c>
      <c r="H170" s="212">
        <f t="shared" si="15"/>
        <v>10926964.5353</v>
      </c>
      <c r="I170" s="213" t="s">
        <v>3764</v>
      </c>
      <c r="J170" s="213" t="s">
        <v>3765</v>
      </c>
      <c r="K170" s="173" t="s">
        <v>173</v>
      </c>
      <c r="L170" s="212">
        <v>11310000</v>
      </c>
      <c r="M170" s="214" t="str">
        <f t="shared" si="16"/>
        <v>NO</v>
      </c>
      <c r="N170" s="174">
        <f t="shared" si="17"/>
        <v>0</v>
      </c>
      <c r="O170" s="215"/>
      <c r="R170" s="17"/>
      <c r="S170" s="192"/>
      <c r="T170" s="192"/>
      <c r="U170" s="192"/>
      <c r="V170" s="192"/>
      <c r="W170" s="187"/>
      <c r="X170" s="187"/>
      <c r="Y170" s="187"/>
      <c r="Z170" s="196"/>
      <c r="AC170" s="187"/>
      <c r="AD170" s="187"/>
      <c r="AE170" s="187"/>
      <c r="AF170" s="196"/>
    </row>
    <row r="171" spans="1:32" ht="17" x14ac:dyDescent="0.2">
      <c r="A171" s="181" t="s">
        <v>199</v>
      </c>
      <c r="B171" s="173" t="s">
        <v>200</v>
      </c>
      <c r="C171" s="173" t="s">
        <v>173</v>
      </c>
      <c r="D171" s="202">
        <v>106632106.5</v>
      </c>
      <c r="E171" s="174"/>
      <c r="F171" s="174"/>
      <c r="G171" s="202">
        <f t="shared" si="14"/>
        <v>95968895.850000009</v>
      </c>
      <c r="H171" s="212">
        <f t="shared" si="15"/>
        <v>117295317.15000001</v>
      </c>
      <c r="I171" s="213" t="s">
        <v>3766</v>
      </c>
      <c r="J171" s="213" t="s">
        <v>3767</v>
      </c>
      <c r="K171" s="173" t="s">
        <v>173</v>
      </c>
      <c r="L171" s="212">
        <v>100370000</v>
      </c>
      <c r="M171" s="214" t="str">
        <f t="shared" si="16"/>
        <v>YES</v>
      </c>
      <c r="N171" s="174">
        <f t="shared" si="17"/>
        <v>1</v>
      </c>
      <c r="O171" s="215"/>
      <c r="R171" s="17"/>
      <c r="S171" s="192"/>
      <c r="T171" s="192"/>
      <c r="U171" s="192"/>
      <c r="V171" s="192"/>
      <c r="W171" s="187"/>
      <c r="X171" s="187"/>
      <c r="Y171" s="187"/>
      <c r="Z171" s="196"/>
      <c r="AC171" s="187"/>
      <c r="AD171" s="187"/>
      <c r="AE171" s="187"/>
      <c r="AF171" s="196"/>
    </row>
    <row r="172" spans="1:32" ht="17" x14ac:dyDescent="0.2">
      <c r="A172" s="181" t="s">
        <v>201</v>
      </c>
      <c r="B172" s="173" t="s">
        <v>202</v>
      </c>
      <c r="C172" s="173" t="s">
        <v>173</v>
      </c>
      <c r="D172" s="202">
        <v>42246362.359999999</v>
      </c>
      <c r="E172" s="174"/>
      <c r="F172" s="174"/>
      <c r="G172" s="202">
        <f t="shared" si="14"/>
        <v>38021726.123999998</v>
      </c>
      <c r="H172" s="212">
        <f t="shared" si="15"/>
        <v>46470998.596000001</v>
      </c>
      <c r="I172" s="213" t="s">
        <v>3768</v>
      </c>
      <c r="J172" s="213" t="s">
        <v>3769</v>
      </c>
      <c r="K172" s="173" t="s">
        <v>173</v>
      </c>
      <c r="L172" s="212">
        <v>41140000</v>
      </c>
      <c r="M172" s="214" t="str">
        <f t="shared" si="16"/>
        <v>YES</v>
      </c>
      <c r="N172" s="174">
        <f t="shared" si="17"/>
        <v>1</v>
      </c>
      <c r="O172" s="215"/>
      <c r="R172" s="17"/>
      <c r="S172" s="192"/>
      <c r="T172" s="192"/>
      <c r="U172" s="192"/>
      <c r="V172" s="192"/>
      <c r="W172" s="187"/>
      <c r="X172" s="187"/>
      <c r="Y172" s="187"/>
      <c r="Z172" s="196"/>
      <c r="AC172" s="187"/>
      <c r="AD172" s="187"/>
      <c r="AE172" s="187"/>
      <c r="AF172" s="196"/>
    </row>
    <row r="173" spans="1:32" ht="17" x14ac:dyDescent="0.2">
      <c r="A173" s="181" t="s">
        <v>242</v>
      </c>
      <c r="B173" s="173" t="s">
        <v>243</v>
      </c>
      <c r="C173" s="173" t="s">
        <v>173</v>
      </c>
      <c r="D173" s="202">
        <v>819273666.79999995</v>
      </c>
      <c r="E173" s="174"/>
      <c r="F173" s="174"/>
      <c r="G173" s="202">
        <f t="shared" si="14"/>
        <v>737346300.12</v>
      </c>
      <c r="H173" s="212">
        <f t="shared" si="15"/>
        <v>901201033.48000002</v>
      </c>
      <c r="I173" s="213" t="s">
        <v>3770</v>
      </c>
      <c r="J173" s="213" t="s">
        <v>3771</v>
      </c>
      <c r="K173" s="173" t="s">
        <v>173</v>
      </c>
      <c r="L173" s="221">
        <v>763120000</v>
      </c>
      <c r="M173" s="214" t="str">
        <f t="shared" si="16"/>
        <v>YES</v>
      </c>
      <c r="N173" s="174">
        <f t="shared" si="17"/>
        <v>1</v>
      </c>
      <c r="O173" s="215"/>
      <c r="R173" s="17"/>
      <c r="S173" s="192"/>
      <c r="T173" s="192"/>
      <c r="U173" s="192"/>
      <c r="V173" s="192"/>
      <c r="W173" s="187"/>
      <c r="X173" s="187"/>
      <c r="Y173" s="187"/>
      <c r="Z173" s="196"/>
      <c r="AC173" s="187"/>
      <c r="AD173" s="187"/>
      <c r="AE173" s="187"/>
      <c r="AF173" s="196"/>
    </row>
    <row r="174" spans="1:32" ht="17" x14ac:dyDescent="0.2">
      <c r="A174" s="181" t="s">
        <v>489</v>
      </c>
      <c r="B174" s="173" t="s">
        <v>490</v>
      </c>
      <c r="C174" s="173" t="s">
        <v>173</v>
      </c>
      <c r="D174" s="202">
        <v>106322000</v>
      </c>
      <c r="E174" s="173">
        <v>2010</v>
      </c>
      <c r="F174" s="174"/>
      <c r="G174" s="202">
        <f t="shared" si="14"/>
        <v>95689800</v>
      </c>
      <c r="H174" s="212">
        <f t="shared" si="15"/>
        <v>116954200.00000001</v>
      </c>
      <c r="I174" s="213" t="s">
        <v>3772</v>
      </c>
      <c r="J174" s="213" t="s">
        <v>3773</v>
      </c>
      <c r="K174" s="173" t="s">
        <v>173</v>
      </c>
      <c r="L174" s="212">
        <v>98390000</v>
      </c>
      <c r="M174" s="214" t="str">
        <f t="shared" si="16"/>
        <v>YES</v>
      </c>
      <c r="N174" s="174">
        <f t="shared" si="17"/>
        <v>1</v>
      </c>
      <c r="O174" s="215"/>
      <c r="R174" s="17"/>
      <c r="S174" s="192"/>
      <c r="T174" s="192"/>
      <c r="U174" s="192"/>
      <c r="V174" s="192"/>
      <c r="W174" s="187"/>
      <c r="X174" s="187"/>
      <c r="Y174" s="187"/>
      <c r="Z174" s="196"/>
      <c r="AC174" s="187"/>
      <c r="AD174" s="187"/>
      <c r="AE174" s="187"/>
      <c r="AF174" s="196"/>
    </row>
    <row r="175" spans="1:32" ht="17" x14ac:dyDescent="0.2">
      <c r="A175" s="181" t="s">
        <v>407</v>
      </c>
      <c r="B175" s="173" t="s">
        <v>408</v>
      </c>
      <c r="C175" s="173" t="s">
        <v>173</v>
      </c>
      <c r="D175" s="202">
        <v>401146000</v>
      </c>
      <c r="E175" s="173">
        <v>2013</v>
      </c>
      <c r="F175" s="174">
        <v>2017</v>
      </c>
      <c r="G175" s="202">
        <f t="shared" si="14"/>
        <v>361031400</v>
      </c>
      <c r="H175" s="212">
        <f t="shared" si="15"/>
        <v>441260600.00000006</v>
      </c>
      <c r="I175" s="213" t="s">
        <v>3774</v>
      </c>
      <c r="J175" s="213" t="s">
        <v>3775</v>
      </c>
      <c r="K175" s="173" t="s">
        <v>173</v>
      </c>
      <c r="L175" s="212">
        <v>399800000</v>
      </c>
      <c r="M175" s="214" t="str">
        <f t="shared" si="16"/>
        <v>YES</v>
      </c>
      <c r="N175" s="174">
        <f t="shared" si="17"/>
        <v>1</v>
      </c>
      <c r="O175" s="215"/>
      <c r="R175" s="17"/>
      <c r="S175" s="192"/>
      <c r="T175" s="192"/>
      <c r="U175" s="192"/>
      <c r="V175" s="192"/>
      <c r="W175" s="187"/>
      <c r="X175" s="187"/>
      <c r="Y175" s="187"/>
      <c r="Z175" s="196"/>
      <c r="AC175" s="187"/>
      <c r="AD175" s="187"/>
      <c r="AE175" s="187"/>
      <c r="AF175" s="196"/>
    </row>
    <row r="176" spans="1:32" ht="17" x14ac:dyDescent="0.2">
      <c r="A176" s="181" t="s">
        <v>429</v>
      </c>
      <c r="B176" s="173" t="s">
        <v>430</v>
      </c>
      <c r="C176" s="173" t="s">
        <v>173</v>
      </c>
      <c r="D176" s="202">
        <v>161316340</v>
      </c>
      <c r="E176" s="173">
        <v>2014</v>
      </c>
      <c r="F176" s="174"/>
      <c r="G176" s="202">
        <f t="shared" si="14"/>
        <v>145184706</v>
      </c>
      <c r="H176" s="212">
        <f t="shared" si="15"/>
        <v>177447974</v>
      </c>
      <c r="I176" s="213" t="s">
        <v>3776</v>
      </c>
      <c r="J176" s="213" t="s">
        <v>3777</v>
      </c>
      <c r="K176" s="173" t="s">
        <v>173</v>
      </c>
      <c r="L176" s="212">
        <v>160710000</v>
      </c>
      <c r="M176" s="214" t="str">
        <f t="shared" si="16"/>
        <v>YES</v>
      </c>
      <c r="N176" s="174">
        <f t="shared" si="17"/>
        <v>1</v>
      </c>
      <c r="O176" s="215" t="s">
        <v>3704</v>
      </c>
      <c r="R176" s="17"/>
      <c r="S176" s="192"/>
      <c r="T176" s="192"/>
      <c r="U176" s="192"/>
      <c r="V176" s="192"/>
      <c r="W176" s="187"/>
      <c r="X176" s="187"/>
      <c r="Y176" s="187"/>
      <c r="Z176" s="196"/>
      <c r="AC176" s="187"/>
      <c r="AD176" s="187"/>
      <c r="AE176" s="187"/>
      <c r="AF176" s="196"/>
    </row>
    <row r="177" spans="1:32" ht="17" x14ac:dyDescent="0.2">
      <c r="A177" s="181" t="s">
        <v>431</v>
      </c>
      <c r="B177" s="173" t="s">
        <v>432</v>
      </c>
      <c r="C177" s="173" t="s">
        <v>173</v>
      </c>
      <c r="D177" s="202">
        <v>69723000</v>
      </c>
      <c r="E177" s="173">
        <v>2014</v>
      </c>
      <c r="F177" s="174"/>
      <c r="G177" s="202">
        <f t="shared" si="14"/>
        <v>62750700</v>
      </c>
      <c r="H177" s="212">
        <f t="shared" si="15"/>
        <v>76695300</v>
      </c>
      <c r="I177" s="213" t="s">
        <v>3778</v>
      </c>
      <c r="J177" s="213" t="s">
        <v>3779</v>
      </c>
      <c r="K177" s="173" t="s">
        <v>173</v>
      </c>
      <c r="L177" s="212">
        <v>69810000</v>
      </c>
      <c r="M177" s="214" t="str">
        <f t="shared" si="16"/>
        <v>YES</v>
      </c>
      <c r="N177" s="174">
        <f t="shared" si="17"/>
        <v>1</v>
      </c>
      <c r="O177" s="215" t="s">
        <v>3704</v>
      </c>
      <c r="R177" s="17"/>
      <c r="S177" s="192"/>
      <c r="T177" s="192"/>
      <c r="U177" s="192"/>
      <c r="V177" s="192"/>
      <c r="W177" s="187"/>
      <c r="X177" s="187"/>
      <c r="Y177" s="187"/>
      <c r="Z177" s="196"/>
      <c r="AC177" s="187"/>
      <c r="AD177" s="187"/>
      <c r="AE177" s="187"/>
      <c r="AF177" s="196"/>
    </row>
    <row r="178" spans="1:32" ht="17" x14ac:dyDescent="0.2">
      <c r="A178" s="181" t="s">
        <v>433</v>
      </c>
      <c r="B178" s="173" t="s">
        <v>434</v>
      </c>
      <c r="C178" s="173" t="s">
        <v>173</v>
      </c>
      <c r="D178" s="202">
        <v>79727000</v>
      </c>
      <c r="E178" s="173">
        <v>2014</v>
      </c>
      <c r="F178" s="174"/>
      <c r="G178" s="202">
        <f t="shared" si="14"/>
        <v>71754300</v>
      </c>
      <c r="H178" s="212">
        <f t="shared" si="15"/>
        <v>87699700</v>
      </c>
      <c r="I178" s="213" t="s">
        <v>3780</v>
      </c>
      <c r="J178" s="213" t="s">
        <v>3781</v>
      </c>
      <c r="K178" s="173" t="s">
        <v>173</v>
      </c>
      <c r="L178" s="212">
        <v>79890000</v>
      </c>
      <c r="M178" s="214" t="str">
        <f t="shared" si="16"/>
        <v>YES</v>
      </c>
      <c r="N178" s="174">
        <f t="shared" si="17"/>
        <v>1</v>
      </c>
      <c r="O178" s="215" t="s">
        <v>3704</v>
      </c>
      <c r="R178" s="17"/>
      <c r="S178" s="192"/>
      <c r="T178" s="192"/>
      <c r="U178" s="192"/>
      <c r="V178" s="192"/>
      <c r="W178" s="187"/>
      <c r="X178" s="187"/>
      <c r="Y178" s="187"/>
      <c r="Z178" s="196"/>
      <c r="AC178" s="187"/>
      <c r="AD178" s="187"/>
      <c r="AE178" s="187"/>
      <c r="AF178" s="196"/>
    </row>
    <row r="179" spans="1:32" ht="17" x14ac:dyDescent="0.2">
      <c r="A179" s="181" t="s">
        <v>449</v>
      </c>
      <c r="B179" s="173" t="s">
        <v>450</v>
      </c>
      <c r="C179" s="173" t="s">
        <v>173</v>
      </c>
      <c r="D179" s="202">
        <v>319997000</v>
      </c>
      <c r="E179" s="173">
        <v>2015</v>
      </c>
      <c r="F179" s="174"/>
      <c r="G179" s="202">
        <f t="shared" si="14"/>
        <v>287997300</v>
      </c>
      <c r="H179" s="212">
        <f t="shared" si="15"/>
        <v>351996700</v>
      </c>
      <c r="I179" s="213" t="s">
        <v>3782</v>
      </c>
      <c r="J179" s="213" t="s">
        <v>3783</v>
      </c>
      <c r="K179" s="173" t="s">
        <v>173</v>
      </c>
      <c r="L179" s="212">
        <v>321480000</v>
      </c>
      <c r="M179" s="214" t="str">
        <f t="shared" si="16"/>
        <v>YES</v>
      </c>
      <c r="N179" s="174">
        <f t="shared" si="17"/>
        <v>1</v>
      </c>
      <c r="O179" s="215" t="s">
        <v>3704</v>
      </c>
      <c r="R179" s="17"/>
      <c r="S179" s="192"/>
      <c r="T179" s="192"/>
      <c r="U179" s="192"/>
      <c r="V179" s="192"/>
      <c r="W179" s="187"/>
      <c r="X179" s="187"/>
      <c r="Y179" s="187"/>
      <c r="Z179" s="196"/>
      <c r="AC179" s="187"/>
      <c r="AD179" s="187"/>
      <c r="AE179" s="187"/>
      <c r="AF179" s="196"/>
    </row>
    <row r="180" spans="1:32" ht="17" x14ac:dyDescent="0.2">
      <c r="A180" s="181" t="s">
        <v>451</v>
      </c>
      <c r="B180" s="173" t="s">
        <v>452</v>
      </c>
      <c r="C180" s="173" t="s">
        <v>173</v>
      </c>
      <c r="D180" s="202">
        <v>184763000</v>
      </c>
      <c r="E180" s="173">
        <v>2015</v>
      </c>
      <c r="F180" s="174"/>
      <c r="G180" s="202">
        <f t="shared" si="14"/>
        <v>166286700</v>
      </c>
      <c r="H180" s="212">
        <f t="shared" si="15"/>
        <v>203239300.00000003</v>
      </c>
      <c r="I180" s="213" t="s">
        <v>3784</v>
      </c>
      <c r="J180" s="213" t="s">
        <v>3785</v>
      </c>
      <c r="K180" s="173" t="s">
        <v>173</v>
      </c>
      <c r="L180" s="212">
        <v>196230000</v>
      </c>
      <c r="M180" s="214" t="str">
        <f t="shared" si="16"/>
        <v>YES</v>
      </c>
      <c r="N180" s="174">
        <f t="shared" si="17"/>
        <v>1</v>
      </c>
      <c r="O180" s="215" t="s">
        <v>3704</v>
      </c>
      <c r="R180" s="17"/>
      <c r="S180" s="192"/>
      <c r="T180" s="192"/>
      <c r="U180" s="192"/>
      <c r="V180" s="192"/>
      <c r="W180" s="187"/>
      <c r="X180" s="187"/>
      <c r="Y180" s="187"/>
      <c r="Z180" s="196"/>
      <c r="AC180" s="187"/>
      <c r="AD180" s="187"/>
      <c r="AE180" s="187"/>
      <c r="AF180" s="196"/>
    </row>
    <row r="181" spans="1:32" ht="17" x14ac:dyDescent="0.2">
      <c r="A181" s="181" t="s">
        <v>453</v>
      </c>
      <c r="B181" s="173" t="s">
        <v>454</v>
      </c>
      <c r="C181" s="173" t="s">
        <v>173</v>
      </c>
      <c r="D181" s="202">
        <v>314185409</v>
      </c>
      <c r="E181" s="173">
        <v>2015</v>
      </c>
      <c r="F181" s="174">
        <v>2020</v>
      </c>
      <c r="G181" s="202">
        <f t="shared" si="14"/>
        <v>282766868.10000002</v>
      </c>
      <c r="H181" s="212">
        <f t="shared" si="15"/>
        <v>345603949.90000004</v>
      </c>
      <c r="I181" s="213" t="s">
        <v>3786</v>
      </c>
      <c r="J181" s="213" t="s">
        <v>3787</v>
      </c>
      <c r="K181" s="173" t="s">
        <v>173</v>
      </c>
      <c r="L181" s="212">
        <v>313580000</v>
      </c>
      <c r="M181" s="214" t="str">
        <f t="shared" si="16"/>
        <v>YES</v>
      </c>
      <c r="N181" s="174">
        <f t="shared" si="17"/>
        <v>1</v>
      </c>
      <c r="O181" s="215" t="s">
        <v>3704</v>
      </c>
      <c r="R181" s="17"/>
      <c r="S181" s="192"/>
      <c r="T181" s="192"/>
      <c r="U181" s="192"/>
      <c r="V181" s="192"/>
      <c r="W181" s="187"/>
      <c r="X181" s="187"/>
      <c r="Y181" s="187"/>
      <c r="Z181" s="196"/>
      <c r="AC181" s="187"/>
      <c r="AD181" s="187"/>
      <c r="AE181" s="187"/>
      <c r="AF181" s="196"/>
    </row>
    <row r="182" spans="1:32" ht="17" x14ac:dyDescent="0.2">
      <c r="A182" s="181" t="s">
        <v>469</v>
      </c>
      <c r="B182" s="173" t="s">
        <v>470</v>
      </c>
      <c r="C182" s="173" t="s">
        <v>173</v>
      </c>
      <c r="D182" s="202">
        <v>426075000</v>
      </c>
      <c r="E182" s="173">
        <v>2016</v>
      </c>
      <c r="F182" s="174"/>
      <c r="G182" s="202">
        <f t="shared" si="14"/>
        <v>383467500</v>
      </c>
      <c r="H182" s="212">
        <f t="shared" si="15"/>
        <v>468682500.00000006</v>
      </c>
      <c r="I182" s="213" t="s">
        <v>3788</v>
      </c>
      <c r="J182" s="213" t="s">
        <v>3789</v>
      </c>
      <c r="K182" s="173" t="s">
        <v>173</v>
      </c>
      <c r="L182" s="212">
        <v>419420000</v>
      </c>
      <c r="M182" s="214" t="str">
        <f t="shared" si="16"/>
        <v>YES</v>
      </c>
      <c r="N182" s="174">
        <f t="shared" si="17"/>
        <v>1</v>
      </c>
      <c r="O182" s="215" t="s">
        <v>3704</v>
      </c>
      <c r="R182" s="17"/>
      <c r="S182" s="192"/>
      <c r="T182" s="192"/>
      <c r="U182" s="192"/>
      <c r="V182" s="192"/>
      <c r="W182" s="187"/>
      <c r="X182" s="187"/>
      <c r="Y182" s="187"/>
      <c r="Z182" s="196"/>
      <c r="AC182" s="187"/>
      <c r="AD182" s="187"/>
      <c r="AE182" s="187"/>
      <c r="AF182" s="196"/>
    </row>
    <row r="183" spans="1:32" ht="17" x14ac:dyDescent="0.2">
      <c r="A183" s="181" t="s">
        <v>491</v>
      </c>
      <c r="B183" s="173" t="s">
        <v>492</v>
      </c>
      <c r="C183" s="173" t="s">
        <v>173</v>
      </c>
      <c r="D183" s="202">
        <v>209004401</v>
      </c>
      <c r="E183" s="173">
        <v>2017</v>
      </c>
      <c r="F183" s="174">
        <v>2018</v>
      </c>
      <c r="G183" s="202">
        <f t="shared" si="14"/>
        <v>188103960.90000001</v>
      </c>
      <c r="H183" s="212">
        <f t="shared" si="15"/>
        <v>229904841.10000002</v>
      </c>
      <c r="I183" s="213" t="s">
        <v>3790</v>
      </c>
      <c r="J183" s="213" t="s">
        <v>3791</v>
      </c>
      <c r="K183" s="173" t="s">
        <v>173</v>
      </c>
      <c r="L183" s="212">
        <v>209800000</v>
      </c>
      <c r="M183" s="214" t="str">
        <f t="shared" si="16"/>
        <v>YES</v>
      </c>
      <c r="N183" s="174">
        <f t="shared" si="17"/>
        <v>1</v>
      </c>
      <c r="O183" s="215" t="s">
        <v>3704</v>
      </c>
      <c r="R183" s="17"/>
      <c r="S183" s="192"/>
      <c r="T183" s="192"/>
      <c r="U183" s="192"/>
      <c r="V183" s="192"/>
      <c r="W183" s="187"/>
      <c r="X183" s="187"/>
      <c r="Y183" s="187"/>
      <c r="Z183" s="196"/>
      <c r="AC183" s="187"/>
      <c r="AD183" s="187"/>
      <c r="AE183" s="187"/>
      <c r="AF183" s="196"/>
    </row>
    <row r="184" spans="1:32" ht="17" x14ac:dyDescent="0.2">
      <c r="A184" s="181" t="s">
        <v>493</v>
      </c>
      <c r="B184" s="173" t="s">
        <v>494</v>
      </c>
      <c r="C184" s="173" t="s">
        <v>173</v>
      </c>
      <c r="D184" s="202">
        <v>535014000</v>
      </c>
      <c r="E184" s="173">
        <v>2017</v>
      </c>
      <c r="F184" s="174">
        <v>2021</v>
      </c>
      <c r="G184" s="202">
        <f t="shared" si="14"/>
        <v>481512600</v>
      </c>
      <c r="H184" s="212">
        <f t="shared" si="15"/>
        <v>588515400</v>
      </c>
      <c r="I184" s="213" t="s">
        <v>3792</v>
      </c>
      <c r="J184" s="213" t="s">
        <v>3793</v>
      </c>
      <c r="K184" s="173" t="s">
        <v>173</v>
      </c>
      <c r="L184" s="212">
        <v>539190000</v>
      </c>
      <c r="M184" s="214" t="str">
        <f t="shared" si="16"/>
        <v>YES</v>
      </c>
      <c r="N184" s="174">
        <f t="shared" si="17"/>
        <v>1</v>
      </c>
      <c r="O184" s="215" t="s">
        <v>3704</v>
      </c>
      <c r="R184" s="17"/>
      <c r="S184" s="192"/>
      <c r="T184" s="192"/>
      <c r="U184" s="192"/>
      <c r="V184" s="192"/>
      <c r="W184" s="187"/>
      <c r="X184" s="187"/>
      <c r="Y184" s="187"/>
      <c r="Z184" s="196"/>
      <c r="AC184" s="187"/>
      <c r="AD184" s="187"/>
      <c r="AE184" s="187"/>
      <c r="AF184" s="196"/>
    </row>
    <row r="185" spans="1:32" ht="17" x14ac:dyDescent="0.2">
      <c r="A185" s="181" t="s">
        <v>495</v>
      </c>
      <c r="B185" s="173" t="s">
        <v>496</v>
      </c>
      <c r="C185" s="173" t="s">
        <v>173</v>
      </c>
      <c r="D185" s="202">
        <v>130710000</v>
      </c>
      <c r="E185" s="173">
        <v>2017</v>
      </c>
      <c r="F185" s="174"/>
      <c r="G185" s="202">
        <f t="shared" si="14"/>
        <v>117639000</v>
      </c>
      <c r="H185" s="212">
        <f t="shared" si="15"/>
        <v>143781000</v>
      </c>
      <c r="I185" s="213" t="s">
        <v>3794</v>
      </c>
      <c r="J185" s="213" t="s">
        <v>3795</v>
      </c>
      <c r="K185" s="173" t="s">
        <v>173</v>
      </c>
      <c r="L185" s="212">
        <v>118840000</v>
      </c>
      <c r="M185" s="214" t="str">
        <f t="shared" si="16"/>
        <v>YES</v>
      </c>
      <c r="N185" s="174">
        <f t="shared" si="17"/>
        <v>1</v>
      </c>
      <c r="O185" s="215" t="s">
        <v>3704</v>
      </c>
      <c r="R185" s="17"/>
      <c r="S185" s="192"/>
      <c r="T185" s="192"/>
      <c r="U185" s="192"/>
      <c r="V185" s="192"/>
      <c r="W185" s="187"/>
      <c r="X185" s="187"/>
      <c r="Y185" s="187"/>
      <c r="Z185" s="196"/>
      <c r="AC185" s="187"/>
      <c r="AD185" s="187"/>
      <c r="AE185" s="187"/>
      <c r="AF185" s="196"/>
    </row>
    <row r="186" spans="1:32" ht="17" x14ac:dyDescent="0.2">
      <c r="A186" s="181" t="s">
        <v>516</v>
      </c>
      <c r="B186" s="173" t="s">
        <v>517</v>
      </c>
      <c r="C186" s="173" t="s">
        <v>173</v>
      </c>
      <c r="D186" s="202">
        <v>406501000</v>
      </c>
      <c r="E186" s="173">
        <v>2017</v>
      </c>
      <c r="F186" s="174"/>
      <c r="G186" s="202">
        <f t="shared" si="14"/>
        <v>365850900</v>
      </c>
      <c r="H186" s="212">
        <f t="shared" si="15"/>
        <v>447151100.00000006</v>
      </c>
      <c r="I186" s="213" t="s">
        <v>3796</v>
      </c>
      <c r="J186" s="213" t="s">
        <v>3797</v>
      </c>
      <c r="K186" s="173" t="s">
        <v>173</v>
      </c>
      <c r="L186" s="212">
        <v>410240000</v>
      </c>
      <c r="M186" s="214" t="str">
        <f t="shared" si="16"/>
        <v>YES</v>
      </c>
      <c r="N186" s="174">
        <f t="shared" si="17"/>
        <v>1</v>
      </c>
      <c r="O186" s="215" t="s">
        <v>3704</v>
      </c>
      <c r="R186" s="17"/>
      <c r="S186" s="192"/>
      <c r="T186" s="192"/>
      <c r="U186" s="192"/>
      <c r="V186" s="192"/>
      <c r="W186" s="187"/>
      <c r="X186" s="187"/>
      <c r="Y186" s="187"/>
      <c r="Z186" s="196"/>
      <c r="AC186" s="187"/>
      <c r="AD186" s="187"/>
      <c r="AE186" s="187"/>
      <c r="AF186" s="196"/>
    </row>
    <row r="187" spans="1:32" ht="17" x14ac:dyDescent="0.2">
      <c r="A187" s="181" t="s">
        <v>536</v>
      </c>
      <c r="B187" s="173" t="s">
        <v>537</v>
      </c>
      <c r="C187" s="173" t="s">
        <v>173</v>
      </c>
      <c r="D187" s="202">
        <v>131735861</v>
      </c>
      <c r="E187" s="173">
        <v>2018</v>
      </c>
      <c r="F187" s="174">
        <v>2020</v>
      </c>
      <c r="G187" s="202">
        <f t="shared" si="14"/>
        <v>118562274.90000001</v>
      </c>
      <c r="H187" s="212">
        <f t="shared" si="15"/>
        <v>144909447.10000002</v>
      </c>
      <c r="I187" s="213" t="s">
        <v>3798</v>
      </c>
      <c r="J187" s="213" t="s">
        <v>3799</v>
      </c>
      <c r="K187" s="173" t="s">
        <v>173</v>
      </c>
      <c r="L187" s="212">
        <v>119230000</v>
      </c>
      <c r="M187" s="214" t="str">
        <f t="shared" si="16"/>
        <v>YES</v>
      </c>
      <c r="N187" s="174">
        <f t="shared" si="17"/>
        <v>1</v>
      </c>
      <c r="O187" s="215" t="s">
        <v>3704</v>
      </c>
      <c r="R187" s="17"/>
      <c r="S187" s="192"/>
      <c r="T187" s="192"/>
      <c r="U187" s="192"/>
      <c r="V187" s="192"/>
      <c r="W187" s="187"/>
      <c r="X187" s="187"/>
      <c r="Y187" s="187"/>
      <c r="Z187" s="196"/>
      <c r="AC187" s="187"/>
      <c r="AD187" s="187"/>
      <c r="AE187" s="187"/>
      <c r="AF187" s="196"/>
    </row>
    <row r="188" spans="1:32" ht="17" x14ac:dyDescent="0.2">
      <c r="A188" s="181" t="s">
        <v>534</v>
      </c>
      <c r="B188" s="173" t="s">
        <v>535</v>
      </c>
      <c r="C188" s="173" t="s">
        <v>173</v>
      </c>
      <c r="D188" s="202">
        <v>21045000</v>
      </c>
      <c r="E188" s="173">
        <v>2014</v>
      </c>
      <c r="F188" s="174"/>
      <c r="G188" s="202">
        <f t="shared" si="14"/>
        <v>18940500</v>
      </c>
      <c r="H188" s="212">
        <f t="shared" si="15"/>
        <v>23149500.000000004</v>
      </c>
      <c r="I188" s="213" t="s">
        <v>3800</v>
      </c>
      <c r="J188" s="213" t="s">
        <v>3801</v>
      </c>
      <c r="K188" s="173" t="s">
        <v>173</v>
      </c>
      <c r="L188" s="212">
        <v>21080000</v>
      </c>
      <c r="M188" s="214" t="str">
        <f t="shared" si="16"/>
        <v>YES</v>
      </c>
      <c r="N188" s="174">
        <f t="shared" si="17"/>
        <v>1</v>
      </c>
      <c r="O188" s="215" t="s">
        <v>3704</v>
      </c>
      <c r="R188" s="17"/>
      <c r="S188" s="192"/>
      <c r="T188" s="192"/>
      <c r="U188" s="192"/>
      <c r="V188" s="192"/>
      <c r="W188" s="187"/>
      <c r="X188" s="187"/>
      <c r="Y188" s="187"/>
      <c r="Z188" s="196"/>
      <c r="AC188" s="187"/>
      <c r="AD188" s="187"/>
      <c r="AE188" s="187"/>
      <c r="AF188" s="196"/>
    </row>
    <row r="189" spans="1:32" ht="17" x14ac:dyDescent="0.2">
      <c r="A189" s="181" t="s">
        <v>554</v>
      </c>
      <c r="B189" s="173" t="s">
        <v>555</v>
      </c>
      <c r="C189" s="173" t="s">
        <v>173</v>
      </c>
      <c r="D189" s="202">
        <v>152937000</v>
      </c>
      <c r="E189" s="173">
        <v>2020</v>
      </c>
      <c r="F189" s="174"/>
      <c r="G189" s="202">
        <f t="shared" si="14"/>
        <v>137643300</v>
      </c>
      <c r="H189" s="212">
        <f t="shared" si="15"/>
        <v>168230700</v>
      </c>
      <c r="I189" s="213" t="s">
        <v>3802</v>
      </c>
      <c r="J189" s="213" t="s">
        <v>3803</v>
      </c>
      <c r="K189" s="173" t="s">
        <v>173</v>
      </c>
      <c r="L189" s="212">
        <v>124830000</v>
      </c>
      <c r="M189" s="214" t="str">
        <f t="shared" si="16"/>
        <v>NO</v>
      </c>
      <c r="N189" s="174">
        <f t="shared" si="17"/>
        <v>0</v>
      </c>
      <c r="O189" s="215"/>
      <c r="R189" s="17"/>
      <c r="S189" s="192"/>
      <c r="T189" s="192"/>
      <c r="U189" s="192"/>
      <c r="V189" s="192"/>
      <c r="W189" s="187"/>
      <c r="X189" s="187"/>
      <c r="Y189" s="187"/>
      <c r="Z189" s="197"/>
      <c r="AC189" s="187"/>
      <c r="AD189" s="187"/>
      <c r="AE189" s="187"/>
      <c r="AF189" s="196"/>
    </row>
    <row r="190" spans="1:32" ht="17" x14ac:dyDescent="0.2">
      <c r="A190" s="181" t="s">
        <v>556</v>
      </c>
      <c r="B190" s="173" t="s">
        <v>557</v>
      </c>
      <c r="C190" s="173" t="s">
        <v>173</v>
      </c>
      <c r="D190" s="202">
        <v>326973000</v>
      </c>
      <c r="E190" s="173">
        <v>2020</v>
      </c>
      <c r="F190" s="174"/>
      <c r="G190" s="202">
        <f t="shared" si="14"/>
        <v>294275700</v>
      </c>
      <c r="H190" s="212">
        <f t="shared" si="15"/>
        <v>359670300</v>
      </c>
      <c r="I190" s="213" t="s">
        <v>3804</v>
      </c>
      <c r="J190" s="213" t="s">
        <v>3805</v>
      </c>
      <c r="K190" s="173" t="s">
        <v>173</v>
      </c>
      <c r="L190" s="212">
        <v>303170000</v>
      </c>
      <c r="M190" s="214" t="str">
        <f t="shared" si="16"/>
        <v>YES</v>
      </c>
      <c r="N190" s="174">
        <f t="shared" si="17"/>
        <v>1</v>
      </c>
      <c r="O190" s="215"/>
      <c r="R190" s="17"/>
      <c r="S190" s="192"/>
      <c r="T190" s="192"/>
      <c r="U190" s="192"/>
      <c r="V190" s="192"/>
      <c r="W190" s="187"/>
      <c r="X190" s="187"/>
      <c r="Y190" s="187"/>
      <c r="Z190" s="196"/>
      <c r="AC190" s="187"/>
      <c r="AD190" s="187"/>
      <c r="AE190" s="187"/>
      <c r="AF190" s="196"/>
    </row>
    <row r="191" spans="1:32" ht="17" x14ac:dyDescent="0.2">
      <c r="A191" s="181" t="s">
        <v>246</v>
      </c>
      <c r="B191" s="173" t="s">
        <v>247</v>
      </c>
      <c r="C191" s="173" t="s">
        <v>248</v>
      </c>
      <c r="D191" s="202">
        <v>63146135.700000003</v>
      </c>
      <c r="E191" s="174"/>
      <c r="F191" s="174"/>
      <c r="G191" s="202">
        <f t="shared" si="14"/>
        <v>56831522.130000003</v>
      </c>
      <c r="H191" s="212">
        <f t="shared" si="15"/>
        <v>69460749.270000011</v>
      </c>
      <c r="I191" s="213" t="s">
        <v>3806</v>
      </c>
      <c r="J191" s="213" t="s">
        <v>3807</v>
      </c>
      <c r="K191" s="173" t="s">
        <v>248</v>
      </c>
      <c r="L191" s="212">
        <v>63240000</v>
      </c>
      <c r="M191" s="214" t="str">
        <f t="shared" si="16"/>
        <v>YES</v>
      </c>
      <c r="N191" s="174">
        <f t="shared" si="17"/>
        <v>1</v>
      </c>
      <c r="O191" s="215" t="s">
        <v>3704</v>
      </c>
      <c r="R191" s="17"/>
      <c r="S191" s="192"/>
      <c r="T191" s="192"/>
      <c r="U191" s="192"/>
      <c r="V191" s="192"/>
      <c r="W191" s="187"/>
      <c r="X191" s="187"/>
      <c r="Y191" s="187"/>
      <c r="Z191" s="196"/>
      <c r="AC191" s="187"/>
      <c r="AD191" s="187"/>
      <c r="AE191" s="187"/>
      <c r="AF191" s="196"/>
    </row>
    <row r="192" spans="1:32" ht="17" x14ac:dyDescent="0.2">
      <c r="A192" s="181" t="s">
        <v>255</v>
      </c>
      <c r="B192" s="173" t="s">
        <v>256</v>
      </c>
      <c r="C192" s="173" t="s">
        <v>248</v>
      </c>
      <c r="D192" s="202">
        <v>232344750.5</v>
      </c>
      <c r="E192" s="174"/>
      <c r="F192" s="174"/>
      <c r="G192" s="202">
        <f t="shared" si="14"/>
        <v>209110275.45000002</v>
      </c>
      <c r="H192" s="212">
        <f t="shared" si="15"/>
        <v>255579225.55000001</v>
      </c>
      <c r="I192" s="173" t="s">
        <v>2161</v>
      </c>
      <c r="J192" s="173" t="s">
        <v>2162</v>
      </c>
      <c r="K192" s="173" t="s">
        <v>248</v>
      </c>
      <c r="L192" s="212">
        <v>237538064</v>
      </c>
      <c r="M192" s="214" t="str">
        <f t="shared" ref="M192:M208" si="18">IF(AND(L192&gt;G192,L192&lt;H192),"YES","NO")</f>
        <v>YES</v>
      </c>
      <c r="N192" s="174">
        <f t="shared" ref="N192:N208" si="19">IF(M192="YES",1,0)</f>
        <v>1</v>
      </c>
      <c r="O192" s="215"/>
      <c r="R192" s="17"/>
      <c r="S192" s="192"/>
      <c r="T192" s="192"/>
      <c r="U192" s="192"/>
      <c r="V192" s="192"/>
      <c r="W192" s="187"/>
      <c r="X192" s="187"/>
      <c r="Y192" s="187"/>
      <c r="Z192" s="196"/>
      <c r="AC192" s="187"/>
      <c r="AD192" s="187"/>
      <c r="AE192" s="187"/>
      <c r="AF192" s="196"/>
    </row>
    <row r="193" spans="1:32" ht="17" x14ac:dyDescent="0.2">
      <c r="A193" s="181" t="s">
        <v>263</v>
      </c>
      <c r="B193" s="173" t="s">
        <v>264</v>
      </c>
      <c r="C193" s="173" t="s">
        <v>248</v>
      </c>
      <c r="D193" s="202">
        <v>78588934.640000001</v>
      </c>
      <c r="E193" s="174"/>
      <c r="F193" s="174"/>
      <c r="G193" s="202">
        <f t="shared" si="14"/>
        <v>70730041.175999999</v>
      </c>
      <c r="H193" s="212">
        <f t="shared" si="15"/>
        <v>86447828.104000002</v>
      </c>
      <c r="I193" s="173" t="s">
        <v>1897</v>
      </c>
      <c r="J193" s="173" t="s">
        <v>1898</v>
      </c>
      <c r="K193" s="173" t="s">
        <v>248</v>
      </c>
      <c r="L193" s="212">
        <v>80212104</v>
      </c>
      <c r="M193" s="214" t="str">
        <f t="shared" si="18"/>
        <v>YES</v>
      </c>
      <c r="N193" s="174">
        <f t="shared" si="19"/>
        <v>1</v>
      </c>
      <c r="O193" s="215"/>
      <c r="R193" s="17"/>
      <c r="S193" s="192"/>
      <c r="T193" s="192"/>
      <c r="U193" s="192"/>
      <c r="V193" s="192"/>
      <c r="W193" s="187"/>
      <c r="X193" s="187"/>
      <c r="Y193" s="187"/>
      <c r="Z193" s="196"/>
      <c r="AC193" s="187"/>
      <c r="AD193" s="187"/>
      <c r="AE193" s="187"/>
      <c r="AF193" s="196"/>
    </row>
    <row r="194" spans="1:32" ht="17" x14ac:dyDescent="0.2">
      <c r="A194" s="181" t="s">
        <v>271</v>
      </c>
      <c r="B194" s="173" t="s">
        <v>272</v>
      </c>
      <c r="C194" s="173" t="s">
        <v>248</v>
      </c>
      <c r="D194" s="202">
        <v>27946121.539999999</v>
      </c>
      <c r="E194" s="174"/>
      <c r="F194" s="174"/>
      <c r="G194" s="202">
        <f t="shared" si="14"/>
        <v>25151509.386</v>
      </c>
      <c r="H194" s="212">
        <f t="shared" si="15"/>
        <v>30740733.694000002</v>
      </c>
      <c r="I194" s="213" t="s">
        <v>3808</v>
      </c>
      <c r="J194" s="213" t="s">
        <v>3809</v>
      </c>
      <c r="K194" s="173" t="s">
        <v>248</v>
      </c>
      <c r="L194" s="212">
        <v>28860000</v>
      </c>
      <c r="M194" s="214" t="str">
        <f t="shared" si="18"/>
        <v>YES</v>
      </c>
      <c r="N194" s="174">
        <f t="shared" si="19"/>
        <v>1</v>
      </c>
      <c r="O194" s="215" t="s">
        <v>3704</v>
      </c>
      <c r="R194" s="17"/>
      <c r="S194" s="192"/>
      <c r="T194" s="192"/>
      <c r="U194" s="192"/>
      <c r="V194" s="192"/>
      <c r="W194" s="187"/>
      <c r="X194" s="187"/>
      <c r="Y194" s="187"/>
      <c r="Z194" s="196"/>
      <c r="AC194" s="187"/>
      <c r="AD194" s="187"/>
      <c r="AE194" s="187"/>
      <c r="AF194" s="196"/>
    </row>
    <row r="195" spans="1:32" ht="17" x14ac:dyDescent="0.2">
      <c r="A195" s="181" t="s">
        <v>261</v>
      </c>
      <c r="B195" s="173" t="s">
        <v>262</v>
      </c>
      <c r="C195" s="173" t="s">
        <v>248</v>
      </c>
      <c r="D195" s="202">
        <v>13992681.01</v>
      </c>
      <c r="E195" s="174"/>
      <c r="F195" s="174"/>
      <c r="G195" s="202">
        <f t="shared" ref="G195:G255" si="20">D195*0.9</f>
        <v>12593412.909</v>
      </c>
      <c r="H195" s="212">
        <f t="shared" ref="H195:H255" si="21">D195*1.1</f>
        <v>15391949.111000001</v>
      </c>
      <c r="I195" s="213" t="s">
        <v>3810</v>
      </c>
      <c r="J195" s="213" t="s">
        <v>3811</v>
      </c>
      <c r="K195" s="173" t="s">
        <v>248</v>
      </c>
      <c r="L195" s="212">
        <v>14040000</v>
      </c>
      <c r="M195" s="214" t="str">
        <f t="shared" si="18"/>
        <v>YES</v>
      </c>
      <c r="N195" s="174">
        <f t="shared" si="19"/>
        <v>1</v>
      </c>
      <c r="O195" s="215" t="s">
        <v>3704</v>
      </c>
      <c r="R195" s="17"/>
      <c r="S195" s="192"/>
      <c r="T195" s="192"/>
      <c r="U195" s="192"/>
      <c r="V195" s="192"/>
      <c r="W195" s="187"/>
      <c r="X195" s="187"/>
      <c r="Y195" s="187"/>
      <c r="Z195" s="196"/>
      <c r="AC195" s="187"/>
      <c r="AD195" s="187"/>
      <c r="AE195" s="187"/>
      <c r="AF195" s="196"/>
    </row>
    <row r="196" spans="1:32" ht="17" x14ac:dyDescent="0.2">
      <c r="A196" s="181" t="s">
        <v>253</v>
      </c>
      <c r="B196" s="173" t="s">
        <v>254</v>
      </c>
      <c r="C196" s="173" t="s">
        <v>248</v>
      </c>
      <c r="D196" s="202">
        <v>33434679.600000001</v>
      </c>
      <c r="E196" s="174"/>
      <c r="F196" s="174"/>
      <c r="G196" s="202">
        <f t="shared" si="20"/>
        <v>30091211.640000001</v>
      </c>
      <c r="H196" s="212">
        <f t="shared" si="21"/>
        <v>36778147.560000002</v>
      </c>
      <c r="I196" s="213" t="s">
        <v>3812</v>
      </c>
      <c r="J196" s="213" t="s">
        <v>3813</v>
      </c>
      <c r="K196" s="173" t="s">
        <v>248</v>
      </c>
      <c r="L196" s="212">
        <v>35210000</v>
      </c>
      <c r="M196" s="214" t="str">
        <f t="shared" si="18"/>
        <v>YES</v>
      </c>
      <c r="N196" s="174">
        <f t="shared" si="19"/>
        <v>1</v>
      </c>
      <c r="O196" s="215"/>
      <c r="R196" s="17"/>
      <c r="S196" s="192"/>
      <c r="T196" s="192"/>
      <c r="U196" s="192"/>
      <c r="V196" s="192"/>
      <c r="W196" s="187"/>
      <c r="X196" s="187"/>
      <c r="Y196" s="187"/>
      <c r="Z196" s="196"/>
      <c r="AC196" s="187"/>
      <c r="AD196" s="187"/>
      <c r="AE196" s="187"/>
      <c r="AF196" s="196"/>
    </row>
    <row r="197" spans="1:32" ht="17" x14ac:dyDescent="0.2">
      <c r="A197" s="181" t="s">
        <v>257</v>
      </c>
      <c r="B197" s="173" t="s">
        <v>258</v>
      </c>
      <c r="C197" s="173" t="s">
        <v>248</v>
      </c>
      <c r="D197" s="202">
        <v>424125983.39999998</v>
      </c>
      <c r="E197" s="174"/>
      <c r="F197" s="174"/>
      <c r="G197" s="202">
        <f t="shared" si="20"/>
        <v>381713385.06</v>
      </c>
      <c r="H197" s="212">
        <f t="shared" si="21"/>
        <v>466538581.74000001</v>
      </c>
      <c r="I197" s="213" t="s">
        <v>3814</v>
      </c>
      <c r="J197" s="213" t="s">
        <v>2138</v>
      </c>
      <c r="K197" s="173" t="s">
        <v>248</v>
      </c>
      <c r="L197" s="212">
        <v>426280000</v>
      </c>
      <c r="M197" s="214" t="str">
        <f t="shared" si="18"/>
        <v>YES</v>
      </c>
      <c r="N197" s="174">
        <f t="shared" si="19"/>
        <v>1</v>
      </c>
      <c r="O197" s="215" t="s">
        <v>3704</v>
      </c>
      <c r="R197" s="17"/>
      <c r="S197" s="192"/>
      <c r="T197" s="192"/>
      <c r="U197" s="192"/>
      <c r="V197" s="192"/>
      <c r="W197" s="187"/>
      <c r="X197" s="187"/>
      <c r="Y197" s="187"/>
      <c r="Z197" s="196"/>
      <c r="AC197" s="187"/>
      <c r="AD197" s="187"/>
      <c r="AE197" s="187"/>
      <c r="AF197" s="196"/>
    </row>
    <row r="198" spans="1:32" ht="17" x14ac:dyDescent="0.2">
      <c r="A198" s="181" t="s">
        <v>265</v>
      </c>
      <c r="B198" s="173" t="s">
        <v>266</v>
      </c>
      <c r="C198" s="173" t="s">
        <v>248</v>
      </c>
      <c r="D198" s="202">
        <v>119235102.3</v>
      </c>
      <c r="E198" s="174"/>
      <c r="F198" s="174"/>
      <c r="G198" s="202">
        <f t="shared" si="20"/>
        <v>107311592.06999999</v>
      </c>
      <c r="H198" s="212">
        <f t="shared" si="21"/>
        <v>131158612.53</v>
      </c>
      <c r="I198" s="213" t="s">
        <v>3815</v>
      </c>
      <c r="J198" s="213" t="s">
        <v>3816</v>
      </c>
      <c r="K198" s="173" t="s">
        <v>248</v>
      </c>
      <c r="L198" s="212">
        <v>121930000</v>
      </c>
      <c r="M198" s="214" t="str">
        <f t="shared" si="18"/>
        <v>YES</v>
      </c>
      <c r="N198" s="174">
        <f t="shared" si="19"/>
        <v>1</v>
      </c>
      <c r="O198" s="215"/>
      <c r="R198" s="17"/>
      <c r="S198" s="192"/>
      <c r="T198" s="192"/>
      <c r="U198" s="192"/>
      <c r="V198" s="192"/>
      <c r="W198" s="187"/>
      <c r="X198" s="187"/>
      <c r="Y198" s="187"/>
      <c r="Z198" s="196"/>
      <c r="AC198" s="187"/>
      <c r="AD198" s="187"/>
      <c r="AE198" s="187"/>
      <c r="AF198" s="196"/>
    </row>
    <row r="199" spans="1:32" ht="17" x14ac:dyDescent="0.2">
      <c r="A199" s="204" t="s">
        <v>259</v>
      </c>
      <c r="B199" s="176" t="s">
        <v>260</v>
      </c>
      <c r="C199" s="176" t="s">
        <v>248</v>
      </c>
      <c r="D199" s="223">
        <v>421028895.19999999</v>
      </c>
      <c r="E199" s="224"/>
      <c r="F199" s="224"/>
      <c r="G199" s="223">
        <f t="shared" si="20"/>
        <v>378926005.68000001</v>
      </c>
      <c r="H199" s="216">
        <f t="shared" si="21"/>
        <v>463131784.72000003</v>
      </c>
      <c r="I199" s="176" t="s">
        <v>3817</v>
      </c>
      <c r="J199" s="176"/>
      <c r="K199" s="176" t="s">
        <v>248</v>
      </c>
      <c r="L199" s="216"/>
      <c r="M199" s="225" t="str">
        <f t="shared" si="18"/>
        <v>NO</v>
      </c>
      <c r="N199" s="174">
        <f t="shared" si="19"/>
        <v>0</v>
      </c>
      <c r="O199" s="215"/>
      <c r="R199" s="17"/>
      <c r="S199" s="192"/>
      <c r="T199" s="192"/>
      <c r="U199" s="192"/>
      <c r="V199" s="192"/>
      <c r="W199" s="187"/>
      <c r="X199" s="187"/>
      <c r="Y199" s="187"/>
      <c r="Z199" s="196"/>
      <c r="AC199" s="187"/>
      <c r="AD199" s="187"/>
      <c r="AE199" s="187"/>
      <c r="AF199" s="196"/>
    </row>
    <row r="200" spans="1:32" ht="17" x14ac:dyDescent="0.2">
      <c r="A200" s="181" t="s">
        <v>251</v>
      </c>
      <c r="B200" s="173" t="s">
        <v>252</v>
      </c>
      <c r="C200" s="173" t="s">
        <v>248</v>
      </c>
      <c r="D200" s="202">
        <v>404779444.5</v>
      </c>
      <c r="E200" s="174"/>
      <c r="F200" s="174"/>
      <c r="G200" s="202">
        <f t="shared" si="20"/>
        <v>364301500.05000001</v>
      </c>
      <c r="H200" s="212">
        <f t="shared" si="21"/>
        <v>445257388.95000005</v>
      </c>
      <c r="I200" s="213" t="s">
        <v>3818</v>
      </c>
      <c r="J200" s="213" t="s">
        <v>3819</v>
      </c>
      <c r="K200" s="173" t="s">
        <v>248</v>
      </c>
      <c r="L200" s="212">
        <v>394190000</v>
      </c>
      <c r="M200" s="214" t="str">
        <f t="shared" si="18"/>
        <v>YES</v>
      </c>
      <c r="N200" s="174">
        <f t="shared" si="19"/>
        <v>1</v>
      </c>
      <c r="O200" s="215"/>
      <c r="R200" s="17"/>
      <c r="S200" s="192"/>
      <c r="T200" s="192"/>
      <c r="U200" s="192"/>
      <c r="V200" s="192"/>
      <c r="W200" s="187"/>
      <c r="X200" s="187"/>
      <c r="Y200" s="187"/>
      <c r="Z200" s="196"/>
      <c r="AC200" s="187"/>
      <c r="AD200" s="187"/>
      <c r="AE200" s="187"/>
      <c r="AF200" s="196"/>
    </row>
    <row r="201" spans="1:32" ht="17" x14ac:dyDescent="0.2">
      <c r="A201" s="181" t="s">
        <v>269</v>
      </c>
      <c r="B201" s="173" t="s">
        <v>270</v>
      </c>
      <c r="C201" s="173" t="s">
        <v>248</v>
      </c>
      <c r="D201" s="202">
        <v>1079521075</v>
      </c>
      <c r="E201" s="174"/>
      <c r="F201" s="174"/>
      <c r="G201" s="202">
        <f t="shared" si="20"/>
        <v>971568967.5</v>
      </c>
      <c r="H201" s="212">
        <f t="shared" si="21"/>
        <v>1187473182.5</v>
      </c>
      <c r="I201" s="173" t="s">
        <v>1869</v>
      </c>
      <c r="J201" s="173" t="s">
        <v>1870</v>
      </c>
      <c r="K201" s="173" t="s">
        <v>248</v>
      </c>
      <c r="L201" s="212">
        <v>1097559552</v>
      </c>
      <c r="M201" s="214" t="str">
        <f t="shared" si="18"/>
        <v>YES</v>
      </c>
      <c r="N201" s="174">
        <f t="shared" si="19"/>
        <v>1</v>
      </c>
      <c r="O201" s="215"/>
      <c r="R201" s="17"/>
      <c r="S201" s="192"/>
      <c r="T201" s="192"/>
      <c r="U201" s="192"/>
      <c r="V201" s="192"/>
      <c r="W201" s="187"/>
      <c r="X201" s="187"/>
      <c r="Y201" s="187"/>
      <c r="Z201" s="196"/>
      <c r="AC201" s="187"/>
      <c r="AD201" s="187"/>
      <c r="AE201" s="187"/>
      <c r="AF201" s="196"/>
    </row>
    <row r="202" spans="1:32" ht="17" x14ac:dyDescent="0.2">
      <c r="A202" s="181" t="s">
        <v>249</v>
      </c>
      <c r="B202" s="173" t="s">
        <v>250</v>
      </c>
      <c r="C202" s="173" t="s">
        <v>248</v>
      </c>
      <c r="D202" s="202">
        <v>49341626.57</v>
      </c>
      <c r="E202" s="174"/>
      <c r="F202" s="174">
        <v>2020</v>
      </c>
      <c r="G202" s="202">
        <f t="shared" si="20"/>
        <v>44407463.913000003</v>
      </c>
      <c r="H202" s="212">
        <f t="shared" si="21"/>
        <v>54275789.227000006</v>
      </c>
      <c r="I202" s="173" t="s">
        <v>3820</v>
      </c>
      <c r="J202" s="173" t="s">
        <v>3821</v>
      </c>
      <c r="K202" s="173" t="s">
        <v>248</v>
      </c>
      <c r="L202" s="212">
        <v>51670000</v>
      </c>
      <c r="M202" s="214" t="str">
        <f t="shared" si="18"/>
        <v>YES</v>
      </c>
      <c r="N202" s="174">
        <f t="shared" si="19"/>
        <v>1</v>
      </c>
      <c r="O202" s="215" t="s">
        <v>3704</v>
      </c>
      <c r="R202" s="17"/>
      <c r="S202" s="192"/>
      <c r="T202" s="192"/>
      <c r="U202" s="192"/>
      <c r="V202" s="192"/>
      <c r="W202" s="187"/>
      <c r="X202" s="187"/>
      <c r="Y202" s="187"/>
      <c r="Z202" s="196"/>
      <c r="AC202" s="187"/>
      <c r="AD202" s="187"/>
      <c r="AE202" s="187"/>
      <c r="AF202" s="196"/>
    </row>
    <row r="203" spans="1:32" ht="17" x14ac:dyDescent="0.2">
      <c r="A203" s="181" t="s">
        <v>273</v>
      </c>
      <c r="B203" s="173" t="s">
        <v>274</v>
      </c>
      <c r="C203" s="173" t="s">
        <v>248</v>
      </c>
      <c r="D203" s="202">
        <v>236843935.5</v>
      </c>
      <c r="E203" s="174"/>
      <c r="F203" s="174">
        <v>2015</v>
      </c>
      <c r="G203" s="202">
        <f t="shared" si="20"/>
        <v>213159541.95000002</v>
      </c>
      <c r="H203" s="212">
        <f t="shared" si="21"/>
        <v>260528329.05000001</v>
      </c>
      <c r="I203" s="173" t="s">
        <v>1941</v>
      </c>
      <c r="J203" s="173" t="s">
        <v>1942</v>
      </c>
      <c r="K203" s="173" t="s">
        <v>248</v>
      </c>
      <c r="L203" s="212">
        <v>247350656</v>
      </c>
      <c r="M203" s="214" t="str">
        <f t="shared" si="18"/>
        <v>YES</v>
      </c>
      <c r="N203" s="174">
        <f t="shared" si="19"/>
        <v>1</v>
      </c>
      <c r="O203" s="215"/>
      <c r="R203" s="17"/>
      <c r="S203" s="192"/>
      <c r="T203" s="192"/>
      <c r="U203" s="192"/>
      <c r="V203" s="192"/>
      <c r="W203" s="187"/>
      <c r="X203" s="187"/>
      <c r="Y203" s="187"/>
      <c r="Z203" s="196"/>
      <c r="AC203" s="187"/>
      <c r="AD203" s="187"/>
      <c r="AE203" s="187"/>
      <c r="AF203" s="196"/>
    </row>
    <row r="204" spans="1:32" ht="17" x14ac:dyDescent="0.2">
      <c r="A204" s="181" t="s">
        <v>275</v>
      </c>
      <c r="B204" s="173" t="s">
        <v>276</v>
      </c>
      <c r="C204" s="173" t="s">
        <v>248</v>
      </c>
      <c r="D204" s="202">
        <v>63602641.240000002</v>
      </c>
      <c r="E204" s="174"/>
      <c r="F204" s="174"/>
      <c r="G204" s="202">
        <f t="shared" si="20"/>
        <v>57242377.116000004</v>
      </c>
      <c r="H204" s="212">
        <f t="shared" si="21"/>
        <v>69962905.364000008</v>
      </c>
      <c r="I204" s="213" t="s">
        <v>3822</v>
      </c>
      <c r="J204" s="213" t="s">
        <v>3823</v>
      </c>
      <c r="K204" s="173" t="s">
        <v>248</v>
      </c>
      <c r="L204" s="212">
        <v>63740000</v>
      </c>
      <c r="M204" s="214" t="str">
        <f t="shared" si="18"/>
        <v>YES</v>
      </c>
      <c r="N204" s="174">
        <f t="shared" si="19"/>
        <v>1</v>
      </c>
      <c r="O204" s="215" t="s">
        <v>3704</v>
      </c>
      <c r="R204" s="17"/>
      <c r="S204" s="192"/>
      <c r="T204" s="192"/>
      <c r="U204" s="192"/>
      <c r="V204" s="192"/>
      <c r="W204" s="187"/>
      <c r="X204" s="187"/>
      <c r="Y204" s="187"/>
      <c r="Z204" s="196"/>
      <c r="AC204" s="187"/>
      <c r="AD204" s="187"/>
      <c r="AE204" s="187"/>
      <c r="AF204" s="196"/>
    </row>
    <row r="205" spans="1:32" ht="17" x14ac:dyDescent="0.2">
      <c r="A205" s="181" t="s">
        <v>409</v>
      </c>
      <c r="B205" s="173" t="s">
        <v>410</v>
      </c>
      <c r="C205" s="173" t="s">
        <v>248</v>
      </c>
      <c r="D205" s="202">
        <v>533172535</v>
      </c>
      <c r="E205" s="173">
        <v>2013</v>
      </c>
      <c r="F205" s="174">
        <v>2015</v>
      </c>
      <c r="G205" s="202">
        <f t="shared" si="20"/>
        <v>479855281.5</v>
      </c>
      <c r="H205" s="212">
        <f t="shared" si="21"/>
        <v>586489788.5</v>
      </c>
      <c r="I205" s="213" t="s">
        <v>3824</v>
      </c>
      <c r="J205" s="213" t="s">
        <v>3825</v>
      </c>
      <c r="K205" s="173" t="s">
        <v>248</v>
      </c>
      <c r="L205" s="212">
        <v>517900000</v>
      </c>
      <c r="M205" s="214" t="str">
        <f t="shared" si="18"/>
        <v>YES</v>
      </c>
      <c r="N205" s="174">
        <f t="shared" si="19"/>
        <v>1</v>
      </c>
      <c r="O205" s="215"/>
      <c r="R205" s="17"/>
      <c r="S205" s="192"/>
      <c r="T205" s="192"/>
      <c r="U205" s="192"/>
      <c r="V205" s="192"/>
      <c r="W205" s="187"/>
      <c r="X205" s="187"/>
      <c r="Y205" s="187"/>
      <c r="Z205" s="196"/>
      <c r="AC205" s="187"/>
      <c r="AD205" s="187"/>
      <c r="AE205" s="187"/>
      <c r="AF205" s="196"/>
    </row>
    <row r="206" spans="1:32" ht="17" x14ac:dyDescent="0.2">
      <c r="A206" s="181" t="s">
        <v>411</v>
      </c>
      <c r="B206" s="173" t="s">
        <v>412</v>
      </c>
      <c r="C206" s="173" t="s">
        <v>248</v>
      </c>
      <c r="D206" s="202">
        <v>49234000</v>
      </c>
      <c r="E206" s="173">
        <v>2013</v>
      </c>
      <c r="F206" s="174"/>
      <c r="G206" s="202">
        <f t="shared" si="20"/>
        <v>44310600</v>
      </c>
      <c r="H206" s="212">
        <f t="shared" si="21"/>
        <v>54157400.000000007</v>
      </c>
      <c r="I206" s="213" t="s">
        <v>3826</v>
      </c>
      <c r="J206" s="213" t="s">
        <v>3827</v>
      </c>
      <c r="K206" s="173" t="s">
        <v>248</v>
      </c>
      <c r="L206" s="212">
        <v>52830000</v>
      </c>
      <c r="M206" s="214" t="str">
        <f t="shared" si="18"/>
        <v>YES</v>
      </c>
      <c r="N206" s="174">
        <f t="shared" si="19"/>
        <v>1</v>
      </c>
      <c r="O206" s="215"/>
      <c r="R206" s="17"/>
      <c r="S206" s="192"/>
      <c r="T206" s="192"/>
      <c r="U206" s="192"/>
      <c r="V206" s="192"/>
      <c r="W206" s="187"/>
      <c r="X206" s="187"/>
      <c r="Y206" s="187"/>
      <c r="Z206" s="196"/>
      <c r="AC206" s="187"/>
      <c r="AD206" s="187"/>
      <c r="AE206" s="187"/>
      <c r="AF206" s="196"/>
    </row>
    <row r="207" spans="1:32" ht="17" x14ac:dyDescent="0.2">
      <c r="A207" s="181" t="s">
        <v>413</v>
      </c>
      <c r="B207" s="173" t="s">
        <v>414</v>
      </c>
      <c r="C207" s="173" t="s">
        <v>248</v>
      </c>
      <c r="D207" s="202">
        <v>96089000</v>
      </c>
      <c r="E207" s="173">
        <v>2013</v>
      </c>
      <c r="F207" s="174"/>
      <c r="G207" s="202">
        <f t="shared" si="20"/>
        <v>86480100</v>
      </c>
      <c r="H207" s="212">
        <f t="shared" si="21"/>
        <v>105697900.00000001</v>
      </c>
      <c r="I207" s="213" t="s">
        <v>3828</v>
      </c>
      <c r="J207" s="213" t="s">
        <v>3829</v>
      </c>
      <c r="K207" s="173" t="s">
        <v>248</v>
      </c>
      <c r="L207" s="212">
        <v>90140000</v>
      </c>
      <c r="M207" s="214" t="str">
        <f t="shared" si="18"/>
        <v>YES</v>
      </c>
      <c r="N207" s="174">
        <f t="shared" si="19"/>
        <v>1</v>
      </c>
      <c r="O207" s="215"/>
      <c r="R207" s="17"/>
      <c r="S207" s="192"/>
      <c r="T207" s="192"/>
      <c r="U207" s="192"/>
      <c r="V207" s="192"/>
      <c r="W207" s="187"/>
      <c r="X207" s="187"/>
      <c r="Y207" s="187"/>
      <c r="Z207" s="196"/>
      <c r="AC207" s="187"/>
      <c r="AD207" s="187"/>
      <c r="AE207" s="187"/>
      <c r="AF207" s="196"/>
    </row>
    <row r="208" spans="1:32" ht="17" x14ac:dyDescent="0.2">
      <c r="A208" s="181" t="s">
        <v>455</v>
      </c>
      <c r="B208" s="173" t="s">
        <v>456</v>
      </c>
      <c r="C208" s="173" t="s">
        <v>248</v>
      </c>
      <c r="D208" s="202">
        <v>122204000</v>
      </c>
      <c r="E208" s="173">
        <v>2010</v>
      </c>
      <c r="F208" s="174"/>
      <c r="G208" s="202">
        <f t="shared" si="20"/>
        <v>109983600</v>
      </c>
      <c r="H208" s="212">
        <f t="shared" si="21"/>
        <v>134424400</v>
      </c>
      <c r="I208" s="213" t="s">
        <v>3830</v>
      </c>
      <c r="J208" s="213" t="s">
        <v>3831</v>
      </c>
      <c r="K208" s="173" t="s">
        <v>248</v>
      </c>
      <c r="L208" s="212">
        <v>113430000</v>
      </c>
      <c r="M208" s="214" t="str">
        <f t="shared" si="18"/>
        <v>YES</v>
      </c>
      <c r="N208" s="174">
        <f t="shared" si="19"/>
        <v>1</v>
      </c>
      <c r="O208" s="215"/>
      <c r="R208" s="17"/>
      <c r="S208" s="192"/>
      <c r="T208" s="192"/>
      <c r="U208" s="192"/>
      <c r="V208" s="192"/>
      <c r="W208" s="187"/>
      <c r="X208" s="187"/>
      <c r="Y208" s="187"/>
      <c r="Z208" s="196"/>
      <c r="AC208" s="187"/>
      <c r="AD208" s="187"/>
      <c r="AE208" s="187"/>
      <c r="AF208" s="196"/>
    </row>
    <row r="209" spans="1:33" x14ac:dyDescent="0.2">
      <c r="A209" s="181" t="s">
        <v>457</v>
      </c>
      <c r="B209" s="173" t="s">
        <v>3832</v>
      </c>
      <c r="C209" s="173" t="s">
        <v>248</v>
      </c>
      <c r="D209" s="202"/>
      <c r="E209" s="173"/>
      <c r="F209" s="174"/>
      <c r="G209" s="202"/>
      <c r="H209" s="212"/>
      <c r="I209" s="213"/>
      <c r="J209" s="213"/>
      <c r="K209" s="173"/>
      <c r="L209" s="212"/>
      <c r="M209" s="214"/>
      <c r="N209" s="174"/>
      <c r="O209" s="215"/>
      <c r="R209" s="17"/>
      <c r="S209" s="192"/>
      <c r="T209" s="192"/>
      <c r="U209" s="192"/>
      <c r="V209" s="192"/>
      <c r="W209" s="187"/>
      <c r="X209" s="187"/>
      <c r="Y209" s="187"/>
      <c r="Z209" s="196"/>
      <c r="AC209" s="187"/>
      <c r="AD209" s="187"/>
      <c r="AE209" s="187"/>
      <c r="AF209" s="196"/>
    </row>
    <row r="210" spans="1:33" ht="17" x14ac:dyDescent="0.2">
      <c r="A210" s="181" t="s">
        <v>459</v>
      </c>
      <c r="B210" s="173" t="s">
        <v>460</v>
      </c>
      <c r="C210" s="173" t="s">
        <v>248</v>
      </c>
      <c r="D210" s="202">
        <v>164365000</v>
      </c>
      <c r="E210" s="173">
        <v>2015</v>
      </c>
      <c r="F210" s="174"/>
      <c r="G210" s="202">
        <f t="shared" si="20"/>
        <v>147928500</v>
      </c>
      <c r="H210" s="212">
        <f t="shared" si="21"/>
        <v>180801500</v>
      </c>
      <c r="I210" s="213" t="s">
        <v>3833</v>
      </c>
      <c r="J210" s="213" t="s">
        <v>3834</v>
      </c>
      <c r="K210" s="173" t="s">
        <v>248</v>
      </c>
      <c r="L210" s="212">
        <v>165140000</v>
      </c>
      <c r="M210" s="214" t="str">
        <f t="shared" ref="M210:M234" si="22">IF(AND(L210&gt;G210,L210&lt;H210),"YES","NO")</f>
        <v>YES</v>
      </c>
      <c r="N210" s="174">
        <f t="shared" ref="N210:N234" si="23">IF(M210="YES",1,0)</f>
        <v>1</v>
      </c>
      <c r="O210" s="215"/>
      <c r="R210" s="17"/>
      <c r="S210" s="192"/>
      <c r="T210" s="192"/>
      <c r="U210" s="192"/>
      <c r="V210" s="192"/>
      <c r="W210" s="187"/>
      <c r="X210" s="187"/>
      <c r="Y210" s="187"/>
      <c r="Z210" s="196"/>
      <c r="AC210" s="187"/>
      <c r="AD210" s="187"/>
      <c r="AE210" s="187"/>
      <c r="AF210" s="196"/>
    </row>
    <row r="211" spans="1:33" ht="17" x14ac:dyDescent="0.2">
      <c r="A211" s="204" t="s">
        <v>471</v>
      </c>
      <c r="B211" s="176" t="s">
        <v>472</v>
      </c>
      <c r="C211" s="173" t="s">
        <v>248</v>
      </c>
      <c r="D211" s="202">
        <v>210959000</v>
      </c>
      <c r="E211" s="173">
        <v>2016</v>
      </c>
      <c r="F211" s="174">
        <v>2018</v>
      </c>
      <c r="G211" s="202">
        <f t="shared" si="20"/>
        <v>189863100</v>
      </c>
      <c r="H211" s="212">
        <f t="shared" si="21"/>
        <v>232054900.00000003</v>
      </c>
      <c r="I211" s="213" t="s">
        <v>3835</v>
      </c>
      <c r="J211" s="213" t="s">
        <v>1876</v>
      </c>
      <c r="K211" s="173" t="s">
        <v>248</v>
      </c>
      <c r="L211" s="212">
        <v>278780000</v>
      </c>
      <c r="M211" s="214" t="str">
        <f t="shared" si="22"/>
        <v>NO</v>
      </c>
      <c r="N211" s="174">
        <f t="shared" si="23"/>
        <v>0</v>
      </c>
      <c r="O211" s="215"/>
      <c r="R211" s="17"/>
      <c r="S211" s="192"/>
      <c r="T211" s="192"/>
      <c r="U211" s="192"/>
      <c r="V211" s="192"/>
      <c r="W211" s="187"/>
      <c r="X211" s="187"/>
      <c r="Y211" s="187"/>
      <c r="Z211" s="196"/>
      <c r="AC211" s="187"/>
      <c r="AD211" s="187"/>
      <c r="AE211" s="187"/>
      <c r="AF211" s="196"/>
    </row>
    <row r="212" spans="1:33" ht="17" x14ac:dyDescent="0.2">
      <c r="A212" s="181" t="s">
        <v>473</v>
      </c>
      <c r="B212" s="173" t="s">
        <v>474</v>
      </c>
      <c r="C212" s="173" t="s">
        <v>248</v>
      </c>
      <c r="D212" s="202">
        <v>139648070</v>
      </c>
      <c r="E212" s="173">
        <v>2016</v>
      </c>
      <c r="F212" s="174"/>
      <c r="G212" s="202">
        <f t="shared" si="20"/>
        <v>125683263</v>
      </c>
      <c r="H212" s="212">
        <f t="shared" si="21"/>
        <v>153612877</v>
      </c>
      <c r="I212" s="213" t="s">
        <v>3836</v>
      </c>
      <c r="J212" s="213" t="s">
        <v>3837</v>
      </c>
      <c r="K212" s="173" t="s">
        <v>248</v>
      </c>
      <c r="L212" s="212">
        <v>138190000</v>
      </c>
      <c r="M212" s="214" t="str">
        <f t="shared" si="22"/>
        <v>YES</v>
      </c>
      <c r="N212" s="174">
        <f t="shared" si="23"/>
        <v>1</v>
      </c>
      <c r="O212" s="215"/>
      <c r="R212" s="17"/>
      <c r="S212" s="192"/>
      <c r="T212" s="192"/>
      <c r="U212" s="192"/>
      <c r="V212" s="192"/>
      <c r="W212" s="187"/>
      <c r="X212" s="187"/>
      <c r="Y212" s="187"/>
      <c r="Z212" s="196"/>
      <c r="AC212" s="187"/>
      <c r="AD212" s="187"/>
      <c r="AE212" s="187"/>
      <c r="AF212" s="196"/>
    </row>
    <row r="213" spans="1:33" ht="17" x14ac:dyDescent="0.2">
      <c r="A213" s="181" t="s">
        <v>497</v>
      </c>
      <c r="B213" s="173" t="s">
        <v>498</v>
      </c>
      <c r="C213" s="173" t="s">
        <v>248</v>
      </c>
      <c r="D213" s="202">
        <v>131688000</v>
      </c>
      <c r="E213" s="173">
        <v>2017</v>
      </c>
      <c r="F213" s="174"/>
      <c r="G213" s="202">
        <f t="shared" si="20"/>
        <v>118519200</v>
      </c>
      <c r="H213" s="212">
        <f t="shared" si="21"/>
        <v>144856800</v>
      </c>
      <c r="I213" s="213" t="s">
        <v>3838</v>
      </c>
      <c r="J213" s="213" t="s">
        <v>2092</v>
      </c>
      <c r="K213" s="173" t="s">
        <v>248</v>
      </c>
      <c r="L213" s="212">
        <v>130650000</v>
      </c>
      <c r="M213" s="214" t="str">
        <f t="shared" si="22"/>
        <v>YES</v>
      </c>
      <c r="N213" s="174">
        <f t="shared" si="23"/>
        <v>1</v>
      </c>
      <c r="O213" s="215"/>
      <c r="R213" s="17"/>
      <c r="S213" s="192"/>
      <c r="T213" s="192"/>
      <c r="U213" s="192"/>
      <c r="V213" s="192"/>
      <c r="W213" s="187"/>
      <c r="X213" s="187"/>
      <c r="Y213" s="187"/>
      <c r="Z213" s="196"/>
      <c r="AC213" s="187"/>
      <c r="AD213" s="187"/>
      <c r="AE213" s="187"/>
      <c r="AF213" s="196"/>
    </row>
    <row r="214" spans="1:33" ht="17" x14ac:dyDescent="0.2">
      <c r="A214" s="181" t="s">
        <v>499</v>
      </c>
      <c r="B214" s="173" t="s">
        <v>500</v>
      </c>
      <c r="C214" s="173" t="s">
        <v>248</v>
      </c>
      <c r="D214" s="202">
        <v>83706000</v>
      </c>
      <c r="E214" s="173">
        <v>2017</v>
      </c>
      <c r="F214" s="174"/>
      <c r="G214" s="202">
        <f t="shared" si="20"/>
        <v>75335400</v>
      </c>
      <c r="H214" s="212">
        <f t="shared" si="21"/>
        <v>92076600</v>
      </c>
      <c r="I214" s="213" t="s">
        <v>3839</v>
      </c>
      <c r="J214" s="213" t="s">
        <v>3840</v>
      </c>
      <c r="K214" s="173" t="s">
        <v>248</v>
      </c>
      <c r="L214" s="212">
        <v>84190000</v>
      </c>
      <c r="M214" s="214" t="str">
        <f t="shared" si="22"/>
        <v>YES</v>
      </c>
      <c r="N214" s="174">
        <f t="shared" si="23"/>
        <v>1</v>
      </c>
      <c r="O214" s="215"/>
      <c r="R214" s="17"/>
      <c r="S214" s="192"/>
      <c r="T214" s="192"/>
      <c r="U214" s="192"/>
      <c r="V214" s="192"/>
      <c r="W214" s="187"/>
      <c r="X214" s="187"/>
      <c r="Y214" s="187"/>
      <c r="Z214" s="196"/>
      <c r="AC214" s="187"/>
      <c r="AD214" s="187"/>
      <c r="AE214" s="187"/>
      <c r="AF214" s="196"/>
      <c r="AG214" s="19" t="s">
        <v>3841</v>
      </c>
    </row>
    <row r="215" spans="1:33" ht="17" x14ac:dyDescent="0.2">
      <c r="A215" s="204" t="s">
        <v>501</v>
      </c>
      <c r="B215" s="176" t="s">
        <v>260</v>
      </c>
      <c r="C215" s="173" t="s">
        <v>248</v>
      </c>
      <c r="D215" s="202">
        <v>1472046000</v>
      </c>
      <c r="E215" s="173">
        <v>2017</v>
      </c>
      <c r="F215" s="174">
        <v>2019</v>
      </c>
      <c r="G215" s="202">
        <f t="shared" si="20"/>
        <v>1324841400</v>
      </c>
      <c r="H215" s="212">
        <f t="shared" si="21"/>
        <v>1619250600.0000002</v>
      </c>
      <c r="I215" s="213" t="s">
        <v>3842</v>
      </c>
      <c r="J215" s="213" t="s">
        <v>3843</v>
      </c>
      <c r="K215" s="173" t="s">
        <v>248</v>
      </c>
      <c r="L215" s="212">
        <v>1420000000</v>
      </c>
      <c r="M215" s="214" t="str">
        <f t="shared" si="22"/>
        <v>YES</v>
      </c>
      <c r="N215" s="174">
        <f t="shared" si="23"/>
        <v>1</v>
      </c>
      <c r="O215" s="215"/>
      <c r="R215" s="17"/>
      <c r="S215" s="192"/>
      <c r="T215" s="192"/>
      <c r="U215" s="192"/>
      <c r="V215" s="192"/>
      <c r="W215" s="187"/>
      <c r="X215" s="187"/>
      <c r="Y215" s="187"/>
      <c r="Z215" s="196"/>
      <c r="AC215" s="187"/>
      <c r="AD215" s="187"/>
      <c r="AE215" s="187"/>
      <c r="AF215" s="196"/>
    </row>
    <row r="216" spans="1:33" ht="17" x14ac:dyDescent="0.2">
      <c r="A216" s="181" t="s">
        <v>518</v>
      </c>
      <c r="B216" s="173" t="s">
        <v>519</v>
      </c>
      <c r="C216" s="173" t="s">
        <v>248</v>
      </c>
      <c r="D216" s="202">
        <v>29089000</v>
      </c>
      <c r="E216" s="173">
        <v>2018</v>
      </c>
      <c r="F216" s="174"/>
      <c r="G216" s="202">
        <f t="shared" si="20"/>
        <v>26180100</v>
      </c>
      <c r="H216" s="212">
        <f t="shared" si="21"/>
        <v>31997900.000000004</v>
      </c>
      <c r="I216" s="213" t="s">
        <v>3844</v>
      </c>
      <c r="J216" s="213" t="s">
        <v>3845</v>
      </c>
      <c r="K216" s="173" t="s">
        <v>248</v>
      </c>
      <c r="L216" s="212">
        <v>30760000</v>
      </c>
      <c r="M216" s="214" t="str">
        <f t="shared" si="22"/>
        <v>YES</v>
      </c>
      <c r="N216" s="174">
        <f t="shared" si="23"/>
        <v>1</v>
      </c>
      <c r="O216" s="215"/>
      <c r="R216" s="17"/>
      <c r="S216" s="192"/>
      <c r="T216" s="192"/>
      <c r="U216" s="192"/>
      <c r="V216" s="192"/>
      <c r="W216" s="187"/>
      <c r="X216" s="187"/>
      <c r="Y216" s="187"/>
      <c r="Z216" s="196"/>
      <c r="AC216" s="187"/>
      <c r="AD216" s="187"/>
      <c r="AE216" s="187"/>
      <c r="AF216" s="196"/>
    </row>
    <row r="217" spans="1:33" ht="17" x14ac:dyDescent="0.2">
      <c r="A217" s="181" t="s">
        <v>538</v>
      </c>
      <c r="B217" s="173" t="s">
        <v>539</v>
      </c>
      <c r="C217" s="173" t="s">
        <v>248</v>
      </c>
      <c r="D217" s="202">
        <v>121742000</v>
      </c>
      <c r="E217" s="173">
        <v>2019</v>
      </c>
      <c r="F217" s="174"/>
      <c r="G217" s="202">
        <f t="shared" si="20"/>
        <v>109567800</v>
      </c>
      <c r="H217" s="212">
        <f t="shared" si="21"/>
        <v>133916200.00000001</v>
      </c>
      <c r="I217" s="213" t="s">
        <v>3846</v>
      </c>
      <c r="J217" s="213" t="s">
        <v>3847</v>
      </c>
      <c r="K217" s="173" t="s">
        <v>248</v>
      </c>
      <c r="L217" s="212">
        <v>120260000</v>
      </c>
      <c r="M217" s="214" t="str">
        <f t="shared" si="22"/>
        <v>YES</v>
      </c>
      <c r="N217" s="174">
        <f t="shared" si="23"/>
        <v>1</v>
      </c>
      <c r="O217" s="215"/>
      <c r="R217" s="17"/>
      <c r="S217" s="192"/>
      <c r="T217" s="192"/>
      <c r="U217" s="192"/>
      <c r="V217" s="192"/>
      <c r="W217" s="187"/>
      <c r="X217" s="187"/>
      <c r="Y217" s="187"/>
      <c r="Z217" s="196"/>
      <c r="AC217" s="187"/>
      <c r="AD217" s="187"/>
      <c r="AE217" s="187"/>
      <c r="AF217" s="196"/>
    </row>
    <row r="218" spans="1:33" ht="17" x14ac:dyDescent="0.2">
      <c r="A218" s="181" t="s">
        <v>540</v>
      </c>
      <c r="B218" s="173" t="s">
        <v>541</v>
      </c>
      <c r="C218" s="173" t="s">
        <v>248</v>
      </c>
      <c r="D218" s="202">
        <v>3680852000</v>
      </c>
      <c r="E218" s="173">
        <v>2019</v>
      </c>
      <c r="F218" s="174"/>
      <c r="G218" s="202">
        <f t="shared" si="20"/>
        <v>3312766800</v>
      </c>
      <c r="H218" s="212">
        <f t="shared" si="21"/>
        <v>4048937200.0000005</v>
      </c>
      <c r="I218" s="213" t="s">
        <v>3848</v>
      </c>
      <c r="J218" s="213" t="s">
        <v>3849</v>
      </c>
      <c r="K218" s="173" t="s">
        <v>248</v>
      </c>
      <c r="L218" s="212">
        <v>3700000000</v>
      </c>
      <c r="M218" s="214" t="str">
        <f t="shared" si="22"/>
        <v>YES</v>
      </c>
      <c r="N218" s="174">
        <f t="shared" si="23"/>
        <v>1</v>
      </c>
      <c r="O218" s="215"/>
      <c r="R218" s="17"/>
      <c r="S218" s="192"/>
      <c r="T218" s="192"/>
      <c r="U218" s="192"/>
      <c r="V218" s="192"/>
      <c r="W218" s="187"/>
      <c r="X218" s="187"/>
      <c r="Y218" s="187"/>
      <c r="Z218" s="196"/>
      <c r="AC218" s="187"/>
      <c r="AD218" s="187"/>
      <c r="AE218" s="187"/>
      <c r="AF218" s="196"/>
    </row>
    <row r="219" spans="1:33" ht="17" x14ac:dyDescent="0.2">
      <c r="A219" s="181" t="s">
        <v>558</v>
      </c>
      <c r="B219" s="173" t="s">
        <v>559</v>
      </c>
      <c r="C219" s="173" t="s">
        <v>248</v>
      </c>
      <c r="D219" s="202">
        <v>777105000</v>
      </c>
      <c r="E219" s="173">
        <v>2020</v>
      </c>
      <c r="F219" s="174"/>
      <c r="G219" s="202">
        <f t="shared" si="20"/>
        <v>699394500</v>
      </c>
      <c r="H219" s="212">
        <f t="shared" si="21"/>
        <v>854815500.00000012</v>
      </c>
      <c r="I219" s="213" t="s">
        <v>3850</v>
      </c>
      <c r="J219" s="213" t="s">
        <v>3851</v>
      </c>
      <c r="K219" s="173" t="s">
        <v>248</v>
      </c>
      <c r="L219" s="212">
        <v>787660000</v>
      </c>
      <c r="M219" s="214" t="str">
        <f t="shared" si="22"/>
        <v>YES</v>
      </c>
      <c r="N219" s="174">
        <f t="shared" si="23"/>
        <v>1</v>
      </c>
      <c r="O219" s="215"/>
      <c r="R219" s="17"/>
      <c r="S219" s="192"/>
      <c r="T219" s="192"/>
      <c r="U219" s="192"/>
      <c r="V219" s="192"/>
      <c r="W219" s="187"/>
      <c r="X219" s="187"/>
      <c r="Y219" s="187"/>
      <c r="Z219" s="196"/>
      <c r="AC219" s="187"/>
      <c r="AD219" s="187"/>
      <c r="AE219" s="187"/>
      <c r="AF219" s="196"/>
    </row>
    <row r="220" spans="1:33" ht="17" x14ac:dyDescent="0.2">
      <c r="A220" s="181" t="s">
        <v>560</v>
      </c>
      <c r="B220" s="173" t="s">
        <v>561</v>
      </c>
      <c r="C220" s="173" t="s">
        <v>248</v>
      </c>
      <c r="D220" s="202">
        <v>1465833000</v>
      </c>
      <c r="E220" s="173">
        <v>2020</v>
      </c>
      <c r="F220" s="174"/>
      <c r="G220" s="202">
        <f t="shared" si="20"/>
        <v>1319249700</v>
      </c>
      <c r="H220" s="212">
        <f t="shared" si="21"/>
        <v>1612416300.0000002</v>
      </c>
      <c r="I220" s="213" t="s">
        <v>3852</v>
      </c>
      <c r="J220" s="213" t="s">
        <v>2104</v>
      </c>
      <c r="K220" s="173" t="s">
        <v>248</v>
      </c>
      <c r="L220" s="212">
        <v>1470000000</v>
      </c>
      <c r="M220" s="214" t="str">
        <f t="shared" si="22"/>
        <v>YES</v>
      </c>
      <c r="N220" s="174">
        <f t="shared" si="23"/>
        <v>1</v>
      </c>
      <c r="O220" s="215"/>
      <c r="R220" s="17"/>
      <c r="S220" s="192"/>
      <c r="T220" s="192"/>
      <c r="U220" s="192"/>
      <c r="V220" s="192"/>
      <c r="W220" s="187"/>
      <c r="X220" s="187"/>
      <c r="Y220" s="187"/>
      <c r="Z220" s="196"/>
      <c r="AC220" s="187"/>
      <c r="AD220" s="187"/>
      <c r="AE220" s="187"/>
      <c r="AF220" s="196"/>
    </row>
    <row r="221" spans="1:33" ht="17" x14ac:dyDescent="0.2">
      <c r="A221" s="181" t="s">
        <v>286</v>
      </c>
      <c r="B221" s="173" t="s">
        <v>287</v>
      </c>
      <c r="C221" s="173" t="s">
        <v>279</v>
      </c>
      <c r="D221" s="202">
        <v>10323330321</v>
      </c>
      <c r="E221" s="174"/>
      <c r="F221" s="174"/>
      <c r="G221" s="202">
        <f t="shared" si="20"/>
        <v>9290997288.8999996</v>
      </c>
      <c r="H221" s="212">
        <f t="shared" si="21"/>
        <v>11355663353.1</v>
      </c>
      <c r="I221" s="173" t="s">
        <v>3350</v>
      </c>
      <c r="J221" s="173" t="s">
        <v>3351</v>
      </c>
      <c r="K221" s="173" t="s">
        <v>279</v>
      </c>
      <c r="L221" s="212">
        <v>10129896448</v>
      </c>
      <c r="M221" s="214" t="str">
        <f t="shared" si="22"/>
        <v>YES</v>
      </c>
      <c r="N221" s="174">
        <f t="shared" si="23"/>
        <v>1</v>
      </c>
      <c r="O221" s="215"/>
      <c r="R221" s="17"/>
      <c r="S221" s="192"/>
      <c r="T221" s="192"/>
      <c r="U221" s="192"/>
      <c r="V221" s="192"/>
      <c r="W221" s="187"/>
      <c r="X221" s="187"/>
      <c r="Y221" s="187"/>
      <c r="Z221" s="196"/>
      <c r="AC221" s="187"/>
      <c r="AD221" s="187"/>
      <c r="AE221" s="187"/>
      <c r="AF221" s="196"/>
    </row>
    <row r="222" spans="1:33" ht="17" x14ac:dyDescent="0.2">
      <c r="A222" s="181" t="s">
        <v>282</v>
      </c>
      <c r="B222" s="173" t="s">
        <v>283</v>
      </c>
      <c r="C222" s="173" t="s">
        <v>279</v>
      </c>
      <c r="D222" s="202">
        <v>14095292041</v>
      </c>
      <c r="E222" s="174"/>
      <c r="F222" s="174"/>
      <c r="G222" s="202">
        <f t="shared" si="20"/>
        <v>12685762836.9</v>
      </c>
      <c r="H222" s="212">
        <f t="shared" si="21"/>
        <v>15504821245.1</v>
      </c>
      <c r="I222" s="173" t="s">
        <v>3338</v>
      </c>
      <c r="J222" s="173" t="s">
        <v>3339</v>
      </c>
      <c r="K222" s="173" t="s">
        <v>279</v>
      </c>
      <c r="L222" s="212">
        <v>13480573952</v>
      </c>
      <c r="M222" s="214" t="str">
        <f t="shared" si="22"/>
        <v>YES</v>
      </c>
      <c r="N222" s="174">
        <f t="shared" si="23"/>
        <v>1</v>
      </c>
      <c r="O222" s="215"/>
      <c r="R222" s="17"/>
      <c r="S222" s="192"/>
      <c r="T222" s="192"/>
      <c r="U222" s="192"/>
      <c r="V222" s="192"/>
      <c r="W222" s="187"/>
      <c r="X222" s="187"/>
      <c r="Y222" s="187"/>
      <c r="Z222" s="196"/>
      <c r="AC222" s="187"/>
      <c r="AD222" s="187"/>
      <c r="AE222" s="187"/>
      <c r="AF222" s="196"/>
    </row>
    <row r="223" spans="1:33" ht="17" x14ac:dyDescent="0.2">
      <c r="A223" s="181" t="s">
        <v>391</v>
      </c>
      <c r="B223" s="173" t="s">
        <v>392</v>
      </c>
      <c r="C223" s="173" t="s">
        <v>279</v>
      </c>
      <c r="D223" s="202">
        <v>372246182</v>
      </c>
      <c r="E223" s="174"/>
      <c r="F223" s="174"/>
      <c r="G223" s="202">
        <f t="shared" si="20"/>
        <v>335021563.80000001</v>
      </c>
      <c r="H223" s="212">
        <f t="shared" si="21"/>
        <v>409470800.20000005</v>
      </c>
      <c r="I223" s="213" t="s">
        <v>3853</v>
      </c>
      <c r="J223" s="213" t="s">
        <v>3854</v>
      </c>
      <c r="K223" s="173" t="s">
        <v>279</v>
      </c>
      <c r="L223" s="212">
        <v>366920000</v>
      </c>
      <c r="M223" s="214" t="str">
        <f t="shared" si="22"/>
        <v>YES</v>
      </c>
      <c r="N223" s="174">
        <f t="shared" si="23"/>
        <v>1</v>
      </c>
      <c r="O223" s="215"/>
      <c r="R223" s="17"/>
      <c r="S223" s="192"/>
      <c r="T223" s="192"/>
      <c r="U223" s="192"/>
      <c r="V223" s="192"/>
      <c r="W223" s="187"/>
      <c r="X223" s="187"/>
      <c r="Y223" s="187"/>
      <c r="Z223" s="197"/>
      <c r="AC223" s="187"/>
      <c r="AD223" s="187"/>
      <c r="AE223" s="187"/>
      <c r="AF223" s="196"/>
    </row>
    <row r="224" spans="1:33" ht="17" x14ac:dyDescent="0.2">
      <c r="A224" s="181" t="s">
        <v>277</v>
      </c>
      <c r="B224" s="173" t="s">
        <v>278</v>
      </c>
      <c r="C224" s="173" t="s">
        <v>279</v>
      </c>
      <c r="D224" s="202">
        <v>134614344.5</v>
      </c>
      <c r="E224" s="174"/>
      <c r="F224" s="174">
        <v>2017</v>
      </c>
      <c r="G224" s="202">
        <f t="shared" si="20"/>
        <v>121152910.05</v>
      </c>
      <c r="H224" s="212">
        <f t="shared" si="21"/>
        <v>148075778.95000002</v>
      </c>
      <c r="I224" s="173" t="s">
        <v>3855</v>
      </c>
      <c r="J224" s="173" t="s">
        <v>3856</v>
      </c>
      <c r="K224" s="173" t="s">
        <v>279</v>
      </c>
      <c r="L224" s="212">
        <v>143890000</v>
      </c>
      <c r="M224" s="214" t="str">
        <f t="shared" si="22"/>
        <v>YES</v>
      </c>
      <c r="N224" s="174">
        <f t="shared" si="23"/>
        <v>1</v>
      </c>
      <c r="O224" s="215" t="s">
        <v>3704</v>
      </c>
      <c r="R224" s="17"/>
      <c r="S224" s="192"/>
      <c r="T224" s="192"/>
      <c r="U224" s="192"/>
      <c r="V224" s="192"/>
      <c r="W224" s="187"/>
      <c r="X224" s="187"/>
      <c r="Y224" s="187"/>
      <c r="Z224" s="196"/>
      <c r="AC224" s="187"/>
      <c r="AD224" s="187"/>
      <c r="AE224" s="187"/>
      <c r="AF224" s="196"/>
    </row>
    <row r="225" spans="1:33" ht="17" x14ac:dyDescent="0.2">
      <c r="A225" s="181" t="s">
        <v>284</v>
      </c>
      <c r="B225" s="173" t="s">
        <v>285</v>
      </c>
      <c r="C225" s="173" t="s">
        <v>279</v>
      </c>
      <c r="D225" s="202">
        <v>552118652.5</v>
      </c>
      <c r="E225" s="174"/>
      <c r="F225" s="174">
        <v>2015</v>
      </c>
      <c r="G225" s="202">
        <f t="shared" si="20"/>
        <v>496906787.25</v>
      </c>
      <c r="H225" s="212">
        <f t="shared" si="21"/>
        <v>607330517.75</v>
      </c>
      <c r="I225" s="173" t="s">
        <v>2311</v>
      </c>
      <c r="J225" s="173" t="s">
        <v>2312</v>
      </c>
      <c r="K225" s="173" t="s">
        <v>279</v>
      </c>
      <c r="L225" s="212">
        <v>584499904</v>
      </c>
      <c r="M225" s="214" t="str">
        <f t="shared" si="22"/>
        <v>YES</v>
      </c>
      <c r="N225" s="174">
        <f t="shared" si="23"/>
        <v>1</v>
      </c>
      <c r="O225" s="215"/>
      <c r="R225" s="17"/>
      <c r="S225" s="192"/>
      <c r="T225" s="192"/>
      <c r="U225" s="192"/>
      <c r="V225" s="192"/>
      <c r="W225" s="187"/>
      <c r="X225" s="187"/>
      <c r="Y225" s="187"/>
      <c r="Z225" s="197"/>
      <c r="AC225" s="187"/>
      <c r="AD225" s="187"/>
      <c r="AE225" s="187"/>
      <c r="AF225" s="196"/>
    </row>
    <row r="226" spans="1:33" ht="17" x14ac:dyDescent="0.2">
      <c r="A226" s="181" t="s">
        <v>288</v>
      </c>
      <c r="B226" s="173" t="s">
        <v>289</v>
      </c>
      <c r="C226" s="173" t="s">
        <v>279</v>
      </c>
      <c r="D226" s="202">
        <v>228049121.19999999</v>
      </c>
      <c r="E226" s="174"/>
      <c r="F226" s="174">
        <v>2020</v>
      </c>
      <c r="G226" s="202">
        <f t="shared" si="20"/>
        <v>205244209.07999998</v>
      </c>
      <c r="H226" s="212">
        <f t="shared" si="21"/>
        <v>250854033.31999999</v>
      </c>
      <c r="I226" s="173" t="s">
        <v>2289</v>
      </c>
      <c r="J226" s="173" t="s">
        <v>2290</v>
      </c>
      <c r="K226" s="173" t="s">
        <v>279</v>
      </c>
      <c r="L226" s="212">
        <v>231348176</v>
      </c>
      <c r="M226" s="214" t="str">
        <f t="shared" si="22"/>
        <v>YES</v>
      </c>
      <c r="N226" s="174">
        <f t="shared" si="23"/>
        <v>1</v>
      </c>
      <c r="O226" s="215"/>
      <c r="R226" s="17"/>
      <c r="S226" s="192"/>
      <c r="T226" s="192"/>
      <c r="U226" s="192"/>
      <c r="V226" s="192"/>
      <c r="W226" s="187"/>
      <c r="X226" s="187"/>
      <c r="Y226" s="187"/>
      <c r="Z226" s="196"/>
      <c r="AC226" s="187"/>
      <c r="AD226" s="187"/>
      <c r="AE226" s="187"/>
      <c r="AF226" s="196"/>
    </row>
    <row r="227" spans="1:33" ht="17" x14ac:dyDescent="0.2">
      <c r="A227" s="181" t="s">
        <v>280</v>
      </c>
      <c r="B227" s="173" t="s">
        <v>281</v>
      </c>
      <c r="C227" s="173" t="s">
        <v>279</v>
      </c>
      <c r="D227" s="202">
        <v>49321473.740000002</v>
      </c>
      <c r="E227" s="174"/>
      <c r="F227" s="174"/>
      <c r="G227" s="202">
        <f t="shared" si="20"/>
        <v>44389326.366000004</v>
      </c>
      <c r="H227" s="212">
        <f t="shared" si="21"/>
        <v>54253621.114000008</v>
      </c>
      <c r="I227" s="213" t="s">
        <v>3857</v>
      </c>
      <c r="J227" s="213" t="s">
        <v>3858</v>
      </c>
      <c r="K227" s="173" t="s">
        <v>279</v>
      </c>
      <c r="L227" s="212">
        <v>50370000</v>
      </c>
      <c r="M227" s="214" t="str">
        <f t="shared" si="22"/>
        <v>YES</v>
      </c>
      <c r="N227" s="174">
        <f t="shared" si="23"/>
        <v>1</v>
      </c>
      <c r="O227" s="215" t="s">
        <v>3704</v>
      </c>
      <c r="R227" s="17"/>
      <c r="S227" s="192"/>
      <c r="T227" s="192"/>
      <c r="U227" s="192"/>
      <c r="V227" s="192"/>
      <c r="W227" s="187"/>
      <c r="X227" s="187"/>
      <c r="Y227" s="187"/>
      <c r="Z227" s="196"/>
      <c r="AC227" s="187"/>
      <c r="AD227" s="187"/>
      <c r="AE227" s="187"/>
      <c r="AF227" s="196"/>
    </row>
    <row r="228" spans="1:33" ht="17" x14ac:dyDescent="0.2">
      <c r="A228" s="181" t="s">
        <v>520</v>
      </c>
      <c r="B228" s="173" t="s">
        <v>521</v>
      </c>
      <c r="C228" s="173" t="s">
        <v>279</v>
      </c>
      <c r="D228" s="202">
        <v>1491599000</v>
      </c>
      <c r="E228" s="173">
        <v>2018</v>
      </c>
      <c r="F228" s="174"/>
      <c r="G228" s="202">
        <f t="shared" si="20"/>
        <v>1342439100</v>
      </c>
      <c r="H228" s="212">
        <f t="shared" si="21"/>
        <v>1640758900.0000002</v>
      </c>
      <c r="I228" s="213" t="s">
        <v>3859</v>
      </c>
      <c r="J228" s="213" t="s">
        <v>3860</v>
      </c>
      <c r="K228" s="173" t="s">
        <v>279</v>
      </c>
      <c r="L228" s="212">
        <v>1470000000</v>
      </c>
      <c r="M228" s="214" t="str">
        <f t="shared" si="22"/>
        <v>YES</v>
      </c>
      <c r="N228" s="174">
        <f t="shared" si="23"/>
        <v>1</v>
      </c>
      <c r="O228" s="215"/>
      <c r="R228" s="17"/>
      <c r="S228" s="192"/>
      <c r="T228" s="192"/>
      <c r="U228" s="192"/>
      <c r="V228" s="192"/>
      <c r="W228" s="187"/>
      <c r="X228" s="187"/>
      <c r="Y228" s="187"/>
      <c r="Z228" s="196"/>
      <c r="AC228" s="187"/>
      <c r="AD228" s="187"/>
      <c r="AE228" s="187"/>
      <c r="AF228" s="196"/>
    </row>
    <row r="229" spans="1:33" ht="17" x14ac:dyDescent="0.2">
      <c r="A229" s="181" t="s">
        <v>542</v>
      </c>
      <c r="B229" s="173" t="s">
        <v>543</v>
      </c>
      <c r="C229" s="173" t="s">
        <v>279</v>
      </c>
      <c r="D229" s="202">
        <v>410597000</v>
      </c>
      <c r="E229" s="173">
        <v>2019</v>
      </c>
      <c r="F229" s="174"/>
      <c r="G229" s="202">
        <f t="shared" si="20"/>
        <v>369537300</v>
      </c>
      <c r="H229" s="212">
        <f t="shared" si="21"/>
        <v>451656700.00000006</v>
      </c>
      <c r="I229" s="213" t="s">
        <v>3861</v>
      </c>
      <c r="J229" s="213" t="s">
        <v>3862</v>
      </c>
      <c r="K229" s="173" t="s">
        <v>279</v>
      </c>
      <c r="L229" s="212">
        <v>386420000</v>
      </c>
      <c r="M229" s="214" t="str">
        <f t="shared" si="22"/>
        <v>YES</v>
      </c>
      <c r="N229" s="174">
        <f t="shared" si="23"/>
        <v>1</v>
      </c>
      <c r="O229" s="215"/>
      <c r="R229" s="17"/>
      <c r="S229" s="192"/>
      <c r="T229" s="192"/>
      <c r="U229" s="192"/>
      <c r="V229" s="192"/>
      <c r="W229" s="187"/>
      <c r="X229" s="187"/>
      <c r="Y229" s="187"/>
      <c r="Z229" s="196"/>
      <c r="AC229" s="187"/>
      <c r="AD229" s="187"/>
      <c r="AE229" s="187"/>
      <c r="AF229" s="196"/>
    </row>
    <row r="230" spans="1:33" ht="17" x14ac:dyDescent="0.2">
      <c r="A230" s="181" t="s">
        <v>562</v>
      </c>
      <c r="B230" s="173" t="s">
        <v>563</v>
      </c>
      <c r="C230" s="173" t="s">
        <v>279</v>
      </c>
      <c r="D230" s="202">
        <v>397011000</v>
      </c>
      <c r="E230" s="173">
        <v>2020</v>
      </c>
      <c r="F230" s="174"/>
      <c r="G230" s="202">
        <f t="shared" si="20"/>
        <v>357309900</v>
      </c>
      <c r="H230" s="212">
        <f t="shared" si="21"/>
        <v>436712100.00000006</v>
      </c>
      <c r="I230" s="213" t="s">
        <v>3863</v>
      </c>
      <c r="J230" s="213" t="s">
        <v>3864</v>
      </c>
      <c r="K230" s="173" t="s">
        <v>279</v>
      </c>
      <c r="L230" s="212">
        <v>369230000</v>
      </c>
      <c r="M230" s="214" t="str">
        <f t="shared" si="22"/>
        <v>YES</v>
      </c>
      <c r="N230" s="174">
        <f t="shared" si="23"/>
        <v>1</v>
      </c>
      <c r="O230" s="215"/>
      <c r="R230" s="17"/>
      <c r="S230" s="192"/>
      <c r="T230" s="192"/>
      <c r="U230" s="192"/>
      <c r="V230" s="192"/>
      <c r="W230" s="187"/>
      <c r="X230" s="187"/>
      <c r="Y230" s="187"/>
      <c r="Z230" s="196"/>
      <c r="AC230" s="187"/>
      <c r="AD230" s="187"/>
      <c r="AE230" s="187"/>
      <c r="AF230" s="196"/>
    </row>
    <row r="231" spans="1:33" ht="17" x14ac:dyDescent="0.2">
      <c r="A231" s="181" t="s">
        <v>368</v>
      </c>
      <c r="B231" s="173" t="s">
        <v>369</v>
      </c>
      <c r="C231" s="173" t="s">
        <v>365</v>
      </c>
      <c r="D231" s="202">
        <v>834296285.70000005</v>
      </c>
      <c r="E231" s="174"/>
      <c r="F231" s="174"/>
      <c r="G231" s="202">
        <f t="shared" si="20"/>
        <v>750866657.13000011</v>
      </c>
      <c r="H231" s="212">
        <f t="shared" si="21"/>
        <v>917725914.2700001</v>
      </c>
      <c r="I231" s="173" t="s">
        <v>2443</v>
      </c>
      <c r="J231" s="173" t="s">
        <v>2444</v>
      </c>
      <c r="K231" s="173" t="s">
        <v>365</v>
      </c>
      <c r="L231" s="212">
        <v>827243008</v>
      </c>
      <c r="M231" s="214" t="str">
        <f t="shared" si="22"/>
        <v>YES</v>
      </c>
      <c r="N231" s="174">
        <f t="shared" si="23"/>
        <v>1</v>
      </c>
      <c r="O231" s="215"/>
      <c r="R231" s="17"/>
      <c r="S231" s="192"/>
      <c r="T231" s="192"/>
      <c r="U231" s="192"/>
      <c r="V231" s="192"/>
      <c r="W231" s="187"/>
      <c r="X231" s="187"/>
      <c r="Y231" s="187"/>
      <c r="Z231" s="196"/>
      <c r="AC231" s="187"/>
      <c r="AD231" s="187"/>
      <c r="AE231" s="187"/>
      <c r="AF231" s="196"/>
      <c r="AG231" s="19" t="s">
        <v>3841</v>
      </c>
    </row>
    <row r="232" spans="1:33" ht="17" x14ac:dyDescent="0.2">
      <c r="A232" s="181" t="s">
        <v>363</v>
      </c>
      <c r="B232" s="173" t="s">
        <v>364</v>
      </c>
      <c r="C232" s="173" t="s">
        <v>365</v>
      </c>
      <c r="D232" s="202">
        <v>1695439012</v>
      </c>
      <c r="E232" s="174"/>
      <c r="F232" s="174"/>
      <c r="G232" s="202">
        <f t="shared" si="20"/>
        <v>1525895110.8</v>
      </c>
      <c r="H232" s="212">
        <f t="shared" si="21"/>
        <v>1864982913.2</v>
      </c>
      <c r="I232" s="173" t="s">
        <v>3865</v>
      </c>
      <c r="J232" s="173" t="s">
        <v>2452</v>
      </c>
      <c r="K232" s="173" t="s">
        <v>365</v>
      </c>
      <c r="L232" s="212">
        <v>1580000000</v>
      </c>
      <c r="M232" s="214" t="str">
        <f t="shared" si="22"/>
        <v>YES</v>
      </c>
      <c r="N232" s="174">
        <f t="shared" si="23"/>
        <v>1</v>
      </c>
      <c r="O232" s="215"/>
      <c r="R232" s="17"/>
      <c r="S232" s="192"/>
      <c r="T232" s="192"/>
      <c r="U232" s="192"/>
      <c r="V232" s="192"/>
      <c r="W232" s="187"/>
      <c r="X232" s="187"/>
      <c r="Y232" s="187"/>
      <c r="Z232" s="196"/>
      <c r="AC232" s="187"/>
      <c r="AD232" s="187"/>
      <c r="AE232" s="187"/>
      <c r="AF232" s="196"/>
    </row>
    <row r="233" spans="1:33" ht="17" x14ac:dyDescent="0.2">
      <c r="A233" s="181" t="s">
        <v>366</v>
      </c>
      <c r="B233" s="173" t="s">
        <v>367</v>
      </c>
      <c r="C233" s="173" t="s">
        <v>365</v>
      </c>
      <c r="D233" s="202">
        <v>91665238.609999999</v>
      </c>
      <c r="E233" s="174"/>
      <c r="F233" s="174"/>
      <c r="G233" s="202">
        <f t="shared" si="20"/>
        <v>82498714.748999998</v>
      </c>
      <c r="H233" s="212">
        <f t="shared" si="21"/>
        <v>100831762.471</v>
      </c>
      <c r="I233" s="213" t="s">
        <v>3866</v>
      </c>
      <c r="J233" s="213" t="s">
        <v>3867</v>
      </c>
      <c r="K233" s="173" t="s">
        <v>365</v>
      </c>
      <c r="L233" s="212">
        <v>106840000</v>
      </c>
      <c r="M233" s="214" t="str">
        <f t="shared" si="22"/>
        <v>NO</v>
      </c>
      <c r="N233" s="174">
        <f t="shared" si="23"/>
        <v>0</v>
      </c>
      <c r="O233" s="215"/>
      <c r="R233" s="17"/>
      <c r="S233" s="192"/>
      <c r="T233" s="192"/>
      <c r="U233" s="192"/>
      <c r="V233" s="192"/>
      <c r="W233" s="187"/>
      <c r="X233" s="187"/>
      <c r="Y233" s="187"/>
      <c r="Z233" s="196"/>
      <c r="AC233" s="187"/>
      <c r="AD233" s="187"/>
      <c r="AE233" s="187"/>
      <c r="AF233" s="196"/>
    </row>
    <row r="234" spans="1:33" ht="17" x14ac:dyDescent="0.2">
      <c r="A234" s="181" t="s">
        <v>397</v>
      </c>
      <c r="B234" s="173" t="s">
        <v>398</v>
      </c>
      <c r="C234" s="173" t="s">
        <v>365</v>
      </c>
      <c r="D234" s="202">
        <v>300375111.19999999</v>
      </c>
      <c r="E234" s="174"/>
      <c r="F234" s="174"/>
      <c r="G234" s="202">
        <f t="shared" si="20"/>
        <v>270337600.07999998</v>
      </c>
      <c r="H234" s="212">
        <f t="shared" si="21"/>
        <v>330412622.31999999</v>
      </c>
      <c r="I234" s="173" t="s">
        <v>2439</v>
      </c>
      <c r="J234" s="173" t="s">
        <v>2440</v>
      </c>
      <c r="K234" s="173" t="s">
        <v>365</v>
      </c>
      <c r="L234" s="212">
        <v>371155680</v>
      </c>
      <c r="M234" s="214" t="str">
        <f t="shared" si="22"/>
        <v>NO</v>
      </c>
      <c r="N234" s="174">
        <f t="shared" si="23"/>
        <v>0</v>
      </c>
      <c r="O234" s="215"/>
      <c r="R234" s="17"/>
      <c r="S234" s="192"/>
      <c r="T234" s="192"/>
      <c r="U234" s="192"/>
      <c r="V234" s="192"/>
      <c r="W234" s="187"/>
      <c r="X234" s="187"/>
      <c r="Y234" s="187"/>
      <c r="Z234" s="196"/>
      <c r="AC234" s="187"/>
      <c r="AD234" s="187"/>
      <c r="AE234" s="187"/>
      <c r="AF234" s="196"/>
    </row>
    <row r="235" spans="1:33" x14ac:dyDescent="0.2">
      <c r="A235" s="181" t="s">
        <v>435</v>
      </c>
      <c r="B235" s="173" t="s">
        <v>436</v>
      </c>
      <c r="C235" s="173" t="s">
        <v>365</v>
      </c>
      <c r="D235" s="202"/>
      <c r="E235" s="174"/>
      <c r="F235" s="174"/>
      <c r="G235" s="202"/>
      <c r="H235" s="212"/>
      <c r="I235" s="173"/>
      <c r="J235" s="173"/>
      <c r="K235" s="173"/>
      <c r="L235" s="212"/>
      <c r="M235" s="214"/>
      <c r="N235" s="174"/>
      <c r="O235" s="215"/>
      <c r="R235" s="17"/>
      <c r="S235" s="192"/>
      <c r="T235" s="192"/>
      <c r="U235" s="192"/>
      <c r="V235" s="192"/>
      <c r="W235" s="187"/>
      <c r="X235" s="187"/>
      <c r="Y235" s="187"/>
      <c r="Z235" s="196"/>
      <c r="AC235" s="187"/>
      <c r="AD235" s="187"/>
      <c r="AE235" s="187"/>
      <c r="AF235" s="196"/>
    </row>
    <row r="236" spans="1:33" ht="17" x14ac:dyDescent="0.2">
      <c r="A236" s="181" t="s">
        <v>370</v>
      </c>
      <c r="B236" s="173" t="s">
        <v>371</v>
      </c>
      <c r="C236" s="173" t="s">
        <v>365</v>
      </c>
      <c r="D236" s="202">
        <v>51952675.829999998</v>
      </c>
      <c r="E236" s="174"/>
      <c r="F236" s="174"/>
      <c r="G236" s="202">
        <f t="shared" si="20"/>
        <v>46757408.247000001</v>
      </c>
      <c r="H236" s="212">
        <f t="shared" si="21"/>
        <v>57147943.413000003</v>
      </c>
      <c r="I236" s="213" t="s">
        <v>3868</v>
      </c>
      <c r="J236" s="213" t="s">
        <v>3869</v>
      </c>
      <c r="K236" s="173" t="s">
        <v>365</v>
      </c>
      <c r="L236" s="212">
        <v>50900000</v>
      </c>
      <c r="M236" s="214" t="str">
        <f t="shared" ref="M236:M255" si="24">IF(AND(L236&gt;G236,L236&lt;H236),"YES","NO")</f>
        <v>YES</v>
      </c>
      <c r="N236" s="174">
        <f t="shared" ref="N236:N255" si="25">IF(M236="YES",1,0)</f>
        <v>1</v>
      </c>
      <c r="O236" s="215"/>
      <c r="R236" s="17"/>
      <c r="S236" s="192"/>
      <c r="T236" s="192"/>
      <c r="U236" s="192"/>
      <c r="V236" s="192"/>
      <c r="W236" s="187"/>
      <c r="X236" s="187"/>
      <c r="Y236" s="187"/>
      <c r="Z236" s="196"/>
      <c r="AC236" s="187"/>
      <c r="AD236" s="187"/>
      <c r="AE236" s="187"/>
      <c r="AF236" s="196"/>
    </row>
    <row r="237" spans="1:33" ht="17" x14ac:dyDescent="0.2">
      <c r="A237" s="181" t="s">
        <v>372</v>
      </c>
      <c r="B237" s="173" t="s">
        <v>373</v>
      </c>
      <c r="C237" s="173" t="s">
        <v>374</v>
      </c>
      <c r="D237" s="202">
        <v>1588590567</v>
      </c>
      <c r="E237" s="174"/>
      <c r="F237" s="174"/>
      <c r="G237" s="202">
        <f t="shared" si="20"/>
        <v>1429731510.3</v>
      </c>
      <c r="H237" s="212">
        <f t="shared" si="21"/>
        <v>1747449623.7</v>
      </c>
      <c r="I237" s="173" t="s">
        <v>2585</v>
      </c>
      <c r="J237" s="173" t="s">
        <v>2586</v>
      </c>
      <c r="K237" s="173" t="s">
        <v>374</v>
      </c>
      <c r="L237" s="212">
        <v>1546873472</v>
      </c>
      <c r="M237" s="214" t="str">
        <f t="shared" si="24"/>
        <v>YES</v>
      </c>
      <c r="N237" s="174">
        <f t="shared" si="25"/>
        <v>1</v>
      </c>
      <c r="O237" s="215"/>
      <c r="R237" s="17"/>
      <c r="S237" s="192"/>
      <c r="T237" s="192"/>
      <c r="U237" s="192"/>
      <c r="V237" s="192"/>
      <c r="W237" s="187"/>
      <c r="X237" s="187"/>
      <c r="Y237" s="187"/>
      <c r="Z237" s="196"/>
      <c r="AC237" s="187"/>
      <c r="AD237" s="187"/>
      <c r="AE237" s="187"/>
      <c r="AF237" s="196"/>
    </row>
    <row r="238" spans="1:33" ht="17" x14ac:dyDescent="0.2">
      <c r="A238" s="181" t="s">
        <v>309</v>
      </c>
      <c r="B238" s="173" t="s">
        <v>310</v>
      </c>
      <c r="C238" s="173" t="s">
        <v>365</v>
      </c>
      <c r="D238" s="202">
        <v>293548849.19999999</v>
      </c>
      <c r="E238" s="173">
        <v>2010</v>
      </c>
      <c r="F238" s="174">
        <v>2014</v>
      </c>
      <c r="G238" s="202">
        <f t="shared" si="20"/>
        <v>264193964.28</v>
      </c>
      <c r="H238" s="212">
        <f t="shared" si="21"/>
        <v>322903734.12</v>
      </c>
      <c r="I238" s="173" t="s">
        <v>3870</v>
      </c>
      <c r="J238" s="173" t="s">
        <v>3871</v>
      </c>
      <c r="K238" s="173" t="s">
        <v>365</v>
      </c>
      <c r="L238" s="212">
        <v>268570000</v>
      </c>
      <c r="M238" s="214" t="str">
        <f t="shared" si="24"/>
        <v>YES</v>
      </c>
      <c r="N238" s="174">
        <f t="shared" si="25"/>
        <v>1</v>
      </c>
      <c r="O238" s="215"/>
      <c r="R238" s="17"/>
      <c r="S238" s="192"/>
      <c r="T238" s="192"/>
      <c r="U238" s="192"/>
      <c r="V238" s="192"/>
      <c r="W238" s="187"/>
      <c r="X238" s="187"/>
      <c r="Y238" s="187"/>
      <c r="Z238" s="196"/>
      <c r="AC238" s="187"/>
      <c r="AD238" s="187"/>
      <c r="AE238" s="187"/>
      <c r="AF238" s="196"/>
    </row>
    <row r="239" spans="1:33" ht="17" x14ac:dyDescent="0.2">
      <c r="A239" s="181" t="s">
        <v>290</v>
      </c>
      <c r="B239" s="173" t="s">
        <v>291</v>
      </c>
      <c r="C239" s="173" t="s">
        <v>3872</v>
      </c>
      <c r="D239" s="202">
        <v>212583976</v>
      </c>
      <c r="E239" s="173">
        <v>2010</v>
      </c>
      <c r="F239" s="174">
        <v>2014</v>
      </c>
      <c r="G239" s="202">
        <f t="shared" si="20"/>
        <v>191325578.40000001</v>
      </c>
      <c r="H239" s="212">
        <f t="shared" si="21"/>
        <v>233842373.60000002</v>
      </c>
      <c r="I239" s="173" t="s">
        <v>3873</v>
      </c>
      <c r="J239" s="173" t="s">
        <v>3874</v>
      </c>
      <c r="K239" s="173" t="s">
        <v>173</v>
      </c>
      <c r="L239" s="212">
        <v>221020000</v>
      </c>
      <c r="M239" s="214" t="str">
        <f t="shared" si="24"/>
        <v>YES</v>
      </c>
      <c r="N239" s="174">
        <f t="shared" si="25"/>
        <v>1</v>
      </c>
      <c r="O239" s="215" t="s">
        <v>3704</v>
      </c>
      <c r="R239" s="17"/>
      <c r="S239" s="192"/>
      <c r="T239" s="192"/>
      <c r="U239" s="192"/>
      <c r="V239" s="192"/>
      <c r="W239" s="187"/>
      <c r="X239" s="187"/>
      <c r="Y239" s="187"/>
      <c r="Z239" s="196"/>
      <c r="AC239" s="187"/>
      <c r="AD239" s="187"/>
      <c r="AE239" s="187"/>
      <c r="AF239" s="196"/>
    </row>
    <row r="240" spans="1:33" ht="17" x14ac:dyDescent="0.2">
      <c r="A240" s="181" t="s">
        <v>317</v>
      </c>
      <c r="B240" s="173" t="s">
        <v>318</v>
      </c>
      <c r="C240" s="173" t="s">
        <v>3872</v>
      </c>
      <c r="D240" s="226">
        <v>8887164.2689999994</v>
      </c>
      <c r="E240" s="173">
        <v>2010</v>
      </c>
      <c r="F240" s="174">
        <v>2013</v>
      </c>
      <c r="G240" s="202">
        <f t="shared" si="20"/>
        <v>7998447.8421</v>
      </c>
      <c r="H240" s="212">
        <f t="shared" si="21"/>
        <v>9775880.6959000006</v>
      </c>
      <c r="I240" s="213" t="s">
        <v>3875</v>
      </c>
      <c r="J240" s="213" t="s">
        <v>3876</v>
      </c>
      <c r="K240" s="173" t="s">
        <v>3872</v>
      </c>
      <c r="L240" s="212">
        <v>6640000</v>
      </c>
      <c r="M240" s="214" t="str">
        <f t="shared" si="24"/>
        <v>NO</v>
      </c>
      <c r="N240" s="174">
        <f t="shared" si="25"/>
        <v>0</v>
      </c>
      <c r="O240" s="215"/>
      <c r="P240" s="99"/>
      <c r="R240" s="17"/>
      <c r="S240" s="192"/>
      <c r="T240" s="192"/>
      <c r="U240" s="192"/>
      <c r="V240" s="192"/>
      <c r="W240" s="187"/>
      <c r="X240" s="187"/>
      <c r="Y240" s="187"/>
      <c r="Z240" s="196"/>
      <c r="AC240" s="187"/>
      <c r="AD240" s="187"/>
      <c r="AE240" s="187"/>
      <c r="AF240" s="196"/>
    </row>
    <row r="241" spans="1:32" ht="17" x14ac:dyDescent="0.2">
      <c r="A241" s="181" t="s">
        <v>339</v>
      </c>
      <c r="B241" s="173" t="s">
        <v>340</v>
      </c>
      <c r="C241" s="173" t="s">
        <v>56</v>
      </c>
      <c r="D241" s="202">
        <v>6223246.0310000004</v>
      </c>
      <c r="E241" s="173">
        <v>2010</v>
      </c>
      <c r="F241" s="174">
        <v>2013</v>
      </c>
      <c r="G241" s="202">
        <f t="shared" si="20"/>
        <v>5600921.4279000005</v>
      </c>
      <c r="H241" s="212">
        <f t="shared" si="21"/>
        <v>6845570.6341000013</v>
      </c>
      <c r="I241" s="213" t="s">
        <v>3877</v>
      </c>
      <c r="J241" s="213" t="s">
        <v>3878</v>
      </c>
      <c r="K241" s="173" t="s">
        <v>56</v>
      </c>
      <c r="L241" s="212">
        <v>5530000</v>
      </c>
      <c r="M241" s="214" t="str">
        <f t="shared" si="24"/>
        <v>NO</v>
      </c>
      <c r="N241" s="174">
        <f t="shared" si="25"/>
        <v>0</v>
      </c>
      <c r="O241" s="215"/>
      <c r="P241" s="99"/>
      <c r="R241" s="17"/>
      <c r="S241" s="192"/>
      <c r="T241" s="192"/>
      <c r="U241" s="192"/>
      <c r="V241" s="192"/>
      <c r="W241" s="187"/>
      <c r="X241" s="187"/>
      <c r="Y241" s="187"/>
      <c r="Z241" s="196"/>
      <c r="AC241" s="187"/>
      <c r="AD241" s="187"/>
      <c r="AE241" s="187"/>
      <c r="AF241" s="196"/>
    </row>
    <row r="242" spans="1:32" ht="17" x14ac:dyDescent="0.2">
      <c r="A242" s="181" t="s">
        <v>319</v>
      </c>
      <c r="B242" s="173" t="s">
        <v>320</v>
      </c>
      <c r="C242" s="173" t="s">
        <v>33</v>
      </c>
      <c r="D242" s="202">
        <v>47823764.130000003</v>
      </c>
      <c r="E242" s="173">
        <v>2010</v>
      </c>
      <c r="F242" s="174"/>
      <c r="G242" s="202">
        <f t="shared" si="20"/>
        <v>43041387.717</v>
      </c>
      <c r="H242" s="212">
        <f t="shared" si="21"/>
        <v>52606140.543000005</v>
      </c>
      <c r="I242" s="213" t="s">
        <v>3879</v>
      </c>
      <c r="J242" s="213" t="s">
        <v>3880</v>
      </c>
      <c r="K242" s="173" t="s">
        <v>33</v>
      </c>
      <c r="L242" s="212">
        <v>44610000</v>
      </c>
      <c r="M242" s="214" t="str">
        <f t="shared" si="24"/>
        <v>YES</v>
      </c>
      <c r="N242" s="174">
        <f t="shared" si="25"/>
        <v>1</v>
      </c>
      <c r="O242" s="215"/>
      <c r="R242" s="17"/>
      <c r="S242" s="192"/>
      <c r="T242" s="192"/>
      <c r="U242" s="192"/>
      <c r="V242" s="192"/>
      <c r="W242" s="187"/>
      <c r="X242" s="187"/>
      <c r="Y242" s="187"/>
      <c r="Z242" s="196"/>
      <c r="AC242" s="187"/>
      <c r="AD242" s="187"/>
      <c r="AE242" s="187"/>
      <c r="AF242" s="196"/>
    </row>
    <row r="243" spans="1:32" ht="17" x14ac:dyDescent="0.2">
      <c r="A243" s="181" t="s">
        <v>293</v>
      </c>
      <c r="B243" s="173" t="s">
        <v>294</v>
      </c>
      <c r="C243" s="173" t="s">
        <v>3531</v>
      </c>
      <c r="D243" s="202">
        <v>6848220.1679999996</v>
      </c>
      <c r="E243" s="173">
        <v>2010</v>
      </c>
      <c r="F243" s="174">
        <v>2013</v>
      </c>
      <c r="G243" s="202">
        <f t="shared" si="20"/>
        <v>6163398.1512000002</v>
      </c>
      <c r="H243" s="212">
        <f t="shared" si="21"/>
        <v>7533042.1847999999</v>
      </c>
      <c r="I243" s="213" t="s">
        <v>3881</v>
      </c>
      <c r="J243" s="213" t="s">
        <v>3882</v>
      </c>
      <c r="K243" s="173" t="s">
        <v>3531</v>
      </c>
      <c r="L243" s="212">
        <v>4760000</v>
      </c>
      <c r="M243" s="214" t="str">
        <f t="shared" si="24"/>
        <v>NO</v>
      </c>
      <c r="N243" s="174">
        <f t="shared" si="25"/>
        <v>0</v>
      </c>
      <c r="O243" s="215"/>
      <c r="P243" s="99"/>
      <c r="R243" s="17"/>
      <c r="S243" s="192"/>
      <c r="T243" s="192"/>
      <c r="U243" s="192"/>
      <c r="V243" s="192"/>
      <c r="W243" s="187"/>
      <c r="X243" s="187"/>
      <c r="Y243" s="187"/>
      <c r="Z243" s="196"/>
      <c r="AC243" s="187"/>
      <c r="AD243" s="187"/>
      <c r="AE243" s="187"/>
      <c r="AF243" s="196"/>
    </row>
    <row r="244" spans="1:32" ht="17" x14ac:dyDescent="0.2">
      <c r="A244" s="181" t="s">
        <v>295</v>
      </c>
      <c r="B244" s="173" t="s">
        <v>296</v>
      </c>
      <c r="C244" s="173" t="s">
        <v>248</v>
      </c>
      <c r="D244" s="202">
        <v>19769359.039999999</v>
      </c>
      <c r="E244" s="173">
        <v>2010</v>
      </c>
      <c r="F244" s="174">
        <v>2013</v>
      </c>
      <c r="G244" s="202">
        <f t="shared" si="20"/>
        <v>17792423.136</v>
      </c>
      <c r="H244" s="212">
        <f t="shared" si="21"/>
        <v>21746294.944000002</v>
      </c>
      <c r="I244" s="213" t="s">
        <v>3883</v>
      </c>
      <c r="J244" s="213" t="s">
        <v>3884</v>
      </c>
      <c r="K244" s="173" t="s">
        <v>248</v>
      </c>
      <c r="L244" s="212">
        <v>19650000</v>
      </c>
      <c r="M244" s="214" t="str">
        <f t="shared" si="24"/>
        <v>YES</v>
      </c>
      <c r="N244" s="174">
        <f t="shared" si="25"/>
        <v>1</v>
      </c>
      <c r="O244" s="215"/>
      <c r="P244" s="99"/>
      <c r="R244" s="17"/>
      <c r="S244" s="192"/>
      <c r="T244" s="192"/>
      <c r="U244" s="192"/>
      <c r="V244" s="192"/>
      <c r="W244" s="187"/>
      <c r="X244" s="187"/>
      <c r="Y244" s="187"/>
      <c r="Z244" s="196"/>
      <c r="AC244" s="187"/>
      <c r="AD244" s="187"/>
      <c r="AE244" s="187"/>
      <c r="AF244" s="196"/>
    </row>
    <row r="245" spans="1:32" ht="17" x14ac:dyDescent="0.2">
      <c r="A245" s="181" t="s">
        <v>297</v>
      </c>
      <c r="B245" s="173" t="s">
        <v>298</v>
      </c>
      <c r="C245" s="173" t="s">
        <v>3872</v>
      </c>
      <c r="D245" s="202">
        <v>12044481.93</v>
      </c>
      <c r="E245" s="173">
        <v>2010</v>
      </c>
      <c r="F245" s="174">
        <v>2013</v>
      </c>
      <c r="G245" s="202">
        <f t="shared" si="20"/>
        <v>10840033.737</v>
      </c>
      <c r="H245" s="212">
        <f t="shared" si="21"/>
        <v>13248930.123000002</v>
      </c>
      <c r="I245" s="213" t="s">
        <v>3885</v>
      </c>
      <c r="J245" s="213" t="s">
        <v>3886</v>
      </c>
      <c r="K245" s="173" t="s">
        <v>3872</v>
      </c>
      <c r="L245" s="212">
        <v>12200000</v>
      </c>
      <c r="M245" s="214" t="str">
        <f t="shared" si="24"/>
        <v>YES</v>
      </c>
      <c r="N245" s="174">
        <f t="shared" si="25"/>
        <v>1</v>
      </c>
      <c r="O245" s="215"/>
      <c r="P245" s="99"/>
      <c r="R245" s="17"/>
      <c r="S245" s="192"/>
      <c r="T245" s="192"/>
      <c r="U245" s="192"/>
      <c r="V245" s="192"/>
      <c r="W245" s="187"/>
      <c r="X245" s="187"/>
      <c r="Y245" s="187"/>
      <c r="Z245" s="196"/>
      <c r="AC245" s="187"/>
      <c r="AD245" s="187"/>
      <c r="AE245" s="187"/>
      <c r="AF245" s="196"/>
    </row>
    <row r="246" spans="1:32" ht="17" x14ac:dyDescent="0.2">
      <c r="A246" s="181" t="s">
        <v>341</v>
      </c>
      <c r="B246" s="173" t="s">
        <v>342</v>
      </c>
      <c r="C246" s="173" t="s">
        <v>365</v>
      </c>
      <c r="D246" s="202">
        <v>179033931.59999999</v>
      </c>
      <c r="E246" s="173">
        <v>2010</v>
      </c>
      <c r="F246" s="174">
        <v>2013</v>
      </c>
      <c r="G246" s="202">
        <f t="shared" si="20"/>
        <v>161130538.44</v>
      </c>
      <c r="H246" s="212">
        <f t="shared" si="21"/>
        <v>196937324.76000002</v>
      </c>
      <c r="I246" s="213" t="s">
        <v>3887</v>
      </c>
      <c r="J246" s="213" t="s">
        <v>3888</v>
      </c>
      <c r="K246" s="173" t="s">
        <v>365</v>
      </c>
      <c r="L246" s="212">
        <v>196470000</v>
      </c>
      <c r="M246" s="214" t="str">
        <f t="shared" si="24"/>
        <v>YES</v>
      </c>
      <c r="N246" s="174">
        <f t="shared" si="25"/>
        <v>1</v>
      </c>
      <c r="O246" s="215"/>
      <c r="P246" s="99"/>
      <c r="R246" s="17"/>
      <c r="S246" s="192"/>
      <c r="T246" s="192"/>
      <c r="U246" s="192"/>
      <c r="V246" s="192"/>
      <c r="W246" s="187"/>
      <c r="X246" s="187"/>
      <c r="Y246" s="187"/>
      <c r="Z246" s="197"/>
      <c r="AC246" s="187"/>
      <c r="AD246" s="187"/>
      <c r="AE246" s="187"/>
      <c r="AF246" s="196"/>
    </row>
    <row r="247" spans="1:32" ht="17" x14ac:dyDescent="0.2">
      <c r="A247" s="181" t="s">
        <v>323</v>
      </c>
      <c r="B247" s="173" t="s">
        <v>324</v>
      </c>
      <c r="C247" s="173" t="s">
        <v>3531</v>
      </c>
      <c r="D247" s="202">
        <v>163036314.09999999</v>
      </c>
      <c r="E247" s="173">
        <v>2010</v>
      </c>
      <c r="F247" s="174"/>
      <c r="G247" s="202">
        <f t="shared" si="20"/>
        <v>146732682.69</v>
      </c>
      <c r="H247" s="212">
        <f t="shared" si="21"/>
        <v>179339945.51000002</v>
      </c>
      <c r="I247" s="213" t="s">
        <v>3889</v>
      </c>
      <c r="J247" s="213" t="s">
        <v>3558</v>
      </c>
      <c r="K247" s="173" t="s">
        <v>3531</v>
      </c>
      <c r="L247" s="212">
        <v>167360000</v>
      </c>
      <c r="M247" s="214" t="str">
        <f t="shared" si="24"/>
        <v>YES</v>
      </c>
      <c r="N247" s="174">
        <f t="shared" si="25"/>
        <v>1</v>
      </c>
      <c r="O247" s="215"/>
      <c r="R247" s="17"/>
      <c r="S247" s="192"/>
      <c r="T247" s="192"/>
      <c r="U247" s="192"/>
      <c r="V247" s="192"/>
      <c r="W247" s="187"/>
      <c r="X247" s="187"/>
      <c r="Y247" s="187"/>
      <c r="Z247" s="196"/>
      <c r="AC247" s="187"/>
      <c r="AD247" s="187"/>
      <c r="AE247" s="187"/>
      <c r="AF247" s="196"/>
    </row>
    <row r="248" spans="1:32" ht="17" x14ac:dyDescent="0.2">
      <c r="A248" s="181" t="s">
        <v>313</v>
      </c>
      <c r="B248" s="173" t="s">
        <v>314</v>
      </c>
      <c r="C248" s="173" t="s">
        <v>3531</v>
      </c>
      <c r="D248" s="202">
        <v>947102226.89999998</v>
      </c>
      <c r="E248" s="173">
        <v>2010</v>
      </c>
      <c r="F248" s="174">
        <v>2013</v>
      </c>
      <c r="G248" s="202">
        <f t="shared" si="20"/>
        <v>852392004.21000004</v>
      </c>
      <c r="H248" s="212">
        <f t="shared" si="21"/>
        <v>1041812449.59</v>
      </c>
      <c r="I248" s="173" t="s">
        <v>1085</v>
      </c>
      <c r="J248" s="173" t="s">
        <v>1086</v>
      </c>
      <c r="K248" s="173" t="s">
        <v>56</v>
      </c>
      <c r="L248" s="212">
        <v>1028937856</v>
      </c>
      <c r="M248" s="214" t="str">
        <f t="shared" si="24"/>
        <v>YES</v>
      </c>
      <c r="N248" s="174">
        <f t="shared" si="25"/>
        <v>1</v>
      </c>
      <c r="O248" s="215"/>
      <c r="R248" s="17"/>
      <c r="S248" s="192"/>
      <c r="T248" s="192"/>
      <c r="U248" s="192"/>
      <c r="V248" s="192"/>
      <c r="W248" s="187"/>
      <c r="X248" s="187"/>
      <c r="Y248" s="187"/>
      <c r="Z248" s="196"/>
      <c r="AC248" s="187"/>
      <c r="AD248" s="187"/>
      <c r="AE248" s="187"/>
      <c r="AF248" s="196"/>
    </row>
    <row r="249" spans="1:32" ht="17" x14ac:dyDescent="0.2">
      <c r="A249" s="181" t="s">
        <v>353</v>
      </c>
      <c r="B249" s="173" t="s">
        <v>354</v>
      </c>
      <c r="C249" s="173" t="s">
        <v>156</v>
      </c>
      <c r="D249" s="202">
        <v>1178162510</v>
      </c>
      <c r="E249" s="173">
        <v>2010</v>
      </c>
      <c r="F249" s="174">
        <v>2014</v>
      </c>
      <c r="G249" s="202">
        <f t="shared" si="20"/>
        <v>1060346259</v>
      </c>
      <c r="H249" s="212">
        <f t="shared" si="21"/>
        <v>1295978761</v>
      </c>
      <c r="I249" s="173" t="s">
        <v>1485</v>
      </c>
      <c r="J249" s="173" t="s">
        <v>1486</v>
      </c>
      <c r="K249" s="173" t="s">
        <v>156</v>
      </c>
      <c r="L249" s="212">
        <v>1177838720</v>
      </c>
      <c r="M249" s="214" t="str">
        <f t="shared" si="24"/>
        <v>YES</v>
      </c>
      <c r="N249" s="174">
        <f t="shared" si="25"/>
        <v>1</v>
      </c>
      <c r="O249" s="215"/>
      <c r="R249" s="17"/>
      <c r="S249" s="192"/>
      <c r="T249" s="192"/>
      <c r="U249" s="192"/>
      <c r="V249" s="192"/>
      <c r="W249" s="187"/>
      <c r="X249" s="187"/>
      <c r="Y249" s="187"/>
      <c r="Z249" s="196"/>
      <c r="AC249" s="187"/>
      <c r="AD249" s="187"/>
      <c r="AE249" s="187"/>
      <c r="AF249" s="196"/>
    </row>
    <row r="250" spans="1:32" ht="17" x14ac:dyDescent="0.2">
      <c r="A250" s="181" t="s">
        <v>299</v>
      </c>
      <c r="B250" s="173" t="s">
        <v>300</v>
      </c>
      <c r="C250" s="173" t="s">
        <v>156</v>
      </c>
      <c r="D250" s="202">
        <v>664903473</v>
      </c>
      <c r="E250" s="173">
        <v>2010</v>
      </c>
      <c r="F250" s="174">
        <v>2013</v>
      </c>
      <c r="G250" s="202">
        <f t="shared" si="20"/>
        <v>598413125.70000005</v>
      </c>
      <c r="H250" s="212">
        <f t="shared" si="21"/>
        <v>731393820.30000007</v>
      </c>
      <c r="I250" s="173" t="s">
        <v>1525</v>
      </c>
      <c r="J250" s="173" t="s">
        <v>1526</v>
      </c>
      <c r="K250" s="173" t="s">
        <v>156</v>
      </c>
      <c r="L250" s="212">
        <v>653469184</v>
      </c>
      <c r="M250" s="214" t="str">
        <f t="shared" si="24"/>
        <v>YES</v>
      </c>
      <c r="N250" s="174">
        <f t="shared" si="25"/>
        <v>1</v>
      </c>
      <c r="O250" s="215"/>
      <c r="R250" s="17"/>
      <c r="S250" s="192"/>
      <c r="T250" s="192"/>
      <c r="U250" s="192"/>
      <c r="V250" s="192"/>
      <c r="W250" s="187"/>
      <c r="X250" s="187"/>
      <c r="Y250" s="187"/>
      <c r="Z250" s="196"/>
      <c r="AC250" s="187"/>
      <c r="AD250" s="187"/>
      <c r="AE250" s="187"/>
      <c r="AF250" s="196"/>
    </row>
    <row r="251" spans="1:32" ht="17" x14ac:dyDescent="0.2">
      <c r="A251" s="181" t="s">
        <v>301</v>
      </c>
      <c r="B251" s="173" t="s">
        <v>302</v>
      </c>
      <c r="C251" s="173" t="s">
        <v>33</v>
      </c>
      <c r="D251" s="202">
        <v>902414817.20000005</v>
      </c>
      <c r="E251" s="173">
        <v>2010</v>
      </c>
      <c r="F251" s="174">
        <v>2013</v>
      </c>
      <c r="G251" s="202">
        <f t="shared" si="20"/>
        <v>812173335.48000002</v>
      </c>
      <c r="H251" s="212">
        <f t="shared" si="21"/>
        <v>992656298.92000008</v>
      </c>
      <c r="I251" s="173" t="s">
        <v>1002</v>
      </c>
      <c r="J251" s="173" t="s">
        <v>1003</v>
      </c>
      <c r="K251" s="173" t="s">
        <v>33</v>
      </c>
      <c r="L251" s="212">
        <v>794406016</v>
      </c>
      <c r="M251" s="214" t="str">
        <f t="shared" si="24"/>
        <v>NO</v>
      </c>
      <c r="N251" s="174">
        <f t="shared" si="25"/>
        <v>0</v>
      </c>
      <c r="O251" s="215"/>
      <c r="R251" s="17"/>
      <c r="S251" s="192"/>
      <c r="T251" s="192"/>
      <c r="U251" s="192"/>
      <c r="V251" s="192"/>
      <c r="W251" s="187"/>
      <c r="X251" s="187"/>
      <c r="Y251" s="187"/>
      <c r="Z251" s="196"/>
      <c r="AC251" s="187"/>
      <c r="AD251" s="187"/>
      <c r="AE251" s="187"/>
      <c r="AF251" s="196"/>
    </row>
    <row r="252" spans="1:32" ht="17" x14ac:dyDescent="0.2">
      <c r="A252" s="181" t="s">
        <v>303</v>
      </c>
      <c r="B252" s="173" t="s">
        <v>304</v>
      </c>
      <c r="C252" s="173" t="s">
        <v>33</v>
      </c>
      <c r="D252" s="202">
        <v>341267992.10000002</v>
      </c>
      <c r="E252" s="173">
        <v>2010</v>
      </c>
      <c r="F252" s="174">
        <v>2013</v>
      </c>
      <c r="G252" s="202">
        <f t="shared" si="20"/>
        <v>307141192.89000005</v>
      </c>
      <c r="H252" s="212">
        <f t="shared" si="21"/>
        <v>375394791.31000006</v>
      </c>
      <c r="I252" s="173" t="s">
        <v>992</v>
      </c>
      <c r="J252" s="173" t="s">
        <v>993</v>
      </c>
      <c r="K252" s="173" t="s">
        <v>33</v>
      </c>
      <c r="L252" s="212">
        <v>321419552</v>
      </c>
      <c r="M252" s="214" t="str">
        <f t="shared" si="24"/>
        <v>YES</v>
      </c>
      <c r="N252" s="174">
        <f t="shared" si="25"/>
        <v>1</v>
      </c>
      <c r="O252" s="215"/>
      <c r="R252" s="17"/>
      <c r="S252" s="192"/>
      <c r="T252" s="192"/>
      <c r="U252" s="192"/>
      <c r="V252" s="192"/>
      <c r="W252" s="187"/>
      <c r="X252" s="187"/>
      <c r="Y252" s="187"/>
      <c r="Z252" s="196"/>
      <c r="AC252" s="187"/>
      <c r="AD252" s="187"/>
      <c r="AE252" s="187"/>
      <c r="AF252" s="196"/>
    </row>
    <row r="253" spans="1:32" ht="17" x14ac:dyDescent="0.2">
      <c r="A253" s="181" t="s">
        <v>359</v>
      </c>
      <c r="B253" s="173" t="s">
        <v>360</v>
      </c>
      <c r="C253" s="173" t="s">
        <v>33</v>
      </c>
      <c r="D253" s="202">
        <v>4443489.7889999999</v>
      </c>
      <c r="E253" s="173">
        <v>2010</v>
      </c>
      <c r="F253" s="174">
        <v>2013</v>
      </c>
      <c r="G253" s="202">
        <f t="shared" si="20"/>
        <v>3999140.8100999999</v>
      </c>
      <c r="H253" s="212">
        <f t="shared" si="21"/>
        <v>4887838.7679000003</v>
      </c>
      <c r="I253" s="213" t="s">
        <v>3890</v>
      </c>
      <c r="J253" s="213" t="s">
        <v>3891</v>
      </c>
      <c r="K253" s="173" t="s">
        <v>33</v>
      </c>
      <c r="L253" s="212">
        <v>3733000</v>
      </c>
      <c r="M253" s="214" t="str">
        <f t="shared" si="24"/>
        <v>NO</v>
      </c>
      <c r="N253" s="174">
        <f t="shared" si="25"/>
        <v>0</v>
      </c>
      <c r="O253" s="215"/>
      <c r="P253" s="99"/>
      <c r="R253" s="17"/>
      <c r="S253" s="192"/>
      <c r="T253" s="192"/>
      <c r="U253" s="192"/>
      <c r="V253" s="192"/>
      <c r="W253" s="187"/>
      <c r="X253" s="187"/>
      <c r="Y253" s="187"/>
      <c r="Z253" s="196"/>
      <c r="AC253" s="187"/>
      <c r="AD253" s="187"/>
      <c r="AE253" s="187"/>
      <c r="AF253" s="196"/>
    </row>
    <row r="254" spans="1:32" ht="17" x14ac:dyDescent="0.2">
      <c r="A254" s="181" t="s">
        <v>333</v>
      </c>
      <c r="B254" s="173" t="s">
        <v>334</v>
      </c>
      <c r="C254" s="173" t="s">
        <v>33</v>
      </c>
      <c r="D254" s="202">
        <v>429246395.80000001</v>
      </c>
      <c r="E254" s="173">
        <v>2010</v>
      </c>
      <c r="F254" s="174">
        <v>2014</v>
      </c>
      <c r="G254" s="202">
        <f t="shared" si="20"/>
        <v>386321756.22000003</v>
      </c>
      <c r="H254" s="212">
        <f t="shared" si="21"/>
        <v>472171035.38000005</v>
      </c>
      <c r="I254" s="213" t="s">
        <v>3892</v>
      </c>
      <c r="J254" s="213" t="s">
        <v>3893</v>
      </c>
      <c r="K254" s="173" t="s">
        <v>33</v>
      </c>
      <c r="L254" s="212">
        <v>418720000</v>
      </c>
      <c r="M254" s="214" t="str">
        <f t="shared" si="24"/>
        <v>YES</v>
      </c>
      <c r="N254" s="174">
        <f t="shared" si="25"/>
        <v>1</v>
      </c>
      <c r="O254" s="215"/>
      <c r="R254" s="17"/>
      <c r="S254" s="192"/>
      <c r="T254" s="192"/>
      <c r="U254" s="192"/>
      <c r="V254" s="192"/>
      <c r="W254" s="187"/>
      <c r="X254" s="187"/>
      <c r="Y254" s="187"/>
      <c r="Z254" s="196"/>
      <c r="AC254" s="187"/>
      <c r="AD254" s="187"/>
      <c r="AE254" s="187"/>
      <c r="AF254" s="196"/>
    </row>
    <row r="255" spans="1:32" ht="17" x14ac:dyDescent="0.2">
      <c r="A255" s="184" t="s">
        <v>335</v>
      </c>
      <c r="B255" s="185" t="s">
        <v>336</v>
      </c>
      <c r="C255" s="185" t="s">
        <v>173</v>
      </c>
      <c r="D255" s="208">
        <v>648556.64839999995</v>
      </c>
      <c r="E255" s="185">
        <v>2010</v>
      </c>
      <c r="F255" s="227">
        <v>2013</v>
      </c>
      <c r="G255" s="208">
        <f t="shared" si="20"/>
        <v>583700.98355999996</v>
      </c>
      <c r="H255" s="228">
        <f t="shared" si="21"/>
        <v>713412.31324000005</v>
      </c>
      <c r="I255" s="229" t="s">
        <v>3894</v>
      </c>
      <c r="J255" s="229" t="s">
        <v>3895</v>
      </c>
      <c r="K255" s="185" t="s">
        <v>173</v>
      </c>
      <c r="L255" s="228">
        <v>570870</v>
      </c>
      <c r="M255" s="230" t="str">
        <f t="shared" si="24"/>
        <v>NO</v>
      </c>
      <c r="N255" s="227">
        <f t="shared" si="25"/>
        <v>0</v>
      </c>
      <c r="O255" s="231"/>
      <c r="R255" s="17"/>
      <c r="S255" s="192"/>
      <c r="T255" s="192"/>
      <c r="U255" s="192"/>
      <c r="V255" s="192"/>
      <c r="W255" s="187"/>
      <c r="X255" s="187"/>
      <c r="Y255" s="187"/>
      <c r="Z255" s="196"/>
      <c r="AC255" s="187"/>
      <c r="AD255" s="187"/>
      <c r="AE255" s="187"/>
      <c r="AF255" s="196"/>
    </row>
    <row r="256" spans="1:32" x14ac:dyDescent="0.2">
      <c r="A256" s="22"/>
      <c r="B256" s="22"/>
      <c r="C256" s="22"/>
      <c r="D256" s="101"/>
      <c r="E256" s="22"/>
      <c r="G256" s="101"/>
      <c r="H256" s="99"/>
      <c r="J256" s="17"/>
      <c r="K256" s="22"/>
      <c r="L256" s="99"/>
      <c r="M256" s="102"/>
      <c r="R256" s="17"/>
      <c r="S256" s="17"/>
      <c r="T256" s="17"/>
      <c r="U256" s="17"/>
      <c r="V256" s="17"/>
      <c r="W256" s="22"/>
      <c r="X256" s="22"/>
      <c r="Y256" s="22"/>
      <c r="Z256" s="103"/>
      <c r="AC256" s="187"/>
      <c r="AD256" s="187"/>
      <c r="AE256" s="187"/>
      <c r="AF256" s="196"/>
    </row>
    <row r="257" spans="1:32" x14ac:dyDescent="0.2">
      <c r="A257" s="22"/>
      <c r="B257" s="22"/>
      <c r="C257" s="22"/>
      <c r="D257" s="101"/>
      <c r="E257" s="22"/>
      <c r="G257" s="101"/>
      <c r="H257" s="99"/>
      <c r="J257" s="17"/>
      <c r="K257" s="22"/>
      <c r="L257" s="99"/>
      <c r="M257" s="102"/>
      <c r="R257" s="17"/>
      <c r="S257" s="17"/>
      <c r="T257" s="17"/>
      <c r="U257" s="17"/>
      <c r="V257" s="17"/>
      <c r="W257" s="22"/>
      <c r="X257" s="22"/>
      <c r="Y257" s="22"/>
      <c r="Z257" s="103"/>
      <c r="AC257" s="187"/>
      <c r="AD257" s="187"/>
      <c r="AE257" s="187"/>
      <c r="AF257" s="196"/>
    </row>
    <row r="258" spans="1:32" x14ac:dyDescent="0.2">
      <c r="A258" s="22"/>
      <c r="B258" s="22"/>
      <c r="C258" s="22"/>
      <c r="D258" s="101"/>
      <c r="E258" s="22"/>
      <c r="G258" s="101"/>
      <c r="H258" s="99"/>
      <c r="J258" s="17"/>
      <c r="K258" s="22"/>
      <c r="L258" s="99"/>
      <c r="M258" s="102"/>
      <c r="R258" s="17"/>
      <c r="S258" s="17"/>
      <c r="T258" s="17"/>
      <c r="U258" s="17"/>
      <c r="V258" s="17"/>
      <c r="W258" s="22"/>
      <c r="X258" s="22"/>
      <c r="Y258" s="22"/>
      <c r="Z258" s="103"/>
      <c r="AC258" s="187"/>
      <c r="AD258" s="187"/>
      <c r="AE258" s="187"/>
      <c r="AF258" s="196"/>
    </row>
    <row r="259" spans="1:32" x14ac:dyDescent="0.2">
      <c r="A259" s="22"/>
      <c r="B259" s="22"/>
      <c r="C259" s="22"/>
      <c r="D259" s="101"/>
      <c r="E259" s="22"/>
      <c r="G259" s="101"/>
      <c r="H259" s="99"/>
      <c r="J259" s="17"/>
      <c r="K259" s="22"/>
      <c r="L259" s="99"/>
      <c r="M259" s="102"/>
      <c r="R259" s="17"/>
      <c r="S259" s="17"/>
      <c r="T259" s="17"/>
      <c r="U259" s="17"/>
      <c r="V259" s="17"/>
      <c r="W259" s="22"/>
      <c r="X259" s="22"/>
      <c r="Y259" s="22"/>
      <c r="Z259" s="103"/>
      <c r="AC259" s="187"/>
      <c r="AD259" s="187"/>
      <c r="AE259" s="187"/>
      <c r="AF259" s="196"/>
    </row>
    <row r="260" spans="1:32" x14ac:dyDescent="0.2">
      <c r="A260" s="22"/>
      <c r="B260" s="22"/>
      <c r="C260" s="22"/>
      <c r="D260" s="101"/>
      <c r="E260" s="22"/>
      <c r="G260" s="101"/>
      <c r="H260" s="99"/>
      <c r="J260" s="17"/>
      <c r="K260" s="22"/>
      <c r="L260" s="99"/>
      <c r="M260" s="102"/>
      <c r="R260" s="17"/>
      <c r="S260" s="17"/>
      <c r="T260" s="17"/>
      <c r="U260" s="17"/>
      <c r="V260" s="17"/>
      <c r="W260" s="22"/>
      <c r="X260" s="22"/>
      <c r="Y260" s="22"/>
      <c r="Z260" s="103"/>
      <c r="AC260" s="187"/>
      <c r="AD260" s="187"/>
      <c r="AE260" s="187"/>
      <c r="AF260" s="196"/>
    </row>
    <row r="261" spans="1:32" x14ac:dyDescent="0.2">
      <c r="A261" s="357" t="s">
        <v>4542</v>
      </c>
      <c r="B261" s="358"/>
      <c r="C261" s="358"/>
      <c r="D261" s="358"/>
      <c r="E261" s="358"/>
      <c r="F261" s="358"/>
      <c r="G261" s="358"/>
      <c r="H261" s="359"/>
      <c r="J261" s="17"/>
      <c r="K261" s="22"/>
      <c r="L261" s="99"/>
      <c r="M261" s="102"/>
      <c r="R261" s="17"/>
      <c r="S261" s="17"/>
      <c r="T261" s="17"/>
      <c r="U261" s="17"/>
      <c r="V261" s="17"/>
      <c r="W261" s="22"/>
      <c r="X261" s="22"/>
      <c r="Y261" s="22"/>
      <c r="Z261" s="103"/>
      <c r="AC261" s="187"/>
      <c r="AD261" s="187"/>
      <c r="AE261" s="187"/>
      <c r="AF261" s="196"/>
    </row>
    <row r="262" spans="1:32" x14ac:dyDescent="0.2">
      <c r="A262" s="181"/>
      <c r="B262" s="173"/>
      <c r="C262" s="173"/>
      <c r="D262" s="202"/>
      <c r="E262" s="173"/>
      <c r="F262" s="174"/>
      <c r="G262" s="202"/>
      <c r="H262" s="203"/>
      <c r="J262" s="17"/>
      <c r="K262" s="22"/>
      <c r="L262" s="99"/>
      <c r="M262" s="102"/>
      <c r="R262" s="17"/>
      <c r="S262" s="17"/>
      <c r="T262" s="17"/>
      <c r="U262" s="17"/>
      <c r="V262" s="17"/>
      <c r="W262" s="22"/>
      <c r="X262" s="22"/>
      <c r="Y262" s="22"/>
      <c r="Z262" s="103"/>
      <c r="AC262" s="187"/>
      <c r="AD262" s="187"/>
      <c r="AE262" s="187"/>
      <c r="AF262" s="196"/>
    </row>
    <row r="263" spans="1:32" x14ac:dyDescent="0.2">
      <c r="A263" s="204" t="s">
        <v>331</v>
      </c>
      <c r="B263" s="176" t="s">
        <v>332</v>
      </c>
      <c r="C263" s="176" t="s">
        <v>292</v>
      </c>
      <c r="D263" s="177"/>
      <c r="E263" s="176">
        <v>2010</v>
      </c>
      <c r="F263" s="177">
        <v>2011</v>
      </c>
      <c r="G263" s="202">
        <f>D263*0.9</f>
        <v>0</v>
      </c>
      <c r="H263" s="203">
        <f>D263*1.1</f>
        <v>0</v>
      </c>
      <c r="J263" s="17"/>
      <c r="K263" s="22"/>
      <c r="L263" s="99"/>
      <c r="M263" s="102"/>
      <c r="R263" s="17"/>
      <c r="S263" s="17"/>
      <c r="T263" s="17"/>
      <c r="U263" s="17"/>
      <c r="V263" s="17"/>
      <c r="W263" s="22"/>
      <c r="X263" s="22"/>
      <c r="Y263" s="22"/>
      <c r="Z263" s="103"/>
      <c r="AC263" s="187"/>
      <c r="AD263" s="187"/>
      <c r="AE263" s="187"/>
      <c r="AF263" s="196"/>
    </row>
    <row r="264" spans="1:32" x14ac:dyDescent="0.2">
      <c r="A264" s="204" t="s">
        <v>337</v>
      </c>
      <c r="B264" s="176" t="s">
        <v>338</v>
      </c>
      <c r="C264" s="176" t="s">
        <v>292</v>
      </c>
      <c r="D264" s="177"/>
      <c r="E264" s="176">
        <v>2010</v>
      </c>
      <c r="F264" s="177">
        <v>2012</v>
      </c>
      <c r="G264" s="202">
        <f>D264*0.9</f>
        <v>0</v>
      </c>
      <c r="H264" s="203">
        <f>D264*1.1</f>
        <v>0</v>
      </c>
      <c r="J264" s="17"/>
      <c r="K264" s="22"/>
      <c r="L264" s="99"/>
      <c r="M264" s="102"/>
      <c r="R264" s="17"/>
      <c r="S264" s="17"/>
      <c r="T264" s="17"/>
      <c r="U264" s="17"/>
      <c r="V264" s="17"/>
      <c r="W264" s="22"/>
      <c r="X264" s="22"/>
      <c r="Y264" s="22"/>
      <c r="Z264" s="103"/>
      <c r="AC264" s="187"/>
      <c r="AD264" s="187"/>
      <c r="AE264" s="187"/>
      <c r="AF264" s="196"/>
    </row>
    <row r="265" spans="1:32" x14ac:dyDescent="0.2">
      <c r="A265" s="204" t="s">
        <v>343</v>
      </c>
      <c r="B265" s="176" t="s">
        <v>344</v>
      </c>
      <c r="C265" s="176" t="s">
        <v>292</v>
      </c>
      <c r="D265" s="177"/>
      <c r="E265" s="176">
        <v>2010</v>
      </c>
      <c r="F265" s="177">
        <v>2012</v>
      </c>
      <c r="G265" s="202">
        <f>D265*0.9</f>
        <v>0</v>
      </c>
      <c r="H265" s="203">
        <f>D265*1.1</f>
        <v>0</v>
      </c>
      <c r="J265" s="17"/>
      <c r="K265" s="22"/>
      <c r="L265" s="99"/>
      <c r="M265" s="102"/>
      <c r="R265" s="17"/>
      <c r="S265" s="17"/>
      <c r="T265" s="17"/>
      <c r="U265" s="17"/>
      <c r="V265" s="17"/>
      <c r="W265" s="22"/>
      <c r="X265" s="22"/>
      <c r="Y265" s="22"/>
      <c r="Z265" s="103"/>
      <c r="AC265" s="187"/>
      <c r="AD265" s="187"/>
      <c r="AE265" s="187"/>
      <c r="AF265" s="196"/>
    </row>
    <row r="266" spans="1:32" x14ac:dyDescent="0.2">
      <c r="A266" s="204" t="s">
        <v>345</v>
      </c>
      <c r="B266" s="176" t="s">
        <v>346</v>
      </c>
      <c r="C266" s="176" t="s">
        <v>292</v>
      </c>
      <c r="D266" s="177"/>
      <c r="E266" s="176">
        <v>2010</v>
      </c>
      <c r="F266" s="177">
        <v>2011</v>
      </c>
      <c r="G266" s="202">
        <f>D266*0.9</f>
        <v>0</v>
      </c>
      <c r="H266" s="203">
        <f>D266*1.1</f>
        <v>0</v>
      </c>
      <c r="J266" s="17"/>
      <c r="K266" s="22"/>
      <c r="L266" s="99"/>
      <c r="M266" s="102"/>
      <c r="R266" s="17"/>
      <c r="S266" s="17"/>
      <c r="T266" s="17"/>
      <c r="U266" s="17"/>
      <c r="V266" s="17"/>
      <c r="W266" s="22"/>
      <c r="X266" s="22"/>
      <c r="Y266" s="22"/>
      <c r="Z266" s="103"/>
      <c r="AC266" s="187"/>
      <c r="AD266" s="187"/>
      <c r="AE266" s="187"/>
      <c r="AF266" s="196"/>
    </row>
    <row r="267" spans="1:32" x14ac:dyDescent="0.2">
      <c r="A267" s="204" t="s">
        <v>349</v>
      </c>
      <c r="B267" s="176" t="s">
        <v>350</v>
      </c>
      <c r="C267" s="176" t="s">
        <v>292</v>
      </c>
      <c r="D267" s="177"/>
      <c r="E267" s="176">
        <v>2010</v>
      </c>
      <c r="F267" s="177">
        <v>2011</v>
      </c>
      <c r="G267" s="202">
        <f>D267*0.9</f>
        <v>0</v>
      </c>
      <c r="H267" s="203">
        <f>D267*1.1</f>
        <v>0</v>
      </c>
      <c r="J267" s="17"/>
      <c r="K267" s="22"/>
      <c r="L267" s="99"/>
      <c r="M267" s="102"/>
      <c r="R267" s="17"/>
      <c r="S267" s="17"/>
      <c r="T267" s="17"/>
      <c r="U267" s="17"/>
      <c r="V267" s="17"/>
      <c r="W267" s="22"/>
      <c r="X267" s="22"/>
      <c r="Y267" s="22"/>
      <c r="Z267" s="103"/>
      <c r="AC267" s="187"/>
      <c r="AD267" s="187"/>
      <c r="AE267" s="187"/>
      <c r="AF267" s="196"/>
    </row>
    <row r="268" spans="1:32" x14ac:dyDescent="0.2">
      <c r="A268" s="204" t="s">
        <v>305</v>
      </c>
      <c r="B268" s="176" t="s">
        <v>306</v>
      </c>
      <c r="C268" s="176" t="s">
        <v>292</v>
      </c>
      <c r="D268" s="177"/>
      <c r="E268" s="176">
        <v>2010</v>
      </c>
      <c r="F268" s="177">
        <v>2012</v>
      </c>
      <c r="G268" s="202">
        <f t="shared" ref="G268:G279" si="26">D268*0.9</f>
        <v>0</v>
      </c>
      <c r="H268" s="203">
        <f t="shared" ref="H268:H279" si="27">D268*1.1</f>
        <v>0</v>
      </c>
      <c r="J268" s="17"/>
      <c r="K268" s="22"/>
      <c r="L268" s="99"/>
      <c r="M268" s="102"/>
      <c r="R268" s="17"/>
      <c r="S268" s="17"/>
      <c r="T268" s="17"/>
      <c r="U268" s="17"/>
      <c r="V268" s="17"/>
      <c r="W268" s="22"/>
      <c r="X268" s="22"/>
      <c r="Y268" s="22"/>
      <c r="Z268" s="103"/>
      <c r="AC268" s="187"/>
      <c r="AD268" s="187"/>
      <c r="AE268" s="187"/>
      <c r="AF268" s="196"/>
    </row>
    <row r="269" spans="1:32" x14ac:dyDescent="0.2">
      <c r="A269" s="204" t="s">
        <v>351</v>
      </c>
      <c r="B269" s="176" t="s">
        <v>352</v>
      </c>
      <c r="C269" s="176" t="s">
        <v>292</v>
      </c>
      <c r="D269" s="177"/>
      <c r="E269" s="176">
        <v>2010</v>
      </c>
      <c r="F269" s="177">
        <v>2011</v>
      </c>
      <c r="G269" s="202">
        <f t="shared" si="26"/>
        <v>0</v>
      </c>
      <c r="H269" s="203">
        <f t="shared" si="27"/>
        <v>0</v>
      </c>
      <c r="J269" s="17"/>
      <c r="K269" s="22"/>
      <c r="L269" s="99"/>
      <c r="M269" s="102"/>
      <c r="R269" s="17"/>
      <c r="S269" s="17"/>
      <c r="T269" s="17"/>
      <c r="U269" s="17"/>
      <c r="V269" s="17"/>
      <c r="W269" s="22"/>
      <c r="X269" s="22"/>
      <c r="Y269" s="22"/>
      <c r="Z269" s="103"/>
      <c r="AC269" s="187"/>
      <c r="AD269" s="187"/>
      <c r="AE269" s="187"/>
      <c r="AF269" s="196"/>
    </row>
    <row r="270" spans="1:32" x14ac:dyDescent="0.2">
      <c r="A270" s="204" t="s">
        <v>355</v>
      </c>
      <c r="B270" s="176" t="s">
        <v>356</v>
      </c>
      <c r="C270" s="176" t="s">
        <v>292</v>
      </c>
      <c r="D270" s="177"/>
      <c r="E270" s="176">
        <v>2010</v>
      </c>
      <c r="F270" s="177">
        <v>2012</v>
      </c>
      <c r="G270" s="202">
        <f t="shared" si="26"/>
        <v>0</v>
      </c>
      <c r="H270" s="203">
        <f t="shared" si="27"/>
        <v>0</v>
      </c>
      <c r="J270" s="17"/>
      <c r="K270" s="22"/>
      <c r="L270" s="99"/>
      <c r="M270" s="102"/>
      <c r="R270" s="17"/>
      <c r="S270" s="17"/>
      <c r="T270" s="17"/>
      <c r="U270" s="17"/>
      <c r="V270" s="17"/>
      <c r="W270" s="22"/>
      <c r="X270" s="22"/>
      <c r="Y270" s="22"/>
      <c r="Z270" s="103"/>
      <c r="AC270" s="187"/>
      <c r="AD270" s="187"/>
      <c r="AE270" s="187"/>
      <c r="AF270" s="196"/>
    </row>
    <row r="271" spans="1:32" x14ac:dyDescent="0.2">
      <c r="A271" s="204" t="s">
        <v>357</v>
      </c>
      <c r="B271" s="176" t="s">
        <v>358</v>
      </c>
      <c r="C271" s="176" t="s">
        <v>292</v>
      </c>
      <c r="D271" s="177"/>
      <c r="E271" s="176">
        <v>2010</v>
      </c>
      <c r="F271" s="177">
        <v>2011</v>
      </c>
      <c r="G271" s="202">
        <f t="shared" si="26"/>
        <v>0</v>
      </c>
      <c r="H271" s="203">
        <f t="shared" si="27"/>
        <v>0</v>
      </c>
      <c r="J271" s="17"/>
      <c r="K271" s="22"/>
      <c r="L271" s="99"/>
      <c r="M271" s="102"/>
      <c r="R271" s="17"/>
      <c r="S271" s="17"/>
      <c r="T271" s="17"/>
      <c r="U271" s="17"/>
      <c r="V271" s="17"/>
      <c r="W271" s="22"/>
      <c r="X271" s="22"/>
      <c r="Y271" s="22"/>
      <c r="Z271" s="103"/>
      <c r="AC271" s="187"/>
      <c r="AD271" s="187"/>
      <c r="AE271" s="187"/>
      <c r="AF271" s="196"/>
    </row>
    <row r="272" spans="1:32" x14ac:dyDescent="0.2">
      <c r="A272" s="204" t="s">
        <v>361</v>
      </c>
      <c r="B272" s="176" t="s">
        <v>362</v>
      </c>
      <c r="C272" s="176" t="s">
        <v>292</v>
      </c>
      <c r="D272" s="177"/>
      <c r="E272" s="176">
        <v>2010</v>
      </c>
      <c r="F272" s="177">
        <v>2012</v>
      </c>
      <c r="G272" s="202">
        <f t="shared" si="26"/>
        <v>0</v>
      </c>
      <c r="H272" s="203">
        <f t="shared" si="27"/>
        <v>0</v>
      </c>
      <c r="J272" s="17"/>
      <c r="K272" s="22"/>
      <c r="L272" s="99"/>
      <c r="M272" s="102"/>
      <c r="R272" s="17"/>
      <c r="S272" s="17"/>
      <c r="T272" s="17"/>
      <c r="U272" s="17"/>
      <c r="V272" s="17"/>
      <c r="W272" s="22"/>
      <c r="X272" s="22"/>
      <c r="Y272" s="22"/>
      <c r="Z272" s="103"/>
      <c r="AC272" s="187"/>
      <c r="AD272" s="187"/>
      <c r="AE272" s="187"/>
      <c r="AF272" s="196"/>
    </row>
    <row r="273" spans="1:33" x14ac:dyDescent="0.2">
      <c r="A273" s="204" t="s">
        <v>307</v>
      </c>
      <c r="B273" s="176" t="s">
        <v>308</v>
      </c>
      <c r="C273" s="176" t="s">
        <v>292</v>
      </c>
      <c r="D273" s="177"/>
      <c r="E273" s="176">
        <v>2010</v>
      </c>
      <c r="F273" s="177">
        <v>2012</v>
      </c>
      <c r="G273" s="202">
        <f t="shared" si="26"/>
        <v>0</v>
      </c>
      <c r="H273" s="203">
        <f t="shared" si="27"/>
        <v>0</v>
      </c>
      <c r="J273" s="17"/>
      <c r="K273" s="187"/>
      <c r="L273" s="193"/>
      <c r="M273" s="199"/>
      <c r="N273" s="195"/>
      <c r="O273" s="195"/>
      <c r="P273" s="356"/>
      <c r="Q273" s="195"/>
      <c r="R273" s="17"/>
      <c r="S273" s="17"/>
      <c r="T273" s="17"/>
      <c r="U273" s="17"/>
      <c r="V273" s="17"/>
      <c r="W273" s="22" t="s">
        <v>1447</v>
      </c>
      <c r="X273" s="22" t="s">
        <v>1448</v>
      </c>
      <c r="Y273" s="22" t="s">
        <v>156</v>
      </c>
      <c r="Z273" s="103">
        <v>7036000256</v>
      </c>
      <c r="AC273" s="187"/>
      <c r="AD273" s="187"/>
      <c r="AE273" s="187"/>
      <c r="AF273" s="196"/>
    </row>
    <row r="274" spans="1:33" x14ac:dyDescent="0.2">
      <c r="A274" s="204" t="s">
        <v>311</v>
      </c>
      <c r="B274" s="176" t="s">
        <v>312</v>
      </c>
      <c r="C274" s="176" t="s">
        <v>292</v>
      </c>
      <c r="D274" s="177"/>
      <c r="E274" s="176">
        <v>2010</v>
      </c>
      <c r="F274" s="177">
        <v>2012</v>
      </c>
      <c r="G274" s="202">
        <f t="shared" si="26"/>
        <v>0</v>
      </c>
      <c r="H274" s="203">
        <f t="shared" si="27"/>
        <v>0</v>
      </c>
      <c r="J274" s="17"/>
      <c r="K274" s="187"/>
      <c r="L274" s="193"/>
      <c r="M274" s="199"/>
      <c r="N274" s="195"/>
      <c r="O274" s="195"/>
      <c r="P274" s="356"/>
      <c r="Q274" s="195"/>
      <c r="R274" s="17"/>
      <c r="S274" s="17"/>
      <c r="T274" s="17"/>
      <c r="U274" s="17"/>
      <c r="V274" s="17"/>
      <c r="W274" s="22" t="s">
        <v>3058</v>
      </c>
      <c r="X274" s="22" t="s">
        <v>3059</v>
      </c>
      <c r="Y274" s="22" t="s">
        <v>156</v>
      </c>
      <c r="Z274" s="103">
        <v>19066454016</v>
      </c>
      <c r="AC274" s="187"/>
      <c r="AD274" s="187"/>
      <c r="AE274" s="187"/>
      <c r="AF274" s="196"/>
    </row>
    <row r="275" spans="1:33" x14ac:dyDescent="0.2">
      <c r="A275" s="204" t="s">
        <v>315</v>
      </c>
      <c r="B275" s="176" t="s">
        <v>316</v>
      </c>
      <c r="C275" s="176" t="s">
        <v>292</v>
      </c>
      <c r="D275" s="177"/>
      <c r="E275" s="176">
        <v>2010</v>
      </c>
      <c r="F275" s="177">
        <v>2012</v>
      </c>
      <c r="G275" s="202">
        <f t="shared" si="26"/>
        <v>0</v>
      </c>
      <c r="H275" s="203">
        <f t="shared" si="27"/>
        <v>0</v>
      </c>
      <c r="J275" s="17"/>
      <c r="K275" s="187"/>
      <c r="L275" s="193"/>
      <c r="M275" s="199"/>
      <c r="N275" s="195"/>
      <c r="O275" s="195"/>
      <c r="P275" s="356"/>
      <c r="Q275" s="195"/>
      <c r="R275" s="17"/>
      <c r="S275" s="17"/>
      <c r="T275" s="17"/>
      <c r="U275" s="17"/>
      <c r="V275" s="17"/>
      <c r="W275" s="22" t="s">
        <v>1457</v>
      </c>
      <c r="X275" s="22" t="s">
        <v>1458</v>
      </c>
      <c r="Y275" s="22" t="s">
        <v>156</v>
      </c>
      <c r="Z275" s="103">
        <v>1790634752</v>
      </c>
      <c r="AC275" s="187"/>
      <c r="AD275" s="187"/>
      <c r="AE275" s="187"/>
      <c r="AF275" s="196"/>
    </row>
    <row r="276" spans="1:33" x14ac:dyDescent="0.2">
      <c r="A276" s="204" t="s">
        <v>321</v>
      </c>
      <c r="B276" s="176" t="s">
        <v>322</v>
      </c>
      <c r="C276" s="176" t="s">
        <v>3872</v>
      </c>
      <c r="D276" s="177"/>
      <c r="E276" s="176">
        <v>2010</v>
      </c>
      <c r="F276" s="177">
        <v>2012</v>
      </c>
      <c r="G276" s="202">
        <f t="shared" si="26"/>
        <v>0</v>
      </c>
      <c r="H276" s="203">
        <f t="shared" si="27"/>
        <v>0</v>
      </c>
      <c r="J276" s="17"/>
      <c r="K276" s="187"/>
      <c r="L276" s="193"/>
      <c r="M276" s="199"/>
      <c r="N276" s="195"/>
      <c r="O276" s="195"/>
      <c r="P276" s="356"/>
      <c r="Q276" s="195"/>
      <c r="R276" s="17"/>
      <c r="S276" s="17"/>
      <c r="T276" s="17"/>
      <c r="U276" s="17"/>
      <c r="V276" s="17"/>
      <c r="W276" s="22" t="s">
        <v>1451</v>
      </c>
      <c r="X276" s="22" t="s">
        <v>1452</v>
      </c>
      <c r="Y276" s="22" t="s">
        <v>156</v>
      </c>
      <c r="Z276" s="103">
        <v>2517616896</v>
      </c>
      <c r="AC276" s="187"/>
      <c r="AD276" s="187"/>
      <c r="AE276" s="187"/>
      <c r="AF276" s="196"/>
      <c r="AG276" s="19" t="s">
        <v>3841</v>
      </c>
    </row>
    <row r="277" spans="1:33" x14ac:dyDescent="0.2">
      <c r="A277" s="204" t="s">
        <v>325</v>
      </c>
      <c r="B277" s="176" t="s">
        <v>326</v>
      </c>
      <c r="C277" s="176" t="s">
        <v>365</v>
      </c>
      <c r="D277" s="177"/>
      <c r="E277" s="176">
        <v>2010</v>
      </c>
      <c r="F277" s="177">
        <v>2012</v>
      </c>
      <c r="G277" s="202">
        <f t="shared" si="26"/>
        <v>0</v>
      </c>
      <c r="H277" s="203">
        <f t="shared" si="27"/>
        <v>0</v>
      </c>
      <c r="J277" s="17"/>
      <c r="K277" s="187"/>
      <c r="L277" s="193"/>
      <c r="M277" s="199"/>
      <c r="N277" s="195"/>
      <c r="O277" s="195"/>
      <c r="P277" s="356"/>
      <c r="Q277" s="195"/>
      <c r="R277" s="17"/>
      <c r="S277" s="17"/>
      <c r="T277" s="17"/>
      <c r="U277" s="17"/>
      <c r="V277" s="17"/>
      <c r="W277" s="22" t="s">
        <v>1455</v>
      </c>
      <c r="X277" s="22" t="s">
        <v>1456</v>
      </c>
      <c r="Y277" s="22" t="s">
        <v>156</v>
      </c>
      <c r="Z277" s="103">
        <v>2893038336</v>
      </c>
      <c r="AC277" s="187"/>
      <c r="AD277" s="187"/>
      <c r="AE277" s="187"/>
      <c r="AF277" s="196"/>
    </row>
    <row r="278" spans="1:33" x14ac:dyDescent="0.2">
      <c r="A278" s="204" t="s">
        <v>327</v>
      </c>
      <c r="B278" s="176" t="s">
        <v>328</v>
      </c>
      <c r="C278" s="176" t="s">
        <v>365</v>
      </c>
      <c r="D278" s="177"/>
      <c r="E278" s="176">
        <v>2010</v>
      </c>
      <c r="F278" s="177">
        <v>2011</v>
      </c>
      <c r="G278" s="202">
        <f t="shared" si="26"/>
        <v>0</v>
      </c>
      <c r="H278" s="203">
        <f t="shared" si="27"/>
        <v>0</v>
      </c>
      <c r="J278" s="17"/>
      <c r="K278" s="187"/>
      <c r="L278" s="193"/>
      <c r="M278" s="199"/>
      <c r="N278" s="195"/>
      <c r="O278" s="195"/>
      <c r="P278" s="356"/>
      <c r="Q278" s="195"/>
      <c r="R278" s="17"/>
      <c r="S278" s="17"/>
      <c r="T278" s="17"/>
      <c r="U278" s="17"/>
      <c r="V278" s="17"/>
      <c r="W278" s="22" t="s">
        <v>3060</v>
      </c>
      <c r="X278" s="22" t="s">
        <v>3061</v>
      </c>
      <c r="Y278" s="22" t="s">
        <v>156</v>
      </c>
      <c r="Z278" s="103">
        <v>13858231296</v>
      </c>
      <c r="AC278" s="187"/>
      <c r="AD278" s="187"/>
      <c r="AE278" s="187"/>
      <c r="AF278" s="196"/>
    </row>
    <row r="279" spans="1:33" x14ac:dyDescent="0.2">
      <c r="A279" s="205" t="s">
        <v>329</v>
      </c>
      <c r="B279" s="206" t="s">
        <v>330</v>
      </c>
      <c r="C279" s="206" t="s">
        <v>3872</v>
      </c>
      <c r="D279" s="207"/>
      <c r="E279" s="206">
        <v>2010</v>
      </c>
      <c r="F279" s="207">
        <v>2011</v>
      </c>
      <c r="G279" s="208">
        <f t="shared" si="26"/>
        <v>0</v>
      </c>
      <c r="H279" s="209">
        <f t="shared" si="27"/>
        <v>0</v>
      </c>
      <c r="J279" s="17"/>
      <c r="K279" s="187"/>
      <c r="L279" s="193"/>
      <c r="M279" s="199"/>
      <c r="N279" s="195"/>
      <c r="O279" s="195"/>
      <c r="P279" s="356"/>
      <c r="Q279" s="195"/>
      <c r="R279" s="17"/>
      <c r="S279" s="17"/>
      <c r="T279" s="17"/>
      <c r="U279" s="17"/>
      <c r="V279" s="17"/>
      <c r="W279" s="22" t="s">
        <v>3062</v>
      </c>
      <c r="X279" s="22" t="s">
        <v>3063</v>
      </c>
      <c r="Y279" s="22" t="s">
        <v>156</v>
      </c>
      <c r="Z279" s="103">
        <v>18185926656</v>
      </c>
      <c r="AC279" s="187"/>
      <c r="AD279" s="187"/>
      <c r="AE279" s="187"/>
      <c r="AF279" s="196"/>
    </row>
    <row r="280" spans="1:33" x14ac:dyDescent="0.2">
      <c r="A280" s="187"/>
      <c r="B280" s="187"/>
      <c r="C280" s="187"/>
      <c r="D280" s="200"/>
      <c r="E280" s="195"/>
      <c r="F280" s="195"/>
      <c r="G280" s="201"/>
      <c r="H280" s="193"/>
      <c r="J280" s="17"/>
      <c r="K280" s="187"/>
      <c r="L280" s="193"/>
      <c r="M280" s="199"/>
      <c r="N280" s="195"/>
      <c r="O280" s="195"/>
      <c r="P280" s="356"/>
      <c r="Q280" s="195"/>
      <c r="R280" s="17"/>
      <c r="S280" s="17"/>
      <c r="T280" s="17"/>
      <c r="U280" s="17"/>
      <c r="V280" s="17"/>
      <c r="W280" s="22" t="s">
        <v>3064</v>
      </c>
      <c r="X280" s="22" t="s">
        <v>3065</v>
      </c>
      <c r="Y280" s="22" t="s">
        <v>156</v>
      </c>
      <c r="Z280" s="103">
        <v>10302740480</v>
      </c>
      <c r="AC280" s="187"/>
      <c r="AD280" s="187"/>
      <c r="AE280" s="187"/>
      <c r="AF280" s="196"/>
    </row>
    <row r="281" spans="1:33" x14ac:dyDescent="0.2">
      <c r="J281" s="17"/>
      <c r="K281" s="187"/>
      <c r="L281" s="193"/>
      <c r="M281" s="199"/>
      <c r="N281" s="195"/>
      <c r="O281" s="195"/>
      <c r="P281" s="356"/>
      <c r="Q281" s="195"/>
      <c r="R281" s="17"/>
      <c r="S281" s="17"/>
      <c r="T281" s="17"/>
      <c r="U281" s="17"/>
      <c r="V281" s="17"/>
      <c r="W281" s="22" t="s">
        <v>3066</v>
      </c>
      <c r="X281" s="22" t="s">
        <v>3067</v>
      </c>
      <c r="Y281" s="22" t="s">
        <v>156</v>
      </c>
      <c r="Z281" s="103">
        <v>11371328512</v>
      </c>
      <c r="AC281" s="187"/>
      <c r="AD281" s="187"/>
      <c r="AE281" s="187"/>
      <c r="AF281" s="196"/>
    </row>
    <row r="282" spans="1:33" x14ac:dyDescent="0.2">
      <c r="J282" s="17"/>
      <c r="K282" s="187"/>
      <c r="L282" s="193"/>
      <c r="M282" s="199"/>
      <c r="N282" s="195"/>
      <c r="O282" s="195"/>
      <c r="P282" s="356"/>
      <c r="Q282" s="195"/>
      <c r="R282" s="17"/>
      <c r="S282" s="17"/>
      <c r="T282" s="17"/>
      <c r="U282" s="17"/>
      <c r="V282" s="17"/>
      <c r="W282" s="22" t="s">
        <v>1467</v>
      </c>
      <c r="X282" s="22" t="s">
        <v>1468</v>
      </c>
      <c r="Y282" s="22" t="s">
        <v>156</v>
      </c>
      <c r="Z282" s="103">
        <v>4436917248</v>
      </c>
      <c r="AC282" s="187"/>
      <c r="AD282" s="187"/>
      <c r="AE282" s="187"/>
      <c r="AF282" s="196"/>
    </row>
    <row r="283" spans="1:33" x14ac:dyDescent="0.2">
      <c r="J283" s="17"/>
      <c r="K283" s="187"/>
      <c r="L283" s="193"/>
      <c r="M283" s="199"/>
      <c r="N283" s="195"/>
      <c r="O283" s="195"/>
      <c r="P283" s="356"/>
      <c r="Q283" s="195"/>
      <c r="R283" s="17"/>
      <c r="S283" s="17"/>
      <c r="T283" s="17"/>
      <c r="U283" s="17"/>
      <c r="V283" s="17"/>
      <c r="W283" s="22" t="s">
        <v>1471</v>
      </c>
      <c r="X283" s="22" t="s">
        <v>1472</v>
      </c>
      <c r="Y283" s="22" t="s">
        <v>156</v>
      </c>
      <c r="Z283" s="103">
        <v>5853214208</v>
      </c>
      <c r="AC283" s="187"/>
      <c r="AD283" s="187"/>
      <c r="AE283" s="187"/>
      <c r="AF283" s="196"/>
    </row>
    <row r="284" spans="1:33" x14ac:dyDescent="0.2">
      <c r="J284" s="17"/>
      <c r="K284" s="187"/>
      <c r="L284" s="193"/>
      <c r="M284" s="199"/>
      <c r="N284" s="195"/>
      <c r="O284" s="195"/>
      <c r="P284" s="356"/>
      <c r="Q284" s="195"/>
      <c r="R284" s="17"/>
      <c r="S284" s="17"/>
      <c r="T284" s="17"/>
      <c r="U284" s="17"/>
      <c r="V284" s="17"/>
      <c r="W284" s="22" t="s">
        <v>1473</v>
      </c>
      <c r="X284" s="22" t="s">
        <v>1474</v>
      </c>
      <c r="Y284" s="22" t="s">
        <v>156</v>
      </c>
      <c r="Z284" s="103">
        <v>5779114496</v>
      </c>
      <c r="AC284" s="187"/>
      <c r="AD284" s="187"/>
      <c r="AE284" s="187"/>
      <c r="AF284" s="196"/>
    </row>
    <row r="285" spans="1:33" x14ac:dyDescent="0.2">
      <c r="J285" s="17"/>
      <c r="K285" s="187"/>
      <c r="L285" s="193"/>
      <c r="M285" s="199"/>
      <c r="N285" s="195"/>
      <c r="O285" s="195"/>
      <c r="P285" s="356"/>
      <c r="Q285" s="195"/>
      <c r="R285" s="17"/>
      <c r="S285" s="17"/>
      <c r="T285" s="17"/>
      <c r="U285" s="17"/>
      <c r="V285" s="17"/>
      <c r="W285" s="22" t="s">
        <v>3068</v>
      </c>
      <c r="X285" s="22" t="s">
        <v>3069</v>
      </c>
      <c r="Y285" s="22" t="s">
        <v>156</v>
      </c>
      <c r="Z285" s="104" t="s">
        <v>606</v>
      </c>
      <c r="AC285" s="187"/>
      <c r="AD285" s="187"/>
      <c r="AE285" s="187"/>
      <c r="AF285" s="196"/>
    </row>
    <row r="286" spans="1:33" x14ac:dyDescent="0.2">
      <c r="J286" s="17"/>
      <c r="K286" s="187"/>
      <c r="L286" s="193"/>
      <c r="M286" s="199"/>
      <c r="N286" s="195"/>
      <c r="O286" s="195"/>
      <c r="P286" s="356"/>
      <c r="Q286" s="195"/>
      <c r="R286" s="17"/>
      <c r="S286" s="17"/>
      <c r="T286" s="17"/>
      <c r="U286" s="17"/>
      <c r="V286" s="17"/>
      <c r="W286" s="22" t="s">
        <v>1489</v>
      </c>
      <c r="X286" s="22" t="s">
        <v>1490</v>
      </c>
      <c r="Y286" s="22" t="s">
        <v>156</v>
      </c>
      <c r="Z286" s="103">
        <v>8876901376</v>
      </c>
      <c r="AC286" s="187"/>
      <c r="AD286" s="187"/>
      <c r="AE286" s="187"/>
      <c r="AF286" s="196"/>
    </row>
    <row r="287" spans="1:33" x14ac:dyDescent="0.2">
      <c r="J287" s="17"/>
      <c r="K287" s="187"/>
      <c r="L287" s="193"/>
      <c r="M287" s="199"/>
      <c r="N287" s="195"/>
      <c r="O287" s="195"/>
      <c r="P287" s="356"/>
      <c r="Q287" s="195"/>
      <c r="R287" s="17"/>
      <c r="S287" s="17"/>
      <c r="T287" s="17"/>
      <c r="U287" s="17"/>
      <c r="V287" s="17"/>
      <c r="W287" s="22" t="s">
        <v>1491</v>
      </c>
      <c r="X287" s="22" t="s">
        <v>1492</v>
      </c>
      <c r="Y287" s="22" t="s">
        <v>156</v>
      </c>
      <c r="Z287" s="103">
        <v>533966272</v>
      </c>
      <c r="AC287" s="187"/>
      <c r="AD287" s="187"/>
      <c r="AE287" s="187"/>
      <c r="AF287" s="196"/>
    </row>
    <row r="288" spans="1:33" x14ac:dyDescent="0.2">
      <c r="J288" s="17"/>
      <c r="K288" s="187"/>
      <c r="L288" s="193"/>
      <c r="M288" s="199"/>
      <c r="N288" s="195"/>
      <c r="O288" s="195"/>
      <c r="P288" s="356"/>
      <c r="Q288" s="195"/>
      <c r="R288" s="17"/>
      <c r="S288" s="17"/>
      <c r="T288" s="17"/>
      <c r="U288" s="17"/>
      <c r="V288" s="17"/>
      <c r="W288" s="22" t="s">
        <v>1497</v>
      </c>
      <c r="X288" s="22" t="s">
        <v>1498</v>
      </c>
      <c r="Y288" s="22" t="s">
        <v>156</v>
      </c>
      <c r="Z288" s="103">
        <v>2031790080</v>
      </c>
      <c r="AC288" s="187"/>
      <c r="AD288" s="187"/>
      <c r="AE288" s="187"/>
      <c r="AF288" s="196"/>
    </row>
    <row r="289" spans="9:32" x14ac:dyDescent="0.2">
      <c r="J289" s="17"/>
      <c r="K289" s="187"/>
      <c r="L289" s="193"/>
      <c r="M289" s="199"/>
      <c r="N289" s="195"/>
      <c r="O289" s="195"/>
      <c r="P289" s="356"/>
      <c r="Q289" s="195"/>
      <c r="R289" s="17"/>
      <c r="S289" s="17"/>
      <c r="T289" s="17"/>
      <c r="U289" s="17"/>
      <c r="V289" s="17"/>
      <c r="W289" s="22" t="s">
        <v>1507</v>
      </c>
      <c r="X289" s="22" t="s">
        <v>1508</v>
      </c>
      <c r="Y289" s="22" t="s">
        <v>156</v>
      </c>
      <c r="Z289" s="103">
        <v>2203080960</v>
      </c>
      <c r="AC289" s="187"/>
      <c r="AD289" s="187"/>
      <c r="AE289" s="187"/>
      <c r="AF289" s="196"/>
    </row>
    <row r="290" spans="9:32" x14ac:dyDescent="0.2">
      <c r="I290" s="192"/>
      <c r="J290" s="192"/>
      <c r="K290" s="187"/>
      <c r="L290" s="193"/>
      <c r="M290" s="199"/>
      <c r="N290" s="195"/>
      <c r="W290" s="22" t="s">
        <v>3070</v>
      </c>
      <c r="X290" s="22" t="s">
        <v>3071</v>
      </c>
      <c r="Y290" s="22" t="s">
        <v>156</v>
      </c>
      <c r="Z290" s="103">
        <v>6755268608</v>
      </c>
      <c r="AC290" s="187"/>
      <c r="AD290" s="187"/>
      <c r="AE290" s="187"/>
      <c r="AF290" s="196"/>
    </row>
    <row r="291" spans="9:32" x14ac:dyDescent="0.2">
      <c r="I291" s="19"/>
      <c r="J291" s="99"/>
      <c r="K291" s="17"/>
      <c r="L291" s="17"/>
      <c r="W291" s="22" t="s">
        <v>3072</v>
      </c>
      <c r="X291" s="22" t="s">
        <v>3073</v>
      </c>
      <c r="Y291" s="22" t="s">
        <v>156</v>
      </c>
      <c r="Z291" s="104" t="s">
        <v>606</v>
      </c>
      <c r="AC291" s="187"/>
      <c r="AD291" s="187"/>
      <c r="AE291" s="187"/>
      <c r="AF291" s="196"/>
    </row>
    <row r="292" spans="9:32" x14ac:dyDescent="0.2">
      <c r="I292" s="19"/>
      <c r="J292" s="99"/>
      <c r="K292" s="17"/>
      <c r="L292" s="17"/>
      <c r="W292" s="22" t="s">
        <v>3074</v>
      </c>
      <c r="X292" s="22" t="s">
        <v>3075</v>
      </c>
      <c r="Y292" s="22" t="s">
        <v>173</v>
      </c>
      <c r="Z292" s="103">
        <v>56322002944</v>
      </c>
      <c r="AC292" s="187"/>
      <c r="AD292" s="187"/>
      <c r="AE292" s="187"/>
      <c r="AF292" s="196"/>
    </row>
    <row r="293" spans="9:32" x14ac:dyDescent="0.2">
      <c r="I293" s="19"/>
      <c r="J293" s="99"/>
      <c r="K293" s="17"/>
      <c r="L293" s="17"/>
      <c r="W293" s="22" t="s">
        <v>3076</v>
      </c>
      <c r="X293" s="22" t="s">
        <v>3077</v>
      </c>
      <c r="Y293" s="22" t="s">
        <v>173</v>
      </c>
      <c r="Z293" s="103">
        <v>56767987712</v>
      </c>
      <c r="AC293" s="187"/>
      <c r="AD293" s="187"/>
      <c r="AE293" s="187"/>
      <c r="AF293" s="196"/>
    </row>
    <row r="294" spans="9:32" x14ac:dyDescent="0.2">
      <c r="I294" s="19"/>
      <c r="J294" s="99"/>
      <c r="K294" s="17"/>
      <c r="L294" s="17"/>
      <c r="W294" s="22" t="s">
        <v>3078</v>
      </c>
      <c r="X294" s="22" t="s">
        <v>3079</v>
      </c>
      <c r="Y294" s="22" t="s">
        <v>173</v>
      </c>
      <c r="Z294" s="103">
        <v>214340000000</v>
      </c>
      <c r="AC294" s="187"/>
      <c r="AD294" s="187"/>
      <c r="AE294" s="187"/>
      <c r="AF294" s="196"/>
    </row>
    <row r="295" spans="9:32" x14ac:dyDescent="0.2">
      <c r="I295" s="19"/>
      <c r="J295" s="99"/>
      <c r="K295" s="17"/>
      <c r="L295" s="17"/>
      <c r="W295" s="22" t="s">
        <v>3080</v>
      </c>
      <c r="X295" s="22" t="s">
        <v>3081</v>
      </c>
      <c r="Y295" s="22" t="s">
        <v>173</v>
      </c>
      <c r="Z295" s="103">
        <v>63505453056</v>
      </c>
      <c r="AC295" s="187"/>
      <c r="AD295" s="187"/>
      <c r="AE295" s="187"/>
      <c r="AF295" s="196"/>
    </row>
    <row r="296" spans="9:32" x14ac:dyDescent="0.2">
      <c r="I296" s="19"/>
      <c r="J296" s="99"/>
      <c r="K296" s="17"/>
      <c r="L296" s="17"/>
      <c r="W296" s="22" t="s">
        <v>3082</v>
      </c>
      <c r="X296" s="22" t="s">
        <v>3083</v>
      </c>
      <c r="Y296" s="22" t="s">
        <v>173</v>
      </c>
      <c r="Z296" s="103">
        <v>74065960960</v>
      </c>
      <c r="AC296" s="187"/>
      <c r="AD296" s="187"/>
      <c r="AE296" s="187"/>
      <c r="AF296" s="196"/>
    </row>
    <row r="297" spans="9:32" x14ac:dyDescent="0.2">
      <c r="I297" s="19"/>
      <c r="J297" s="99"/>
      <c r="K297" s="17"/>
      <c r="L297" s="17"/>
      <c r="W297" s="22" t="s">
        <v>3084</v>
      </c>
      <c r="X297" s="22" t="s">
        <v>3085</v>
      </c>
      <c r="Y297" s="22" t="s">
        <v>173</v>
      </c>
      <c r="Z297" s="103">
        <v>8358272512</v>
      </c>
      <c r="AC297" s="187"/>
      <c r="AD297" s="187"/>
      <c r="AE297" s="187"/>
      <c r="AF297" s="196"/>
    </row>
    <row r="298" spans="9:32" x14ac:dyDescent="0.2">
      <c r="I298" s="19"/>
      <c r="J298" s="99"/>
      <c r="K298" s="17"/>
      <c r="L298" s="17"/>
      <c r="W298" s="22" t="s">
        <v>3086</v>
      </c>
      <c r="X298" s="22" t="s">
        <v>3087</v>
      </c>
      <c r="Y298" s="22" t="s">
        <v>173</v>
      </c>
      <c r="Z298" s="104" t="s">
        <v>606</v>
      </c>
      <c r="AC298" s="187"/>
      <c r="AD298" s="187"/>
      <c r="AE298" s="187"/>
      <c r="AF298" s="196"/>
    </row>
    <row r="299" spans="9:32" x14ac:dyDescent="0.2">
      <c r="L299" s="17"/>
      <c r="M299" s="99"/>
      <c r="N299" s="99"/>
      <c r="O299" s="99"/>
      <c r="W299" s="22" t="s">
        <v>3088</v>
      </c>
      <c r="X299" s="22" t="s">
        <v>3089</v>
      </c>
      <c r="Y299" s="22" t="s">
        <v>173</v>
      </c>
      <c r="Z299" s="104" t="s">
        <v>606</v>
      </c>
      <c r="AC299" s="187"/>
      <c r="AD299" s="187"/>
      <c r="AE299" s="187"/>
      <c r="AF299" s="196"/>
    </row>
    <row r="300" spans="9:32" x14ac:dyDescent="0.2">
      <c r="L300" s="17"/>
      <c r="M300" s="99"/>
      <c r="N300" s="99"/>
      <c r="O300" s="99"/>
      <c r="W300" s="22" t="s">
        <v>1821</v>
      </c>
      <c r="X300" s="22" t="s">
        <v>1822</v>
      </c>
      <c r="Y300" s="22" t="s">
        <v>173</v>
      </c>
      <c r="Z300" s="103">
        <v>4696892416</v>
      </c>
      <c r="AC300" s="187"/>
      <c r="AD300" s="187"/>
      <c r="AE300" s="187"/>
      <c r="AF300" s="196"/>
    </row>
    <row r="301" spans="9:32" x14ac:dyDescent="0.2">
      <c r="L301" s="17"/>
      <c r="M301" s="99"/>
      <c r="N301" s="99"/>
      <c r="O301" s="99"/>
      <c r="W301" s="22" t="s">
        <v>3090</v>
      </c>
      <c r="X301" s="22" t="s">
        <v>3091</v>
      </c>
      <c r="Y301" s="22" t="s">
        <v>173</v>
      </c>
      <c r="Z301" s="103">
        <v>20112783360</v>
      </c>
      <c r="AC301" s="187"/>
      <c r="AD301" s="187"/>
      <c r="AE301" s="187"/>
      <c r="AF301" s="196"/>
    </row>
    <row r="302" spans="9:32" x14ac:dyDescent="0.2">
      <c r="L302" s="17"/>
      <c r="M302" s="99"/>
      <c r="N302" s="99"/>
      <c r="O302" s="99"/>
      <c r="W302" s="22" t="s">
        <v>3092</v>
      </c>
      <c r="X302" s="22" t="s">
        <v>3093</v>
      </c>
      <c r="Y302" s="22" t="s">
        <v>173</v>
      </c>
      <c r="Z302" s="103">
        <v>32794433536</v>
      </c>
      <c r="AC302" s="187"/>
      <c r="AD302" s="187"/>
      <c r="AE302" s="187"/>
      <c r="AF302" s="196"/>
    </row>
    <row r="303" spans="9:32" x14ac:dyDescent="0.2">
      <c r="L303" s="17"/>
      <c r="M303" s="99"/>
      <c r="N303" s="99"/>
      <c r="O303" s="99"/>
      <c r="W303" s="22" t="s">
        <v>3094</v>
      </c>
      <c r="X303" s="22" t="s">
        <v>3095</v>
      </c>
      <c r="Y303" s="22" t="s">
        <v>173</v>
      </c>
      <c r="Z303" s="103">
        <v>11596333056</v>
      </c>
      <c r="AC303" s="187"/>
      <c r="AD303" s="187"/>
      <c r="AE303" s="187"/>
      <c r="AF303" s="196"/>
    </row>
    <row r="304" spans="9:32" x14ac:dyDescent="0.2">
      <c r="L304" s="17"/>
      <c r="M304" s="99"/>
      <c r="N304" s="99"/>
      <c r="O304" s="99"/>
      <c r="W304" s="22" t="s">
        <v>3096</v>
      </c>
      <c r="X304" s="22" t="s">
        <v>3097</v>
      </c>
      <c r="Y304" s="22" t="s">
        <v>173</v>
      </c>
      <c r="Z304" s="103">
        <v>24703627264</v>
      </c>
      <c r="AC304" s="187"/>
      <c r="AD304" s="187"/>
      <c r="AE304" s="187"/>
      <c r="AF304" s="196"/>
    </row>
    <row r="305" spans="23:32" x14ac:dyDescent="0.2">
      <c r="W305" s="22" t="s">
        <v>3098</v>
      </c>
      <c r="X305" s="22" t="s">
        <v>3099</v>
      </c>
      <c r="Y305" s="22" t="s">
        <v>173</v>
      </c>
      <c r="Z305" s="103">
        <v>37756620800</v>
      </c>
      <c r="AC305" s="187"/>
      <c r="AD305" s="187"/>
      <c r="AE305" s="187"/>
      <c r="AF305" s="196"/>
    </row>
    <row r="306" spans="23:32" x14ac:dyDescent="0.2">
      <c r="W306" s="22" t="s">
        <v>3100</v>
      </c>
      <c r="X306" s="22" t="s">
        <v>3101</v>
      </c>
      <c r="Y306" s="22" t="s">
        <v>173</v>
      </c>
      <c r="Z306" s="103">
        <v>6381754368</v>
      </c>
      <c r="AC306" s="187"/>
      <c r="AD306" s="187"/>
      <c r="AE306" s="187"/>
      <c r="AF306" s="196"/>
    </row>
    <row r="307" spans="23:32" x14ac:dyDescent="0.2">
      <c r="W307" s="22" t="s">
        <v>3102</v>
      </c>
      <c r="X307" s="22" t="s">
        <v>3103</v>
      </c>
      <c r="Y307" s="22" t="s">
        <v>173</v>
      </c>
      <c r="Z307" s="103">
        <v>28424173568</v>
      </c>
      <c r="AC307" s="187"/>
      <c r="AD307" s="187"/>
      <c r="AE307" s="187"/>
      <c r="AF307" s="196"/>
    </row>
    <row r="308" spans="23:32" x14ac:dyDescent="0.2">
      <c r="W308" s="22" t="s">
        <v>3104</v>
      </c>
      <c r="X308" s="22" t="s">
        <v>3105</v>
      </c>
      <c r="Y308" s="22" t="s">
        <v>173</v>
      </c>
      <c r="Z308" s="103">
        <v>23966377984</v>
      </c>
      <c r="AC308" s="187"/>
      <c r="AD308" s="187"/>
      <c r="AE308" s="187"/>
      <c r="AF308" s="196"/>
    </row>
    <row r="309" spans="23:32" x14ac:dyDescent="0.2">
      <c r="W309" s="22" t="s">
        <v>3106</v>
      </c>
      <c r="X309" s="22" t="s">
        <v>3107</v>
      </c>
      <c r="Y309" s="22" t="s">
        <v>173</v>
      </c>
      <c r="Z309" s="103">
        <v>13773829120</v>
      </c>
      <c r="AC309" s="187"/>
      <c r="AD309" s="187"/>
      <c r="AE309" s="187"/>
      <c r="AF309" s="196"/>
    </row>
    <row r="310" spans="23:32" x14ac:dyDescent="0.2">
      <c r="W310" s="22" t="s">
        <v>3108</v>
      </c>
      <c r="X310" s="22" t="s">
        <v>3109</v>
      </c>
      <c r="Y310" s="22" t="s">
        <v>173</v>
      </c>
      <c r="Z310" s="103">
        <v>5486112768</v>
      </c>
      <c r="AC310" s="187"/>
      <c r="AD310" s="187"/>
      <c r="AE310" s="187"/>
      <c r="AF310" s="196"/>
    </row>
    <row r="311" spans="23:32" x14ac:dyDescent="0.2">
      <c r="W311" s="22" t="s">
        <v>3110</v>
      </c>
      <c r="X311" s="22" t="s">
        <v>3111</v>
      </c>
      <c r="Y311" s="22" t="s">
        <v>173</v>
      </c>
      <c r="Z311" s="104" t="s">
        <v>606</v>
      </c>
      <c r="AC311" s="187"/>
      <c r="AD311" s="187"/>
      <c r="AE311" s="187"/>
      <c r="AF311" s="196"/>
    </row>
    <row r="312" spans="23:32" x14ac:dyDescent="0.2">
      <c r="W312" s="22" t="s">
        <v>3112</v>
      </c>
      <c r="X312" s="22" t="s">
        <v>3113</v>
      </c>
      <c r="Y312" s="22" t="s">
        <v>173</v>
      </c>
      <c r="Z312" s="103">
        <v>27816220672</v>
      </c>
      <c r="AC312" s="187"/>
      <c r="AD312" s="187"/>
      <c r="AE312" s="187"/>
      <c r="AF312" s="196"/>
    </row>
    <row r="313" spans="23:32" x14ac:dyDescent="0.2">
      <c r="W313" s="22" t="s">
        <v>3114</v>
      </c>
      <c r="X313" s="22" t="s">
        <v>3115</v>
      </c>
      <c r="Y313" s="22" t="s">
        <v>173</v>
      </c>
      <c r="Z313" s="103">
        <v>14110968832</v>
      </c>
      <c r="AC313" s="187"/>
      <c r="AD313" s="187"/>
      <c r="AE313" s="187"/>
      <c r="AF313" s="196"/>
    </row>
    <row r="314" spans="23:32" x14ac:dyDescent="0.2">
      <c r="W314" s="22" t="s">
        <v>3116</v>
      </c>
      <c r="X314" s="22" t="s">
        <v>3117</v>
      </c>
      <c r="Y314" s="22" t="s">
        <v>173</v>
      </c>
      <c r="Z314" s="103">
        <v>5429673472</v>
      </c>
      <c r="AC314" s="187"/>
      <c r="AD314" s="187"/>
      <c r="AE314" s="187"/>
      <c r="AF314" s="196"/>
    </row>
    <row r="315" spans="23:32" x14ac:dyDescent="0.2">
      <c r="W315" s="22" t="s">
        <v>3118</v>
      </c>
      <c r="X315" s="22" t="s">
        <v>3119</v>
      </c>
      <c r="Y315" s="22" t="s">
        <v>173</v>
      </c>
      <c r="Z315" s="103">
        <v>2259221760</v>
      </c>
      <c r="AC315" s="187"/>
      <c r="AD315" s="187"/>
      <c r="AE315" s="187"/>
      <c r="AF315" s="196"/>
    </row>
    <row r="316" spans="23:32" x14ac:dyDescent="0.2">
      <c r="W316" s="22" t="s">
        <v>1637</v>
      </c>
      <c r="X316" s="22" t="s">
        <v>1638</v>
      </c>
      <c r="Y316" s="22" t="s">
        <v>173</v>
      </c>
      <c r="Z316" s="103">
        <v>3795669248</v>
      </c>
      <c r="AC316" s="187"/>
      <c r="AD316" s="187"/>
      <c r="AE316" s="187"/>
      <c r="AF316" s="196"/>
    </row>
    <row r="317" spans="23:32" x14ac:dyDescent="0.2">
      <c r="W317" s="22" t="s">
        <v>3120</v>
      </c>
      <c r="X317" s="22" t="s">
        <v>3121</v>
      </c>
      <c r="Y317" s="22" t="s">
        <v>173</v>
      </c>
      <c r="Z317" s="103">
        <v>5727884288</v>
      </c>
      <c r="AC317" s="187"/>
      <c r="AD317" s="187"/>
      <c r="AE317" s="187"/>
      <c r="AF317" s="196"/>
    </row>
    <row r="318" spans="23:32" x14ac:dyDescent="0.2">
      <c r="W318" s="22" t="s">
        <v>3122</v>
      </c>
      <c r="X318" s="22" t="s">
        <v>3123</v>
      </c>
      <c r="Y318" s="22" t="s">
        <v>173</v>
      </c>
      <c r="Z318" s="103">
        <v>19300759552</v>
      </c>
      <c r="AC318" s="187"/>
      <c r="AD318" s="187"/>
      <c r="AE318" s="187"/>
      <c r="AF318" s="196"/>
    </row>
    <row r="319" spans="23:32" x14ac:dyDescent="0.2">
      <c r="W319" s="22" t="s">
        <v>3124</v>
      </c>
      <c r="X319" s="22" t="s">
        <v>3125</v>
      </c>
      <c r="Y319" s="22" t="s">
        <v>173</v>
      </c>
      <c r="Z319" s="103">
        <v>16385833984</v>
      </c>
      <c r="AC319" s="187"/>
      <c r="AD319" s="187"/>
      <c r="AE319" s="187"/>
      <c r="AF319" s="196"/>
    </row>
    <row r="320" spans="23:32" x14ac:dyDescent="0.2">
      <c r="W320" s="22" t="s">
        <v>3126</v>
      </c>
      <c r="X320" s="22" t="s">
        <v>3127</v>
      </c>
      <c r="Y320" s="22" t="s">
        <v>173</v>
      </c>
      <c r="Z320" s="103">
        <v>12510318592</v>
      </c>
      <c r="AC320" s="187"/>
      <c r="AD320" s="187"/>
      <c r="AE320" s="187"/>
      <c r="AF320" s="196"/>
    </row>
    <row r="321" spans="23:33" x14ac:dyDescent="0.2">
      <c r="W321" s="22" t="s">
        <v>1647</v>
      </c>
      <c r="X321" s="22" t="s">
        <v>1648</v>
      </c>
      <c r="Y321" s="22" t="s">
        <v>173</v>
      </c>
      <c r="Z321" s="103">
        <v>3157339392</v>
      </c>
      <c r="AC321" s="187"/>
      <c r="AD321" s="187"/>
      <c r="AE321" s="187"/>
      <c r="AF321" s="196"/>
    </row>
    <row r="322" spans="23:33" x14ac:dyDescent="0.2">
      <c r="W322" s="22" t="s">
        <v>3128</v>
      </c>
      <c r="X322" s="22" t="s">
        <v>3129</v>
      </c>
      <c r="Y322" s="22" t="s">
        <v>173</v>
      </c>
      <c r="Z322" s="103">
        <v>4424827904</v>
      </c>
      <c r="AC322" s="187"/>
      <c r="AD322" s="187"/>
      <c r="AE322" s="187"/>
      <c r="AF322" s="196"/>
    </row>
    <row r="323" spans="23:33" x14ac:dyDescent="0.2">
      <c r="W323" s="22" t="s">
        <v>3130</v>
      </c>
      <c r="X323" s="22" t="s">
        <v>3131</v>
      </c>
      <c r="Y323" s="22" t="s">
        <v>173</v>
      </c>
      <c r="Z323" s="103">
        <v>4503601152</v>
      </c>
      <c r="AC323" s="187"/>
      <c r="AD323" s="187"/>
      <c r="AE323" s="187"/>
      <c r="AF323" s="196"/>
    </row>
    <row r="324" spans="23:33" x14ac:dyDescent="0.2">
      <c r="W324" s="22" t="s">
        <v>1835</v>
      </c>
      <c r="X324" s="22" t="s">
        <v>1836</v>
      </c>
      <c r="Y324" s="22" t="s">
        <v>173</v>
      </c>
      <c r="Z324" s="103">
        <v>9009857536</v>
      </c>
      <c r="AC324" s="187"/>
      <c r="AD324" s="187"/>
      <c r="AE324" s="187"/>
      <c r="AF324" s="196"/>
    </row>
    <row r="325" spans="23:33" x14ac:dyDescent="0.2">
      <c r="W325" s="22" t="s">
        <v>3132</v>
      </c>
      <c r="X325" s="22" t="s">
        <v>3133</v>
      </c>
      <c r="Y325" s="22" t="s">
        <v>173</v>
      </c>
      <c r="Z325" s="103">
        <v>7497870336</v>
      </c>
      <c r="AC325" s="187"/>
      <c r="AD325" s="187"/>
      <c r="AE325" s="187"/>
      <c r="AF325" s="196"/>
    </row>
    <row r="326" spans="23:33" x14ac:dyDescent="0.2">
      <c r="W326" s="22" t="s">
        <v>3134</v>
      </c>
      <c r="X326" s="22" t="s">
        <v>3135</v>
      </c>
      <c r="Y326" s="22" t="s">
        <v>173</v>
      </c>
      <c r="Z326" s="103">
        <v>12162690048</v>
      </c>
      <c r="AC326" s="187"/>
      <c r="AD326" s="187"/>
      <c r="AE326" s="187"/>
      <c r="AF326" s="196"/>
    </row>
    <row r="327" spans="23:33" x14ac:dyDescent="0.2">
      <c r="W327" s="22" t="s">
        <v>3136</v>
      </c>
      <c r="X327" s="22" t="s">
        <v>3137</v>
      </c>
      <c r="Y327" s="22" t="s">
        <v>173</v>
      </c>
      <c r="Z327" s="103">
        <v>6797633536</v>
      </c>
      <c r="AC327" s="187"/>
      <c r="AD327" s="187"/>
      <c r="AE327" s="187"/>
      <c r="AF327" s="196"/>
    </row>
    <row r="328" spans="23:33" x14ac:dyDescent="0.2">
      <c r="W328" s="22" t="s">
        <v>3138</v>
      </c>
      <c r="X328" s="22" t="s">
        <v>3139</v>
      </c>
      <c r="Y328" s="22" t="s">
        <v>173</v>
      </c>
      <c r="Z328" s="103">
        <v>13305546752</v>
      </c>
      <c r="AC328" s="187"/>
      <c r="AD328" s="187"/>
      <c r="AE328" s="187"/>
      <c r="AF328" s="196"/>
    </row>
    <row r="329" spans="23:33" x14ac:dyDescent="0.2">
      <c r="W329" s="22" t="s">
        <v>3140</v>
      </c>
      <c r="X329" s="22" t="s">
        <v>3141</v>
      </c>
      <c r="Y329" s="22" t="s">
        <v>173</v>
      </c>
      <c r="Z329" s="103">
        <v>58112868352</v>
      </c>
      <c r="AC329" s="187"/>
      <c r="AD329" s="187"/>
      <c r="AE329" s="187"/>
      <c r="AF329" s="196"/>
    </row>
    <row r="330" spans="23:33" x14ac:dyDescent="0.2">
      <c r="W330" s="22" t="s">
        <v>3142</v>
      </c>
      <c r="X330" s="22" t="s">
        <v>3143</v>
      </c>
      <c r="Y330" s="22" t="s">
        <v>173</v>
      </c>
      <c r="Z330" s="103">
        <v>4971049472</v>
      </c>
      <c r="AC330" s="187"/>
      <c r="AD330" s="187"/>
      <c r="AE330" s="187"/>
      <c r="AF330" s="196"/>
      <c r="AG330" s="19" t="s">
        <v>3841</v>
      </c>
    </row>
    <row r="331" spans="23:33" x14ac:dyDescent="0.2">
      <c r="W331" s="22" t="s">
        <v>3144</v>
      </c>
      <c r="X331" s="22" t="s">
        <v>3145</v>
      </c>
      <c r="Y331" s="22" t="s">
        <v>173</v>
      </c>
      <c r="Z331" s="103">
        <v>15685164032</v>
      </c>
      <c r="AC331" s="187"/>
      <c r="AD331" s="187"/>
      <c r="AE331" s="187"/>
      <c r="AF331" s="196"/>
    </row>
    <row r="332" spans="23:33" x14ac:dyDescent="0.2">
      <c r="W332" s="22" t="s">
        <v>3146</v>
      </c>
      <c r="X332" s="22" t="s">
        <v>3147</v>
      </c>
      <c r="Y332" s="22" t="s">
        <v>173</v>
      </c>
      <c r="Z332" s="104" t="s">
        <v>606</v>
      </c>
      <c r="AC332" s="187"/>
      <c r="AD332" s="187"/>
      <c r="AE332" s="187"/>
      <c r="AF332" s="196"/>
    </row>
    <row r="333" spans="23:33" x14ac:dyDescent="0.2">
      <c r="W333" s="22" t="s">
        <v>3148</v>
      </c>
      <c r="X333" s="22" t="s">
        <v>3149</v>
      </c>
      <c r="Y333" s="22" t="s">
        <v>173</v>
      </c>
      <c r="Z333" s="103">
        <v>8156559360</v>
      </c>
      <c r="AC333" s="187"/>
      <c r="AD333" s="187"/>
      <c r="AE333" s="187"/>
      <c r="AF333" s="196"/>
    </row>
    <row r="334" spans="23:33" x14ac:dyDescent="0.2">
      <c r="W334" s="22" t="s">
        <v>3150</v>
      </c>
      <c r="X334" s="22" t="s">
        <v>3151</v>
      </c>
      <c r="Y334" s="22" t="s">
        <v>173</v>
      </c>
      <c r="Z334" s="103">
        <v>13684141056</v>
      </c>
      <c r="AC334" s="187"/>
      <c r="AD334" s="187"/>
      <c r="AE334" s="187"/>
      <c r="AF334" s="196"/>
    </row>
    <row r="335" spans="23:33" x14ac:dyDescent="0.2">
      <c r="W335" s="22" t="s">
        <v>3152</v>
      </c>
      <c r="X335" s="22" t="s">
        <v>3153</v>
      </c>
      <c r="Y335" s="22" t="s">
        <v>173</v>
      </c>
      <c r="Z335" s="103">
        <v>10715407360</v>
      </c>
      <c r="AC335" s="187"/>
      <c r="AD335" s="187"/>
      <c r="AE335" s="187"/>
      <c r="AF335" s="196"/>
    </row>
    <row r="336" spans="23:33" x14ac:dyDescent="0.2">
      <c r="W336" s="22" t="s">
        <v>1841</v>
      </c>
      <c r="X336" s="22" t="s">
        <v>1842</v>
      </c>
      <c r="Y336" s="22" t="s">
        <v>173</v>
      </c>
      <c r="Z336" s="103">
        <v>2855052032</v>
      </c>
      <c r="AC336" s="187"/>
      <c r="AD336" s="187"/>
      <c r="AE336" s="187"/>
      <c r="AF336" s="196"/>
    </row>
    <row r="337" spans="23:32" x14ac:dyDescent="0.2">
      <c r="W337" s="22" t="s">
        <v>3154</v>
      </c>
      <c r="X337" s="22" t="s">
        <v>3155</v>
      </c>
      <c r="Y337" s="22" t="s">
        <v>173</v>
      </c>
      <c r="Z337" s="103">
        <v>15522064384</v>
      </c>
      <c r="AC337" s="187"/>
      <c r="AD337" s="187"/>
      <c r="AE337" s="187"/>
      <c r="AF337" s="196"/>
    </row>
    <row r="338" spans="23:32" x14ac:dyDescent="0.2">
      <c r="W338" s="22" t="s">
        <v>1845</v>
      </c>
      <c r="X338" s="22" t="s">
        <v>1846</v>
      </c>
      <c r="Y338" s="22" t="s">
        <v>173</v>
      </c>
      <c r="Z338" s="103">
        <v>3004521472</v>
      </c>
      <c r="AC338" s="187"/>
      <c r="AD338" s="187"/>
      <c r="AE338" s="187"/>
      <c r="AF338" s="196"/>
    </row>
    <row r="339" spans="23:32" x14ac:dyDescent="0.2">
      <c r="W339" s="22" t="s">
        <v>3156</v>
      </c>
      <c r="X339" s="22" t="s">
        <v>3157</v>
      </c>
      <c r="Y339" s="22" t="s">
        <v>173</v>
      </c>
      <c r="Z339" s="103">
        <v>69803261952</v>
      </c>
      <c r="AC339" s="187"/>
      <c r="AD339" s="187"/>
      <c r="AE339" s="187"/>
      <c r="AF339" s="196"/>
    </row>
    <row r="340" spans="23:32" x14ac:dyDescent="0.2">
      <c r="W340" s="22" t="s">
        <v>3158</v>
      </c>
      <c r="X340" s="22" t="s">
        <v>3159</v>
      </c>
      <c r="Y340" s="22" t="s">
        <v>173</v>
      </c>
      <c r="Z340" s="103">
        <v>29556473856</v>
      </c>
      <c r="AC340" s="187"/>
      <c r="AD340" s="187"/>
      <c r="AE340" s="187"/>
      <c r="AF340" s="196"/>
    </row>
    <row r="341" spans="23:32" x14ac:dyDescent="0.2">
      <c r="W341" s="22" t="s">
        <v>1705</v>
      </c>
      <c r="X341" s="22" t="s">
        <v>1706</v>
      </c>
      <c r="Y341" s="22" t="s">
        <v>173</v>
      </c>
      <c r="Z341" s="103">
        <v>3978297088</v>
      </c>
      <c r="AC341" s="187"/>
      <c r="AD341" s="187"/>
      <c r="AE341" s="187"/>
      <c r="AF341" s="196"/>
    </row>
    <row r="342" spans="23:32" x14ac:dyDescent="0.2">
      <c r="W342" s="22" t="s">
        <v>1577</v>
      </c>
      <c r="X342" s="22" t="s">
        <v>1578</v>
      </c>
      <c r="Y342" s="22" t="s">
        <v>173</v>
      </c>
      <c r="Z342" s="103">
        <v>2933914880</v>
      </c>
      <c r="AC342" s="187"/>
      <c r="AD342" s="187"/>
      <c r="AE342" s="187"/>
      <c r="AF342" s="196"/>
    </row>
    <row r="343" spans="23:32" x14ac:dyDescent="0.2">
      <c r="W343" s="22" t="s">
        <v>3160</v>
      </c>
      <c r="X343" s="22" t="s">
        <v>3161</v>
      </c>
      <c r="Y343" s="22" t="s">
        <v>173</v>
      </c>
      <c r="Z343" s="103">
        <v>11426148352</v>
      </c>
      <c r="AC343" s="187"/>
      <c r="AD343" s="187"/>
      <c r="AE343" s="187"/>
      <c r="AF343" s="196"/>
    </row>
    <row r="344" spans="23:32" x14ac:dyDescent="0.2">
      <c r="W344" s="22" t="s">
        <v>3162</v>
      </c>
      <c r="X344" s="22" t="s">
        <v>3163</v>
      </c>
      <c r="Y344" s="22" t="s">
        <v>173</v>
      </c>
      <c r="Z344" s="104" t="s">
        <v>606</v>
      </c>
      <c r="AC344" s="187"/>
      <c r="AD344" s="187"/>
      <c r="AE344" s="187"/>
      <c r="AF344" s="196"/>
    </row>
    <row r="345" spans="23:32" x14ac:dyDescent="0.2">
      <c r="W345" s="22" t="s">
        <v>3164</v>
      </c>
      <c r="X345" s="22" t="s">
        <v>3165</v>
      </c>
      <c r="Y345" s="22" t="s">
        <v>173</v>
      </c>
      <c r="Z345" s="103">
        <v>10018114560</v>
      </c>
      <c r="AC345" s="187"/>
      <c r="AD345" s="187"/>
      <c r="AE345" s="187"/>
      <c r="AF345" s="196"/>
    </row>
    <row r="346" spans="23:32" x14ac:dyDescent="0.2">
      <c r="W346" s="22" t="s">
        <v>3166</v>
      </c>
      <c r="X346" s="22" t="s">
        <v>3167</v>
      </c>
      <c r="Y346" s="22" t="s">
        <v>173</v>
      </c>
      <c r="Z346" s="103">
        <v>6877979648</v>
      </c>
      <c r="AC346" s="187"/>
      <c r="AD346" s="187"/>
      <c r="AE346" s="187"/>
      <c r="AF346" s="196"/>
    </row>
    <row r="347" spans="23:32" x14ac:dyDescent="0.2">
      <c r="W347" s="22" t="s">
        <v>3168</v>
      </c>
      <c r="X347" s="22" t="s">
        <v>3169</v>
      </c>
      <c r="Y347" s="22" t="s">
        <v>173</v>
      </c>
      <c r="Z347" s="103">
        <v>5847186432</v>
      </c>
      <c r="AC347" s="187"/>
      <c r="AD347" s="187"/>
      <c r="AE347" s="187"/>
      <c r="AF347" s="196"/>
    </row>
    <row r="348" spans="23:32" x14ac:dyDescent="0.2">
      <c r="W348" s="22" t="s">
        <v>3170</v>
      </c>
      <c r="X348" s="22" t="s">
        <v>3171</v>
      </c>
      <c r="Y348" s="22" t="s">
        <v>173</v>
      </c>
      <c r="Z348" s="103">
        <v>10580028416</v>
      </c>
      <c r="AC348" s="187"/>
      <c r="AD348" s="187"/>
      <c r="AE348" s="187"/>
      <c r="AF348" s="196"/>
    </row>
    <row r="349" spans="23:32" x14ac:dyDescent="0.2">
      <c r="W349" s="22" t="s">
        <v>3172</v>
      </c>
      <c r="X349" s="22" t="s">
        <v>3173</v>
      </c>
      <c r="Y349" s="22" t="s">
        <v>173</v>
      </c>
      <c r="Z349" s="104" t="s">
        <v>606</v>
      </c>
      <c r="AC349" s="187"/>
      <c r="AD349" s="187"/>
      <c r="AE349" s="187"/>
      <c r="AF349" s="196"/>
    </row>
    <row r="350" spans="23:32" x14ac:dyDescent="0.2">
      <c r="W350" s="22" t="s">
        <v>3174</v>
      </c>
      <c r="X350" s="22" t="s">
        <v>3175</v>
      </c>
      <c r="Y350" s="22" t="s">
        <v>173</v>
      </c>
      <c r="Z350" s="104" t="s">
        <v>606</v>
      </c>
      <c r="AC350" s="187"/>
      <c r="AD350" s="187"/>
      <c r="AE350" s="187"/>
      <c r="AF350" s="196"/>
    </row>
    <row r="351" spans="23:32" x14ac:dyDescent="0.2">
      <c r="W351" s="22" t="s">
        <v>1729</v>
      </c>
      <c r="X351" s="22" t="s">
        <v>1730</v>
      </c>
      <c r="Y351" s="22" t="s">
        <v>173</v>
      </c>
      <c r="Z351" s="103">
        <v>2089777408</v>
      </c>
      <c r="AC351" s="187"/>
      <c r="AD351" s="187"/>
      <c r="AE351" s="187"/>
      <c r="AF351" s="196"/>
    </row>
    <row r="352" spans="23:32" x14ac:dyDescent="0.2">
      <c r="W352" s="22" t="s">
        <v>3176</v>
      </c>
      <c r="X352" s="22" t="s">
        <v>3177</v>
      </c>
      <c r="Y352" s="22" t="s">
        <v>173</v>
      </c>
      <c r="Z352" s="103">
        <v>20039673856</v>
      </c>
      <c r="AC352" s="187"/>
      <c r="AD352" s="187"/>
      <c r="AE352" s="187"/>
      <c r="AF352" s="196"/>
    </row>
    <row r="353" spans="23:32" x14ac:dyDescent="0.2">
      <c r="W353" s="22" t="s">
        <v>3178</v>
      </c>
      <c r="X353" s="22" t="s">
        <v>3179</v>
      </c>
      <c r="Y353" s="22" t="s">
        <v>173</v>
      </c>
      <c r="Z353" s="103">
        <v>3791353856</v>
      </c>
      <c r="AC353" s="187"/>
      <c r="AD353" s="187"/>
      <c r="AE353" s="187"/>
      <c r="AF353" s="196"/>
    </row>
    <row r="354" spans="23:32" x14ac:dyDescent="0.2">
      <c r="W354" s="22" t="s">
        <v>3180</v>
      </c>
      <c r="X354" s="22" t="s">
        <v>3181</v>
      </c>
      <c r="Y354" s="22" t="s">
        <v>173</v>
      </c>
      <c r="Z354" s="103">
        <v>4910535680</v>
      </c>
      <c r="AC354" s="187"/>
      <c r="AD354" s="187"/>
      <c r="AE354" s="187"/>
      <c r="AF354" s="196"/>
    </row>
    <row r="355" spans="23:32" x14ac:dyDescent="0.2">
      <c r="W355" s="22" t="s">
        <v>1583</v>
      </c>
      <c r="X355" s="22" t="s">
        <v>1584</v>
      </c>
      <c r="Y355" s="22" t="s">
        <v>173</v>
      </c>
      <c r="Z355" s="103">
        <v>3633395712</v>
      </c>
      <c r="AC355" s="187"/>
      <c r="AD355" s="187"/>
      <c r="AE355" s="187"/>
      <c r="AF355" s="196"/>
    </row>
    <row r="356" spans="23:32" x14ac:dyDescent="0.2">
      <c r="W356" s="22" t="s">
        <v>3182</v>
      </c>
      <c r="X356" s="22" t="s">
        <v>3183</v>
      </c>
      <c r="Y356" s="22" t="s">
        <v>173</v>
      </c>
      <c r="Z356" s="104" t="s">
        <v>606</v>
      </c>
      <c r="AC356" s="187"/>
      <c r="AD356" s="187"/>
      <c r="AE356" s="187"/>
      <c r="AF356" s="196"/>
    </row>
    <row r="357" spans="23:32" x14ac:dyDescent="0.2">
      <c r="W357" s="22" t="s">
        <v>1755</v>
      </c>
      <c r="X357" s="22" t="s">
        <v>1756</v>
      </c>
      <c r="Y357" s="22" t="s">
        <v>173</v>
      </c>
      <c r="Z357" s="103">
        <v>4154232064</v>
      </c>
      <c r="AC357" s="187"/>
      <c r="AD357" s="187"/>
      <c r="AE357" s="187"/>
      <c r="AF357" s="196"/>
    </row>
    <row r="358" spans="23:32" x14ac:dyDescent="0.2">
      <c r="W358" s="22" t="s">
        <v>1773</v>
      </c>
      <c r="X358" s="22" t="s">
        <v>1774</v>
      </c>
      <c r="Y358" s="22" t="s">
        <v>173</v>
      </c>
      <c r="Z358" s="103">
        <v>6915734016</v>
      </c>
      <c r="AC358" s="187"/>
      <c r="AD358" s="187"/>
      <c r="AE358" s="187"/>
      <c r="AF358" s="196"/>
    </row>
    <row r="359" spans="23:32" x14ac:dyDescent="0.2">
      <c r="W359" s="22" t="s">
        <v>3184</v>
      </c>
      <c r="X359" s="22" t="s">
        <v>3185</v>
      </c>
      <c r="Y359" s="22" t="s">
        <v>173</v>
      </c>
      <c r="Z359" s="103">
        <v>9990991872</v>
      </c>
      <c r="AC359" s="187"/>
      <c r="AD359" s="187"/>
      <c r="AE359" s="187"/>
      <c r="AF359" s="196"/>
    </row>
    <row r="360" spans="23:32" x14ac:dyDescent="0.2">
      <c r="W360" s="22" t="s">
        <v>1785</v>
      </c>
      <c r="X360" s="22" t="s">
        <v>1786</v>
      </c>
      <c r="Y360" s="22" t="s">
        <v>173</v>
      </c>
      <c r="Z360" s="103">
        <v>3955466240</v>
      </c>
      <c r="AC360" s="187"/>
      <c r="AD360" s="187"/>
      <c r="AE360" s="187"/>
      <c r="AF360" s="196"/>
    </row>
    <row r="361" spans="23:32" x14ac:dyDescent="0.2">
      <c r="W361" s="22" t="s">
        <v>3186</v>
      </c>
      <c r="X361" s="22" t="s">
        <v>3187</v>
      </c>
      <c r="Y361" s="22" t="s">
        <v>173</v>
      </c>
      <c r="Z361" s="103">
        <v>49289777152</v>
      </c>
      <c r="AC361" s="187"/>
      <c r="AD361" s="187"/>
      <c r="AE361" s="187"/>
      <c r="AF361" s="196"/>
    </row>
    <row r="362" spans="23:32" x14ac:dyDescent="0.2">
      <c r="W362" s="22" t="s">
        <v>3188</v>
      </c>
      <c r="X362" s="22" t="s">
        <v>3189</v>
      </c>
      <c r="Y362" s="22" t="s">
        <v>173</v>
      </c>
      <c r="Z362" s="103">
        <v>9780178944</v>
      </c>
      <c r="AC362" s="187"/>
      <c r="AD362" s="187"/>
      <c r="AE362" s="187"/>
      <c r="AF362" s="196"/>
    </row>
    <row r="363" spans="23:32" x14ac:dyDescent="0.2">
      <c r="W363" s="22" t="s">
        <v>3190</v>
      </c>
      <c r="X363" s="22" t="s">
        <v>3191</v>
      </c>
      <c r="Y363" s="22" t="s">
        <v>173</v>
      </c>
      <c r="Z363" s="103">
        <v>7659116032</v>
      </c>
      <c r="AC363" s="187"/>
      <c r="AD363" s="187"/>
      <c r="AE363" s="187"/>
      <c r="AF363" s="196"/>
    </row>
    <row r="364" spans="23:32" x14ac:dyDescent="0.2">
      <c r="W364" s="22" t="s">
        <v>3192</v>
      </c>
      <c r="X364" s="22" t="s">
        <v>3193</v>
      </c>
      <c r="Y364" s="22" t="s">
        <v>173</v>
      </c>
      <c r="Z364" s="103">
        <v>10959272960</v>
      </c>
      <c r="AC364" s="187"/>
      <c r="AD364" s="187"/>
      <c r="AE364" s="187"/>
      <c r="AF364" s="196"/>
    </row>
    <row r="365" spans="23:32" x14ac:dyDescent="0.2">
      <c r="W365" s="22" t="s">
        <v>3194</v>
      </c>
      <c r="X365" s="22" t="s">
        <v>3195</v>
      </c>
      <c r="Y365" s="22" t="s">
        <v>248</v>
      </c>
      <c r="Z365" s="103">
        <v>7646900224</v>
      </c>
      <c r="AC365" s="187"/>
      <c r="AD365" s="187"/>
      <c r="AE365" s="187"/>
      <c r="AF365" s="196"/>
    </row>
    <row r="366" spans="23:32" x14ac:dyDescent="0.2">
      <c r="W366" s="22" t="s">
        <v>3196</v>
      </c>
      <c r="X366" s="22" t="s">
        <v>3197</v>
      </c>
      <c r="Y366" s="22" t="s">
        <v>248</v>
      </c>
      <c r="Z366" s="103">
        <v>4467204608</v>
      </c>
      <c r="AC366" s="187"/>
      <c r="AD366" s="187"/>
      <c r="AE366" s="187"/>
      <c r="AF366" s="196"/>
    </row>
    <row r="367" spans="23:32" x14ac:dyDescent="0.2">
      <c r="W367" s="22" t="s">
        <v>3198</v>
      </c>
      <c r="X367" s="22" t="s">
        <v>3199</v>
      </c>
      <c r="Y367" s="22" t="s">
        <v>248</v>
      </c>
      <c r="Z367" s="103">
        <v>26650664960</v>
      </c>
      <c r="AC367" s="187"/>
      <c r="AD367" s="187"/>
      <c r="AE367" s="187"/>
      <c r="AF367" s="196"/>
    </row>
    <row r="368" spans="23:32" x14ac:dyDescent="0.2">
      <c r="W368" s="22" t="s">
        <v>2123</v>
      </c>
      <c r="X368" s="22" t="s">
        <v>2124</v>
      </c>
      <c r="Y368" s="22" t="s">
        <v>248</v>
      </c>
      <c r="Z368" s="103">
        <v>765563456</v>
      </c>
      <c r="AC368" s="187"/>
      <c r="AD368" s="187"/>
      <c r="AE368" s="187"/>
      <c r="AF368" s="196"/>
    </row>
    <row r="369" spans="23:32" x14ac:dyDescent="0.2">
      <c r="W369" s="22" t="s">
        <v>3200</v>
      </c>
      <c r="X369" s="22" t="s">
        <v>3201</v>
      </c>
      <c r="Y369" s="22" t="s">
        <v>248</v>
      </c>
      <c r="Z369" s="103">
        <v>214495000000</v>
      </c>
      <c r="AC369" s="187"/>
      <c r="AD369" s="187"/>
      <c r="AE369" s="187"/>
      <c r="AF369" s="196"/>
    </row>
    <row r="370" spans="23:32" x14ac:dyDescent="0.2">
      <c r="W370" s="22" t="s">
        <v>3202</v>
      </c>
      <c r="X370" s="22" t="s">
        <v>3203</v>
      </c>
      <c r="Y370" s="22" t="s">
        <v>248</v>
      </c>
      <c r="Z370" s="103">
        <v>12498610176</v>
      </c>
      <c r="AC370" s="187"/>
      <c r="AD370" s="187"/>
      <c r="AE370" s="187"/>
      <c r="AF370" s="196"/>
    </row>
    <row r="371" spans="23:32" x14ac:dyDescent="0.2">
      <c r="W371" s="22" t="s">
        <v>3204</v>
      </c>
      <c r="X371" s="22" t="s">
        <v>3205</v>
      </c>
      <c r="Y371" s="22" t="s">
        <v>248</v>
      </c>
      <c r="Z371" s="103">
        <v>103262000000</v>
      </c>
      <c r="AC371" s="187"/>
      <c r="AD371" s="187"/>
      <c r="AE371" s="187"/>
      <c r="AF371" s="196"/>
    </row>
    <row r="372" spans="23:32" x14ac:dyDescent="0.2">
      <c r="W372" s="22" t="s">
        <v>3206</v>
      </c>
      <c r="X372" s="22" t="s">
        <v>3207</v>
      </c>
      <c r="Y372" s="22" t="s">
        <v>248</v>
      </c>
      <c r="Z372" s="103">
        <v>100664000000</v>
      </c>
      <c r="AC372" s="187"/>
      <c r="AD372" s="187"/>
      <c r="AE372" s="187"/>
      <c r="AF372" s="196"/>
    </row>
    <row r="373" spans="23:32" x14ac:dyDescent="0.2">
      <c r="W373" s="22" t="s">
        <v>3208</v>
      </c>
      <c r="X373" s="22" t="s">
        <v>3209</v>
      </c>
      <c r="Y373" s="22" t="s">
        <v>248</v>
      </c>
      <c r="Z373" s="103">
        <v>223457000000</v>
      </c>
      <c r="AC373" s="187"/>
      <c r="AD373" s="187"/>
      <c r="AE373" s="187"/>
      <c r="AF373" s="196"/>
    </row>
    <row r="374" spans="23:32" x14ac:dyDescent="0.2">
      <c r="W374" s="22" t="s">
        <v>3210</v>
      </c>
      <c r="X374" s="22" t="s">
        <v>3211</v>
      </c>
      <c r="Y374" s="22" t="s">
        <v>248</v>
      </c>
      <c r="Z374" s="104" t="s">
        <v>606</v>
      </c>
      <c r="AC374" s="187"/>
      <c r="AD374" s="187"/>
      <c r="AE374" s="187"/>
      <c r="AF374" s="196"/>
    </row>
    <row r="375" spans="23:32" x14ac:dyDescent="0.2">
      <c r="W375" s="22" t="s">
        <v>3212</v>
      </c>
      <c r="X375" s="22" t="s">
        <v>3213</v>
      </c>
      <c r="Y375" s="22" t="s">
        <v>248</v>
      </c>
      <c r="Z375" s="103">
        <v>27346745344</v>
      </c>
      <c r="AC375" s="187"/>
      <c r="AD375" s="187"/>
      <c r="AE375" s="187"/>
      <c r="AF375" s="196"/>
    </row>
    <row r="376" spans="23:32" x14ac:dyDescent="0.2">
      <c r="W376" s="22" t="s">
        <v>3214</v>
      </c>
      <c r="X376" s="22" t="s">
        <v>3215</v>
      </c>
      <c r="Y376" s="22" t="s">
        <v>248</v>
      </c>
      <c r="Z376" s="103">
        <v>146986928</v>
      </c>
      <c r="AC376" s="187"/>
      <c r="AD376" s="187"/>
      <c r="AE376" s="187"/>
      <c r="AF376" s="196"/>
    </row>
    <row r="377" spans="23:32" x14ac:dyDescent="0.2">
      <c r="W377" s="22" t="s">
        <v>3216</v>
      </c>
      <c r="X377" s="22" t="s">
        <v>3217</v>
      </c>
      <c r="Y377" s="22" t="s">
        <v>248</v>
      </c>
      <c r="Z377" s="104" t="s">
        <v>606</v>
      </c>
      <c r="AC377" s="187"/>
      <c r="AD377" s="187"/>
      <c r="AE377" s="187"/>
      <c r="AF377" s="196"/>
    </row>
    <row r="378" spans="23:32" x14ac:dyDescent="0.2">
      <c r="W378" s="22" t="s">
        <v>3218</v>
      </c>
      <c r="X378" s="22" t="s">
        <v>3219</v>
      </c>
      <c r="Y378" s="22" t="s">
        <v>248</v>
      </c>
      <c r="Z378" s="104" t="s">
        <v>606</v>
      </c>
      <c r="AC378" s="187"/>
      <c r="AD378" s="187"/>
      <c r="AE378" s="187"/>
      <c r="AF378" s="196"/>
    </row>
    <row r="379" spans="23:32" x14ac:dyDescent="0.2">
      <c r="W379" s="22" t="s">
        <v>3220</v>
      </c>
      <c r="X379" s="22" t="s">
        <v>3221</v>
      </c>
      <c r="Y379" s="22" t="s">
        <v>248</v>
      </c>
      <c r="Z379" s="104" t="s">
        <v>606</v>
      </c>
      <c r="AC379" s="187"/>
      <c r="AD379" s="187"/>
      <c r="AE379" s="187"/>
      <c r="AF379" s="196"/>
    </row>
    <row r="380" spans="23:32" x14ac:dyDescent="0.2">
      <c r="W380" s="22" t="s">
        <v>3222</v>
      </c>
      <c r="X380" s="22" t="s">
        <v>3223</v>
      </c>
      <c r="Y380" s="22" t="s">
        <v>248</v>
      </c>
      <c r="Z380" s="103">
        <v>824365376</v>
      </c>
      <c r="AC380" s="187"/>
      <c r="AD380" s="187"/>
      <c r="AE380" s="187"/>
      <c r="AF380" s="196"/>
    </row>
    <row r="381" spans="23:32" x14ac:dyDescent="0.2">
      <c r="W381" s="22" t="s">
        <v>3224</v>
      </c>
      <c r="X381" s="22" t="s">
        <v>3225</v>
      </c>
      <c r="Y381" s="22" t="s">
        <v>248</v>
      </c>
      <c r="Z381" s="103">
        <v>3324359680</v>
      </c>
      <c r="AC381" s="187"/>
      <c r="AD381" s="187"/>
      <c r="AE381" s="187"/>
      <c r="AF381" s="196"/>
    </row>
    <row r="382" spans="23:32" x14ac:dyDescent="0.2">
      <c r="W382" s="22" t="s">
        <v>3226</v>
      </c>
      <c r="X382" s="22" t="s">
        <v>3227</v>
      </c>
      <c r="Y382" s="22" t="s">
        <v>248</v>
      </c>
      <c r="Z382" s="103">
        <v>18428682240</v>
      </c>
      <c r="AC382" s="187"/>
      <c r="AD382" s="187"/>
      <c r="AE382" s="187"/>
      <c r="AF382" s="196"/>
    </row>
    <row r="383" spans="23:32" x14ac:dyDescent="0.2">
      <c r="W383" s="22" t="s">
        <v>1921</v>
      </c>
      <c r="X383" s="22" t="s">
        <v>1922</v>
      </c>
      <c r="Y383" s="22" t="s">
        <v>248</v>
      </c>
      <c r="Z383" s="103">
        <v>4247254272</v>
      </c>
      <c r="AC383" s="187"/>
      <c r="AD383" s="187"/>
      <c r="AE383" s="187"/>
      <c r="AF383" s="196"/>
    </row>
    <row r="384" spans="23:32" x14ac:dyDescent="0.2">
      <c r="W384" s="22" t="s">
        <v>3228</v>
      </c>
      <c r="X384" s="22" t="s">
        <v>3229</v>
      </c>
      <c r="Y384" s="22" t="s">
        <v>248</v>
      </c>
      <c r="Z384" s="104" t="s">
        <v>606</v>
      </c>
      <c r="AC384" s="187"/>
      <c r="AD384" s="187"/>
      <c r="AE384" s="187"/>
      <c r="AF384" s="196"/>
    </row>
    <row r="385" spans="23:32" x14ac:dyDescent="0.2">
      <c r="W385" s="22" t="s">
        <v>3230</v>
      </c>
      <c r="X385" s="22" t="s">
        <v>3231</v>
      </c>
      <c r="Y385" s="22" t="s">
        <v>248</v>
      </c>
      <c r="Z385" s="103">
        <v>6384417792</v>
      </c>
      <c r="AC385" s="187"/>
      <c r="AD385" s="187"/>
      <c r="AE385" s="187"/>
      <c r="AF385" s="196"/>
    </row>
    <row r="386" spans="23:32" x14ac:dyDescent="0.2">
      <c r="W386" s="22" t="s">
        <v>2149</v>
      </c>
      <c r="X386" s="22" t="s">
        <v>2150</v>
      </c>
      <c r="Y386" s="22" t="s">
        <v>248</v>
      </c>
      <c r="Z386" s="103">
        <v>2773289728</v>
      </c>
      <c r="AC386" s="187"/>
      <c r="AD386" s="187"/>
      <c r="AE386" s="187"/>
      <c r="AF386" s="196"/>
    </row>
    <row r="387" spans="23:32" x14ac:dyDescent="0.2">
      <c r="W387" s="22" t="s">
        <v>3232</v>
      </c>
      <c r="X387" s="22" t="s">
        <v>3233</v>
      </c>
      <c r="Y387" s="22" t="s">
        <v>248</v>
      </c>
      <c r="Z387" s="103">
        <v>156326000000</v>
      </c>
      <c r="AC387" s="187"/>
      <c r="AD387" s="187"/>
      <c r="AE387" s="187"/>
      <c r="AF387" s="196"/>
    </row>
    <row r="388" spans="23:32" x14ac:dyDescent="0.2">
      <c r="W388" s="22" t="s">
        <v>3234</v>
      </c>
      <c r="X388" s="22" t="s">
        <v>3235</v>
      </c>
      <c r="Y388" s="22" t="s">
        <v>248</v>
      </c>
      <c r="Z388" s="103">
        <v>6258488832</v>
      </c>
      <c r="AC388" s="187"/>
      <c r="AD388" s="187"/>
      <c r="AE388" s="187"/>
      <c r="AF388" s="196"/>
    </row>
    <row r="389" spans="23:32" x14ac:dyDescent="0.2">
      <c r="W389" s="22" t="s">
        <v>3236</v>
      </c>
      <c r="X389" s="22" t="s">
        <v>3237</v>
      </c>
      <c r="Y389" s="22" t="s">
        <v>248</v>
      </c>
      <c r="Z389" s="103">
        <v>15169461248</v>
      </c>
      <c r="AC389" s="187"/>
      <c r="AD389" s="187"/>
      <c r="AE389" s="187"/>
      <c r="AF389" s="196"/>
    </row>
    <row r="390" spans="23:32" x14ac:dyDescent="0.2">
      <c r="W390" s="22" t="s">
        <v>3238</v>
      </c>
      <c r="X390" s="22" t="s">
        <v>3239</v>
      </c>
      <c r="Y390" s="22" t="s">
        <v>248</v>
      </c>
      <c r="Z390" s="104" t="s">
        <v>606</v>
      </c>
      <c r="AC390" s="187"/>
      <c r="AD390" s="187"/>
      <c r="AE390" s="187"/>
      <c r="AF390" s="196"/>
    </row>
    <row r="391" spans="23:32" x14ac:dyDescent="0.2">
      <c r="W391" s="22" t="s">
        <v>3240</v>
      </c>
      <c r="X391" s="22" t="s">
        <v>3241</v>
      </c>
      <c r="Y391" s="22" t="s">
        <v>248</v>
      </c>
      <c r="Z391" s="103">
        <v>34150866944</v>
      </c>
      <c r="AC391" s="187"/>
      <c r="AD391" s="187"/>
      <c r="AE391" s="187"/>
      <c r="AF391" s="196"/>
    </row>
    <row r="392" spans="23:32" x14ac:dyDescent="0.2">
      <c r="W392" s="22" t="s">
        <v>3242</v>
      </c>
      <c r="X392" s="22" t="s">
        <v>3243</v>
      </c>
      <c r="Y392" s="22" t="s">
        <v>248</v>
      </c>
      <c r="Z392" s="104" t="s">
        <v>606</v>
      </c>
      <c r="AC392" s="187"/>
      <c r="AD392" s="187"/>
      <c r="AE392" s="187"/>
      <c r="AF392" s="196"/>
    </row>
    <row r="393" spans="23:32" x14ac:dyDescent="0.2">
      <c r="W393" s="22" t="s">
        <v>3244</v>
      </c>
      <c r="X393" s="22" t="s">
        <v>3245</v>
      </c>
      <c r="Y393" s="22" t="s">
        <v>248</v>
      </c>
      <c r="Z393" s="103">
        <v>18267514880</v>
      </c>
      <c r="AC393" s="187"/>
      <c r="AD393" s="187"/>
      <c r="AE393" s="187"/>
      <c r="AF393" s="196"/>
    </row>
    <row r="394" spans="23:32" x14ac:dyDescent="0.2">
      <c r="W394" s="22" t="s">
        <v>3246</v>
      </c>
      <c r="X394" s="22" t="s">
        <v>3247</v>
      </c>
      <c r="Y394" s="22" t="s">
        <v>248</v>
      </c>
      <c r="Z394" s="103">
        <v>479366000000</v>
      </c>
      <c r="AC394" s="187"/>
      <c r="AD394" s="187"/>
      <c r="AE394" s="187"/>
      <c r="AF394" s="196"/>
    </row>
    <row r="395" spans="23:32" x14ac:dyDescent="0.2">
      <c r="W395" s="22" t="s">
        <v>3248</v>
      </c>
      <c r="X395" s="22" t="s">
        <v>3249</v>
      </c>
      <c r="Y395" s="22" t="s">
        <v>248</v>
      </c>
      <c r="Z395" s="103">
        <v>7862253056</v>
      </c>
      <c r="AC395" s="187"/>
      <c r="AD395" s="187"/>
      <c r="AE395" s="187"/>
      <c r="AF395" s="196"/>
    </row>
    <row r="396" spans="23:32" x14ac:dyDescent="0.2">
      <c r="W396" s="22" t="s">
        <v>3250</v>
      </c>
      <c r="X396" s="22" t="s">
        <v>3251</v>
      </c>
      <c r="Y396" s="22" t="s">
        <v>248</v>
      </c>
      <c r="Z396" s="103">
        <v>7829563392</v>
      </c>
      <c r="AC396" s="187"/>
      <c r="AD396" s="187"/>
      <c r="AE396" s="187"/>
      <c r="AF396" s="196"/>
    </row>
    <row r="397" spans="23:32" x14ac:dyDescent="0.2">
      <c r="W397" s="22" t="s">
        <v>3252</v>
      </c>
      <c r="X397" s="22" t="s">
        <v>3253</v>
      </c>
      <c r="Y397" s="22" t="s">
        <v>248</v>
      </c>
      <c r="Z397" s="103">
        <v>13485647872</v>
      </c>
      <c r="AC397" s="187"/>
      <c r="AD397" s="187"/>
      <c r="AE397" s="187"/>
      <c r="AF397" s="196"/>
    </row>
    <row r="398" spans="23:32" x14ac:dyDescent="0.2">
      <c r="W398" s="22" t="s">
        <v>3254</v>
      </c>
      <c r="X398" s="22" t="s">
        <v>3255</v>
      </c>
      <c r="Y398" s="22" t="s">
        <v>248</v>
      </c>
      <c r="Z398" s="103">
        <v>10480276480</v>
      </c>
      <c r="AC398" s="187"/>
      <c r="AD398" s="187"/>
      <c r="AE398" s="187"/>
      <c r="AF398" s="196"/>
    </row>
    <row r="399" spans="23:32" x14ac:dyDescent="0.2">
      <c r="W399" s="22" t="s">
        <v>3256</v>
      </c>
      <c r="X399" s="22" t="s">
        <v>3257</v>
      </c>
      <c r="Y399" s="22" t="s">
        <v>248</v>
      </c>
      <c r="Z399" s="103">
        <v>11231562752</v>
      </c>
      <c r="AC399" s="187"/>
      <c r="AD399" s="187"/>
      <c r="AE399" s="187"/>
      <c r="AF399" s="196"/>
    </row>
    <row r="400" spans="23:32" x14ac:dyDescent="0.2">
      <c r="W400" s="22" t="s">
        <v>3258</v>
      </c>
      <c r="X400" s="22" t="s">
        <v>3259</v>
      </c>
      <c r="Y400" s="22" t="s">
        <v>248</v>
      </c>
      <c r="Z400" s="103">
        <v>103329000000</v>
      </c>
      <c r="AC400" s="187"/>
      <c r="AD400" s="187"/>
      <c r="AE400" s="187"/>
      <c r="AF400" s="196"/>
    </row>
    <row r="401" spans="23:32" x14ac:dyDescent="0.2">
      <c r="W401" s="22" t="s">
        <v>3260</v>
      </c>
      <c r="X401" s="22" t="s">
        <v>3261</v>
      </c>
      <c r="Y401" s="22" t="s">
        <v>248</v>
      </c>
      <c r="Z401" s="103">
        <v>12601262080</v>
      </c>
      <c r="AC401" s="187"/>
      <c r="AD401" s="187"/>
      <c r="AE401" s="187"/>
      <c r="AF401" s="196"/>
    </row>
    <row r="402" spans="23:32" x14ac:dyDescent="0.2">
      <c r="W402" s="22" t="s">
        <v>3262</v>
      </c>
      <c r="X402" s="22" t="s">
        <v>3263</v>
      </c>
      <c r="Y402" s="22" t="s">
        <v>248</v>
      </c>
      <c r="Z402" s="103">
        <v>17564872704</v>
      </c>
      <c r="AC402" s="187"/>
      <c r="AD402" s="187"/>
      <c r="AE402" s="187"/>
      <c r="AF402" s="196"/>
    </row>
    <row r="403" spans="23:32" x14ac:dyDescent="0.2">
      <c r="W403" s="22" t="s">
        <v>3264</v>
      </c>
      <c r="X403" s="22" t="s">
        <v>3265</v>
      </c>
      <c r="Y403" s="22" t="s">
        <v>248</v>
      </c>
      <c r="Z403" s="103">
        <v>6248782336</v>
      </c>
      <c r="AC403" s="187"/>
      <c r="AD403" s="187"/>
      <c r="AE403" s="187"/>
      <c r="AF403" s="196"/>
    </row>
    <row r="404" spans="23:32" x14ac:dyDescent="0.2">
      <c r="W404" s="22" t="s">
        <v>3266</v>
      </c>
      <c r="X404" s="22" t="s">
        <v>3267</v>
      </c>
      <c r="Y404" s="22" t="s">
        <v>248</v>
      </c>
      <c r="Z404" s="103">
        <v>11758877696</v>
      </c>
      <c r="AC404" s="187"/>
      <c r="AD404" s="187"/>
      <c r="AE404" s="187"/>
      <c r="AF404" s="196"/>
    </row>
    <row r="405" spans="23:32" x14ac:dyDescent="0.2">
      <c r="W405" s="22" t="s">
        <v>3268</v>
      </c>
      <c r="X405" s="22" t="s">
        <v>3269</v>
      </c>
      <c r="Y405" s="22" t="s">
        <v>248</v>
      </c>
      <c r="Z405" s="103">
        <v>12005826560</v>
      </c>
      <c r="AC405" s="187"/>
      <c r="AD405" s="187"/>
      <c r="AE405" s="187"/>
      <c r="AF405" s="196"/>
    </row>
    <row r="406" spans="23:32" x14ac:dyDescent="0.2">
      <c r="W406" s="22" t="s">
        <v>3270</v>
      </c>
      <c r="X406" s="22" t="s">
        <v>3271</v>
      </c>
      <c r="Y406" s="22" t="s">
        <v>248</v>
      </c>
      <c r="Z406" s="104" t="s">
        <v>606</v>
      </c>
      <c r="AC406" s="187"/>
      <c r="AD406" s="187"/>
      <c r="AE406" s="187"/>
      <c r="AF406" s="196"/>
    </row>
    <row r="407" spans="23:32" x14ac:dyDescent="0.2">
      <c r="W407" s="22" t="s">
        <v>1971</v>
      </c>
      <c r="X407" s="22" t="s">
        <v>1972</v>
      </c>
      <c r="Y407" s="22" t="s">
        <v>248</v>
      </c>
      <c r="Z407" s="103">
        <v>3763311616</v>
      </c>
      <c r="AC407" s="187"/>
      <c r="AD407" s="187"/>
      <c r="AE407" s="187"/>
      <c r="AF407" s="196"/>
    </row>
    <row r="408" spans="23:32" x14ac:dyDescent="0.2">
      <c r="W408" s="22" t="s">
        <v>1975</v>
      </c>
      <c r="X408" s="22" t="s">
        <v>1976</v>
      </c>
      <c r="Y408" s="22" t="s">
        <v>248</v>
      </c>
      <c r="Z408" s="103">
        <v>1461942528</v>
      </c>
      <c r="AC408" s="187"/>
      <c r="AD408" s="187"/>
      <c r="AE408" s="187"/>
      <c r="AF408" s="196"/>
    </row>
    <row r="409" spans="23:32" x14ac:dyDescent="0.2">
      <c r="W409" s="22" t="s">
        <v>1977</v>
      </c>
      <c r="X409" s="22" t="s">
        <v>1978</v>
      </c>
      <c r="Y409" s="22" t="s">
        <v>248</v>
      </c>
      <c r="Z409" s="103">
        <v>3863111424</v>
      </c>
      <c r="AC409" s="187"/>
      <c r="AD409" s="187"/>
      <c r="AE409" s="187"/>
      <c r="AF409" s="196"/>
    </row>
    <row r="410" spans="23:32" x14ac:dyDescent="0.2">
      <c r="W410" s="22" t="s">
        <v>1981</v>
      </c>
      <c r="X410" s="22" t="s">
        <v>1982</v>
      </c>
      <c r="Y410" s="22" t="s">
        <v>248</v>
      </c>
      <c r="Z410" s="103">
        <v>3376651520</v>
      </c>
      <c r="AC410" s="187"/>
      <c r="AD410" s="187"/>
      <c r="AE410" s="187"/>
      <c r="AF410" s="196"/>
    </row>
    <row r="411" spans="23:32" x14ac:dyDescent="0.2">
      <c r="W411" s="22" t="s">
        <v>3272</v>
      </c>
      <c r="X411" s="22" t="s">
        <v>3273</v>
      </c>
      <c r="Y411" s="22" t="s">
        <v>248</v>
      </c>
      <c r="Z411" s="103">
        <v>10196166656</v>
      </c>
      <c r="AC411" s="187"/>
      <c r="AD411" s="187"/>
      <c r="AE411" s="187"/>
      <c r="AF411" s="196"/>
    </row>
    <row r="412" spans="23:32" x14ac:dyDescent="0.2">
      <c r="W412" s="22" t="s">
        <v>1985</v>
      </c>
      <c r="X412" s="22" t="s">
        <v>1986</v>
      </c>
      <c r="Y412" s="22" t="s">
        <v>248</v>
      </c>
      <c r="Z412" s="103">
        <v>4772935680</v>
      </c>
      <c r="AC412" s="187"/>
      <c r="AD412" s="187"/>
      <c r="AE412" s="187"/>
      <c r="AF412" s="196"/>
    </row>
    <row r="413" spans="23:32" x14ac:dyDescent="0.2">
      <c r="W413" s="22" t="s">
        <v>3274</v>
      </c>
      <c r="X413" s="22" t="s">
        <v>3275</v>
      </c>
      <c r="Y413" s="22" t="s">
        <v>248</v>
      </c>
      <c r="Z413" s="103">
        <v>45721309184</v>
      </c>
      <c r="AC413" s="187"/>
      <c r="AD413" s="187"/>
      <c r="AE413" s="187"/>
      <c r="AF413" s="196"/>
    </row>
    <row r="414" spans="23:32" x14ac:dyDescent="0.2">
      <c r="W414" s="22" t="s">
        <v>3276</v>
      </c>
      <c r="X414" s="22" t="s">
        <v>3277</v>
      </c>
      <c r="Y414" s="22" t="s">
        <v>248</v>
      </c>
      <c r="Z414" s="103">
        <v>5899750912</v>
      </c>
      <c r="AC414" s="187"/>
      <c r="AD414" s="187"/>
      <c r="AE414" s="187"/>
      <c r="AF414" s="196"/>
    </row>
    <row r="415" spans="23:32" x14ac:dyDescent="0.2">
      <c r="W415" s="22" t="s">
        <v>1991</v>
      </c>
      <c r="X415" s="22" t="s">
        <v>1992</v>
      </c>
      <c r="Y415" s="22" t="s">
        <v>248</v>
      </c>
      <c r="Z415" s="103">
        <v>6206726144</v>
      </c>
      <c r="AC415" s="187"/>
      <c r="AD415" s="187"/>
      <c r="AE415" s="187"/>
      <c r="AF415" s="196"/>
    </row>
    <row r="416" spans="23:32" x14ac:dyDescent="0.2">
      <c r="W416" s="22" t="s">
        <v>3278</v>
      </c>
      <c r="X416" s="22" t="s">
        <v>3279</v>
      </c>
      <c r="Y416" s="22" t="s">
        <v>248</v>
      </c>
      <c r="Z416" s="103">
        <v>7560695296</v>
      </c>
      <c r="AC416" s="187"/>
      <c r="AD416" s="187"/>
      <c r="AE416" s="187"/>
      <c r="AF416" s="196"/>
    </row>
    <row r="417" spans="23:32" x14ac:dyDescent="0.2">
      <c r="W417" s="22" t="s">
        <v>3280</v>
      </c>
      <c r="X417" s="22" t="s">
        <v>3281</v>
      </c>
      <c r="Y417" s="22" t="s">
        <v>248</v>
      </c>
      <c r="Z417" s="103">
        <v>21706868736</v>
      </c>
      <c r="AC417" s="187"/>
      <c r="AD417" s="187"/>
      <c r="AE417" s="187"/>
      <c r="AF417" s="196"/>
    </row>
    <row r="418" spans="23:32" x14ac:dyDescent="0.2">
      <c r="W418" s="22" t="s">
        <v>3282</v>
      </c>
      <c r="X418" s="22" t="s">
        <v>3283</v>
      </c>
      <c r="Y418" s="22" t="s">
        <v>248</v>
      </c>
      <c r="Z418" s="103">
        <v>7599905280</v>
      </c>
      <c r="AC418" s="187"/>
      <c r="AD418" s="187"/>
      <c r="AE418" s="187"/>
      <c r="AF418" s="196"/>
    </row>
    <row r="419" spans="23:32" x14ac:dyDescent="0.2">
      <c r="W419" s="22" t="s">
        <v>3284</v>
      </c>
      <c r="X419" s="22" t="s">
        <v>3285</v>
      </c>
      <c r="Y419" s="22" t="s">
        <v>248</v>
      </c>
      <c r="Z419" s="103">
        <v>7169699328</v>
      </c>
      <c r="AC419" s="187"/>
      <c r="AD419" s="187"/>
      <c r="AE419" s="187"/>
      <c r="AF419" s="196"/>
    </row>
    <row r="420" spans="23:32" x14ac:dyDescent="0.2">
      <c r="W420" s="22" t="s">
        <v>2007</v>
      </c>
      <c r="X420" s="22" t="s">
        <v>2008</v>
      </c>
      <c r="Y420" s="22" t="s">
        <v>248</v>
      </c>
      <c r="Z420" s="103">
        <v>7394517504</v>
      </c>
      <c r="AC420" s="187"/>
      <c r="AD420" s="187"/>
      <c r="AE420" s="187"/>
      <c r="AF420" s="196"/>
    </row>
    <row r="421" spans="23:32" x14ac:dyDescent="0.2">
      <c r="W421" s="22" t="s">
        <v>3286</v>
      </c>
      <c r="X421" s="22" t="s">
        <v>3287</v>
      </c>
      <c r="Y421" s="22" t="s">
        <v>248</v>
      </c>
      <c r="Z421" s="103">
        <v>9991843840</v>
      </c>
      <c r="AC421" s="187"/>
      <c r="AD421" s="187"/>
      <c r="AE421" s="187"/>
      <c r="AF421" s="196"/>
    </row>
    <row r="422" spans="23:32" x14ac:dyDescent="0.2">
      <c r="W422" s="22" t="s">
        <v>3288</v>
      </c>
      <c r="X422" s="22" t="s">
        <v>3289</v>
      </c>
      <c r="Y422" s="22" t="s">
        <v>248</v>
      </c>
      <c r="Z422" s="103">
        <v>23313559552</v>
      </c>
      <c r="AC422" s="187"/>
      <c r="AD422" s="187"/>
      <c r="AE422" s="187"/>
      <c r="AF422" s="196"/>
    </row>
    <row r="423" spans="23:32" x14ac:dyDescent="0.2">
      <c r="W423" s="22" t="s">
        <v>2011</v>
      </c>
      <c r="X423" s="22" t="s">
        <v>2012</v>
      </c>
      <c r="Y423" s="22" t="s">
        <v>248</v>
      </c>
      <c r="Z423" s="103">
        <v>1989060352</v>
      </c>
      <c r="AC423" s="187"/>
      <c r="AD423" s="187"/>
      <c r="AE423" s="187"/>
      <c r="AF423" s="196"/>
    </row>
    <row r="424" spans="23:32" x14ac:dyDescent="0.2">
      <c r="W424" s="22" t="s">
        <v>3290</v>
      </c>
      <c r="X424" s="22" t="s">
        <v>3291</v>
      </c>
      <c r="Y424" s="22" t="s">
        <v>248</v>
      </c>
      <c r="Z424" s="103">
        <v>60027957248</v>
      </c>
      <c r="AC424" s="187"/>
      <c r="AD424" s="187"/>
      <c r="AE424" s="187"/>
      <c r="AF424" s="196"/>
    </row>
    <row r="425" spans="23:32" x14ac:dyDescent="0.2">
      <c r="W425" s="22" t="s">
        <v>3292</v>
      </c>
      <c r="X425" s="22" t="s">
        <v>3293</v>
      </c>
      <c r="Y425" s="22" t="s">
        <v>248</v>
      </c>
      <c r="Z425" s="103">
        <v>10044971008</v>
      </c>
      <c r="AC425" s="187"/>
      <c r="AD425" s="187"/>
      <c r="AE425" s="187"/>
      <c r="AF425" s="196"/>
    </row>
    <row r="426" spans="23:32" x14ac:dyDescent="0.2">
      <c r="W426" s="22" t="s">
        <v>3294</v>
      </c>
      <c r="X426" s="22" t="s">
        <v>3295</v>
      </c>
      <c r="Y426" s="22" t="s">
        <v>248</v>
      </c>
      <c r="Z426" s="103">
        <v>15356288000</v>
      </c>
      <c r="AC426" s="187"/>
      <c r="AD426" s="187"/>
      <c r="AE426" s="187"/>
      <c r="AF426" s="196"/>
    </row>
    <row r="427" spans="23:32" x14ac:dyDescent="0.2">
      <c r="W427" s="22" t="s">
        <v>3296</v>
      </c>
      <c r="X427" s="22" t="s">
        <v>3297</v>
      </c>
      <c r="Y427" s="22" t="s">
        <v>248</v>
      </c>
      <c r="Z427" s="103">
        <v>117684000000</v>
      </c>
      <c r="AC427" s="187"/>
      <c r="AD427" s="187"/>
      <c r="AE427" s="187"/>
      <c r="AF427" s="196"/>
    </row>
    <row r="428" spans="23:32" x14ac:dyDescent="0.2">
      <c r="W428" s="22" t="s">
        <v>3298</v>
      </c>
      <c r="X428" s="22" t="s">
        <v>3299</v>
      </c>
      <c r="Y428" s="22" t="s">
        <v>248</v>
      </c>
      <c r="Z428" s="103">
        <v>1623240960</v>
      </c>
      <c r="AC428" s="187"/>
      <c r="AD428" s="187"/>
      <c r="AE428" s="187"/>
      <c r="AF428" s="196"/>
    </row>
    <row r="429" spans="23:32" x14ac:dyDescent="0.2">
      <c r="W429" s="22" t="s">
        <v>3300</v>
      </c>
      <c r="X429" s="22" t="s">
        <v>3301</v>
      </c>
      <c r="Y429" s="22" t="s">
        <v>248</v>
      </c>
      <c r="Z429" s="103">
        <v>3347518976</v>
      </c>
      <c r="AC429" s="187"/>
      <c r="AD429" s="187"/>
      <c r="AE429" s="187"/>
      <c r="AF429" s="196"/>
    </row>
    <row r="430" spans="23:32" x14ac:dyDescent="0.2">
      <c r="W430" s="22" t="s">
        <v>3302</v>
      </c>
      <c r="X430" s="22" t="s">
        <v>3303</v>
      </c>
      <c r="Y430" s="22" t="s">
        <v>248</v>
      </c>
      <c r="Z430" s="103">
        <v>10099730432</v>
      </c>
      <c r="AC430" s="187"/>
      <c r="AD430" s="187"/>
      <c r="AE430" s="187"/>
      <c r="AF430" s="196"/>
    </row>
    <row r="431" spans="23:32" x14ac:dyDescent="0.2">
      <c r="W431" s="22" t="s">
        <v>3304</v>
      </c>
      <c r="X431" s="22" t="s">
        <v>3305</v>
      </c>
      <c r="Y431" s="22" t="s">
        <v>248</v>
      </c>
      <c r="Z431" s="103">
        <v>3631877376</v>
      </c>
      <c r="AC431" s="187"/>
      <c r="AD431" s="187"/>
      <c r="AE431" s="187"/>
      <c r="AF431" s="196"/>
    </row>
    <row r="432" spans="23:32" x14ac:dyDescent="0.2">
      <c r="W432" s="22" t="s">
        <v>3306</v>
      </c>
      <c r="X432" s="22" t="s">
        <v>3307</v>
      </c>
      <c r="Y432" s="22" t="s">
        <v>248</v>
      </c>
      <c r="Z432" s="104" t="s">
        <v>606</v>
      </c>
      <c r="AC432" s="187"/>
      <c r="AD432" s="187"/>
      <c r="AE432" s="187"/>
      <c r="AF432" s="196"/>
    </row>
    <row r="433" spans="23:33" x14ac:dyDescent="0.2">
      <c r="W433" s="22" t="s">
        <v>2185</v>
      </c>
      <c r="X433" s="22" t="s">
        <v>2186</v>
      </c>
      <c r="Y433" s="22" t="s">
        <v>248</v>
      </c>
      <c r="Z433" s="103">
        <v>2696285440</v>
      </c>
      <c r="AC433" s="187"/>
      <c r="AD433" s="187"/>
      <c r="AE433" s="187"/>
      <c r="AF433" s="196"/>
    </row>
    <row r="434" spans="23:33" x14ac:dyDescent="0.2">
      <c r="W434" s="22" t="s">
        <v>3308</v>
      </c>
      <c r="X434" s="22" t="s">
        <v>3309</v>
      </c>
      <c r="Y434" s="22" t="s">
        <v>248</v>
      </c>
      <c r="Z434" s="103">
        <v>6111772672</v>
      </c>
      <c r="AC434" s="187"/>
      <c r="AD434" s="187"/>
      <c r="AE434" s="187"/>
      <c r="AF434" s="196"/>
    </row>
    <row r="435" spans="23:33" x14ac:dyDescent="0.2">
      <c r="W435" s="22" t="s">
        <v>3310</v>
      </c>
      <c r="X435" s="22" t="s">
        <v>3311</v>
      </c>
      <c r="Y435" s="22" t="s">
        <v>248</v>
      </c>
      <c r="Z435" s="103">
        <v>11305951232</v>
      </c>
      <c r="AC435" s="187"/>
      <c r="AD435" s="187"/>
      <c r="AE435" s="187"/>
      <c r="AF435" s="196"/>
    </row>
    <row r="436" spans="23:33" x14ac:dyDescent="0.2">
      <c r="W436" s="22" t="s">
        <v>3312</v>
      </c>
      <c r="X436" s="22" t="s">
        <v>3313</v>
      </c>
      <c r="Y436" s="22" t="s">
        <v>248</v>
      </c>
      <c r="Z436" s="103">
        <v>3084531456</v>
      </c>
      <c r="AC436" s="187"/>
      <c r="AD436" s="187"/>
      <c r="AE436" s="187"/>
      <c r="AF436" s="196"/>
    </row>
    <row r="437" spans="23:33" x14ac:dyDescent="0.2">
      <c r="W437" s="22" t="s">
        <v>3314</v>
      </c>
      <c r="X437" s="22" t="s">
        <v>3315</v>
      </c>
      <c r="Y437" s="22" t="s">
        <v>248</v>
      </c>
      <c r="Z437" s="104" t="s">
        <v>606</v>
      </c>
      <c r="AC437" s="187"/>
      <c r="AD437" s="187"/>
      <c r="AE437" s="187"/>
      <c r="AF437" s="196"/>
    </row>
    <row r="438" spans="23:33" x14ac:dyDescent="0.2">
      <c r="W438" s="22" t="s">
        <v>2097</v>
      </c>
      <c r="X438" s="22" t="s">
        <v>2098</v>
      </c>
      <c r="Y438" s="22" t="s">
        <v>248</v>
      </c>
      <c r="Z438" s="103">
        <v>2349168384</v>
      </c>
      <c r="AC438" s="187"/>
      <c r="AD438" s="187"/>
      <c r="AE438" s="187"/>
      <c r="AF438" s="196"/>
    </row>
    <row r="439" spans="23:33" x14ac:dyDescent="0.2">
      <c r="W439" s="22" t="s">
        <v>2107</v>
      </c>
      <c r="X439" s="22" t="s">
        <v>2108</v>
      </c>
      <c r="Y439" s="22" t="s">
        <v>248</v>
      </c>
      <c r="Z439" s="103">
        <v>3517228032</v>
      </c>
      <c r="AC439" s="187"/>
      <c r="AD439" s="187"/>
      <c r="AE439" s="187"/>
      <c r="AF439" s="196"/>
    </row>
    <row r="440" spans="23:33" x14ac:dyDescent="0.2">
      <c r="W440" s="22" t="s">
        <v>3316</v>
      </c>
      <c r="X440" s="22" t="s">
        <v>3317</v>
      </c>
      <c r="Y440" s="22" t="s">
        <v>279</v>
      </c>
      <c r="Z440" s="103">
        <v>31928291328</v>
      </c>
      <c r="AC440" s="187"/>
      <c r="AD440" s="187"/>
      <c r="AE440" s="187"/>
      <c r="AF440" s="196"/>
    </row>
    <row r="441" spans="23:33" x14ac:dyDescent="0.2">
      <c r="W441" s="22" t="s">
        <v>3318</v>
      </c>
      <c r="X441" s="22" t="s">
        <v>3319</v>
      </c>
      <c r="Y441" s="22" t="s">
        <v>279</v>
      </c>
      <c r="Z441" s="103">
        <v>17087136768</v>
      </c>
      <c r="AC441" s="187"/>
      <c r="AD441" s="187"/>
      <c r="AE441" s="187"/>
      <c r="AF441" s="196"/>
    </row>
    <row r="442" spans="23:33" x14ac:dyDescent="0.2">
      <c r="W442" s="22" t="s">
        <v>3320</v>
      </c>
      <c r="X442" s="22" t="s">
        <v>3321</v>
      </c>
      <c r="Y442" s="22" t="s">
        <v>279</v>
      </c>
      <c r="Z442" s="103">
        <v>17651658752</v>
      </c>
      <c r="AC442" s="187"/>
      <c r="AD442" s="187"/>
      <c r="AE442" s="187"/>
      <c r="AF442" s="196"/>
    </row>
    <row r="443" spans="23:33" x14ac:dyDescent="0.2">
      <c r="W443" s="22" t="s">
        <v>3322</v>
      </c>
      <c r="X443" s="22" t="s">
        <v>3323</v>
      </c>
      <c r="Y443" s="22" t="s">
        <v>279</v>
      </c>
      <c r="Z443" s="103">
        <v>3426002688</v>
      </c>
      <c r="AC443" s="187"/>
      <c r="AD443" s="187"/>
      <c r="AE443" s="187"/>
      <c r="AF443" s="196"/>
    </row>
    <row r="444" spans="23:33" x14ac:dyDescent="0.2">
      <c r="W444" s="22" t="s">
        <v>3324</v>
      </c>
      <c r="X444" s="22" t="s">
        <v>3325</v>
      </c>
      <c r="Y444" s="22" t="s">
        <v>279</v>
      </c>
      <c r="Z444" s="103">
        <v>6814100480</v>
      </c>
      <c r="AC444" s="187"/>
      <c r="AD444" s="187"/>
      <c r="AE444" s="187"/>
      <c r="AF444" s="196"/>
    </row>
    <row r="445" spans="23:33" x14ac:dyDescent="0.2">
      <c r="W445" s="22" t="s">
        <v>3326</v>
      </c>
      <c r="X445" s="22" t="s">
        <v>3327</v>
      </c>
      <c r="Y445" s="22" t="s">
        <v>279</v>
      </c>
      <c r="Z445" s="103">
        <v>20732049408</v>
      </c>
      <c r="AC445" s="187"/>
      <c r="AD445" s="187"/>
      <c r="AE445" s="187"/>
      <c r="AF445" s="196"/>
      <c r="AG445" s="19" t="s">
        <v>3841</v>
      </c>
    </row>
    <row r="446" spans="23:33" x14ac:dyDescent="0.2">
      <c r="W446" s="22" t="s">
        <v>3328</v>
      </c>
      <c r="X446" s="22" t="s">
        <v>3329</v>
      </c>
      <c r="Y446" s="22" t="s">
        <v>279</v>
      </c>
      <c r="Z446" s="103">
        <v>7868560384</v>
      </c>
      <c r="AC446" s="187"/>
      <c r="AD446" s="187"/>
      <c r="AE446" s="187"/>
      <c r="AF446" s="196"/>
    </row>
    <row r="447" spans="23:33" x14ac:dyDescent="0.2">
      <c r="W447" s="22" t="s">
        <v>3330</v>
      </c>
      <c r="X447" s="22" t="s">
        <v>3331</v>
      </c>
      <c r="Y447" s="22" t="s">
        <v>279</v>
      </c>
      <c r="Z447" s="103">
        <v>31460423680</v>
      </c>
      <c r="AC447" s="187"/>
      <c r="AD447" s="187"/>
      <c r="AE447" s="187"/>
      <c r="AF447" s="196"/>
    </row>
    <row r="448" spans="23:33" x14ac:dyDescent="0.2">
      <c r="W448" s="22" t="s">
        <v>3332</v>
      </c>
      <c r="X448" s="22" t="s">
        <v>3333</v>
      </c>
      <c r="Y448" s="22" t="s">
        <v>279</v>
      </c>
      <c r="Z448" s="103">
        <v>5380060160</v>
      </c>
      <c r="AC448" s="187"/>
      <c r="AD448" s="187"/>
      <c r="AE448" s="187"/>
      <c r="AF448" s="196"/>
    </row>
    <row r="449" spans="23:33" x14ac:dyDescent="0.2">
      <c r="W449" s="22" t="s">
        <v>3334</v>
      </c>
      <c r="X449" s="22" t="s">
        <v>3335</v>
      </c>
      <c r="Y449" s="22" t="s">
        <v>279</v>
      </c>
      <c r="Z449" s="103">
        <v>37919703040</v>
      </c>
      <c r="AC449" s="187"/>
      <c r="AD449" s="187"/>
      <c r="AE449" s="187"/>
      <c r="AF449" s="196"/>
    </row>
    <row r="450" spans="23:33" x14ac:dyDescent="0.2">
      <c r="W450" s="22" t="s">
        <v>3336</v>
      </c>
      <c r="X450" s="22" t="s">
        <v>3337</v>
      </c>
      <c r="Y450" s="22" t="s">
        <v>279</v>
      </c>
      <c r="Z450" s="103">
        <v>22354968576</v>
      </c>
      <c r="AC450" s="187"/>
      <c r="AD450" s="187"/>
      <c r="AE450" s="187"/>
      <c r="AF450" s="196"/>
    </row>
    <row r="451" spans="23:33" x14ac:dyDescent="0.2">
      <c r="W451" s="22" t="s">
        <v>3338</v>
      </c>
      <c r="X451" s="22" t="s">
        <v>3339</v>
      </c>
      <c r="Y451" s="22" t="s">
        <v>279</v>
      </c>
      <c r="Z451" s="103">
        <v>13480573952</v>
      </c>
      <c r="AA451" s="19" t="s">
        <v>3841</v>
      </c>
      <c r="AC451" s="187"/>
      <c r="AD451" s="187"/>
      <c r="AE451" s="187"/>
      <c r="AF451" s="196"/>
    </row>
    <row r="452" spans="23:33" x14ac:dyDescent="0.2">
      <c r="W452" s="22" t="s">
        <v>3340</v>
      </c>
      <c r="X452" s="22" t="s">
        <v>3341</v>
      </c>
      <c r="Y452" s="22" t="s">
        <v>279</v>
      </c>
      <c r="Z452" s="103">
        <v>20349597696</v>
      </c>
      <c r="AC452" s="187"/>
      <c r="AD452" s="187"/>
      <c r="AE452" s="187"/>
      <c r="AF452" s="196"/>
    </row>
    <row r="453" spans="23:33" x14ac:dyDescent="0.2">
      <c r="W453" s="22" t="s">
        <v>3342</v>
      </c>
      <c r="X453" s="22" t="s">
        <v>3343</v>
      </c>
      <c r="Y453" s="22" t="s">
        <v>279</v>
      </c>
      <c r="Z453" s="103">
        <v>15573296128</v>
      </c>
      <c r="AC453" s="187"/>
      <c r="AD453" s="187"/>
      <c r="AE453" s="187"/>
      <c r="AF453" s="196"/>
    </row>
    <row r="454" spans="23:33" x14ac:dyDescent="0.2">
      <c r="W454" s="22" t="s">
        <v>3344</v>
      </c>
      <c r="X454" s="22" t="s">
        <v>3345</v>
      </c>
      <c r="Y454" s="22" t="s">
        <v>279</v>
      </c>
      <c r="Z454" s="104" t="s">
        <v>606</v>
      </c>
      <c r="AC454" s="187"/>
      <c r="AD454" s="187"/>
      <c r="AE454" s="187"/>
      <c r="AF454" s="196"/>
    </row>
    <row r="455" spans="23:33" x14ac:dyDescent="0.2">
      <c r="W455" s="22" t="s">
        <v>3346</v>
      </c>
      <c r="X455" s="22" t="s">
        <v>3347</v>
      </c>
      <c r="Y455" s="22" t="s">
        <v>279</v>
      </c>
      <c r="Z455" s="103">
        <v>6635340800</v>
      </c>
      <c r="AC455" s="187"/>
      <c r="AD455" s="187"/>
      <c r="AE455" s="187"/>
      <c r="AF455" s="196"/>
      <c r="AG455" s="19" t="s">
        <v>3841</v>
      </c>
    </row>
    <row r="456" spans="23:33" x14ac:dyDescent="0.2">
      <c r="W456" s="22" t="s">
        <v>2237</v>
      </c>
      <c r="X456" s="22" t="s">
        <v>2238</v>
      </c>
      <c r="Y456" s="22" t="s">
        <v>279</v>
      </c>
      <c r="Z456" s="103">
        <v>3740506368</v>
      </c>
      <c r="AC456" s="187"/>
      <c r="AD456" s="187"/>
      <c r="AE456" s="187"/>
      <c r="AF456" s="196"/>
    </row>
    <row r="457" spans="23:33" x14ac:dyDescent="0.2">
      <c r="W457" s="22" t="s">
        <v>3348</v>
      </c>
      <c r="X457" s="22" t="s">
        <v>3349</v>
      </c>
      <c r="Y457" s="22" t="s">
        <v>279</v>
      </c>
      <c r="Z457" s="103">
        <v>32059938816</v>
      </c>
      <c r="AC457" s="187"/>
      <c r="AD457" s="187"/>
      <c r="AE457" s="187"/>
      <c r="AF457" s="196"/>
    </row>
    <row r="458" spans="23:33" x14ac:dyDescent="0.2">
      <c r="W458" s="22" t="s">
        <v>3350</v>
      </c>
      <c r="X458" s="22" t="s">
        <v>3351</v>
      </c>
      <c r="Y458" s="22" t="s">
        <v>279</v>
      </c>
      <c r="Z458" s="103">
        <v>10129896448</v>
      </c>
      <c r="AA458" s="19" t="s">
        <v>3841</v>
      </c>
      <c r="AC458" s="187"/>
      <c r="AD458" s="187"/>
      <c r="AE458" s="187"/>
      <c r="AF458" s="196"/>
    </row>
    <row r="459" spans="23:33" x14ac:dyDescent="0.2">
      <c r="W459" s="22" t="s">
        <v>3352</v>
      </c>
      <c r="X459" s="22" t="s">
        <v>3353</v>
      </c>
      <c r="Y459" s="22" t="s">
        <v>279</v>
      </c>
      <c r="Z459" s="103">
        <v>3324239104</v>
      </c>
      <c r="AC459" s="187"/>
      <c r="AD459" s="187"/>
      <c r="AE459" s="187"/>
      <c r="AF459" s="196"/>
    </row>
    <row r="460" spans="23:33" x14ac:dyDescent="0.2">
      <c r="W460" s="22" t="s">
        <v>3354</v>
      </c>
      <c r="X460" s="22" t="s">
        <v>3355</v>
      </c>
      <c r="Y460" s="22" t="s">
        <v>279</v>
      </c>
      <c r="Z460" s="103">
        <v>6904549376</v>
      </c>
      <c r="AC460" s="187"/>
      <c r="AD460" s="187"/>
      <c r="AE460" s="187"/>
      <c r="AF460" s="196"/>
    </row>
    <row r="461" spans="23:33" x14ac:dyDescent="0.2">
      <c r="W461" s="22" t="s">
        <v>3356</v>
      </c>
      <c r="X461" s="22" t="s">
        <v>3357</v>
      </c>
      <c r="Y461" s="22" t="s">
        <v>279</v>
      </c>
      <c r="Z461" s="103">
        <v>23502372864</v>
      </c>
      <c r="AC461" s="187"/>
      <c r="AD461" s="187"/>
      <c r="AE461" s="187"/>
      <c r="AF461" s="196"/>
    </row>
    <row r="462" spans="23:33" x14ac:dyDescent="0.2">
      <c r="W462" s="22" t="s">
        <v>3358</v>
      </c>
      <c r="X462" s="22" t="s">
        <v>3359</v>
      </c>
      <c r="Y462" s="22" t="s">
        <v>279</v>
      </c>
      <c r="Z462" s="103">
        <v>12551483392</v>
      </c>
      <c r="AC462" s="187"/>
      <c r="AD462" s="187"/>
      <c r="AE462" s="187"/>
      <c r="AF462" s="196"/>
    </row>
    <row r="463" spans="23:33" x14ac:dyDescent="0.2">
      <c r="W463" s="22" t="s">
        <v>2267</v>
      </c>
      <c r="X463" s="22" t="s">
        <v>2268</v>
      </c>
      <c r="Y463" s="22" t="s">
        <v>279</v>
      </c>
      <c r="Z463" s="103">
        <v>5435035648</v>
      </c>
      <c r="AC463" s="187"/>
      <c r="AD463" s="187"/>
      <c r="AE463" s="187"/>
      <c r="AF463" s="196"/>
    </row>
    <row r="464" spans="23:33" x14ac:dyDescent="0.2">
      <c r="W464" s="22" t="s">
        <v>3360</v>
      </c>
      <c r="X464" s="22" t="s">
        <v>3361</v>
      </c>
      <c r="Y464" s="22" t="s">
        <v>279</v>
      </c>
      <c r="Z464" s="104" t="s">
        <v>606</v>
      </c>
      <c r="AC464" s="187"/>
      <c r="AD464" s="187"/>
      <c r="AE464" s="187"/>
      <c r="AF464" s="196"/>
    </row>
    <row r="465" spans="23:33" x14ac:dyDescent="0.2">
      <c r="W465" s="22" t="s">
        <v>3362</v>
      </c>
      <c r="X465" s="22" t="s">
        <v>3363</v>
      </c>
      <c r="Y465" s="22" t="s">
        <v>279</v>
      </c>
      <c r="Z465" s="104" t="s">
        <v>606</v>
      </c>
      <c r="AC465" s="187"/>
      <c r="AD465" s="187"/>
      <c r="AE465" s="187"/>
      <c r="AF465" s="196"/>
    </row>
    <row r="466" spans="23:33" x14ac:dyDescent="0.2">
      <c r="W466" s="22" t="s">
        <v>2281</v>
      </c>
      <c r="X466" s="22" t="s">
        <v>2282</v>
      </c>
      <c r="Y466" s="22" t="s">
        <v>279</v>
      </c>
      <c r="Z466" s="103">
        <v>4285183488</v>
      </c>
      <c r="AC466" s="187"/>
      <c r="AD466" s="187"/>
      <c r="AE466" s="187"/>
      <c r="AF466" s="196"/>
    </row>
    <row r="467" spans="23:33" x14ac:dyDescent="0.2">
      <c r="W467" s="22" t="s">
        <v>3364</v>
      </c>
      <c r="X467" s="22" t="s">
        <v>3365</v>
      </c>
      <c r="Y467" s="22" t="s">
        <v>279</v>
      </c>
      <c r="Z467" s="104" t="s">
        <v>606</v>
      </c>
      <c r="AC467" s="187"/>
      <c r="AD467" s="187"/>
      <c r="AE467" s="187"/>
      <c r="AF467" s="196"/>
    </row>
    <row r="468" spans="23:33" x14ac:dyDescent="0.2">
      <c r="W468" s="22" t="s">
        <v>2537</v>
      </c>
      <c r="X468" s="22" t="s">
        <v>2538</v>
      </c>
      <c r="Y468" s="22" t="s">
        <v>365</v>
      </c>
      <c r="Z468" s="103">
        <v>3883001088</v>
      </c>
      <c r="AC468" s="187"/>
      <c r="AD468" s="187"/>
      <c r="AE468" s="187"/>
      <c r="AF468" s="196"/>
    </row>
    <row r="469" spans="23:33" x14ac:dyDescent="0.2">
      <c r="W469" s="22" t="s">
        <v>2543</v>
      </c>
      <c r="X469" s="22" t="s">
        <v>2544</v>
      </c>
      <c r="Y469" s="22" t="s">
        <v>365</v>
      </c>
      <c r="Z469" s="103">
        <v>5898221056</v>
      </c>
      <c r="AC469" s="187"/>
      <c r="AD469" s="187"/>
      <c r="AE469" s="187"/>
      <c r="AF469" s="196"/>
    </row>
    <row r="470" spans="23:33" x14ac:dyDescent="0.2">
      <c r="W470" s="22" t="s">
        <v>3366</v>
      </c>
      <c r="X470" s="22" t="s">
        <v>2518</v>
      </c>
      <c r="Y470" s="22" t="s">
        <v>365</v>
      </c>
      <c r="Z470" s="103">
        <v>4207659264</v>
      </c>
      <c r="AC470" s="187"/>
      <c r="AD470" s="187"/>
      <c r="AE470" s="187"/>
      <c r="AF470" s="196"/>
    </row>
    <row r="471" spans="23:33" x14ac:dyDescent="0.2">
      <c r="W471" s="22" t="s">
        <v>3367</v>
      </c>
      <c r="X471" s="22" t="s">
        <v>3368</v>
      </c>
      <c r="Y471" s="22" t="s">
        <v>365</v>
      </c>
      <c r="Z471" s="103">
        <v>20270639104</v>
      </c>
      <c r="AC471" s="187"/>
      <c r="AD471" s="187"/>
      <c r="AE471" s="187"/>
      <c r="AF471" s="196"/>
    </row>
    <row r="472" spans="23:33" x14ac:dyDescent="0.2">
      <c r="W472" s="22" t="s">
        <v>3369</v>
      </c>
      <c r="X472" s="22" t="s">
        <v>3370</v>
      </c>
      <c r="Y472" s="22" t="s">
        <v>365</v>
      </c>
      <c r="Z472" s="103">
        <v>7765220352</v>
      </c>
      <c r="AC472" s="187"/>
      <c r="AD472" s="187"/>
      <c r="AE472" s="187"/>
      <c r="AF472" s="196"/>
    </row>
    <row r="473" spans="23:33" x14ac:dyDescent="0.2">
      <c r="W473" s="22" t="s">
        <v>3371</v>
      </c>
      <c r="X473" s="22" t="s">
        <v>3372</v>
      </c>
      <c r="Y473" s="22" t="s">
        <v>365</v>
      </c>
      <c r="Z473" s="103">
        <v>24624693248</v>
      </c>
      <c r="AC473" s="187"/>
      <c r="AD473" s="187"/>
      <c r="AE473" s="187"/>
      <c r="AF473" s="196"/>
    </row>
    <row r="474" spans="23:33" x14ac:dyDescent="0.2">
      <c r="W474" s="22" t="s">
        <v>3373</v>
      </c>
      <c r="X474" s="22" t="s">
        <v>3374</v>
      </c>
      <c r="Y474" s="22" t="s">
        <v>365</v>
      </c>
      <c r="Z474" s="103">
        <v>18897774592</v>
      </c>
      <c r="AC474" s="187"/>
      <c r="AD474" s="187"/>
      <c r="AE474" s="187"/>
      <c r="AF474" s="196"/>
    </row>
    <row r="475" spans="23:33" x14ac:dyDescent="0.2">
      <c r="W475" s="22" t="s">
        <v>3375</v>
      </c>
      <c r="X475" s="22" t="s">
        <v>3376</v>
      </c>
      <c r="Y475" s="22" t="s">
        <v>365</v>
      </c>
      <c r="Z475" s="103">
        <v>14755563520</v>
      </c>
      <c r="AC475" s="187"/>
      <c r="AD475" s="187"/>
      <c r="AE475" s="187"/>
      <c r="AF475" s="196"/>
      <c r="AG475" s="19" t="s">
        <v>3841</v>
      </c>
    </row>
    <row r="476" spans="23:33" x14ac:dyDescent="0.2">
      <c r="W476" s="22" t="s">
        <v>3377</v>
      </c>
      <c r="X476" s="22" t="s">
        <v>3378</v>
      </c>
      <c r="Y476" s="22" t="s">
        <v>365</v>
      </c>
      <c r="Z476" s="103">
        <v>14935455744</v>
      </c>
      <c r="AC476" s="187"/>
      <c r="AD476" s="187"/>
      <c r="AE476" s="187"/>
      <c r="AF476" s="196"/>
    </row>
    <row r="477" spans="23:33" x14ac:dyDescent="0.2">
      <c r="W477" s="22" t="s">
        <v>3379</v>
      </c>
      <c r="X477" s="22" t="s">
        <v>3380</v>
      </c>
      <c r="Y477" s="22" t="s">
        <v>365</v>
      </c>
      <c r="Z477" s="103">
        <v>15796481024</v>
      </c>
      <c r="AC477" s="187"/>
      <c r="AD477" s="187"/>
      <c r="AE477" s="187"/>
      <c r="AF477" s="196"/>
    </row>
    <row r="478" spans="23:33" x14ac:dyDescent="0.2">
      <c r="W478" s="22" t="s">
        <v>3381</v>
      </c>
      <c r="X478" s="22" t="s">
        <v>3382</v>
      </c>
      <c r="Y478" s="22" t="s">
        <v>365</v>
      </c>
      <c r="Z478" s="103">
        <v>18140930048</v>
      </c>
      <c r="AC478" s="187"/>
      <c r="AD478" s="187"/>
      <c r="AE478" s="187"/>
      <c r="AF478" s="196"/>
    </row>
    <row r="479" spans="23:33" x14ac:dyDescent="0.2">
      <c r="W479" s="22" t="s">
        <v>3383</v>
      </c>
      <c r="X479" s="22" t="s">
        <v>3384</v>
      </c>
      <c r="Y479" s="22" t="s">
        <v>365</v>
      </c>
      <c r="Z479" s="103">
        <v>11146659840</v>
      </c>
      <c r="AC479" s="187"/>
      <c r="AD479" s="187"/>
      <c r="AE479" s="187"/>
      <c r="AF479" s="196"/>
    </row>
    <row r="480" spans="23:33" x14ac:dyDescent="0.2">
      <c r="W480" s="22" t="s">
        <v>3385</v>
      </c>
      <c r="X480" s="22" t="s">
        <v>3386</v>
      </c>
      <c r="Y480" s="22" t="s">
        <v>365</v>
      </c>
      <c r="Z480" s="103">
        <v>48264658944</v>
      </c>
      <c r="AC480" s="187"/>
      <c r="AD480" s="187"/>
      <c r="AE480" s="187"/>
      <c r="AF480" s="196"/>
    </row>
    <row r="481" spans="23:32" x14ac:dyDescent="0.2">
      <c r="W481" s="22" t="s">
        <v>3387</v>
      </c>
      <c r="X481" s="22" t="s">
        <v>3388</v>
      </c>
      <c r="Y481" s="22" t="s">
        <v>365</v>
      </c>
      <c r="Z481" s="103">
        <v>15325020160</v>
      </c>
      <c r="AC481" s="187"/>
      <c r="AD481" s="187"/>
      <c r="AE481" s="187"/>
      <c r="AF481" s="196"/>
    </row>
    <row r="482" spans="23:32" x14ac:dyDescent="0.2">
      <c r="W482" s="22" t="s">
        <v>3389</v>
      </c>
      <c r="X482" s="22" t="s">
        <v>3390</v>
      </c>
      <c r="Y482" s="22" t="s">
        <v>365</v>
      </c>
      <c r="Z482" s="103">
        <v>5825085952</v>
      </c>
      <c r="AC482" s="187"/>
      <c r="AD482" s="187"/>
      <c r="AE482" s="187"/>
      <c r="AF482" s="196"/>
    </row>
    <row r="483" spans="23:32" x14ac:dyDescent="0.2">
      <c r="W483" s="22" t="s">
        <v>3391</v>
      </c>
      <c r="X483" s="22" t="s">
        <v>3392</v>
      </c>
      <c r="Y483" s="22" t="s">
        <v>365</v>
      </c>
      <c r="Z483" s="103">
        <v>30003331072</v>
      </c>
      <c r="AC483" s="187"/>
      <c r="AD483" s="187"/>
      <c r="AE483" s="187"/>
      <c r="AF483" s="196"/>
    </row>
    <row r="484" spans="23:32" x14ac:dyDescent="0.2">
      <c r="W484" s="22" t="s">
        <v>3393</v>
      </c>
      <c r="X484" s="22" t="s">
        <v>3394</v>
      </c>
      <c r="Y484" s="22" t="s">
        <v>365</v>
      </c>
      <c r="Z484" s="103">
        <v>15831553024</v>
      </c>
      <c r="AC484" s="187"/>
      <c r="AD484" s="187"/>
      <c r="AE484" s="187"/>
      <c r="AF484" s="196"/>
    </row>
    <row r="485" spans="23:32" x14ac:dyDescent="0.2">
      <c r="W485" s="22" t="s">
        <v>3395</v>
      </c>
      <c r="X485" s="22" t="s">
        <v>3396</v>
      </c>
      <c r="Y485" s="22" t="s">
        <v>365</v>
      </c>
      <c r="Z485" s="103">
        <v>16486751232</v>
      </c>
      <c r="AC485" s="187"/>
      <c r="AD485" s="187"/>
      <c r="AE485" s="187"/>
      <c r="AF485" s="196"/>
    </row>
    <row r="486" spans="23:32" x14ac:dyDescent="0.2">
      <c r="W486" s="22" t="s">
        <v>3397</v>
      </c>
      <c r="X486" s="22" t="s">
        <v>3398</v>
      </c>
      <c r="Y486" s="22" t="s">
        <v>365</v>
      </c>
      <c r="Z486" s="103">
        <v>8883379200</v>
      </c>
      <c r="AC486" s="187"/>
      <c r="AD486" s="187"/>
      <c r="AE486" s="187"/>
      <c r="AF486" s="196"/>
    </row>
    <row r="487" spans="23:32" x14ac:dyDescent="0.2">
      <c r="W487" s="22" t="s">
        <v>3399</v>
      </c>
      <c r="X487" s="22" t="s">
        <v>3400</v>
      </c>
      <c r="Y487" s="22" t="s">
        <v>365</v>
      </c>
      <c r="Z487" s="103">
        <v>6383821824</v>
      </c>
      <c r="AC487" s="187"/>
      <c r="AD487" s="187"/>
      <c r="AE487" s="187"/>
      <c r="AF487" s="196"/>
    </row>
    <row r="488" spans="23:32" x14ac:dyDescent="0.2">
      <c r="W488" s="22" t="s">
        <v>2487</v>
      </c>
      <c r="X488" s="22" t="s">
        <v>2488</v>
      </c>
      <c r="Y488" s="22" t="s">
        <v>365</v>
      </c>
      <c r="Z488" s="103">
        <v>2719068416</v>
      </c>
      <c r="AC488" s="187"/>
      <c r="AD488" s="187"/>
      <c r="AE488" s="187"/>
      <c r="AF488" s="196"/>
    </row>
    <row r="489" spans="23:32" x14ac:dyDescent="0.2">
      <c r="W489" s="22" t="s">
        <v>2491</v>
      </c>
      <c r="X489" s="22" t="s">
        <v>2492</v>
      </c>
      <c r="Y489" s="22" t="s">
        <v>365</v>
      </c>
      <c r="Z489" s="103">
        <v>5335673856</v>
      </c>
      <c r="AC489" s="187"/>
      <c r="AD489" s="187"/>
      <c r="AE489" s="187"/>
      <c r="AF489" s="196"/>
    </row>
    <row r="490" spans="23:32" x14ac:dyDescent="0.2">
      <c r="W490" s="22" t="s">
        <v>2495</v>
      </c>
      <c r="X490" s="22" t="s">
        <v>2496</v>
      </c>
      <c r="Y490" s="22" t="s">
        <v>365</v>
      </c>
      <c r="Z490" s="103">
        <v>5356763136</v>
      </c>
      <c r="AC490" s="187"/>
      <c r="AD490" s="187"/>
      <c r="AE490" s="187"/>
      <c r="AF490" s="196"/>
    </row>
    <row r="491" spans="23:32" x14ac:dyDescent="0.2">
      <c r="W491" s="22" t="s">
        <v>2501</v>
      </c>
      <c r="X491" s="22" t="s">
        <v>2502</v>
      </c>
      <c r="Y491" s="22" t="s">
        <v>365</v>
      </c>
      <c r="Z491" s="103">
        <v>3778850560</v>
      </c>
      <c r="AC491" s="187"/>
      <c r="AD491" s="187"/>
      <c r="AE491" s="187"/>
      <c r="AF491" s="196"/>
    </row>
    <row r="492" spans="23:32" x14ac:dyDescent="0.2">
      <c r="W492" s="22" t="s">
        <v>2503</v>
      </c>
      <c r="X492" s="22" t="s">
        <v>2504</v>
      </c>
      <c r="Y492" s="22" t="s">
        <v>365</v>
      </c>
      <c r="Z492" s="103">
        <v>6693909504</v>
      </c>
      <c r="AC492" s="187"/>
      <c r="AD492" s="187"/>
      <c r="AE492" s="187"/>
      <c r="AF492" s="196"/>
    </row>
    <row r="493" spans="23:32" x14ac:dyDescent="0.2">
      <c r="W493" s="22" t="s">
        <v>2555</v>
      </c>
      <c r="X493" s="22" t="s">
        <v>2556</v>
      </c>
      <c r="Y493" s="22" t="s">
        <v>365</v>
      </c>
      <c r="Z493" s="103">
        <v>4340980736</v>
      </c>
      <c r="AC493" s="187"/>
      <c r="AD493" s="187"/>
      <c r="AE493" s="187"/>
      <c r="AF493" s="196"/>
    </row>
    <row r="494" spans="23:32" x14ac:dyDescent="0.2">
      <c r="W494" s="22" t="s">
        <v>3401</v>
      </c>
      <c r="X494" s="22" t="s">
        <v>3402</v>
      </c>
      <c r="Y494" s="22" t="s">
        <v>365</v>
      </c>
      <c r="Z494" s="103">
        <v>20711698432</v>
      </c>
      <c r="AC494" s="187"/>
      <c r="AD494" s="187"/>
      <c r="AE494" s="187"/>
      <c r="AF494" s="196"/>
    </row>
    <row r="495" spans="23:32" x14ac:dyDescent="0.2">
      <c r="W495" s="22" t="s">
        <v>3403</v>
      </c>
      <c r="X495" s="22" t="s">
        <v>3404</v>
      </c>
      <c r="Y495" s="22" t="s">
        <v>365</v>
      </c>
      <c r="Z495" s="103">
        <v>8349865984</v>
      </c>
      <c r="AC495" s="187"/>
      <c r="AD495" s="187"/>
      <c r="AE495" s="187"/>
      <c r="AF495" s="196"/>
    </row>
    <row r="496" spans="23:32" x14ac:dyDescent="0.2">
      <c r="W496" s="22" t="s">
        <v>2531</v>
      </c>
      <c r="X496" s="22" t="s">
        <v>2532</v>
      </c>
      <c r="Y496" s="22" t="s">
        <v>365</v>
      </c>
      <c r="Z496" s="103">
        <v>9882098688</v>
      </c>
      <c r="AC496" s="187"/>
      <c r="AD496" s="187"/>
      <c r="AE496" s="187"/>
      <c r="AF496" s="196"/>
    </row>
    <row r="497" spans="23:32" x14ac:dyDescent="0.2">
      <c r="W497" s="22" t="s">
        <v>3405</v>
      </c>
      <c r="X497" s="22" t="s">
        <v>3406</v>
      </c>
      <c r="Y497" s="22" t="s">
        <v>374</v>
      </c>
      <c r="Z497" s="103">
        <v>6494045184</v>
      </c>
      <c r="AC497" s="187"/>
      <c r="AD497" s="187"/>
      <c r="AE497" s="187"/>
      <c r="AF497" s="196"/>
    </row>
    <row r="498" spans="23:32" x14ac:dyDescent="0.2">
      <c r="W498" s="22" t="s">
        <v>3407</v>
      </c>
      <c r="X498" s="22" t="s">
        <v>3408</v>
      </c>
      <c r="Y498" s="22" t="s">
        <v>374</v>
      </c>
      <c r="Z498" s="103">
        <v>6378148864</v>
      </c>
      <c r="AC498" s="187"/>
      <c r="AD498" s="187"/>
      <c r="AE498" s="187"/>
      <c r="AF498" s="196"/>
    </row>
    <row r="499" spans="23:32" x14ac:dyDescent="0.2">
      <c r="W499" s="22" t="s">
        <v>3409</v>
      </c>
      <c r="X499" s="22" t="s">
        <v>3410</v>
      </c>
      <c r="Y499" s="22" t="s">
        <v>374</v>
      </c>
      <c r="Z499" s="103">
        <v>16087507968</v>
      </c>
      <c r="AC499" s="187"/>
      <c r="AD499" s="187"/>
      <c r="AE499" s="187"/>
      <c r="AF499" s="196"/>
    </row>
    <row r="500" spans="23:32" x14ac:dyDescent="0.2">
      <c r="W500" s="22" t="s">
        <v>3411</v>
      </c>
      <c r="X500" s="22" t="s">
        <v>3412</v>
      </c>
      <c r="Y500" s="22" t="s">
        <v>374</v>
      </c>
      <c r="Z500" s="103">
        <v>29351077888</v>
      </c>
      <c r="AC500" s="187"/>
      <c r="AD500" s="187"/>
      <c r="AE500" s="187"/>
      <c r="AF500" s="196"/>
    </row>
    <row r="501" spans="23:32" x14ac:dyDescent="0.2">
      <c r="W501" s="22" t="s">
        <v>3413</v>
      </c>
      <c r="X501" s="22" t="s">
        <v>2604</v>
      </c>
      <c r="Y501" s="22" t="s">
        <v>374</v>
      </c>
      <c r="Z501" s="103">
        <v>4834611200</v>
      </c>
      <c r="AC501" s="187"/>
      <c r="AD501" s="187"/>
      <c r="AE501" s="187"/>
      <c r="AF501" s="196"/>
    </row>
    <row r="502" spans="23:32" x14ac:dyDescent="0.2">
      <c r="W502" s="22" t="s">
        <v>3414</v>
      </c>
      <c r="X502" s="22" t="s">
        <v>3415</v>
      </c>
      <c r="Y502" s="22" t="s">
        <v>374</v>
      </c>
      <c r="Z502" s="103">
        <v>44374396928</v>
      </c>
      <c r="AC502" s="187"/>
      <c r="AD502" s="187"/>
      <c r="AE502" s="187"/>
      <c r="AF502" s="196"/>
    </row>
    <row r="503" spans="23:32" x14ac:dyDescent="0.2">
      <c r="W503" s="22" t="s">
        <v>3416</v>
      </c>
      <c r="X503" s="22" t="s">
        <v>3417</v>
      </c>
      <c r="Y503" s="22" t="s">
        <v>374</v>
      </c>
      <c r="Z503" s="103">
        <v>11122531328</v>
      </c>
      <c r="AC503" s="187"/>
      <c r="AD503" s="187"/>
      <c r="AE503" s="187"/>
      <c r="AF503" s="196"/>
    </row>
    <row r="504" spans="23:32" x14ac:dyDescent="0.2">
      <c r="W504" s="22" t="s">
        <v>3418</v>
      </c>
      <c r="X504" s="22" t="s">
        <v>3419</v>
      </c>
      <c r="Y504" s="22" t="s">
        <v>374</v>
      </c>
      <c r="Z504" s="103">
        <v>28883814400</v>
      </c>
      <c r="AC504" s="187"/>
      <c r="AD504" s="187"/>
      <c r="AE504" s="187"/>
      <c r="AF504" s="196"/>
    </row>
    <row r="505" spans="23:32" x14ac:dyDescent="0.2">
      <c r="W505" s="22" t="s">
        <v>2561</v>
      </c>
      <c r="X505" s="22" t="s">
        <v>2562</v>
      </c>
      <c r="Y505" s="22" t="s">
        <v>374</v>
      </c>
      <c r="Z505" s="103">
        <v>3125028608</v>
      </c>
      <c r="AC505" s="187"/>
      <c r="AD505" s="187"/>
      <c r="AE505" s="187"/>
      <c r="AF505" s="196"/>
    </row>
    <row r="506" spans="23:32" x14ac:dyDescent="0.2">
      <c r="W506" s="22" t="s">
        <v>3420</v>
      </c>
      <c r="X506" s="22" t="s">
        <v>3421</v>
      </c>
      <c r="Y506" s="22" t="s">
        <v>374</v>
      </c>
      <c r="Z506" s="103">
        <v>8121392640</v>
      </c>
      <c r="AC506" s="187"/>
      <c r="AD506" s="187"/>
      <c r="AE506" s="187"/>
      <c r="AF506" s="196"/>
    </row>
    <row r="507" spans="23:32" x14ac:dyDescent="0.2">
      <c r="W507" s="22" t="s">
        <v>3422</v>
      </c>
      <c r="X507" s="22" t="s">
        <v>3423</v>
      </c>
      <c r="Y507" s="22" t="s">
        <v>374</v>
      </c>
      <c r="Z507" s="103">
        <v>7629267968</v>
      </c>
      <c r="AC507" s="187"/>
      <c r="AD507" s="187"/>
      <c r="AE507" s="187"/>
      <c r="AF507" s="196"/>
    </row>
    <row r="508" spans="23:32" x14ac:dyDescent="0.2">
      <c r="W508" s="22" t="s">
        <v>3424</v>
      </c>
      <c r="X508" s="22" t="s">
        <v>3425</v>
      </c>
      <c r="Y508" s="22" t="s">
        <v>374</v>
      </c>
      <c r="Z508" s="103">
        <v>12067977216</v>
      </c>
      <c r="AC508" s="187"/>
      <c r="AD508" s="187"/>
      <c r="AE508" s="187"/>
      <c r="AF508" s="196"/>
    </row>
    <row r="509" spans="23:32" x14ac:dyDescent="0.2">
      <c r="W509" s="22" t="s">
        <v>3426</v>
      </c>
      <c r="X509" s="22" t="s">
        <v>3427</v>
      </c>
      <c r="Y509" s="22" t="s">
        <v>374</v>
      </c>
      <c r="Z509" s="103">
        <v>16392471552</v>
      </c>
      <c r="AC509" s="187"/>
      <c r="AD509" s="187"/>
      <c r="AE509" s="187"/>
      <c r="AF509" s="196"/>
    </row>
    <row r="510" spans="23:32" x14ac:dyDescent="0.2">
      <c r="W510" s="22" t="s">
        <v>3428</v>
      </c>
      <c r="X510" s="22" t="s">
        <v>3429</v>
      </c>
      <c r="Y510" s="22" t="s">
        <v>374</v>
      </c>
      <c r="Z510" s="103">
        <v>5542033920</v>
      </c>
      <c r="AC510" s="187"/>
      <c r="AD510" s="187"/>
      <c r="AE510" s="187"/>
      <c r="AF510" s="196"/>
    </row>
    <row r="511" spans="23:32" x14ac:dyDescent="0.2">
      <c r="W511" s="22" t="s">
        <v>3430</v>
      </c>
      <c r="X511" s="22" t="s">
        <v>3431</v>
      </c>
      <c r="Y511" s="22" t="s">
        <v>374</v>
      </c>
      <c r="Z511" s="103">
        <v>15147169792</v>
      </c>
      <c r="AC511" s="187"/>
      <c r="AD511" s="187"/>
      <c r="AE511" s="187"/>
      <c r="AF511" s="196"/>
    </row>
    <row r="512" spans="23:32" x14ac:dyDescent="0.2">
      <c r="W512" s="22" t="s">
        <v>3432</v>
      </c>
      <c r="X512" s="22" t="s">
        <v>3433</v>
      </c>
      <c r="Y512" s="22" t="s">
        <v>374</v>
      </c>
      <c r="Z512" s="103">
        <v>14586566656</v>
      </c>
      <c r="AC512" s="187"/>
      <c r="AD512" s="187"/>
      <c r="AE512" s="187"/>
      <c r="AF512" s="196"/>
    </row>
    <row r="513" spans="23:32" x14ac:dyDescent="0.2">
      <c r="W513" s="22" t="s">
        <v>3434</v>
      </c>
      <c r="X513" s="22" t="s">
        <v>3435</v>
      </c>
      <c r="Y513" s="22" t="s">
        <v>374</v>
      </c>
      <c r="Z513" s="103">
        <v>37000888320</v>
      </c>
      <c r="AC513" s="187"/>
      <c r="AD513" s="187"/>
      <c r="AE513" s="187"/>
      <c r="AF513" s="196"/>
    </row>
    <row r="514" spans="23:32" x14ac:dyDescent="0.2">
      <c r="W514" s="22" t="s">
        <v>3436</v>
      </c>
      <c r="X514" s="22" t="s">
        <v>3437</v>
      </c>
      <c r="Y514" s="22" t="s">
        <v>374</v>
      </c>
      <c r="Z514" s="104" t="s">
        <v>606</v>
      </c>
      <c r="AC514" s="187"/>
      <c r="AD514" s="187"/>
      <c r="AE514" s="187"/>
      <c r="AF514" s="196"/>
    </row>
    <row r="515" spans="23:32" x14ac:dyDescent="0.2">
      <c r="W515" s="22" t="s">
        <v>3438</v>
      </c>
      <c r="X515" s="22" t="s">
        <v>3439</v>
      </c>
      <c r="Y515" s="22" t="s">
        <v>374</v>
      </c>
      <c r="Z515" s="103">
        <v>8392957440</v>
      </c>
      <c r="AC515" s="187"/>
      <c r="AD515" s="187"/>
      <c r="AE515" s="187"/>
      <c r="AF515" s="196"/>
    </row>
    <row r="516" spans="23:32" x14ac:dyDescent="0.2">
      <c r="W516" s="22" t="s">
        <v>3440</v>
      </c>
      <c r="X516" s="22" t="s">
        <v>3441</v>
      </c>
      <c r="Y516" s="22" t="s">
        <v>374</v>
      </c>
      <c r="Z516" s="103">
        <v>7819031552</v>
      </c>
      <c r="AC516" s="187"/>
      <c r="AD516" s="187"/>
      <c r="AE516" s="187"/>
      <c r="AF516" s="196"/>
    </row>
    <row r="517" spans="23:32" x14ac:dyDescent="0.2">
      <c r="W517" s="22" t="s">
        <v>3442</v>
      </c>
      <c r="X517" s="22" t="s">
        <v>3443</v>
      </c>
      <c r="Y517" s="22" t="s">
        <v>374</v>
      </c>
      <c r="Z517" s="103">
        <v>12800012288</v>
      </c>
      <c r="AC517" s="187"/>
      <c r="AD517" s="187"/>
      <c r="AE517" s="187"/>
      <c r="AF517" s="196"/>
    </row>
    <row r="518" spans="23:32" x14ac:dyDescent="0.2">
      <c r="W518" s="22" t="s">
        <v>3444</v>
      </c>
      <c r="X518" s="22" t="s">
        <v>3445</v>
      </c>
      <c r="Y518" s="22" t="s">
        <v>374</v>
      </c>
      <c r="Z518" s="103">
        <v>17222152192</v>
      </c>
      <c r="AC518" s="187"/>
      <c r="AD518" s="187"/>
      <c r="AE518" s="187"/>
      <c r="AF518" s="196"/>
    </row>
    <row r="519" spans="23:32" x14ac:dyDescent="0.2">
      <c r="W519" s="22" t="s">
        <v>3446</v>
      </c>
      <c r="X519" s="22" t="s">
        <v>3447</v>
      </c>
      <c r="Y519" s="22" t="s">
        <v>374</v>
      </c>
      <c r="Z519" s="103">
        <v>7356684288</v>
      </c>
      <c r="AC519" s="187"/>
      <c r="AD519" s="187"/>
      <c r="AE519" s="187"/>
      <c r="AF519" s="196"/>
    </row>
    <row r="520" spans="23:32" x14ac:dyDescent="0.2">
      <c r="W520" s="22" t="s">
        <v>3448</v>
      </c>
      <c r="X520" s="22" t="s">
        <v>3449</v>
      </c>
      <c r="Y520" s="22" t="s">
        <v>374</v>
      </c>
      <c r="Z520" s="103">
        <v>16975570944</v>
      </c>
      <c r="AC520" s="187"/>
      <c r="AD520" s="187"/>
      <c r="AE520" s="187"/>
      <c r="AF520" s="196"/>
    </row>
    <row r="521" spans="23:32" x14ac:dyDescent="0.2">
      <c r="W521" s="22" t="s">
        <v>3450</v>
      </c>
      <c r="X521" s="22" t="s">
        <v>3451</v>
      </c>
      <c r="Y521" s="22" t="s">
        <v>374</v>
      </c>
      <c r="Z521" s="103">
        <v>10222880768</v>
      </c>
      <c r="AC521" s="187"/>
      <c r="AD521" s="187"/>
      <c r="AE521" s="187"/>
      <c r="AF521" s="196"/>
    </row>
    <row r="522" spans="23:32" x14ac:dyDescent="0.2">
      <c r="W522" s="22" t="s">
        <v>3452</v>
      </c>
      <c r="X522" s="22" t="s">
        <v>3453</v>
      </c>
      <c r="Y522" s="22" t="s">
        <v>374</v>
      </c>
      <c r="Z522" s="103">
        <v>7270159872</v>
      </c>
      <c r="AC522" s="187"/>
      <c r="AD522" s="187"/>
      <c r="AE522" s="187"/>
      <c r="AF522" s="196"/>
    </row>
    <row r="523" spans="23:32" x14ac:dyDescent="0.2">
      <c r="W523" s="22" t="s">
        <v>3454</v>
      </c>
      <c r="X523" s="22" t="s">
        <v>3455</v>
      </c>
      <c r="Y523" s="22" t="s">
        <v>374</v>
      </c>
      <c r="Z523" s="103">
        <v>3561181184</v>
      </c>
      <c r="AC523" s="187"/>
      <c r="AD523" s="187"/>
      <c r="AE523" s="187"/>
      <c r="AF523" s="196"/>
    </row>
    <row r="524" spans="23:32" x14ac:dyDescent="0.2">
      <c r="W524" s="22" t="s">
        <v>3456</v>
      </c>
      <c r="X524" s="22" t="s">
        <v>3457</v>
      </c>
      <c r="Y524" s="22" t="s">
        <v>374</v>
      </c>
      <c r="Z524" s="103">
        <v>20482365440</v>
      </c>
      <c r="AC524" s="187"/>
      <c r="AD524" s="187"/>
      <c r="AE524" s="187"/>
      <c r="AF524" s="196"/>
    </row>
    <row r="525" spans="23:32" x14ac:dyDescent="0.2">
      <c r="W525" s="22" t="s">
        <v>3458</v>
      </c>
      <c r="X525" s="22" t="s">
        <v>3459</v>
      </c>
      <c r="Y525" s="22" t="s">
        <v>374</v>
      </c>
      <c r="Z525" s="103">
        <v>24825466880</v>
      </c>
      <c r="AC525" s="187"/>
      <c r="AD525" s="187"/>
      <c r="AE525" s="187"/>
      <c r="AF525" s="196"/>
    </row>
    <row r="526" spans="23:32" x14ac:dyDescent="0.2">
      <c r="AC526" s="187"/>
      <c r="AD526" s="187"/>
      <c r="AE526" s="187"/>
      <c r="AF526" s="196"/>
    </row>
    <row r="527" spans="23:32" x14ac:dyDescent="0.2">
      <c r="AC527" s="187"/>
      <c r="AD527" s="187"/>
      <c r="AE527" s="187"/>
      <c r="AF527" s="196"/>
    </row>
    <row r="528" spans="23:32" x14ac:dyDescent="0.2">
      <c r="AC528" s="187"/>
      <c r="AD528" s="187"/>
      <c r="AE528" s="187"/>
      <c r="AF528" s="196"/>
    </row>
    <row r="529" spans="29:32" x14ac:dyDescent="0.2">
      <c r="AC529" s="187"/>
      <c r="AD529" s="187"/>
      <c r="AE529" s="187"/>
      <c r="AF529" s="196"/>
    </row>
    <row r="530" spans="29:32" x14ac:dyDescent="0.2">
      <c r="AC530" s="187"/>
      <c r="AD530" s="187"/>
      <c r="AE530" s="187"/>
      <c r="AF530" s="196"/>
    </row>
    <row r="531" spans="29:32" x14ac:dyDescent="0.2">
      <c r="AC531" s="187"/>
      <c r="AD531" s="187"/>
      <c r="AE531" s="187"/>
      <c r="AF531" s="196"/>
    </row>
    <row r="532" spans="29:32" x14ac:dyDescent="0.2">
      <c r="AC532" s="187"/>
      <c r="AD532" s="187"/>
      <c r="AE532" s="187"/>
      <c r="AF532" s="196"/>
    </row>
    <row r="533" spans="29:32" x14ac:dyDescent="0.2">
      <c r="AC533" s="187"/>
      <c r="AD533" s="187"/>
      <c r="AE533" s="187"/>
      <c r="AF533" s="196"/>
    </row>
    <row r="534" spans="29:32" x14ac:dyDescent="0.2">
      <c r="AC534" s="187"/>
      <c r="AD534" s="187"/>
      <c r="AE534" s="187"/>
      <c r="AF534" s="196"/>
    </row>
    <row r="535" spans="29:32" x14ac:dyDescent="0.2">
      <c r="AC535" s="187"/>
      <c r="AD535" s="187"/>
      <c r="AE535" s="187"/>
      <c r="AF535" s="196"/>
    </row>
    <row r="536" spans="29:32" x14ac:dyDescent="0.2">
      <c r="AC536" s="187"/>
      <c r="AD536" s="187"/>
      <c r="AE536" s="187"/>
      <c r="AF536" s="196"/>
    </row>
    <row r="537" spans="29:32" x14ac:dyDescent="0.2">
      <c r="AC537" s="187"/>
      <c r="AD537" s="187"/>
      <c r="AE537" s="187"/>
      <c r="AF537" s="196"/>
    </row>
    <row r="538" spans="29:32" x14ac:dyDescent="0.2">
      <c r="AC538" s="187"/>
      <c r="AD538" s="187"/>
      <c r="AE538" s="187"/>
      <c r="AF538" s="196"/>
    </row>
    <row r="539" spans="29:32" x14ac:dyDescent="0.2">
      <c r="AC539" s="187"/>
      <c r="AD539" s="187"/>
      <c r="AE539" s="187"/>
      <c r="AF539" s="196"/>
    </row>
    <row r="540" spans="29:32" x14ac:dyDescent="0.2">
      <c r="AC540" s="187"/>
      <c r="AD540" s="187"/>
      <c r="AE540" s="187"/>
      <c r="AF540" s="196"/>
    </row>
    <row r="541" spans="29:32" x14ac:dyDescent="0.2">
      <c r="AC541" s="187"/>
      <c r="AD541" s="187"/>
      <c r="AE541" s="187"/>
      <c r="AF541" s="196"/>
    </row>
    <row r="542" spans="29:32" x14ac:dyDescent="0.2">
      <c r="AC542" s="187"/>
      <c r="AD542" s="187"/>
      <c r="AE542" s="187"/>
      <c r="AF542" s="196"/>
    </row>
    <row r="543" spans="29:32" x14ac:dyDescent="0.2">
      <c r="AC543" s="187"/>
      <c r="AD543" s="187"/>
      <c r="AE543" s="187"/>
      <c r="AF543" s="196"/>
    </row>
    <row r="544" spans="29:32" x14ac:dyDescent="0.2">
      <c r="AC544" s="187"/>
      <c r="AD544" s="187"/>
      <c r="AE544" s="187"/>
      <c r="AF544" s="196"/>
    </row>
    <row r="545" spans="29:32" x14ac:dyDescent="0.2">
      <c r="AC545" s="187"/>
      <c r="AD545" s="187"/>
      <c r="AE545" s="187"/>
      <c r="AF545" s="196"/>
    </row>
    <row r="546" spans="29:32" x14ac:dyDescent="0.2">
      <c r="AC546" s="187"/>
      <c r="AD546" s="187"/>
      <c r="AE546" s="187"/>
      <c r="AF546" s="196"/>
    </row>
    <row r="547" spans="29:32" x14ac:dyDescent="0.2">
      <c r="AC547" s="187"/>
      <c r="AD547" s="187"/>
      <c r="AE547" s="187"/>
      <c r="AF547" s="196"/>
    </row>
    <row r="548" spans="29:32" x14ac:dyDescent="0.2">
      <c r="AC548" s="187"/>
      <c r="AD548" s="187"/>
      <c r="AE548" s="187"/>
      <c r="AF548" s="196"/>
    </row>
    <row r="549" spans="29:32" x14ac:dyDescent="0.2">
      <c r="AC549" s="187"/>
      <c r="AD549" s="187"/>
      <c r="AE549" s="187"/>
      <c r="AF549" s="196"/>
    </row>
    <row r="550" spans="29:32" x14ac:dyDescent="0.2">
      <c r="AC550" s="187"/>
      <c r="AD550" s="187"/>
      <c r="AE550" s="187"/>
      <c r="AF550" s="196"/>
    </row>
    <row r="551" spans="29:32" x14ac:dyDescent="0.2">
      <c r="AC551" s="187"/>
      <c r="AD551" s="187"/>
      <c r="AE551" s="187"/>
      <c r="AF551" s="196"/>
    </row>
    <row r="552" spans="29:32" x14ac:dyDescent="0.2">
      <c r="AC552" s="187"/>
      <c r="AD552" s="187"/>
      <c r="AE552" s="187"/>
      <c r="AF552" s="196"/>
    </row>
    <row r="553" spans="29:32" x14ac:dyDescent="0.2">
      <c r="AC553" s="187"/>
      <c r="AD553" s="187"/>
      <c r="AE553" s="187"/>
      <c r="AF553" s="196"/>
    </row>
    <row r="554" spans="29:32" x14ac:dyDescent="0.2">
      <c r="AC554" s="187"/>
      <c r="AD554" s="187"/>
      <c r="AE554" s="187"/>
      <c r="AF554" s="196"/>
    </row>
    <row r="555" spans="29:32" x14ac:dyDescent="0.2">
      <c r="AC555" s="187"/>
      <c r="AD555" s="187"/>
      <c r="AE555" s="187"/>
      <c r="AF555" s="196"/>
    </row>
    <row r="556" spans="29:32" x14ac:dyDescent="0.2">
      <c r="AC556" s="187"/>
      <c r="AD556" s="187"/>
      <c r="AE556" s="187"/>
      <c r="AF556" s="196"/>
    </row>
    <row r="557" spans="29:32" x14ac:dyDescent="0.2">
      <c r="AC557" s="187"/>
      <c r="AD557" s="187"/>
      <c r="AE557" s="187"/>
      <c r="AF557" s="196"/>
    </row>
    <row r="558" spans="29:32" x14ac:dyDescent="0.2">
      <c r="AC558" s="187"/>
      <c r="AD558" s="187"/>
      <c r="AE558" s="187"/>
      <c r="AF558" s="196"/>
    </row>
    <row r="559" spans="29:32" x14ac:dyDescent="0.2">
      <c r="AC559" s="187"/>
      <c r="AD559" s="187"/>
      <c r="AE559" s="187"/>
      <c r="AF559" s="196"/>
    </row>
    <row r="560" spans="29:32" x14ac:dyDescent="0.2">
      <c r="AC560" s="187"/>
      <c r="AD560" s="187"/>
      <c r="AE560" s="187"/>
      <c r="AF560" s="196"/>
    </row>
    <row r="561" spans="29:32" x14ac:dyDescent="0.2">
      <c r="AC561" s="187"/>
      <c r="AD561" s="187"/>
      <c r="AE561" s="187"/>
      <c r="AF561" s="196"/>
    </row>
    <row r="562" spans="29:32" x14ac:dyDescent="0.2">
      <c r="AC562" s="187"/>
      <c r="AD562" s="187"/>
      <c r="AE562" s="187"/>
      <c r="AF562" s="196"/>
    </row>
    <row r="563" spans="29:32" x14ac:dyDescent="0.2">
      <c r="AC563" s="187"/>
      <c r="AD563" s="187"/>
      <c r="AE563" s="187"/>
      <c r="AF563" s="196"/>
    </row>
    <row r="564" spans="29:32" x14ac:dyDescent="0.2">
      <c r="AC564" s="187"/>
      <c r="AD564" s="187"/>
      <c r="AE564" s="187"/>
      <c r="AF564" s="196"/>
    </row>
    <row r="565" spans="29:32" x14ac:dyDescent="0.2">
      <c r="AC565" s="187"/>
      <c r="AD565" s="187"/>
      <c r="AE565" s="187"/>
      <c r="AF565" s="196"/>
    </row>
    <row r="566" spans="29:32" x14ac:dyDescent="0.2">
      <c r="AC566" s="187"/>
      <c r="AD566" s="187"/>
      <c r="AE566" s="187"/>
      <c r="AF566" s="196"/>
    </row>
    <row r="567" spans="29:32" x14ac:dyDescent="0.2">
      <c r="AC567" s="187"/>
      <c r="AD567" s="187"/>
      <c r="AE567" s="187"/>
      <c r="AF567" s="196"/>
    </row>
    <row r="568" spans="29:32" x14ac:dyDescent="0.2">
      <c r="AC568" s="187"/>
      <c r="AD568" s="187"/>
      <c r="AE568" s="187"/>
      <c r="AF568" s="196"/>
    </row>
    <row r="569" spans="29:32" x14ac:dyDescent="0.2">
      <c r="AC569" s="187"/>
      <c r="AD569" s="187"/>
      <c r="AE569" s="187"/>
      <c r="AF569" s="196"/>
    </row>
    <row r="570" spans="29:32" x14ac:dyDescent="0.2">
      <c r="AC570" s="187"/>
      <c r="AD570" s="187"/>
      <c r="AE570" s="187"/>
      <c r="AF570" s="196"/>
    </row>
    <row r="571" spans="29:32" x14ac:dyDescent="0.2">
      <c r="AC571" s="187"/>
      <c r="AD571" s="187"/>
      <c r="AE571" s="187"/>
      <c r="AF571" s="196"/>
    </row>
    <row r="572" spans="29:32" x14ac:dyDescent="0.2">
      <c r="AC572" s="187"/>
      <c r="AD572" s="187"/>
      <c r="AE572" s="187"/>
      <c r="AF572" s="196"/>
    </row>
    <row r="573" spans="29:32" x14ac:dyDescent="0.2">
      <c r="AC573" s="187"/>
      <c r="AD573" s="187"/>
      <c r="AE573" s="187"/>
      <c r="AF573" s="196"/>
    </row>
    <row r="574" spans="29:32" x14ac:dyDescent="0.2">
      <c r="AC574" s="187"/>
      <c r="AD574" s="187"/>
      <c r="AE574" s="187"/>
      <c r="AF574" s="196"/>
    </row>
    <row r="575" spans="29:32" x14ac:dyDescent="0.2">
      <c r="AC575" s="187"/>
      <c r="AD575" s="187"/>
      <c r="AE575" s="187"/>
      <c r="AF575" s="196"/>
    </row>
    <row r="576" spans="29:32" x14ac:dyDescent="0.2">
      <c r="AC576" s="187"/>
      <c r="AD576" s="187"/>
      <c r="AE576" s="187"/>
      <c r="AF576" s="196"/>
    </row>
    <row r="577" spans="29:32" x14ac:dyDescent="0.2">
      <c r="AC577" s="187"/>
      <c r="AD577" s="187"/>
      <c r="AE577" s="187"/>
      <c r="AF577" s="196"/>
    </row>
    <row r="578" spans="29:32" x14ac:dyDescent="0.2">
      <c r="AC578" s="187"/>
      <c r="AD578" s="187"/>
      <c r="AE578" s="187"/>
      <c r="AF578" s="196"/>
    </row>
    <row r="579" spans="29:32" x14ac:dyDescent="0.2">
      <c r="AC579" s="187"/>
      <c r="AD579" s="187"/>
      <c r="AE579" s="187"/>
      <c r="AF579" s="196"/>
    </row>
    <row r="580" spans="29:32" x14ac:dyDescent="0.2">
      <c r="AC580" s="187"/>
      <c r="AD580" s="187"/>
      <c r="AE580" s="187"/>
      <c r="AF580" s="196"/>
    </row>
    <row r="581" spans="29:32" x14ac:dyDescent="0.2">
      <c r="AC581" s="187"/>
      <c r="AD581" s="187"/>
      <c r="AE581" s="187"/>
      <c r="AF581" s="196"/>
    </row>
    <row r="582" spans="29:32" x14ac:dyDescent="0.2">
      <c r="AC582" s="187"/>
      <c r="AD582" s="187"/>
      <c r="AE582" s="187"/>
      <c r="AF582" s="196"/>
    </row>
    <row r="583" spans="29:32" x14ac:dyDescent="0.2">
      <c r="AC583" s="187"/>
      <c r="AD583" s="187"/>
      <c r="AE583" s="187"/>
      <c r="AF583" s="196"/>
    </row>
    <row r="584" spans="29:32" x14ac:dyDescent="0.2">
      <c r="AC584" s="187"/>
      <c r="AD584" s="187"/>
      <c r="AE584" s="187"/>
      <c r="AF584" s="196"/>
    </row>
    <row r="585" spans="29:32" x14ac:dyDescent="0.2">
      <c r="AC585" s="187"/>
      <c r="AD585" s="187"/>
      <c r="AE585" s="187"/>
      <c r="AF585" s="196"/>
    </row>
    <row r="586" spans="29:32" x14ac:dyDescent="0.2">
      <c r="AC586" s="187"/>
      <c r="AD586" s="187"/>
      <c r="AE586" s="187"/>
      <c r="AF586" s="196"/>
    </row>
    <row r="587" spans="29:32" x14ac:dyDescent="0.2">
      <c r="AC587" s="187"/>
      <c r="AD587" s="187"/>
      <c r="AE587" s="187"/>
      <c r="AF587" s="196"/>
    </row>
    <row r="588" spans="29:32" x14ac:dyDescent="0.2">
      <c r="AC588" s="187"/>
      <c r="AD588" s="187"/>
      <c r="AE588" s="187"/>
      <c r="AF588" s="196"/>
    </row>
    <row r="589" spans="29:32" x14ac:dyDescent="0.2">
      <c r="AC589" s="187"/>
      <c r="AD589" s="187"/>
      <c r="AE589" s="187"/>
      <c r="AF589" s="196"/>
    </row>
    <row r="590" spans="29:32" x14ac:dyDescent="0.2">
      <c r="AC590" s="187"/>
      <c r="AD590" s="187"/>
      <c r="AE590" s="187"/>
      <c r="AF590" s="196"/>
    </row>
    <row r="591" spans="29:32" x14ac:dyDescent="0.2">
      <c r="AC591" s="187"/>
      <c r="AD591" s="187"/>
      <c r="AE591" s="187"/>
      <c r="AF591" s="196"/>
    </row>
    <row r="592" spans="29:32" x14ac:dyDescent="0.2">
      <c r="AC592" s="187"/>
      <c r="AD592" s="187"/>
      <c r="AE592" s="187"/>
      <c r="AF592" s="196"/>
    </row>
    <row r="593" spans="29:32" x14ac:dyDescent="0.2">
      <c r="AC593" s="187"/>
      <c r="AD593" s="187"/>
      <c r="AE593" s="187"/>
      <c r="AF593" s="196"/>
    </row>
    <row r="594" spans="29:32" x14ac:dyDescent="0.2">
      <c r="AC594" s="187"/>
      <c r="AD594" s="187"/>
      <c r="AE594" s="187"/>
      <c r="AF594" s="196"/>
    </row>
    <row r="595" spans="29:32" x14ac:dyDescent="0.2">
      <c r="AC595" s="187"/>
      <c r="AD595" s="187"/>
      <c r="AE595" s="187"/>
      <c r="AF595" s="196"/>
    </row>
    <row r="596" spans="29:32" x14ac:dyDescent="0.2">
      <c r="AC596" s="187"/>
      <c r="AD596" s="187"/>
      <c r="AE596" s="187"/>
      <c r="AF596" s="196"/>
    </row>
    <row r="597" spans="29:32" x14ac:dyDescent="0.2">
      <c r="AC597" s="187"/>
      <c r="AD597" s="187"/>
      <c r="AE597" s="187"/>
      <c r="AF597" s="196"/>
    </row>
    <row r="598" spans="29:32" x14ac:dyDescent="0.2">
      <c r="AC598" s="187"/>
      <c r="AD598" s="187"/>
      <c r="AE598" s="187"/>
      <c r="AF598" s="196"/>
    </row>
    <row r="599" spans="29:32" x14ac:dyDescent="0.2">
      <c r="AC599" s="187"/>
      <c r="AD599" s="187"/>
      <c r="AE599" s="187"/>
      <c r="AF599" s="196"/>
    </row>
    <row r="600" spans="29:32" x14ac:dyDescent="0.2">
      <c r="AC600" s="187"/>
      <c r="AD600" s="187"/>
      <c r="AE600" s="187"/>
      <c r="AF600" s="196"/>
    </row>
    <row r="601" spans="29:32" x14ac:dyDescent="0.2">
      <c r="AC601" s="187"/>
      <c r="AD601" s="187"/>
      <c r="AE601" s="187"/>
      <c r="AF601" s="196"/>
    </row>
    <row r="602" spans="29:32" x14ac:dyDescent="0.2">
      <c r="AC602" s="187"/>
      <c r="AD602" s="187"/>
      <c r="AE602" s="187"/>
      <c r="AF602" s="196"/>
    </row>
    <row r="603" spans="29:32" x14ac:dyDescent="0.2">
      <c r="AC603" s="187"/>
      <c r="AD603" s="187"/>
      <c r="AE603" s="187"/>
      <c r="AF603" s="196"/>
    </row>
    <row r="604" spans="29:32" x14ac:dyDescent="0.2">
      <c r="AC604" s="187"/>
      <c r="AD604" s="187"/>
      <c r="AE604" s="187"/>
      <c r="AF604" s="196"/>
    </row>
    <row r="605" spans="29:32" x14ac:dyDescent="0.2">
      <c r="AC605" s="187"/>
      <c r="AD605" s="187"/>
      <c r="AE605" s="187"/>
      <c r="AF605" s="196"/>
    </row>
    <row r="606" spans="29:32" x14ac:dyDescent="0.2">
      <c r="AC606" s="187"/>
      <c r="AD606" s="187"/>
      <c r="AE606" s="187"/>
      <c r="AF606" s="196"/>
    </row>
    <row r="607" spans="29:32" x14ac:dyDescent="0.2">
      <c r="AC607" s="187"/>
      <c r="AD607" s="187"/>
      <c r="AE607" s="187"/>
      <c r="AF607" s="196"/>
    </row>
    <row r="608" spans="29:32" x14ac:dyDescent="0.2">
      <c r="AC608" s="187"/>
      <c r="AD608" s="187"/>
      <c r="AE608" s="187"/>
      <c r="AF608" s="196"/>
    </row>
    <row r="609" spans="29:32" x14ac:dyDescent="0.2">
      <c r="AC609" s="187"/>
      <c r="AD609" s="187"/>
      <c r="AE609" s="187"/>
      <c r="AF609" s="196"/>
    </row>
    <row r="610" spans="29:32" x14ac:dyDescent="0.2">
      <c r="AC610" s="187"/>
      <c r="AD610" s="187"/>
      <c r="AE610" s="187"/>
      <c r="AF610" s="196"/>
    </row>
    <row r="611" spans="29:32" x14ac:dyDescent="0.2">
      <c r="AC611" s="187"/>
      <c r="AD611" s="187"/>
      <c r="AE611" s="187"/>
      <c r="AF611" s="196"/>
    </row>
    <row r="612" spans="29:32" x14ac:dyDescent="0.2">
      <c r="AC612" s="187"/>
      <c r="AD612" s="187"/>
      <c r="AE612" s="187"/>
      <c r="AF612" s="196"/>
    </row>
    <row r="613" spans="29:32" x14ac:dyDescent="0.2">
      <c r="AC613" s="187"/>
      <c r="AD613" s="187"/>
      <c r="AE613" s="187"/>
      <c r="AF613" s="196"/>
    </row>
    <row r="614" spans="29:32" x14ac:dyDescent="0.2">
      <c r="AC614" s="187"/>
      <c r="AD614" s="187"/>
      <c r="AE614" s="187"/>
      <c r="AF614" s="196"/>
    </row>
    <row r="615" spans="29:32" x14ac:dyDescent="0.2">
      <c r="AC615" s="187"/>
      <c r="AD615" s="187"/>
      <c r="AE615" s="187"/>
      <c r="AF615" s="196"/>
    </row>
    <row r="616" spans="29:32" x14ac:dyDescent="0.2">
      <c r="AC616" s="187"/>
      <c r="AD616" s="187"/>
      <c r="AE616" s="187"/>
      <c r="AF616" s="196"/>
    </row>
    <row r="617" spans="29:32" x14ac:dyDescent="0.2">
      <c r="AC617" s="187"/>
      <c r="AD617" s="187"/>
      <c r="AE617" s="187"/>
      <c r="AF617" s="196"/>
    </row>
    <row r="618" spans="29:32" x14ac:dyDescent="0.2">
      <c r="AC618" s="187"/>
      <c r="AD618" s="187"/>
      <c r="AE618" s="187"/>
      <c r="AF618" s="196"/>
    </row>
    <row r="619" spans="29:32" x14ac:dyDescent="0.2">
      <c r="AC619" s="187"/>
      <c r="AD619" s="187"/>
      <c r="AE619" s="187"/>
      <c r="AF619" s="196"/>
    </row>
    <row r="620" spans="29:32" x14ac:dyDescent="0.2">
      <c r="AC620" s="187"/>
      <c r="AD620" s="187"/>
      <c r="AE620" s="187"/>
      <c r="AF620" s="196"/>
    </row>
    <row r="621" spans="29:32" x14ac:dyDescent="0.2">
      <c r="AC621" s="187"/>
      <c r="AD621" s="187"/>
      <c r="AE621" s="187"/>
      <c r="AF621" s="196"/>
    </row>
    <row r="622" spans="29:32" x14ac:dyDescent="0.2">
      <c r="AC622" s="187"/>
      <c r="AD622" s="187"/>
      <c r="AE622" s="187"/>
      <c r="AF622" s="196"/>
    </row>
    <row r="623" spans="29:32" x14ac:dyDescent="0.2">
      <c r="AC623" s="187"/>
      <c r="AD623" s="187"/>
      <c r="AE623" s="187"/>
      <c r="AF623" s="196"/>
    </row>
    <row r="624" spans="29:32" x14ac:dyDescent="0.2">
      <c r="AC624" s="187"/>
      <c r="AD624" s="187"/>
      <c r="AE624" s="187"/>
      <c r="AF624" s="196"/>
    </row>
    <row r="625" spans="29:32" x14ac:dyDescent="0.2">
      <c r="AC625" s="187"/>
      <c r="AD625" s="187"/>
      <c r="AE625" s="187"/>
      <c r="AF625" s="196"/>
    </row>
    <row r="626" spans="29:32" x14ac:dyDescent="0.2">
      <c r="AC626" s="187"/>
      <c r="AD626" s="187"/>
      <c r="AE626" s="187"/>
      <c r="AF626" s="196"/>
    </row>
    <row r="627" spans="29:32" x14ac:dyDescent="0.2">
      <c r="AC627" s="187"/>
      <c r="AD627" s="187"/>
      <c r="AE627" s="187"/>
      <c r="AF627" s="196"/>
    </row>
    <row r="628" spans="29:32" x14ac:dyDescent="0.2">
      <c r="AC628" s="187"/>
      <c r="AD628" s="187"/>
      <c r="AE628" s="187"/>
      <c r="AF628" s="196"/>
    </row>
    <row r="629" spans="29:32" x14ac:dyDescent="0.2">
      <c r="AC629" s="187"/>
      <c r="AD629" s="187"/>
      <c r="AE629" s="187"/>
      <c r="AF629" s="196"/>
    </row>
    <row r="630" spans="29:32" x14ac:dyDescent="0.2">
      <c r="AC630" s="187"/>
      <c r="AD630" s="187"/>
      <c r="AE630" s="187"/>
      <c r="AF630" s="196"/>
    </row>
    <row r="631" spans="29:32" x14ac:dyDescent="0.2">
      <c r="AC631" s="187"/>
      <c r="AD631" s="187"/>
      <c r="AE631" s="187"/>
      <c r="AF631" s="196"/>
    </row>
    <row r="632" spans="29:32" x14ac:dyDescent="0.2">
      <c r="AC632" s="187"/>
      <c r="AD632" s="187"/>
      <c r="AE632" s="187"/>
      <c r="AF632" s="196"/>
    </row>
    <row r="633" spans="29:32" x14ac:dyDescent="0.2">
      <c r="AC633" s="187"/>
      <c r="AD633" s="187"/>
      <c r="AE633" s="187"/>
      <c r="AF633" s="196"/>
    </row>
    <row r="634" spans="29:32" x14ac:dyDescent="0.2">
      <c r="AC634" s="187"/>
      <c r="AD634" s="187"/>
      <c r="AE634" s="187"/>
      <c r="AF634" s="196"/>
    </row>
    <row r="635" spans="29:32" x14ac:dyDescent="0.2">
      <c r="AC635" s="187"/>
      <c r="AD635" s="187"/>
      <c r="AE635" s="187"/>
      <c r="AF635" s="196"/>
    </row>
    <row r="636" spans="29:32" x14ac:dyDescent="0.2">
      <c r="AC636" s="187"/>
      <c r="AD636" s="187"/>
      <c r="AE636" s="187"/>
      <c r="AF636" s="196"/>
    </row>
    <row r="637" spans="29:32" x14ac:dyDescent="0.2">
      <c r="AC637" s="187"/>
      <c r="AD637" s="187"/>
      <c r="AE637" s="187"/>
      <c r="AF637" s="196"/>
    </row>
    <row r="638" spans="29:32" x14ac:dyDescent="0.2">
      <c r="AC638" s="187"/>
      <c r="AD638" s="187"/>
      <c r="AE638" s="187"/>
      <c r="AF638" s="196"/>
    </row>
    <row r="639" spans="29:32" x14ac:dyDescent="0.2">
      <c r="AC639" s="187"/>
      <c r="AD639" s="187"/>
      <c r="AE639" s="187"/>
      <c r="AF639" s="196"/>
    </row>
    <row r="640" spans="29:32" x14ac:dyDescent="0.2">
      <c r="AC640" s="187"/>
      <c r="AD640" s="187"/>
      <c r="AE640" s="187"/>
      <c r="AF640" s="196"/>
    </row>
    <row r="641" spans="29:32" x14ac:dyDescent="0.2">
      <c r="AC641" s="187"/>
      <c r="AD641" s="187"/>
      <c r="AE641" s="187"/>
      <c r="AF641" s="196"/>
    </row>
    <row r="642" spans="29:32" x14ac:dyDescent="0.2">
      <c r="AC642" s="187"/>
      <c r="AD642" s="187"/>
      <c r="AE642" s="187"/>
      <c r="AF642" s="196"/>
    </row>
    <row r="643" spans="29:32" x14ac:dyDescent="0.2">
      <c r="AC643" s="187"/>
      <c r="AD643" s="187"/>
      <c r="AE643" s="187"/>
      <c r="AF643" s="196"/>
    </row>
    <row r="644" spans="29:32" x14ac:dyDescent="0.2">
      <c r="AC644" s="187"/>
      <c r="AD644" s="187"/>
      <c r="AE644" s="187"/>
      <c r="AF644" s="196"/>
    </row>
    <row r="645" spans="29:32" x14ac:dyDescent="0.2">
      <c r="AC645" s="187"/>
      <c r="AD645" s="187"/>
      <c r="AE645" s="187"/>
      <c r="AF645" s="196"/>
    </row>
    <row r="646" spans="29:32" x14ac:dyDescent="0.2">
      <c r="AC646" s="187"/>
      <c r="AD646" s="187"/>
      <c r="AE646" s="187"/>
      <c r="AF646" s="196"/>
    </row>
    <row r="647" spans="29:32" x14ac:dyDescent="0.2">
      <c r="AC647" s="187"/>
      <c r="AD647" s="187"/>
      <c r="AE647" s="187"/>
      <c r="AF647" s="196"/>
    </row>
    <row r="648" spans="29:32" x14ac:dyDescent="0.2">
      <c r="AC648" s="187"/>
      <c r="AD648" s="187"/>
      <c r="AE648" s="187"/>
      <c r="AF648" s="196"/>
    </row>
    <row r="649" spans="29:32" x14ac:dyDescent="0.2">
      <c r="AC649" s="187"/>
      <c r="AD649" s="187"/>
      <c r="AE649" s="187"/>
      <c r="AF649" s="196"/>
    </row>
    <row r="650" spans="29:32" x14ac:dyDescent="0.2">
      <c r="AC650" s="187"/>
      <c r="AD650" s="187"/>
      <c r="AE650" s="187"/>
      <c r="AF650" s="196"/>
    </row>
    <row r="651" spans="29:32" x14ac:dyDescent="0.2">
      <c r="AC651" s="187"/>
      <c r="AD651" s="187"/>
      <c r="AE651" s="187"/>
      <c r="AF651" s="196"/>
    </row>
    <row r="652" spans="29:32" x14ac:dyDescent="0.2">
      <c r="AC652" s="187"/>
      <c r="AD652" s="187"/>
      <c r="AE652" s="187"/>
      <c r="AF652" s="196"/>
    </row>
    <row r="653" spans="29:32" x14ac:dyDescent="0.2">
      <c r="AC653" s="187"/>
      <c r="AD653" s="187"/>
      <c r="AE653" s="187"/>
      <c r="AF653" s="196"/>
    </row>
    <row r="654" spans="29:32" x14ac:dyDescent="0.2">
      <c r="AC654" s="187"/>
      <c r="AD654" s="187"/>
      <c r="AE654" s="187"/>
      <c r="AF654" s="196"/>
    </row>
    <row r="655" spans="29:32" x14ac:dyDescent="0.2">
      <c r="AC655" s="187"/>
      <c r="AD655" s="187"/>
      <c r="AE655" s="187"/>
      <c r="AF655" s="196"/>
    </row>
    <row r="656" spans="29:32" x14ac:dyDescent="0.2">
      <c r="AC656" s="187"/>
      <c r="AD656" s="187"/>
      <c r="AE656" s="187"/>
      <c r="AF656" s="196"/>
    </row>
    <row r="657" spans="29:33" x14ac:dyDescent="0.2">
      <c r="AC657" s="187"/>
      <c r="AD657" s="187"/>
      <c r="AE657" s="187"/>
      <c r="AF657" s="196"/>
    </row>
    <row r="658" spans="29:33" x14ac:dyDescent="0.2">
      <c r="AC658" s="187"/>
      <c r="AD658" s="187"/>
      <c r="AE658" s="187"/>
      <c r="AF658" s="196"/>
    </row>
    <row r="659" spans="29:33" x14ac:dyDescent="0.2">
      <c r="AC659" s="187"/>
      <c r="AD659" s="187"/>
      <c r="AE659" s="187"/>
      <c r="AF659" s="196"/>
    </row>
    <row r="660" spans="29:33" x14ac:dyDescent="0.2">
      <c r="AC660" s="187"/>
      <c r="AD660" s="187"/>
      <c r="AE660" s="187"/>
      <c r="AF660" s="196"/>
    </row>
    <row r="661" spans="29:33" x14ac:dyDescent="0.2">
      <c r="AC661" s="187"/>
      <c r="AD661" s="187"/>
      <c r="AE661" s="187"/>
      <c r="AF661" s="196"/>
      <c r="AG661" s="19" t="s">
        <v>3841</v>
      </c>
    </row>
    <row r="662" spans="29:33" x14ac:dyDescent="0.2">
      <c r="AC662" s="187"/>
      <c r="AD662" s="187"/>
      <c r="AE662" s="187"/>
      <c r="AF662" s="196"/>
    </row>
    <row r="663" spans="29:33" x14ac:dyDescent="0.2">
      <c r="AC663" s="187"/>
      <c r="AD663" s="187"/>
      <c r="AE663" s="187"/>
      <c r="AF663" s="196"/>
    </row>
    <row r="664" spans="29:33" x14ac:dyDescent="0.2">
      <c r="AC664" s="187"/>
      <c r="AD664" s="187"/>
      <c r="AE664" s="187"/>
      <c r="AF664" s="196"/>
    </row>
    <row r="665" spans="29:33" x14ac:dyDescent="0.2">
      <c r="AC665" s="187"/>
      <c r="AD665" s="187"/>
      <c r="AE665" s="187"/>
      <c r="AF665" s="196"/>
    </row>
    <row r="666" spans="29:33" x14ac:dyDescent="0.2">
      <c r="AC666" s="187"/>
      <c r="AD666" s="187"/>
      <c r="AE666" s="187"/>
      <c r="AF666" s="196"/>
    </row>
    <row r="667" spans="29:33" x14ac:dyDescent="0.2">
      <c r="AC667" s="187"/>
      <c r="AD667" s="187"/>
      <c r="AE667" s="187"/>
      <c r="AF667" s="196"/>
    </row>
    <row r="668" spans="29:33" x14ac:dyDescent="0.2">
      <c r="AC668" s="187"/>
      <c r="AD668" s="187"/>
      <c r="AE668" s="187"/>
      <c r="AF668" s="196"/>
    </row>
    <row r="669" spans="29:33" x14ac:dyDescent="0.2">
      <c r="AC669" s="187"/>
      <c r="AD669" s="187"/>
      <c r="AE669" s="187"/>
      <c r="AF669" s="196"/>
    </row>
    <row r="670" spans="29:33" x14ac:dyDescent="0.2">
      <c r="AC670" s="187"/>
      <c r="AD670" s="187"/>
      <c r="AE670" s="187"/>
      <c r="AF670" s="196"/>
    </row>
    <row r="671" spans="29:33" x14ac:dyDescent="0.2">
      <c r="AC671" s="187"/>
      <c r="AD671" s="187"/>
      <c r="AE671" s="187"/>
      <c r="AF671" s="196"/>
    </row>
    <row r="672" spans="29:33" x14ac:dyDescent="0.2">
      <c r="AC672" s="187"/>
      <c r="AD672" s="187"/>
      <c r="AE672" s="187"/>
      <c r="AF672" s="196"/>
    </row>
    <row r="673" spans="29:33" x14ac:dyDescent="0.2">
      <c r="AC673" s="187"/>
      <c r="AD673" s="187"/>
      <c r="AE673" s="187"/>
      <c r="AF673" s="196"/>
    </row>
    <row r="674" spans="29:33" x14ac:dyDescent="0.2">
      <c r="AC674" s="187"/>
      <c r="AD674" s="187"/>
      <c r="AE674" s="187"/>
      <c r="AF674" s="196"/>
    </row>
    <row r="675" spans="29:33" x14ac:dyDescent="0.2">
      <c r="AC675" s="187"/>
      <c r="AD675" s="187"/>
      <c r="AE675" s="187"/>
      <c r="AF675" s="196"/>
    </row>
    <row r="676" spans="29:33" x14ac:dyDescent="0.2">
      <c r="AC676" s="187"/>
      <c r="AD676" s="187"/>
      <c r="AE676" s="187"/>
      <c r="AF676" s="196"/>
    </row>
    <row r="677" spans="29:33" x14ac:dyDescent="0.2">
      <c r="AC677" s="187"/>
      <c r="AD677" s="187"/>
      <c r="AE677" s="187"/>
      <c r="AF677" s="196"/>
    </row>
    <row r="678" spans="29:33" x14ac:dyDescent="0.2">
      <c r="AC678" s="187"/>
      <c r="AD678" s="187"/>
      <c r="AE678" s="187"/>
      <c r="AF678" s="196"/>
    </row>
    <row r="679" spans="29:33" x14ac:dyDescent="0.2">
      <c r="AC679" s="187"/>
      <c r="AD679" s="187"/>
      <c r="AE679" s="187"/>
      <c r="AF679" s="196"/>
    </row>
    <row r="680" spans="29:33" x14ac:dyDescent="0.2">
      <c r="AC680" s="187"/>
      <c r="AD680" s="187"/>
      <c r="AE680" s="187"/>
      <c r="AF680" s="196"/>
    </row>
    <row r="681" spans="29:33" x14ac:dyDescent="0.2">
      <c r="AC681" s="187"/>
      <c r="AD681" s="187"/>
      <c r="AE681" s="187"/>
      <c r="AF681" s="196"/>
    </row>
    <row r="682" spans="29:33" x14ac:dyDescent="0.2">
      <c r="AC682" s="187"/>
      <c r="AD682" s="187"/>
      <c r="AE682" s="187"/>
      <c r="AF682" s="196"/>
    </row>
    <row r="683" spans="29:33" x14ac:dyDescent="0.2">
      <c r="AC683" s="187"/>
      <c r="AD683" s="187"/>
      <c r="AE683" s="187"/>
      <c r="AF683" s="196"/>
      <c r="AG683" s="19" t="s">
        <v>3841</v>
      </c>
    </row>
    <row r="684" spans="29:33" x14ac:dyDescent="0.2">
      <c r="AC684" s="187"/>
      <c r="AD684" s="187"/>
      <c r="AE684" s="187"/>
      <c r="AF684" s="196"/>
    </row>
    <row r="685" spans="29:33" x14ac:dyDescent="0.2">
      <c r="AC685" s="187"/>
      <c r="AD685" s="187"/>
      <c r="AE685" s="187"/>
      <c r="AF685" s="196"/>
    </row>
    <row r="686" spans="29:33" x14ac:dyDescent="0.2">
      <c r="AC686" s="187"/>
      <c r="AD686" s="187"/>
      <c r="AE686" s="187"/>
      <c r="AF686" s="196"/>
    </row>
    <row r="687" spans="29:33" x14ac:dyDescent="0.2">
      <c r="AC687" s="187"/>
      <c r="AD687" s="187"/>
      <c r="AE687" s="187"/>
      <c r="AF687" s="196"/>
    </row>
    <row r="688" spans="29:33" x14ac:dyDescent="0.2">
      <c r="AC688" s="187"/>
      <c r="AD688" s="187"/>
      <c r="AE688" s="187"/>
      <c r="AF688" s="196"/>
    </row>
    <row r="689" spans="29:32" x14ac:dyDescent="0.2">
      <c r="AC689" s="187"/>
      <c r="AD689" s="187"/>
      <c r="AE689" s="187"/>
      <c r="AF689" s="196"/>
    </row>
    <row r="690" spans="29:32" x14ac:dyDescent="0.2">
      <c r="AC690" s="187"/>
      <c r="AD690" s="187"/>
      <c r="AE690" s="187"/>
      <c r="AF690" s="196"/>
    </row>
    <row r="691" spans="29:32" x14ac:dyDescent="0.2">
      <c r="AC691" s="187"/>
      <c r="AD691" s="187"/>
      <c r="AE691" s="187"/>
      <c r="AF691" s="196"/>
    </row>
    <row r="692" spans="29:32" x14ac:dyDescent="0.2">
      <c r="AC692" s="187"/>
      <c r="AD692" s="187"/>
      <c r="AE692" s="187"/>
      <c r="AF692" s="196"/>
    </row>
    <row r="693" spans="29:32" x14ac:dyDescent="0.2">
      <c r="AC693" s="187"/>
      <c r="AD693" s="187"/>
      <c r="AE693" s="187"/>
      <c r="AF693" s="196"/>
    </row>
    <row r="694" spans="29:32" x14ac:dyDescent="0.2">
      <c r="AC694" s="187"/>
      <c r="AD694" s="187"/>
      <c r="AE694" s="187"/>
      <c r="AF694" s="196"/>
    </row>
    <row r="695" spans="29:32" x14ac:dyDescent="0.2">
      <c r="AC695" s="187"/>
      <c r="AD695" s="187"/>
      <c r="AE695" s="187"/>
      <c r="AF695" s="196"/>
    </row>
    <row r="696" spans="29:32" x14ac:dyDescent="0.2">
      <c r="AC696" s="187"/>
      <c r="AD696" s="187"/>
      <c r="AE696" s="187"/>
      <c r="AF696" s="196"/>
    </row>
    <row r="697" spans="29:32" x14ac:dyDescent="0.2">
      <c r="AC697" s="187"/>
      <c r="AD697" s="187"/>
      <c r="AE697" s="187"/>
      <c r="AF697" s="196"/>
    </row>
    <row r="698" spans="29:32" x14ac:dyDescent="0.2">
      <c r="AC698" s="187"/>
      <c r="AD698" s="187"/>
      <c r="AE698" s="187"/>
      <c r="AF698" s="196"/>
    </row>
    <row r="699" spans="29:32" x14ac:dyDescent="0.2">
      <c r="AC699" s="187"/>
      <c r="AD699" s="187"/>
      <c r="AE699" s="187"/>
      <c r="AF699" s="196"/>
    </row>
    <row r="700" spans="29:32" x14ac:dyDescent="0.2">
      <c r="AC700" s="187"/>
      <c r="AD700" s="187"/>
      <c r="AE700" s="187"/>
      <c r="AF700" s="196"/>
    </row>
    <row r="701" spans="29:32" x14ac:dyDescent="0.2">
      <c r="AC701" s="187"/>
      <c r="AD701" s="187"/>
      <c r="AE701" s="187"/>
      <c r="AF701" s="196"/>
    </row>
    <row r="702" spans="29:32" x14ac:dyDescent="0.2">
      <c r="AC702" s="187"/>
      <c r="AD702" s="187"/>
      <c r="AE702" s="187"/>
      <c r="AF702" s="196"/>
    </row>
    <row r="703" spans="29:32" x14ac:dyDescent="0.2">
      <c r="AC703" s="187"/>
      <c r="AD703" s="187"/>
      <c r="AE703" s="187"/>
      <c r="AF703" s="196"/>
    </row>
    <row r="704" spans="29:32" x14ac:dyDescent="0.2">
      <c r="AC704" s="187"/>
      <c r="AD704" s="187"/>
      <c r="AE704" s="187"/>
      <c r="AF704" s="196"/>
    </row>
    <row r="705" spans="29:32" x14ac:dyDescent="0.2">
      <c r="AC705" s="187"/>
      <c r="AD705" s="187"/>
      <c r="AE705" s="187"/>
      <c r="AF705" s="196"/>
    </row>
    <row r="706" spans="29:32" x14ac:dyDescent="0.2">
      <c r="AC706" s="187"/>
      <c r="AD706" s="187"/>
      <c r="AE706" s="187"/>
      <c r="AF706" s="196"/>
    </row>
    <row r="707" spans="29:32" x14ac:dyDescent="0.2">
      <c r="AC707" s="187"/>
      <c r="AD707" s="187"/>
      <c r="AE707" s="187"/>
      <c r="AF707" s="196"/>
    </row>
    <row r="708" spans="29:32" x14ac:dyDescent="0.2">
      <c r="AC708" s="187"/>
      <c r="AD708" s="187"/>
      <c r="AE708" s="187"/>
      <c r="AF708" s="196"/>
    </row>
    <row r="709" spans="29:32" x14ac:dyDescent="0.2">
      <c r="AC709" s="187"/>
      <c r="AD709" s="187"/>
      <c r="AE709" s="187"/>
      <c r="AF709" s="196"/>
    </row>
    <row r="710" spans="29:32" x14ac:dyDescent="0.2">
      <c r="AC710" s="187"/>
      <c r="AD710" s="187"/>
      <c r="AE710" s="187"/>
      <c r="AF710" s="196"/>
    </row>
    <row r="711" spans="29:32" x14ac:dyDescent="0.2">
      <c r="AC711" s="187"/>
      <c r="AD711" s="187"/>
      <c r="AE711" s="187"/>
      <c r="AF711" s="196"/>
    </row>
    <row r="712" spans="29:32" x14ac:dyDescent="0.2">
      <c r="AC712" s="187"/>
      <c r="AD712" s="187"/>
      <c r="AE712" s="187"/>
      <c r="AF712" s="196"/>
    </row>
    <row r="713" spans="29:32" x14ac:dyDescent="0.2">
      <c r="AC713" s="187"/>
      <c r="AD713" s="187"/>
      <c r="AE713" s="187"/>
      <c r="AF713" s="196"/>
    </row>
    <row r="714" spans="29:32" x14ac:dyDescent="0.2">
      <c r="AC714" s="187"/>
      <c r="AD714" s="187"/>
      <c r="AE714" s="187"/>
      <c r="AF714" s="196"/>
    </row>
    <row r="715" spans="29:32" x14ac:dyDescent="0.2">
      <c r="AC715" s="187"/>
      <c r="AD715" s="187"/>
      <c r="AE715" s="187"/>
      <c r="AF715" s="196"/>
    </row>
    <row r="716" spans="29:32" x14ac:dyDescent="0.2">
      <c r="AC716" s="187"/>
      <c r="AD716" s="187"/>
      <c r="AE716" s="187"/>
      <c r="AF716" s="196"/>
    </row>
    <row r="717" spans="29:32" x14ac:dyDescent="0.2">
      <c r="AC717" s="187"/>
      <c r="AD717" s="187"/>
      <c r="AE717" s="187"/>
      <c r="AF717" s="196"/>
    </row>
    <row r="718" spans="29:32" x14ac:dyDescent="0.2">
      <c r="AC718" s="187"/>
      <c r="AD718" s="187"/>
      <c r="AE718" s="187"/>
      <c r="AF718" s="196"/>
    </row>
    <row r="719" spans="29:32" x14ac:dyDescent="0.2">
      <c r="AC719" s="187"/>
      <c r="AD719" s="187"/>
      <c r="AE719" s="187"/>
      <c r="AF719" s="196"/>
    </row>
    <row r="720" spans="29:32" x14ac:dyDescent="0.2">
      <c r="AC720" s="187"/>
      <c r="AD720" s="187"/>
      <c r="AE720" s="187"/>
      <c r="AF720" s="196"/>
    </row>
    <row r="721" spans="29:32" x14ac:dyDescent="0.2">
      <c r="AC721" s="187"/>
      <c r="AD721" s="187"/>
      <c r="AE721" s="187"/>
      <c r="AF721" s="196"/>
    </row>
    <row r="722" spans="29:32" x14ac:dyDescent="0.2">
      <c r="AC722" s="187"/>
      <c r="AD722" s="187"/>
      <c r="AE722" s="187"/>
      <c r="AF722" s="196"/>
    </row>
    <row r="723" spans="29:32" x14ac:dyDescent="0.2">
      <c r="AC723" s="187"/>
      <c r="AD723" s="187"/>
      <c r="AE723" s="187"/>
      <c r="AF723" s="196"/>
    </row>
    <row r="724" spans="29:32" x14ac:dyDescent="0.2">
      <c r="AC724" s="187"/>
      <c r="AD724" s="187"/>
      <c r="AE724" s="187"/>
      <c r="AF724" s="196"/>
    </row>
    <row r="725" spans="29:32" x14ac:dyDescent="0.2">
      <c r="AC725" s="187"/>
      <c r="AD725" s="187"/>
      <c r="AE725" s="187"/>
      <c r="AF725" s="196"/>
    </row>
    <row r="726" spans="29:32" x14ac:dyDescent="0.2">
      <c r="AC726" s="187"/>
      <c r="AD726" s="187"/>
      <c r="AE726" s="187"/>
      <c r="AF726" s="196"/>
    </row>
    <row r="727" spans="29:32" x14ac:dyDescent="0.2">
      <c r="AC727" s="187"/>
      <c r="AD727" s="187"/>
      <c r="AE727" s="187"/>
      <c r="AF727" s="196"/>
    </row>
    <row r="728" spans="29:32" x14ac:dyDescent="0.2">
      <c r="AC728" s="187"/>
      <c r="AD728" s="187"/>
      <c r="AE728" s="187"/>
      <c r="AF728" s="196"/>
    </row>
    <row r="729" spans="29:32" x14ac:dyDescent="0.2">
      <c r="AC729" s="187"/>
      <c r="AD729" s="187"/>
      <c r="AE729" s="187"/>
      <c r="AF729" s="196"/>
    </row>
    <row r="730" spans="29:32" x14ac:dyDescent="0.2">
      <c r="AC730" s="187"/>
      <c r="AD730" s="187"/>
      <c r="AE730" s="187"/>
      <c r="AF730" s="196"/>
    </row>
    <row r="731" spans="29:32" x14ac:dyDescent="0.2">
      <c r="AC731" s="187"/>
      <c r="AD731" s="187"/>
      <c r="AE731" s="187"/>
      <c r="AF731" s="196"/>
    </row>
    <row r="732" spans="29:32" x14ac:dyDescent="0.2">
      <c r="AC732" s="187"/>
      <c r="AD732" s="187"/>
      <c r="AE732" s="187"/>
      <c r="AF732" s="196"/>
    </row>
    <row r="733" spans="29:32" x14ac:dyDescent="0.2">
      <c r="AC733" s="187"/>
      <c r="AD733" s="187"/>
      <c r="AE733" s="187"/>
      <c r="AF733" s="196"/>
    </row>
    <row r="734" spans="29:32" x14ac:dyDescent="0.2">
      <c r="AC734" s="187"/>
      <c r="AD734" s="187"/>
      <c r="AE734" s="187"/>
      <c r="AF734" s="196"/>
    </row>
    <row r="735" spans="29:32" x14ac:dyDescent="0.2">
      <c r="AC735" s="187"/>
      <c r="AD735" s="187"/>
      <c r="AE735" s="187"/>
      <c r="AF735" s="196"/>
    </row>
    <row r="736" spans="29:32" x14ac:dyDescent="0.2">
      <c r="AC736" s="187"/>
      <c r="AD736" s="187"/>
      <c r="AE736" s="187"/>
      <c r="AF736" s="196"/>
    </row>
    <row r="737" spans="29:32" x14ac:dyDescent="0.2">
      <c r="AC737" s="187"/>
      <c r="AD737" s="187"/>
      <c r="AE737" s="187"/>
      <c r="AF737" s="196"/>
    </row>
    <row r="738" spans="29:32" x14ac:dyDescent="0.2">
      <c r="AC738" s="187"/>
      <c r="AD738" s="187"/>
      <c r="AE738" s="187"/>
      <c r="AF738" s="196"/>
    </row>
    <row r="739" spans="29:32" x14ac:dyDescent="0.2">
      <c r="AC739" s="187"/>
      <c r="AD739" s="187"/>
      <c r="AE739" s="187"/>
      <c r="AF739" s="196"/>
    </row>
    <row r="740" spans="29:32" x14ac:dyDescent="0.2">
      <c r="AC740" s="187"/>
      <c r="AD740" s="187"/>
      <c r="AE740" s="187"/>
      <c r="AF740" s="196"/>
    </row>
    <row r="741" spans="29:32" x14ac:dyDescent="0.2">
      <c r="AC741" s="187"/>
      <c r="AD741" s="187"/>
      <c r="AE741" s="187"/>
      <c r="AF741" s="196"/>
    </row>
    <row r="742" spans="29:32" x14ac:dyDescent="0.2">
      <c r="AC742" s="187"/>
      <c r="AD742" s="187"/>
      <c r="AE742" s="187"/>
      <c r="AF742" s="196"/>
    </row>
    <row r="743" spans="29:32" x14ac:dyDescent="0.2">
      <c r="AC743" s="187"/>
      <c r="AD743" s="187"/>
      <c r="AE743" s="187"/>
      <c r="AF743" s="196"/>
    </row>
    <row r="744" spans="29:32" x14ac:dyDescent="0.2">
      <c r="AC744" s="187"/>
      <c r="AD744" s="187"/>
      <c r="AE744" s="187"/>
      <c r="AF744" s="196"/>
    </row>
    <row r="745" spans="29:32" x14ac:dyDescent="0.2">
      <c r="AC745" s="187"/>
      <c r="AD745" s="187"/>
      <c r="AE745" s="187"/>
      <c r="AF745" s="196"/>
    </row>
    <row r="746" spans="29:32" x14ac:dyDescent="0.2">
      <c r="AC746" s="187"/>
      <c r="AD746" s="187"/>
      <c r="AE746" s="187"/>
      <c r="AF746" s="196"/>
    </row>
    <row r="747" spans="29:32" x14ac:dyDescent="0.2">
      <c r="AC747" s="187"/>
      <c r="AD747" s="187"/>
      <c r="AE747" s="187"/>
      <c r="AF747" s="196"/>
    </row>
    <row r="748" spans="29:32" x14ac:dyDescent="0.2">
      <c r="AC748" s="187"/>
      <c r="AD748" s="187"/>
      <c r="AE748" s="187"/>
      <c r="AF748" s="196"/>
    </row>
    <row r="749" spans="29:32" x14ac:dyDescent="0.2">
      <c r="AC749" s="187"/>
      <c r="AD749" s="187"/>
      <c r="AE749" s="187"/>
      <c r="AF749" s="196"/>
    </row>
    <row r="750" spans="29:32" x14ac:dyDescent="0.2">
      <c r="AC750" s="187"/>
      <c r="AD750" s="187"/>
      <c r="AE750" s="187"/>
      <c r="AF750" s="196"/>
    </row>
    <row r="751" spans="29:32" x14ac:dyDescent="0.2">
      <c r="AC751" s="187"/>
      <c r="AD751" s="187"/>
      <c r="AE751" s="187"/>
      <c r="AF751" s="196"/>
    </row>
    <row r="752" spans="29:32" x14ac:dyDescent="0.2">
      <c r="AC752" s="187"/>
      <c r="AD752" s="187"/>
      <c r="AE752" s="187"/>
      <c r="AF752" s="196"/>
    </row>
    <row r="753" spans="29:32" x14ac:dyDescent="0.2">
      <c r="AC753" s="187"/>
      <c r="AD753" s="187"/>
      <c r="AE753" s="187"/>
      <c r="AF753" s="196"/>
    </row>
    <row r="754" spans="29:32" x14ac:dyDescent="0.2">
      <c r="AC754" s="187"/>
      <c r="AD754" s="187"/>
      <c r="AE754" s="187"/>
      <c r="AF754" s="196"/>
    </row>
    <row r="755" spans="29:32" x14ac:dyDescent="0.2">
      <c r="AC755" s="187"/>
      <c r="AD755" s="187"/>
      <c r="AE755" s="187"/>
      <c r="AF755" s="196"/>
    </row>
    <row r="756" spans="29:32" x14ac:dyDescent="0.2">
      <c r="AC756" s="187"/>
      <c r="AD756" s="187"/>
      <c r="AE756" s="187"/>
      <c r="AF756" s="196"/>
    </row>
    <row r="757" spans="29:32" x14ac:dyDescent="0.2">
      <c r="AC757" s="187"/>
      <c r="AD757" s="187"/>
      <c r="AE757" s="187"/>
      <c r="AF757" s="196"/>
    </row>
    <row r="758" spans="29:32" x14ac:dyDescent="0.2">
      <c r="AC758" s="187"/>
      <c r="AD758" s="187"/>
      <c r="AE758" s="187"/>
      <c r="AF758" s="196"/>
    </row>
    <row r="759" spans="29:32" x14ac:dyDescent="0.2">
      <c r="AC759" s="187"/>
      <c r="AD759" s="187"/>
      <c r="AE759" s="187"/>
      <c r="AF759" s="196"/>
    </row>
    <row r="760" spans="29:32" x14ac:dyDescent="0.2">
      <c r="AC760" s="187"/>
      <c r="AD760" s="187"/>
      <c r="AE760" s="187"/>
      <c r="AF760" s="196"/>
    </row>
    <row r="761" spans="29:32" x14ac:dyDescent="0.2">
      <c r="AC761" s="187"/>
      <c r="AD761" s="187"/>
      <c r="AE761" s="187"/>
      <c r="AF761" s="196"/>
    </row>
    <row r="762" spans="29:32" x14ac:dyDescent="0.2">
      <c r="AC762" s="187"/>
      <c r="AD762" s="187"/>
      <c r="AE762" s="187"/>
      <c r="AF762" s="196"/>
    </row>
    <row r="763" spans="29:32" x14ac:dyDescent="0.2">
      <c r="AC763" s="187"/>
      <c r="AD763" s="187"/>
      <c r="AE763" s="187"/>
      <c r="AF763" s="196"/>
    </row>
    <row r="764" spans="29:32" x14ac:dyDescent="0.2">
      <c r="AC764" s="187"/>
      <c r="AD764" s="187"/>
      <c r="AE764" s="187"/>
      <c r="AF764" s="196"/>
    </row>
    <row r="765" spans="29:32" x14ac:dyDescent="0.2">
      <c r="AC765" s="187"/>
      <c r="AD765" s="187"/>
      <c r="AE765" s="187"/>
      <c r="AF765" s="196"/>
    </row>
    <row r="766" spans="29:32" x14ac:dyDescent="0.2">
      <c r="AC766" s="187"/>
      <c r="AD766" s="187"/>
      <c r="AE766" s="187"/>
      <c r="AF766" s="196"/>
    </row>
    <row r="767" spans="29:32" x14ac:dyDescent="0.2">
      <c r="AC767" s="187"/>
      <c r="AD767" s="187"/>
      <c r="AE767" s="187"/>
      <c r="AF767" s="196"/>
    </row>
    <row r="768" spans="29:32" x14ac:dyDescent="0.2">
      <c r="AC768" s="187"/>
      <c r="AD768" s="187"/>
      <c r="AE768" s="187"/>
      <c r="AF768" s="196"/>
    </row>
    <row r="769" spans="29:32" x14ac:dyDescent="0.2">
      <c r="AC769" s="187"/>
      <c r="AD769" s="187"/>
      <c r="AE769" s="187"/>
      <c r="AF769" s="196"/>
    </row>
    <row r="770" spans="29:32" x14ac:dyDescent="0.2">
      <c r="AC770" s="187"/>
      <c r="AD770" s="187"/>
      <c r="AE770" s="187"/>
      <c r="AF770" s="196"/>
    </row>
    <row r="771" spans="29:32" x14ac:dyDescent="0.2">
      <c r="AC771" s="187"/>
      <c r="AD771" s="187"/>
      <c r="AE771" s="187"/>
      <c r="AF771" s="196"/>
    </row>
    <row r="772" spans="29:32" x14ac:dyDescent="0.2">
      <c r="AC772" s="187"/>
      <c r="AD772" s="187"/>
      <c r="AE772" s="187"/>
      <c r="AF772" s="196"/>
    </row>
    <row r="773" spans="29:32" x14ac:dyDescent="0.2">
      <c r="AC773" s="187"/>
      <c r="AD773" s="187"/>
      <c r="AE773" s="187"/>
      <c r="AF773" s="196"/>
    </row>
    <row r="774" spans="29:32" x14ac:dyDescent="0.2">
      <c r="AC774" s="187"/>
      <c r="AD774" s="187"/>
      <c r="AE774" s="187"/>
      <c r="AF774" s="196"/>
    </row>
    <row r="775" spans="29:32" x14ac:dyDescent="0.2">
      <c r="AC775" s="187"/>
      <c r="AD775" s="187"/>
      <c r="AE775" s="187"/>
      <c r="AF775" s="196"/>
    </row>
    <row r="776" spans="29:32" x14ac:dyDescent="0.2">
      <c r="AC776" s="187"/>
      <c r="AD776" s="187"/>
      <c r="AE776" s="187"/>
      <c r="AF776" s="196"/>
    </row>
    <row r="777" spans="29:32" x14ac:dyDescent="0.2">
      <c r="AC777" s="187"/>
      <c r="AD777" s="187"/>
      <c r="AE777" s="187"/>
      <c r="AF777" s="196"/>
    </row>
    <row r="778" spans="29:32" x14ac:dyDescent="0.2">
      <c r="AC778" s="187"/>
      <c r="AD778" s="187"/>
      <c r="AE778" s="187"/>
      <c r="AF778" s="196"/>
    </row>
    <row r="779" spans="29:32" x14ac:dyDescent="0.2">
      <c r="AC779" s="187"/>
      <c r="AD779" s="187"/>
      <c r="AE779" s="187"/>
      <c r="AF779" s="196"/>
    </row>
    <row r="780" spans="29:32" x14ac:dyDescent="0.2">
      <c r="AC780" s="187"/>
      <c r="AD780" s="187"/>
      <c r="AE780" s="187"/>
      <c r="AF780" s="196"/>
    </row>
    <row r="781" spans="29:32" x14ac:dyDescent="0.2">
      <c r="AC781" s="187"/>
      <c r="AD781" s="187"/>
      <c r="AE781" s="187"/>
      <c r="AF781" s="196"/>
    </row>
    <row r="782" spans="29:32" x14ac:dyDescent="0.2">
      <c r="AC782" s="187"/>
      <c r="AD782" s="187"/>
      <c r="AE782" s="187"/>
      <c r="AF782" s="196"/>
    </row>
    <row r="783" spans="29:32" x14ac:dyDescent="0.2">
      <c r="AC783" s="187"/>
      <c r="AD783" s="187"/>
      <c r="AE783" s="187"/>
      <c r="AF783" s="196"/>
    </row>
    <row r="784" spans="29:32" x14ac:dyDescent="0.2">
      <c r="AC784" s="187"/>
      <c r="AD784" s="187"/>
      <c r="AE784" s="187"/>
      <c r="AF784" s="196"/>
    </row>
    <row r="785" spans="29:33" x14ac:dyDescent="0.2">
      <c r="AC785" s="187"/>
      <c r="AD785" s="187"/>
      <c r="AE785" s="187"/>
      <c r="AF785" s="196"/>
    </row>
    <row r="786" spans="29:33" x14ac:dyDescent="0.2">
      <c r="AC786" s="187"/>
      <c r="AD786" s="187"/>
      <c r="AE786" s="187"/>
      <c r="AF786" s="196"/>
    </row>
    <row r="787" spans="29:33" x14ac:dyDescent="0.2">
      <c r="AC787" s="187"/>
      <c r="AD787" s="187"/>
      <c r="AE787" s="187"/>
      <c r="AF787" s="196"/>
    </row>
    <row r="788" spans="29:33" x14ac:dyDescent="0.2">
      <c r="AC788" s="187"/>
      <c r="AD788" s="187"/>
      <c r="AE788" s="187"/>
      <c r="AF788" s="196"/>
    </row>
    <row r="789" spans="29:33" x14ac:dyDescent="0.2">
      <c r="AC789" s="187"/>
      <c r="AD789" s="187"/>
      <c r="AE789" s="187"/>
      <c r="AF789" s="196"/>
    </row>
    <row r="790" spans="29:33" x14ac:dyDescent="0.2">
      <c r="AC790" s="187"/>
      <c r="AD790" s="187"/>
      <c r="AE790" s="187"/>
      <c r="AF790" s="196"/>
    </row>
    <row r="791" spans="29:33" x14ac:dyDescent="0.2">
      <c r="AC791" s="187"/>
      <c r="AD791" s="187"/>
      <c r="AE791" s="187"/>
      <c r="AF791" s="196"/>
    </row>
    <row r="792" spans="29:33" x14ac:dyDescent="0.2">
      <c r="AC792" s="187"/>
      <c r="AD792" s="187"/>
      <c r="AE792" s="187"/>
      <c r="AF792" s="196"/>
    </row>
    <row r="793" spans="29:33" x14ac:dyDescent="0.2">
      <c r="AC793" s="187"/>
      <c r="AD793" s="187"/>
      <c r="AE793" s="187"/>
      <c r="AF793" s="196"/>
      <c r="AG793" s="19" t="s">
        <v>3841</v>
      </c>
    </row>
    <row r="794" spans="29:33" x14ac:dyDescent="0.2">
      <c r="AC794" s="187"/>
      <c r="AD794" s="187"/>
      <c r="AE794" s="187"/>
      <c r="AF794" s="196"/>
    </row>
    <row r="795" spans="29:33" x14ac:dyDescent="0.2">
      <c r="AC795" s="187"/>
      <c r="AD795" s="187"/>
      <c r="AE795" s="187"/>
      <c r="AF795" s="196"/>
    </row>
    <row r="796" spans="29:33" x14ac:dyDescent="0.2">
      <c r="AC796" s="187"/>
      <c r="AD796" s="187"/>
      <c r="AE796" s="187"/>
      <c r="AF796" s="196"/>
    </row>
    <row r="797" spans="29:33" x14ac:dyDescent="0.2">
      <c r="AC797" s="187"/>
      <c r="AD797" s="187"/>
      <c r="AE797" s="187"/>
      <c r="AF797" s="196"/>
    </row>
    <row r="798" spans="29:33" x14ac:dyDescent="0.2">
      <c r="AC798" s="187"/>
      <c r="AD798" s="187"/>
      <c r="AE798" s="187"/>
      <c r="AF798" s="196"/>
    </row>
    <row r="799" spans="29:33" x14ac:dyDescent="0.2">
      <c r="AC799" s="187"/>
      <c r="AD799" s="187"/>
      <c r="AE799" s="187"/>
      <c r="AF799" s="196"/>
    </row>
    <row r="800" spans="29:33" x14ac:dyDescent="0.2">
      <c r="AC800" s="187"/>
      <c r="AD800" s="187"/>
      <c r="AE800" s="187"/>
      <c r="AF800" s="196"/>
    </row>
    <row r="801" spans="29:32" x14ac:dyDescent="0.2">
      <c r="AC801" s="187"/>
      <c r="AD801" s="187"/>
      <c r="AE801" s="187"/>
      <c r="AF801" s="196"/>
    </row>
    <row r="802" spans="29:32" x14ac:dyDescent="0.2">
      <c r="AC802" s="187"/>
      <c r="AD802" s="187"/>
      <c r="AE802" s="187"/>
      <c r="AF802" s="196"/>
    </row>
    <row r="803" spans="29:32" x14ac:dyDescent="0.2">
      <c r="AC803" s="187"/>
      <c r="AD803" s="187"/>
      <c r="AE803" s="187"/>
      <c r="AF803" s="196"/>
    </row>
    <row r="804" spans="29:32" x14ac:dyDescent="0.2">
      <c r="AC804" s="187"/>
      <c r="AD804" s="187"/>
      <c r="AE804" s="187"/>
      <c r="AF804" s="196"/>
    </row>
    <row r="805" spans="29:32" x14ac:dyDescent="0.2">
      <c r="AC805" s="187"/>
      <c r="AD805" s="187"/>
      <c r="AE805" s="187"/>
      <c r="AF805" s="196"/>
    </row>
    <row r="806" spans="29:32" x14ac:dyDescent="0.2">
      <c r="AC806" s="187"/>
      <c r="AD806" s="187"/>
      <c r="AE806" s="187"/>
      <c r="AF806" s="196"/>
    </row>
    <row r="807" spans="29:32" x14ac:dyDescent="0.2">
      <c r="AC807" s="187"/>
      <c r="AD807" s="187"/>
      <c r="AE807" s="187"/>
      <c r="AF807" s="196"/>
    </row>
    <row r="808" spans="29:32" x14ac:dyDescent="0.2">
      <c r="AC808" s="187"/>
      <c r="AD808" s="187"/>
      <c r="AE808" s="187"/>
      <c r="AF808" s="196"/>
    </row>
    <row r="809" spans="29:32" x14ac:dyDescent="0.2">
      <c r="AC809" s="187"/>
      <c r="AD809" s="187"/>
      <c r="AE809" s="187"/>
      <c r="AF809" s="196"/>
    </row>
    <row r="810" spans="29:32" x14ac:dyDescent="0.2">
      <c r="AC810" s="187"/>
      <c r="AD810" s="187"/>
      <c r="AE810" s="187"/>
      <c r="AF810" s="196"/>
    </row>
    <row r="811" spans="29:32" x14ac:dyDescent="0.2">
      <c r="AC811" s="187"/>
      <c r="AD811" s="187"/>
      <c r="AE811" s="187"/>
      <c r="AF811" s="196"/>
    </row>
    <row r="812" spans="29:32" x14ac:dyDescent="0.2">
      <c r="AC812" s="187"/>
      <c r="AD812" s="187"/>
      <c r="AE812" s="187"/>
      <c r="AF812" s="196"/>
    </row>
    <row r="813" spans="29:32" x14ac:dyDescent="0.2">
      <c r="AC813" s="187"/>
      <c r="AD813" s="187"/>
      <c r="AE813" s="187"/>
      <c r="AF813" s="196"/>
    </row>
    <row r="814" spans="29:32" x14ac:dyDescent="0.2">
      <c r="AC814" s="187"/>
      <c r="AD814" s="187"/>
      <c r="AE814" s="187"/>
      <c r="AF814" s="196"/>
    </row>
    <row r="815" spans="29:32" x14ac:dyDescent="0.2">
      <c r="AC815" s="187"/>
      <c r="AD815" s="187"/>
      <c r="AE815" s="187"/>
      <c r="AF815" s="196"/>
    </row>
    <row r="816" spans="29:32" x14ac:dyDescent="0.2">
      <c r="AC816" s="187"/>
      <c r="AD816" s="187"/>
      <c r="AE816" s="187"/>
      <c r="AF816" s="196"/>
    </row>
    <row r="817" spans="29:33" x14ac:dyDescent="0.2">
      <c r="AC817" s="187"/>
      <c r="AD817" s="187"/>
      <c r="AE817" s="187"/>
      <c r="AF817" s="196"/>
    </row>
    <row r="818" spans="29:33" x14ac:dyDescent="0.2">
      <c r="AC818" s="187"/>
      <c r="AD818" s="187"/>
      <c r="AE818" s="187"/>
      <c r="AF818" s="196"/>
    </row>
    <row r="819" spans="29:33" x14ac:dyDescent="0.2">
      <c r="AC819" s="187"/>
      <c r="AD819" s="187"/>
      <c r="AE819" s="187"/>
      <c r="AF819" s="196"/>
      <c r="AG819" s="19" t="s">
        <v>3841</v>
      </c>
    </row>
    <row r="820" spans="29:33" x14ac:dyDescent="0.2">
      <c r="AC820" s="187"/>
      <c r="AD820" s="187"/>
      <c r="AE820" s="187"/>
      <c r="AF820" s="196"/>
    </row>
    <row r="821" spans="29:33" x14ac:dyDescent="0.2">
      <c r="AC821" s="187"/>
      <c r="AD821" s="187"/>
      <c r="AE821" s="187"/>
      <c r="AF821" s="196"/>
    </row>
    <row r="822" spans="29:33" x14ac:dyDescent="0.2">
      <c r="AC822" s="187"/>
      <c r="AD822" s="187"/>
      <c r="AE822" s="187"/>
      <c r="AF822" s="196"/>
    </row>
    <row r="823" spans="29:33" x14ac:dyDescent="0.2">
      <c r="AC823" s="187"/>
      <c r="AD823" s="187"/>
      <c r="AE823" s="187"/>
      <c r="AF823" s="196"/>
    </row>
    <row r="824" spans="29:33" x14ac:dyDescent="0.2">
      <c r="AC824" s="187"/>
      <c r="AD824" s="187"/>
      <c r="AE824" s="187"/>
      <c r="AF824" s="196"/>
    </row>
    <row r="825" spans="29:33" x14ac:dyDescent="0.2">
      <c r="AC825" s="187"/>
      <c r="AD825" s="187"/>
      <c r="AE825" s="187"/>
      <c r="AF825" s="196"/>
    </row>
    <row r="826" spans="29:33" x14ac:dyDescent="0.2">
      <c r="AC826" s="187"/>
      <c r="AD826" s="187"/>
      <c r="AE826" s="187"/>
      <c r="AF826" s="196"/>
    </row>
    <row r="827" spans="29:33" x14ac:dyDescent="0.2">
      <c r="AC827" s="187"/>
      <c r="AD827" s="187"/>
      <c r="AE827" s="187"/>
      <c r="AF827" s="196"/>
    </row>
    <row r="828" spans="29:33" x14ac:dyDescent="0.2">
      <c r="AC828" s="187"/>
      <c r="AD828" s="187"/>
      <c r="AE828" s="187"/>
      <c r="AF828" s="196"/>
    </row>
    <row r="829" spans="29:33" x14ac:dyDescent="0.2">
      <c r="AC829" s="187"/>
      <c r="AD829" s="187"/>
      <c r="AE829" s="187"/>
      <c r="AF829" s="196"/>
    </row>
    <row r="830" spans="29:33" x14ac:dyDescent="0.2">
      <c r="AC830" s="187"/>
      <c r="AD830" s="187"/>
      <c r="AE830" s="187"/>
      <c r="AF830" s="196"/>
    </row>
    <row r="831" spans="29:33" x14ac:dyDescent="0.2">
      <c r="AC831" s="187"/>
      <c r="AD831" s="187"/>
      <c r="AE831" s="187"/>
      <c r="AF831" s="196"/>
    </row>
    <row r="832" spans="29:33" x14ac:dyDescent="0.2">
      <c r="AC832" s="187"/>
      <c r="AD832" s="187"/>
      <c r="AE832" s="187"/>
      <c r="AF832" s="196"/>
    </row>
    <row r="833" spans="29:32" x14ac:dyDescent="0.2">
      <c r="AC833" s="187"/>
      <c r="AD833" s="187"/>
      <c r="AE833" s="187"/>
      <c r="AF833" s="196"/>
    </row>
    <row r="834" spans="29:32" x14ac:dyDescent="0.2">
      <c r="AC834" s="187"/>
      <c r="AD834" s="187"/>
      <c r="AE834" s="187"/>
      <c r="AF834" s="196"/>
    </row>
    <row r="835" spans="29:32" x14ac:dyDescent="0.2">
      <c r="AC835" s="187"/>
      <c r="AD835" s="187"/>
      <c r="AE835" s="187"/>
      <c r="AF835" s="196"/>
    </row>
    <row r="836" spans="29:32" x14ac:dyDescent="0.2">
      <c r="AC836" s="187"/>
      <c r="AD836" s="187"/>
      <c r="AE836" s="187"/>
      <c r="AF836" s="196"/>
    </row>
    <row r="837" spans="29:32" x14ac:dyDescent="0.2">
      <c r="AC837" s="187"/>
      <c r="AD837" s="187"/>
      <c r="AE837" s="187"/>
      <c r="AF837" s="196"/>
    </row>
    <row r="838" spans="29:32" x14ac:dyDescent="0.2">
      <c r="AC838" s="187"/>
      <c r="AD838" s="187"/>
      <c r="AE838" s="187"/>
      <c r="AF838" s="196"/>
    </row>
    <row r="839" spans="29:32" x14ac:dyDescent="0.2">
      <c r="AC839" s="187"/>
      <c r="AD839" s="187"/>
      <c r="AE839" s="187"/>
      <c r="AF839" s="196"/>
    </row>
    <row r="840" spans="29:32" x14ac:dyDescent="0.2">
      <c r="AC840" s="187"/>
      <c r="AD840" s="187"/>
      <c r="AE840" s="187"/>
      <c r="AF840" s="196"/>
    </row>
    <row r="841" spans="29:32" x14ac:dyDescent="0.2">
      <c r="AC841" s="187"/>
      <c r="AD841" s="187"/>
      <c r="AE841" s="187"/>
      <c r="AF841" s="196"/>
    </row>
    <row r="842" spans="29:32" x14ac:dyDescent="0.2">
      <c r="AC842" s="187"/>
      <c r="AD842" s="187"/>
      <c r="AE842" s="187"/>
      <c r="AF842" s="196"/>
    </row>
    <row r="843" spans="29:32" x14ac:dyDescent="0.2">
      <c r="AC843" s="187"/>
      <c r="AD843" s="187"/>
      <c r="AE843" s="187"/>
      <c r="AF843" s="196"/>
    </row>
    <row r="844" spans="29:32" x14ac:dyDescent="0.2">
      <c r="AC844" s="187"/>
      <c r="AD844" s="187"/>
      <c r="AE844" s="187"/>
      <c r="AF844" s="196"/>
    </row>
    <row r="845" spans="29:32" x14ac:dyDescent="0.2">
      <c r="AC845" s="187"/>
      <c r="AD845" s="187"/>
      <c r="AE845" s="187"/>
      <c r="AF845" s="196"/>
    </row>
    <row r="846" spans="29:32" x14ac:dyDescent="0.2">
      <c r="AC846" s="187"/>
      <c r="AD846" s="187"/>
      <c r="AE846" s="187"/>
      <c r="AF846" s="196"/>
    </row>
    <row r="847" spans="29:32" x14ac:dyDescent="0.2">
      <c r="AC847" s="187"/>
      <c r="AD847" s="187"/>
      <c r="AE847" s="187"/>
      <c r="AF847" s="196"/>
    </row>
    <row r="848" spans="29:32" x14ac:dyDescent="0.2">
      <c r="AC848" s="187"/>
      <c r="AD848" s="187"/>
      <c r="AE848" s="187"/>
      <c r="AF848" s="196"/>
    </row>
    <row r="849" spans="29:33" x14ac:dyDescent="0.2">
      <c r="AC849" s="187"/>
      <c r="AD849" s="187"/>
      <c r="AE849" s="187"/>
      <c r="AF849" s="196"/>
    </row>
    <row r="850" spans="29:33" x14ac:dyDescent="0.2">
      <c r="AC850" s="187"/>
      <c r="AD850" s="187"/>
      <c r="AE850" s="187"/>
      <c r="AF850" s="196"/>
    </row>
    <row r="851" spans="29:33" x14ac:dyDescent="0.2">
      <c r="AC851" s="187"/>
      <c r="AD851" s="187"/>
      <c r="AE851" s="187"/>
      <c r="AF851" s="196"/>
    </row>
    <row r="852" spans="29:33" x14ac:dyDescent="0.2">
      <c r="AC852" s="187"/>
      <c r="AD852" s="187"/>
      <c r="AE852" s="187"/>
      <c r="AF852" s="196"/>
    </row>
    <row r="853" spans="29:33" x14ac:dyDescent="0.2">
      <c r="AC853" s="187"/>
      <c r="AD853" s="187"/>
      <c r="AE853" s="187"/>
      <c r="AF853" s="196"/>
    </row>
    <row r="854" spans="29:33" x14ac:dyDescent="0.2">
      <c r="AC854" s="187"/>
      <c r="AD854" s="187"/>
      <c r="AE854" s="187"/>
      <c r="AF854" s="196"/>
    </row>
    <row r="855" spans="29:33" x14ac:dyDescent="0.2">
      <c r="AC855" s="187"/>
      <c r="AD855" s="187"/>
      <c r="AE855" s="187"/>
      <c r="AF855" s="196"/>
    </row>
    <row r="856" spans="29:33" x14ac:dyDescent="0.2">
      <c r="AC856" s="187"/>
      <c r="AD856" s="187"/>
      <c r="AE856" s="187"/>
      <c r="AF856" s="196"/>
    </row>
    <row r="857" spans="29:33" x14ac:dyDescent="0.2">
      <c r="AC857" s="187"/>
      <c r="AD857" s="187"/>
      <c r="AE857" s="187"/>
      <c r="AF857" s="196"/>
      <c r="AG857" s="19" t="s">
        <v>3841</v>
      </c>
    </row>
    <row r="858" spans="29:33" x14ac:dyDescent="0.2">
      <c r="AC858" s="187"/>
      <c r="AD858" s="187"/>
      <c r="AE858" s="187"/>
      <c r="AF858" s="196"/>
    </row>
    <row r="859" spans="29:33" x14ac:dyDescent="0.2">
      <c r="AC859" s="187"/>
      <c r="AD859" s="187"/>
      <c r="AE859" s="187"/>
      <c r="AF859" s="196"/>
    </row>
    <row r="860" spans="29:33" x14ac:dyDescent="0.2">
      <c r="AC860" s="187"/>
      <c r="AD860" s="187"/>
      <c r="AE860" s="187"/>
      <c r="AF860" s="196"/>
    </row>
    <row r="861" spans="29:33" x14ac:dyDescent="0.2">
      <c r="AC861" s="187"/>
      <c r="AD861" s="187"/>
      <c r="AE861" s="187"/>
      <c r="AF861" s="196"/>
    </row>
    <row r="862" spans="29:33" x14ac:dyDescent="0.2">
      <c r="AC862" s="187"/>
      <c r="AD862" s="187"/>
      <c r="AE862" s="187"/>
      <c r="AF862" s="196"/>
    </row>
    <row r="863" spans="29:33" x14ac:dyDescent="0.2">
      <c r="AC863" s="187"/>
      <c r="AD863" s="187"/>
      <c r="AE863" s="187"/>
      <c r="AF863" s="196"/>
    </row>
    <row r="864" spans="29:33" x14ac:dyDescent="0.2">
      <c r="AC864" s="187"/>
      <c r="AD864" s="187"/>
      <c r="AE864" s="187"/>
      <c r="AF864" s="196"/>
    </row>
    <row r="865" spans="29:32" x14ac:dyDescent="0.2">
      <c r="AC865" s="187"/>
      <c r="AD865" s="187"/>
      <c r="AE865" s="187"/>
      <c r="AF865" s="196"/>
    </row>
    <row r="866" spans="29:32" x14ac:dyDescent="0.2">
      <c r="AC866" s="187"/>
      <c r="AD866" s="187"/>
      <c r="AE866" s="187"/>
      <c r="AF866" s="196"/>
    </row>
    <row r="867" spans="29:32" x14ac:dyDescent="0.2">
      <c r="AC867" s="187"/>
      <c r="AD867" s="187"/>
      <c r="AE867" s="187"/>
      <c r="AF867" s="196"/>
    </row>
    <row r="868" spans="29:32" x14ac:dyDescent="0.2">
      <c r="AC868" s="187"/>
      <c r="AD868" s="187"/>
      <c r="AE868" s="187"/>
      <c r="AF868" s="196"/>
    </row>
    <row r="869" spans="29:32" x14ac:dyDescent="0.2">
      <c r="AC869" s="187"/>
      <c r="AD869" s="187"/>
      <c r="AE869" s="187"/>
      <c r="AF869" s="196"/>
    </row>
    <row r="870" spans="29:32" x14ac:dyDescent="0.2">
      <c r="AC870" s="187"/>
      <c r="AD870" s="187"/>
      <c r="AE870" s="187"/>
      <c r="AF870" s="196"/>
    </row>
    <row r="871" spans="29:32" x14ac:dyDescent="0.2">
      <c r="AC871" s="187"/>
      <c r="AD871" s="187"/>
      <c r="AE871" s="187"/>
      <c r="AF871" s="196"/>
    </row>
    <row r="872" spans="29:32" x14ac:dyDescent="0.2">
      <c r="AC872" s="187"/>
      <c r="AD872" s="187"/>
      <c r="AE872" s="187"/>
      <c r="AF872" s="196"/>
    </row>
    <row r="873" spans="29:32" x14ac:dyDescent="0.2">
      <c r="AC873" s="187"/>
      <c r="AD873" s="187"/>
      <c r="AE873" s="187"/>
      <c r="AF873" s="196"/>
    </row>
    <row r="874" spans="29:32" x14ac:dyDescent="0.2">
      <c r="AC874" s="187"/>
      <c r="AD874" s="187"/>
      <c r="AE874" s="187"/>
      <c r="AF874" s="196"/>
    </row>
    <row r="875" spans="29:32" x14ac:dyDescent="0.2">
      <c r="AC875" s="187"/>
      <c r="AD875" s="187"/>
      <c r="AE875" s="187"/>
      <c r="AF875" s="196"/>
    </row>
    <row r="876" spans="29:32" x14ac:dyDescent="0.2">
      <c r="AC876" s="187"/>
      <c r="AD876" s="187"/>
      <c r="AE876" s="187"/>
      <c r="AF876" s="196"/>
    </row>
    <row r="877" spans="29:32" x14ac:dyDescent="0.2">
      <c r="AC877" s="187"/>
      <c r="AD877" s="187"/>
      <c r="AE877" s="187"/>
      <c r="AF877" s="196"/>
    </row>
    <row r="878" spans="29:32" x14ac:dyDescent="0.2">
      <c r="AC878" s="187"/>
      <c r="AD878" s="187"/>
      <c r="AE878" s="187"/>
      <c r="AF878" s="196"/>
    </row>
    <row r="879" spans="29:32" x14ac:dyDescent="0.2">
      <c r="AC879" s="187"/>
      <c r="AD879" s="187"/>
      <c r="AE879" s="187"/>
      <c r="AF879" s="196"/>
    </row>
    <row r="880" spans="29:32" x14ac:dyDescent="0.2">
      <c r="AC880" s="187"/>
      <c r="AD880" s="187"/>
      <c r="AE880" s="187"/>
      <c r="AF880" s="196"/>
    </row>
    <row r="881" spans="29:32" x14ac:dyDescent="0.2">
      <c r="AC881" s="187"/>
      <c r="AD881" s="187"/>
      <c r="AE881" s="187"/>
      <c r="AF881" s="196"/>
    </row>
    <row r="882" spans="29:32" x14ac:dyDescent="0.2">
      <c r="AC882" s="187"/>
      <c r="AD882" s="187"/>
      <c r="AE882" s="187"/>
      <c r="AF882" s="196"/>
    </row>
    <row r="883" spans="29:32" x14ac:dyDescent="0.2">
      <c r="AC883" s="187"/>
      <c r="AD883" s="187"/>
      <c r="AE883" s="187"/>
      <c r="AF883" s="196"/>
    </row>
    <row r="884" spans="29:32" x14ac:dyDescent="0.2">
      <c r="AC884" s="187"/>
      <c r="AD884" s="187"/>
      <c r="AE884" s="187"/>
      <c r="AF884" s="196"/>
    </row>
    <row r="885" spans="29:32" x14ac:dyDescent="0.2">
      <c r="AC885" s="187"/>
      <c r="AD885" s="187"/>
      <c r="AE885" s="187"/>
      <c r="AF885" s="196"/>
    </row>
    <row r="886" spans="29:32" x14ac:dyDescent="0.2">
      <c r="AC886" s="187"/>
      <c r="AD886" s="187"/>
      <c r="AE886" s="187"/>
      <c r="AF886" s="196"/>
    </row>
    <row r="887" spans="29:32" x14ac:dyDescent="0.2">
      <c r="AC887" s="187"/>
      <c r="AD887" s="187"/>
      <c r="AE887" s="187"/>
      <c r="AF887" s="196"/>
    </row>
    <row r="888" spans="29:32" x14ac:dyDescent="0.2">
      <c r="AC888" s="187"/>
      <c r="AD888" s="187"/>
      <c r="AE888" s="187"/>
      <c r="AF888" s="196"/>
    </row>
    <row r="889" spans="29:32" x14ac:dyDescent="0.2">
      <c r="AC889" s="187"/>
      <c r="AD889" s="187"/>
      <c r="AE889" s="187"/>
      <c r="AF889" s="196"/>
    </row>
    <row r="890" spans="29:32" x14ac:dyDescent="0.2">
      <c r="AC890" s="187"/>
      <c r="AD890" s="187"/>
      <c r="AE890" s="187"/>
      <c r="AF890" s="196"/>
    </row>
    <row r="891" spans="29:32" x14ac:dyDescent="0.2">
      <c r="AC891" s="187"/>
      <c r="AD891" s="187"/>
      <c r="AE891" s="187"/>
      <c r="AF891" s="196"/>
    </row>
    <row r="892" spans="29:32" x14ac:dyDescent="0.2">
      <c r="AC892" s="187"/>
      <c r="AD892" s="187"/>
      <c r="AE892" s="187"/>
      <c r="AF892" s="196"/>
    </row>
    <row r="893" spans="29:32" x14ac:dyDescent="0.2">
      <c r="AC893" s="187"/>
      <c r="AD893" s="187"/>
      <c r="AE893" s="187"/>
      <c r="AF893" s="196"/>
    </row>
    <row r="894" spans="29:32" x14ac:dyDescent="0.2">
      <c r="AC894" s="187"/>
      <c r="AD894" s="187"/>
      <c r="AE894" s="187"/>
      <c r="AF894" s="196"/>
    </row>
    <row r="895" spans="29:32" x14ac:dyDescent="0.2">
      <c r="AC895" s="187"/>
      <c r="AD895" s="187"/>
      <c r="AE895" s="187"/>
      <c r="AF895" s="196"/>
    </row>
    <row r="896" spans="29:32" x14ac:dyDescent="0.2">
      <c r="AC896" s="187"/>
      <c r="AD896" s="187"/>
      <c r="AE896" s="187"/>
      <c r="AF896" s="196"/>
    </row>
    <row r="897" spans="29:32" x14ac:dyDescent="0.2">
      <c r="AC897" s="187"/>
      <c r="AD897" s="187"/>
      <c r="AE897" s="187"/>
      <c r="AF897" s="196"/>
    </row>
    <row r="898" spans="29:32" x14ac:dyDescent="0.2">
      <c r="AC898" s="187"/>
      <c r="AD898" s="187"/>
      <c r="AE898" s="187"/>
      <c r="AF898" s="196"/>
    </row>
    <row r="899" spans="29:32" x14ac:dyDescent="0.2">
      <c r="AC899" s="187"/>
      <c r="AD899" s="187"/>
      <c r="AE899" s="187"/>
      <c r="AF899" s="196"/>
    </row>
    <row r="900" spans="29:32" x14ac:dyDescent="0.2">
      <c r="AC900" s="187"/>
      <c r="AD900" s="187"/>
      <c r="AE900" s="187"/>
      <c r="AF900" s="196"/>
    </row>
    <row r="901" spans="29:32" x14ac:dyDescent="0.2">
      <c r="AC901" s="187"/>
      <c r="AD901" s="187"/>
      <c r="AE901" s="187"/>
      <c r="AF901" s="196"/>
    </row>
    <row r="902" spans="29:32" x14ac:dyDescent="0.2">
      <c r="AC902" s="187"/>
      <c r="AD902" s="187"/>
      <c r="AE902" s="187"/>
      <c r="AF902" s="196"/>
    </row>
    <row r="903" spans="29:32" x14ac:dyDescent="0.2">
      <c r="AC903" s="187"/>
      <c r="AD903" s="187"/>
      <c r="AE903" s="187"/>
      <c r="AF903" s="196"/>
    </row>
    <row r="904" spans="29:32" x14ac:dyDescent="0.2">
      <c r="AC904" s="187"/>
      <c r="AD904" s="187"/>
      <c r="AE904" s="187"/>
      <c r="AF904" s="196"/>
    </row>
    <row r="905" spans="29:32" x14ac:dyDescent="0.2">
      <c r="AC905" s="187"/>
      <c r="AD905" s="187"/>
      <c r="AE905" s="187"/>
      <c r="AF905" s="196"/>
    </row>
    <row r="906" spans="29:32" x14ac:dyDescent="0.2">
      <c r="AC906" s="187"/>
      <c r="AD906" s="187"/>
      <c r="AE906" s="187"/>
      <c r="AF906" s="196"/>
    </row>
    <row r="907" spans="29:32" x14ac:dyDescent="0.2">
      <c r="AC907" s="187"/>
      <c r="AD907" s="187"/>
      <c r="AE907" s="187"/>
      <c r="AF907" s="196"/>
    </row>
    <row r="908" spans="29:32" x14ac:dyDescent="0.2">
      <c r="AC908" s="187"/>
      <c r="AD908" s="187"/>
      <c r="AE908" s="187"/>
      <c r="AF908" s="196"/>
    </row>
    <row r="909" spans="29:32" x14ac:dyDescent="0.2">
      <c r="AC909" s="187"/>
      <c r="AD909" s="187"/>
      <c r="AE909" s="187"/>
      <c r="AF909" s="196"/>
    </row>
    <row r="910" spans="29:32" x14ac:dyDescent="0.2">
      <c r="AC910" s="187"/>
      <c r="AD910" s="187"/>
      <c r="AE910" s="187"/>
      <c r="AF910" s="196"/>
    </row>
    <row r="911" spans="29:32" x14ac:dyDescent="0.2">
      <c r="AC911" s="187"/>
      <c r="AD911" s="187"/>
      <c r="AE911" s="187"/>
      <c r="AF911" s="196"/>
    </row>
    <row r="912" spans="29:32" x14ac:dyDescent="0.2">
      <c r="AC912" s="187"/>
      <c r="AD912" s="187"/>
      <c r="AE912" s="187"/>
      <c r="AF912" s="196"/>
    </row>
    <row r="913" spans="29:32" x14ac:dyDescent="0.2">
      <c r="AC913" s="187"/>
      <c r="AD913" s="187"/>
      <c r="AE913" s="187"/>
      <c r="AF913" s="196"/>
    </row>
    <row r="914" spans="29:32" x14ac:dyDescent="0.2">
      <c r="AC914" s="187"/>
      <c r="AD914" s="187"/>
      <c r="AE914" s="187"/>
      <c r="AF914" s="196"/>
    </row>
    <row r="915" spans="29:32" x14ac:dyDescent="0.2">
      <c r="AC915" s="187"/>
      <c r="AD915" s="187"/>
      <c r="AE915" s="187"/>
      <c r="AF915" s="196"/>
    </row>
    <row r="916" spans="29:32" x14ac:dyDescent="0.2">
      <c r="AC916" s="187"/>
      <c r="AD916" s="187"/>
      <c r="AE916" s="187"/>
      <c r="AF916" s="196"/>
    </row>
    <row r="917" spans="29:32" x14ac:dyDescent="0.2">
      <c r="AC917" s="187"/>
      <c r="AD917" s="187"/>
      <c r="AE917" s="187"/>
      <c r="AF917" s="196"/>
    </row>
    <row r="918" spans="29:32" x14ac:dyDescent="0.2">
      <c r="AC918" s="187"/>
      <c r="AD918" s="187"/>
      <c r="AE918" s="187"/>
      <c r="AF918" s="196"/>
    </row>
    <row r="919" spans="29:32" x14ac:dyDescent="0.2">
      <c r="AC919" s="187"/>
      <c r="AD919" s="187"/>
      <c r="AE919" s="187"/>
      <c r="AF919" s="196"/>
    </row>
    <row r="920" spans="29:32" x14ac:dyDescent="0.2">
      <c r="AC920" s="187"/>
      <c r="AD920" s="187"/>
      <c r="AE920" s="187"/>
      <c r="AF920" s="196"/>
    </row>
    <row r="921" spans="29:32" x14ac:dyDescent="0.2">
      <c r="AC921" s="187"/>
      <c r="AD921" s="187"/>
      <c r="AE921" s="187"/>
      <c r="AF921" s="196"/>
    </row>
    <row r="922" spans="29:32" x14ac:dyDescent="0.2">
      <c r="AC922" s="187"/>
      <c r="AD922" s="187"/>
      <c r="AE922" s="187"/>
      <c r="AF922" s="196"/>
    </row>
    <row r="923" spans="29:32" x14ac:dyDescent="0.2">
      <c r="AC923" s="187"/>
      <c r="AD923" s="187"/>
      <c r="AE923" s="187"/>
      <c r="AF923" s="196"/>
    </row>
    <row r="924" spans="29:32" x14ac:dyDescent="0.2">
      <c r="AC924" s="187"/>
      <c r="AD924" s="187"/>
      <c r="AE924" s="187"/>
      <c r="AF924" s="196"/>
    </row>
    <row r="925" spans="29:32" x14ac:dyDescent="0.2">
      <c r="AC925" s="187"/>
      <c r="AD925" s="187"/>
      <c r="AE925" s="187"/>
      <c r="AF925" s="196"/>
    </row>
    <row r="926" spans="29:32" x14ac:dyDescent="0.2">
      <c r="AC926" s="187"/>
      <c r="AD926" s="187"/>
      <c r="AE926" s="187"/>
      <c r="AF926" s="196"/>
    </row>
    <row r="927" spans="29:32" x14ac:dyDescent="0.2">
      <c r="AC927" s="187"/>
      <c r="AD927" s="187"/>
      <c r="AE927" s="187"/>
      <c r="AF927" s="196"/>
    </row>
    <row r="928" spans="29:32" x14ac:dyDescent="0.2">
      <c r="AC928" s="187"/>
      <c r="AD928" s="187"/>
      <c r="AE928" s="187"/>
      <c r="AF928" s="196"/>
    </row>
    <row r="929" spans="29:33" x14ac:dyDescent="0.2">
      <c r="AC929" s="187"/>
      <c r="AD929" s="187"/>
      <c r="AE929" s="187"/>
      <c r="AF929" s="196"/>
    </row>
    <row r="930" spans="29:33" x14ac:dyDescent="0.2">
      <c r="AC930" s="187"/>
      <c r="AD930" s="187"/>
      <c r="AE930" s="187"/>
      <c r="AF930" s="196"/>
    </row>
    <row r="931" spans="29:33" x14ac:dyDescent="0.2">
      <c r="AC931" s="187"/>
      <c r="AD931" s="187"/>
      <c r="AE931" s="187"/>
      <c r="AF931" s="196"/>
    </row>
    <row r="932" spans="29:33" x14ac:dyDescent="0.2">
      <c r="AC932" s="187"/>
      <c r="AD932" s="187"/>
      <c r="AE932" s="187"/>
      <c r="AF932" s="196"/>
    </row>
    <row r="933" spans="29:33" x14ac:dyDescent="0.2">
      <c r="AC933" s="187"/>
      <c r="AD933" s="187"/>
      <c r="AE933" s="187"/>
      <c r="AF933" s="196"/>
    </row>
    <row r="934" spans="29:33" x14ac:dyDescent="0.2">
      <c r="AC934" s="187"/>
      <c r="AD934" s="187"/>
      <c r="AE934" s="187"/>
      <c r="AF934" s="196"/>
      <c r="AG934" s="19" t="s">
        <v>3841</v>
      </c>
    </row>
    <row r="935" spans="29:33" x14ac:dyDescent="0.2">
      <c r="AC935" s="187"/>
      <c r="AD935" s="187"/>
      <c r="AE935" s="187"/>
      <c r="AF935" s="196"/>
    </row>
    <row r="936" spans="29:33" x14ac:dyDescent="0.2">
      <c r="AC936" s="187"/>
      <c r="AD936" s="187"/>
      <c r="AE936" s="187"/>
      <c r="AF936" s="196"/>
    </row>
    <row r="937" spans="29:33" x14ac:dyDescent="0.2">
      <c r="AC937" s="187"/>
      <c r="AD937" s="187"/>
      <c r="AE937" s="187"/>
      <c r="AF937" s="196"/>
    </row>
    <row r="938" spans="29:33" x14ac:dyDescent="0.2">
      <c r="AC938" s="187"/>
      <c r="AD938" s="187"/>
      <c r="AE938" s="187"/>
      <c r="AF938" s="196"/>
    </row>
    <row r="939" spans="29:33" x14ac:dyDescent="0.2">
      <c r="AC939" s="187"/>
      <c r="AD939" s="187"/>
      <c r="AE939" s="187"/>
      <c r="AF939" s="196"/>
    </row>
    <row r="940" spans="29:33" x14ac:dyDescent="0.2">
      <c r="AC940" s="187"/>
      <c r="AD940" s="187"/>
      <c r="AE940" s="187"/>
      <c r="AF940" s="196"/>
    </row>
    <row r="941" spans="29:33" x14ac:dyDescent="0.2">
      <c r="AC941" s="187"/>
      <c r="AD941" s="187"/>
      <c r="AE941" s="187"/>
      <c r="AF941" s="196"/>
    </row>
    <row r="942" spans="29:33" x14ac:dyDescent="0.2">
      <c r="AC942" s="187"/>
      <c r="AD942" s="187"/>
      <c r="AE942" s="187"/>
      <c r="AF942" s="196"/>
    </row>
    <row r="943" spans="29:33" x14ac:dyDescent="0.2">
      <c r="AC943" s="187"/>
      <c r="AD943" s="187"/>
      <c r="AE943" s="187"/>
      <c r="AF943" s="196"/>
    </row>
    <row r="944" spans="29:33" x14ac:dyDescent="0.2">
      <c r="AC944" s="187"/>
      <c r="AD944" s="187"/>
      <c r="AE944" s="187"/>
      <c r="AF944" s="196"/>
    </row>
    <row r="945" spans="29:32" x14ac:dyDescent="0.2">
      <c r="AC945" s="187"/>
      <c r="AD945" s="187"/>
      <c r="AE945" s="187"/>
      <c r="AF945" s="196"/>
    </row>
    <row r="946" spans="29:32" x14ac:dyDescent="0.2">
      <c r="AC946" s="187"/>
      <c r="AD946" s="187"/>
      <c r="AE946" s="187"/>
      <c r="AF946" s="196"/>
    </row>
    <row r="947" spans="29:32" x14ac:dyDescent="0.2">
      <c r="AC947" s="187"/>
      <c r="AD947" s="187"/>
      <c r="AE947" s="187"/>
      <c r="AF947" s="196"/>
    </row>
    <row r="948" spans="29:32" x14ac:dyDescent="0.2">
      <c r="AC948" s="187"/>
      <c r="AD948" s="187"/>
      <c r="AE948" s="187"/>
      <c r="AF948" s="196"/>
    </row>
    <row r="949" spans="29:32" x14ac:dyDescent="0.2">
      <c r="AC949" s="187"/>
      <c r="AD949" s="187"/>
      <c r="AE949" s="187"/>
      <c r="AF949" s="196"/>
    </row>
    <row r="950" spans="29:32" x14ac:dyDescent="0.2">
      <c r="AC950" s="187"/>
      <c r="AD950" s="187"/>
      <c r="AE950" s="187"/>
      <c r="AF950" s="196"/>
    </row>
    <row r="951" spans="29:32" x14ac:dyDescent="0.2">
      <c r="AC951" s="187"/>
      <c r="AD951" s="187"/>
      <c r="AE951" s="187"/>
      <c r="AF951" s="196"/>
    </row>
    <row r="952" spans="29:32" x14ac:dyDescent="0.2">
      <c r="AC952" s="187"/>
      <c r="AD952" s="187"/>
      <c r="AE952" s="187"/>
      <c r="AF952" s="196"/>
    </row>
    <row r="953" spans="29:32" x14ac:dyDescent="0.2">
      <c r="AC953" s="187"/>
      <c r="AD953" s="187"/>
      <c r="AE953" s="187"/>
      <c r="AF953" s="196"/>
    </row>
    <row r="954" spans="29:32" x14ac:dyDescent="0.2">
      <c r="AC954" s="187"/>
      <c r="AD954" s="187"/>
      <c r="AE954" s="187"/>
      <c r="AF954" s="196"/>
    </row>
    <row r="955" spans="29:32" x14ac:dyDescent="0.2">
      <c r="AC955" s="187"/>
      <c r="AD955" s="187"/>
      <c r="AE955" s="187"/>
      <c r="AF955" s="196"/>
    </row>
    <row r="956" spans="29:32" x14ac:dyDescent="0.2">
      <c r="AC956" s="187"/>
      <c r="AD956" s="187"/>
      <c r="AE956" s="187"/>
      <c r="AF956" s="196"/>
    </row>
    <row r="957" spans="29:32" x14ac:dyDescent="0.2">
      <c r="AC957" s="187"/>
      <c r="AD957" s="187"/>
      <c r="AE957" s="187"/>
      <c r="AF957" s="196"/>
    </row>
    <row r="958" spans="29:32" x14ac:dyDescent="0.2">
      <c r="AC958" s="187"/>
      <c r="AD958" s="187"/>
      <c r="AE958" s="187"/>
      <c r="AF958" s="196"/>
    </row>
    <row r="959" spans="29:32" x14ac:dyDescent="0.2">
      <c r="AC959" s="187"/>
      <c r="AD959" s="187"/>
      <c r="AE959" s="187"/>
      <c r="AF959" s="196"/>
    </row>
    <row r="960" spans="29:32" x14ac:dyDescent="0.2">
      <c r="AC960" s="187"/>
      <c r="AD960" s="187"/>
      <c r="AE960" s="187"/>
      <c r="AF960" s="196"/>
    </row>
    <row r="961" spans="29:33" x14ac:dyDescent="0.2">
      <c r="AC961" s="187"/>
      <c r="AD961" s="187"/>
      <c r="AE961" s="187"/>
      <c r="AF961" s="196"/>
    </row>
    <row r="962" spans="29:33" x14ac:dyDescent="0.2">
      <c r="AC962" s="187"/>
      <c r="AD962" s="187"/>
      <c r="AE962" s="187"/>
      <c r="AF962" s="196"/>
      <c r="AG962" s="19" t="s">
        <v>3841</v>
      </c>
    </row>
    <row r="963" spans="29:33" x14ac:dyDescent="0.2">
      <c r="AC963" s="187"/>
      <c r="AD963" s="187"/>
      <c r="AE963" s="187"/>
      <c r="AF963" s="196"/>
    </row>
    <row r="964" spans="29:33" x14ac:dyDescent="0.2">
      <c r="AC964" s="187"/>
      <c r="AD964" s="187"/>
      <c r="AE964" s="187"/>
      <c r="AF964" s="196"/>
    </row>
    <row r="965" spans="29:33" x14ac:dyDescent="0.2">
      <c r="AC965" s="187"/>
      <c r="AD965" s="187"/>
      <c r="AE965" s="187"/>
      <c r="AF965" s="196"/>
    </row>
    <row r="966" spans="29:33" x14ac:dyDescent="0.2">
      <c r="AC966" s="187"/>
      <c r="AD966" s="187"/>
      <c r="AE966" s="187"/>
      <c r="AF966" s="196"/>
    </row>
    <row r="967" spans="29:33" x14ac:dyDescent="0.2">
      <c r="AC967" s="187"/>
      <c r="AD967" s="187"/>
      <c r="AE967" s="187"/>
      <c r="AF967" s="196"/>
    </row>
    <row r="968" spans="29:33" x14ac:dyDescent="0.2">
      <c r="AC968" s="187"/>
      <c r="AD968" s="187"/>
      <c r="AE968" s="187"/>
      <c r="AF968" s="196"/>
    </row>
    <row r="969" spans="29:33" x14ac:dyDescent="0.2">
      <c r="AC969" s="187"/>
      <c r="AD969" s="187"/>
      <c r="AE969" s="187"/>
      <c r="AF969" s="196"/>
    </row>
    <row r="970" spans="29:33" x14ac:dyDescent="0.2">
      <c r="AC970" s="187"/>
      <c r="AD970" s="187"/>
      <c r="AE970" s="187"/>
      <c r="AF970" s="196"/>
    </row>
    <row r="971" spans="29:33" x14ac:dyDescent="0.2">
      <c r="AC971" s="187"/>
      <c r="AD971" s="187"/>
      <c r="AE971" s="187"/>
      <c r="AF971" s="196"/>
    </row>
    <row r="972" spans="29:33" x14ac:dyDescent="0.2">
      <c r="AC972" s="187"/>
      <c r="AD972" s="187"/>
      <c r="AE972" s="187"/>
      <c r="AF972" s="196"/>
    </row>
    <row r="973" spans="29:33" x14ac:dyDescent="0.2">
      <c r="AC973" s="187"/>
      <c r="AD973" s="187"/>
      <c r="AE973" s="187"/>
      <c r="AF973" s="196"/>
    </row>
    <row r="974" spans="29:33" x14ac:dyDescent="0.2">
      <c r="AC974" s="187"/>
      <c r="AD974" s="187"/>
      <c r="AE974" s="187"/>
      <c r="AF974" s="196"/>
    </row>
    <row r="975" spans="29:33" x14ac:dyDescent="0.2">
      <c r="AC975" s="187"/>
      <c r="AD975" s="187"/>
      <c r="AE975" s="187"/>
      <c r="AF975" s="196"/>
    </row>
    <row r="976" spans="29:33" x14ac:dyDescent="0.2">
      <c r="AC976" s="187"/>
      <c r="AD976" s="187"/>
      <c r="AE976" s="187"/>
      <c r="AF976" s="196"/>
    </row>
    <row r="977" spans="29:33" x14ac:dyDescent="0.2">
      <c r="AC977" s="187"/>
      <c r="AD977" s="187"/>
      <c r="AE977" s="187"/>
      <c r="AF977" s="196"/>
    </row>
    <row r="978" spans="29:33" x14ac:dyDescent="0.2">
      <c r="AC978" s="187"/>
      <c r="AD978" s="187"/>
      <c r="AE978" s="187"/>
      <c r="AF978" s="196"/>
    </row>
    <row r="979" spans="29:33" x14ac:dyDescent="0.2">
      <c r="AC979" s="187"/>
      <c r="AD979" s="187"/>
      <c r="AE979" s="187"/>
      <c r="AF979" s="196"/>
    </row>
    <row r="980" spans="29:33" x14ac:dyDescent="0.2">
      <c r="AC980" s="187"/>
      <c r="AD980" s="187"/>
      <c r="AE980" s="187"/>
      <c r="AF980" s="196"/>
    </row>
    <row r="981" spans="29:33" x14ac:dyDescent="0.2">
      <c r="AC981" s="187"/>
      <c r="AD981" s="187"/>
      <c r="AE981" s="187"/>
      <c r="AF981" s="196"/>
    </row>
    <row r="982" spans="29:33" x14ac:dyDescent="0.2">
      <c r="AC982" s="187"/>
      <c r="AD982" s="187"/>
      <c r="AE982" s="187"/>
      <c r="AF982" s="196"/>
    </row>
    <row r="983" spans="29:33" x14ac:dyDescent="0.2">
      <c r="AC983" s="187"/>
      <c r="AD983" s="187"/>
      <c r="AE983" s="187"/>
      <c r="AF983" s="196"/>
    </row>
    <row r="984" spans="29:33" x14ac:dyDescent="0.2">
      <c r="AC984" s="187"/>
      <c r="AD984" s="187"/>
      <c r="AE984" s="187"/>
      <c r="AF984" s="196"/>
    </row>
    <row r="985" spans="29:33" x14ac:dyDescent="0.2">
      <c r="AC985" s="187"/>
      <c r="AD985" s="187"/>
      <c r="AE985" s="187"/>
      <c r="AF985" s="196"/>
    </row>
    <row r="986" spans="29:33" x14ac:dyDescent="0.2">
      <c r="AC986" s="187"/>
      <c r="AD986" s="187"/>
      <c r="AE986" s="187"/>
      <c r="AF986" s="196"/>
    </row>
    <row r="987" spans="29:33" x14ac:dyDescent="0.2">
      <c r="AC987" s="187"/>
      <c r="AD987" s="187"/>
      <c r="AE987" s="187"/>
      <c r="AF987" s="196"/>
    </row>
    <row r="988" spans="29:33" x14ac:dyDescent="0.2">
      <c r="AC988" s="187"/>
      <c r="AD988" s="187"/>
      <c r="AE988" s="187"/>
      <c r="AF988" s="196"/>
      <c r="AG988" s="19" t="s">
        <v>3841</v>
      </c>
    </row>
    <row r="989" spans="29:33" x14ac:dyDescent="0.2">
      <c r="AC989" s="187"/>
      <c r="AD989" s="187"/>
      <c r="AE989" s="187"/>
      <c r="AF989" s="196"/>
    </row>
    <row r="990" spans="29:33" x14ac:dyDescent="0.2">
      <c r="AC990" s="187"/>
      <c r="AD990" s="187"/>
      <c r="AE990" s="187"/>
      <c r="AF990" s="196"/>
    </row>
    <row r="991" spans="29:33" x14ac:dyDescent="0.2">
      <c r="AC991" s="187"/>
      <c r="AD991" s="187"/>
      <c r="AE991" s="187"/>
      <c r="AF991" s="196"/>
    </row>
    <row r="992" spans="29:33" x14ac:dyDescent="0.2">
      <c r="AC992" s="187"/>
      <c r="AD992" s="187"/>
      <c r="AE992" s="187"/>
      <c r="AF992" s="196"/>
    </row>
    <row r="993" spans="29:32" x14ac:dyDescent="0.2">
      <c r="AC993" s="187"/>
      <c r="AD993" s="187"/>
      <c r="AE993" s="187"/>
      <c r="AF993" s="196"/>
    </row>
    <row r="994" spans="29:32" x14ac:dyDescent="0.2">
      <c r="AC994" s="187"/>
      <c r="AD994" s="187"/>
      <c r="AE994" s="187"/>
      <c r="AF994" s="196"/>
    </row>
    <row r="995" spans="29:32" x14ac:dyDescent="0.2">
      <c r="AC995" s="187"/>
      <c r="AD995" s="187"/>
      <c r="AE995" s="187"/>
      <c r="AF995" s="196"/>
    </row>
    <row r="996" spans="29:32" x14ac:dyDescent="0.2">
      <c r="AC996" s="187"/>
      <c r="AD996" s="187"/>
      <c r="AE996" s="187"/>
      <c r="AF996" s="196"/>
    </row>
    <row r="997" spans="29:32" x14ac:dyDescent="0.2">
      <c r="AC997" s="187"/>
      <c r="AD997" s="187"/>
      <c r="AE997" s="187"/>
      <c r="AF997" s="196"/>
    </row>
    <row r="998" spans="29:32" x14ac:dyDescent="0.2">
      <c r="AC998" s="187"/>
      <c r="AD998" s="187"/>
      <c r="AE998" s="187"/>
      <c r="AF998" s="196"/>
    </row>
    <row r="999" spans="29:32" x14ac:dyDescent="0.2">
      <c r="AC999" s="187"/>
      <c r="AD999" s="187"/>
      <c r="AE999" s="187"/>
      <c r="AF999" s="196"/>
    </row>
    <row r="1000" spans="29:32" x14ac:dyDescent="0.2">
      <c r="AC1000" s="187"/>
      <c r="AD1000" s="187"/>
      <c r="AE1000" s="187"/>
      <c r="AF1000" s="196"/>
    </row>
    <row r="1001" spans="29:32" x14ac:dyDescent="0.2">
      <c r="AC1001" s="187"/>
      <c r="AD1001" s="187"/>
      <c r="AE1001" s="187"/>
      <c r="AF1001" s="196"/>
    </row>
    <row r="1002" spans="29:32" x14ac:dyDescent="0.2">
      <c r="AC1002" s="187"/>
      <c r="AD1002" s="187"/>
      <c r="AE1002" s="187"/>
      <c r="AF1002" s="196"/>
    </row>
    <row r="1003" spans="29:32" x14ac:dyDescent="0.2">
      <c r="AC1003" s="187"/>
      <c r="AD1003" s="187"/>
      <c r="AE1003" s="187"/>
      <c r="AF1003" s="196"/>
    </row>
    <row r="1004" spans="29:32" x14ac:dyDescent="0.2">
      <c r="AC1004" s="187"/>
      <c r="AD1004" s="187"/>
      <c r="AE1004" s="187"/>
      <c r="AF1004" s="196"/>
    </row>
    <row r="1005" spans="29:32" x14ac:dyDescent="0.2">
      <c r="AC1005" s="187"/>
      <c r="AD1005" s="187"/>
      <c r="AE1005" s="187"/>
      <c r="AF1005" s="196"/>
    </row>
    <row r="1006" spans="29:32" x14ac:dyDescent="0.2">
      <c r="AC1006" s="187"/>
      <c r="AD1006" s="187"/>
      <c r="AE1006" s="187"/>
      <c r="AF1006" s="196"/>
    </row>
    <row r="1007" spans="29:32" x14ac:dyDescent="0.2">
      <c r="AC1007" s="187"/>
      <c r="AD1007" s="187"/>
      <c r="AE1007" s="187"/>
      <c r="AF1007" s="196"/>
    </row>
    <row r="1008" spans="29:32" x14ac:dyDescent="0.2">
      <c r="AC1008" s="187"/>
      <c r="AD1008" s="187"/>
      <c r="AE1008" s="187"/>
      <c r="AF1008" s="196"/>
    </row>
    <row r="1009" spans="29:32" x14ac:dyDescent="0.2">
      <c r="AC1009" s="187"/>
      <c r="AD1009" s="187"/>
      <c r="AE1009" s="187"/>
      <c r="AF1009" s="196"/>
    </row>
    <row r="1010" spans="29:32" x14ac:dyDescent="0.2">
      <c r="AC1010" s="187"/>
      <c r="AD1010" s="187"/>
      <c r="AE1010" s="187"/>
      <c r="AF1010" s="196"/>
    </row>
    <row r="1011" spans="29:32" x14ac:dyDescent="0.2">
      <c r="AC1011" s="187"/>
      <c r="AD1011" s="187"/>
      <c r="AE1011" s="187"/>
      <c r="AF1011" s="196"/>
    </row>
    <row r="1012" spans="29:32" x14ac:dyDescent="0.2">
      <c r="AC1012" s="187"/>
      <c r="AD1012" s="187"/>
      <c r="AE1012" s="187"/>
      <c r="AF1012" s="196"/>
    </row>
    <row r="1013" spans="29:32" x14ac:dyDescent="0.2">
      <c r="AC1013" s="187"/>
      <c r="AD1013" s="187"/>
      <c r="AE1013" s="187"/>
      <c r="AF1013" s="196"/>
    </row>
    <row r="1014" spans="29:32" x14ac:dyDescent="0.2">
      <c r="AC1014" s="187"/>
      <c r="AD1014" s="187"/>
      <c r="AE1014" s="187"/>
      <c r="AF1014" s="196"/>
    </row>
    <row r="1015" spans="29:32" x14ac:dyDescent="0.2">
      <c r="AC1015" s="187"/>
      <c r="AD1015" s="187"/>
      <c r="AE1015" s="187"/>
      <c r="AF1015" s="196"/>
    </row>
    <row r="1016" spans="29:32" x14ac:dyDescent="0.2">
      <c r="AC1016" s="187"/>
      <c r="AD1016" s="187"/>
      <c r="AE1016" s="187"/>
      <c r="AF1016" s="196"/>
    </row>
    <row r="1017" spans="29:32" x14ac:dyDescent="0.2">
      <c r="AC1017" s="187"/>
      <c r="AD1017" s="187"/>
      <c r="AE1017" s="187"/>
      <c r="AF1017" s="196"/>
    </row>
    <row r="1018" spans="29:32" x14ac:dyDescent="0.2">
      <c r="AC1018" s="187"/>
      <c r="AD1018" s="187"/>
      <c r="AE1018" s="187"/>
      <c r="AF1018" s="196"/>
    </row>
    <row r="1019" spans="29:32" x14ac:dyDescent="0.2">
      <c r="AC1019" s="187"/>
      <c r="AD1019" s="187"/>
      <c r="AE1019" s="187"/>
      <c r="AF1019" s="196"/>
    </row>
    <row r="1020" spans="29:32" x14ac:dyDescent="0.2">
      <c r="AC1020" s="187"/>
      <c r="AD1020" s="187"/>
      <c r="AE1020" s="187"/>
      <c r="AF1020" s="196"/>
    </row>
  </sheetData>
  <mergeCells count="2">
    <mergeCell ref="P273:P289"/>
    <mergeCell ref="A261:H26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724B6-9DF5-4D3B-B360-86C189AD9FED}">
  <dimension ref="A1:Q252"/>
  <sheetViews>
    <sheetView showGridLines="0" topLeftCell="H1" workbookViewId="0">
      <selection sqref="A1:P1"/>
    </sheetView>
  </sheetViews>
  <sheetFormatPr baseColWidth="10" defaultColWidth="9" defaultRowHeight="16" x14ac:dyDescent="0.2"/>
  <cols>
    <col min="1" max="1" width="17.1640625" style="19" bestFit="1" customWidth="1"/>
    <col min="2" max="2" width="41.5" style="19" bestFit="1" customWidth="1"/>
    <col min="3" max="3" width="20.1640625" style="19" bestFit="1" customWidth="1"/>
    <col min="4" max="4" width="21.33203125" style="19" bestFit="1" customWidth="1"/>
    <col min="5" max="5" width="18.5" style="19" customWidth="1"/>
    <col min="6" max="6" width="9.5" style="19" customWidth="1"/>
    <col min="7" max="7" width="10.6640625" style="19" customWidth="1"/>
    <col min="8" max="8" width="21.33203125" style="19" bestFit="1" customWidth="1"/>
    <col min="9" max="9" width="20" style="19" bestFit="1" customWidth="1"/>
    <col min="10" max="10" width="19.83203125" style="19" bestFit="1" customWidth="1"/>
    <col min="11" max="11" width="45.5" style="19" bestFit="1" customWidth="1"/>
    <col min="12" max="12" width="20.1640625" style="19" bestFit="1" customWidth="1"/>
    <col min="13" max="13" width="21" style="19" bestFit="1" customWidth="1"/>
    <col min="14" max="14" width="18.5" style="19" customWidth="1"/>
    <col min="15" max="16" width="9" style="19"/>
    <col min="17" max="17" width="15.6640625" style="19" customWidth="1"/>
    <col min="18" max="18" width="9" style="19"/>
    <col min="19" max="19" width="19" style="19" customWidth="1"/>
    <col min="20" max="16384" width="9" style="19"/>
  </cols>
  <sheetData>
    <row r="1" spans="1:16" x14ac:dyDescent="0.2">
      <c r="A1" s="389" t="s">
        <v>0</v>
      </c>
      <c r="B1" s="389" t="s">
        <v>4541</v>
      </c>
      <c r="C1" s="389" t="s">
        <v>2</v>
      </c>
      <c r="D1" s="389" t="s">
        <v>566</v>
      </c>
      <c r="E1" s="389" t="s">
        <v>3896</v>
      </c>
      <c r="F1" s="389" t="s">
        <v>3460</v>
      </c>
      <c r="G1" s="389" t="s">
        <v>565</v>
      </c>
      <c r="H1" s="389" t="s">
        <v>4543</v>
      </c>
      <c r="I1" s="389" t="s">
        <v>4544</v>
      </c>
      <c r="J1" s="392" t="s">
        <v>0</v>
      </c>
      <c r="K1" s="389" t="s">
        <v>4541</v>
      </c>
      <c r="L1" s="389" t="s">
        <v>2</v>
      </c>
      <c r="M1" s="389" t="s">
        <v>566</v>
      </c>
      <c r="N1" s="389" t="s">
        <v>3896</v>
      </c>
      <c r="O1" s="393" t="s">
        <v>3463</v>
      </c>
      <c r="P1" s="394"/>
    </row>
    <row r="2" spans="1:16" ht="17" x14ac:dyDescent="0.2">
      <c r="A2" s="22" t="s">
        <v>14</v>
      </c>
      <c r="B2" s="22" t="s">
        <v>15</v>
      </c>
      <c r="C2" s="22" t="s">
        <v>5</v>
      </c>
      <c r="D2" s="100">
        <v>23206141.960000001</v>
      </c>
      <c r="E2" s="123">
        <f>LN(D2)</f>
        <v>16.959927541254352</v>
      </c>
      <c r="F2" s="48"/>
      <c r="G2" s="45">
        <v>2020</v>
      </c>
      <c r="H2" s="101">
        <f>D2*0.9</f>
        <v>20885527.764000002</v>
      </c>
      <c r="I2" s="99">
        <f>D2*1.1</f>
        <v>25526756.156000003</v>
      </c>
      <c r="J2" s="16" t="s">
        <v>3464</v>
      </c>
      <c r="K2" s="17" t="s">
        <v>3465</v>
      </c>
      <c r="L2" s="17" t="s">
        <v>5</v>
      </c>
      <c r="M2" s="99">
        <v>23260000</v>
      </c>
      <c r="N2" s="124">
        <f>LN(M2)</f>
        <v>16.962245705054791</v>
      </c>
      <c r="O2" s="125" t="str">
        <f t="shared" ref="O2:O65" si="0">IF(AND(M2&gt;H2,M2&lt;I2),"YES","NO")</f>
        <v>YES</v>
      </c>
      <c r="P2" s="46">
        <f>IF(O2="YES",1,0)</f>
        <v>1</v>
      </c>
    </row>
    <row r="3" spans="1:16" ht="17" x14ac:dyDescent="0.2">
      <c r="A3" s="22" t="s">
        <v>6</v>
      </c>
      <c r="B3" s="22" t="s">
        <v>7</v>
      </c>
      <c r="C3" s="22" t="s">
        <v>5</v>
      </c>
      <c r="D3" s="100">
        <v>88153370.769999996</v>
      </c>
      <c r="E3" s="123">
        <f t="shared" ref="E3:E70" si="1">LN(D3)</f>
        <v>18.29458870510145</v>
      </c>
      <c r="F3" s="48"/>
      <c r="G3" s="45">
        <v>2019</v>
      </c>
      <c r="H3" s="101">
        <f t="shared" ref="H3:H69" si="2">D3*0.9</f>
        <v>79338033.693000004</v>
      </c>
      <c r="I3" s="99">
        <f t="shared" ref="I3:I69" si="3">D3*1.1</f>
        <v>96968707.847000003</v>
      </c>
      <c r="J3" s="16" t="s">
        <v>3897</v>
      </c>
      <c r="K3" s="17" t="s">
        <v>3898</v>
      </c>
      <c r="L3" s="22" t="s">
        <v>5</v>
      </c>
      <c r="M3" s="99">
        <v>138370000</v>
      </c>
      <c r="N3" s="124">
        <f t="shared" ref="N3:N70" si="4">LN(M3)</f>
        <v>18.745441814645567</v>
      </c>
      <c r="O3" s="125" t="str">
        <f t="shared" si="0"/>
        <v>NO</v>
      </c>
      <c r="P3" s="46">
        <f t="shared" ref="P3:P66" si="5">IF(O3="YES",1,0)</f>
        <v>0</v>
      </c>
    </row>
    <row r="4" spans="1:16" ht="17" x14ac:dyDescent="0.2">
      <c r="A4" s="22" t="s">
        <v>3</v>
      </c>
      <c r="B4" s="22" t="s">
        <v>4</v>
      </c>
      <c r="C4" s="22" t="s">
        <v>5</v>
      </c>
      <c r="D4" s="100">
        <v>214397032.59999999</v>
      </c>
      <c r="E4" s="123">
        <f t="shared" si="1"/>
        <v>19.183340146580065</v>
      </c>
      <c r="F4" s="48"/>
      <c r="G4" s="45"/>
      <c r="H4" s="101">
        <f t="shared" si="2"/>
        <v>192957329.34</v>
      </c>
      <c r="I4" s="99">
        <f t="shared" si="3"/>
        <v>235836735.86000001</v>
      </c>
      <c r="J4" s="16" t="s">
        <v>3468</v>
      </c>
      <c r="K4" s="17" t="s">
        <v>3469</v>
      </c>
      <c r="L4" s="22" t="s">
        <v>5</v>
      </c>
      <c r="M4" s="99">
        <v>206930000</v>
      </c>
      <c r="N4" s="124">
        <f t="shared" si="4"/>
        <v>19.147891129788011</v>
      </c>
      <c r="O4" s="125" t="str">
        <f t="shared" si="0"/>
        <v>YES</v>
      </c>
      <c r="P4" s="46">
        <f t="shared" si="5"/>
        <v>1</v>
      </c>
    </row>
    <row r="5" spans="1:16" ht="17" x14ac:dyDescent="0.2">
      <c r="A5" s="22" t="s">
        <v>8</v>
      </c>
      <c r="B5" s="22" t="s">
        <v>9</v>
      </c>
      <c r="C5" s="22" t="s">
        <v>5</v>
      </c>
      <c r="D5" s="100">
        <v>31323468059</v>
      </c>
      <c r="E5" s="123">
        <f t="shared" si="1"/>
        <v>24.167633431792044</v>
      </c>
      <c r="F5" s="48"/>
      <c r="G5" s="45"/>
      <c r="H5" s="101">
        <f t="shared" si="2"/>
        <v>28191121253.100002</v>
      </c>
      <c r="I5" s="99">
        <f t="shared" si="3"/>
        <v>34455814864.900002</v>
      </c>
      <c r="J5" s="16" t="s">
        <v>3470</v>
      </c>
      <c r="K5" s="17" t="s">
        <v>3471</v>
      </c>
      <c r="L5" s="17" t="s">
        <v>5</v>
      </c>
      <c r="M5" s="99">
        <v>26560000000</v>
      </c>
      <c r="N5" s="124">
        <f t="shared" si="4"/>
        <v>24.002672161554646</v>
      </c>
      <c r="O5" s="125" t="str">
        <f t="shared" si="0"/>
        <v>NO</v>
      </c>
      <c r="P5" s="46">
        <f t="shared" si="5"/>
        <v>0</v>
      </c>
    </row>
    <row r="6" spans="1:16" ht="17" x14ac:dyDescent="0.2">
      <c r="A6" s="22" t="s">
        <v>10</v>
      </c>
      <c r="B6" s="22" t="s">
        <v>11</v>
      </c>
      <c r="C6" s="22" t="s">
        <v>5</v>
      </c>
      <c r="D6" s="100">
        <v>4551934986</v>
      </c>
      <c r="E6" s="123">
        <f t="shared" si="1"/>
        <v>22.238818251155262</v>
      </c>
      <c r="F6" s="48"/>
      <c r="G6" s="45"/>
      <c r="H6" s="101">
        <f t="shared" si="2"/>
        <v>4096741487.4000001</v>
      </c>
      <c r="I6" s="99">
        <f t="shared" si="3"/>
        <v>5007128484.6000004</v>
      </c>
      <c r="J6" s="16" t="s">
        <v>3473</v>
      </c>
      <c r="K6" s="17" t="s">
        <v>3474</v>
      </c>
      <c r="L6" s="17" t="s">
        <v>5</v>
      </c>
      <c r="M6" s="99">
        <v>4620000000</v>
      </c>
      <c r="N6" s="124">
        <f t="shared" si="4"/>
        <v>22.253660542040059</v>
      </c>
      <c r="O6" s="125" t="str">
        <f t="shared" si="0"/>
        <v>YES</v>
      </c>
      <c r="P6" s="46">
        <f t="shared" si="5"/>
        <v>1</v>
      </c>
    </row>
    <row r="7" spans="1:16" ht="17" x14ac:dyDescent="0.2">
      <c r="A7" s="22" t="s">
        <v>12</v>
      </c>
      <c r="B7" s="22" t="s">
        <v>13</v>
      </c>
      <c r="C7" s="22" t="s">
        <v>5</v>
      </c>
      <c r="D7" s="100">
        <v>676228782.39999998</v>
      </c>
      <c r="E7" s="123">
        <f t="shared" si="1"/>
        <v>20.332042012253819</v>
      </c>
      <c r="F7" s="48"/>
      <c r="G7" s="45"/>
      <c r="H7" s="101">
        <f t="shared" si="2"/>
        <v>608605904.15999997</v>
      </c>
      <c r="I7" s="99">
        <f t="shared" si="3"/>
        <v>743851660.63999999</v>
      </c>
      <c r="J7" s="16" t="s">
        <v>3475</v>
      </c>
      <c r="K7" s="17" t="s">
        <v>3476</v>
      </c>
      <c r="L7" s="22" t="s">
        <v>5</v>
      </c>
      <c r="M7" s="99">
        <v>635080000</v>
      </c>
      <c r="N7" s="124">
        <f t="shared" si="4"/>
        <v>20.269261533173584</v>
      </c>
      <c r="O7" s="125" t="str">
        <f t="shared" si="0"/>
        <v>YES</v>
      </c>
      <c r="P7" s="46">
        <f t="shared" si="5"/>
        <v>1</v>
      </c>
    </row>
    <row r="8" spans="1:16" ht="17" x14ac:dyDescent="0.2">
      <c r="A8" s="22" t="s">
        <v>524</v>
      </c>
      <c r="B8" s="22" t="s">
        <v>3477</v>
      </c>
      <c r="C8" s="22" t="s">
        <v>5</v>
      </c>
      <c r="D8" s="100">
        <v>970229000</v>
      </c>
      <c r="E8" s="123">
        <f t="shared" si="1"/>
        <v>20.693042684072847</v>
      </c>
      <c r="F8" s="45">
        <v>2019</v>
      </c>
      <c r="G8" s="45"/>
      <c r="H8" s="101">
        <f t="shared" si="2"/>
        <v>873206100</v>
      </c>
      <c r="I8" s="99">
        <f t="shared" si="3"/>
        <v>1067251900.0000001</v>
      </c>
      <c r="J8" s="21" t="s">
        <v>640</v>
      </c>
      <c r="K8" s="22" t="s">
        <v>641</v>
      </c>
      <c r="L8" s="22" t="s">
        <v>5</v>
      </c>
      <c r="M8" s="99">
        <v>982460000</v>
      </c>
      <c r="N8" s="124">
        <f t="shared" si="4"/>
        <v>20.705570188410721</v>
      </c>
      <c r="O8" s="125" t="str">
        <f t="shared" si="0"/>
        <v>YES</v>
      </c>
      <c r="P8" s="46">
        <f t="shared" si="5"/>
        <v>1</v>
      </c>
    </row>
    <row r="9" spans="1:16" ht="17" x14ac:dyDescent="0.2">
      <c r="A9" s="22" t="s">
        <v>573</v>
      </c>
      <c r="B9" s="22" t="s">
        <v>3478</v>
      </c>
      <c r="C9" s="22" t="s">
        <v>5</v>
      </c>
      <c r="D9" s="100">
        <v>8063126000</v>
      </c>
      <c r="E9" s="123">
        <f t="shared" si="1"/>
        <v>22.810567159465062</v>
      </c>
      <c r="F9" s="45">
        <v>2019</v>
      </c>
      <c r="G9" s="45"/>
      <c r="H9" s="101">
        <f t="shared" si="2"/>
        <v>7256813400</v>
      </c>
      <c r="I9" s="99">
        <f t="shared" si="3"/>
        <v>8869438600</v>
      </c>
      <c r="J9" s="21" t="s">
        <v>2657</v>
      </c>
      <c r="K9" s="22" t="s">
        <v>2658</v>
      </c>
      <c r="L9" s="22" t="s">
        <v>5</v>
      </c>
      <c r="M9" s="99">
        <v>8390000000</v>
      </c>
      <c r="N9" s="124">
        <f t="shared" si="4"/>
        <v>22.850306357425527</v>
      </c>
      <c r="O9" s="125" t="str">
        <f t="shared" si="0"/>
        <v>YES</v>
      </c>
      <c r="P9" s="46">
        <f t="shared" si="5"/>
        <v>1</v>
      </c>
    </row>
    <row r="10" spans="1:16" ht="17" x14ac:dyDescent="0.2">
      <c r="A10" s="22" t="s">
        <v>16</v>
      </c>
      <c r="B10" s="22" t="s">
        <v>17</v>
      </c>
      <c r="C10" s="22" t="s">
        <v>18</v>
      </c>
      <c r="D10" s="100">
        <v>84192064.349999994</v>
      </c>
      <c r="E10" s="123">
        <f t="shared" si="1"/>
        <v>18.248611227146267</v>
      </c>
      <c r="F10" s="45"/>
      <c r="G10" s="45"/>
      <c r="H10" s="101">
        <f t="shared" si="2"/>
        <v>75772857.914999992</v>
      </c>
      <c r="I10" s="99">
        <f t="shared" si="3"/>
        <v>92611270.784999996</v>
      </c>
      <c r="J10" s="16" t="s">
        <v>3479</v>
      </c>
      <c r="K10" s="17" t="s">
        <v>3480</v>
      </c>
      <c r="L10" s="17" t="s">
        <v>18</v>
      </c>
      <c r="M10" s="99">
        <v>85910000</v>
      </c>
      <c r="N10" s="124">
        <f t="shared" si="4"/>
        <v>18.26881079461424</v>
      </c>
      <c r="O10" s="125" t="str">
        <f t="shared" si="0"/>
        <v>YES</v>
      </c>
      <c r="P10" s="46">
        <f t="shared" si="5"/>
        <v>1</v>
      </c>
    </row>
    <row r="11" spans="1:16" ht="17" x14ac:dyDescent="0.2">
      <c r="A11" s="22" t="s">
        <v>19</v>
      </c>
      <c r="B11" s="22" t="s">
        <v>20</v>
      </c>
      <c r="C11" s="22" t="s">
        <v>18</v>
      </c>
      <c r="D11" s="100">
        <v>609638865.60000002</v>
      </c>
      <c r="E11" s="123">
        <f t="shared" si="1"/>
        <v>20.228377316209901</v>
      </c>
      <c r="F11" s="45"/>
      <c r="G11" s="45">
        <v>2018</v>
      </c>
      <c r="H11" s="101">
        <f t="shared" si="2"/>
        <v>548674979.04000008</v>
      </c>
      <c r="I11" s="99">
        <f t="shared" si="3"/>
        <v>670602752.16000009</v>
      </c>
      <c r="J11" s="16" t="s">
        <v>3481</v>
      </c>
      <c r="K11" s="17" t="s">
        <v>755</v>
      </c>
      <c r="L11" s="22" t="s">
        <v>18</v>
      </c>
      <c r="M11" s="99">
        <v>608560000</v>
      </c>
      <c r="N11" s="124">
        <f t="shared" si="4"/>
        <v>20.226606068653322</v>
      </c>
      <c r="O11" s="125" t="str">
        <f t="shared" si="0"/>
        <v>YES</v>
      </c>
      <c r="P11" s="46">
        <f t="shared" si="5"/>
        <v>1</v>
      </c>
    </row>
    <row r="12" spans="1:16" ht="17" x14ac:dyDescent="0.2">
      <c r="A12" s="22" t="s">
        <v>21</v>
      </c>
      <c r="B12" s="22" t="s">
        <v>22</v>
      </c>
      <c r="C12" s="22" t="s">
        <v>18</v>
      </c>
      <c r="D12" s="100">
        <v>225634446.09999999</v>
      </c>
      <c r="E12" s="123">
        <f t="shared" si="1"/>
        <v>19.234426752546238</v>
      </c>
      <c r="F12" s="45"/>
      <c r="G12" s="45">
        <v>2015</v>
      </c>
      <c r="H12" s="101">
        <f t="shared" si="2"/>
        <v>203071001.49000001</v>
      </c>
      <c r="I12" s="99">
        <f t="shared" si="3"/>
        <v>248197890.71000001</v>
      </c>
      <c r="J12" s="16" t="s">
        <v>3482</v>
      </c>
      <c r="K12" s="17" t="s">
        <v>881</v>
      </c>
      <c r="L12" s="22" t="s">
        <v>18</v>
      </c>
      <c r="M12" s="99">
        <v>222080000</v>
      </c>
      <c r="N12" s="124">
        <f t="shared" si="4"/>
        <v>19.218548235282714</v>
      </c>
      <c r="O12" s="125" t="str">
        <f t="shared" si="0"/>
        <v>YES</v>
      </c>
      <c r="P12" s="46">
        <f t="shared" si="5"/>
        <v>1</v>
      </c>
    </row>
    <row r="13" spans="1:16" ht="17" x14ac:dyDescent="0.2">
      <c r="A13" s="22" t="s">
        <v>27</v>
      </c>
      <c r="B13" s="22" t="s">
        <v>28</v>
      </c>
      <c r="C13" s="22" t="s">
        <v>18</v>
      </c>
      <c r="D13" s="100">
        <v>70110466.609999999</v>
      </c>
      <c r="E13" s="123">
        <f t="shared" si="1"/>
        <v>18.065582650559662</v>
      </c>
      <c r="F13" s="45"/>
      <c r="G13" s="45"/>
      <c r="H13" s="101">
        <f t="shared" si="2"/>
        <v>63099419.949000001</v>
      </c>
      <c r="I13" s="99">
        <f t="shared" si="3"/>
        <v>77121513.271000013</v>
      </c>
      <c r="J13" s="16" t="s">
        <v>3483</v>
      </c>
      <c r="K13" s="17" t="s">
        <v>3484</v>
      </c>
      <c r="L13" s="22" t="s">
        <v>18</v>
      </c>
      <c r="M13" s="99">
        <v>70460000</v>
      </c>
      <c r="N13" s="124">
        <f t="shared" si="4"/>
        <v>18.070555730877366</v>
      </c>
      <c r="O13" s="125" t="str">
        <f t="shared" si="0"/>
        <v>YES</v>
      </c>
      <c r="P13" s="46">
        <f t="shared" si="5"/>
        <v>1</v>
      </c>
    </row>
    <row r="14" spans="1:16" ht="17" x14ac:dyDescent="0.2">
      <c r="A14" s="22" t="s">
        <v>29</v>
      </c>
      <c r="B14" s="22" t="s">
        <v>30</v>
      </c>
      <c r="C14" s="22" t="s">
        <v>18</v>
      </c>
      <c r="D14" s="100">
        <v>7181937232</v>
      </c>
      <c r="E14" s="123">
        <f t="shared" si="1"/>
        <v>22.694834993085266</v>
      </c>
      <c r="F14" s="45"/>
      <c r="G14" s="45">
        <v>2016</v>
      </c>
      <c r="H14" s="101">
        <f t="shared" si="2"/>
        <v>6463743508.8000002</v>
      </c>
      <c r="I14" s="99">
        <f t="shared" si="3"/>
        <v>7900130955.2000008</v>
      </c>
      <c r="J14" s="16" t="s">
        <v>3485</v>
      </c>
      <c r="K14" s="17" t="s">
        <v>3486</v>
      </c>
      <c r="L14" s="22" t="s">
        <v>18</v>
      </c>
      <c r="M14" s="99">
        <v>6270000000</v>
      </c>
      <c r="N14" s="124">
        <f t="shared" si="4"/>
        <v>22.559042191591242</v>
      </c>
      <c r="O14" s="125" t="str">
        <f t="shared" si="0"/>
        <v>NO</v>
      </c>
      <c r="P14" s="46">
        <f t="shared" si="5"/>
        <v>0</v>
      </c>
    </row>
    <row r="15" spans="1:16" ht="17" x14ac:dyDescent="0.2">
      <c r="A15" s="22" t="s">
        <v>25</v>
      </c>
      <c r="B15" s="22" t="s">
        <v>26</v>
      </c>
      <c r="C15" s="22" t="s">
        <v>18</v>
      </c>
      <c r="D15" s="100">
        <v>107739636.2</v>
      </c>
      <c r="E15" s="123">
        <f t="shared" si="1"/>
        <v>18.495228098563476</v>
      </c>
      <c r="F15" s="45"/>
      <c r="G15" s="45"/>
      <c r="H15" s="101">
        <f t="shared" si="2"/>
        <v>96965672.579999998</v>
      </c>
      <c r="I15" s="99">
        <f t="shared" si="3"/>
        <v>118513599.82000001</v>
      </c>
      <c r="J15" s="16" t="s">
        <v>3899</v>
      </c>
      <c r="K15" s="17" t="s">
        <v>3900</v>
      </c>
      <c r="L15" s="22" t="s">
        <v>18</v>
      </c>
      <c r="M15" s="99">
        <v>93480000</v>
      </c>
      <c r="N15" s="124">
        <f t="shared" si="4"/>
        <v>18.353258067634933</v>
      </c>
      <c r="O15" s="125" t="str">
        <f t="shared" si="0"/>
        <v>NO</v>
      </c>
      <c r="P15" s="46">
        <f t="shared" si="5"/>
        <v>0</v>
      </c>
    </row>
    <row r="16" spans="1:16" ht="17" x14ac:dyDescent="0.2">
      <c r="A16" s="22" t="s">
        <v>415</v>
      </c>
      <c r="B16" s="22" t="s">
        <v>416</v>
      </c>
      <c r="C16" s="22" t="s">
        <v>18</v>
      </c>
      <c r="D16" s="100">
        <v>1363858000</v>
      </c>
      <c r="E16" s="123">
        <f t="shared" si="1"/>
        <v>21.033583285376473</v>
      </c>
      <c r="F16" s="45">
        <v>2014</v>
      </c>
      <c r="G16" s="45"/>
      <c r="H16" s="101">
        <f t="shared" si="2"/>
        <v>1227472200</v>
      </c>
      <c r="I16" s="99">
        <f t="shared" si="3"/>
        <v>1500243800.0000002</v>
      </c>
      <c r="J16" s="16" t="s">
        <v>3489</v>
      </c>
      <c r="K16" s="17" t="s">
        <v>739</v>
      </c>
      <c r="L16" s="22" t="s">
        <v>18</v>
      </c>
      <c r="M16" s="99">
        <v>1210000000</v>
      </c>
      <c r="N16" s="124">
        <f t="shared" si="4"/>
        <v>20.913886196555062</v>
      </c>
      <c r="O16" s="125" t="str">
        <f t="shared" si="0"/>
        <v>NO</v>
      </c>
      <c r="P16" s="46">
        <f t="shared" si="5"/>
        <v>0</v>
      </c>
    </row>
    <row r="17" spans="1:16" ht="17" x14ac:dyDescent="0.2">
      <c r="A17" s="22" t="s">
        <v>3490</v>
      </c>
      <c r="B17" s="22" t="s">
        <v>440</v>
      </c>
      <c r="C17" s="22" t="s">
        <v>18</v>
      </c>
      <c r="D17" s="100">
        <v>140653000</v>
      </c>
      <c r="E17" s="123">
        <f t="shared" si="1"/>
        <v>18.761806422214082</v>
      </c>
      <c r="F17" s="45">
        <v>2015</v>
      </c>
      <c r="G17" s="45"/>
      <c r="H17" s="101">
        <f t="shared" si="2"/>
        <v>126587700</v>
      </c>
      <c r="I17" s="99">
        <f t="shared" si="3"/>
        <v>154718300</v>
      </c>
      <c r="J17" s="16" t="s">
        <v>3491</v>
      </c>
      <c r="K17" s="17" t="s">
        <v>3492</v>
      </c>
      <c r="L17" s="22" t="s">
        <v>18</v>
      </c>
      <c r="M17" s="99">
        <v>138290000</v>
      </c>
      <c r="N17" s="124">
        <f t="shared" si="4"/>
        <v>18.744863487440842</v>
      </c>
      <c r="O17" s="125" t="str">
        <f t="shared" si="0"/>
        <v>YES</v>
      </c>
      <c r="P17" s="46">
        <f t="shared" si="5"/>
        <v>1</v>
      </c>
    </row>
    <row r="18" spans="1:16" ht="17" x14ac:dyDescent="0.2">
      <c r="A18" s="22" t="s">
        <v>3493</v>
      </c>
      <c r="B18" s="22" t="s">
        <v>442</v>
      </c>
      <c r="C18" s="22" t="s">
        <v>18</v>
      </c>
      <c r="D18" s="100">
        <v>814603000</v>
      </c>
      <c r="E18" s="123">
        <f t="shared" si="1"/>
        <v>20.518211435960904</v>
      </c>
      <c r="F18" s="45">
        <v>2015</v>
      </c>
      <c r="G18" s="45"/>
      <c r="H18" s="101">
        <f t="shared" si="2"/>
        <v>733142700</v>
      </c>
      <c r="I18" s="99">
        <f t="shared" si="3"/>
        <v>896063300.00000012</v>
      </c>
      <c r="J18" s="16" t="s">
        <v>3494</v>
      </c>
      <c r="K18" s="17" t="s">
        <v>3495</v>
      </c>
      <c r="L18" s="22" t="s">
        <v>18</v>
      </c>
      <c r="M18" s="99">
        <v>756790000</v>
      </c>
      <c r="N18" s="124">
        <f t="shared" si="4"/>
        <v>20.444596362083988</v>
      </c>
      <c r="O18" s="125" t="str">
        <f t="shared" si="0"/>
        <v>YES</v>
      </c>
      <c r="P18" s="46">
        <f t="shared" si="5"/>
        <v>1</v>
      </c>
    </row>
    <row r="19" spans="1:16" ht="17" x14ac:dyDescent="0.2">
      <c r="A19" s="22" t="s">
        <v>3496</v>
      </c>
      <c r="B19" s="22" t="s">
        <v>3497</v>
      </c>
      <c r="C19" s="22" t="s">
        <v>18</v>
      </c>
      <c r="D19" s="100">
        <v>438055000</v>
      </c>
      <c r="E19" s="123">
        <f t="shared" si="1"/>
        <v>19.897855031233625</v>
      </c>
      <c r="F19" s="45">
        <v>2019</v>
      </c>
      <c r="G19" s="45"/>
      <c r="H19" s="101">
        <f t="shared" si="2"/>
        <v>394249500</v>
      </c>
      <c r="I19" s="99">
        <f t="shared" si="3"/>
        <v>481860500.00000006</v>
      </c>
      <c r="J19" s="16" t="s">
        <v>3498</v>
      </c>
      <c r="K19" s="17" t="s">
        <v>937</v>
      </c>
      <c r="L19" s="22" t="s">
        <v>18</v>
      </c>
      <c r="M19" s="99">
        <v>421760000</v>
      </c>
      <c r="N19" s="124">
        <f t="shared" si="4"/>
        <v>19.859946989838363</v>
      </c>
      <c r="O19" s="125" t="str">
        <f t="shared" si="0"/>
        <v>YES</v>
      </c>
      <c r="P19" s="46">
        <f t="shared" si="5"/>
        <v>1</v>
      </c>
    </row>
    <row r="20" spans="1:16" ht="17" x14ac:dyDescent="0.2">
      <c r="A20" s="22" t="s">
        <v>44</v>
      </c>
      <c r="B20" s="22" t="s">
        <v>45</v>
      </c>
      <c r="C20" s="22" t="s">
        <v>33</v>
      </c>
      <c r="D20" s="100">
        <v>246796675.90000001</v>
      </c>
      <c r="E20" s="123">
        <f t="shared" si="1"/>
        <v>19.324075381104155</v>
      </c>
      <c r="F20" s="45"/>
      <c r="G20" s="45"/>
      <c r="H20" s="101">
        <f t="shared" si="2"/>
        <v>222117008.31</v>
      </c>
      <c r="I20" s="99">
        <f t="shared" si="3"/>
        <v>271476343.49000001</v>
      </c>
      <c r="J20" s="16" t="s">
        <v>3499</v>
      </c>
      <c r="K20" s="17" t="s">
        <v>3500</v>
      </c>
      <c r="L20" s="22" t="s">
        <v>33</v>
      </c>
      <c r="M20" s="99">
        <v>244540000</v>
      </c>
      <c r="N20" s="124">
        <f t="shared" si="4"/>
        <v>19.314889452680319</v>
      </c>
      <c r="O20" s="125" t="str">
        <f t="shared" si="0"/>
        <v>YES</v>
      </c>
      <c r="P20" s="46">
        <f t="shared" si="5"/>
        <v>1</v>
      </c>
    </row>
    <row r="21" spans="1:16" ht="17" x14ac:dyDescent="0.2">
      <c r="A21" s="22" t="s">
        <v>31</v>
      </c>
      <c r="B21" s="22" t="s">
        <v>32</v>
      </c>
      <c r="C21" s="22" t="s">
        <v>33</v>
      </c>
      <c r="D21" s="100">
        <v>1033957776</v>
      </c>
      <c r="E21" s="123">
        <f t="shared" si="1"/>
        <v>20.75665977660891</v>
      </c>
      <c r="F21" s="45"/>
      <c r="G21" s="45"/>
      <c r="H21" s="101">
        <f t="shared" si="2"/>
        <v>930561998.39999998</v>
      </c>
      <c r="I21" s="99">
        <f t="shared" si="3"/>
        <v>1137353553.6000001</v>
      </c>
      <c r="J21" s="16" t="s">
        <v>3501</v>
      </c>
      <c r="K21" s="17" t="s">
        <v>1001</v>
      </c>
      <c r="L21" s="22" t="s">
        <v>33</v>
      </c>
      <c r="M21" s="99">
        <v>1068613000</v>
      </c>
      <c r="N21" s="124">
        <f t="shared" si="4"/>
        <v>20.789627382864069</v>
      </c>
      <c r="O21" s="125" t="str">
        <f t="shared" si="0"/>
        <v>YES</v>
      </c>
      <c r="P21" s="46">
        <f t="shared" si="5"/>
        <v>1</v>
      </c>
    </row>
    <row r="22" spans="1:16" ht="17" x14ac:dyDescent="0.2">
      <c r="A22" s="22" t="s">
        <v>40</v>
      </c>
      <c r="B22" s="22" t="s">
        <v>41</v>
      </c>
      <c r="C22" s="22" t="s">
        <v>33</v>
      </c>
      <c r="D22" s="100">
        <v>1264880614</v>
      </c>
      <c r="E22" s="123">
        <f t="shared" si="1"/>
        <v>20.958243578387588</v>
      </c>
      <c r="F22" s="45"/>
      <c r="G22" s="45"/>
      <c r="H22" s="101">
        <f t="shared" si="2"/>
        <v>1138392552.6000001</v>
      </c>
      <c r="I22" s="99">
        <f t="shared" si="3"/>
        <v>1391368675.4000001</v>
      </c>
      <c r="J22" s="16" t="s">
        <v>3502</v>
      </c>
      <c r="K22" s="17" t="s">
        <v>3503</v>
      </c>
      <c r="L22" s="22" t="s">
        <v>33</v>
      </c>
      <c r="M22" s="99">
        <v>1156462976</v>
      </c>
      <c r="N22" s="124">
        <f t="shared" si="4"/>
        <v>20.868632025288466</v>
      </c>
      <c r="O22" s="125" t="str">
        <f t="shared" si="0"/>
        <v>YES</v>
      </c>
      <c r="P22" s="46">
        <f t="shared" si="5"/>
        <v>1</v>
      </c>
    </row>
    <row r="23" spans="1:16" ht="17" x14ac:dyDescent="0.2">
      <c r="A23" s="22" t="s">
        <v>36</v>
      </c>
      <c r="B23" s="22" t="s">
        <v>37</v>
      </c>
      <c r="C23" s="22" t="s">
        <v>33</v>
      </c>
      <c r="D23" s="100">
        <v>906367544.79999995</v>
      </c>
      <c r="E23" s="123">
        <f t="shared" si="1"/>
        <v>20.62495546032914</v>
      </c>
      <c r="F23" s="45"/>
      <c r="G23" s="45"/>
      <c r="H23" s="101">
        <f t="shared" si="2"/>
        <v>815730790.31999993</v>
      </c>
      <c r="I23" s="99">
        <f t="shared" si="3"/>
        <v>997004299.27999997</v>
      </c>
      <c r="J23" s="16" t="s">
        <v>3504</v>
      </c>
      <c r="K23" s="17" t="s">
        <v>991</v>
      </c>
      <c r="L23" s="22" t="s">
        <v>33</v>
      </c>
      <c r="M23" s="99">
        <v>1086194560</v>
      </c>
      <c r="N23" s="124">
        <f t="shared" si="4"/>
        <v>20.80594619526671</v>
      </c>
      <c r="O23" s="125" t="str">
        <f t="shared" si="0"/>
        <v>NO</v>
      </c>
      <c r="P23" s="46">
        <f t="shared" si="5"/>
        <v>0</v>
      </c>
    </row>
    <row r="24" spans="1:16" ht="17" x14ac:dyDescent="0.2">
      <c r="A24" s="22" t="s">
        <v>375</v>
      </c>
      <c r="B24" s="22" t="s">
        <v>376</v>
      </c>
      <c r="C24" s="22" t="s">
        <v>33</v>
      </c>
      <c r="D24" s="100">
        <v>71065552.959999993</v>
      </c>
      <c r="E24" s="123">
        <f t="shared" si="1"/>
        <v>18.079113290170497</v>
      </c>
      <c r="F24" s="45"/>
      <c r="G24" s="45">
        <v>2020</v>
      </c>
      <c r="H24" s="101">
        <f t="shared" si="2"/>
        <v>63958997.663999997</v>
      </c>
      <c r="I24" s="99">
        <f t="shared" si="3"/>
        <v>78172108.255999997</v>
      </c>
      <c r="J24" s="16" t="s">
        <v>3505</v>
      </c>
      <c r="K24" s="17" t="s">
        <v>3506</v>
      </c>
      <c r="L24" s="22" t="s">
        <v>33</v>
      </c>
      <c r="M24" s="99">
        <v>63890000</v>
      </c>
      <c r="N24" s="124">
        <f t="shared" si="4"/>
        <v>17.972673412578526</v>
      </c>
      <c r="O24" s="125" t="str">
        <f t="shared" si="0"/>
        <v>NO</v>
      </c>
      <c r="P24" s="46">
        <f t="shared" si="5"/>
        <v>0</v>
      </c>
    </row>
    <row r="25" spans="1:16" ht="17" x14ac:dyDescent="0.2">
      <c r="A25" s="22" t="s">
        <v>46</v>
      </c>
      <c r="B25" s="22" t="s">
        <v>47</v>
      </c>
      <c r="C25" s="22" t="s">
        <v>33</v>
      </c>
      <c r="D25" s="100">
        <v>3281392839</v>
      </c>
      <c r="E25" s="123">
        <f t="shared" si="1"/>
        <v>21.911533815242436</v>
      </c>
      <c r="F25" s="45"/>
      <c r="G25" s="45"/>
      <c r="H25" s="101">
        <f t="shared" si="2"/>
        <v>2953253555.0999999</v>
      </c>
      <c r="I25" s="99">
        <f t="shared" si="3"/>
        <v>3609532122.9000001</v>
      </c>
      <c r="J25" s="16" t="s">
        <v>3507</v>
      </c>
      <c r="K25" s="17" t="s">
        <v>1023</v>
      </c>
      <c r="L25" s="22" t="s">
        <v>33</v>
      </c>
      <c r="M25" s="99">
        <v>3169872128</v>
      </c>
      <c r="N25" s="124">
        <f t="shared" si="4"/>
        <v>21.876957085851647</v>
      </c>
      <c r="O25" s="125" t="str">
        <f t="shared" si="0"/>
        <v>YES</v>
      </c>
      <c r="P25" s="46">
        <f t="shared" si="5"/>
        <v>1</v>
      </c>
    </row>
    <row r="26" spans="1:16" ht="17" x14ac:dyDescent="0.2">
      <c r="A26" s="22" t="s">
        <v>48</v>
      </c>
      <c r="B26" s="22" t="s">
        <v>49</v>
      </c>
      <c r="C26" s="22" t="s">
        <v>33</v>
      </c>
      <c r="D26" s="100">
        <v>529003882.69999999</v>
      </c>
      <c r="E26" s="123">
        <f t="shared" si="1"/>
        <v>20.086506329493179</v>
      </c>
      <c r="F26" s="45"/>
      <c r="G26" s="45"/>
      <c r="H26" s="101">
        <f t="shared" si="2"/>
        <v>476103494.43000001</v>
      </c>
      <c r="I26" s="99">
        <f t="shared" si="3"/>
        <v>581904270.97000003</v>
      </c>
      <c r="J26" s="16" t="s">
        <v>3508</v>
      </c>
      <c r="K26" s="17" t="s">
        <v>3509</v>
      </c>
      <c r="L26" s="22" t="s">
        <v>3510</v>
      </c>
      <c r="M26" s="99">
        <v>503510000</v>
      </c>
      <c r="N26" s="124">
        <f t="shared" si="4"/>
        <v>20.037114130898853</v>
      </c>
      <c r="O26" s="125" t="str">
        <f t="shared" si="0"/>
        <v>YES</v>
      </c>
      <c r="P26" s="46">
        <f t="shared" si="5"/>
        <v>1</v>
      </c>
    </row>
    <row r="27" spans="1:16" ht="17" x14ac:dyDescent="0.2">
      <c r="A27" s="22" t="s">
        <v>377</v>
      </c>
      <c r="B27" s="22" t="s">
        <v>378</v>
      </c>
      <c r="C27" s="22" t="s">
        <v>33</v>
      </c>
      <c r="D27" s="100">
        <v>119307524.2</v>
      </c>
      <c r="E27" s="123">
        <f t="shared" si="1"/>
        <v>18.59721495465185</v>
      </c>
      <c r="F27" s="45"/>
      <c r="G27" s="45"/>
      <c r="H27" s="101">
        <f t="shared" si="2"/>
        <v>107376771.78</v>
      </c>
      <c r="I27" s="99">
        <f t="shared" si="3"/>
        <v>131238276.62000002</v>
      </c>
      <c r="J27" s="16" t="s">
        <v>3511</v>
      </c>
      <c r="K27" s="17" t="s">
        <v>3512</v>
      </c>
      <c r="L27" s="22" t="s">
        <v>33</v>
      </c>
      <c r="M27" s="99">
        <v>323250000</v>
      </c>
      <c r="N27" s="124">
        <f t="shared" si="4"/>
        <v>19.59393657561624</v>
      </c>
      <c r="O27" s="125" t="str">
        <f t="shared" si="0"/>
        <v>NO</v>
      </c>
      <c r="P27" s="46">
        <f t="shared" si="5"/>
        <v>0</v>
      </c>
    </row>
    <row r="28" spans="1:16" ht="17" x14ac:dyDescent="0.2">
      <c r="A28" s="22" t="s">
        <v>34</v>
      </c>
      <c r="B28" s="22" t="s">
        <v>35</v>
      </c>
      <c r="C28" s="22" t="s">
        <v>33</v>
      </c>
      <c r="D28" s="100">
        <v>11842934.970000001</v>
      </c>
      <c r="E28" s="123">
        <f t="shared" si="1"/>
        <v>16.287242042681211</v>
      </c>
      <c r="F28" s="45"/>
      <c r="G28" s="45">
        <v>2014</v>
      </c>
      <c r="H28" s="101">
        <f t="shared" si="2"/>
        <v>10658641.473000001</v>
      </c>
      <c r="I28" s="99">
        <f t="shared" si="3"/>
        <v>13027228.467000002</v>
      </c>
      <c r="J28" s="16" t="s">
        <v>3513</v>
      </c>
      <c r="K28" s="17" t="s">
        <v>3514</v>
      </c>
      <c r="L28" s="22" t="s">
        <v>33</v>
      </c>
      <c r="M28" s="99">
        <v>14880000</v>
      </c>
      <c r="N28" s="124">
        <f t="shared" si="4"/>
        <v>16.515528587369221</v>
      </c>
      <c r="O28" s="125" t="str">
        <f t="shared" si="0"/>
        <v>NO</v>
      </c>
      <c r="P28" s="46">
        <f t="shared" si="5"/>
        <v>0</v>
      </c>
    </row>
    <row r="29" spans="1:16" ht="17" x14ac:dyDescent="0.2">
      <c r="A29" s="22" t="s">
        <v>42</v>
      </c>
      <c r="B29" s="22" t="s">
        <v>43</v>
      </c>
      <c r="C29" s="22" t="s">
        <v>33</v>
      </c>
      <c r="D29" s="100">
        <v>1386415671</v>
      </c>
      <c r="E29" s="123">
        <f t="shared" si="1"/>
        <v>21.049987599677436</v>
      </c>
      <c r="F29" s="45"/>
      <c r="G29" s="45">
        <v>2014</v>
      </c>
      <c r="H29" s="101">
        <f t="shared" si="2"/>
        <v>1247774103.9000001</v>
      </c>
      <c r="I29" s="99">
        <f t="shared" si="3"/>
        <v>1525057238.1000001</v>
      </c>
      <c r="J29" s="16" t="s">
        <v>3515</v>
      </c>
      <c r="K29" s="17" t="s">
        <v>3516</v>
      </c>
      <c r="L29" s="22" t="s">
        <v>33</v>
      </c>
      <c r="M29" s="99">
        <v>1340000000</v>
      </c>
      <c r="N29" s="124">
        <f t="shared" si="4"/>
        <v>21.015935450909232</v>
      </c>
      <c r="O29" s="125" t="str">
        <f t="shared" si="0"/>
        <v>YES</v>
      </c>
      <c r="P29" s="46">
        <f t="shared" si="5"/>
        <v>1</v>
      </c>
    </row>
    <row r="30" spans="1:16" ht="17" x14ac:dyDescent="0.2">
      <c r="A30" s="22" t="s">
        <v>50</v>
      </c>
      <c r="B30" s="22" t="s">
        <v>51</v>
      </c>
      <c r="C30" s="22" t="s">
        <v>33</v>
      </c>
      <c r="D30" s="100">
        <v>89073947.030000001</v>
      </c>
      <c r="E30" s="123">
        <f t="shared" si="1"/>
        <v>18.30497744822436</v>
      </c>
      <c r="F30" s="45"/>
      <c r="G30" s="45">
        <v>2016</v>
      </c>
      <c r="H30" s="101">
        <f t="shared" si="2"/>
        <v>80166552.327000007</v>
      </c>
      <c r="I30" s="99">
        <f t="shared" si="3"/>
        <v>97981341.73300001</v>
      </c>
      <c r="J30" s="16" t="s">
        <v>3517</v>
      </c>
      <c r="K30" s="17" t="s">
        <v>3518</v>
      </c>
      <c r="L30" s="22" t="s">
        <v>33</v>
      </c>
      <c r="M30" s="99">
        <v>90410000</v>
      </c>
      <c r="N30" s="124">
        <f t="shared" si="4"/>
        <v>18.319865438713549</v>
      </c>
      <c r="O30" s="125" t="str">
        <f t="shared" si="0"/>
        <v>YES</v>
      </c>
      <c r="P30" s="46">
        <f t="shared" si="5"/>
        <v>1</v>
      </c>
    </row>
    <row r="31" spans="1:16" ht="17" x14ac:dyDescent="0.2">
      <c r="A31" s="22" t="s">
        <v>38</v>
      </c>
      <c r="B31" s="22" t="s">
        <v>39</v>
      </c>
      <c r="C31" s="22" t="s">
        <v>33</v>
      </c>
      <c r="D31" s="100">
        <v>291740603.30000001</v>
      </c>
      <c r="E31" s="123">
        <f t="shared" si="1"/>
        <v>19.491375620557406</v>
      </c>
      <c r="F31" s="45">
        <v>2020</v>
      </c>
      <c r="G31" s="45"/>
      <c r="H31" s="101">
        <f t="shared" si="2"/>
        <v>262566542.97000003</v>
      </c>
      <c r="I31" s="99">
        <f t="shared" si="3"/>
        <v>320914663.63000005</v>
      </c>
      <c r="J31" s="16" t="s">
        <v>3519</v>
      </c>
      <c r="K31" s="17" t="s">
        <v>3520</v>
      </c>
      <c r="L31" s="22" t="s">
        <v>33</v>
      </c>
      <c r="M31" s="99">
        <v>293890000</v>
      </c>
      <c r="N31" s="124">
        <f t="shared" si="4"/>
        <v>19.498716105631644</v>
      </c>
      <c r="O31" s="125" t="str">
        <f t="shared" si="0"/>
        <v>YES</v>
      </c>
      <c r="P31" s="46">
        <f t="shared" si="5"/>
        <v>1</v>
      </c>
    </row>
    <row r="32" spans="1:16" ht="17" x14ac:dyDescent="0.2">
      <c r="A32" s="22" t="s">
        <v>52</v>
      </c>
      <c r="B32" s="22" t="s">
        <v>53</v>
      </c>
      <c r="C32" s="22" t="s">
        <v>33</v>
      </c>
      <c r="D32" s="100">
        <v>8844095741</v>
      </c>
      <c r="E32" s="123">
        <f t="shared" si="1"/>
        <v>22.903015925414451</v>
      </c>
      <c r="F32" s="45"/>
      <c r="G32" s="45"/>
      <c r="H32" s="101">
        <f t="shared" si="2"/>
        <v>7959686166.9000006</v>
      </c>
      <c r="I32" s="99">
        <f t="shared" si="3"/>
        <v>9728505315.1000004</v>
      </c>
      <c r="J32" s="16" t="s">
        <v>3521</v>
      </c>
      <c r="K32" s="17" t="s">
        <v>3522</v>
      </c>
      <c r="L32" s="22" t="s">
        <v>33</v>
      </c>
      <c r="M32" s="99">
        <v>9246538752</v>
      </c>
      <c r="N32" s="124">
        <f t="shared" si="4"/>
        <v>22.947515129471608</v>
      </c>
      <c r="O32" s="125" t="str">
        <f t="shared" si="0"/>
        <v>YES</v>
      </c>
      <c r="P32" s="46">
        <f t="shared" si="5"/>
        <v>1</v>
      </c>
    </row>
    <row r="33" spans="1:16" ht="17" x14ac:dyDescent="0.2">
      <c r="A33" s="22" t="s">
        <v>461</v>
      </c>
      <c r="B33" s="22" t="s">
        <v>462</v>
      </c>
      <c r="C33" s="22" t="s">
        <v>33</v>
      </c>
      <c r="D33" s="100">
        <v>351046000</v>
      </c>
      <c r="E33" s="123">
        <f t="shared" si="1"/>
        <v>19.676427826974351</v>
      </c>
      <c r="F33" s="45">
        <v>2016</v>
      </c>
      <c r="G33" s="45">
        <v>2020</v>
      </c>
      <c r="H33" s="101">
        <f t="shared" si="2"/>
        <v>315941400</v>
      </c>
      <c r="I33" s="99">
        <f t="shared" si="3"/>
        <v>386150600.00000006</v>
      </c>
      <c r="J33" s="21" t="s">
        <v>1006</v>
      </c>
      <c r="K33" s="22" t="s">
        <v>1007</v>
      </c>
      <c r="L33" s="22" t="s">
        <v>33</v>
      </c>
      <c r="M33" s="99">
        <v>343722688</v>
      </c>
      <c r="N33" s="124">
        <f t="shared" si="4"/>
        <v>19.655345750697581</v>
      </c>
      <c r="O33" s="125" t="str">
        <f t="shared" si="0"/>
        <v>YES</v>
      </c>
      <c r="P33" s="46">
        <f t="shared" si="5"/>
        <v>1</v>
      </c>
    </row>
    <row r="34" spans="1:16" ht="17" x14ac:dyDescent="0.2">
      <c r="A34" s="22" t="s">
        <v>3523</v>
      </c>
      <c r="B34" s="22" t="s">
        <v>3524</v>
      </c>
      <c r="C34" s="22" t="s">
        <v>33</v>
      </c>
      <c r="D34" s="100">
        <v>496526000</v>
      </c>
      <c r="E34" s="123">
        <f t="shared" si="1"/>
        <v>20.023146406644383</v>
      </c>
      <c r="F34" s="45">
        <v>2018</v>
      </c>
      <c r="G34" s="45"/>
      <c r="H34" s="101">
        <f t="shared" si="2"/>
        <v>446873400</v>
      </c>
      <c r="I34" s="99">
        <f t="shared" si="3"/>
        <v>546178600</v>
      </c>
      <c r="J34" s="16" t="s">
        <v>3525</v>
      </c>
      <c r="K34" s="17" t="s">
        <v>3526</v>
      </c>
      <c r="L34" s="22" t="s">
        <v>33</v>
      </c>
      <c r="M34" s="99">
        <v>392180000</v>
      </c>
      <c r="N34" s="124">
        <f t="shared" si="4"/>
        <v>19.787231476035643</v>
      </c>
      <c r="O34" s="125" t="str">
        <f t="shared" si="0"/>
        <v>NO</v>
      </c>
      <c r="P34" s="46">
        <f t="shared" si="5"/>
        <v>0</v>
      </c>
    </row>
    <row r="35" spans="1:16" ht="17" x14ac:dyDescent="0.2">
      <c r="A35" s="22" t="s">
        <v>319</v>
      </c>
      <c r="B35" s="22" t="s">
        <v>320</v>
      </c>
      <c r="C35" s="22" t="s">
        <v>33</v>
      </c>
      <c r="D35" s="101">
        <v>47823764.130000003</v>
      </c>
      <c r="E35" s="123">
        <f>LN(D35)</f>
        <v>17.683033231451205</v>
      </c>
      <c r="F35" s="48">
        <v>2010</v>
      </c>
      <c r="G35" s="45"/>
      <c r="H35" s="101">
        <f>D35*0.9</f>
        <v>43041387.717</v>
      </c>
      <c r="I35" s="99">
        <f>D35*1.1</f>
        <v>52606140.543000005</v>
      </c>
      <c r="J35" s="16" t="s">
        <v>3879</v>
      </c>
      <c r="K35" s="17" t="s">
        <v>3880</v>
      </c>
      <c r="L35" s="22" t="s">
        <v>33</v>
      </c>
      <c r="M35" s="99">
        <v>44610000</v>
      </c>
      <c r="N35" s="124">
        <f>LN(M35)</f>
        <v>17.613468607104448</v>
      </c>
      <c r="O35" s="125" t="str">
        <f t="shared" si="0"/>
        <v>YES</v>
      </c>
      <c r="P35" s="46">
        <f t="shared" si="5"/>
        <v>1</v>
      </c>
    </row>
    <row r="36" spans="1:16" ht="17" x14ac:dyDescent="0.2">
      <c r="A36" s="22" t="s">
        <v>301</v>
      </c>
      <c r="B36" s="22" t="s">
        <v>302</v>
      </c>
      <c r="C36" s="22" t="s">
        <v>33</v>
      </c>
      <c r="D36" s="101">
        <v>902414817.20000005</v>
      </c>
      <c r="E36" s="123">
        <f>LN(D36)</f>
        <v>20.62058485834277</v>
      </c>
      <c r="F36" s="48">
        <v>2010</v>
      </c>
      <c r="G36" s="45">
        <v>2013</v>
      </c>
      <c r="H36" s="101">
        <f>D36*0.9</f>
        <v>812173335.48000002</v>
      </c>
      <c r="I36" s="99">
        <f>D36*1.1</f>
        <v>992656298.92000008</v>
      </c>
      <c r="J36" s="21" t="s">
        <v>1002</v>
      </c>
      <c r="K36" s="22" t="s">
        <v>1003</v>
      </c>
      <c r="L36" s="22" t="s">
        <v>33</v>
      </c>
      <c r="M36" s="99">
        <v>794406016</v>
      </c>
      <c r="N36" s="124">
        <f>LN(M36)</f>
        <v>20.49310524367764</v>
      </c>
      <c r="O36" s="125" t="str">
        <f t="shared" si="0"/>
        <v>NO</v>
      </c>
      <c r="P36" s="46">
        <f t="shared" si="5"/>
        <v>0</v>
      </c>
    </row>
    <row r="37" spans="1:16" ht="17" x14ac:dyDescent="0.2">
      <c r="A37" s="22" t="s">
        <v>303</v>
      </c>
      <c r="B37" s="22" t="s">
        <v>304</v>
      </c>
      <c r="C37" s="22" t="s">
        <v>33</v>
      </c>
      <c r="D37" s="101">
        <v>341267992.10000002</v>
      </c>
      <c r="E37" s="123">
        <f>LN(D37)</f>
        <v>19.64817862717614</v>
      </c>
      <c r="F37" s="48">
        <v>2010</v>
      </c>
      <c r="G37" s="45">
        <v>2013</v>
      </c>
      <c r="H37" s="101">
        <f>D37*0.9</f>
        <v>307141192.89000005</v>
      </c>
      <c r="I37" s="99">
        <f>D37*1.1</f>
        <v>375394791.31000006</v>
      </c>
      <c r="J37" s="21" t="s">
        <v>992</v>
      </c>
      <c r="K37" s="22" t="s">
        <v>993</v>
      </c>
      <c r="L37" s="22" t="s">
        <v>33</v>
      </c>
      <c r="M37" s="99">
        <v>321419552</v>
      </c>
      <c r="N37" s="124">
        <f>LN(M37)</f>
        <v>19.588257843269279</v>
      </c>
      <c r="O37" s="125" t="str">
        <f t="shared" si="0"/>
        <v>YES</v>
      </c>
      <c r="P37" s="46">
        <f t="shared" si="5"/>
        <v>1</v>
      </c>
    </row>
    <row r="38" spans="1:16" ht="17" x14ac:dyDescent="0.2">
      <c r="A38" s="22" t="s">
        <v>359</v>
      </c>
      <c r="B38" s="22" t="s">
        <v>360</v>
      </c>
      <c r="C38" s="22" t="s">
        <v>33</v>
      </c>
      <c r="D38" s="101">
        <v>4443489.7889999999</v>
      </c>
      <c r="E38" s="123">
        <f>LN(D38)</f>
        <v>15.30695061419471</v>
      </c>
      <c r="F38" s="48">
        <v>2010</v>
      </c>
      <c r="G38" s="45">
        <v>2013</v>
      </c>
      <c r="H38" s="101">
        <f>D38*0.9</f>
        <v>3999140.8100999999</v>
      </c>
      <c r="I38" s="99">
        <f>D38*1.1</f>
        <v>4887838.7679000003</v>
      </c>
      <c r="J38" s="16" t="s">
        <v>3890</v>
      </c>
      <c r="K38" s="17" t="s">
        <v>3891</v>
      </c>
      <c r="L38" s="22" t="s">
        <v>33</v>
      </c>
      <c r="M38" s="99">
        <v>3733000</v>
      </c>
      <c r="N38" s="124">
        <f>LN(M38)</f>
        <v>15.132722757896721</v>
      </c>
      <c r="O38" s="125" t="str">
        <f t="shared" si="0"/>
        <v>NO</v>
      </c>
      <c r="P38" s="46">
        <f t="shared" si="5"/>
        <v>0</v>
      </c>
    </row>
    <row r="39" spans="1:16" ht="17" x14ac:dyDescent="0.2">
      <c r="A39" s="22" t="s">
        <v>333</v>
      </c>
      <c r="B39" s="22" t="s">
        <v>334</v>
      </c>
      <c r="C39" s="22" t="s">
        <v>33</v>
      </c>
      <c r="D39" s="101">
        <v>429246395.80000001</v>
      </c>
      <c r="E39" s="123">
        <f>LN(D39)</f>
        <v>19.877541661201075</v>
      </c>
      <c r="F39" s="48">
        <v>2010</v>
      </c>
      <c r="G39" s="45">
        <v>2014</v>
      </c>
      <c r="H39" s="101">
        <f>D39*0.9</f>
        <v>386321756.22000003</v>
      </c>
      <c r="I39" s="99">
        <f>D39*1.1</f>
        <v>472171035.38000005</v>
      </c>
      <c r="J39" s="16" t="s">
        <v>3892</v>
      </c>
      <c r="K39" s="17" t="s">
        <v>3893</v>
      </c>
      <c r="L39" s="22" t="s">
        <v>33</v>
      </c>
      <c r="M39" s="99">
        <v>418720000</v>
      </c>
      <c r="N39" s="124">
        <f>LN(M39)</f>
        <v>19.85271299674611</v>
      </c>
      <c r="O39" s="125" t="str">
        <f t="shared" si="0"/>
        <v>YES</v>
      </c>
      <c r="P39" s="46">
        <f t="shared" si="5"/>
        <v>1</v>
      </c>
    </row>
    <row r="40" spans="1:16" ht="17" x14ac:dyDescent="0.2">
      <c r="A40" s="22" t="s">
        <v>54</v>
      </c>
      <c r="B40" s="22" t="s">
        <v>55</v>
      </c>
      <c r="C40" s="22" t="s">
        <v>56</v>
      </c>
      <c r="D40" s="100">
        <v>2886099373</v>
      </c>
      <c r="E40" s="123">
        <f t="shared" si="1"/>
        <v>21.783171729484227</v>
      </c>
      <c r="F40" s="45"/>
      <c r="G40" s="45">
        <v>2019</v>
      </c>
      <c r="H40" s="101">
        <f t="shared" si="2"/>
        <v>2597489435.7000003</v>
      </c>
      <c r="I40" s="99">
        <f t="shared" si="3"/>
        <v>3174709310.3000002</v>
      </c>
      <c r="J40" s="16" t="s">
        <v>3623</v>
      </c>
      <c r="K40" s="17" t="s">
        <v>3624</v>
      </c>
      <c r="L40" s="22" t="s">
        <v>56</v>
      </c>
      <c r="M40" s="99">
        <v>2170000000</v>
      </c>
      <c r="N40" s="124">
        <f t="shared" ref="N40" si="6">LN(M40)</f>
        <v>21.497993004498781</v>
      </c>
      <c r="O40" s="125" t="str">
        <f t="shared" si="0"/>
        <v>NO</v>
      </c>
      <c r="P40" s="46">
        <f t="shared" si="5"/>
        <v>0</v>
      </c>
    </row>
    <row r="41" spans="1:16" ht="17" x14ac:dyDescent="0.2">
      <c r="A41" s="22" t="s">
        <v>81</v>
      </c>
      <c r="B41" s="22" t="s">
        <v>82</v>
      </c>
      <c r="C41" s="22" t="s">
        <v>56</v>
      </c>
      <c r="D41" s="100">
        <v>190178673</v>
      </c>
      <c r="E41" s="123">
        <f t="shared" si="1"/>
        <v>19.06347457245106</v>
      </c>
      <c r="F41" s="45"/>
      <c r="G41" s="45"/>
      <c r="H41" s="101">
        <f t="shared" si="2"/>
        <v>171160805.70000002</v>
      </c>
      <c r="I41" s="99">
        <f t="shared" si="3"/>
        <v>209196540.30000001</v>
      </c>
      <c r="J41" s="16" t="s">
        <v>3529</v>
      </c>
      <c r="K41" s="17" t="s">
        <v>3530</v>
      </c>
      <c r="L41" s="22" t="s">
        <v>3531</v>
      </c>
      <c r="M41" s="99">
        <v>178870000</v>
      </c>
      <c r="N41" s="124">
        <f t="shared" si="4"/>
        <v>19.00216984296943</v>
      </c>
      <c r="O41" s="125" t="str">
        <f t="shared" si="0"/>
        <v>YES</v>
      </c>
      <c r="P41" s="46">
        <f t="shared" si="5"/>
        <v>1</v>
      </c>
    </row>
    <row r="42" spans="1:16" ht="17" x14ac:dyDescent="0.2">
      <c r="A42" s="22" t="s">
        <v>57</v>
      </c>
      <c r="B42" s="22" t="s">
        <v>58</v>
      </c>
      <c r="C42" s="22" t="s">
        <v>56</v>
      </c>
      <c r="D42" s="100">
        <v>92626979.569999993</v>
      </c>
      <c r="E42" s="123">
        <f t="shared" si="1"/>
        <v>18.344091013227992</v>
      </c>
      <c r="F42" s="45"/>
      <c r="G42" s="45">
        <v>2018</v>
      </c>
      <c r="H42" s="101">
        <f t="shared" si="2"/>
        <v>83364281.612999991</v>
      </c>
      <c r="I42" s="99">
        <f t="shared" si="3"/>
        <v>101889677.527</v>
      </c>
      <c r="J42" s="16" t="s">
        <v>3532</v>
      </c>
      <c r="K42" s="17" t="s">
        <v>3533</v>
      </c>
      <c r="L42" s="22" t="s">
        <v>56</v>
      </c>
      <c r="M42" s="99">
        <v>66960000</v>
      </c>
      <c r="N42" s="124">
        <f t="shared" si="4"/>
        <v>18.019605984145493</v>
      </c>
      <c r="O42" s="125" t="str">
        <f t="shared" si="0"/>
        <v>NO</v>
      </c>
      <c r="P42" s="46">
        <f t="shared" si="5"/>
        <v>0</v>
      </c>
    </row>
    <row r="43" spans="1:16" ht="17" x14ac:dyDescent="0.2">
      <c r="A43" s="22" t="s">
        <v>59</v>
      </c>
      <c r="B43" s="22" t="s">
        <v>60</v>
      </c>
      <c r="C43" s="22" t="s">
        <v>56</v>
      </c>
      <c r="D43" s="100">
        <v>178060742.59999999</v>
      </c>
      <c r="E43" s="123">
        <f t="shared" si="1"/>
        <v>18.997635300605427</v>
      </c>
      <c r="F43" s="45"/>
      <c r="G43" s="45"/>
      <c r="H43" s="101">
        <f t="shared" si="2"/>
        <v>160254668.34</v>
      </c>
      <c r="I43" s="99">
        <f t="shared" si="3"/>
        <v>195866816.86000001</v>
      </c>
      <c r="J43" s="16" t="s">
        <v>3534</v>
      </c>
      <c r="K43" s="17" t="s">
        <v>3535</v>
      </c>
      <c r="L43" s="22" t="s">
        <v>56</v>
      </c>
      <c r="M43" s="99">
        <v>166250000</v>
      </c>
      <c r="N43" s="124">
        <f t="shared" si="4"/>
        <v>18.929003237500236</v>
      </c>
      <c r="O43" s="125" t="str">
        <f t="shared" si="0"/>
        <v>YES</v>
      </c>
      <c r="P43" s="46">
        <f t="shared" si="5"/>
        <v>1</v>
      </c>
    </row>
    <row r="44" spans="1:16" ht="17" x14ac:dyDescent="0.2">
      <c r="A44" s="22" t="s">
        <v>61</v>
      </c>
      <c r="B44" s="22" t="s">
        <v>3536</v>
      </c>
      <c r="C44" s="22" t="s">
        <v>56</v>
      </c>
      <c r="D44" s="100">
        <v>938758323</v>
      </c>
      <c r="E44" s="123">
        <f t="shared" si="1"/>
        <v>20.660068627048588</v>
      </c>
      <c r="F44" s="45"/>
      <c r="G44" s="45">
        <v>2018</v>
      </c>
      <c r="H44" s="101">
        <f t="shared" si="2"/>
        <v>844882490.70000005</v>
      </c>
      <c r="I44" s="99">
        <f t="shared" si="3"/>
        <v>1032634155.3000001</v>
      </c>
      <c r="J44" s="16" t="s">
        <v>3537</v>
      </c>
      <c r="K44" s="17" t="s">
        <v>3538</v>
      </c>
      <c r="L44" s="22" t="s">
        <v>56</v>
      </c>
      <c r="M44" s="99">
        <v>1010000000</v>
      </c>
      <c r="N44" s="124">
        <f t="shared" si="4"/>
        <v>20.733216167799579</v>
      </c>
      <c r="O44" s="125" t="str">
        <f t="shared" si="0"/>
        <v>YES</v>
      </c>
      <c r="P44" s="46">
        <f t="shared" si="5"/>
        <v>1</v>
      </c>
    </row>
    <row r="45" spans="1:16" ht="17" x14ac:dyDescent="0.2">
      <c r="A45" s="22" t="s">
        <v>79</v>
      </c>
      <c r="B45" s="22" t="s">
        <v>80</v>
      </c>
      <c r="C45" s="22" t="s">
        <v>56</v>
      </c>
      <c r="D45" s="100">
        <v>536604531.19999999</v>
      </c>
      <c r="E45" s="123">
        <f t="shared" si="1"/>
        <v>20.100771940198939</v>
      </c>
      <c r="F45" s="45"/>
      <c r="G45" s="45"/>
      <c r="H45" s="101">
        <f t="shared" si="2"/>
        <v>482944078.07999998</v>
      </c>
      <c r="I45" s="99">
        <f t="shared" si="3"/>
        <v>590264984.32000005</v>
      </c>
      <c r="J45" s="21" t="s">
        <v>1057</v>
      </c>
      <c r="K45" s="22" t="s">
        <v>1058</v>
      </c>
      <c r="L45" s="22" t="s">
        <v>56</v>
      </c>
      <c r="M45" s="99">
        <v>577805312</v>
      </c>
      <c r="N45" s="124">
        <f t="shared" si="4"/>
        <v>20.174747539446706</v>
      </c>
      <c r="O45" s="125" t="str">
        <f t="shared" si="0"/>
        <v>YES</v>
      </c>
      <c r="P45" s="46">
        <f t="shared" si="5"/>
        <v>1</v>
      </c>
    </row>
    <row r="46" spans="1:16" ht="17" x14ac:dyDescent="0.2">
      <c r="A46" s="22" t="s">
        <v>119</v>
      </c>
      <c r="B46" s="22" t="s">
        <v>120</v>
      </c>
      <c r="C46" s="22" t="s">
        <v>56</v>
      </c>
      <c r="D46" s="100">
        <v>113333511.3</v>
      </c>
      <c r="E46" s="123">
        <f t="shared" si="1"/>
        <v>18.545845457199256</v>
      </c>
      <c r="F46" s="45"/>
      <c r="G46" s="45"/>
      <c r="H46" s="101">
        <f t="shared" si="2"/>
        <v>102000160.17</v>
      </c>
      <c r="I46" s="99">
        <f t="shared" si="3"/>
        <v>124666862.43000001</v>
      </c>
      <c r="J46" s="16" t="s">
        <v>3540</v>
      </c>
      <c r="K46" s="17" t="s">
        <v>3541</v>
      </c>
      <c r="L46" s="22" t="s">
        <v>56</v>
      </c>
      <c r="M46" s="99">
        <v>124500000</v>
      </c>
      <c r="N46" s="124">
        <f t="shared" si="4"/>
        <v>18.639816273869037</v>
      </c>
      <c r="O46" s="125" t="str">
        <f t="shared" si="0"/>
        <v>YES</v>
      </c>
      <c r="P46" s="46">
        <f t="shared" si="5"/>
        <v>1</v>
      </c>
    </row>
    <row r="47" spans="1:16" ht="17" x14ac:dyDescent="0.2">
      <c r="A47" s="22" t="s">
        <v>69</v>
      </c>
      <c r="B47" s="22" t="s">
        <v>70</v>
      </c>
      <c r="C47" s="22" t="s">
        <v>56</v>
      </c>
      <c r="D47" s="100">
        <v>634112551.60000002</v>
      </c>
      <c r="E47" s="123">
        <f t="shared" si="1"/>
        <v>20.267737022828559</v>
      </c>
      <c r="F47" s="45"/>
      <c r="G47" s="45"/>
      <c r="H47" s="101">
        <f t="shared" si="2"/>
        <v>570701296.44000006</v>
      </c>
      <c r="I47" s="99">
        <f t="shared" si="3"/>
        <v>697523806.76000011</v>
      </c>
      <c r="J47" s="21" t="s">
        <v>1073</v>
      </c>
      <c r="K47" s="22" t="s">
        <v>1074</v>
      </c>
      <c r="L47" s="22" t="s">
        <v>56</v>
      </c>
      <c r="M47" s="99">
        <v>626185920</v>
      </c>
      <c r="N47" s="124">
        <f t="shared" si="4"/>
        <v>20.255157881774664</v>
      </c>
      <c r="O47" s="125" t="str">
        <f t="shared" si="0"/>
        <v>YES</v>
      </c>
      <c r="P47" s="46">
        <f t="shared" si="5"/>
        <v>1</v>
      </c>
    </row>
    <row r="48" spans="1:16" ht="17" x14ac:dyDescent="0.2">
      <c r="A48" s="22" t="s">
        <v>63</v>
      </c>
      <c r="B48" s="22" t="s">
        <v>64</v>
      </c>
      <c r="C48" s="22" t="s">
        <v>56</v>
      </c>
      <c r="D48" s="100">
        <v>59570751.210000001</v>
      </c>
      <c r="E48" s="123">
        <f t="shared" si="1"/>
        <v>17.902675260067578</v>
      </c>
      <c r="F48" s="45"/>
      <c r="G48" s="45">
        <v>2018</v>
      </c>
      <c r="H48" s="101">
        <f t="shared" si="2"/>
        <v>53613676.089000002</v>
      </c>
      <c r="I48" s="99">
        <f t="shared" si="3"/>
        <v>65527826.331000008</v>
      </c>
      <c r="J48" s="16" t="s">
        <v>3542</v>
      </c>
      <c r="K48" s="17" t="s">
        <v>3543</v>
      </c>
      <c r="L48" s="22" t="s">
        <v>56</v>
      </c>
      <c r="M48" s="99">
        <v>59360000</v>
      </c>
      <c r="N48" s="124">
        <f t="shared" si="4"/>
        <v>17.899131156823398</v>
      </c>
      <c r="O48" s="125" t="str">
        <f t="shared" si="0"/>
        <v>YES</v>
      </c>
      <c r="P48" s="46">
        <f t="shared" si="5"/>
        <v>1</v>
      </c>
    </row>
    <row r="49" spans="1:16" ht="17" x14ac:dyDescent="0.2">
      <c r="A49" s="22" t="s">
        <v>97</v>
      </c>
      <c r="B49" s="22" t="s">
        <v>98</v>
      </c>
      <c r="C49" s="22" t="s">
        <v>56</v>
      </c>
      <c r="D49" s="100">
        <v>1705862272</v>
      </c>
      <c r="E49" s="123">
        <f t="shared" si="1"/>
        <v>21.257336551221176</v>
      </c>
      <c r="F49" s="45"/>
      <c r="G49" s="45"/>
      <c r="H49" s="101">
        <f t="shared" si="2"/>
        <v>1535276044.8</v>
      </c>
      <c r="I49" s="99">
        <f t="shared" si="3"/>
        <v>1876448499.2</v>
      </c>
      <c r="J49" s="16" t="s">
        <v>3544</v>
      </c>
      <c r="K49" s="17" t="s">
        <v>3545</v>
      </c>
      <c r="L49" s="22" t="s">
        <v>56</v>
      </c>
      <c r="M49" s="99">
        <v>1700000000</v>
      </c>
      <c r="N49" s="124">
        <f t="shared" si="4"/>
        <v>21.253894088008582</v>
      </c>
      <c r="O49" s="125" t="str">
        <f t="shared" si="0"/>
        <v>YES</v>
      </c>
      <c r="P49" s="46">
        <f t="shared" si="5"/>
        <v>1</v>
      </c>
    </row>
    <row r="50" spans="1:16" ht="17" x14ac:dyDescent="0.2">
      <c r="A50" s="22" t="s">
        <v>75</v>
      </c>
      <c r="B50" s="22" t="s">
        <v>76</v>
      </c>
      <c r="C50" s="22" t="s">
        <v>56</v>
      </c>
      <c r="D50" s="100">
        <v>268906197.80000001</v>
      </c>
      <c r="E50" s="123">
        <f t="shared" si="1"/>
        <v>19.409873169690471</v>
      </c>
      <c r="F50" s="45"/>
      <c r="G50" s="45">
        <v>2018</v>
      </c>
      <c r="H50" s="101">
        <f t="shared" si="2"/>
        <v>242015578.02000001</v>
      </c>
      <c r="I50" s="99">
        <f t="shared" si="3"/>
        <v>295796817.58000004</v>
      </c>
      <c r="J50" s="16" t="s">
        <v>3546</v>
      </c>
      <c r="K50" s="17" t="s">
        <v>3547</v>
      </c>
      <c r="L50" s="22" t="s">
        <v>56</v>
      </c>
      <c r="M50" s="99">
        <v>259680000</v>
      </c>
      <c r="N50" s="124">
        <f t="shared" si="4"/>
        <v>19.374960661730555</v>
      </c>
      <c r="O50" s="125" t="str">
        <f t="shared" si="0"/>
        <v>YES</v>
      </c>
      <c r="P50" s="46">
        <f t="shared" si="5"/>
        <v>1</v>
      </c>
    </row>
    <row r="51" spans="1:16" ht="17" x14ac:dyDescent="0.2">
      <c r="A51" s="22" t="s">
        <v>89</v>
      </c>
      <c r="B51" s="22" t="s">
        <v>90</v>
      </c>
      <c r="C51" s="22" t="s">
        <v>56</v>
      </c>
      <c r="D51" s="100">
        <v>225589089.30000001</v>
      </c>
      <c r="E51" s="123">
        <f t="shared" si="1"/>
        <v>19.234225713386735</v>
      </c>
      <c r="F51" s="45"/>
      <c r="G51" s="45">
        <v>2017</v>
      </c>
      <c r="H51" s="101">
        <f t="shared" si="2"/>
        <v>203030180.37</v>
      </c>
      <c r="I51" s="99">
        <f t="shared" si="3"/>
        <v>248147998.23000002</v>
      </c>
      <c r="J51" s="16" t="s">
        <v>3548</v>
      </c>
      <c r="K51" s="17" t="s">
        <v>3549</v>
      </c>
      <c r="L51" s="22" t="s">
        <v>56</v>
      </c>
      <c r="M51" s="99">
        <v>234150000</v>
      </c>
      <c r="N51" s="124">
        <f t="shared" si="4"/>
        <v>19.271472493593826</v>
      </c>
      <c r="O51" s="125" t="str">
        <f t="shared" si="0"/>
        <v>YES</v>
      </c>
      <c r="P51" s="46">
        <f t="shared" si="5"/>
        <v>1</v>
      </c>
    </row>
    <row r="52" spans="1:16" ht="17" x14ac:dyDescent="0.2">
      <c r="A52" s="22" t="s">
        <v>91</v>
      </c>
      <c r="B52" s="22" t="s">
        <v>92</v>
      </c>
      <c r="C52" s="22" t="s">
        <v>56</v>
      </c>
      <c r="D52" s="100">
        <v>2077484454</v>
      </c>
      <c r="E52" s="123">
        <f t="shared" si="1"/>
        <v>21.454423601633387</v>
      </c>
      <c r="F52" s="45"/>
      <c r="G52" s="45"/>
      <c r="H52" s="101">
        <f t="shared" si="2"/>
        <v>1869736008.6000001</v>
      </c>
      <c r="I52" s="99">
        <f t="shared" si="3"/>
        <v>2285232899.4000001</v>
      </c>
      <c r="J52" s="16" t="s">
        <v>3550</v>
      </c>
      <c r="K52" s="17" t="s">
        <v>3551</v>
      </c>
      <c r="L52" s="22" t="s">
        <v>56</v>
      </c>
      <c r="M52" s="99">
        <v>2190000000</v>
      </c>
      <c r="N52" s="124">
        <f t="shared" si="4"/>
        <v>21.50716738077482</v>
      </c>
      <c r="O52" s="125" t="str">
        <f t="shared" si="0"/>
        <v>YES</v>
      </c>
      <c r="P52" s="46">
        <f t="shared" si="5"/>
        <v>1</v>
      </c>
    </row>
    <row r="53" spans="1:16" ht="17" x14ac:dyDescent="0.2">
      <c r="A53" s="22" t="s">
        <v>93</v>
      </c>
      <c r="B53" s="22" t="s">
        <v>94</v>
      </c>
      <c r="C53" s="22" t="s">
        <v>56</v>
      </c>
      <c r="D53" s="100">
        <v>21690455.73</v>
      </c>
      <c r="E53" s="123">
        <f t="shared" si="1"/>
        <v>16.892382893647333</v>
      </c>
      <c r="F53" s="45"/>
      <c r="G53" s="45"/>
      <c r="H53" s="101">
        <f t="shared" si="2"/>
        <v>19521410.157000002</v>
      </c>
      <c r="I53" s="99">
        <f t="shared" si="3"/>
        <v>23859501.303000003</v>
      </c>
      <c r="J53" s="16" t="s">
        <v>3552</v>
      </c>
      <c r="K53" s="17" t="s">
        <v>3553</v>
      </c>
      <c r="L53" s="22" t="s">
        <v>56</v>
      </c>
      <c r="M53" s="99">
        <v>15910000</v>
      </c>
      <c r="N53" s="124">
        <f t="shared" si="4"/>
        <v>16.582458400313971</v>
      </c>
      <c r="O53" s="125" t="str">
        <f t="shared" si="0"/>
        <v>NO</v>
      </c>
      <c r="P53" s="46">
        <f t="shared" si="5"/>
        <v>0</v>
      </c>
    </row>
    <row r="54" spans="1:16" ht="17" x14ac:dyDescent="0.2">
      <c r="A54" s="22" t="s">
        <v>121</v>
      </c>
      <c r="B54" s="22" t="s">
        <v>122</v>
      </c>
      <c r="C54" s="22" t="s">
        <v>56</v>
      </c>
      <c r="D54" s="100">
        <v>8316829114</v>
      </c>
      <c r="E54" s="123">
        <f t="shared" si="1"/>
        <v>22.841546903030558</v>
      </c>
      <c r="F54" s="45"/>
      <c r="G54" s="45"/>
      <c r="H54" s="101">
        <f t="shared" si="2"/>
        <v>7485146202.6000004</v>
      </c>
      <c r="I54" s="99">
        <f t="shared" si="3"/>
        <v>9148512025.4000015</v>
      </c>
      <c r="J54" s="21" t="s">
        <v>1051</v>
      </c>
      <c r="K54" s="22" t="s">
        <v>1052</v>
      </c>
      <c r="L54" s="22" t="s">
        <v>56</v>
      </c>
      <c r="M54" s="99">
        <v>9092779008</v>
      </c>
      <c r="N54" s="124">
        <f t="shared" si="4"/>
        <v>22.930746419864665</v>
      </c>
      <c r="O54" s="125" t="str">
        <f t="shared" si="0"/>
        <v>YES</v>
      </c>
      <c r="P54" s="46">
        <f t="shared" si="5"/>
        <v>1</v>
      </c>
    </row>
    <row r="55" spans="1:16" ht="17" x14ac:dyDescent="0.2">
      <c r="A55" s="22" t="s">
        <v>65</v>
      </c>
      <c r="B55" s="22" t="s">
        <v>66</v>
      </c>
      <c r="C55" s="22" t="s">
        <v>56</v>
      </c>
      <c r="D55" s="100">
        <v>760360176.39999998</v>
      </c>
      <c r="E55" s="123">
        <f t="shared" si="1"/>
        <v>20.449302795297569</v>
      </c>
      <c r="F55" s="45"/>
      <c r="G55" s="45">
        <v>2016</v>
      </c>
      <c r="H55" s="101">
        <f t="shared" si="2"/>
        <v>684324158.75999999</v>
      </c>
      <c r="I55" s="99">
        <f t="shared" si="3"/>
        <v>836396194.04000008</v>
      </c>
      <c r="J55" s="16" t="s">
        <v>3554</v>
      </c>
      <c r="K55" s="17" t="s">
        <v>2868</v>
      </c>
      <c r="L55" s="22" t="s">
        <v>56</v>
      </c>
      <c r="M55" s="99">
        <v>707180000</v>
      </c>
      <c r="N55" s="124">
        <f t="shared" si="4"/>
        <v>20.376795788344818</v>
      </c>
      <c r="O55" s="125" t="str">
        <f t="shared" si="0"/>
        <v>YES</v>
      </c>
      <c r="P55" s="46">
        <f t="shared" si="5"/>
        <v>1</v>
      </c>
    </row>
    <row r="56" spans="1:16" ht="17" x14ac:dyDescent="0.2">
      <c r="A56" s="22" t="s">
        <v>129</v>
      </c>
      <c r="B56" s="22" t="s">
        <v>130</v>
      </c>
      <c r="C56" s="22" t="s">
        <v>56</v>
      </c>
      <c r="D56" s="100">
        <v>18072619.43</v>
      </c>
      <c r="E56" s="123">
        <f t="shared" si="1"/>
        <v>16.709908612217657</v>
      </c>
      <c r="F56" s="45"/>
      <c r="G56" s="45">
        <v>2015</v>
      </c>
      <c r="H56" s="101">
        <f t="shared" si="2"/>
        <v>16265357.487</v>
      </c>
      <c r="I56" s="99">
        <f t="shared" si="3"/>
        <v>19879881.373</v>
      </c>
      <c r="J56" s="16" t="s">
        <v>3555</v>
      </c>
      <c r="K56" s="17" t="s">
        <v>3556</v>
      </c>
      <c r="L56" s="22" t="s">
        <v>56</v>
      </c>
      <c r="M56" s="99">
        <v>17660000</v>
      </c>
      <c r="N56" s="124">
        <f t="shared" si="4"/>
        <v>16.686812753140089</v>
      </c>
      <c r="O56" s="125" t="str">
        <f t="shared" si="0"/>
        <v>YES</v>
      </c>
      <c r="P56" s="46">
        <f t="shared" si="5"/>
        <v>1</v>
      </c>
    </row>
    <row r="57" spans="1:16" ht="17" x14ac:dyDescent="0.2">
      <c r="A57" s="22" t="s">
        <v>101</v>
      </c>
      <c r="B57" s="22" t="s">
        <v>102</v>
      </c>
      <c r="C57" s="22" t="s">
        <v>56</v>
      </c>
      <c r="D57" s="100">
        <v>167288327.59999999</v>
      </c>
      <c r="E57" s="123">
        <f t="shared" si="1"/>
        <v>18.935229394246313</v>
      </c>
      <c r="F57" s="45"/>
      <c r="G57" s="45"/>
      <c r="H57" s="101">
        <f t="shared" si="2"/>
        <v>150559494.84</v>
      </c>
      <c r="I57" s="99">
        <f t="shared" si="3"/>
        <v>184017160.36000001</v>
      </c>
      <c r="J57" s="21" t="s">
        <v>3557</v>
      </c>
      <c r="K57" s="22" t="s">
        <v>3558</v>
      </c>
      <c r="L57" s="22" t="s">
        <v>3531</v>
      </c>
      <c r="M57" s="99">
        <v>167360000</v>
      </c>
      <c r="N57" s="124">
        <f t="shared" si="4"/>
        <v>18.935657738840831</v>
      </c>
      <c r="O57" s="125" t="str">
        <f t="shared" si="0"/>
        <v>YES</v>
      </c>
      <c r="P57" s="46">
        <f t="shared" si="5"/>
        <v>1</v>
      </c>
    </row>
    <row r="58" spans="1:16" ht="17" x14ac:dyDescent="0.2">
      <c r="A58" s="22" t="s">
        <v>83</v>
      </c>
      <c r="B58" s="22" t="s">
        <v>84</v>
      </c>
      <c r="C58" s="22" t="s">
        <v>56</v>
      </c>
      <c r="D58" s="100">
        <v>128284796.40000001</v>
      </c>
      <c r="E58" s="123">
        <f t="shared" si="1"/>
        <v>18.669763322174429</v>
      </c>
      <c r="F58" s="45"/>
      <c r="G58" s="45"/>
      <c r="H58" s="101">
        <f t="shared" si="2"/>
        <v>115456316.76000001</v>
      </c>
      <c r="I58" s="99">
        <f t="shared" si="3"/>
        <v>141113276.04000002</v>
      </c>
      <c r="J58" s="16" t="s">
        <v>3901</v>
      </c>
      <c r="K58" s="17" t="s">
        <v>3902</v>
      </c>
      <c r="L58" s="22" t="s">
        <v>56</v>
      </c>
      <c r="M58" s="99">
        <v>152130000</v>
      </c>
      <c r="N58" s="124">
        <f t="shared" si="4"/>
        <v>18.840245976439313</v>
      </c>
      <c r="O58" s="125" t="str">
        <f t="shared" si="0"/>
        <v>NO</v>
      </c>
      <c r="P58" s="46">
        <f t="shared" si="5"/>
        <v>0</v>
      </c>
    </row>
    <row r="59" spans="1:16" ht="17" x14ac:dyDescent="0.2">
      <c r="A59" s="22" t="s">
        <v>85</v>
      </c>
      <c r="B59" s="22" t="s">
        <v>86</v>
      </c>
      <c r="C59" s="22" t="s">
        <v>56</v>
      </c>
      <c r="D59" s="100">
        <v>541814969.79999995</v>
      </c>
      <c r="E59" s="123">
        <f t="shared" si="1"/>
        <v>20.110435116986249</v>
      </c>
      <c r="F59" s="45"/>
      <c r="G59" s="45"/>
      <c r="H59" s="101">
        <f t="shared" si="2"/>
        <v>487633472.81999999</v>
      </c>
      <c r="I59" s="99">
        <f t="shared" si="3"/>
        <v>595996466.77999997</v>
      </c>
      <c r="J59" s="21" t="s">
        <v>1095</v>
      </c>
      <c r="K59" s="22" t="s">
        <v>1096</v>
      </c>
      <c r="L59" s="22" t="s">
        <v>56</v>
      </c>
      <c r="M59" s="99">
        <v>472149408</v>
      </c>
      <c r="N59" s="124">
        <f t="shared" si="4"/>
        <v>19.972806035833745</v>
      </c>
      <c r="O59" s="125" t="str">
        <f t="shared" si="0"/>
        <v>NO</v>
      </c>
      <c r="P59" s="46">
        <f t="shared" si="5"/>
        <v>0</v>
      </c>
    </row>
    <row r="60" spans="1:16" ht="17" x14ac:dyDescent="0.2">
      <c r="A60" s="22" t="s">
        <v>103</v>
      </c>
      <c r="B60" s="22" t="s">
        <v>104</v>
      </c>
      <c r="C60" s="22" t="s">
        <v>56</v>
      </c>
      <c r="D60" s="100">
        <v>464837666.39999998</v>
      </c>
      <c r="E60" s="123">
        <f t="shared" si="1"/>
        <v>19.957198798084335</v>
      </c>
      <c r="F60" s="45"/>
      <c r="G60" s="45"/>
      <c r="H60" s="101">
        <f t="shared" si="2"/>
        <v>418353899.75999999</v>
      </c>
      <c r="I60" s="99">
        <f t="shared" si="3"/>
        <v>511321433.04000002</v>
      </c>
      <c r="J60" s="21" t="s">
        <v>1063</v>
      </c>
      <c r="K60" s="22" t="s">
        <v>1064</v>
      </c>
      <c r="L60" s="22" t="s">
        <v>56</v>
      </c>
      <c r="M60" s="99">
        <v>429242080</v>
      </c>
      <c r="N60" s="124">
        <f t="shared" si="4"/>
        <v>19.877531606785386</v>
      </c>
      <c r="O60" s="125" t="str">
        <f t="shared" si="0"/>
        <v>YES</v>
      </c>
      <c r="P60" s="46">
        <f t="shared" si="5"/>
        <v>1</v>
      </c>
    </row>
    <row r="61" spans="1:16" ht="17" x14ac:dyDescent="0.2">
      <c r="A61" s="22" t="s">
        <v>105</v>
      </c>
      <c r="B61" s="22" t="s">
        <v>106</v>
      </c>
      <c r="C61" s="22" t="s">
        <v>56</v>
      </c>
      <c r="D61" s="100">
        <v>50201916.130000003</v>
      </c>
      <c r="E61" s="123">
        <f t="shared" si="1"/>
        <v>17.731563753853823</v>
      </c>
      <c r="F61" s="45"/>
      <c r="G61" s="45">
        <v>2019</v>
      </c>
      <c r="H61" s="101">
        <f t="shared" si="2"/>
        <v>45181724.517000005</v>
      </c>
      <c r="I61" s="99">
        <f t="shared" si="3"/>
        <v>55222107.743000008</v>
      </c>
      <c r="J61" s="16" t="s">
        <v>3561</v>
      </c>
      <c r="K61" s="17" t="s">
        <v>3562</v>
      </c>
      <c r="L61" s="22" t="s">
        <v>56</v>
      </c>
      <c r="M61" s="99">
        <v>49680000</v>
      </c>
      <c r="N61" s="124">
        <f t="shared" si="4"/>
        <v>17.721112995589497</v>
      </c>
      <c r="O61" s="125" t="str">
        <f t="shared" si="0"/>
        <v>YES</v>
      </c>
      <c r="P61" s="46">
        <f t="shared" si="5"/>
        <v>1</v>
      </c>
    </row>
    <row r="62" spans="1:16" ht="17" x14ac:dyDescent="0.2">
      <c r="A62" s="22" t="s">
        <v>67</v>
      </c>
      <c r="B62" s="22" t="s">
        <v>68</v>
      </c>
      <c r="C62" s="22" t="s">
        <v>56</v>
      </c>
      <c r="D62" s="100">
        <v>48724969.270000003</v>
      </c>
      <c r="E62" s="123">
        <f t="shared" si="1"/>
        <v>17.701702172675297</v>
      </c>
      <c r="F62" s="45"/>
      <c r="G62" s="45"/>
      <c r="H62" s="101">
        <f t="shared" si="2"/>
        <v>43852472.343000002</v>
      </c>
      <c r="I62" s="99">
        <f t="shared" si="3"/>
        <v>53597466.197000004</v>
      </c>
      <c r="J62" s="16" t="s">
        <v>3563</v>
      </c>
      <c r="K62" s="17" t="s">
        <v>3564</v>
      </c>
      <c r="L62" s="22" t="s">
        <v>56</v>
      </c>
      <c r="M62" s="99">
        <v>39060000</v>
      </c>
      <c r="N62" s="124">
        <f t="shared" si="4"/>
        <v>17.480609483412806</v>
      </c>
      <c r="O62" s="125" t="str">
        <f t="shared" si="0"/>
        <v>NO</v>
      </c>
      <c r="P62" s="46">
        <f t="shared" si="5"/>
        <v>0</v>
      </c>
    </row>
    <row r="63" spans="1:16" ht="17" x14ac:dyDescent="0.2">
      <c r="A63" s="22" t="s">
        <v>107</v>
      </c>
      <c r="B63" s="22" t="s">
        <v>108</v>
      </c>
      <c r="C63" s="22" t="s">
        <v>56</v>
      </c>
      <c r="D63" s="100">
        <v>257777296.90000001</v>
      </c>
      <c r="E63" s="123">
        <f t="shared" si="1"/>
        <v>19.367606579812531</v>
      </c>
      <c r="F63" s="45"/>
      <c r="G63" s="45"/>
      <c r="H63" s="101">
        <f t="shared" si="2"/>
        <v>231999567.21000001</v>
      </c>
      <c r="I63" s="99">
        <f t="shared" si="3"/>
        <v>283555026.59000003</v>
      </c>
      <c r="J63" s="16" t="s">
        <v>3565</v>
      </c>
      <c r="K63" s="17" t="s">
        <v>3566</v>
      </c>
      <c r="L63" s="22" t="s">
        <v>56</v>
      </c>
      <c r="M63" s="99">
        <v>230900000</v>
      </c>
      <c r="N63" s="124">
        <f t="shared" si="4"/>
        <v>19.257495274324725</v>
      </c>
      <c r="O63" s="125" t="str">
        <f t="shared" si="0"/>
        <v>NO</v>
      </c>
      <c r="P63" s="46">
        <f t="shared" si="5"/>
        <v>0</v>
      </c>
    </row>
    <row r="64" spans="1:16" ht="17" x14ac:dyDescent="0.2">
      <c r="A64" s="22" t="s">
        <v>87</v>
      </c>
      <c r="B64" s="22" t="s">
        <v>88</v>
      </c>
      <c r="C64" s="22" t="s">
        <v>56</v>
      </c>
      <c r="D64" s="100">
        <v>377063391.19999999</v>
      </c>
      <c r="E64" s="123">
        <f t="shared" si="1"/>
        <v>19.747923877696358</v>
      </c>
      <c r="F64" s="45"/>
      <c r="G64" s="45">
        <v>2015</v>
      </c>
      <c r="H64" s="101">
        <f t="shared" si="2"/>
        <v>339357052.07999998</v>
      </c>
      <c r="I64" s="99">
        <f t="shared" si="3"/>
        <v>414769730.31999999</v>
      </c>
      <c r="J64" s="16" t="s">
        <v>3567</v>
      </c>
      <c r="K64" s="17" t="s">
        <v>3568</v>
      </c>
      <c r="L64" s="22" t="s">
        <v>56</v>
      </c>
      <c r="M64" s="99">
        <v>317090000</v>
      </c>
      <c r="N64" s="124">
        <f t="shared" si="4"/>
        <v>19.574696203218188</v>
      </c>
      <c r="O64" s="125" t="str">
        <f t="shared" si="0"/>
        <v>NO</v>
      </c>
      <c r="P64" s="46">
        <f t="shared" si="5"/>
        <v>0</v>
      </c>
    </row>
    <row r="65" spans="1:16" ht="17" x14ac:dyDescent="0.2">
      <c r="A65" s="22" t="s">
        <v>73</v>
      </c>
      <c r="B65" s="22" t="s">
        <v>74</v>
      </c>
      <c r="C65" s="22" t="s">
        <v>56</v>
      </c>
      <c r="D65" s="100">
        <v>10119637.73</v>
      </c>
      <c r="E65" s="123">
        <f t="shared" si="1"/>
        <v>16.129988423752021</v>
      </c>
      <c r="F65" s="45"/>
      <c r="G65" s="45"/>
      <c r="H65" s="101">
        <f t="shared" si="2"/>
        <v>9107673.9570000004</v>
      </c>
      <c r="I65" s="99">
        <f t="shared" si="3"/>
        <v>11131601.503</v>
      </c>
      <c r="J65" s="16" t="s">
        <v>3569</v>
      </c>
      <c r="K65" s="17" t="s">
        <v>3570</v>
      </c>
      <c r="L65" s="22" t="s">
        <v>56</v>
      </c>
      <c r="M65" s="99">
        <v>13720000</v>
      </c>
      <c r="N65" s="124">
        <f t="shared" si="4"/>
        <v>16.434365180262013</v>
      </c>
      <c r="O65" s="125" t="str">
        <f t="shared" si="0"/>
        <v>NO</v>
      </c>
      <c r="P65" s="46">
        <f t="shared" si="5"/>
        <v>0</v>
      </c>
    </row>
    <row r="66" spans="1:16" ht="17" x14ac:dyDescent="0.2">
      <c r="A66" s="22" t="s">
        <v>109</v>
      </c>
      <c r="B66" s="22" t="s">
        <v>110</v>
      </c>
      <c r="C66" s="22" t="s">
        <v>56</v>
      </c>
      <c r="D66" s="100">
        <v>79321002366</v>
      </c>
      <c r="E66" s="123">
        <f t="shared" si="1"/>
        <v>25.09676877750757</v>
      </c>
      <c r="F66" s="45"/>
      <c r="G66" s="45"/>
      <c r="H66" s="101">
        <f t="shared" si="2"/>
        <v>71388902129.400009</v>
      </c>
      <c r="I66" s="99">
        <f t="shared" si="3"/>
        <v>87253102602.600006</v>
      </c>
      <c r="J66" s="16" t="s">
        <v>3571</v>
      </c>
      <c r="K66" s="17" t="s">
        <v>3572</v>
      </c>
      <c r="L66" s="22" t="s">
        <v>56</v>
      </c>
      <c r="M66" s="99">
        <v>69276966912</v>
      </c>
      <c r="N66" s="124">
        <f t="shared" si="4"/>
        <v>24.961378320103645</v>
      </c>
      <c r="O66" s="125" t="str">
        <f t="shared" ref="O66:O129" si="7">IF(AND(M66&gt;H66,M66&lt;I66),"YES","NO")</f>
        <v>NO</v>
      </c>
      <c r="P66" s="46">
        <f t="shared" si="5"/>
        <v>0</v>
      </c>
    </row>
    <row r="67" spans="1:16" ht="17" x14ac:dyDescent="0.2">
      <c r="A67" s="22" t="s">
        <v>379</v>
      </c>
      <c r="B67" s="22" t="s">
        <v>380</v>
      </c>
      <c r="C67" s="22" t="s">
        <v>56</v>
      </c>
      <c r="D67" s="100">
        <v>582827519.29999995</v>
      </c>
      <c r="E67" s="123">
        <f t="shared" si="1"/>
        <v>20.183401850285154</v>
      </c>
      <c r="F67" s="45"/>
      <c r="G67" s="45">
        <v>2021</v>
      </c>
      <c r="H67" s="101">
        <f t="shared" si="2"/>
        <v>524544767.36999995</v>
      </c>
      <c r="I67" s="99">
        <f t="shared" si="3"/>
        <v>641110271.23000002</v>
      </c>
      <c r="J67" s="16" t="s">
        <v>3573</v>
      </c>
      <c r="K67" s="17" t="s">
        <v>3574</v>
      </c>
      <c r="L67" s="22" t="s">
        <v>56</v>
      </c>
      <c r="M67" s="99">
        <v>623570000</v>
      </c>
      <c r="N67" s="124">
        <f t="shared" si="4"/>
        <v>20.250971586229294</v>
      </c>
      <c r="O67" s="125" t="str">
        <f t="shared" si="7"/>
        <v>YES</v>
      </c>
      <c r="P67" s="46">
        <f t="shared" ref="P67:P129" si="8">IF(O67="YES",1,0)</f>
        <v>1</v>
      </c>
    </row>
    <row r="68" spans="1:16" ht="17" x14ac:dyDescent="0.2">
      <c r="A68" s="22" t="s">
        <v>383</v>
      </c>
      <c r="B68" s="22" t="s">
        <v>384</v>
      </c>
      <c r="C68" s="22" t="s">
        <v>56</v>
      </c>
      <c r="D68" s="100">
        <v>236156207.80000001</v>
      </c>
      <c r="E68" s="123">
        <f t="shared" si="1"/>
        <v>19.280004041490002</v>
      </c>
      <c r="F68" s="45"/>
      <c r="G68" s="45">
        <v>2015</v>
      </c>
      <c r="H68" s="101">
        <f t="shared" si="2"/>
        <v>212540587.02000001</v>
      </c>
      <c r="I68" s="99">
        <f t="shared" si="3"/>
        <v>259771828.58000004</v>
      </c>
      <c r="J68" s="16" t="s">
        <v>3575</v>
      </c>
      <c r="K68" s="17" t="s">
        <v>3576</v>
      </c>
      <c r="L68" s="22" t="s">
        <v>56</v>
      </c>
      <c r="M68" s="99">
        <v>202700000</v>
      </c>
      <c r="N68" s="124">
        <f t="shared" si="4"/>
        <v>19.127237611422228</v>
      </c>
      <c r="O68" s="125" t="str">
        <f t="shared" si="7"/>
        <v>NO</v>
      </c>
      <c r="P68" s="46">
        <f t="shared" si="8"/>
        <v>0</v>
      </c>
    </row>
    <row r="69" spans="1:16" ht="17" x14ac:dyDescent="0.2">
      <c r="A69" s="22" t="s">
        <v>115</v>
      </c>
      <c r="B69" s="22" t="s">
        <v>116</v>
      </c>
      <c r="C69" s="22" t="s">
        <v>56</v>
      </c>
      <c r="D69" s="100">
        <v>241261432.5</v>
      </c>
      <c r="E69" s="123">
        <f t="shared" si="1"/>
        <v>19.301391685661603</v>
      </c>
      <c r="F69" s="45"/>
      <c r="G69" s="45"/>
      <c r="H69" s="101">
        <f t="shared" si="2"/>
        <v>217135289.25</v>
      </c>
      <c r="I69" s="99">
        <f t="shared" si="3"/>
        <v>265387575.75000003</v>
      </c>
      <c r="J69" s="21" t="s">
        <v>1049</v>
      </c>
      <c r="K69" s="22" t="s">
        <v>1050</v>
      </c>
      <c r="L69" s="22" t="s">
        <v>56</v>
      </c>
      <c r="M69" s="99">
        <v>239654992</v>
      </c>
      <c r="N69" s="124">
        <f t="shared" si="4"/>
        <v>19.294710913730601</v>
      </c>
      <c r="O69" s="125" t="str">
        <f t="shared" si="7"/>
        <v>YES</v>
      </c>
      <c r="P69" s="46">
        <f t="shared" si="8"/>
        <v>1</v>
      </c>
    </row>
    <row r="70" spans="1:16" ht="17" x14ac:dyDescent="0.2">
      <c r="A70" s="22" t="s">
        <v>381</v>
      </c>
      <c r="B70" s="22" t="s">
        <v>382</v>
      </c>
      <c r="C70" s="22" t="s">
        <v>56</v>
      </c>
      <c r="D70" s="100">
        <v>779891532.70000005</v>
      </c>
      <c r="E70" s="123">
        <f t="shared" si="1"/>
        <v>20.47466540733706</v>
      </c>
      <c r="F70" s="45"/>
      <c r="G70" s="45">
        <v>2020</v>
      </c>
      <c r="H70" s="101">
        <f t="shared" ref="H70:H135" si="9">D70*0.9</f>
        <v>701902379.43000007</v>
      </c>
      <c r="I70" s="99">
        <f t="shared" ref="I70:I135" si="10">D70*1.1</f>
        <v>857880685.97000015</v>
      </c>
      <c r="J70" s="16" t="s">
        <v>3577</v>
      </c>
      <c r="K70" s="17" t="s">
        <v>3578</v>
      </c>
      <c r="L70" s="22" t="s">
        <v>56</v>
      </c>
      <c r="M70" s="99">
        <v>811190000</v>
      </c>
      <c r="N70" s="124">
        <f t="shared" si="4"/>
        <v>20.514012863309038</v>
      </c>
      <c r="O70" s="125" t="str">
        <f t="shared" si="7"/>
        <v>YES</v>
      </c>
      <c r="P70" s="46">
        <f t="shared" si="8"/>
        <v>1</v>
      </c>
    </row>
    <row r="71" spans="1:16" ht="17" x14ac:dyDescent="0.2">
      <c r="A71" s="22" t="s">
        <v>117</v>
      </c>
      <c r="B71" s="22" t="s">
        <v>118</v>
      </c>
      <c r="C71" s="22" t="s">
        <v>56</v>
      </c>
      <c r="D71" s="100">
        <v>301847236</v>
      </c>
      <c r="E71" s="123">
        <f t="shared" ref="E71:E136" si="11">LN(D71)</f>
        <v>19.525431606298792</v>
      </c>
      <c r="F71" s="45"/>
      <c r="G71" s="45"/>
      <c r="H71" s="101">
        <f t="shared" si="9"/>
        <v>271662512.40000004</v>
      </c>
      <c r="I71" s="99">
        <f t="shared" si="10"/>
        <v>332031959.60000002</v>
      </c>
      <c r="J71" s="16" t="s">
        <v>3579</v>
      </c>
      <c r="K71" s="17" t="s">
        <v>1029</v>
      </c>
      <c r="L71" s="22" t="s">
        <v>56</v>
      </c>
      <c r="M71" s="99">
        <v>330899520</v>
      </c>
      <c r="N71" s="124">
        <f t="shared" ref="N71:N138" si="12">LN(M71)</f>
        <v>19.617325322301486</v>
      </c>
      <c r="O71" s="125" t="str">
        <f t="shared" si="7"/>
        <v>YES</v>
      </c>
      <c r="P71" s="46">
        <f t="shared" si="8"/>
        <v>1</v>
      </c>
    </row>
    <row r="72" spans="1:16" ht="17" x14ac:dyDescent="0.2">
      <c r="A72" s="22" t="s">
        <v>385</v>
      </c>
      <c r="B72" s="22" t="s">
        <v>386</v>
      </c>
      <c r="C72" s="22" t="s">
        <v>56</v>
      </c>
      <c r="D72" s="100">
        <v>602713574.70000005</v>
      </c>
      <c r="E72" s="123">
        <f t="shared" si="11"/>
        <v>20.216952641345475</v>
      </c>
      <c r="F72" s="45"/>
      <c r="G72" s="45">
        <v>2021</v>
      </c>
      <c r="H72" s="101">
        <f t="shared" si="9"/>
        <v>542442217.23000002</v>
      </c>
      <c r="I72" s="99">
        <f t="shared" si="10"/>
        <v>662984932.17000008</v>
      </c>
      <c r="J72" s="16" t="s">
        <v>3580</v>
      </c>
      <c r="K72" s="17" t="s">
        <v>3581</v>
      </c>
      <c r="L72" s="22" t="s">
        <v>56</v>
      </c>
      <c r="M72" s="99">
        <v>679910000</v>
      </c>
      <c r="N72" s="124">
        <f t="shared" si="12"/>
        <v>20.337470994433826</v>
      </c>
      <c r="O72" s="125" t="str">
        <f t="shared" si="7"/>
        <v>NO</v>
      </c>
      <c r="P72" s="46">
        <f t="shared" si="8"/>
        <v>0</v>
      </c>
    </row>
    <row r="73" spans="1:16" ht="17" x14ac:dyDescent="0.2">
      <c r="A73" s="22" t="s">
        <v>95</v>
      </c>
      <c r="B73" s="22" t="s">
        <v>96</v>
      </c>
      <c r="C73" s="22" t="s">
        <v>56</v>
      </c>
      <c r="D73" s="100">
        <v>1947242914</v>
      </c>
      <c r="E73" s="123">
        <f t="shared" si="11"/>
        <v>21.389680318779664</v>
      </c>
      <c r="F73" s="45"/>
      <c r="G73" s="45"/>
      <c r="H73" s="101">
        <f t="shared" si="9"/>
        <v>1752518622.6000001</v>
      </c>
      <c r="I73" s="99">
        <f t="shared" si="10"/>
        <v>2141967205.4000001</v>
      </c>
      <c r="J73" s="16" t="s">
        <v>3582</v>
      </c>
      <c r="K73" s="17" t="s">
        <v>3583</v>
      </c>
      <c r="L73" s="22" t="s">
        <v>56</v>
      </c>
      <c r="M73" s="99">
        <v>2112046848</v>
      </c>
      <c r="N73" s="124">
        <f t="shared" si="12"/>
        <v>21.470923384362596</v>
      </c>
      <c r="O73" s="125" t="str">
        <f t="shared" si="7"/>
        <v>YES</v>
      </c>
      <c r="P73" s="46">
        <f t="shared" si="8"/>
        <v>1</v>
      </c>
    </row>
    <row r="74" spans="1:16" ht="17" x14ac:dyDescent="0.2">
      <c r="A74" s="22" t="s">
        <v>387</v>
      </c>
      <c r="B74" s="22" t="s">
        <v>388</v>
      </c>
      <c r="C74" s="22" t="s">
        <v>56</v>
      </c>
      <c r="D74" s="100">
        <v>233840653.30000001</v>
      </c>
      <c r="E74" s="123">
        <f t="shared" si="11"/>
        <v>19.27015047255399</v>
      </c>
      <c r="F74" s="45"/>
      <c r="G74" s="45">
        <v>2019</v>
      </c>
      <c r="H74" s="101">
        <f t="shared" si="9"/>
        <v>210456587.97000003</v>
      </c>
      <c r="I74" s="99">
        <f t="shared" si="10"/>
        <v>257224718.63000003</v>
      </c>
      <c r="J74" s="22" t="s">
        <v>1028</v>
      </c>
      <c r="K74" s="22" t="s">
        <v>1029</v>
      </c>
      <c r="L74" s="22" t="s">
        <v>56</v>
      </c>
      <c r="M74" s="99">
        <v>330899520</v>
      </c>
      <c r="N74" s="124">
        <f t="shared" si="12"/>
        <v>19.617325322301486</v>
      </c>
      <c r="O74" s="125" t="str">
        <f t="shared" si="7"/>
        <v>NO</v>
      </c>
      <c r="P74" s="46">
        <f t="shared" si="8"/>
        <v>0</v>
      </c>
    </row>
    <row r="75" spans="1:16" ht="17" x14ac:dyDescent="0.2">
      <c r="A75" s="22" t="s">
        <v>77</v>
      </c>
      <c r="B75" s="22" t="s">
        <v>78</v>
      </c>
      <c r="C75" s="22" t="s">
        <v>56</v>
      </c>
      <c r="D75" s="100">
        <v>63019806.799999997</v>
      </c>
      <c r="E75" s="123">
        <f t="shared" si="11"/>
        <v>17.958959628595274</v>
      </c>
      <c r="F75" s="45"/>
      <c r="G75" s="45"/>
      <c r="H75" s="101">
        <f t="shared" si="9"/>
        <v>56717826.119999997</v>
      </c>
      <c r="I75" s="99">
        <f t="shared" si="10"/>
        <v>69321787.480000004</v>
      </c>
      <c r="J75" s="16" t="s">
        <v>3586</v>
      </c>
      <c r="K75" s="17" t="s">
        <v>3587</v>
      </c>
      <c r="L75" s="22" t="s">
        <v>56</v>
      </c>
      <c r="M75" s="99">
        <v>166250000</v>
      </c>
      <c r="N75" s="124">
        <f t="shared" si="12"/>
        <v>18.929003237500236</v>
      </c>
      <c r="O75" s="125" t="str">
        <f t="shared" si="7"/>
        <v>NO</v>
      </c>
      <c r="P75" s="46">
        <f t="shared" si="8"/>
        <v>0</v>
      </c>
    </row>
    <row r="76" spans="1:16" ht="17" x14ac:dyDescent="0.2">
      <c r="A76" s="22" t="s">
        <v>123</v>
      </c>
      <c r="B76" s="22" t="s">
        <v>124</v>
      </c>
      <c r="C76" s="22" t="s">
        <v>56</v>
      </c>
      <c r="D76" s="100">
        <v>27452860.989999998</v>
      </c>
      <c r="E76" s="123">
        <f t="shared" si="11"/>
        <v>17.127980945989624</v>
      </c>
      <c r="F76" s="45"/>
      <c r="G76" s="45"/>
      <c r="H76" s="101">
        <f t="shared" si="9"/>
        <v>24707574.890999999</v>
      </c>
      <c r="I76" s="99">
        <f t="shared" si="10"/>
        <v>30198147.089000002</v>
      </c>
      <c r="J76" s="16" t="s">
        <v>3588</v>
      </c>
      <c r="K76" s="17" t="s">
        <v>3589</v>
      </c>
      <c r="L76" s="22" t="s">
        <v>56</v>
      </c>
      <c r="M76" s="99">
        <v>28190000</v>
      </c>
      <c r="N76" s="124">
        <f t="shared" si="12"/>
        <v>17.154477863090296</v>
      </c>
      <c r="O76" s="125" t="str">
        <f t="shared" si="7"/>
        <v>YES</v>
      </c>
      <c r="P76" s="46">
        <f t="shared" si="8"/>
        <v>1</v>
      </c>
    </row>
    <row r="77" spans="1:16" ht="17" x14ac:dyDescent="0.2">
      <c r="A77" s="22" t="s">
        <v>71</v>
      </c>
      <c r="B77" s="22" t="s">
        <v>72</v>
      </c>
      <c r="C77" s="22" t="s">
        <v>56</v>
      </c>
      <c r="D77" s="100">
        <v>214047602.19999999</v>
      </c>
      <c r="E77" s="123">
        <f t="shared" si="11"/>
        <v>19.181708988436892</v>
      </c>
      <c r="F77" s="45"/>
      <c r="G77" s="45">
        <v>2014</v>
      </c>
      <c r="H77" s="101">
        <f t="shared" si="9"/>
        <v>192642841.97999999</v>
      </c>
      <c r="I77" s="99">
        <f t="shared" si="10"/>
        <v>235452362.42000002</v>
      </c>
      <c r="J77" s="16" t="s">
        <v>3590</v>
      </c>
      <c r="K77" s="17" t="s">
        <v>3591</v>
      </c>
      <c r="L77" s="22" t="s">
        <v>56</v>
      </c>
      <c r="M77" s="99">
        <v>201890000</v>
      </c>
      <c r="N77" s="124">
        <f t="shared" si="12"/>
        <v>19.123233552586406</v>
      </c>
      <c r="O77" s="125" t="str">
        <f t="shared" si="7"/>
        <v>YES</v>
      </c>
      <c r="P77" s="46">
        <f t="shared" si="8"/>
        <v>1</v>
      </c>
    </row>
    <row r="78" spans="1:16" ht="17" x14ac:dyDescent="0.2">
      <c r="A78" s="22" t="s">
        <v>125</v>
      </c>
      <c r="B78" s="22" t="s">
        <v>126</v>
      </c>
      <c r="C78" s="22" t="s">
        <v>56</v>
      </c>
      <c r="D78" s="100">
        <v>287703713.69999999</v>
      </c>
      <c r="E78" s="123">
        <f t="shared" si="11"/>
        <v>19.477441736676212</v>
      </c>
      <c r="F78" s="45"/>
      <c r="G78" s="45">
        <v>2015</v>
      </c>
      <c r="H78" s="101">
        <f t="shared" si="9"/>
        <v>258933342.32999998</v>
      </c>
      <c r="I78" s="99">
        <f t="shared" si="10"/>
        <v>316474085.06999999</v>
      </c>
      <c r="J78" s="16" t="s">
        <v>3592</v>
      </c>
      <c r="K78" s="17" t="s">
        <v>3593</v>
      </c>
      <c r="L78" s="22" t="s">
        <v>56</v>
      </c>
      <c r="M78" s="99">
        <v>282610000</v>
      </c>
      <c r="N78" s="124">
        <f t="shared" si="12"/>
        <v>19.459578413292817</v>
      </c>
      <c r="O78" s="125" t="str">
        <f t="shared" si="7"/>
        <v>YES</v>
      </c>
      <c r="P78" s="46">
        <f t="shared" si="8"/>
        <v>1</v>
      </c>
    </row>
    <row r="79" spans="1:16" ht="17" x14ac:dyDescent="0.2">
      <c r="A79" s="22" t="s">
        <v>127</v>
      </c>
      <c r="B79" s="22" t="s">
        <v>128</v>
      </c>
      <c r="C79" s="22" t="s">
        <v>56</v>
      </c>
      <c r="D79" s="100">
        <v>5536195491</v>
      </c>
      <c r="E79" s="123">
        <f t="shared" si="11"/>
        <v>22.434573367318936</v>
      </c>
      <c r="F79" s="45"/>
      <c r="G79" s="45"/>
      <c r="H79" s="101">
        <f t="shared" si="9"/>
        <v>4982575941.9000006</v>
      </c>
      <c r="I79" s="99">
        <f t="shared" si="10"/>
        <v>6089815040.1000004</v>
      </c>
      <c r="J79" s="16" t="s">
        <v>3594</v>
      </c>
      <c r="K79" s="17" t="s">
        <v>3595</v>
      </c>
      <c r="L79" s="22" t="s">
        <v>56</v>
      </c>
      <c r="M79" s="99">
        <v>5770000000</v>
      </c>
      <c r="N79" s="124">
        <f t="shared" si="12"/>
        <v>22.475937917466421</v>
      </c>
      <c r="O79" s="125" t="str">
        <f t="shared" si="7"/>
        <v>YES</v>
      </c>
      <c r="P79" s="46">
        <f t="shared" si="8"/>
        <v>1</v>
      </c>
    </row>
    <row r="80" spans="1:16" ht="17" x14ac:dyDescent="0.2">
      <c r="A80" s="22" t="s">
        <v>131</v>
      </c>
      <c r="B80" s="22" t="s">
        <v>132</v>
      </c>
      <c r="C80" s="22" t="s">
        <v>56</v>
      </c>
      <c r="D80" s="100">
        <v>692367177.79999995</v>
      </c>
      <c r="E80" s="123">
        <f t="shared" si="11"/>
        <v>20.355626976618773</v>
      </c>
      <c r="F80" s="45"/>
      <c r="G80" s="45"/>
      <c r="H80" s="101">
        <f t="shared" si="9"/>
        <v>623130460.01999998</v>
      </c>
      <c r="I80" s="99">
        <f t="shared" si="10"/>
        <v>761603895.58000004</v>
      </c>
      <c r="J80" s="21" t="s">
        <v>1039</v>
      </c>
      <c r="K80" s="22" t="s">
        <v>1040</v>
      </c>
      <c r="L80" s="22" t="s">
        <v>56</v>
      </c>
      <c r="M80" s="99">
        <v>722907136</v>
      </c>
      <c r="N80" s="124">
        <f t="shared" si="12"/>
        <v>20.398791329273305</v>
      </c>
      <c r="O80" s="125" t="str">
        <f t="shared" si="7"/>
        <v>YES</v>
      </c>
      <c r="P80" s="46">
        <f t="shared" si="8"/>
        <v>1</v>
      </c>
    </row>
    <row r="81" spans="1:16" ht="17" x14ac:dyDescent="0.2">
      <c r="A81" s="22" t="s">
        <v>133</v>
      </c>
      <c r="B81" s="22" t="s">
        <v>134</v>
      </c>
      <c r="C81" s="22" t="s">
        <v>56</v>
      </c>
      <c r="D81" s="100">
        <v>3358722551</v>
      </c>
      <c r="E81" s="123">
        <f t="shared" si="11"/>
        <v>21.934826545475019</v>
      </c>
      <c r="F81" s="45"/>
      <c r="G81" s="45"/>
      <c r="H81" s="101">
        <f t="shared" si="9"/>
        <v>3022850295.9000001</v>
      </c>
      <c r="I81" s="99">
        <f t="shared" si="10"/>
        <v>3694594806.1000004</v>
      </c>
      <c r="J81" s="16" t="s">
        <v>3596</v>
      </c>
      <c r="K81" s="17" t="s">
        <v>3597</v>
      </c>
      <c r="L81" s="22" t="s">
        <v>56</v>
      </c>
      <c r="M81" s="99">
        <v>2872934912</v>
      </c>
      <c r="N81" s="124">
        <f t="shared" si="12"/>
        <v>21.77859996162254</v>
      </c>
      <c r="O81" s="125" t="str">
        <f t="shared" si="7"/>
        <v>NO</v>
      </c>
      <c r="P81" s="46">
        <f t="shared" si="8"/>
        <v>0</v>
      </c>
    </row>
    <row r="82" spans="1:16" ht="17" x14ac:dyDescent="0.2">
      <c r="A82" s="22" t="s">
        <v>135</v>
      </c>
      <c r="B82" s="22" t="s">
        <v>136</v>
      </c>
      <c r="C82" s="22" t="s">
        <v>56</v>
      </c>
      <c r="D82" s="100">
        <v>3716597144</v>
      </c>
      <c r="E82" s="123">
        <f t="shared" si="11"/>
        <v>22.036074340359253</v>
      </c>
      <c r="F82" s="45"/>
      <c r="G82" s="45"/>
      <c r="H82" s="101">
        <f t="shared" si="9"/>
        <v>3344937429.5999999</v>
      </c>
      <c r="I82" s="99">
        <f t="shared" si="10"/>
        <v>4088256858.4000001</v>
      </c>
      <c r="J82" s="21" t="s">
        <v>1055</v>
      </c>
      <c r="K82" s="22" t="s">
        <v>1056</v>
      </c>
      <c r="L82" s="22" t="s">
        <v>56</v>
      </c>
      <c r="M82" s="99">
        <v>3794376960</v>
      </c>
      <c r="N82" s="124">
        <f t="shared" si="12"/>
        <v>22.056786060402949</v>
      </c>
      <c r="O82" s="125" t="str">
        <f t="shared" si="7"/>
        <v>YES</v>
      </c>
      <c r="P82" s="46">
        <f t="shared" si="8"/>
        <v>1</v>
      </c>
    </row>
    <row r="83" spans="1:16" ht="17" x14ac:dyDescent="0.2">
      <c r="A83" s="22" t="s">
        <v>393</v>
      </c>
      <c r="B83" s="22" t="s">
        <v>394</v>
      </c>
      <c r="C83" s="22" t="s">
        <v>56</v>
      </c>
      <c r="D83" s="100">
        <v>130450307.09999999</v>
      </c>
      <c r="E83" s="123">
        <f t="shared" si="11"/>
        <v>18.686502923702921</v>
      </c>
      <c r="F83" s="45"/>
      <c r="G83" s="45">
        <v>2014</v>
      </c>
      <c r="H83" s="101">
        <f t="shared" si="9"/>
        <v>117405276.39</v>
      </c>
      <c r="I83" s="99">
        <f t="shared" si="10"/>
        <v>143495337.81</v>
      </c>
      <c r="J83" s="16" t="s">
        <v>3599</v>
      </c>
      <c r="K83" s="17" t="s">
        <v>3600</v>
      </c>
      <c r="L83" s="22" t="s">
        <v>56</v>
      </c>
      <c r="M83" s="99">
        <v>132280000</v>
      </c>
      <c r="N83" s="124">
        <f t="shared" si="12"/>
        <v>18.700431446077864</v>
      </c>
      <c r="O83" s="125" t="str">
        <f t="shared" si="7"/>
        <v>YES</v>
      </c>
      <c r="P83" s="46">
        <f t="shared" si="8"/>
        <v>1</v>
      </c>
    </row>
    <row r="84" spans="1:16" ht="17" x14ac:dyDescent="0.2">
      <c r="A84" s="22" t="s">
        <v>512</v>
      </c>
      <c r="B84" s="22" t="s">
        <v>513</v>
      </c>
      <c r="C84" s="22" t="s">
        <v>56</v>
      </c>
      <c r="D84" s="101">
        <v>370852000</v>
      </c>
      <c r="E84" s="123">
        <f t="shared" si="11"/>
        <v>19.731313619148342</v>
      </c>
      <c r="F84" s="48">
        <v>2011</v>
      </c>
      <c r="G84" s="45"/>
      <c r="H84" s="101">
        <f t="shared" si="9"/>
        <v>333766800</v>
      </c>
      <c r="I84" s="99">
        <f t="shared" si="10"/>
        <v>407937200.00000006</v>
      </c>
      <c r="J84" s="16" t="s">
        <v>3601</v>
      </c>
      <c r="K84" s="17" t="s">
        <v>3602</v>
      </c>
      <c r="L84" s="22" t="s">
        <v>56</v>
      </c>
      <c r="M84" s="99">
        <v>360780000</v>
      </c>
      <c r="N84" s="124">
        <f t="shared" si="12"/>
        <v>19.703778912243806</v>
      </c>
      <c r="O84" s="125" t="str">
        <f t="shared" si="7"/>
        <v>YES</v>
      </c>
      <c r="P84" s="46">
        <f t="shared" si="8"/>
        <v>1</v>
      </c>
    </row>
    <row r="85" spans="1:16" ht="17" x14ac:dyDescent="0.2">
      <c r="A85" s="22" t="s">
        <v>399</v>
      </c>
      <c r="B85" s="22" t="s">
        <v>400</v>
      </c>
      <c r="C85" s="22" t="s">
        <v>56</v>
      </c>
      <c r="D85" s="100">
        <v>1295659000</v>
      </c>
      <c r="E85" s="123">
        <f t="shared" si="11"/>
        <v>20.982285282971119</v>
      </c>
      <c r="F85" s="45">
        <v>2013</v>
      </c>
      <c r="G85" s="45"/>
      <c r="H85" s="101">
        <f t="shared" si="9"/>
        <v>1166093100</v>
      </c>
      <c r="I85" s="99">
        <f t="shared" si="10"/>
        <v>1425224900</v>
      </c>
      <c r="J85" s="16" t="s">
        <v>3603</v>
      </c>
      <c r="K85" s="17" t="s">
        <v>1070</v>
      </c>
      <c r="L85" s="22" t="s">
        <v>56</v>
      </c>
      <c r="M85" s="99">
        <v>1230000000</v>
      </c>
      <c r="N85" s="124">
        <f t="shared" si="12"/>
        <v>20.930280006330737</v>
      </c>
      <c r="O85" s="125" t="str">
        <f t="shared" si="7"/>
        <v>YES</v>
      </c>
      <c r="P85" s="46">
        <f t="shared" si="8"/>
        <v>1</v>
      </c>
    </row>
    <row r="86" spans="1:16" ht="17" x14ac:dyDescent="0.2">
      <c r="A86" s="22" t="s">
        <v>401</v>
      </c>
      <c r="B86" s="22" t="s">
        <v>402</v>
      </c>
      <c r="C86" s="22" t="s">
        <v>56</v>
      </c>
      <c r="D86" s="100">
        <v>24159380.5</v>
      </c>
      <c r="E86" s="123">
        <f t="shared" si="11"/>
        <v>17.000183289145845</v>
      </c>
      <c r="F86" s="45">
        <v>2013</v>
      </c>
      <c r="G86" s="45">
        <v>2021</v>
      </c>
      <c r="H86" s="101">
        <f t="shared" si="9"/>
        <v>21743442.449999999</v>
      </c>
      <c r="I86" s="99">
        <f t="shared" si="10"/>
        <v>26575318.550000001</v>
      </c>
      <c r="J86" s="16" t="s">
        <v>3604</v>
      </c>
      <c r="K86" s="17" t="s">
        <v>3605</v>
      </c>
      <c r="L86" s="22" t="s">
        <v>56</v>
      </c>
      <c r="M86" s="99">
        <v>24500000</v>
      </c>
      <c r="N86" s="124">
        <f t="shared" si="12"/>
        <v>17.014183675514957</v>
      </c>
      <c r="O86" s="125" t="str">
        <f t="shared" si="7"/>
        <v>YES</v>
      </c>
      <c r="P86" s="46">
        <f t="shared" si="8"/>
        <v>1</v>
      </c>
    </row>
    <row r="87" spans="1:16" ht="17" x14ac:dyDescent="0.2">
      <c r="A87" s="22" t="s">
        <v>403</v>
      </c>
      <c r="B87" s="22" t="s">
        <v>404</v>
      </c>
      <c r="C87" s="22" t="s">
        <v>56</v>
      </c>
      <c r="D87" s="100">
        <v>1195125000</v>
      </c>
      <c r="E87" s="123">
        <f t="shared" si="11"/>
        <v>20.901516619369886</v>
      </c>
      <c r="F87" s="45">
        <v>2013</v>
      </c>
      <c r="G87" s="45"/>
      <c r="H87" s="101">
        <f t="shared" si="9"/>
        <v>1075612500</v>
      </c>
      <c r="I87" s="99">
        <f t="shared" si="10"/>
        <v>1314637500</v>
      </c>
      <c r="J87" s="16" t="s">
        <v>3606</v>
      </c>
      <c r="K87" s="17" t="s">
        <v>3607</v>
      </c>
      <c r="L87" s="22" t="s">
        <v>56</v>
      </c>
      <c r="M87" s="99">
        <v>1210000000</v>
      </c>
      <c r="N87" s="124">
        <f t="shared" si="12"/>
        <v>20.913886196555062</v>
      </c>
      <c r="O87" s="125" t="str">
        <f t="shared" si="7"/>
        <v>YES</v>
      </c>
      <c r="P87" s="46">
        <f t="shared" si="8"/>
        <v>1</v>
      </c>
    </row>
    <row r="88" spans="1:16" ht="17" x14ac:dyDescent="0.2">
      <c r="A88" s="22" t="s">
        <v>405</v>
      </c>
      <c r="B88" s="22" t="s">
        <v>406</v>
      </c>
      <c r="C88" s="22" t="s">
        <v>56</v>
      </c>
      <c r="D88" s="100">
        <v>764276000</v>
      </c>
      <c r="E88" s="123">
        <f t="shared" si="11"/>
        <v>20.454439538437864</v>
      </c>
      <c r="F88" s="45">
        <v>2013</v>
      </c>
      <c r="G88" s="45">
        <v>2021</v>
      </c>
      <c r="H88" s="101">
        <f t="shared" si="9"/>
        <v>687848400</v>
      </c>
      <c r="I88" s="99">
        <f t="shared" si="10"/>
        <v>840703600.00000012</v>
      </c>
      <c r="J88" s="16" t="s">
        <v>3608</v>
      </c>
      <c r="K88" s="17" t="s">
        <v>1106</v>
      </c>
      <c r="L88" s="22" t="s">
        <v>56</v>
      </c>
      <c r="M88" s="99">
        <v>838580000</v>
      </c>
      <c r="N88" s="124">
        <f t="shared" si="12"/>
        <v>20.54722054314394</v>
      </c>
      <c r="O88" s="125" t="str">
        <f t="shared" si="7"/>
        <v>YES</v>
      </c>
      <c r="P88" s="46">
        <f t="shared" si="8"/>
        <v>1</v>
      </c>
    </row>
    <row r="89" spans="1:16" ht="17" x14ac:dyDescent="0.2">
      <c r="A89" s="22" t="s">
        <v>417</v>
      </c>
      <c r="B89" s="22" t="s">
        <v>418</v>
      </c>
      <c r="C89" s="22" t="s">
        <v>56</v>
      </c>
      <c r="D89" s="100">
        <v>1505835000</v>
      </c>
      <c r="E89" s="123">
        <f t="shared" si="11"/>
        <v>21.132613398568797</v>
      </c>
      <c r="F89" s="45">
        <v>2014</v>
      </c>
      <c r="G89" s="45"/>
      <c r="H89" s="101">
        <f t="shared" si="9"/>
        <v>1355251500</v>
      </c>
      <c r="I89" s="99">
        <f t="shared" si="10"/>
        <v>1656418500.0000002</v>
      </c>
      <c r="J89" s="16" t="s">
        <v>3609</v>
      </c>
      <c r="K89" s="17" t="s">
        <v>3610</v>
      </c>
      <c r="L89" s="22" t="s">
        <v>56</v>
      </c>
      <c r="M89" s="99">
        <v>1390000000</v>
      </c>
      <c r="N89" s="124">
        <f t="shared" si="12"/>
        <v>21.05256958408901</v>
      </c>
      <c r="O89" s="125" t="str">
        <f t="shared" si="7"/>
        <v>YES</v>
      </c>
      <c r="P89" s="46">
        <f t="shared" si="8"/>
        <v>1</v>
      </c>
    </row>
    <row r="90" spans="1:16" ht="17" x14ac:dyDescent="0.2">
      <c r="A90" s="22" t="s">
        <v>419</v>
      </c>
      <c r="B90" s="22" t="s">
        <v>420</v>
      </c>
      <c r="C90" s="22" t="s">
        <v>56</v>
      </c>
      <c r="D90" s="100">
        <v>483700000</v>
      </c>
      <c r="E90" s="123">
        <f t="shared" si="11"/>
        <v>19.996975437793211</v>
      </c>
      <c r="F90" s="45">
        <v>2014</v>
      </c>
      <c r="G90" s="45"/>
      <c r="H90" s="101">
        <f t="shared" si="9"/>
        <v>435330000</v>
      </c>
      <c r="I90" s="99">
        <f t="shared" si="10"/>
        <v>532070000.00000006</v>
      </c>
      <c r="J90" s="16" t="s">
        <v>3611</v>
      </c>
      <c r="K90" s="17" t="s">
        <v>3612</v>
      </c>
      <c r="L90" s="22" t="s">
        <v>56</v>
      </c>
      <c r="M90" s="99">
        <v>462280000</v>
      </c>
      <c r="N90" s="124">
        <f t="shared" si="12"/>
        <v>19.951681326071515</v>
      </c>
      <c r="O90" s="125" t="str">
        <f t="shared" si="7"/>
        <v>YES</v>
      </c>
      <c r="P90" s="46">
        <f t="shared" si="8"/>
        <v>1</v>
      </c>
    </row>
    <row r="91" spans="1:16" ht="17" x14ac:dyDescent="0.2">
      <c r="A91" s="22" t="s">
        <v>421</v>
      </c>
      <c r="B91" s="22" t="s">
        <v>422</v>
      </c>
      <c r="C91" s="22" t="s">
        <v>56</v>
      </c>
      <c r="D91" s="100">
        <v>436143000</v>
      </c>
      <c r="E91" s="123">
        <f t="shared" si="11"/>
        <v>19.893480729190461</v>
      </c>
      <c r="F91" s="45">
        <v>2014</v>
      </c>
      <c r="G91" s="45">
        <v>2017</v>
      </c>
      <c r="H91" s="101">
        <f t="shared" si="9"/>
        <v>392528700</v>
      </c>
      <c r="I91" s="99">
        <f t="shared" si="10"/>
        <v>479757300.00000006</v>
      </c>
      <c r="J91" s="16" t="s">
        <v>3613</v>
      </c>
      <c r="K91" s="17" t="s">
        <v>3614</v>
      </c>
      <c r="L91" s="22" t="s">
        <v>56</v>
      </c>
      <c r="M91" s="99">
        <v>430870000</v>
      </c>
      <c r="N91" s="124">
        <f t="shared" si="12"/>
        <v>19.881316978440385</v>
      </c>
      <c r="O91" s="125" t="str">
        <f t="shared" si="7"/>
        <v>YES</v>
      </c>
      <c r="P91" s="46">
        <f t="shared" si="8"/>
        <v>1</v>
      </c>
    </row>
    <row r="92" spans="1:16" ht="17" x14ac:dyDescent="0.2">
      <c r="A92" s="22" t="s">
        <v>423</v>
      </c>
      <c r="B92" s="22" t="s">
        <v>424</v>
      </c>
      <c r="C92" s="22" t="s">
        <v>56</v>
      </c>
      <c r="D92" s="100">
        <v>43834000</v>
      </c>
      <c r="E92" s="123">
        <f t="shared" si="11"/>
        <v>17.5959203299238</v>
      </c>
      <c r="F92" s="45">
        <v>2014</v>
      </c>
      <c r="G92" s="45"/>
      <c r="H92" s="101">
        <f t="shared" si="9"/>
        <v>39450600</v>
      </c>
      <c r="I92" s="99">
        <f t="shared" si="10"/>
        <v>48217400.000000007</v>
      </c>
      <c r="J92" s="16" t="s">
        <v>3615</v>
      </c>
      <c r="K92" s="17" t="s">
        <v>3616</v>
      </c>
      <c r="L92" s="22" t="s">
        <v>56</v>
      </c>
      <c r="M92" s="99">
        <v>41300000</v>
      </c>
      <c r="N92" s="124">
        <f t="shared" si="12"/>
        <v>17.536373057931261</v>
      </c>
      <c r="O92" s="125" t="str">
        <f t="shared" si="7"/>
        <v>YES</v>
      </c>
      <c r="P92" s="46">
        <f t="shared" si="8"/>
        <v>1</v>
      </c>
    </row>
    <row r="93" spans="1:16" ht="17" x14ac:dyDescent="0.2">
      <c r="A93" s="22" t="s">
        <v>425</v>
      </c>
      <c r="B93" s="22" t="s">
        <v>426</v>
      </c>
      <c r="C93" s="22" t="s">
        <v>56</v>
      </c>
      <c r="D93" s="100">
        <v>719553000</v>
      </c>
      <c r="E93" s="123">
        <f t="shared" si="11"/>
        <v>20.394140743844229</v>
      </c>
      <c r="F93" s="45">
        <v>2014</v>
      </c>
      <c r="G93" s="45"/>
      <c r="H93" s="101">
        <f t="shared" si="9"/>
        <v>647597700</v>
      </c>
      <c r="I93" s="99">
        <f t="shared" si="10"/>
        <v>791508300.00000012</v>
      </c>
      <c r="J93" s="21" t="s">
        <v>3617</v>
      </c>
      <c r="K93" s="22" t="s">
        <v>3618</v>
      </c>
      <c r="L93" s="22" t="s">
        <v>56</v>
      </c>
      <c r="M93" s="99">
        <v>801270000</v>
      </c>
      <c r="N93" s="124">
        <f t="shared" si="12"/>
        <v>20.501708526886073</v>
      </c>
      <c r="O93" s="125" t="str">
        <f t="shared" si="7"/>
        <v>NO</v>
      </c>
      <c r="P93" s="46">
        <f t="shared" si="8"/>
        <v>0</v>
      </c>
    </row>
    <row r="94" spans="1:16" ht="17" x14ac:dyDescent="0.2">
      <c r="A94" s="22" t="s">
        <v>506</v>
      </c>
      <c r="B94" s="22" t="s">
        <v>507</v>
      </c>
      <c r="C94" s="22" t="s">
        <v>56</v>
      </c>
      <c r="D94" s="101">
        <v>90917000</v>
      </c>
      <c r="E94" s="123">
        <f t="shared" si="11"/>
        <v>18.325457560363759</v>
      </c>
      <c r="F94" s="48">
        <v>2014</v>
      </c>
      <c r="G94" s="45"/>
      <c r="H94" s="101">
        <f t="shared" si="9"/>
        <v>81825300</v>
      </c>
      <c r="I94" s="99">
        <f t="shared" si="10"/>
        <v>100008700.00000001</v>
      </c>
      <c r="J94" s="16" t="s">
        <v>3619</v>
      </c>
      <c r="K94" s="17" t="s">
        <v>3620</v>
      </c>
      <c r="L94" s="22" t="s">
        <v>56</v>
      </c>
      <c r="M94" s="99">
        <v>116180000</v>
      </c>
      <c r="N94" s="124">
        <f t="shared" si="12"/>
        <v>18.570651270528661</v>
      </c>
      <c r="O94" s="125" t="str">
        <f t="shared" si="7"/>
        <v>NO</v>
      </c>
      <c r="P94" s="46">
        <f t="shared" si="8"/>
        <v>0</v>
      </c>
    </row>
    <row r="95" spans="1:16" ht="17" x14ac:dyDescent="0.2">
      <c r="A95" s="22" t="s">
        <v>475</v>
      </c>
      <c r="B95" s="22" t="s">
        <v>476</v>
      </c>
      <c r="C95" s="22" t="s">
        <v>56</v>
      </c>
      <c r="D95" s="101">
        <v>86483000</v>
      </c>
      <c r="E95" s="123">
        <f t="shared" si="11"/>
        <v>18.275458420795296</v>
      </c>
      <c r="F95" s="45">
        <v>2017</v>
      </c>
      <c r="G95" s="45"/>
      <c r="H95" s="101">
        <f t="shared" si="9"/>
        <v>77834700</v>
      </c>
      <c r="I95" s="99">
        <f t="shared" si="10"/>
        <v>95131300.000000015</v>
      </c>
      <c r="J95" s="16" t="s">
        <v>3621</v>
      </c>
      <c r="K95" s="17" t="s">
        <v>3622</v>
      </c>
      <c r="L95" s="22" t="s">
        <v>56</v>
      </c>
      <c r="M95" s="99">
        <v>97300000</v>
      </c>
      <c r="N95" s="124">
        <f t="shared" si="12"/>
        <v>18.393309547156232</v>
      </c>
      <c r="O95" s="125" t="str">
        <f t="shared" si="7"/>
        <v>NO</v>
      </c>
      <c r="P95" s="46">
        <f t="shared" si="8"/>
        <v>0</v>
      </c>
    </row>
    <row r="96" spans="1:16" ht="17" x14ac:dyDescent="0.2">
      <c r="A96" s="22" t="s">
        <v>477</v>
      </c>
      <c r="B96" s="22" t="s">
        <v>478</v>
      </c>
      <c r="C96" s="22" t="s">
        <v>56</v>
      </c>
      <c r="D96" s="101">
        <v>2013114000</v>
      </c>
      <c r="E96" s="123">
        <f t="shared" si="11"/>
        <v>21.422948613893237</v>
      </c>
      <c r="F96" s="48">
        <v>2017</v>
      </c>
      <c r="G96" s="45"/>
      <c r="H96" s="101">
        <f t="shared" si="9"/>
        <v>1811802600</v>
      </c>
      <c r="I96" s="99">
        <f t="shared" si="10"/>
        <v>2214425400</v>
      </c>
      <c r="J96" s="16" t="s">
        <v>3623</v>
      </c>
      <c r="K96" s="17" t="s">
        <v>3624</v>
      </c>
      <c r="L96" s="22" t="s">
        <v>56</v>
      </c>
      <c r="M96" s="99">
        <v>2170000000</v>
      </c>
      <c r="N96" s="124">
        <f t="shared" si="12"/>
        <v>21.497993004498781</v>
      </c>
      <c r="O96" s="125" t="str">
        <f t="shared" si="7"/>
        <v>YES</v>
      </c>
      <c r="P96" s="46">
        <f t="shared" si="8"/>
        <v>1</v>
      </c>
    </row>
    <row r="97" spans="1:16" ht="17" x14ac:dyDescent="0.2">
      <c r="A97" s="22" t="s">
        <v>504</v>
      </c>
      <c r="B97" s="22" t="s">
        <v>505</v>
      </c>
      <c r="C97" s="22" t="s">
        <v>56</v>
      </c>
      <c r="D97" s="101">
        <v>603067000</v>
      </c>
      <c r="E97" s="123">
        <f>LN(D97)</f>
        <v>20.217538859630189</v>
      </c>
      <c r="F97" s="48">
        <v>2017</v>
      </c>
      <c r="G97" s="45"/>
      <c r="H97" s="101">
        <f t="shared" si="9"/>
        <v>542760300</v>
      </c>
      <c r="I97" s="99">
        <f t="shared" si="10"/>
        <v>663373700</v>
      </c>
      <c r="J97" s="16" t="s">
        <v>3625</v>
      </c>
      <c r="K97" s="17" t="s">
        <v>3626</v>
      </c>
      <c r="L97" s="22" t="s">
        <v>56</v>
      </c>
      <c r="M97" s="99">
        <v>543660000</v>
      </c>
      <c r="N97" s="124">
        <f t="shared" si="12"/>
        <v>20.113834609426299</v>
      </c>
      <c r="O97" s="125" t="str">
        <f t="shared" si="7"/>
        <v>YES</v>
      </c>
      <c r="P97" s="46">
        <f t="shared" si="8"/>
        <v>1</v>
      </c>
    </row>
    <row r="98" spans="1:16" ht="17" x14ac:dyDescent="0.2">
      <c r="A98" s="22" t="s">
        <v>508</v>
      </c>
      <c r="B98" s="22" t="s">
        <v>509</v>
      </c>
      <c r="C98" s="22" t="s">
        <v>56</v>
      </c>
      <c r="D98" s="101">
        <v>554380000</v>
      </c>
      <c r="E98" s="123">
        <f t="shared" si="11"/>
        <v>20.133360930153174</v>
      </c>
      <c r="F98" s="48">
        <v>2018</v>
      </c>
      <c r="G98" s="45"/>
      <c r="H98" s="101">
        <f t="shared" si="9"/>
        <v>498942000</v>
      </c>
      <c r="I98" s="99">
        <f t="shared" si="10"/>
        <v>609818000</v>
      </c>
      <c r="J98" s="16" t="s">
        <v>3627</v>
      </c>
      <c r="K98" s="17" t="s">
        <v>3628</v>
      </c>
      <c r="L98" s="22" t="s">
        <v>56</v>
      </c>
      <c r="M98" s="99">
        <v>524390000</v>
      </c>
      <c r="N98" s="124">
        <f t="shared" si="12"/>
        <v>20.077746240259334</v>
      </c>
      <c r="O98" s="125" t="str">
        <f t="shared" si="7"/>
        <v>YES</v>
      </c>
      <c r="P98" s="46">
        <f t="shared" si="8"/>
        <v>1</v>
      </c>
    </row>
    <row r="99" spans="1:16" ht="17" x14ac:dyDescent="0.2">
      <c r="A99" s="22" t="s">
        <v>510</v>
      </c>
      <c r="B99" s="22" t="s">
        <v>511</v>
      </c>
      <c r="C99" s="22" t="s">
        <v>56</v>
      </c>
      <c r="D99" s="101">
        <v>975000000</v>
      </c>
      <c r="E99" s="123">
        <f t="shared" si="11"/>
        <v>20.69794802896212</v>
      </c>
      <c r="F99" s="48">
        <v>2018</v>
      </c>
      <c r="G99" s="45"/>
      <c r="H99" s="101">
        <f t="shared" si="9"/>
        <v>877500000</v>
      </c>
      <c r="I99" s="99">
        <f t="shared" si="10"/>
        <v>1072500000.0000001</v>
      </c>
      <c r="J99" s="16" t="s">
        <v>3629</v>
      </c>
      <c r="K99" s="17" t="s">
        <v>1098</v>
      </c>
      <c r="L99" s="22" t="s">
        <v>56</v>
      </c>
      <c r="M99" s="99">
        <v>968730000</v>
      </c>
      <c r="N99" s="124">
        <f t="shared" si="12"/>
        <v>20.691496493257425</v>
      </c>
      <c r="O99" s="125" t="str">
        <f t="shared" si="7"/>
        <v>YES</v>
      </c>
      <c r="P99" s="46">
        <f t="shared" si="8"/>
        <v>1</v>
      </c>
    </row>
    <row r="100" spans="1:16" ht="17" x14ac:dyDescent="0.2">
      <c r="A100" s="22" t="s">
        <v>528</v>
      </c>
      <c r="B100" s="22" t="s">
        <v>529</v>
      </c>
      <c r="C100" s="22" t="s">
        <v>56</v>
      </c>
      <c r="D100" s="101">
        <v>203419000</v>
      </c>
      <c r="E100" s="123">
        <f t="shared" si="11"/>
        <v>19.130778449212173</v>
      </c>
      <c r="F100" s="48">
        <v>2019</v>
      </c>
      <c r="G100" s="45"/>
      <c r="H100" s="101">
        <f t="shared" si="9"/>
        <v>183077100</v>
      </c>
      <c r="I100" s="99">
        <f t="shared" si="10"/>
        <v>223760900.00000003</v>
      </c>
      <c r="J100" s="16" t="s">
        <v>3630</v>
      </c>
      <c r="K100" s="17" t="s">
        <v>3631</v>
      </c>
      <c r="L100" s="22" t="s">
        <v>56</v>
      </c>
      <c r="M100" s="99">
        <v>180160000</v>
      </c>
      <c r="N100" s="124">
        <f t="shared" si="12"/>
        <v>19.009355902915601</v>
      </c>
      <c r="O100" s="125" t="str">
        <f t="shared" si="7"/>
        <v>NO</v>
      </c>
      <c r="P100" s="46">
        <f t="shared" si="8"/>
        <v>0</v>
      </c>
    </row>
    <row r="101" spans="1:16" ht="17" x14ac:dyDescent="0.2">
      <c r="A101" s="22" t="s">
        <v>548</v>
      </c>
      <c r="B101" s="22" t="s">
        <v>549</v>
      </c>
      <c r="C101" s="22" t="s">
        <v>56</v>
      </c>
      <c r="D101" s="101">
        <v>1148638000</v>
      </c>
      <c r="E101" s="123">
        <f t="shared" si="11"/>
        <v>20.861842729601349</v>
      </c>
      <c r="F101" s="48">
        <v>2019</v>
      </c>
      <c r="G101" s="45"/>
      <c r="H101" s="101">
        <f t="shared" si="9"/>
        <v>1033774200</v>
      </c>
      <c r="I101" s="99">
        <f t="shared" si="10"/>
        <v>1263501800</v>
      </c>
      <c r="J101" s="16" t="s">
        <v>3632</v>
      </c>
      <c r="K101" s="17" t="s">
        <v>3633</v>
      </c>
      <c r="L101" s="22" t="s">
        <v>56</v>
      </c>
      <c r="M101" s="99">
        <v>1220000000</v>
      </c>
      <c r="N101" s="124">
        <f t="shared" si="12"/>
        <v>20.922116695691578</v>
      </c>
      <c r="O101" s="125" t="str">
        <f t="shared" si="7"/>
        <v>YES</v>
      </c>
      <c r="P101" s="46">
        <f t="shared" si="8"/>
        <v>1</v>
      </c>
    </row>
    <row r="102" spans="1:16" ht="17" x14ac:dyDescent="0.2">
      <c r="A102" s="22" t="s">
        <v>546</v>
      </c>
      <c r="B102" s="22" t="s">
        <v>547</v>
      </c>
      <c r="C102" s="22" t="s">
        <v>56</v>
      </c>
      <c r="D102" s="101">
        <v>832522000</v>
      </c>
      <c r="E102" s="123">
        <f t="shared" si="11"/>
        <v>20.539970205896129</v>
      </c>
      <c r="F102" s="48">
        <v>2020</v>
      </c>
      <c r="G102" s="45"/>
      <c r="H102" s="101">
        <f t="shared" si="9"/>
        <v>749269800</v>
      </c>
      <c r="I102" s="99">
        <f t="shared" si="10"/>
        <v>915774200.00000012</v>
      </c>
      <c r="J102" s="16" t="s">
        <v>3634</v>
      </c>
      <c r="K102" s="17" t="s">
        <v>3635</v>
      </c>
      <c r="L102" s="22" t="s">
        <v>56</v>
      </c>
      <c r="M102" s="99">
        <v>871630000</v>
      </c>
      <c r="N102" s="124">
        <f t="shared" si="12"/>
        <v>20.585875579900868</v>
      </c>
      <c r="O102" s="125" t="str">
        <f t="shared" si="7"/>
        <v>YES</v>
      </c>
      <c r="P102" s="46">
        <f t="shared" si="8"/>
        <v>1</v>
      </c>
    </row>
    <row r="103" spans="1:16" ht="17" x14ac:dyDescent="0.2">
      <c r="A103" s="22" t="s">
        <v>550</v>
      </c>
      <c r="B103" s="22" t="s">
        <v>551</v>
      </c>
      <c r="C103" s="22" t="s">
        <v>56</v>
      </c>
      <c r="D103" s="101">
        <v>99212000</v>
      </c>
      <c r="E103" s="123">
        <f t="shared" si="11"/>
        <v>18.412769532681029</v>
      </c>
      <c r="F103" s="48">
        <v>2020</v>
      </c>
      <c r="G103" s="45"/>
      <c r="H103" s="101">
        <f t="shared" si="9"/>
        <v>89290800</v>
      </c>
      <c r="I103" s="99">
        <f t="shared" si="10"/>
        <v>109133200.00000001</v>
      </c>
      <c r="J103" s="16" t="s">
        <v>3636</v>
      </c>
      <c r="K103" s="17" t="s">
        <v>3637</v>
      </c>
      <c r="L103" s="22" t="s">
        <v>56</v>
      </c>
      <c r="M103" s="99">
        <v>88520000</v>
      </c>
      <c r="N103" s="124">
        <f t="shared" si="12"/>
        <v>18.298739073147122</v>
      </c>
      <c r="O103" s="125" t="str">
        <f t="shared" si="7"/>
        <v>NO</v>
      </c>
      <c r="P103" s="46">
        <f t="shared" si="8"/>
        <v>0</v>
      </c>
    </row>
    <row r="104" spans="1:16" ht="17" x14ac:dyDescent="0.2">
      <c r="A104" s="22" t="s">
        <v>479</v>
      </c>
      <c r="B104" s="22" t="s">
        <v>480</v>
      </c>
      <c r="C104" s="22" t="s">
        <v>56</v>
      </c>
      <c r="D104" s="101">
        <v>60375000</v>
      </c>
      <c r="E104" s="123">
        <f t="shared" si="11"/>
        <v>17.916085669937011</v>
      </c>
      <c r="F104" s="48"/>
      <c r="G104" s="45"/>
      <c r="H104" s="101">
        <f t="shared" si="9"/>
        <v>54337500</v>
      </c>
      <c r="I104" s="99">
        <f t="shared" si="10"/>
        <v>66412500.000000007</v>
      </c>
      <c r="J104" s="16" t="s">
        <v>3638</v>
      </c>
      <c r="K104" s="19" t="s">
        <v>3639</v>
      </c>
      <c r="L104" s="22" t="s">
        <v>56</v>
      </c>
      <c r="M104" s="99">
        <v>26670000</v>
      </c>
      <c r="N104" s="124">
        <f t="shared" si="12"/>
        <v>17.099049896158196</v>
      </c>
      <c r="O104" s="125" t="str">
        <f t="shared" si="7"/>
        <v>NO</v>
      </c>
      <c r="P104" s="46">
        <f t="shared" si="8"/>
        <v>0</v>
      </c>
    </row>
    <row r="105" spans="1:16" ht="17" x14ac:dyDescent="0.2">
      <c r="A105" s="19" t="s">
        <v>395</v>
      </c>
      <c r="B105" s="22" t="s">
        <v>396</v>
      </c>
      <c r="C105" s="22" t="s">
        <v>56</v>
      </c>
      <c r="D105" s="101">
        <v>109542705.09999999</v>
      </c>
      <c r="E105" s="123">
        <f t="shared" si="11"/>
        <v>18.511825032103484</v>
      </c>
      <c r="F105" s="48"/>
      <c r="G105" s="45">
        <v>2013</v>
      </c>
      <c r="H105" s="101">
        <f t="shared" si="9"/>
        <v>98588434.590000004</v>
      </c>
      <c r="I105" s="99">
        <f t="shared" si="10"/>
        <v>120496975.61</v>
      </c>
      <c r="J105" s="16" t="s">
        <v>3640</v>
      </c>
      <c r="K105" s="17" t="s">
        <v>3641</v>
      </c>
      <c r="L105" s="22" t="s">
        <v>56</v>
      </c>
      <c r="M105" s="99">
        <v>149170000</v>
      </c>
      <c r="N105" s="124">
        <f t="shared" si="12"/>
        <v>18.820597153130112</v>
      </c>
      <c r="O105" s="125" t="str">
        <f t="shared" si="7"/>
        <v>NO</v>
      </c>
      <c r="P105" s="46">
        <f t="shared" si="8"/>
        <v>0</v>
      </c>
    </row>
    <row r="106" spans="1:16" ht="17" x14ac:dyDescent="0.2">
      <c r="A106" s="22" t="s">
        <v>293</v>
      </c>
      <c r="B106" s="22" t="s">
        <v>294</v>
      </c>
      <c r="C106" s="22" t="s">
        <v>3531</v>
      </c>
      <c r="D106" s="101">
        <v>6848220.1679999996</v>
      </c>
      <c r="E106" s="123">
        <f>LN(D106)</f>
        <v>15.739499346987827</v>
      </c>
      <c r="F106" s="48">
        <v>2010</v>
      </c>
      <c r="G106" s="45">
        <v>2013</v>
      </c>
      <c r="H106" s="101">
        <f>D106*0.9</f>
        <v>6163398.1512000002</v>
      </c>
      <c r="I106" s="99">
        <f>D106*1.1</f>
        <v>7533042.1847999999</v>
      </c>
      <c r="J106" s="16" t="s">
        <v>3881</v>
      </c>
      <c r="K106" s="17" t="s">
        <v>3882</v>
      </c>
      <c r="L106" s="22" t="s">
        <v>3531</v>
      </c>
      <c r="M106" s="99">
        <v>4760000</v>
      </c>
      <c r="N106" s="124">
        <f>LN(M106)</f>
        <v>15.375758226207603</v>
      </c>
      <c r="O106" s="125" t="str">
        <f t="shared" si="7"/>
        <v>NO</v>
      </c>
      <c r="P106" s="46">
        <f t="shared" si="8"/>
        <v>0</v>
      </c>
    </row>
    <row r="107" spans="1:16" ht="17" x14ac:dyDescent="0.2">
      <c r="A107" s="22" t="s">
        <v>339</v>
      </c>
      <c r="B107" s="22" t="s">
        <v>340</v>
      </c>
      <c r="C107" s="22" t="s">
        <v>56</v>
      </c>
      <c r="D107" s="101">
        <v>6223246.0310000004</v>
      </c>
      <c r="E107" s="123">
        <f>LN(D107)</f>
        <v>15.643802198524297</v>
      </c>
      <c r="F107" s="48">
        <v>2010</v>
      </c>
      <c r="G107" s="45">
        <v>2013</v>
      </c>
      <c r="H107" s="101">
        <f>D107*0.9</f>
        <v>5600921.4279000005</v>
      </c>
      <c r="I107" s="99">
        <f>D107*1.1</f>
        <v>6845570.6341000013</v>
      </c>
      <c r="J107" s="16" t="s">
        <v>3877</v>
      </c>
      <c r="K107" s="17" t="s">
        <v>3878</v>
      </c>
      <c r="L107" s="22" t="s">
        <v>56</v>
      </c>
      <c r="M107" s="99">
        <v>5530000</v>
      </c>
      <c r="N107" s="124">
        <f>LN(M107)</f>
        <v>15.525698373498518</v>
      </c>
      <c r="O107" s="125" t="str">
        <f t="shared" si="7"/>
        <v>NO</v>
      </c>
      <c r="P107" s="46">
        <f t="shared" si="8"/>
        <v>0</v>
      </c>
    </row>
    <row r="108" spans="1:16" ht="17" x14ac:dyDescent="0.2">
      <c r="A108" s="22" t="s">
        <v>323</v>
      </c>
      <c r="B108" s="22" t="s">
        <v>324</v>
      </c>
      <c r="C108" s="22" t="s">
        <v>3531</v>
      </c>
      <c r="D108" s="101">
        <v>163036314.09999999</v>
      </c>
      <c r="E108" s="123">
        <f>LN(D108)</f>
        <v>18.909483519847516</v>
      </c>
      <c r="F108" s="48">
        <v>2010</v>
      </c>
      <c r="G108" s="45"/>
      <c r="H108" s="101">
        <f>D108*0.9</f>
        <v>146732682.69</v>
      </c>
      <c r="I108" s="99">
        <f>D108*1.1</f>
        <v>179339945.51000002</v>
      </c>
      <c r="J108" s="16" t="s">
        <v>3889</v>
      </c>
      <c r="K108" s="17" t="s">
        <v>3558</v>
      </c>
      <c r="L108" s="22" t="s">
        <v>3531</v>
      </c>
      <c r="M108" s="99">
        <v>167360000</v>
      </c>
      <c r="N108" s="124">
        <f>LN(M108)</f>
        <v>18.935657738840831</v>
      </c>
      <c r="O108" s="125" t="str">
        <f t="shared" si="7"/>
        <v>YES</v>
      </c>
      <c r="P108" s="46">
        <f t="shared" si="8"/>
        <v>1</v>
      </c>
    </row>
    <row r="109" spans="1:16" ht="17" x14ac:dyDescent="0.2">
      <c r="A109" s="22" t="s">
        <v>313</v>
      </c>
      <c r="B109" s="22" t="s">
        <v>314</v>
      </c>
      <c r="C109" s="22" t="s">
        <v>3531</v>
      </c>
      <c r="D109" s="101">
        <v>947102226.89999998</v>
      </c>
      <c r="E109" s="123">
        <f>LN(D109)</f>
        <v>20.668917593476429</v>
      </c>
      <c r="F109" s="48">
        <v>2010</v>
      </c>
      <c r="G109" s="45">
        <v>2013</v>
      </c>
      <c r="H109" s="101">
        <f>D109*0.9</f>
        <v>852392004.21000004</v>
      </c>
      <c r="I109" s="99">
        <f>D109*1.1</f>
        <v>1041812449.59</v>
      </c>
      <c r="J109" s="21" t="s">
        <v>1085</v>
      </c>
      <c r="K109" s="22" t="s">
        <v>1086</v>
      </c>
      <c r="L109" s="22" t="s">
        <v>56</v>
      </c>
      <c r="M109" s="99">
        <v>1028937856</v>
      </c>
      <c r="N109" s="124">
        <f>LN(M109)</f>
        <v>20.751792899360428</v>
      </c>
      <c r="O109" s="125" t="str">
        <f t="shared" si="7"/>
        <v>YES</v>
      </c>
      <c r="P109" s="46">
        <f t="shared" si="8"/>
        <v>1</v>
      </c>
    </row>
    <row r="110" spans="1:16" ht="17" x14ac:dyDescent="0.2">
      <c r="A110" s="22" t="s">
        <v>137</v>
      </c>
      <c r="B110" s="22" t="s">
        <v>138</v>
      </c>
      <c r="C110" s="22" t="s">
        <v>139</v>
      </c>
      <c r="D110" s="101">
        <v>20521403399</v>
      </c>
      <c r="E110" s="123">
        <f t="shared" si="11"/>
        <v>23.744734246674504</v>
      </c>
      <c r="F110" s="45"/>
      <c r="G110" s="45"/>
      <c r="H110" s="101">
        <f t="shared" si="9"/>
        <v>18469263059.100002</v>
      </c>
      <c r="I110" s="99">
        <f t="shared" si="10"/>
        <v>22573543738.900002</v>
      </c>
      <c r="J110" s="16" t="s">
        <v>3642</v>
      </c>
      <c r="K110" s="17" t="s">
        <v>3643</v>
      </c>
      <c r="L110" s="22" t="s">
        <v>139</v>
      </c>
      <c r="M110" s="99">
        <v>19176437760</v>
      </c>
      <c r="N110" s="124">
        <f t="shared" si="12"/>
        <v>23.676948162353597</v>
      </c>
      <c r="O110" s="125" t="str">
        <f t="shared" si="7"/>
        <v>YES</v>
      </c>
      <c r="P110" s="46">
        <f t="shared" si="8"/>
        <v>1</v>
      </c>
    </row>
    <row r="111" spans="1:16" ht="17" x14ac:dyDescent="0.2">
      <c r="A111" s="22" t="s">
        <v>140</v>
      </c>
      <c r="B111" s="22" t="s">
        <v>141</v>
      </c>
      <c r="C111" s="22" t="s">
        <v>139</v>
      </c>
      <c r="D111" s="101">
        <v>206611864.40000001</v>
      </c>
      <c r="E111" s="123">
        <f t="shared" si="11"/>
        <v>19.146352539912858</v>
      </c>
      <c r="F111" s="45"/>
      <c r="G111" s="45"/>
      <c r="H111" s="101">
        <f t="shared" si="9"/>
        <v>185950677.96000001</v>
      </c>
      <c r="I111" s="99">
        <f t="shared" si="10"/>
        <v>227273050.84000003</v>
      </c>
      <c r="J111" s="16" t="s">
        <v>3644</v>
      </c>
      <c r="K111" s="17" t="s">
        <v>3645</v>
      </c>
      <c r="L111" s="22" t="s">
        <v>139</v>
      </c>
      <c r="M111" s="99">
        <v>204320000</v>
      </c>
      <c r="N111" s="124">
        <f t="shared" si="12"/>
        <v>19.135197950248504</v>
      </c>
      <c r="O111" s="125" t="str">
        <f t="shared" si="7"/>
        <v>YES</v>
      </c>
      <c r="P111" s="46">
        <f t="shared" si="8"/>
        <v>1</v>
      </c>
    </row>
    <row r="112" spans="1:16" ht="17" x14ac:dyDescent="0.2">
      <c r="A112" s="22" t="s">
        <v>152</v>
      </c>
      <c r="B112" s="22" t="s">
        <v>153</v>
      </c>
      <c r="C112" s="22" t="s">
        <v>139</v>
      </c>
      <c r="D112" s="101">
        <v>14636996.199999999</v>
      </c>
      <c r="E112" s="123">
        <f t="shared" si="11"/>
        <v>16.499062867850007</v>
      </c>
      <c r="F112" s="45"/>
      <c r="G112" s="45"/>
      <c r="H112" s="101">
        <f t="shared" si="9"/>
        <v>13173296.58</v>
      </c>
      <c r="I112" s="99">
        <f t="shared" si="10"/>
        <v>16100695.82</v>
      </c>
      <c r="J112" s="16" t="s">
        <v>3903</v>
      </c>
      <c r="K112" s="17" t="s">
        <v>3904</v>
      </c>
      <c r="L112" s="22" t="s">
        <v>139</v>
      </c>
      <c r="M112" s="99">
        <v>36440000</v>
      </c>
      <c r="N112" s="124">
        <f t="shared" si="12"/>
        <v>17.411177630356033</v>
      </c>
      <c r="O112" s="125" t="str">
        <f t="shared" si="7"/>
        <v>NO</v>
      </c>
      <c r="P112" s="46">
        <f t="shared" si="8"/>
        <v>0</v>
      </c>
    </row>
    <row r="113" spans="1:16" ht="17" x14ac:dyDescent="0.2">
      <c r="A113" s="22" t="s">
        <v>144</v>
      </c>
      <c r="B113" s="22" t="s">
        <v>145</v>
      </c>
      <c r="C113" s="22" t="s">
        <v>139</v>
      </c>
      <c r="D113" s="101">
        <v>7104891207</v>
      </c>
      <c r="E113" s="123">
        <f t="shared" si="11"/>
        <v>22.684049286203717</v>
      </c>
      <c r="F113" s="45"/>
      <c r="G113" s="45"/>
      <c r="H113" s="101">
        <f t="shared" si="9"/>
        <v>6394402086.3000002</v>
      </c>
      <c r="I113" s="99">
        <f t="shared" si="10"/>
        <v>7815380327.7000008</v>
      </c>
      <c r="J113" s="16" t="s">
        <v>3648</v>
      </c>
      <c r="K113" s="17" t="s">
        <v>2898</v>
      </c>
      <c r="L113" s="22" t="s">
        <v>139</v>
      </c>
      <c r="M113" s="99">
        <v>6938651136</v>
      </c>
      <c r="N113" s="124">
        <f t="shared" si="12"/>
        <v>22.6603732317677</v>
      </c>
      <c r="O113" s="125" t="str">
        <f t="shared" si="7"/>
        <v>YES</v>
      </c>
      <c r="P113" s="46">
        <f t="shared" si="8"/>
        <v>1</v>
      </c>
    </row>
    <row r="114" spans="1:16" ht="17" x14ac:dyDescent="0.2">
      <c r="A114" s="22" t="s">
        <v>389</v>
      </c>
      <c r="B114" s="22" t="s">
        <v>390</v>
      </c>
      <c r="C114" s="22" t="s">
        <v>139</v>
      </c>
      <c r="D114" s="101">
        <v>1702657793</v>
      </c>
      <c r="E114" s="123">
        <f t="shared" si="11"/>
        <v>21.255456274806196</v>
      </c>
      <c r="F114" s="45"/>
      <c r="G114" s="45"/>
      <c r="H114" s="101">
        <f t="shared" si="9"/>
        <v>1532392013.7</v>
      </c>
      <c r="I114" s="99">
        <f t="shared" si="10"/>
        <v>1872923572.3000002</v>
      </c>
      <c r="J114" s="16" t="s">
        <v>3649</v>
      </c>
      <c r="K114" s="17" t="s">
        <v>3650</v>
      </c>
      <c r="L114" s="22" t="s">
        <v>139</v>
      </c>
      <c r="M114" s="99">
        <v>1760000000</v>
      </c>
      <c r="N114" s="124">
        <f t="shared" si="12"/>
        <v>21.288579645996471</v>
      </c>
      <c r="O114" s="125" t="str">
        <f t="shared" si="7"/>
        <v>YES</v>
      </c>
      <c r="P114" s="46">
        <f t="shared" si="8"/>
        <v>1</v>
      </c>
    </row>
    <row r="115" spans="1:16" ht="17" x14ac:dyDescent="0.2">
      <c r="A115" s="22" t="s">
        <v>148</v>
      </c>
      <c r="B115" s="22" t="s">
        <v>149</v>
      </c>
      <c r="C115" s="22" t="s">
        <v>139</v>
      </c>
      <c r="D115" s="101">
        <v>2159490220</v>
      </c>
      <c r="E115" s="123">
        <f t="shared" si="11"/>
        <v>21.493138021528658</v>
      </c>
      <c r="F115" s="45"/>
      <c r="G115" s="45"/>
      <c r="H115" s="101">
        <f t="shared" si="9"/>
        <v>1943541198</v>
      </c>
      <c r="I115" s="99">
        <f t="shared" si="10"/>
        <v>2375439242</v>
      </c>
      <c r="J115" s="16" t="s">
        <v>3651</v>
      </c>
      <c r="K115" s="17" t="s">
        <v>3652</v>
      </c>
      <c r="L115" s="22" t="s">
        <v>139</v>
      </c>
      <c r="M115" s="99">
        <v>2060000000</v>
      </c>
      <c r="N115" s="124">
        <f t="shared" si="12"/>
        <v>21.4459718197479</v>
      </c>
      <c r="O115" s="125" t="str">
        <f t="shared" si="7"/>
        <v>YES</v>
      </c>
      <c r="P115" s="46">
        <f t="shared" si="8"/>
        <v>1</v>
      </c>
    </row>
    <row r="116" spans="1:16" ht="17" x14ac:dyDescent="0.2">
      <c r="A116" s="22" t="s">
        <v>150</v>
      </c>
      <c r="B116" s="22" t="s">
        <v>151</v>
      </c>
      <c r="C116" s="22" t="s">
        <v>139</v>
      </c>
      <c r="D116" s="101">
        <v>330037244.69999999</v>
      </c>
      <c r="E116" s="123">
        <f t="shared" si="11"/>
        <v>19.614716068783554</v>
      </c>
      <c r="F116" s="45"/>
      <c r="G116" s="45"/>
      <c r="H116" s="101">
        <f t="shared" si="9"/>
        <v>297033520.23000002</v>
      </c>
      <c r="I116" s="99">
        <f t="shared" si="10"/>
        <v>363040969.17000002</v>
      </c>
      <c r="J116" s="16" t="s">
        <v>3653</v>
      </c>
      <c r="K116" s="17" t="s">
        <v>3654</v>
      </c>
      <c r="L116" s="22" t="s">
        <v>139</v>
      </c>
      <c r="M116" s="99">
        <v>330240000</v>
      </c>
      <c r="N116" s="124">
        <f t="shared" si="12"/>
        <v>19.615330220817416</v>
      </c>
      <c r="O116" s="125" t="str">
        <f t="shared" si="7"/>
        <v>YES</v>
      </c>
      <c r="P116" s="46">
        <f t="shared" si="8"/>
        <v>1</v>
      </c>
    </row>
    <row r="117" spans="1:16" ht="17" x14ac:dyDescent="0.2">
      <c r="A117" s="22" t="s">
        <v>142</v>
      </c>
      <c r="B117" s="22" t="s">
        <v>143</v>
      </c>
      <c r="C117" s="22" t="s">
        <v>139</v>
      </c>
      <c r="D117" s="101">
        <v>33153175.579999998</v>
      </c>
      <c r="E117" s="123">
        <f t="shared" si="11"/>
        <v>17.316649064276643</v>
      </c>
      <c r="F117" s="45"/>
      <c r="G117" s="45"/>
      <c r="H117" s="101">
        <f t="shared" si="9"/>
        <v>29837858.022</v>
      </c>
      <c r="I117" s="99">
        <f t="shared" si="10"/>
        <v>36468493.138000004</v>
      </c>
      <c r="J117" s="16" t="s">
        <v>3655</v>
      </c>
      <c r="K117" s="17" t="s">
        <v>3656</v>
      </c>
      <c r="L117" s="22" t="s">
        <v>139</v>
      </c>
      <c r="M117" s="99">
        <v>33600000</v>
      </c>
      <c r="N117" s="124">
        <f t="shared" si="12"/>
        <v>17.330036624933431</v>
      </c>
      <c r="O117" s="125" t="str">
        <f t="shared" si="7"/>
        <v>YES</v>
      </c>
      <c r="P117" s="46">
        <f t="shared" si="8"/>
        <v>1</v>
      </c>
    </row>
    <row r="118" spans="1:16" ht="17" x14ac:dyDescent="0.2">
      <c r="A118" s="22" t="s">
        <v>146</v>
      </c>
      <c r="B118" s="22" t="s">
        <v>147</v>
      </c>
      <c r="C118" s="22" t="s">
        <v>139</v>
      </c>
      <c r="D118" s="101">
        <v>114904504.8</v>
      </c>
      <c r="E118" s="123">
        <f t="shared" si="11"/>
        <v>18.559611948316757</v>
      </c>
      <c r="F118" s="45"/>
      <c r="G118" s="45">
        <v>2017</v>
      </c>
      <c r="H118" s="101">
        <f t="shared" si="9"/>
        <v>103414054.31999999</v>
      </c>
      <c r="I118" s="99">
        <f t="shared" si="10"/>
        <v>126394955.28</v>
      </c>
      <c r="J118" s="16" t="s">
        <v>3657</v>
      </c>
      <c r="K118" s="17" t="s">
        <v>3658</v>
      </c>
      <c r="L118" s="22" t="s">
        <v>139</v>
      </c>
      <c r="M118" s="99">
        <v>113710000</v>
      </c>
      <c r="N118" s="124">
        <f t="shared" si="12"/>
        <v>18.549161905600904</v>
      </c>
      <c r="O118" s="125" t="str">
        <f t="shared" si="7"/>
        <v>YES</v>
      </c>
      <c r="P118" s="46">
        <f t="shared" si="8"/>
        <v>1</v>
      </c>
    </row>
    <row r="119" spans="1:16" ht="17" x14ac:dyDescent="0.2">
      <c r="A119" s="22" t="s">
        <v>427</v>
      </c>
      <c r="B119" s="22" t="s">
        <v>428</v>
      </c>
      <c r="C119" s="22" t="s">
        <v>139</v>
      </c>
      <c r="D119" s="101">
        <v>114103000</v>
      </c>
      <c r="E119" s="123">
        <f t="shared" si="11"/>
        <v>18.552612107212337</v>
      </c>
      <c r="F119" s="48">
        <v>2014</v>
      </c>
      <c r="G119" s="45"/>
      <c r="H119" s="101">
        <f t="shared" si="9"/>
        <v>102692700</v>
      </c>
      <c r="I119" s="99">
        <f t="shared" si="10"/>
        <v>125513300.00000001</v>
      </c>
      <c r="J119" s="16" t="s">
        <v>3659</v>
      </c>
      <c r="K119" s="17" t="s">
        <v>3660</v>
      </c>
      <c r="L119" s="22" t="s">
        <v>139</v>
      </c>
      <c r="M119" s="99">
        <v>147900000</v>
      </c>
      <c r="N119" s="124">
        <f t="shared" si="12"/>
        <v>18.812046927681028</v>
      </c>
      <c r="O119" s="125" t="str">
        <f t="shared" si="7"/>
        <v>NO</v>
      </c>
      <c r="P119" s="46">
        <f t="shared" si="8"/>
        <v>0</v>
      </c>
    </row>
    <row r="120" spans="1:16" ht="17" x14ac:dyDescent="0.2">
      <c r="A120" s="22" t="s">
        <v>445</v>
      </c>
      <c r="B120" s="22" t="s">
        <v>446</v>
      </c>
      <c r="C120" s="22" t="s">
        <v>139</v>
      </c>
      <c r="D120" s="101">
        <v>576376000</v>
      </c>
      <c r="E120" s="123">
        <f t="shared" si="11"/>
        <v>20.172270783471205</v>
      </c>
      <c r="F120" s="48">
        <v>2015</v>
      </c>
      <c r="G120" s="45"/>
      <c r="H120" s="101">
        <f t="shared" si="9"/>
        <v>518738400</v>
      </c>
      <c r="I120" s="99">
        <f t="shared" si="10"/>
        <v>634013600</v>
      </c>
      <c r="J120" s="16" t="s">
        <v>3661</v>
      </c>
      <c r="K120" s="17" t="s">
        <v>3662</v>
      </c>
      <c r="L120" s="22" t="s">
        <v>139</v>
      </c>
      <c r="M120" s="99">
        <v>552780000</v>
      </c>
      <c r="N120" s="124">
        <f t="shared" si="12"/>
        <v>20.130470650313171</v>
      </c>
      <c r="O120" s="125" t="str">
        <f t="shared" si="7"/>
        <v>YES</v>
      </c>
      <c r="P120" s="46">
        <f t="shared" si="8"/>
        <v>1</v>
      </c>
    </row>
    <row r="121" spans="1:16" ht="17" x14ac:dyDescent="0.2">
      <c r="A121" s="22" t="s">
        <v>463</v>
      </c>
      <c r="B121" s="22" t="s">
        <v>464</v>
      </c>
      <c r="C121" s="22" t="s">
        <v>139</v>
      </c>
      <c r="D121" s="101">
        <v>654947000</v>
      </c>
      <c r="E121" s="123">
        <f t="shared" si="11"/>
        <v>20.300064874295114</v>
      </c>
      <c r="F121" s="48">
        <v>2016</v>
      </c>
      <c r="G121" s="45"/>
      <c r="H121" s="101">
        <f t="shared" si="9"/>
        <v>589452300</v>
      </c>
      <c r="I121" s="99">
        <f t="shared" si="10"/>
        <v>720441700</v>
      </c>
      <c r="J121" s="16" t="s">
        <v>3663</v>
      </c>
      <c r="K121" s="17" t="s">
        <v>3664</v>
      </c>
      <c r="L121" s="22" t="s">
        <v>139</v>
      </c>
      <c r="M121" s="99">
        <v>695170000</v>
      </c>
      <c r="N121" s="124">
        <f t="shared" si="12"/>
        <v>20.359666977934854</v>
      </c>
      <c r="O121" s="125" t="str">
        <f t="shared" si="7"/>
        <v>YES</v>
      </c>
      <c r="P121" s="46">
        <f t="shared" si="8"/>
        <v>1</v>
      </c>
    </row>
    <row r="122" spans="1:16" ht="17" x14ac:dyDescent="0.2">
      <c r="A122" s="22" t="s">
        <v>465</v>
      </c>
      <c r="B122" s="22" t="s">
        <v>466</v>
      </c>
      <c r="C122" s="22" t="s">
        <v>139</v>
      </c>
      <c r="D122" s="101">
        <v>259009000</v>
      </c>
      <c r="E122" s="123">
        <f t="shared" si="11"/>
        <v>19.372373368094827</v>
      </c>
      <c r="F122" s="48">
        <v>2016</v>
      </c>
      <c r="G122" s="45"/>
      <c r="H122" s="101">
        <f t="shared" si="9"/>
        <v>233108100</v>
      </c>
      <c r="I122" s="99">
        <f t="shared" si="10"/>
        <v>284909900</v>
      </c>
      <c r="J122" s="16" t="s">
        <v>3665</v>
      </c>
      <c r="K122" s="17" t="s">
        <v>3666</v>
      </c>
      <c r="L122" s="22" t="s">
        <v>139</v>
      </c>
      <c r="M122" s="99">
        <v>245650000</v>
      </c>
      <c r="N122" s="124">
        <f t="shared" si="12"/>
        <v>19.319418316578933</v>
      </c>
      <c r="O122" s="125" t="str">
        <f t="shared" si="7"/>
        <v>YES</v>
      </c>
      <c r="P122" s="46">
        <f t="shared" si="8"/>
        <v>1</v>
      </c>
    </row>
    <row r="123" spans="1:16" ht="17" x14ac:dyDescent="0.2">
      <c r="A123" s="22" t="s">
        <v>613</v>
      </c>
      <c r="B123" s="22" t="s">
        <v>3905</v>
      </c>
      <c r="C123" s="22" t="s">
        <v>139</v>
      </c>
      <c r="D123" s="101">
        <v>35719000</v>
      </c>
      <c r="E123" s="123">
        <f t="shared" si="11"/>
        <v>17.391193318059972</v>
      </c>
      <c r="F123" s="48"/>
      <c r="G123" s="45"/>
      <c r="H123" s="101">
        <f t="shared" ref="H123" si="13">D123*0.9</f>
        <v>32147100</v>
      </c>
      <c r="I123" s="99">
        <f t="shared" ref="I123" si="14">D123*1.1</f>
        <v>39290900</v>
      </c>
      <c r="J123" s="16" t="s">
        <v>3906</v>
      </c>
      <c r="K123" s="17" t="s">
        <v>3907</v>
      </c>
      <c r="L123" s="22" t="s">
        <v>139</v>
      </c>
      <c r="M123" s="99">
        <v>36030000</v>
      </c>
      <c r="N123" s="124">
        <f t="shared" ref="N123" si="15">LN(M123)</f>
        <v>17.399862482724277</v>
      </c>
      <c r="O123" s="125" t="str">
        <f t="shared" si="7"/>
        <v>YES</v>
      </c>
      <c r="P123" s="46">
        <f t="shared" si="8"/>
        <v>1</v>
      </c>
    </row>
    <row r="124" spans="1:16" ht="17" x14ac:dyDescent="0.2">
      <c r="A124" s="22" t="s">
        <v>467</v>
      </c>
      <c r="B124" s="22" t="s">
        <v>468</v>
      </c>
      <c r="C124" s="22" t="s">
        <v>139</v>
      </c>
      <c r="D124" s="101">
        <v>1540395000</v>
      </c>
      <c r="E124" s="123">
        <f t="shared" si="11"/>
        <v>21.155304713989608</v>
      </c>
      <c r="F124" s="48">
        <v>2016</v>
      </c>
      <c r="G124" s="45">
        <v>2021</v>
      </c>
      <c r="H124" s="101">
        <f t="shared" si="9"/>
        <v>1386355500</v>
      </c>
      <c r="I124" s="99">
        <f t="shared" si="10"/>
        <v>1694434500.0000002</v>
      </c>
      <c r="J124" s="16" t="s">
        <v>3667</v>
      </c>
      <c r="K124" s="17" t="s">
        <v>3668</v>
      </c>
      <c r="L124" s="22" t="s">
        <v>139</v>
      </c>
      <c r="M124" s="99">
        <v>1520000000</v>
      </c>
      <c r="N124" s="124">
        <f t="shared" si="12"/>
        <v>21.141976171804597</v>
      </c>
      <c r="O124" s="125" t="str">
        <f t="shared" si="7"/>
        <v>YES</v>
      </c>
      <c r="P124" s="46">
        <f t="shared" si="8"/>
        <v>1</v>
      </c>
    </row>
    <row r="125" spans="1:16" ht="17" x14ac:dyDescent="0.2">
      <c r="A125" s="22" t="s">
        <v>481</v>
      </c>
      <c r="B125" s="22" t="s">
        <v>482</v>
      </c>
      <c r="C125" s="22" t="s">
        <v>139</v>
      </c>
      <c r="D125" s="101">
        <v>78438000</v>
      </c>
      <c r="E125" s="123">
        <f t="shared" si="11"/>
        <v>18.177819061772052</v>
      </c>
      <c r="F125" s="48">
        <v>2017</v>
      </c>
      <c r="G125" s="45">
        <v>2021</v>
      </c>
      <c r="H125" s="101">
        <f t="shared" si="9"/>
        <v>70594200</v>
      </c>
      <c r="I125" s="99">
        <f t="shared" si="10"/>
        <v>86281800</v>
      </c>
      <c r="J125" s="16" t="s">
        <v>3669</v>
      </c>
      <c r="K125" s="17" t="s">
        <v>3670</v>
      </c>
      <c r="L125" s="22" t="s">
        <v>139</v>
      </c>
      <c r="M125" s="99">
        <v>77790000</v>
      </c>
      <c r="N125" s="124">
        <f t="shared" si="12"/>
        <v>18.169523446182957</v>
      </c>
      <c r="O125" s="125" t="str">
        <f t="shared" si="7"/>
        <v>YES</v>
      </c>
      <c r="P125" s="46">
        <f t="shared" si="8"/>
        <v>1</v>
      </c>
    </row>
    <row r="126" spans="1:16" ht="17" x14ac:dyDescent="0.2">
      <c r="A126" s="22" t="s">
        <v>483</v>
      </c>
      <c r="B126" s="22" t="s">
        <v>484</v>
      </c>
      <c r="C126" s="22" t="s">
        <v>139</v>
      </c>
      <c r="D126" s="101">
        <v>397747000</v>
      </c>
      <c r="E126" s="123">
        <f t="shared" si="11"/>
        <v>19.801326682727581</v>
      </c>
      <c r="F126" s="48">
        <v>2017</v>
      </c>
      <c r="G126" s="45"/>
      <c r="H126" s="101">
        <f t="shared" si="9"/>
        <v>357972300</v>
      </c>
      <c r="I126" s="99">
        <f t="shared" si="10"/>
        <v>437521700.00000006</v>
      </c>
      <c r="J126" s="16" t="s">
        <v>3671</v>
      </c>
      <c r="K126" s="17" t="s">
        <v>3672</v>
      </c>
      <c r="L126" s="22" t="s">
        <v>139</v>
      </c>
      <c r="M126" s="99">
        <v>394900000</v>
      </c>
      <c r="N126" s="124">
        <f t="shared" si="12"/>
        <v>19.794143126256877</v>
      </c>
      <c r="O126" s="125" t="str">
        <f t="shared" si="7"/>
        <v>YES</v>
      </c>
      <c r="P126" s="46">
        <f t="shared" si="8"/>
        <v>1</v>
      </c>
    </row>
    <row r="127" spans="1:16" ht="17" x14ac:dyDescent="0.2">
      <c r="A127" s="22" t="s">
        <v>154</v>
      </c>
      <c r="B127" s="22" t="s">
        <v>155</v>
      </c>
      <c r="C127" s="22" t="s">
        <v>156</v>
      </c>
      <c r="D127" s="101">
        <v>16615136.75</v>
      </c>
      <c r="E127" s="123">
        <f t="shared" si="11"/>
        <v>16.625824690251555</v>
      </c>
      <c r="F127" s="45"/>
      <c r="G127" s="45"/>
      <c r="H127" s="101">
        <f t="shared" si="9"/>
        <v>14953623.075000001</v>
      </c>
      <c r="I127" s="99">
        <f t="shared" si="10"/>
        <v>18276650.425000001</v>
      </c>
      <c r="J127" s="16" t="s">
        <v>3673</v>
      </c>
      <c r="K127" s="17" t="s">
        <v>3674</v>
      </c>
      <c r="L127" s="22" t="s">
        <v>156</v>
      </c>
      <c r="M127" s="99">
        <v>16330000</v>
      </c>
      <c r="N127" s="124">
        <f t="shared" si="12"/>
        <v>16.608514464946648</v>
      </c>
      <c r="O127" s="125" t="str">
        <f t="shared" si="7"/>
        <v>YES</v>
      </c>
      <c r="P127" s="46">
        <f t="shared" si="8"/>
        <v>1</v>
      </c>
    </row>
    <row r="128" spans="1:16" ht="17" x14ac:dyDescent="0.2">
      <c r="A128" s="22" t="s">
        <v>157</v>
      </c>
      <c r="B128" s="22" t="s">
        <v>158</v>
      </c>
      <c r="C128" s="22" t="s">
        <v>156</v>
      </c>
      <c r="D128" s="101">
        <v>58292463.549999997</v>
      </c>
      <c r="E128" s="123">
        <f t="shared" si="11"/>
        <v>17.880983372810242</v>
      </c>
      <c r="F128" s="45"/>
      <c r="G128" s="45"/>
      <c r="H128" s="101">
        <f t="shared" si="9"/>
        <v>52463217.195</v>
      </c>
      <c r="I128" s="99">
        <f t="shared" si="10"/>
        <v>64121709.905000001</v>
      </c>
      <c r="J128" s="16" t="s">
        <v>3675</v>
      </c>
      <c r="K128" s="17" t="s">
        <v>3676</v>
      </c>
      <c r="L128" s="22" t="s">
        <v>156</v>
      </c>
      <c r="M128" s="99">
        <v>57870000</v>
      </c>
      <c r="N128" s="124">
        <f t="shared" si="12"/>
        <v>17.873709673550021</v>
      </c>
      <c r="O128" s="125" t="str">
        <f t="shared" si="7"/>
        <v>YES</v>
      </c>
      <c r="P128" s="46">
        <f t="shared" si="8"/>
        <v>1</v>
      </c>
    </row>
    <row r="129" spans="1:16" ht="17" x14ac:dyDescent="0.2">
      <c r="A129" s="22" t="s">
        <v>167</v>
      </c>
      <c r="B129" s="22" t="s">
        <v>168</v>
      </c>
      <c r="C129" s="22" t="s">
        <v>156</v>
      </c>
      <c r="D129" s="101">
        <v>66497416.539999999</v>
      </c>
      <c r="E129" s="123">
        <f t="shared" si="11"/>
        <v>18.012673655848882</v>
      </c>
      <c r="F129" s="45"/>
      <c r="G129" s="45"/>
      <c r="H129" s="101">
        <f t="shared" si="9"/>
        <v>59847674.886</v>
      </c>
      <c r="I129" s="99">
        <f t="shared" si="10"/>
        <v>73147158.194000006</v>
      </c>
      <c r="J129" s="16" t="s">
        <v>3677</v>
      </c>
      <c r="K129" s="17" t="s">
        <v>3678</v>
      </c>
      <c r="L129" s="22" t="s">
        <v>156</v>
      </c>
      <c r="M129" s="99">
        <v>65550000</v>
      </c>
      <c r="N129" s="124">
        <f t="shared" si="12"/>
        <v>17.998323768173982</v>
      </c>
      <c r="O129" s="125" t="str">
        <f t="shared" si="7"/>
        <v>YES</v>
      </c>
      <c r="P129" s="46">
        <f t="shared" si="8"/>
        <v>1</v>
      </c>
    </row>
    <row r="130" spans="1:16" ht="17" x14ac:dyDescent="0.2">
      <c r="A130" s="22" t="s">
        <v>163</v>
      </c>
      <c r="B130" s="22" t="s">
        <v>164</v>
      </c>
      <c r="C130" s="22" t="s">
        <v>156</v>
      </c>
      <c r="D130" s="101">
        <v>47120087.130000003</v>
      </c>
      <c r="E130" s="123">
        <f t="shared" si="11"/>
        <v>17.668209946414553</v>
      </c>
      <c r="F130" s="45"/>
      <c r="G130" s="45">
        <v>2017</v>
      </c>
      <c r="H130" s="101">
        <f t="shared" si="9"/>
        <v>42408078.417000003</v>
      </c>
      <c r="I130" s="99">
        <f t="shared" si="10"/>
        <v>51832095.84300001</v>
      </c>
      <c r="J130" s="16" t="s">
        <v>3679</v>
      </c>
      <c r="K130" s="17" t="s">
        <v>3680</v>
      </c>
      <c r="L130" s="22" t="s">
        <v>156</v>
      </c>
      <c r="M130" s="99">
        <v>43740000</v>
      </c>
      <c r="N130" s="124">
        <f t="shared" si="12"/>
        <v>17.593773573212896</v>
      </c>
      <c r="O130" s="125" t="str">
        <f t="shared" ref="O130:O193" si="16">IF(AND(M130&gt;H130,M130&lt;I130),"YES","NO")</f>
        <v>YES</v>
      </c>
      <c r="P130" s="46">
        <f t="shared" ref="P130:P193" si="17">IF(O130="YES",1,0)</f>
        <v>1</v>
      </c>
    </row>
    <row r="131" spans="1:16" ht="17" x14ac:dyDescent="0.2">
      <c r="A131" s="22" t="s">
        <v>165</v>
      </c>
      <c r="B131" s="22" t="s">
        <v>166</v>
      </c>
      <c r="C131" s="22" t="s">
        <v>156</v>
      </c>
      <c r="D131" s="101">
        <v>145488365.59999999</v>
      </c>
      <c r="E131" s="123">
        <f t="shared" si="11"/>
        <v>18.795606679866701</v>
      </c>
      <c r="F131" s="45"/>
      <c r="G131" s="45"/>
      <c r="H131" s="101">
        <f t="shared" si="9"/>
        <v>130939529.03999999</v>
      </c>
      <c r="I131" s="99">
        <f t="shared" si="10"/>
        <v>160037202.16</v>
      </c>
      <c r="J131" s="16" t="s">
        <v>3681</v>
      </c>
      <c r="K131" s="17" t="s">
        <v>3682</v>
      </c>
      <c r="L131" s="22" t="s">
        <v>156</v>
      </c>
      <c r="M131" s="99">
        <v>143490000</v>
      </c>
      <c r="N131" s="124">
        <f t="shared" si="12"/>
        <v>18.78177590432459</v>
      </c>
      <c r="O131" s="125" t="str">
        <f t="shared" si="16"/>
        <v>YES</v>
      </c>
      <c r="P131" s="46">
        <f t="shared" si="17"/>
        <v>1</v>
      </c>
    </row>
    <row r="132" spans="1:16" ht="17" x14ac:dyDescent="0.2">
      <c r="A132" s="22" t="s">
        <v>169</v>
      </c>
      <c r="B132" s="22" t="s">
        <v>170</v>
      </c>
      <c r="C132" s="22" t="s">
        <v>156</v>
      </c>
      <c r="D132" s="101">
        <v>30506327.690000001</v>
      </c>
      <c r="E132" s="123">
        <f t="shared" si="11"/>
        <v>17.233444685305603</v>
      </c>
      <c r="F132" s="45"/>
      <c r="G132" s="45"/>
      <c r="H132" s="101">
        <f t="shared" si="9"/>
        <v>27455694.921</v>
      </c>
      <c r="I132" s="99">
        <f t="shared" si="10"/>
        <v>33556960.459000006</v>
      </c>
      <c r="J132" s="16" t="s">
        <v>3683</v>
      </c>
      <c r="K132" s="17" t="s">
        <v>3684</v>
      </c>
      <c r="L132" s="22" t="s">
        <v>156</v>
      </c>
      <c r="M132" s="99">
        <v>30120000</v>
      </c>
      <c r="N132" s="124">
        <f t="shared" si="12"/>
        <v>17.220699960895967</v>
      </c>
      <c r="O132" s="125" t="str">
        <f t="shared" si="16"/>
        <v>YES</v>
      </c>
      <c r="P132" s="46">
        <f t="shared" si="17"/>
        <v>1</v>
      </c>
    </row>
    <row r="133" spans="1:16" ht="17" x14ac:dyDescent="0.2">
      <c r="A133" s="22" t="s">
        <v>161</v>
      </c>
      <c r="B133" s="22" t="s">
        <v>162</v>
      </c>
      <c r="C133" s="22" t="s">
        <v>156</v>
      </c>
      <c r="D133" s="101">
        <v>2103720.6630000002</v>
      </c>
      <c r="E133" s="123">
        <f t="shared" si="11"/>
        <v>14.559218079291879</v>
      </c>
      <c r="F133" s="45"/>
      <c r="G133" s="45">
        <v>2013</v>
      </c>
      <c r="H133" s="101">
        <f t="shared" si="9"/>
        <v>1893348.5967000001</v>
      </c>
      <c r="I133" s="99">
        <f t="shared" si="10"/>
        <v>2314092.7293000002</v>
      </c>
      <c r="J133" s="16" t="s">
        <v>3685</v>
      </c>
      <c r="K133" s="17" t="s">
        <v>3686</v>
      </c>
      <c r="L133" s="22" t="s">
        <v>156</v>
      </c>
      <c r="M133" s="99">
        <v>3520000</v>
      </c>
      <c r="N133" s="124">
        <f t="shared" si="12"/>
        <v>15.073971547574279</v>
      </c>
      <c r="O133" s="125" t="str">
        <f t="shared" si="16"/>
        <v>NO</v>
      </c>
      <c r="P133" s="46">
        <f t="shared" si="17"/>
        <v>0</v>
      </c>
    </row>
    <row r="134" spans="1:16" ht="17" x14ac:dyDescent="0.2">
      <c r="A134" s="22" t="s">
        <v>159</v>
      </c>
      <c r="B134" s="22" t="s">
        <v>160</v>
      </c>
      <c r="C134" s="22" t="s">
        <v>156</v>
      </c>
      <c r="D134" s="101">
        <v>16610586.75</v>
      </c>
      <c r="E134" s="123">
        <f t="shared" si="11"/>
        <v>16.625550806070919</v>
      </c>
      <c r="F134" s="45"/>
      <c r="G134" s="45"/>
      <c r="H134" s="101">
        <f t="shared" si="9"/>
        <v>14949528.075000001</v>
      </c>
      <c r="I134" s="99">
        <f t="shared" si="10"/>
        <v>18271645.425000001</v>
      </c>
      <c r="J134" s="16" t="s">
        <v>3687</v>
      </c>
      <c r="K134" s="17" t="s">
        <v>3688</v>
      </c>
      <c r="L134" s="22" t="s">
        <v>156</v>
      </c>
      <c r="M134" s="99">
        <v>13880000</v>
      </c>
      <c r="N134" s="124">
        <f t="shared" si="12"/>
        <v>16.445959513042933</v>
      </c>
      <c r="O134" s="125" t="str">
        <f t="shared" si="16"/>
        <v>NO</v>
      </c>
      <c r="P134" s="46">
        <f t="shared" si="17"/>
        <v>0</v>
      </c>
    </row>
    <row r="135" spans="1:16" ht="17" x14ac:dyDescent="0.2">
      <c r="A135" s="22" t="s">
        <v>447</v>
      </c>
      <c r="B135" s="22" t="s">
        <v>448</v>
      </c>
      <c r="C135" s="22" t="s">
        <v>156</v>
      </c>
      <c r="D135" s="101">
        <v>70904000</v>
      </c>
      <c r="E135" s="123">
        <f t="shared" si="11"/>
        <v>18.076837407400372</v>
      </c>
      <c r="F135" s="48">
        <v>2015</v>
      </c>
      <c r="G135" s="45"/>
      <c r="H135" s="101">
        <f t="shared" si="9"/>
        <v>63813600</v>
      </c>
      <c r="I135" s="99">
        <f t="shared" si="10"/>
        <v>77994400</v>
      </c>
      <c r="J135" s="16" t="s">
        <v>3690</v>
      </c>
      <c r="K135" s="17" t="s">
        <v>3691</v>
      </c>
      <c r="L135" s="22" t="s">
        <v>156</v>
      </c>
      <c r="M135" s="99">
        <v>76180000</v>
      </c>
      <c r="N135" s="124">
        <f t="shared" si="12"/>
        <v>18.148609519014734</v>
      </c>
      <c r="O135" s="125" t="str">
        <f t="shared" si="16"/>
        <v>YES</v>
      </c>
      <c r="P135" s="46">
        <f t="shared" si="17"/>
        <v>1</v>
      </c>
    </row>
    <row r="136" spans="1:16" ht="17" x14ac:dyDescent="0.2">
      <c r="A136" s="22" t="s">
        <v>485</v>
      </c>
      <c r="B136" s="22" t="s">
        <v>486</v>
      </c>
      <c r="C136" s="22" t="s">
        <v>156</v>
      </c>
      <c r="D136" s="101">
        <v>57381000</v>
      </c>
      <c r="E136" s="123">
        <f t="shared" si="11"/>
        <v>17.86522379604078</v>
      </c>
      <c r="F136" s="48">
        <v>2016</v>
      </c>
      <c r="G136" s="45"/>
      <c r="H136" s="101">
        <f t="shared" ref="H136:H205" si="18">D136*0.9</f>
        <v>51642900</v>
      </c>
      <c r="I136" s="99">
        <f t="shared" ref="I136:I205" si="19">D136*1.1</f>
        <v>63119100.000000007</v>
      </c>
      <c r="J136" s="16" t="s">
        <v>3692</v>
      </c>
      <c r="K136" s="17" t="s">
        <v>3693</v>
      </c>
      <c r="L136" s="22" t="s">
        <v>156</v>
      </c>
      <c r="M136" s="99">
        <v>60510000</v>
      </c>
      <c r="N136" s="124">
        <f t="shared" si="12"/>
        <v>17.918319198598503</v>
      </c>
      <c r="O136" s="125" t="str">
        <f t="shared" si="16"/>
        <v>YES</v>
      </c>
      <c r="P136" s="46">
        <f t="shared" si="17"/>
        <v>1</v>
      </c>
    </row>
    <row r="137" spans="1:16" ht="17" x14ac:dyDescent="0.2">
      <c r="A137" s="22" t="s">
        <v>487</v>
      </c>
      <c r="B137" s="22" t="s">
        <v>488</v>
      </c>
      <c r="C137" s="22" t="s">
        <v>156</v>
      </c>
      <c r="D137" s="101">
        <v>126228000</v>
      </c>
      <c r="E137" s="123">
        <f t="shared" ref="E137:E206" si="20">LN(D137)</f>
        <v>18.653600353509411</v>
      </c>
      <c r="F137" s="48">
        <v>2017</v>
      </c>
      <c r="G137" s="45"/>
      <c r="H137" s="101">
        <f t="shared" si="18"/>
        <v>113605200</v>
      </c>
      <c r="I137" s="99">
        <f t="shared" si="19"/>
        <v>138850800</v>
      </c>
      <c r="J137" s="16" t="s">
        <v>3694</v>
      </c>
      <c r="K137" s="17" t="s">
        <v>3695</v>
      </c>
      <c r="L137" s="22" t="s">
        <v>156</v>
      </c>
      <c r="M137" s="99">
        <v>131000000</v>
      </c>
      <c r="N137" s="124">
        <f t="shared" si="12"/>
        <v>18.690707881165427</v>
      </c>
      <c r="O137" s="125" t="str">
        <f t="shared" si="16"/>
        <v>YES</v>
      </c>
      <c r="P137" s="46">
        <f t="shared" si="17"/>
        <v>1</v>
      </c>
    </row>
    <row r="138" spans="1:16" ht="17" x14ac:dyDescent="0.2">
      <c r="A138" s="22" t="s">
        <v>514</v>
      </c>
      <c r="B138" s="22" t="s">
        <v>515</v>
      </c>
      <c r="C138" s="22" t="s">
        <v>156</v>
      </c>
      <c r="D138" s="101">
        <v>113000000</v>
      </c>
      <c r="E138" s="123">
        <f t="shared" si="20"/>
        <v>18.542898376676614</v>
      </c>
      <c r="F138" s="48">
        <v>2018</v>
      </c>
      <c r="G138" s="45"/>
      <c r="H138" s="101">
        <f t="shared" si="18"/>
        <v>101700000</v>
      </c>
      <c r="I138" s="99">
        <f t="shared" si="19"/>
        <v>124300000.00000001</v>
      </c>
      <c r="J138" s="16" t="s">
        <v>3696</v>
      </c>
      <c r="K138" s="17" t="s">
        <v>3697</v>
      </c>
      <c r="L138" s="22" t="s">
        <v>156</v>
      </c>
      <c r="M138" s="99">
        <v>106200000</v>
      </c>
      <c r="N138" s="124">
        <f t="shared" si="12"/>
        <v>18.480834666772111</v>
      </c>
      <c r="O138" s="125" t="str">
        <f t="shared" si="16"/>
        <v>YES</v>
      </c>
      <c r="P138" s="46">
        <f t="shared" si="17"/>
        <v>1</v>
      </c>
    </row>
    <row r="139" spans="1:16" ht="17" x14ac:dyDescent="0.2">
      <c r="A139" s="22" t="s">
        <v>530</v>
      </c>
      <c r="B139" s="22" t="s">
        <v>531</v>
      </c>
      <c r="C139" s="22" t="s">
        <v>156</v>
      </c>
      <c r="D139" s="101">
        <v>41226000</v>
      </c>
      <c r="E139" s="123">
        <f t="shared" si="20"/>
        <v>17.534579683241269</v>
      </c>
      <c r="F139" s="48">
        <v>2015</v>
      </c>
      <c r="G139" s="45"/>
      <c r="H139" s="101">
        <f t="shared" si="18"/>
        <v>37103400</v>
      </c>
      <c r="I139" s="99">
        <f t="shared" si="19"/>
        <v>45348600</v>
      </c>
      <c r="J139" s="16" t="s">
        <v>3698</v>
      </c>
      <c r="K139" s="17" t="s">
        <v>3699</v>
      </c>
      <c r="L139" s="17" t="s">
        <v>3689</v>
      </c>
      <c r="M139" s="99">
        <v>42030000</v>
      </c>
      <c r="N139" s="124">
        <f t="shared" ref="N139:N208" si="21">LN(M139)</f>
        <v>17.553894206981301</v>
      </c>
      <c r="O139" s="125" t="str">
        <f t="shared" si="16"/>
        <v>YES</v>
      </c>
      <c r="P139" s="46">
        <f t="shared" si="17"/>
        <v>1</v>
      </c>
    </row>
    <row r="140" spans="1:16" ht="17" x14ac:dyDescent="0.2">
      <c r="A140" s="22" t="s">
        <v>532</v>
      </c>
      <c r="B140" s="22" t="s">
        <v>533</v>
      </c>
      <c r="C140" s="22" t="s">
        <v>156</v>
      </c>
      <c r="D140" s="101">
        <v>124380000</v>
      </c>
      <c r="E140" s="123">
        <f t="shared" si="20"/>
        <v>18.638851953640017</v>
      </c>
      <c r="F140" s="48">
        <v>2019</v>
      </c>
      <c r="G140" s="45"/>
      <c r="H140" s="101">
        <f t="shared" si="18"/>
        <v>111942000</v>
      </c>
      <c r="I140" s="99">
        <f t="shared" si="19"/>
        <v>136818000</v>
      </c>
      <c r="J140" s="16" t="s">
        <v>3700</v>
      </c>
      <c r="K140" s="17" t="s">
        <v>3701</v>
      </c>
      <c r="L140" s="17" t="s">
        <v>3689</v>
      </c>
      <c r="M140" s="99">
        <v>124610000</v>
      </c>
      <c r="N140" s="124">
        <f t="shared" si="21"/>
        <v>18.640699417919052</v>
      </c>
      <c r="O140" s="125" t="str">
        <f t="shared" si="16"/>
        <v>YES</v>
      </c>
      <c r="P140" s="46">
        <f t="shared" si="17"/>
        <v>1</v>
      </c>
    </row>
    <row r="141" spans="1:16" ht="17" x14ac:dyDescent="0.2">
      <c r="A141" s="22" t="s">
        <v>552</v>
      </c>
      <c r="B141" s="22" t="s">
        <v>553</v>
      </c>
      <c r="C141" s="22" t="s">
        <v>156</v>
      </c>
      <c r="D141" s="101">
        <v>408397000</v>
      </c>
      <c r="E141" s="123">
        <f t="shared" si="20"/>
        <v>19.827750298488333</v>
      </c>
      <c r="F141" s="48">
        <v>2020</v>
      </c>
      <c r="G141" s="45"/>
      <c r="H141" s="101">
        <f t="shared" si="18"/>
        <v>367557300</v>
      </c>
      <c r="I141" s="99">
        <f t="shared" si="19"/>
        <v>449236700.00000006</v>
      </c>
      <c r="J141" s="16" t="s">
        <v>3702</v>
      </c>
      <c r="K141" s="17" t="s">
        <v>3703</v>
      </c>
      <c r="L141" s="17" t="s">
        <v>3689</v>
      </c>
      <c r="M141" s="99">
        <v>407690000</v>
      </c>
      <c r="N141" s="124">
        <f t="shared" si="21"/>
        <v>19.826017639649571</v>
      </c>
      <c r="O141" s="125" t="str">
        <f t="shared" si="16"/>
        <v>YES</v>
      </c>
      <c r="P141" s="46">
        <f t="shared" si="17"/>
        <v>1</v>
      </c>
    </row>
    <row r="142" spans="1:16" ht="17" x14ac:dyDescent="0.2">
      <c r="A142" s="22" t="s">
        <v>353</v>
      </c>
      <c r="B142" s="22" t="s">
        <v>354</v>
      </c>
      <c r="C142" s="22" t="s">
        <v>156</v>
      </c>
      <c r="D142" s="101">
        <v>1178162510</v>
      </c>
      <c r="E142" s="123">
        <f>LN(D142)</f>
        <v>20.8872218668206</v>
      </c>
      <c r="F142" s="48">
        <v>2010</v>
      </c>
      <c r="G142" s="45">
        <v>2014</v>
      </c>
      <c r="H142" s="101">
        <f>D142*0.9</f>
        <v>1060346259</v>
      </c>
      <c r="I142" s="99">
        <f>D142*1.1</f>
        <v>1295978761</v>
      </c>
      <c r="J142" s="21" t="s">
        <v>1485</v>
      </c>
      <c r="K142" s="22" t="s">
        <v>1486</v>
      </c>
      <c r="L142" s="22" t="s">
        <v>156</v>
      </c>
      <c r="M142" s="99">
        <v>1177838720</v>
      </c>
      <c r="N142" s="124">
        <f>LN(M142)</f>
        <v>20.886947002785796</v>
      </c>
      <c r="O142" s="125" t="str">
        <f t="shared" si="16"/>
        <v>YES</v>
      </c>
      <c r="P142" s="46">
        <f t="shared" si="17"/>
        <v>1</v>
      </c>
    </row>
    <row r="143" spans="1:16" ht="17" x14ac:dyDescent="0.2">
      <c r="A143" s="22" t="s">
        <v>299</v>
      </c>
      <c r="B143" s="22" t="s">
        <v>300</v>
      </c>
      <c r="C143" s="22" t="s">
        <v>156</v>
      </c>
      <c r="D143" s="101">
        <v>664903473</v>
      </c>
      <c r="E143" s="123">
        <f>LN(D143)</f>
        <v>20.315152434700899</v>
      </c>
      <c r="F143" s="48">
        <v>2010</v>
      </c>
      <c r="G143" s="45">
        <v>2013</v>
      </c>
      <c r="H143" s="101">
        <f>D143*0.9</f>
        <v>598413125.70000005</v>
      </c>
      <c r="I143" s="99">
        <f>D143*1.1</f>
        <v>731393820.30000007</v>
      </c>
      <c r="J143" s="21" t="s">
        <v>1525</v>
      </c>
      <c r="K143" s="22" t="s">
        <v>1526</v>
      </c>
      <c r="L143" s="22" t="s">
        <v>156</v>
      </c>
      <c r="M143" s="99">
        <v>653469184</v>
      </c>
      <c r="N143" s="124">
        <f>LN(M143)</f>
        <v>20.297805934599182</v>
      </c>
      <c r="O143" s="125" t="str">
        <f t="shared" si="16"/>
        <v>YES</v>
      </c>
      <c r="P143" s="46">
        <f t="shared" si="17"/>
        <v>1</v>
      </c>
    </row>
    <row r="144" spans="1:16" ht="17" x14ac:dyDescent="0.2">
      <c r="A144" s="22" t="s">
        <v>171</v>
      </c>
      <c r="B144" s="22" t="s">
        <v>172</v>
      </c>
      <c r="C144" s="22" t="s">
        <v>173</v>
      </c>
      <c r="D144" s="101">
        <v>1052850930</v>
      </c>
      <c r="E144" s="123">
        <f t="shared" si="20"/>
        <v>20.774767493125136</v>
      </c>
      <c r="F144" s="45"/>
      <c r="G144" s="45"/>
      <c r="H144" s="101">
        <f t="shared" si="18"/>
        <v>947565837</v>
      </c>
      <c r="I144" s="99">
        <f t="shared" si="19"/>
        <v>1158136023</v>
      </c>
      <c r="J144" s="16" t="s">
        <v>1739</v>
      </c>
      <c r="K144" s="17" t="s">
        <v>1740</v>
      </c>
      <c r="L144" s="22" t="s">
        <v>173</v>
      </c>
      <c r="M144" s="105">
        <v>1030000000</v>
      </c>
      <c r="N144" s="124">
        <f t="shared" si="21"/>
        <v>20.752824639187956</v>
      </c>
      <c r="O144" s="125" t="str">
        <f t="shared" si="16"/>
        <v>YES</v>
      </c>
      <c r="P144" s="46">
        <f t="shared" si="17"/>
        <v>1</v>
      </c>
    </row>
    <row r="145" spans="1:16" ht="17" x14ac:dyDescent="0.2">
      <c r="A145" s="22" t="s">
        <v>209</v>
      </c>
      <c r="B145" s="22" t="s">
        <v>174</v>
      </c>
      <c r="C145" s="22" t="s">
        <v>173</v>
      </c>
      <c r="D145" s="101">
        <v>1309736623</v>
      </c>
      <c r="E145" s="123">
        <f t="shared" si="20"/>
        <v>20.993091902800941</v>
      </c>
      <c r="F145" s="45"/>
      <c r="G145" s="45"/>
      <c r="H145" s="101">
        <f t="shared" si="18"/>
        <v>1178762960.7</v>
      </c>
      <c r="I145" s="99">
        <f t="shared" si="19"/>
        <v>1440710285.3000002</v>
      </c>
      <c r="J145" s="16" t="s">
        <v>3705</v>
      </c>
      <c r="K145" s="17" t="s">
        <v>3706</v>
      </c>
      <c r="L145" s="22" t="s">
        <v>173</v>
      </c>
      <c r="M145" s="105">
        <v>1200000000</v>
      </c>
      <c r="N145" s="124">
        <f t="shared" si="21"/>
        <v>20.905587393740365</v>
      </c>
      <c r="O145" s="125" t="str">
        <f t="shared" si="16"/>
        <v>YES</v>
      </c>
      <c r="P145" s="46">
        <f t="shared" si="17"/>
        <v>1</v>
      </c>
    </row>
    <row r="146" spans="1:16" ht="17" x14ac:dyDescent="0.2">
      <c r="A146" s="22" t="s">
        <v>175</v>
      </c>
      <c r="B146" s="22" t="s">
        <v>176</v>
      </c>
      <c r="C146" s="22" t="s">
        <v>173</v>
      </c>
      <c r="D146" s="101">
        <v>274432782.19999999</v>
      </c>
      <c r="E146" s="123">
        <f t="shared" si="20"/>
        <v>19.430216915339084</v>
      </c>
      <c r="F146" s="45"/>
      <c r="G146" s="45"/>
      <c r="H146" s="101">
        <f t="shared" si="18"/>
        <v>246989503.97999999</v>
      </c>
      <c r="I146" s="99">
        <f t="shared" si="19"/>
        <v>301876060.42000002</v>
      </c>
      <c r="J146" s="16" t="s">
        <v>1589</v>
      </c>
      <c r="K146" s="17" t="s">
        <v>1590</v>
      </c>
      <c r="L146" s="22" t="s">
        <v>173</v>
      </c>
      <c r="M146" s="105">
        <v>274240000</v>
      </c>
      <c r="N146" s="124">
        <f t="shared" si="21"/>
        <v>19.429514193373688</v>
      </c>
      <c r="O146" s="125" t="str">
        <f t="shared" si="16"/>
        <v>YES</v>
      </c>
      <c r="P146" s="46">
        <f t="shared" si="17"/>
        <v>1</v>
      </c>
    </row>
    <row r="147" spans="1:16" ht="17" x14ac:dyDescent="0.2">
      <c r="A147" s="22" t="s">
        <v>177</v>
      </c>
      <c r="B147" s="22" t="s">
        <v>178</v>
      </c>
      <c r="C147" s="22" t="s">
        <v>173</v>
      </c>
      <c r="D147" s="101">
        <v>62382824.859999999</v>
      </c>
      <c r="E147" s="123">
        <f t="shared" si="20"/>
        <v>17.948800552825247</v>
      </c>
      <c r="F147" s="45"/>
      <c r="G147" s="45"/>
      <c r="H147" s="101">
        <f t="shared" si="18"/>
        <v>56144542.373999998</v>
      </c>
      <c r="I147" s="99">
        <f t="shared" si="19"/>
        <v>68621107.346000001</v>
      </c>
      <c r="J147" s="16" t="s">
        <v>3707</v>
      </c>
      <c r="K147" s="23" t="s">
        <v>3708</v>
      </c>
      <c r="L147" s="22" t="s">
        <v>173</v>
      </c>
      <c r="M147" s="105">
        <v>59530000</v>
      </c>
      <c r="N147" s="124">
        <f t="shared" si="21"/>
        <v>17.901990945129572</v>
      </c>
      <c r="O147" s="125" t="str">
        <f t="shared" si="16"/>
        <v>YES</v>
      </c>
      <c r="P147" s="46">
        <f t="shared" si="17"/>
        <v>1</v>
      </c>
    </row>
    <row r="148" spans="1:16" ht="17" x14ac:dyDescent="0.2">
      <c r="A148" s="22" t="s">
        <v>179</v>
      </c>
      <c r="B148" s="22" t="s">
        <v>180</v>
      </c>
      <c r="C148" s="22" t="s">
        <v>173</v>
      </c>
      <c r="D148" s="101">
        <v>1956797890</v>
      </c>
      <c r="E148" s="123">
        <f t="shared" si="20"/>
        <v>21.394575244605512</v>
      </c>
      <c r="F148" s="45"/>
      <c r="G148" s="45"/>
      <c r="H148" s="101">
        <f t="shared" si="18"/>
        <v>1761118101</v>
      </c>
      <c r="I148" s="99">
        <f t="shared" si="19"/>
        <v>2152477679</v>
      </c>
      <c r="J148" s="16" t="s">
        <v>3709</v>
      </c>
      <c r="K148" s="17" t="s">
        <v>3710</v>
      </c>
      <c r="L148" s="22" t="s">
        <v>173</v>
      </c>
      <c r="M148" s="105">
        <v>1780000000</v>
      </c>
      <c r="N148" s="124">
        <f t="shared" si="21"/>
        <v>21.299879201250405</v>
      </c>
      <c r="O148" s="125" t="str">
        <f t="shared" si="16"/>
        <v>YES</v>
      </c>
      <c r="P148" s="46">
        <f t="shared" si="17"/>
        <v>1</v>
      </c>
    </row>
    <row r="149" spans="1:16" ht="17" x14ac:dyDescent="0.2">
      <c r="A149" s="22" t="s">
        <v>240</v>
      </c>
      <c r="B149" s="22" t="s">
        <v>241</v>
      </c>
      <c r="C149" s="22" t="s">
        <v>173</v>
      </c>
      <c r="D149" s="101">
        <v>62579204.770000003</v>
      </c>
      <c r="E149" s="123">
        <f t="shared" si="20"/>
        <v>17.95194358870976</v>
      </c>
      <c r="F149" s="45"/>
      <c r="G149" s="45">
        <v>2017</v>
      </c>
      <c r="H149" s="101">
        <f t="shared" si="18"/>
        <v>56321284.293000005</v>
      </c>
      <c r="I149" s="99">
        <f t="shared" si="19"/>
        <v>68837125.247000009</v>
      </c>
      <c r="J149" s="16" t="s">
        <v>3711</v>
      </c>
      <c r="K149" s="17" t="s">
        <v>3712</v>
      </c>
      <c r="L149" s="22" t="s">
        <v>173</v>
      </c>
      <c r="M149" s="105">
        <v>61960000</v>
      </c>
      <c r="N149" s="124">
        <f t="shared" si="21"/>
        <v>17.941999573512941</v>
      </c>
      <c r="O149" s="125" t="str">
        <f t="shared" si="16"/>
        <v>YES</v>
      </c>
      <c r="P149" s="46">
        <f t="shared" si="17"/>
        <v>1</v>
      </c>
    </row>
    <row r="150" spans="1:16" ht="17" x14ac:dyDescent="0.2">
      <c r="A150" s="22" t="s">
        <v>181</v>
      </c>
      <c r="B150" s="22" t="s">
        <v>182</v>
      </c>
      <c r="C150" s="22" t="s">
        <v>173</v>
      </c>
      <c r="D150" s="101">
        <v>107544052.40000001</v>
      </c>
      <c r="E150" s="123">
        <f t="shared" si="20"/>
        <v>18.493411111358537</v>
      </c>
      <c r="F150" s="45"/>
      <c r="G150" s="45"/>
      <c r="H150" s="101">
        <f t="shared" si="18"/>
        <v>96789647.160000011</v>
      </c>
      <c r="I150" s="99">
        <f t="shared" si="19"/>
        <v>118298457.64000002</v>
      </c>
      <c r="J150" s="16" t="s">
        <v>3713</v>
      </c>
      <c r="K150" s="17" t="s">
        <v>3714</v>
      </c>
      <c r="L150" s="22" t="s">
        <v>173</v>
      </c>
      <c r="M150" s="105">
        <v>112940000</v>
      </c>
      <c r="N150" s="124">
        <f t="shared" si="21"/>
        <v>18.542367262208966</v>
      </c>
      <c r="O150" s="125" t="str">
        <f t="shared" si="16"/>
        <v>YES</v>
      </c>
      <c r="P150" s="46">
        <f t="shared" si="17"/>
        <v>1</v>
      </c>
    </row>
    <row r="151" spans="1:16" ht="17" x14ac:dyDescent="0.2">
      <c r="A151" s="22" t="s">
        <v>203</v>
      </c>
      <c r="B151" s="22" t="s">
        <v>204</v>
      </c>
      <c r="C151" s="22" t="s">
        <v>173</v>
      </c>
      <c r="D151" s="101">
        <v>8946596.9509999994</v>
      </c>
      <c r="E151" s="123">
        <f t="shared" si="20"/>
        <v>16.006783789007137</v>
      </c>
      <c r="F151" s="45"/>
      <c r="G151" s="45">
        <v>2015</v>
      </c>
      <c r="H151" s="101">
        <f t="shared" si="18"/>
        <v>8051937.2558999993</v>
      </c>
      <c r="I151" s="99">
        <f t="shared" si="19"/>
        <v>9841256.6460999995</v>
      </c>
      <c r="J151" s="16" t="s">
        <v>3908</v>
      </c>
      <c r="K151" s="17" t="s">
        <v>3909</v>
      </c>
      <c r="L151" s="22" t="s">
        <v>173</v>
      </c>
      <c r="M151" s="105">
        <v>10200000</v>
      </c>
      <c r="N151" s="124">
        <f t="shared" si="21"/>
        <v>16.1378982782545</v>
      </c>
      <c r="O151" s="125" t="str">
        <f t="shared" si="16"/>
        <v>NO</v>
      </c>
      <c r="P151" s="46">
        <f t="shared" si="17"/>
        <v>0</v>
      </c>
    </row>
    <row r="152" spans="1:16" ht="17" x14ac:dyDescent="0.2">
      <c r="A152" s="22" t="s">
        <v>183</v>
      </c>
      <c r="B152" s="22" t="s">
        <v>184</v>
      </c>
      <c r="C152" s="22" t="s">
        <v>173</v>
      </c>
      <c r="D152" s="101">
        <v>124312334.09999999</v>
      </c>
      <c r="E152" s="123">
        <f t="shared" si="20"/>
        <v>18.638307780037604</v>
      </c>
      <c r="F152" s="45"/>
      <c r="G152" s="45">
        <v>2016</v>
      </c>
      <c r="H152" s="101">
        <f t="shared" si="18"/>
        <v>111881100.69</v>
      </c>
      <c r="I152" s="99">
        <f t="shared" si="19"/>
        <v>136743567.50999999</v>
      </c>
      <c r="J152" s="16" t="s">
        <v>3717</v>
      </c>
      <c r="K152" s="17" t="s">
        <v>3718</v>
      </c>
      <c r="L152" s="22" t="s">
        <v>173</v>
      </c>
      <c r="M152" s="105">
        <v>124730000</v>
      </c>
      <c r="N152" s="124">
        <f t="shared" si="21"/>
        <v>18.641661959101892</v>
      </c>
      <c r="O152" s="125" t="str">
        <f t="shared" si="16"/>
        <v>YES</v>
      </c>
      <c r="P152" s="46">
        <f t="shared" si="17"/>
        <v>1</v>
      </c>
    </row>
    <row r="153" spans="1:16" ht="17" x14ac:dyDescent="0.2">
      <c r="A153" s="22" t="s">
        <v>207</v>
      </c>
      <c r="B153" s="22" t="s">
        <v>208</v>
      </c>
      <c r="C153" s="22" t="s">
        <v>173</v>
      </c>
      <c r="D153" s="101">
        <v>57792783.18</v>
      </c>
      <c r="E153" s="123">
        <f t="shared" si="20"/>
        <v>17.872374467369628</v>
      </c>
      <c r="F153" s="45"/>
      <c r="G153" s="45"/>
      <c r="H153" s="101">
        <f t="shared" si="18"/>
        <v>52013504.862000003</v>
      </c>
      <c r="I153" s="99">
        <f t="shared" si="19"/>
        <v>63572061.498000003</v>
      </c>
      <c r="J153" s="16" t="s">
        <v>3719</v>
      </c>
      <c r="K153" s="17" t="s">
        <v>3720</v>
      </c>
      <c r="L153" s="22" t="s">
        <v>173</v>
      </c>
      <c r="M153" s="105">
        <v>57590000</v>
      </c>
      <c r="N153" s="124">
        <f t="shared" si="21"/>
        <v>17.868859499482856</v>
      </c>
      <c r="O153" s="125" t="str">
        <f t="shared" si="16"/>
        <v>YES</v>
      </c>
      <c r="P153" s="46">
        <f t="shared" si="17"/>
        <v>1</v>
      </c>
    </row>
    <row r="154" spans="1:16" ht="17" x14ac:dyDescent="0.2">
      <c r="A154" s="22" t="s">
        <v>193</v>
      </c>
      <c r="B154" s="22" t="s">
        <v>194</v>
      </c>
      <c r="C154" s="22" t="s">
        <v>173</v>
      </c>
      <c r="D154" s="101">
        <v>233308054.90000001</v>
      </c>
      <c r="E154" s="123">
        <f t="shared" si="20"/>
        <v>19.267870262327929</v>
      </c>
      <c r="F154" s="45"/>
      <c r="G154" s="45">
        <v>2015</v>
      </c>
      <c r="H154" s="101">
        <f t="shared" si="18"/>
        <v>209977249.41</v>
      </c>
      <c r="I154" s="99">
        <f t="shared" si="19"/>
        <v>256638860.39000002</v>
      </c>
      <c r="J154" s="16" t="s">
        <v>3721</v>
      </c>
      <c r="K154" s="17" t="s">
        <v>3722</v>
      </c>
      <c r="L154" s="22" t="s">
        <v>173</v>
      </c>
      <c r="M154" s="105">
        <v>226620000</v>
      </c>
      <c r="N154" s="124">
        <f t="shared" si="21"/>
        <v>19.238785163916695</v>
      </c>
      <c r="O154" s="125" t="str">
        <f t="shared" si="16"/>
        <v>YES</v>
      </c>
      <c r="P154" s="46">
        <f t="shared" si="17"/>
        <v>1</v>
      </c>
    </row>
    <row r="155" spans="1:16" ht="17" x14ac:dyDescent="0.2">
      <c r="A155" s="22" t="s">
        <v>185</v>
      </c>
      <c r="B155" s="22" t="s">
        <v>186</v>
      </c>
      <c r="C155" s="22" t="s">
        <v>173</v>
      </c>
      <c r="D155" s="101">
        <v>367781243.60000002</v>
      </c>
      <c r="E155" s="123">
        <f t="shared" si="20"/>
        <v>19.722998872640563</v>
      </c>
      <c r="F155" s="45"/>
      <c r="G155" s="45"/>
      <c r="H155" s="101">
        <f t="shared" si="18"/>
        <v>331003119.24000001</v>
      </c>
      <c r="I155" s="99">
        <f t="shared" si="19"/>
        <v>404559367.96000004</v>
      </c>
      <c r="J155" s="16" t="s">
        <v>3723</v>
      </c>
      <c r="K155" s="17" t="s">
        <v>3724</v>
      </c>
      <c r="L155" s="22" t="s">
        <v>173</v>
      </c>
      <c r="M155" s="105">
        <v>337620000</v>
      </c>
      <c r="N155" s="124">
        <f t="shared" si="21"/>
        <v>19.637431560637516</v>
      </c>
      <c r="O155" s="125" t="str">
        <f t="shared" si="16"/>
        <v>YES</v>
      </c>
      <c r="P155" s="46">
        <f t="shared" si="17"/>
        <v>1</v>
      </c>
    </row>
    <row r="156" spans="1:16" ht="17" x14ac:dyDescent="0.2">
      <c r="A156" s="22" t="s">
        <v>210</v>
      </c>
      <c r="B156" s="22" t="s">
        <v>211</v>
      </c>
      <c r="C156" s="22" t="s">
        <v>173</v>
      </c>
      <c r="D156" s="101">
        <v>905530323</v>
      </c>
      <c r="E156" s="123">
        <f t="shared" si="20"/>
        <v>20.624031322302972</v>
      </c>
      <c r="F156" s="45"/>
      <c r="G156" s="45"/>
      <c r="H156" s="101">
        <f t="shared" si="18"/>
        <v>814977290.70000005</v>
      </c>
      <c r="I156" s="99">
        <f t="shared" si="19"/>
        <v>996083355.30000007</v>
      </c>
      <c r="J156" s="16" t="s">
        <v>3725</v>
      </c>
      <c r="K156" s="17" t="s">
        <v>1752</v>
      </c>
      <c r="L156" s="22" t="s">
        <v>173</v>
      </c>
      <c r="M156" s="105">
        <v>882720000</v>
      </c>
      <c r="N156" s="124">
        <f t="shared" si="21"/>
        <v>20.598518607488394</v>
      </c>
      <c r="O156" s="125" t="str">
        <f t="shared" si="16"/>
        <v>YES</v>
      </c>
      <c r="P156" s="46">
        <f t="shared" si="17"/>
        <v>1</v>
      </c>
    </row>
    <row r="157" spans="1:16" ht="17" x14ac:dyDescent="0.2">
      <c r="A157" s="22" t="s">
        <v>226</v>
      </c>
      <c r="B157" s="22" t="s">
        <v>227</v>
      </c>
      <c r="C157" s="22" t="s">
        <v>173</v>
      </c>
      <c r="D157" s="101">
        <v>315373333.60000002</v>
      </c>
      <c r="E157" s="123">
        <f t="shared" si="20"/>
        <v>19.569267681043126</v>
      </c>
      <c r="F157" s="45"/>
      <c r="G157" s="45" t="s">
        <v>3726</v>
      </c>
      <c r="H157" s="101">
        <f t="shared" si="18"/>
        <v>283836000.24000001</v>
      </c>
      <c r="I157" s="99">
        <f t="shared" si="19"/>
        <v>346910666.96000004</v>
      </c>
      <c r="J157" s="16" t="s">
        <v>3727</v>
      </c>
      <c r="K157" s="17" t="s">
        <v>3728</v>
      </c>
      <c r="L157" s="22" t="s">
        <v>173</v>
      </c>
      <c r="M157" s="105">
        <v>321990000</v>
      </c>
      <c r="N157" s="124">
        <f t="shared" si="21"/>
        <v>19.590031047125816</v>
      </c>
      <c r="O157" s="125" t="str">
        <f t="shared" si="16"/>
        <v>YES</v>
      </c>
      <c r="P157" s="46">
        <f t="shared" si="17"/>
        <v>1</v>
      </c>
    </row>
    <row r="158" spans="1:16" ht="17" x14ac:dyDescent="0.2">
      <c r="A158" s="22" t="s">
        <v>187</v>
      </c>
      <c r="B158" s="22" t="s">
        <v>188</v>
      </c>
      <c r="C158" s="22" t="s">
        <v>173</v>
      </c>
      <c r="D158" s="101">
        <v>9384898.9340000004</v>
      </c>
      <c r="E158" s="123">
        <f t="shared" si="20"/>
        <v>16.054612459058241</v>
      </c>
      <c r="F158" s="45"/>
      <c r="G158" s="45"/>
      <c r="H158" s="101">
        <f t="shared" si="18"/>
        <v>8446409.0405999999</v>
      </c>
      <c r="I158" s="99">
        <f t="shared" si="19"/>
        <v>10323388.827400001</v>
      </c>
      <c r="J158" s="16" t="s">
        <v>3910</v>
      </c>
      <c r="K158" s="17" t="s">
        <v>3911</v>
      </c>
      <c r="L158" s="22" t="s">
        <v>173</v>
      </c>
      <c r="M158" s="105">
        <v>23810000</v>
      </c>
      <c r="N158" s="124">
        <f t="shared" si="21"/>
        <v>16.985616218463047</v>
      </c>
      <c r="O158" s="125" t="str">
        <f t="shared" si="16"/>
        <v>NO</v>
      </c>
      <c r="P158" s="46">
        <f t="shared" si="17"/>
        <v>0</v>
      </c>
    </row>
    <row r="159" spans="1:16" ht="17" x14ac:dyDescent="0.2">
      <c r="A159" s="22" t="s">
        <v>189</v>
      </c>
      <c r="B159" s="22" t="s">
        <v>190</v>
      </c>
      <c r="C159" s="22" t="s">
        <v>173</v>
      </c>
      <c r="D159" s="101">
        <v>992777864.20000005</v>
      </c>
      <c r="E159" s="123">
        <f t="shared" si="20"/>
        <v>20.716017495272503</v>
      </c>
      <c r="F159" s="45"/>
      <c r="G159" s="45"/>
      <c r="H159" s="101">
        <f t="shared" si="18"/>
        <v>893500077.78000009</v>
      </c>
      <c r="I159" s="99">
        <f t="shared" si="19"/>
        <v>1092055650.6200001</v>
      </c>
      <c r="J159" s="16" t="s">
        <v>3731</v>
      </c>
      <c r="K159" s="17" t="s">
        <v>1838</v>
      </c>
      <c r="L159" s="22" t="s">
        <v>173</v>
      </c>
      <c r="M159" s="105">
        <v>1030000000</v>
      </c>
      <c r="N159" s="124">
        <f t="shared" si="21"/>
        <v>20.752824639187956</v>
      </c>
      <c r="O159" s="125" t="str">
        <f t="shared" si="16"/>
        <v>YES</v>
      </c>
      <c r="P159" s="46">
        <f t="shared" si="17"/>
        <v>1</v>
      </c>
    </row>
    <row r="160" spans="1:16" ht="17" x14ac:dyDescent="0.2">
      <c r="A160" s="22" t="s">
        <v>236</v>
      </c>
      <c r="B160" s="22" t="s">
        <v>237</v>
      </c>
      <c r="C160" s="22" t="s">
        <v>173</v>
      </c>
      <c r="D160" s="101">
        <v>661393775.60000002</v>
      </c>
      <c r="E160" s="123">
        <f t="shared" si="20"/>
        <v>20.309859947521208</v>
      </c>
      <c r="F160" s="45"/>
      <c r="G160" s="45"/>
      <c r="H160" s="101">
        <f t="shared" si="18"/>
        <v>595254398.04000008</v>
      </c>
      <c r="I160" s="99">
        <f t="shared" si="19"/>
        <v>727533153.16000009</v>
      </c>
      <c r="J160" s="16" t="s">
        <v>3732</v>
      </c>
      <c r="K160" s="17" t="s">
        <v>1622</v>
      </c>
      <c r="L160" s="22" t="s">
        <v>173</v>
      </c>
      <c r="M160" s="105">
        <v>680370000</v>
      </c>
      <c r="N160" s="124">
        <f t="shared" si="21"/>
        <v>20.338147325803153</v>
      </c>
      <c r="O160" s="125" t="str">
        <f t="shared" si="16"/>
        <v>YES</v>
      </c>
      <c r="P160" s="46">
        <f t="shared" si="17"/>
        <v>1</v>
      </c>
    </row>
    <row r="161" spans="1:16" ht="17" x14ac:dyDescent="0.2">
      <c r="A161" s="22" t="s">
        <v>238</v>
      </c>
      <c r="B161" s="22" t="s">
        <v>239</v>
      </c>
      <c r="C161" s="22" t="s">
        <v>173</v>
      </c>
      <c r="D161" s="101">
        <v>73692849.329999998</v>
      </c>
      <c r="E161" s="123">
        <f t="shared" si="20"/>
        <v>18.115416328436147</v>
      </c>
      <c r="F161" s="45"/>
      <c r="G161" s="45">
        <v>2014</v>
      </c>
      <c r="H161" s="101">
        <f t="shared" si="18"/>
        <v>66323564.397</v>
      </c>
      <c r="I161" s="99">
        <f t="shared" si="19"/>
        <v>81062134.263000011</v>
      </c>
      <c r="J161" s="16" t="s">
        <v>3733</v>
      </c>
      <c r="K161" s="17" t="s">
        <v>3734</v>
      </c>
      <c r="L161" s="22" t="s">
        <v>173</v>
      </c>
      <c r="M161" s="105">
        <v>71860000</v>
      </c>
      <c r="N161" s="124">
        <f t="shared" si="21"/>
        <v>18.090230339649647</v>
      </c>
      <c r="O161" s="125" t="str">
        <f t="shared" si="16"/>
        <v>YES</v>
      </c>
      <c r="P161" s="46">
        <f t="shared" si="17"/>
        <v>1</v>
      </c>
    </row>
    <row r="162" spans="1:16" ht="17" x14ac:dyDescent="0.2">
      <c r="A162" s="22" t="s">
        <v>244</v>
      </c>
      <c r="B162" s="22" t="s">
        <v>245</v>
      </c>
      <c r="C162" s="22" t="s">
        <v>173</v>
      </c>
      <c r="D162" s="101">
        <v>7088996.1569999997</v>
      </c>
      <c r="E162" s="123">
        <f t="shared" si="20"/>
        <v>15.774054302729517</v>
      </c>
      <c r="F162" s="45"/>
      <c r="G162" s="45">
        <v>2014</v>
      </c>
      <c r="H162" s="101">
        <f t="shared" si="18"/>
        <v>6380096.5412999997</v>
      </c>
      <c r="I162" s="99">
        <f t="shared" si="19"/>
        <v>7797895.7727000006</v>
      </c>
      <c r="J162" s="16" t="s">
        <v>3735</v>
      </c>
      <c r="K162" s="17" t="s">
        <v>3736</v>
      </c>
      <c r="L162" s="22" t="s">
        <v>173</v>
      </c>
      <c r="M162" s="105">
        <v>6580000</v>
      </c>
      <c r="N162" s="124">
        <f t="shared" si="21"/>
        <v>15.6995453033015</v>
      </c>
      <c r="O162" s="125" t="str">
        <f t="shared" si="16"/>
        <v>YES</v>
      </c>
      <c r="P162" s="46">
        <f t="shared" si="17"/>
        <v>1</v>
      </c>
    </row>
    <row r="163" spans="1:16" ht="17" x14ac:dyDescent="0.2">
      <c r="A163" s="22" t="s">
        <v>218</v>
      </c>
      <c r="B163" s="22" t="s">
        <v>219</v>
      </c>
      <c r="C163" s="22" t="s">
        <v>173</v>
      </c>
      <c r="D163" s="101">
        <v>394491476.39999998</v>
      </c>
      <c r="E163" s="123">
        <f t="shared" si="20"/>
        <v>19.793108091933139</v>
      </c>
      <c r="F163" s="45"/>
      <c r="G163" s="45"/>
      <c r="H163" s="101">
        <f t="shared" si="18"/>
        <v>355042328.75999999</v>
      </c>
      <c r="I163" s="99">
        <f t="shared" si="19"/>
        <v>433940624.04000002</v>
      </c>
      <c r="J163" s="16" t="s">
        <v>3737</v>
      </c>
      <c r="K163" s="17" t="s">
        <v>3738</v>
      </c>
      <c r="L163" s="22" t="s">
        <v>173</v>
      </c>
      <c r="M163" s="105">
        <v>404400000</v>
      </c>
      <c r="N163" s="124">
        <f t="shared" si="21"/>
        <v>19.817915045110592</v>
      </c>
      <c r="O163" s="125" t="str">
        <f t="shared" si="16"/>
        <v>YES</v>
      </c>
      <c r="P163" s="46">
        <f t="shared" si="17"/>
        <v>1</v>
      </c>
    </row>
    <row r="164" spans="1:16" ht="17" x14ac:dyDescent="0.2">
      <c r="A164" s="22" t="s">
        <v>205</v>
      </c>
      <c r="B164" s="22" t="s">
        <v>206</v>
      </c>
      <c r="C164" s="22" t="s">
        <v>173</v>
      </c>
      <c r="D164" s="101">
        <v>4691194.926</v>
      </c>
      <c r="E164" s="123">
        <f t="shared" si="20"/>
        <v>15.361197889634239</v>
      </c>
      <c r="F164" s="45"/>
      <c r="G164" s="45"/>
      <c r="H164" s="101">
        <f t="shared" si="18"/>
        <v>4222075.4334000004</v>
      </c>
      <c r="I164" s="99">
        <f t="shared" si="19"/>
        <v>5160314.4186000004</v>
      </c>
      <c r="J164" s="16" t="s">
        <v>3739</v>
      </c>
      <c r="K164" s="17" t="s">
        <v>3740</v>
      </c>
      <c r="L164" s="22" t="s">
        <v>173</v>
      </c>
      <c r="M164" s="105">
        <v>5190000</v>
      </c>
      <c r="N164" s="124">
        <f t="shared" si="21"/>
        <v>15.462244255142071</v>
      </c>
      <c r="O164" s="125" t="str">
        <f t="shared" si="16"/>
        <v>NO</v>
      </c>
      <c r="P164" s="46">
        <f t="shared" si="17"/>
        <v>0</v>
      </c>
    </row>
    <row r="165" spans="1:16" ht="17" x14ac:dyDescent="0.2">
      <c r="A165" s="22" t="s">
        <v>220</v>
      </c>
      <c r="B165" s="22" t="s">
        <v>221</v>
      </c>
      <c r="C165" s="22" t="s">
        <v>173</v>
      </c>
      <c r="D165" s="101">
        <v>2745930657</v>
      </c>
      <c r="E165" s="123">
        <f t="shared" si="20"/>
        <v>21.733385891606265</v>
      </c>
      <c r="F165" s="45"/>
      <c r="G165" s="45"/>
      <c r="H165" s="101">
        <f t="shared" si="18"/>
        <v>2471337591.3000002</v>
      </c>
      <c r="I165" s="99">
        <f t="shared" si="19"/>
        <v>3020523722.7000003</v>
      </c>
      <c r="J165" s="16" t="s">
        <v>3741</v>
      </c>
      <c r="K165" s="17" t="s">
        <v>3742</v>
      </c>
      <c r="L165" s="22" t="s">
        <v>173</v>
      </c>
      <c r="M165" s="105">
        <v>2680000000</v>
      </c>
      <c r="N165" s="124">
        <f t="shared" si="21"/>
        <v>21.709082631469176</v>
      </c>
      <c r="O165" s="125" t="str">
        <f t="shared" si="16"/>
        <v>YES</v>
      </c>
      <c r="P165" s="46">
        <f t="shared" si="17"/>
        <v>1</v>
      </c>
    </row>
    <row r="166" spans="1:16" ht="17" x14ac:dyDescent="0.2">
      <c r="A166" s="22" t="s">
        <v>191</v>
      </c>
      <c r="B166" s="22" t="s">
        <v>192</v>
      </c>
      <c r="C166" s="22" t="s">
        <v>173</v>
      </c>
      <c r="D166" s="101">
        <v>14224936.85</v>
      </c>
      <c r="E166" s="123">
        <f t="shared" si="20"/>
        <v>16.470507098599505</v>
      </c>
      <c r="F166" s="45"/>
      <c r="G166" s="45">
        <v>2014</v>
      </c>
      <c r="H166" s="101">
        <f t="shared" si="18"/>
        <v>12802443.164999999</v>
      </c>
      <c r="I166" s="99">
        <f t="shared" si="19"/>
        <v>15647430.535</v>
      </c>
      <c r="J166" s="16" t="s">
        <v>3743</v>
      </c>
      <c r="K166" s="17" t="s">
        <v>3744</v>
      </c>
      <c r="L166" s="22" t="s">
        <v>173</v>
      </c>
      <c r="M166" s="99">
        <v>14660000</v>
      </c>
      <c r="N166" s="124">
        <f t="shared" si="21"/>
        <v>16.50063325442278</v>
      </c>
      <c r="O166" s="125" t="str">
        <f t="shared" si="16"/>
        <v>YES</v>
      </c>
      <c r="P166" s="46">
        <f t="shared" si="17"/>
        <v>1</v>
      </c>
    </row>
    <row r="167" spans="1:16" ht="17" x14ac:dyDescent="0.2">
      <c r="A167" s="22" t="s">
        <v>222</v>
      </c>
      <c r="B167" s="22" t="s">
        <v>223</v>
      </c>
      <c r="C167" s="22" t="s">
        <v>173</v>
      </c>
      <c r="D167" s="101">
        <v>1331139793</v>
      </c>
      <c r="E167" s="123">
        <f t="shared" si="20"/>
        <v>21.009301399394236</v>
      </c>
      <c r="F167" s="45"/>
      <c r="G167" s="45"/>
      <c r="H167" s="101">
        <f t="shared" si="18"/>
        <v>1198025813.7</v>
      </c>
      <c r="I167" s="99">
        <f t="shared" si="19"/>
        <v>1464253772.3000002</v>
      </c>
      <c r="J167" s="16" t="s">
        <v>3745</v>
      </c>
      <c r="K167" s="17" t="s">
        <v>1782</v>
      </c>
      <c r="L167" s="22" t="s">
        <v>173</v>
      </c>
      <c r="M167" s="99">
        <v>1400000000</v>
      </c>
      <c r="N167" s="124">
        <f t="shared" si="21"/>
        <v>21.059738073567623</v>
      </c>
      <c r="O167" s="125" t="str">
        <f t="shared" si="16"/>
        <v>YES</v>
      </c>
      <c r="P167" s="46">
        <f t="shared" si="17"/>
        <v>1</v>
      </c>
    </row>
    <row r="168" spans="1:16" ht="17" x14ac:dyDescent="0.2">
      <c r="A168" s="22" t="s">
        <v>224</v>
      </c>
      <c r="B168" s="22" t="s">
        <v>225</v>
      </c>
      <c r="C168" s="22" t="s">
        <v>173</v>
      </c>
      <c r="D168" s="101">
        <v>12061384.77</v>
      </c>
      <c r="E168" s="123">
        <f t="shared" si="20"/>
        <v>16.305519566054699</v>
      </c>
      <c r="F168" s="45"/>
      <c r="G168" s="45"/>
      <c r="H168" s="101">
        <f t="shared" si="18"/>
        <v>10855246.293</v>
      </c>
      <c r="I168" s="99">
        <f t="shared" si="19"/>
        <v>13267523.247000001</v>
      </c>
      <c r="J168" s="16" t="s">
        <v>3912</v>
      </c>
      <c r="K168" s="17" t="s">
        <v>3913</v>
      </c>
      <c r="L168" s="22" t="s">
        <v>173</v>
      </c>
      <c r="M168" s="99">
        <v>11860000</v>
      </c>
      <c r="N168" s="124">
        <f t="shared" si="21"/>
        <v>16.288681951533853</v>
      </c>
      <c r="O168" s="125" t="str">
        <f t="shared" si="16"/>
        <v>YES</v>
      </c>
      <c r="P168" s="46">
        <f t="shared" si="17"/>
        <v>1</v>
      </c>
    </row>
    <row r="169" spans="1:16" ht="17" x14ac:dyDescent="0.2">
      <c r="A169" s="22" t="s">
        <v>228</v>
      </c>
      <c r="B169" s="22" t="s">
        <v>229</v>
      </c>
      <c r="C169" s="22" t="s">
        <v>173</v>
      </c>
      <c r="D169" s="101">
        <v>16150076.710000001</v>
      </c>
      <c r="E169" s="123">
        <f t="shared" si="20"/>
        <v>16.59743535746686</v>
      </c>
      <c r="F169" s="45"/>
      <c r="G169" s="45">
        <v>2020</v>
      </c>
      <c r="H169" s="101">
        <f t="shared" si="18"/>
        <v>14535069.039000001</v>
      </c>
      <c r="I169" s="99">
        <f t="shared" si="19"/>
        <v>17765084.381000001</v>
      </c>
      <c r="J169" s="16" t="s">
        <v>3748</v>
      </c>
      <c r="K169" s="17" t="s">
        <v>3749</v>
      </c>
      <c r="L169" s="22" t="s">
        <v>173</v>
      </c>
      <c r="M169" s="99">
        <v>17040000</v>
      </c>
      <c r="N169" s="124">
        <f t="shared" si="21"/>
        <v>16.651074079365443</v>
      </c>
      <c r="O169" s="125" t="str">
        <f t="shared" si="16"/>
        <v>YES</v>
      </c>
      <c r="P169" s="46">
        <f t="shared" si="17"/>
        <v>1</v>
      </c>
    </row>
    <row r="170" spans="1:16" ht="17" x14ac:dyDescent="0.2">
      <c r="A170" s="22" t="s">
        <v>230</v>
      </c>
      <c r="B170" s="22" t="s">
        <v>231</v>
      </c>
      <c r="C170" s="22" t="s">
        <v>173</v>
      </c>
      <c r="D170" s="101">
        <v>2673729834</v>
      </c>
      <c r="E170" s="123">
        <f t="shared" si="20"/>
        <v>21.706740276116459</v>
      </c>
      <c r="F170" s="45"/>
      <c r="G170" s="45"/>
      <c r="H170" s="101">
        <f t="shared" si="18"/>
        <v>2406356850.5999999</v>
      </c>
      <c r="I170" s="99">
        <f t="shared" si="19"/>
        <v>2941102817.4000001</v>
      </c>
      <c r="J170" s="16" t="s">
        <v>3750</v>
      </c>
      <c r="K170" s="17" t="s">
        <v>3751</v>
      </c>
      <c r="L170" s="22" t="s">
        <v>173</v>
      </c>
      <c r="M170" s="99">
        <v>2630000000</v>
      </c>
      <c r="N170" s="124">
        <f t="shared" si="21"/>
        <v>21.690249683136084</v>
      </c>
      <c r="O170" s="125" t="str">
        <f t="shared" si="16"/>
        <v>YES</v>
      </c>
      <c r="P170" s="46">
        <f t="shared" si="17"/>
        <v>1</v>
      </c>
    </row>
    <row r="171" spans="1:16" ht="17" x14ac:dyDescent="0.2">
      <c r="A171" s="22" t="s">
        <v>232</v>
      </c>
      <c r="B171" s="22" t="s">
        <v>233</v>
      </c>
      <c r="C171" s="22" t="s">
        <v>173</v>
      </c>
      <c r="D171" s="101">
        <v>1319932457</v>
      </c>
      <c r="E171" s="123">
        <f t="shared" si="20"/>
        <v>21.000846403296123</v>
      </c>
      <c r="F171" s="45"/>
      <c r="G171" s="45"/>
      <c r="H171" s="101">
        <f t="shared" si="18"/>
        <v>1187939211.3</v>
      </c>
      <c r="I171" s="99">
        <f t="shared" si="19"/>
        <v>1451925702.7</v>
      </c>
      <c r="J171" s="16" t="s">
        <v>3752</v>
      </c>
      <c r="K171" s="17" t="s">
        <v>3753</v>
      </c>
      <c r="L171" s="22" t="s">
        <v>173</v>
      </c>
      <c r="M171" s="99">
        <v>1280000000</v>
      </c>
      <c r="N171" s="124">
        <f t="shared" si="21"/>
        <v>20.970125914877936</v>
      </c>
      <c r="O171" s="125" t="str">
        <f t="shared" si="16"/>
        <v>YES</v>
      </c>
      <c r="P171" s="46">
        <f t="shared" si="17"/>
        <v>1</v>
      </c>
    </row>
    <row r="172" spans="1:16" ht="17" x14ac:dyDescent="0.2">
      <c r="A172" s="22" t="s">
        <v>234</v>
      </c>
      <c r="B172" s="22" t="s">
        <v>235</v>
      </c>
      <c r="C172" s="22" t="s">
        <v>173</v>
      </c>
      <c r="D172" s="101">
        <v>63368057.420000002</v>
      </c>
      <c r="E172" s="123">
        <f t="shared" si="20"/>
        <v>17.964470466261432</v>
      </c>
      <c r="F172" s="45"/>
      <c r="G172" s="45"/>
      <c r="H172" s="101">
        <f t="shared" si="18"/>
        <v>57031251.678000003</v>
      </c>
      <c r="I172" s="99">
        <f t="shared" si="19"/>
        <v>69704863.162</v>
      </c>
      <c r="J172" s="16" t="s">
        <v>3754</v>
      </c>
      <c r="K172" s="17" t="s">
        <v>3755</v>
      </c>
      <c r="L172" s="22" t="s">
        <v>173</v>
      </c>
      <c r="M172" s="99">
        <v>63000000</v>
      </c>
      <c r="N172" s="124">
        <f t="shared" si="21"/>
        <v>17.958645284355807</v>
      </c>
      <c r="O172" s="125" t="str">
        <f t="shared" si="16"/>
        <v>YES</v>
      </c>
      <c r="P172" s="46">
        <f t="shared" si="17"/>
        <v>1</v>
      </c>
    </row>
    <row r="173" spans="1:16" ht="17" x14ac:dyDescent="0.2">
      <c r="A173" s="22" t="s">
        <v>195</v>
      </c>
      <c r="B173" s="22" t="s">
        <v>196</v>
      </c>
      <c r="C173" s="22" t="s">
        <v>173</v>
      </c>
      <c r="D173" s="101">
        <v>19880888.289999999</v>
      </c>
      <c r="E173" s="123">
        <f t="shared" si="20"/>
        <v>16.805269440790038</v>
      </c>
      <c r="F173" s="45"/>
      <c r="G173" s="45"/>
      <c r="H173" s="101">
        <f t="shared" si="18"/>
        <v>17892799.460999999</v>
      </c>
      <c r="I173" s="99">
        <f t="shared" si="19"/>
        <v>21868977.118999999</v>
      </c>
      <c r="J173" s="16" t="s">
        <v>3756</v>
      </c>
      <c r="K173" s="17" t="s">
        <v>3757</v>
      </c>
      <c r="L173" s="22" t="s">
        <v>173</v>
      </c>
      <c r="M173" s="99">
        <v>19760000</v>
      </c>
      <c r="N173" s="124">
        <f t="shared" si="21"/>
        <v>16.799170250283996</v>
      </c>
      <c r="O173" s="125" t="str">
        <f t="shared" si="16"/>
        <v>YES</v>
      </c>
      <c r="P173" s="46">
        <f t="shared" si="17"/>
        <v>1</v>
      </c>
    </row>
    <row r="174" spans="1:16" ht="17" x14ac:dyDescent="0.2">
      <c r="A174" s="22" t="s">
        <v>212</v>
      </c>
      <c r="B174" s="22" t="s">
        <v>213</v>
      </c>
      <c r="C174" s="22" t="s">
        <v>173</v>
      </c>
      <c r="D174" s="101">
        <v>67820694.450000003</v>
      </c>
      <c r="E174" s="123">
        <f t="shared" si="20"/>
        <v>18.032377934214178</v>
      </c>
      <c r="F174" s="45"/>
      <c r="G174" s="45"/>
      <c r="H174" s="101">
        <f t="shared" si="18"/>
        <v>61038625.005000003</v>
      </c>
      <c r="I174" s="99">
        <f t="shared" si="19"/>
        <v>74602763.895000011</v>
      </c>
      <c r="J174" s="16" t="s">
        <v>3758</v>
      </c>
      <c r="K174" s="17" t="s">
        <v>3759</v>
      </c>
      <c r="L174" s="22" t="s">
        <v>173</v>
      </c>
      <c r="M174" s="99">
        <v>67850000</v>
      </c>
      <c r="N174" s="124">
        <f t="shared" si="21"/>
        <v>18.032809944245152</v>
      </c>
      <c r="O174" s="125" t="str">
        <f t="shared" si="16"/>
        <v>YES</v>
      </c>
      <c r="P174" s="46">
        <f t="shared" si="17"/>
        <v>1</v>
      </c>
    </row>
    <row r="175" spans="1:16" ht="17" x14ac:dyDescent="0.2">
      <c r="A175" s="22" t="s">
        <v>214</v>
      </c>
      <c r="B175" s="22" t="s">
        <v>215</v>
      </c>
      <c r="C175" s="22" t="s">
        <v>173</v>
      </c>
      <c r="D175" s="101">
        <v>84709944.689999998</v>
      </c>
      <c r="E175" s="123">
        <f t="shared" si="20"/>
        <v>18.254743563473983</v>
      </c>
      <c r="F175" s="45"/>
      <c r="G175" s="45">
        <v>2018</v>
      </c>
      <c r="H175" s="101">
        <f t="shared" si="18"/>
        <v>76238950.221000001</v>
      </c>
      <c r="I175" s="99">
        <f t="shared" si="19"/>
        <v>93180939.159000009</v>
      </c>
      <c r="J175" s="16" t="s">
        <v>3760</v>
      </c>
      <c r="K175" s="17" t="s">
        <v>3761</v>
      </c>
      <c r="L175" s="22" t="s">
        <v>173</v>
      </c>
      <c r="M175" s="99">
        <v>85120000</v>
      </c>
      <c r="N175" s="124">
        <f t="shared" si="21"/>
        <v>18.25957258355761</v>
      </c>
      <c r="O175" s="125" t="str">
        <f t="shared" si="16"/>
        <v>YES</v>
      </c>
      <c r="P175" s="46">
        <f t="shared" si="17"/>
        <v>1</v>
      </c>
    </row>
    <row r="176" spans="1:16" ht="17" x14ac:dyDescent="0.2">
      <c r="A176" s="22" t="s">
        <v>216</v>
      </c>
      <c r="B176" s="22" t="s">
        <v>217</v>
      </c>
      <c r="C176" s="22" t="s">
        <v>173</v>
      </c>
      <c r="D176" s="101">
        <v>145693856.90000001</v>
      </c>
      <c r="E176" s="123">
        <f t="shared" si="20"/>
        <v>18.797018107613557</v>
      </c>
      <c r="F176" s="45"/>
      <c r="G176" s="45"/>
      <c r="H176" s="101">
        <f t="shared" si="18"/>
        <v>131124471.21000001</v>
      </c>
      <c r="I176" s="99">
        <f t="shared" si="19"/>
        <v>160263242.59000003</v>
      </c>
      <c r="J176" s="16" t="s">
        <v>3762</v>
      </c>
      <c r="K176" s="17" t="s">
        <v>3763</v>
      </c>
      <c r="L176" s="22" t="s">
        <v>173</v>
      </c>
      <c r="M176" s="99">
        <v>146380000</v>
      </c>
      <c r="N176" s="124">
        <f t="shared" si="21"/>
        <v>18.801716538137356</v>
      </c>
      <c r="O176" s="125" t="str">
        <f t="shared" si="16"/>
        <v>YES</v>
      </c>
      <c r="P176" s="46">
        <f t="shared" si="17"/>
        <v>1</v>
      </c>
    </row>
    <row r="177" spans="1:16" ht="17" x14ac:dyDescent="0.2">
      <c r="A177" s="22" t="s">
        <v>197</v>
      </c>
      <c r="B177" s="22" t="s">
        <v>198</v>
      </c>
      <c r="C177" s="22" t="s">
        <v>173</v>
      </c>
      <c r="D177" s="101">
        <v>9933604.1229999997</v>
      </c>
      <c r="E177" s="123">
        <f t="shared" si="20"/>
        <v>16.111433923140655</v>
      </c>
      <c r="F177" s="45"/>
      <c r="G177" s="45"/>
      <c r="H177" s="101">
        <f t="shared" si="18"/>
        <v>8940243.7106999997</v>
      </c>
      <c r="I177" s="99">
        <f t="shared" si="19"/>
        <v>10926964.5353</v>
      </c>
      <c r="J177" s="16" t="s">
        <v>3764</v>
      </c>
      <c r="K177" s="17" t="s">
        <v>3914</v>
      </c>
      <c r="L177" s="22" t="s">
        <v>173</v>
      </c>
      <c r="M177" s="99">
        <v>11310000</v>
      </c>
      <c r="N177" s="124">
        <f t="shared" si="21"/>
        <v>16.241197848092302</v>
      </c>
      <c r="O177" s="125" t="str">
        <f t="shared" si="16"/>
        <v>NO</v>
      </c>
      <c r="P177" s="46">
        <f t="shared" si="17"/>
        <v>0</v>
      </c>
    </row>
    <row r="178" spans="1:16" ht="17" x14ac:dyDescent="0.2">
      <c r="A178" s="22" t="s">
        <v>199</v>
      </c>
      <c r="B178" s="22" t="s">
        <v>200</v>
      </c>
      <c r="C178" s="22" t="s">
        <v>173</v>
      </c>
      <c r="D178" s="101">
        <v>106632106.5</v>
      </c>
      <c r="E178" s="123">
        <f t="shared" si="20"/>
        <v>18.484895211027592</v>
      </c>
      <c r="F178" s="45"/>
      <c r="G178" s="45"/>
      <c r="H178" s="101">
        <f t="shared" si="18"/>
        <v>95968895.850000009</v>
      </c>
      <c r="I178" s="99">
        <f t="shared" si="19"/>
        <v>117295317.15000001</v>
      </c>
      <c r="J178" s="16" t="s">
        <v>3766</v>
      </c>
      <c r="K178" s="17" t="s">
        <v>3767</v>
      </c>
      <c r="L178" s="22" t="s">
        <v>173</v>
      </c>
      <c r="M178" s="99">
        <v>100370000</v>
      </c>
      <c r="N178" s="124">
        <f t="shared" si="21"/>
        <v>18.424373915789982</v>
      </c>
      <c r="O178" s="125" t="str">
        <f t="shared" si="16"/>
        <v>YES</v>
      </c>
      <c r="P178" s="46">
        <f t="shared" si="17"/>
        <v>1</v>
      </c>
    </row>
    <row r="179" spans="1:16" ht="17" x14ac:dyDescent="0.2">
      <c r="A179" s="22" t="s">
        <v>201</v>
      </c>
      <c r="B179" s="22" t="s">
        <v>202</v>
      </c>
      <c r="C179" s="22" t="s">
        <v>173</v>
      </c>
      <c r="D179" s="101">
        <v>42246362.359999999</v>
      </c>
      <c r="E179" s="123">
        <f t="shared" si="20"/>
        <v>17.559028810072647</v>
      </c>
      <c r="F179" s="45"/>
      <c r="G179" s="45"/>
      <c r="H179" s="101">
        <f t="shared" si="18"/>
        <v>38021726.123999998</v>
      </c>
      <c r="I179" s="99">
        <f t="shared" si="19"/>
        <v>46470998.596000001</v>
      </c>
      <c r="J179" s="16" t="s">
        <v>3915</v>
      </c>
      <c r="K179" s="17" t="s">
        <v>3916</v>
      </c>
      <c r="L179" s="22" t="s">
        <v>173</v>
      </c>
      <c r="M179" s="99">
        <v>11180000</v>
      </c>
      <c r="N179" s="124">
        <f t="shared" si="21"/>
        <v>16.229637025691225</v>
      </c>
      <c r="O179" s="125" t="str">
        <f t="shared" si="16"/>
        <v>NO</v>
      </c>
      <c r="P179" s="46">
        <f t="shared" si="17"/>
        <v>0</v>
      </c>
    </row>
    <row r="180" spans="1:16" ht="17" x14ac:dyDescent="0.2">
      <c r="A180" s="22" t="s">
        <v>242</v>
      </c>
      <c r="B180" s="22" t="s">
        <v>243</v>
      </c>
      <c r="C180" s="22" t="s">
        <v>173</v>
      </c>
      <c r="D180" s="101">
        <v>819273666.79999995</v>
      </c>
      <c r="E180" s="123">
        <f t="shared" si="20"/>
        <v>20.523928733499449</v>
      </c>
      <c r="F180" s="45"/>
      <c r="G180" s="45"/>
      <c r="H180" s="101">
        <f t="shared" si="18"/>
        <v>737346300.12</v>
      </c>
      <c r="I180" s="99">
        <f t="shared" si="19"/>
        <v>901201033.48000002</v>
      </c>
      <c r="J180" s="16" t="s">
        <v>3770</v>
      </c>
      <c r="K180" s="17" t="s">
        <v>3771</v>
      </c>
      <c r="L180" s="22" t="s">
        <v>173</v>
      </c>
      <c r="M180" s="105">
        <v>763120000</v>
      </c>
      <c r="N180" s="124">
        <f t="shared" si="21"/>
        <v>20.452925850801225</v>
      </c>
      <c r="O180" s="125" t="str">
        <f t="shared" si="16"/>
        <v>YES</v>
      </c>
      <c r="P180" s="46">
        <f t="shared" si="17"/>
        <v>1</v>
      </c>
    </row>
    <row r="181" spans="1:16" ht="17" x14ac:dyDescent="0.2">
      <c r="A181" s="22" t="s">
        <v>489</v>
      </c>
      <c r="B181" s="22" t="s">
        <v>490</v>
      </c>
      <c r="C181" s="22" t="s">
        <v>173</v>
      </c>
      <c r="D181" s="101">
        <v>106322000</v>
      </c>
      <c r="E181" s="123">
        <f t="shared" si="20"/>
        <v>18.48198278332853</v>
      </c>
      <c r="F181" s="48">
        <v>2010</v>
      </c>
      <c r="G181" s="45"/>
      <c r="H181" s="101">
        <f t="shared" si="18"/>
        <v>95689800</v>
      </c>
      <c r="I181" s="99">
        <f t="shared" si="19"/>
        <v>116954200.00000001</v>
      </c>
      <c r="J181" s="16" t="s">
        <v>3772</v>
      </c>
      <c r="K181" s="17" t="s">
        <v>3773</v>
      </c>
      <c r="L181" s="22" t="s">
        <v>173</v>
      </c>
      <c r="M181" s="99">
        <v>98390000</v>
      </c>
      <c r="N181" s="124">
        <f t="shared" si="21"/>
        <v>18.404449730841947</v>
      </c>
      <c r="O181" s="125" t="str">
        <f t="shared" si="16"/>
        <v>YES</v>
      </c>
      <c r="P181" s="46">
        <f t="shared" si="17"/>
        <v>1</v>
      </c>
    </row>
    <row r="182" spans="1:16" ht="17" x14ac:dyDescent="0.2">
      <c r="A182" s="22" t="s">
        <v>407</v>
      </c>
      <c r="B182" s="22" t="s">
        <v>408</v>
      </c>
      <c r="C182" s="22" t="s">
        <v>173</v>
      </c>
      <c r="D182" s="101">
        <v>401146000</v>
      </c>
      <c r="E182" s="123">
        <f t="shared" si="20"/>
        <v>19.809836008781804</v>
      </c>
      <c r="F182" s="48">
        <v>2013</v>
      </c>
      <c r="G182" s="45">
        <v>2017</v>
      </c>
      <c r="H182" s="101">
        <f t="shared" si="18"/>
        <v>361031400</v>
      </c>
      <c r="I182" s="99">
        <f t="shared" si="19"/>
        <v>441260600.00000006</v>
      </c>
      <c r="J182" s="16" t="s">
        <v>3774</v>
      </c>
      <c r="K182" s="17" t="s">
        <v>3775</v>
      </c>
      <c r="L182" s="22" t="s">
        <v>173</v>
      </c>
      <c r="M182" s="99">
        <v>399800000</v>
      </c>
      <c r="N182" s="124">
        <f t="shared" si="21"/>
        <v>19.806474980030575</v>
      </c>
      <c r="O182" s="125" t="str">
        <f t="shared" si="16"/>
        <v>YES</v>
      </c>
      <c r="P182" s="46">
        <f t="shared" si="17"/>
        <v>1</v>
      </c>
    </row>
    <row r="183" spans="1:16" ht="17" x14ac:dyDescent="0.2">
      <c r="A183" s="22" t="s">
        <v>429</v>
      </c>
      <c r="B183" s="22" t="s">
        <v>430</v>
      </c>
      <c r="C183" s="22" t="s">
        <v>173</v>
      </c>
      <c r="D183" s="101">
        <v>161316340</v>
      </c>
      <c r="E183" s="123">
        <f t="shared" si="20"/>
        <v>18.89887783988663</v>
      </c>
      <c r="F183" s="48">
        <v>2014</v>
      </c>
      <c r="G183" s="45"/>
      <c r="H183" s="101">
        <f t="shared" si="18"/>
        <v>145184706</v>
      </c>
      <c r="I183" s="99">
        <f t="shared" si="19"/>
        <v>177447974</v>
      </c>
      <c r="J183" s="16" t="s">
        <v>3776</v>
      </c>
      <c r="K183" s="17" t="s">
        <v>3777</v>
      </c>
      <c r="L183" s="22" t="s">
        <v>173</v>
      </c>
      <c r="M183" s="99">
        <v>160710000</v>
      </c>
      <c r="N183" s="124">
        <f t="shared" si="21"/>
        <v>18.895112056525253</v>
      </c>
      <c r="O183" s="125" t="str">
        <f t="shared" si="16"/>
        <v>YES</v>
      </c>
      <c r="P183" s="46">
        <f t="shared" si="17"/>
        <v>1</v>
      </c>
    </row>
    <row r="184" spans="1:16" ht="17" x14ac:dyDescent="0.2">
      <c r="A184" s="22" t="s">
        <v>431</v>
      </c>
      <c r="B184" s="22" t="s">
        <v>432</v>
      </c>
      <c r="C184" s="22" t="s">
        <v>173</v>
      </c>
      <c r="D184" s="101">
        <v>69723000</v>
      </c>
      <c r="E184" s="123">
        <f t="shared" si="20"/>
        <v>18.060040806950258</v>
      </c>
      <c r="F184" s="48">
        <v>2014</v>
      </c>
      <c r="G184" s="45"/>
      <c r="H184" s="101">
        <f t="shared" si="18"/>
        <v>62750700</v>
      </c>
      <c r="I184" s="99">
        <f t="shared" si="19"/>
        <v>76695300</v>
      </c>
      <c r="J184" s="16" t="s">
        <v>3778</v>
      </c>
      <c r="K184" s="17" t="s">
        <v>3779</v>
      </c>
      <c r="L184" s="22" t="s">
        <v>173</v>
      </c>
      <c r="M184" s="99">
        <v>69810000</v>
      </c>
      <c r="N184" s="124">
        <f t="shared" si="21"/>
        <v>18.061287823946586</v>
      </c>
      <c r="O184" s="125" t="str">
        <f t="shared" si="16"/>
        <v>YES</v>
      </c>
      <c r="P184" s="46">
        <f t="shared" si="17"/>
        <v>1</v>
      </c>
    </row>
    <row r="185" spans="1:16" ht="17" x14ac:dyDescent="0.2">
      <c r="A185" s="22" t="s">
        <v>433</v>
      </c>
      <c r="B185" s="22" t="s">
        <v>434</v>
      </c>
      <c r="C185" s="22" t="s">
        <v>173</v>
      </c>
      <c r="D185" s="101">
        <v>79727000</v>
      </c>
      <c r="E185" s="123">
        <f t="shared" si="20"/>
        <v>18.194118856779671</v>
      </c>
      <c r="F185" s="48">
        <v>2014</v>
      </c>
      <c r="G185" s="45"/>
      <c r="H185" s="101">
        <f t="shared" si="18"/>
        <v>71754300</v>
      </c>
      <c r="I185" s="99">
        <f t="shared" si="19"/>
        <v>87699700</v>
      </c>
      <c r="J185" s="16" t="s">
        <v>3780</v>
      </c>
      <c r="K185" s="17" t="s">
        <v>3781</v>
      </c>
      <c r="L185" s="22" t="s">
        <v>173</v>
      </c>
      <c r="M185" s="99">
        <v>79890000</v>
      </c>
      <c r="N185" s="124">
        <f t="shared" si="21"/>
        <v>18.196161246458225</v>
      </c>
      <c r="O185" s="125" t="str">
        <f t="shared" si="16"/>
        <v>YES</v>
      </c>
      <c r="P185" s="46">
        <f t="shared" si="17"/>
        <v>1</v>
      </c>
    </row>
    <row r="186" spans="1:16" ht="17" x14ac:dyDescent="0.2">
      <c r="A186" s="22" t="s">
        <v>449</v>
      </c>
      <c r="B186" s="22" t="s">
        <v>450</v>
      </c>
      <c r="C186" s="22" t="s">
        <v>173</v>
      </c>
      <c r="D186" s="101">
        <v>319997000</v>
      </c>
      <c r="E186" s="123">
        <f t="shared" si="20"/>
        <v>19.583822178714101</v>
      </c>
      <c r="F186" s="48">
        <v>2015</v>
      </c>
      <c r="G186" s="45"/>
      <c r="H186" s="101">
        <f t="shared" si="18"/>
        <v>287997300</v>
      </c>
      <c r="I186" s="99">
        <f t="shared" si="19"/>
        <v>351996700</v>
      </c>
      <c r="J186" s="16" t="s">
        <v>3917</v>
      </c>
      <c r="K186" s="17" t="s">
        <v>3918</v>
      </c>
      <c r="L186" s="22" t="s">
        <v>173</v>
      </c>
      <c r="M186" s="99">
        <v>271550000</v>
      </c>
      <c r="N186" s="124">
        <f t="shared" si="21"/>
        <v>19.419656842445129</v>
      </c>
      <c r="O186" s="125" t="str">
        <f t="shared" si="16"/>
        <v>NO</v>
      </c>
      <c r="P186" s="46">
        <f t="shared" si="17"/>
        <v>0</v>
      </c>
    </row>
    <row r="187" spans="1:16" ht="17" x14ac:dyDescent="0.2">
      <c r="A187" s="22" t="s">
        <v>451</v>
      </c>
      <c r="B187" s="22" t="s">
        <v>452</v>
      </c>
      <c r="C187" s="22" t="s">
        <v>173</v>
      </c>
      <c r="D187" s="101">
        <v>184763000</v>
      </c>
      <c r="E187" s="123">
        <f t="shared" si="20"/>
        <v>19.034584480675651</v>
      </c>
      <c r="F187" s="48">
        <v>2015</v>
      </c>
      <c r="G187" s="45"/>
      <c r="H187" s="101">
        <f t="shared" si="18"/>
        <v>166286700</v>
      </c>
      <c r="I187" s="99">
        <f t="shared" si="19"/>
        <v>203239300.00000003</v>
      </c>
      <c r="J187" s="16" t="s">
        <v>3784</v>
      </c>
      <c r="K187" s="17" t="s">
        <v>3785</v>
      </c>
      <c r="L187" s="22" t="s">
        <v>173</v>
      </c>
      <c r="M187" s="99">
        <v>196230000</v>
      </c>
      <c r="N187" s="124">
        <f t="shared" si="21"/>
        <v>19.094797998605504</v>
      </c>
      <c r="O187" s="125" t="str">
        <f t="shared" si="16"/>
        <v>YES</v>
      </c>
      <c r="P187" s="46">
        <f t="shared" si="17"/>
        <v>1</v>
      </c>
    </row>
    <row r="188" spans="1:16" ht="17" x14ac:dyDescent="0.2">
      <c r="A188" s="22" t="s">
        <v>453</v>
      </c>
      <c r="B188" s="22" t="s">
        <v>454</v>
      </c>
      <c r="C188" s="22" t="s">
        <v>173</v>
      </c>
      <c r="D188" s="101">
        <v>314185409</v>
      </c>
      <c r="E188" s="123">
        <f t="shared" si="20"/>
        <v>19.565493844133336</v>
      </c>
      <c r="F188" s="48">
        <v>2015</v>
      </c>
      <c r="G188" s="45">
        <v>2020</v>
      </c>
      <c r="H188" s="101">
        <f t="shared" si="18"/>
        <v>282766868.10000002</v>
      </c>
      <c r="I188" s="99">
        <f t="shared" si="19"/>
        <v>345603949.90000004</v>
      </c>
      <c r="J188" s="16" t="s">
        <v>3917</v>
      </c>
      <c r="K188" s="17" t="s">
        <v>3918</v>
      </c>
      <c r="L188" s="22" t="s">
        <v>173</v>
      </c>
      <c r="M188" s="99">
        <v>313580000</v>
      </c>
      <c r="N188" s="124">
        <f t="shared" si="21"/>
        <v>19.56356506889658</v>
      </c>
      <c r="O188" s="125" t="str">
        <f t="shared" si="16"/>
        <v>YES</v>
      </c>
      <c r="P188" s="46">
        <f t="shared" si="17"/>
        <v>1</v>
      </c>
    </row>
    <row r="189" spans="1:16" ht="17" x14ac:dyDescent="0.2">
      <c r="A189" s="22" t="s">
        <v>469</v>
      </c>
      <c r="B189" s="22" t="s">
        <v>470</v>
      </c>
      <c r="C189" s="22" t="s">
        <v>173</v>
      </c>
      <c r="D189" s="101">
        <v>426075000</v>
      </c>
      <c r="E189" s="123">
        <f t="shared" si="20"/>
        <v>19.870125945075575</v>
      </c>
      <c r="F189" s="48">
        <v>2016</v>
      </c>
      <c r="G189" s="45"/>
      <c r="H189" s="101">
        <f t="shared" si="18"/>
        <v>383467500</v>
      </c>
      <c r="I189" s="99">
        <f t="shared" si="19"/>
        <v>468682500.00000006</v>
      </c>
      <c r="J189" s="16" t="s">
        <v>3788</v>
      </c>
      <c r="K189" s="17" t="s">
        <v>3789</v>
      </c>
      <c r="L189" s="22" t="s">
        <v>173</v>
      </c>
      <c r="M189" s="99">
        <v>419420000</v>
      </c>
      <c r="N189" s="124">
        <f t="shared" si="21"/>
        <v>19.854383362467246</v>
      </c>
      <c r="O189" s="125" t="str">
        <f t="shared" si="16"/>
        <v>YES</v>
      </c>
      <c r="P189" s="46">
        <f t="shared" si="17"/>
        <v>1</v>
      </c>
    </row>
    <row r="190" spans="1:16" ht="17" x14ac:dyDescent="0.2">
      <c r="A190" s="22" t="s">
        <v>491</v>
      </c>
      <c r="B190" s="22" t="s">
        <v>492</v>
      </c>
      <c r="C190" s="22" t="s">
        <v>173</v>
      </c>
      <c r="D190" s="101">
        <v>209004401</v>
      </c>
      <c r="E190" s="123">
        <f t="shared" si="20"/>
        <v>19.15786586712365</v>
      </c>
      <c r="F190" s="48">
        <v>2017</v>
      </c>
      <c r="G190" s="45">
        <v>2018</v>
      </c>
      <c r="H190" s="101">
        <f t="shared" si="18"/>
        <v>188103960.90000001</v>
      </c>
      <c r="I190" s="99">
        <f t="shared" si="19"/>
        <v>229904841.10000002</v>
      </c>
      <c r="J190" s="16" t="s">
        <v>3790</v>
      </c>
      <c r="K190" s="17" t="s">
        <v>3791</v>
      </c>
      <c r="L190" s="22" t="s">
        <v>173</v>
      </c>
      <c r="M190" s="99">
        <v>209800000</v>
      </c>
      <c r="N190" s="124">
        <f t="shared" si="21"/>
        <v>19.161665253926472</v>
      </c>
      <c r="O190" s="125" t="str">
        <f t="shared" si="16"/>
        <v>YES</v>
      </c>
      <c r="P190" s="46">
        <f t="shared" si="17"/>
        <v>1</v>
      </c>
    </row>
    <row r="191" spans="1:16" ht="17" x14ac:dyDescent="0.2">
      <c r="A191" s="22" t="s">
        <v>493</v>
      </c>
      <c r="B191" s="22" t="s">
        <v>494</v>
      </c>
      <c r="C191" s="22" t="s">
        <v>173</v>
      </c>
      <c r="D191" s="101">
        <v>535014000</v>
      </c>
      <c r="E191" s="123">
        <f t="shared" si="20"/>
        <v>20.097803472742196</v>
      </c>
      <c r="F191" s="48">
        <v>2017</v>
      </c>
      <c r="G191" s="45">
        <v>2021</v>
      </c>
      <c r="H191" s="101">
        <f t="shared" si="18"/>
        <v>481512600</v>
      </c>
      <c r="I191" s="99">
        <f t="shared" si="19"/>
        <v>588515400</v>
      </c>
      <c r="J191" s="16" t="s">
        <v>3792</v>
      </c>
      <c r="K191" s="17" t="s">
        <v>3793</v>
      </c>
      <c r="L191" s="22" t="s">
        <v>173</v>
      </c>
      <c r="M191" s="99">
        <v>539190000</v>
      </c>
      <c r="N191" s="124">
        <f t="shared" si="21"/>
        <v>20.105578571396325</v>
      </c>
      <c r="O191" s="125" t="str">
        <f t="shared" si="16"/>
        <v>YES</v>
      </c>
      <c r="P191" s="46">
        <f t="shared" si="17"/>
        <v>1</v>
      </c>
    </row>
    <row r="192" spans="1:16" ht="17" x14ac:dyDescent="0.2">
      <c r="A192" s="22" t="s">
        <v>495</v>
      </c>
      <c r="B192" s="22" t="s">
        <v>496</v>
      </c>
      <c r="C192" s="22" t="s">
        <v>173</v>
      </c>
      <c r="D192" s="101">
        <v>130710000</v>
      </c>
      <c r="E192" s="123">
        <f t="shared" si="20"/>
        <v>18.688491686761733</v>
      </c>
      <c r="F192" s="48">
        <v>2017</v>
      </c>
      <c r="G192" s="45"/>
      <c r="H192" s="101">
        <f t="shared" si="18"/>
        <v>117639000</v>
      </c>
      <c r="I192" s="99">
        <f t="shared" si="19"/>
        <v>143781000</v>
      </c>
      <c r="J192" s="16" t="s">
        <v>3794</v>
      </c>
      <c r="K192" s="17" t="s">
        <v>3795</v>
      </c>
      <c r="L192" s="22" t="s">
        <v>173</v>
      </c>
      <c r="M192" s="99">
        <v>118840000</v>
      </c>
      <c r="N192" s="124">
        <f t="shared" si="21"/>
        <v>18.59328860855868</v>
      </c>
      <c r="O192" s="125" t="str">
        <f t="shared" si="16"/>
        <v>YES</v>
      </c>
      <c r="P192" s="46">
        <f t="shared" si="17"/>
        <v>1</v>
      </c>
    </row>
    <row r="193" spans="1:16" ht="17" x14ac:dyDescent="0.2">
      <c r="A193" s="22" t="s">
        <v>516</v>
      </c>
      <c r="B193" s="22" t="s">
        <v>517</v>
      </c>
      <c r="C193" s="22" t="s">
        <v>173</v>
      </c>
      <c r="D193" s="101">
        <v>406501000</v>
      </c>
      <c r="E193" s="123">
        <f t="shared" si="20"/>
        <v>19.823096946973713</v>
      </c>
      <c r="F193" s="48">
        <v>2017</v>
      </c>
      <c r="G193" s="45"/>
      <c r="H193" s="101">
        <f t="shared" si="18"/>
        <v>365850900</v>
      </c>
      <c r="I193" s="99">
        <f t="shared" si="19"/>
        <v>447151100.00000006</v>
      </c>
      <c r="J193" s="16" t="s">
        <v>3919</v>
      </c>
      <c r="K193" s="17" t="s">
        <v>3920</v>
      </c>
      <c r="L193" s="22" t="s">
        <v>173</v>
      </c>
      <c r="M193" s="99">
        <v>459970000</v>
      </c>
      <c r="N193" s="124">
        <f t="shared" si="21"/>
        <v>19.946671827929364</v>
      </c>
      <c r="O193" s="125" t="str">
        <f t="shared" si="16"/>
        <v>NO</v>
      </c>
      <c r="P193" s="46">
        <f t="shared" si="17"/>
        <v>0</v>
      </c>
    </row>
    <row r="194" spans="1:16" ht="17" x14ac:dyDescent="0.2">
      <c r="A194" s="22" t="s">
        <v>536</v>
      </c>
      <c r="B194" s="22" t="s">
        <v>537</v>
      </c>
      <c r="C194" s="22" t="s">
        <v>173</v>
      </c>
      <c r="D194" s="101">
        <v>131735861</v>
      </c>
      <c r="E194" s="123">
        <f t="shared" si="20"/>
        <v>18.696309422738832</v>
      </c>
      <c r="F194" s="48">
        <v>2018</v>
      </c>
      <c r="G194" s="45">
        <v>2020</v>
      </c>
      <c r="H194" s="101">
        <f t="shared" si="18"/>
        <v>118562274.90000001</v>
      </c>
      <c r="I194" s="99">
        <f t="shared" si="19"/>
        <v>144909447.10000002</v>
      </c>
      <c r="J194" s="16" t="s">
        <v>3798</v>
      </c>
      <c r="K194" s="17" t="s">
        <v>3799</v>
      </c>
      <c r="L194" s="22" t="s">
        <v>173</v>
      </c>
      <c r="M194" s="99">
        <v>119230000</v>
      </c>
      <c r="N194" s="124">
        <f t="shared" si="21"/>
        <v>18.596564958782313</v>
      </c>
      <c r="O194" s="125" t="str">
        <f t="shared" ref="O194:O250" si="22">IF(AND(M194&gt;H194,M194&lt;I194),"YES","NO")</f>
        <v>YES</v>
      </c>
      <c r="P194" s="46">
        <f t="shared" ref="P194:P249" si="23">IF(O194="YES",1,0)</f>
        <v>1</v>
      </c>
    </row>
    <row r="195" spans="1:16" ht="17" x14ac:dyDescent="0.2">
      <c r="A195" s="22" t="s">
        <v>534</v>
      </c>
      <c r="B195" s="22" t="s">
        <v>535</v>
      </c>
      <c r="C195" s="22" t="s">
        <v>173</v>
      </c>
      <c r="D195" s="101">
        <v>21045000</v>
      </c>
      <c r="E195" s="123">
        <f t="shared" si="20"/>
        <v>16.862173560186807</v>
      </c>
      <c r="F195" s="48">
        <v>2014</v>
      </c>
      <c r="G195" s="45"/>
      <c r="H195" s="101">
        <f t="shared" si="18"/>
        <v>18940500</v>
      </c>
      <c r="I195" s="99">
        <f t="shared" si="19"/>
        <v>23149500.000000004</v>
      </c>
      <c r="J195" s="16" t="s">
        <v>3800</v>
      </c>
      <c r="K195" s="17" t="s">
        <v>3801</v>
      </c>
      <c r="L195" s="22" t="s">
        <v>173</v>
      </c>
      <c r="M195" s="99">
        <v>21080000</v>
      </c>
      <c r="N195" s="124">
        <f t="shared" si="21"/>
        <v>16.863835281637435</v>
      </c>
      <c r="O195" s="125" t="str">
        <f t="shared" si="22"/>
        <v>YES</v>
      </c>
      <c r="P195" s="46">
        <f t="shared" si="23"/>
        <v>1</v>
      </c>
    </row>
    <row r="196" spans="1:16" ht="17" x14ac:dyDescent="0.2">
      <c r="A196" s="22" t="s">
        <v>554</v>
      </c>
      <c r="B196" s="22" t="s">
        <v>555</v>
      </c>
      <c r="C196" s="22" t="s">
        <v>173</v>
      </c>
      <c r="D196" s="101">
        <v>152937000</v>
      </c>
      <c r="E196" s="123">
        <f t="shared" si="20"/>
        <v>18.845536629852461</v>
      </c>
      <c r="F196" s="48">
        <v>2020</v>
      </c>
      <c r="G196" s="45"/>
      <c r="H196" s="101">
        <f t="shared" si="18"/>
        <v>137643300</v>
      </c>
      <c r="I196" s="99">
        <f t="shared" si="19"/>
        <v>168230700</v>
      </c>
      <c r="J196" s="16" t="s">
        <v>3802</v>
      </c>
      <c r="K196" s="17" t="s">
        <v>3803</v>
      </c>
      <c r="L196" s="22" t="s">
        <v>173</v>
      </c>
      <c r="M196" s="99">
        <v>124830000</v>
      </c>
      <c r="N196" s="124">
        <f t="shared" si="21"/>
        <v>18.642463369627233</v>
      </c>
      <c r="O196" s="125" t="str">
        <f t="shared" si="22"/>
        <v>NO</v>
      </c>
      <c r="P196" s="46">
        <f t="shared" si="23"/>
        <v>0</v>
      </c>
    </row>
    <row r="197" spans="1:16" ht="17" x14ac:dyDescent="0.2">
      <c r="A197" s="22" t="s">
        <v>556</v>
      </c>
      <c r="B197" s="22" t="s">
        <v>557</v>
      </c>
      <c r="C197" s="22" t="s">
        <v>173</v>
      </c>
      <c r="D197" s="101">
        <v>326973000</v>
      </c>
      <c r="E197" s="123">
        <f t="shared" si="20"/>
        <v>19.605388156645198</v>
      </c>
      <c r="F197" s="48">
        <v>2020</v>
      </c>
      <c r="G197" s="45"/>
      <c r="H197" s="101">
        <f t="shared" si="18"/>
        <v>294275700</v>
      </c>
      <c r="I197" s="99">
        <f t="shared" si="19"/>
        <v>359670300</v>
      </c>
      <c r="J197" s="16" t="s">
        <v>3804</v>
      </c>
      <c r="K197" s="17" t="s">
        <v>3805</v>
      </c>
      <c r="L197" s="22" t="s">
        <v>173</v>
      </c>
      <c r="M197" s="99">
        <v>303170000</v>
      </c>
      <c r="N197" s="124">
        <f t="shared" si="21"/>
        <v>19.529804262246124</v>
      </c>
      <c r="O197" s="125" t="str">
        <f t="shared" si="22"/>
        <v>YES</v>
      </c>
      <c r="P197" s="46">
        <f t="shared" si="23"/>
        <v>1</v>
      </c>
    </row>
    <row r="198" spans="1:16" ht="17" x14ac:dyDescent="0.2">
      <c r="A198" s="22" t="s">
        <v>290</v>
      </c>
      <c r="B198" s="22" t="s">
        <v>291</v>
      </c>
      <c r="C198" s="22" t="s">
        <v>3872</v>
      </c>
      <c r="D198" s="101">
        <v>212583976</v>
      </c>
      <c r="E198" s="123">
        <f>LN(D198)</f>
        <v>19.174847649441702</v>
      </c>
      <c r="F198" s="48">
        <v>2010</v>
      </c>
      <c r="G198" s="45">
        <v>2014</v>
      </c>
      <c r="H198" s="101">
        <f>D198*0.9</f>
        <v>191325578.40000001</v>
      </c>
      <c r="I198" s="99">
        <f>D198*1.1</f>
        <v>233842373.60000002</v>
      </c>
      <c r="J198" s="21" t="s">
        <v>3873</v>
      </c>
      <c r="K198" s="22" t="s">
        <v>3874</v>
      </c>
      <c r="L198" s="22" t="s">
        <v>173</v>
      </c>
      <c r="M198" s="99">
        <v>221020000</v>
      </c>
      <c r="N198" s="124">
        <f>LN(M198)</f>
        <v>19.213763753124912</v>
      </c>
      <c r="O198" s="125" t="str">
        <f t="shared" si="22"/>
        <v>YES</v>
      </c>
      <c r="P198" s="46">
        <f t="shared" si="23"/>
        <v>1</v>
      </c>
    </row>
    <row r="199" spans="1:16" ht="17" x14ac:dyDescent="0.2">
      <c r="A199" s="22" t="s">
        <v>317</v>
      </c>
      <c r="B199" s="22" t="s">
        <v>318</v>
      </c>
      <c r="C199" s="22" t="s">
        <v>3872</v>
      </c>
      <c r="D199" s="106">
        <v>8887164.2689999994</v>
      </c>
      <c r="E199" s="123">
        <f>LN(D199)</f>
        <v>16.000118576740171</v>
      </c>
      <c r="F199" s="48">
        <v>2010</v>
      </c>
      <c r="G199" s="45">
        <v>2013</v>
      </c>
      <c r="H199" s="101">
        <f>D199*0.9</f>
        <v>7998447.8421</v>
      </c>
      <c r="I199" s="99">
        <f>D199*1.1</f>
        <v>9775880.6959000006</v>
      </c>
      <c r="J199" s="16" t="s">
        <v>3875</v>
      </c>
      <c r="K199" s="17" t="s">
        <v>3876</v>
      </c>
      <c r="L199" s="22" t="s">
        <v>3872</v>
      </c>
      <c r="M199" s="99">
        <v>6640000</v>
      </c>
      <c r="N199" s="124">
        <f>LN(M199)</f>
        <v>15.708622521452616</v>
      </c>
      <c r="O199" s="125" t="str">
        <f t="shared" si="22"/>
        <v>NO</v>
      </c>
      <c r="P199" s="46">
        <f t="shared" si="23"/>
        <v>0</v>
      </c>
    </row>
    <row r="200" spans="1:16" ht="17" x14ac:dyDescent="0.2">
      <c r="A200" s="22" t="s">
        <v>297</v>
      </c>
      <c r="B200" s="22" t="s">
        <v>298</v>
      </c>
      <c r="C200" s="22" t="s">
        <v>3872</v>
      </c>
      <c r="D200" s="101">
        <v>12044481.93</v>
      </c>
      <c r="E200" s="123">
        <f>LN(D200)</f>
        <v>16.304117181898132</v>
      </c>
      <c r="F200" s="48">
        <v>2010</v>
      </c>
      <c r="G200" s="45">
        <v>2013</v>
      </c>
      <c r="H200" s="101">
        <f>D200*0.9</f>
        <v>10840033.737</v>
      </c>
      <c r="I200" s="99">
        <f>D200*1.1</f>
        <v>13248930.123000002</v>
      </c>
      <c r="J200" s="22" t="s">
        <v>1787</v>
      </c>
      <c r="K200" s="22" t="s">
        <v>1788</v>
      </c>
      <c r="L200" s="22" t="s">
        <v>173</v>
      </c>
      <c r="M200" s="99">
        <v>285985664</v>
      </c>
      <c r="N200" s="124">
        <f>LN(M200)</f>
        <v>19.471452241653658</v>
      </c>
      <c r="O200" s="125" t="str">
        <f t="shared" si="22"/>
        <v>NO</v>
      </c>
      <c r="P200" s="46">
        <f t="shared" si="23"/>
        <v>0</v>
      </c>
    </row>
    <row r="201" spans="1:16" ht="17" x14ac:dyDescent="0.2">
      <c r="A201" s="22" t="s">
        <v>335</v>
      </c>
      <c r="B201" s="22" t="s">
        <v>336</v>
      </c>
      <c r="C201" s="22" t="s">
        <v>173</v>
      </c>
      <c r="D201" s="101">
        <v>648556.64839999995</v>
      </c>
      <c r="E201" s="123">
        <f t="shared" ref="E201" si="24">LN(D201)</f>
        <v>13.382504631891976</v>
      </c>
      <c r="F201" s="48">
        <v>2010</v>
      </c>
      <c r="G201" s="45">
        <v>2013</v>
      </c>
      <c r="H201" s="101">
        <f t="shared" ref="H201" si="25">D201*0.9</f>
        <v>583700.98355999996</v>
      </c>
      <c r="I201" s="99">
        <f t="shared" ref="I201" si="26">D201*1.1</f>
        <v>713412.31324000005</v>
      </c>
      <c r="J201" s="16" t="s">
        <v>3894</v>
      </c>
      <c r="K201" s="17" t="s">
        <v>3895</v>
      </c>
      <c r="L201" s="22" t="s">
        <v>173</v>
      </c>
      <c r="M201" s="99">
        <v>570870</v>
      </c>
      <c r="N201" s="124">
        <f t="shared" ref="N201" si="27">LN(M201)</f>
        <v>13.254916791964162</v>
      </c>
      <c r="O201" s="125" t="str">
        <f t="shared" si="22"/>
        <v>NO</v>
      </c>
      <c r="P201" s="46">
        <f t="shared" si="23"/>
        <v>0</v>
      </c>
    </row>
    <row r="202" spans="1:16" ht="17" x14ac:dyDescent="0.2">
      <c r="A202" s="22" t="s">
        <v>246</v>
      </c>
      <c r="B202" s="22" t="s">
        <v>247</v>
      </c>
      <c r="C202" s="22" t="s">
        <v>248</v>
      </c>
      <c r="D202" s="101">
        <v>63146135.700000003</v>
      </c>
      <c r="E202" s="123">
        <f t="shared" si="20"/>
        <v>17.960962212489392</v>
      </c>
      <c r="F202" s="45"/>
      <c r="G202" s="45"/>
      <c r="H202" s="101">
        <f t="shared" si="18"/>
        <v>56831522.130000003</v>
      </c>
      <c r="I202" s="99">
        <f t="shared" si="19"/>
        <v>69460749.270000011</v>
      </c>
      <c r="J202" s="16" t="s">
        <v>3806</v>
      </c>
      <c r="K202" s="17" t="s">
        <v>3807</v>
      </c>
      <c r="L202" s="22" t="s">
        <v>248</v>
      </c>
      <c r="M202" s="99">
        <v>63240000</v>
      </c>
      <c r="N202" s="124">
        <f t="shared" si="21"/>
        <v>17.962447570305546</v>
      </c>
      <c r="O202" s="125" t="str">
        <f t="shared" si="22"/>
        <v>YES</v>
      </c>
      <c r="P202" s="46">
        <f t="shared" si="23"/>
        <v>1</v>
      </c>
    </row>
    <row r="203" spans="1:16" ht="17" x14ac:dyDescent="0.2">
      <c r="A203" s="22" t="s">
        <v>255</v>
      </c>
      <c r="B203" s="22" t="s">
        <v>256</v>
      </c>
      <c r="C203" s="22" t="s">
        <v>248</v>
      </c>
      <c r="D203" s="101">
        <v>232344750.5</v>
      </c>
      <c r="E203" s="123">
        <f t="shared" si="20"/>
        <v>19.263732820169235</v>
      </c>
      <c r="F203" s="45"/>
      <c r="G203" s="45"/>
      <c r="H203" s="101">
        <f t="shared" si="18"/>
        <v>209110275.45000002</v>
      </c>
      <c r="I203" s="99">
        <f t="shared" si="19"/>
        <v>255579225.55000001</v>
      </c>
      <c r="J203" s="21" t="s">
        <v>3921</v>
      </c>
      <c r="K203" s="22" t="s">
        <v>3922</v>
      </c>
      <c r="L203" s="22" t="s">
        <v>248</v>
      </c>
      <c r="M203" s="99">
        <v>74030000</v>
      </c>
      <c r="N203" s="124">
        <f t="shared" si="21"/>
        <v>18.119980974419281</v>
      </c>
      <c r="O203" s="125" t="str">
        <f t="shared" si="22"/>
        <v>NO</v>
      </c>
      <c r="P203" s="46">
        <f t="shared" si="23"/>
        <v>0</v>
      </c>
    </row>
    <row r="204" spans="1:16" ht="17" x14ac:dyDescent="0.2">
      <c r="A204" s="22" t="s">
        <v>263</v>
      </c>
      <c r="B204" s="22" t="s">
        <v>264</v>
      </c>
      <c r="C204" s="22" t="s">
        <v>248</v>
      </c>
      <c r="D204" s="101">
        <v>78588934.640000001</v>
      </c>
      <c r="E204" s="123">
        <f t="shared" si="20"/>
        <v>18.17974146682733</v>
      </c>
      <c r="F204" s="45"/>
      <c r="G204" s="45"/>
      <c r="H204" s="101">
        <f t="shared" si="18"/>
        <v>70730041.175999999</v>
      </c>
      <c r="I204" s="99">
        <f t="shared" si="19"/>
        <v>86447828.104000002</v>
      </c>
      <c r="J204" s="21" t="s">
        <v>3923</v>
      </c>
      <c r="K204" s="22" t="s">
        <v>3924</v>
      </c>
      <c r="L204" s="22" t="s">
        <v>248</v>
      </c>
      <c r="M204" s="99">
        <v>41310000</v>
      </c>
      <c r="N204" s="124">
        <f t="shared" si="21"/>
        <v>17.536615159372946</v>
      </c>
      <c r="O204" s="125" t="str">
        <f t="shared" si="22"/>
        <v>NO</v>
      </c>
      <c r="P204" s="46">
        <f t="shared" si="23"/>
        <v>0</v>
      </c>
    </row>
    <row r="205" spans="1:16" ht="17" x14ac:dyDescent="0.2">
      <c r="A205" s="22" t="s">
        <v>271</v>
      </c>
      <c r="B205" s="22" t="s">
        <v>272</v>
      </c>
      <c r="C205" s="22" t="s">
        <v>248</v>
      </c>
      <c r="D205" s="101">
        <v>27946121.539999999</v>
      </c>
      <c r="E205" s="123">
        <f t="shared" si="20"/>
        <v>17.145788983714912</v>
      </c>
      <c r="F205" s="45"/>
      <c r="G205" s="45"/>
      <c r="H205" s="101">
        <f t="shared" si="18"/>
        <v>25151509.386</v>
      </c>
      <c r="I205" s="99">
        <f t="shared" si="19"/>
        <v>30740733.694000002</v>
      </c>
      <c r="J205" s="16" t="s">
        <v>3808</v>
      </c>
      <c r="K205" s="17" t="s">
        <v>3809</v>
      </c>
      <c r="L205" s="22" t="s">
        <v>248</v>
      </c>
      <c r="M205" s="99">
        <v>28860000</v>
      </c>
      <c r="N205" s="124">
        <f t="shared" si="21"/>
        <v>17.17796711131</v>
      </c>
      <c r="O205" s="125" t="str">
        <f t="shared" si="22"/>
        <v>YES</v>
      </c>
      <c r="P205" s="46">
        <f t="shared" si="23"/>
        <v>1</v>
      </c>
    </row>
    <row r="206" spans="1:16" ht="17" x14ac:dyDescent="0.2">
      <c r="A206" s="22" t="s">
        <v>261</v>
      </c>
      <c r="B206" s="22" t="s">
        <v>262</v>
      </c>
      <c r="C206" s="22" t="s">
        <v>248</v>
      </c>
      <c r="D206" s="101">
        <v>13992681.01</v>
      </c>
      <c r="E206" s="123">
        <f t="shared" si="20"/>
        <v>16.45404496587981</v>
      </c>
      <c r="F206" s="45"/>
      <c r="G206" s="45"/>
      <c r="H206" s="101">
        <f t="shared" ref="H206:H249" si="28">D206*0.9</f>
        <v>12593412.909</v>
      </c>
      <c r="I206" s="99">
        <f t="shared" ref="I206:I249" si="29">D206*1.1</f>
        <v>15391949.111000001</v>
      </c>
      <c r="J206" s="16" t="s">
        <v>3810</v>
      </c>
      <c r="K206" s="17" t="s">
        <v>3811</v>
      </c>
      <c r="L206" s="22" t="s">
        <v>248</v>
      </c>
      <c r="M206" s="99">
        <v>14040000</v>
      </c>
      <c r="N206" s="124">
        <f t="shared" si="21"/>
        <v>16.45742095656194</v>
      </c>
      <c r="O206" s="125" t="str">
        <f t="shared" si="22"/>
        <v>YES</v>
      </c>
      <c r="P206" s="46">
        <f t="shared" si="23"/>
        <v>1</v>
      </c>
    </row>
    <row r="207" spans="1:16" ht="17" x14ac:dyDescent="0.2">
      <c r="A207" s="22" t="s">
        <v>253</v>
      </c>
      <c r="B207" s="22" t="s">
        <v>254</v>
      </c>
      <c r="C207" s="22" t="s">
        <v>248</v>
      </c>
      <c r="D207" s="101">
        <v>33434679.600000001</v>
      </c>
      <c r="E207" s="123">
        <f t="shared" ref="E207:E249" si="30">LN(D207)</f>
        <v>17.325104230651757</v>
      </c>
      <c r="F207" s="45"/>
      <c r="G207" s="45"/>
      <c r="H207" s="101">
        <f t="shared" si="28"/>
        <v>30091211.640000001</v>
      </c>
      <c r="I207" s="99">
        <f t="shared" si="29"/>
        <v>36778147.560000002</v>
      </c>
      <c r="J207" s="16" t="s">
        <v>3925</v>
      </c>
      <c r="K207" s="17" t="s">
        <v>3926</v>
      </c>
      <c r="L207" s="22" t="s">
        <v>248</v>
      </c>
      <c r="M207" s="99">
        <v>28840000</v>
      </c>
      <c r="N207" s="124">
        <f t="shared" si="21"/>
        <v>17.177273870381022</v>
      </c>
      <c r="O207" s="125" t="str">
        <f t="shared" si="22"/>
        <v>NO</v>
      </c>
      <c r="P207" s="46">
        <f t="shared" si="23"/>
        <v>0</v>
      </c>
    </row>
    <row r="208" spans="1:16" ht="17" x14ac:dyDescent="0.2">
      <c r="A208" s="22" t="s">
        <v>257</v>
      </c>
      <c r="B208" s="22" t="s">
        <v>258</v>
      </c>
      <c r="C208" s="22" t="s">
        <v>248</v>
      </c>
      <c r="D208" s="101">
        <v>424125983.39999998</v>
      </c>
      <c r="E208" s="123">
        <f t="shared" si="30"/>
        <v>19.865541099722037</v>
      </c>
      <c r="F208" s="45"/>
      <c r="G208" s="45"/>
      <c r="H208" s="101">
        <f t="shared" si="28"/>
        <v>381713385.06</v>
      </c>
      <c r="I208" s="99">
        <f t="shared" si="29"/>
        <v>466538581.74000001</v>
      </c>
      <c r="J208" s="16" t="s">
        <v>3814</v>
      </c>
      <c r="K208" s="17" t="s">
        <v>2138</v>
      </c>
      <c r="L208" s="22" t="s">
        <v>248</v>
      </c>
      <c r="M208" s="99">
        <v>426280000</v>
      </c>
      <c r="N208" s="124">
        <f t="shared" si="21"/>
        <v>19.87060696531703</v>
      </c>
      <c r="O208" s="125" t="str">
        <f t="shared" si="22"/>
        <v>YES</v>
      </c>
      <c r="P208" s="46">
        <f t="shared" si="23"/>
        <v>1</v>
      </c>
    </row>
    <row r="209" spans="1:16" ht="17" x14ac:dyDescent="0.2">
      <c r="A209" s="22" t="s">
        <v>265</v>
      </c>
      <c r="B209" s="22" t="s">
        <v>266</v>
      </c>
      <c r="C209" s="22" t="s">
        <v>248</v>
      </c>
      <c r="D209" s="101">
        <v>119235102.3</v>
      </c>
      <c r="E209" s="123">
        <f t="shared" si="30"/>
        <v>18.596607751626646</v>
      </c>
      <c r="F209" s="45"/>
      <c r="G209" s="45"/>
      <c r="H209" s="101">
        <f t="shared" si="28"/>
        <v>107311592.06999999</v>
      </c>
      <c r="I209" s="99">
        <f t="shared" si="29"/>
        <v>131158612.53</v>
      </c>
      <c r="J209" s="16" t="s">
        <v>3815</v>
      </c>
      <c r="K209" s="17" t="s">
        <v>3816</v>
      </c>
      <c r="L209" s="22" t="s">
        <v>248</v>
      </c>
      <c r="M209" s="99">
        <v>121930000</v>
      </c>
      <c r="N209" s="124">
        <f t="shared" ref="N209:N249" si="31">LN(M209)</f>
        <v>18.618957667536449</v>
      </c>
      <c r="O209" s="125" t="str">
        <f t="shared" si="22"/>
        <v>YES</v>
      </c>
      <c r="P209" s="46">
        <f t="shared" si="23"/>
        <v>1</v>
      </c>
    </row>
    <row r="210" spans="1:16" ht="17" x14ac:dyDescent="0.2">
      <c r="A210" s="22" t="s">
        <v>251</v>
      </c>
      <c r="B210" s="22" t="s">
        <v>252</v>
      </c>
      <c r="C210" s="22" t="s">
        <v>248</v>
      </c>
      <c r="D210" s="101">
        <v>404779444.5</v>
      </c>
      <c r="E210" s="123">
        <f t="shared" si="30"/>
        <v>19.818852895250981</v>
      </c>
      <c r="F210" s="45"/>
      <c r="G210" s="45"/>
      <c r="H210" s="101">
        <f t="shared" si="28"/>
        <v>364301500.05000001</v>
      </c>
      <c r="I210" s="99">
        <f t="shared" si="29"/>
        <v>445257388.95000005</v>
      </c>
      <c r="J210" s="16" t="s">
        <v>3818</v>
      </c>
      <c r="K210" s="17" t="s">
        <v>3819</v>
      </c>
      <c r="L210" s="22" t="s">
        <v>248</v>
      </c>
      <c r="M210" s="99">
        <v>394190000</v>
      </c>
      <c r="N210" s="124">
        <f t="shared" si="31"/>
        <v>19.792343584527536</v>
      </c>
      <c r="O210" s="125" t="str">
        <f t="shared" si="22"/>
        <v>YES</v>
      </c>
      <c r="P210" s="46">
        <f t="shared" si="23"/>
        <v>1</v>
      </c>
    </row>
    <row r="211" spans="1:16" ht="17" x14ac:dyDescent="0.2">
      <c r="A211" s="22" t="s">
        <v>269</v>
      </c>
      <c r="B211" s="22" t="s">
        <v>270</v>
      </c>
      <c r="C211" s="22" t="s">
        <v>248</v>
      </c>
      <c r="D211" s="101">
        <v>1079521075</v>
      </c>
      <c r="E211" s="123">
        <f t="shared" si="30"/>
        <v>20.799783330655849</v>
      </c>
      <c r="F211" s="45"/>
      <c r="G211" s="45"/>
      <c r="H211" s="101">
        <f t="shared" si="28"/>
        <v>971568967.5</v>
      </c>
      <c r="I211" s="99">
        <f t="shared" si="29"/>
        <v>1187473182.5</v>
      </c>
      <c r="J211" s="21" t="s">
        <v>1869</v>
      </c>
      <c r="K211" s="22" t="s">
        <v>1870</v>
      </c>
      <c r="L211" s="22" t="s">
        <v>248</v>
      </c>
      <c r="M211" s="99">
        <v>1097559552</v>
      </c>
      <c r="N211" s="124">
        <f t="shared" si="31"/>
        <v>20.816354962944914</v>
      </c>
      <c r="O211" s="125" t="str">
        <f t="shared" si="22"/>
        <v>YES</v>
      </c>
      <c r="P211" s="46">
        <f t="shared" si="23"/>
        <v>1</v>
      </c>
    </row>
    <row r="212" spans="1:16" ht="17" x14ac:dyDescent="0.2">
      <c r="A212" s="22" t="s">
        <v>249</v>
      </c>
      <c r="B212" s="22" t="s">
        <v>250</v>
      </c>
      <c r="C212" s="22" t="s">
        <v>248</v>
      </c>
      <c r="D212" s="101">
        <v>49341626.57</v>
      </c>
      <c r="E212" s="123">
        <f t="shared" si="30"/>
        <v>17.714278635080674</v>
      </c>
      <c r="F212" s="45"/>
      <c r="G212" s="45">
        <v>2020</v>
      </c>
      <c r="H212" s="101">
        <f t="shared" si="28"/>
        <v>44407463.913000003</v>
      </c>
      <c r="I212" s="99">
        <f t="shared" si="29"/>
        <v>54275789.227000006</v>
      </c>
      <c r="J212" s="21" t="s">
        <v>3820</v>
      </c>
      <c r="K212" s="22" t="s">
        <v>3821</v>
      </c>
      <c r="L212" s="22" t="s">
        <v>248</v>
      </c>
      <c r="M212" s="99">
        <v>51670000</v>
      </c>
      <c r="N212" s="124">
        <f t="shared" si="31"/>
        <v>17.760387900263368</v>
      </c>
      <c r="O212" s="125" t="str">
        <f t="shared" si="22"/>
        <v>YES</v>
      </c>
      <c r="P212" s="46">
        <f t="shared" si="23"/>
        <v>1</v>
      </c>
    </row>
    <row r="213" spans="1:16" ht="17" x14ac:dyDescent="0.2">
      <c r="A213" s="22" t="s">
        <v>273</v>
      </c>
      <c r="B213" s="22" t="s">
        <v>274</v>
      </c>
      <c r="C213" s="22" t="s">
        <v>248</v>
      </c>
      <c r="D213" s="101">
        <v>236843935.5</v>
      </c>
      <c r="E213" s="123">
        <f t="shared" si="30"/>
        <v>19.282911982193053</v>
      </c>
      <c r="F213" s="45"/>
      <c r="G213" s="45">
        <v>2015</v>
      </c>
      <c r="H213" s="101">
        <f t="shared" si="28"/>
        <v>213159541.95000002</v>
      </c>
      <c r="I213" s="99">
        <f t="shared" si="29"/>
        <v>260528329.05000001</v>
      </c>
      <c r="J213" s="21" t="s">
        <v>1941</v>
      </c>
      <c r="K213" s="22" t="s">
        <v>1942</v>
      </c>
      <c r="L213" s="22" t="s">
        <v>248</v>
      </c>
      <c r="M213" s="99">
        <v>247350656</v>
      </c>
      <c r="N213" s="124">
        <f t="shared" si="31"/>
        <v>19.326317547746868</v>
      </c>
      <c r="O213" s="125" t="str">
        <f t="shared" si="22"/>
        <v>YES</v>
      </c>
      <c r="P213" s="46">
        <f t="shared" si="23"/>
        <v>1</v>
      </c>
    </row>
    <row r="214" spans="1:16" ht="17" x14ac:dyDescent="0.2">
      <c r="A214" s="22" t="s">
        <v>275</v>
      </c>
      <c r="B214" s="22" t="s">
        <v>276</v>
      </c>
      <c r="C214" s="22" t="s">
        <v>248</v>
      </c>
      <c r="D214" s="101">
        <v>63602641.240000002</v>
      </c>
      <c r="E214" s="123">
        <f t="shared" si="30"/>
        <v>17.968165556378867</v>
      </c>
      <c r="F214" s="45"/>
      <c r="G214" s="45"/>
      <c r="H214" s="101">
        <f t="shared" si="28"/>
        <v>57242377.116000004</v>
      </c>
      <c r="I214" s="99">
        <f t="shared" si="29"/>
        <v>69962905.364000008</v>
      </c>
      <c r="J214" s="16" t="s">
        <v>3822</v>
      </c>
      <c r="K214" s="17" t="s">
        <v>3823</v>
      </c>
      <c r="L214" s="22" t="s">
        <v>248</v>
      </c>
      <c r="M214" s="99">
        <v>63740000</v>
      </c>
      <c r="N214" s="124">
        <f t="shared" si="31"/>
        <v>17.970322866953463</v>
      </c>
      <c r="O214" s="125" t="str">
        <f t="shared" si="22"/>
        <v>YES</v>
      </c>
      <c r="P214" s="46">
        <f t="shared" si="23"/>
        <v>1</v>
      </c>
    </row>
    <row r="215" spans="1:16" ht="17" x14ac:dyDescent="0.2">
      <c r="A215" s="22" t="s">
        <v>409</v>
      </c>
      <c r="B215" s="22" t="s">
        <v>410</v>
      </c>
      <c r="C215" s="22" t="s">
        <v>248</v>
      </c>
      <c r="D215" s="101">
        <v>533172535</v>
      </c>
      <c r="E215" s="123">
        <f t="shared" si="30"/>
        <v>20.094355635189718</v>
      </c>
      <c r="F215" s="48">
        <v>2013</v>
      </c>
      <c r="G215" s="45">
        <v>2015</v>
      </c>
      <c r="H215" s="101">
        <f t="shared" si="28"/>
        <v>479855281.5</v>
      </c>
      <c r="I215" s="99">
        <f t="shared" si="29"/>
        <v>586489788.5</v>
      </c>
      <c r="J215" s="16" t="s">
        <v>3824</v>
      </c>
      <c r="K215" s="17" t="s">
        <v>3825</v>
      </c>
      <c r="L215" s="22" t="s">
        <v>248</v>
      </c>
      <c r="M215" s="99">
        <v>517900000</v>
      </c>
      <c r="N215" s="124">
        <f t="shared" si="31"/>
        <v>20.06529273139412</v>
      </c>
      <c r="O215" s="125" t="str">
        <f t="shared" si="22"/>
        <v>YES</v>
      </c>
      <c r="P215" s="46">
        <f t="shared" si="23"/>
        <v>1</v>
      </c>
    </row>
    <row r="216" spans="1:16" ht="17" x14ac:dyDescent="0.2">
      <c r="A216" s="22" t="s">
        <v>411</v>
      </c>
      <c r="B216" s="22" t="s">
        <v>412</v>
      </c>
      <c r="C216" s="22" t="s">
        <v>248</v>
      </c>
      <c r="D216" s="101">
        <v>49234000</v>
      </c>
      <c r="E216" s="123">
        <f t="shared" si="30"/>
        <v>17.712094999703229</v>
      </c>
      <c r="F216" s="48">
        <v>2013</v>
      </c>
      <c r="G216" s="45"/>
      <c r="H216" s="101">
        <f t="shared" si="28"/>
        <v>44310600</v>
      </c>
      <c r="I216" s="99">
        <f t="shared" si="29"/>
        <v>54157400.000000007</v>
      </c>
      <c r="J216" s="16" t="s">
        <v>3826</v>
      </c>
      <c r="K216" s="17" t="s">
        <v>3827</v>
      </c>
      <c r="L216" s="22" t="s">
        <v>248</v>
      </c>
      <c r="M216" s="99">
        <v>52830000</v>
      </c>
      <c r="N216" s="124">
        <f t="shared" si="31"/>
        <v>17.782589769140497</v>
      </c>
      <c r="O216" s="125" t="str">
        <f t="shared" si="22"/>
        <v>YES</v>
      </c>
      <c r="P216" s="46">
        <f t="shared" si="23"/>
        <v>1</v>
      </c>
    </row>
    <row r="217" spans="1:16" ht="17" x14ac:dyDescent="0.2">
      <c r="A217" s="22" t="s">
        <v>413</v>
      </c>
      <c r="B217" s="22" t="s">
        <v>414</v>
      </c>
      <c r="C217" s="22" t="s">
        <v>248</v>
      </c>
      <c r="D217" s="101">
        <v>96089000</v>
      </c>
      <c r="E217" s="123">
        <f t="shared" si="30"/>
        <v>18.38078540328911</v>
      </c>
      <c r="F217" s="48">
        <v>2013</v>
      </c>
      <c r="G217" s="45"/>
      <c r="H217" s="101">
        <f t="shared" si="28"/>
        <v>86480100</v>
      </c>
      <c r="I217" s="99">
        <f t="shared" si="29"/>
        <v>105697900.00000001</v>
      </c>
      <c r="J217" s="16" t="s">
        <v>3828</v>
      </c>
      <c r="K217" s="17" t="s">
        <v>3829</v>
      </c>
      <c r="L217" s="22" t="s">
        <v>248</v>
      </c>
      <c r="M217" s="99">
        <v>90140000</v>
      </c>
      <c r="N217" s="124">
        <f t="shared" si="31"/>
        <v>18.316874575226777</v>
      </c>
      <c r="O217" s="125" t="str">
        <f t="shared" si="22"/>
        <v>YES</v>
      </c>
      <c r="P217" s="46">
        <f t="shared" si="23"/>
        <v>1</v>
      </c>
    </row>
    <row r="218" spans="1:16" ht="17" x14ac:dyDescent="0.2">
      <c r="A218" s="22" t="s">
        <v>455</v>
      </c>
      <c r="B218" s="22" t="s">
        <v>456</v>
      </c>
      <c r="C218" s="22" t="s">
        <v>248</v>
      </c>
      <c r="D218" s="101">
        <v>122204000</v>
      </c>
      <c r="E218" s="123">
        <f t="shared" si="30"/>
        <v>18.621202337390272</v>
      </c>
      <c r="F218" s="48">
        <v>2010</v>
      </c>
      <c r="G218" s="45"/>
      <c r="H218" s="101">
        <f t="shared" si="28"/>
        <v>109983600</v>
      </c>
      <c r="I218" s="99">
        <f t="shared" si="29"/>
        <v>134424400</v>
      </c>
      <c r="J218" s="16" t="s">
        <v>3830</v>
      </c>
      <c r="K218" s="17" t="s">
        <v>3831</v>
      </c>
      <c r="L218" s="22" t="s">
        <v>248</v>
      </c>
      <c r="M218" s="99">
        <v>113430000</v>
      </c>
      <c r="N218" s="124">
        <f t="shared" si="31"/>
        <v>18.546696464535227</v>
      </c>
      <c r="O218" s="125" t="str">
        <f t="shared" si="22"/>
        <v>YES</v>
      </c>
      <c r="P218" s="46">
        <f t="shared" si="23"/>
        <v>1</v>
      </c>
    </row>
    <row r="219" spans="1:16" ht="17" x14ac:dyDescent="0.2">
      <c r="A219" s="22" t="s">
        <v>457</v>
      </c>
      <c r="B219" s="22" t="s">
        <v>3832</v>
      </c>
      <c r="C219" s="22" t="s">
        <v>248</v>
      </c>
      <c r="D219" s="101">
        <v>54278000</v>
      </c>
      <c r="E219" s="123">
        <f t="shared" ref="E219" si="32">LN(D219)</f>
        <v>17.809629546268326</v>
      </c>
      <c r="F219" s="48">
        <v>2011</v>
      </c>
      <c r="G219" s="45"/>
      <c r="H219" s="101">
        <f t="shared" ref="H219" si="33">D219*0.9</f>
        <v>48850200</v>
      </c>
      <c r="I219" s="99">
        <f t="shared" ref="I219" si="34">D219*1.1</f>
        <v>59705800.000000007</v>
      </c>
      <c r="J219" s="16" t="s">
        <v>3927</v>
      </c>
      <c r="K219" s="17" t="s">
        <v>3928</v>
      </c>
      <c r="L219" s="22" t="s">
        <v>248</v>
      </c>
      <c r="M219" s="99">
        <v>53430000</v>
      </c>
      <c r="N219" s="124">
        <f t="shared" ref="N219" si="35">LN(M219)</f>
        <v>17.793882943933955</v>
      </c>
      <c r="O219" s="125" t="str">
        <f t="shared" si="22"/>
        <v>YES</v>
      </c>
      <c r="P219" s="46">
        <f t="shared" si="23"/>
        <v>1</v>
      </c>
    </row>
    <row r="220" spans="1:16" ht="17" x14ac:dyDescent="0.2">
      <c r="A220" s="22" t="s">
        <v>459</v>
      </c>
      <c r="B220" s="22" t="s">
        <v>460</v>
      </c>
      <c r="C220" s="22" t="s">
        <v>248</v>
      </c>
      <c r="D220" s="101">
        <v>164365000</v>
      </c>
      <c r="E220" s="123">
        <f t="shared" si="30"/>
        <v>18.917600122543789</v>
      </c>
      <c r="F220" s="48">
        <v>2015</v>
      </c>
      <c r="G220" s="45"/>
      <c r="H220" s="101">
        <f t="shared" si="28"/>
        <v>147928500</v>
      </c>
      <c r="I220" s="99">
        <f t="shared" si="29"/>
        <v>180801500</v>
      </c>
      <c r="J220" s="16" t="s">
        <v>3833</v>
      </c>
      <c r="K220" s="17" t="s">
        <v>3834</v>
      </c>
      <c r="L220" s="22" t="s">
        <v>248</v>
      </c>
      <c r="M220" s="99">
        <v>165140000</v>
      </c>
      <c r="N220" s="124">
        <f t="shared" si="31"/>
        <v>18.922304156953558</v>
      </c>
      <c r="O220" s="125" t="str">
        <f t="shared" si="22"/>
        <v>YES</v>
      </c>
      <c r="P220" s="46">
        <f t="shared" si="23"/>
        <v>1</v>
      </c>
    </row>
    <row r="221" spans="1:16" ht="17" x14ac:dyDescent="0.2">
      <c r="A221" s="22" t="s">
        <v>471</v>
      </c>
      <c r="B221" s="22" t="s">
        <v>472</v>
      </c>
      <c r="C221" s="22" t="s">
        <v>248</v>
      </c>
      <c r="D221" s="101">
        <v>210959000</v>
      </c>
      <c r="E221" s="123">
        <f t="shared" si="30"/>
        <v>19.167174359762956</v>
      </c>
      <c r="F221" s="48">
        <v>2016</v>
      </c>
      <c r="G221" s="45">
        <v>2018</v>
      </c>
      <c r="H221" s="101">
        <f t="shared" si="28"/>
        <v>189863100</v>
      </c>
      <c r="I221" s="99">
        <f t="shared" si="29"/>
        <v>232054900.00000003</v>
      </c>
      <c r="J221" s="16" t="s">
        <v>3835</v>
      </c>
      <c r="K221" s="17" t="s">
        <v>1876</v>
      </c>
      <c r="L221" s="22" t="s">
        <v>248</v>
      </c>
      <c r="M221" s="99">
        <v>278780000</v>
      </c>
      <c r="N221" s="124">
        <f t="shared" si="31"/>
        <v>19.445933498266015</v>
      </c>
      <c r="O221" s="125" t="str">
        <f t="shared" si="22"/>
        <v>NO</v>
      </c>
      <c r="P221" s="46">
        <f t="shared" si="23"/>
        <v>0</v>
      </c>
    </row>
    <row r="222" spans="1:16" ht="17" x14ac:dyDescent="0.2">
      <c r="A222" s="22" t="s">
        <v>473</v>
      </c>
      <c r="B222" s="22" t="s">
        <v>474</v>
      </c>
      <c r="C222" s="22" t="s">
        <v>248</v>
      </c>
      <c r="D222" s="101">
        <v>139648070</v>
      </c>
      <c r="E222" s="123">
        <f t="shared" si="30"/>
        <v>18.754636029995012</v>
      </c>
      <c r="F222" s="48">
        <v>2016</v>
      </c>
      <c r="G222" s="45"/>
      <c r="H222" s="101">
        <f t="shared" si="28"/>
        <v>125683263</v>
      </c>
      <c r="I222" s="99">
        <f t="shared" si="29"/>
        <v>153612877</v>
      </c>
      <c r="J222" s="16" t="s">
        <v>3836</v>
      </c>
      <c r="K222" s="17" t="s">
        <v>3837</v>
      </c>
      <c r="L222" s="22" t="s">
        <v>248</v>
      </c>
      <c r="M222" s="99">
        <v>138190000</v>
      </c>
      <c r="N222" s="124">
        <f t="shared" si="31"/>
        <v>18.744140107779668</v>
      </c>
      <c r="O222" s="125" t="str">
        <f t="shared" si="22"/>
        <v>YES</v>
      </c>
      <c r="P222" s="46">
        <f t="shared" si="23"/>
        <v>1</v>
      </c>
    </row>
    <row r="223" spans="1:16" ht="17" x14ac:dyDescent="0.2">
      <c r="A223" s="22" t="s">
        <v>497</v>
      </c>
      <c r="B223" s="22" t="s">
        <v>498</v>
      </c>
      <c r="C223" s="22" t="s">
        <v>248</v>
      </c>
      <c r="D223" s="101">
        <v>131688000</v>
      </c>
      <c r="E223" s="123">
        <f t="shared" si="30"/>
        <v>18.695946046389057</v>
      </c>
      <c r="F223" s="48">
        <v>2017</v>
      </c>
      <c r="G223" s="45"/>
      <c r="H223" s="101">
        <f t="shared" si="28"/>
        <v>118519200</v>
      </c>
      <c r="I223" s="99">
        <f t="shared" si="29"/>
        <v>144856800</v>
      </c>
      <c r="J223" s="16" t="s">
        <v>3838</v>
      </c>
      <c r="K223" s="17" t="s">
        <v>2092</v>
      </c>
      <c r="L223" s="22" t="s">
        <v>248</v>
      </c>
      <c r="M223" s="99">
        <v>130650000</v>
      </c>
      <c r="N223" s="124">
        <f t="shared" si="31"/>
        <v>18.688032549930895</v>
      </c>
      <c r="O223" s="125" t="str">
        <f t="shared" si="22"/>
        <v>YES</v>
      </c>
      <c r="P223" s="46">
        <f t="shared" si="23"/>
        <v>1</v>
      </c>
    </row>
    <row r="224" spans="1:16" ht="17" x14ac:dyDescent="0.2">
      <c r="A224" s="22" t="s">
        <v>499</v>
      </c>
      <c r="B224" s="22" t="s">
        <v>500</v>
      </c>
      <c r="C224" s="22" t="s">
        <v>248</v>
      </c>
      <c r="D224" s="101">
        <v>83706000</v>
      </c>
      <c r="E224" s="123">
        <f t="shared" si="30"/>
        <v>18.242821217478301</v>
      </c>
      <c r="F224" s="48">
        <v>2017</v>
      </c>
      <c r="G224" s="45"/>
      <c r="H224" s="101">
        <f t="shared" si="28"/>
        <v>75335400</v>
      </c>
      <c r="I224" s="99">
        <f t="shared" si="29"/>
        <v>92076600</v>
      </c>
      <c r="J224" s="16" t="s">
        <v>3929</v>
      </c>
      <c r="K224" s="17" t="s">
        <v>3930</v>
      </c>
      <c r="L224" s="22" t="s">
        <v>248</v>
      </c>
      <c r="M224" s="99">
        <v>79010000</v>
      </c>
      <c r="N224" s="124">
        <f t="shared" si="31"/>
        <v>18.185084984698918</v>
      </c>
      <c r="O224" s="125" t="str">
        <f t="shared" si="22"/>
        <v>YES</v>
      </c>
      <c r="P224" s="46">
        <f t="shared" si="23"/>
        <v>1</v>
      </c>
    </row>
    <row r="225" spans="1:16" ht="17" x14ac:dyDescent="0.2">
      <c r="A225" s="22" t="s">
        <v>501</v>
      </c>
      <c r="B225" s="22" t="s">
        <v>260</v>
      </c>
      <c r="C225" s="22" t="s">
        <v>248</v>
      </c>
      <c r="D225" s="101">
        <v>1472046000</v>
      </c>
      <c r="E225" s="123">
        <f t="shared" si="30"/>
        <v>21.109919106764824</v>
      </c>
      <c r="F225" s="48">
        <v>2017</v>
      </c>
      <c r="G225" s="45">
        <v>2019</v>
      </c>
      <c r="H225" s="101">
        <f t="shared" si="28"/>
        <v>1324841400</v>
      </c>
      <c r="I225" s="99">
        <f t="shared" si="29"/>
        <v>1619250600.0000002</v>
      </c>
      <c r="J225" s="16" t="s">
        <v>3842</v>
      </c>
      <c r="K225" s="17" t="s">
        <v>3843</v>
      </c>
      <c r="L225" s="22" t="s">
        <v>248</v>
      </c>
      <c r="M225" s="99">
        <v>1420000000</v>
      </c>
      <c r="N225" s="124">
        <f t="shared" si="31"/>
        <v>21.073922708559582</v>
      </c>
      <c r="O225" s="125" t="str">
        <f t="shared" si="22"/>
        <v>YES</v>
      </c>
      <c r="P225" s="46">
        <f t="shared" si="23"/>
        <v>1</v>
      </c>
    </row>
    <row r="226" spans="1:16" ht="17" x14ac:dyDescent="0.2">
      <c r="A226" s="22" t="s">
        <v>518</v>
      </c>
      <c r="B226" s="22" t="s">
        <v>519</v>
      </c>
      <c r="C226" s="22" t="s">
        <v>248</v>
      </c>
      <c r="D226" s="101">
        <v>29089000</v>
      </c>
      <c r="E226" s="123">
        <f t="shared" si="30"/>
        <v>17.185870653806262</v>
      </c>
      <c r="F226" s="48">
        <v>2018</v>
      </c>
      <c r="G226" s="45"/>
      <c r="H226" s="101">
        <f t="shared" si="28"/>
        <v>26180100</v>
      </c>
      <c r="I226" s="99">
        <f t="shared" si="29"/>
        <v>31997900.000000004</v>
      </c>
      <c r="J226" s="16" t="s">
        <v>3844</v>
      </c>
      <c r="K226" s="17" t="s">
        <v>3845</v>
      </c>
      <c r="L226" s="22" t="s">
        <v>248</v>
      </c>
      <c r="M226" s="99">
        <v>30760000</v>
      </c>
      <c r="N226" s="124">
        <f t="shared" si="31"/>
        <v>17.241725702601716</v>
      </c>
      <c r="O226" s="125" t="str">
        <f t="shared" si="22"/>
        <v>YES</v>
      </c>
      <c r="P226" s="46">
        <f t="shared" si="23"/>
        <v>1</v>
      </c>
    </row>
    <row r="227" spans="1:16" ht="17" x14ac:dyDescent="0.2">
      <c r="A227" s="22" t="s">
        <v>538</v>
      </c>
      <c r="B227" s="22" t="s">
        <v>539</v>
      </c>
      <c r="C227" s="22" t="s">
        <v>248</v>
      </c>
      <c r="D227" s="101">
        <v>121742000</v>
      </c>
      <c r="E227" s="123">
        <f t="shared" si="30"/>
        <v>18.61741460934919</v>
      </c>
      <c r="F227" s="48">
        <v>2019</v>
      </c>
      <c r="G227" s="45"/>
      <c r="H227" s="101">
        <f t="shared" si="28"/>
        <v>109567800</v>
      </c>
      <c r="I227" s="99">
        <f t="shared" si="29"/>
        <v>133916200.00000001</v>
      </c>
      <c r="J227" s="16" t="s">
        <v>3846</v>
      </c>
      <c r="K227" s="17" t="s">
        <v>3847</v>
      </c>
      <c r="L227" s="22" t="s">
        <v>248</v>
      </c>
      <c r="M227" s="99">
        <v>120260000</v>
      </c>
      <c r="N227" s="124">
        <f t="shared" si="31"/>
        <v>18.605166623575698</v>
      </c>
      <c r="O227" s="125" t="str">
        <f t="shared" si="22"/>
        <v>YES</v>
      </c>
      <c r="P227" s="46">
        <f t="shared" si="23"/>
        <v>1</v>
      </c>
    </row>
    <row r="228" spans="1:16" ht="17" x14ac:dyDescent="0.2">
      <c r="A228" s="22" t="s">
        <v>540</v>
      </c>
      <c r="B228" s="22" t="s">
        <v>541</v>
      </c>
      <c r="C228" s="22" t="s">
        <v>248</v>
      </c>
      <c r="D228" s="101">
        <v>3680852000</v>
      </c>
      <c r="E228" s="123">
        <f t="shared" si="30"/>
        <v>22.026410084069358</v>
      </c>
      <c r="F228" s="48">
        <v>2019</v>
      </c>
      <c r="G228" s="45"/>
      <c r="H228" s="101">
        <f t="shared" si="28"/>
        <v>3312766800</v>
      </c>
      <c r="I228" s="99">
        <f t="shared" si="29"/>
        <v>4048937200.0000005</v>
      </c>
      <c r="J228" s="16" t="s">
        <v>3848</v>
      </c>
      <c r="K228" s="17" t="s">
        <v>3849</v>
      </c>
      <c r="L228" s="22" t="s">
        <v>248</v>
      </c>
      <c r="M228" s="99">
        <v>3700000000</v>
      </c>
      <c r="N228" s="124">
        <f t="shared" si="31"/>
        <v>22.031598656596589</v>
      </c>
      <c r="O228" s="125" t="str">
        <f t="shared" si="22"/>
        <v>YES</v>
      </c>
      <c r="P228" s="46">
        <f t="shared" si="23"/>
        <v>1</v>
      </c>
    </row>
    <row r="229" spans="1:16" ht="17" x14ac:dyDescent="0.2">
      <c r="A229" s="22" t="s">
        <v>558</v>
      </c>
      <c r="B229" s="22" t="s">
        <v>559</v>
      </c>
      <c r="C229" s="22" t="s">
        <v>248</v>
      </c>
      <c r="D229" s="101">
        <v>777105000</v>
      </c>
      <c r="E229" s="123">
        <f t="shared" si="30"/>
        <v>20.471086034337127</v>
      </c>
      <c r="F229" s="48">
        <v>2020</v>
      </c>
      <c r="G229" s="45"/>
      <c r="H229" s="101">
        <f t="shared" si="28"/>
        <v>699394500</v>
      </c>
      <c r="I229" s="99">
        <f t="shared" si="29"/>
        <v>854815500.00000012</v>
      </c>
      <c r="J229" s="16" t="s">
        <v>3850</v>
      </c>
      <c r="K229" s="17" t="s">
        <v>3851</v>
      </c>
      <c r="L229" s="22" t="s">
        <v>248</v>
      </c>
      <c r="M229" s="99">
        <v>787660000</v>
      </c>
      <c r="N229" s="124">
        <f t="shared" si="31"/>
        <v>20.484577082630071</v>
      </c>
      <c r="O229" s="125" t="str">
        <f t="shared" si="22"/>
        <v>YES</v>
      </c>
      <c r="P229" s="46">
        <f t="shared" si="23"/>
        <v>1</v>
      </c>
    </row>
    <row r="230" spans="1:16" ht="17" x14ac:dyDescent="0.2">
      <c r="A230" s="22" t="s">
        <v>560</v>
      </c>
      <c r="B230" s="22" t="s">
        <v>561</v>
      </c>
      <c r="C230" s="22" t="s">
        <v>248</v>
      </c>
      <c r="D230" s="101">
        <v>1465833000</v>
      </c>
      <c r="E230" s="123">
        <f t="shared" si="30"/>
        <v>21.105689518505919</v>
      </c>
      <c r="F230" s="48">
        <v>2020</v>
      </c>
      <c r="G230" s="45"/>
      <c r="H230" s="101">
        <f t="shared" si="28"/>
        <v>1319249700</v>
      </c>
      <c r="I230" s="99">
        <f t="shared" si="29"/>
        <v>1612416300.0000002</v>
      </c>
      <c r="J230" s="16" t="s">
        <v>3852</v>
      </c>
      <c r="K230" s="17" t="s">
        <v>2104</v>
      </c>
      <c r="L230" s="22" t="s">
        <v>248</v>
      </c>
      <c r="M230" s="99">
        <v>1470000000</v>
      </c>
      <c r="N230" s="124">
        <f t="shared" si="31"/>
        <v>21.108528237737055</v>
      </c>
      <c r="O230" s="125" t="str">
        <f t="shared" si="22"/>
        <v>YES</v>
      </c>
      <c r="P230" s="46">
        <f t="shared" si="23"/>
        <v>1</v>
      </c>
    </row>
    <row r="231" spans="1:16" ht="17" x14ac:dyDescent="0.2">
      <c r="A231" s="22" t="s">
        <v>295</v>
      </c>
      <c r="B231" s="22" t="s">
        <v>296</v>
      </c>
      <c r="C231" s="22" t="s">
        <v>248</v>
      </c>
      <c r="D231" s="101">
        <v>19769359.039999999</v>
      </c>
      <c r="E231" s="123">
        <f>LN(D231)</f>
        <v>16.799643773781575</v>
      </c>
      <c r="F231" s="48">
        <v>2010</v>
      </c>
      <c r="G231" s="45">
        <v>2013</v>
      </c>
      <c r="H231" s="101">
        <f>D231*0.9</f>
        <v>17792423.136</v>
      </c>
      <c r="I231" s="99">
        <f>D231*1.1</f>
        <v>21746294.944000002</v>
      </c>
      <c r="J231" s="16" t="s">
        <v>3883</v>
      </c>
      <c r="K231" s="17" t="s">
        <v>3884</v>
      </c>
      <c r="L231" s="22" t="s">
        <v>248</v>
      </c>
      <c r="M231" s="99">
        <v>19650000</v>
      </c>
      <c r="N231" s="124">
        <f>LN(M231)</f>
        <v>16.793587896279544</v>
      </c>
      <c r="O231" s="125" t="str">
        <f t="shared" si="22"/>
        <v>YES</v>
      </c>
      <c r="P231" s="46">
        <f t="shared" si="23"/>
        <v>1</v>
      </c>
    </row>
    <row r="232" spans="1:16" ht="17" x14ac:dyDescent="0.2">
      <c r="A232" s="22" t="s">
        <v>286</v>
      </c>
      <c r="B232" s="22" t="s">
        <v>287</v>
      </c>
      <c r="C232" s="22" t="s">
        <v>279</v>
      </c>
      <c r="D232" s="101">
        <v>10323330321</v>
      </c>
      <c r="E232" s="123">
        <f t="shared" si="30"/>
        <v>23.057672250464854</v>
      </c>
      <c r="F232" s="45"/>
      <c r="G232" s="45"/>
      <c r="H232" s="101">
        <f t="shared" si="28"/>
        <v>9290997288.8999996</v>
      </c>
      <c r="I232" s="99">
        <f t="shared" si="29"/>
        <v>11355663353.1</v>
      </c>
      <c r="J232" s="21" t="s">
        <v>3350</v>
      </c>
      <c r="K232" s="22" t="s">
        <v>3351</v>
      </c>
      <c r="L232" s="22" t="s">
        <v>279</v>
      </c>
      <c r="M232" s="99">
        <v>10129896448</v>
      </c>
      <c r="N232" s="124">
        <f t="shared" si="31"/>
        <v>23.038756932844784</v>
      </c>
      <c r="O232" s="125" t="str">
        <f t="shared" si="22"/>
        <v>YES</v>
      </c>
      <c r="P232" s="46">
        <f t="shared" si="23"/>
        <v>1</v>
      </c>
    </row>
    <row r="233" spans="1:16" ht="17" x14ac:dyDescent="0.2">
      <c r="A233" s="22" t="s">
        <v>282</v>
      </c>
      <c r="B233" s="22" t="s">
        <v>283</v>
      </c>
      <c r="C233" s="22" t="s">
        <v>279</v>
      </c>
      <c r="D233" s="101">
        <v>14095292041</v>
      </c>
      <c r="E233" s="123">
        <f t="shared" si="30"/>
        <v>23.369106680772834</v>
      </c>
      <c r="F233" s="45"/>
      <c r="G233" s="45"/>
      <c r="H233" s="101">
        <f t="shared" si="28"/>
        <v>12685762836.9</v>
      </c>
      <c r="I233" s="99">
        <f t="shared" si="29"/>
        <v>15504821245.1</v>
      </c>
      <c r="J233" s="21" t="s">
        <v>3338</v>
      </c>
      <c r="K233" s="22" t="s">
        <v>3339</v>
      </c>
      <c r="L233" s="22" t="s">
        <v>279</v>
      </c>
      <c r="M233" s="99">
        <v>13480573952</v>
      </c>
      <c r="N233" s="124">
        <f t="shared" si="31"/>
        <v>23.324515519565697</v>
      </c>
      <c r="O233" s="125" t="str">
        <f t="shared" si="22"/>
        <v>YES</v>
      </c>
      <c r="P233" s="46">
        <f t="shared" si="23"/>
        <v>1</v>
      </c>
    </row>
    <row r="234" spans="1:16" ht="17" x14ac:dyDescent="0.2">
      <c r="A234" s="22" t="s">
        <v>391</v>
      </c>
      <c r="B234" s="22" t="s">
        <v>392</v>
      </c>
      <c r="C234" s="22" t="s">
        <v>279</v>
      </c>
      <c r="D234" s="101">
        <v>372246182</v>
      </c>
      <c r="E234" s="123">
        <f t="shared" si="30"/>
        <v>19.735065972927774</v>
      </c>
      <c r="F234" s="45"/>
      <c r="G234" s="45"/>
      <c r="H234" s="101">
        <f t="shared" si="28"/>
        <v>335021563.80000001</v>
      </c>
      <c r="I234" s="99">
        <f t="shared" si="29"/>
        <v>409470800.20000005</v>
      </c>
      <c r="J234" s="16" t="s">
        <v>3853</v>
      </c>
      <c r="K234" s="17" t="s">
        <v>3854</v>
      </c>
      <c r="L234" s="22" t="s">
        <v>279</v>
      </c>
      <c r="M234" s="99">
        <v>366920000</v>
      </c>
      <c r="N234" s="124">
        <f t="shared" si="31"/>
        <v>19.720654398605728</v>
      </c>
      <c r="O234" s="125" t="str">
        <f t="shared" si="22"/>
        <v>YES</v>
      </c>
      <c r="P234" s="46">
        <f t="shared" si="23"/>
        <v>1</v>
      </c>
    </row>
    <row r="235" spans="1:16" ht="17" x14ac:dyDescent="0.2">
      <c r="A235" s="22" t="s">
        <v>284</v>
      </c>
      <c r="B235" s="22" t="s">
        <v>285</v>
      </c>
      <c r="C235" s="22" t="s">
        <v>279</v>
      </c>
      <c r="D235" s="101">
        <v>552118652.5</v>
      </c>
      <c r="E235" s="123">
        <f t="shared" si="30"/>
        <v>20.129273531324049</v>
      </c>
      <c r="F235" s="45"/>
      <c r="G235" s="45">
        <v>2015</v>
      </c>
      <c r="H235" s="101">
        <f t="shared" si="28"/>
        <v>496906787.25</v>
      </c>
      <c r="I235" s="99">
        <f t="shared" si="29"/>
        <v>607330517.75</v>
      </c>
      <c r="J235" s="21" t="s">
        <v>2311</v>
      </c>
      <c r="K235" s="22" t="s">
        <v>2312</v>
      </c>
      <c r="L235" s="22" t="s">
        <v>279</v>
      </c>
      <c r="M235" s="99">
        <v>584499904</v>
      </c>
      <c r="N235" s="124">
        <f t="shared" si="31"/>
        <v>20.186267174633443</v>
      </c>
      <c r="O235" s="125" t="str">
        <f t="shared" si="22"/>
        <v>YES</v>
      </c>
      <c r="P235" s="46">
        <f t="shared" si="23"/>
        <v>1</v>
      </c>
    </row>
    <row r="236" spans="1:16" ht="17" x14ac:dyDescent="0.2">
      <c r="A236" s="22" t="s">
        <v>288</v>
      </c>
      <c r="B236" s="22" t="s">
        <v>289</v>
      </c>
      <c r="C236" s="22" t="s">
        <v>279</v>
      </c>
      <c r="D236" s="101">
        <v>228049121.19999999</v>
      </c>
      <c r="E236" s="123">
        <f t="shared" si="30"/>
        <v>19.245071607573667</v>
      </c>
      <c r="F236" s="45"/>
      <c r="G236" s="45">
        <v>2020</v>
      </c>
      <c r="H236" s="101">
        <f t="shared" si="28"/>
        <v>205244209.07999998</v>
      </c>
      <c r="I236" s="99">
        <f t="shared" si="29"/>
        <v>250854033.31999999</v>
      </c>
      <c r="J236" s="21" t="s">
        <v>2289</v>
      </c>
      <c r="K236" s="22" t="s">
        <v>2290</v>
      </c>
      <c r="L236" s="22" t="s">
        <v>279</v>
      </c>
      <c r="M236" s="99">
        <v>231348176</v>
      </c>
      <c r="N236" s="124">
        <f t="shared" si="31"/>
        <v>19.259434389128</v>
      </c>
      <c r="O236" s="125" t="str">
        <f t="shared" si="22"/>
        <v>YES</v>
      </c>
      <c r="P236" s="46">
        <f t="shared" si="23"/>
        <v>1</v>
      </c>
    </row>
    <row r="237" spans="1:16" ht="17" x14ac:dyDescent="0.2">
      <c r="A237" s="22" t="s">
        <v>280</v>
      </c>
      <c r="B237" s="22" t="s">
        <v>281</v>
      </c>
      <c r="C237" s="22" t="s">
        <v>279</v>
      </c>
      <c r="D237" s="101">
        <v>49321473.740000002</v>
      </c>
      <c r="E237" s="123">
        <f t="shared" si="30"/>
        <v>17.713870116998088</v>
      </c>
      <c r="F237" s="45"/>
      <c r="G237" s="45"/>
      <c r="H237" s="101">
        <f t="shared" si="28"/>
        <v>44389326.366000004</v>
      </c>
      <c r="I237" s="99">
        <f t="shared" si="29"/>
        <v>54253621.114000008</v>
      </c>
      <c r="J237" s="16" t="s">
        <v>3857</v>
      </c>
      <c r="K237" s="17" t="s">
        <v>3858</v>
      </c>
      <c r="L237" s="22" t="s">
        <v>279</v>
      </c>
      <c r="M237" s="99">
        <v>50370000</v>
      </c>
      <c r="N237" s="124">
        <f t="shared" si="31"/>
        <v>17.734906317721833</v>
      </c>
      <c r="O237" s="125" t="str">
        <f t="shared" si="22"/>
        <v>YES</v>
      </c>
      <c r="P237" s="46">
        <f t="shared" si="23"/>
        <v>1</v>
      </c>
    </row>
    <row r="238" spans="1:16" ht="17" x14ac:dyDescent="0.2">
      <c r="A238" s="22" t="s">
        <v>520</v>
      </c>
      <c r="B238" s="22" t="s">
        <v>521</v>
      </c>
      <c r="C238" s="22" t="s">
        <v>279</v>
      </c>
      <c r="D238" s="101">
        <v>1491599000</v>
      </c>
      <c r="E238" s="123">
        <f t="shared" si="30"/>
        <v>21.123114535847691</v>
      </c>
      <c r="F238" s="48">
        <v>2018</v>
      </c>
      <c r="G238" s="45"/>
      <c r="H238" s="101">
        <f t="shared" si="28"/>
        <v>1342439100</v>
      </c>
      <c r="I238" s="99">
        <f t="shared" si="29"/>
        <v>1640758900.0000002</v>
      </c>
      <c r="J238" s="16" t="s">
        <v>3859</v>
      </c>
      <c r="K238" s="17" t="s">
        <v>3860</v>
      </c>
      <c r="L238" s="22" t="s">
        <v>279</v>
      </c>
      <c r="M238" s="99">
        <v>1470000000</v>
      </c>
      <c r="N238" s="124">
        <f t="shared" si="31"/>
        <v>21.108528237737055</v>
      </c>
      <c r="O238" s="125" t="str">
        <f t="shared" si="22"/>
        <v>YES</v>
      </c>
      <c r="P238" s="46">
        <f t="shared" si="23"/>
        <v>1</v>
      </c>
    </row>
    <row r="239" spans="1:16" ht="17" x14ac:dyDescent="0.2">
      <c r="A239" s="22" t="s">
        <v>542</v>
      </c>
      <c r="B239" s="22" t="s">
        <v>543</v>
      </c>
      <c r="C239" s="22" t="s">
        <v>279</v>
      </c>
      <c r="D239" s="101">
        <v>410597000</v>
      </c>
      <c r="E239" s="123">
        <f t="shared" si="30"/>
        <v>19.83312275614151</v>
      </c>
      <c r="F239" s="48">
        <v>2019</v>
      </c>
      <c r="G239" s="45"/>
      <c r="H239" s="101">
        <f t="shared" si="28"/>
        <v>369537300</v>
      </c>
      <c r="I239" s="99">
        <f t="shared" si="29"/>
        <v>451656700.00000006</v>
      </c>
      <c r="J239" s="16" t="s">
        <v>3861</v>
      </c>
      <c r="K239" s="17" t="s">
        <v>3862</v>
      </c>
      <c r="L239" s="22" t="s">
        <v>279</v>
      </c>
      <c r="M239" s="99">
        <v>386420000</v>
      </c>
      <c r="N239" s="124">
        <f t="shared" si="31"/>
        <v>19.77243541879751</v>
      </c>
      <c r="O239" s="125" t="str">
        <f t="shared" si="22"/>
        <v>YES</v>
      </c>
      <c r="P239" s="46">
        <f t="shared" si="23"/>
        <v>1</v>
      </c>
    </row>
    <row r="240" spans="1:16" ht="17" x14ac:dyDescent="0.2">
      <c r="A240" s="22" t="s">
        <v>562</v>
      </c>
      <c r="B240" s="22" t="s">
        <v>563</v>
      </c>
      <c r="C240" s="22" t="s">
        <v>279</v>
      </c>
      <c r="D240" s="101">
        <v>397011000</v>
      </c>
      <c r="E240" s="123">
        <f t="shared" si="30"/>
        <v>19.799474546076173</v>
      </c>
      <c r="F240" s="48">
        <v>2020</v>
      </c>
      <c r="G240" s="45"/>
      <c r="H240" s="101">
        <f t="shared" si="28"/>
        <v>357309900</v>
      </c>
      <c r="I240" s="99">
        <f t="shared" si="29"/>
        <v>436712100.00000006</v>
      </c>
      <c r="J240" s="16" t="s">
        <v>3863</v>
      </c>
      <c r="K240" s="17" t="s">
        <v>3864</v>
      </c>
      <c r="L240" s="22" t="s">
        <v>279</v>
      </c>
      <c r="M240" s="99">
        <v>369230000</v>
      </c>
      <c r="N240" s="124">
        <f t="shared" si="31"/>
        <v>19.726930314063218</v>
      </c>
      <c r="O240" s="125" t="str">
        <f t="shared" si="22"/>
        <v>YES</v>
      </c>
      <c r="P240" s="46">
        <f t="shared" si="23"/>
        <v>1</v>
      </c>
    </row>
    <row r="241" spans="1:17" ht="17" x14ac:dyDescent="0.2">
      <c r="A241" s="22" t="s">
        <v>368</v>
      </c>
      <c r="B241" s="22" t="s">
        <v>369</v>
      </c>
      <c r="C241" s="22" t="s">
        <v>365</v>
      </c>
      <c r="D241" s="101">
        <v>834296285.70000005</v>
      </c>
      <c r="E241" s="123">
        <f t="shared" si="30"/>
        <v>20.542099155866708</v>
      </c>
      <c r="F241" s="45"/>
      <c r="G241" s="45"/>
      <c r="H241" s="101">
        <f t="shared" si="28"/>
        <v>750866657.13000011</v>
      </c>
      <c r="I241" s="99">
        <f t="shared" si="29"/>
        <v>917725914.2700001</v>
      </c>
      <c r="J241" s="21" t="s">
        <v>2443</v>
      </c>
      <c r="K241" s="22" t="s">
        <v>2444</v>
      </c>
      <c r="L241" s="22" t="s">
        <v>365</v>
      </c>
      <c r="M241" s="99">
        <v>827243008</v>
      </c>
      <c r="N241" s="124">
        <f t="shared" si="31"/>
        <v>20.533609052629945</v>
      </c>
      <c r="O241" s="125" t="str">
        <f t="shared" si="22"/>
        <v>YES</v>
      </c>
      <c r="P241" s="46">
        <f t="shared" si="23"/>
        <v>1</v>
      </c>
    </row>
    <row r="242" spans="1:17" ht="17" x14ac:dyDescent="0.2">
      <c r="A242" s="22" t="s">
        <v>363</v>
      </c>
      <c r="B242" s="22" t="s">
        <v>364</v>
      </c>
      <c r="C242" s="22" t="s">
        <v>365</v>
      </c>
      <c r="D242" s="101">
        <v>1695439012</v>
      </c>
      <c r="E242" s="123">
        <f t="shared" si="30"/>
        <v>21.25120754837284</v>
      </c>
      <c r="F242" s="45"/>
      <c r="G242" s="45"/>
      <c r="H242" s="101">
        <f t="shared" si="28"/>
        <v>1525895110.8</v>
      </c>
      <c r="I242" s="99">
        <f t="shared" si="29"/>
        <v>1864982913.2</v>
      </c>
      <c r="J242" s="21" t="s">
        <v>3865</v>
      </c>
      <c r="K242" s="22" t="s">
        <v>2452</v>
      </c>
      <c r="L242" s="22" t="s">
        <v>365</v>
      </c>
      <c r="M242" s="99">
        <v>1580000000</v>
      </c>
      <c r="N242" s="124">
        <f t="shared" si="31"/>
        <v>21.180690683985286</v>
      </c>
      <c r="O242" s="125" t="str">
        <f t="shared" si="22"/>
        <v>YES</v>
      </c>
      <c r="P242" s="46">
        <f t="shared" si="23"/>
        <v>1</v>
      </c>
    </row>
    <row r="243" spans="1:17" ht="17" x14ac:dyDescent="0.2">
      <c r="A243" s="22" t="s">
        <v>366</v>
      </c>
      <c r="B243" s="22" t="s">
        <v>367</v>
      </c>
      <c r="C243" s="22" t="s">
        <v>365</v>
      </c>
      <c r="D243" s="101">
        <v>91665238.609999999</v>
      </c>
      <c r="E243" s="123">
        <f t="shared" si="30"/>
        <v>18.333653788041385</v>
      </c>
      <c r="F243" s="45"/>
      <c r="G243" s="45"/>
      <c r="H243" s="101">
        <f t="shared" si="28"/>
        <v>82498714.748999998</v>
      </c>
      <c r="I243" s="99">
        <f t="shared" si="29"/>
        <v>100831762.471</v>
      </c>
      <c r="J243" s="16" t="s">
        <v>3866</v>
      </c>
      <c r="K243" s="17" t="s">
        <v>3867</v>
      </c>
      <c r="L243" s="22" t="s">
        <v>365</v>
      </c>
      <c r="M243" s="99">
        <v>106840000</v>
      </c>
      <c r="N243" s="124">
        <f t="shared" si="31"/>
        <v>18.486842946206036</v>
      </c>
      <c r="O243" s="125" t="str">
        <f t="shared" si="22"/>
        <v>NO</v>
      </c>
      <c r="P243" s="46">
        <f t="shared" si="23"/>
        <v>0</v>
      </c>
    </row>
    <row r="244" spans="1:17" ht="17" x14ac:dyDescent="0.2">
      <c r="A244" s="22" t="s">
        <v>397</v>
      </c>
      <c r="B244" s="22" t="s">
        <v>398</v>
      </c>
      <c r="C244" s="22" t="s">
        <v>365</v>
      </c>
      <c r="D244" s="101">
        <v>300375111.19999999</v>
      </c>
      <c r="E244" s="123">
        <f t="shared" si="30"/>
        <v>19.520542622224749</v>
      </c>
      <c r="F244" s="45"/>
      <c r="G244" s="45"/>
      <c r="H244" s="101">
        <f t="shared" si="28"/>
        <v>270337600.07999998</v>
      </c>
      <c r="I244" s="99">
        <f t="shared" si="29"/>
        <v>330412622.31999999</v>
      </c>
      <c r="J244" s="21" t="s">
        <v>2439</v>
      </c>
      <c r="K244" s="22" t="s">
        <v>2440</v>
      </c>
      <c r="L244" s="22" t="s">
        <v>365</v>
      </c>
      <c r="M244" s="99">
        <v>371155680</v>
      </c>
      <c r="N244" s="124">
        <f t="shared" si="31"/>
        <v>19.732132155196261</v>
      </c>
      <c r="O244" s="125" t="str">
        <f t="shared" si="22"/>
        <v>NO</v>
      </c>
      <c r="P244" s="46">
        <f t="shared" si="23"/>
        <v>0</v>
      </c>
    </row>
    <row r="245" spans="1:17" ht="17" x14ac:dyDescent="0.2">
      <c r="A245" s="22" t="s">
        <v>435</v>
      </c>
      <c r="B245" s="22" t="s">
        <v>436</v>
      </c>
      <c r="C245" s="22" t="s">
        <v>365</v>
      </c>
      <c r="D245" s="101">
        <v>1889388000</v>
      </c>
      <c r="E245" s="123">
        <f t="shared" ref="E245" si="36">LN(D245)</f>
        <v>21.359518804056528</v>
      </c>
      <c r="F245" s="45"/>
      <c r="G245" s="45"/>
      <c r="H245" s="101">
        <f>D245*0.9</f>
        <v>1700449200</v>
      </c>
      <c r="I245" s="99">
        <f t="shared" ref="I245" si="37">D245*1.1</f>
        <v>2078326800.0000002</v>
      </c>
      <c r="J245" s="21" t="s">
        <v>3931</v>
      </c>
      <c r="K245" s="22" t="s">
        <v>3932</v>
      </c>
      <c r="L245" s="22" t="s">
        <v>365</v>
      </c>
      <c r="M245" s="99">
        <v>1697445000</v>
      </c>
      <c r="N245" s="124">
        <f t="shared" ref="N245" si="38">LN(M245)</f>
        <v>21.252390016283112</v>
      </c>
      <c r="O245" s="125" t="str">
        <f t="shared" si="22"/>
        <v>NO</v>
      </c>
      <c r="P245" s="46">
        <f t="shared" si="23"/>
        <v>0</v>
      </c>
    </row>
    <row r="246" spans="1:17" ht="17" x14ac:dyDescent="0.2">
      <c r="A246" s="22" t="s">
        <v>309</v>
      </c>
      <c r="B246" s="22" t="s">
        <v>310</v>
      </c>
      <c r="C246" s="22" t="s">
        <v>365</v>
      </c>
      <c r="D246" s="101">
        <v>293548849.19999999</v>
      </c>
      <c r="E246" s="123">
        <f>LN(D246)</f>
        <v>19.497554620180633</v>
      </c>
      <c r="F246" s="48">
        <v>2010</v>
      </c>
      <c r="G246" s="45">
        <v>2014</v>
      </c>
      <c r="H246" s="101">
        <f>D246*0.9</f>
        <v>264193964.28</v>
      </c>
      <c r="I246" s="99">
        <f>D246*1.1</f>
        <v>322903734.12</v>
      </c>
      <c r="J246" s="21" t="s">
        <v>3870</v>
      </c>
      <c r="K246" s="22" t="s">
        <v>3871</v>
      </c>
      <c r="L246" s="22" t="s">
        <v>365</v>
      </c>
      <c r="M246" s="99">
        <v>268570000</v>
      </c>
      <c r="N246" s="124">
        <f>LN(M246)</f>
        <v>19.408622145569872</v>
      </c>
      <c r="O246" s="125" t="str">
        <f t="shared" si="22"/>
        <v>YES</v>
      </c>
      <c r="P246" s="46">
        <f t="shared" si="23"/>
        <v>1</v>
      </c>
    </row>
    <row r="247" spans="1:17" ht="17" x14ac:dyDescent="0.2">
      <c r="A247" s="22" t="s">
        <v>370</v>
      </c>
      <c r="B247" s="22" t="s">
        <v>371</v>
      </c>
      <c r="C247" s="22" t="s">
        <v>365</v>
      </c>
      <c r="D247" s="101">
        <v>51952675.829999998</v>
      </c>
      <c r="E247" s="123">
        <f t="shared" si="30"/>
        <v>17.765843781978987</v>
      </c>
      <c r="F247" s="45"/>
      <c r="G247" s="45"/>
      <c r="H247" s="101">
        <f t="shared" si="28"/>
        <v>46757408.247000001</v>
      </c>
      <c r="I247" s="99">
        <f t="shared" si="29"/>
        <v>57147943.413000003</v>
      </c>
      <c r="J247" s="16" t="s">
        <v>3868</v>
      </c>
      <c r="K247" s="17" t="s">
        <v>3869</v>
      </c>
      <c r="L247" s="22" t="s">
        <v>365</v>
      </c>
      <c r="M247" s="99">
        <v>50900000</v>
      </c>
      <c r="N247" s="124">
        <f t="shared" si="31"/>
        <v>17.745373481520751</v>
      </c>
      <c r="O247" s="125" t="str">
        <f t="shared" si="22"/>
        <v>YES</v>
      </c>
      <c r="P247" s="46">
        <f t="shared" si="23"/>
        <v>1</v>
      </c>
    </row>
    <row r="248" spans="1:17" ht="17" x14ac:dyDescent="0.2">
      <c r="A248" s="22" t="s">
        <v>341</v>
      </c>
      <c r="B248" s="22" t="s">
        <v>342</v>
      </c>
      <c r="C248" s="22" t="s">
        <v>365</v>
      </c>
      <c r="D248" s="101">
        <v>179033931.59999999</v>
      </c>
      <c r="E248" s="123">
        <f>LN(D248)</f>
        <v>19.003085907851595</v>
      </c>
      <c r="F248" s="48">
        <v>2010</v>
      </c>
      <c r="G248" s="45">
        <v>2013</v>
      </c>
      <c r="H248" s="101">
        <f>D248*0.9</f>
        <v>161130538.44</v>
      </c>
      <c r="I248" s="99">
        <f>D248*1.1</f>
        <v>196937324.76000002</v>
      </c>
      <c r="J248" s="16" t="s">
        <v>3887</v>
      </c>
      <c r="K248" s="17" t="s">
        <v>3888</v>
      </c>
      <c r="L248" s="22" t="s">
        <v>365</v>
      </c>
      <c r="M248" s="99">
        <v>196470000</v>
      </c>
      <c r="N248" s="124">
        <f>LN(M248)</f>
        <v>19.096020305862346</v>
      </c>
      <c r="O248" s="125" t="str">
        <f t="shared" si="22"/>
        <v>YES</v>
      </c>
      <c r="P248" s="46">
        <f t="shared" si="23"/>
        <v>1</v>
      </c>
    </row>
    <row r="249" spans="1:17" ht="17" x14ac:dyDescent="0.2">
      <c r="A249" s="22" t="s">
        <v>372</v>
      </c>
      <c r="B249" s="22" t="s">
        <v>373</v>
      </c>
      <c r="C249" s="22" t="s">
        <v>374</v>
      </c>
      <c r="D249" s="101">
        <v>1588590567</v>
      </c>
      <c r="E249" s="123">
        <f t="shared" si="30"/>
        <v>21.186113024212904</v>
      </c>
      <c r="F249" s="45"/>
      <c r="G249" s="45"/>
      <c r="H249" s="101">
        <f t="shared" si="28"/>
        <v>1429731510.3</v>
      </c>
      <c r="I249" s="99">
        <f t="shared" si="29"/>
        <v>1747449623.7</v>
      </c>
      <c r="J249" s="21" t="s">
        <v>2585</v>
      </c>
      <c r="K249" s="22" t="s">
        <v>2586</v>
      </c>
      <c r="L249" s="22" t="s">
        <v>374</v>
      </c>
      <c r="M249" s="99">
        <v>1546873472</v>
      </c>
      <c r="N249" s="124">
        <f t="shared" si="31"/>
        <v>21.15950161592286</v>
      </c>
      <c r="O249" s="125" t="str">
        <f t="shared" si="22"/>
        <v>YES</v>
      </c>
      <c r="P249" s="46">
        <f t="shared" si="23"/>
        <v>1</v>
      </c>
    </row>
    <row r="250" spans="1:17" ht="17" x14ac:dyDescent="0.2">
      <c r="A250" s="22" t="s">
        <v>437</v>
      </c>
      <c r="B250" s="22" t="s">
        <v>438</v>
      </c>
      <c r="C250" s="22" t="s">
        <v>374</v>
      </c>
      <c r="D250" s="101">
        <v>382126000</v>
      </c>
      <c r="E250" s="123">
        <f>LN(D250)</f>
        <v>19.761260955116565</v>
      </c>
      <c r="F250" s="48">
        <v>2014</v>
      </c>
      <c r="G250" s="45"/>
      <c r="H250" s="101">
        <f>D250*0.9</f>
        <v>343913400</v>
      </c>
      <c r="I250" s="99">
        <f>D250*1.1</f>
        <v>420338600.00000006</v>
      </c>
      <c r="J250" s="16" t="s">
        <v>3933</v>
      </c>
      <c r="K250" s="17" t="s">
        <v>3934</v>
      </c>
      <c r="L250" s="22" t="s">
        <v>374</v>
      </c>
      <c r="M250" s="99">
        <v>371530000</v>
      </c>
      <c r="N250" s="124">
        <f>LN(M250)</f>
        <v>19.733140172562894</v>
      </c>
      <c r="O250" s="125" t="str">
        <f t="shared" si="22"/>
        <v>YES</v>
      </c>
      <c r="P250" s="46">
        <f>IF(O250="YES",1,0)</f>
        <v>1</v>
      </c>
    </row>
    <row r="252" spans="1:17" x14ac:dyDescent="0.2">
      <c r="A252" s="31" t="s">
        <v>3935</v>
      </c>
      <c r="B252" s="31"/>
      <c r="C252" s="31"/>
      <c r="D252" s="126">
        <f>AVERAGE(D2:D250)</f>
        <v>1287399363.024174</v>
      </c>
      <c r="E252" s="127">
        <f>AVERAGE(E2:E250)</f>
        <v>19.246423209912386</v>
      </c>
      <c r="F252" s="128"/>
      <c r="G252" s="128"/>
      <c r="H252" s="128"/>
      <c r="I252" s="128"/>
      <c r="J252" s="126"/>
      <c r="K252" s="126"/>
      <c r="L252" s="126"/>
      <c r="M252" s="126">
        <f>AVERAGE(M2:M250)</f>
        <v>1215916699.751004</v>
      </c>
      <c r="N252" s="127">
        <f>AVERAGE(N2:N250)</f>
        <v>19.250859608389415</v>
      </c>
      <c r="O252" s="127"/>
      <c r="P252" s="129">
        <f>AVERAGE(P2:P250)</f>
        <v>0.76706827309236947</v>
      </c>
      <c r="Q252" s="130"/>
    </row>
  </sheetData>
  <sortState xmlns:xlrd2="http://schemas.microsoft.com/office/spreadsheetml/2017/richdata2" ref="R2:R245">
    <sortCondition ref="R2:R245"/>
  </sortState>
  <mergeCells count="1">
    <mergeCell ref="O1:P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488E7-3EE9-4DEA-8EDC-113BF950246D}">
  <dimension ref="A1:O297"/>
  <sheetViews>
    <sheetView showGridLines="0" workbookViewId="0">
      <selection activeCell="I33" sqref="I33"/>
    </sheetView>
  </sheetViews>
  <sheetFormatPr baseColWidth="10" defaultColWidth="8.83203125" defaultRowHeight="16" x14ac:dyDescent="0.2"/>
  <cols>
    <col min="1" max="1" width="17.1640625" bestFit="1" customWidth="1"/>
    <col min="2" max="2" width="43.33203125" bestFit="1" customWidth="1"/>
    <col min="3" max="3" width="20.1640625" bestFit="1" customWidth="1"/>
    <col min="4" max="4" width="18.5" bestFit="1" customWidth="1"/>
    <col min="6" max="6" width="5.6640625" bestFit="1" customWidth="1"/>
    <col min="7" max="7" width="7.33203125" bestFit="1" customWidth="1"/>
    <col min="11" max="11" width="24.1640625" customWidth="1"/>
  </cols>
  <sheetData>
    <row r="1" spans="1:13" x14ac:dyDescent="0.2">
      <c r="A1" s="352" t="s">
        <v>0</v>
      </c>
      <c r="B1" s="350" t="s">
        <v>4541</v>
      </c>
      <c r="C1" s="351" t="s">
        <v>2</v>
      </c>
      <c r="D1" s="24"/>
      <c r="E1" s="24"/>
      <c r="F1" s="24"/>
      <c r="G1" s="24"/>
    </row>
    <row r="2" spans="1:13" x14ac:dyDescent="0.2">
      <c r="A2" s="21" t="s">
        <v>14</v>
      </c>
      <c r="B2" s="22" t="s">
        <v>15</v>
      </c>
      <c r="C2" s="20" t="s">
        <v>5</v>
      </c>
      <c r="D2" s="6"/>
      <c r="E2" s="13"/>
      <c r="F2" s="1"/>
    </row>
    <row r="3" spans="1:13" x14ac:dyDescent="0.2">
      <c r="A3" s="21" t="s">
        <v>6</v>
      </c>
      <c r="B3" s="22" t="s">
        <v>7</v>
      </c>
      <c r="C3" s="20" t="s">
        <v>5</v>
      </c>
      <c r="D3" s="6"/>
      <c r="E3" s="13"/>
      <c r="F3" s="1"/>
    </row>
    <row r="4" spans="1:13" x14ac:dyDescent="0.2">
      <c r="A4" s="21" t="s">
        <v>3</v>
      </c>
      <c r="B4" s="22" t="s">
        <v>4</v>
      </c>
      <c r="C4" s="20" t="s">
        <v>5</v>
      </c>
      <c r="D4" s="6"/>
      <c r="E4" s="13"/>
      <c r="F4" s="1"/>
    </row>
    <row r="5" spans="1:13" x14ac:dyDescent="0.2">
      <c r="A5" s="21" t="s">
        <v>8</v>
      </c>
      <c r="B5" s="22" t="s">
        <v>9</v>
      </c>
      <c r="C5" s="20" t="s">
        <v>5</v>
      </c>
      <c r="D5" s="6"/>
      <c r="E5" s="13"/>
      <c r="F5" s="1"/>
    </row>
    <row r="6" spans="1:13" x14ac:dyDescent="0.2">
      <c r="A6" s="21" t="s">
        <v>10</v>
      </c>
      <c r="B6" s="22" t="s">
        <v>11</v>
      </c>
      <c r="C6" s="20" t="s">
        <v>5</v>
      </c>
      <c r="D6" s="6"/>
      <c r="E6" s="13"/>
      <c r="F6" s="1"/>
    </row>
    <row r="7" spans="1:13" x14ac:dyDescent="0.2">
      <c r="A7" s="21" t="s">
        <v>12</v>
      </c>
      <c r="B7" s="22" t="s">
        <v>13</v>
      </c>
      <c r="C7" s="20" t="s">
        <v>5</v>
      </c>
      <c r="D7" s="6"/>
      <c r="E7" s="13"/>
      <c r="F7" s="1"/>
    </row>
    <row r="8" spans="1:13" x14ac:dyDescent="0.2">
      <c r="A8" s="21" t="s">
        <v>524</v>
      </c>
      <c r="B8" s="22" t="s">
        <v>3477</v>
      </c>
      <c r="C8" s="20" t="s">
        <v>5</v>
      </c>
      <c r="D8" s="6"/>
      <c r="E8" s="13"/>
    </row>
    <row r="9" spans="1:13" x14ac:dyDescent="0.2">
      <c r="A9" s="21" t="s">
        <v>573</v>
      </c>
      <c r="B9" s="22" t="s">
        <v>3478</v>
      </c>
      <c r="C9" s="20" t="s">
        <v>5</v>
      </c>
      <c r="D9" s="6"/>
      <c r="E9" s="13"/>
    </row>
    <row r="10" spans="1:13" x14ac:dyDescent="0.2">
      <c r="A10" s="21" t="s">
        <v>16</v>
      </c>
      <c r="B10" s="22" t="s">
        <v>17</v>
      </c>
      <c r="C10" s="20" t="s">
        <v>18</v>
      </c>
      <c r="D10" s="6"/>
      <c r="E10" s="13"/>
    </row>
    <row r="11" spans="1:13" x14ac:dyDescent="0.2">
      <c r="A11" s="21" t="s">
        <v>19</v>
      </c>
      <c r="B11" s="22" t="s">
        <v>20</v>
      </c>
      <c r="C11" s="20" t="s">
        <v>18</v>
      </c>
      <c r="D11" s="6"/>
      <c r="E11" s="13"/>
    </row>
    <row r="12" spans="1:13" x14ac:dyDescent="0.2">
      <c r="A12" s="21" t="s">
        <v>21</v>
      </c>
      <c r="B12" s="22" t="s">
        <v>22</v>
      </c>
      <c r="C12" s="20" t="s">
        <v>18</v>
      </c>
      <c r="D12" s="6"/>
      <c r="E12" s="13"/>
    </row>
    <row r="13" spans="1:13" x14ac:dyDescent="0.2">
      <c r="A13" s="21" t="s">
        <v>27</v>
      </c>
      <c r="B13" s="22" t="s">
        <v>28</v>
      </c>
      <c r="C13" s="20" t="s">
        <v>18</v>
      </c>
      <c r="D13" s="6"/>
      <c r="E13" s="13"/>
      <c r="J13" s="1"/>
      <c r="K13" s="1"/>
      <c r="L13" s="1"/>
      <c r="M13" s="1"/>
    </row>
    <row r="14" spans="1:13" x14ac:dyDescent="0.2">
      <c r="A14" s="21" t="s">
        <v>29</v>
      </c>
      <c r="B14" s="22" t="s">
        <v>30</v>
      </c>
      <c r="C14" s="20" t="s">
        <v>18</v>
      </c>
      <c r="D14" s="6"/>
      <c r="E14" s="13"/>
      <c r="J14" s="1"/>
      <c r="K14" s="1"/>
      <c r="L14" s="1"/>
      <c r="M14" s="1"/>
    </row>
    <row r="15" spans="1:13" x14ac:dyDescent="0.2">
      <c r="A15" s="21" t="s">
        <v>25</v>
      </c>
      <c r="B15" s="22" t="s">
        <v>26</v>
      </c>
      <c r="C15" s="20" t="s">
        <v>18</v>
      </c>
      <c r="D15" s="6"/>
      <c r="E15" s="13"/>
      <c r="J15" s="1"/>
      <c r="K15" s="1"/>
      <c r="L15" s="1"/>
      <c r="M15" s="1"/>
    </row>
    <row r="16" spans="1:13" x14ac:dyDescent="0.2">
      <c r="A16" s="21" t="s">
        <v>415</v>
      </c>
      <c r="B16" s="22" t="s">
        <v>416</v>
      </c>
      <c r="C16" s="20" t="s">
        <v>18</v>
      </c>
      <c r="D16" s="6"/>
      <c r="E16" s="13"/>
      <c r="J16" s="1"/>
      <c r="K16" s="1"/>
      <c r="L16" s="1"/>
      <c r="M16" s="1"/>
    </row>
    <row r="17" spans="1:14" x14ac:dyDescent="0.2">
      <c r="A17" s="21" t="s">
        <v>3490</v>
      </c>
      <c r="B17" s="22" t="s">
        <v>440</v>
      </c>
      <c r="C17" s="20" t="s">
        <v>18</v>
      </c>
      <c r="D17" s="6"/>
      <c r="E17" s="13"/>
      <c r="J17" s="1"/>
      <c r="K17" s="1"/>
      <c r="L17" s="1"/>
      <c r="M17" s="1"/>
    </row>
    <row r="18" spans="1:14" x14ac:dyDescent="0.2">
      <c r="A18" s="21" t="s">
        <v>3493</v>
      </c>
      <c r="B18" s="22" t="s">
        <v>442</v>
      </c>
      <c r="C18" s="20" t="s">
        <v>18</v>
      </c>
      <c r="D18" s="6"/>
      <c r="E18" s="13"/>
      <c r="J18" s="1"/>
      <c r="K18" s="1"/>
      <c r="L18" s="1"/>
      <c r="M18" s="1"/>
    </row>
    <row r="19" spans="1:14" x14ac:dyDescent="0.2">
      <c r="A19" s="21" t="s">
        <v>3496</v>
      </c>
      <c r="B19" s="22" t="s">
        <v>3497</v>
      </c>
      <c r="C19" s="20" t="s">
        <v>18</v>
      </c>
      <c r="D19" s="6"/>
      <c r="E19" s="13"/>
      <c r="J19" s="1"/>
      <c r="K19" s="1"/>
      <c r="L19" s="1"/>
      <c r="M19" s="1"/>
    </row>
    <row r="20" spans="1:14" x14ac:dyDescent="0.2">
      <c r="A20" s="21" t="s">
        <v>44</v>
      </c>
      <c r="B20" s="22" t="s">
        <v>45</v>
      </c>
      <c r="C20" s="20" t="s">
        <v>33</v>
      </c>
      <c r="D20" s="6"/>
      <c r="E20" s="13"/>
      <c r="J20" s="1"/>
      <c r="K20" s="1"/>
      <c r="L20" s="1"/>
      <c r="M20" s="1"/>
    </row>
    <row r="21" spans="1:14" x14ac:dyDescent="0.2">
      <c r="A21" s="21" t="s">
        <v>31</v>
      </c>
      <c r="B21" s="22" t="s">
        <v>32</v>
      </c>
      <c r="C21" s="20" t="s">
        <v>33</v>
      </c>
      <c r="D21" s="6"/>
      <c r="E21" s="13"/>
    </row>
    <row r="22" spans="1:14" x14ac:dyDescent="0.2">
      <c r="A22" s="21" t="s">
        <v>40</v>
      </c>
      <c r="B22" s="22" t="s">
        <v>41</v>
      </c>
      <c r="C22" s="20" t="s">
        <v>33</v>
      </c>
      <c r="D22" s="6"/>
      <c r="E22" s="13"/>
    </row>
    <row r="23" spans="1:14" x14ac:dyDescent="0.2">
      <c r="A23" s="21" t="s">
        <v>36</v>
      </c>
      <c r="B23" s="22" t="s">
        <v>37</v>
      </c>
      <c r="C23" s="20" t="s">
        <v>33</v>
      </c>
      <c r="D23" s="6"/>
      <c r="E23" s="13"/>
    </row>
    <row r="24" spans="1:14" x14ac:dyDescent="0.2">
      <c r="A24" s="21" t="s">
        <v>375</v>
      </c>
      <c r="B24" s="22" t="s">
        <v>376</v>
      </c>
      <c r="C24" s="20" t="s">
        <v>33</v>
      </c>
      <c r="D24" s="6"/>
      <c r="E24" s="13"/>
    </row>
    <row r="25" spans="1:14" x14ac:dyDescent="0.2">
      <c r="A25" s="21" t="s">
        <v>46</v>
      </c>
      <c r="B25" s="22" t="s">
        <v>47</v>
      </c>
      <c r="C25" s="20" t="s">
        <v>33</v>
      </c>
      <c r="D25" s="6"/>
      <c r="E25" s="13"/>
    </row>
    <row r="26" spans="1:14" x14ac:dyDescent="0.2">
      <c r="A26" s="21" t="s">
        <v>48</v>
      </c>
      <c r="B26" s="22" t="s">
        <v>49</v>
      </c>
      <c r="C26" s="20" t="s">
        <v>33</v>
      </c>
      <c r="D26" s="6"/>
      <c r="E26" s="13"/>
    </row>
    <row r="27" spans="1:14" x14ac:dyDescent="0.2">
      <c r="A27" s="21" t="s">
        <v>377</v>
      </c>
      <c r="B27" s="22" t="s">
        <v>378</v>
      </c>
      <c r="C27" s="20" t="s">
        <v>33</v>
      </c>
      <c r="D27" s="6"/>
      <c r="E27" s="13"/>
      <c r="J27" s="1"/>
      <c r="K27" s="1"/>
      <c r="L27" s="1"/>
      <c r="N27" s="1"/>
    </row>
    <row r="28" spans="1:14" x14ac:dyDescent="0.2">
      <c r="A28" s="21" t="s">
        <v>34</v>
      </c>
      <c r="B28" s="22" t="s">
        <v>35</v>
      </c>
      <c r="C28" s="20" t="s">
        <v>33</v>
      </c>
      <c r="D28" s="6"/>
      <c r="E28" s="13"/>
      <c r="J28" s="1"/>
      <c r="K28" s="1"/>
      <c r="L28" s="1"/>
      <c r="N28" s="1"/>
    </row>
    <row r="29" spans="1:14" x14ac:dyDescent="0.2">
      <c r="A29" s="21" t="s">
        <v>42</v>
      </c>
      <c r="B29" s="22" t="s">
        <v>43</v>
      </c>
      <c r="C29" s="20" t="s">
        <v>33</v>
      </c>
      <c r="D29" s="6"/>
      <c r="E29" s="13"/>
      <c r="J29" s="1"/>
      <c r="K29" s="1"/>
      <c r="L29" s="1"/>
      <c r="N29" s="1"/>
    </row>
    <row r="30" spans="1:14" x14ac:dyDescent="0.2">
      <c r="A30" s="21" t="s">
        <v>50</v>
      </c>
      <c r="B30" s="22" t="s">
        <v>51</v>
      </c>
      <c r="C30" s="20" t="s">
        <v>33</v>
      </c>
      <c r="D30" s="6"/>
      <c r="E30" s="13"/>
    </row>
    <row r="31" spans="1:14" x14ac:dyDescent="0.2">
      <c r="A31" s="21" t="s">
        <v>38</v>
      </c>
      <c r="B31" s="22" t="s">
        <v>39</v>
      </c>
      <c r="C31" s="20" t="s">
        <v>33</v>
      </c>
      <c r="D31" s="6"/>
      <c r="E31" s="13"/>
    </row>
    <row r="32" spans="1:14" x14ac:dyDescent="0.2">
      <c r="A32" s="21" t="s">
        <v>52</v>
      </c>
      <c r="B32" s="22" t="s">
        <v>53</v>
      </c>
      <c r="C32" s="20" t="s">
        <v>33</v>
      </c>
      <c r="D32" s="6"/>
      <c r="E32" s="13"/>
    </row>
    <row r="33" spans="1:12" x14ac:dyDescent="0.2">
      <c r="A33" s="21" t="s">
        <v>461</v>
      </c>
      <c r="B33" s="22" t="s">
        <v>462</v>
      </c>
      <c r="C33" s="20" t="s">
        <v>33</v>
      </c>
      <c r="D33" s="6"/>
      <c r="E33" s="13"/>
    </row>
    <row r="34" spans="1:12" x14ac:dyDescent="0.2">
      <c r="A34" s="21" t="s">
        <v>3523</v>
      </c>
      <c r="B34" s="22" t="s">
        <v>3524</v>
      </c>
      <c r="C34" s="20" t="s">
        <v>33</v>
      </c>
      <c r="D34" s="6"/>
      <c r="E34" s="13"/>
    </row>
    <row r="35" spans="1:12" x14ac:dyDescent="0.2">
      <c r="A35" s="21" t="s">
        <v>319</v>
      </c>
      <c r="B35" s="22" t="s">
        <v>320</v>
      </c>
      <c r="C35" s="20" t="s">
        <v>33</v>
      </c>
      <c r="D35" s="7"/>
      <c r="E35" s="13"/>
      <c r="F35" s="1"/>
    </row>
    <row r="36" spans="1:12" x14ac:dyDescent="0.2">
      <c r="A36" s="21" t="s">
        <v>301</v>
      </c>
      <c r="B36" s="22" t="s">
        <v>302</v>
      </c>
      <c r="C36" s="20" t="s">
        <v>33</v>
      </c>
      <c r="D36" s="7"/>
      <c r="E36" s="13"/>
      <c r="F36" s="1"/>
    </row>
    <row r="37" spans="1:12" x14ac:dyDescent="0.2">
      <c r="A37" s="21" t="s">
        <v>303</v>
      </c>
      <c r="B37" s="22" t="s">
        <v>304</v>
      </c>
      <c r="C37" s="20" t="s">
        <v>33</v>
      </c>
      <c r="D37" s="7"/>
      <c r="E37" s="13"/>
      <c r="F37" s="1"/>
    </row>
    <row r="38" spans="1:12" x14ac:dyDescent="0.2">
      <c r="A38" s="21" t="s">
        <v>359</v>
      </c>
      <c r="B38" s="22" t="s">
        <v>360</v>
      </c>
      <c r="C38" s="20" t="s">
        <v>33</v>
      </c>
      <c r="D38" s="7"/>
      <c r="E38" s="13"/>
      <c r="F38" s="1"/>
    </row>
    <row r="39" spans="1:12" x14ac:dyDescent="0.2">
      <c r="A39" s="21" t="s">
        <v>333</v>
      </c>
      <c r="B39" s="22" t="s">
        <v>334</v>
      </c>
      <c r="C39" s="20" t="s">
        <v>33</v>
      </c>
      <c r="D39" s="7"/>
      <c r="E39" s="13"/>
      <c r="F39" s="1"/>
    </row>
    <row r="40" spans="1:12" x14ac:dyDescent="0.2">
      <c r="A40" s="21" t="s">
        <v>54</v>
      </c>
      <c r="B40" s="22" t="s">
        <v>55</v>
      </c>
      <c r="C40" s="20" t="s">
        <v>56</v>
      </c>
      <c r="D40" s="6"/>
      <c r="E40" s="13"/>
    </row>
    <row r="41" spans="1:12" x14ac:dyDescent="0.2">
      <c r="A41" s="21" t="s">
        <v>81</v>
      </c>
      <c r="B41" s="22" t="s">
        <v>82</v>
      </c>
      <c r="C41" s="20" t="s">
        <v>56</v>
      </c>
      <c r="D41" s="6"/>
      <c r="E41" s="13"/>
      <c r="J41" s="1"/>
      <c r="K41" s="1"/>
      <c r="L41" s="1"/>
    </row>
    <row r="42" spans="1:12" x14ac:dyDescent="0.2">
      <c r="A42" s="21" t="s">
        <v>57</v>
      </c>
      <c r="B42" s="22" t="s">
        <v>58</v>
      </c>
      <c r="C42" s="20" t="s">
        <v>56</v>
      </c>
      <c r="D42" s="6"/>
      <c r="E42" s="13"/>
      <c r="J42" s="1"/>
      <c r="K42" s="1"/>
      <c r="L42" s="1"/>
    </row>
    <row r="43" spans="1:12" x14ac:dyDescent="0.2">
      <c r="A43" s="21" t="s">
        <v>59</v>
      </c>
      <c r="B43" s="22" t="s">
        <v>60</v>
      </c>
      <c r="C43" s="20" t="s">
        <v>56</v>
      </c>
      <c r="D43" s="6"/>
      <c r="E43" s="13"/>
      <c r="J43" s="1"/>
      <c r="K43" s="1"/>
      <c r="L43" s="1"/>
    </row>
    <row r="44" spans="1:12" x14ac:dyDescent="0.2">
      <c r="A44" s="21" t="s">
        <v>61</v>
      </c>
      <c r="B44" s="22" t="s">
        <v>3536</v>
      </c>
      <c r="C44" s="20" t="s">
        <v>56</v>
      </c>
      <c r="D44" s="6"/>
      <c r="E44" s="13"/>
      <c r="J44" s="1"/>
      <c r="K44" s="1"/>
      <c r="L44" s="1"/>
    </row>
    <row r="45" spans="1:12" x14ac:dyDescent="0.2">
      <c r="A45" s="21" t="s">
        <v>79</v>
      </c>
      <c r="B45" s="22" t="s">
        <v>80</v>
      </c>
      <c r="C45" s="20" t="s">
        <v>56</v>
      </c>
      <c r="D45" s="6"/>
      <c r="E45" s="13"/>
      <c r="J45" s="1"/>
      <c r="K45" s="1"/>
      <c r="L45" s="1"/>
    </row>
    <row r="46" spans="1:12" x14ac:dyDescent="0.2">
      <c r="A46" s="21" t="s">
        <v>119</v>
      </c>
      <c r="B46" s="22" t="s">
        <v>120</v>
      </c>
      <c r="C46" s="20" t="s">
        <v>56</v>
      </c>
      <c r="D46" s="6"/>
      <c r="E46" s="13"/>
      <c r="J46" s="1"/>
      <c r="K46" s="1"/>
      <c r="L46" s="1"/>
    </row>
    <row r="47" spans="1:12" x14ac:dyDescent="0.2">
      <c r="A47" s="21" t="s">
        <v>69</v>
      </c>
      <c r="B47" s="22" t="s">
        <v>70</v>
      </c>
      <c r="C47" s="20" t="s">
        <v>56</v>
      </c>
      <c r="D47" s="6"/>
      <c r="E47" s="13"/>
      <c r="J47" s="1"/>
      <c r="K47" s="1"/>
      <c r="L47" s="1"/>
    </row>
    <row r="48" spans="1:12" x14ac:dyDescent="0.2">
      <c r="A48" s="21" t="s">
        <v>63</v>
      </c>
      <c r="B48" s="22" t="s">
        <v>64</v>
      </c>
      <c r="C48" s="20" t="s">
        <v>56</v>
      </c>
      <c r="D48" s="6"/>
      <c r="E48" s="13"/>
      <c r="J48" s="1"/>
      <c r="K48" s="1"/>
      <c r="L48" s="1"/>
    </row>
    <row r="49" spans="1:12" x14ac:dyDescent="0.2">
      <c r="A49" s="21" t="s">
        <v>97</v>
      </c>
      <c r="B49" s="22" t="s">
        <v>98</v>
      </c>
      <c r="C49" s="20" t="s">
        <v>56</v>
      </c>
      <c r="D49" s="6"/>
      <c r="E49" s="13"/>
      <c r="J49" s="1"/>
      <c r="K49" s="1"/>
      <c r="L49" s="1"/>
    </row>
    <row r="50" spans="1:12" x14ac:dyDescent="0.2">
      <c r="A50" s="21" t="s">
        <v>75</v>
      </c>
      <c r="B50" s="22" t="s">
        <v>76</v>
      </c>
      <c r="C50" s="20" t="s">
        <v>56</v>
      </c>
      <c r="D50" s="6"/>
      <c r="E50" s="13"/>
      <c r="J50" s="1"/>
      <c r="K50" s="1"/>
      <c r="L50" s="1"/>
    </row>
    <row r="51" spans="1:12" x14ac:dyDescent="0.2">
      <c r="A51" s="21" t="s">
        <v>89</v>
      </c>
      <c r="B51" s="22" t="s">
        <v>90</v>
      </c>
      <c r="C51" s="20" t="s">
        <v>56</v>
      </c>
      <c r="D51" s="6"/>
      <c r="E51" s="13"/>
      <c r="J51" s="1"/>
      <c r="K51" s="1"/>
      <c r="L51" s="1"/>
    </row>
    <row r="52" spans="1:12" x14ac:dyDescent="0.2">
      <c r="A52" s="21" t="s">
        <v>91</v>
      </c>
      <c r="B52" s="22" t="s">
        <v>92</v>
      </c>
      <c r="C52" s="20" t="s">
        <v>56</v>
      </c>
      <c r="D52" s="6"/>
      <c r="E52" s="13"/>
      <c r="J52" s="1"/>
      <c r="K52" s="1"/>
      <c r="L52" s="1"/>
    </row>
    <row r="53" spans="1:12" x14ac:dyDescent="0.2">
      <c r="A53" s="21" t="s">
        <v>93</v>
      </c>
      <c r="B53" s="22" t="s">
        <v>94</v>
      </c>
      <c r="C53" s="20" t="s">
        <v>56</v>
      </c>
      <c r="D53" s="6"/>
      <c r="E53" s="13"/>
      <c r="J53" s="1"/>
      <c r="K53" s="1"/>
      <c r="L53" s="1"/>
    </row>
    <row r="54" spans="1:12" x14ac:dyDescent="0.2">
      <c r="A54" s="21" t="s">
        <v>121</v>
      </c>
      <c r="B54" s="22" t="s">
        <v>122</v>
      </c>
      <c r="C54" s="20" t="s">
        <v>56</v>
      </c>
      <c r="D54" s="6"/>
      <c r="E54" s="13"/>
      <c r="J54" s="1"/>
      <c r="K54" s="1"/>
      <c r="L54" s="1"/>
    </row>
    <row r="55" spans="1:12" x14ac:dyDescent="0.2">
      <c r="A55" s="21" t="s">
        <v>65</v>
      </c>
      <c r="B55" s="22" t="s">
        <v>66</v>
      </c>
      <c r="C55" s="20" t="s">
        <v>56</v>
      </c>
      <c r="D55" s="6"/>
      <c r="E55" s="13"/>
      <c r="J55" s="1"/>
      <c r="K55" s="1"/>
      <c r="L55" s="1"/>
    </row>
    <row r="56" spans="1:12" x14ac:dyDescent="0.2">
      <c r="A56" s="21" t="s">
        <v>129</v>
      </c>
      <c r="B56" s="22" t="s">
        <v>130</v>
      </c>
      <c r="C56" s="20" t="s">
        <v>56</v>
      </c>
      <c r="D56" s="6"/>
      <c r="E56" s="13"/>
      <c r="J56" s="1"/>
      <c r="K56" s="1"/>
      <c r="L56" s="1"/>
    </row>
    <row r="57" spans="1:12" x14ac:dyDescent="0.2">
      <c r="A57" s="21" t="s">
        <v>101</v>
      </c>
      <c r="B57" s="22" t="s">
        <v>102</v>
      </c>
      <c r="C57" s="20" t="s">
        <v>56</v>
      </c>
      <c r="D57" s="6"/>
      <c r="E57" s="13"/>
      <c r="J57" s="1"/>
      <c r="K57" s="1"/>
      <c r="L57" s="1"/>
    </row>
    <row r="58" spans="1:12" x14ac:dyDescent="0.2">
      <c r="A58" s="21" t="s">
        <v>83</v>
      </c>
      <c r="B58" s="22" t="s">
        <v>84</v>
      </c>
      <c r="C58" s="20" t="s">
        <v>56</v>
      </c>
      <c r="D58" s="6"/>
      <c r="E58" s="13"/>
      <c r="J58" s="1"/>
      <c r="K58" s="1"/>
      <c r="L58" s="1"/>
    </row>
    <row r="59" spans="1:12" x14ac:dyDescent="0.2">
      <c r="A59" s="21" t="s">
        <v>85</v>
      </c>
      <c r="B59" s="22" t="s">
        <v>86</v>
      </c>
      <c r="C59" s="20" t="s">
        <v>56</v>
      </c>
      <c r="D59" s="6"/>
      <c r="E59" s="13"/>
      <c r="J59" s="1"/>
      <c r="K59" s="1"/>
      <c r="L59" s="1"/>
    </row>
    <row r="60" spans="1:12" x14ac:dyDescent="0.2">
      <c r="A60" s="21" t="s">
        <v>103</v>
      </c>
      <c r="B60" s="22" t="s">
        <v>104</v>
      </c>
      <c r="C60" s="20" t="s">
        <v>56</v>
      </c>
      <c r="D60" s="6"/>
      <c r="E60" s="13"/>
      <c r="J60" s="1"/>
      <c r="K60" s="1"/>
      <c r="L60" s="1"/>
    </row>
    <row r="61" spans="1:12" x14ac:dyDescent="0.2">
      <c r="A61" s="21" t="s">
        <v>105</v>
      </c>
      <c r="B61" s="22" t="s">
        <v>106</v>
      </c>
      <c r="C61" s="20" t="s">
        <v>56</v>
      </c>
      <c r="D61" s="6"/>
      <c r="E61" s="13"/>
      <c r="J61" s="1"/>
      <c r="K61" s="1"/>
      <c r="L61" s="1"/>
    </row>
    <row r="62" spans="1:12" x14ac:dyDescent="0.2">
      <c r="A62" s="21" t="s">
        <v>67</v>
      </c>
      <c r="B62" s="22" t="s">
        <v>68</v>
      </c>
      <c r="C62" s="20" t="s">
        <v>56</v>
      </c>
      <c r="D62" s="6"/>
      <c r="E62" s="13"/>
      <c r="J62" s="1"/>
      <c r="K62" s="1"/>
      <c r="L62" s="1"/>
    </row>
    <row r="63" spans="1:12" x14ac:dyDescent="0.2">
      <c r="A63" s="21" t="s">
        <v>107</v>
      </c>
      <c r="B63" s="22" t="s">
        <v>108</v>
      </c>
      <c r="C63" s="20" t="s">
        <v>56</v>
      </c>
      <c r="D63" s="6"/>
      <c r="E63" s="13"/>
    </row>
    <row r="64" spans="1:12" x14ac:dyDescent="0.2">
      <c r="A64" s="21" t="s">
        <v>87</v>
      </c>
      <c r="B64" s="22" t="s">
        <v>88</v>
      </c>
      <c r="C64" s="20" t="s">
        <v>56</v>
      </c>
      <c r="D64" s="6"/>
      <c r="E64" s="13"/>
      <c r="J64" s="1"/>
      <c r="K64" s="1"/>
      <c r="L64" s="1"/>
    </row>
    <row r="65" spans="1:12" x14ac:dyDescent="0.2">
      <c r="A65" s="21" t="s">
        <v>73</v>
      </c>
      <c r="B65" s="22" t="s">
        <v>74</v>
      </c>
      <c r="C65" s="20" t="s">
        <v>56</v>
      </c>
      <c r="D65" s="6"/>
      <c r="E65" s="13"/>
      <c r="J65" s="1"/>
      <c r="K65" s="1"/>
      <c r="L65" s="1"/>
    </row>
    <row r="66" spans="1:12" x14ac:dyDescent="0.2">
      <c r="A66" s="21" t="s">
        <v>109</v>
      </c>
      <c r="B66" s="22" t="s">
        <v>110</v>
      </c>
      <c r="C66" s="20" t="s">
        <v>56</v>
      </c>
      <c r="D66" s="6"/>
      <c r="E66" s="13"/>
      <c r="J66" s="1"/>
      <c r="K66" s="1"/>
      <c r="L66" s="1"/>
    </row>
    <row r="67" spans="1:12" x14ac:dyDescent="0.2">
      <c r="A67" s="21" t="s">
        <v>379</v>
      </c>
      <c r="B67" s="22" t="s">
        <v>380</v>
      </c>
      <c r="C67" s="20" t="s">
        <v>56</v>
      </c>
      <c r="D67" s="6"/>
      <c r="E67" s="13"/>
      <c r="J67" s="1"/>
      <c r="K67" s="1"/>
      <c r="L67" s="1"/>
    </row>
    <row r="68" spans="1:12" x14ac:dyDescent="0.2">
      <c r="A68" s="21" t="s">
        <v>383</v>
      </c>
      <c r="B68" s="22" t="s">
        <v>384</v>
      </c>
      <c r="C68" s="20" t="s">
        <v>56</v>
      </c>
      <c r="D68" s="6"/>
      <c r="E68" s="13"/>
      <c r="J68" s="1"/>
      <c r="K68" s="1"/>
      <c r="L68" s="1"/>
    </row>
    <row r="69" spans="1:12" x14ac:dyDescent="0.2">
      <c r="A69" s="21" t="s">
        <v>115</v>
      </c>
      <c r="B69" s="22" t="s">
        <v>116</v>
      </c>
      <c r="C69" s="20" t="s">
        <v>56</v>
      </c>
      <c r="D69" s="6"/>
      <c r="E69" s="13"/>
      <c r="J69" s="1"/>
      <c r="K69" s="1"/>
      <c r="L69" s="1"/>
    </row>
    <row r="70" spans="1:12" x14ac:dyDescent="0.2">
      <c r="A70" s="21" t="s">
        <v>381</v>
      </c>
      <c r="B70" s="22" t="s">
        <v>382</v>
      </c>
      <c r="C70" s="20" t="s">
        <v>56</v>
      </c>
      <c r="D70" s="6"/>
      <c r="E70" s="13"/>
      <c r="J70" s="1"/>
      <c r="K70" s="1"/>
      <c r="L70" s="1"/>
    </row>
    <row r="71" spans="1:12" x14ac:dyDescent="0.2">
      <c r="A71" s="21" t="s">
        <v>117</v>
      </c>
      <c r="B71" s="22" t="s">
        <v>118</v>
      </c>
      <c r="C71" s="20" t="s">
        <v>56</v>
      </c>
      <c r="D71" s="6"/>
      <c r="E71" s="13"/>
      <c r="J71" s="1"/>
      <c r="K71" s="1"/>
      <c r="L71" s="1"/>
    </row>
    <row r="72" spans="1:12" x14ac:dyDescent="0.2">
      <c r="A72" s="21" t="s">
        <v>385</v>
      </c>
      <c r="B72" s="22" t="s">
        <v>386</v>
      </c>
      <c r="C72" s="20" t="s">
        <v>56</v>
      </c>
      <c r="D72" s="6"/>
      <c r="E72" s="13"/>
      <c r="J72" s="1"/>
      <c r="K72" s="1"/>
      <c r="L72" s="1"/>
    </row>
    <row r="73" spans="1:12" x14ac:dyDescent="0.2">
      <c r="A73" s="21" t="s">
        <v>95</v>
      </c>
      <c r="B73" s="22" t="s">
        <v>96</v>
      </c>
      <c r="C73" s="20" t="s">
        <v>56</v>
      </c>
      <c r="D73" s="6"/>
      <c r="E73" s="13"/>
      <c r="J73" s="1"/>
      <c r="K73" s="1"/>
      <c r="L73" s="1"/>
    </row>
    <row r="74" spans="1:12" x14ac:dyDescent="0.2">
      <c r="A74" s="21" t="s">
        <v>387</v>
      </c>
      <c r="B74" s="22" t="s">
        <v>388</v>
      </c>
      <c r="C74" s="20" t="s">
        <v>56</v>
      </c>
      <c r="D74" s="6"/>
      <c r="E74" s="13"/>
      <c r="J74" s="1"/>
      <c r="K74" s="1"/>
      <c r="L74" s="1"/>
    </row>
    <row r="75" spans="1:12" x14ac:dyDescent="0.2">
      <c r="A75" s="21" t="s">
        <v>77</v>
      </c>
      <c r="B75" s="22" t="s">
        <v>78</v>
      </c>
      <c r="C75" s="20" t="s">
        <v>56</v>
      </c>
      <c r="D75" s="6"/>
      <c r="E75" s="13"/>
      <c r="J75" s="1"/>
      <c r="K75" s="1"/>
      <c r="L75" s="1"/>
    </row>
    <row r="76" spans="1:12" x14ac:dyDescent="0.2">
      <c r="A76" s="21" t="s">
        <v>123</v>
      </c>
      <c r="B76" s="22" t="s">
        <v>124</v>
      </c>
      <c r="C76" s="20" t="s">
        <v>56</v>
      </c>
      <c r="D76" s="6"/>
      <c r="E76" s="13"/>
      <c r="J76" s="1"/>
      <c r="K76" s="1"/>
      <c r="L76" s="1"/>
    </row>
    <row r="77" spans="1:12" x14ac:dyDescent="0.2">
      <c r="A77" s="21" t="s">
        <v>71</v>
      </c>
      <c r="B77" s="22" t="s">
        <v>72</v>
      </c>
      <c r="C77" s="20" t="s">
        <v>56</v>
      </c>
      <c r="D77" s="6"/>
      <c r="E77" s="13"/>
      <c r="J77" s="1"/>
      <c r="K77" s="1"/>
      <c r="L77" s="1"/>
    </row>
    <row r="78" spans="1:12" x14ac:dyDescent="0.2">
      <c r="A78" s="21" t="s">
        <v>125</v>
      </c>
      <c r="B78" s="22" t="s">
        <v>126</v>
      </c>
      <c r="C78" s="20" t="s">
        <v>56</v>
      </c>
      <c r="D78" s="6"/>
      <c r="E78" s="13"/>
      <c r="J78" s="1"/>
      <c r="K78" s="1"/>
      <c r="L78" s="1"/>
    </row>
    <row r="79" spans="1:12" x14ac:dyDescent="0.2">
      <c r="A79" s="21" t="s">
        <v>127</v>
      </c>
      <c r="B79" s="22" t="s">
        <v>128</v>
      </c>
      <c r="C79" s="20" t="s">
        <v>56</v>
      </c>
      <c r="D79" s="6"/>
      <c r="E79" s="13"/>
      <c r="J79" s="1"/>
      <c r="K79" s="1"/>
      <c r="L79" s="1"/>
    </row>
    <row r="80" spans="1:12" x14ac:dyDescent="0.2">
      <c r="A80" s="21" t="s">
        <v>131</v>
      </c>
      <c r="B80" s="22" t="s">
        <v>132</v>
      </c>
      <c r="C80" s="20" t="s">
        <v>56</v>
      </c>
      <c r="D80" s="6"/>
      <c r="E80" s="13"/>
      <c r="J80" s="1"/>
      <c r="K80" s="1"/>
      <c r="L80" s="1"/>
    </row>
    <row r="81" spans="1:13" x14ac:dyDescent="0.2">
      <c r="A81" s="21" t="s">
        <v>133</v>
      </c>
      <c r="B81" s="22" t="s">
        <v>134</v>
      </c>
      <c r="C81" s="20" t="s">
        <v>56</v>
      </c>
      <c r="D81" s="6"/>
      <c r="E81" s="13"/>
      <c r="J81" s="1"/>
      <c r="K81" s="1"/>
      <c r="L81" s="1"/>
    </row>
    <row r="82" spans="1:13" x14ac:dyDescent="0.2">
      <c r="A82" s="21" t="s">
        <v>135</v>
      </c>
      <c r="B82" s="22" t="s">
        <v>136</v>
      </c>
      <c r="C82" s="20" t="s">
        <v>56</v>
      </c>
      <c r="D82" s="6"/>
      <c r="E82" s="13"/>
      <c r="J82" s="1"/>
      <c r="K82" s="1"/>
      <c r="L82" s="1"/>
    </row>
    <row r="83" spans="1:13" x14ac:dyDescent="0.2">
      <c r="A83" s="21" t="s">
        <v>393</v>
      </c>
      <c r="B83" s="22" t="s">
        <v>394</v>
      </c>
      <c r="C83" s="20" t="s">
        <v>56</v>
      </c>
      <c r="D83" s="6"/>
      <c r="E83" s="13"/>
      <c r="J83" s="1"/>
      <c r="K83" s="1"/>
      <c r="L83" s="1"/>
    </row>
    <row r="84" spans="1:13" x14ac:dyDescent="0.2">
      <c r="A84" s="21" t="s">
        <v>512</v>
      </c>
      <c r="B84" s="22" t="s">
        <v>513</v>
      </c>
      <c r="C84" s="20" t="s">
        <v>56</v>
      </c>
      <c r="D84" s="7"/>
      <c r="E84" s="13"/>
      <c r="F84" s="1"/>
      <c r="J84" s="1"/>
      <c r="K84" s="1"/>
      <c r="L84" s="1"/>
    </row>
    <row r="85" spans="1:13" x14ac:dyDescent="0.2">
      <c r="A85" s="21" t="s">
        <v>399</v>
      </c>
      <c r="B85" s="22" t="s">
        <v>400</v>
      </c>
      <c r="C85" s="20" t="s">
        <v>56</v>
      </c>
      <c r="D85" s="6"/>
      <c r="E85" s="13"/>
      <c r="J85" s="1"/>
      <c r="K85" s="1"/>
      <c r="L85" s="1"/>
      <c r="M85" s="1"/>
    </row>
    <row r="86" spans="1:13" x14ac:dyDescent="0.2">
      <c r="A86" s="21" t="s">
        <v>401</v>
      </c>
      <c r="B86" s="22" t="s">
        <v>402</v>
      </c>
      <c r="C86" s="20" t="s">
        <v>56</v>
      </c>
      <c r="D86" s="6"/>
      <c r="E86" s="13"/>
      <c r="J86" s="1"/>
      <c r="K86" s="1"/>
      <c r="L86" s="1"/>
      <c r="M86" s="1"/>
    </row>
    <row r="87" spans="1:13" x14ac:dyDescent="0.2">
      <c r="A87" s="21" t="s">
        <v>403</v>
      </c>
      <c r="B87" s="22" t="s">
        <v>404</v>
      </c>
      <c r="C87" s="20" t="s">
        <v>56</v>
      </c>
      <c r="D87" s="6"/>
      <c r="E87" s="13"/>
      <c r="J87" s="1"/>
      <c r="K87" s="1"/>
      <c r="L87" s="1"/>
      <c r="M87" s="1"/>
    </row>
    <row r="88" spans="1:13" x14ac:dyDescent="0.2">
      <c r="A88" s="21" t="s">
        <v>405</v>
      </c>
      <c r="B88" s="22" t="s">
        <v>406</v>
      </c>
      <c r="C88" s="20" t="s">
        <v>56</v>
      </c>
      <c r="D88" s="6"/>
      <c r="E88" s="13"/>
      <c r="J88" s="1"/>
      <c r="K88" s="1"/>
      <c r="L88" s="1"/>
      <c r="M88" s="1"/>
    </row>
    <row r="89" spans="1:13" x14ac:dyDescent="0.2">
      <c r="A89" s="21" t="s">
        <v>417</v>
      </c>
      <c r="B89" s="22" t="s">
        <v>418</v>
      </c>
      <c r="C89" s="20" t="s">
        <v>56</v>
      </c>
      <c r="D89" s="6"/>
      <c r="E89" s="13"/>
      <c r="J89" s="1"/>
      <c r="K89" s="1"/>
      <c r="L89" s="1"/>
      <c r="M89" s="1"/>
    </row>
    <row r="90" spans="1:13" x14ac:dyDescent="0.2">
      <c r="A90" s="21" t="s">
        <v>419</v>
      </c>
      <c r="B90" s="22" t="s">
        <v>420</v>
      </c>
      <c r="C90" s="20" t="s">
        <v>56</v>
      </c>
      <c r="D90" s="6"/>
      <c r="E90" s="13"/>
      <c r="J90" s="1"/>
      <c r="K90" s="1"/>
      <c r="L90" s="1"/>
      <c r="M90" s="1"/>
    </row>
    <row r="91" spans="1:13" x14ac:dyDescent="0.2">
      <c r="A91" s="21" t="s">
        <v>421</v>
      </c>
      <c r="B91" s="22" t="s">
        <v>422</v>
      </c>
      <c r="C91" s="20" t="s">
        <v>56</v>
      </c>
      <c r="D91" s="6"/>
      <c r="E91" s="13"/>
    </row>
    <row r="92" spans="1:13" x14ac:dyDescent="0.2">
      <c r="A92" s="21" t="s">
        <v>423</v>
      </c>
      <c r="B92" s="22" t="s">
        <v>424</v>
      </c>
      <c r="C92" s="20" t="s">
        <v>56</v>
      </c>
      <c r="D92" s="6"/>
      <c r="E92" s="13"/>
      <c r="J92" s="1"/>
      <c r="K92" s="1"/>
      <c r="L92" s="1"/>
      <c r="M92" s="1"/>
    </row>
    <row r="93" spans="1:13" x14ac:dyDescent="0.2">
      <c r="A93" s="21" t="s">
        <v>425</v>
      </c>
      <c r="B93" s="22" t="s">
        <v>426</v>
      </c>
      <c r="C93" s="20" t="s">
        <v>56</v>
      </c>
      <c r="D93" s="6"/>
      <c r="E93" s="13"/>
      <c r="J93" s="1"/>
      <c r="K93" s="1"/>
      <c r="L93" s="1"/>
      <c r="M93" s="1"/>
    </row>
    <row r="94" spans="1:13" x14ac:dyDescent="0.2">
      <c r="A94" s="21" t="s">
        <v>506</v>
      </c>
      <c r="B94" s="22" t="s">
        <v>507</v>
      </c>
      <c r="C94" s="20" t="s">
        <v>56</v>
      </c>
      <c r="D94" s="7"/>
      <c r="E94" s="13"/>
      <c r="F94" s="1"/>
      <c r="J94" s="1"/>
      <c r="K94" s="1"/>
      <c r="L94" s="1"/>
      <c r="M94" s="1"/>
    </row>
    <row r="95" spans="1:13" x14ac:dyDescent="0.2">
      <c r="A95" s="21" t="s">
        <v>475</v>
      </c>
      <c r="B95" s="22" t="s">
        <v>476</v>
      </c>
      <c r="C95" s="20" t="s">
        <v>56</v>
      </c>
      <c r="D95" s="7"/>
      <c r="E95" s="13"/>
      <c r="J95" s="1"/>
      <c r="K95" s="1"/>
      <c r="L95" s="1"/>
      <c r="M95" s="1"/>
    </row>
    <row r="96" spans="1:13" x14ac:dyDescent="0.2">
      <c r="A96" s="21" t="s">
        <v>477</v>
      </c>
      <c r="B96" s="22" t="s">
        <v>478</v>
      </c>
      <c r="C96" s="20" t="s">
        <v>56</v>
      </c>
      <c r="D96" s="7"/>
      <c r="E96" s="13"/>
      <c r="F96" s="1"/>
      <c r="J96" s="1"/>
      <c r="K96" s="1"/>
      <c r="L96" s="1"/>
      <c r="M96" s="1"/>
    </row>
    <row r="97" spans="1:13" x14ac:dyDescent="0.2">
      <c r="A97" s="21" t="s">
        <v>504</v>
      </c>
      <c r="B97" s="22" t="s">
        <v>505</v>
      </c>
      <c r="C97" s="20" t="s">
        <v>56</v>
      </c>
      <c r="D97" s="7"/>
      <c r="E97" s="13"/>
      <c r="F97" s="1"/>
      <c r="J97" s="1"/>
      <c r="K97" s="1"/>
      <c r="L97" s="1"/>
      <c r="M97" s="1"/>
    </row>
    <row r="98" spans="1:13" x14ac:dyDescent="0.2">
      <c r="A98" s="21" t="s">
        <v>508</v>
      </c>
      <c r="B98" s="22" t="s">
        <v>509</v>
      </c>
      <c r="C98" s="20" t="s">
        <v>56</v>
      </c>
      <c r="D98" s="7"/>
      <c r="E98" s="13"/>
      <c r="F98" s="1"/>
      <c r="J98" s="1"/>
      <c r="K98" s="1"/>
      <c r="L98" s="1"/>
      <c r="M98" s="1"/>
    </row>
    <row r="99" spans="1:13" x14ac:dyDescent="0.2">
      <c r="A99" s="21" t="s">
        <v>510</v>
      </c>
      <c r="B99" s="22" t="s">
        <v>511</v>
      </c>
      <c r="C99" s="20" t="s">
        <v>56</v>
      </c>
      <c r="D99" s="7"/>
      <c r="E99" s="13"/>
      <c r="F99" s="1"/>
      <c r="J99" s="1"/>
      <c r="K99" s="1"/>
      <c r="L99" s="1"/>
      <c r="M99" s="1"/>
    </row>
    <row r="100" spans="1:13" x14ac:dyDescent="0.2">
      <c r="A100" s="21" t="s">
        <v>528</v>
      </c>
      <c r="B100" s="22" t="s">
        <v>529</v>
      </c>
      <c r="C100" s="20" t="s">
        <v>56</v>
      </c>
      <c r="D100" s="7"/>
      <c r="E100" s="13"/>
      <c r="F100" s="1"/>
      <c r="J100" s="1"/>
      <c r="K100" s="1"/>
      <c r="L100" s="1"/>
      <c r="M100" s="1"/>
    </row>
    <row r="101" spans="1:13" x14ac:dyDescent="0.2">
      <c r="A101" s="21" t="s">
        <v>548</v>
      </c>
      <c r="B101" s="22" t="s">
        <v>549</v>
      </c>
      <c r="C101" s="20" t="s">
        <v>56</v>
      </c>
      <c r="D101" s="7"/>
      <c r="E101" s="13"/>
      <c r="F101" s="1"/>
      <c r="M101" s="1"/>
    </row>
    <row r="102" spans="1:13" x14ac:dyDescent="0.2">
      <c r="A102" s="21" t="s">
        <v>546</v>
      </c>
      <c r="B102" s="22" t="s">
        <v>547</v>
      </c>
      <c r="C102" s="20" t="s">
        <v>56</v>
      </c>
      <c r="D102" s="7"/>
      <c r="E102" s="13"/>
      <c r="F102" s="1"/>
      <c r="J102" s="1"/>
      <c r="K102" s="1"/>
      <c r="L102" s="1"/>
      <c r="M102" s="1"/>
    </row>
    <row r="103" spans="1:13" x14ac:dyDescent="0.2">
      <c r="A103" s="21" t="s">
        <v>550</v>
      </c>
      <c r="B103" s="22" t="s">
        <v>551</v>
      </c>
      <c r="C103" s="20" t="s">
        <v>56</v>
      </c>
      <c r="D103" s="7"/>
      <c r="E103" s="13"/>
      <c r="F103" s="1"/>
      <c r="J103" s="1"/>
      <c r="K103" s="1"/>
      <c r="L103" s="1"/>
      <c r="M103" s="1"/>
    </row>
    <row r="104" spans="1:13" x14ac:dyDescent="0.2">
      <c r="A104" s="21" t="s">
        <v>479</v>
      </c>
      <c r="B104" s="22" t="s">
        <v>480</v>
      </c>
      <c r="C104" s="20" t="s">
        <v>56</v>
      </c>
      <c r="D104" s="7"/>
      <c r="E104" s="13"/>
      <c r="F104" s="1"/>
      <c r="J104" s="1"/>
      <c r="K104" s="1"/>
      <c r="L104" s="1"/>
      <c r="M104" s="1"/>
    </row>
    <row r="105" spans="1:13" x14ac:dyDescent="0.2">
      <c r="A105" s="38" t="s">
        <v>395</v>
      </c>
      <c r="B105" s="22" t="s">
        <v>396</v>
      </c>
      <c r="C105" s="20" t="s">
        <v>56</v>
      </c>
      <c r="D105" s="7"/>
      <c r="E105" s="13"/>
      <c r="F105" s="1"/>
      <c r="J105" s="1"/>
      <c r="K105" s="1"/>
      <c r="L105" s="1"/>
      <c r="M105" s="1"/>
    </row>
    <row r="106" spans="1:13" x14ac:dyDescent="0.2">
      <c r="A106" s="21" t="s">
        <v>293</v>
      </c>
      <c r="B106" s="22" t="s">
        <v>294</v>
      </c>
      <c r="C106" s="20" t="s">
        <v>3531</v>
      </c>
      <c r="D106" s="7"/>
      <c r="E106" s="13"/>
      <c r="F106" s="1"/>
      <c r="J106" s="1"/>
      <c r="K106" s="1"/>
      <c r="L106" s="1"/>
      <c r="M106" s="1"/>
    </row>
    <row r="107" spans="1:13" x14ac:dyDescent="0.2">
      <c r="A107" s="21" t="s">
        <v>339</v>
      </c>
      <c r="B107" s="22" t="s">
        <v>340</v>
      </c>
      <c r="C107" s="20" t="s">
        <v>56</v>
      </c>
      <c r="D107" s="7"/>
      <c r="E107" s="13"/>
      <c r="F107" s="1"/>
      <c r="J107" s="1"/>
      <c r="K107" s="1"/>
      <c r="L107" s="1"/>
      <c r="M107" s="1"/>
    </row>
    <row r="108" spans="1:13" x14ac:dyDescent="0.2">
      <c r="A108" s="21" t="s">
        <v>323</v>
      </c>
      <c r="B108" s="22" t="s">
        <v>324</v>
      </c>
      <c r="C108" s="20" t="s">
        <v>3531</v>
      </c>
      <c r="D108" s="7"/>
      <c r="E108" s="13"/>
      <c r="F108" s="1"/>
      <c r="J108" s="1"/>
      <c r="K108" s="1"/>
      <c r="L108" s="1"/>
      <c r="M108" s="1"/>
    </row>
    <row r="109" spans="1:13" x14ac:dyDescent="0.2">
      <c r="A109" s="21" t="s">
        <v>313</v>
      </c>
      <c r="B109" s="22" t="s">
        <v>314</v>
      </c>
      <c r="C109" s="20" t="s">
        <v>3531</v>
      </c>
      <c r="D109" s="7"/>
      <c r="E109" s="13"/>
      <c r="F109" s="1"/>
      <c r="J109" s="1"/>
      <c r="K109" s="1"/>
      <c r="L109" s="1"/>
      <c r="M109" s="1"/>
    </row>
    <row r="110" spans="1:13" x14ac:dyDescent="0.2">
      <c r="A110" s="21" t="s">
        <v>137</v>
      </c>
      <c r="B110" s="22" t="s">
        <v>138</v>
      </c>
      <c r="C110" s="20" t="s">
        <v>139</v>
      </c>
      <c r="D110" s="7"/>
      <c r="E110" s="13"/>
      <c r="J110" s="1"/>
      <c r="K110" s="1"/>
      <c r="L110" s="1"/>
      <c r="M110" s="1"/>
    </row>
    <row r="111" spans="1:13" x14ac:dyDescent="0.2">
      <c r="A111" s="21" t="s">
        <v>140</v>
      </c>
      <c r="B111" s="22" t="s">
        <v>141</v>
      </c>
      <c r="C111" s="20" t="s">
        <v>139</v>
      </c>
      <c r="D111" s="7"/>
      <c r="E111" s="13"/>
      <c r="J111" s="1"/>
      <c r="K111" s="1"/>
      <c r="L111" s="1"/>
      <c r="M111" s="1"/>
    </row>
    <row r="112" spans="1:13" x14ac:dyDescent="0.2">
      <c r="A112" s="21" t="s">
        <v>152</v>
      </c>
      <c r="B112" s="22" t="s">
        <v>153</v>
      </c>
      <c r="C112" s="20" t="s">
        <v>139</v>
      </c>
      <c r="D112" s="7"/>
      <c r="E112" s="13"/>
      <c r="J112" s="1"/>
      <c r="K112" s="1"/>
      <c r="L112" s="1"/>
    </row>
    <row r="113" spans="1:15" x14ac:dyDescent="0.2">
      <c r="A113" s="21" t="s">
        <v>144</v>
      </c>
      <c r="B113" s="22" t="s">
        <v>145</v>
      </c>
      <c r="C113" s="20" t="s">
        <v>139</v>
      </c>
      <c r="D113" s="7"/>
      <c r="E113" s="13"/>
      <c r="J113" s="1"/>
      <c r="K113" s="1"/>
      <c r="L113" s="1"/>
      <c r="M113" s="1"/>
    </row>
    <row r="114" spans="1:15" x14ac:dyDescent="0.2">
      <c r="A114" s="21" t="s">
        <v>389</v>
      </c>
      <c r="B114" s="22" t="s">
        <v>390</v>
      </c>
      <c r="C114" s="20" t="s">
        <v>139</v>
      </c>
      <c r="D114" s="7"/>
      <c r="E114" s="13"/>
      <c r="J114" s="1"/>
      <c r="K114" s="1"/>
      <c r="L114" s="1"/>
      <c r="M114" s="1"/>
    </row>
    <row r="115" spans="1:15" x14ac:dyDescent="0.2">
      <c r="A115" s="21" t="s">
        <v>148</v>
      </c>
      <c r="B115" s="22" t="s">
        <v>149</v>
      </c>
      <c r="C115" s="20" t="s">
        <v>139</v>
      </c>
      <c r="D115" s="7"/>
      <c r="E115" s="13"/>
    </row>
    <row r="116" spans="1:15" x14ac:dyDescent="0.2">
      <c r="A116" s="21" t="s">
        <v>150</v>
      </c>
      <c r="B116" s="22" t="s">
        <v>151</v>
      </c>
      <c r="C116" s="20" t="s">
        <v>139</v>
      </c>
      <c r="D116" s="7"/>
      <c r="E116" s="13"/>
    </row>
    <row r="117" spans="1:15" x14ac:dyDescent="0.2">
      <c r="A117" s="21" t="s">
        <v>142</v>
      </c>
      <c r="B117" s="22" t="s">
        <v>143</v>
      </c>
      <c r="C117" s="20" t="s">
        <v>139</v>
      </c>
      <c r="D117" s="7"/>
      <c r="E117" s="13"/>
    </row>
    <row r="118" spans="1:15" x14ac:dyDescent="0.2">
      <c r="A118" s="21" t="s">
        <v>146</v>
      </c>
      <c r="B118" s="22" t="s">
        <v>147</v>
      </c>
      <c r="C118" s="20" t="s">
        <v>139</v>
      </c>
      <c r="D118" s="7"/>
      <c r="E118" s="13"/>
    </row>
    <row r="119" spans="1:15" x14ac:dyDescent="0.2">
      <c r="A119" s="21" t="s">
        <v>427</v>
      </c>
      <c r="B119" s="22" t="s">
        <v>428</v>
      </c>
      <c r="C119" s="20" t="s">
        <v>139</v>
      </c>
      <c r="D119" s="7"/>
      <c r="E119" s="13"/>
      <c r="F119" s="1"/>
    </row>
    <row r="120" spans="1:15" x14ac:dyDescent="0.2">
      <c r="A120" s="21" t="s">
        <v>445</v>
      </c>
      <c r="B120" s="22" t="s">
        <v>446</v>
      </c>
      <c r="C120" s="20" t="s">
        <v>139</v>
      </c>
      <c r="D120" s="7"/>
      <c r="E120" s="13"/>
      <c r="F120" s="1"/>
    </row>
    <row r="121" spans="1:15" x14ac:dyDescent="0.2">
      <c r="A121" s="21" t="s">
        <v>463</v>
      </c>
      <c r="B121" s="22" t="s">
        <v>464</v>
      </c>
      <c r="C121" s="20" t="s">
        <v>139</v>
      </c>
      <c r="D121" s="7"/>
      <c r="E121" s="13"/>
      <c r="F121" s="1"/>
      <c r="K121" s="1"/>
      <c r="L121" s="1"/>
      <c r="M121" s="1"/>
      <c r="N121" s="1"/>
    </row>
    <row r="122" spans="1:15" x14ac:dyDescent="0.2">
      <c r="A122" s="21" t="s">
        <v>465</v>
      </c>
      <c r="B122" s="22" t="s">
        <v>466</v>
      </c>
      <c r="C122" s="20" t="s">
        <v>139</v>
      </c>
      <c r="D122" s="7"/>
      <c r="E122" s="13"/>
      <c r="F122" s="1"/>
      <c r="K122" s="1"/>
      <c r="L122" s="1"/>
      <c r="M122" s="1"/>
      <c r="N122" s="1"/>
    </row>
    <row r="123" spans="1:15" x14ac:dyDescent="0.2">
      <c r="A123" s="21" t="s">
        <v>613</v>
      </c>
      <c r="B123" s="22" t="s">
        <v>3936</v>
      </c>
      <c r="C123" s="20" t="s">
        <v>139</v>
      </c>
      <c r="D123" s="7"/>
      <c r="E123" s="13"/>
      <c r="F123" s="1"/>
      <c r="K123" s="1"/>
      <c r="L123" s="1"/>
      <c r="M123" s="1"/>
      <c r="N123" s="1"/>
    </row>
    <row r="124" spans="1:15" x14ac:dyDescent="0.2">
      <c r="A124" s="21" t="s">
        <v>467</v>
      </c>
      <c r="B124" s="22" t="s">
        <v>468</v>
      </c>
      <c r="C124" s="20" t="s">
        <v>139</v>
      </c>
      <c r="D124" s="7"/>
      <c r="E124" s="13"/>
      <c r="F124" s="1"/>
      <c r="K124" s="1"/>
      <c r="L124" s="1"/>
      <c r="M124" s="1"/>
      <c r="N124" s="1"/>
    </row>
    <row r="125" spans="1:15" x14ac:dyDescent="0.2">
      <c r="A125" s="21" t="s">
        <v>481</v>
      </c>
      <c r="B125" s="22" t="s">
        <v>482</v>
      </c>
      <c r="C125" s="20" t="s">
        <v>139</v>
      </c>
      <c r="D125" s="7"/>
      <c r="E125" s="13"/>
      <c r="F125" s="1"/>
      <c r="K125" s="1"/>
      <c r="L125" s="1"/>
      <c r="M125" s="1"/>
      <c r="N125" s="1"/>
    </row>
    <row r="126" spans="1:15" x14ac:dyDescent="0.2">
      <c r="A126" s="21" t="s">
        <v>483</v>
      </c>
      <c r="B126" s="22" t="s">
        <v>484</v>
      </c>
      <c r="C126" s="20" t="s">
        <v>139</v>
      </c>
      <c r="D126" s="7"/>
      <c r="E126" s="13"/>
      <c r="F126" s="1"/>
      <c r="K126" s="1"/>
      <c r="L126" s="1"/>
      <c r="M126" s="1"/>
      <c r="O126" s="1"/>
    </row>
    <row r="127" spans="1:15" x14ac:dyDescent="0.2">
      <c r="A127" s="21" t="s">
        <v>154</v>
      </c>
      <c r="B127" s="22" t="s">
        <v>155</v>
      </c>
      <c r="C127" s="20" t="s">
        <v>156</v>
      </c>
      <c r="D127" s="7"/>
      <c r="E127" s="13"/>
      <c r="K127" s="1"/>
      <c r="L127" s="1"/>
      <c r="M127" s="1"/>
      <c r="O127" s="1"/>
    </row>
    <row r="128" spans="1:15" x14ac:dyDescent="0.2">
      <c r="A128" s="21" t="s">
        <v>157</v>
      </c>
      <c r="B128" s="22" t="s">
        <v>158</v>
      </c>
      <c r="C128" s="20" t="s">
        <v>156</v>
      </c>
      <c r="D128" s="7"/>
      <c r="E128" s="13"/>
      <c r="K128" s="1"/>
      <c r="L128" s="1"/>
      <c r="M128" s="1"/>
      <c r="O128" s="1"/>
    </row>
    <row r="129" spans="1:15" x14ac:dyDescent="0.2">
      <c r="A129" s="21" t="s">
        <v>167</v>
      </c>
      <c r="B129" s="22" t="s">
        <v>168</v>
      </c>
      <c r="C129" s="20" t="s">
        <v>156</v>
      </c>
      <c r="D129" s="7"/>
      <c r="E129" s="13"/>
      <c r="K129" s="1"/>
      <c r="L129" s="1"/>
      <c r="M129" s="1"/>
      <c r="O129" s="1"/>
    </row>
    <row r="130" spans="1:15" x14ac:dyDescent="0.2">
      <c r="A130" s="21" t="s">
        <v>163</v>
      </c>
      <c r="B130" s="22" t="s">
        <v>164</v>
      </c>
      <c r="C130" s="20" t="s">
        <v>156</v>
      </c>
      <c r="D130" s="7"/>
      <c r="E130" s="13"/>
      <c r="O130" s="1"/>
    </row>
    <row r="131" spans="1:15" x14ac:dyDescent="0.2">
      <c r="A131" s="21" t="s">
        <v>165</v>
      </c>
      <c r="B131" s="22" t="s">
        <v>166</v>
      </c>
      <c r="C131" s="20" t="s">
        <v>156</v>
      </c>
      <c r="D131" s="7"/>
      <c r="E131" s="13"/>
      <c r="O131" s="1"/>
    </row>
    <row r="132" spans="1:15" x14ac:dyDescent="0.2">
      <c r="A132" s="21" t="s">
        <v>169</v>
      </c>
      <c r="B132" s="22" t="s">
        <v>170</v>
      </c>
      <c r="C132" s="20" t="s">
        <v>156</v>
      </c>
      <c r="D132" s="7"/>
      <c r="E132" s="13"/>
      <c r="O132" s="1"/>
    </row>
    <row r="133" spans="1:15" x14ac:dyDescent="0.2">
      <c r="A133" s="21" t="s">
        <v>161</v>
      </c>
      <c r="B133" s="22" t="s">
        <v>162</v>
      </c>
      <c r="C133" s="20" t="s">
        <v>156</v>
      </c>
      <c r="D133" s="7"/>
      <c r="E133" s="13"/>
      <c r="O133" s="1"/>
    </row>
    <row r="134" spans="1:15" x14ac:dyDescent="0.2">
      <c r="A134" s="21" t="s">
        <v>159</v>
      </c>
      <c r="B134" s="22" t="s">
        <v>160</v>
      </c>
      <c r="C134" s="20" t="s">
        <v>156</v>
      </c>
      <c r="D134" s="7"/>
      <c r="E134" s="13"/>
    </row>
    <row r="135" spans="1:15" x14ac:dyDescent="0.2">
      <c r="A135" s="21" t="s">
        <v>447</v>
      </c>
      <c r="B135" s="22" t="s">
        <v>448</v>
      </c>
      <c r="C135" s="20" t="s">
        <v>156</v>
      </c>
      <c r="D135" s="7"/>
      <c r="E135" s="13"/>
      <c r="F135" s="1"/>
    </row>
    <row r="136" spans="1:15" x14ac:dyDescent="0.2">
      <c r="A136" s="21" t="s">
        <v>485</v>
      </c>
      <c r="B136" s="22" t="s">
        <v>486</v>
      </c>
      <c r="C136" s="20" t="s">
        <v>156</v>
      </c>
      <c r="D136" s="7"/>
      <c r="E136" s="13"/>
      <c r="F136" s="1"/>
    </row>
    <row r="137" spans="1:15" x14ac:dyDescent="0.2">
      <c r="A137" s="21" t="s">
        <v>487</v>
      </c>
      <c r="B137" s="22" t="s">
        <v>488</v>
      </c>
      <c r="C137" s="20" t="s">
        <v>156</v>
      </c>
      <c r="D137" s="7"/>
      <c r="E137" s="13"/>
      <c r="F137" s="1"/>
    </row>
    <row r="138" spans="1:15" x14ac:dyDescent="0.2">
      <c r="A138" s="21" t="s">
        <v>514</v>
      </c>
      <c r="B138" s="22" t="s">
        <v>515</v>
      </c>
      <c r="C138" s="20" t="s">
        <v>156</v>
      </c>
      <c r="D138" s="7"/>
      <c r="E138" s="13"/>
      <c r="F138" s="1"/>
      <c r="J138" s="1"/>
      <c r="K138" s="1"/>
      <c r="L138" s="1"/>
      <c r="N138" s="1"/>
    </row>
    <row r="139" spans="1:15" x14ac:dyDescent="0.2">
      <c r="A139" s="21" t="s">
        <v>530</v>
      </c>
      <c r="B139" s="22" t="s">
        <v>531</v>
      </c>
      <c r="C139" s="20" t="s">
        <v>156</v>
      </c>
      <c r="D139" s="7"/>
      <c r="E139" s="13"/>
      <c r="F139" s="1"/>
      <c r="J139" s="1"/>
      <c r="K139" s="1"/>
      <c r="L139" s="1"/>
      <c r="N139" s="1"/>
    </row>
    <row r="140" spans="1:15" x14ac:dyDescent="0.2">
      <c r="A140" s="21" t="s">
        <v>532</v>
      </c>
      <c r="B140" s="22" t="s">
        <v>533</v>
      </c>
      <c r="C140" s="20" t="s">
        <v>156</v>
      </c>
      <c r="D140" s="7"/>
      <c r="E140" s="13"/>
      <c r="F140" s="1"/>
      <c r="J140" s="1"/>
      <c r="K140" s="1"/>
      <c r="L140" s="1"/>
      <c r="N140" s="1"/>
    </row>
    <row r="141" spans="1:15" x14ac:dyDescent="0.2">
      <c r="A141" s="21" t="s">
        <v>552</v>
      </c>
      <c r="B141" s="22" t="s">
        <v>553</v>
      </c>
      <c r="C141" s="20" t="s">
        <v>156</v>
      </c>
      <c r="D141" s="7"/>
      <c r="E141" s="13"/>
      <c r="F141" s="1"/>
      <c r="J141" s="1"/>
      <c r="K141" s="1"/>
      <c r="L141" s="1"/>
      <c r="N141" s="1"/>
    </row>
    <row r="142" spans="1:15" x14ac:dyDescent="0.2">
      <c r="A142" s="21" t="s">
        <v>353</v>
      </c>
      <c r="B142" s="22" t="s">
        <v>354</v>
      </c>
      <c r="C142" s="20" t="s">
        <v>156</v>
      </c>
      <c r="D142" s="7"/>
      <c r="E142" s="13"/>
      <c r="F142" s="1"/>
      <c r="J142" s="1"/>
      <c r="K142" s="1"/>
      <c r="L142" s="1"/>
      <c r="N142" s="1"/>
    </row>
    <row r="143" spans="1:15" x14ac:dyDescent="0.2">
      <c r="A143" s="21" t="s">
        <v>299</v>
      </c>
      <c r="B143" s="22" t="s">
        <v>300</v>
      </c>
      <c r="C143" s="20" t="s">
        <v>156</v>
      </c>
      <c r="D143" s="7"/>
      <c r="E143" s="13"/>
      <c r="F143" s="1"/>
      <c r="J143" s="1"/>
      <c r="K143" s="1"/>
      <c r="L143" s="1"/>
      <c r="N143" s="1"/>
    </row>
    <row r="144" spans="1:15" x14ac:dyDescent="0.2">
      <c r="A144" s="21" t="s">
        <v>171</v>
      </c>
      <c r="B144" s="22" t="s">
        <v>172</v>
      </c>
      <c r="C144" s="20" t="s">
        <v>173</v>
      </c>
      <c r="D144" s="7"/>
      <c r="E144" s="13"/>
      <c r="J144" s="1"/>
      <c r="K144" s="1"/>
      <c r="L144" s="1"/>
      <c r="N144" s="1"/>
    </row>
    <row r="145" spans="1:14" x14ac:dyDescent="0.2">
      <c r="A145" s="21" t="s">
        <v>209</v>
      </c>
      <c r="B145" s="22" t="s">
        <v>174</v>
      </c>
      <c r="C145" s="20" t="s">
        <v>173</v>
      </c>
      <c r="D145" s="7"/>
      <c r="E145" s="13"/>
      <c r="J145" s="1"/>
      <c r="K145" s="1"/>
      <c r="L145" s="1"/>
      <c r="N145" s="1"/>
    </row>
    <row r="146" spans="1:14" x14ac:dyDescent="0.2">
      <c r="A146" s="21" t="s">
        <v>175</v>
      </c>
      <c r="B146" s="22" t="s">
        <v>176</v>
      </c>
      <c r="C146" s="20" t="s">
        <v>173</v>
      </c>
      <c r="D146" s="7"/>
      <c r="E146" s="13"/>
      <c r="J146" s="1"/>
      <c r="K146" s="1"/>
      <c r="L146" s="1"/>
      <c r="N146" s="1"/>
    </row>
    <row r="147" spans="1:14" x14ac:dyDescent="0.2">
      <c r="A147" s="21" t="s">
        <v>177</v>
      </c>
      <c r="B147" s="22" t="s">
        <v>178</v>
      </c>
      <c r="C147" s="20" t="s">
        <v>173</v>
      </c>
      <c r="D147" s="7"/>
      <c r="E147" s="13"/>
    </row>
    <row r="148" spans="1:14" x14ac:dyDescent="0.2">
      <c r="A148" s="21" t="s">
        <v>179</v>
      </c>
      <c r="B148" s="22" t="s">
        <v>180</v>
      </c>
      <c r="C148" s="20" t="s">
        <v>173</v>
      </c>
      <c r="D148" s="7"/>
      <c r="E148" s="13"/>
    </row>
    <row r="149" spans="1:14" x14ac:dyDescent="0.2">
      <c r="A149" s="21" t="s">
        <v>240</v>
      </c>
      <c r="B149" s="22" t="s">
        <v>241</v>
      </c>
      <c r="C149" s="20" t="s">
        <v>173</v>
      </c>
      <c r="D149" s="7"/>
      <c r="E149" s="13"/>
    </row>
    <row r="150" spans="1:14" x14ac:dyDescent="0.2">
      <c r="A150" s="21" t="s">
        <v>181</v>
      </c>
      <c r="B150" s="22" t="s">
        <v>182</v>
      </c>
      <c r="C150" s="20" t="s">
        <v>173</v>
      </c>
      <c r="D150" s="7"/>
      <c r="E150" s="13"/>
    </row>
    <row r="151" spans="1:14" x14ac:dyDescent="0.2">
      <c r="A151" s="21" t="s">
        <v>203</v>
      </c>
      <c r="B151" s="22" t="s">
        <v>204</v>
      </c>
      <c r="C151" s="20" t="s">
        <v>173</v>
      </c>
      <c r="D151" s="7"/>
      <c r="E151" s="13"/>
    </row>
    <row r="152" spans="1:14" x14ac:dyDescent="0.2">
      <c r="A152" s="21" t="s">
        <v>183</v>
      </c>
      <c r="B152" s="22" t="s">
        <v>184</v>
      </c>
      <c r="C152" s="20" t="s">
        <v>173</v>
      </c>
      <c r="D152" s="7"/>
      <c r="E152" s="13"/>
    </row>
    <row r="153" spans="1:14" x14ac:dyDescent="0.2">
      <c r="A153" s="21" t="s">
        <v>207</v>
      </c>
      <c r="B153" s="22" t="s">
        <v>208</v>
      </c>
      <c r="C153" s="20" t="s">
        <v>173</v>
      </c>
      <c r="D153" s="7"/>
      <c r="E153" s="13"/>
    </row>
    <row r="154" spans="1:14" x14ac:dyDescent="0.2">
      <c r="A154" s="21" t="s">
        <v>193</v>
      </c>
      <c r="B154" s="22" t="s">
        <v>194</v>
      </c>
      <c r="C154" s="20" t="s">
        <v>173</v>
      </c>
      <c r="D154" s="7"/>
      <c r="E154" s="13"/>
    </row>
    <row r="155" spans="1:14" x14ac:dyDescent="0.2">
      <c r="A155" s="21" t="s">
        <v>185</v>
      </c>
      <c r="B155" s="22" t="s">
        <v>186</v>
      </c>
      <c r="C155" s="20" t="s">
        <v>173</v>
      </c>
      <c r="D155" s="7"/>
      <c r="E155" s="13"/>
    </row>
    <row r="156" spans="1:14" x14ac:dyDescent="0.2">
      <c r="A156" s="21" t="s">
        <v>210</v>
      </c>
      <c r="B156" s="22" t="s">
        <v>211</v>
      </c>
      <c r="C156" s="20" t="s">
        <v>173</v>
      </c>
      <c r="D156" s="7"/>
      <c r="E156" s="13"/>
    </row>
    <row r="157" spans="1:14" x14ac:dyDescent="0.2">
      <c r="A157" s="21" t="s">
        <v>226</v>
      </c>
      <c r="B157" s="22" t="s">
        <v>227</v>
      </c>
      <c r="C157" s="20" t="s">
        <v>173</v>
      </c>
      <c r="D157" s="7"/>
      <c r="E157" s="13"/>
    </row>
    <row r="158" spans="1:14" x14ac:dyDescent="0.2">
      <c r="A158" s="21" t="s">
        <v>187</v>
      </c>
      <c r="B158" s="22" t="s">
        <v>188</v>
      </c>
      <c r="C158" s="20" t="s">
        <v>173</v>
      </c>
      <c r="D158" s="7"/>
      <c r="E158" s="13"/>
    </row>
    <row r="159" spans="1:14" x14ac:dyDescent="0.2">
      <c r="A159" s="21" t="s">
        <v>189</v>
      </c>
      <c r="B159" s="22" t="s">
        <v>190</v>
      </c>
      <c r="C159" s="20" t="s">
        <v>173</v>
      </c>
      <c r="D159" s="7"/>
      <c r="E159" s="13"/>
    </row>
    <row r="160" spans="1:14" x14ac:dyDescent="0.2">
      <c r="A160" s="21" t="s">
        <v>236</v>
      </c>
      <c r="B160" s="22" t="s">
        <v>237</v>
      </c>
      <c r="C160" s="20" t="s">
        <v>173</v>
      </c>
      <c r="D160" s="7"/>
      <c r="E160" s="13"/>
    </row>
    <row r="161" spans="1:5" x14ac:dyDescent="0.2">
      <c r="A161" s="21" t="s">
        <v>238</v>
      </c>
      <c r="B161" s="22" t="s">
        <v>239</v>
      </c>
      <c r="C161" s="20" t="s">
        <v>173</v>
      </c>
      <c r="D161" s="7"/>
      <c r="E161" s="13"/>
    </row>
    <row r="162" spans="1:5" x14ac:dyDescent="0.2">
      <c r="A162" s="21" t="s">
        <v>244</v>
      </c>
      <c r="B162" s="22" t="s">
        <v>245</v>
      </c>
      <c r="C162" s="20" t="s">
        <v>173</v>
      </c>
      <c r="D162" s="7"/>
      <c r="E162" s="13"/>
    </row>
    <row r="163" spans="1:5" x14ac:dyDescent="0.2">
      <c r="A163" s="21" t="s">
        <v>218</v>
      </c>
      <c r="B163" s="22" t="s">
        <v>219</v>
      </c>
      <c r="C163" s="20" t="s">
        <v>173</v>
      </c>
      <c r="D163" s="7"/>
      <c r="E163" s="13"/>
    </row>
    <row r="164" spans="1:5" x14ac:dyDescent="0.2">
      <c r="A164" s="21" t="s">
        <v>205</v>
      </c>
      <c r="B164" s="22" t="s">
        <v>206</v>
      </c>
      <c r="C164" s="20" t="s">
        <v>173</v>
      </c>
      <c r="D164" s="7"/>
      <c r="E164" s="13"/>
    </row>
    <row r="165" spans="1:5" x14ac:dyDescent="0.2">
      <c r="A165" s="21" t="s">
        <v>220</v>
      </c>
      <c r="B165" s="22" t="s">
        <v>221</v>
      </c>
      <c r="C165" s="20" t="s">
        <v>173</v>
      </c>
      <c r="D165" s="7"/>
      <c r="E165" s="13"/>
    </row>
    <row r="166" spans="1:5" x14ac:dyDescent="0.2">
      <c r="A166" s="21" t="s">
        <v>191</v>
      </c>
      <c r="B166" s="22" t="s">
        <v>192</v>
      </c>
      <c r="C166" s="20" t="s">
        <v>173</v>
      </c>
      <c r="D166" s="7"/>
      <c r="E166" s="13"/>
    </row>
    <row r="167" spans="1:5" x14ac:dyDescent="0.2">
      <c r="A167" s="21" t="s">
        <v>222</v>
      </c>
      <c r="B167" s="22" t="s">
        <v>223</v>
      </c>
      <c r="C167" s="20" t="s">
        <v>173</v>
      </c>
      <c r="D167" s="7"/>
      <c r="E167" s="13"/>
    </row>
    <row r="168" spans="1:5" x14ac:dyDescent="0.2">
      <c r="A168" s="21" t="s">
        <v>224</v>
      </c>
      <c r="B168" s="22" t="s">
        <v>225</v>
      </c>
      <c r="C168" s="20" t="s">
        <v>173</v>
      </c>
      <c r="D168" s="7"/>
      <c r="E168" s="13"/>
    </row>
    <row r="169" spans="1:5" x14ac:dyDescent="0.2">
      <c r="A169" s="21" t="s">
        <v>228</v>
      </c>
      <c r="B169" s="22" t="s">
        <v>229</v>
      </c>
      <c r="C169" s="20" t="s">
        <v>173</v>
      </c>
      <c r="D169" s="7"/>
      <c r="E169" s="13"/>
    </row>
    <row r="170" spans="1:5" x14ac:dyDescent="0.2">
      <c r="A170" s="21" t="s">
        <v>230</v>
      </c>
      <c r="B170" s="22" t="s">
        <v>231</v>
      </c>
      <c r="C170" s="20" t="s">
        <v>173</v>
      </c>
      <c r="D170" s="7"/>
      <c r="E170" s="13"/>
    </row>
    <row r="171" spans="1:5" x14ac:dyDescent="0.2">
      <c r="A171" s="21" t="s">
        <v>232</v>
      </c>
      <c r="B171" s="22" t="s">
        <v>233</v>
      </c>
      <c r="C171" s="20" t="s">
        <v>173</v>
      </c>
      <c r="D171" s="7"/>
      <c r="E171" s="13"/>
    </row>
    <row r="172" spans="1:5" x14ac:dyDescent="0.2">
      <c r="A172" s="21" t="s">
        <v>234</v>
      </c>
      <c r="B172" s="22" t="s">
        <v>235</v>
      </c>
      <c r="C172" s="20" t="s">
        <v>173</v>
      </c>
      <c r="D172" s="7"/>
      <c r="E172" s="13"/>
    </row>
    <row r="173" spans="1:5" x14ac:dyDescent="0.2">
      <c r="A173" s="21" t="s">
        <v>195</v>
      </c>
      <c r="B173" s="22" t="s">
        <v>196</v>
      </c>
      <c r="C173" s="20" t="s">
        <v>173</v>
      </c>
      <c r="D173" s="7"/>
      <c r="E173" s="13"/>
    </row>
    <row r="174" spans="1:5" x14ac:dyDescent="0.2">
      <c r="A174" s="21" t="s">
        <v>212</v>
      </c>
      <c r="B174" s="22" t="s">
        <v>213</v>
      </c>
      <c r="C174" s="20" t="s">
        <v>173</v>
      </c>
      <c r="D174" s="7"/>
      <c r="E174" s="13"/>
    </row>
    <row r="175" spans="1:5" x14ac:dyDescent="0.2">
      <c r="A175" s="21" t="s">
        <v>214</v>
      </c>
      <c r="B175" s="22" t="s">
        <v>215</v>
      </c>
      <c r="C175" s="20" t="s">
        <v>173</v>
      </c>
      <c r="D175" s="7"/>
      <c r="E175" s="13"/>
    </row>
    <row r="176" spans="1:5" x14ac:dyDescent="0.2">
      <c r="A176" s="21" t="s">
        <v>216</v>
      </c>
      <c r="B176" s="22" t="s">
        <v>217</v>
      </c>
      <c r="C176" s="20" t="s">
        <v>173</v>
      </c>
      <c r="D176" s="7"/>
      <c r="E176" s="13"/>
    </row>
    <row r="177" spans="1:6" x14ac:dyDescent="0.2">
      <c r="A177" s="21" t="s">
        <v>197</v>
      </c>
      <c r="B177" s="22" t="s">
        <v>198</v>
      </c>
      <c r="C177" s="20" t="s">
        <v>173</v>
      </c>
      <c r="D177" s="7"/>
      <c r="E177" s="13"/>
    </row>
    <row r="178" spans="1:6" x14ac:dyDescent="0.2">
      <c r="A178" s="21" t="s">
        <v>199</v>
      </c>
      <c r="B178" s="22" t="s">
        <v>200</v>
      </c>
      <c r="C178" s="20" t="s">
        <v>173</v>
      </c>
      <c r="D178" s="7"/>
      <c r="E178" s="13"/>
    </row>
    <row r="179" spans="1:6" x14ac:dyDescent="0.2">
      <c r="A179" s="21" t="s">
        <v>201</v>
      </c>
      <c r="B179" s="22" t="s">
        <v>202</v>
      </c>
      <c r="C179" s="20" t="s">
        <v>173</v>
      </c>
      <c r="D179" s="7"/>
      <c r="E179" s="13"/>
    </row>
    <row r="180" spans="1:6" x14ac:dyDescent="0.2">
      <c r="A180" s="21" t="s">
        <v>242</v>
      </c>
      <c r="B180" s="22" t="s">
        <v>243</v>
      </c>
      <c r="C180" s="20" t="s">
        <v>173</v>
      </c>
      <c r="D180" s="7"/>
      <c r="E180" s="13"/>
    </row>
    <row r="181" spans="1:6" x14ac:dyDescent="0.2">
      <c r="A181" s="21" t="s">
        <v>489</v>
      </c>
      <c r="B181" s="22" t="s">
        <v>490</v>
      </c>
      <c r="C181" s="20" t="s">
        <v>173</v>
      </c>
      <c r="D181" s="7"/>
      <c r="E181" s="13"/>
      <c r="F181" s="1"/>
    </row>
    <row r="182" spans="1:6" x14ac:dyDescent="0.2">
      <c r="A182" s="21" t="s">
        <v>407</v>
      </c>
      <c r="B182" s="22" t="s">
        <v>408</v>
      </c>
      <c r="C182" s="20" t="s">
        <v>173</v>
      </c>
      <c r="D182" s="7"/>
      <c r="E182" s="13"/>
      <c r="F182" s="1"/>
    </row>
    <row r="183" spans="1:6" x14ac:dyDescent="0.2">
      <c r="A183" s="21" t="s">
        <v>429</v>
      </c>
      <c r="B183" s="22" t="s">
        <v>430</v>
      </c>
      <c r="C183" s="20" t="s">
        <v>173</v>
      </c>
      <c r="D183" s="7"/>
      <c r="E183" s="13"/>
      <c r="F183" s="1"/>
    </row>
    <row r="184" spans="1:6" x14ac:dyDescent="0.2">
      <c r="A184" s="21" t="s">
        <v>431</v>
      </c>
      <c r="B184" s="22" t="s">
        <v>432</v>
      </c>
      <c r="C184" s="20" t="s">
        <v>173</v>
      </c>
      <c r="D184" s="7"/>
      <c r="E184" s="13"/>
      <c r="F184" s="1"/>
    </row>
    <row r="185" spans="1:6" x14ac:dyDescent="0.2">
      <c r="A185" s="21" t="s">
        <v>433</v>
      </c>
      <c r="B185" s="22" t="s">
        <v>434</v>
      </c>
      <c r="C185" s="20" t="s">
        <v>173</v>
      </c>
      <c r="D185" s="7"/>
      <c r="E185" s="13"/>
      <c r="F185" s="1"/>
    </row>
    <row r="186" spans="1:6" x14ac:dyDescent="0.2">
      <c r="A186" s="21" t="s">
        <v>449</v>
      </c>
      <c r="B186" s="22" t="s">
        <v>450</v>
      </c>
      <c r="C186" s="20" t="s">
        <v>173</v>
      </c>
      <c r="D186" s="7"/>
      <c r="E186" s="13"/>
      <c r="F186" s="1"/>
    </row>
    <row r="187" spans="1:6" x14ac:dyDescent="0.2">
      <c r="A187" s="21" t="s">
        <v>451</v>
      </c>
      <c r="B187" s="22" t="s">
        <v>452</v>
      </c>
      <c r="C187" s="20" t="s">
        <v>173</v>
      </c>
      <c r="D187" s="7"/>
      <c r="E187" s="13"/>
      <c r="F187" s="1"/>
    </row>
    <row r="188" spans="1:6" x14ac:dyDescent="0.2">
      <c r="A188" s="21" t="s">
        <v>453</v>
      </c>
      <c r="B188" s="22" t="s">
        <v>454</v>
      </c>
      <c r="C188" s="20" t="s">
        <v>173</v>
      </c>
      <c r="D188" s="7"/>
      <c r="E188" s="13"/>
      <c r="F188" s="1"/>
    </row>
    <row r="189" spans="1:6" x14ac:dyDescent="0.2">
      <c r="A189" s="21" t="s">
        <v>469</v>
      </c>
      <c r="B189" s="22" t="s">
        <v>470</v>
      </c>
      <c r="C189" s="20" t="s">
        <v>173</v>
      </c>
      <c r="D189" s="7"/>
      <c r="E189" s="13"/>
      <c r="F189" s="1"/>
    </row>
    <row r="190" spans="1:6" x14ac:dyDescent="0.2">
      <c r="A190" s="21" t="s">
        <v>491</v>
      </c>
      <c r="B190" s="22" t="s">
        <v>492</v>
      </c>
      <c r="C190" s="20" t="s">
        <v>173</v>
      </c>
      <c r="D190" s="7"/>
      <c r="E190" s="13"/>
      <c r="F190" s="1"/>
    </row>
    <row r="191" spans="1:6" x14ac:dyDescent="0.2">
      <c r="A191" s="21" t="s">
        <v>493</v>
      </c>
      <c r="B191" s="22" t="s">
        <v>494</v>
      </c>
      <c r="C191" s="20" t="s">
        <v>173</v>
      </c>
      <c r="D191" s="7"/>
      <c r="E191" s="13"/>
      <c r="F191" s="1"/>
    </row>
    <row r="192" spans="1:6" x14ac:dyDescent="0.2">
      <c r="A192" s="21" t="s">
        <v>495</v>
      </c>
      <c r="B192" s="22" t="s">
        <v>496</v>
      </c>
      <c r="C192" s="20" t="s">
        <v>173</v>
      </c>
      <c r="D192" s="7"/>
      <c r="E192" s="13"/>
      <c r="F192" s="1"/>
    </row>
    <row r="193" spans="1:6" x14ac:dyDescent="0.2">
      <c r="A193" s="21" t="s">
        <v>516</v>
      </c>
      <c r="B193" s="22" t="s">
        <v>517</v>
      </c>
      <c r="C193" s="20" t="s">
        <v>173</v>
      </c>
      <c r="D193" s="7"/>
      <c r="E193" s="13"/>
      <c r="F193" s="1"/>
    </row>
    <row r="194" spans="1:6" x14ac:dyDescent="0.2">
      <c r="A194" s="21" t="s">
        <v>536</v>
      </c>
      <c r="B194" s="22" t="s">
        <v>537</v>
      </c>
      <c r="C194" s="20" t="s">
        <v>173</v>
      </c>
      <c r="D194" s="7"/>
      <c r="E194" s="13"/>
      <c r="F194" s="1"/>
    </row>
    <row r="195" spans="1:6" x14ac:dyDescent="0.2">
      <c r="A195" s="21" t="s">
        <v>534</v>
      </c>
      <c r="B195" s="22" t="s">
        <v>535</v>
      </c>
      <c r="C195" s="20" t="s">
        <v>173</v>
      </c>
      <c r="D195" s="7"/>
      <c r="E195" s="13"/>
      <c r="F195" s="1"/>
    </row>
    <row r="196" spans="1:6" x14ac:dyDescent="0.2">
      <c r="A196" s="21" t="s">
        <v>554</v>
      </c>
      <c r="B196" s="22" t="s">
        <v>555</v>
      </c>
      <c r="C196" s="20" t="s">
        <v>173</v>
      </c>
      <c r="D196" s="7"/>
      <c r="E196" s="13"/>
      <c r="F196" s="1"/>
    </row>
    <row r="197" spans="1:6" x14ac:dyDescent="0.2">
      <c r="A197" s="21" t="s">
        <v>556</v>
      </c>
      <c r="B197" s="22" t="s">
        <v>557</v>
      </c>
      <c r="C197" s="20" t="s">
        <v>173</v>
      </c>
      <c r="D197" s="7"/>
      <c r="E197" s="13"/>
      <c r="F197" s="1"/>
    </row>
    <row r="198" spans="1:6" x14ac:dyDescent="0.2">
      <c r="A198" s="21" t="s">
        <v>290</v>
      </c>
      <c r="B198" s="22" t="s">
        <v>291</v>
      </c>
      <c r="C198" s="20" t="s">
        <v>3872</v>
      </c>
      <c r="D198" s="7"/>
      <c r="E198" s="13"/>
      <c r="F198" s="1"/>
    </row>
    <row r="199" spans="1:6" x14ac:dyDescent="0.2">
      <c r="A199" s="21" t="s">
        <v>317</v>
      </c>
      <c r="B199" s="22" t="s">
        <v>318</v>
      </c>
      <c r="C199" s="20" t="s">
        <v>3872</v>
      </c>
      <c r="D199" s="9"/>
      <c r="E199" s="13"/>
      <c r="F199" s="1"/>
    </row>
    <row r="200" spans="1:6" x14ac:dyDescent="0.2">
      <c r="A200" s="21" t="s">
        <v>297</v>
      </c>
      <c r="B200" s="22" t="s">
        <v>298</v>
      </c>
      <c r="C200" s="20" t="s">
        <v>3872</v>
      </c>
      <c r="D200" s="7"/>
      <c r="E200" s="13"/>
      <c r="F200" s="1"/>
    </row>
    <row r="201" spans="1:6" x14ac:dyDescent="0.2">
      <c r="A201" s="21" t="s">
        <v>335</v>
      </c>
      <c r="B201" s="22" t="s">
        <v>336</v>
      </c>
      <c r="C201" s="20" t="s">
        <v>173</v>
      </c>
      <c r="D201" s="7"/>
      <c r="E201" s="13"/>
      <c r="F201" s="1"/>
    </row>
    <row r="202" spans="1:6" x14ac:dyDescent="0.2">
      <c r="A202" s="21" t="s">
        <v>246</v>
      </c>
      <c r="B202" s="22" t="s">
        <v>247</v>
      </c>
      <c r="C202" s="20" t="s">
        <v>248</v>
      </c>
      <c r="D202" s="7"/>
      <c r="E202" s="13"/>
    </row>
    <row r="203" spans="1:6" x14ac:dyDescent="0.2">
      <c r="A203" s="21" t="s">
        <v>255</v>
      </c>
      <c r="B203" s="22" t="s">
        <v>256</v>
      </c>
      <c r="C203" s="20" t="s">
        <v>248</v>
      </c>
      <c r="D203" s="7"/>
      <c r="E203" s="13"/>
    </row>
    <row r="204" spans="1:6" x14ac:dyDescent="0.2">
      <c r="A204" s="21" t="s">
        <v>263</v>
      </c>
      <c r="B204" s="22" t="s">
        <v>264</v>
      </c>
      <c r="C204" s="20" t="s">
        <v>248</v>
      </c>
      <c r="D204" s="7"/>
      <c r="E204" s="13"/>
    </row>
    <row r="205" spans="1:6" x14ac:dyDescent="0.2">
      <c r="A205" s="21" t="s">
        <v>271</v>
      </c>
      <c r="B205" s="22" t="s">
        <v>272</v>
      </c>
      <c r="C205" s="20" t="s">
        <v>248</v>
      </c>
      <c r="D205" s="7"/>
      <c r="E205" s="13"/>
    </row>
    <row r="206" spans="1:6" x14ac:dyDescent="0.2">
      <c r="A206" s="21" t="s">
        <v>261</v>
      </c>
      <c r="B206" s="22" t="s">
        <v>262</v>
      </c>
      <c r="C206" s="20" t="s">
        <v>248</v>
      </c>
      <c r="D206" s="7"/>
      <c r="E206" s="13"/>
    </row>
    <row r="207" spans="1:6" x14ac:dyDescent="0.2">
      <c r="A207" s="21" t="s">
        <v>253</v>
      </c>
      <c r="B207" s="22" t="s">
        <v>254</v>
      </c>
      <c r="C207" s="20" t="s">
        <v>248</v>
      </c>
      <c r="D207" s="7"/>
      <c r="E207" s="13"/>
    </row>
    <row r="208" spans="1:6" x14ac:dyDescent="0.2">
      <c r="A208" s="21" t="s">
        <v>257</v>
      </c>
      <c r="B208" s="22" t="s">
        <v>258</v>
      </c>
      <c r="C208" s="20" t="s">
        <v>248</v>
      </c>
      <c r="D208" s="7"/>
      <c r="E208" s="13"/>
    </row>
    <row r="209" spans="1:6" x14ac:dyDescent="0.2">
      <c r="A209" s="21" t="s">
        <v>265</v>
      </c>
      <c r="B209" s="22" t="s">
        <v>266</v>
      </c>
      <c r="C209" s="20" t="s">
        <v>248</v>
      </c>
      <c r="D209" s="7"/>
      <c r="E209" s="13"/>
    </row>
    <row r="210" spans="1:6" x14ac:dyDescent="0.2">
      <c r="A210" s="21" t="s">
        <v>251</v>
      </c>
      <c r="B210" s="22" t="s">
        <v>252</v>
      </c>
      <c r="C210" s="20" t="s">
        <v>248</v>
      </c>
      <c r="D210" s="7"/>
      <c r="E210" s="13"/>
    </row>
    <row r="211" spans="1:6" x14ac:dyDescent="0.2">
      <c r="A211" s="21" t="s">
        <v>269</v>
      </c>
      <c r="B211" s="22" t="s">
        <v>270</v>
      </c>
      <c r="C211" s="20" t="s">
        <v>248</v>
      </c>
      <c r="D211" s="7"/>
      <c r="E211" s="13"/>
    </row>
    <row r="212" spans="1:6" x14ac:dyDescent="0.2">
      <c r="A212" s="21" t="s">
        <v>249</v>
      </c>
      <c r="B212" s="22" t="s">
        <v>250</v>
      </c>
      <c r="C212" s="20" t="s">
        <v>248</v>
      </c>
      <c r="D212" s="7"/>
      <c r="E212" s="13"/>
    </row>
    <row r="213" spans="1:6" x14ac:dyDescent="0.2">
      <c r="A213" s="21" t="s">
        <v>273</v>
      </c>
      <c r="B213" s="22" t="s">
        <v>274</v>
      </c>
      <c r="C213" s="20" t="s">
        <v>248</v>
      </c>
      <c r="D213" s="7"/>
      <c r="E213" s="13"/>
    </row>
    <row r="214" spans="1:6" x14ac:dyDescent="0.2">
      <c r="A214" s="21" t="s">
        <v>275</v>
      </c>
      <c r="B214" s="22" t="s">
        <v>276</v>
      </c>
      <c r="C214" s="20" t="s">
        <v>248</v>
      </c>
      <c r="D214" s="7"/>
      <c r="E214" s="13"/>
    </row>
    <row r="215" spans="1:6" x14ac:dyDescent="0.2">
      <c r="A215" s="21" t="s">
        <v>409</v>
      </c>
      <c r="B215" s="22" t="s">
        <v>410</v>
      </c>
      <c r="C215" s="20" t="s">
        <v>248</v>
      </c>
      <c r="D215" s="7"/>
      <c r="E215" s="13"/>
      <c r="F215" s="1"/>
    </row>
    <row r="216" spans="1:6" x14ac:dyDescent="0.2">
      <c r="A216" s="21" t="s">
        <v>411</v>
      </c>
      <c r="B216" s="22" t="s">
        <v>412</v>
      </c>
      <c r="C216" s="20" t="s">
        <v>248</v>
      </c>
      <c r="D216" s="7"/>
      <c r="E216" s="13"/>
      <c r="F216" s="1"/>
    </row>
    <row r="217" spans="1:6" x14ac:dyDescent="0.2">
      <c r="A217" s="21" t="s">
        <v>413</v>
      </c>
      <c r="B217" s="22" t="s">
        <v>414</v>
      </c>
      <c r="C217" s="20" t="s">
        <v>248</v>
      </c>
      <c r="D217" s="7"/>
      <c r="E217" s="13"/>
      <c r="F217" s="1"/>
    </row>
    <row r="218" spans="1:6" x14ac:dyDescent="0.2">
      <c r="A218" s="21" t="s">
        <v>455</v>
      </c>
      <c r="B218" s="22" t="s">
        <v>456</v>
      </c>
      <c r="C218" s="20" t="s">
        <v>248</v>
      </c>
      <c r="D218" s="7"/>
      <c r="E218" s="13"/>
      <c r="F218" s="1"/>
    </row>
    <row r="219" spans="1:6" x14ac:dyDescent="0.2">
      <c r="A219" s="21" t="s">
        <v>457</v>
      </c>
      <c r="B219" s="22" t="s">
        <v>3832</v>
      </c>
      <c r="C219" s="20" t="s">
        <v>248</v>
      </c>
      <c r="D219" s="7"/>
      <c r="E219" s="13"/>
      <c r="F219" s="1"/>
    </row>
    <row r="220" spans="1:6" x14ac:dyDescent="0.2">
      <c r="A220" s="21" t="s">
        <v>459</v>
      </c>
      <c r="B220" s="22" t="s">
        <v>460</v>
      </c>
      <c r="C220" s="20" t="s">
        <v>248</v>
      </c>
      <c r="D220" s="7"/>
      <c r="E220" s="13"/>
      <c r="F220" s="1"/>
    </row>
    <row r="221" spans="1:6" x14ac:dyDescent="0.2">
      <c r="A221" s="21" t="s">
        <v>471</v>
      </c>
      <c r="B221" s="22" t="s">
        <v>472</v>
      </c>
      <c r="C221" s="20" t="s">
        <v>248</v>
      </c>
      <c r="D221" s="7"/>
      <c r="E221" s="13"/>
      <c r="F221" s="1"/>
    </row>
    <row r="222" spans="1:6" x14ac:dyDescent="0.2">
      <c r="A222" s="21" t="s">
        <v>473</v>
      </c>
      <c r="B222" s="22" t="s">
        <v>474</v>
      </c>
      <c r="C222" s="20" t="s">
        <v>248</v>
      </c>
      <c r="D222" s="7"/>
      <c r="E222" s="13"/>
      <c r="F222" s="1"/>
    </row>
    <row r="223" spans="1:6" x14ac:dyDescent="0.2">
      <c r="A223" s="21" t="s">
        <v>497</v>
      </c>
      <c r="B223" s="22" t="s">
        <v>498</v>
      </c>
      <c r="C223" s="20" t="s">
        <v>248</v>
      </c>
      <c r="D223" s="7"/>
      <c r="E223" s="13"/>
      <c r="F223" s="1"/>
    </row>
    <row r="224" spans="1:6" x14ac:dyDescent="0.2">
      <c r="A224" s="21" t="s">
        <v>499</v>
      </c>
      <c r="B224" s="22" t="s">
        <v>500</v>
      </c>
      <c r="C224" s="20" t="s">
        <v>248</v>
      </c>
      <c r="D224" s="7"/>
      <c r="E224" s="13"/>
      <c r="F224" s="1"/>
    </row>
    <row r="225" spans="1:13" x14ac:dyDescent="0.2">
      <c r="A225" s="21" t="s">
        <v>501</v>
      </c>
      <c r="B225" s="22" t="s">
        <v>260</v>
      </c>
      <c r="C225" s="20" t="s">
        <v>248</v>
      </c>
      <c r="D225" s="7"/>
      <c r="E225" s="13"/>
      <c r="F225" s="1"/>
    </row>
    <row r="226" spans="1:13" x14ac:dyDescent="0.2">
      <c r="A226" s="21" t="s">
        <v>518</v>
      </c>
      <c r="B226" s="22" t="s">
        <v>519</v>
      </c>
      <c r="C226" s="20" t="s">
        <v>248</v>
      </c>
      <c r="D226" s="7"/>
      <c r="E226" s="13"/>
      <c r="F226" s="1"/>
    </row>
    <row r="227" spans="1:13" x14ac:dyDescent="0.2">
      <c r="A227" s="21" t="s">
        <v>538</v>
      </c>
      <c r="B227" s="22" t="s">
        <v>539</v>
      </c>
      <c r="C227" s="20" t="s">
        <v>248</v>
      </c>
      <c r="D227" s="7"/>
      <c r="E227" s="13"/>
      <c r="F227" s="1"/>
    </row>
    <row r="228" spans="1:13" x14ac:dyDescent="0.2">
      <c r="A228" s="21" t="s">
        <v>540</v>
      </c>
      <c r="B228" s="22" t="s">
        <v>541</v>
      </c>
      <c r="C228" s="20" t="s">
        <v>248</v>
      </c>
      <c r="D228" s="7"/>
      <c r="E228" s="13"/>
      <c r="F228" s="1"/>
    </row>
    <row r="229" spans="1:13" x14ac:dyDescent="0.2">
      <c r="A229" s="21" t="s">
        <v>558</v>
      </c>
      <c r="B229" s="22" t="s">
        <v>559</v>
      </c>
      <c r="C229" s="20" t="s">
        <v>248</v>
      </c>
      <c r="D229" s="7"/>
      <c r="E229" s="13"/>
      <c r="F229" s="1"/>
    </row>
    <row r="230" spans="1:13" x14ac:dyDescent="0.2">
      <c r="A230" s="21" t="s">
        <v>560</v>
      </c>
      <c r="B230" s="22" t="s">
        <v>561</v>
      </c>
      <c r="C230" s="20" t="s">
        <v>248</v>
      </c>
      <c r="D230" s="7"/>
      <c r="E230" s="13"/>
      <c r="F230" s="1"/>
    </row>
    <row r="231" spans="1:13" x14ac:dyDescent="0.2">
      <c r="A231" s="21" t="s">
        <v>295</v>
      </c>
      <c r="B231" s="22" t="s">
        <v>296</v>
      </c>
      <c r="C231" s="20" t="s">
        <v>248</v>
      </c>
      <c r="D231" s="7"/>
      <c r="E231" s="13"/>
      <c r="F231" s="1"/>
    </row>
    <row r="232" spans="1:13" x14ac:dyDescent="0.2">
      <c r="A232" s="21" t="s">
        <v>286</v>
      </c>
      <c r="B232" s="22" t="s">
        <v>287</v>
      </c>
      <c r="C232" s="20" t="s">
        <v>279</v>
      </c>
      <c r="D232" s="7"/>
      <c r="E232" s="13"/>
    </row>
    <row r="233" spans="1:13" x14ac:dyDescent="0.2">
      <c r="A233" s="21" t="s">
        <v>282</v>
      </c>
      <c r="B233" s="22" t="s">
        <v>283</v>
      </c>
      <c r="C233" s="20" t="s">
        <v>279</v>
      </c>
      <c r="D233" s="7"/>
      <c r="E233" s="13"/>
    </row>
    <row r="234" spans="1:13" x14ac:dyDescent="0.2">
      <c r="A234" s="21" t="s">
        <v>391</v>
      </c>
      <c r="B234" s="22" t="s">
        <v>392</v>
      </c>
      <c r="C234" s="20" t="s">
        <v>279</v>
      </c>
      <c r="D234" s="7"/>
      <c r="E234" s="13"/>
    </row>
    <row r="235" spans="1:13" x14ac:dyDescent="0.2">
      <c r="A235" s="21" t="s">
        <v>284</v>
      </c>
      <c r="B235" s="22" t="s">
        <v>285</v>
      </c>
      <c r="C235" s="20" t="s">
        <v>279</v>
      </c>
      <c r="D235" s="7"/>
      <c r="E235" s="13"/>
      <c r="J235" s="1"/>
      <c r="K235" s="1"/>
      <c r="L235" s="1"/>
      <c r="M235" s="1"/>
    </row>
    <row r="236" spans="1:13" x14ac:dyDescent="0.2">
      <c r="A236" s="21" t="s">
        <v>288</v>
      </c>
      <c r="B236" s="22" t="s">
        <v>289</v>
      </c>
      <c r="C236" s="20" t="s">
        <v>279</v>
      </c>
      <c r="D236" s="7"/>
      <c r="E236" s="13"/>
    </row>
    <row r="237" spans="1:13" x14ac:dyDescent="0.2">
      <c r="A237" s="21" t="s">
        <v>280</v>
      </c>
      <c r="B237" s="22" t="s">
        <v>281</v>
      </c>
      <c r="C237" s="20" t="s">
        <v>279</v>
      </c>
      <c r="D237" s="7"/>
      <c r="E237" s="13"/>
    </row>
    <row r="238" spans="1:13" x14ac:dyDescent="0.2">
      <c r="A238" s="21" t="s">
        <v>520</v>
      </c>
      <c r="B238" s="22" t="s">
        <v>521</v>
      </c>
      <c r="C238" s="20" t="s">
        <v>279</v>
      </c>
      <c r="D238" s="7"/>
      <c r="E238" s="13"/>
      <c r="F238" s="1"/>
    </row>
    <row r="239" spans="1:13" x14ac:dyDescent="0.2">
      <c r="A239" s="21" t="s">
        <v>542</v>
      </c>
      <c r="B239" s="22" t="s">
        <v>543</v>
      </c>
      <c r="C239" s="20" t="s">
        <v>279</v>
      </c>
      <c r="D239" s="7"/>
      <c r="E239" s="13"/>
      <c r="F239" s="1"/>
    </row>
    <row r="240" spans="1:13" x14ac:dyDescent="0.2">
      <c r="A240" s="21" t="s">
        <v>562</v>
      </c>
      <c r="B240" s="22" t="s">
        <v>563</v>
      </c>
      <c r="C240" s="20" t="s">
        <v>279</v>
      </c>
      <c r="D240" s="7"/>
      <c r="E240" s="13"/>
      <c r="F240" s="1"/>
    </row>
    <row r="241" spans="1:6" x14ac:dyDescent="0.2">
      <c r="A241" s="21" t="s">
        <v>368</v>
      </c>
      <c r="B241" s="22" t="s">
        <v>369</v>
      </c>
      <c r="C241" s="20" t="s">
        <v>365</v>
      </c>
      <c r="D241" s="7"/>
      <c r="E241" s="13"/>
    </row>
    <row r="242" spans="1:6" x14ac:dyDescent="0.2">
      <c r="A242" s="21" t="s">
        <v>363</v>
      </c>
      <c r="B242" s="22" t="s">
        <v>364</v>
      </c>
      <c r="C242" s="20" t="s">
        <v>365</v>
      </c>
      <c r="D242" s="7"/>
      <c r="E242" s="13"/>
    </row>
    <row r="243" spans="1:6" x14ac:dyDescent="0.2">
      <c r="A243" s="21" t="s">
        <v>366</v>
      </c>
      <c r="B243" s="22" t="s">
        <v>367</v>
      </c>
      <c r="C243" s="20" t="s">
        <v>365</v>
      </c>
      <c r="D243" s="7"/>
      <c r="E243" s="13"/>
    </row>
    <row r="244" spans="1:6" x14ac:dyDescent="0.2">
      <c r="A244" s="21" t="s">
        <v>397</v>
      </c>
      <c r="B244" s="22" t="s">
        <v>398</v>
      </c>
      <c r="C244" s="20" t="s">
        <v>365</v>
      </c>
      <c r="D244" s="7"/>
      <c r="E244" s="13"/>
    </row>
    <row r="245" spans="1:6" x14ac:dyDescent="0.2">
      <c r="A245" s="21" t="s">
        <v>435</v>
      </c>
      <c r="B245" s="22" t="s">
        <v>436</v>
      </c>
      <c r="C245" s="20" t="s">
        <v>365</v>
      </c>
      <c r="D245" s="7"/>
      <c r="E245" s="13"/>
    </row>
    <row r="246" spans="1:6" x14ac:dyDescent="0.2">
      <c r="A246" s="21" t="s">
        <v>309</v>
      </c>
      <c r="B246" s="22" t="s">
        <v>310</v>
      </c>
      <c r="C246" s="20" t="s">
        <v>365</v>
      </c>
      <c r="D246" s="7"/>
      <c r="E246" s="13"/>
      <c r="F246" s="1"/>
    </row>
    <row r="247" spans="1:6" x14ac:dyDescent="0.2">
      <c r="A247" s="21" t="s">
        <v>370</v>
      </c>
      <c r="B247" s="22" t="s">
        <v>371</v>
      </c>
      <c r="C247" s="20" t="s">
        <v>365</v>
      </c>
      <c r="D247" s="7"/>
      <c r="E247" s="13"/>
    </row>
    <row r="248" spans="1:6" x14ac:dyDescent="0.2">
      <c r="A248" s="21" t="s">
        <v>341</v>
      </c>
      <c r="B248" s="22" t="s">
        <v>342</v>
      </c>
      <c r="C248" s="20" t="s">
        <v>365</v>
      </c>
      <c r="D248" s="7"/>
      <c r="E248" s="13"/>
      <c r="F248" s="1"/>
    </row>
    <row r="249" spans="1:6" x14ac:dyDescent="0.2">
      <c r="A249" s="21" t="s">
        <v>372</v>
      </c>
      <c r="B249" s="22" t="s">
        <v>373</v>
      </c>
      <c r="C249" s="20" t="s">
        <v>374</v>
      </c>
      <c r="D249" s="7"/>
      <c r="E249" s="13"/>
    </row>
    <row r="250" spans="1:6" x14ac:dyDescent="0.2">
      <c r="A250" s="117" t="s">
        <v>437</v>
      </c>
      <c r="B250" s="28" t="s">
        <v>3937</v>
      </c>
      <c r="C250" s="30" t="s">
        <v>374</v>
      </c>
      <c r="D250" s="6"/>
      <c r="E250" s="1"/>
    </row>
    <row r="251" spans="1:6" x14ac:dyDescent="0.2">
      <c r="A251" s="1"/>
      <c r="B251" s="1"/>
      <c r="C251" s="1"/>
      <c r="D251" s="6"/>
    </row>
    <row r="252" spans="1:6" x14ac:dyDescent="0.2">
      <c r="A252" s="1"/>
      <c r="B252" s="1"/>
      <c r="C252" s="1"/>
      <c r="D252" s="6"/>
      <c r="E252" s="1"/>
    </row>
    <row r="253" spans="1:6" x14ac:dyDescent="0.2">
      <c r="A253" s="1"/>
      <c r="B253" s="1"/>
      <c r="C253" s="1"/>
      <c r="D253" s="6"/>
    </row>
    <row r="255" spans="1:6" x14ac:dyDescent="0.2">
      <c r="A255" s="2" t="s">
        <v>3938</v>
      </c>
    </row>
    <row r="257" spans="1:13" x14ac:dyDescent="0.2">
      <c r="A257" s="8" t="s">
        <v>331</v>
      </c>
      <c r="B257" s="8" t="s">
        <v>332</v>
      </c>
      <c r="C257" s="8" t="s">
        <v>292</v>
      </c>
      <c r="D257" s="5"/>
      <c r="E257" s="8">
        <v>2010</v>
      </c>
      <c r="F257" s="5">
        <v>2011</v>
      </c>
    </row>
    <row r="258" spans="1:13" x14ac:dyDescent="0.2">
      <c r="A258" s="8" t="s">
        <v>337</v>
      </c>
      <c r="B258" s="8" t="s">
        <v>338</v>
      </c>
      <c r="C258" s="8" t="s">
        <v>292</v>
      </c>
      <c r="D258" s="5"/>
      <c r="E258" s="8">
        <v>2010</v>
      </c>
      <c r="F258" s="5"/>
    </row>
    <row r="259" spans="1:13" x14ac:dyDescent="0.2">
      <c r="A259" s="8" t="s">
        <v>343</v>
      </c>
      <c r="B259" s="8" t="s">
        <v>344</v>
      </c>
      <c r="C259" s="8" t="s">
        <v>292</v>
      </c>
      <c r="D259" s="5"/>
      <c r="E259" s="8">
        <v>2010</v>
      </c>
      <c r="F259" s="5"/>
    </row>
    <row r="260" spans="1:13" x14ac:dyDescent="0.2">
      <c r="A260" s="8" t="s">
        <v>345</v>
      </c>
      <c r="B260" s="8" t="s">
        <v>346</v>
      </c>
      <c r="C260" s="8" t="s">
        <v>292</v>
      </c>
      <c r="D260" s="5"/>
      <c r="E260" s="8">
        <v>2010</v>
      </c>
      <c r="F260" s="5"/>
      <c r="J260" s="2"/>
    </row>
    <row r="261" spans="1:13" x14ac:dyDescent="0.2">
      <c r="A261" s="8" t="s">
        <v>349</v>
      </c>
      <c r="B261" s="8" t="s">
        <v>350</v>
      </c>
      <c r="C261" s="8" t="s">
        <v>292</v>
      </c>
      <c r="D261" s="5"/>
      <c r="E261" s="8">
        <v>2010</v>
      </c>
      <c r="F261" s="5"/>
    </row>
    <row r="262" spans="1:13" x14ac:dyDescent="0.2">
      <c r="A262" s="8" t="s">
        <v>305</v>
      </c>
      <c r="B262" s="8" t="s">
        <v>306</v>
      </c>
      <c r="C262" s="8" t="s">
        <v>292</v>
      </c>
      <c r="D262" s="5"/>
      <c r="E262" s="8">
        <v>2010</v>
      </c>
      <c r="F262" s="5"/>
    </row>
    <row r="263" spans="1:13" x14ac:dyDescent="0.2">
      <c r="A263" s="8" t="s">
        <v>351</v>
      </c>
      <c r="B263" s="8" t="s">
        <v>352</v>
      </c>
      <c r="C263" s="8" t="s">
        <v>292</v>
      </c>
      <c r="D263" s="5"/>
      <c r="E263" s="8">
        <v>2010</v>
      </c>
      <c r="F263" s="5"/>
      <c r="J263" s="1"/>
      <c r="K263" s="1"/>
      <c r="L263" s="1"/>
      <c r="M263" s="1"/>
    </row>
    <row r="264" spans="1:13" x14ac:dyDescent="0.2">
      <c r="A264" s="8" t="s">
        <v>355</v>
      </c>
      <c r="B264" s="8" t="s">
        <v>356</v>
      </c>
      <c r="C264" s="8" t="s">
        <v>292</v>
      </c>
      <c r="D264" s="5"/>
      <c r="E264" s="8">
        <v>2010</v>
      </c>
      <c r="F264" s="5"/>
      <c r="J264" s="1"/>
      <c r="K264" s="1"/>
      <c r="L264" s="1"/>
      <c r="M264" s="1"/>
    </row>
    <row r="265" spans="1:13" x14ac:dyDescent="0.2">
      <c r="A265" s="8" t="s">
        <v>357</v>
      </c>
      <c r="B265" s="8" t="s">
        <v>358</v>
      </c>
      <c r="C265" s="8" t="s">
        <v>292</v>
      </c>
      <c r="D265" s="5"/>
      <c r="E265" s="8">
        <v>2010</v>
      </c>
      <c r="F265" s="5"/>
      <c r="J265" s="1"/>
      <c r="K265" s="1"/>
      <c r="L265" s="1"/>
      <c r="M265" s="1"/>
    </row>
    <row r="266" spans="1:13" x14ac:dyDescent="0.2">
      <c r="A266" s="8" t="s">
        <v>361</v>
      </c>
      <c r="B266" s="8" t="s">
        <v>362</v>
      </c>
      <c r="C266" s="8" t="s">
        <v>292</v>
      </c>
      <c r="D266" s="5"/>
      <c r="E266" s="8">
        <v>2010</v>
      </c>
      <c r="F266" s="5"/>
      <c r="J266" s="1"/>
      <c r="K266" s="1"/>
      <c r="L266" s="1"/>
      <c r="M266" s="1"/>
    </row>
    <row r="267" spans="1:13" x14ac:dyDescent="0.2">
      <c r="A267" s="8" t="s">
        <v>307</v>
      </c>
      <c r="B267" s="8" t="s">
        <v>308</v>
      </c>
      <c r="C267" s="8" t="s">
        <v>292</v>
      </c>
      <c r="D267" s="5"/>
      <c r="E267" s="8">
        <v>2010</v>
      </c>
      <c r="F267" s="5"/>
      <c r="J267" s="1"/>
      <c r="K267" s="1"/>
      <c r="L267" s="1"/>
      <c r="M267" s="1"/>
    </row>
    <row r="268" spans="1:13" x14ac:dyDescent="0.2">
      <c r="A268" s="8" t="s">
        <v>311</v>
      </c>
      <c r="B268" s="8" t="s">
        <v>312</v>
      </c>
      <c r="C268" s="8" t="s">
        <v>292</v>
      </c>
      <c r="D268" s="5"/>
      <c r="E268" s="8">
        <v>2010</v>
      </c>
      <c r="F268" s="5"/>
      <c r="J268" s="1"/>
      <c r="K268" s="1"/>
      <c r="L268" s="1"/>
      <c r="M268" s="1"/>
    </row>
    <row r="269" spans="1:13" x14ac:dyDescent="0.2">
      <c r="A269" s="8" t="s">
        <v>315</v>
      </c>
      <c r="B269" s="8" t="s">
        <v>316</v>
      </c>
      <c r="C269" s="8" t="s">
        <v>292</v>
      </c>
      <c r="D269" s="5"/>
      <c r="E269" s="8">
        <v>2010</v>
      </c>
      <c r="F269" s="5">
        <v>2012</v>
      </c>
      <c r="J269" s="1"/>
      <c r="K269" s="1"/>
      <c r="L269" s="1"/>
      <c r="M269" s="1"/>
    </row>
    <row r="270" spans="1:13" x14ac:dyDescent="0.2">
      <c r="A270" s="8" t="s">
        <v>321</v>
      </c>
      <c r="B270" s="8" t="s">
        <v>322</v>
      </c>
      <c r="C270" s="8" t="s">
        <v>3872</v>
      </c>
      <c r="D270" s="5"/>
      <c r="E270" s="8">
        <v>2010</v>
      </c>
      <c r="F270" s="5">
        <v>2012</v>
      </c>
    </row>
    <row r="271" spans="1:13" x14ac:dyDescent="0.2">
      <c r="A271" s="8" t="s">
        <v>325</v>
      </c>
      <c r="B271" s="8" t="s">
        <v>326</v>
      </c>
      <c r="C271" s="8" t="s">
        <v>365</v>
      </c>
      <c r="D271" s="5"/>
      <c r="E271" s="8">
        <v>2010</v>
      </c>
      <c r="F271" s="5" t="s">
        <v>3939</v>
      </c>
    </row>
    <row r="272" spans="1:13" x14ac:dyDescent="0.2">
      <c r="A272" s="8" t="s">
        <v>327</v>
      </c>
      <c r="B272" s="8" t="s">
        <v>328</v>
      </c>
      <c r="C272" s="8" t="s">
        <v>365</v>
      </c>
      <c r="D272" s="5"/>
      <c r="E272" s="8">
        <v>2010</v>
      </c>
      <c r="F272" s="5">
        <v>2011</v>
      </c>
      <c r="J272" s="1"/>
      <c r="K272" s="1"/>
      <c r="L272" s="1"/>
      <c r="M272" s="1"/>
    </row>
    <row r="273" spans="1:13" x14ac:dyDescent="0.2">
      <c r="A273" s="8" t="s">
        <v>329</v>
      </c>
      <c r="B273" s="8" t="s">
        <v>330</v>
      </c>
      <c r="C273" s="8" t="s">
        <v>3872</v>
      </c>
      <c r="D273" s="5"/>
      <c r="E273" s="8">
        <v>2010</v>
      </c>
      <c r="F273" s="5">
        <v>2011</v>
      </c>
    </row>
    <row r="274" spans="1:13" x14ac:dyDescent="0.2">
      <c r="J274" s="1"/>
      <c r="K274" s="1"/>
      <c r="L274" s="1"/>
      <c r="M274" s="1"/>
    </row>
    <row r="276" spans="1:13" x14ac:dyDescent="0.2">
      <c r="J276" s="1"/>
      <c r="K276" s="1"/>
      <c r="L276" s="1"/>
      <c r="M276" s="1"/>
    </row>
    <row r="277" spans="1:13" x14ac:dyDescent="0.2">
      <c r="J277" s="1"/>
      <c r="K277" s="1"/>
      <c r="L277" s="1"/>
      <c r="M277" s="1"/>
    </row>
    <row r="279" spans="1:13" x14ac:dyDescent="0.2">
      <c r="J279" s="1"/>
      <c r="K279" s="1"/>
      <c r="L279" s="1"/>
      <c r="M279" s="1"/>
    </row>
    <row r="284" spans="1:13" x14ac:dyDescent="0.2">
      <c r="J284" s="1"/>
      <c r="K284" s="1"/>
      <c r="L284" s="1"/>
      <c r="M284" s="1"/>
    </row>
    <row r="285" spans="1:13" x14ac:dyDescent="0.2">
      <c r="J285" s="1"/>
      <c r="K285" s="1"/>
      <c r="L285" s="1"/>
      <c r="M285" s="1"/>
    </row>
    <row r="287" spans="1:13" x14ac:dyDescent="0.2">
      <c r="J287" s="1"/>
      <c r="K287" s="1"/>
      <c r="L287" s="1"/>
      <c r="M287" s="1"/>
    </row>
    <row r="288" spans="1:13" x14ac:dyDescent="0.2">
      <c r="J288" s="1"/>
      <c r="K288" s="1"/>
      <c r="L288" s="1"/>
      <c r="M288" s="1"/>
    </row>
    <row r="290" spans="1:13" x14ac:dyDescent="0.2">
      <c r="A290" s="2" t="s">
        <v>3940</v>
      </c>
      <c r="B290" s="2">
        <v>5.5876954520000002</v>
      </c>
    </row>
    <row r="291" spans="1:13" x14ac:dyDescent="0.2">
      <c r="J291" s="1"/>
      <c r="K291" s="1"/>
      <c r="L291" s="1"/>
      <c r="M291" s="1"/>
    </row>
    <row r="294" spans="1:13" x14ac:dyDescent="0.2">
      <c r="J294" s="1"/>
      <c r="K294" s="1"/>
      <c r="L294" s="1"/>
      <c r="M294" s="1"/>
    </row>
    <row r="297" spans="1:13" x14ac:dyDescent="0.2">
      <c r="J297" s="1"/>
      <c r="K297" s="1"/>
      <c r="L297" s="1"/>
      <c r="M297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F3939-F47A-468D-A035-EA93C35D29C3}">
  <dimension ref="A1:J250"/>
  <sheetViews>
    <sheetView showGridLines="0" workbookViewId="0">
      <selection activeCell="D13" sqref="D13"/>
    </sheetView>
  </sheetViews>
  <sheetFormatPr baseColWidth="10" defaultColWidth="8.83203125" defaultRowHeight="16" x14ac:dyDescent="0.2"/>
  <cols>
    <col min="1" max="1" width="16.5" bestFit="1" customWidth="1"/>
    <col min="2" max="2" width="46.6640625" bestFit="1" customWidth="1"/>
    <col min="3" max="3" width="20.1640625" bestFit="1" customWidth="1"/>
    <col min="4" max="4" width="18.5" bestFit="1" customWidth="1"/>
    <col min="5" max="5" width="5.6640625" bestFit="1" customWidth="1"/>
    <col min="6" max="6" width="7.6640625" bestFit="1" customWidth="1"/>
    <col min="10" max="10" width="18.5" bestFit="1" customWidth="1"/>
  </cols>
  <sheetData>
    <row r="1" spans="1:10" x14ac:dyDescent="0.2">
      <c r="A1" s="349" t="s">
        <v>0</v>
      </c>
      <c r="B1" s="350" t="s">
        <v>4541</v>
      </c>
      <c r="C1" s="351" t="s">
        <v>2</v>
      </c>
      <c r="D1" s="10"/>
      <c r="E1" s="10"/>
      <c r="F1" s="10"/>
      <c r="G1" s="10"/>
      <c r="H1" s="10"/>
      <c r="I1" s="10"/>
      <c r="J1" s="10"/>
    </row>
    <row r="2" spans="1:10" x14ac:dyDescent="0.2">
      <c r="A2" s="16" t="s">
        <v>3464</v>
      </c>
      <c r="B2" s="17" t="s">
        <v>3465</v>
      </c>
      <c r="C2" s="18" t="s">
        <v>5</v>
      </c>
      <c r="D2" s="3"/>
      <c r="E2" s="1"/>
      <c r="F2" s="11"/>
      <c r="G2" s="11"/>
      <c r="H2" s="11"/>
      <c r="I2" s="11"/>
      <c r="J2" s="11"/>
    </row>
    <row r="3" spans="1:10" x14ac:dyDescent="0.2">
      <c r="A3" s="213" t="s">
        <v>3897</v>
      </c>
      <c r="B3" s="213" t="s">
        <v>3898</v>
      </c>
      <c r="C3" s="18" t="s">
        <v>5</v>
      </c>
      <c r="D3" s="3"/>
      <c r="E3" s="1"/>
      <c r="F3" s="11"/>
      <c r="G3" s="11"/>
      <c r="H3" s="11"/>
      <c r="I3" s="11"/>
      <c r="J3" s="11"/>
    </row>
    <row r="4" spans="1:10" x14ac:dyDescent="0.2">
      <c r="A4" s="16" t="s">
        <v>3468</v>
      </c>
      <c r="B4" s="17" t="s">
        <v>3469</v>
      </c>
      <c r="C4" s="20" t="s">
        <v>5</v>
      </c>
      <c r="D4" s="3"/>
      <c r="E4" s="1"/>
      <c r="F4" s="11"/>
      <c r="G4" s="11"/>
      <c r="H4" s="11"/>
      <c r="I4" s="11"/>
      <c r="J4" s="11"/>
    </row>
    <row r="5" spans="1:10" x14ac:dyDescent="0.2">
      <c r="A5" s="16" t="s">
        <v>3470</v>
      </c>
      <c r="B5" s="17" t="s">
        <v>3471</v>
      </c>
      <c r="C5" s="18" t="s">
        <v>5</v>
      </c>
      <c r="D5" s="3"/>
      <c r="E5" s="1"/>
      <c r="F5" s="11"/>
      <c r="G5" s="11"/>
      <c r="H5" s="11"/>
      <c r="I5" s="11"/>
      <c r="J5" s="11"/>
    </row>
    <row r="6" spans="1:10" x14ac:dyDescent="0.2">
      <c r="A6" s="16" t="s">
        <v>3473</v>
      </c>
      <c r="B6" s="17" t="s">
        <v>3474</v>
      </c>
      <c r="C6" s="18" t="s">
        <v>5</v>
      </c>
      <c r="D6" s="3"/>
      <c r="E6" s="1"/>
      <c r="F6" s="11"/>
      <c r="G6" s="11"/>
      <c r="H6" s="11"/>
      <c r="I6" s="11"/>
      <c r="J6" s="11"/>
    </row>
    <row r="7" spans="1:10" x14ac:dyDescent="0.2">
      <c r="A7" s="16" t="s">
        <v>3475</v>
      </c>
      <c r="B7" s="17" t="s">
        <v>3476</v>
      </c>
      <c r="C7" s="20" t="s">
        <v>5</v>
      </c>
      <c r="D7" s="3"/>
      <c r="E7" s="1"/>
      <c r="F7" s="11"/>
      <c r="G7" s="11"/>
      <c r="H7" s="11"/>
      <c r="I7" s="11"/>
      <c r="J7" s="11"/>
    </row>
    <row r="8" spans="1:10" x14ac:dyDescent="0.2">
      <c r="A8" s="21" t="s">
        <v>640</v>
      </c>
      <c r="B8" s="22" t="s">
        <v>641</v>
      </c>
      <c r="C8" s="20" t="s">
        <v>5</v>
      </c>
      <c r="D8" s="3"/>
      <c r="E8" s="11"/>
      <c r="F8" s="11"/>
      <c r="G8" s="11"/>
      <c r="H8" s="11"/>
      <c r="I8" s="11"/>
      <c r="J8" s="11"/>
    </row>
    <row r="9" spans="1:10" x14ac:dyDescent="0.2">
      <c r="A9" s="21" t="s">
        <v>2657</v>
      </c>
      <c r="B9" s="22" t="s">
        <v>2658</v>
      </c>
      <c r="C9" s="20" t="s">
        <v>5</v>
      </c>
      <c r="D9" s="3"/>
      <c r="E9" s="11"/>
      <c r="F9" s="11"/>
      <c r="G9" s="11"/>
      <c r="H9" s="11"/>
      <c r="I9" s="11"/>
      <c r="J9" s="11"/>
    </row>
    <row r="10" spans="1:10" x14ac:dyDescent="0.2">
      <c r="A10" s="16" t="s">
        <v>3479</v>
      </c>
      <c r="B10" s="17" t="s">
        <v>3480</v>
      </c>
      <c r="C10" s="18" t="s">
        <v>18</v>
      </c>
      <c r="D10" s="3"/>
      <c r="E10" s="11"/>
      <c r="F10" s="11"/>
      <c r="G10" s="11"/>
      <c r="H10" s="11"/>
      <c r="I10" s="11"/>
      <c r="J10" s="11"/>
    </row>
    <row r="11" spans="1:10" x14ac:dyDescent="0.2">
      <c r="A11" s="16" t="s">
        <v>3481</v>
      </c>
      <c r="B11" s="17" t="s">
        <v>755</v>
      </c>
      <c r="C11" s="20" t="s">
        <v>18</v>
      </c>
      <c r="D11" s="3"/>
      <c r="E11" s="11"/>
      <c r="F11" s="11"/>
      <c r="G11" s="11"/>
      <c r="H11" s="11"/>
      <c r="I11" s="11"/>
      <c r="J11" s="11"/>
    </row>
    <row r="12" spans="1:10" x14ac:dyDescent="0.2">
      <c r="A12" s="16" t="s">
        <v>3482</v>
      </c>
      <c r="B12" s="17" t="s">
        <v>881</v>
      </c>
      <c r="C12" s="20" t="s">
        <v>18</v>
      </c>
      <c r="D12" s="3"/>
      <c r="E12" s="11"/>
      <c r="F12" s="11"/>
      <c r="G12" s="11"/>
      <c r="H12" s="11"/>
      <c r="I12" s="11"/>
      <c r="J12" s="11"/>
    </row>
    <row r="13" spans="1:10" x14ac:dyDescent="0.2">
      <c r="A13" s="16" t="s">
        <v>3483</v>
      </c>
      <c r="B13" s="17" t="s">
        <v>3484</v>
      </c>
      <c r="C13" s="20" t="s">
        <v>18</v>
      </c>
      <c r="D13" s="3"/>
      <c r="E13" s="11"/>
      <c r="F13" s="11"/>
      <c r="G13" s="11"/>
      <c r="H13" s="11"/>
      <c r="I13" s="11"/>
      <c r="J13" s="11"/>
    </row>
    <row r="14" spans="1:10" x14ac:dyDescent="0.2">
      <c r="A14" s="16" t="s">
        <v>3485</v>
      </c>
      <c r="B14" s="17" t="s">
        <v>3486</v>
      </c>
      <c r="C14" s="20" t="s">
        <v>18</v>
      </c>
      <c r="D14" s="3"/>
      <c r="E14" s="11"/>
      <c r="F14" s="11"/>
      <c r="G14" s="11"/>
      <c r="H14" s="11"/>
      <c r="I14" s="11"/>
      <c r="J14" s="11"/>
    </row>
    <row r="15" spans="1:10" x14ac:dyDescent="0.2">
      <c r="A15" s="17" t="s">
        <v>3899</v>
      </c>
      <c r="B15" s="17" t="s">
        <v>3900</v>
      </c>
      <c r="C15" s="20" t="s">
        <v>18</v>
      </c>
      <c r="D15" s="3"/>
      <c r="E15" s="11"/>
      <c r="F15" s="11"/>
      <c r="G15" s="11"/>
      <c r="H15" s="11"/>
      <c r="I15" s="11"/>
      <c r="J15" s="11"/>
    </row>
    <row r="16" spans="1:10" x14ac:dyDescent="0.2">
      <c r="A16" s="16" t="s">
        <v>3489</v>
      </c>
      <c r="B16" s="17" t="s">
        <v>739</v>
      </c>
      <c r="C16" s="20" t="s">
        <v>18</v>
      </c>
      <c r="D16" s="3"/>
      <c r="E16" s="11"/>
      <c r="F16" s="11"/>
      <c r="G16" s="11"/>
      <c r="H16" s="11"/>
      <c r="I16" s="11"/>
      <c r="J16" s="11"/>
    </row>
    <row r="17" spans="1:10" x14ac:dyDescent="0.2">
      <c r="A17" s="16" t="s">
        <v>3491</v>
      </c>
      <c r="B17" s="17" t="s">
        <v>3492</v>
      </c>
      <c r="C17" s="20" t="s">
        <v>18</v>
      </c>
      <c r="D17" s="3"/>
      <c r="E17" s="11"/>
      <c r="F17" s="11"/>
      <c r="G17" s="11"/>
      <c r="H17" s="11"/>
      <c r="I17" s="11"/>
      <c r="J17" s="11"/>
    </row>
    <row r="18" spans="1:10" x14ac:dyDescent="0.2">
      <c r="A18" s="16" t="s">
        <v>3494</v>
      </c>
      <c r="B18" s="17" t="s">
        <v>3495</v>
      </c>
      <c r="C18" s="20" t="s">
        <v>18</v>
      </c>
      <c r="D18" s="3"/>
      <c r="E18" s="11"/>
      <c r="F18" s="11"/>
      <c r="G18" s="11"/>
      <c r="H18" s="11"/>
      <c r="I18" s="11"/>
      <c r="J18" s="11"/>
    </row>
    <row r="19" spans="1:10" x14ac:dyDescent="0.2">
      <c r="A19" s="16" t="s">
        <v>3498</v>
      </c>
      <c r="B19" s="17" t="s">
        <v>937</v>
      </c>
      <c r="C19" s="20" t="s">
        <v>18</v>
      </c>
      <c r="D19" s="3"/>
      <c r="E19" s="11"/>
      <c r="F19" s="11"/>
      <c r="G19" s="11"/>
      <c r="H19" s="11"/>
      <c r="I19" s="11"/>
      <c r="J19" s="11"/>
    </row>
    <row r="20" spans="1:10" x14ac:dyDescent="0.2">
      <c r="A20" s="16" t="s">
        <v>3499</v>
      </c>
      <c r="B20" s="17" t="s">
        <v>3500</v>
      </c>
      <c r="C20" s="20" t="s">
        <v>33</v>
      </c>
      <c r="D20" s="3"/>
      <c r="E20" s="11"/>
      <c r="F20" s="11"/>
      <c r="G20" s="11"/>
      <c r="H20" s="11"/>
      <c r="I20" s="11"/>
      <c r="J20" s="11"/>
    </row>
    <row r="21" spans="1:10" x14ac:dyDescent="0.2">
      <c r="A21" s="16" t="s">
        <v>3501</v>
      </c>
      <c r="B21" s="17" t="s">
        <v>1001</v>
      </c>
      <c r="C21" s="20" t="s">
        <v>33</v>
      </c>
      <c r="D21" s="3"/>
      <c r="E21" s="11"/>
      <c r="F21" s="11"/>
      <c r="G21" s="11"/>
      <c r="H21" s="11"/>
      <c r="I21" s="11"/>
      <c r="J21" s="11"/>
    </row>
    <row r="22" spans="1:10" x14ac:dyDescent="0.2">
      <c r="A22" s="16" t="s">
        <v>3502</v>
      </c>
      <c r="B22" s="17" t="s">
        <v>3503</v>
      </c>
      <c r="C22" s="20" t="s">
        <v>33</v>
      </c>
      <c r="D22" s="3"/>
      <c r="E22" s="11"/>
      <c r="F22" s="11"/>
      <c r="G22" s="11"/>
      <c r="H22" s="11"/>
      <c r="I22" s="11"/>
      <c r="J22" s="11"/>
    </row>
    <row r="23" spans="1:10" x14ac:dyDescent="0.2">
      <c r="A23" s="16" t="s">
        <v>3504</v>
      </c>
      <c r="B23" s="17" t="s">
        <v>991</v>
      </c>
      <c r="C23" s="20" t="s">
        <v>33</v>
      </c>
      <c r="D23" s="3"/>
      <c r="E23" s="11"/>
      <c r="F23" s="11"/>
      <c r="G23" s="11"/>
      <c r="H23" s="11"/>
      <c r="I23" s="11"/>
      <c r="J23" s="11"/>
    </row>
    <row r="24" spans="1:10" x14ac:dyDescent="0.2">
      <c r="A24" s="16" t="s">
        <v>3505</v>
      </c>
      <c r="B24" s="17" t="s">
        <v>3506</v>
      </c>
      <c r="C24" s="20" t="s">
        <v>33</v>
      </c>
      <c r="D24" s="3"/>
      <c r="E24" s="11"/>
      <c r="F24" s="11"/>
      <c r="G24" s="11"/>
      <c r="H24" s="11"/>
      <c r="I24" s="11"/>
      <c r="J24" s="11"/>
    </row>
    <row r="25" spans="1:10" x14ac:dyDescent="0.2">
      <c r="A25" s="16" t="s">
        <v>3507</v>
      </c>
      <c r="B25" s="17" t="s">
        <v>1023</v>
      </c>
      <c r="C25" s="20" t="s">
        <v>33</v>
      </c>
      <c r="D25" s="3"/>
      <c r="E25" s="11"/>
      <c r="F25" s="11"/>
      <c r="G25" s="11"/>
      <c r="H25" s="11"/>
      <c r="I25" s="11"/>
      <c r="J25" s="11"/>
    </row>
    <row r="26" spans="1:10" x14ac:dyDescent="0.2">
      <c r="A26" s="16" t="s">
        <v>3508</v>
      </c>
      <c r="B26" s="17" t="s">
        <v>3509</v>
      </c>
      <c r="C26" s="20" t="s">
        <v>3510</v>
      </c>
      <c r="D26" s="3"/>
      <c r="E26" s="11"/>
      <c r="F26" s="11"/>
      <c r="G26" s="11"/>
      <c r="H26" s="11"/>
      <c r="I26" s="11"/>
      <c r="J26" s="11"/>
    </row>
    <row r="27" spans="1:10" x14ac:dyDescent="0.2">
      <c r="A27" s="16" t="s">
        <v>3511</v>
      </c>
      <c r="B27" s="17" t="s">
        <v>3512</v>
      </c>
      <c r="C27" s="20" t="s">
        <v>33</v>
      </c>
      <c r="D27" s="3"/>
      <c r="E27" s="11"/>
      <c r="F27" s="11"/>
      <c r="G27" s="11"/>
      <c r="H27" s="11"/>
      <c r="I27" s="11"/>
      <c r="J27" s="11"/>
    </row>
    <row r="28" spans="1:10" x14ac:dyDescent="0.2">
      <c r="A28" s="16" t="s">
        <v>3513</v>
      </c>
      <c r="B28" s="17" t="s">
        <v>3514</v>
      </c>
      <c r="C28" s="20" t="s">
        <v>33</v>
      </c>
      <c r="D28" s="3"/>
      <c r="E28" s="11"/>
      <c r="F28" s="11"/>
      <c r="G28" s="11"/>
      <c r="H28" s="11"/>
      <c r="I28" s="11"/>
      <c r="J28" s="11"/>
    </row>
    <row r="29" spans="1:10" x14ac:dyDescent="0.2">
      <c r="A29" s="16" t="s">
        <v>3515</v>
      </c>
      <c r="B29" s="17" t="s">
        <v>3516</v>
      </c>
      <c r="C29" s="20" t="s">
        <v>33</v>
      </c>
      <c r="D29" s="3"/>
      <c r="E29" s="11"/>
      <c r="F29" s="11"/>
      <c r="G29" s="11"/>
      <c r="H29" s="11"/>
      <c r="I29" s="11"/>
      <c r="J29" s="11"/>
    </row>
    <row r="30" spans="1:10" x14ac:dyDescent="0.2">
      <c r="A30" s="16" t="s">
        <v>3517</v>
      </c>
      <c r="B30" s="17" t="s">
        <v>3518</v>
      </c>
      <c r="C30" s="20" t="s">
        <v>33</v>
      </c>
      <c r="D30" s="3"/>
      <c r="E30" s="11"/>
      <c r="F30" s="11"/>
      <c r="G30" s="11"/>
      <c r="H30" s="11"/>
      <c r="I30" s="11"/>
      <c r="J30" s="11"/>
    </row>
    <row r="31" spans="1:10" x14ac:dyDescent="0.2">
      <c r="A31" s="16" t="s">
        <v>3519</v>
      </c>
      <c r="B31" s="17" t="s">
        <v>3520</v>
      </c>
      <c r="C31" s="20" t="s">
        <v>33</v>
      </c>
      <c r="D31" s="3"/>
      <c r="E31" s="11"/>
      <c r="F31" s="11"/>
      <c r="G31" s="11"/>
      <c r="H31" s="11"/>
      <c r="I31" s="11"/>
      <c r="J31" s="11"/>
    </row>
    <row r="32" spans="1:10" x14ac:dyDescent="0.2">
      <c r="A32" s="16" t="s">
        <v>3521</v>
      </c>
      <c r="B32" s="17" t="s">
        <v>3522</v>
      </c>
      <c r="C32" s="20" t="s">
        <v>33</v>
      </c>
      <c r="D32" s="3"/>
      <c r="E32" s="11"/>
      <c r="F32" s="11"/>
      <c r="G32" s="11"/>
      <c r="H32" s="11"/>
      <c r="I32" s="11"/>
      <c r="J32" s="11"/>
    </row>
    <row r="33" spans="1:10" x14ac:dyDescent="0.2">
      <c r="A33" s="21" t="s">
        <v>1006</v>
      </c>
      <c r="B33" s="22" t="s">
        <v>1007</v>
      </c>
      <c r="C33" s="20" t="s">
        <v>33</v>
      </c>
      <c r="D33" s="3"/>
      <c r="E33" s="11"/>
      <c r="F33" s="11"/>
      <c r="G33" s="11"/>
      <c r="H33" s="11"/>
      <c r="I33" s="11"/>
      <c r="J33" s="11"/>
    </row>
    <row r="34" spans="1:10" x14ac:dyDescent="0.2">
      <c r="A34" s="16" t="s">
        <v>3525</v>
      </c>
      <c r="B34" s="17" t="s">
        <v>3526</v>
      </c>
      <c r="C34" s="20" t="s">
        <v>33</v>
      </c>
      <c r="D34" s="3"/>
      <c r="E34" s="11"/>
      <c r="F34" s="11"/>
      <c r="G34" s="11"/>
      <c r="H34" s="11"/>
      <c r="I34" s="11"/>
      <c r="J34" s="11"/>
    </row>
    <row r="35" spans="1:10" x14ac:dyDescent="0.2">
      <c r="A35" s="16" t="s">
        <v>3879</v>
      </c>
      <c r="B35" s="17" t="s">
        <v>3880</v>
      </c>
      <c r="C35" s="20" t="s">
        <v>33</v>
      </c>
      <c r="D35" s="3"/>
      <c r="E35" s="11"/>
      <c r="F35" s="11"/>
      <c r="G35" s="11"/>
      <c r="H35" s="11"/>
      <c r="I35" s="11"/>
      <c r="J35" s="11"/>
    </row>
    <row r="36" spans="1:10" x14ac:dyDescent="0.2">
      <c r="A36" s="21" t="s">
        <v>1002</v>
      </c>
      <c r="B36" s="22" t="s">
        <v>1003</v>
      </c>
      <c r="C36" s="20" t="s">
        <v>33</v>
      </c>
      <c r="D36" s="3"/>
      <c r="E36" s="11"/>
      <c r="F36" s="11"/>
      <c r="G36" s="11"/>
      <c r="H36" s="11"/>
      <c r="I36" s="11"/>
      <c r="J36" s="11"/>
    </row>
    <row r="37" spans="1:10" x14ac:dyDescent="0.2">
      <c r="A37" s="21" t="s">
        <v>992</v>
      </c>
      <c r="B37" s="22" t="s">
        <v>993</v>
      </c>
      <c r="C37" s="20" t="s">
        <v>33</v>
      </c>
      <c r="D37" s="3"/>
      <c r="E37" s="11"/>
      <c r="F37" s="11"/>
      <c r="G37" s="11"/>
      <c r="H37" s="11"/>
      <c r="I37" s="11"/>
      <c r="J37" s="11"/>
    </row>
    <row r="38" spans="1:10" x14ac:dyDescent="0.2">
      <c r="A38" s="16" t="s">
        <v>3890</v>
      </c>
      <c r="B38" s="17" t="s">
        <v>3891</v>
      </c>
      <c r="C38" s="20" t="s">
        <v>33</v>
      </c>
      <c r="D38" s="3"/>
      <c r="E38" s="11"/>
      <c r="F38" s="11"/>
      <c r="G38" s="11"/>
      <c r="H38" s="11"/>
      <c r="I38" s="11"/>
      <c r="J38" s="11"/>
    </row>
    <row r="39" spans="1:10" x14ac:dyDescent="0.2">
      <c r="A39" s="16" t="s">
        <v>3892</v>
      </c>
      <c r="B39" s="17" t="s">
        <v>3893</v>
      </c>
      <c r="C39" s="20" t="s">
        <v>33</v>
      </c>
      <c r="D39" s="3"/>
      <c r="E39" s="11"/>
      <c r="F39" s="11"/>
      <c r="G39" s="11"/>
      <c r="H39" s="11"/>
      <c r="I39" s="11"/>
      <c r="J39" s="11"/>
    </row>
    <row r="40" spans="1:10" x14ac:dyDescent="0.2">
      <c r="A40" s="16" t="s">
        <v>3623</v>
      </c>
      <c r="B40" s="17" t="s">
        <v>3624</v>
      </c>
      <c r="C40" s="20" t="s">
        <v>56</v>
      </c>
      <c r="D40" s="3"/>
      <c r="E40" s="11"/>
      <c r="F40" s="11"/>
      <c r="G40" s="11"/>
      <c r="H40" s="11"/>
      <c r="I40" s="11"/>
      <c r="J40" s="11"/>
    </row>
    <row r="41" spans="1:10" x14ac:dyDescent="0.2">
      <c r="A41" s="16" t="s">
        <v>3529</v>
      </c>
      <c r="B41" s="17" t="s">
        <v>3530</v>
      </c>
      <c r="C41" s="20" t="s">
        <v>3531</v>
      </c>
      <c r="D41" s="3"/>
      <c r="E41" s="11"/>
      <c r="F41" s="11"/>
      <c r="G41" s="11"/>
      <c r="H41" s="11"/>
      <c r="I41" s="11"/>
      <c r="J41" s="11"/>
    </row>
    <row r="42" spans="1:10" x14ac:dyDescent="0.2">
      <c r="A42" s="16" t="s">
        <v>3532</v>
      </c>
      <c r="B42" s="17" t="s">
        <v>3533</v>
      </c>
      <c r="C42" s="20" t="s">
        <v>56</v>
      </c>
      <c r="D42" s="3"/>
      <c r="E42" s="11"/>
      <c r="F42" s="11"/>
      <c r="G42" s="11"/>
      <c r="H42" s="11"/>
      <c r="I42" s="11"/>
      <c r="J42" s="11"/>
    </row>
    <row r="43" spans="1:10" x14ac:dyDescent="0.2">
      <c r="A43" s="16" t="s">
        <v>3534</v>
      </c>
      <c r="B43" s="17" t="s">
        <v>3535</v>
      </c>
      <c r="C43" s="20" t="s">
        <v>56</v>
      </c>
      <c r="D43" s="3"/>
      <c r="E43" s="11"/>
      <c r="F43" s="11"/>
      <c r="G43" s="11"/>
      <c r="H43" s="11"/>
      <c r="I43" s="11"/>
      <c r="J43" s="11"/>
    </row>
    <row r="44" spans="1:10" x14ac:dyDescent="0.2">
      <c r="A44" s="16" t="s">
        <v>3537</v>
      </c>
      <c r="B44" s="17" t="s">
        <v>3538</v>
      </c>
      <c r="C44" s="20" t="s">
        <v>56</v>
      </c>
      <c r="D44" s="3"/>
      <c r="E44" s="11"/>
      <c r="F44" s="11"/>
      <c r="G44" s="11"/>
      <c r="H44" s="11"/>
      <c r="I44" s="11"/>
      <c r="J44" s="11"/>
    </row>
    <row r="45" spans="1:10" x14ac:dyDescent="0.2">
      <c r="A45" s="21" t="s">
        <v>1057</v>
      </c>
      <c r="B45" s="22" t="s">
        <v>1058</v>
      </c>
      <c r="C45" s="20" t="s">
        <v>56</v>
      </c>
      <c r="D45" s="3"/>
      <c r="E45" s="11"/>
      <c r="F45" s="11"/>
      <c r="G45" s="11"/>
      <c r="H45" s="11"/>
      <c r="I45" s="11"/>
      <c r="J45" s="11"/>
    </row>
    <row r="46" spans="1:10" x14ac:dyDescent="0.2">
      <c r="A46" s="16" t="s">
        <v>3540</v>
      </c>
      <c r="B46" s="17" t="s">
        <v>3541</v>
      </c>
      <c r="C46" s="20" t="s">
        <v>56</v>
      </c>
      <c r="D46" s="3"/>
      <c r="E46" s="11"/>
      <c r="F46" s="11"/>
      <c r="G46" s="11"/>
      <c r="H46" s="11"/>
      <c r="I46" s="11"/>
      <c r="J46" s="11"/>
    </row>
    <row r="47" spans="1:10" x14ac:dyDescent="0.2">
      <c r="A47" s="21" t="s">
        <v>1073</v>
      </c>
      <c r="B47" s="22" t="s">
        <v>1074</v>
      </c>
      <c r="C47" s="20" t="s">
        <v>56</v>
      </c>
      <c r="D47" s="3"/>
      <c r="E47" s="11"/>
      <c r="F47" s="11"/>
      <c r="G47" s="11"/>
      <c r="H47" s="11"/>
      <c r="I47" s="11"/>
      <c r="J47" s="11"/>
    </row>
    <row r="48" spans="1:10" x14ac:dyDescent="0.2">
      <c r="A48" s="16" t="s">
        <v>3542</v>
      </c>
      <c r="B48" s="17" t="s">
        <v>3543</v>
      </c>
      <c r="C48" s="20" t="s">
        <v>56</v>
      </c>
      <c r="D48" s="3"/>
      <c r="E48" s="11"/>
      <c r="F48" s="11"/>
      <c r="G48" s="11"/>
      <c r="H48" s="11"/>
      <c r="I48" s="11"/>
      <c r="J48" s="11"/>
    </row>
    <row r="49" spans="1:10" x14ac:dyDescent="0.2">
      <c r="A49" s="16" t="s">
        <v>3544</v>
      </c>
      <c r="B49" s="17" t="s">
        <v>3545</v>
      </c>
      <c r="C49" s="20" t="s">
        <v>56</v>
      </c>
      <c r="D49" s="3"/>
      <c r="E49" s="11"/>
      <c r="F49" s="11"/>
      <c r="G49" s="11"/>
      <c r="H49" s="11"/>
      <c r="I49" s="11"/>
      <c r="J49" s="11"/>
    </row>
    <row r="50" spans="1:10" x14ac:dyDescent="0.2">
      <c r="A50" s="16" t="s">
        <v>3546</v>
      </c>
      <c r="B50" s="17" t="s">
        <v>3547</v>
      </c>
      <c r="C50" s="20" t="s">
        <v>56</v>
      </c>
      <c r="D50" s="3"/>
      <c r="E50" s="11"/>
      <c r="F50" s="11"/>
      <c r="G50" s="11"/>
      <c r="H50" s="11"/>
      <c r="I50" s="11"/>
      <c r="J50" s="11"/>
    </row>
    <row r="51" spans="1:10" x14ac:dyDescent="0.2">
      <c r="A51" s="16" t="s">
        <v>3548</v>
      </c>
      <c r="B51" s="17" t="s">
        <v>3549</v>
      </c>
      <c r="C51" s="20" t="s">
        <v>56</v>
      </c>
    </row>
    <row r="52" spans="1:10" x14ac:dyDescent="0.2">
      <c r="A52" s="16" t="s">
        <v>3550</v>
      </c>
      <c r="B52" s="17" t="s">
        <v>3551</v>
      </c>
      <c r="C52" s="20" t="s">
        <v>56</v>
      </c>
    </row>
    <row r="53" spans="1:10" x14ac:dyDescent="0.2">
      <c r="A53" s="16" t="s">
        <v>3552</v>
      </c>
      <c r="B53" s="17" t="s">
        <v>3553</v>
      </c>
      <c r="C53" s="20" t="s">
        <v>56</v>
      </c>
    </row>
    <row r="54" spans="1:10" x14ac:dyDescent="0.2">
      <c r="A54" s="21" t="s">
        <v>1051</v>
      </c>
      <c r="B54" s="22" t="s">
        <v>1052</v>
      </c>
      <c r="C54" s="20" t="s">
        <v>56</v>
      </c>
    </row>
    <row r="55" spans="1:10" x14ac:dyDescent="0.2">
      <c r="A55" s="16" t="s">
        <v>3554</v>
      </c>
      <c r="B55" s="17" t="s">
        <v>2868</v>
      </c>
      <c r="C55" s="20" t="s">
        <v>56</v>
      </c>
    </row>
    <row r="56" spans="1:10" x14ac:dyDescent="0.2">
      <c r="A56" s="16" t="s">
        <v>3555</v>
      </c>
      <c r="B56" s="17" t="s">
        <v>3556</v>
      </c>
      <c r="C56" s="20" t="s">
        <v>56</v>
      </c>
    </row>
    <row r="57" spans="1:10" x14ac:dyDescent="0.2">
      <c r="A57" s="22" t="s">
        <v>3557</v>
      </c>
      <c r="B57" s="22" t="s">
        <v>3558</v>
      </c>
      <c r="C57" s="22" t="s">
        <v>3531</v>
      </c>
    </row>
    <row r="58" spans="1:10" x14ac:dyDescent="0.2">
      <c r="A58" s="22" t="s">
        <v>3901</v>
      </c>
      <c r="B58" s="22" t="s">
        <v>3902</v>
      </c>
      <c r="C58" s="22" t="s">
        <v>56</v>
      </c>
    </row>
    <row r="59" spans="1:10" x14ac:dyDescent="0.2">
      <c r="A59" s="21" t="s">
        <v>1095</v>
      </c>
      <c r="B59" s="22" t="s">
        <v>1096</v>
      </c>
      <c r="C59" s="20" t="s">
        <v>56</v>
      </c>
    </row>
    <row r="60" spans="1:10" x14ac:dyDescent="0.2">
      <c r="A60" s="21" t="s">
        <v>1063</v>
      </c>
      <c r="B60" s="22" t="s">
        <v>1064</v>
      </c>
      <c r="C60" s="20" t="s">
        <v>56</v>
      </c>
    </row>
    <row r="61" spans="1:10" x14ac:dyDescent="0.2">
      <c r="A61" s="16" t="s">
        <v>3561</v>
      </c>
      <c r="B61" s="17" t="s">
        <v>3562</v>
      </c>
      <c r="C61" s="20" t="s">
        <v>56</v>
      </c>
    </row>
    <row r="62" spans="1:10" x14ac:dyDescent="0.2">
      <c r="A62" s="16" t="s">
        <v>3563</v>
      </c>
      <c r="B62" s="17" t="s">
        <v>3564</v>
      </c>
      <c r="C62" s="20" t="s">
        <v>56</v>
      </c>
    </row>
    <row r="63" spans="1:10" x14ac:dyDescent="0.2">
      <c r="A63" s="16" t="s">
        <v>3565</v>
      </c>
      <c r="B63" s="17" t="s">
        <v>3566</v>
      </c>
      <c r="C63" s="20" t="s">
        <v>56</v>
      </c>
    </row>
    <row r="64" spans="1:10" x14ac:dyDescent="0.2">
      <c r="A64" s="16" t="s">
        <v>3567</v>
      </c>
      <c r="B64" s="17" t="s">
        <v>3568</v>
      </c>
      <c r="C64" s="20" t="s">
        <v>56</v>
      </c>
    </row>
    <row r="65" spans="1:3" x14ac:dyDescent="0.2">
      <c r="A65" s="16" t="s">
        <v>3569</v>
      </c>
      <c r="B65" s="17" t="s">
        <v>3570</v>
      </c>
      <c r="C65" s="20" t="s">
        <v>56</v>
      </c>
    </row>
    <row r="66" spans="1:3" x14ac:dyDescent="0.2">
      <c r="A66" s="16" t="s">
        <v>3571</v>
      </c>
      <c r="B66" s="17" t="s">
        <v>3572</v>
      </c>
      <c r="C66" s="20" t="s">
        <v>56</v>
      </c>
    </row>
    <row r="67" spans="1:3" x14ac:dyDescent="0.2">
      <c r="A67" s="16" t="s">
        <v>3573</v>
      </c>
      <c r="B67" s="17" t="s">
        <v>3574</v>
      </c>
      <c r="C67" s="20" t="s">
        <v>56</v>
      </c>
    </row>
    <row r="68" spans="1:3" x14ac:dyDescent="0.2">
      <c r="A68" s="16" t="s">
        <v>3575</v>
      </c>
      <c r="B68" s="17" t="s">
        <v>3576</v>
      </c>
      <c r="C68" s="20" t="s">
        <v>56</v>
      </c>
    </row>
    <row r="69" spans="1:3" x14ac:dyDescent="0.2">
      <c r="A69" s="21" t="s">
        <v>1049</v>
      </c>
      <c r="B69" s="22" t="s">
        <v>1050</v>
      </c>
      <c r="C69" s="20" t="s">
        <v>56</v>
      </c>
    </row>
    <row r="70" spans="1:3" x14ac:dyDescent="0.2">
      <c r="A70" s="16" t="s">
        <v>3577</v>
      </c>
      <c r="B70" s="17" t="s">
        <v>3578</v>
      </c>
      <c r="C70" s="20" t="s">
        <v>56</v>
      </c>
    </row>
    <row r="71" spans="1:3" x14ac:dyDescent="0.2">
      <c r="A71" s="16" t="s">
        <v>3579</v>
      </c>
      <c r="B71" s="17" t="s">
        <v>1029</v>
      </c>
      <c r="C71" s="20" t="s">
        <v>56</v>
      </c>
    </row>
    <row r="72" spans="1:3" x14ac:dyDescent="0.2">
      <c r="A72" s="16" t="s">
        <v>3580</v>
      </c>
      <c r="B72" s="17" t="s">
        <v>3581</v>
      </c>
      <c r="C72" s="20" t="s">
        <v>56</v>
      </c>
    </row>
    <row r="73" spans="1:3" x14ac:dyDescent="0.2">
      <c r="A73" s="16" t="s">
        <v>3582</v>
      </c>
      <c r="B73" s="17" t="s">
        <v>3583</v>
      </c>
      <c r="C73" s="20" t="s">
        <v>56</v>
      </c>
    </row>
    <row r="74" spans="1:3" x14ac:dyDescent="0.2">
      <c r="A74" s="16" t="s">
        <v>3579</v>
      </c>
      <c r="B74" s="17" t="s">
        <v>1029</v>
      </c>
      <c r="C74" s="20" t="s">
        <v>56</v>
      </c>
    </row>
    <row r="75" spans="1:3" x14ac:dyDescent="0.2">
      <c r="A75" s="16" t="s">
        <v>3586</v>
      </c>
      <c r="B75" s="17" t="s">
        <v>3587</v>
      </c>
      <c r="C75" s="20" t="s">
        <v>56</v>
      </c>
    </row>
    <row r="76" spans="1:3" x14ac:dyDescent="0.2">
      <c r="A76" s="16" t="s">
        <v>3588</v>
      </c>
      <c r="B76" s="17" t="s">
        <v>3589</v>
      </c>
      <c r="C76" s="20" t="s">
        <v>56</v>
      </c>
    </row>
    <row r="77" spans="1:3" x14ac:dyDescent="0.2">
      <c r="A77" s="16" t="s">
        <v>3590</v>
      </c>
      <c r="B77" s="17" t="s">
        <v>3591</v>
      </c>
      <c r="C77" s="20" t="s">
        <v>56</v>
      </c>
    </row>
    <row r="78" spans="1:3" x14ac:dyDescent="0.2">
      <c r="A78" s="16" t="s">
        <v>3592</v>
      </c>
      <c r="B78" s="17" t="s">
        <v>3593</v>
      </c>
      <c r="C78" s="20" t="s">
        <v>56</v>
      </c>
    </row>
    <row r="79" spans="1:3" x14ac:dyDescent="0.2">
      <c r="A79" s="16" t="s">
        <v>3594</v>
      </c>
      <c r="B79" s="17" t="s">
        <v>3595</v>
      </c>
      <c r="C79" s="20" t="s">
        <v>56</v>
      </c>
    </row>
    <row r="80" spans="1:3" x14ac:dyDescent="0.2">
      <c r="A80" s="21" t="s">
        <v>1039</v>
      </c>
      <c r="B80" s="22" t="s">
        <v>1040</v>
      </c>
      <c r="C80" s="20" t="s">
        <v>56</v>
      </c>
    </row>
    <row r="81" spans="1:3" x14ac:dyDescent="0.2">
      <c r="A81" s="16" t="s">
        <v>3596</v>
      </c>
      <c r="B81" s="17" t="s">
        <v>3597</v>
      </c>
      <c r="C81" s="20" t="s">
        <v>56</v>
      </c>
    </row>
    <row r="82" spans="1:3" x14ac:dyDescent="0.2">
      <c r="A82" s="21" t="s">
        <v>1055</v>
      </c>
      <c r="B82" s="22" t="s">
        <v>1056</v>
      </c>
      <c r="C82" s="20" t="s">
        <v>56</v>
      </c>
    </row>
    <row r="83" spans="1:3" x14ac:dyDescent="0.2">
      <c r="A83" s="16" t="s">
        <v>3599</v>
      </c>
      <c r="B83" s="17" t="s">
        <v>3600</v>
      </c>
      <c r="C83" s="20" t="s">
        <v>56</v>
      </c>
    </row>
    <row r="84" spans="1:3" x14ac:dyDescent="0.2">
      <c r="A84" s="16" t="s">
        <v>3601</v>
      </c>
      <c r="B84" s="17" t="s">
        <v>3602</v>
      </c>
      <c r="C84" s="20" t="s">
        <v>56</v>
      </c>
    </row>
    <row r="85" spans="1:3" x14ac:dyDescent="0.2">
      <c r="A85" s="16" t="s">
        <v>3603</v>
      </c>
      <c r="B85" s="17" t="s">
        <v>1070</v>
      </c>
      <c r="C85" s="20" t="s">
        <v>56</v>
      </c>
    </row>
    <row r="86" spans="1:3" x14ac:dyDescent="0.2">
      <c r="A86" s="16" t="s">
        <v>3604</v>
      </c>
      <c r="B86" s="17" t="s">
        <v>3605</v>
      </c>
      <c r="C86" s="20" t="s">
        <v>56</v>
      </c>
    </row>
    <row r="87" spans="1:3" x14ac:dyDescent="0.2">
      <c r="A87" s="16" t="s">
        <v>3606</v>
      </c>
      <c r="B87" s="17" t="s">
        <v>3607</v>
      </c>
      <c r="C87" s="20" t="s">
        <v>56</v>
      </c>
    </row>
    <row r="88" spans="1:3" x14ac:dyDescent="0.2">
      <c r="A88" s="16" t="s">
        <v>3608</v>
      </c>
      <c r="B88" s="17" t="s">
        <v>1106</v>
      </c>
      <c r="C88" s="20" t="s">
        <v>56</v>
      </c>
    </row>
    <row r="89" spans="1:3" x14ac:dyDescent="0.2">
      <c r="A89" s="16" t="s">
        <v>3609</v>
      </c>
      <c r="B89" s="17" t="s">
        <v>3610</v>
      </c>
      <c r="C89" s="20" t="s">
        <v>56</v>
      </c>
    </row>
    <row r="90" spans="1:3" x14ac:dyDescent="0.2">
      <c r="A90" s="16" t="s">
        <v>3611</v>
      </c>
      <c r="B90" s="17" t="s">
        <v>3612</v>
      </c>
      <c r="C90" s="20" t="s">
        <v>56</v>
      </c>
    </row>
    <row r="91" spans="1:3" x14ac:dyDescent="0.2">
      <c r="A91" s="16" t="s">
        <v>3613</v>
      </c>
      <c r="B91" s="17" t="s">
        <v>3614</v>
      </c>
      <c r="C91" s="20" t="s">
        <v>56</v>
      </c>
    </row>
    <row r="92" spans="1:3" x14ac:dyDescent="0.2">
      <c r="A92" s="16" t="s">
        <v>3615</v>
      </c>
      <c r="B92" s="17" t="s">
        <v>3616</v>
      </c>
      <c r="C92" s="20" t="s">
        <v>56</v>
      </c>
    </row>
    <row r="93" spans="1:3" x14ac:dyDescent="0.2">
      <c r="A93" s="21" t="s">
        <v>3617</v>
      </c>
      <c r="B93" s="22" t="s">
        <v>3618</v>
      </c>
      <c r="C93" s="20" t="s">
        <v>56</v>
      </c>
    </row>
    <row r="94" spans="1:3" x14ac:dyDescent="0.2">
      <c r="A94" s="16" t="s">
        <v>3619</v>
      </c>
      <c r="B94" s="17" t="s">
        <v>3620</v>
      </c>
      <c r="C94" s="20" t="s">
        <v>56</v>
      </c>
    </row>
    <row r="95" spans="1:3" x14ac:dyDescent="0.2">
      <c r="A95" s="16" t="s">
        <v>3941</v>
      </c>
      <c r="B95" s="17" t="s">
        <v>3942</v>
      </c>
      <c r="C95" s="20" t="s">
        <v>56</v>
      </c>
    </row>
    <row r="96" spans="1:3" x14ac:dyDescent="0.2">
      <c r="A96" s="16" t="s">
        <v>3621</v>
      </c>
      <c r="B96" s="17" t="s">
        <v>3622</v>
      </c>
      <c r="C96" s="20" t="s">
        <v>56</v>
      </c>
    </row>
    <row r="97" spans="1:3" x14ac:dyDescent="0.2">
      <c r="A97" s="16" t="s">
        <v>3623</v>
      </c>
      <c r="B97" s="17" t="s">
        <v>3624</v>
      </c>
      <c r="C97" s="20" t="s">
        <v>56</v>
      </c>
    </row>
    <row r="98" spans="1:3" x14ac:dyDescent="0.2">
      <c r="A98" s="16" t="s">
        <v>3625</v>
      </c>
      <c r="B98" s="17" t="s">
        <v>3626</v>
      </c>
      <c r="C98" s="20" t="s">
        <v>56</v>
      </c>
    </row>
    <row r="99" spans="1:3" x14ac:dyDescent="0.2">
      <c r="A99" s="16" t="s">
        <v>3627</v>
      </c>
      <c r="B99" s="17" t="s">
        <v>3628</v>
      </c>
      <c r="C99" s="20" t="s">
        <v>56</v>
      </c>
    </row>
    <row r="100" spans="1:3" x14ac:dyDescent="0.2">
      <c r="A100" s="16" t="s">
        <v>3629</v>
      </c>
      <c r="B100" s="17" t="s">
        <v>1098</v>
      </c>
      <c r="C100" s="20" t="s">
        <v>56</v>
      </c>
    </row>
    <row r="101" spans="1:3" x14ac:dyDescent="0.2">
      <c r="A101" s="16" t="s">
        <v>3630</v>
      </c>
      <c r="B101" s="17" t="s">
        <v>3631</v>
      </c>
      <c r="C101" s="20" t="s">
        <v>56</v>
      </c>
    </row>
    <row r="102" spans="1:3" x14ac:dyDescent="0.2">
      <c r="A102" s="16" t="s">
        <v>3632</v>
      </c>
      <c r="B102" s="17" t="s">
        <v>3633</v>
      </c>
      <c r="C102" s="20" t="s">
        <v>56</v>
      </c>
    </row>
    <row r="103" spans="1:3" x14ac:dyDescent="0.2">
      <c r="A103" s="16" t="s">
        <v>3634</v>
      </c>
      <c r="B103" s="17" t="s">
        <v>3635</v>
      </c>
      <c r="C103" s="20" t="s">
        <v>56</v>
      </c>
    </row>
    <row r="104" spans="1:3" x14ac:dyDescent="0.2">
      <c r="A104" s="16" t="s">
        <v>3636</v>
      </c>
      <c r="B104" s="17" t="s">
        <v>3637</v>
      </c>
      <c r="C104" s="20" t="s">
        <v>56</v>
      </c>
    </row>
    <row r="105" spans="1:3" x14ac:dyDescent="0.2">
      <c r="A105" s="16" t="s">
        <v>3638</v>
      </c>
      <c r="B105" s="19" t="s">
        <v>3639</v>
      </c>
      <c r="C105" s="20" t="s">
        <v>56</v>
      </c>
    </row>
    <row r="106" spans="1:3" x14ac:dyDescent="0.2">
      <c r="A106" s="16" t="s">
        <v>3640</v>
      </c>
      <c r="B106" s="17" t="s">
        <v>3641</v>
      </c>
      <c r="C106" s="20" t="s">
        <v>56</v>
      </c>
    </row>
    <row r="107" spans="1:3" x14ac:dyDescent="0.2">
      <c r="A107" s="16" t="s">
        <v>3881</v>
      </c>
      <c r="B107" s="17" t="s">
        <v>3882</v>
      </c>
      <c r="C107" s="20" t="s">
        <v>3531</v>
      </c>
    </row>
    <row r="108" spans="1:3" x14ac:dyDescent="0.2">
      <c r="A108" s="16" t="s">
        <v>3877</v>
      </c>
      <c r="B108" s="17" t="s">
        <v>3878</v>
      </c>
      <c r="C108" s="20" t="s">
        <v>56</v>
      </c>
    </row>
    <row r="109" spans="1:3" x14ac:dyDescent="0.2">
      <c r="A109" s="16" t="s">
        <v>3889</v>
      </c>
      <c r="B109" s="17" t="s">
        <v>3558</v>
      </c>
      <c r="C109" s="20" t="s">
        <v>3531</v>
      </c>
    </row>
    <row r="110" spans="1:3" x14ac:dyDescent="0.2">
      <c r="A110" s="21" t="s">
        <v>1085</v>
      </c>
      <c r="B110" s="22" t="s">
        <v>1086</v>
      </c>
      <c r="C110" s="20" t="s">
        <v>56</v>
      </c>
    </row>
    <row r="111" spans="1:3" x14ac:dyDescent="0.2">
      <c r="A111" s="16" t="s">
        <v>3642</v>
      </c>
      <c r="B111" s="17" t="s">
        <v>3643</v>
      </c>
      <c r="C111" s="20" t="s">
        <v>139</v>
      </c>
    </row>
    <row r="112" spans="1:3" x14ac:dyDescent="0.2">
      <c r="A112" s="16" t="s">
        <v>3644</v>
      </c>
      <c r="B112" s="17" t="s">
        <v>3645</v>
      </c>
      <c r="C112" s="20" t="s">
        <v>139</v>
      </c>
    </row>
    <row r="113" spans="1:3" x14ac:dyDescent="0.2">
      <c r="A113" s="16" t="s">
        <v>3903</v>
      </c>
      <c r="B113" s="17" t="s">
        <v>3904</v>
      </c>
      <c r="C113" s="20" t="s">
        <v>139</v>
      </c>
    </row>
    <row r="114" spans="1:3" x14ac:dyDescent="0.2">
      <c r="A114" s="16" t="s">
        <v>3648</v>
      </c>
      <c r="B114" s="17" t="s">
        <v>2898</v>
      </c>
      <c r="C114" s="20" t="s">
        <v>139</v>
      </c>
    </row>
    <row r="115" spans="1:3" x14ac:dyDescent="0.2">
      <c r="A115" s="16" t="s">
        <v>3649</v>
      </c>
      <c r="B115" s="17" t="s">
        <v>3650</v>
      </c>
      <c r="C115" s="20" t="s">
        <v>139</v>
      </c>
    </row>
    <row r="116" spans="1:3" x14ac:dyDescent="0.2">
      <c r="A116" s="16" t="s">
        <v>3651</v>
      </c>
      <c r="B116" s="17" t="s">
        <v>3652</v>
      </c>
      <c r="C116" s="20" t="s">
        <v>139</v>
      </c>
    </row>
    <row r="117" spans="1:3" x14ac:dyDescent="0.2">
      <c r="A117" s="16" t="s">
        <v>3653</v>
      </c>
      <c r="B117" s="17" t="s">
        <v>3654</v>
      </c>
      <c r="C117" s="20" t="s">
        <v>139</v>
      </c>
    </row>
    <row r="118" spans="1:3" x14ac:dyDescent="0.2">
      <c r="A118" s="16" t="s">
        <v>3655</v>
      </c>
      <c r="B118" s="17" t="s">
        <v>3656</v>
      </c>
      <c r="C118" s="20" t="s">
        <v>139</v>
      </c>
    </row>
    <row r="119" spans="1:3" x14ac:dyDescent="0.2">
      <c r="A119" s="16" t="s">
        <v>3657</v>
      </c>
      <c r="B119" s="17" t="s">
        <v>3658</v>
      </c>
      <c r="C119" s="20" t="s">
        <v>139</v>
      </c>
    </row>
    <row r="120" spans="1:3" x14ac:dyDescent="0.2">
      <c r="A120" s="16" t="s">
        <v>3659</v>
      </c>
      <c r="B120" s="17" t="s">
        <v>3660</v>
      </c>
      <c r="C120" s="20" t="s">
        <v>139</v>
      </c>
    </row>
    <row r="121" spans="1:3" x14ac:dyDescent="0.2">
      <c r="A121" s="16" t="s">
        <v>3661</v>
      </c>
      <c r="B121" s="17" t="s">
        <v>3662</v>
      </c>
      <c r="C121" s="20" t="s">
        <v>139</v>
      </c>
    </row>
    <row r="122" spans="1:3" x14ac:dyDescent="0.2">
      <c r="A122" s="16" t="s">
        <v>3663</v>
      </c>
      <c r="B122" s="17" t="s">
        <v>3664</v>
      </c>
      <c r="C122" s="20" t="s">
        <v>139</v>
      </c>
    </row>
    <row r="123" spans="1:3" x14ac:dyDescent="0.2">
      <c r="A123" s="16" t="s">
        <v>3665</v>
      </c>
      <c r="B123" s="17" t="s">
        <v>3666</v>
      </c>
      <c r="C123" s="20" t="s">
        <v>139</v>
      </c>
    </row>
    <row r="124" spans="1:3" x14ac:dyDescent="0.2">
      <c r="A124" s="16" t="s">
        <v>3906</v>
      </c>
      <c r="B124" s="17" t="s">
        <v>3907</v>
      </c>
      <c r="C124" s="20" t="s">
        <v>139</v>
      </c>
    </row>
    <row r="125" spans="1:3" x14ac:dyDescent="0.2">
      <c r="A125" s="16" t="s">
        <v>3667</v>
      </c>
      <c r="B125" s="17" t="s">
        <v>3668</v>
      </c>
      <c r="C125" s="20" t="s">
        <v>139</v>
      </c>
    </row>
    <row r="126" spans="1:3" x14ac:dyDescent="0.2">
      <c r="A126" s="16" t="s">
        <v>3669</v>
      </c>
      <c r="B126" s="17" t="s">
        <v>3670</v>
      </c>
      <c r="C126" s="20" t="s">
        <v>139</v>
      </c>
    </row>
    <row r="127" spans="1:3" x14ac:dyDescent="0.2">
      <c r="A127" s="16" t="s">
        <v>3671</v>
      </c>
      <c r="B127" s="17" t="s">
        <v>3672</v>
      </c>
      <c r="C127" s="20" t="s">
        <v>139</v>
      </c>
    </row>
    <row r="128" spans="1:3" x14ac:dyDescent="0.2">
      <c r="A128" s="16" t="s">
        <v>3673</v>
      </c>
      <c r="B128" s="17" t="s">
        <v>3674</v>
      </c>
      <c r="C128" s="20" t="s">
        <v>156</v>
      </c>
    </row>
    <row r="129" spans="1:3" x14ac:dyDescent="0.2">
      <c r="A129" s="16" t="s">
        <v>3675</v>
      </c>
      <c r="B129" s="17" t="s">
        <v>3676</v>
      </c>
      <c r="C129" s="20" t="s">
        <v>156</v>
      </c>
    </row>
    <row r="130" spans="1:3" x14ac:dyDescent="0.2">
      <c r="A130" s="16" t="s">
        <v>3677</v>
      </c>
      <c r="B130" s="17" t="s">
        <v>3678</v>
      </c>
      <c r="C130" s="20" t="s">
        <v>156</v>
      </c>
    </row>
    <row r="131" spans="1:3" x14ac:dyDescent="0.2">
      <c r="A131" s="16" t="s">
        <v>3679</v>
      </c>
      <c r="B131" s="17" t="s">
        <v>3680</v>
      </c>
      <c r="C131" s="20" t="s">
        <v>156</v>
      </c>
    </row>
    <row r="132" spans="1:3" x14ac:dyDescent="0.2">
      <c r="A132" s="16" t="s">
        <v>3681</v>
      </c>
      <c r="B132" s="17" t="s">
        <v>3682</v>
      </c>
      <c r="C132" s="20" t="s">
        <v>156</v>
      </c>
    </row>
    <row r="133" spans="1:3" x14ac:dyDescent="0.2">
      <c r="A133" s="16" t="s">
        <v>3683</v>
      </c>
      <c r="B133" s="17" t="s">
        <v>3684</v>
      </c>
      <c r="C133" s="20" t="s">
        <v>156</v>
      </c>
    </row>
    <row r="134" spans="1:3" x14ac:dyDescent="0.2">
      <c r="A134" s="16" t="s">
        <v>3685</v>
      </c>
      <c r="B134" s="17" t="s">
        <v>3686</v>
      </c>
      <c r="C134" s="20" t="s">
        <v>156</v>
      </c>
    </row>
    <row r="135" spans="1:3" x14ac:dyDescent="0.2">
      <c r="A135" s="16" t="s">
        <v>3687</v>
      </c>
      <c r="B135" s="17" t="s">
        <v>3688</v>
      </c>
      <c r="C135" s="20" t="s">
        <v>156</v>
      </c>
    </row>
    <row r="136" spans="1:3" x14ac:dyDescent="0.2">
      <c r="A136" s="16" t="s">
        <v>3690</v>
      </c>
      <c r="B136" s="17" t="s">
        <v>3691</v>
      </c>
      <c r="C136" s="20" t="s">
        <v>156</v>
      </c>
    </row>
    <row r="137" spans="1:3" x14ac:dyDescent="0.2">
      <c r="A137" s="16" t="s">
        <v>3692</v>
      </c>
      <c r="B137" s="17" t="s">
        <v>3693</v>
      </c>
      <c r="C137" s="20" t="s">
        <v>156</v>
      </c>
    </row>
    <row r="138" spans="1:3" x14ac:dyDescent="0.2">
      <c r="A138" s="16" t="s">
        <v>3694</v>
      </c>
      <c r="B138" s="17" t="s">
        <v>3695</v>
      </c>
      <c r="C138" s="20" t="s">
        <v>156</v>
      </c>
    </row>
    <row r="139" spans="1:3" x14ac:dyDescent="0.2">
      <c r="A139" s="16" t="s">
        <v>3696</v>
      </c>
      <c r="B139" s="17" t="s">
        <v>3697</v>
      </c>
      <c r="C139" s="20" t="s">
        <v>156</v>
      </c>
    </row>
    <row r="140" spans="1:3" x14ac:dyDescent="0.2">
      <c r="A140" s="16" t="s">
        <v>3698</v>
      </c>
      <c r="B140" s="17" t="s">
        <v>3699</v>
      </c>
      <c r="C140" s="18" t="s">
        <v>3689</v>
      </c>
    </row>
    <row r="141" spans="1:3" x14ac:dyDescent="0.2">
      <c r="A141" s="16" t="s">
        <v>3700</v>
      </c>
      <c r="B141" s="17" t="s">
        <v>3701</v>
      </c>
      <c r="C141" s="18" t="s">
        <v>3689</v>
      </c>
    </row>
    <row r="142" spans="1:3" x14ac:dyDescent="0.2">
      <c r="A142" s="16" t="s">
        <v>3702</v>
      </c>
      <c r="B142" s="17" t="s">
        <v>3703</v>
      </c>
      <c r="C142" s="18" t="s">
        <v>3689</v>
      </c>
    </row>
    <row r="143" spans="1:3" x14ac:dyDescent="0.2">
      <c r="A143" s="21" t="s">
        <v>1485</v>
      </c>
      <c r="B143" s="22" t="s">
        <v>1486</v>
      </c>
      <c r="C143" s="20" t="s">
        <v>156</v>
      </c>
    </row>
    <row r="144" spans="1:3" x14ac:dyDescent="0.2">
      <c r="A144" s="21" t="s">
        <v>1525</v>
      </c>
      <c r="B144" s="22" t="s">
        <v>1526</v>
      </c>
      <c r="C144" s="20" t="s">
        <v>156</v>
      </c>
    </row>
    <row r="145" spans="1:3" x14ac:dyDescent="0.2">
      <c r="A145" s="16" t="s">
        <v>1739</v>
      </c>
      <c r="B145" s="17" t="s">
        <v>1740</v>
      </c>
      <c r="C145" s="20" t="s">
        <v>173</v>
      </c>
    </row>
    <row r="146" spans="1:3" x14ac:dyDescent="0.2">
      <c r="A146" s="16" t="s">
        <v>3705</v>
      </c>
      <c r="B146" s="17" t="s">
        <v>3706</v>
      </c>
      <c r="C146" s="20" t="s">
        <v>173</v>
      </c>
    </row>
    <row r="147" spans="1:3" x14ac:dyDescent="0.2">
      <c r="A147" s="16" t="s">
        <v>1589</v>
      </c>
      <c r="B147" s="17" t="s">
        <v>1590</v>
      </c>
      <c r="C147" s="20" t="s">
        <v>173</v>
      </c>
    </row>
    <row r="148" spans="1:3" x14ac:dyDescent="0.2">
      <c r="A148" s="16" t="s">
        <v>3707</v>
      </c>
      <c r="B148" s="23" t="s">
        <v>3708</v>
      </c>
      <c r="C148" s="20" t="s">
        <v>173</v>
      </c>
    </row>
    <row r="149" spans="1:3" x14ac:dyDescent="0.2">
      <c r="A149" s="16" t="s">
        <v>3709</v>
      </c>
      <c r="B149" s="17" t="s">
        <v>3710</v>
      </c>
      <c r="C149" s="20" t="s">
        <v>173</v>
      </c>
    </row>
    <row r="150" spans="1:3" x14ac:dyDescent="0.2">
      <c r="A150" s="16" t="s">
        <v>3711</v>
      </c>
      <c r="B150" s="17" t="s">
        <v>3712</v>
      </c>
      <c r="C150" s="20" t="s">
        <v>173</v>
      </c>
    </row>
    <row r="151" spans="1:3" x14ac:dyDescent="0.2">
      <c r="A151" s="16" t="s">
        <v>3713</v>
      </c>
      <c r="B151" s="17" t="s">
        <v>3714</v>
      </c>
      <c r="C151" s="20" t="s">
        <v>173</v>
      </c>
    </row>
    <row r="152" spans="1:3" x14ac:dyDescent="0.2">
      <c r="A152" s="16" t="s">
        <v>3943</v>
      </c>
      <c r="B152" s="17" t="s">
        <v>3909</v>
      </c>
      <c r="C152" s="20" t="s">
        <v>173</v>
      </c>
    </row>
    <row r="153" spans="1:3" x14ac:dyDescent="0.2">
      <c r="A153" s="16" t="s">
        <v>3717</v>
      </c>
      <c r="B153" s="17" t="s">
        <v>3718</v>
      </c>
      <c r="C153" s="20" t="s">
        <v>173</v>
      </c>
    </row>
    <row r="154" spans="1:3" x14ac:dyDescent="0.2">
      <c r="A154" s="16" t="s">
        <v>3719</v>
      </c>
      <c r="B154" s="17" t="s">
        <v>3720</v>
      </c>
      <c r="C154" s="20" t="s">
        <v>173</v>
      </c>
    </row>
    <row r="155" spans="1:3" x14ac:dyDescent="0.2">
      <c r="A155" s="16" t="s">
        <v>3721</v>
      </c>
      <c r="B155" s="17" t="s">
        <v>3722</v>
      </c>
      <c r="C155" s="20" t="s">
        <v>173</v>
      </c>
    </row>
    <row r="156" spans="1:3" x14ac:dyDescent="0.2">
      <c r="A156" s="16" t="s">
        <v>3723</v>
      </c>
      <c r="B156" s="17" t="s">
        <v>3724</v>
      </c>
      <c r="C156" s="20" t="s">
        <v>173</v>
      </c>
    </row>
    <row r="157" spans="1:3" x14ac:dyDescent="0.2">
      <c r="A157" s="16" t="s">
        <v>3725</v>
      </c>
      <c r="B157" s="17" t="s">
        <v>1752</v>
      </c>
      <c r="C157" s="20" t="s">
        <v>173</v>
      </c>
    </row>
    <row r="158" spans="1:3" x14ac:dyDescent="0.2">
      <c r="A158" s="16" t="s">
        <v>3727</v>
      </c>
      <c r="B158" s="17" t="s">
        <v>3728</v>
      </c>
      <c r="C158" s="20" t="s">
        <v>173</v>
      </c>
    </row>
    <row r="159" spans="1:3" x14ac:dyDescent="0.2">
      <c r="A159" s="16" t="s">
        <v>3729</v>
      </c>
      <c r="B159" s="17" t="s">
        <v>3730</v>
      </c>
      <c r="C159" s="20" t="s">
        <v>173</v>
      </c>
    </row>
    <row r="160" spans="1:3" x14ac:dyDescent="0.2">
      <c r="A160" s="16" t="s">
        <v>3731</v>
      </c>
      <c r="B160" s="17" t="s">
        <v>1838</v>
      </c>
      <c r="C160" s="20" t="s">
        <v>173</v>
      </c>
    </row>
    <row r="161" spans="1:3" x14ac:dyDescent="0.2">
      <c r="A161" s="16" t="s">
        <v>3732</v>
      </c>
      <c r="B161" s="17" t="s">
        <v>1622</v>
      </c>
      <c r="C161" s="20" t="s">
        <v>173</v>
      </c>
    </row>
    <row r="162" spans="1:3" x14ac:dyDescent="0.2">
      <c r="A162" s="16" t="s">
        <v>3733</v>
      </c>
      <c r="B162" s="17" t="s">
        <v>3734</v>
      </c>
      <c r="C162" s="20" t="s">
        <v>173</v>
      </c>
    </row>
    <row r="163" spans="1:3" x14ac:dyDescent="0.2">
      <c r="A163" s="16" t="s">
        <v>3735</v>
      </c>
      <c r="B163" s="17" t="s">
        <v>3736</v>
      </c>
      <c r="C163" s="20" t="s">
        <v>173</v>
      </c>
    </row>
    <row r="164" spans="1:3" x14ac:dyDescent="0.2">
      <c r="A164" s="16" t="s">
        <v>3737</v>
      </c>
      <c r="B164" s="17" t="s">
        <v>3738</v>
      </c>
      <c r="C164" s="20" t="s">
        <v>173</v>
      </c>
    </row>
    <row r="165" spans="1:3" x14ac:dyDescent="0.2">
      <c r="A165" s="16" t="s">
        <v>3739</v>
      </c>
      <c r="B165" s="17" t="s">
        <v>3740</v>
      </c>
      <c r="C165" s="20" t="s">
        <v>173</v>
      </c>
    </row>
    <row r="166" spans="1:3" x14ac:dyDescent="0.2">
      <c r="A166" s="16" t="s">
        <v>3741</v>
      </c>
      <c r="B166" s="17" t="s">
        <v>3742</v>
      </c>
      <c r="C166" s="20" t="s">
        <v>173</v>
      </c>
    </row>
    <row r="167" spans="1:3" x14ac:dyDescent="0.2">
      <c r="A167" s="16" t="s">
        <v>3743</v>
      </c>
      <c r="B167" s="17" t="s">
        <v>3744</v>
      </c>
      <c r="C167" s="20" t="s">
        <v>173</v>
      </c>
    </row>
    <row r="168" spans="1:3" x14ac:dyDescent="0.2">
      <c r="A168" s="16" t="s">
        <v>3745</v>
      </c>
      <c r="B168" s="17" t="s">
        <v>1782</v>
      </c>
      <c r="C168" s="20" t="s">
        <v>173</v>
      </c>
    </row>
    <row r="169" spans="1:3" x14ac:dyDescent="0.2">
      <c r="A169" s="16" t="s">
        <v>3746</v>
      </c>
      <c r="B169" s="17" t="s">
        <v>3747</v>
      </c>
      <c r="C169" s="20" t="s">
        <v>173</v>
      </c>
    </row>
    <row r="170" spans="1:3" x14ac:dyDescent="0.2">
      <c r="A170" s="16" t="s">
        <v>3748</v>
      </c>
      <c r="B170" s="17" t="s">
        <v>3749</v>
      </c>
      <c r="C170" s="20" t="s">
        <v>173</v>
      </c>
    </row>
    <row r="171" spans="1:3" x14ac:dyDescent="0.2">
      <c r="A171" s="16" t="s">
        <v>3750</v>
      </c>
      <c r="B171" s="17" t="s">
        <v>3751</v>
      </c>
      <c r="C171" s="20" t="s">
        <v>173</v>
      </c>
    </row>
    <row r="172" spans="1:3" x14ac:dyDescent="0.2">
      <c r="A172" s="16" t="s">
        <v>3752</v>
      </c>
      <c r="B172" s="17" t="s">
        <v>3753</v>
      </c>
      <c r="C172" s="20" t="s">
        <v>173</v>
      </c>
    </row>
    <row r="173" spans="1:3" x14ac:dyDescent="0.2">
      <c r="A173" s="16" t="s">
        <v>3754</v>
      </c>
      <c r="B173" s="17" t="s">
        <v>3755</v>
      </c>
      <c r="C173" s="20" t="s">
        <v>173</v>
      </c>
    </row>
    <row r="174" spans="1:3" x14ac:dyDescent="0.2">
      <c r="A174" s="16" t="s">
        <v>3756</v>
      </c>
      <c r="B174" s="17" t="s">
        <v>3757</v>
      </c>
      <c r="C174" s="20" t="s">
        <v>173</v>
      </c>
    </row>
    <row r="175" spans="1:3" x14ac:dyDescent="0.2">
      <c r="A175" s="16" t="s">
        <v>3758</v>
      </c>
      <c r="B175" s="17" t="s">
        <v>3759</v>
      </c>
      <c r="C175" s="20" t="s">
        <v>173</v>
      </c>
    </row>
    <row r="176" spans="1:3" x14ac:dyDescent="0.2">
      <c r="A176" s="16" t="s">
        <v>3760</v>
      </c>
      <c r="B176" s="17" t="s">
        <v>3761</v>
      </c>
      <c r="C176" s="20" t="s">
        <v>173</v>
      </c>
    </row>
    <row r="177" spans="1:3" x14ac:dyDescent="0.2">
      <c r="A177" s="16" t="s">
        <v>3762</v>
      </c>
      <c r="B177" s="17" t="s">
        <v>3763</v>
      </c>
      <c r="C177" s="20" t="s">
        <v>173</v>
      </c>
    </row>
    <row r="178" spans="1:3" x14ac:dyDescent="0.2">
      <c r="A178" s="16" t="s">
        <v>3764</v>
      </c>
      <c r="B178" s="17" t="s">
        <v>3914</v>
      </c>
      <c r="C178" s="20" t="s">
        <v>173</v>
      </c>
    </row>
    <row r="179" spans="1:3" x14ac:dyDescent="0.2">
      <c r="A179" s="16" t="s">
        <v>3766</v>
      </c>
      <c r="B179" s="17" t="s">
        <v>3767</v>
      </c>
      <c r="C179" s="20" t="s">
        <v>173</v>
      </c>
    </row>
    <row r="180" spans="1:3" x14ac:dyDescent="0.2">
      <c r="A180" s="17" t="s">
        <v>3915</v>
      </c>
      <c r="B180" s="17" t="s">
        <v>3916</v>
      </c>
      <c r="C180" s="17" t="s">
        <v>173</v>
      </c>
    </row>
    <row r="181" spans="1:3" x14ac:dyDescent="0.2">
      <c r="A181" s="16" t="s">
        <v>3770</v>
      </c>
      <c r="B181" s="17" t="s">
        <v>3771</v>
      </c>
      <c r="C181" s="20" t="s">
        <v>173</v>
      </c>
    </row>
    <row r="182" spans="1:3" x14ac:dyDescent="0.2">
      <c r="A182" s="16" t="s">
        <v>3772</v>
      </c>
      <c r="B182" s="17" t="s">
        <v>3773</v>
      </c>
      <c r="C182" s="20" t="s">
        <v>173</v>
      </c>
    </row>
    <row r="183" spans="1:3" x14ac:dyDescent="0.2">
      <c r="A183" s="16" t="s">
        <v>3776</v>
      </c>
      <c r="B183" s="17" t="s">
        <v>3777</v>
      </c>
      <c r="C183" s="20" t="s">
        <v>173</v>
      </c>
    </row>
    <row r="184" spans="1:3" x14ac:dyDescent="0.2">
      <c r="A184" s="16" t="s">
        <v>3778</v>
      </c>
      <c r="B184" s="17" t="s">
        <v>3779</v>
      </c>
      <c r="C184" s="20" t="s">
        <v>173</v>
      </c>
    </row>
    <row r="185" spans="1:3" x14ac:dyDescent="0.2">
      <c r="A185" s="16" t="s">
        <v>3780</v>
      </c>
      <c r="B185" s="17" t="s">
        <v>3781</v>
      </c>
      <c r="C185" s="20" t="s">
        <v>173</v>
      </c>
    </row>
    <row r="186" spans="1:3" x14ac:dyDescent="0.2">
      <c r="A186" s="17" t="s">
        <v>3917</v>
      </c>
      <c r="B186" s="17" t="s">
        <v>3918</v>
      </c>
      <c r="C186" s="20" t="s">
        <v>173</v>
      </c>
    </row>
    <row r="187" spans="1:3" x14ac:dyDescent="0.2">
      <c r="A187" s="16" t="s">
        <v>3784</v>
      </c>
      <c r="B187" s="17" t="s">
        <v>3785</v>
      </c>
      <c r="C187" s="20" t="s">
        <v>173</v>
      </c>
    </row>
    <row r="188" spans="1:3" x14ac:dyDescent="0.2">
      <c r="A188" s="16" t="s">
        <v>3786</v>
      </c>
      <c r="B188" s="17" t="s">
        <v>3787</v>
      </c>
      <c r="C188" s="20" t="s">
        <v>173</v>
      </c>
    </row>
    <row r="189" spans="1:3" x14ac:dyDescent="0.2">
      <c r="A189" s="16" t="s">
        <v>3788</v>
      </c>
      <c r="B189" s="17" t="s">
        <v>3789</v>
      </c>
      <c r="C189" s="20" t="s">
        <v>173</v>
      </c>
    </row>
    <row r="190" spans="1:3" x14ac:dyDescent="0.2">
      <c r="A190" s="16" t="s">
        <v>3790</v>
      </c>
      <c r="B190" s="17" t="s">
        <v>3791</v>
      </c>
      <c r="C190" s="20" t="s">
        <v>173</v>
      </c>
    </row>
    <row r="191" spans="1:3" x14ac:dyDescent="0.2">
      <c r="A191" s="16" t="s">
        <v>3792</v>
      </c>
      <c r="B191" s="17" t="s">
        <v>3793</v>
      </c>
      <c r="C191" s="20" t="s">
        <v>173</v>
      </c>
    </row>
    <row r="192" spans="1:3" x14ac:dyDescent="0.2">
      <c r="A192" s="16" t="s">
        <v>3794</v>
      </c>
      <c r="B192" s="17" t="s">
        <v>3795</v>
      </c>
      <c r="C192" s="20" t="s">
        <v>173</v>
      </c>
    </row>
    <row r="193" spans="1:3" x14ac:dyDescent="0.2">
      <c r="A193" s="16" t="s">
        <v>3919</v>
      </c>
      <c r="B193" s="17" t="s">
        <v>3920</v>
      </c>
      <c r="C193" s="20" t="s">
        <v>173</v>
      </c>
    </row>
    <row r="194" spans="1:3" x14ac:dyDescent="0.2">
      <c r="A194" s="16" t="s">
        <v>3798</v>
      </c>
      <c r="B194" s="17" t="s">
        <v>3799</v>
      </c>
      <c r="C194" s="20" t="s">
        <v>173</v>
      </c>
    </row>
    <row r="195" spans="1:3" x14ac:dyDescent="0.2">
      <c r="A195" s="16" t="s">
        <v>3800</v>
      </c>
      <c r="B195" s="17" t="s">
        <v>3801</v>
      </c>
      <c r="C195" s="20" t="s">
        <v>173</v>
      </c>
    </row>
    <row r="196" spans="1:3" x14ac:dyDescent="0.2">
      <c r="A196" s="16" t="s">
        <v>3802</v>
      </c>
      <c r="B196" s="17" t="s">
        <v>3803</v>
      </c>
      <c r="C196" s="20" t="s">
        <v>173</v>
      </c>
    </row>
    <row r="197" spans="1:3" x14ac:dyDescent="0.2">
      <c r="A197" s="16" t="s">
        <v>3804</v>
      </c>
      <c r="B197" s="17" t="s">
        <v>3805</v>
      </c>
      <c r="C197" s="20" t="s">
        <v>173</v>
      </c>
    </row>
    <row r="198" spans="1:3" x14ac:dyDescent="0.2">
      <c r="A198" s="21" t="s">
        <v>3873</v>
      </c>
      <c r="B198" s="22" t="s">
        <v>3874</v>
      </c>
      <c r="C198" s="20" t="s">
        <v>173</v>
      </c>
    </row>
    <row r="199" spans="1:3" x14ac:dyDescent="0.2">
      <c r="A199" s="16" t="s">
        <v>3875</v>
      </c>
      <c r="B199" s="17" t="s">
        <v>3876</v>
      </c>
      <c r="C199" s="20" t="s">
        <v>3872</v>
      </c>
    </row>
    <row r="200" spans="1:3" x14ac:dyDescent="0.2">
      <c r="A200" s="16" t="s">
        <v>3885</v>
      </c>
      <c r="B200" s="17" t="s">
        <v>3886</v>
      </c>
      <c r="C200" s="20" t="s">
        <v>3872</v>
      </c>
    </row>
    <row r="201" spans="1:3" x14ac:dyDescent="0.2">
      <c r="A201" s="16" t="s">
        <v>3894</v>
      </c>
      <c r="B201" s="17" t="s">
        <v>3895</v>
      </c>
      <c r="C201" s="20" t="s">
        <v>173</v>
      </c>
    </row>
    <row r="202" spans="1:3" x14ac:dyDescent="0.2">
      <c r="A202" s="16" t="s">
        <v>3806</v>
      </c>
      <c r="B202" s="17" t="s">
        <v>3807</v>
      </c>
      <c r="C202" s="20" t="s">
        <v>248</v>
      </c>
    </row>
    <row r="203" spans="1:3" x14ac:dyDescent="0.2">
      <c r="A203" s="21" t="s">
        <v>2161</v>
      </c>
      <c r="B203" s="22" t="s">
        <v>2162</v>
      </c>
      <c r="C203" s="20" t="s">
        <v>248</v>
      </c>
    </row>
    <row r="204" spans="1:3" x14ac:dyDescent="0.2">
      <c r="A204" s="21" t="s">
        <v>3923</v>
      </c>
      <c r="B204" s="22" t="s">
        <v>3944</v>
      </c>
      <c r="C204" s="20" t="s">
        <v>248</v>
      </c>
    </row>
    <row r="205" spans="1:3" x14ac:dyDescent="0.2">
      <c r="A205" s="16" t="s">
        <v>3808</v>
      </c>
      <c r="B205" s="17" t="s">
        <v>3809</v>
      </c>
      <c r="C205" s="20" t="s">
        <v>248</v>
      </c>
    </row>
    <row r="206" spans="1:3" x14ac:dyDescent="0.2">
      <c r="A206" s="16" t="s">
        <v>3810</v>
      </c>
      <c r="B206" s="17" t="s">
        <v>3811</v>
      </c>
      <c r="C206" s="20" t="s">
        <v>248</v>
      </c>
    </row>
    <row r="207" spans="1:3" x14ac:dyDescent="0.2">
      <c r="A207" s="16" t="s">
        <v>3925</v>
      </c>
      <c r="B207" s="17" t="s">
        <v>3926</v>
      </c>
      <c r="C207" s="20" t="s">
        <v>248</v>
      </c>
    </row>
    <row r="208" spans="1:3" x14ac:dyDescent="0.2">
      <c r="A208" s="16" t="s">
        <v>3814</v>
      </c>
      <c r="B208" s="17" t="s">
        <v>2138</v>
      </c>
      <c r="C208" s="20" t="s">
        <v>248</v>
      </c>
    </row>
    <row r="209" spans="1:3" x14ac:dyDescent="0.2">
      <c r="A209" s="16" t="s">
        <v>3815</v>
      </c>
      <c r="B209" s="17" t="s">
        <v>3816</v>
      </c>
      <c r="C209" s="20" t="s">
        <v>248</v>
      </c>
    </row>
    <row r="210" spans="1:3" x14ac:dyDescent="0.2">
      <c r="A210" s="16" t="s">
        <v>3818</v>
      </c>
      <c r="B210" s="17" t="s">
        <v>3819</v>
      </c>
      <c r="C210" s="20" t="s">
        <v>248</v>
      </c>
    </row>
    <row r="211" spans="1:3" x14ac:dyDescent="0.2">
      <c r="A211" s="21" t="s">
        <v>1869</v>
      </c>
      <c r="B211" s="22" t="s">
        <v>1870</v>
      </c>
      <c r="C211" s="20" t="s">
        <v>248</v>
      </c>
    </row>
    <row r="212" spans="1:3" x14ac:dyDescent="0.2">
      <c r="A212" s="21" t="s">
        <v>3820</v>
      </c>
      <c r="B212" s="22" t="s">
        <v>3821</v>
      </c>
      <c r="C212" s="20" t="s">
        <v>248</v>
      </c>
    </row>
    <row r="213" spans="1:3" x14ac:dyDescent="0.2">
      <c r="A213" s="21" t="s">
        <v>1941</v>
      </c>
      <c r="B213" s="22" t="s">
        <v>1942</v>
      </c>
      <c r="C213" s="20" t="s">
        <v>248</v>
      </c>
    </row>
    <row r="214" spans="1:3" x14ac:dyDescent="0.2">
      <c r="A214" s="16" t="s">
        <v>3822</v>
      </c>
      <c r="B214" s="17" t="s">
        <v>3823</v>
      </c>
      <c r="C214" s="20" t="s">
        <v>248</v>
      </c>
    </row>
    <row r="215" spans="1:3" x14ac:dyDescent="0.2">
      <c r="A215" s="16" t="s">
        <v>3824</v>
      </c>
      <c r="B215" s="17" t="s">
        <v>3825</v>
      </c>
      <c r="C215" s="20" t="s">
        <v>248</v>
      </c>
    </row>
    <row r="216" spans="1:3" x14ac:dyDescent="0.2">
      <c r="A216" s="16" t="s">
        <v>3826</v>
      </c>
      <c r="B216" s="17" t="s">
        <v>3827</v>
      </c>
      <c r="C216" s="20" t="s">
        <v>248</v>
      </c>
    </row>
    <row r="217" spans="1:3" x14ac:dyDescent="0.2">
      <c r="A217" s="16" t="s">
        <v>3828</v>
      </c>
      <c r="B217" s="17" t="s">
        <v>3829</v>
      </c>
      <c r="C217" s="20" t="s">
        <v>248</v>
      </c>
    </row>
    <row r="218" spans="1:3" x14ac:dyDescent="0.2">
      <c r="A218" s="16" t="s">
        <v>3830</v>
      </c>
      <c r="B218" s="17" t="s">
        <v>3831</v>
      </c>
      <c r="C218" s="20" t="s">
        <v>248</v>
      </c>
    </row>
    <row r="219" spans="1:3" x14ac:dyDescent="0.2">
      <c r="A219" s="16" t="s">
        <v>3927</v>
      </c>
      <c r="B219" s="17" t="s">
        <v>3928</v>
      </c>
      <c r="C219" s="20" t="s">
        <v>248</v>
      </c>
    </row>
    <row r="220" spans="1:3" x14ac:dyDescent="0.2">
      <c r="A220" s="16" t="s">
        <v>3833</v>
      </c>
      <c r="B220" s="17" t="s">
        <v>3834</v>
      </c>
      <c r="C220" s="20" t="s">
        <v>248</v>
      </c>
    </row>
    <row r="221" spans="1:3" x14ac:dyDescent="0.2">
      <c r="A221" s="16" t="s">
        <v>3835</v>
      </c>
      <c r="B221" s="17" t="s">
        <v>1876</v>
      </c>
      <c r="C221" s="20" t="s">
        <v>248</v>
      </c>
    </row>
    <row r="222" spans="1:3" x14ac:dyDescent="0.2">
      <c r="A222" s="16" t="s">
        <v>3836</v>
      </c>
      <c r="B222" s="17" t="s">
        <v>3837</v>
      </c>
      <c r="C222" s="20" t="s">
        <v>248</v>
      </c>
    </row>
    <row r="223" spans="1:3" x14ac:dyDescent="0.2">
      <c r="A223" s="16" t="s">
        <v>3838</v>
      </c>
      <c r="B223" s="17" t="s">
        <v>2092</v>
      </c>
      <c r="C223" s="20" t="s">
        <v>248</v>
      </c>
    </row>
    <row r="224" spans="1:3" x14ac:dyDescent="0.2">
      <c r="A224" s="16" t="s">
        <v>3945</v>
      </c>
      <c r="B224" s="16" t="s">
        <v>3930</v>
      </c>
      <c r="C224" s="20" t="s">
        <v>248</v>
      </c>
    </row>
    <row r="225" spans="1:3" x14ac:dyDescent="0.2">
      <c r="A225" s="16" t="s">
        <v>3842</v>
      </c>
      <c r="B225" s="17" t="s">
        <v>3843</v>
      </c>
      <c r="C225" s="20" t="s">
        <v>248</v>
      </c>
    </row>
    <row r="226" spans="1:3" x14ac:dyDescent="0.2">
      <c r="A226" s="16" t="s">
        <v>3844</v>
      </c>
      <c r="B226" s="17" t="s">
        <v>3845</v>
      </c>
      <c r="C226" s="20" t="s">
        <v>248</v>
      </c>
    </row>
    <row r="227" spans="1:3" x14ac:dyDescent="0.2">
      <c r="A227" s="16" t="s">
        <v>3846</v>
      </c>
      <c r="B227" s="17" t="s">
        <v>3847</v>
      </c>
      <c r="C227" s="20" t="s">
        <v>248</v>
      </c>
    </row>
    <row r="228" spans="1:3" x14ac:dyDescent="0.2">
      <c r="A228" s="16" t="s">
        <v>3848</v>
      </c>
      <c r="B228" s="17" t="s">
        <v>3849</v>
      </c>
      <c r="C228" s="20" t="s">
        <v>248</v>
      </c>
    </row>
    <row r="229" spans="1:3" x14ac:dyDescent="0.2">
      <c r="A229" s="16" t="s">
        <v>3850</v>
      </c>
      <c r="B229" s="17" t="s">
        <v>3851</v>
      </c>
      <c r="C229" s="20" t="s">
        <v>248</v>
      </c>
    </row>
    <row r="230" spans="1:3" x14ac:dyDescent="0.2">
      <c r="A230" s="16" t="s">
        <v>3852</v>
      </c>
      <c r="B230" s="17" t="s">
        <v>2104</v>
      </c>
      <c r="C230" s="20" t="s">
        <v>248</v>
      </c>
    </row>
    <row r="231" spans="1:3" x14ac:dyDescent="0.2">
      <c r="A231" s="16" t="s">
        <v>3883</v>
      </c>
      <c r="B231" s="17" t="s">
        <v>3884</v>
      </c>
      <c r="C231" s="20" t="s">
        <v>248</v>
      </c>
    </row>
    <row r="232" spans="1:3" x14ac:dyDescent="0.2">
      <c r="A232" s="21" t="s">
        <v>3350</v>
      </c>
      <c r="B232" s="22" t="s">
        <v>3351</v>
      </c>
      <c r="C232" s="20" t="s">
        <v>279</v>
      </c>
    </row>
    <row r="233" spans="1:3" x14ac:dyDescent="0.2">
      <c r="A233" s="21" t="s">
        <v>3338</v>
      </c>
      <c r="B233" s="22" t="s">
        <v>3339</v>
      </c>
      <c r="C233" s="20" t="s">
        <v>279</v>
      </c>
    </row>
    <row r="234" spans="1:3" x14ac:dyDescent="0.2">
      <c r="A234" s="16" t="s">
        <v>3853</v>
      </c>
      <c r="B234" s="17" t="s">
        <v>3854</v>
      </c>
      <c r="C234" s="20" t="s">
        <v>279</v>
      </c>
    </row>
    <row r="235" spans="1:3" x14ac:dyDescent="0.2">
      <c r="A235" s="21" t="s">
        <v>2311</v>
      </c>
      <c r="B235" s="22" t="s">
        <v>2312</v>
      </c>
      <c r="C235" s="20" t="s">
        <v>279</v>
      </c>
    </row>
    <row r="236" spans="1:3" x14ac:dyDescent="0.2">
      <c r="A236" s="21" t="s">
        <v>2289</v>
      </c>
      <c r="B236" s="22" t="s">
        <v>2290</v>
      </c>
      <c r="C236" s="20" t="s">
        <v>279</v>
      </c>
    </row>
    <row r="237" spans="1:3" x14ac:dyDescent="0.2">
      <c r="A237" s="16" t="s">
        <v>3857</v>
      </c>
      <c r="B237" s="17" t="s">
        <v>3858</v>
      </c>
      <c r="C237" s="20" t="s">
        <v>279</v>
      </c>
    </row>
    <row r="238" spans="1:3" x14ac:dyDescent="0.2">
      <c r="A238" s="16" t="s">
        <v>3859</v>
      </c>
      <c r="B238" s="17" t="s">
        <v>3860</v>
      </c>
      <c r="C238" s="20" t="s">
        <v>279</v>
      </c>
    </row>
    <row r="239" spans="1:3" x14ac:dyDescent="0.2">
      <c r="A239" s="16" t="s">
        <v>3861</v>
      </c>
      <c r="B239" s="17" t="s">
        <v>3862</v>
      </c>
      <c r="C239" s="20" t="s">
        <v>279</v>
      </c>
    </row>
    <row r="240" spans="1:3" x14ac:dyDescent="0.2">
      <c r="A240" s="16" t="s">
        <v>3863</v>
      </c>
      <c r="B240" s="17" t="s">
        <v>3864</v>
      </c>
      <c r="C240" s="20" t="s">
        <v>279</v>
      </c>
    </row>
    <row r="241" spans="1:3" x14ac:dyDescent="0.2">
      <c r="A241" s="21" t="s">
        <v>2443</v>
      </c>
      <c r="B241" s="22" t="s">
        <v>2444</v>
      </c>
      <c r="C241" s="20" t="s">
        <v>365</v>
      </c>
    </row>
    <row r="242" spans="1:3" x14ac:dyDescent="0.2">
      <c r="A242" s="21" t="s">
        <v>3865</v>
      </c>
      <c r="B242" s="22" t="s">
        <v>2452</v>
      </c>
      <c r="C242" s="20" t="s">
        <v>365</v>
      </c>
    </row>
    <row r="243" spans="1:3" x14ac:dyDescent="0.2">
      <c r="A243" s="16" t="s">
        <v>3866</v>
      </c>
      <c r="B243" s="17" t="s">
        <v>3867</v>
      </c>
      <c r="C243" s="20" t="s">
        <v>365</v>
      </c>
    </row>
    <row r="244" spans="1:3" x14ac:dyDescent="0.2">
      <c r="A244" s="21" t="s">
        <v>2439</v>
      </c>
      <c r="B244" s="22" t="s">
        <v>2440</v>
      </c>
      <c r="C244" s="20" t="s">
        <v>365</v>
      </c>
    </row>
    <row r="245" spans="1:3" x14ac:dyDescent="0.2">
      <c r="A245" s="21" t="s">
        <v>3931</v>
      </c>
      <c r="B245" s="22" t="s">
        <v>3932</v>
      </c>
      <c r="C245" s="20" t="s">
        <v>365</v>
      </c>
    </row>
    <row r="246" spans="1:3" x14ac:dyDescent="0.2">
      <c r="A246" s="21" t="s">
        <v>3870</v>
      </c>
      <c r="B246" s="22" t="s">
        <v>3871</v>
      </c>
      <c r="C246" s="20" t="s">
        <v>365</v>
      </c>
    </row>
    <row r="247" spans="1:3" x14ac:dyDescent="0.2">
      <c r="A247" s="16" t="s">
        <v>3868</v>
      </c>
      <c r="B247" s="17" t="s">
        <v>3869</v>
      </c>
      <c r="C247" s="20" t="s">
        <v>365</v>
      </c>
    </row>
    <row r="248" spans="1:3" x14ac:dyDescent="0.2">
      <c r="A248" s="16" t="s">
        <v>3887</v>
      </c>
      <c r="B248" s="17" t="s">
        <v>3888</v>
      </c>
      <c r="C248" s="20" t="s">
        <v>365</v>
      </c>
    </row>
    <row r="249" spans="1:3" x14ac:dyDescent="0.2">
      <c r="A249" s="21" t="s">
        <v>2585</v>
      </c>
      <c r="B249" s="22" t="s">
        <v>2586</v>
      </c>
      <c r="C249" s="20" t="s">
        <v>374</v>
      </c>
    </row>
    <row r="250" spans="1:3" x14ac:dyDescent="0.2">
      <c r="A250" s="36" t="s">
        <v>3933</v>
      </c>
      <c r="B250" s="37" t="s">
        <v>3934</v>
      </c>
      <c r="C250" s="30" t="s">
        <v>374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5BA88-C486-4C7E-923C-35826E5EC7CD}">
  <dimension ref="A2:DK283"/>
  <sheetViews>
    <sheetView showGridLines="0" workbookViewId="0">
      <selection activeCell="AM8" sqref="AM8:AW8"/>
    </sheetView>
  </sheetViews>
  <sheetFormatPr baseColWidth="10" defaultColWidth="8.83203125" defaultRowHeight="16" x14ac:dyDescent="0.2"/>
  <cols>
    <col min="1" max="1" width="17.1640625" style="19" bestFit="1" customWidth="1"/>
    <col min="2" max="2" width="59.6640625" style="19" customWidth="1"/>
    <col min="3" max="3" width="11.83203125" style="19" customWidth="1"/>
    <col min="4" max="4" width="7.5" style="19" bestFit="1" customWidth="1"/>
    <col min="5" max="5" width="20.1640625" style="19" bestFit="1" customWidth="1"/>
    <col min="6" max="40" width="8.83203125" style="19"/>
    <col min="41" max="41" width="12" style="19" bestFit="1" customWidth="1"/>
    <col min="42" max="43" width="8.83203125" style="19"/>
    <col min="44" max="44" width="12" style="19" bestFit="1" customWidth="1"/>
    <col min="45" max="16384" width="8.83203125" style="19"/>
  </cols>
  <sheetData>
    <row r="2" spans="1:82" x14ac:dyDescent="0.2">
      <c r="A2" s="360" t="s">
        <v>4594</v>
      </c>
      <c r="B2" s="361"/>
    </row>
    <row r="3" spans="1:82" x14ac:dyDescent="0.2">
      <c r="A3" s="257"/>
      <c r="B3" s="258" t="s">
        <v>4595</v>
      </c>
    </row>
    <row r="4" spans="1:82" x14ac:dyDescent="0.2">
      <c r="A4" s="395"/>
      <c r="B4" s="258" t="s">
        <v>4596</v>
      </c>
    </row>
    <row r="5" spans="1:82" x14ac:dyDescent="0.2">
      <c r="A5" s="396"/>
      <c r="B5" s="259" t="s">
        <v>4618</v>
      </c>
    </row>
    <row r="8" spans="1:82" x14ac:dyDescent="0.2">
      <c r="A8" s="347" t="s">
        <v>0</v>
      </c>
      <c r="B8" s="348" t="s">
        <v>4541</v>
      </c>
      <c r="C8" s="348" t="s">
        <v>3460</v>
      </c>
      <c r="D8" s="348" t="s">
        <v>565</v>
      </c>
      <c r="E8" s="348" t="s">
        <v>2</v>
      </c>
      <c r="F8" s="364" t="s">
        <v>3946</v>
      </c>
      <c r="G8" s="362"/>
      <c r="H8" s="362"/>
      <c r="I8" s="362"/>
      <c r="J8" s="362"/>
      <c r="K8" s="362"/>
      <c r="L8" s="362"/>
      <c r="M8" s="362"/>
      <c r="N8" s="362"/>
      <c r="O8" s="362"/>
      <c r="P8" s="363"/>
      <c r="Q8" s="364" t="s">
        <v>3947</v>
      </c>
      <c r="R8" s="362"/>
      <c r="S8" s="362"/>
      <c r="T8" s="362"/>
      <c r="U8" s="362"/>
      <c r="V8" s="362"/>
      <c r="W8" s="362"/>
      <c r="X8" s="362"/>
      <c r="Y8" s="362"/>
      <c r="Z8" s="362"/>
      <c r="AA8" s="363"/>
      <c r="AB8" s="364" t="s">
        <v>3948</v>
      </c>
      <c r="AC8" s="362"/>
      <c r="AD8" s="362"/>
      <c r="AE8" s="362"/>
      <c r="AF8" s="362"/>
      <c r="AG8" s="362"/>
      <c r="AH8" s="362"/>
      <c r="AI8" s="362"/>
      <c r="AJ8" s="362"/>
      <c r="AK8" s="363"/>
      <c r="AL8" s="365"/>
      <c r="AM8" s="364" t="s">
        <v>3949</v>
      </c>
      <c r="AN8" s="362"/>
      <c r="AO8" s="362"/>
      <c r="AP8" s="362"/>
      <c r="AQ8" s="362"/>
      <c r="AR8" s="362"/>
      <c r="AS8" s="362"/>
      <c r="AT8" s="362"/>
      <c r="AU8" s="362"/>
      <c r="AV8" s="362"/>
      <c r="AW8" s="363"/>
      <c r="AX8" s="364" t="s">
        <v>4621</v>
      </c>
      <c r="AY8" s="362"/>
      <c r="AZ8" s="362"/>
      <c r="BA8" s="362"/>
      <c r="BB8" s="362"/>
      <c r="BC8" s="362"/>
      <c r="BD8" s="362"/>
      <c r="BE8" s="362"/>
      <c r="BF8" s="362"/>
      <c r="BG8" s="362"/>
      <c r="BH8" s="362"/>
      <c r="BI8" s="362" t="s">
        <v>4619</v>
      </c>
      <c r="BJ8" s="362"/>
      <c r="BK8" s="362"/>
      <c r="BL8" s="362"/>
      <c r="BM8" s="362"/>
      <c r="BN8" s="362"/>
      <c r="BO8" s="362"/>
      <c r="BP8" s="362"/>
      <c r="BQ8" s="362"/>
      <c r="BR8" s="362"/>
      <c r="BS8" s="363"/>
      <c r="BT8" s="362" t="s">
        <v>4620</v>
      </c>
      <c r="BU8" s="362"/>
      <c r="BV8" s="362"/>
      <c r="BW8" s="362"/>
      <c r="BX8" s="362"/>
      <c r="BY8" s="362"/>
      <c r="BZ8" s="362"/>
      <c r="CA8" s="362"/>
      <c r="CB8" s="362"/>
      <c r="CC8" s="362"/>
      <c r="CD8" s="363"/>
    </row>
    <row r="9" spans="1:82" x14ac:dyDescent="0.2">
      <c r="A9" s="14"/>
      <c r="B9" s="14"/>
      <c r="C9" s="14"/>
      <c r="D9" s="14"/>
      <c r="E9" s="14"/>
      <c r="F9" s="25">
        <v>2010</v>
      </c>
      <c r="G9" s="14">
        <v>2011</v>
      </c>
      <c r="H9" s="14">
        <v>2012</v>
      </c>
      <c r="I9" s="14">
        <v>2013</v>
      </c>
      <c r="J9" s="14">
        <v>2014</v>
      </c>
      <c r="K9" s="14">
        <v>2015</v>
      </c>
      <c r="L9" s="14">
        <v>2016</v>
      </c>
      <c r="M9" s="14">
        <v>2017</v>
      </c>
      <c r="N9" s="14">
        <v>2018</v>
      </c>
      <c r="O9" s="14">
        <v>2019</v>
      </c>
      <c r="P9" s="15">
        <v>2020</v>
      </c>
      <c r="Q9" s="25">
        <v>2010</v>
      </c>
      <c r="R9" s="14">
        <v>2011</v>
      </c>
      <c r="S9" s="14">
        <v>2012</v>
      </c>
      <c r="T9" s="14">
        <v>2013</v>
      </c>
      <c r="U9" s="14">
        <v>2014</v>
      </c>
      <c r="V9" s="14">
        <v>2015</v>
      </c>
      <c r="W9" s="14">
        <v>2016</v>
      </c>
      <c r="X9" s="14">
        <v>2017</v>
      </c>
      <c r="Y9" s="14">
        <v>2018</v>
      </c>
      <c r="Z9" s="14">
        <v>2019</v>
      </c>
      <c r="AA9" s="15">
        <v>2020</v>
      </c>
      <c r="AB9" s="25">
        <v>2010</v>
      </c>
      <c r="AC9" s="14">
        <v>2011</v>
      </c>
      <c r="AD9" s="14">
        <v>2012</v>
      </c>
      <c r="AE9" s="14">
        <v>2013</v>
      </c>
      <c r="AF9" s="14">
        <v>2014</v>
      </c>
      <c r="AG9" s="14">
        <v>2015</v>
      </c>
      <c r="AH9" s="14">
        <v>2016</v>
      </c>
      <c r="AI9" s="14">
        <v>2017</v>
      </c>
      <c r="AJ9" s="14">
        <v>2018</v>
      </c>
      <c r="AK9" s="14">
        <v>2019</v>
      </c>
      <c r="AL9" s="15">
        <v>2020</v>
      </c>
      <c r="AM9" s="25">
        <v>2010</v>
      </c>
      <c r="AN9" s="14">
        <v>2011</v>
      </c>
      <c r="AO9" s="14">
        <v>2012</v>
      </c>
      <c r="AP9" s="14">
        <v>2013</v>
      </c>
      <c r="AQ9" s="14">
        <v>2014</v>
      </c>
      <c r="AR9" s="14">
        <v>2015</v>
      </c>
      <c r="AS9" s="14">
        <v>2016</v>
      </c>
      <c r="AT9" s="14">
        <v>2017</v>
      </c>
      <c r="AU9" s="14">
        <v>2018</v>
      </c>
      <c r="AV9" s="14">
        <v>2019</v>
      </c>
      <c r="AW9" s="15">
        <v>2020</v>
      </c>
      <c r="AX9" s="25">
        <v>2010</v>
      </c>
      <c r="AY9" s="14">
        <v>2011</v>
      </c>
      <c r="AZ9" s="14">
        <v>2012</v>
      </c>
      <c r="BA9" s="14">
        <v>2013</v>
      </c>
      <c r="BB9" s="14">
        <v>2014</v>
      </c>
      <c r="BC9" s="14">
        <v>2015</v>
      </c>
      <c r="BD9" s="14">
        <v>2016</v>
      </c>
      <c r="BE9" s="14">
        <v>2017</v>
      </c>
      <c r="BF9" s="14">
        <v>2018</v>
      </c>
      <c r="BG9" s="14">
        <v>2019</v>
      </c>
      <c r="BH9" s="14">
        <v>2020</v>
      </c>
      <c r="BI9" s="242">
        <v>2010</v>
      </c>
      <c r="BJ9" s="243">
        <v>2011</v>
      </c>
      <c r="BK9" s="243">
        <v>2012</v>
      </c>
      <c r="BL9" s="243">
        <v>2013</v>
      </c>
      <c r="BM9" s="243">
        <v>2014</v>
      </c>
      <c r="BN9" s="243">
        <v>2015</v>
      </c>
      <c r="BO9" s="243">
        <v>2016</v>
      </c>
      <c r="BP9" s="243">
        <v>2017</v>
      </c>
      <c r="BQ9" s="243">
        <v>2018</v>
      </c>
      <c r="BR9" s="243">
        <v>2019</v>
      </c>
      <c r="BS9" s="244">
        <v>2020</v>
      </c>
      <c r="BT9" s="243">
        <v>2010</v>
      </c>
      <c r="BU9" s="243">
        <v>2011</v>
      </c>
      <c r="BV9" s="243">
        <v>2012</v>
      </c>
      <c r="BW9" s="243">
        <v>2013</v>
      </c>
      <c r="BX9" s="243">
        <v>2014</v>
      </c>
      <c r="BY9" s="243">
        <v>2015</v>
      </c>
      <c r="BZ9" s="243">
        <v>2016</v>
      </c>
      <c r="CA9" s="243">
        <v>2017</v>
      </c>
      <c r="CB9" s="243">
        <v>2018</v>
      </c>
      <c r="CC9" s="243">
        <v>2019</v>
      </c>
      <c r="CD9" s="245">
        <v>2020</v>
      </c>
    </row>
    <row r="10" spans="1:82" x14ac:dyDescent="0.2">
      <c r="A10" s="39" t="s">
        <v>14</v>
      </c>
      <c r="B10" s="39" t="s">
        <v>3952</v>
      </c>
      <c r="C10" s="232"/>
      <c r="D10" s="233">
        <v>2020</v>
      </c>
      <c r="E10" s="39" t="s">
        <v>5</v>
      </c>
      <c r="F10" s="38">
        <v>0</v>
      </c>
      <c r="H10" s="19">
        <v>0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32"/>
      <c r="Q10" s="38">
        <v>0</v>
      </c>
      <c r="S10" s="19">
        <v>1</v>
      </c>
      <c r="T10" s="19">
        <v>0</v>
      </c>
      <c r="U10" s="19">
        <v>0</v>
      </c>
      <c r="V10" s="19">
        <v>0</v>
      </c>
      <c r="W10" s="19">
        <v>0</v>
      </c>
      <c r="X10" s="19">
        <v>1</v>
      </c>
      <c r="Y10" s="19">
        <v>0</v>
      </c>
      <c r="Z10" s="19">
        <v>1</v>
      </c>
      <c r="AA10" s="32"/>
      <c r="AB10" s="38">
        <v>1</v>
      </c>
      <c r="AD10" s="19">
        <v>1</v>
      </c>
      <c r="AE10" s="19">
        <v>1</v>
      </c>
      <c r="AF10" s="19">
        <v>1</v>
      </c>
      <c r="AG10" s="19">
        <v>1</v>
      </c>
      <c r="AH10" s="19">
        <v>1</v>
      </c>
      <c r="AI10" s="19">
        <v>1</v>
      </c>
      <c r="AJ10" s="19">
        <v>1</v>
      </c>
      <c r="AK10" s="19">
        <v>1</v>
      </c>
      <c r="AL10" s="32"/>
      <c r="AM10" s="38">
        <v>2.8771499999999998E-2</v>
      </c>
      <c r="AO10" s="19">
        <v>2.3317000000000001E-2</v>
      </c>
      <c r="AP10" s="19">
        <v>2.53391E-2</v>
      </c>
      <c r="AQ10" s="19">
        <v>2.9116199999999998E-2</v>
      </c>
      <c r="AR10" s="19">
        <v>2.68533E-2</v>
      </c>
      <c r="AS10" s="19">
        <v>2.67808E-2</v>
      </c>
      <c r="AT10" s="19">
        <v>2.47824E-2</v>
      </c>
      <c r="AU10" s="19">
        <v>5.3408299999999999E-2</v>
      </c>
      <c r="AV10" s="19">
        <v>2.66681E-2</v>
      </c>
      <c r="AW10" s="32"/>
      <c r="AX10" s="19">
        <v>0</v>
      </c>
      <c r="AZ10" s="19">
        <v>0</v>
      </c>
      <c r="BA10" s="19">
        <v>0</v>
      </c>
      <c r="BB10" s="19">
        <v>0</v>
      </c>
      <c r="BC10" s="19">
        <v>0</v>
      </c>
      <c r="BD10" s="19">
        <v>0</v>
      </c>
      <c r="BE10" s="19">
        <v>0</v>
      </c>
      <c r="BF10" s="19">
        <v>0</v>
      </c>
      <c r="BG10" s="19">
        <v>0</v>
      </c>
      <c r="BI10" s="246"/>
      <c r="BJ10" s="177"/>
      <c r="BK10" s="177"/>
      <c r="BL10" s="177"/>
      <c r="BM10" s="177"/>
      <c r="BN10" s="177"/>
      <c r="BO10" s="177"/>
      <c r="BP10" s="177"/>
      <c r="BQ10" s="177"/>
      <c r="BR10" s="177"/>
      <c r="BS10" s="238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241"/>
    </row>
    <row r="11" spans="1:82" x14ac:dyDescent="0.2">
      <c r="A11" s="39" t="s">
        <v>6</v>
      </c>
      <c r="B11" s="39" t="s">
        <v>4545</v>
      </c>
      <c r="C11" s="232"/>
      <c r="D11" s="233">
        <v>2019</v>
      </c>
      <c r="E11" s="39" t="s">
        <v>5</v>
      </c>
      <c r="F11" s="38"/>
      <c r="H11" s="19">
        <v>0</v>
      </c>
      <c r="L11" s="19">
        <v>0</v>
      </c>
      <c r="M11" s="19">
        <v>0</v>
      </c>
      <c r="P11" s="32"/>
      <c r="Q11" s="38"/>
      <c r="S11" s="19">
        <v>1</v>
      </c>
      <c r="W11" s="19">
        <v>1</v>
      </c>
      <c r="X11" s="19">
        <v>1</v>
      </c>
      <c r="AA11" s="32"/>
      <c r="AB11" s="38"/>
      <c r="AD11" s="19">
        <v>1</v>
      </c>
      <c r="AH11" s="19">
        <v>1</v>
      </c>
      <c r="AI11" s="19">
        <v>1</v>
      </c>
      <c r="AL11" s="32"/>
      <c r="AM11" s="38"/>
      <c r="AO11" s="19">
        <v>2.0531500000000001E-2</v>
      </c>
      <c r="AS11" s="19">
        <v>2.4441999999999998E-2</v>
      </c>
      <c r="AT11" s="19">
        <v>2.2783999999999999E-2</v>
      </c>
      <c r="AW11" s="32"/>
      <c r="AZ11" s="19">
        <v>0</v>
      </c>
      <c r="BD11" s="19">
        <v>0</v>
      </c>
      <c r="BE11" s="19">
        <v>0</v>
      </c>
      <c r="BI11" s="246"/>
      <c r="BJ11" s="177"/>
      <c r="BK11" s="177"/>
      <c r="BL11" s="177"/>
      <c r="BM11" s="177"/>
      <c r="BN11" s="177"/>
      <c r="BO11" s="177"/>
      <c r="BP11" s="177"/>
      <c r="BQ11" s="177"/>
      <c r="BR11" s="177"/>
      <c r="BS11" s="238"/>
      <c r="BT11" s="177"/>
      <c r="BU11" s="177"/>
      <c r="BV11" s="177"/>
      <c r="BW11" s="177"/>
      <c r="BX11" s="177"/>
      <c r="BY11" s="177"/>
      <c r="BZ11" s="177"/>
      <c r="CA11" s="177"/>
      <c r="CB11" s="177"/>
      <c r="CC11" s="177"/>
      <c r="CD11" s="241"/>
    </row>
    <row r="12" spans="1:82" x14ac:dyDescent="0.2">
      <c r="A12" s="40" t="s">
        <v>3</v>
      </c>
      <c r="B12" s="40" t="s">
        <v>3954</v>
      </c>
      <c r="C12" s="234"/>
      <c r="D12" s="235"/>
      <c r="E12" s="40" t="s">
        <v>5</v>
      </c>
      <c r="F12" s="38"/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32">
        <v>0</v>
      </c>
      <c r="Q12" s="38"/>
      <c r="T12" s="19">
        <v>1</v>
      </c>
      <c r="U12" s="19">
        <v>1</v>
      </c>
      <c r="V12" s="19">
        <v>1</v>
      </c>
      <c r="W12" s="19">
        <v>1</v>
      </c>
      <c r="X12" s="19">
        <v>1</v>
      </c>
      <c r="Y12" s="19">
        <v>1</v>
      </c>
      <c r="Z12" s="19">
        <v>1</v>
      </c>
      <c r="AA12" s="32">
        <v>1</v>
      </c>
      <c r="AB12" s="38"/>
      <c r="AE12" s="19">
        <v>1</v>
      </c>
      <c r="AF12" s="19">
        <v>1</v>
      </c>
      <c r="AG12" s="19">
        <v>1</v>
      </c>
      <c r="AH12" s="19">
        <v>1</v>
      </c>
      <c r="AI12" s="19">
        <v>1</v>
      </c>
      <c r="AJ12" s="19">
        <v>1</v>
      </c>
      <c r="AK12" s="19">
        <v>1</v>
      </c>
      <c r="AL12" s="32">
        <v>1</v>
      </c>
      <c r="AM12" s="38"/>
      <c r="AP12" s="19">
        <v>2.8410700000000001E-2</v>
      </c>
      <c r="AQ12" s="19">
        <v>3.6188999999999999E-2</v>
      </c>
      <c r="AR12" s="19">
        <v>3.09105E-2</v>
      </c>
      <c r="AS12" s="19">
        <v>3.6021499999999998E-2</v>
      </c>
      <c r="AT12" s="19">
        <v>3.16783E-2</v>
      </c>
      <c r="AU12" s="19">
        <v>2.49068E-2</v>
      </c>
      <c r="AV12" s="19">
        <v>2.3521199999999999E-2</v>
      </c>
      <c r="AW12" s="32">
        <v>2.1230800000000001E-2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1</v>
      </c>
      <c r="BG12" s="19">
        <v>1</v>
      </c>
      <c r="BH12" s="19">
        <v>1</v>
      </c>
      <c r="BI12" s="246"/>
      <c r="BJ12" s="177"/>
      <c r="BK12" s="177"/>
      <c r="BL12" s="177"/>
      <c r="BM12" s="177"/>
      <c r="BN12" s="177"/>
      <c r="BO12" s="177"/>
      <c r="BP12" s="177"/>
      <c r="BQ12" s="177"/>
      <c r="BR12" s="177"/>
      <c r="BS12" s="238"/>
      <c r="BT12" s="177"/>
      <c r="BU12" s="177"/>
      <c r="BV12" s="177"/>
      <c r="BW12" s="177"/>
      <c r="BX12" s="177"/>
      <c r="BY12" s="177"/>
      <c r="BZ12" s="177"/>
      <c r="CA12" s="177"/>
      <c r="CB12" s="177"/>
      <c r="CC12" s="177"/>
      <c r="CD12" s="241"/>
    </row>
    <row r="13" spans="1:82" x14ac:dyDescent="0.2">
      <c r="A13" s="40" t="s">
        <v>8</v>
      </c>
      <c r="B13" s="40" t="s">
        <v>9</v>
      </c>
      <c r="C13" s="234"/>
      <c r="D13" s="235"/>
      <c r="E13" s="40" t="s">
        <v>5</v>
      </c>
      <c r="F13" s="38">
        <v>1</v>
      </c>
      <c r="G13" s="19">
        <v>1</v>
      </c>
      <c r="H13" s="19">
        <v>1</v>
      </c>
      <c r="I13" s="19">
        <v>1</v>
      </c>
      <c r="J13" s="19">
        <v>1</v>
      </c>
      <c r="K13" s="19">
        <v>1</v>
      </c>
      <c r="L13" s="19">
        <v>1</v>
      </c>
      <c r="M13" s="19">
        <v>1</v>
      </c>
      <c r="N13" s="19">
        <v>1</v>
      </c>
      <c r="O13" s="19">
        <v>1</v>
      </c>
      <c r="P13" s="32">
        <v>1</v>
      </c>
      <c r="Q13" s="38">
        <v>1</v>
      </c>
      <c r="R13" s="19">
        <v>1</v>
      </c>
      <c r="S13" s="19">
        <v>1</v>
      </c>
      <c r="T13" s="19">
        <v>1</v>
      </c>
      <c r="U13" s="19">
        <v>1</v>
      </c>
      <c r="V13" s="19">
        <v>1</v>
      </c>
      <c r="W13" s="19">
        <v>1</v>
      </c>
      <c r="X13" s="19">
        <v>1</v>
      </c>
      <c r="Y13" s="19">
        <v>1</v>
      </c>
      <c r="Z13" s="19">
        <v>1</v>
      </c>
      <c r="AA13" s="32">
        <v>1</v>
      </c>
      <c r="AB13" s="38">
        <v>1</v>
      </c>
      <c r="AC13" s="19">
        <v>1</v>
      </c>
      <c r="AD13" s="19">
        <v>1</v>
      </c>
      <c r="AE13" s="19">
        <v>1</v>
      </c>
      <c r="AF13" s="19">
        <v>1</v>
      </c>
      <c r="AG13" s="19">
        <v>1</v>
      </c>
      <c r="AH13" s="19">
        <v>1</v>
      </c>
      <c r="AI13" s="19">
        <v>1</v>
      </c>
      <c r="AJ13" s="19">
        <v>1</v>
      </c>
      <c r="AK13" s="19">
        <v>1</v>
      </c>
      <c r="AL13" s="32">
        <v>1</v>
      </c>
      <c r="AM13" s="38">
        <v>2.8527199999999999E-2</v>
      </c>
      <c r="AN13" s="19">
        <v>2.6638700000000001E-2</v>
      </c>
      <c r="AO13" s="19">
        <v>3.10713E-2</v>
      </c>
      <c r="AP13" s="19">
        <v>3.3657300000000001E-2</v>
      </c>
      <c r="AQ13" s="19">
        <v>3.6488199999999998E-2</v>
      </c>
      <c r="AR13" s="19">
        <v>3.9248900000000003E-2</v>
      </c>
      <c r="AS13" s="19">
        <v>3.7388400000000002E-2</v>
      </c>
      <c r="AT13" s="19">
        <v>3.3665199999999999E-2</v>
      </c>
      <c r="AU13" s="19">
        <v>2.9641799999999999E-2</v>
      </c>
      <c r="AV13" s="19">
        <v>3.7611499999999999E-2</v>
      </c>
      <c r="AW13" s="32">
        <v>3.5541700000000002E-2</v>
      </c>
      <c r="AX13" s="19">
        <v>1</v>
      </c>
      <c r="AY13" s="19">
        <v>0</v>
      </c>
      <c r="AZ13" s="19">
        <v>4</v>
      </c>
      <c r="BA13" s="19">
        <v>1</v>
      </c>
      <c r="BB13" s="19">
        <v>2</v>
      </c>
      <c r="BC13" s="19">
        <v>3</v>
      </c>
      <c r="BD13" s="19">
        <v>4</v>
      </c>
      <c r="BE13" s="19">
        <v>0</v>
      </c>
      <c r="BF13" s="19">
        <v>0</v>
      </c>
      <c r="BG13" s="19">
        <v>4</v>
      </c>
      <c r="BH13" s="19">
        <v>10</v>
      </c>
      <c r="BI13" s="246">
        <v>2.8527199999999999E-2</v>
      </c>
      <c r="BJ13" s="177">
        <v>3.3096399999999998E-2</v>
      </c>
      <c r="BK13" s="177">
        <v>3.9653899999999999E-2</v>
      </c>
      <c r="BL13" s="177">
        <v>3.5977599999999998E-2</v>
      </c>
      <c r="BM13" s="177">
        <v>3.9874100000000003E-2</v>
      </c>
      <c r="BN13" s="177">
        <v>4.4304299999999998E-2</v>
      </c>
      <c r="BO13" s="177">
        <v>4.3890899999999997E-2</v>
      </c>
      <c r="BP13" s="177">
        <v>4.07198E-2</v>
      </c>
      <c r="BQ13" s="177">
        <v>3.7539000000000003E-2</v>
      </c>
      <c r="BR13" s="177">
        <v>4.2586199999999998E-2</v>
      </c>
      <c r="BS13" s="238">
        <v>3.5541700000000002E-2</v>
      </c>
      <c r="BT13" s="177">
        <v>1</v>
      </c>
      <c r="BU13" s="177">
        <v>2</v>
      </c>
      <c r="BV13" s="177">
        <v>6</v>
      </c>
      <c r="BW13" s="177">
        <v>1</v>
      </c>
      <c r="BX13" s="177">
        <v>3</v>
      </c>
      <c r="BY13" s="177">
        <v>5</v>
      </c>
      <c r="BZ13" s="177">
        <v>8</v>
      </c>
      <c r="CA13" s="177">
        <v>2</v>
      </c>
      <c r="CB13" s="177">
        <v>5</v>
      </c>
      <c r="CC13" s="177">
        <v>9</v>
      </c>
      <c r="CD13" s="241">
        <v>10</v>
      </c>
    </row>
    <row r="14" spans="1:82" x14ac:dyDescent="0.2">
      <c r="A14" s="40" t="s">
        <v>10</v>
      </c>
      <c r="B14" s="40" t="s">
        <v>11</v>
      </c>
      <c r="C14" s="234"/>
      <c r="D14" s="235"/>
      <c r="E14" s="40" t="s">
        <v>5</v>
      </c>
      <c r="F14" s="38">
        <v>1</v>
      </c>
      <c r="G14" s="19">
        <v>1</v>
      </c>
      <c r="H14" s="19">
        <v>1</v>
      </c>
      <c r="I14" s="19">
        <v>1</v>
      </c>
      <c r="J14" s="19">
        <v>1</v>
      </c>
      <c r="K14" s="19">
        <v>1</v>
      </c>
      <c r="L14" s="19">
        <v>1</v>
      </c>
      <c r="M14" s="19">
        <v>1</v>
      </c>
      <c r="N14" s="19">
        <v>1</v>
      </c>
      <c r="O14" s="19">
        <v>1</v>
      </c>
      <c r="P14" s="32">
        <v>1</v>
      </c>
      <c r="Q14" s="38">
        <v>1</v>
      </c>
      <c r="R14" s="19">
        <v>1</v>
      </c>
      <c r="S14" s="19">
        <v>1</v>
      </c>
      <c r="T14" s="19">
        <v>1</v>
      </c>
      <c r="U14" s="19">
        <v>1</v>
      </c>
      <c r="V14" s="19">
        <v>1</v>
      </c>
      <c r="W14" s="19">
        <v>1</v>
      </c>
      <c r="X14" s="19">
        <v>1</v>
      </c>
      <c r="Y14" s="19">
        <v>1</v>
      </c>
      <c r="Z14" s="19">
        <v>1</v>
      </c>
      <c r="AA14" s="32">
        <v>1</v>
      </c>
      <c r="AB14" s="38">
        <v>1</v>
      </c>
      <c r="AC14" s="19">
        <v>1</v>
      </c>
      <c r="AD14" s="19">
        <v>1</v>
      </c>
      <c r="AE14" s="19">
        <v>1</v>
      </c>
      <c r="AF14" s="19">
        <v>1</v>
      </c>
      <c r="AG14" s="19">
        <v>1</v>
      </c>
      <c r="AH14" s="19">
        <v>1</v>
      </c>
      <c r="AI14" s="19">
        <v>1</v>
      </c>
      <c r="AJ14" s="19">
        <v>1</v>
      </c>
      <c r="AK14" s="19">
        <v>1</v>
      </c>
      <c r="AL14" s="32">
        <v>1</v>
      </c>
      <c r="AM14" s="38">
        <v>3.2781400000000002E-2</v>
      </c>
      <c r="AN14" s="19">
        <v>4.0165899999999997E-2</v>
      </c>
      <c r="AO14" s="19">
        <v>3.82995E-2</v>
      </c>
      <c r="AP14" s="19">
        <v>4.17661E-2</v>
      </c>
      <c r="AQ14" s="19">
        <v>4.01018E-2</v>
      </c>
      <c r="AR14" s="19">
        <v>4.13467E-2</v>
      </c>
      <c r="AS14" s="19">
        <v>4.5103600000000001E-2</v>
      </c>
      <c r="AT14" s="19">
        <v>5.3128700000000001E-2</v>
      </c>
      <c r="AU14" s="19">
        <v>5.2602700000000002E-2</v>
      </c>
      <c r="AV14" s="19">
        <v>4.8058499999999997E-2</v>
      </c>
      <c r="AW14" s="32">
        <v>4.9815400000000003E-2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6</v>
      </c>
      <c r="BI14" s="246">
        <v>3.2781400000000002E-2</v>
      </c>
      <c r="BJ14" s="177">
        <v>4.0165899999999997E-2</v>
      </c>
      <c r="BK14" s="177">
        <v>3.82995E-2</v>
      </c>
      <c r="BL14" s="177">
        <v>4.17661E-2</v>
      </c>
      <c r="BM14" s="177">
        <v>4.01018E-2</v>
      </c>
      <c r="BN14" s="177">
        <v>4.13467E-2</v>
      </c>
      <c r="BO14" s="177">
        <v>4.5103600000000001E-2</v>
      </c>
      <c r="BP14" s="177">
        <v>5.3128700000000001E-2</v>
      </c>
      <c r="BQ14" s="177">
        <v>5.96234E-2</v>
      </c>
      <c r="BR14" s="177">
        <v>5.5919000000000003E-2</v>
      </c>
      <c r="BS14" s="238">
        <v>5.7500299999999997E-2</v>
      </c>
      <c r="BT14" s="177">
        <v>0</v>
      </c>
      <c r="BU14" s="177">
        <v>0</v>
      </c>
      <c r="BV14" s="177">
        <v>0</v>
      </c>
      <c r="BW14" s="177">
        <v>0</v>
      </c>
      <c r="BX14" s="177">
        <v>0</v>
      </c>
      <c r="BY14" s="177">
        <v>0</v>
      </c>
      <c r="BZ14" s="177">
        <v>0</v>
      </c>
      <c r="CA14" s="177">
        <v>0</v>
      </c>
      <c r="CB14" s="177">
        <v>0</v>
      </c>
      <c r="CC14" s="177">
        <v>0</v>
      </c>
      <c r="CD14" s="241">
        <v>12</v>
      </c>
    </row>
    <row r="15" spans="1:82" x14ac:dyDescent="0.2">
      <c r="A15" s="40" t="s">
        <v>12</v>
      </c>
      <c r="B15" s="40" t="s">
        <v>13</v>
      </c>
      <c r="C15" s="234"/>
      <c r="D15" s="235"/>
      <c r="E15" s="40" t="s">
        <v>5</v>
      </c>
      <c r="F15" s="38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32">
        <v>0</v>
      </c>
      <c r="Q15" s="38">
        <v>1</v>
      </c>
      <c r="R15" s="19">
        <v>1</v>
      </c>
      <c r="S15" s="19">
        <v>1</v>
      </c>
      <c r="T15" s="19">
        <v>1</v>
      </c>
      <c r="U15" s="19">
        <v>1</v>
      </c>
      <c r="V15" s="19">
        <v>1</v>
      </c>
      <c r="W15" s="19">
        <v>1</v>
      </c>
      <c r="X15" s="19">
        <v>1</v>
      </c>
      <c r="Y15" s="19">
        <v>1</v>
      </c>
      <c r="Z15" s="19">
        <v>1</v>
      </c>
      <c r="AA15" s="32">
        <v>1</v>
      </c>
      <c r="AB15" s="38">
        <v>1</v>
      </c>
      <c r="AC15" s="19">
        <v>1</v>
      </c>
      <c r="AD15" s="19">
        <v>1</v>
      </c>
      <c r="AE15" s="19">
        <v>1</v>
      </c>
      <c r="AF15" s="19">
        <v>1</v>
      </c>
      <c r="AG15" s="19">
        <v>1</v>
      </c>
      <c r="AH15" s="19">
        <v>1</v>
      </c>
      <c r="AI15" s="19">
        <v>1</v>
      </c>
      <c r="AJ15" s="19">
        <v>1</v>
      </c>
      <c r="AK15" s="19">
        <v>1</v>
      </c>
      <c r="AL15" s="32">
        <v>1</v>
      </c>
      <c r="AM15" s="38">
        <v>2.8894099999999999E-2</v>
      </c>
      <c r="AN15" s="19">
        <v>2.7265899999999999E-2</v>
      </c>
      <c r="AO15" s="19">
        <v>2.7527800000000002E-2</v>
      </c>
      <c r="AP15" s="19">
        <v>3.7379900000000001E-2</v>
      </c>
      <c r="AQ15" s="19">
        <v>3.51905E-2</v>
      </c>
      <c r="AR15" s="19">
        <v>2.8879800000000001E-2</v>
      </c>
      <c r="AS15" s="19">
        <v>2.87053E-2</v>
      </c>
      <c r="AT15" s="19">
        <v>2.9168699999999999E-2</v>
      </c>
      <c r="AU15" s="19">
        <v>3.0624499999999999E-2</v>
      </c>
      <c r="AV15" s="19">
        <v>3.3265400000000001E-2</v>
      </c>
      <c r="AW15" s="32">
        <v>8.5661699999999997E-3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246"/>
      <c r="BJ15" s="177"/>
      <c r="BK15" s="177"/>
      <c r="BL15" s="177"/>
      <c r="BM15" s="177"/>
      <c r="BN15" s="177"/>
      <c r="BO15" s="177"/>
      <c r="BP15" s="177"/>
      <c r="BQ15" s="177"/>
      <c r="BR15" s="177"/>
      <c r="BS15" s="238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241"/>
    </row>
    <row r="16" spans="1:82" x14ac:dyDescent="0.2">
      <c r="A16" s="40" t="s">
        <v>524</v>
      </c>
      <c r="B16" s="40" t="s">
        <v>3477</v>
      </c>
      <c r="C16" s="235">
        <v>2019</v>
      </c>
      <c r="D16" s="235"/>
      <c r="E16" s="40" t="s">
        <v>5</v>
      </c>
      <c r="F16" s="38"/>
      <c r="O16" s="19">
        <v>0</v>
      </c>
      <c r="P16" s="32">
        <v>0</v>
      </c>
      <c r="Q16" s="38"/>
      <c r="Z16" s="19">
        <v>1</v>
      </c>
      <c r="AA16" s="32">
        <v>1</v>
      </c>
      <c r="AB16" s="38"/>
      <c r="AK16" s="19">
        <v>1</v>
      </c>
      <c r="AL16" s="32">
        <v>1</v>
      </c>
      <c r="AM16" s="38"/>
      <c r="AV16" s="19">
        <v>2.0491100000000002E-2</v>
      </c>
      <c r="AW16" s="32">
        <v>2.2417200000000002E-2</v>
      </c>
      <c r="BG16" s="19">
        <v>0</v>
      </c>
      <c r="BH16" s="19">
        <v>0</v>
      </c>
      <c r="BI16" s="246"/>
      <c r="BJ16" s="177"/>
      <c r="BK16" s="177"/>
      <c r="BL16" s="177"/>
      <c r="BM16" s="177"/>
      <c r="BN16" s="177"/>
      <c r="BO16" s="177"/>
      <c r="BP16" s="177"/>
      <c r="BQ16" s="177"/>
      <c r="BR16" s="177"/>
      <c r="BS16" s="238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241"/>
    </row>
    <row r="17" spans="1:82" x14ac:dyDescent="0.2">
      <c r="A17" s="40" t="s">
        <v>573</v>
      </c>
      <c r="B17" s="40" t="s">
        <v>3478</v>
      </c>
      <c r="C17" s="235">
        <v>2019</v>
      </c>
      <c r="D17" s="235"/>
      <c r="E17" s="40" t="s">
        <v>5</v>
      </c>
      <c r="F17" s="38"/>
      <c r="O17" s="19">
        <v>1</v>
      </c>
      <c r="P17" s="32">
        <v>1</v>
      </c>
      <c r="Q17" s="38"/>
      <c r="Z17" s="19">
        <v>1</v>
      </c>
      <c r="AA17" s="32">
        <v>1</v>
      </c>
      <c r="AB17" s="38"/>
      <c r="AK17" s="19">
        <v>1</v>
      </c>
      <c r="AL17" s="32">
        <v>1</v>
      </c>
      <c r="AM17" s="38"/>
      <c r="AV17" s="19">
        <v>5.6801999999999998E-2</v>
      </c>
      <c r="AW17" s="32">
        <v>4.8777300000000003E-2</v>
      </c>
      <c r="BG17" s="19">
        <v>0</v>
      </c>
      <c r="BH17" s="19">
        <v>1</v>
      </c>
      <c r="BI17" s="246"/>
      <c r="BJ17" s="177"/>
      <c r="BK17" s="177"/>
      <c r="BL17" s="177"/>
      <c r="BM17" s="177"/>
      <c r="BN17" s="177"/>
      <c r="BO17" s="177"/>
      <c r="BP17" s="177"/>
      <c r="BQ17" s="177"/>
      <c r="BR17" s="177"/>
      <c r="BS17" s="238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241"/>
    </row>
    <row r="18" spans="1:82" x14ac:dyDescent="0.2">
      <c r="A18" s="39" t="s">
        <v>16</v>
      </c>
      <c r="B18" s="39" t="s">
        <v>4546</v>
      </c>
      <c r="C18" s="233"/>
      <c r="D18" s="233"/>
      <c r="E18" s="39" t="s">
        <v>18</v>
      </c>
      <c r="F18" s="38"/>
      <c r="G18" s="19">
        <v>0</v>
      </c>
      <c r="J18" s="19">
        <v>0</v>
      </c>
      <c r="K18" s="19">
        <v>0</v>
      </c>
      <c r="L18" s="19">
        <v>0</v>
      </c>
      <c r="M18" s="19">
        <v>0</v>
      </c>
      <c r="O18" s="19">
        <v>0</v>
      </c>
      <c r="P18" s="32"/>
      <c r="Q18" s="38"/>
      <c r="R18" s="19">
        <v>1</v>
      </c>
      <c r="U18" s="19">
        <v>1</v>
      </c>
      <c r="V18" s="19">
        <v>1</v>
      </c>
      <c r="W18" s="19">
        <v>1</v>
      </c>
      <c r="X18" s="19">
        <v>1</v>
      </c>
      <c r="Z18" s="19">
        <v>1</v>
      </c>
      <c r="AA18" s="32"/>
      <c r="AB18" s="38"/>
      <c r="AC18" s="19">
        <v>1</v>
      </c>
      <c r="AF18" s="19">
        <v>1</v>
      </c>
      <c r="AG18" s="19">
        <v>1</v>
      </c>
      <c r="AH18" s="19">
        <v>1</v>
      </c>
      <c r="AI18" s="19">
        <v>1</v>
      </c>
      <c r="AK18" s="19">
        <v>1</v>
      </c>
      <c r="AL18" s="32"/>
      <c r="AM18" s="38"/>
      <c r="AN18" s="19">
        <v>2.1205499999999999E-2</v>
      </c>
      <c r="AQ18" s="19">
        <v>1.9149099999999999E-2</v>
      </c>
      <c r="AR18" s="19">
        <v>2.0577600000000001E-2</v>
      </c>
      <c r="AS18" s="19">
        <v>1.9977200000000001E-2</v>
      </c>
      <c r="AT18" s="19">
        <v>2.0910700000000001E-2</v>
      </c>
      <c r="AV18" s="19">
        <v>2.0331200000000001E-2</v>
      </c>
      <c r="AW18" s="32"/>
      <c r="AY18" s="19">
        <v>0</v>
      </c>
      <c r="BB18" s="19">
        <v>0</v>
      </c>
      <c r="BC18" s="19">
        <v>0</v>
      </c>
      <c r="BD18" s="19">
        <v>0</v>
      </c>
      <c r="BE18" s="19">
        <v>0</v>
      </c>
      <c r="BG18" s="19">
        <v>0</v>
      </c>
      <c r="BI18" s="246"/>
      <c r="BJ18" s="177"/>
      <c r="BK18" s="177"/>
      <c r="BL18" s="177"/>
      <c r="BM18" s="177"/>
      <c r="BN18" s="177"/>
      <c r="BO18" s="177"/>
      <c r="BP18" s="177"/>
      <c r="BQ18" s="177"/>
      <c r="BR18" s="177"/>
      <c r="BS18" s="238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241"/>
    </row>
    <row r="19" spans="1:82" x14ac:dyDescent="0.2">
      <c r="A19" s="40" t="s">
        <v>19</v>
      </c>
      <c r="B19" s="40" t="s">
        <v>20</v>
      </c>
      <c r="C19" s="235"/>
      <c r="D19" s="235">
        <v>2018</v>
      </c>
      <c r="E19" s="40" t="s">
        <v>18</v>
      </c>
      <c r="F19" s="38">
        <v>1</v>
      </c>
      <c r="G19" s="19">
        <v>1</v>
      </c>
      <c r="H19" s="19">
        <v>1</v>
      </c>
      <c r="I19" s="19">
        <v>1</v>
      </c>
      <c r="J19" s="19">
        <v>1</v>
      </c>
      <c r="K19" s="19">
        <v>1</v>
      </c>
      <c r="L19" s="19">
        <v>1</v>
      </c>
      <c r="M19" s="19">
        <v>1</v>
      </c>
      <c r="P19" s="32"/>
      <c r="Q19" s="38">
        <v>1</v>
      </c>
      <c r="R19" s="19">
        <v>1</v>
      </c>
      <c r="S19" s="19">
        <v>1</v>
      </c>
      <c r="T19" s="19">
        <v>1</v>
      </c>
      <c r="U19" s="19">
        <v>1</v>
      </c>
      <c r="V19" s="19">
        <v>1</v>
      </c>
      <c r="W19" s="19">
        <v>1</v>
      </c>
      <c r="X19" s="19">
        <v>1</v>
      </c>
      <c r="AA19" s="32"/>
      <c r="AB19" s="38">
        <v>1</v>
      </c>
      <c r="AC19" s="19">
        <v>1</v>
      </c>
      <c r="AD19" s="19">
        <v>1</v>
      </c>
      <c r="AE19" s="19">
        <v>1</v>
      </c>
      <c r="AF19" s="19">
        <v>1</v>
      </c>
      <c r="AG19" s="19">
        <v>1</v>
      </c>
      <c r="AH19" s="19">
        <v>1</v>
      </c>
      <c r="AI19" s="19">
        <v>1</v>
      </c>
      <c r="AL19" s="32"/>
      <c r="AM19" s="38">
        <v>3.4366800000000003E-2</v>
      </c>
      <c r="AN19" s="19">
        <v>3.2254400000000003E-2</v>
      </c>
      <c r="AO19" s="19">
        <v>2.7234100000000001E-2</v>
      </c>
      <c r="AP19" s="19">
        <v>2.7417500000000001E-2</v>
      </c>
      <c r="AQ19" s="19">
        <v>2.8332400000000001E-2</v>
      </c>
      <c r="AR19" s="19">
        <v>3.0864900000000001E-2</v>
      </c>
      <c r="AS19" s="19">
        <v>2.9943899999999999E-2</v>
      </c>
      <c r="AT19" s="19">
        <v>3.2266999999999997E-2</v>
      </c>
      <c r="AW19" s="32"/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I19" s="246"/>
      <c r="BJ19" s="177"/>
      <c r="BK19" s="177"/>
      <c r="BL19" s="177"/>
      <c r="BM19" s="177"/>
      <c r="BN19" s="177"/>
      <c r="BO19" s="177"/>
      <c r="BP19" s="177"/>
      <c r="BQ19" s="177"/>
      <c r="BR19" s="177"/>
      <c r="BS19" s="238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241"/>
    </row>
    <row r="20" spans="1:82" x14ac:dyDescent="0.2">
      <c r="A20" s="40" t="s">
        <v>21</v>
      </c>
      <c r="B20" s="40" t="s">
        <v>4547</v>
      </c>
      <c r="C20" s="235"/>
      <c r="D20" s="235">
        <v>2015</v>
      </c>
      <c r="E20" s="40" t="s">
        <v>18</v>
      </c>
      <c r="F20" s="38"/>
      <c r="H20" s="19">
        <v>1</v>
      </c>
      <c r="I20" s="19">
        <v>1</v>
      </c>
      <c r="P20" s="32"/>
      <c r="Q20" s="38"/>
      <c r="S20" s="19">
        <v>0</v>
      </c>
      <c r="T20" s="19">
        <v>0</v>
      </c>
      <c r="AA20" s="32"/>
      <c r="AB20" s="38"/>
      <c r="AD20" s="19">
        <v>1</v>
      </c>
      <c r="AE20" s="19">
        <v>1</v>
      </c>
      <c r="AL20" s="32"/>
      <c r="AM20" s="38"/>
      <c r="AW20" s="32"/>
      <c r="BI20" s="246"/>
      <c r="BJ20" s="177"/>
      <c r="BK20" s="177"/>
      <c r="BL20" s="177"/>
      <c r="BM20" s="177"/>
      <c r="BN20" s="177"/>
      <c r="BO20" s="177"/>
      <c r="BP20" s="177"/>
      <c r="BQ20" s="177"/>
      <c r="BR20" s="177"/>
      <c r="BS20" s="238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241"/>
    </row>
    <row r="21" spans="1:82" x14ac:dyDescent="0.2">
      <c r="A21" s="39" t="s">
        <v>27</v>
      </c>
      <c r="B21" s="39" t="s">
        <v>4548</v>
      </c>
      <c r="C21" s="233" t="s">
        <v>3958</v>
      </c>
      <c r="D21" s="233"/>
      <c r="E21" s="39" t="s">
        <v>18</v>
      </c>
      <c r="F21" s="38"/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32">
        <v>0</v>
      </c>
      <c r="Q21" s="38"/>
      <c r="V21" s="19">
        <v>1</v>
      </c>
      <c r="W21" s="19">
        <v>1</v>
      </c>
      <c r="X21" s="19">
        <v>1</v>
      </c>
      <c r="Y21" s="19">
        <v>1</v>
      </c>
      <c r="Z21" s="19">
        <v>1</v>
      </c>
      <c r="AA21" s="32">
        <v>1</v>
      </c>
      <c r="AB21" s="38"/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32">
        <v>0</v>
      </c>
      <c r="AM21" s="38"/>
      <c r="AR21" s="19">
        <v>2.7827299999999999E-2</v>
      </c>
      <c r="AT21" s="19">
        <v>3.0245299999999999E-2</v>
      </c>
      <c r="AU21" s="19">
        <v>3.1722500000000001E-2</v>
      </c>
      <c r="AV21" s="19">
        <v>3.4419100000000001E-2</v>
      </c>
      <c r="AW21" s="32"/>
      <c r="BC21" s="19">
        <v>0</v>
      </c>
      <c r="BE21" s="19">
        <v>0</v>
      </c>
      <c r="BF21" s="19">
        <v>0</v>
      </c>
      <c r="BG21" s="19">
        <v>0</v>
      </c>
      <c r="BI21" s="246"/>
      <c r="BJ21" s="177"/>
      <c r="BK21" s="177"/>
      <c r="BL21" s="177"/>
      <c r="BM21" s="177"/>
      <c r="BN21" s="177"/>
      <c r="BO21" s="177"/>
      <c r="BP21" s="177"/>
      <c r="BQ21" s="177">
        <v>3.6446600000000003E-2</v>
      </c>
      <c r="BR21" s="177">
        <v>3.9600799999999999E-2</v>
      </c>
      <c r="BS21" s="238"/>
      <c r="BT21" s="177"/>
      <c r="BU21" s="177"/>
      <c r="BV21" s="177"/>
      <c r="BW21" s="177"/>
      <c r="BX21" s="177"/>
      <c r="BY21" s="177"/>
      <c r="BZ21" s="177"/>
      <c r="CA21" s="177"/>
      <c r="CB21" s="177">
        <v>0</v>
      </c>
      <c r="CC21" s="177">
        <v>0</v>
      </c>
      <c r="CD21" s="241"/>
    </row>
    <row r="22" spans="1:82" x14ac:dyDescent="0.2">
      <c r="A22" s="39" t="s">
        <v>29</v>
      </c>
      <c r="B22" s="39" t="s">
        <v>4549</v>
      </c>
      <c r="C22" s="233"/>
      <c r="D22" s="233">
        <v>2016</v>
      </c>
      <c r="E22" s="39" t="s">
        <v>18</v>
      </c>
      <c r="F22" s="38"/>
      <c r="P22" s="32"/>
      <c r="Q22" s="38"/>
      <c r="AA22" s="32"/>
      <c r="AB22" s="38"/>
      <c r="AL22" s="32"/>
      <c r="AM22" s="38"/>
      <c r="AW22" s="32"/>
      <c r="BI22" s="246"/>
      <c r="BJ22" s="177"/>
      <c r="BK22" s="177"/>
      <c r="BL22" s="177"/>
      <c r="BM22" s="177"/>
      <c r="BN22" s="177"/>
      <c r="BO22" s="177"/>
      <c r="BP22" s="177"/>
      <c r="BQ22" s="177"/>
      <c r="BR22" s="177"/>
      <c r="BS22" s="238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241"/>
    </row>
    <row r="23" spans="1:82" x14ac:dyDescent="0.2">
      <c r="A23" s="40" t="s">
        <v>25</v>
      </c>
      <c r="B23" s="40" t="s">
        <v>26</v>
      </c>
      <c r="C23" s="235"/>
      <c r="D23" s="235"/>
      <c r="E23" s="40" t="s">
        <v>18</v>
      </c>
      <c r="F23" s="38">
        <v>1</v>
      </c>
      <c r="G23" s="19">
        <v>1</v>
      </c>
      <c r="H23" s="19">
        <v>1</v>
      </c>
      <c r="I23" s="19">
        <v>1</v>
      </c>
      <c r="J23" s="19">
        <v>1</v>
      </c>
      <c r="K23" s="19">
        <v>1</v>
      </c>
      <c r="L23" s="19">
        <v>1</v>
      </c>
      <c r="M23" s="19">
        <v>1</v>
      </c>
      <c r="N23" s="19">
        <v>1</v>
      </c>
      <c r="O23" s="19">
        <v>1</v>
      </c>
      <c r="P23" s="32">
        <v>1</v>
      </c>
      <c r="Q23" s="38">
        <v>1</v>
      </c>
      <c r="R23" s="19">
        <v>1</v>
      </c>
      <c r="S23" s="19">
        <v>1</v>
      </c>
      <c r="T23" s="19">
        <v>1</v>
      </c>
      <c r="U23" s="19">
        <v>1</v>
      </c>
      <c r="V23" s="19">
        <v>1</v>
      </c>
      <c r="W23" s="19">
        <v>1</v>
      </c>
      <c r="X23" s="19">
        <v>1</v>
      </c>
      <c r="Y23" s="19">
        <v>1</v>
      </c>
      <c r="Z23" s="19">
        <v>1</v>
      </c>
      <c r="AA23" s="32">
        <v>1</v>
      </c>
      <c r="AB23" s="38">
        <v>1</v>
      </c>
      <c r="AC23" s="19">
        <v>1</v>
      </c>
      <c r="AD23" s="19">
        <v>1</v>
      </c>
      <c r="AE23" s="19">
        <v>1</v>
      </c>
      <c r="AF23" s="19">
        <v>1</v>
      </c>
      <c r="AG23" s="19">
        <v>1</v>
      </c>
      <c r="AH23" s="19">
        <v>1</v>
      </c>
      <c r="AI23" s="19">
        <v>1</v>
      </c>
      <c r="AJ23" s="19">
        <v>1</v>
      </c>
      <c r="AK23" s="19">
        <v>1</v>
      </c>
      <c r="AL23" s="32">
        <v>1</v>
      </c>
      <c r="AM23" s="38">
        <v>3.4087600000000003E-2</v>
      </c>
      <c r="AN23" s="19">
        <v>3.91945E-2</v>
      </c>
      <c r="AO23" s="19">
        <v>4.31688E-2</v>
      </c>
      <c r="AP23" s="19">
        <v>3.4858500000000001E-2</v>
      </c>
      <c r="AQ23" s="19">
        <v>3.6998700000000002E-2</v>
      </c>
      <c r="AR23" s="19">
        <v>2.0901599999999999E-2</v>
      </c>
      <c r="AS23" s="19">
        <v>3.36411E-2</v>
      </c>
      <c r="AT23" s="19">
        <v>3.3938599999999999E-2</v>
      </c>
      <c r="AU23" s="19">
        <v>3.4315400000000003E-2</v>
      </c>
      <c r="AV23" s="19">
        <v>3.9831699999999998E-2</v>
      </c>
      <c r="AW23" s="32">
        <v>3.8896500000000001E-2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2</v>
      </c>
      <c r="BH23" s="19">
        <v>1</v>
      </c>
      <c r="BI23" s="246"/>
      <c r="BJ23" s="177"/>
      <c r="BK23" s="177"/>
      <c r="BL23" s="177"/>
      <c r="BM23" s="177"/>
      <c r="BN23" s="177"/>
      <c r="BO23" s="177"/>
      <c r="BP23" s="177"/>
      <c r="BQ23" s="177"/>
      <c r="BR23" s="177"/>
      <c r="BS23" s="238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241"/>
    </row>
    <row r="24" spans="1:82" x14ac:dyDescent="0.2">
      <c r="A24" s="40" t="s">
        <v>415</v>
      </c>
      <c r="B24" s="40" t="s">
        <v>3959</v>
      </c>
      <c r="C24" s="235">
        <v>2014</v>
      </c>
      <c r="D24" s="235"/>
      <c r="E24" s="40" t="s">
        <v>18</v>
      </c>
      <c r="F24" s="38"/>
      <c r="J24" s="19">
        <v>1</v>
      </c>
      <c r="K24" s="19">
        <v>1</v>
      </c>
      <c r="L24" s="19">
        <v>1</v>
      </c>
      <c r="M24" s="19">
        <v>1</v>
      </c>
      <c r="N24" s="19">
        <v>1</v>
      </c>
      <c r="O24" s="19">
        <v>1</v>
      </c>
      <c r="P24" s="32">
        <v>1</v>
      </c>
      <c r="Q24" s="38"/>
      <c r="U24" s="19">
        <v>1</v>
      </c>
      <c r="V24" s="19">
        <v>1</v>
      </c>
      <c r="W24" s="19">
        <v>1</v>
      </c>
      <c r="X24" s="19">
        <v>1</v>
      </c>
      <c r="Y24" s="19">
        <v>1</v>
      </c>
      <c r="Z24" s="19">
        <v>1</v>
      </c>
      <c r="AA24" s="32">
        <v>1</v>
      </c>
      <c r="AB24" s="38"/>
      <c r="AF24" s="19">
        <v>1</v>
      </c>
      <c r="AG24" s="19">
        <v>1</v>
      </c>
      <c r="AH24" s="19">
        <v>1</v>
      </c>
      <c r="AI24" s="19">
        <v>1</v>
      </c>
      <c r="AJ24" s="19">
        <v>1</v>
      </c>
      <c r="AK24" s="19">
        <v>1</v>
      </c>
      <c r="AL24" s="32">
        <v>1</v>
      </c>
      <c r="AM24" s="38"/>
      <c r="AQ24" s="19">
        <v>3.1600900000000001E-2</v>
      </c>
      <c r="AR24" s="19">
        <v>3.1059699999999999E-2</v>
      </c>
      <c r="AS24" s="19">
        <v>2.9116900000000001E-2</v>
      </c>
      <c r="AT24" s="19">
        <v>2.88261E-2</v>
      </c>
      <c r="AU24" s="19">
        <v>3.1760099999999999E-2</v>
      </c>
      <c r="AV24" s="19">
        <v>2.8407700000000001E-2</v>
      </c>
      <c r="AW24" s="32">
        <v>3.4918600000000001E-2</v>
      </c>
      <c r="BB24" s="19">
        <v>0</v>
      </c>
      <c r="BC24" s="19">
        <v>0</v>
      </c>
      <c r="BD24" s="19">
        <v>0</v>
      </c>
      <c r="BE24" s="19">
        <v>1</v>
      </c>
      <c r="BF24" s="19">
        <v>1</v>
      </c>
      <c r="BG24" s="19">
        <v>2</v>
      </c>
      <c r="BH24" s="19">
        <v>3</v>
      </c>
      <c r="BI24" s="246"/>
      <c r="BJ24" s="177"/>
      <c r="BK24" s="177"/>
      <c r="BL24" s="177"/>
      <c r="BM24" s="177">
        <v>4.24036E-2</v>
      </c>
      <c r="BN24" s="177">
        <v>4.0401199999999998E-2</v>
      </c>
      <c r="BO24" s="177">
        <v>3.8918800000000003E-2</v>
      </c>
      <c r="BP24" s="177">
        <v>4.7809200000000003E-2</v>
      </c>
      <c r="BQ24" s="177">
        <v>4.7568800000000001E-2</v>
      </c>
      <c r="BR24" s="177">
        <v>5.5529000000000002E-2</v>
      </c>
      <c r="BS24" s="238">
        <v>6.9086800000000004E-2</v>
      </c>
      <c r="BT24" s="177"/>
      <c r="BU24" s="177"/>
      <c r="BV24" s="177"/>
      <c r="BW24" s="177"/>
      <c r="BX24" s="177">
        <v>1</v>
      </c>
      <c r="BY24" s="177">
        <v>1</v>
      </c>
      <c r="BZ24" s="177">
        <v>2</v>
      </c>
      <c r="CA24" s="177">
        <v>2</v>
      </c>
      <c r="CB24" s="177">
        <v>3</v>
      </c>
      <c r="CC24" s="177">
        <v>12</v>
      </c>
      <c r="CD24" s="241">
        <v>26</v>
      </c>
    </row>
    <row r="25" spans="1:82" x14ac:dyDescent="0.2">
      <c r="A25" s="40" t="s">
        <v>3490</v>
      </c>
      <c r="B25" s="40" t="s">
        <v>440</v>
      </c>
      <c r="C25" s="235">
        <v>2015</v>
      </c>
      <c r="D25" s="235"/>
      <c r="E25" s="40" t="s">
        <v>18</v>
      </c>
      <c r="F25" s="38"/>
      <c r="K25" s="19">
        <v>0</v>
      </c>
      <c r="L25" s="19">
        <v>0</v>
      </c>
      <c r="M25" s="19">
        <v>1</v>
      </c>
      <c r="N25" s="19">
        <v>1</v>
      </c>
      <c r="O25" s="19">
        <v>1</v>
      </c>
      <c r="P25" s="32">
        <v>1</v>
      </c>
      <c r="Q25" s="38"/>
      <c r="V25" s="19">
        <v>1</v>
      </c>
      <c r="W25" s="19">
        <v>1</v>
      </c>
      <c r="X25" s="19">
        <v>1</v>
      </c>
      <c r="Y25" s="19">
        <v>1</v>
      </c>
      <c r="Z25" s="19">
        <v>1</v>
      </c>
      <c r="AA25" s="32">
        <v>1</v>
      </c>
      <c r="AB25" s="38"/>
      <c r="AG25" s="19">
        <v>1</v>
      </c>
      <c r="AH25" s="19">
        <v>1</v>
      </c>
      <c r="AI25" s="19">
        <v>1</v>
      </c>
      <c r="AJ25" s="19">
        <v>1</v>
      </c>
      <c r="AK25" s="19">
        <v>1</v>
      </c>
      <c r="AL25" s="32">
        <v>1</v>
      </c>
      <c r="AM25" s="38"/>
      <c r="AR25" s="19">
        <v>3.3137100000000003E-2</v>
      </c>
      <c r="AS25" s="19">
        <v>2.8912199999999999E-2</v>
      </c>
      <c r="AT25" s="19">
        <v>3.6031199999999999E-2</v>
      </c>
      <c r="AU25" s="19">
        <v>3.7217199999999999E-2</v>
      </c>
      <c r="AV25" s="19">
        <v>3.5658200000000001E-2</v>
      </c>
      <c r="AW25" s="32">
        <v>2.8399799999999999E-2</v>
      </c>
      <c r="BC25" s="19">
        <v>0</v>
      </c>
      <c r="BD25" s="19">
        <v>0</v>
      </c>
      <c r="BE25" s="19">
        <v>0</v>
      </c>
      <c r="BF25" s="19">
        <v>0</v>
      </c>
      <c r="BG25" s="19">
        <v>1</v>
      </c>
      <c r="BH25" s="19">
        <v>1</v>
      </c>
      <c r="BI25" s="246"/>
      <c r="BJ25" s="177"/>
      <c r="BK25" s="177"/>
      <c r="BL25" s="177"/>
      <c r="BM25" s="177"/>
      <c r="BN25" s="177"/>
      <c r="BO25" s="177"/>
      <c r="BP25" s="177"/>
      <c r="BQ25" s="177"/>
      <c r="BR25" s="177"/>
      <c r="BS25" s="238">
        <v>4.5741900000000002E-2</v>
      </c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241">
        <v>15</v>
      </c>
    </row>
    <row r="26" spans="1:82" x14ac:dyDescent="0.2">
      <c r="A26" s="40" t="s">
        <v>3493</v>
      </c>
      <c r="B26" s="40" t="s">
        <v>442</v>
      </c>
      <c r="C26" s="235">
        <v>2015</v>
      </c>
      <c r="D26" s="235"/>
      <c r="E26" s="40" t="s">
        <v>18</v>
      </c>
      <c r="F26" s="38"/>
      <c r="K26" s="19">
        <v>1</v>
      </c>
      <c r="L26" s="19">
        <v>1</v>
      </c>
      <c r="M26" s="19">
        <v>1</v>
      </c>
      <c r="N26" s="19">
        <v>1</v>
      </c>
      <c r="O26" s="19">
        <v>1</v>
      </c>
      <c r="P26" s="32">
        <v>1</v>
      </c>
      <c r="Q26" s="38"/>
      <c r="V26" s="19">
        <v>1</v>
      </c>
      <c r="W26" s="19">
        <v>1</v>
      </c>
      <c r="X26" s="19">
        <v>1</v>
      </c>
      <c r="Y26" s="19">
        <v>1</v>
      </c>
      <c r="Z26" s="19">
        <v>1</v>
      </c>
      <c r="AA26" s="32">
        <v>1</v>
      </c>
      <c r="AB26" s="38"/>
      <c r="AG26" s="19">
        <v>1</v>
      </c>
      <c r="AH26" s="19">
        <v>1</v>
      </c>
      <c r="AI26" s="19">
        <v>1</v>
      </c>
      <c r="AJ26" s="19">
        <v>1</v>
      </c>
      <c r="AK26" s="19">
        <v>1</v>
      </c>
      <c r="AL26" s="32">
        <v>1</v>
      </c>
      <c r="AM26" s="38"/>
      <c r="AR26" s="19">
        <v>3.6161800000000001E-2</v>
      </c>
      <c r="AS26" s="19">
        <v>5.1813100000000001E-2</v>
      </c>
      <c r="AT26" s="19">
        <v>5.6807400000000001E-2</v>
      </c>
      <c r="AU26" s="19">
        <v>6.0427300000000003E-2</v>
      </c>
      <c r="AV26" s="19">
        <v>6.0158799999999998E-2</v>
      </c>
      <c r="AW26" s="32">
        <v>4.4496899999999999E-2</v>
      </c>
      <c r="BC26" s="19">
        <v>0</v>
      </c>
      <c r="BD26" s="19">
        <v>0</v>
      </c>
      <c r="BE26" s="19">
        <v>0</v>
      </c>
      <c r="BF26" s="19">
        <v>2</v>
      </c>
      <c r="BG26" s="19">
        <v>14</v>
      </c>
      <c r="BH26" s="19">
        <v>0</v>
      </c>
      <c r="BI26" s="246"/>
      <c r="BJ26" s="177"/>
      <c r="BK26" s="177"/>
      <c r="BL26" s="177"/>
      <c r="BM26" s="177"/>
      <c r="BN26" s="177"/>
      <c r="BO26" s="177"/>
      <c r="BP26" s="177"/>
      <c r="BQ26" s="177"/>
      <c r="BR26" s="177">
        <v>7.2310600000000003E-2</v>
      </c>
      <c r="BS26" s="238">
        <v>6.9861599999999996E-2</v>
      </c>
      <c r="BT26" s="177"/>
      <c r="BU26" s="177"/>
      <c r="BV26" s="177"/>
      <c r="BW26" s="177"/>
      <c r="BX26" s="177"/>
      <c r="BY26" s="177"/>
      <c r="BZ26" s="177"/>
      <c r="CA26" s="177"/>
      <c r="CB26" s="177"/>
      <c r="CC26" s="177">
        <v>28</v>
      </c>
      <c r="CD26" s="241">
        <v>12</v>
      </c>
    </row>
    <row r="27" spans="1:82" x14ac:dyDescent="0.2">
      <c r="A27" s="40" t="s">
        <v>3496</v>
      </c>
      <c r="B27" s="40" t="s">
        <v>3497</v>
      </c>
      <c r="C27" s="235">
        <v>2019</v>
      </c>
      <c r="D27" s="235"/>
      <c r="E27" s="40" t="s">
        <v>18</v>
      </c>
      <c r="F27" s="38"/>
      <c r="O27" s="19">
        <v>0</v>
      </c>
      <c r="P27" s="32">
        <v>1</v>
      </c>
      <c r="Q27" s="38"/>
      <c r="Z27" s="19">
        <v>1</v>
      </c>
      <c r="AA27" s="32">
        <v>1</v>
      </c>
      <c r="AB27" s="38"/>
      <c r="AK27" s="19">
        <v>1</v>
      </c>
      <c r="AL27" s="32">
        <v>1</v>
      </c>
      <c r="AM27" s="38"/>
      <c r="AV27" s="19">
        <v>3.1120100000000001E-2</v>
      </c>
      <c r="AW27" s="32">
        <v>3.3769199999999999E-2</v>
      </c>
      <c r="BG27" s="19">
        <v>0</v>
      </c>
      <c r="BH27" s="19">
        <v>1</v>
      </c>
      <c r="BI27" s="246"/>
      <c r="BJ27" s="177"/>
      <c r="BK27" s="177"/>
      <c r="BL27" s="177"/>
      <c r="BM27" s="177"/>
      <c r="BN27" s="177"/>
      <c r="BO27" s="177"/>
      <c r="BP27" s="177"/>
      <c r="BQ27" s="177"/>
      <c r="BR27" s="177"/>
      <c r="BS27" s="238">
        <v>4.3655800000000002E-2</v>
      </c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241">
        <v>21</v>
      </c>
    </row>
    <row r="28" spans="1:82" x14ac:dyDescent="0.2">
      <c r="A28" s="40" t="s">
        <v>44</v>
      </c>
      <c r="B28" s="40" t="s">
        <v>45</v>
      </c>
      <c r="C28" s="235"/>
      <c r="D28" s="235"/>
      <c r="E28" s="40" t="s">
        <v>33</v>
      </c>
      <c r="F28" s="38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>
        <v>1</v>
      </c>
      <c r="N28" s="19">
        <v>1</v>
      </c>
      <c r="O28" s="19">
        <v>1</v>
      </c>
      <c r="P28" s="32">
        <v>1</v>
      </c>
      <c r="Q28" s="38">
        <v>1</v>
      </c>
      <c r="R28" s="19">
        <v>1</v>
      </c>
      <c r="S28" s="19">
        <v>1</v>
      </c>
      <c r="T28" s="19">
        <v>1</v>
      </c>
      <c r="U28" s="19">
        <v>1</v>
      </c>
      <c r="V28" s="19">
        <v>1</v>
      </c>
      <c r="W28" s="19">
        <v>1</v>
      </c>
      <c r="X28" s="19">
        <v>1</v>
      </c>
      <c r="Y28" s="19">
        <v>1</v>
      </c>
      <c r="Z28" s="19">
        <v>1</v>
      </c>
      <c r="AA28" s="32">
        <v>1</v>
      </c>
      <c r="AB28" s="38">
        <v>1</v>
      </c>
      <c r="AC28" s="19">
        <v>1</v>
      </c>
      <c r="AD28" s="19">
        <v>1</v>
      </c>
      <c r="AE28" s="19">
        <v>1</v>
      </c>
      <c r="AF28" s="19">
        <v>1</v>
      </c>
      <c r="AG28" s="19">
        <v>1</v>
      </c>
      <c r="AH28" s="19">
        <v>1</v>
      </c>
      <c r="AI28" s="19">
        <v>1</v>
      </c>
      <c r="AJ28" s="19">
        <v>1</v>
      </c>
      <c r="AK28" s="19">
        <v>1</v>
      </c>
      <c r="AL28" s="32">
        <v>1</v>
      </c>
      <c r="AM28" s="38">
        <v>1.13074E-2</v>
      </c>
      <c r="AN28" s="19">
        <v>4.6181800000000002E-2</v>
      </c>
      <c r="AO28" s="19">
        <v>3.1902300000000001E-2</v>
      </c>
      <c r="AP28" s="19">
        <v>2.6298800000000001E-2</v>
      </c>
      <c r="AQ28" s="19">
        <v>2.2439299999999999E-2</v>
      </c>
      <c r="AR28" s="19">
        <v>1.9807700000000001E-2</v>
      </c>
      <c r="AS28" s="19">
        <v>2.30063E-2</v>
      </c>
      <c r="AT28" s="19">
        <v>4.1671100000000003E-2</v>
      </c>
      <c r="AU28" s="19">
        <v>5.5791100000000002E-4</v>
      </c>
      <c r="AV28" s="19">
        <v>5.3005999999999999E-3</v>
      </c>
      <c r="AW28" s="32">
        <v>1.0141600000000001E-2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2</v>
      </c>
      <c r="BH28" s="19">
        <v>2</v>
      </c>
      <c r="BI28" s="246">
        <v>1.13074E-2</v>
      </c>
      <c r="BJ28" s="177">
        <v>4.6181800000000002E-2</v>
      </c>
      <c r="BK28" s="177">
        <v>3.1902300000000001E-2</v>
      </c>
      <c r="BL28" s="177">
        <v>2.6298800000000001E-2</v>
      </c>
      <c r="BM28" s="177">
        <v>2.2439299999999999E-2</v>
      </c>
      <c r="BN28" s="177">
        <v>2.2629400000000001E-2</v>
      </c>
      <c r="BO28" s="177">
        <v>4.28966E-2</v>
      </c>
      <c r="BP28" s="177">
        <v>4.9831800000000002E-2</v>
      </c>
      <c r="BQ28" s="177">
        <v>5.5791100000000002E-4</v>
      </c>
      <c r="BR28" s="177">
        <v>5.3005999999999999E-3</v>
      </c>
      <c r="BS28" s="238">
        <v>1.0141600000000001E-2</v>
      </c>
      <c r="BT28" s="177">
        <v>0</v>
      </c>
      <c r="BU28" s="177">
        <v>0</v>
      </c>
      <c r="BV28" s="177">
        <v>0</v>
      </c>
      <c r="BW28" s="177">
        <v>0</v>
      </c>
      <c r="BX28" s="177">
        <v>0</v>
      </c>
      <c r="BY28" s="177">
        <v>0</v>
      </c>
      <c r="BZ28" s="177">
        <v>0</v>
      </c>
      <c r="CA28" s="177">
        <v>0</v>
      </c>
      <c r="CB28" s="177">
        <v>0</v>
      </c>
      <c r="CC28" s="177">
        <v>2</v>
      </c>
      <c r="CD28" s="241">
        <v>2</v>
      </c>
    </row>
    <row r="29" spans="1:82" x14ac:dyDescent="0.2">
      <c r="A29" s="40" t="s">
        <v>31</v>
      </c>
      <c r="B29" s="40" t="s">
        <v>32</v>
      </c>
      <c r="C29" s="235"/>
      <c r="D29" s="235"/>
      <c r="E29" s="40" t="s">
        <v>33</v>
      </c>
      <c r="F29" s="38">
        <v>0</v>
      </c>
      <c r="G29" s="19">
        <v>0</v>
      </c>
      <c r="H29" s="19">
        <v>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1</v>
      </c>
      <c r="P29" s="32">
        <v>1</v>
      </c>
      <c r="Q29" s="38">
        <v>1</v>
      </c>
      <c r="R29" s="19">
        <v>1</v>
      </c>
      <c r="S29" s="19">
        <v>1</v>
      </c>
      <c r="T29" s="19">
        <v>1</v>
      </c>
      <c r="U29" s="19">
        <v>1</v>
      </c>
      <c r="V29" s="19">
        <v>1</v>
      </c>
      <c r="W29" s="19">
        <v>1</v>
      </c>
      <c r="X29" s="19">
        <v>1</v>
      </c>
      <c r="Y29" s="19">
        <v>1</v>
      </c>
      <c r="Z29" s="19">
        <v>1</v>
      </c>
      <c r="AA29" s="32">
        <v>1</v>
      </c>
      <c r="AB29" s="38">
        <v>1</v>
      </c>
      <c r="AC29" s="19">
        <v>1</v>
      </c>
      <c r="AD29" s="19">
        <v>1</v>
      </c>
      <c r="AE29" s="19">
        <v>1</v>
      </c>
      <c r="AF29" s="19">
        <v>1</v>
      </c>
      <c r="AG29" s="19">
        <v>1</v>
      </c>
      <c r="AH29" s="19">
        <v>1</v>
      </c>
      <c r="AI29" s="19">
        <v>1</v>
      </c>
      <c r="AJ29" s="19">
        <v>1</v>
      </c>
      <c r="AK29" s="19">
        <v>1</v>
      </c>
      <c r="AL29" s="32">
        <v>1</v>
      </c>
      <c r="AM29" s="38">
        <v>3.39485E-2</v>
      </c>
      <c r="AN29" s="19">
        <v>3.3304300000000002E-2</v>
      </c>
      <c r="AO29" s="19">
        <v>3.9022800000000003E-2</v>
      </c>
      <c r="AP29" s="19">
        <v>3.8347399999999997E-2</v>
      </c>
      <c r="AQ29" s="19">
        <v>3.4638599999999999E-2</v>
      </c>
      <c r="AR29" s="19">
        <v>3.9213999999999999E-2</v>
      </c>
      <c r="AS29" s="19">
        <v>3.5286999999999999E-2</v>
      </c>
      <c r="AT29" s="19">
        <v>3.2562000000000001E-2</v>
      </c>
      <c r="AU29" s="19">
        <v>3.6654300000000001E-2</v>
      </c>
      <c r="AV29" s="19">
        <v>3.9433200000000002E-2</v>
      </c>
      <c r="AW29" s="238"/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5"/>
      <c r="BI29" s="246"/>
      <c r="BJ29" s="177"/>
      <c r="BK29" s="177"/>
      <c r="BL29" s="177"/>
      <c r="BM29" s="177"/>
      <c r="BN29" s="177"/>
      <c r="BO29" s="177"/>
      <c r="BP29" s="177"/>
      <c r="BQ29" s="177"/>
      <c r="BR29" s="177">
        <v>5.0595099999999997E-2</v>
      </c>
      <c r="BS29" s="238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>
        <v>7</v>
      </c>
      <c r="CD29" s="241"/>
    </row>
    <row r="30" spans="1:82" x14ac:dyDescent="0.2">
      <c r="A30" s="40" t="s">
        <v>40</v>
      </c>
      <c r="B30" s="40" t="s">
        <v>3960</v>
      </c>
      <c r="C30" s="235"/>
      <c r="D30" s="235"/>
      <c r="E30" s="40" t="s">
        <v>33</v>
      </c>
      <c r="F30" s="38">
        <v>1</v>
      </c>
      <c r="G30" s="19">
        <v>1</v>
      </c>
      <c r="H30" s="19">
        <v>1</v>
      </c>
      <c r="I30" s="19">
        <v>1</v>
      </c>
      <c r="J30" s="19">
        <v>1</v>
      </c>
      <c r="K30" s="19">
        <v>1</v>
      </c>
      <c r="L30" s="19">
        <v>1</v>
      </c>
      <c r="M30" s="19">
        <v>1</v>
      </c>
      <c r="N30" s="19">
        <v>1</v>
      </c>
      <c r="O30" s="19">
        <v>1</v>
      </c>
      <c r="P30" s="32">
        <v>1</v>
      </c>
      <c r="Q30" s="38">
        <v>1</v>
      </c>
      <c r="R30" s="19">
        <v>1</v>
      </c>
      <c r="S30" s="19">
        <v>1</v>
      </c>
      <c r="T30" s="19">
        <v>1</v>
      </c>
      <c r="U30" s="19">
        <v>1</v>
      </c>
      <c r="V30" s="19">
        <v>1</v>
      </c>
      <c r="W30" s="19">
        <v>1</v>
      </c>
      <c r="X30" s="19">
        <v>1</v>
      </c>
      <c r="Y30" s="19">
        <v>1</v>
      </c>
      <c r="Z30" s="19">
        <v>1</v>
      </c>
      <c r="AA30" s="32">
        <v>1</v>
      </c>
      <c r="AB30" s="38">
        <v>1</v>
      </c>
      <c r="AC30" s="19">
        <v>1</v>
      </c>
      <c r="AD30" s="19">
        <v>1</v>
      </c>
      <c r="AE30" s="19">
        <v>1</v>
      </c>
      <c r="AF30" s="19">
        <v>1</v>
      </c>
      <c r="AG30" s="19">
        <v>1</v>
      </c>
      <c r="AH30" s="19">
        <v>1</v>
      </c>
      <c r="AI30" s="19">
        <v>1</v>
      </c>
      <c r="AJ30" s="19">
        <v>1</v>
      </c>
      <c r="AK30" s="19">
        <v>1</v>
      </c>
      <c r="AL30" s="32">
        <v>1</v>
      </c>
      <c r="AM30" s="38">
        <v>2.89775E-2</v>
      </c>
      <c r="AN30" s="19">
        <v>2.85873E-2</v>
      </c>
      <c r="AO30" s="19">
        <v>2.75812E-2</v>
      </c>
      <c r="AP30" s="19">
        <v>3.0608099999999999E-2</v>
      </c>
      <c r="AQ30" s="19">
        <v>3.0437200000000001E-2</v>
      </c>
      <c r="AR30" s="19">
        <v>3.1407400000000002E-2</v>
      </c>
      <c r="AS30" s="19">
        <v>3.0500900000000001E-2</v>
      </c>
      <c r="AT30" s="19">
        <v>3.13586E-2</v>
      </c>
      <c r="AU30" s="19">
        <v>3.3909300000000003E-2</v>
      </c>
      <c r="AV30" s="19">
        <v>3.2275600000000002E-2</v>
      </c>
      <c r="AW30" s="32">
        <v>4.1254600000000002E-2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1</v>
      </c>
      <c r="BF30" s="19">
        <v>0</v>
      </c>
      <c r="BG30" s="19">
        <v>0</v>
      </c>
      <c r="BH30" s="19">
        <v>2</v>
      </c>
      <c r="BI30" s="246">
        <v>3.3569300000000003E-2</v>
      </c>
      <c r="BJ30" s="177">
        <v>2.85873E-2</v>
      </c>
      <c r="BK30" s="177">
        <v>2.75812E-2</v>
      </c>
      <c r="BL30" s="177">
        <v>3.5893300000000003E-2</v>
      </c>
      <c r="BM30" s="177">
        <v>3.5460100000000001E-2</v>
      </c>
      <c r="BN30" s="177">
        <v>3.4971200000000001E-2</v>
      </c>
      <c r="BO30" s="177">
        <v>3.4678500000000001E-2</v>
      </c>
      <c r="BP30" s="177">
        <v>3.13586E-2</v>
      </c>
      <c r="BQ30" s="177">
        <v>3.3909300000000003E-2</v>
      </c>
      <c r="BR30" s="177">
        <v>4.2984599999999998E-2</v>
      </c>
      <c r="BS30" s="238">
        <v>4.1254600000000002E-2</v>
      </c>
      <c r="BT30" s="177">
        <v>2</v>
      </c>
      <c r="BU30" s="177">
        <v>0</v>
      </c>
      <c r="BV30" s="177">
        <v>0</v>
      </c>
      <c r="BW30" s="177">
        <v>2</v>
      </c>
      <c r="BX30" s="177">
        <v>2</v>
      </c>
      <c r="BY30" s="177">
        <v>2</v>
      </c>
      <c r="BZ30" s="177">
        <v>0</v>
      </c>
      <c r="CA30" s="177">
        <v>1</v>
      </c>
      <c r="CB30" s="177">
        <v>0</v>
      </c>
      <c r="CC30" s="177">
        <v>2</v>
      </c>
      <c r="CD30" s="241">
        <v>2</v>
      </c>
    </row>
    <row r="31" spans="1:82" x14ac:dyDescent="0.2">
      <c r="A31" s="40" t="s">
        <v>36</v>
      </c>
      <c r="B31" s="40" t="s">
        <v>37</v>
      </c>
      <c r="C31" s="235"/>
      <c r="D31" s="235"/>
      <c r="E31" s="40" t="s">
        <v>33</v>
      </c>
      <c r="F31" s="38">
        <v>0</v>
      </c>
      <c r="G31" s="19">
        <v>0</v>
      </c>
      <c r="H31" s="19">
        <v>0</v>
      </c>
      <c r="I31" s="19">
        <v>0</v>
      </c>
      <c r="J31" s="19">
        <v>1</v>
      </c>
      <c r="K31" s="19">
        <v>1</v>
      </c>
      <c r="L31" s="19">
        <v>1</v>
      </c>
      <c r="M31" s="19">
        <v>1</v>
      </c>
      <c r="N31" s="19">
        <v>1</v>
      </c>
      <c r="O31" s="19">
        <v>1</v>
      </c>
      <c r="P31" s="32">
        <v>1</v>
      </c>
      <c r="Q31" s="38">
        <v>1</v>
      </c>
      <c r="R31" s="19">
        <v>1</v>
      </c>
      <c r="S31" s="19">
        <v>1</v>
      </c>
      <c r="T31" s="19">
        <v>1</v>
      </c>
      <c r="U31" s="19">
        <v>1</v>
      </c>
      <c r="V31" s="19">
        <v>1</v>
      </c>
      <c r="W31" s="19">
        <v>1</v>
      </c>
      <c r="X31" s="19">
        <v>1</v>
      </c>
      <c r="Y31" s="19">
        <v>1</v>
      </c>
      <c r="Z31" s="19">
        <v>1</v>
      </c>
      <c r="AA31" s="32">
        <v>1</v>
      </c>
      <c r="AB31" s="38">
        <v>1</v>
      </c>
      <c r="AC31" s="19">
        <v>1</v>
      </c>
      <c r="AD31" s="19">
        <v>1</v>
      </c>
      <c r="AE31" s="19">
        <v>1</v>
      </c>
      <c r="AF31" s="19">
        <v>1</v>
      </c>
      <c r="AG31" s="19">
        <v>1</v>
      </c>
      <c r="AH31" s="19">
        <v>1</v>
      </c>
      <c r="AI31" s="19">
        <v>1</v>
      </c>
      <c r="AJ31" s="19">
        <v>1</v>
      </c>
      <c r="AK31" s="19">
        <v>1</v>
      </c>
      <c r="AL31" s="32">
        <v>1</v>
      </c>
      <c r="AM31" s="38">
        <v>3.5194799999999998E-2</v>
      </c>
      <c r="AN31" s="19">
        <v>3.4493099999999999E-2</v>
      </c>
      <c r="AO31" s="19">
        <v>3.2160599999999998E-2</v>
      </c>
      <c r="AP31" s="19">
        <v>3.4276300000000003E-2</v>
      </c>
      <c r="AQ31" s="19">
        <v>3.6619400000000003E-2</v>
      </c>
      <c r="AR31" s="19">
        <v>3.72474E-2</v>
      </c>
      <c r="AS31" s="19">
        <v>3.6323899999999999E-2</v>
      </c>
      <c r="AT31" s="19">
        <v>3.8198200000000002E-2</v>
      </c>
      <c r="AU31" s="19">
        <v>4.4273300000000002E-2</v>
      </c>
      <c r="AV31" s="19">
        <v>4.2619600000000001E-2</v>
      </c>
      <c r="AW31" s="32">
        <v>4.9183999999999999E-2</v>
      </c>
      <c r="AX31" s="19">
        <v>1</v>
      </c>
      <c r="AY31" s="19">
        <v>1</v>
      </c>
      <c r="AZ31" s="19">
        <v>0</v>
      </c>
      <c r="BA31" s="19">
        <v>0</v>
      </c>
      <c r="BB31" s="19">
        <v>1</v>
      </c>
      <c r="BC31" s="19">
        <v>1</v>
      </c>
      <c r="BD31" s="19">
        <v>0</v>
      </c>
      <c r="BE31" s="19">
        <v>0</v>
      </c>
      <c r="BF31" s="19">
        <v>1</v>
      </c>
      <c r="BG31" s="19">
        <v>1</v>
      </c>
      <c r="BH31" s="19">
        <v>0</v>
      </c>
      <c r="BI31" s="246"/>
      <c r="BJ31" s="177"/>
      <c r="BK31" s="177"/>
      <c r="BL31" s="177"/>
      <c r="BM31" s="177"/>
      <c r="BN31" s="177"/>
      <c r="BO31" s="177"/>
      <c r="BP31" s="177"/>
      <c r="BQ31" s="177"/>
      <c r="BR31" s="177"/>
      <c r="BS31" s="238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241"/>
    </row>
    <row r="32" spans="1:82" x14ac:dyDescent="0.2">
      <c r="A32" s="39" t="s">
        <v>375</v>
      </c>
      <c r="B32" s="39" t="s">
        <v>3961</v>
      </c>
      <c r="C32" s="233"/>
      <c r="D32" s="233">
        <v>2020</v>
      </c>
      <c r="E32" s="39" t="s">
        <v>33</v>
      </c>
      <c r="F32" s="38"/>
      <c r="P32" s="32"/>
      <c r="Q32" s="38"/>
      <c r="AA32" s="32"/>
      <c r="AB32" s="38"/>
      <c r="AL32" s="32"/>
      <c r="AM32" s="38"/>
      <c r="AW32" s="32"/>
      <c r="BI32" s="246"/>
      <c r="BJ32" s="177"/>
      <c r="BK32" s="177"/>
      <c r="BL32" s="177"/>
      <c r="BM32" s="177"/>
      <c r="BN32" s="177"/>
      <c r="BO32" s="177"/>
      <c r="BP32" s="177"/>
      <c r="BQ32" s="177"/>
      <c r="BR32" s="177"/>
      <c r="BS32" s="238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241"/>
    </row>
    <row r="33" spans="1:82" x14ac:dyDescent="0.2">
      <c r="A33" s="40" t="s">
        <v>46</v>
      </c>
      <c r="B33" s="40" t="s">
        <v>47</v>
      </c>
      <c r="C33" s="235"/>
      <c r="D33" s="235"/>
      <c r="E33" s="40" t="s">
        <v>33</v>
      </c>
      <c r="F33" s="38">
        <v>0</v>
      </c>
      <c r="G33" s="19">
        <v>1</v>
      </c>
      <c r="H33" s="19">
        <v>1</v>
      </c>
      <c r="I33" s="19">
        <v>1</v>
      </c>
      <c r="J33" s="19">
        <v>1</v>
      </c>
      <c r="K33" s="19">
        <v>1</v>
      </c>
      <c r="L33" s="19">
        <v>1</v>
      </c>
      <c r="M33" s="19">
        <v>1</v>
      </c>
      <c r="N33" s="19">
        <v>1</v>
      </c>
      <c r="O33" s="19">
        <v>1</v>
      </c>
      <c r="P33" s="32">
        <v>1</v>
      </c>
      <c r="Q33" s="38">
        <v>1</v>
      </c>
      <c r="R33" s="19">
        <v>1</v>
      </c>
      <c r="S33" s="19">
        <v>1</v>
      </c>
      <c r="T33" s="19">
        <v>1</v>
      </c>
      <c r="U33" s="19">
        <v>1</v>
      </c>
      <c r="V33" s="19">
        <v>1</v>
      </c>
      <c r="W33" s="19">
        <v>1</v>
      </c>
      <c r="X33" s="19">
        <v>1</v>
      </c>
      <c r="Y33" s="19">
        <v>1</v>
      </c>
      <c r="Z33" s="19">
        <v>1</v>
      </c>
      <c r="AA33" s="32">
        <v>1</v>
      </c>
      <c r="AB33" s="38">
        <v>1</v>
      </c>
      <c r="AC33" s="19">
        <v>1</v>
      </c>
      <c r="AD33" s="19">
        <v>1</v>
      </c>
      <c r="AE33" s="19">
        <v>1</v>
      </c>
      <c r="AF33" s="19">
        <v>1</v>
      </c>
      <c r="AG33" s="19">
        <v>1</v>
      </c>
      <c r="AH33" s="19">
        <v>1</v>
      </c>
      <c r="AI33" s="19">
        <v>1</v>
      </c>
      <c r="AJ33" s="19">
        <v>1</v>
      </c>
      <c r="AK33" s="19">
        <v>1</v>
      </c>
      <c r="AL33" s="32">
        <v>1</v>
      </c>
      <c r="AM33" s="38">
        <v>4.7869099999999998E-2</v>
      </c>
      <c r="AN33" s="19">
        <v>4.9046899999999997E-2</v>
      </c>
      <c r="AO33" s="19">
        <v>4.6222300000000001E-2</v>
      </c>
      <c r="AP33" s="19">
        <v>4.80837E-2</v>
      </c>
      <c r="AQ33" s="19">
        <v>4.69626E-2</v>
      </c>
      <c r="AR33" s="19">
        <v>4.3314800000000001E-2</v>
      </c>
      <c r="AS33" s="19">
        <v>4.2548299999999997E-2</v>
      </c>
      <c r="AT33" s="19">
        <v>4.3482899999999998E-2</v>
      </c>
      <c r="AU33" s="19">
        <v>4.3179200000000001E-2</v>
      </c>
      <c r="AV33" s="19">
        <v>4.5880499999999998E-2</v>
      </c>
      <c r="AW33" s="32">
        <v>4.7443199999999998E-2</v>
      </c>
      <c r="AX33" s="19">
        <v>1</v>
      </c>
      <c r="AY33" s="19">
        <v>1</v>
      </c>
      <c r="AZ33" s="19">
        <v>4</v>
      </c>
      <c r="BA33" s="19">
        <v>9</v>
      </c>
      <c r="BB33" s="19">
        <v>6</v>
      </c>
      <c r="BC33" s="19">
        <v>4</v>
      </c>
      <c r="BD33" s="19">
        <v>6</v>
      </c>
      <c r="BE33" s="19">
        <v>8</v>
      </c>
      <c r="BF33" s="19">
        <v>11</v>
      </c>
      <c r="BG33" s="19">
        <v>16</v>
      </c>
      <c r="BH33" s="19">
        <v>42</v>
      </c>
      <c r="BI33" s="246"/>
      <c r="BJ33" s="177"/>
      <c r="BK33" s="177"/>
      <c r="BL33" s="177"/>
      <c r="BM33" s="177"/>
      <c r="BN33" s="177"/>
      <c r="BO33" s="177"/>
      <c r="BP33" s="177"/>
      <c r="BQ33" s="177"/>
      <c r="BR33" s="177"/>
      <c r="BS33" s="238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241"/>
    </row>
    <row r="34" spans="1:82" x14ac:dyDescent="0.2">
      <c r="A34" s="40" t="s">
        <v>48</v>
      </c>
      <c r="B34" s="40" t="s">
        <v>49</v>
      </c>
      <c r="C34" s="235"/>
      <c r="D34" s="235"/>
      <c r="E34" s="40" t="s">
        <v>33</v>
      </c>
      <c r="F34" s="38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>
        <v>1</v>
      </c>
      <c r="N34" s="19">
        <v>1</v>
      </c>
      <c r="O34" s="19">
        <v>1</v>
      </c>
      <c r="P34" s="32">
        <v>1</v>
      </c>
      <c r="Q34" s="38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1</v>
      </c>
      <c r="Z34" s="19">
        <v>1</v>
      </c>
      <c r="AA34" s="32">
        <v>1</v>
      </c>
      <c r="AB34" s="38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1</v>
      </c>
      <c r="AK34" s="19">
        <v>1</v>
      </c>
      <c r="AL34" s="32">
        <v>1</v>
      </c>
      <c r="AM34" s="38">
        <v>2.87596E-2</v>
      </c>
      <c r="AN34" s="19">
        <v>2.7436499999999999E-2</v>
      </c>
      <c r="AO34" s="19">
        <v>2.6857499999999999E-2</v>
      </c>
      <c r="AP34" s="19">
        <v>2.7864799999999999E-2</v>
      </c>
      <c r="AQ34" s="19">
        <v>2.6334900000000001E-2</v>
      </c>
      <c r="AR34" s="19">
        <v>2.6657699999999999E-2</v>
      </c>
      <c r="AS34" s="19">
        <v>3.01394E-2</v>
      </c>
      <c r="AT34" s="19">
        <v>4.0234699999999998E-2</v>
      </c>
      <c r="AU34" s="19">
        <v>5.0022200000000003E-2</v>
      </c>
      <c r="AV34" s="19">
        <v>5.6265700000000002E-2</v>
      </c>
      <c r="AW34" s="32">
        <v>5.8857899999999998E-2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1</v>
      </c>
      <c r="BE34" s="19">
        <v>1</v>
      </c>
      <c r="BF34" s="19">
        <v>5</v>
      </c>
      <c r="BG34" s="19">
        <v>5</v>
      </c>
      <c r="BH34" s="19">
        <v>1</v>
      </c>
      <c r="BI34" s="246">
        <v>2.87596E-2</v>
      </c>
      <c r="BJ34" s="177">
        <v>2.7436499999999999E-2</v>
      </c>
      <c r="BK34" s="177">
        <v>2.6857499999999999E-2</v>
      </c>
      <c r="BL34" s="177">
        <v>2.7864799999999999E-2</v>
      </c>
      <c r="BM34" s="177">
        <v>2.6334900000000001E-2</v>
      </c>
      <c r="BN34" s="177">
        <v>2.6657699999999999E-2</v>
      </c>
      <c r="BO34" s="177">
        <v>3.01394E-2</v>
      </c>
      <c r="BP34" s="177">
        <v>4.0234699999999998E-2</v>
      </c>
      <c r="BQ34" s="177">
        <v>5.0022200000000003E-2</v>
      </c>
      <c r="BR34" s="177">
        <v>5.6265700000000002E-2</v>
      </c>
      <c r="BS34" s="238">
        <v>5.8857899999999998E-2</v>
      </c>
      <c r="BT34" s="177">
        <v>0</v>
      </c>
      <c r="BU34" s="177">
        <v>0</v>
      </c>
      <c r="BV34" s="177">
        <v>0</v>
      </c>
      <c r="BW34" s="177">
        <v>0</v>
      </c>
      <c r="BX34" s="177">
        <v>0</v>
      </c>
      <c r="BY34" s="177">
        <v>0</v>
      </c>
      <c r="BZ34" s="177">
        <v>1</v>
      </c>
      <c r="CA34" s="177">
        <v>1</v>
      </c>
      <c r="CB34" s="177">
        <v>5</v>
      </c>
      <c r="CC34" s="177">
        <v>5</v>
      </c>
      <c r="CD34" s="241">
        <v>1</v>
      </c>
    </row>
    <row r="35" spans="1:82" x14ac:dyDescent="0.2">
      <c r="A35" s="40" t="s">
        <v>377</v>
      </c>
      <c r="B35" s="40" t="s">
        <v>378</v>
      </c>
      <c r="C35" s="235"/>
      <c r="D35" s="235"/>
      <c r="E35" s="40" t="s">
        <v>33</v>
      </c>
      <c r="F35" s="38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1</v>
      </c>
      <c r="P35" s="32">
        <v>1</v>
      </c>
      <c r="Q35" s="38">
        <v>1</v>
      </c>
      <c r="R35" s="19">
        <v>1</v>
      </c>
      <c r="S35" s="19">
        <v>1</v>
      </c>
      <c r="T35" s="19">
        <v>1</v>
      </c>
      <c r="U35" s="19">
        <v>1</v>
      </c>
      <c r="V35" s="19">
        <v>1</v>
      </c>
      <c r="W35" s="19">
        <v>1</v>
      </c>
      <c r="X35" s="19">
        <v>1</v>
      </c>
      <c r="Y35" s="19">
        <v>1</v>
      </c>
      <c r="Z35" s="19">
        <v>1</v>
      </c>
      <c r="AA35" s="32">
        <v>1</v>
      </c>
      <c r="AB35" s="38">
        <v>1</v>
      </c>
      <c r="AC35" s="19">
        <v>1</v>
      </c>
      <c r="AD35" s="19">
        <v>1</v>
      </c>
      <c r="AE35" s="19">
        <v>1</v>
      </c>
      <c r="AF35" s="19">
        <v>1</v>
      </c>
      <c r="AG35" s="19">
        <v>1</v>
      </c>
      <c r="AH35" s="19">
        <v>1</v>
      </c>
      <c r="AI35" s="19">
        <v>1</v>
      </c>
      <c r="AJ35" s="19">
        <v>1</v>
      </c>
      <c r="AK35" s="19">
        <v>1</v>
      </c>
      <c r="AL35" s="32">
        <v>1</v>
      </c>
      <c r="AM35" s="38">
        <v>0</v>
      </c>
      <c r="AN35" s="19">
        <v>3.9035199999999999E-2</v>
      </c>
      <c r="AO35" s="19">
        <v>3.5685399999999999E-2</v>
      </c>
      <c r="AP35" s="19">
        <v>3.5272400000000002E-2</v>
      </c>
      <c r="AQ35" s="19">
        <v>3.9150400000000002E-2</v>
      </c>
      <c r="AR35" s="19">
        <v>3.9140099999999997E-2</v>
      </c>
      <c r="AS35" s="19">
        <v>4.5343899999999999E-2</v>
      </c>
      <c r="AT35" s="19">
        <v>4.0599299999999998E-2</v>
      </c>
      <c r="AU35" s="19">
        <v>4.6736199999999999E-2</v>
      </c>
      <c r="AV35" s="19">
        <v>5.08633E-2</v>
      </c>
      <c r="AW35" s="32">
        <v>5.3166199999999997E-2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1</v>
      </c>
      <c r="BH35" s="19">
        <v>4</v>
      </c>
      <c r="BI35" s="246"/>
      <c r="BJ35" s="177"/>
      <c r="BK35" s="177"/>
      <c r="BL35" s="177"/>
      <c r="BM35" s="177"/>
      <c r="BN35" s="177"/>
      <c r="BO35" s="177"/>
      <c r="BP35" s="177"/>
      <c r="BQ35" s="177"/>
      <c r="BR35" s="177"/>
      <c r="BS35" s="238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241"/>
    </row>
    <row r="36" spans="1:82" x14ac:dyDescent="0.2">
      <c r="A36" s="40" t="s">
        <v>34</v>
      </c>
      <c r="B36" s="40" t="s">
        <v>35</v>
      </c>
      <c r="C36" s="235"/>
      <c r="D36" s="235">
        <v>2014</v>
      </c>
      <c r="E36" s="40" t="s">
        <v>33</v>
      </c>
      <c r="F36" s="38"/>
      <c r="H36" s="19">
        <v>0</v>
      </c>
      <c r="P36" s="32"/>
      <c r="Q36" s="38"/>
      <c r="S36" s="19">
        <v>1</v>
      </c>
      <c r="AA36" s="32"/>
      <c r="AB36" s="38"/>
      <c r="AD36" s="19">
        <v>1</v>
      </c>
      <c r="AL36" s="32"/>
      <c r="AM36" s="38"/>
      <c r="AO36" s="19">
        <v>2.65179E-2</v>
      </c>
      <c r="AW36" s="32"/>
      <c r="BI36" s="246"/>
      <c r="BJ36" s="177"/>
      <c r="BK36" s="177"/>
      <c r="BL36" s="177"/>
      <c r="BM36" s="177"/>
      <c r="BN36" s="177"/>
      <c r="BO36" s="177"/>
      <c r="BP36" s="177"/>
      <c r="BQ36" s="177"/>
      <c r="BR36" s="177"/>
      <c r="BS36" s="238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241"/>
    </row>
    <row r="37" spans="1:82" x14ac:dyDescent="0.2">
      <c r="A37" s="40" t="s">
        <v>42</v>
      </c>
      <c r="B37" s="40" t="s">
        <v>43</v>
      </c>
      <c r="C37" s="235"/>
      <c r="D37" s="235">
        <v>2014</v>
      </c>
      <c r="E37" s="40" t="s">
        <v>33</v>
      </c>
      <c r="F37" s="38">
        <v>1</v>
      </c>
      <c r="G37" s="19">
        <v>1</v>
      </c>
      <c r="H37" s="19">
        <v>1</v>
      </c>
      <c r="I37" s="19">
        <v>1</v>
      </c>
      <c r="P37" s="32"/>
      <c r="Q37" s="38">
        <v>1</v>
      </c>
      <c r="R37" s="19">
        <v>1</v>
      </c>
      <c r="S37" s="19">
        <v>1</v>
      </c>
      <c r="T37" s="19">
        <v>1</v>
      </c>
      <c r="AA37" s="32"/>
      <c r="AB37" s="38">
        <v>1</v>
      </c>
      <c r="AC37" s="19">
        <v>1</v>
      </c>
      <c r="AD37" s="19">
        <v>1</v>
      </c>
      <c r="AE37" s="19">
        <v>1</v>
      </c>
      <c r="AL37" s="32"/>
      <c r="AM37" s="239"/>
      <c r="AN37" s="19">
        <v>3.2005600000000002E-2</v>
      </c>
      <c r="AO37" s="195"/>
      <c r="AP37" s="195"/>
      <c r="AW37" s="32"/>
      <c r="AX37" s="19">
        <v>1</v>
      </c>
      <c r="AY37" s="19">
        <v>1</v>
      </c>
      <c r="AZ37" s="19">
        <v>0</v>
      </c>
      <c r="BA37" s="19">
        <v>0</v>
      </c>
      <c r="BI37" s="246"/>
      <c r="BJ37" s="177"/>
      <c r="BK37" s="177"/>
      <c r="BL37" s="177"/>
      <c r="BM37" s="177"/>
      <c r="BN37" s="177"/>
      <c r="BO37" s="177"/>
      <c r="BP37" s="177"/>
      <c r="BQ37" s="177"/>
      <c r="BR37" s="177"/>
      <c r="BS37" s="238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241"/>
    </row>
    <row r="38" spans="1:82" x14ac:dyDescent="0.2">
      <c r="A38" s="40" t="s">
        <v>50</v>
      </c>
      <c r="B38" s="40" t="s">
        <v>3962</v>
      </c>
      <c r="C38" s="235"/>
      <c r="D38" s="235">
        <v>2016</v>
      </c>
      <c r="E38" s="40" t="s">
        <v>33</v>
      </c>
      <c r="F38" s="38"/>
      <c r="I38" s="19">
        <v>1</v>
      </c>
      <c r="P38" s="32"/>
      <c r="Q38" s="38"/>
      <c r="T38" s="19">
        <v>1</v>
      </c>
      <c r="AA38" s="32"/>
      <c r="AB38" s="38"/>
      <c r="AE38" s="19">
        <v>1</v>
      </c>
      <c r="AL38" s="32"/>
      <c r="AM38" s="38"/>
      <c r="AP38" s="19">
        <v>3.30557E-2</v>
      </c>
      <c r="AW38" s="32"/>
      <c r="BA38" s="19">
        <v>0</v>
      </c>
      <c r="BI38" s="246"/>
      <c r="BJ38" s="177"/>
      <c r="BK38" s="177"/>
      <c r="BL38" s="177"/>
      <c r="BM38" s="177"/>
      <c r="BN38" s="177"/>
      <c r="BO38" s="177"/>
      <c r="BP38" s="177"/>
      <c r="BQ38" s="177"/>
      <c r="BR38" s="177"/>
      <c r="BS38" s="238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241"/>
    </row>
    <row r="39" spans="1:82" x14ac:dyDescent="0.2">
      <c r="A39" s="40" t="s">
        <v>38</v>
      </c>
      <c r="B39" s="40" t="s">
        <v>39</v>
      </c>
      <c r="C39" s="235">
        <v>2020</v>
      </c>
      <c r="D39" s="235"/>
      <c r="E39" s="40" t="s">
        <v>33</v>
      </c>
      <c r="F39" s="38"/>
      <c r="P39" s="32">
        <v>1</v>
      </c>
      <c r="Q39" s="38"/>
      <c r="AA39" s="32">
        <v>1</v>
      </c>
      <c r="AB39" s="38"/>
      <c r="AL39" s="32">
        <v>1</v>
      </c>
      <c r="AM39" s="38"/>
      <c r="AW39" s="32">
        <v>3.0787800000000001E-2</v>
      </c>
      <c r="BH39" s="19">
        <v>7</v>
      </c>
      <c r="BI39" s="246"/>
      <c r="BJ39" s="177"/>
      <c r="BK39" s="177"/>
      <c r="BL39" s="177"/>
      <c r="BM39" s="177"/>
      <c r="BN39" s="177"/>
      <c r="BO39" s="177"/>
      <c r="BP39" s="177"/>
      <c r="BQ39" s="177"/>
      <c r="BR39" s="177"/>
      <c r="BS39" s="238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241"/>
    </row>
    <row r="40" spans="1:82" x14ac:dyDescent="0.2">
      <c r="A40" s="40" t="s">
        <v>52</v>
      </c>
      <c r="B40" s="40" t="s">
        <v>53</v>
      </c>
      <c r="C40" s="235"/>
      <c r="D40" s="235"/>
      <c r="E40" s="40" t="s">
        <v>33</v>
      </c>
      <c r="F40" s="38">
        <v>1</v>
      </c>
      <c r="G40" s="19">
        <v>1</v>
      </c>
      <c r="H40" s="19">
        <v>1</v>
      </c>
      <c r="I40" s="19">
        <v>1</v>
      </c>
      <c r="J40" s="19">
        <v>1</v>
      </c>
      <c r="K40" s="19">
        <v>1</v>
      </c>
      <c r="L40" s="19">
        <v>1</v>
      </c>
      <c r="M40" s="19">
        <v>1</v>
      </c>
      <c r="N40" s="19">
        <v>1</v>
      </c>
      <c r="O40" s="19">
        <v>1</v>
      </c>
      <c r="P40" s="32">
        <v>1</v>
      </c>
      <c r="Q40" s="38">
        <v>1</v>
      </c>
      <c r="R40" s="19">
        <v>1</v>
      </c>
      <c r="S40" s="19">
        <v>1</v>
      </c>
      <c r="T40" s="19">
        <v>1</v>
      </c>
      <c r="U40" s="19">
        <v>1</v>
      </c>
      <c r="V40" s="19">
        <v>1</v>
      </c>
      <c r="W40" s="19">
        <v>1</v>
      </c>
      <c r="X40" s="19">
        <v>1</v>
      </c>
      <c r="Y40" s="19">
        <v>1</v>
      </c>
      <c r="Z40" s="19">
        <v>1</v>
      </c>
      <c r="AA40" s="32">
        <v>1</v>
      </c>
      <c r="AB40" s="38">
        <v>1</v>
      </c>
      <c r="AC40" s="19">
        <v>1</v>
      </c>
      <c r="AD40" s="19">
        <v>1</v>
      </c>
      <c r="AE40" s="19">
        <v>1</v>
      </c>
      <c r="AF40" s="19">
        <v>1</v>
      </c>
      <c r="AG40" s="19">
        <v>1</v>
      </c>
      <c r="AH40" s="19">
        <v>1</v>
      </c>
      <c r="AI40" s="19">
        <v>1</v>
      </c>
      <c r="AJ40" s="19">
        <v>1</v>
      </c>
      <c r="AK40" s="19">
        <v>1</v>
      </c>
      <c r="AL40" s="32">
        <v>1</v>
      </c>
      <c r="AM40" s="38">
        <v>3.3505600000000003E-2</v>
      </c>
      <c r="AN40" s="19">
        <v>6.5344699999999997E-3</v>
      </c>
      <c r="AO40" s="19">
        <v>4.6460800000000003E-3</v>
      </c>
      <c r="AP40" s="19">
        <v>3.3935100000000003E-2</v>
      </c>
      <c r="AQ40" s="19">
        <v>3.2513800000000002E-2</v>
      </c>
      <c r="AR40" s="19">
        <v>3.9662500000000003E-2</v>
      </c>
      <c r="AS40" s="19">
        <v>4.0612799999999998E-2</v>
      </c>
      <c r="AT40" s="19">
        <v>4.4716499999999999E-2</v>
      </c>
      <c r="AU40" s="19">
        <v>4.4435000000000002E-2</v>
      </c>
      <c r="AV40" s="19">
        <v>4.5956200000000003E-2</v>
      </c>
      <c r="AW40" s="32">
        <v>4.8215099999999997E-2</v>
      </c>
      <c r="AX40" s="19">
        <v>0</v>
      </c>
      <c r="AY40" s="19">
        <v>0</v>
      </c>
      <c r="AZ40" s="19">
        <v>0</v>
      </c>
      <c r="BA40" s="19">
        <v>2</v>
      </c>
      <c r="BB40" s="19">
        <v>1</v>
      </c>
      <c r="BC40" s="19">
        <v>1</v>
      </c>
      <c r="BD40" s="19">
        <v>3</v>
      </c>
      <c r="BE40" s="19">
        <v>9</v>
      </c>
      <c r="BF40" s="19">
        <v>17</v>
      </c>
      <c r="BG40" s="19">
        <v>36</v>
      </c>
      <c r="BH40" s="19">
        <v>35</v>
      </c>
      <c r="BI40" s="246"/>
      <c r="BJ40" s="177"/>
      <c r="BK40" s="177"/>
      <c r="BL40" s="177"/>
      <c r="BM40" s="177"/>
      <c r="BN40" s="177"/>
      <c r="BO40" s="177"/>
      <c r="BP40" s="177"/>
      <c r="BQ40" s="177"/>
      <c r="BR40" s="177"/>
      <c r="BS40" s="238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241"/>
    </row>
    <row r="41" spans="1:82" x14ac:dyDescent="0.2">
      <c r="A41" s="40" t="s">
        <v>461</v>
      </c>
      <c r="B41" s="40" t="s">
        <v>462</v>
      </c>
      <c r="C41" s="235">
        <v>2016</v>
      </c>
      <c r="D41" s="235">
        <v>2020</v>
      </c>
      <c r="E41" s="40" t="s">
        <v>33</v>
      </c>
      <c r="F41" s="38"/>
      <c r="L41" s="19">
        <v>0</v>
      </c>
      <c r="M41" s="19">
        <v>0</v>
      </c>
      <c r="N41" s="19">
        <v>0</v>
      </c>
      <c r="O41" s="19">
        <v>0</v>
      </c>
      <c r="P41" s="32">
        <v>1</v>
      </c>
      <c r="Q41" s="38"/>
      <c r="W41" s="19">
        <v>1</v>
      </c>
      <c r="X41" s="19">
        <v>1</v>
      </c>
      <c r="Y41" s="19">
        <v>1</v>
      </c>
      <c r="Z41" s="19">
        <v>1</v>
      </c>
      <c r="AA41" s="32">
        <v>1</v>
      </c>
      <c r="AB41" s="38"/>
      <c r="AH41" s="19">
        <v>1</v>
      </c>
      <c r="AI41" s="19">
        <v>1</v>
      </c>
      <c r="AJ41" s="19">
        <v>1</v>
      </c>
      <c r="AK41" s="19">
        <v>1</v>
      </c>
      <c r="AL41" s="32">
        <v>1</v>
      </c>
      <c r="AM41" s="38"/>
      <c r="AS41" s="19">
        <v>3.6970599999999999E-2</v>
      </c>
      <c r="AT41" s="19">
        <v>3.32292E-2</v>
      </c>
      <c r="AU41" s="19">
        <v>3.59873E-2</v>
      </c>
      <c r="AV41" s="19">
        <v>2.66733E-2</v>
      </c>
      <c r="AW41" s="32">
        <v>3.2546699999999998E-2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246"/>
      <c r="BJ41" s="177"/>
      <c r="BK41" s="177"/>
      <c r="BL41" s="177"/>
      <c r="BM41" s="177"/>
      <c r="BN41" s="177"/>
      <c r="BO41" s="177"/>
      <c r="BP41" s="177"/>
      <c r="BQ41" s="177"/>
      <c r="BR41" s="177"/>
      <c r="BS41" s="238">
        <v>6.4239199999999996E-2</v>
      </c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241">
        <v>25</v>
      </c>
    </row>
    <row r="42" spans="1:82" x14ac:dyDescent="0.2">
      <c r="A42" s="40" t="s">
        <v>3523</v>
      </c>
      <c r="B42" s="40" t="s">
        <v>3524</v>
      </c>
      <c r="C42" s="235">
        <v>2018</v>
      </c>
      <c r="D42" s="235"/>
      <c r="E42" s="40" t="s">
        <v>33</v>
      </c>
      <c r="F42" s="38"/>
      <c r="N42" s="19">
        <v>0</v>
      </c>
      <c r="O42" s="19">
        <v>0</v>
      </c>
      <c r="P42" s="32">
        <v>1</v>
      </c>
      <c r="Q42" s="38"/>
      <c r="Y42" s="19">
        <v>0</v>
      </c>
      <c r="Z42" s="19">
        <v>1</v>
      </c>
      <c r="AA42" s="32">
        <v>1</v>
      </c>
      <c r="AB42" s="38"/>
      <c r="AJ42" s="19">
        <v>0</v>
      </c>
      <c r="AK42" s="19">
        <v>1</v>
      </c>
      <c r="AL42" s="32">
        <v>1</v>
      </c>
      <c r="AM42" s="38"/>
      <c r="AU42" s="19">
        <v>2.5731E-2</v>
      </c>
      <c r="AV42" s="19">
        <v>1.9491600000000001E-2</v>
      </c>
      <c r="AW42" s="32">
        <v>4.3541200000000002E-2</v>
      </c>
      <c r="BF42" s="19">
        <v>0</v>
      </c>
      <c r="BG42" s="19">
        <v>0</v>
      </c>
      <c r="BH42" s="19">
        <v>2</v>
      </c>
      <c r="BI42" s="246"/>
      <c r="BJ42" s="177"/>
      <c r="BK42" s="177"/>
      <c r="BL42" s="177"/>
      <c r="BM42" s="177"/>
      <c r="BN42" s="177"/>
      <c r="BO42" s="177"/>
      <c r="BP42" s="177"/>
      <c r="BQ42" s="177"/>
      <c r="BR42" s="177"/>
      <c r="BS42" s="238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241"/>
    </row>
    <row r="43" spans="1:82" x14ac:dyDescent="0.2">
      <c r="A43" s="39" t="s">
        <v>319</v>
      </c>
      <c r="B43" s="39" t="s">
        <v>4550</v>
      </c>
      <c r="C43" s="232">
        <v>2010</v>
      </c>
      <c r="D43" s="233"/>
      <c r="E43" s="39" t="s">
        <v>33</v>
      </c>
      <c r="F43" s="38"/>
      <c r="N43" s="19">
        <v>0</v>
      </c>
      <c r="O43" s="19">
        <v>0</v>
      </c>
      <c r="P43" s="32">
        <v>0</v>
      </c>
      <c r="Q43" s="38"/>
      <c r="Y43" s="19">
        <v>1</v>
      </c>
      <c r="Z43" s="19">
        <v>1</v>
      </c>
      <c r="AA43" s="32">
        <v>1</v>
      </c>
      <c r="AB43" s="38"/>
      <c r="AJ43" s="19">
        <v>1</v>
      </c>
      <c r="AK43" s="19">
        <v>1</v>
      </c>
      <c r="AL43" s="32">
        <v>1</v>
      </c>
      <c r="AM43" s="38"/>
      <c r="AU43" s="19">
        <v>3.4223000000000003E-2</v>
      </c>
      <c r="AW43" s="32">
        <v>3.2294200000000002E-2</v>
      </c>
      <c r="BF43" s="19">
        <v>0</v>
      </c>
      <c r="BH43" s="19">
        <v>0</v>
      </c>
      <c r="BI43" s="246"/>
      <c r="BJ43" s="177"/>
      <c r="BK43" s="177"/>
      <c r="BL43" s="177"/>
      <c r="BM43" s="177"/>
      <c r="BN43" s="177"/>
      <c r="BO43" s="177"/>
      <c r="BP43" s="177"/>
      <c r="BQ43" s="177"/>
      <c r="BR43" s="177"/>
      <c r="BS43" s="238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241"/>
    </row>
    <row r="44" spans="1:82" x14ac:dyDescent="0.2">
      <c r="A44" s="39" t="s">
        <v>301</v>
      </c>
      <c r="B44" s="39" t="s">
        <v>3964</v>
      </c>
      <c r="C44" s="232">
        <v>2010</v>
      </c>
      <c r="D44" s="233">
        <v>2013</v>
      </c>
      <c r="E44" s="39" t="s">
        <v>33</v>
      </c>
      <c r="F44" s="38">
        <v>1</v>
      </c>
      <c r="P44" s="32"/>
      <c r="Q44" s="38">
        <v>1</v>
      </c>
      <c r="AA44" s="32"/>
      <c r="AB44" s="38">
        <v>1</v>
      </c>
      <c r="AL44" s="32"/>
      <c r="AM44" s="239"/>
      <c r="AN44" s="195"/>
      <c r="AO44" s="195"/>
      <c r="AP44" s="195"/>
      <c r="AQ44" s="195"/>
      <c r="AW44" s="32"/>
      <c r="BI44" s="246"/>
      <c r="BJ44" s="177"/>
      <c r="BK44" s="177"/>
      <c r="BL44" s="177"/>
      <c r="BM44" s="177"/>
      <c r="BN44" s="177"/>
      <c r="BO44" s="177"/>
      <c r="BP44" s="177"/>
      <c r="BQ44" s="177"/>
      <c r="BR44" s="177"/>
      <c r="BS44" s="238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241"/>
    </row>
    <row r="45" spans="1:82" x14ac:dyDescent="0.2">
      <c r="A45" s="40" t="s">
        <v>303</v>
      </c>
      <c r="B45" s="40" t="s">
        <v>304</v>
      </c>
      <c r="C45" s="234">
        <v>2010</v>
      </c>
      <c r="D45" s="235">
        <v>2013</v>
      </c>
      <c r="E45" s="40" t="s">
        <v>33</v>
      </c>
      <c r="F45" s="38">
        <v>0</v>
      </c>
      <c r="G45" s="19">
        <v>0</v>
      </c>
      <c r="H45" s="19">
        <v>0</v>
      </c>
      <c r="P45" s="32"/>
      <c r="Q45" s="38">
        <v>1</v>
      </c>
      <c r="R45" s="19">
        <v>1</v>
      </c>
      <c r="S45" s="19">
        <v>1</v>
      </c>
      <c r="AA45" s="32"/>
      <c r="AB45" s="38">
        <v>1</v>
      </c>
      <c r="AC45" s="19">
        <v>1</v>
      </c>
      <c r="AD45" s="19">
        <v>1</v>
      </c>
      <c r="AL45" s="32"/>
      <c r="AM45" s="239">
        <v>2.8781600000000001E-2</v>
      </c>
      <c r="AN45" s="195"/>
      <c r="AO45" s="195"/>
      <c r="AP45" s="195"/>
      <c r="AQ45" s="195"/>
      <c r="AW45" s="32"/>
      <c r="AX45" s="19">
        <v>0</v>
      </c>
      <c r="BI45" s="246"/>
      <c r="BJ45" s="177"/>
      <c r="BK45" s="177"/>
      <c r="BL45" s="177"/>
      <c r="BM45" s="177"/>
      <c r="BN45" s="177"/>
      <c r="BO45" s="177"/>
      <c r="BP45" s="177"/>
      <c r="BQ45" s="177"/>
      <c r="BR45" s="177"/>
      <c r="BS45" s="238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241"/>
    </row>
    <row r="46" spans="1:82" x14ac:dyDescent="0.2">
      <c r="A46" s="39" t="s">
        <v>359</v>
      </c>
      <c r="B46" s="39" t="s">
        <v>4551</v>
      </c>
      <c r="C46" s="232">
        <v>2010</v>
      </c>
      <c r="D46" s="233">
        <v>2013</v>
      </c>
      <c r="E46" s="39" t="s">
        <v>33</v>
      </c>
      <c r="F46" s="38"/>
      <c r="P46" s="32"/>
      <c r="Q46" s="38"/>
      <c r="AA46" s="32"/>
      <c r="AB46" s="38"/>
      <c r="AL46" s="32"/>
      <c r="AM46" s="239"/>
      <c r="AN46" s="195"/>
      <c r="AO46" s="195"/>
      <c r="AP46" s="195"/>
      <c r="AQ46" s="195"/>
      <c r="AW46" s="32"/>
      <c r="BI46" s="246"/>
      <c r="BJ46" s="177"/>
      <c r="BK46" s="177"/>
      <c r="BL46" s="177"/>
      <c r="BM46" s="177"/>
      <c r="BN46" s="177"/>
      <c r="BO46" s="177"/>
      <c r="BP46" s="177"/>
      <c r="BQ46" s="177"/>
      <c r="BR46" s="177"/>
      <c r="BS46" s="238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241"/>
    </row>
    <row r="47" spans="1:82" x14ac:dyDescent="0.2">
      <c r="A47" s="40" t="s">
        <v>333</v>
      </c>
      <c r="B47" s="40" t="s">
        <v>334</v>
      </c>
      <c r="C47" s="234">
        <v>2010</v>
      </c>
      <c r="D47" s="235">
        <v>2014</v>
      </c>
      <c r="E47" s="40" t="s">
        <v>33</v>
      </c>
      <c r="F47" s="38">
        <v>0</v>
      </c>
      <c r="G47" s="19">
        <v>0</v>
      </c>
      <c r="H47" s="19">
        <v>0</v>
      </c>
      <c r="P47" s="32"/>
      <c r="Q47" s="38">
        <v>1</v>
      </c>
      <c r="R47" s="19">
        <v>1</v>
      </c>
      <c r="S47" s="19">
        <v>1</v>
      </c>
      <c r="AA47" s="32"/>
      <c r="AB47" s="38">
        <v>1</v>
      </c>
      <c r="AC47" s="19">
        <v>1</v>
      </c>
      <c r="AD47" s="19">
        <v>1</v>
      </c>
      <c r="AL47" s="32"/>
      <c r="AM47" s="239">
        <v>3.2704799999999999E-2</v>
      </c>
      <c r="AN47" s="195">
        <v>2.39089E-2</v>
      </c>
      <c r="AO47" s="195">
        <v>2.0079699999999999E-2</v>
      </c>
      <c r="AP47" s="195"/>
      <c r="AQ47" s="195"/>
      <c r="AW47" s="32"/>
      <c r="AX47" s="19">
        <v>0</v>
      </c>
      <c r="AY47" s="19">
        <v>0</v>
      </c>
      <c r="AZ47" s="19">
        <v>0</v>
      </c>
      <c r="BI47" s="246"/>
      <c r="BJ47" s="177"/>
      <c r="BK47" s="177"/>
      <c r="BL47" s="177"/>
      <c r="BM47" s="177"/>
      <c r="BN47" s="177"/>
      <c r="BO47" s="177"/>
      <c r="BP47" s="177"/>
      <c r="BQ47" s="177"/>
      <c r="BR47" s="177"/>
      <c r="BS47" s="238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241"/>
    </row>
    <row r="48" spans="1:82" x14ac:dyDescent="0.2">
      <c r="A48" s="40" t="s">
        <v>54</v>
      </c>
      <c r="B48" s="40" t="s">
        <v>55</v>
      </c>
      <c r="C48" s="235"/>
      <c r="D48" s="235">
        <v>2019</v>
      </c>
      <c r="E48" s="40" t="s">
        <v>56</v>
      </c>
      <c r="F48" s="38">
        <v>0</v>
      </c>
      <c r="G48" s="19">
        <v>0</v>
      </c>
      <c r="H48" s="19">
        <v>0</v>
      </c>
      <c r="I48" s="19">
        <v>1</v>
      </c>
      <c r="J48" s="19">
        <v>1</v>
      </c>
      <c r="K48" s="19">
        <v>1</v>
      </c>
      <c r="L48" s="19">
        <v>1</v>
      </c>
      <c r="M48" s="19">
        <v>1</v>
      </c>
      <c r="N48" s="19">
        <v>0</v>
      </c>
      <c r="P48" s="32"/>
      <c r="Q48" s="38">
        <v>1</v>
      </c>
      <c r="R48" s="19">
        <v>1</v>
      </c>
      <c r="S48" s="19">
        <v>1</v>
      </c>
      <c r="T48" s="19">
        <v>1</v>
      </c>
      <c r="U48" s="19">
        <v>1</v>
      </c>
      <c r="V48" s="19">
        <v>1</v>
      </c>
      <c r="W48" s="19">
        <v>1</v>
      </c>
      <c r="X48" s="19">
        <v>1</v>
      </c>
      <c r="Y48" s="19">
        <v>1</v>
      </c>
      <c r="AA48" s="32"/>
      <c r="AB48" s="38">
        <v>1</v>
      </c>
      <c r="AC48" s="19">
        <v>1</v>
      </c>
      <c r="AD48" s="19">
        <v>1</v>
      </c>
      <c r="AE48" s="19">
        <v>1</v>
      </c>
      <c r="AF48" s="19">
        <v>1</v>
      </c>
      <c r="AG48" s="19">
        <v>1</v>
      </c>
      <c r="AH48" s="19">
        <v>1</v>
      </c>
      <c r="AI48" s="19">
        <v>1</v>
      </c>
      <c r="AJ48" s="19">
        <v>1</v>
      </c>
      <c r="AL48" s="32"/>
      <c r="AM48" s="239"/>
      <c r="AN48" s="195"/>
      <c r="AO48" s="195"/>
      <c r="AP48" s="195"/>
      <c r="AQ48" s="195"/>
      <c r="AR48" s="19">
        <v>3.2583099999999997E-2</v>
      </c>
      <c r="AS48" s="19">
        <v>3.2187300000000002E-2</v>
      </c>
      <c r="AT48" s="19">
        <v>3.3857100000000001E-2</v>
      </c>
      <c r="AU48" s="19">
        <v>3.0332899999999999E-2</v>
      </c>
      <c r="AW48" s="32"/>
      <c r="BC48" s="19">
        <v>0</v>
      </c>
      <c r="BD48" s="19">
        <v>0</v>
      </c>
      <c r="BE48" s="19">
        <v>0</v>
      </c>
      <c r="BF48" s="19">
        <v>0</v>
      </c>
      <c r="BI48" s="246"/>
      <c r="BJ48" s="177"/>
      <c r="BK48" s="177"/>
      <c r="BL48" s="177"/>
      <c r="BM48" s="177"/>
      <c r="BN48" s="177"/>
      <c r="BO48" s="177"/>
      <c r="BP48" s="177"/>
      <c r="BQ48" s="177"/>
      <c r="BR48" s="177"/>
      <c r="BS48" s="238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241"/>
    </row>
    <row r="49" spans="1:82" x14ac:dyDescent="0.2">
      <c r="A49" s="40" t="s">
        <v>81</v>
      </c>
      <c r="B49" s="40" t="s">
        <v>3965</v>
      </c>
      <c r="C49" s="235"/>
      <c r="D49" s="235"/>
      <c r="E49" s="40" t="s">
        <v>56</v>
      </c>
      <c r="F49" s="38"/>
      <c r="P49" s="32"/>
      <c r="Q49" s="38"/>
      <c r="AA49" s="32"/>
      <c r="AB49" s="38"/>
      <c r="AL49" s="32"/>
      <c r="AM49" s="38"/>
      <c r="AW49" s="32"/>
      <c r="BI49" s="246"/>
      <c r="BJ49" s="177"/>
      <c r="BK49" s="177"/>
      <c r="BL49" s="177"/>
      <c r="BM49" s="177"/>
      <c r="BN49" s="177"/>
      <c r="BO49" s="177"/>
      <c r="BP49" s="177"/>
      <c r="BQ49" s="177"/>
      <c r="BR49" s="177"/>
      <c r="BS49" s="238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241"/>
    </row>
    <row r="50" spans="1:82" x14ac:dyDescent="0.2">
      <c r="A50" s="40" t="s">
        <v>57</v>
      </c>
      <c r="B50" s="40" t="s">
        <v>3966</v>
      </c>
      <c r="C50" s="235"/>
      <c r="D50" s="235">
        <v>2018</v>
      </c>
      <c r="E50" s="40" t="s">
        <v>56</v>
      </c>
      <c r="F50" s="38"/>
      <c r="H50" s="19">
        <v>0</v>
      </c>
      <c r="I50" s="19">
        <v>0</v>
      </c>
      <c r="J50" s="19">
        <v>1</v>
      </c>
      <c r="K50" s="19">
        <v>1</v>
      </c>
      <c r="L50" s="19">
        <v>1</v>
      </c>
      <c r="P50" s="32"/>
      <c r="Q50" s="38"/>
      <c r="S50" s="19">
        <v>0</v>
      </c>
      <c r="T50" s="19">
        <v>1</v>
      </c>
      <c r="U50" s="19">
        <v>1</v>
      </c>
      <c r="V50" s="19">
        <v>1</v>
      </c>
      <c r="W50" s="19">
        <v>1</v>
      </c>
      <c r="AA50" s="32"/>
      <c r="AB50" s="38"/>
      <c r="AD50" s="19">
        <v>0</v>
      </c>
      <c r="AE50" s="19">
        <v>1</v>
      </c>
      <c r="AF50" s="19">
        <v>1</v>
      </c>
      <c r="AG50" s="19">
        <v>1</v>
      </c>
      <c r="AH50" s="19">
        <v>1</v>
      </c>
      <c r="AL50" s="32"/>
      <c r="AM50" s="38"/>
      <c r="AO50" s="19">
        <v>2.20085E-2</v>
      </c>
      <c r="AP50" s="19">
        <v>2.85451E-2</v>
      </c>
      <c r="AR50" s="19">
        <v>2.4032899999999999E-2</v>
      </c>
      <c r="AS50" s="19">
        <v>2.22661E-2</v>
      </c>
      <c r="AW50" s="32"/>
      <c r="AZ50" s="19">
        <v>0</v>
      </c>
      <c r="BA50" s="19">
        <v>0</v>
      </c>
      <c r="BC50" s="19">
        <v>0</v>
      </c>
      <c r="BD50" s="19">
        <v>0</v>
      </c>
      <c r="BI50" s="246"/>
      <c r="BJ50" s="177"/>
      <c r="BK50" s="177"/>
      <c r="BL50" s="177"/>
      <c r="BM50" s="177"/>
      <c r="BN50" s="177"/>
      <c r="BO50" s="177"/>
      <c r="BP50" s="177"/>
      <c r="BQ50" s="177"/>
      <c r="BR50" s="177"/>
      <c r="BS50" s="238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241"/>
    </row>
    <row r="51" spans="1:82" x14ac:dyDescent="0.2">
      <c r="A51" s="40" t="s">
        <v>59</v>
      </c>
      <c r="B51" s="40" t="s">
        <v>3967</v>
      </c>
      <c r="C51" s="235"/>
      <c r="D51" s="235"/>
      <c r="E51" s="40" t="s">
        <v>56</v>
      </c>
      <c r="F51" s="38"/>
      <c r="I51" s="19">
        <v>1</v>
      </c>
      <c r="J51" s="19">
        <v>1</v>
      </c>
      <c r="K51" s="19">
        <v>1</v>
      </c>
      <c r="L51" s="19">
        <v>1</v>
      </c>
      <c r="M51" s="19">
        <v>1</v>
      </c>
      <c r="N51" s="19">
        <v>1</v>
      </c>
      <c r="O51" s="19">
        <v>1</v>
      </c>
      <c r="P51" s="32">
        <v>1</v>
      </c>
      <c r="Q51" s="38"/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32">
        <v>0</v>
      </c>
      <c r="AB51" s="38"/>
      <c r="AE51" s="19">
        <v>1</v>
      </c>
      <c r="AF51" s="19">
        <v>1</v>
      </c>
      <c r="AG51" s="19">
        <v>1</v>
      </c>
      <c r="AH51" s="19">
        <v>1</v>
      </c>
      <c r="AI51" s="19">
        <v>1</v>
      </c>
      <c r="AJ51" s="19">
        <v>1</v>
      </c>
      <c r="AK51" s="19">
        <v>1</v>
      </c>
      <c r="AL51" s="32">
        <v>1</v>
      </c>
      <c r="AM51" s="38"/>
      <c r="AP51" s="19">
        <v>3.2882700000000001E-2</v>
      </c>
      <c r="AQ51" s="19">
        <v>5.0865199999999999E-2</v>
      </c>
      <c r="AR51" s="19">
        <v>3.37697E-2</v>
      </c>
      <c r="AS51" s="19">
        <v>2.63731E-2</v>
      </c>
      <c r="AT51" s="19">
        <v>3.4729299999999998E-2</v>
      </c>
      <c r="AU51" s="19">
        <v>3.10123E-2</v>
      </c>
      <c r="AV51" s="19">
        <v>3.2482999999999998E-2</v>
      </c>
      <c r="AW51" s="32">
        <v>3.18523E-2</v>
      </c>
      <c r="BA51" s="19">
        <v>0</v>
      </c>
      <c r="BB51" s="19">
        <v>0</v>
      </c>
      <c r="BC51" s="19">
        <v>0</v>
      </c>
      <c r="BD51" s="19">
        <v>0</v>
      </c>
      <c r="BE51" s="19">
        <v>0</v>
      </c>
      <c r="BF51" s="19">
        <v>0</v>
      </c>
      <c r="BG51" s="19">
        <v>1</v>
      </c>
      <c r="BH51" s="19">
        <v>1</v>
      </c>
      <c r="BI51" s="246"/>
      <c r="BJ51" s="177"/>
      <c r="BK51" s="177"/>
      <c r="BL51" s="177"/>
      <c r="BM51" s="177"/>
      <c r="BN51" s="177"/>
      <c r="BO51" s="177"/>
      <c r="BP51" s="177"/>
      <c r="BQ51" s="177"/>
      <c r="BR51" s="177"/>
      <c r="BS51" s="238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241"/>
    </row>
    <row r="52" spans="1:82" x14ac:dyDescent="0.2">
      <c r="A52" s="39" t="s">
        <v>61</v>
      </c>
      <c r="B52" s="39" t="s">
        <v>4552</v>
      </c>
      <c r="C52" s="233"/>
      <c r="D52" s="233">
        <v>2018</v>
      </c>
      <c r="E52" s="39" t="s">
        <v>56</v>
      </c>
      <c r="F52" s="38"/>
      <c r="H52" s="19">
        <v>0</v>
      </c>
      <c r="I52" s="19">
        <v>0</v>
      </c>
      <c r="P52" s="32"/>
      <c r="Q52" s="38"/>
      <c r="S52" s="19">
        <v>1</v>
      </c>
      <c r="T52" s="19">
        <v>1</v>
      </c>
      <c r="AA52" s="32"/>
      <c r="AB52" s="38"/>
      <c r="AD52" s="19">
        <v>1</v>
      </c>
      <c r="AE52" s="19">
        <v>1</v>
      </c>
      <c r="AL52" s="32"/>
      <c r="AM52" s="38"/>
      <c r="AO52" s="19">
        <v>2.0539499999999999E-2</v>
      </c>
      <c r="AP52" s="19">
        <v>2.08501E-2</v>
      </c>
      <c r="AQ52" s="19">
        <v>1.8687800000000001E-2</v>
      </c>
      <c r="AW52" s="32"/>
      <c r="AZ52" s="19">
        <v>0</v>
      </c>
      <c r="BA52" s="19">
        <v>0</v>
      </c>
      <c r="BB52" s="19">
        <v>0</v>
      </c>
      <c r="BI52" s="246"/>
      <c r="BJ52" s="177"/>
      <c r="BK52" s="177"/>
      <c r="BL52" s="177"/>
      <c r="BM52" s="177"/>
      <c r="BN52" s="177"/>
      <c r="BO52" s="177"/>
      <c r="BP52" s="177"/>
      <c r="BQ52" s="177"/>
      <c r="BR52" s="177"/>
      <c r="BS52" s="238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241"/>
    </row>
    <row r="53" spans="1:82" x14ac:dyDescent="0.2">
      <c r="A53" s="40" t="s">
        <v>79</v>
      </c>
      <c r="B53" s="40" t="s">
        <v>80</v>
      </c>
      <c r="C53" s="235"/>
      <c r="D53" s="235"/>
      <c r="E53" s="40" t="s">
        <v>56</v>
      </c>
      <c r="F53" s="38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32">
        <v>1</v>
      </c>
      <c r="Q53" s="38">
        <v>1</v>
      </c>
      <c r="R53" s="19">
        <v>1</v>
      </c>
      <c r="S53" s="19">
        <v>1</v>
      </c>
      <c r="T53" s="19">
        <v>1</v>
      </c>
      <c r="U53" s="19">
        <v>1</v>
      </c>
      <c r="V53" s="19">
        <v>1</v>
      </c>
      <c r="W53" s="19">
        <v>1</v>
      </c>
      <c r="X53" s="19">
        <v>1</v>
      </c>
      <c r="Y53" s="19">
        <v>1</v>
      </c>
      <c r="Z53" s="19">
        <v>1</v>
      </c>
      <c r="AA53" s="32">
        <v>1</v>
      </c>
      <c r="AB53" s="38">
        <v>1</v>
      </c>
      <c r="AC53" s="19">
        <v>1</v>
      </c>
      <c r="AD53" s="19">
        <v>1</v>
      </c>
      <c r="AE53" s="19">
        <v>1</v>
      </c>
      <c r="AF53" s="19">
        <v>1</v>
      </c>
      <c r="AG53" s="19">
        <v>1</v>
      </c>
      <c r="AH53" s="19">
        <v>1</v>
      </c>
      <c r="AI53" s="19">
        <v>1</v>
      </c>
      <c r="AJ53" s="19">
        <v>1</v>
      </c>
      <c r="AK53" s="19">
        <v>1</v>
      </c>
      <c r="AL53" s="32">
        <v>1</v>
      </c>
      <c r="AM53" s="38">
        <v>2.9639499999999999E-2</v>
      </c>
      <c r="AN53" s="19">
        <v>2.7533200000000001E-2</v>
      </c>
      <c r="AO53" s="19">
        <v>3.52149E-2</v>
      </c>
      <c r="AP53" s="19">
        <v>5.9042000000000001E-3</v>
      </c>
      <c r="AQ53" s="19">
        <v>3.6943299999999998E-2</v>
      </c>
      <c r="AR53" s="19">
        <v>3.6076200000000003E-2</v>
      </c>
      <c r="AS53" s="19">
        <v>3.1598000000000001E-2</v>
      </c>
      <c r="AT53" s="19">
        <v>3.66246E-2</v>
      </c>
      <c r="AU53" s="19">
        <v>3.3960799999999999E-2</v>
      </c>
      <c r="AV53" s="19">
        <v>4.0138500000000001E-2</v>
      </c>
      <c r="AW53" s="32">
        <v>5.1728099999999999E-2</v>
      </c>
      <c r="AX53" s="19">
        <v>0</v>
      </c>
      <c r="AY53" s="19">
        <v>0</v>
      </c>
      <c r="AZ53" s="19">
        <v>0</v>
      </c>
      <c r="BA53" s="19">
        <v>0</v>
      </c>
      <c r="BB53" s="19">
        <v>1</v>
      </c>
      <c r="BC53" s="19">
        <v>1</v>
      </c>
      <c r="BD53" s="19">
        <v>1</v>
      </c>
      <c r="BE53" s="19">
        <v>1</v>
      </c>
      <c r="BF53" s="19">
        <v>1</v>
      </c>
      <c r="BG53" s="19">
        <v>7</v>
      </c>
      <c r="BH53" s="19">
        <v>11</v>
      </c>
      <c r="BI53" s="246"/>
      <c r="BJ53" s="177"/>
      <c r="BK53" s="177"/>
      <c r="BL53" s="177"/>
      <c r="BM53" s="177"/>
      <c r="BN53" s="177"/>
      <c r="BO53" s="177"/>
      <c r="BP53" s="177"/>
      <c r="BQ53" s="177"/>
      <c r="BR53" s="177"/>
      <c r="BS53" s="238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241"/>
    </row>
    <row r="54" spans="1:82" x14ac:dyDescent="0.2">
      <c r="A54" s="40" t="s">
        <v>119</v>
      </c>
      <c r="B54" s="40" t="s">
        <v>4553</v>
      </c>
      <c r="C54" s="235"/>
      <c r="D54" s="235"/>
      <c r="E54" s="40" t="s">
        <v>56</v>
      </c>
      <c r="F54" s="38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32">
        <v>0</v>
      </c>
      <c r="Q54" s="38">
        <v>1</v>
      </c>
      <c r="R54" s="19">
        <v>1</v>
      </c>
      <c r="S54" s="19">
        <v>1</v>
      </c>
      <c r="T54" s="19">
        <v>1</v>
      </c>
      <c r="U54" s="19">
        <v>1</v>
      </c>
      <c r="V54" s="19">
        <v>1</v>
      </c>
      <c r="W54" s="19">
        <v>1</v>
      </c>
      <c r="X54" s="19">
        <v>1</v>
      </c>
      <c r="Y54" s="19">
        <v>1</v>
      </c>
      <c r="Z54" s="19">
        <v>1</v>
      </c>
      <c r="AA54" s="32">
        <v>1</v>
      </c>
      <c r="AB54" s="38">
        <v>1</v>
      </c>
      <c r="AC54" s="19">
        <v>1</v>
      </c>
      <c r="AD54" s="19">
        <v>1</v>
      </c>
      <c r="AE54" s="19">
        <v>1</v>
      </c>
      <c r="AF54" s="19">
        <v>1</v>
      </c>
      <c r="AG54" s="19">
        <v>1</v>
      </c>
      <c r="AH54" s="19">
        <v>1</v>
      </c>
      <c r="AI54" s="19">
        <v>1</v>
      </c>
      <c r="AJ54" s="19">
        <v>1</v>
      </c>
      <c r="AK54" s="19">
        <v>1</v>
      </c>
      <c r="AL54" s="32">
        <v>1</v>
      </c>
      <c r="AM54" s="38">
        <v>4.4403900000000003E-2</v>
      </c>
      <c r="AN54" s="19">
        <v>4.18549E-2</v>
      </c>
      <c r="AO54" s="19">
        <v>4.5535800000000001E-2</v>
      </c>
      <c r="AP54" s="19">
        <v>4.0974900000000002E-2</v>
      </c>
      <c r="AQ54" s="19">
        <v>6.0091699999999998E-2</v>
      </c>
      <c r="AR54" s="19">
        <v>4.9744999999999998E-2</v>
      </c>
      <c r="AS54" s="19">
        <v>4.7207100000000002E-2</v>
      </c>
      <c r="AT54" s="19">
        <v>4.3417400000000002E-2</v>
      </c>
      <c r="AU54" s="19">
        <v>3.5931100000000001E-2</v>
      </c>
      <c r="AV54" s="19">
        <v>3.7268099999999998E-2</v>
      </c>
      <c r="AW54" s="32">
        <v>3.8453300000000003E-2</v>
      </c>
      <c r="AX54" s="19">
        <v>0</v>
      </c>
      <c r="AY54" s="19">
        <v>0</v>
      </c>
      <c r="AZ54" s="19">
        <v>0</v>
      </c>
      <c r="BA54" s="19">
        <v>0</v>
      </c>
      <c r="BB54" s="19">
        <v>0</v>
      </c>
      <c r="BC54" s="19">
        <v>0</v>
      </c>
      <c r="BD54" s="19">
        <v>0</v>
      </c>
      <c r="BE54" s="19">
        <v>0</v>
      </c>
      <c r="BF54" s="19">
        <v>0</v>
      </c>
      <c r="BG54" s="19">
        <v>1</v>
      </c>
      <c r="BH54" s="19">
        <v>2</v>
      </c>
      <c r="BI54" s="246"/>
      <c r="BJ54" s="177"/>
      <c r="BK54" s="177"/>
      <c r="BL54" s="177"/>
      <c r="BM54" s="177"/>
      <c r="BN54" s="177"/>
      <c r="BO54" s="177"/>
      <c r="BP54" s="177"/>
      <c r="BQ54" s="177"/>
      <c r="BR54" s="177"/>
      <c r="BS54" s="238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241"/>
    </row>
    <row r="55" spans="1:82" x14ac:dyDescent="0.2">
      <c r="A55" s="39" t="s">
        <v>69</v>
      </c>
      <c r="B55" s="39" t="s">
        <v>3971</v>
      </c>
      <c r="C55" s="233"/>
      <c r="D55" s="233"/>
      <c r="E55" s="39" t="s">
        <v>56</v>
      </c>
      <c r="F55" s="38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</v>
      </c>
      <c r="O55" s="19">
        <v>1</v>
      </c>
      <c r="P55" s="32">
        <v>1</v>
      </c>
      <c r="Q55" s="38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1</v>
      </c>
      <c r="Z55" s="19">
        <v>1</v>
      </c>
      <c r="AA55" s="32">
        <v>1</v>
      </c>
      <c r="AB55" s="38">
        <v>1</v>
      </c>
      <c r="AC55" s="19">
        <v>1</v>
      </c>
      <c r="AD55" s="19">
        <v>1</v>
      </c>
      <c r="AE55" s="19">
        <v>1</v>
      </c>
      <c r="AF55" s="19">
        <v>1</v>
      </c>
      <c r="AG55" s="19">
        <v>1</v>
      </c>
      <c r="AH55" s="19">
        <v>1</v>
      </c>
      <c r="AI55" s="19">
        <v>1</v>
      </c>
      <c r="AJ55" s="19">
        <v>1</v>
      </c>
      <c r="AK55" s="19">
        <v>1</v>
      </c>
      <c r="AL55" s="32">
        <v>1</v>
      </c>
      <c r="AM55" s="38">
        <v>2.0593600000000001E-3</v>
      </c>
      <c r="AN55" s="19">
        <v>3.1405600000000001E-3</v>
      </c>
      <c r="AO55" s="19">
        <v>3.9603099999999999E-3</v>
      </c>
      <c r="AP55" s="19">
        <v>1.74892E-2</v>
      </c>
      <c r="AQ55" s="19">
        <v>4.31432E-3</v>
      </c>
      <c r="AR55" s="19">
        <v>7.7925499999999997E-3</v>
      </c>
      <c r="AS55" s="19">
        <v>3.2548100000000003E-2</v>
      </c>
      <c r="AT55" s="19">
        <v>3.9685199999999997E-2</v>
      </c>
      <c r="AU55" s="19">
        <v>4.1534599999999998E-2</v>
      </c>
      <c r="AV55" s="19">
        <v>4.8237599999999999E-2</v>
      </c>
      <c r="AW55" s="32">
        <v>5.4556E-2</v>
      </c>
      <c r="AX55" s="19">
        <v>0</v>
      </c>
      <c r="AY55" s="19">
        <v>0</v>
      </c>
      <c r="AZ55" s="19">
        <v>0</v>
      </c>
      <c r="BA55" s="19">
        <v>0</v>
      </c>
      <c r="BB55" s="19">
        <v>0</v>
      </c>
      <c r="BC55" s="19">
        <v>0</v>
      </c>
      <c r="BD55" s="19">
        <v>0</v>
      </c>
      <c r="BE55" s="19">
        <v>0</v>
      </c>
      <c r="BF55" s="19">
        <v>1</v>
      </c>
      <c r="BG55" s="19">
        <v>0</v>
      </c>
      <c r="BH55" s="19">
        <v>14</v>
      </c>
      <c r="BI55" s="246"/>
      <c r="BJ55" s="177"/>
      <c r="BK55" s="177"/>
      <c r="BL55" s="177"/>
      <c r="BM55" s="177"/>
      <c r="BN55" s="177"/>
      <c r="BO55" s="177"/>
      <c r="BP55" s="177"/>
      <c r="BQ55" s="177"/>
      <c r="BR55" s="177"/>
      <c r="BS55" s="238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241"/>
    </row>
    <row r="56" spans="1:82" x14ac:dyDescent="0.2">
      <c r="A56" s="39" t="s">
        <v>63</v>
      </c>
      <c r="B56" s="39" t="s">
        <v>4554</v>
      </c>
      <c r="C56" s="233"/>
      <c r="D56" s="233">
        <v>2018</v>
      </c>
      <c r="E56" s="39" t="s">
        <v>56</v>
      </c>
      <c r="F56" s="38"/>
      <c r="P56" s="32"/>
      <c r="Q56" s="38"/>
      <c r="AA56" s="32"/>
      <c r="AB56" s="38"/>
      <c r="AL56" s="32"/>
      <c r="AM56" s="38"/>
      <c r="AW56" s="32"/>
      <c r="BI56" s="246"/>
      <c r="BJ56" s="177"/>
      <c r="BK56" s="177"/>
      <c r="BL56" s="177"/>
      <c r="BM56" s="177"/>
      <c r="BN56" s="177"/>
      <c r="BO56" s="177"/>
      <c r="BP56" s="177"/>
      <c r="BQ56" s="177"/>
      <c r="BR56" s="177"/>
      <c r="BS56" s="238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241"/>
    </row>
    <row r="57" spans="1:82" x14ac:dyDescent="0.2">
      <c r="A57" s="40" t="s">
        <v>97</v>
      </c>
      <c r="B57" s="40" t="s">
        <v>3972</v>
      </c>
      <c r="C57" s="235"/>
      <c r="D57" s="235"/>
      <c r="E57" s="40" t="s">
        <v>56</v>
      </c>
      <c r="F57" s="38">
        <v>0</v>
      </c>
      <c r="G57" s="19">
        <v>1</v>
      </c>
      <c r="H57" s="19">
        <v>0</v>
      </c>
      <c r="I57" s="19">
        <v>0</v>
      </c>
      <c r="J57" s="19">
        <v>0</v>
      </c>
      <c r="K57" s="19">
        <v>0</v>
      </c>
      <c r="L57" s="19">
        <v>1</v>
      </c>
      <c r="M57" s="19">
        <v>1</v>
      </c>
      <c r="N57" s="19">
        <v>1</v>
      </c>
      <c r="O57" s="19">
        <v>1</v>
      </c>
      <c r="P57" s="32">
        <v>1</v>
      </c>
      <c r="Q57" s="38">
        <v>1</v>
      </c>
      <c r="R57" s="19">
        <v>1</v>
      </c>
      <c r="S57" s="19">
        <v>1</v>
      </c>
      <c r="T57" s="19">
        <v>1</v>
      </c>
      <c r="U57" s="19">
        <v>1</v>
      </c>
      <c r="V57" s="19">
        <v>1</v>
      </c>
      <c r="W57" s="19">
        <v>1</v>
      </c>
      <c r="X57" s="19">
        <v>1</v>
      </c>
      <c r="Y57" s="19">
        <v>1</v>
      </c>
      <c r="Z57" s="19">
        <v>1</v>
      </c>
      <c r="AA57" s="32">
        <v>1</v>
      </c>
      <c r="AB57" s="38">
        <v>1</v>
      </c>
      <c r="AC57" s="19">
        <v>1</v>
      </c>
      <c r="AD57" s="19">
        <v>1</v>
      </c>
      <c r="AE57" s="19">
        <v>1</v>
      </c>
      <c r="AF57" s="19">
        <v>1</v>
      </c>
      <c r="AG57" s="19">
        <v>1</v>
      </c>
      <c r="AH57" s="19">
        <v>1</v>
      </c>
      <c r="AI57" s="19">
        <v>1</v>
      </c>
      <c r="AJ57" s="19">
        <v>1</v>
      </c>
      <c r="AK57" s="19">
        <v>1</v>
      </c>
      <c r="AL57" s="32">
        <v>1</v>
      </c>
      <c r="AM57" s="38">
        <v>3.5292499999999997E-2</v>
      </c>
      <c r="AN57" s="19">
        <v>2.9949E-2</v>
      </c>
      <c r="AO57" s="19">
        <v>2.6410800000000002E-2</v>
      </c>
      <c r="AP57" s="19">
        <v>2.7829699999999999E-2</v>
      </c>
      <c r="AQ57" s="19">
        <v>3.0519899999999999E-2</v>
      </c>
      <c r="AR57" s="195"/>
      <c r="AS57" s="19">
        <v>3.3547399999999998E-2</v>
      </c>
      <c r="AT57" s="19">
        <v>2.7682399999999999E-2</v>
      </c>
      <c r="AU57" s="19">
        <v>2.6549E-2</v>
      </c>
      <c r="AV57" s="19">
        <v>2.9413700000000001E-2</v>
      </c>
      <c r="AW57" s="32">
        <v>3.0294499999999999E-2</v>
      </c>
      <c r="AX57" s="19">
        <v>0</v>
      </c>
      <c r="AY57" s="19">
        <v>0</v>
      </c>
      <c r="AZ57" s="19">
        <v>1</v>
      </c>
      <c r="BA57" s="19">
        <v>0</v>
      </c>
      <c r="BB57" s="19">
        <v>0</v>
      </c>
      <c r="BC57" s="195"/>
      <c r="BD57" s="19">
        <v>0</v>
      </c>
      <c r="BE57" s="19">
        <v>0</v>
      </c>
      <c r="BF57" s="19">
        <v>0</v>
      </c>
      <c r="BG57" s="19">
        <v>0</v>
      </c>
      <c r="BH57" s="19">
        <v>0</v>
      </c>
      <c r="BI57" s="246"/>
      <c r="BJ57" s="177"/>
      <c r="BK57" s="177"/>
      <c r="BL57" s="177"/>
      <c r="BM57" s="177"/>
      <c r="BN57" s="177"/>
      <c r="BO57" s="177"/>
      <c r="BP57" s="177"/>
      <c r="BQ57" s="177"/>
      <c r="BR57" s="177"/>
      <c r="BS57" s="238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241"/>
    </row>
    <row r="58" spans="1:82" x14ac:dyDescent="0.2">
      <c r="A58" s="39" t="s">
        <v>75</v>
      </c>
      <c r="B58" s="39" t="s">
        <v>4555</v>
      </c>
      <c r="C58" s="233"/>
      <c r="D58" s="233">
        <v>2018</v>
      </c>
      <c r="E58" s="39" t="s">
        <v>56</v>
      </c>
      <c r="F58" s="38"/>
      <c r="P58" s="32"/>
      <c r="Q58" s="38"/>
      <c r="AA58" s="32"/>
      <c r="AB58" s="38"/>
      <c r="AL58" s="32"/>
      <c r="AM58" s="38"/>
      <c r="AW58" s="32"/>
      <c r="BI58" s="246"/>
      <c r="BJ58" s="177"/>
      <c r="BK58" s="177"/>
      <c r="BL58" s="177"/>
      <c r="BM58" s="177"/>
      <c r="BN58" s="177"/>
      <c r="BO58" s="177"/>
      <c r="BP58" s="177"/>
      <c r="BQ58" s="177"/>
      <c r="BR58" s="177"/>
      <c r="BS58" s="238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241"/>
    </row>
    <row r="59" spans="1:82" x14ac:dyDescent="0.2">
      <c r="A59" s="39" t="s">
        <v>89</v>
      </c>
      <c r="B59" s="39" t="s">
        <v>4556</v>
      </c>
      <c r="C59" s="233"/>
      <c r="D59" s="233">
        <v>2017</v>
      </c>
      <c r="E59" s="39" t="s">
        <v>56</v>
      </c>
      <c r="F59" s="38"/>
      <c r="P59" s="32"/>
      <c r="Q59" s="38"/>
      <c r="AA59" s="32"/>
      <c r="AB59" s="38"/>
      <c r="AL59" s="32"/>
      <c r="AM59" s="38"/>
      <c r="AW59" s="32"/>
      <c r="BI59" s="246"/>
      <c r="BJ59" s="177"/>
      <c r="BK59" s="177"/>
      <c r="BL59" s="177"/>
      <c r="BM59" s="177"/>
      <c r="BN59" s="177"/>
      <c r="BO59" s="177"/>
      <c r="BP59" s="177"/>
      <c r="BQ59" s="177"/>
      <c r="BR59" s="177"/>
      <c r="BS59" s="238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241"/>
    </row>
    <row r="60" spans="1:82" x14ac:dyDescent="0.2">
      <c r="A60" s="40" t="s">
        <v>91</v>
      </c>
      <c r="B60" s="40" t="s">
        <v>3973</v>
      </c>
      <c r="C60" s="235"/>
      <c r="D60" s="235"/>
      <c r="E60" s="40" t="s">
        <v>56</v>
      </c>
      <c r="F60" s="38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1</v>
      </c>
      <c r="M60" s="19">
        <v>1</v>
      </c>
      <c r="N60" s="19">
        <v>1</v>
      </c>
      <c r="O60" s="19">
        <v>1</v>
      </c>
      <c r="P60" s="32">
        <v>1</v>
      </c>
      <c r="Q60" s="38">
        <v>1</v>
      </c>
      <c r="R60" s="19">
        <v>1</v>
      </c>
      <c r="S60" s="19">
        <v>1</v>
      </c>
      <c r="T60" s="19">
        <v>1</v>
      </c>
      <c r="U60" s="19">
        <v>1</v>
      </c>
      <c r="V60" s="19">
        <v>1</v>
      </c>
      <c r="W60" s="19">
        <v>1</v>
      </c>
      <c r="X60" s="19">
        <v>1</v>
      </c>
      <c r="Y60" s="19">
        <v>1</v>
      </c>
      <c r="Z60" s="19">
        <v>1</v>
      </c>
      <c r="AA60" s="32">
        <v>1</v>
      </c>
      <c r="AB60" s="38">
        <v>1</v>
      </c>
      <c r="AC60" s="19">
        <v>1</v>
      </c>
      <c r="AD60" s="19">
        <v>1</v>
      </c>
      <c r="AE60" s="19">
        <v>1</v>
      </c>
      <c r="AF60" s="19">
        <v>1</v>
      </c>
      <c r="AG60" s="19">
        <v>1</v>
      </c>
      <c r="AH60" s="19">
        <v>1</v>
      </c>
      <c r="AI60" s="19">
        <v>1</v>
      </c>
      <c r="AJ60" s="19">
        <v>1</v>
      </c>
      <c r="AK60" s="19">
        <v>1</v>
      </c>
      <c r="AL60" s="32">
        <v>1</v>
      </c>
      <c r="AM60" s="38">
        <v>1.88206E-2</v>
      </c>
      <c r="AN60" s="19">
        <v>2.7179700000000001E-2</v>
      </c>
      <c r="AO60" s="19">
        <v>1.8834E-2</v>
      </c>
      <c r="AP60" s="19">
        <v>3.0075399999999999E-2</v>
      </c>
      <c r="AQ60" s="19">
        <v>3.0019199999999999E-2</v>
      </c>
      <c r="AR60" s="19">
        <v>2.8555299999999999E-2</v>
      </c>
      <c r="AS60" s="19">
        <v>2.3748399999999999E-2</v>
      </c>
      <c r="AT60" s="19">
        <v>2.7917500000000001E-2</v>
      </c>
      <c r="AU60" s="19">
        <v>2.71513E-2</v>
      </c>
      <c r="AV60" s="19">
        <v>3.15772E-2</v>
      </c>
      <c r="AW60" s="32">
        <v>2.7589800000000001E-2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D60" s="19">
        <v>0</v>
      </c>
      <c r="BE60" s="19">
        <v>0</v>
      </c>
      <c r="BF60" s="19">
        <v>0</v>
      </c>
      <c r="BG60" s="19">
        <v>2</v>
      </c>
      <c r="BH60" s="19">
        <v>0</v>
      </c>
      <c r="BI60" s="246">
        <v>1.88206E-2</v>
      </c>
      <c r="BJ60" s="177">
        <v>2.7179700000000001E-2</v>
      </c>
      <c r="BK60" s="177">
        <v>1.8834E-2</v>
      </c>
      <c r="BL60" s="177">
        <v>3.0075399999999999E-2</v>
      </c>
      <c r="BM60" s="177">
        <v>3.0019199999999999E-2</v>
      </c>
      <c r="BN60" s="177">
        <v>2.8555299999999999E-2</v>
      </c>
      <c r="BO60" s="177">
        <v>2.3748399999999999E-2</v>
      </c>
      <c r="BP60" s="177">
        <v>2.7917500000000001E-2</v>
      </c>
      <c r="BQ60" s="177">
        <v>2.71513E-2</v>
      </c>
      <c r="BR60" s="177">
        <v>3.15772E-2</v>
      </c>
      <c r="BS60" s="238">
        <v>3.5774399999999998E-2</v>
      </c>
      <c r="BT60" s="177">
        <v>0</v>
      </c>
      <c r="BU60" s="177">
        <v>0</v>
      </c>
      <c r="BV60" s="177">
        <v>0</v>
      </c>
      <c r="BW60" s="177">
        <v>0</v>
      </c>
      <c r="BX60" s="177">
        <v>0</v>
      </c>
      <c r="BY60" s="177">
        <v>0</v>
      </c>
      <c r="BZ60" s="177">
        <v>0</v>
      </c>
      <c r="CA60" s="177">
        <v>0</v>
      </c>
      <c r="CB60" s="177">
        <v>0</v>
      </c>
      <c r="CC60" s="177">
        <v>2</v>
      </c>
      <c r="CD60" s="241">
        <v>2</v>
      </c>
    </row>
    <row r="61" spans="1:82" x14ac:dyDescent="0.2">
      <c r="A61" s="40" t="s">
        <v>93</v>
      </c>
      <c r="B61" s="40" t="s">
        <v>3974</v>
      </c>
      <c r="C61" s="235"/>
      <c r="D61" s="235"/>
      <c r="E61" s="40" t="s">
        <v>56</v>
      </c>
      <c r="F61" s="38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32">
        <v>0</v>
      </c>
      <c r="Q61" s="38">
        <v>1</v>
      </c>
      <c r="R61" s="19">
        <v>1</v>
      </c>
      <c r="S61" s="19">
        <v>1</v>
      </c>
      <c r="T61" s="19">
        <v>1</v>
      </c>
      <c r="U61" s="19">
        <v>1</v>
      </c>
      <c r="V61" s="19">
        <v>1</v>
      </c>
      <c r="W61" s="19">
        <v>1</v>
      </c>
      <c r="X61" s="19">
        <v>1</v>
      </c>
      <c r="Y61" s="19">
        <v>1</v>
      </c>
      <c r="Z61" s="19">
        <v>1</v>
      </c>
      <c r="AA61" s="32">
        <v>1</v>
      </c>
      <c r="AB61" s="38">
        <v>1</v>
      </c>
      <c r="AC61" s="19">
        <v>1</v>
      </c>
      <c r="AD61" s="19">
        <v>1</v>
      </c>
      <c r="AE61" s="19">
        <v>1</v>
      </c>
      <c r="AF61" s="19">
        <v>1</v>
      </c>
      <c r="AG61" s="19">
        <v>1</v>
      </c>
      <c r="AH61" s="19">
        <v>1</v>
      </c>
      <c r="AI61" s="19">
        <v>1</v>
      </c>
      <c r="AJ61" s="19">
        <v>1</v>
      </c>
      <c r="AK61" s="19">
        <v>1</v>
      </c>
      <c r="AL61" s="32">
        <v>1</v>
      </c>
      <c r="AM61" s="38">
        <v>3.6440399999999998E-2</v>
      </c>
      <c r="AN61" s="19">
        <v>3.8600799999999998E-2</v>
      </c>
      <c r="AO61" s="19">
        <v>3.3879399999999997E-2</v>
      </c>
      <c r="AP61" s="19">
        <v>3.7326600000000001E-2</v>
      </c>
      <c r="AQ61" s="19">
        <v>3.6988399999999998E-2</v>
      </c>
      <c r="AR61" s="19">
        <v>3.8463400000000002E-2</v>
      </c>
      <c r="AS61" s="19">
        <v>3.9378099999999999E-2</v>
      </c>
      <c r="AT61" s="19">
        <v>4.15009E-2</v>
      </c>
      <c r="AU61" s="19">
        <v>3.8041400000000003E-2</v>
      </c>
      <c r="AV61" s="19">
        <v>4.1034399999999999E-2</v>
      </c>
      <c r="AW61" s="32">
        <v>4.0653500000000002E-2</v>
      </c>
      <c r="AX61" s="19">
        <v>0</v>
      </c>
      <c r="AY61" s="19">
        <v>0</v>
      </c>
      <c r="AZ61" s="19">
        <v>1</v>
      </c>
      <c r="BA61" s="19">
        <v>1</v>
      </c>
      <c r="BB61" s="19">
        <v>0</v>
      </c>
      <c r="BC61" s="19">
        <v>0</v>
      </c>
      <c r="BD61" s="19">
        <v>0</v>
      </c>
      <c r="BE61" s="19">
        <v>0</v>
      </c>
      <c r="BF61" s="19">
        <v>1</v>
      </c>
      <c r="BG61" s="19">
        <v>1</v>
      </c>
      <c r="BH61" s="19">
        <v>1</v>
      </c>
      <c r="BI61" s="246"/>
      <c r="BJ61" s="177"/>
      <c r="BK61" s="177"/>
      <c r="BL61" s="177"/>
      <c r="BM61" s="177"/>
      <c r="BN61" s="177"/>
      <c r="BO61" s="177"/>
      <c r="BP61" s="177"/>
      <c r="BQ61" s="177"/>
      <c r="BR61" s="177"/>
      <c r="BS61" s="238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241"/>
    </row>
    <row r="62" spans="1:82" x14ac:dyDescent="0.2">
      <c r="A62" s="40" t="s">
        <v>121</v>
      </c>
      <c r="B62" s="40" t="s">
        <v>3975</v>
      </c>
      <c r="C62" s="235"/>
      <c r="D62" s="235"/>
      <c r="E62" s="40" t="s">
        <v>56</v>
      </c>
      <c r="F62" s="38">
        <v>0</v>
      </c>
      <c r="G62" s="19">
        <v>0</v>
      </c>
      <c r="H62" s="19">
        <v>1</v>
      </c>
      <c r="I62" s="19">
        <v>0</v>
      </c>
      <c r="J62" s="19">
        <v>0</v>
      </c>
      <c r="K62" s="19">
        <v>1</v>
      </c>
      <c r="L62" s="19">
        <v>1</v>
      </c>
      <c r="M62" s="19">
        <v>1</v>
      </c>
      <c r="N62" s="19">
        <v>1</v>
      </c>
      <c r="O62" s="19">
        <v>1</v>
      </c>
      <c r="P62" s="32">
        <v>1</v>
      </c>
      <c r="Q62" s="38">
        <v>0</v>
      </c>
      <c r="R62" s="19">
        <v>0</v>
      </c>
      <c r="S62" s="19">
        <v>0</v>
      </c>
      <c r="T62" s="19">
        <v>0</v>
      </c>
      <c r="U62" s="19">
        <v>1</v>
      </c>
      <c r="V62" s="19">
        <v>0</v>
      </c>
      <c r="W62" s="19">
        <v>0</v>
      </c>
      <c r="X62" s="19">
        <v>1</v>
      </c>
      <c r="Y62" s="19">
        <v>1</v>
      </c>
      <c r="Z62" s="19">
        <v>1</v>
      </c>
      <c r="AA62" s="32">
        <v>1</v>
      </c>
      <c r="AB62" s="38">
        <v>1</v>
      </c>
      <c r="AC62" s="19">
        <v>1</v>
      </c>
      <c r="AD62" s="19">
        <v>1</v>
      </c>
      <c r="AE62" s="19">
        <v>1</v>
      </c>
      <c r="AF62" s="19">
        <v>1</v>
      </c>
      <c r="AG62" s="19">
        <v>1</v>
      </c>
      <c r="AH62" s="19">
        <v>1</v>
      </c>
      <c r="AI62" s="19">
        <v>1</v>
      </c>
      <c r="AJ62" s="19">
        <v>1</v>
      </c>
      <c r="AK62" s="19">
        <v>1</v>
      </c>
      <c r="AL62" s="32">
        <v>1</v>
      </c>
      <c r="AM62" s="38">
        <v>1.2230700000000001E-2</v>
      </c>
      <c r="AN62" s="19">
        <v>2.90633E-2</v>
      </c>
      <c r="AO62" s="19">
        <v>3.0772999999999998E-2</v>
      </c>
      <c r="AP62" s="19">
        <v>3.1270399999999997E-2</v>
      </c>
      <c r="AQ62" s="19">
        <v>3.2730700000000001E-2</v>
      </c>
      <c r="AR62" s="19">
        <v>5.9512799999999998E-2</v>
      </c>
      <c r="AS62" s="19">
        <v>3.5460999999999999E-2</v>
      </c>
      <c r="AT62" s="19">
        <v>3.4906699999999999E-2</v>
      </c>
      <c r="AU62" s="19">
        <v>3.8263600000000002E-2</v>
      </c>
      <c r="AV62" s="19">
        <v>4.2483399999999998E-2</v>
      </c>
      <c r="AW62" s="32">
        <v>4.4984499999999997E-2</v>
      </c>
      <c r="AX62" s="19">
        <v>0</v>
      </c>
      <c r="AY62" s="19">
        <v>1</v>
      </c>
      <c r="AZ62" s="19">
        <v>1</v>
      </c>
      <c r="BA62" s="19">
        <v>0</v>
      </c>
      <c r="BB62" s="19">
        <v>0</v>
      </c>
      <c r="BC62" s="19">
        <v>0</v>
      </c>
      <c r="BD62" s="19">
        <v>0</v>
      </c>
      <c r="BE62" s="19">
        <v>0</v>
      </c>
      <c r="BF62" s="19">
        <v>1</v>
      </c>
      <c r="BG62" s="19">
        <v>1</v>
      </c>
      <c r="BH62" s="19">
        <v>7</v>
      </c>
      <c r="BI62" s="246">
        <v>1.2230700000000001E-2</v>
      </c>
      <c r="BJ62" s="177">
        <v>2.90633E-2</v>
      </c>
      <c r="BK62" s="177">
        <v>3.0772999999999998E-2</v>
      </c>
      <c r="BL62" s="177">
        <v>3.1270399999999997E-2</v>
      </c>
      <c r="BM62" s="177">
        <v>3.2730700000000001E-2</v>
      </c>
      <c r="BN62" s="177">
        <v>5.9512799999999998E-2</v>
      </c>
      <c r="BO62" s="177">
        <v>3.5460999999999999E-2</v>
      </c>
      <c r="BP62" s="177">
        <v>3.4906699999999999E-2</v>
      </c>
      <c r="BQ62" s="177">
        <v>3.8263600000000002E-2</v>
      </c>
      <c r="BR62" s="177">
        <v>5.6804399999999998E-2</v>
      </c>
      <c r="BS62" s="238">
        <v>6.2251800000000003E-2</v>
      </c>
      <c r="BT62" s="177">
        <v>0</v>
      </c>
      <c r="BU62" s="177">
        <v>1</v>
      </c>
      <c r="BV62" s="177">
        <v>1</v>
      </c>
      <c r="BW62" s="177">
        <v>0</v>
      </c>
      <c r="BX62" s="177">
        <v>0</v>
      </c>
      <c r="BY62" s="177">
        <v>0</v>
      </c>
      <c r="BZ62" s="177">
        <v>0</v>
      </c>
      <c r="CA62" s="177">
        <v>0</v>
      </c>
      <c r="CB62" s="177">
        <v>1</v>
      </c>
      <c r="CC62" s="177">
        <v>3</v>
      </c>
      <c r="CD62" s="241">
        <v>10</v>
      </c>
    </row>
    <row r="63" spans="1:82" x14ac:dyDescent="0.2">
      <c r="A63" s="39" t="s">
        <v>65</v>
      </c>
      <c r="B63" s="39" t="s">
        <v>3976</v>
      </c>
      <c r="C63" s="233"/>
      <c r="D63" s="233">
        <v>2016</v>
      </c>
      <c r="E63" s="39" t="s">
        <v>56</v>
      </c>
      <c r="F63" s="38"/>
      <c r="P63" s="32"/>
      <c r="Q63" s="38"/>
      <c r="AA63" s="32"/>
      <c r="AB63" s="38"/>
      <c r="AL63" s="32"/>
      <c r="AM63" s="38"/>
      <c r="AW63" s="32"/>
      <c r="BI63" s="246"/>
      <c r="BJ63" s="177"/>
      <c r="BK63" s="177"/>
      <c r="BL63" s="177"/>
      <c r="BM63" s="177"/>
      <c r="BN63" s="177"/>
      <c r="BO63" s="177"/>
      <c r="BP63" s="177"/>
      <c r="BQ63" s="177"/>
      <c r="BR63" s="177"/>
      <c r="BS63" s="238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241"/>
    </row>
    <row r="64" spans="1:82" x14ac:dyDescent="0.2">
      <c r="A64" s="40" t="s">
        <v>129</v>
      </c>
      <c r="B64" s="40" t="s">
        <v>3977</v>
      </c>
      <c r="C64" s="235"/>
      <c r="D64" s="235">
        <v>2015</v>
      </c>
      <c r="E64" s="40" t="s">
        <v>56</v>
      </c>
      <c r="F64" s="38">
        <v>0</v>
      </c>
      <c r="G64" s="19">
        <v>0</v>
      </c>
      <c r="H64" s="19">
        <v>0</v>
      </c>
      <c r="I64" s="19">
        <v>0</v>
      </c>
      <c r="J64" s="19">
        <v>0</v>
      </c>
      <c r="P64" s="32"/>
      <c r="Q64" s="38">
        <v>1</v>
      </c>
      <c r="R64" s="19">
        <v>1</v>
      </c>
      <c r="S64" s="19">
        <v>1</v>
      </c>
      <c r="T64" s="19">
        <v>1</v>
      </c>
      <c r="U64" s="19">
        <v>1</v>
      </c>
      <c r="AA64" s="32"/>
      <c r="AB64" s="38">
        <v>1</v>
      </c>
      <c r="AC64" s="19">
        <v>1</v>
      </c>
      <c r="AD64" s="19">
        <v>1</v>
      </c>
      <c r="AE64" s="19">
        <v>1</v>
      </c>
      <c r="AF64" s="19">
        <v>1</v>
      </c>
      <c r="AL64" s="32"/>
      <c r="AM64" s="38">
        <v>1.36209E-2</v>
      </c>
      <c r="AN64" s="19">
        <v>1.42614E-2</v>
      </c>
      <c r="AO64" s="19">
        <v>1.6646600000000001E-2</v>
      </c>
      <c r="AP64" s="19">
        <v>1.45387E-2</v>
      </c>
      <c r="AQ64" s="19">
        <v>2.5394300000000002E-2</v>
      </c>
      <c r="AW64" s="32"/>
      <c r="BI64" s="246"/>
      <c r="BJ64" s="177"/>
      <c r="BK64" s="177"/>
      <c r="BL64" s="177"/>
      <c r="BM64" s="177"/>
      <c r="BN64" s="177"/>
      <c r="BO64" s="177"/>
      <c r="BP64" s="177"/>
      <c r="BQ64" s="177"/>
      <c r="BR64" s="177"/>
      <c r="BS64" s="238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241"/>
    </row>
    <row r="65" spans="1:82" x14ac:dyDescent="0.2">
      <c r="A65" s="40" t="s">
        <v>101</v>
      </c>
      <c r="B65" s="40" t="s">
        <v>3978</v>
      </c>
      <c r="C65" s="235"/>
      <c r="D65" s="235"/>
      <c r="E65" s="40" t="s">
        <v>56</v>
      </c>
      <c r="F65" s="38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32">
        <v>0</v>
      </c>
      <c r="Q65" s="38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32">
        <v>0</v>
      </c>
      <c r="AB65" s="38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9">
        <v>0</v>
      </c>
      <c r="AL65" s="32">
        <v>0</v>
      </c>
      <c r="AM65" s="239">
        <v>0</v>
      </c>
      <c r="AN65" s="195">
        <v>1.4632900000000001E-2</v>
      </c>
      <c r="AO65" s="195">
        <v>6.4368999999999996E-2</v>
      </c>
      <c r="AP65" s="195">
        <v>1.48287E-2</v>
      </c>
      <c r="AQ65" s="195">
        <v>2.7261500000000001E-2</v>
      </c>
      <c r="AR65" s="195">
        <v>2.88239E-2</v>
      </c>
      <c r="AS65" s="195">
        <v>2.9264600000000002E-2</v>
      </c>
      <c r="AT65" s="195">
        <v>2.9338599999999999E-2</v>
      </c>
      <c r="AU65" s="195">
        <v>3.1568899999999997E-2</v>
      </c>
      <c r="AV65" s="195">
        <v>3.04239E-2</v>
      </c>
      <c r="AW65" s="238">
        <v>3.1008600000000001E-2</v>
      </c>
      <c r="AX65" s="19">
        <v>0</v>
      </c>
      <c r="AY65" s="19">
        <v>0</v>
      </c>
      <c r="AZ65" s="19">
        <v>0</v>
      </c>
      <c r="BA65" s="19">
        <v>0</v>
      </c>
      <c r="BB65" s="19">
        <v>0</v>
      </c>
      <c r="BC65" s="19">
        <v>0</v>
      </c>
      <c r="BD65" s="19">
        <v>0</v>
      </c>
      <c r="BE65" s="19">
        <v>0</v>
      </c>
      <c r="BF65" s="19">
        <v>1</v>
      </c>
      <c r="BG65" s="19">
        <v>1</v>
      </c>
      <c r="BH65" s="19">
        <v>1</v>
      </c>
      <c r="BI65" s="246"/>
      <c r="BJ65" s="177"/>
      <c r="BK65" s="177"/>
      <c r="BL65" s="177"/>
      <c r="BM65" s="177"/>
      <c r="BN65" s="177"/>
      <c r="BO65" s="177"/>
      <c r="BP65" s="177"/>
      <c r="BQ65" s="177"/>
      <c r="BR65" s="177"/>
      <c r="BS65" s="238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241"/>
    </row>
    <row r="66" spans="1:82" x14ac:dyDescent="0.2">
      <c r="A66" s="40" t="s">
        <v>83</v>
      </c>
      <c r="B66" s="40" t="s">
        <v>84</v>
      </c>
      <c r="C66" s="235"/>
      <c r="D66" s="235"/>
      <c r="E66" s="40" t="s">
        <v>56</v>
      </c>
      <c r="F66" s="38">
        <v>1</v>
      </c>
      <c r="G66" s="19">
        <v>1</v>
      </c>
      <c r="H66" s="19">
        <v>1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1</v>
      </c>
      <c r="P66" s="32">
        <v>1</v>
      </c>
      <c r="Q66" s="38">
        <v>1</v>
      </c>
      <c r="R66" s="19">
        <v>1</v>
      </c>
      <c r="S66" s="19">
        <v>1</v>
      </c>
      <c r="T66" s="19">
        <v>1</v>
      </c>
      <c r="U66" s="19">
        <v>1</v>
      </c>
      <c r="V66" s="19">
        <v>1</v>
      </c>
      <c r="W66" s="19">
        <v>1</v>
      </c>
      <c r="X66" s="19">
        <v>1</v>
      </c>
      <c r="Y66" s="19">
        <v>1</v>
      </c>
      <c r="Z66" s="19">
        <v>1</v>
      </c>
      <c r="AA66" s="32">
        <v>1</v>
      </c>
      <c r="AB66" s="38">
        <v>1</v>
      </c>
      <c r="AC66" s="19">
        <v>1</v>
      </c>
      <c r="AD66" s="19">
        <v>1</v>
      </c>
      <c r="AE66" s="19">
        <v>1</v>
      </c>
      <c r="AF66" s="19">
        <v>1</v>
      </c>
      <c r="AG66" s="19">
        <v>1</v>
      </c>
      <c r="AH66" s="19">
        <v>1</v>
      </c>
      <c r="AI66" s="19">
        <v>1</v>
      </c>
      <c r="AJ66" s="19">
        <v>1</v>
      </c>
      <c r="AK66" s="19">
        <v>1</v>
      </c>
      <c r="AL66" s="32">
        <v>1</v>
      </c>
      <c r="AM66" s="239">
        <v>3.3845E-2</v>
      </c>
      <c r="AN66" s="195">
        <v>3.4919199999999997E-2</v>
      </c>
      <c r="AO66" s="195">
        <v>3.2271599999999998E-2</v>
      </c>
      <c r="AP66" s="195">
        <v>3.6446600000000003E-2</v>
      </c>
      <c r="AQ66" s="195">
        <v>3.7314800000000002E-2</v>
      </c>
      <c r="AR66" s="195">
        <v>3.3391400000000002E-2</v>
      </c>
      <c r="AS66" s="195">
        <v>3.3401800000000002E-2</v>
      </c>
      <c r="AT66" s="195">
        <v>3.4352399999999998E-2</v>
      </c>
      <c r="AU66" s="195">
        <v>6.1475200000000001E-2</v>
      </c>
      <c r="AV66" s="195">
        <v>3.2376799999999997E-2</v>
      </c>
      <c r="AW66" s="238">
        <v>3.2598599999999998E-2</v>
      </c>
      <c r="AX66" s="19">
        <v>0</v>
      </c>
      <c r="AY66" s="19">
        <v>0</v>
      </c>
      <c r="AZ66" s="19">
        <v>0</v>
      </c>
      <c r="BA66" s="19">
        <v>0</v>
      </c>
      <c r="BB66" s="19">
        <v>0</v>
      </c>
      <c r="BC66" s="19">
        <v>0</v>
      </c>
      <c r="BD66" s="19">
        <v>0</v>
      </c>
      <c r="BE66" s="19">
        <v>0</v>
      </c>
      <c r="BF66" s="19">
        <v>0</v>
      </c>
      <c r="BG66" s="19">
        <v>0</v>
      </c>
      <c r="BH66" s="19">
        <v>0</v>
      </c>
      <c r="BI66" s="246"/>
      <c r="BJ66" s="177"/>
      <c r="BK66" s="177"/>
      <c r="BL66" s="177"/>
      <c r="BM66" s="177"/>
      <c r="BN66" s="177"/>
      <c r="BO66" s="177"/>
      <c r="BP66" s="177"/>
      <c r="BQ66" s="177"/>
      <c r="BR66" s="177"/>
      <c r="BS66" s="238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241"/>
    </row>
    <row r="67" spans="1:82" x14ac:dyDescent="0.2">
      <c r="A67" s="39" t="s">
        <v>85</v>
      </c>
      <c r="B67" s="39" t="s">
        <v>4557</v>
      </c>
      <c r="C67" s="39"/>
      <c r="D67" s="39"/>
      <c r="E67" s="39" t="s">
        <v>56</v>
      </c>
      <c r="F67" s="38"/>
      <c r="L67" s="19">
        <v>0</v>
      </c>
      <c r="M67" s="19">
        <v>0</v>
      </c>
      <c r="N67" s="19">
        <v>0</v>
      </c>
      <c r="O67" s="19">
        <v>0</v>
      </c>
      <c r="P67" s="32">
        <v>1</v>
      </c>
      <c r="Q67" s="38"/>
      <c r="W67" s="19">
        <v>0</v>
      </c>
      <c r="X67" s="19">
        <v>0</v>
      </c>
      <c r="Y67" s="19">
        <v>0</v>
      </c>
      <c r="Z67" s="19">
        <v>0</v>
      </c>
      <c r="AA67" s="32">
        <v>0</v>
      </c>
      <c r="AB67" s="38"/>
      <c r="AH67" s="19">
        <v>1</v>
      </c>
      <c r="AI67" s="19">
        <v>1</v>
      </c>
      <c r="AJ67" s="19">
        <v>1</v>
      </c>
      <c r="AK67" s="19">
        <v>1</v>
      </c>
      <c r="AL67" s="32">
        <v>1</v>
      </c>
      <c r="AM67" s="239"/>
      <c r="AN67" s="195"/>
      <c r="AO67" s="195"/>
      <c r="AP67" s="195"/>
      <c r="AQ67" s="195"/>
      <c r="AR67" s="195"/>
      <c r="AS67" s="195">
        <v>2.5350299999999999E-2</v>
      </c>
      <c r="AT67" s="195">
        <v>2.5855900000000001E-2</v>
      </c>
      <c r="AU67" s="195">
        <v>3.0566599999999999E-2</v>
      </c>
      <c r="AV67" s="195">
        <v>3.2001500000000002E-2</v>
      </c>
      <c r="AW67" s="238">
        <v>3.4387300000000003E-2</v>
      </c>
      <c r="BD67" s="19">
        <v>0</v>
      </c>
      <c r="BE67" s="19">
        <v>0</v>
      </c>
      <c r="BF67" s="19">
        <v>0</v>
      </c>
      <c r="BG67" s="19">
        <v>0</v>
      </c>
      <c r="BH67" s="19">
        <v>1</v>
      </c>
      <c r="BI67" s="246"/>
      <c r="BJ67" s="177"/>
      <c r="BK67" s="177"/>
      <c r="BL67" s="177"/>
      <c r="BM67" s="177"/>
      <c r="BN67" s="177"/>
      <c r="BO67" s="177"/>
      <c r="BP67" s="177"/>
      <c r="BQ67" s="177"/>
      <c r="BR67" s="177"/>
      <c r="BS67" s="238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241"/>
    </row>
    <row r="68" spans="1:82" x14ac:dyDescent="0.2">
      <c r="A68" s="40" t="s">
        <v>103</v>
      </c>
      <c r="B68" s="40" t="s">
        <v>104</v>
      </c>
      <c r="C68" s="40"/>
      <c r="D68" s="40"/>
      <c r="E68" s="40" t="s">
        <v>56</v>
      </c>
      <c r="F68" s="38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32">
        <v>0</v>
      </c>
      <c r="Q68" s="38">
        <v>1</v>
      </c>
      <c r="R68" s="19">
        <v>1</v>
      </c>
      <c r="S68" s="19">
        <v>1</v>
      </c>
      <c r="T68" s="19">
        <v>1</v>
      </c>
      <c r="U68" s="19">
        <v>1</v>
      </c>
      <c r="V68" s="19">
        <v>1</v>
      </c>
      <c r="W68" s="19">
        <v>1</v>
      </c>
      <c r="X68" s="19">
        <v>1</v>
      </c>
      <c r="Y68" s="19">
        <v>1</v>
      </c>
      <c r="Z68" s="19">
        <v>1</v>
      </c>
      <c r="AA68" s="32">
        <v>1</v>
      </c>
      <c r="AB68" s="38">
        <v>1</v>
      </c>
      <c r="AC68" s="19">
        <v>1</v>
      </c>
      <c r="AD68" s="19">
        <v>1</v>
      </c>
      <c r="AE68" s="19">
        <v>1</v>
      </c>
      <c r="AF68" s="19">
        <v>1</v>
      </c>
      <c r="AG68" s="19">
        <v>1</v>
      </c>
      <c r="AH68" s="19">
        <v>1</v>
      </c>
      <c r="AI68" s="19">
        <v>1</v>
      </c>
      <c r="AJ68" s="19">
        <v>1</v>
      </c>
      <c r="AK68" s="19">
        <v>1</v>
      </c>
      <c r="AL68" s="32">
        <v>1</v>
      </c>
      <c r="AM68" s="239"/>
      <c r="AN68" s="195"/>
      <c r="AO68" s="195">
        <v>3.2309600000000001E-2</v>
      </c>
      <c r="AP68" s="195">
        <v>3.6997299999999997E-2</v>
      </c>
      <c r="AQ68" s="195">
        <v>3.7766300000000003E-2</v>
      </c>
      <c r="AR68" s="195">
        <v>3.6317599999999998E-2</v>
      </c>
      <c r="AS68" s="195">
        <v>3.7991299999999999E-2</v>
      </c>
      <c r="AT68" s="195">
        <v>3.5940800000000002E-2</v>
      </c>
      <c r="AU68" s="195">
        <v>3.3780900000000003E-2</v>
      </c>
      <c r="AV68" s="195">
        <v>3.4158300000000003E-2</v>
      </c>
      <c r="AW68" s="238">
        <v>3.6606600000000003E-2</v>
      </c>
      <c r="AX68" s="19">
        <v>0</v>
      </c>
      <c r="AY68" s="19">
        <v>0</v>
      </c>
      <c r="AZ68" s="19">
        <v>0</v>
      </c>
      <c r="BA68" s="19">
        <v>0</v>
      </c>
      <c r="BB68" s="19">
        <v>0</v>
      </c>
      <c r="BC68" s="19">
        <v>0</v>
      </c>
      <c r="BD68" s="19">
        <v>0</v>
      </c>
      <c r="BE68" s="19">
        <v>0</v>
      </c>
      <c r="BF68" s="19">
        <v>0</v>
      </c>
      <c r="BG68" s="19">
        <v>0</v>
      </c>
      <c r="BH68" s="19">
        <v>0</v>
      </c>
      <c r="BI68" s="246"/>
      <c r="BJ68" s="177"/>
      <c r="BK68" s="177"/>
      <c r="BL68" s="177"/>
      <c r="BM68" s="177"/>
      <c r="BN68" s="177"/>
      <c r="BO68" s="177"/>
      <c r="BP68" s="177"/>
      <c r="BQ68" s="177"/>
      <c r="BR68" s="177"/>
      <c r="BS68" s="238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241"/>
    </row>
    <row r="69" spans="1:82" x14ac:dyDescent="0.2">
      <c r="A69" s="40" t="s">
        <v>105</v>
      </c>
      <c r="B69" s="40" t="s">
        <v>3979</v>
      </c>
      <c r="C69" s="235"/>
      <c r="D69" s="235">
        <v>2019</v>
      </c>
      <c r="E69" s="40" t="s">
        <v>56</v>
      </c>
      <c r="F69" s="38"/>
      <c r="P69" s="32"/>
      <c r="Q69" s="38"/>
      <c r="AA69" s="32"/>
      <c r="AB69" s="38"/>
      <c r="AL69" s="32"/>
      <c r="AM69" s="239"/>
      <c r="AN69" s="195"/>
      <c r="AO69" s="195"/>
      <c r="AP69" s="195"/>
      <c r="AQ69" s="195"/>
      <c r="AR69" s="195"/>
      <c r="AS69" s="195"/>
      <c r="AT69" s="195"/>
      <c r="AU69" s="195"/>
      <c r="AV69" s="195"/>
      <c r="AW69" s="238"/>
      <c r="BI69" s="246"/>
      <c r="BJ69" s="177"/>
      <c r="BK69" s="177"/>
      <c r="BL69" s="177"/>
      <c r="BM69" s="177"/>
      <c r="BN69" s="177"/>
      <c r="BO69" s="177"/>
      <c r="BP69" s="177"/>
      <c r="BQ69" s="177"/>
      <c r="BR69" s="177"/>
      <c r="BS69" s="238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241"/>
    </row>
    <row r="70" spans="1:82" x14ac:dyDescent="0.2">
      <c r="A70" s="40" t="s">
        <v>67</v>
      </c>
      <c r="B70" s="40" t="s">
        <v>68</v>
      </c>
      <c r="C70" s="235"/>
      <c r="D70" s="235"/>
      <c r="E70" s="40" t="s">
        <v>56</v>
      </c>
      <c r="F70" s="38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32">
        <v>0</v>
      </c>
      <c r="Q70" s="38">
        <v>1</v>
      </c>
      <c r="R70" s="19">
        <v>1</v>
      </c>
      <c r="S70" s="19">
        <v>1</v>
      </c>
      <c r="T70" s="19">
        <v>1</v>
      </c>
      <c r="U70" s="19">
        <v>1</v>
      </c>
      <c r="V70" s="19">
        <v>1</v>
      </c>
      <c r="W70" s="19">
        <v>1</v>
      </c>
      <c r="X70" s="19">
        <v>1</v>
      </c>
      <c r="Y70" s="19">
        <v>1</v>
      </c>
      <c r="Z70" s="19">
        <v>1</v>
      </c>
      <c r="AA70" s="32">
        <v>1</v>
      </c>
      <c r="AB70" s="38">
        <v>1</v>
      </c>
      <c r="AC70" s="19">
        <v>1</v>
      </c>
      <c r="AD70" s="19">
        <v>1</v>
      </c>
      <c r="AE70" s="19">
        <v>1</v>
      </c>
      <c r="AF70" s="19">
        <v>1</v>
      </c>
      <c r="AG70" s="19">
        <v>1</v>
      </c>
      <c r="AH70" s="19">
        <v>1</v>
      </c>
      <c r="AI70" s="19">
        <v>1</v>
      </c>
      <c r="AJ70" s="19">
        <v>1</v>
      </c>
      <c r="AK70" s="19">
        <v>1</v>
      </c>
      <c r="AL70" s="32">
        <v>1</v>
      </c>
      <c r="AM70" s="239">
        <v>2.9073100000000001E-2</v>
      </c>
      <c r="AN70" s="195">
        <v>2.56726E-2</v>
      </c>
      <c r="AO70" s="195">
        <v>2.6015300000000002E-2</v>
      </c>
      <c r="AP70" s="195">
        <v>4.7798300000000002E-2</v>
      </c>
      <c r="AQ70" s="195">
        <v>4.7276699999999998E-2</v>
      </c>
      <c r="AR70" s="195">
        <v>3.0835499999999998E-2</v>
      </c>
      <c r="AS70" s="195">
        <v>3.1336799999999998E-2</v>
      </c>
      <c r="AT70" s="195">
        <v>3.0353700000000001E-2</v>
      </c>
      <c r="AU70" s="195">
        <v>2.2736800000000001E-2</v>
      </c>
      <c r="AV70" s="195">
        <v>2.9945599999999999E-2</v>
      </c>
      <c r="AW70" s="238">
        <v>3.1120999999999999E-2</v>
      </c>
      <c r="AX70" s="19">
        <v>0</v>
      </c>
      <c r="AY70" s="19">
        <v>0</v>
      </c>
      <c r="AZ70" s="19">
        <v>0</v>
      </c>
      <c r="BA70" s="19">
        <v>0</v>
      </c>
      <c r="BB70" s="19">
        <v>0</v>
      </c>
      <c r="BC70" s="19">
        <v>0</v>
      </c>
      <c r="BD70" s="19">
        <v>0</v>
      </c>
      <c r="BE70" s="19">
        <v>0</v>
      </c>
      <c r="BF70" s="19">
        <v>0</v>
      </c>
      <c r="BG70" s="19">
        <v>1</v>
      </c>
      <c r="BH70" s="19">
        <v>0</v>
      </c>
      <c r="BI70" s="246"/>
      <c r="BJ70" s="177"/>
      <c r="BK70" s="177"/>
      <c r="BL70" s="177"/>
      <c r="BM70" s="177"/>
      <c r="BN70" s="177"/>
      <c r="BO70" s="177"/>
      <c r="BP70" s="177"/>
      <c r="BQ70" s="177"/>
      <c r="BR70" s="177"/>
      <c r="BS70" s="238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241"/>
    </row>
    <row r="71" spans="1:82" x14ac:dyDescent="0.2">
      <c r="A71" s="39" t="s">
        <v>107</v>
      </c>
      <c r="B71" s="39" t="s">
        <v>4558</v>
      </c>
      <c r="C71" s="233"/>
      <c r="D71" s="233"/>
      <c r="E71" s="39" t="s">
        <v>56</v>
      </c>
      <c r="F71" s="38"/>
      <c r="P71" s="32"/>
      <c r="Q71" s="38"/>
      <c r="AA71" s="32"/>
      <c r="AB71" s="38"/>
      <c r="AL71" s="32"/>
      <c r="AM71" s="239"/>
      <c r="AN71" s="195"/>
      <c r="AO71" s="195"/>
      <c r="AP71" s="195"/>
      <c r="AQ71" s="195"/>
      <c r="AR71" s="195"/>
      <c r="AS71" s="195"/>
      <c r="AT71" s="195"/>
      <c r="AU71" s="195"/>
      <c r="AV71" s="195"/>
      <c r="AW71" s="238"/>
      <c r="BI71" s="246"/>
      <c r="BJ71" s="177"/>
      <c r="BK71" s="177"/>
      <c r="BL71" s="177"/>
      <c r="BM71" s="177"/>
      <c r="BN71" s="177"/>
      <c r="BO71" s="177"/>
      <c r="BP71" s="177"/>
      <c r="BQ71" s="177"/>
      <c r="BR71" s="177"/>
      <c r="BS71" s="238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241"/>
    </row>
    <row r="72" spans="1:82" x14ac:dyDescent="0.2">
      <c r="A72" s="40" t="s">
        <v>87</v>
      </c>
      <c r="B72" s="40" t="s">
        <v>3980</v>
      </c>
      <c r="C72" s="235"/>
      <c r="D72" s="235">
        <v>2015</v>
      </c>
      <c r="E72" s="40" t="s">
        <v>56</v>
      </c>
      <c r="F72" s="38"/>
      <c r="G72" s="19">
        <v>0</v>
      </c>
      <c r="J72" s="19">
        <v>0</v>
      </c>
      <c r="P72" s="32"/>
      <c r="Q72" s="38"/>
      <c r="R72" s="19">
        <v>1</v>
      </c>
      <c r="U72" s="19">
        <v>1</v>
      </c>
      <c r="AA72" s="32"/>
      <c r="AB72" s="38"/>
      <c r="AC72" s="19">
        <v>1</v>
      </c>
      <c r="AF72" s="19">
        <v>1</v>
      </c>
      <c r="AL72" s="32"/>
      <c r="AM72" s="239"/>
      <c r="AN72" s="195">
        <v>1.4374E-2</v>
      </c>
      <c r="AO72" s="195"/>
      <c r="AP72" s="195"/>
      <c r="AQ72" s="195">
        <v>2.3783100000000001E-2</v>
      </c>
      <c r="AR72" s="195"/>
      <c r="AS72" s="195"/>
      <c r="AT72" s="195"/>
      <c r="AU72" s="195"/>
      <c r="AV72" s="195"/>
      <c r="AW72" s="238"/>
      <c r="AY72" s="19">
        <v>0</v>
      </c>
      <c r="BB72" s="19">
        <v>0</v>
      </c>
      <c r="BI72" s="246"/>
      <c r="BJ72" s="177"/>
      <c r="BK72" s="177"/>
      <c r="BL72" s="177"/>
      <c r="BM72" s="177"/>
      <c r="BN72" s="177"/>
      <c r="BO72" s="177"/>
      <c r="BP72" s="177"/>
      <c r="BQ72" s="177"/>
      <c r="BR72" s="177"/>
      <c r="BS72" s="238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241"/>
    </row>
    <row r="73" spans="1:82" x14ac:dyDescent="0.2">
      <c r="A73" s="40" t="s">
        <v>73</v>
      </c>
      <c r="B73" s="40" t="s">
        <v>74</v>
      </c>
      <c r="C73" s="235"/>
      <c r="D73" s="235"/>
      <c r="E73" s="40" t="s">
        <v>56</v>
      </c>
      <c r="F73" s="38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32">
        <v>0</v>
      </c>
      <c r="Q73" s="38">
        <v>0</v>
      </c>
      <c r="R73" s="19">
        <v>0</v>
      </c>
      <c r="S73" s="19">
        <v>0</v>
      </c>
      <c r="T73" s="19">
        <v>0</v>
      </c>
      <c r="U73" s="19">
        <v>1</v>
      </c>
      <c r="V73" s="19">
        <v>1</v>
      </c>
      <c r="W73" s="19">
        <v>1</v>
      </c>
      <c r="X73" s="19">
        <v>0</v>
      </c>
      <c r="Y73" s="19">
        <v>0</v>
      </c>
      <c r="Z73" s="19">
        <v>0</v>
      </c>
      <c r="AA73" s="32">
        <v>0</v>
      </c>
      <c r="AB73" s="38">
        <v>1</v>
      </c>
      <c r="AC73" s="19">
        <v>1</v>
      </c>
      <c r="AD73" s="19">
        <v>1</v>
      </c>
      <c r="AE73" s="19">
        <v>1</v>
      </c>
      <c r="AF73" s="19">
        <v>1</v>
      </c>
      <c r="AG73" s="19">
        <v>1</v>
      </c>
      <c r="AH73" s="19">
        <v>1</v>
      </c>
      <c r="AI73" s="19">
        <v>1</v>
      </c>
      <c r="AJ73" s="19">
        <v>1</v>
      </c>
      <c r="AK73" s="19">
        <v>1</v>
      </c>
      <c r="AL73" s="32">
        <v>1</v>
      </c>
      <c r="AM73" s="239">
        <v>2.73377E-2</v>
      </c>
      <c r="AN73" s="195">
        <v>2.8717699999999999E-2</v>
      </c>
      <c r="AO73" s="195">
        <v>2.7581600000000001E-2</v>
      </c>
      <c r="AP73" s="195">
        <v>3.0969900000000002E-2</v>
      </c>
      <c r="AQ73" s="195">
        <v>3.1464800000000001E-2</v>
      </c>
      <c r="AR73" s="195">
        <v>3.1186499999999999E-2</v>
      </c>
      <c r="AS73" s="195">
        <v>3.1035799999999999E-2</v>
      </c>
      <c r="AT73" s="195">
        <v>3.2576899999999999E-2</v>
      </c>
      <c r="AU73" s="195">
        <v>3.6524399999999999E-2</v>
      </c>
      <c r="AV73" s="195">
        <v>3.4439699999999997E-2</v>
      </c>
      <c r="AW73" s="238">
        <v>4.0127099999999999E-2</v>
      </c>
      <c r="AX73" s="19">
        <v>0</v>
      </c>
      <c r="AY73" s="19">
        <v>0</v>
      </c>
      <c r="AZ73" s="19">
        <v>0</v>
      </c>
      <c r="BA73" s="19">
        <v>0</v>
      </c>
      <c r="BB73" s="19">
        <v>0</v>
      </c>
      <c r="BC73" s="19">
        <v>0</v>
      </c>
      <c r="BD73" s="19">
        <v>0</v>
      </c>
      <c r="BE73" s="19">
        <v>2</v>
      </c>
      <c r="BF73" s="19">
        <v>3</v>
      </c>
      <c r="BG73" s="19">
        <v>0</v>
      </c>
      <c r="BH73" s="19">
        <v>0</v>
      </c>
      <c r="BI73" s="246"/>
      <c r="BJ73" s="177"/>
      <c r="BK73" s="177"/>
      <c r="BL73" s="177"/>
      <c r="BM73" s="177"/>
      <c r="BN73" s="177"/>
      <c r="BO73" s="177"/>
      <c r="BP73" s="177"/>
      <c r="BQ73" s="177"/>
      <c r="BR73" s="177"/>
      <c r="BS73" s="238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241"/>
    </row>
    <row r="74" spans="1:82" x14ac:dyDescent="0.2">
      <c r="A74" s="40" t="s">
        <v>109</v>
      </c>
      <c r="B74" s="40" t="s">
        <v>3981</v>
      </c>
      <c r="C74" s="235"/>
      <c r="D74" s="235"/>
      <c r="E74" s="40" t="s">
        <v>56</v>
      </c>
      <c r="F74" s="38"/>
      <c r="P74" s="32"/>
      <c r="Q74" s="38"/>
      <c r="AA74" s="32"/>
      <c r="AB74" s="38"/>
      <c r="AL74" s="32"/>
      <c r="AM74" s="239"/>
      <c r="AN74" s="195"/>
      <c r="AO74" s="195"/>
      <c r="AP74" s="195"/>
      <c r="AQ74" s="195"/>
      <c r="AR74" s="195"/>
      <c r="AS74" s="195"/>
      <c r="AT74" s="195"/>
      <c r="AU74" s="195"/>
      <c r="AV74" s="195"/>
      <c r="AW74" s="238"/>
      <c r="BI74" s="246"/>
      <c r="BJ74" s="177"/>
      <c r="BK74" s="177"/>
      <c r="BL74" s="177"/>
      <c r="BM74" s="177"/>
      <c r="BN74" s="177"/>
      <c r="BO74" s="177"/>
      <c r="BP74" s="177"/>
      <c r="BQ74" s="177"/>
      <c r="BR74" s="177"/>
      <c r="BS74" s="238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241"/>
    </row>
    <row r="75" spans="1:82" x14ac:dyDescent="0.2">
      <c r="A75" s="39" t="s">
        <v>379</v>
      </c>
      <c r="B75" s="39" t="s">
        <v>4559</v>
      </c>
      <c r="C75" s="233"/>
      <c r="D75" s="233">
        <v>2021</v>
      </c>
      <c r="E75" s="39" t="s">
        <v>56</v>
      </c>
      <c r="F75" s="38"/>
      <c r="P75" s="32"/>
      <c r="Q75" s="38"/>
      <c r="AA75" s="32"/>
      <c r="AB75" s="38"/>
      <c r="AL75" s="32"/>
      <c r="AM75" s="239"/>
      <c r="AN75" s="195"/>
      <c r="AO75" s="195"/>
      <c r="AP75" s="195"/>
      <c r="AQ75" s="195"/>
      <c r="AR75" s="195"/>
      <c r="AS75" s="195"/>
      <c r="AT75" s="195"/>
      <c r="AU75" s="195"/>
      <c r="AV75" s="195"/>
      <c r="AW75" s="238"/>
      <c r="BI75" s="246"/>
      <c r="BJ75" s="177"/>
      <c r="BK75" s="177"/>
      <c r="BL75" s="177"/>
      <c r="BM75" s="177"/>
      <c r="BN75" s="177"/>
      <c r="BO75" s="177"/>
      <c r="BP75" s="177"/>
      <c r="BQ75" s="177"/>
      <c r="BR75" s="177"/>
      <c r="BS75" s="238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241"/>
    </row>
    <row r="76" spans="1:82" x14ac:dyDescent="0.2">
      <c r="A76" s="40" t="s">
        <v>383</v>
      </c>
      <c r="B76" s="40" t="s">
        <v>3982</v>
      </c>
      <c r="C76" s="235"/>
      <c r="D76" s="235">
        <v>2015</v>
      </c>
      <c r="E76" s="40" t="s">
        <v>56</v>
      </c>
      <c r="F76" s="38"/>
      <c r="G76" s="19">
        <v>0</v>
      </c>
      <c r="H76" s="19">
        <v>0</v>
      </c>
      <c r="P76" s="32"/>
      <c r="Q76" s="38"/>
      <c r="R76" s="19">
        <v>1</v>
      </c>
      <c r="S76" s="19">
        <v>1</v>
      </c>
      <c r="AA76" s="32"/>
      <c r="AB76" s="38"/>
      <c r="AC76" s="19">
        <v>1</v>
      </c>
      <c r="AD76" s="19">
        <v>1</v>
      </c>
      <c r="AL76" s="32"/>
      <c r="AM76" s="239"/>
      <c r="AN76" s="195">
        <v>2.9722800000000001E-2</v>
      </c>
      <c r="AO76" s="195">
        <v>0.27702399999999999</v>
      </c>
      <c r="AP76" s="195"/>
      <c r="AQ76" s="195"/>
      <c r="AR76" s="195"/>
      <c r="AS76" s="195"/>
      <c r="AT76" s="195"/>
      <c r="AU76" s="195"/>
      <c r="AV76" s="195"/>
      <c r="AW76" s="238"/>
      <c r="BI76" s="246"/>
      <c r="BJ76" s="177"/>
      <c r="BK76" s="177"/>
      <c r="BL76" s="177"/>
      <c r="BM76" s="177"/>
      <c r="BN76" s="177"/>
      <c r="BO76" s="177"/>
      <c r="BP76" s="177"/>
      <c r="BQ76" s="177"/>
      <c r="BR76" s="177"/>
      <c r="BS76" s="238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241"/>
    </row>
    <row r="77" spans="1:82" x14ac:dyDescent="0.2">
      <c r="A77" s="40" t="s">
        <v>115</v>
      </c>
      <c r="B77" s="40" t="s">
        <v>116</v>
      </c>
      <c r="C77" s="235"/>
      <c r="D77" s="235"/>
      <c r="E77" s="40" t="s">
        <v>56</v>
      </c>
      <c r="F77" s="38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32">
        <v>1</v>
      </c>
      <c r="Q77" s="38">
        <v>1</v>
      </c>
      <c r="R77" s="19">
        <v>1</v>
      </c>
      <c r="S77" s="19">
        <v>1</v>
      </c>
      <c r="T77" s="19">
        <v>1</v>
      </c>
      <c r="U77" s="19">
        <v>1</v>
      </c>
      <c r="V77" s="19">
        <v>1</v>
      </c>
      <c r="W77" s="19">
        <v>1</v>
      </c>
      <c r="X77" s="19">
        <v>1</v>
      </c>
      <c r="Y77" s="19">
        <v>1</v>
      </c>
      <c r="Z77" s="19">
        <v>1</v>
      </c>
      <c r="AA77" s="32">
        <v>1</v>
      </c>
      <c r="AB77" s="38">
        <v>1</v>
      </c>
      <c r="AC77" s="19">
        <v>1</v>
      </c>
      <c r="AD77" s="19">
        <v>1</v>
      </c>
      <c r="AE77" s="19">
        <v>1</v>
      </c>
      <c r="AF77" s="19">
        <v>1</v>
      </c>
      <c r="AG77" s="19">
        <v>1</v>
      </c>
      <c r="AH77" s="19">
        <v>1</v>
      </c>
      <c r="AI77" s="19">
        <v>1</v>
      </c>
      <c r="AJ77" s="19">
        <v>1</v>
      </c>
      <c r="AK77" s="19">
        <v>1</v>
      </c>
      <c r="AL77" s="32">
        <v>1</v>
      </c>
      <c r="AM77" s="239">
        <v>1.28881E-2</v>
      </c>
      <c r="AN77" s="195"/>
      <c r="AO77" s="195"/>
      <c r="AP77" s="195"/>
      <c r="AQ77" s="195">
        <v>7.3561899999999996E-4</v>
      </c>
      <c r="AR77" s="195"/>
      <c r="AS77" s="195"/>
      <c r="AT77" s="195">
        <v>3.1662099999999999E-2</v>
      </c>
      <c r="AU77" s="195">
        <v>5.9099899999999997E-2</v>
      </c>
      <c r="AV77" s="195">
        <v>3.2460999999999997E-2</v>
      </c>
      <c r="AW77" s="238">
        <v>3.5979700000000003E-2</v>
      </c>
      <c r="AX77" s="19">
        <v>0</v>
      </c>
      <c r="AY77" s="19">
        <v>0</v>
      </c>
      <c r="AZ77" s="19">
        <v>0</v>
      </c>
      <c r="BA77" s="19">
        <v>0</v>
      </c>
      <c r="BB77" s="19">
        <v>0</v>
      </c>
      <c r="BC77" s="19">
        <v>0</v>
      </c>
      <c r="BD77" s="19">
        <v>0</v>
      </c>
      <c r="BE77" s="19">
        <v>0</v>
      </c>
      <c r="BF77" s="19">
        <v>0</v>
      </c>
      <c r="BG77" s="19">
        <v>0</v>
      </c>
      <c r="BH77" s="19">
        <v>0</v>
      </c>
      <c r="BI77" s="246"/>
      <c r="BJ77" s="177"/>
      <c r="BK77" s="177"/>
      <c r="BL77" s="177"/>
      <c r="BM77" s="177"/>
      <c r="BN77" s="177"/>
      <c r="BO77" s="177"/>
      <c r="BP77" s="177"/>
      <c r="BQ77" s="177"/>
      <c r="BR77" s="177"/>
      <c r="BS77" s="238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241"/>
    </row>
    <row r="78" spans="1:82" x14ac:dyDescent="0.2">
      <c r="A78" s="40" t="s">
        <v>381</v>
      </c>
      <c r="B78" s="40" t="s">
        <v>3983</v>
      </c>
      <c r="C78" s="235">
        <v>2011</v>
      </c>
      <c r="D78" s="235">
        <v>2020</v>
      </c>
      <c r="E78" s="40" t="s">
        <v>56</v>
      </c>
      <c r="F78" s="38"/>
      <c r="G78" s="19">
        <v>1</v>
      </c>
      <c r="H78" s="19">
        <v>1</v>
      </c>
      <c r="I78" s="19">
        <v>1</v>
      </c>
      <c r="J78" s="19">
        <v>1</v>
      </c>
      <c r="K78" s="19">
        <v>1</v>
      </c>
      <c r="L78" s="19">
        <v>1</v>
      </c>
      <c r="M78" s="19">
        <v>1</v>
      </c>
      <c r="N78" s="19">
        <v>1</v>
      </c>
      <c r="O78" s="19">
        <v>0</v>
      </c>
      <c r="P78" s="32"/>
      <c r="Q78" s="38"/>
      <c r="R78" s="19">
        <v>1</v>
      </c>
      <c r="S78" s="19">
        <v>1</v>
      </c>
      <c r="T78" s="19">
        <v>1</v>
      </c>
      <c r="U78" s="19">
        <v>1</v>
      </c>
      <c r="V78" s="19">
        <v>1</v>
      </c>
      <c r="W78" s="19">
        <v>1</v>
      </c>
      <c r="X78" s="19">
        <v>1</v>
      </c>
      <c r="Y78" s="19">
        <v>1</v>
      </c>
      <c r="Z78" s="19">
        <v>1</v>
      </c>
      <c r="AA78" s="32"/>
      <c r="AB78" s="38"/>
      <c r="AC78" s="19">
        <v>1</v>
      </c>
      <c r="AD78" s="19">
        <v>1</v>
      </c>
      <c r="AE78" s="19">
        <v>1</v>
      </c>
      <c r="AF78" s="19">
        <v>1</v>
      </c>
      <c r="AG78" s="19">
        <v>1</v>
      </c>
      <c r="AH78" s="19">
        <v>1</v>
      </c>
      <c r="AI78" s="19">
        <v>1</v>
      </c>
      <c r="AJ78" s="19">
        <v>1</v>
      </c>
      <c r="AK78" s="19">
        <v>1</v>
      </c>
      <c r="AL78" s="32"/>
      <c r="AM78" s="239"/>
      <c r="AN78" s="195"/>
      <c r="AO78" s="195"/>
      <c r="AP78" s="195">
        <v>2.3359899999999999E-2</v>
      </c>
      <c r="AQ78" s="195">
        <v>2.4037200000000002E-2</v>
      </c>
      <c r="AR78" s="195">
        <v>2.3594E-2</v>
      </c>
      <c r="AS78" s="195">
        <v>2.45347E-2</v>
      </c>
      <c r="AT78" s="195">
        <v>2.3480000000000001E-2</v>
      </c>
      <c r="AU78" s="195">
        <v>2.2635800000000001E-2</v>
      </c>
      <c r="AV78" s="195">
        <v>2.32534E-2</v>
      </c>
      <c r="AW78" s="238"/>
      <c r="BA78" s="19">
        <v>0</v>
      </c>
      <c r="BB78" s="19">
        <v>1</v>
      </c>
      <c r="BC78" s="19">
        <v>1</v>
      </c>
      <c r="BD78" s="19">
        <v>1</v>
      </c>
      <c r="BE78" s="19">
        <v>2</v>
      </c>
      <c r="BF78" s="19">
        <v>3</v>
      </c>
      <c r="BG78" s="19">
        <v>0</v>
      </c>
      <c r="BI78" s="246"/>
      <c r="BJ78" s="177"/>
      <c r="BK78" s="177"/>
      <c r="BL78" s="177"/>
      <c r="BM78" s="177"/>
      <c r="BN78" s="177"/>
      <c r="BO78" s="177"/>
      <c r="BP78" s="177"/>
      <c r="BQ78" s="177"/>
      <c r="BR78" s="177"/>
      <c r="BS78" s="238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241"/>
    </row>
    <row r="79" spans="1:82" x14ac:dyDescent="0.2">
      <c r="A79" s="39" t="s">
        <v>117</v>
      </c>
      <c r="B79" s="39" t="s">
        <v>3984</v>
      </c>
      <c r="C79" s="233"/>
      <c r="D79" s="233"/>
      <c r="E79" s="39" t="s">
        <v>56</v>
      </c>
      <c r="F79" s="38"/>
      <c r="P79" s="32"/>
      <c r="Q79" s="38"/>
      <c r="AA79" s="32"/>
      <c r="AB79" s="38"/>
      <c r="AL79" s="32"/>
      <c r="AM79" s="239"/>
      <c r="AN79" s="195"/>
      <c r="AO79" s="195"/>
      <c r="AP79" s="195"/>
      <c r="AQ79" s="195"/>
      <c r="AR79" s="195"/>
      <c r="AS79" s="195"/>
      <c r="AT79" s="195"/>
      <c r="AU79" s="195"/>
      <c r="AV79" s="195"/>
      <c r="AW79" s="238"/>
      <c r="BI79" s="246"/>
      <c r="BJ79" s="177"/>
      <c r="BK79" s="177"/>
      <c r="BL79" s="177"/>
      <c r="BM79" s="177"/>
      <c r="BN79" s="177"/>
      <c r="BO79" s="177"/>
      <c r="BP79" s="177"/>
      <c r="BQ79" s="177"/>
      <c r="BR79" s="177"/>
      <c r="BS79" s="238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241"/>
    </row>
    <row r="80" spans="1:82" x14ac:dyDescent="0.2">
      <c r="A80" s="39" t="s">
        <v>385</v>
      </c>
      <c r="B80" s="39" t="s">
        <v>4560</v>
      </c>
      <c r="C80" s="233"/>
      <c r="D80" s="233">
        <v>2021</v>
      </c>
      <c r="E80" s="39" t="s">
        <v>56</v>
      </c>
      <c r="F80" s="38"/>
      <c r="P80" s="32"/>
      <c r="Q80" s="38"/>
      <c r="AA80" s="32"/>
      <c r="AB80" s="38"/>
      <c r="AL80" s="32"/>
      <c r="AM80" s="239"/>
      <c r="AN80" s="195"/>
      <c r="AO80" s="195"/>
      <c r="AP80" s="195"/>
      <c r="AQ80" s="195"/>
      <c r="AR80" s="195"/>
      <c r="AS80" s="195"/>
      <c r="AT80" s="195"/>
      <c r="AU80" s="195"/>
      <c r="AV80" s="195"/>
      <c r="AW80" s="238"/>
      <c r="BI80" s="246"/>
      <c r="BJ80" s="177"/>
      <c r="BK80" s="177"/>
      <c r="BL80" s="177"/>
      <c r="BM80" s="177"/>
      <c r="BN80" s="177"/>
      <c r="BO80" s="177"/>
      <c r="BP80" s="177"/>
      <c r="BQ80" s="177"/>
      <c r="BR80" s="177"/>
      <c r="BS80" s="238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241"/>
    </row>
    <row r="81" spans="1:82" x14ac:dyDescent="0.2">
      <c r="A81" s="40" t="s">
        <v>95</v>
      </c>
      <c r="B81" s="40" t="s">
        <v>96</v>
      </c>
      <c r="C81" s="235"/>
      <c r="D81" s="235"/>
      <c r="E81" s="40" t="s">
        <v>56</v>
      </c>
      <c r="F81" s="38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1</v>
      </c>
      <c r="P81" s="32">
        <v>1</v>
      </c>
      <c r="Q81" s="38">
        <v>1</v>
      </c>
      <c r="R81" s="19">
        <v>1</v>
      </c>
      <c r="S81" s="19">
        <v>1</v>
      </c>
      <c r="T81" s="19">
        <v>1</v>
      </c>
      <c r="U81" s="19">
        <v>1</v>
      </c>
      <c r="V81" s="19">
        <v>1</v>
      </c>
      <c r="W81" s="19">
        <v>1</v>
      </c>
      <c r="X81" s="19">
        <v>1</v>
      </c>
      <c r="Y81" s="19">
        <v>1</v>
      </c>
      <c r="Z81" s="19">
        <v>1</v>
      </c>
      <c r="AA81" s="32">
        <v>1</v>
      </c>
      <c r="AB81" s="38">
        <v>1</v>
      </c>
      <c r="AC81" s="19">
        <v>1</v>
      </c>
      <c r="AD81" s="19">
        <v>1</v>
      </c>
      <c r="AE81" s="19">
        <v>1</v>
      </c>
      <c r="AF81" s="19">
        <v>1</v>
      </c>
      <c r="AG81" s="19">
        <v>1</v>
      </c>
      <c r="AH81" s="19">
        <v>1</v>
      </c>
      <c r="AI81" s="19">
        <v>1</v>
      </c>
      <c r="AJ81" s="19">
        <v>1</v>
      </c>
      <c r="AK81" s="19">
        <v>1</v>
      </c>
      <c r="AL81" s="32">
        <v>1</v>
      </c>
      <c r="AM81" s="239"/>
      <c r="AN81" s="195">
        <v>2.8057700000000001E-2</v>
      </c>
      <c r="AO81" s="195">
        <v>2.6726699999999999E-2</v>
      </c>
      <c r="AP81" s="195">
        <v>2.5497499999999999E-2</v>
      </c>
      <c r="AQ81" s="195">
        <v>2.3834899999999999E-2</v>
      </c>
      <c r="AR81" s="195">
        <v>2.2608300000000001E-2</v>
      </c>
      <c r="AS81" s="195">
        <v>2.6852000000000001E-2</v>
      </c>
      <c r="AT81" s="195">
        <v>2.76291E-2</v>
      </c>
      <c r="AU81" s="195">
        <v>2.78324E-2</v>
      </c>
      <c r="AV81" s="195">
        <v>4.3949700000000001E-2</v>
      </c>
      <c r="AW81" s="238">
        <v>4.9961800000000001E-2</v>
      </c>
      <c r="AX81" s="19">
        <v>0</v>
      </c>
      <c r="AY81" s="19">
        <v>0</v>
      </c>
      <c r="AZ81" s="19">
        <v>0</v>
      </c>
      <c r="BA81" s="19">
        <v>0</v>
      </c>
      <c r="BB81" s="19">
        <v>0</v>
      </c>
      <c r="BC81" s="19">
        <v>0</v>
      </c>
      <c r="BD81" s="19">
        <v>0</v>
      </c>
      <c r="BE81" s="19">
        <v>0</v>
      </c>
      <c r="BF81" s="19">
        <v>0</v>
      </c>
      <c r="BG81" s="19">
        <v>0</v>
      </c>
      <c r="BH81" s="19">
        <v>2</v>
      </c>
      <c r="BI81" s="246">
        <v>0</v>
      </c>
      <c r="BJ81" s="177">
        <v>2.8057700000000001E-2</v>
      </c>
      <c r="BK81" s="177">
        <v>2.6726699999999999E-2</v>
      </c>
      <c r="BL81" s="177">
        <v>2.5497499999999999E-2</v>
      </c>
      <c r="BM81" s="177">
        <v>2.3834899999999999E-2</v>
      </c>
      <c r="BN81" s="177">
        <v>2.2608300000000001E-2</v>
      </c>
      <c r="BO81" s="177">
        <v>2.6852000000000001E-2</v>
      </c>
      <c r="BP81" s="177">
        <v>2.76291E-2</v>
      </c>
      <c r="BQ81" s="177">
        <v>2.7783200000000001E-2</v>
      </c>
      <c r="BR81" s="177">
        <v>5.1994600000000002E-2</v>
      </c>
      <c r="BS81" s="238">
        <v>5.9236299999999999E-2</v>
      </c>
      <c r="BT81" s="177">
        <v>0</v>
      </c>
      <c r="BU81" s="177">
        <v>0</v>
      </c>
      <c r="BV81" s="177">
        <v>0</v>
      </c>
      <c r="BW81" s="177">
        <v>0</v>
      </c>
      <c r="BX81" s="177">
        <v>0</v>
      </c>
      <c r="BY81" s="177">
        <v>0</v>
      </c>
      <c r="BZ81" s="177">
        <v>0</v>
      </c>
      <c r="CA81" s="177">
        <v>0</v>
      </c>
      <c r="CB81" s="177">
        <v>0</v>
      </c>
      <c r="CC81" s="177">
        <v>0</v>
      </c>
      <c r="CD81" s="241">
        <v>3</v>
      </c>
    </row>
    <row r="82" spans="1:82" x14ac:dyDescent="0.2">
      <c r="A82" s="40" t="s">
        <v>387</v>
      </c>
      <c r="B82" s="40" t="s">
        <v>388</v>
      </c>
      <c r="C82" s="235"/>
      <c r="D82" s="235">
        <v>2019</v>
      </c>
      <c r="E82" s="40" t="s">
        <v>56</v>
      </c>
      <c r="F82" s="38"/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P82" s="32"/>
      <c r="Q82" s="38"/>
      <c r="T82" s="19">
        <v>1</v>
      </c>
      <c r="U82" s="19">
        <v>1</v>
      </c>
      <c r="V82" s="19">
        <v>1</v>
      </c>
      <c r="W82" s="19">
        <v>1</v>
      </c>
      <c r="X82" s="19">
        <v>1</v>
      </c>
      <c r="Y82" s="19">
        <v>1</v>
      </c>
      <c r="AA82" s="32"/>
      <c r="AB82" s="38"/>
      <c r="AE82" s="19">
        <v>1</v>
      </c>
      <c r="AF82" s="19">
        <v>1</v>
      </c>
      <c r="AG82" s="19">
        <v>1</v>
      </c>
      <c r="AH82" s="19">
        <v>1</v>
      </c>
      <c r="AI82" s="19">
        <v>1</v>
      </c>
      <c r="AJ82" s="19">
        <v>1</v>
      </c>
      <c r="AL82" s="32"/>
      <c r="AM82" s="239"/>
      <c r="AN82" s="195"/>
      <c r="AO82" s="195"/>
      <c r="AP82" s="195">
        <v>2.3747500000000001E-2</v>
      </c>
      <c r="AQ82" s="195">
        <v>2.61856E-2</v>
      </c>
      <c r="AR82" s="195">
        <v>2.6574199999999999E-2</v>
      </c>
      <c r="AS82" s="195">
        <v>2.8790400000000001E-2</v>
      </c>
      <c r="AT82" s="195">
        <v>3.1385000000000003E-2</v>
      </c>
      <c r="AU82" s="195">
        <v>2.6152700000000001E-2</v>
      </c>
      <c r="AV82" s="195"/>
      <c r="AW82" s="238"/>
      <c r="BA82" s="19">
        <v>0</v>
      </c>
      <c r="BB82" s="19">
        <v>0</v>
      </c>
      <c r="BC82" s="19">
        <v>0</v>
      </c>
      <c r="BD82" s="19">
        <v>0</v>
      </c>
      <c r="BE82" s="19">
        <v>0</v>
      </c>
      <c r="BF82" s="19">
        <v>0</v>
      </c>
      <c r="BI82" s="246"/>
      <c r="BJ82" s="177"/>
      <c r="BK82" s="177"/>
      <c r="BL82" s="177"/>
      <c r="BM82" s="177"/>
      <c r="BN82" s="177"/>
      <c r="BO82" s="177"/>
      <c r="BP82" s="177"/>
      <c r="BQ82" s="177"/>
      <c r="BR82" s="177"/>
      <c r="BS82" s="238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241"/>
    </row>
    <row r="83" spans="1:82" x14ac:dyDescent="0.2">
      <c r="A83" s="39" t="s">
        <v>77</v>
      </c>
      <c r="B83" s="39" t="s">
        <v>3985</v>
      </c>
      <c r="C83" s="233"/>
      <c r="D83" s="233"/>
      <c r="E83" s="39" t="s">
        <v>56</v>
      </c>
      <c r="F83" s="38"/>
      <c r="P83" s="32"/>
      <c r="Q83" s="38"/>
      <c r="AA83" s="32"/>
      <c r="AB83" s="38"/>
      <c r="AL83" s="32"/>
      <c r="AM83" s="239"/>
      <c r="AN83" s="195"/>
      <c r="AO83" s="195"/>
      <c r="AP83" s="195"/>
      <c r="AQ83" s="195"/>
      <c r="AR83" s="195"/>
      <c r="AS83" s="195"/>
      <c r="AT83" s="195"/>
      <c r="AU83" s="195"/>
      <c r="AV83" s="195"/>
      <c r="AW83" s="238"/>
      <c r="BI83" s="246"/>
      <c r="BJ83" s="177"/>
      <c r="BK83" s="177"/>
      <c r="BL83" s="177"/>
      <c r="BM83" s="177"/>
      <c r="BN83" s="177"/>
      <c r="BO83" s="177"/>
      <c r="BP83" s="177"/>
      <c r="BQ83" s="177"/>
      <c r="BR83" s="177"/>
      <c r="BS83" s="238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241"/>
    </row>
    <row r="84" spans="1:82" x14ac:dyDescent="0.2">
      <c r="A84" s="40" t="s">
        <v>123</v>
      </c>
      <c r="B84" s="40" t="s">
        <v>124</v>
      </c>
      <c r="C84" s="235"/>
      <c r="D84" s="235"/>
      <c r="E84" s="40" t="s">
        <v>56</v>
      </c>
      <c r="F84" s="38">
        <v>0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1</v>
      </c>
      <c r="P84" s="32">
        <v>1</v>
      </c>
      <c r="Q84" s="38">
        <v>1</v>
      </c>
      <c r="R84" s="19">
        <v>1</v>
      </c>
      <c r="S84" s="19">
        <v>1</v>
      </c>
      <c r="T84" s="19">
        <v>1</v>
      </c>
      <c r="U84" s="19">
        <v>1</v>
      </c>
      <c r="V84" s="19">
        <v>1</v>
      </c>
      <c r="W84" s="19">
        <v>1</v>
      </c>
      <c r="X84" s="19">
        <v>1</v>
      </c>
      <c r="Y84" s="19">
        <v>1</v>
      </c>
      <c r="Z84" s="19">
        <v>1</v>
      </c>
      <c r="AA84" s="32">
        <v>1</v>
      </c>
      <c r="AB84" s="38">
        <v>1</v>
      </c>
      <c r="AC84" s="19">
        <v>1</v>
      </c>
      <c r="AD84" s="19">
        <v>1</v>
      </c>
      <c r="AE84" s="19">
        <v>1</v>
      </c>
      <c r="AF84" s="19">
        <v>1</v>
      </c>
      <c r="AG84" s="19">
        <v>1</v>
      </c>
      <c r="AH84" s="19">
        <v>1</v>
      </c>
      <c r="AI84" s="19">
        <v>1</v>
      </c>
      <c r="AJ84" s="19">
        <v>1</v>
      </c>
      <c r="AK84" s="19">
        <v>1</v>
      </c>
      <c r="AL84" s="32">
        <v>1</v>
      </c>
      <c r="AM84" s="239">
        <v>1.7685800000000002E-2</v>
      </c>
      <c r="AN84" s="195">
        <v>1.75224E-2</v>
      </c>
      <c r="AO84" s="195">
        <v>2.4682099999999998E-2</v>
      </c>
      <c r="AP84" s="195">
        <v>4.1988299999999999E-2</v>
      </c>
      <c r="AQ84" s="195">
        <v>3.84052E-2</v>
      </c>
      <c r="AR84" s="195">
        <v>4.0048599999999997E-2</v>
      </c>
      <c r="AS84" s="195">
        <v>3.7284999999999999E-2</v>
      </c>
      <c r="AT84" s="195">
        <v>3.63874E-2</v>
      </c>
      <c r="AU84" s="195">
        <v>3.18272E-2</v>
      </c>
      <c r="AV84" s="195">
        <v>3.00641E-2</v>
      </c>
      <c r="AW84" s="238">
        <v>4.5009300000000002E-2</v>
      </c>
      <c r="AX84" s="19">
        <v>0</v>
      </c>
      <c r="AY84" s="19">
        <v>0</v>
      </c>
      <c r="AZ84" s="19">
        <v>0</v>
      </c>
      <c r="BA84" s="19">
        <v>0</v>
      </c>
      <c r="BB84" s="19">
        <v>0</v>
      </c>
      <c r="BC84" s="19">
        <v>0</v>
      </c>
      <c r="BD84" s="19">
        <v>0</v>
      </c>
      <c r="BE84" s="19">
        <v>0</v>
      </c>
      <c r="BF84" s="19">
        <v>0</v>
      </c>
      <c r="BG84" s="19">
        <v>0</v>
      </c>
      <c r="BH84" s="19">
        <v>1</v>
      </c>
      <c r="BI84" s="246">
        <v>1.7685800000000002E-2</v>
      </c>
      <c r="BJ84" s="177">
        <v>1.75224E-2</v>
      </c>
      <c r="BK84" s="177">
        <v>2.4682099999999998E-2</v>
      </c>
      <c r="BL84" s="177">
        <v>4.1988299999999999E-2</v>
      </c>
      <c r="BM84" s="177">
        <v>3.84052E-2</v>
      </c>
      <c r="BN84" s="177">
        <v>4.0048599999999997E-2</v>
      </c>
      <c r="BO84" s="177">
        <v>3.7284999999999999E-2</v>
      </c>
      <c r="BP84" s="177">
        <v>3.63874E-2</v>
      </c>
      <c r="BQ84" s="177">
        <v>3.18272E-2</v>
      </c>
      <c r="BR84" s="177">
        <v>7.5952000000000006E-2</v>
      </c>
      <c r="BS84" s="238">
        <v>6.6851599999999997E-2</v>
      </c>
      <c r="BT84" s="177">
        <v>0</v>
      </c>
      <c r="BU84" s="177">
        <v>0</v>
      </c>
      <c r="BV84" s="177">
        <v>0</v>
      </c>
      <c r="BW84" s="177">
        <v>0</v>
      </c>
      <c r="BX84" s="177">
        <v>0</v>
      </c>
      <c r="BY84" s="177">
        <v>0</v>
      </c>
      <c r="BZ84" s="177">
        <v>0</v>
      </c>
      <c r="CA84" s="177">
        <v>0</v>
      </c>
      <c r="CB84" s="177">
        <v>0</v>
      </c>
      <c r="CC84" s="177">
        <v>5</v>
      </c>
      <c r="CD84" s="241">
        <v>5</v>
      </c>
    </row>
    <row r="85" spans="1:82" x14ac:dyDescent="0.2">
      <c r="A85" s="40" t="s">
        <v>71</v>
      </c>
      <c r="B85" s="40" t="s">
        <v>72</v>
      </c>
      <c r="C85" s="235"/>
      <c r="D85" s="235">
        <v>2014</v>
      </c>
      <c r="E85" s="40" t="s">
        <v>56</v>
      </c>
      <c r="F85" s="38">
        <v>0</v>
      </c>
      <c r="G85" s="19">
        <v>0</v>
      </c>
      <c r="H85" s="19">
        <v>0</v>
      </c>
      <c r="I85" s="19">
        <v>1</v>
      </c>
      <c r="P85" s="32"/>
      <c r="Q85" s="38">
        <v>1</v>
      </c>
      <c r="R85" s="19">
        <v>1</v>
      </c>
      <c r="S85" s="19">
        <v>1</v>
      </c>
      <c r="T85" s="19">
        <v>1</v>
      </c>
      <c r="AA85" s="32"/>
      <c r="AB85" s="38">
        <v>1</v>
      </c>
      <c r="AC85" s="19">
        <v>1</v>
      </c>
      <c r="AD85" s="19">
        <v>1</v>
      </c>
      <c r="AE85" s="19">
        <v>1</v>
      </c>
      <c r="AL85" s="32"/>
      <c r="AM85" s="38"/>
      <c r="AW85" s="32"/>
      <c r="BI85" s="246"/>
      <c r="BJ85" s="177"/>
      <c r="BK85" s="177"/>
      <c r="BL85" s="177"/>
      <c r="BM85" s="177"/>
      <c r="BN85" s="177"/>
      <c r="BO85" s="177"/>
      <c r="BP85" s="177"/>
      <c r="BQ85" s="177"/>
      <c r="BR85" s="177"/>
      <c r="BS85" s="238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241"/>
    </row>
    <row r="86" spans="1:82" x14ac:dyDescent="0.2">
      <c r="A86" s="40" t="s">
        <v>125</v>
      </c>
      <c r="B86" s="40" t="s">
        <v>126</v>
      </c>
      <c r="C86" s="235"/>
      <c r="D86" s="235">
        <v>2015</v>
      </c>
      <c r="E86" s="40" t="s">
        <v>56</v>
      </c>
      <c r="F86" s="38">
        <v>0</v>
      </c>
      <c r="G86" s="19">
        <v>0</v>
      </c>
      <c r="H86" s="19">
        <v>0</v>
      </c>
      <c r="I86" s="19">
        <v>0</v>
      </c>
      <c r="J86" s="19">
        <v>0</v>
      </c>
      <c r="P86" s="32"/>
      <c r="Q86" s="38">
        <v>0</v>
      </c>
      <c r="R86" s="19">
        <v>0</v>
      </c>
      <c r="S86" s="19">
        <v>0</v>
      </c>
      <c r="T86" s="19">
        <v>0</v>
      </c>
      <c r="U86" s="19">
        <v>0</v>
      </c>
      <c r="AA86" s="32"/>
      <c r="AB86" s="38">
        <v>1</v>
      </c>
      <c r="AC86" s="19">
        <v>1</v>
      </c>
      <c r="AD86" s="19">
        <v>1</v>
      </c>
      <c r="AE86" s="19">
        <v>1</v>
      </c>
      <c r="AF86" s="19">
        <v>1</v>
      </c>
      <c r="AL86" s="32"/>
      <c r="AM86" s="38">
        <v>2.4219600000000001E-2</v>
      </c>
      <c r="AN86" s="19">
        <v>2.6691099999999999E-2</v>
      </c>
      <c r="AO86" s="19">
        <v>2.50253E-2</v>
      </c>
      <c r="AP86" s="19">
        <v>2.4230399999999999E-2</v>
      </c>
      <c r="AQ86" s="19">
        <v>2.3976500000000001E-2</v>
      </c>
      <c r="AW86" s="32"/>
      <c r="BI86" s="246"/>
      <c r="BJ86" s="177"/>
      <c r="BK86" s="177"/>
      <c r="BL86" s="177"/>
      <c r="BM86" s="177"/>
      <c r="BN86" s="177"/>
      <c r="BO86" s="177"/>
      <c r="BP86" s="177"/>
      <c r="BQ86" s="177"/>
      <c r="BR86" s="177"/>
      <c r="BS86" s="238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241"/>
    </row>
    <row r="87" spans="1:82" x14ac:dyDescent="0.2">
      <c r="A87" s="40" t="s">
        <v>127</v>
      </c>
      <c r="B87" s="40" t="s">
        <v>3986</v>
      </c>
      <c r="C87" s="235">
        <v>2014</v>
      </c>
      <c r="D87" s="235"/>
      <c r="E87" s="40" t="s">
        <v>56</v>
      </c>
      <c r="F87" s="38"/>
      <c r="J87" s="19">
        <v>1</v>
      </c>
      <c r="K87" s="19">
        <v>1</v>
      </c>
      <c r="L87" s="19">
        <v>1</v>
      </c>
      <c r="M87" s="19">
        <v>1</v>
      </c>
      <c r="N87" s="19">
        <v>1</v>
      </c>
      <c r="O87" s="19">
        <v>1</v>
      </c>
      <c r="P87" s="32"/>
      <c r="Q87" s="38"/>
      <c r="U87" s="19">
        <v>1</v>
      </c>
      <c r="V87" s="19">
        <v>1</v>
      </c>
      <c r="W87" s="19">
        <v>1</v>
      </c>
      <c r="X87" s="19">
        <v>1</v>
      </c>
      <c r="Y87" s="19">
        <v>1</v>
      </c>
      <c r="Z87" s="19">
        <v>1</v>
      </c>
      <c r="AA87" s="32"/>
      <c r="AB87" s="38"/>
      <c r="AF87" s="19">
        <v>1</v>
      </c>
      <c r="AG87" s="19">
        <v>1</v>
      </c>
      <c r="AH87" s="19">
        <v>1</v>
      </c>
      <c r="AI87" s="19">
        <v>1</v>
      </c>
      <c r="AJ87" s="19">
        <v>1</v>
      </c>
      <c r="AK87" s="19">
        <v>1</v>
      </c>
      <c r="AL87" s="32"/>
      <c r="AM87" s="38"/>
      <c r="AQ87" s="19">
        <v>2.8392000000000001E-2</v>
      </c>
      <c r="AR87" s="19">
        <v>2.8381900000000002E-2</v>
      </c>
      <c r="AS87" s="19">
        <v>2.91048E-2</v>
      </c>
      <c r="AT87" s="19">
        <v>3.1253599999999999E-2</v>
      </c>
      <c r="AU87" s="19">
        <v>3.2300599999999999E-2</v>
      </c>
      <c r="AV87" s="19">
        <v>3.1556300000000002E-2</v>
      </c>
      <c r="AW87" s="32">
        <v>3.1858600000000001E-2</v>
      </c>
      <c r="BB87" s="19">
        <v>0</v>
      </c>
      <c r="BC87" s="19">
        <v>0</v>
      </c>
      <c r="BD87" s="19">
        <v>1</v>
      </c>
      <c r="BE87" s="19">
        <v>0</v>
      </c>
      <c r="BF87" s="19">
        <v>1</v>
      </c>
      <c r="BG87" s="19">
        <v>2</v>
      </c>
      <c r="BH87" s="19">
        <v>4</v>
      </c>
      <c r="BI87" s="246"/>
      <c r="BJ87" s="177"/>
      <c r="BK87" s="177"/>
      <c r="BL87" s="177"/>
      <c r="BM87" s="177">
        <v>3.6160499999999998E-2</v>
      </c>
      <c r="BN87" s="177">
        <v>3.7220099999999999E-2</v>
      </c>
      <c r="BO87" s="177">
        <v>3.4728200000000001E-2</v>
      </c>
      <c r="BP87" s="177">
        <v>3.8134300000000003E-2</v>
      </c>
      <c r="BQ87" s="177">
        <v>3.9082100000000002E-2</v>
      </c>
      <c r="BR87" s="177">
        <v>4.2062500000000003E-2</v>
      </c>
      <c r="BS87" s="238">
        <v>4.7709700000000001E-2</v>
      </c>
      <c r="BT87" s="177"/>
      <c r="BU87" s="177"/>
      <c r="BV87" s="177"/>
      <c r="BW87" s="177"/>
      <c r="BX87" s="177">
        <v>1</v>
      </c>
      <c r="BY87" s="177">
        <v>1</v>
      </c>
      <c r="BZ87" s="177">
        <v>1</v>
      </c>
      <c r="CA87" s="177">
        <v>0</v>
      </c>
      <c r="CB87" s="177">
        <v>1</v>
      </c>
      <c r="CC87" s="177">
        <v>11</v>
      </c>
      <c r="CD87" s="241">
        <v>30</v>
      </c>
    </row>
    <row r="88" spans="1:82" x14ac:dyDescent="0.2">
      <c r="A88" s="40" t="s">
        <v>131</v>
      </c>
      <c r="B88" s="40" t="s">
        <v>3987</v>
      </c>
      <c r="C88" s="235"/>
      <c r="D88" s="235"/>
      <c r="E88" s="40" t="s">
        <v>56</v>
      </c>
      <c r="F88" s="38"/>
      <c r="I88" s="19">
        <v>1</v>
      </c>
      <c r="J88" s="19">
        <v>1</v>
      </c>
      <c r="K88" s="19">
        <v>1</v>
      </c>
      <c r="L88" s="19">
        <v>1</v>
      </c>
      <c r="M88" s="19">
        <v>1</v>
      </c>
      <c r="N88" s="19">
        <v>1</v>
      </c>
      <c r="O88" s="19">
        <v>1</v>
      </c>
      <c r="P88" s="32">
        <v>1</v>
      </c>
      <c r="Q88" s="38"/>
      <c r="T88" s="19">
        <v>1</v>
      </c>
      <c r="U88" s="19">
        <v>1</v>
      </c>
      <c r="V88" s="19">
        <v>1</v>
      </c>
      <c r="W88" s="19">
        <v>1</v>
      </c>
      <c r="X88" s="19">
        <v>1</v>
      </c>
      <c r="Y88" s="19">
        <v>1</v>
      </c>
      <c r="Z88" s="19">
        <v>1</v>
      </c>
      <c r="AA88" s="32">
        <v>1</v>
      </c>
      <c r="AB88" s="38"/>
      <c r="AE88" s="19">
        <v>1</v>
      </c>
      <c r="AF88" s="19">
        <v>1</v>
      </c>
      <c r="AG88" s="19">
        <v>1</v>
      </c>
      <c r="AH88" s="19">
        <v>1</v>
      </c>
      <c r="AI88" s="19">
        <v>1</v>
      </c>
      <c r="AJ88" s="19">
        <v>1</v>
      </c>
      <c r="AK88" s="19">
        <v>1</v>
      </c>
      <c r="AL88" s="32">
        <v>1</v>
      </c>
      <c r="AM88" s="38"/>
      <c r="AP88" s="19">
        <v>2.22293E-2</v>
      </c>
      <c r="AQ88" s="19">
        <v>2.23316E-2</v>
      </c>
      <c r="AR88" s="19">
        <v>2.2107100000000001E-2</v>
      </c>
      <c r="AS88" s="19">
        <v>2.5750599999999998E-2</v>
      </c>
      <c r="AT88" s="19">
        <v>2.6382900000000001E-2</v>
      </c>
      <c r="AU88" s="19">
        <v>2.3687900000000001E-2</v>
      </c>
      <c r="AW88" s="32">
        <v>3.6343399999999998E-2</v>
      </c>
      <c r="BA88" s="19">
        <v>0</v>
      </c>
      <c r="BB88" s="19">
        <v>0</v>
      </c>
      <c r="BC88" s="19">
        <v>0</v>
      </c>
      <c r="BD88" s="19">
        <v>0</v>
      </c>
      <c r="BE88" s="19">
        <v>0</v>
      </c>
      <c r="BF88" s="19">
        <v>0</v>
      </c>
      <c r="BH88" s="19">
        <v>0</v>
      </c>
      <c r="BI88" s="246"/>
      <c r="BJ88" s="177"/>
      <c r="BK88" s="177"/>
      <c r="BL88" s="177"/>
      <c r="BM88" s="177"/>
      <c r="BN88" s="177"/>
      <c r="BO88" s="177"/>
      <c r="BP88" s="177"/>
      <c r="BQ88" s="177"/>
      <c r="BR88" s="177"/>
      <c r="BS88" s="238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241"/>
    </row>
    <row r="89" spans="1:82" x14ac:dyDescent="0.2">
      <c r="A89" s="40" t="s">
        <v>133</v>
      </c>
      <c r="B89" s="40" t="s">
        <v>3988</v>
      </c>
      <c r="C89" s="235"/>
      <c r="D89" s="235"/>
      <c r="E89" s="40" t="s">
        <v>56</v>
      </c>
      <c r="F89" s="38"/>
      <c r="P89" s="32"/>
      <c r="Q89" s="38"/>
      <c r="AA89" s="32"/>
      <c r="AB89" s="38"/>
      <c r="AL89" s="32"/>
      <c r="AM89" s="38"/>
      <c r="AW89" s="32"/>
      <c r="BI89" s="246"/>
      <c r="BJ89" s="177"/>
      <c r="BK89" s="177"/>
      <c r="BL89" s="177"/>
      <c r="BM89" s="177"/>
      <c r="BN89" s="177"/>
      <c r="BO89" s="177"/>
      <c r="BP89" s="177"/>
      <c r="BQ89" s="177"/>
      <c r="BR89" s="177"/>
      <c r="BS89" s="238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241"/>
    </row>
    <row r="90" spans="1:82" x14ac:dyDescent="0.2">
      <c r="A90" s="40" t="s">
        <v>135</v>
      </c>
      <c r="B90" s="40" t="s">
        <v>3989</v>
      </c>
      <c r="C90" s="235"/>
      <c r="D90" s="235"/>
      <c r="E90" s="40" t="s">
        <v>56</v>
      </c>
      <c r="F90" s="38">
        <v>0</v>
      </c>
      <c r="G90" s="19">
        <v>1</v>
      </c>
      <c r="H90" s="19">
        <v>0</v>
      </c>
      <c r="I90" s="19">
        <v>1</v>
      </c>
      <c r="J90" s="19">
        <v>1</v>
      </c>
      <c r="K90" s="19">
        <v>1</v>
      </c>
      <c r="L90" s="19">
        <v>1</v>
      </c>
      <c r="M90" s="19">
        <v>1</v>
      </c>
      <c r="N90" s="19">
        <v>1</v>
      </c>
      <c r="O90" s="19">
        <v>1</v>
      </c>
      <c r="P90" s="32">
        <v>1</v>
      </c>
      <c r="Q90" s="38">
        <v>1</v>
      </c>
      <c r="R90" s="19">
        <v>1</v>
      </c>
      <c r="S90" s="19">
        <v>1</v>
      </c>
      <c r="T90" s="19">
        <v>1</v>
      </c>
      <c r="U90" s="19">
        <v>1</v>
      </c>
      <c r="V90" s="19">
        <v>1</v>
      </c>
      <c r="W90" s="19">
        <v>1</v>
      </c>
      <c r="X90" s="19">
        <v>1</v>
      </c>
      <c r="Y90" s="19">
        <v>1</v>
      </c>
      <c r="Z90" s="19">
        <v>1</v>
      </c>
      <c r="AA90" s="32">
        <v>1</v>
      </c>
      <c r="AB90" s="38">
        <v>1</v>
      </c>
      <c r="AC90" s="19">
        <v>1</v>
      </c>
      <c r="AD90" s="19">
        <v>1</v>
      </c>
      <c r="AE90" s="19">
        <v>1</v>
      </c>
      <c r="AF90" s="19">
        <v>1</v>
      </c>
      <c r="AG90" s="19">
        <v>1</v>
      </c>
      <c r="AH90" s="19">
        <v>1</v>
      </c>
      <c r="AI90" s="19">
        <v>1</v>
      </c>
      <c r="AJ90" s="19">
        <v>1</v>
      </c>
      <c r="AK90" s="19">
        <v>1</v>
      </c>
      <c r="AL90" s="32">
        <v>1</v>
      </c>
      <c r="AM90" s="38">
        <v>2.7858399999999998E-2</v>
      </c>
      <c r="AN90" s="19">
        <v>2.7748200000000001E-2</v>
      </c>
      <c r="AO90" s="19">
        <v>3.1470199999999997E-2</v>
      </c>
      <c r="AP90" s="19">
        <v>3.1980500000000002E-2</v>
      </c>
      <c r="AQ90" s="19">
        <v>3.1946700000000001E-2</v>
      </c>
      <c r="AR90" s="19">
        <v>3.1763399999999997E-2</v>
      </c>
      <c r="AS90" s="19">
        <v>3.0338400000000001E-2</v>
      </c>
      <c r="AT90" s="19">
        <v>3.2325300000000001E-2</v>
      </c>
      <c r="AU90" s="19">
        <v>3.2105000000000002E-2</v>
      </c>
      <c r="AV90" s="19">
        <v>3.1194E-2</v>
      </c>
      <c r="AW90" s="32">
        <v>3.1583E-2</v>
      </c>
      <c r="AX90" s="19">
        <v>1</v>
      </c>
      <c r="AY90" s="19">
        <v>0</v>
      </c>
      <c r="AZ90" s="19">
        <v>0</v>
      </c>
      <c r="BA90" s="19">
        <v>1</v>
      </c>
      <c r="BB90" s="19">
        <v>1</v>
      </c>
      <c r="BC90" s="19">
        <v>1</v>
      </c>
      <c r="BD90" s="19">
        <v>1</v>
      </c>
      <c r="BE90" s="19">
        <v>0</v>
      </c>
      <c r="BF90" s="19">
        <v>1</v>
      </c>
      <c r="BG90" s="19">
        <v>0</v>
      </c>
      <c r="BH90" s="19">
        <v>3</v>
      </c>
      <c r="BI90" s="246">
        <v>2.7858399999999998E-2</v>
      </c>
      <c r="BJ90" s="177">
        <v>3.4135199999999997E-2</v>
      </c>
      <c r="BK90" s="177">
        <v>3.1470199999999997E-2</v>
      </c>
      <c r="BL90" s="177">
        <v>3.7755799999999999E-2</v>
      </c>
      <c r="BM90" s="177">
        <v>3.3486799999999997E-2</v>
      </c>
      <c r="BN90" s="177">
        <v>3.4712300000000001E-2</v>
      </c>
      <c r="BO90" s="177">
        <v>3.0338400000000001E-2</v>
      </c>
      <c r="BP90" s="177">
        <v>3.5266899999999997E-2</v>
      </c>
      <c r="BQ90" s="177">
        <v>3.5111299999999998E-2</v>
      </c>
      <c r="BR90" s="177">
        <v>3.4404799999999999E-2</v>
      </c>
      <c r="BS90" s="238">
        <v>3.83357E-2</v>
      </c>
      <c r="BT90" s="177">
        <v>1</v>
      </c>
      <c r="BU90" s="177">
        <v>2</v>
      </c>
      <c r="BV90" s="177">
        <v>0</v>
      </c>
      <c r="BW90" s="177">
        <v>3</v>
      </c>
      <c r="BX90" s="177">
        <v>1</v>
      </c>
      <c r="BY90" s="177">
        <v>1</v>
      </c>
      <c r="BZ90" s="177">
        <v>1</v>
      </c>
      <c r="CA90" s="177">
        <v>1</v>
      </c>
      <c r="CB90" s="177">
        <v>1</v>
      </c>
      <c r="CC90" s="177">
        <v>1</v>
      </c>
      <c r="CD90" s="241">
        <v>4</v>
      </c>
    </row>
    <row r="91" spans="1:82" x14ac:dyDescent="0.2">
      <c r="A91" s="39" t="s">
        <v>393</v>
      </c>
      <c r="B91" s="39" t="s">
        <v>3990</v>
      </c>
      <c r="C91" s="233"/>
      <c r="D91" s="233">
        <v>2014</v>
      </c>
      <c r="E91" s="39" t="s">
        <v>56</v>
      </c>
      <c r="F91" s="38"/>
      <c r="P91" s="32"/>
      <c r="Q91" s="38"/>
      <c r="AA91" s="32"/>
      <c r="AB91" s="38"/>
      <c r="AL91" s="32"/>
      <c r="AM91" s="38"/>
      <c r="AW91" s="32"/>
      <c r="BI91" s="246"/>
      <c r="BJ91" s="177"/>
      <c r="BK91" s="177"/>
      <c r="BL91" s="177"/>
      <c r="BM91" s="177"/>
      <c r="BN91" s="177"/>
      <c r="BO91" s="177"/>
      <c r="BP91" s="177"/>
      <c r="BQ91" s="177"/>
      <c r="BR91" s="177"/>
      <c r="BS91" s="238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241"/>
    </row>
    <row r="92" spans="1:82" x14ac:dyDescent="0.2">
      <c r="A92" s="39" t="s">
        <v>512</v>
      </c>
      <c r="B92" s="39" t="s">
        <v>3991</v>
      </c>
      <c r="C92" s="232">
        <v>2011</v>
      </c>
      <c r="D92" s="233"/>
      <c r="E92" s="39" t="s">
        <v>56</v>
      </c>
      <c r="F92" s="38"/>
      <c r="P92" s="32"/>
      <c r="Q92" s="38"/>
      <c r="AA92" s="32"/>
      <c r="AB92" s="38"/>
      <c r="AL92" s="32"/>
      <c r="AM92" s="38"/>
      <c r="AW92" s="32"/>
      <c r="BI92" s="246"/>
      <c r="BJ92" s="177"/>
      <c r="BK92" s="177"/>
      <c r="BL92" s="177"/>
      <c r="BM92" s="177"/>
      <c r="BN92" s="177"/>
      <c r="BO92" s="177"/>
      <c r="BP92" s="177"/>
      <c r="BQ92" s="177"/>
      <c r="BR92" s="177"/>
      <c r="BS92" s="238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241"/>
    </row>
    <row r="93" spans="1:82" x14ac:dyDescent="0.2">
      <c r="A93" s="39" t="s">
        <v>399</v>
      </c>
      <c r="B93" s="39" t="s">
        <v>3992</v>
      </c>
      <c r="C93" s="233">
        <v>2013</v>
      </c>
      <c r="D93" s="233"/>
      <c r="E93" s="39" t="s">
        <v>56</v>
      </c>
      <c r="F93" s="38"/>
      <c r="P93" s="32"/>
      <c r="Q93" s="38"/>
      <c r="AA93" s="32"/>
      <c r="AB93" s="38"/>
      <c r="AL93" s="32"/>
      <c r="AM93" s="38"/>
      <c r="AW93" s="32"/>
      <c r="BI93" s="246"/>
      <c r="BJ93" s="177"/>
      <c r="BK93" s="177"/>
      <c r="BL93" s="177"/>
      <c r="BM93" s="177"/>
      <c r="BN93" s="177"/>
      <c r="BO93" s="177"/>
      <c r="BP93" s="177"/>
      <c r="BQ93" s="177"/>
      <c r="BR93" s="177"/>
      <c r="BS93" s="238"/>
      <c r="BT93" s="177"/>
      <c r="BU93" s="177"/>
      <c r="BV93" s="177"/>
      <c r="BW93" s="177"/>
      <c r="BX93" s="177"/>
      <c r="BY93" s="177"/>
      <c r="BZ93" s="177"/>
      <c r="CA93" s="177"/>
      <c r="CB93" s="177"/>
      <c r="CC93" s="177"/>
      <c r="CD93" s="241"/>
    </row>
    <row r="94" spans="1:82" x14ac:dyDescent="0.2">
      <c r="A94" s="39" t="s">
        <v>401</v>
      </c>
      <c r="B94" s="39" t="s">
        <v>3993</v>
      </c>
      <c r="C94" s="233">
        <v>2013</v>
      </c>
      <c r="D94" s="233">
        <v>2021</v>
      </c>
      <c r="E94" s="39" t="s">
        <v>56</v>
      </c>
      <c r="F94" s="38"/>
      <c r="P94" s="32"/>
      <c r="Q94" s="38"/>
      <c r="AA94" s="32"/>
      <c r="AB94" s="38"/>
      <c r="AL94" s="32"/>
      <c r="AM94" s="38"/>
      <c r="AW94" s="32"/>
      <c r="BI94" s="246"/>
      <c r="BJ94" s="177"/>
      <c r="BK94" s="177"/>
      <c r="BL94" s="177"/>
      <c r="BM94" s="177"/>
      <c r="BN94" s="177"/>
      <c r="BO94" s="177"/>
      <c r="BP94" s="177"/>
      <c r="BQ94" s="177"/>
      <c r="BR94" s="177"/>
      <c r="BS94" s="238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241"/>
    </row>
    <row r="95" spans="1:82" x14ac:dyDescent="0.2">
      <c r="A95" s="39" t="s">
        <v>403</v>
      </c>
      <c r="B95" s="39" t="s">
        <v>3994</v>
      </c>
      <c r="C95" s="233">
        <v>2013</v>
      </c>
      <c r="D95" s="233"/>
      <c r="E95" s="39" t="s">
        <v>56</v>
      </c>
      <c r="F95" s="38"/>
      <c r="P95" s="32"/>
      <c r="Q95" s="38"/>
      <c r="AA95" s="32"/>
      <c r="AB95" s="38"/>
      <c r="AL95" s="32"/>
      <c r="AM95" s="38"/>
      <c r="AN95" s="195"/>
      <c r="AO95" s="195"/>
      <c r="AP95" s="195"/>
      <c r="AQ95" s="195"/>
      <c r="AR95" s="195"/>
      <c r="AS95" s="195"/>
      <c r="AT95" s="195"/>
      <c r="AU95" s="195"/>
      <c r="AV95" s="195"/>
      <c r="AW95" s="238"/>
      <c r="AX95" s="195"/>
      <c r="AY95" s="195"/>
      <c r="AZ95" s="195"/>
      <c r="BA95" s="195"/>
      <c r="BB95" s="195"/>
      <c r="BC95" s="195"/>
      <c r="BD95" s="195"/>
      <c r="BE95" s="195"/>
      <c r="BF95" s="195"/>
      <c r="BG95" s="195"/>
      <c r="BH95" s="195"/>
      <c r="BI95" s="246"/>
      <c r="BJ95" s="177"/>
      <c r="BK95" s="177"/>
      <c r="BL95" s="177"/>
      <c r="BM95" s="177"/>
      <c r="BN95" s="177"/>
      <c r="BO95" s="177"/>
      <c r="BP95" s="177"/>
      <c r="BQ95" s="177"/>
      <c r="BR95" s="177"/>
      <c r="BS95" s="238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241"/>
    </row>
    <row r="96" spans="1:82" x14ac:dyDescent="0.2">
      <c r="A96" s="40" t="s">
        <v>405</v>
      </c>
      <c r="B96" s="40" t="s">
        <v>406</v>
      </c>
      <c r="C96" s="235">
        <v>2013</v>
      </c>
      <c r="D96" s="235">
        <v>2021</v>
      </c>
      <c r="E96" s="40" t="s">
        <v>56</v>
      </c>
      <c r="F96" s="38"/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32">
        <v>1</v>
      </c>
      <c r="Q96" s="38"/>
      <c r="T96" s="19">
        <v>1</v>
      </c>
      <c r="U96" s="19">
        <v>1</v>
      </c>
      <c r="V96" s="19">
        <v>1</v>
      </c>
      <c r="W96" s="19">
        <v>1</v>
      </c>
      <c r="X96" s="19">
        <v>1</v>
      </c>
      <c r="Y96" s="19">
        <v>1</v>
      </c>
      <c r="Z96" s="19">
        <v>1</v>
      </c>
      <c r="AA96" s="32">
        <v>1</v>
      </c>
      <c r="AB96" s="38"/>
      <c r="AE96" s="19">
        <v>1</v>
      </c>
      <c r="AF96" s="19">
        <v>1</v>
      </c>
      <c r="AG96" s="19">
        <v>1</v>
      </c>
      <c r="AH96" s="19">
        <v>1</v>
      </c>
      <c r="AI96" s="19">
        <v>1</v>
      </c>
      <c r="AJ96" s="19">
        <v>1</v>
      </c>
      <c r="AK96" s="19">
        <v>1</v>
      </c>
      <c r="AL96" s="32">
        <v>1</v>
      </c>
      <c r="AM96" s="38"/>
      <c r="AN96" s="195"/>
      <c r="AO96" s="195"/>
      <c r="AP96" s="195">
        <v>2.5780600000000001E-2</v>
      </c>
      <c r="AQ96" s="195">
        <v>2.4981099999999999E-2</v>
      </c>
      <c r="AR96" s="195">
        <v>2.3347799999999998E-2</v>
      </c>
      <c r="AS96" s="195">
        <v>2.3148499999999999E-2</v>
      </c>
      <c r="AT96" s="195">
        <v>2.2177599999999999E-2</v>
      </c>
      <c r="AU96" s="195">
        <v>2.2951099999999999E-2</v>
      </c>
      <c r="AV96" s="195">
        <v>2.9333999999999999E-2</v>
      </c>
      <c r="AW96" s="238">
        <v>3.3473799999999998E-2</v>
      </c>
      <c r="AX96" s="195"/>
      <c r="AY96" s="195"/>
      <c r="AZ96" s="195"/>
      <c r="BA96" s="195">
        <v>0</v>
      </c>
      <c r="BB96" s="195">
        <v>0</v>
      </c>
      <c r="BC96" s="195">
        <v>0</v>
      </c>
      <c r="BD96" s="195">
        <v>0</v>
      </c>
      <c r="BE96" s="195">
        <v>0</v>
      </c>
      <c r="BF96" s="195">
        <v>0</v>
      </c>
      <c r="BG96" s="195">
        <v>0</v>
      </c>
      <c r="BH96" s="195">
        <v>6</v>
      </c>
      <c r="BI96" s="246"/>
      <c r="BJ96" s="177"/>
      <c r="BK96" s="177"/>
      <c r="BL96" s="177"/>
      <c r="BM96" s="177"/>
      <c r="BN96" s="177"/>
      <c r="BO96" s="177"/>
      <c r="BP96" s="177"/>
      <c r="BQ96" s="177"/>
      <c r="BR96" s="177"/>
      <c r="BS96" s="238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241"/>
    </row>
    <row r="97" spans="1:82" x14ac:dyDescent="0.2">
      <c r="A97" s="40" t="s">
        <v>417</v>
      </c>
      <c r="B97" s="40" t="s">
        <v>418</v>
      </c>
      <c r="C97" s="235">
        <v>2014</v>
      </c>
      <c r="D97" s="235"/>
      <c r="E97" s="40" t="s">
        <v>56</v>
      </c>
      <c r="F97" s="38"/>
      <c r="J97" s="19">
        <v>1</v>
      </c>
      <c r="K97" s="19">
        <v>1</v>
      </c>
      <c r="L97" s="19">
        <v>1</v>
      </c>
      <c r="M97" s="19">
        <v>1</v>
      </c>
      <c r="N97" s="19">
        <v>1</v>
      </c>
      <c r="O97" s="19">
        <v>1</v>
      </c>
      <c r="P97" s="32">
        <v>1</v>
      </c>
      <c r="Q97" s="38"/>
      <c r="U97" s="19">
        <v>1</v>
      </c>
      <c r="V97" s="19">
        <v>1</v>
      </c>
      <c r="W97" s="19">
        <v>1</v>
      </c>
      <c r="X97" s="19">
        <v>1</v>
      </c>
      <c r="Y97" s="19">
        <v>1</v>
      </c>
      <c r="Z97" s="19">
        <v>1</v>
      </c>
      <c r="AA97" s="32">
        <v>1</v>
      </c>
      <c r="AB97" s="38"/>
      <c r="AF97" s="19">
        <v>1</v>
      </c>
      <c r="AG97" s="19">
        <v>1</v>
      </c>
      <c r="AH97" s="19">
        <v>1</v>
      </c>
      <c r="AI97" s="19">
        <v>1</v>
      </c>
      <c r="AJ97" s="19">
        <v>1</v>
      </c>
      <c r="AK97" s="19">
        <v>1</v>
      </c>
      <c r="AL97" s="32">
        <v>1</v>
      </c>
      <c r="AM97" s="38"/>
      <c r="AN97" s="195"/>
      <c r="AO97" s="195"/>
      <c r="AP97" s="195"/>
      <c r="AQ97" s="195">
        <v>3.9840599999999997E-2</v>
      </c>
      <c r="AR97" s="195">
        <v>2.5968600000000001E-2</v>
      </c>
      <c r="AS97" s="195">
        <v>2.9411799999999998E-2</v>
      </c>
      <c r="AT97" s="195">
        <v>3.0373600000000001E-2</v>
      </c>
      <c r="AU97" s="195">
        <v>2.9001900000000001E-2</v>
      </c>
      <c r="AV97" s="195">
        <v>3.1715500000000001E-2</v>
      </c>
      <c r="AW97" s="238">
        <v>2.8407399999999999E-2</v>
      </c>
      <c r="AX97" s="195"/>
      <c r="AY97" s="195"/>
      <c r="AZ97" s="195"/>
      <c r="BA97" s="195"/>
      <c r="BB97" s="195">
        <v>0</v>
      </c>
      <c r="BC97" s="195">
        <v>1</v>
      </c>
      <c r="BD97" s="195">
        <v>0</v>
      </c>
      <c r="BE97" s="195">
        <v>1</v>
      </c>
      <c r="BF97" s="195">
        <v>2</v>
      </c>
      <c r="BG97" s="195">
        <v>4</v>
      </c>
      <c r="BH97" s="195">
        <v>6</v>
      </c>
      <c r="BI97" s="246"/>
      <c r="BJ97" s="177"/>
      <c r="BK97" s="177"/>
      <c r="BL97" s="177"/>
      <c r="BM97" s="177"/>
      <c r="BN97" s="177">
        <v>4.0837900000000003E-2</v>
      </c>
      <c r="BO97" s="177">
        <v>4.6558099999999998E-2</v>
      </c>
      <c r="BP97" s="177">
        <v>5.0287999999999999E-2</v>
      </c>
      <c r="BQ97" s="177">
        <v>5.0295199999999998E-2</v>
      </c>
      <c r="BR97" s="177">
        <v>5.8453900000000003E-2</v>
      </c>
      <c r="BS97" s="238">
        <v>4.9017999999999999E-2</v>
      </c>
      <c r="BT97" s="177"/>
      <c r="BU97" s="177"/>
      <c r="BV97" s="177"/>
      <c r="BW97" s="177"/>
      <c r="BX97" s="177"/>
      <c r="BY97" s="177">
        <v>2</v>
      </c>
      <c r="BZ97" s="177">
        <v>0</v>
      </c>
      <c r="CA97" s="177">
        <v>1</v>
      </c>
      <c r="CB97" s="177">
        <v>5</v>
      </c>
      <c r="CC97" s="177">
        <v>41</v>
      </c>
      <c r="CD97" s="241">
        <v>22</v>
      </c>
    </row>
    <row r="98" spans="1:82" x14ac:dyDescent="0.2">
      <c r="A98" s="39" t="s">
        <v>419</v>
      </c>
      <c r="B98" s="39" t="s">
        <v>3995</v>
      </c>
      <c r="C98" s="233">
        <v>2014</v>
      </c>
      <c r="D98" s="233"/>
      <c r="E98" s="39" t="s">
        <v>56</v>
      </c>
      <c r="F98" s="38"/>
      <c r="P98" s="32"/>
      <c r="Q98" s="38"/>
      <c r="AA98" s="32"/>
      <c r="AB98" s="38"/>
      <c r="AL98" s="32"/>
      <c r="AM98" s="38"/>
      <c r="AN98" s="195"/>
      <c r="AO98" s="195"/>
      <c r="AP98" s="195"/>
      <c r="AQ98" s="195"/>
      <c r="AR98" s="195"/>
      <c r="AS98" s="195"/>
      <c r="AT98" s="195"/>
      <c r="AU98" s="195"/>
      <c r="AV98" s="195"/>
      <c r="AW98" s="238"/>
      <c r="AX98" s="195"/>
      <c r="AY98" s="195"/>
      <c r="AZ98" s="195"/>
      <c r="BA98" s="195"/>
      <c r="BB98" s="195"/>
      <c r="BC98" s="195"/>
      <c r="BD98" s="195"/>
      <c r="BE98" s="195"/>
      <c r="BF98" s="195"/>
      <c r="BG98" s="195"/>
      <c r="BH98" s="195"/>
      <c r="BI98" s="246"/>
      <c r="BJ98" s="177"/>
      <c r="BK98" s="177"/>
      <c r="BL98" s="177"/>
      <c r="BM98" s="177"/>
      <c r="BN98" s="177"/>
      <c r="BO98" s="177"/>
      <c r="BP98" s="177"/>
      <c r="BQ98" s="177"/>
      <c r="BR98" s="177"/>
      <c r="BS98" s="238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241"/>
    </row>
    <row r="99" spans="1:82" x14ac:dyDescent="0.2">
      <c r="A99" s="39" t="s">
        <v>421</v>
      </c>
      <c r="B99" s="39" t="s">
        <v>4561</v>
      </c>
      <c r="C99" s="233">
        <v>2014</v>
      </c>
      <c r="D99" s="233">
        <v>2017</v>
      </c>
      <c r="E99" s="39" t="s">
        <v>56</v>
      </c>
      <c r="F99" s="38"/>
      <c r="P99" s="32"/>
      <c r="Q99" s="38"/>
      <c r="AA99" s="32"/>
      <c r="AB99" s="38"/>
      <c r="AL99" s="32"/>
      <c r="AM99" s="38"/>
      <c r="AN99" s="195"/>
      <c r="AO99" s="195"/>
      <c r="AP99" s="195"/>
      <c r="AQ99" s="195"/>
      <c r="AR99" s="195"/>
      <c r="AS99" s="195"/>
      <c r="AT99" s="195"/>
      <c r="AU99" s="195"/>
      <c r="AV99" s="195"/>
      <c r="AW99" s="238"/>
      <c r="AX99" s="195"/>
      <c r="AY99" s="195"/>
      <c r="AZ99" s="195"/>
      <c r="BA99" s="195"/>
      <c r="BB99" s="195"/>
      <c r="BC99" s="195"/>
      <c r="BD99" s="195"/>
      <c r="BE99" s="195"/>
      <c r="BF99" s="195"/>
      <c r="BG99" s="195"/>
      <c r="BH99" s="195"/>
      <c r="BI99" s="246"/>
      <c r="BJ99" s="177"/>
      <c r="BK99" s="177"/>
      <c r="BL99" s="177"/>
      <c r="BM99" s="177"/>
      <c r="BN99" s="177"/>
      <c r="BO99" s="177"/>
      <c r="BP99" s="177"/>
      <c r="BQ99" s="177"/>
      <c r="BR99" s="177"/>
      <c r="BS99" s="238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241"/>
    </row>
    <row r="100" spans="1:82" x14ac:dyDescent="0.2">
      <c r="A100" s="40" t="s">
        <v>423</v>
      </c>
      <c r="B100" s="40" t="s">
        <v>424</v>
      </c>
      <c r="C100" s="235">
        <v>2014</v>
      </c>
      <c r="D100" s="235"/>
      <c r="E100" s="40" t="s">
        <v>56</v>
      </c>
      <c r="F100" s="38"/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32">
        <v>0</v>
      </c>
      <c r="Q100" s="38"/>
      <c r="U100" s="19">
        <v>1</v>
      </c>
      <c r="V100" s="19">
        <v>1</v>
      </c>
      <c r="W100" s="19">
        <v>1</v>
      </c>
      <c r="X100" s="19">
        <v>1</v>
      </c>
      <c r="Y100" s="19">
        <v>1</v>
      </c>
      <c r="Z100" s="19">
        <v>1</v>
      </c>
      <c r="AA100" s="32">
        <v>1</v>
      </c>
      <c r="AB100" s="38"/>
      <c r="AF100" s="19">
        <v>1</v>
      </c>
      <c r="AG100" s="19">
        <v>1</v>
      </c>
      <c r="AH100" s="19">
        <v>1</v>
      </c>
      <c r="AI100" s="19">
        <v>1</v>
      </c>
      <c r="AJ100" s="19">
        <v>1</v>
      </c>
      <c r="AK100" s="19">
        <v>1</v>
      </c>
      <c r="AL100" s="32">
        <v>1</v>
      </c>
      <c r="AM100" s="38"/>
      <c r="AN100" s="195"/>
      <c r="AO100" s="195"/>
      <c r="AP100" s="195"/>
      <c r="AQ100" s="195">
        <v>2.5226999999999999E-2</v>
      </c>
      <c r="AR100" s="195">
        <v>3.6395799999999999E-2</v>
      </c>
      <c r="AS100" s="195">
        <v>2.87963E-2</v>
      </c>
      <c r="AT100" s="195">
        <v>3.5489E-2</v>
      </c>
      <c r="AU100" s="195">
        <v>3.3805399999999999E-2</v>
      </c>
      <c r="AV100" s="195">
        <v>3.4587100000000003E-2</v>
      </c>
      <c r="AW100" s="238">
        <v>3.7900999999999997E-2</v>
      </c>
      <c r="AX100" s="195"/>
      <c r="AY100" s="195"/>
      <c r="AZ100" s="195"/>
      <c r="BA100" s="195"/>
      <c r="BB100" s="195">
        <v>0</v>
      </c>
      <c r="BC100" s="195">
        <v>0</v>
      </c>
      <c r="BD100" s="195">
        <v>0</v>
      </c>
      <c r="BE100" s="195">
        <v>0</v>
      </c>
      <c r="BF100" s="195">
        <v>0</v>
      </c>
      <c r="BG100" s="195">
        <v>1</v>
      </c>
      <c r="BH100" s="195">
        <v>0</v>
      </c>
      <c r="BI100" s="246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238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241"/>
    </row>
    <row r="101" spans="1:82" x14ac:dyDescent="0.2">
      <c r="A101" s="39" t="s">
        <v>425</v>
      </c>
      <c r="B101" s="39" t="s">
        <v>3996</v>
      </c>
      <c r="C101" s="233">
        <v>2014</v>
      </c>
      <c r="D101" s="233"/>
      <c r="E101" s="39" t="s">
        <v>56</v>
      </c>
      <c r="F101" s="38"/>
      <c r="P101" s="32"/>
      <c r="Q101" s="38"/>
      <c r="AA101" s="32"/>
      <c r="AB101" s="38"/>
      <c r="AL101" s="32"/>
      <c r="AM101" s="38"/>
      <c r="AN101" s="195"/>
      <c r="AO101" s="195"/>
      <c r="AP101" s="195"/>
      <c r="AQ101" s="195"/>
      <c r="AR101" s="195"/>
      <c r="AS101" s="195"/>
      <c r="AT101" s="195"/>
      <c r="AU101" s="195"/>
      <c r="AV101" s="195"/>
      <c r="AW101" s="238"/>
      <c r="AX101" s="195"/>
      <c r="AY101" s="195"/>
      <c r="AZ101" s="195"/>
      <c r="BA101" s="195"/>
      <c r="BB101" s="195"/>
      <c r="BC101" s="195"/>
      <c r="BD101" s="195"/>
      <c r="BE101" s="195"/>
      <c r="BF101" s="195"/>
      <c r="BG101" s="195"/>
      <c r="BH101" s="195"/>
      <c r="BI101" s="246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238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241"/>
    </row>
    <row r="102" spans="1:82" x14ac:dyDescent="0.2">
      <c r="A102" s="39" t="s">
        <v>506</v>
      </c>
      <c r="B102" s="39" t="s">
        <v>4562</v>
      </c>
      <c r="C102" s="232">
        <v>2014</v>
      </c>
      <c r="D102" s="233"/>
      <c r="E102" s="39" t="s">
        <v>56</v>
      </c>
      <c r="F102" s="38"/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32">
        <v>1</v>
      </c>
      <c r="Q102" s="38"/>
      <c r="U102" s="19">
        <v>1</v>
      </c>
      <c r="V102" s="19">
        <v>1</v>
      </c>
      <c r="W102" s="19">
        <v>1</v>
      </c>
      <c r="X102" s="19">
        <v>1</v>
      </c>
      <c r="Y102" s="19">
        <v>1</v>
      </c>
      <c r="Z102" s="19">
        <v>1</v>
      </c>
      <c r="AA102" s="32">
        <v>1</v>
      </c>
      <c r="AB102" s="38"/>
      <c r="AF102" s="19">
        <v>1</v>
      </c>
      <c r="AG102" s="19">
        <v>1</v>
      </c>
      <c r="AH102" s="19">
        <v>1</v>
      </c>
      <c r="AI102" s="19">
        <v>1</v>
      </c>
      <c r="AJ102" s="19">
        <v>1</v>
      </c>
      <c r="AK102" s="19">
        <v>1</v>
      </c>
      <c r="AL102" s="32">
        <v>1</v>
      </c>
      <c r="AM102" s="38"/>
      <c r="AN102" s="195"/>
      <c r="AO102" s="195"/>
      <c r="AP102" s="195"/>
      <c r="AQ102" s="195"/>
      <c r="AR102" s="195"/>
      <c r="AS102" s="195"/>
      <c r="AT102" s="195"/>
      <c r="AU102" s="195"/>
      <c r="AV102" s="195">
        <v>2.79476E-2</v>
      </c>
      <c r="AW102" s="238">
        <v>3.2890799999999998E-2</v>
      </c>
      <c r="AX102" s="195"/>
      <c r="AY102" s="195"/>
      <c r="AZ102" s="195"/>
      <c r="BA102" s="195"/>
      <c r="BB102" s="195"/>
      <c r="BC102" s="195"/>
      <c r="BD102" s="195"/>
      <c r="BE102" s="195"/>
      <c r="BF102" s="195"/>
      <c r="BG102" s="195">
        <v>2</v>
      </c>
      <c r="BH102" s="195">
        <v>0</v>
      </c>
      <c r="BI102" s="246"/>
      <c r="BJ102" s="177"/>
      <c r="BK102" s="177"/>
      <c r="BL102" s="177"/>
      <c r="BM102" s="177"/>
      <c r="BN102" s="177"/>
      <c r="BO102" s="177"/>
      <c r="BP102" s="177"/>
      <c r="BQ102" s="177"/>
      <c r="BR102" s="177"/>
      <c r="BS102" s="238"/>
      <c r="BT102" s="177"/>
      <c r="BU102" s="177"/>
      <c r="BV102" s="177"/>
      <c r="BW102" s="177"/>
      <c r="BX102" s="177"/>
      <c r="BY102" s="177"/>
      <c r="BZ102" s="177"/>
      <c r="CA102" s="177"/>
      <c r="CB102" s="177"/>
      <c r="CC102" s="177"/>
      <c r="CD102" s="241"/>
    </row>
    <row r="103" spans="1:82" x14ac:dyDescent="0.2">
      <c r="A103" s="39" t="s">
        <v>443</v>
      </c>
      <c r="B103" s="39" t="s">
        <v>4563</v>
      </c>
      <c r="C103" s="233">
        <v>2015</v>
      </c>
      <c r="D103" s="233">
        <v>2018</v>
      </c>
      <c r="E103" s="39" t="s">
        <v>56</v>
      </c>
      <c r="F103" s="38"/>
      <c r="P103" s="32"/>
      <c r="Q103" s="38"/>
      <c r="AA103" s="32"/>
      <c r="AB103" s="38"/>
      <c r="AL103" s="32"/>
      <c r="AM103" s="38"/>
      <c r="AN103" s="195"/>
      <c r="AO103" s="195"/>
      <c r="AP103" s="195"/>
      <c r="AQ103" s="195"/>
      <c r="AR103" s="195"/>
      <c r="AS103" s="195"/>
      <c r="AT103" s="195"/>
      <c r="AU103" s="195"/>
      <c r="AV103" s="195"/>
      <c r="AW103" s="238"/>
      <c r="AX103" s="195"/>
      <c r="AY103" s="195"/>
      <c r="AZ103" s="195"/>
      <c r="BA103" s="195"/>
      <c r="BB103" s="195"/>
      <c r="BC103" s="195"/>
      <c r="BD103" s="195"/>
      <c r="BE103" s="195"/>
      <c r="BF103" s="195"/>
      <c r="BG103" s="195"/>
      <c r="BH103" s="195"/>
      <c r="BI103" s="246"/>
      <c r="BJ103" s="177"/>
      <c r="BK103" s="177"/>
      <c r="BL103" s="177"/>
      <c r="BM103" s="177"/>
      <c r="BN103" s="177"/>
      <c r="BO103" s="177"/>
      <c r="BP103" s="177"/>
      <c r="BQ103" s="177"/>
      <c r="BR103" s="177"/>
      <c r="BS103" s="238"/>
      <c r="BT103" s="177"/>
      <c r="BU103" s="177"/>
      <c r="BV103" s="177"/>
      <c r="BW103" s="177"/>
      <c r="BX103" s="177"/>
      <c r="BY103" s="177"/>
      <c r="BZ103" s="177"/>
      <c r="CA103" s="177"/>
      <c r="CB103" s="177"/>
      <c r="CC103" s="177"/>
      <c r="CD103" s="241"/>
    </row>
    <row r="104" spans="1:82" x14ac:dyDescent="0.2">
      <c r="A104" s="39" t="s">
        <v>475</v>
      </c>
      <c r="B104" s="39" t="s">
        <v>3998</v>
      </c>
      <c r="C104" s="233">
        <v>2017</v>
      </c>
      <c r="D104" s="233"/>
      <c r="E104" s="39" t="s">
        <v>56</v>
      </c>
      <c r="F104" s="38"/>
      <c r="P104" s="32"/>
      <c r="Q104" s="38"/>
      <c r="AA104" s="32"/>
      <c r="AB104" s="38"/>
      <c r="AL104" s="32"/>
      <c r="AM104" s="38"/>
      <c r="AN104" s="195"/>
      <c r="AO104" s="195"/>
      <c r="AP104" s="195"/>
      <c r="AQ104" s="195"/>
      <c r="AR104" s="195"/>
      <c r="AS104" s="195"/>
      <c r="AT104" s="195"/>
      <c r="AU104" s="195"/>
      <c r="AV104" s="195"/>
      <c r="AW104" s="238"/>
      <c r="AX104" s="195"/>
      <c r="AY104" s="195"/>
      <c r="AZ104" s="195"/>
      <c r="BA104" s="195"/>
      <c r="BB104" s="195"/>
      <c r="BC104" s="195"/>
      <c r="BD104" s="195"/>
      <c r="BE104" s="195"/>
      <c r="BF104" s="195"/>
      <c r="BG104" s="195"/>
      <c r="BH104" s="195"/>
      <c r="BI104" s="246"/>
      <c r="BJ104" s="177"/>
      <c r="BK104" s="177"/>
      <c r="BL104" s="177"/>
      <c r="BM104" s="177"/>
      <c r="BN104" s="177"/>
      <c r="BO104" s="177"/>
      <c r="BP104" s="177"/>
      <c r="BQ104" s="177"/>
      <c r="BR104" s="177"/>
      <c r="BS104" s="238"/>
      <c r="BT104" s="177"/>
      <c r="BU104" s="177"/>
      <c r="BV104" s="177"/>
      <c r="BW104" s="177"/>
      <c r="BX104" s="177"/>
      <c r="BY104" s="177"/>
      <c r="BZ104" s="177"/>
      <c r="CA104" s="177"/>
      <c r="CB104" s="177"/>
      <c r="CC104" s="177"/>
      <c r="CD104" s="241"/>
    </row>
    <row r="105" spans="1:82" x14ac:dyDescent="0.2">
      <c r="A105" s="39" t="s">
        <v>477</v>
      </c>
      <c r="B105" s="39" t="s">
        <v>3999</v>
      </c>
      <c r="C105" s="233">
        <v>2017</v>
      </c>
      <c r="D105" s="39"/>
      <c r="E105" s="39" t="s">
        <v>56</v>
      </c>
      <c r="F105" s="38"/>
      <c r="P105" s="32"/>
      <c r="Q105" s="38"/>
      <c r="AA105" s="32"/>
      <c r="AB105" s="38"/>
      <c r="AL105" s="32"/>
      <c r="AM105" s="38"/>
      <c r="AN105" s="195"/>
      <c r="AO105" s="195"/>
      <c r="AP105" s="195"/>
      <c r="AQ105" s="195"/>
      <c r="AR105" s="195"/>
      <c r="AS105" s="195"/>
      <c r="AT105" s="195"/>
      <c r="AU105" s="195"/>
      <c r="AV105" s="195"/>
      <c r="AW105" s="238"/>
      <c r="AX105" s="195"/>
      <c r="AY105" s="195"/>
      <c r="AZ105" s="195"/>
      <c r="BA105" s="195"/>
      <c r="BB105" s="195"/>
      <c r="BC105" s="195"/>
      <c r="BD105" s="195"/>
      <c r="BE105" s="195"/>
      <c r="BF105" s="195"/>
      <c r="BG105" s="195"/>
      <c r="BH105" s="195"/>
      <c r="BI105" s="246"/>
      <c r="BJ105" s="177"/>
      <c r="BK105" s="177"/>
      <c r="BL105" s="177"/>
      <c r="BM105" s="177"/>
      <c r="BN105" s="177"/>
      <c r="BO105" s="177"/>
      <c r="BP105" s="177"/>
      <c r="BQ105" s="177"/>
      <c r="BR105" s="177"/>
      <c r="BS105" s="238"/>
      <c r="BT105" s="177"/>
      <c r="BU105" s="177"/>
      <c r="BV105" s="177"/>
      <c r="BW105" s="177"/>
      <c r="BX105" s="177"/>
      <c r="BY105" s="177"/>
      <c r="BZ105" s="177"/>
      <c r="CA105" s="177"/>
      <c r="CB105" s="177"/>
      <c r="CC105" s="177"/>
      <c r="CD105" s="241"/>
    </row>
    <row r="106" spans="1:82" x14ac:dyDescent="0.2">
      <c r="A106" s="39" t="s">
        <v>504</v>
      </c>
      <c r="B106" s="39" t="s">
        <v>4000</v>
      </c>
      <c r="C106" s="232">
        <v>2017</v>
      </c>
      <c r="D106" s="233"/>
      <c r="E106" s="39" t="s">
        <v>56</v>
      </c>
      <c r="F106" s="38"/>
      <c r="P106" s="32"/>
      <c r="Q106" s="38"/>
      <c r="AA106" s="32"/>
      <c r="AB106" s="38"/>
      <c r="AL106" s="32"/>
      <c r="AM106" s="38"/>
      <c r="AN106" s="195"/>
      <c r="AO106" s="195"/>
      <c r="AP106" s="195"/>
      <c r="AQ106" s="195"/>
      <c r="AR106" s="195"/>
      <c r="AS106" s="195"/>
      <c r="AT106" s="195"/>
      <c r="AU106" s="195"/>
      <c r="AV106" s="195"/>
      <c r="AW106" s="238"/>
      <c r="AX106" s="195"/>
      <c r="AY106" s="195"/>
      <c r="AZ106" s="195"/>
      <c r="BA106" s="195"/>
      <c r="BB106" s="195"/>
      <c r="BC106" s="195"/>
      <c r="BD106" s="195"/>
      <c r="BE106" s="195"/>
      <c r="BF106" s="195"/>
      <c r="BG106" s="195"/>
      <c r="BH106" s="195"/>
      <c r="BI106" s="246"/>
      <c r="BJ106" s="177"/>
      <c r="BK106" s="177"/>
      <c r="BL106" s="177"/>
      <c r="BM106" s="177"/>
      <c r="BN106" s="177"/>
      <c r="BO106" s="177"/>
      <c r="BP106" s="177"/>
      <c r="BQ106" s="177"/>
      <c r="BR106" s="177"/>
      <c r="BS106" s="238"/>
      <c r="BT106" s="177"/>
      <c r="BU106" s="177"/>
      <c r="BV106" s="177"/>
      <c r="BW106" s="177"/>
      <c r="BX106" s="177"/>
      <c r="BY106" s="177"/>
      <c r="BZ106" s="177"/>
      <c r="CA106" s="177"/>
      <c r="CB106" s="177"/>
      <c r="CC106" s="177"/>
      <c r="CD106" s="241"/>
    </row>
    <row r="107" spans="1:82" x14ac:dyDescent="0.2">
      <c r="A107" s="39" t="s">
        <v>508</v>
      </c>
      <c r="B107" s="39" t="s">
        <v>4001</v>
      </c>
      <c r="C107" s="232">
        <v>2018</v>
      </c>
      <c r="D107" s="233"/>
      <c r="E107" s="39" t="s">
        <v>56</v>
      </c>
      <c r="F107" s="38"/>
      <c r="P107" s="32"/>
      <c r="Q107" s="38"/>
      <c r="AA107" s="32"/>
      <c r="AB107" s="38"/>
      <c r="AL107" s="32"/>
      <c r="AM107" s="38"/>
      <c r="AN107" s="195"/>
      <c r="AO107" s="195"/>
      <c r="AP107" s="195"/>
      <c r="AQ107" s="195"/>
      <c r="AR107" s="195"/>
      <c r="AS107" s="195"/>
      <c r="AT107" s="195"/>
      <c r="AU107" s="195"/>
      <c r="AV107" s="195"/>
      <c r="AW107" s="238"/>
      <c r="AX107" s="195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246"/>
      <c r="BJ107" s="177"/>
      <c r="BK107" s="177"/>
      <c r="BL107" s="177"/>
      <c r="BM107" s="177"/>
      <c r="BN107" s="177"/>
      <c r="BO107" s="177"/>
      <c r="BP107" s="177"/>
      <c r="BQ107" s="177"/>
      <c r="BR107" s="177"/>
      <c r="BS107" s="238"/>
      <c r="BT107" s="177"/>
      <c r="BU107" s="177"/>
      <c r="BV107" s="177"/>
      <c r="BW107" s="177"/>
      <c r="BX107" s="177"/>
      <c r="BY107" s="177"/>
      <c r="BZ107" s="177"/>
      <c r="CA107" s="177"/>
      <c r="CB107" s="177"/>
      <c r="CC107" s="177"/>
      <c r="CD107" s="241"/>
    </row>
    <row r="108" spans="1:82" x14ac:dyDescent="0.2">
      <c r="A108" s="39" t="s">
        <v>510</v>
      </c>
      <c r="B108" s="39" t="s">
        <v>4564</v>
      </c>
      <c r="C108" s="232">
        <v>2019</v>
      </c>
      <c r="D108" s="233"/>
      <c r="E108" s="39" t="s">
        <v>56</v>
      </c>
      <c r="F108" s="38"/>
      <c r="P108" s="32"/>
      <c r="Q108" s="38"/>
      <c r="AA108" s="32"/>
      <c r="AB108" s="38"/>
      <c r="AL108" s="32"/>
      <c r="AM108" s="38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238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246"/>
      <c r="BJ108" s="177"/>
      <c r="BK108" s="177"/>
      <c r="BL108" s="177"/>
      <c r="BM108" s="177"/>
      <c r="BN108" s="177"/>
      <c r="BO108" s="177"/>
      <c r="BP108" s="177"/>
      <c r="BQ108" s="177"/>
      <c r="BR108" s="177"/>
      <c r="BS108" s="238"/>
      <c r="BT108" s="177"/>
      <c r="BU108" s="177"/>
      <c r="BV108" s="177"/>
      <c r="BW108" s="177"/>
      <c r="BX108" s="177"/>
      <c r="BY108" s="177"/>
      <c r="BZ108" s="177"/>
      <c r="CA108" s="177"/>
      <c r="CB108" s="177"/>
      <c r="CC108" s="177"/>
      <c r="CD108" s="241"/>
    </row>
    <row r="109" spans="1:82" x14ac:dyDescent="0.2">
      <c r="A109" s="40" t="s">
        <v>528</v>
      </c>
      <c r="B109" s="40" t="s">
        <v>529</v>
      </c>
      <c r="C109" s="234">
        <v>2019</v>
      </c>
      <c r="D109" s="235"/>
      <c r="E109" s="40" t="s">
        <v>56</v>
      </c>
      <c r="F109" s="38"/>
      <c r="O109" s="19">
        <v>1</v>
      </c>
      <c r="P109" s="32">
        <v>1</v>
      </c>
      <c r="Q109" s="38"/>
      <c r="Z109" s="19">
        <v>1</v>
      </c>
      <c r="AA109" s="32">
        <v>1</v>
      </c>
      <c r="AB109" s="38"/>
      <c r="AK109" s="19">
        <v>1</v>
      </c>
      <c r="AL109" s="32">
        <v>1</v>
      </c>
      <c r="AM109" s="38"/>
      <c r="AN109" s="195"/>
      <c r="AO109" s="195"/>
      <c r="AP109" s="195"/>
      <c r="AQ109" s="195"/>
      <c r="AR109" s="195"/>
      <c r="AS109" s="195"/>
      <c r="AT109" s="195"/>
      <c r="AU109" s="195"/>
      <c r="AV109" s="195">
        <v>2.5000000000000001E-2</v>
      </c>
      <c r="AW109" s="238">
        <v>3.1259799999999997E-2</v>
      </c>
      <c r="AX109" s="195"/>
      <c r="AY109" s="195"/>
      <c r="AZ109" s="195"/>
      <c r="BA109" s="195"/>
      <c r="BB109" s="195"/>
      <c r="BC109" s="195"/>
      <c r="BD109" s="195"/>
      <c r="BE109" s="195"/>
      <c r="BF109" s="195"/>
      <c r="BG109" s="195">
        <v>0</v>
      </c>
      <c r="BH109" s="195">
        <v>1</v>
      </c>
      <c r="BI109" s="246"/>
      <c r="BJ109" s="177"/>
      <c r="BK109" s="177"/>
      <c r="BL109" s="177"/>
      <c r="BM109" s="177"/>
      <c r="BN109" s="177"/>
      <c r="BO109" s="177"/>
      <c r="BP109" s="177"/>
      <c r="BQ109" s="177"/>
      <c r="BR109" s="177">
        <v>6.4539799999999994E-2</v>
      </c>
      <c r="BS109" s="238">
        <v>4.27079E-2</v>
      </c>
      <c r="BT109" s="177"/>
      <c r="BU109" s="177"/>
      <c r="BV109" s="177"/>
      <c r="BW109" s="177"/>
      <c r="BX109" s="177"/>
      <c r="BY109" s="177"/>
      <c r="BZ109" s="177"/>
      <c r="CA109" s="177"/>
      <c r="CB109" s="177"/>
      <c r="CC109" s="177">
        <v>0</v>
      </c>
      <c r="CD109" s="241">
        <v>14</v>
      </c>
    </row>
    <row r="110" spans="1:82" x14ac:dyDescent="0.2">
      <c r="A110" s="39" t="s">
        <v>548</v>
      </c>
      <c r="B110" s="39" t="s">
        <v>4002</v>
      </c>
      <c r="C110" s="232">
        <v>2020</v>
      </c>
      <c r="D110" s="233"/>
      <c r="E110" s="39" t="s">
        <v>56</v>
      </c>
      <c r="F110" s="38"/>
      <c r="P110" s="32"/>
      <c r="Q110" s="38"/>
      <c r="AA110" s="32"/>
      <c r="AB110" s="38"/>
      <c r="AL110" s="32"/>
      <c r="AM110" s="38"/>
      <c r="AW110" s="32"/>
      <c r="BI110" s="246"/>
      <c r="BJ110" s="177"/>
      <c r="BK110" s="177"/>
      <c r="BL110" s="177"/>
      <c r="BM110" s="177"/>
      <c r="BN110" s="177"/>
      <c r="BO110" s="177"/>
      <c r="BP110" s="177"/>
      <c r="BQ110" s="177"/>
      <c r="BR110" s="177"/>
      <c r="BS110" s="238"/>
      <c r="BT110" s="177"/>
      <c r="BU110" s="177"/>
      <c r="BV110" s="177"/>
      <c r="BW110" s="177"/>
      <c r="BX110" s="177"/>
      <c r="BY110" s="177"/>
      <c r="BZ110" s="177"/>
      <c r="CA110" s="177"/>
      <c r="CB110" s="177"/>
      <c r="CC110" s="177"/>
      <c r="CD110" s="241"/>
    </row>
    <row r="111" spans="1:82" x14ac:dyDescent="0.2">
      <c r="A111" s="39" t="s">
        <v>546</v>
      </c>
      <c r="B111" s="39" t="s">
        <v>4003</v>
      </c>
      <c r="C111" s="232">
        <v>2020</v>
      </c>
      <c r="D111" s="233"/>
      <c r="E111" s="39" t="s">
        <v>56</v>
      </c>
      <c r="F111" s="38"/>
      <c r="P111" s="32"/>
      <c r="Q111" s="38"/>
      <c r="AA111" s="32"/>
      <c r="AB111" s="38"/>
      <c r="AL111" s="32"/>
      <c r="AM111" s="38"/>
      <c r="AW111" s="32"/>
      <c r="BI111" s="246"/>
      <c r="BJ111" s="177"/>
      <c r="BK111" s="177"/>
      <c r="BL111" s="177"/>
      <c r="BM111" s="177"/>
      <c r="BN111" s="177"/>
      <c r="BO111" s="177"/>
      <c r="BP111" s="177"/>
      <c r="BQ111" s="177"/>
      <c r="BR111" s="177"/>
      <c r="BS111" s="238"/>
      <c r="BT111" s="177"/>
      <c r="BU111" s="177"/>
      <c r="BV111" s="177"/>
      <c r="BW111" s="177"/>
      <c r="BX111" s="177"/>
      <c r="BY111" s="177"/>
      <c r="BZ111" s="177"/>
      <c r="CA111" s="177"/>
      <c r="CB111" s="177"/>
      <c r="CC111" s="177"/>
      <c r="CD111" s="241"/>
    </row>
    <row r="112" spans="1:82" x14ac:dyDescent="0.2">
      <c r="A112" s="39" t="s">
        <v>550</v>
      </c>
      <c r="B112" s="39" t="s">
        <v>4565</v>
      </c>
      <c r="C112" s="232"/>
      <c r="D112" s="233"/>
      <c r="E112" s="39" t="s">
        <v>56</v>
      </c>
      <c r="F112" s="38"/>
      <c r="P112" s="32"/>
      <c r="Q112" s="38"/>
      <c r="AA112" s="32"/>
      <c r="AB112" s="38"/>
      <c r="AL112" s="32"/>
      <c r="AM112" s="38"/>
      <c r="AW112" s="32"/>
      <c r="BI112" s="246"/>
      <c r="BJ112" s="177"/>
      <c r="BK112" s="177"/>
      <c r="BL112" s="177"/>
      <c r="BM112" s="177"/>
      <c r="BN112" s="177"/>
      <c r="BO112" s="177"/>
      <c r="BP112" s="177"/>
      <c r="BQ112" s="177"/>
      <c r="BR112" s="177"/>
      <c r="BS112" s="238"/>
      <c r="BT112" s="177"/>
      <c r="BU112" s="177"/>
      <c r="BV112" s="177"/>
      <c r="BW112" s="177"/>
      <c r="BX112" s="177"/>
      <c r="BY112" s="177"/>
      <c r="BZ112" s="177"/>
      <c r="CA112" s="177"/>
      <c r="CB112" s="177"/>
      <c r="CC112" s="177"/>
      <c r="CD112" s="241"/>
    </row>
    <row r="113" spans="1:82" x14ac:dyDescent="0.2">
      <c r="A113" s="39" t="s">
        <v>479</v>
      </c>
      <c r="B113" s="39" t="s">
        <v>4566</v>
      </c>
      <c r="C113" s="232"/>
      <c r="D113" s="233">
        <v>2013</v>
      </c>
      <c r="E113" s="39" t="s">
        <v>56</v>
      </c>
      <c r="F113" s="38"/>
      <c r="P113" s="32"/>
      <c r="Q113" s="38"/>
      <c r="AA113" s="32"/>
      <c r="AB113" s="38"/>
      <c r="AL113" s="32"/>
      <c r="AM113" s="38"/>
      <c r="AW113" s="32"/>
      <c r="BI113" s="246"/>
      <c r="BJ113" s="177"/>
      <c r="BK113" s="177"/>
      <c r="BL113" s="177"/>
      <c r="BM113" s="177"/>
      <c r="BN113" s="177"/>
      <c r="BO113" s="177"/>
      <c r="BP113" s="177"/>
      <c r="BQ113" s="177"/>
      <c r="BR113" s="177"/>
      <c r="BS113" s="238"/>
      <c r="BT113" s="177"/>
      <c r="BU113" s="177"/>
      <c r="BV113" s="177"/>
      <c r="BW113" s="177"/>
      <c r="BX113" s="177"/>
      <c r="BY113" s="177"/>
      <c r="BZ113" s="177"/>
      <c r="CA113" s="177"/>
      <c r="CB113" s="177"/>
      <c r="CC113" s="177"/>
      <c r="CD113" s="241"/>
    </row>
    <row r="114" spans="1:82" x14ac:dyDescent="0.2">
      <c r="A114" s="42" t="s">
        <v>395</v>
      </c>
      <c r="B114" s="39" t="s">
        <v>4567</v>
      </c>
      <c r="C114" s="232">
        <v>2010</v>
      </c>
      <c r="D114" s="233">
        <v>2013</v>
      </c>
      <c r="E114" s="39" t="s">
        <v>56</v>
      </c>
      <c r="F114" s="38"/>
      <c r="P114" s="32"/>
      <c r="Q114" s="38"/>
      <c r="AA114" s="32"/>
      <c r="AB114" s="38"/>
      <c r="AL114" s="32"/>
      <c r="AM114" s="38"/>
      <c r="AW114" s="32"/>
      <c r="BI114" s="246"/>
      <c r="BJ114" s="177"/>
      <c r="BK114" s="177"/>
      <c r="BL114" s="177"/>
      <c r="BM114" s="177"/>
      <c r="BN114" s="177"/>
      <c r="BO114" s="177"/>
      <c r="BP114" s="177"/>
      <c r="BQ114" s="177"/>
      <c r="BR114" s="177"/>
      <c r="BS114" s="238"/>
      <c r="BT114" s="177"/>
      <c r="BU114" s="177"/>
      <c r="BV114" s="177"/>
      <c r="BW114" s="177"/>
      <c r="BX114" s="177"/>
      <c r="BY114" s="177"/>
      <c r="BZ114" s="177"/>
      <c r="CA114" s="177"/>
      <c r="CB114" s="177"/>
      <c r="CC114" s="177"/>
      <c r="CD114" s="241"/>
    </row>
    <row r="115" spans="1:82" x14ac:dyDescent="0.2">
      <c r="A115" s="40" t="s">
        <v>293</v>
      </c>
      <c r="B115" s="40" t="s">
        <v>294</v>
      </c>
      <c r="C115" s="234">
        <v>2010</v>
      </c>
      <c r="D115" s="235">
        <v>2013</v>
      </c>
      <c r="E115" s="40" t="s">
        <v>3531</v>
      </c>
      <c r="F115" s="38">
        <v>0</v>
      </c>
      <c r="G115" s="19">
        <v>0</v>
      </c>
      <c r="H115" s="19">
        <v>0</v>
      </c>
      <c r="P115" s="32"/>
      <c r="Q115" s="38">
        <v>1</v>
      </c>
      <c r="R115" s="19">
        <v>1</v>
      </c>
      <c r="S115" s="19">
        <v>1</v>
      </c>
      <c r="AA115" s="32"/>
      <c r="AB115" s="38">
        <v>0</v>
      </c>
      <c r="AC115" s="19">
        <v>1</v>
      </c>
      <c r="AD115" s="19">
        <v>1</v>
      </c>
      <c r="AL115" s="32"/>
      <c r="AM115" s="38">
        <v>2.89582E-2</v>
      </c>
      <c r="AN115" s="19">
        <v>2.7767199999999999E-2</v>
      </c>
      <c r="AO115" s="19">
        <v>2.4917399999999999E-2</v>
      </c>
      <c r="AW115" s="32"/>
      <c r="AX115" s="19">
        <v>0</v>
      </c>
      <c r="AY115" s="19">
        <v>0</v>
      </c>
      <c r="AZ115" s="19">
        <v>0</v>
      </c>
      <c r="BI115" s="246"/>
      <c r="BJ115" s="177"/>
      <c r="BK115" s="177"/>
      <c r="BL115" s="177"/>
      <c r="BM115" s="177"/>
      <c r="BN115" s="177"/>
      <c r="BO115" s="177"/>
      <c r="BP115" s="177"/>
      <c r="BQ115" s="177"/>
      <c r="BR115" s="177"/>
      <c r="BS115" s="238"/>
      <c r="BT115" s="177"/>
      <c r="BU115" s="177"/>
      <c r="BV115" s="177"/>
      <c r="BW115" s="177"/>
      <c r="BX115" s="177"/>
      <c r="BY115" s="177"/>
      <c r="BZ115" s="177"/>
      <c r="CA115" s="177"/>
      <c r="CB115" s="177"/>
      <c r="CC115" s="177"/>
      <c r="CD115" s="241"/>
    </row>
    <row r="116" spans="1:82" x14ac:dyDescent="0.2">
      <c r="A116" s="40" t="s">
        <v>339</v>
      </c>
      <c r="B116" s="40" t="s">
        <v>340</v>
      </c>
      <c r="C116" s="234">
        <v>2010</v>
      </c>
      <c r="D116" s="235">
        <v>2014</v>
      </c>
      <c r="E116" s="40" t="s">
        <v>56</v>
      </c>
      <c r="F116" s="38">
        <v>0</v>
      </c>
      <c r="G116" s="19">
        <v>0</v>
      </c>
      <c r="H116" s="19">
        <v>0</v>
      </c>
      <c r="P116" s="32"/>
      <c r="Q116" s="38">
        <v>1</v>
      </c>
      <c r="R116" s="19">
        <v>1</v>
      </c>
      <c r="S116" s="19">
        <v>1</v>
      </c>
      <c r="AA116" s="32"/>
      <c r="AB116" s="38">
        <v>1</v>
      </c>
      <c r="AC116" s="19">
        <v>1</v>
      </c>
      <c r="AD116" s="19">
        <v>1</v>
      </c>
      <c r="AL116" s="32"/>
      <c r="AM116" s="38">
        <v>3.0921299999999999E-2</v>
      </c>
      <c r="AN116" s="19">
        <v>2.7245399999999999E-2</v>
      </c>
      <c r="AO116" s="19">
        <v>2.6162399999999999E-2</v>
      </c>
      <c r="AW116" s="32"/>
      <c r="AX116" s="19">
        <v>0</v>
      </c>
      <c r="AY116" s="19">
        <v>0</v>
      </c>
      <c r="AZ116" s="19">
        <v>0</v>
      </c>
      <c r="BI116" s="246"/>
      <c r="BJ116" s="177"/>
      <c r="BK116" s="177"/>
      <c r="BL116" s="177"/>
      <c r="BM116" s="177"/>
      <c r="BN116" s="177"/>
      <c r="BO116" s="177"/>
      <c r="BP116" s="177"/>
      <c r="BQ116" s="177"/>
      <c r="BR116" s="177"/>
      <c r="BS116" s="238"/>
      <c r="BT116" s="177"/>
      <c r="BU116" s="177"/>
      <c r="BV116" s="177"/>
      <c r="BW116" s="177"/>
      <c r="BX116" s="177"/>
      <c r="BY116" s="177"/>
      <c r="BZ116" s="177"/>
      <c r="CA116" s="177"/>
      <c r="CB116" s="177"/>
      <c r="CC116" s="177"/>
      <c r="CD116" s="241"/>
    </row>
    <row r="117" spans="1:82" x14ac:dyDescent="0.2">
      <c r="A117" s="39" t="s">
        <v>323</v>
      </c>
      <c r="B117" s="39" t="s">
        <v>4568</v>
      </c>
      <c r="C117" s="232">
        <v>2010</v>
      </c>
      <c r="D117" s="233">
        <v>2013</v>
      </c>
      <c r="E117" s="39" t="s">
        <v>3531</v>
      </c>
      <c r="F117" s="38"/>
      <c r="P117" s="32"/>
      <c r="Q117" s="38"/>
      <c r="AA117" s="32"/>
      <c r="AB117" s="38"/>
      <c r="AL117" s="32"/>
      <c r="AM117" s="38"/>
      <c r="AW117" s="32"/>
      <c r="BI117" s="246"/>
      <c r="BJ117" s="177"/>
      <c r="BK117" s="177"/>
      <c r="BL117" s="177"/>
      <c r="BM117" s="177"/>
      <c r="BN117" s="177"/>
      <c r="BO117" s="177"/>
      <c r="BP117" s="177"/>
      <c r="BQ117" s="177"/>
      <c r="BR117" s="177"/>
      <c r="BS117" s="238"/>
      <c r="BT117" s="177"/>
      <c r="BU117" s="177"/>
      <c r="BV117" s="177"/>
      <c r="BW117" s="177"/>
      <c r="BX117" s="177"/>
      <c r="BY117" s="177"/>
      <c r="BZ117" s="177"/>
      <c r="CA117" s="177"/>
      <c r="CB117" s="177"/>
      <c r="CC117" s="177"/>
      <c r="CD117" s="241"/>
    </row>
    <row r="118" spans="1:82" x14ac:dyDescent="0.2">
      <c r="A118" s="39" t="s">
        <v>313</v>
      </c>
      <c r="B118" s="39" t="s">
        <v>4569</v>
      </c>
      <c r="C118" s="233"/>
      <c r="D118" s="233"/>
      <c r="E118" s="39" t="s">
        <v>3531</v>
      </c>
      <c r="F118" s="38"/>
      <c r="P118" s="32"/>
      <c r="Q118" s="38"/>
      <c r="AA118" s="32"/>
      <c r="AB118" s="38"/>
      <c r="AL118" s="32"/>
      <c r="AM118" s="38"/>
      <c r="AW118" s="32"/>
      <c r="BI118" s="246"/>
      <c r="BJ118" s="177"/>
      <c r="BK118" s="177"/>
      <c r="BL118" s="177"/>
      <c r="BM118" s="177"/>
      <c r="BN118" s="177"/>
      <c r="BO118" s="177"/>
      <c r="BP118" s="177"/>
      <c r="BQ118" s="177"/>
      <c r="BR118" s="177"/>
      <c r="BS118" s="238"/>
      <c r="BT118" s="177"/>
      <c r="BU118" s="177"/>
      <c r="BV118" s="177"/>
      <c r="BW118" s="177"/>
      <c r="BX118" s="177"/>
      <c r="BY118" s="177"/>
      <c r="BZ118" s="177"/>
      <c r="CA118" s="177"/>
      <c r="CB118" s="177"/>
      <c r="CC118" s="177"/>
      <c r="CD118" s="241"/>
    </row>
    <row r="119" spans="1:82" x14ac:dyDescent="0.2">
      <c r="A119" s="40" t="s">
        <v>137</v>
      </c>
      <c r="B119" s="40" t="s">
        <v>138</v>
      </c>
      <c r="C119" s="234"/>
      <c r="D119" s="235"/>
      <c r="E119" s="40" t="s">
        <v>139</v>
      </c>
      <c r="F119" s="38">
        <v>1</v>
      </c>
      <c r="G119" s="19">
        <v>1</v>
      </c>
      <c r="H119" s="19">
        <v>1</v>
      </c>
      <c r="I119" s="19">
        <v>1</v>
      </c>
      <c r="J119" s="19">
        <v>1</v>
      </c>
      <c r="K119" s="19">
        <v>1</v>
      </c>
      <c r="L119" s="19">
        <v>1</v>
      </c>
      <c r="M119" s="19">
        <v>1</v>
      </c>
      <c r="N119" s="19">
        <v>1</v>
      </c>
      <c r="O119" s="19">
        <v>1</v>
      </c>
      <c r="P119" s="32">
        <v>1</v>
      </c>
      <c r="Q119" s="38">
        <v>1</v>
      </c>
      <c r="R119" s="19">
        <v>1</v>
      </c>
      <c r="S119" s="19">
        <v>1</v>
      </c>
      <c r="T119" s="19">
        <v>1</v>
      </c>
      <c r="U119" s="19">
        <v>1</v>
      </c>
      <c r="V119" s="19">
        <v>1</v>
      </c>
      <c r="W119" s="19">
        <v>1</v>
      </c>
      <c r="X119" s="19">
        <v>1</v>
      </c>
      <c r="Y119" s="19">
        <v>1</v>
      </c>
      <c r="Z119" s="19">
        <v>1</v>
      </c>
      <c r="AA119" s="32">
        <v>1</v>
      </c>
      <c r="AB119" s="38">
        <v>1</v>
      </c>
      <c r="AC119" s="19">
        <v>1</v>
      </c>
      <c r="AD119" s="19">
        <v>1</v>
      </c>
      <c r="AE119" s="19">
        <v>1</v>
      </c>
      <c r="AF119" s="19">
        <v>1</v>
      </c>
      <c r="AG119" s="19">
        <v>1</v>
      </c>
      <c r="AH119" s="19">
        <v>1</v>
      </c>
      <c r="AI119" s="19">
        <v>1</v>
      </c>
      <c r="AJ119" s="19">
        <v>1</v>
      </c>
      <c r="AK119" s="19">
        <v>1</v>
      </c>
      <c r="AL119" s="32">
        <v>1</v>
      </c>
      <c r="AM119" s="239">
        <v>3.01991E-2</v>
      </c>
      <c r="AN119" s="195">
        <v>2.1235199999999999E-2</v>
      </c>
      <c r="AO119" s="195">
        <v>3.1062900000000001E-2</v>
      </c>
      <c r="AP119" s="195">
        <v>3.3010600000000001E-2</v>
      </c>
      <c r="AQ119" s="195">
        <v>3.4864300000000001E-2</v>
      </c>
      <c r="AR119" s="195">
        <v>3.4115600000000003E-2</v>
      </c>
      <c r="AS119" s="195">
        <v>3.3086900000000002E-2</v>
      </c>
      <c r="AT119" s="195">
        <v>3.6130700000000002E-2</v>
      </c>
      <c r="AU119" s="195">
        <v>3.7550699999999999E-2</v>
      </c>
      <c r="AV119" s="195">
        <v>3.9435699999999997E-2</v>
      </c>
      <c r="AW119" s="238">
        <v>4.1578299999999999E-2</v>
      </c>
      <c r="AX119" s="195">
        <v>1</v>
      </c>
      <c r="AY119" s="195">
        <v>0</v>
      </c>
      <c r="AZ119" s="195">
        <v>0</v>
      </c>
      <c r="BA119" s="195">
        <v>1</v>
      </c>
      <c r="BB119" s="195">
        <v>1</v>
      </c>
      <c r="BC119" s="195">
        <v>8</v>
      </c>
      <c r="BD119" s="195">
        <v>2</v>
      </c>
      <c r="BE119" s="195">
        <v>16</v>
      </c>
      <c r="BF119" s="195">
        <v>13</v>
      </c>
      <c r="BG119" s="195">
        <v>41</v>
      </c>
      <c r="BH119" s="195">
        <v>65</v>
      </c>
      <c r="BI119" s="246">
        <v>3.3279400000000001E-2</v>
      </c>
      <c r="BJ119" s="177">
        <v>3.1324499999999998E-2</v>
      </c>
      <c r="BK119" s="177">
        <v>3.8160199999999998E-2</v>
      </c>
      <c r="BL119" s="177">
        <v>3.78251E-2</v>
      </c>
      <c r="BM119" s="177">
        <v>3.9067999999999999E-2</v>
      </c>
      <c r="BN119" s="177">
        <v>3.4115600000000003E-2</v>
      </c>
      <c r="BO119" s="177">
        <v>3.3086900000000002E-2</v>
      </c>
      <c r="BP119" s="177">
        <v>3.6130700000000002E-2</v>
      </c>
      <c r="BQ119" s="177">
        <v>3.7550699999999999E-2</v>
      </c>
      <c r="BR119" s="177">
        <v>3.9435699999999997E-2</v>
      </c>
      <c r="BS119" s="238">
        <v>4.1578299999999999E-2</v>
      </c>
      <c r="BT119" s="177">
        <v>1</v>
      </c>
      <c r="BU119" s="177">
        <v>3</v>
      </c>
      <c r="BV119" s="177">
        <v>8</v>
      </c>
      <c r="BW119" s="177">
        <v>9</v>
      </c>
      <c r="BX119" s="177">
        <v>3</v>
      </c>
      <c r="BY119" s="177">
        <v>8</v>
      </c>
      <c r="BZ119" s="177">
        <v>2</v>
      </c>
      <c r="CA119" s="177">
        <v>16</v>
      </c>
      <c r="CB119" s="177">
        <v>13</v>
      </c>
      <c r="CC119" s="177">
        <v>41</v>
      </c>
      <c r="CD119" s="241">
        <v>65</v>
      </c>
    </row>
    <row r="120" spans="1:82" x14ac:dyDescent="0.2">
      <c r="A120" s="40" t="s">
        <v>140</v>
      </c>
      <c r="B120" s="40" t="s">
        <v>141</v>
      </c>
      <c r="C120" s="234"/>
      <c r="D120" s="235"/>
      <c r="E120" s="40" t="s">
        <v>139</v>
      </c>
      <c r="F120" s="38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32">
        <v>0</v>
      </c>
      <c r="Q120" s="38">
        <v>1</v>
      </c>
      <c r="R120" s="19">
        <v>1</v>
      </c>
      <c r="S120" s="19">
        <v>1</v>
      </c>
      <c r="T120" s="19">
        <v>1</v>
      </c>
      <c r="U120" s="19">
        <v>1</v>
      </c>
      <c r="V120" s="19">
        <v>1</v>
      </c>
      <c r="W120" s="19">
        <v>1</v>
      </c>
      <c r="X120" s="19">
        <v>1</v>
      </c>
      <c r="Y120" s="19">
        <v>1</v>
      </c>
      <c r="Z120" s="19">
        <v>1</v>
      </c>
      <c r="AA120" s="32">
        <v>1</v>
      </c>
      <c r="AB120" s="38">
        <v>1</v>
      </c>
      <c r="AC120" s="19">
        <v>1</v>
      </c>
      <c r="AD120" s="19">
        <v>1</v>
      </c>
      <c r="AE120" s="19">
        <v>1</v>
      </c>
      <c r="AF120" s="19">
        <v>1</v>
      </c>
      <c r="AG120" s="19">
        <v>1</v>
      </c>
      <c r="AH120" s="19">
        <v>1</v>
      </c>
      <c r="AI120" s="19">
        <v>1</v>
      </c>
      <c r="AJ120" s="19">
        <v>1</v>
      </c>
      <c r="AK120" s="19">
        <v>1</v>
      </c>
      <c r="AL120" s="32">
        <v>1</v>
      </c>
      <c r="AM120" s="239">
        <v>4.92005E-4</v>
      </c>
      <c r="AN120" s="195"/>
      <c r="AO120" s="195"/>
      <c r="AP120" s="195">
        <v>3.8604199999999998E-2</v>
      </c>
      <c r="AQ120" s="195">
        <v>3.8281999999999997E-2</v>
      </c>
      <c r="AR120" s="195">
        <v>3.62076E-2</v>
      </c>
      <c r="AS120" s="195">
        <v>3.48464E-2</v>
      </c>
      <c r="AT120" s="195">
        <v>3.1302299999999998E-2</v>
      </c>
      <c r="AU120" s="195">
        <v>3.7126199999999998E-2</v>
      </c>
      <c r="AV120" s="195">
        <v>3.4331300000000002E-2</v>
      </c>
      <c r="AW120" s="238">
        <v>3.1171000000000001E-2</v>
      </c>
      <c r="AX120" s="195">
        <v>0</v>
      </c>
      <c r="AY120" s="195">
        <v>0</v>
      </c>
      <c r="AZ120" s="195">
        <v>0</v>
      </c>
      <c r="BA120" s="195">
        <v>0</v>
      </c>
      <c r="BB120" s="195">
        <v>0</v>
      </c>
      <c r="BC120" s="195">
        <v>0</v>
      </c>
      <c r="BD120" s="195">
        <v>0</v>
      </c>
      <c r="BE120" s="195">
        <v>0</v>
      </c>
      <c r="BF120" s="195">
        <v>0</v>
      </c>
      <c r="BG120" s="195">
        <v>0</v>
      </c>
      <c r="BH120" s="195">
        <v>0</v>
      </c>
      <c r="BI120" s="246"/>
      <c r="BJ120" s="177"/>
      <c r="BK120" s="177"/>
      <c r="BL120" s="177"/>
      <c r="BM120" s="177"/>
      <c r="BN120" s="177"/>
      <c r="BO120" s="177"/>
      <c r="BP120" s="177"/>
      <c r="BQ120" s="177"/>
      <c r="BR120" s="177"/>
      <c r="BS120" s="238"/>
      <c r="BT120" s="177"/>
      <c r="BU120" s="177"/>
      <c r="BV120" s="177"/>
      <c r="BW120" s="177"/>
      <c r="BX120" s="177"/>
      <c r="BY120" s="177"/>
      <c r="BZ120" s="177"/>
      <c r="CA120" s="177"/>
      <c r="CB120" s="177"/>
      <c r="CC120" s="177"/>
      <c r="CD120" s="241"/>
    </row>
    <row r="121" spans="1:82" x14ac:dyDescent="0.2">
      <c r="A121" s="40" t="s">
        <v>152</v>
      </c>
      <c r="B121" s="40" t="s">
        <v>4004</v>
      </c>
      <c r="C121" s="234" t="s">
        <v>4005</v>
      </c>
      <c r="D121" s="235"/>
      <c r="E121" s="40" t="s">
        <v>139</v>
      </c>
      <c r="F121" s="38"/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32">
        <v>1</v>
      </c>
      <c r="Q121" s="38"/>
      <c r="V121" s="19">
        <v>0</v>
      </c>
      <c r="W121" s="19">
        <v>1</v>
      </c>
      <c r="X121" s="19">
        <v>0</v>
      </c>
      <c r="Y121" s="19">
        <v>0</v>
      </c>
      <c r="Z121" s="19">
        <v>1</v>
      </c>
      <c r="AA121" s="32">
        <v>1</v>
      </c>
      <c r="AB121" s="38"/>
      <c r="AG121" s="19">
        <v>1</v>
      </c>
      <c r="AH121" s="19">
        <v>0</v>
      </c>
      <c r="AI121" s="19">
        <v>1</v>
      </c>
      <c r="AJ121" s="19">
        <v>0</v>
      </c>
      <c r="AK121" s="19">
        <v>1</v>
      </c>
      <c r="AL121" s="32">
        <v>1</v>
      </c>
      <c r="AM121" s="239"/>
      <c r="AN121" s="195"/>
      <c r="AO121" s="195"/>
      <c r="AP121" s="195"/>
      <c r="AQ121" s="195"/>
      <c r="AR121" s="195">
        <v>3.9594999999999998E-2</v>
      </c>
      <c r="AS121" s="195">
        <v>3.7467E-2</v>
      </c>
      <c r="AT121" s="195">
        <v>2.98848E-2</v>
      </c>
      <c r="AU121" s="195">
        <v>3.1918799999999997E-2</v>
      </c>
      <c r="AV121" s="195">
        <v>3.2621999999999998E-2</v>
      </c>
      <c r="AW121" s="195">
        <v>3.7658799999999999E-2</v>
      </c>
      <c r="AX121" s="195"/>
      <c r="AY121" s="195"/>
      <c r="AZ121" s="195"/>
      <c r="BA121" s="195"/>
      <c r="BB121" s="195"/>
      <c r="BC121" s="195">
        <v>1</v>
      </c>
      <c r="BD121" s="195">
        <v>0</v>
      </c>
      <c r="BE121" s="195">
        <v>0</v>
      </c>
      <c r="BF121" s="195">
        <v>0</v>
      </c>
      <c r="BG121" s="195">
        <v>0</v>
      </c>
      <c r="BH121" s="195">
        <v>1</v>
      </c>
      <c r="BI121" s="246"/>
      <c r="BJ121" s="177"/>
      <c r="BK121" s="177"/>
      <c r="BL121" s="177"/>
      <c r="BM121" s="177"/>
      <c r="BN121" s="177"/>
      <c r="BO121" s="177"/>
      <c r="BP121" s="177"/>
      <c r="BQ121" s="177"/>
      <c r="BR121" s="177"/>
      <c r="BS121" s="238"/>
      <c r="BT121" s="177"/>
      <c r="BU121" s="177"/>
      <c r="BV121" s="177"/>
      <c r="BW121" s="177"/>
      <c r="BX121" s="177"/>
      <c r="BY121" s="177"/>
      <c r="BZ121" s="177"/>
      <c r="CA121" s="177"/>
      <c r="CB121" s="177"/>
      <c r="CC121" s="177"/>
      <c r="CD121" s="241"/>
    </row>
    <row r="122" spans="1:82" x14ac:dyDescent="0.2">
      <c r="A122" s="40" t="s">
        <v>144</v>
      </c>
      <c r="B122" s="40" t="s">
        <v>145</v>
      </c>
      <c r="C122" s="234"/>
      <c r="D122" s="235"/>
      <c r="E122" s="40" t="s">
        <v>139</v>
      </c>
      <c r="F122" s="38">
        <v>1</v>
      </c>
      <c r="G122" s="19">
        <v>1</v>
      </c>
      <c r="H122" s="19">
        <v>1</v>
      </c>
      <c r="I122" s="19">
        <v>1</v>
      </c>
      <c r="J122" s="19">
        <v>1</v>
      </c>
      <c r="K122" s="19">
        <v>1</v>
      </c>
      <c r="L122" s="19">
        <v>1</v>
      </c>
      <c r="M122" s="19">
        <v>1</v>
      </c>
      <c r="N122" s="19">
        <v>1</v>
      </c>
      <c r="O122" s="19">
        <v>1</v>
      </c>
      <c r="P122" s="32">
        <v>1</v>
      </c>
      <c r="Q122" s="38">
        <v>1</v>
      </c>
      <c r="R122" s="19">
        <v>1</v>
      </c>
      <c r="S122" s="19">
        <v>1</v>
      </c>
      <c r="T122" s="19">
        <v>1</v>
      </c>
      <c r="U122" s="19">
        <v>1</v>
      </c>
      <c r="V122" s="19">
        <v>1</v>
      </c>
      <c r="W122" s="19">
        <v>1</v>
      </c>
      <c r="X122" s="19">
        <v>1</v>
      </c>
      <c r="Y122" s="19">
        <v>1</v>
      </c>
      <c r="Z122" s="19">
        <v>1</v>
      </c>
      <c r="AA122" s="32">
        <v>1</v>
      </c>
      <c r="AB122" s="38">
        <v>1</v>
      </c>
      <c r="AC122" s="19">
        <v>1</v>
      </c>
      <c r="AD122" s="19">
        <v>1</v>
      </c>
      <c r="AE122" s="19">
        <v>1</v>
      </c>
      <c r="AF122" s="19">
        <v>1</v>
      </c>
      <c r="AG122" s="19">
        <v>1</v>
      </c>
      <c r="AH122" s="19">
        <v>1</v>
      </c>
      <c r="AI122" s="19">
        <v>1</v>
      </c>
      <c r="AJ122" s="19">
        <v>1</v>
      </c>
      <c r="AK122" s="19">
        <v>1</v>
      </c>
      <c r="AL122" s="32">
        <v>1</v>
      </c>
      <c r="AM122" s="239"/>
      <c r="AN122" s="195">
        <v>3.3200199999999999E-2</v>
      </c>
      <c r="AO122" s="195">
        <v>3.6134699999999999E-2</v>
      </c>
      <c r="AP122" s="195">
        <v>3.5736900000000002E-2</v>
      </c>
      <c r="AQ122" s="195">
        <v>3.4325799999999997E-2</v>
      </c>
      <c r="AR122" s="195">
        <v>3.6142899999999999E-2</v>
      </c>
      <c r="AS122" s="195">
        <v>3.5608800000000003E-2</v>
      </c>
      <c r="AT122" s="195">
        <v>4.0378799999999999E-2</v>
      </c>
      <c r="AU122" s="195">
        <v>4.3357300000000001E-2</v>
      </c>
      <c r="AV122" s="195">
        <v>4.4134899999999998E-2</v>
      </c>
      <c r="AW122" s="238">
        <v>4.6653600000000003E-2</v>
      </c>
      <c r="AX122" s="195">
        <v>0</v>
      </c>
      <c r="AY122" s="195">
        <v>0</v>
      </c>
      <c r="AZ122" s="195">
        <v>1</v>
      </c>
      <c r="BA122" s="195">
        <v>1</v>
      </c>
      <c r="BB122" s="195">
        <v>1</v>
      </c>
      <c r="BC122" s="195">
        <v>2</v>
      </c>
      <c r="BD122" s="195">
        <v>2</v>
      </c>
      <c r="BE122" s="195">
        <v>4</v>
      </c>
      <c r="BF122" s="195">
        <v>7</v>
      </c>
      <c r="BG122" s="195">
        <v>50</v>
      </c>
      <c r="BH122" s="195">
        <v>11</v>
      </c>
      <c r="BI122" s="246"/>
      <c r="BJ122" s="177"/>
      <c r="BK122" s="177"/>
      <c r="BL122" s="177"/>
      <c r="BM122" s="177"/>
      <c r="BN122" s="177"/>
      <c r="BO122" s="177"/>
      <c r="BP122" s="177"/>
      <c r="BQ122" s="177"/>
      <c r="BR122" s="177"/>
      <c r="BS122" s="238"/>
      <c r="BT122" s="177"/>
      <c r="BU122" s="177"/>
      <c r="BV122" s="177"/>
      <c r="BW122" s="177"/>
      <c r="BX122" s="177"/>
      <c r="BY122" s="177"/>
      <c r="BZ122" s="177"/>
      <c r="CA122" s="177"/>
      <c r="CB122" s="177"/>
      <c r="CC122" s="177"/>
      <c r="CD122" s="241"/>
    </row>
    <row r="123" spans="1:82" x14ac:dyDescent="0.2">
      <c r="A123" s="40" t="s">
        <v>389</v>
      </c>
      <c r="B123" s="40" t="s">
        <v>390</v>
      </c>
      <c r="C123" s="234"/>
      <c r="D123" s="235"/>
      <c r="E123" s="40" t="s">
        <v>139</v>
      </c>
      <c r="F123" s="38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32">
        <v>1</v>
      </c>
      <c r="Q123" s="38">
        <v>0</v>
      </c>
      <c r="R123" s="19">
        <v>1</v>
      </c>
      <c r="S123" s="19">
        <v>1</v>
      </c>
      <c r="T123" s="19">
        <v>1</v>
      </c>
      <c r="U123" s="19">
        <v>1</v>
      </c>
      <c r="V123" s="19">
        <v>1</v>
      </c>
      <c r="W123" s="19">
        <v>1</v>
      </c>
      <c r="X123" s="19">
        <v>1</v>
      </c>
      <c r="Y123" s="19">
        <v>1</v>
      </c>
      <c r="Z123" s="19">
        <v>1</v>
      </c>
      <c r="AA123" s="32">
        <v>1</v>
      </c>
      <c r="AB123" s="38">
        <v>1</v>
      </c>
      <c r="AC123" s="19">
        <v>1</v>
      </c>
      <c r="AD123" s="19">
        <v>1</v>
      </c>
      <c r="AE123" s="19">
        <v>1</v>
      </c>
      <c r="AF123" s="19">
        <v>1</v>
      </c>
      <c r="AG123" s="19">
        <v>1</v>
      </c>
      <c r="AH123" s="19">
        <v>0</v>
      </c>
      <c r="AI123" s="19">
        <v>0</v>
      </c>
      <c r="AJ123" s="19">
        <v>1</v>
      </c>
      <c r="AK123" s="19">
        <v>1</v>
      </c>
      <c r="AL123" s="32">
        <v>1</v>
      </c>
      <c r="AM123" s="239">
        <v>5.2880699999999997E-3</v>
      </c>
      <c r="AN123" s="195">
        <v>2.4723200000000001E-2</v>
      </c>
      <c r="AO123" s="195">
        <v>2.6714999999999999E-2</v>
      </c>
      <c r="AP123" s="195">
        <v>2.5910599999999999E-2</v>
      </c>
      <c r="AQ123" s="195">
        <v>2.9092199999999999E-2</v>
      </c>
      <c r="AR123" s="195">
        <v>2.8686799999999998E-2</v>
      </c>
      <c r="AS123" s="195">
        <v>3.5135800000000002E-2</v>
      </c>
      <c r="AT123" s="195">
        <v>3.3878499999999999E-2</v>
      </c>
      <c r="AU123" s="195">
        <v>3.8748999999999999E-2</v>
      </c>
      <c r="AV123" s="195">
        <v>4.0300099999999998E-2</v>
      </c>
      <c r="AW123" s="238">
        <v>3.7990200000000002E-2</v>
      </c>
      <c r="AX123" s="195">
        <v>0</v>
      </c>
      <c r="AY123" s="195">
        <v>0</v>
      </c>
      <c r="AZ123" s="195">
        <v>0</v>
      </c>
      <c r="BA123" s="195">
        <v>0</v>
      </c>
      <c r="BB123" s="195">
        <v>0</v>
      </c>
      <c r="BC123" s="195">
        <v>0</v>
      </c>
      <c r="BD123" s="195">
        <v>0</v>
      </c>
      <c r="BE123" s="195">
        <v>0</v>
      </c>
      <c r="BF123" s="195">
        <v>13</v>
      </c>
      <c r="BG123" s="195">
        <v>32</v>
      </c>
      <c r="BH123" s="195">
        <v>36</v>
      </c>
      <c r="BI123" s="246">
        <v>0.52880700000000003</v>
      </c>
      <c r="BJ123" s="177">
        <v>2.4723199999999999</v>
      </c>
      <c r="BK123" s="177">
        <v>2.6715</v>
      </c>
      <c r="BL123" s="177">
        <v>2.5910600000000001</v>
      </c>
      <c r="BM123" s="177">
        <v>2.9092199999999999</v>
      </c>
      <c r="BN123" s="177">
        <v>2.8686799999999999</v>
      </c>
      <c r="BO123" s="177">
        <v>3.5135800000000001</v>
      </c>
      <c r="BP123" s="177">
        <v>3.3878499999999998</v>
      </c>
      <c r="BQ123" s="177">
        <v>3.8748999999999998</v>
      </c>
      <c r="BR123" s="177">
        <v>4.6173500000000001</v>
      </c>
      <c r="BS123" s="238">
        <v>3.7990200000000001</v>
      </c>
      <c r="BT123" s="177">
        <v>0</v>
      </c>
      <c r="BU123" s="177">
        <v>0</v>
      </c>
      <c r="BV123" s="177">
        <v>0</v>
      </c>
      <c r="BW123" s="177">
        <v>0</v>
      </c>
      <c r="BX123" s="177">
        <v>0</v>
      </c>
      <c r="BY123" s="177">
        <v>0</v>
      </c>
      <c r="BZ123" s="177">
        <v>0</v>
      </c>
      <c r="CA123" s="177">
        <v>0</v>
      </c>
      <c r="CB123" s="177">
        <v>13</v>
      </c>
      <c r="CC123" s="177">
        <v>32</v>
      </c>
      <c r="CD123" s="241">
        <v>36</v>
      </c>
    </row>
    <row r="124" spans="1:82" x14ac:dyDescent="0.2">
      <c r="A124" s="40" t="s">
        <v>148</v>
      </c>
      <c r="B124" s="40" t="s">
        <v>149</v>
      </c>
      <c r="C124" s="234"/>
      <c r="D124" s="235"/>
      <c r="E124" s="40" t="s">
        <v>139</v>
      </c>
      <c r="F124" s="38">
        <v>1</v>
      </c>
      <c r="G124" s="19">
        <v>1</v>
      </c>
      <c r="H124" s="19">
        <v>1</v>
      </c>
      <c r="I124" s="19">
        <v>1</v>
      </c>
      <c r="J124" s="19">
        <v>1</v>
      </c>
      <c r="K124" s="19">
        <v>1</v>
      </c>
      <c r="L124" s="19">
        <v>1</v>
      </c>
      <c r="M124" s="19">
        <v>1</v>
      </c>
      <c r="N124" s="19">
        <v>1</v>
      </c>
      <c r="O124" s="19">
        <v>1</v>
      </c>
      <c r="P124" s="32">
        <v>1</v>
      </c>
      <c r="Q124" s="38">
        <v>1</v>
      </c>
      <c r="R124" s="19">
        <v>1</v>
      </c>
      <c r="S124" s="19">
        <v>1</v>
      </c>
      <c r="T124" s="19">
        <v>1</v>
      </c>
      <c r="U124" s="19">
        <v>1</v>
      </c>
      <c r="V124" s="19">
        <v>1</v>
      </c>
      <c r="W124" s="19">
        <v>1</v>
      </c>
      <c r="X124" s="19">
        <v>1</v>
      </c>
      <c r="Y124" s="19">
        <v>1</v>
      </c>
      <c r="Z124" s="19">
        <v>1</v>
      </c>
      <c r="AA124" s="32">
        <v>1</v>
      </c>
      <c r="AB124" s="38">
        <v>1</v>
      </c>
      <c r="AC124" s="19">
        <v>1</v>
      </c>
      <c r="AD124" s="19">
        <v>1</v>
      </c>
      <c r="AE124" s="19">
        <v>1</v>
      </c>
      <c r="AF124" s="19">
        <v>1</v>
      </c>
      <c r="AG124" s="19">
        <v>1</v>
      </c>
      <c r="AH124" s="19">
        <v>1</v>
      </c>
      <c r="AI124" s="19">
        <v>1</v>
      </c>
      <c r="AJ124" s="19">
        <v>1</v>
      </c>
      <c r="AK124" s="19">
        <v>1</v>
      </c>
      <c r="AL124" s="32">
        <v>1</v>
      </c>
      <c r="AM124" s="239">
        <v>3.9985699999999999E-2</v>
      </c>
      <c r="AN124" s="195">
        <v>4.1343100000000001E-2</v>
      </c>
      <c r="AO124" s="195">
        <v>4.1502699999999997E-2</v>
      </c>
      <c r="AP124" s="195">
        <v>4.7167300000000002E-2</v>
      </c>
      <c r="AQ124" s="195">
        <v>5.0651599999999998E-2</v>
      </c>
      <c r="AR124" s="195">
        <v>5.0473900000000002E-2</v>
      </c>
      <c r="AS124" s="195"/>
      <c r="AT124" s="195">
        <v>5.6793200000000002E-2</v>
      </c>
      <c r="AU124" s="195">
        <v>6.7403599999999994E-2</v>
      </c>
      <c r="AV124" s="195">
        <v>5.9970900000000001E-2</v>
      </c>
      <c r="AW124" s="238">
        <v>6.9823899999999994E-2</v>
      </c>
      <c r="AX124" s="195">
        <v>0</v>
      </c>
      <c r="AY124" s="195">
        <v>0</v>
      </c>
      <c r="AZ124" s="195">
        <v>0</v>
      </c>
      <c r="BA124" s="195">
        <v>1</v>
      </c>
      <c r="BB124" s="195">
        <v>3</v>
      </c>
      <c r="BC124" s="195">
        <v>1</v>
      </c>
      <c r="BD124" s="195"/>
      <c r="BE124" s="195">
        <v>19</v>
      </c>
      <c r="BF124" s="195">
        <v>18</v>
      </c>
      <c r="BG124" s="195">
        <v>5</v>
      </c>
      <c r="BH124" s="195">
        <v>7</v>
      </c>
      <c r="BI124" s="246"/>
      <c r="BJ124" s="177"/>
      <c r="BK124" s="177"/>
      <c r="BL124" s="177"/>
      <c r="BM124" s="177"/>
      <c r="BN124" s="177"/>
      <c r="BO124" s="177"/>
      <c r="BP124" s="177"/>
      <c r="BQ124" s="177"/>
      <c r="BR124" s="177"/>
      <c r="BS124" s="238"/>
      <c r="BT124" s="177"/>
      <c r="BU124" s="177"/>
      <c r="BV124" s="177"/>
      <c r="BW124" s="177"/>
      <c r="BX124" s="177"/>
      <c r="BY124" s="177"/>
      <c r="BZ124" s="177"/>
      <c r="CA124" s="177"/>
      <c r="CB124" s="177"/>
      <c r="CC124" s="177"/>
      <c r="CD124" s="241"/>
    </row>
    <row r="125" spans="1:82" x14ac:dyDescent="0.2">
      <c r="A125" s="40" t="s">
        <v>150</v>
      </c>
      <c r="B125" s="40" t="s">
        <v>151</v>
      </c>
      <c r="C125" s="234"/>
      <c r="D125" s="235"/>
      <c r="E125" s="40" t="s">
        <v>139</v>
      </c>
      <c r="F125" s="38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32">
        <v>0</v>
      </c>
      <c r="Q125" s="38">
        <v>1</v>
      </c>
      <c r="R125" s="19">
        <v>1</v>
      </c>
      <c r="S125" s="19">
        <v>1</v>
      </c>
      <c r="T125" s="19">
        <v>1</v>
      </c>
      <c r="U125" s="19">
        <v>1</v>
      </c>
      <c r="V125" s="19">
        <v>1</v>
      </c>
      <c r="W125" s="19">
        <v>1</v>
      </c>
      <c r="X125" s="19">
        <v>1</v>
      </c>
      <c r="Y125" s="19">
        <v>1</v>
      </c>
      <c r="Z125" s="19">
        <v>1</v>
      </c>
      <c r="AA125" s="32">
        <v>1</v>
      </c>
      <c r="AB125" s="38">
        <v>1</v>
      </c>
      <c r="AC125" s="19">
        <v>1</v>
      </c>
      <c r="AD125" s="19">
        <v>0</v>
      </c>
      <c r="AE125" s="19">
        <v>1</v>
      </c>
      <c r="AF125" s="19">
        <v>1</v>
      </c>
      <c r="AG125" s="19">
        <v>1</v>
      </c>
      <c r="AH125" s="19">
        <v>1</v>
      </c>
      <c r="AI125" s="19">
        <v>1</v>
      </c>
      <c r="AJ125" s="19">
        <v>1</v>
      </c>
      <c r="AK125" s="19">
        <v>1</v>
      </c>
      <c r="AL125" s="32">
        <v>0</v>
      </c>
      <c r="AM125" s="195">
        <v>4.0246900000000002E-2</v>
      </c>
      <c r="AN125" s="195">
        <v>3.5995600000000003E-2</v>
      </c>
      <c r="AO125" s="195">
        <v>4.2759600000000002E-2</v>
      </c>
      <c r="AP125" s="195">
        <v>4.4466600000000002E-2</v>
      </c>
      <c r="AQ125" s="195">
        <v>4.5438100000000002E-2</v>
      </c>
      <c r="AR125" s="195">
        <v>3.8993699999999999E-2</v>
      </c>
      <c r="AS125" s="195">
        <v>9.9339899999999995E-2</v>
      </c>
      <c r="AT125" s="195">
        <v>3.8039000000000003E-2</v>
      </c>
      <c r="AU125" s="195">
        <v>4.2652500000000003E-2</v>
      </c>
      <c r="AV125" s="195">
        <v>4.6745799999999997E-2</v>
      </c>
      <c r="AW125" s="195">
        <v>4.41538E-2</v>
      </c>
      <c r="AX125" s="195">
        <v>0</v>
      </c>
      <c r="AY125" s="195">
        <v>0</v>
      </c>
      <c r="AZ125" s="195">
        <v>0</v>
      </c>
      <c r="BA125" s="195">
        <v>0</v>
      </c>
      <c r="BB125" s="195">
        <v>0</v>
      </c>
      <c r="BC125" s="195">
        <v>0</v>
      </c>
      <c r="BD125" s="195">
        <v>0</v>
      </c>
      <c r="BE125" s="195">
        <v>0</v>
      </c>
      <c r="BF125" s="195">
        <v>0</v>
      </c>
      <c r="BG125" s="195">
        <v>0</v>
      </c>
      <c r="BH125" s="195">
        <v>0</v>
      </c>
      <c r="BI125" s="246"/>
      <c r="BJ125" s="177"/>
      <c r="BK125" s="177"/>
      <c r="BL125" s="177"/>
      <c r="BM125" s="177"/>
      <c r="BN125" s="177"/>
      <c r="BO125" s="177"/>
      <c r="BP125" s="177"/>
      <c r="BQ125" s="177"/>
      <c r="BR125" s="177"/>
      <c r="BS125" s="238"/>
      <c r="BT125" s="177"/>
      <c r="BU125" s="177"/>
      <c r="BV125" s="177"/>
      <c r="BW125" s="177"/>
      <c r="BX125" s="177"/>
      <c r="BY125" s="177"/>
      <c r="BZ125" s="177"/>
      <c r="CA125" s="177"/>
      <c r="CB125" s="177"/>
      <c r="CC125" s="177"/>
      <c r="CD125" s="241"/>
    </row>
    <row r="126" spans="1:82" x14ac:dyDescent="0.2">
      <c r="A126" s="40" t="s">
        <v>142</v>
      </c>
      <c r="B126" s="40" t="s">
        <v>143</v>
      </c>
      <c r="C126" s="234" t="s">
        <v>4006</v>
      </c>
      <c r="D126" s="235"/>
      <c r="E126" s="40" t="s">
        <v>139</v>
      </c>
      <c r="F126" s="38"/>
      <c r="G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32">
        <v>0</v>
      </c>
      <c r="Q126" s="38"/>
      <c r="R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32">
        <v>0</v>
      </c>
      <c r="AB126" s="38"/>
      <c r="AC126" s="19">
        <v>0</v>
      </c>
      <c r="AG126" s="19">
        <v>0</v>
      </c>
      <c r="AH126" s="19">
        <v>0</v>
      </c>
      <c r="AI126" s="19">
        <v>0</v>
      </c>
      <c r="AJ126" s="19">
        <v>0</v>
      </c>
      <c r="AK126" s="19">
        <v>0</v>
      </c>
      <c r="AL126" s="32">
        <v>0</v>
      </c>
      <c r="AM126" s="239"/>
      <c r="AN126" s="195">
        <v>1.22951E-2</v>
      </c>
      <c r="AO126" s="195"/>
      <c r="AP126" s="195"/>
      <c r="AQ126" s="195"/>
      <c r="AR126" s="195">
        <v>2.3841999999999999E-3</v>
      </c>
      <c r="AS126" s="195">
        <v>2.3960800000000001E-3</v>
      </c>
      <c r="AT126" s="195">
        <v>2.7718299999999999E-3</v>
      </c>
      <c r="AU126" s="195">
        <v>2.6391100000000001E-3</v>
      </c>
      <c r="AV126" s="195">
        <v>3.0192399999999999E-3</v>
      </c>
      <c r="AW126" s="238">
        <v>2.2106500000000002E-3</v>
      </c>
      <c r="AX126" s="195"/>
      <c r="AY126" s="195">
        <v>0</v>
      </c>
      <c r="AZ126" s="195"/>
      <c r="BA126" s="195"/>
      <c r="BB126" s="195"/>
      <c r="BC126" s="195">
        <v>0</v>
      </c>
      <c r="BD126" s="195">
        <v>0</v>
      </c>
      <c r="BE126" s="195">
        <v>0</v>
      </c>
      <c r="BF126" s="195">
        <v>0</v>
      </c>
      <c r="BG126" s="195">
        <v>0</v>
      </c>
      <c r="BH126" s="195">
        <v>0</v>
      </c>
      <c r="BI126" s="246"/>
      <c r="BJ126" s="177"/>
      <c r="BK126" s="177"/>
      <c r="BL126" s="177"/>
      <c r="BM126" s="177"/>
      <c r="BN126" s="177"/>
      <c r="BO126" s="177"/>
      <c r="BP126" s="177"/>
      <c r="BQ126" s="177"/>
      <c r="BR126" s="177"/>
      <c r="BS126" s="238"/>
      <c r="BT126" s="177"/>
      <c r="BU126" s="177"/>
      <c r="BV126" s="177"/>
      <c r="BW126" s="177"/>
      <c r="BX126" s="177"/>
      <c r="BY126" s="177"/>
      <c r="BZ126" s="177"/>
      <c r="CA126" s="177"/>
      <c r="CB126" s="177"/>
      <c r="CC126" s="177"/>
      <c r="CD126" s="241"/>
    </row>
    <row r="127" spans="1:82" x14ac:dyDescent="0.2">
      <c r="A127" s="40" t="s">
        <v>146</v>
      </c>
      <c r="B127" s="40" t="s">
        <v>147</v>
      </c>
      <c r="C127" s="234">
        <v>2014</v>
      </c>
      <c r="D127" s="235"/>
      <c r="E127" s="40" t="s">
        <v>139</v>
      </c>
      <c r="F127" s="38">
        <v>0</v>
      </c>
      <c r="G127" s="19">
        <v>0</v>
      </c>
      <c r="I127" s="19">
        <v>0</v>
      </c>
      <c r="P127" s="32"/>
      <c r="Q127" s="38">
        <v>0</v>
      </c>
      <c r="R127" s="19">
        <v>0</v>
      </c>
      <c r="T127" s="19">
        <v>0</v>
      </c>
      <c r="AA127" s="32"/>
      <c r="AB127" s="38">
        <v>0</v>
      </c>
      <c r="AC127" s="19">
        <v>0</v>
      </c>
      <c r="AE127" s="19">
        <v>0</v>
      </c>
      <c r="AL127" s="32"/>
      <c r="AM127" s="239">
        <v>2.4246300000000001E-3</v>
      </c>
      <c r="AN127" s="195">
        <v>3.63693E-3</v>
      </c>
      <c r="AO127" s="195"/>
      <c r="AP127" s="195">
        <v>4.8296199999999997E-3</v>
      </c>
      <c r="AQ127" s="195"/>
      <c r="AR127" s="195"/>
      <c r="AS127" s="195"/>
      <c r="AT127" s="195"/>
      <c r="AU127" s="195"/>
      <c r="AV127" s="195"/>
      <c r="AW127" s="238"/>
      <c r="AX127" s="195">
        <v>0</v>
      </c>
      <c r="AY127" s="195">
        <v>0</v>
      </c>
      <c r="AZ127" s="195"/>
      <c r="BA127" s="195">
        <v>0</v>
      </c>
      <c r="BB127" s="195"/>
      <c r="BC127" s="195"/>
      <c r="BD127" s="195"/>
      <c r="BE127" s="195"/>
      <c r="BF127" s="195"/>
      <c r="BG127" s="195"/>
      <c r="BH127" s="195"/>
      <c r="BI127" s="246"/>
      <c r="BJ127" s="177"/>
      <c r="BK127" s="177"/>
      <c r="BL127" s="177"/>
      <c r="BM127" s="177"/>
      <c r="BN127" s="177"/>
      <c r="BO127" s="177"/>
      <c r="BP127" s="177"/>
      <c r="BQ127" s="177"/>
      <c r="BR127" s="177"/>
      <c r="BS127" s="238"/>
      <c r="BT127" s="177"/>
      <c r="BU127" s="177"/>
      <c r="BV127" s="177"/>
      <c r="BW127" s="177"/>
      <c r="BX127" s="177"/>
      <c r="BY127" s="177"/>
      <c r="BZ127" s="177"/>
      <c r="CA127" s="177"/>
      <c r="CB127" s="177"/>
      <c r="CC127" s="177"/>
      <c r="CD127" s="241"/>
    </row>
    <row r="128" spans="1:82" x14ac:dyDescent="0.2">
      <c r="A128" s="40" t="s">
        <v>427</v>
      </c>
      <c r="B128" s="40" t="s">
        <v>428</v>
      </c>
      <c r="C128" s="234">
        <v>2013</v>
      </c>
      <c r="D128" s="235"/>
      <c r="E128" s="40" t="s">
        <v>139</v>
      </c>
      <c r="F128" s="38"/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32">
        <v>0</v>
      </c>
      <c r="Q128" s="38"/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32">
        <v>0</v>
      </c>
      <c r="AB128" s="38"/>
      <c r="AE128" s="19">
        <v>0</v>
      </c>
      <c r="AF128" s="19">
        <v>0</v>
      </c>
      <c r="AG128" s="19">
        <v>0</v>
      </c>
      <c r="AH128" s="19">
        <v>0</v>
      </c>
      <c r="AI128" s="19">
        <v>0</v>
      </c>
      <c r="AJ128" s="19">
        <v>0</v>
      </c>
      <c r="AK128" s="19">
        <v>0</v>
      </c>
      <c r="AL128" s="32">
        <v>0</v>
      </c>
      <c r="AM128" s="239"/>
      <c r="AN128" s="195"/>
      <c r="AO128" s="195"/>
      <c r="AP128" s="195">
        <v>1.7626300000000001E-3</v>
      </c>
      <c r="AQ128" s="195">
        <v>2.2284800000000001E-3</v>
      </c>
      <c r="AR128" s="195">
        <v>3.12781E-3</v>
      </c>
      <c r="AS128" s="195">
        <v>3.9937699999999998E-3</v>
      </c>
      <c r="AT128" s="195">
        <v>4.25808E-3</v>
      </c>
      <c r="AU128" s="195">
        <v>7.6713700000000003E-3</v>
      </c>
      <c r="AV128" s="195">
        <v>1.13279E-2</v>
      </c>
      <c r="AW128" s="238">
        <v>3.4508199999999998E-3</v>
      </c>
      <c r="AX128" s="195"/>
      <c r="AY128" s="195"/>
      <c r="AZ128" s="195"/>
      <c r="BA128" s="195">
        <v>0</v>
      </c>
      <c r="BB128" s="195">
        <v>0</v>
      </c>
      <c r="BC128" s="195">
        <v>0</v>
      </c>
      <c r="BD128" s="195">
        <v>0</v>
      </c>
      <c r="BE128" s="195">
        <v>0</v>
      </c>
      <c r="BF128" s="195">
        <v>0</v>
      </c>
      <c r="BG128" s="195">
        <v>0</v>
      </c>
      <c r="BH128" s="195">
        <v>0</v>
      </c>
      <c r="BI128" s="246"/>
      <c r="BJ128" s="177"/>
      <c r="BK128" s="177"/>
      <c r="BL128" s="177"/>
      <c r="BM128" s="177"/>
      <c r="BN128" s="177"/>
      <c r="BO128" s="177"/>
      <c r="BP128" s="177"/>
      <c r="BQ128" s="177"/>
      <c r="BR128" s="177"/>
      <c r="BS128" s="238"/>
      <c r="BT128" s="177"/>
      <c r="BU128" s="177"/>
      <c r="BV128" s="177"/>
      <c r="BW128" s="177"/>
      <c r="BX128" s="177"/>
      <c r="BY128" s="177"/>
      <c r="BZ128" s="177"/>
      <c r="CA128" s="177"/>
      <c r="CB128" s="177"/>
      <c r="CC128" s="177"/>
      <c r="CD128" s="241"/>
    </row>
    <row r="129" spans="1:82" x14ac:dyDescent="0.2">
      <c r="A129" s="40" t="s">
        <v>445</v>
      </c>
      <c r="B129" s="40" t="s">
        <v>446</v>
      </c>
      <c r="C129" s="234">
        <v>2016</v>
      </c>
      <c r="D129" s="235"/>
      <c r="E129" s="40" t="s">
        <v>139</v>
      </c>
      <c r="F129" s="38"/>
      <c r="L129" s="19">
        <v>1</v>
      </c>
      <c r="M129" s="19">
        <v>1</v>
      </c>
      <c r="N129" s="19">
        <v>1</v>
      </c>
      <c r="O129" s="19">
        <v>1</v>
      </c>
      <c r="P129" s="32">
        <v>1</v>
      </c>
      <c r="Q129" s="38"/>
      <c r="W129" s="19">
        <v>1</v>
      </c>
      <c r="X129" s="19">
        <v>1</v>
      </c>
      <c r="Y129" s="19">
        <v>1</v>
      </c>
      <c r="Z129" s="19">
        <v>1</v>
      </c>
      <c r="AA129" s="32">
        <v>1</v>
      </c>
      <c r="AB129" s="38"/>
      <c r="AH129" s="19">
        <v>1</v>
      </c>
      <c r="AI129" s="19">
        <v>1</v>
      </c>
      <c r="AJ129" s="19">
        <v>1</v>
      </c>
      <c r="AK129" s="19">
        <v>1</v>
      </c>
      <c r="AL129" s="32">
        <v>1</v>
      </c>
      <c r="AM129" s="239"/>
      <c r="AN129" s="195"/>
      <c r="AO129" s="195"/>
      <c r="AP129" s="195"/>
      <c r="AQ129" s="195"/>
      <c r="AR129" s="195"/>
      <c r="AS129" s="195">
        <v>2.1367899999999999E-2</v>
      </c>
      <c r="AT129" s="195">
        <v>2.1648799999999999E-2</v>
      </c>
      <c r="AU129" s="195">
        <v>1.76376E-2</v>
      </c>
      <c r="AV129" s="195">
        <v>1.97833E-2</v>
      </c>
      <c r="AW129" s="238">
        <v>2.84681E-2</v>
      </c>
      <c r="AX129" s="195"/>
      <c r="AY129" s="195"/>
      <c r="AZ129" s="195"/>
      <c r="BA129" s="195"/>
      <c r="BB129" s="195"/>
      <c r="BC129" s="195"/>
      <c r="BD129" s="195">
        <v>1</v>
      </c>
      <c r="BE129" s="195">
        <v>2</v>
      </c>
      <c r="BF129" s="195">
        <v>2</v>
      </c>
      <c r="BG129" s="195">
        <v>1</v>
      </c>
      <c r="BH129" s="195">
        <v>17</v>
      </c>
      <c r="BI129" s="246"/>
      <c r="BJ129" s="177"/>
      <c r="BK129" s="177"/>
      <c r="BL129" s="177"/>
      <c r="BM129" s="177"/>
      <c r="BN129" s="177"/>
      <c r="BO129" s="177"/>
      <c r="BP129" s="177"/>
      <c r="BQ129" s="177"/>
      <c r="BR129" s="177"/>
      <c r="BS129" s="238"/>
      <c r="BT129" s="177"/>
      <c r="BU129" s="177"/>
      <c r="BV129" s="177"/>
      <c r="BW129" s="177"/>
      <c r="BX129" s="177"/>
      <c r="BY129" s="177"/>
      <c r="BZ129" s="177"/>
      <c r="CA129" s="177"/>
      <c r="CB129" s="177"/>
      <c r="CC129" s="177"/>
      <c r="CD129" s="241"/>
    </row>
    <row r="130" spans="1:82" x14ac:dyDescent="0.2">
      <c r="A130" s="40" t="s">
        <v>463</v>
      </c>
      <c r="B130" s="40" t="s">
        <v>464</v>
      </c>
      <c r="C130" s="234">
        <v>2016</v>
      </c>
      <c r="D130" s="235"/>
      <c r="E130" s="40" t="s">
        <v>139</v>
      </c>
      <c r="F130" s="38"/>
      <c r="L130" s="19">
        <v>0</v>
      </c>
      <c r="M130" s="19">
        <v>0</v>
      </c>
      <c r="N130" s="19">
        <v>0</v>
      </c>
      <c r="O130" s="19">
        <v>0</v>
      </c>
      <c r="P130" s="32">
        <v>1</v>
      </c>
      <c r="Q130" s="38"/>
      <c r="W130" s="19">
        <v>1</v>
      </c>
      <c r="X130" s="19">
        <v>1</v>
      </c>
      <c r="Y130" s="19">
        <v>1</v>
      </c>
      <c r="Z130" s="19">
        <v>1</v>
      </c>
      <c r="AA130" s="32">
        <v>1</v>
      </c>
      <c r="AB130" s="38"/>
      <c r="AH130" s="19">
        <v>1</v>
      </c>
      <c r="AI130" s="19">
        <v>0</v>
      </c>
      <c r="AJ130" s="19">
        <v>1</v>
      </c>
      <c r="AK130" s="19">
        <v>1</v>
      </c>
      <c r="AL130" s="32">
        <v>1</v>
      </c>
      <c r="AM130" s="239"/>
      <c r="AN130" s="195"/>
      <c r="AO130" s="195"/>
      <c r="AP130" s="195"/>
      <c r="AQ130" s="195"/>
      <c r="AR130" s="195"/>
      <c r="AS130" s="195">
        <v>3.1037599999999999E-2</v>
      </c>
      <c r="AT130" s="195">
        <v>2.42332E-2</v>
      </c>
      <c r="AU130" s="195">
        <v>2.76262E-2</v>
      </c>
      <c r="AV130" s="195">
        <v>3.3990699999999999E-2</v>
      </c>
      <c r="AW130" s="238">
        <v>4.1403599999999999E-2</v>
      </c>
      <c r="AX130" s="195"/>
      <c r="AY130" s="195"/>
      <c r="AZ130" s="195"/>
      <c r="BA130" s="195"/>
      <c r="BB130" s="195"/>
      <c r="BC130" s="195"/>
      <c r="BD130" s="195">
        <v>0</v>
      </c>
      <c r="BE130" s="195">
        <v>0</v>
      </c>
      <c r="BF130" s="195">
        <v>0</v>
      </c>
      <c r="BG130" s="195">
        <v>0</v>
      </c>
      <c r="BH130" s="195">
        <v>2</v>
      </c>
      <c r="BI130" s="246"/>
      <c r="BJ130" s="177"/>
      <c r="BK130" s="177"/>
      <c r="BL130" s="177"/>
      <c r="BM130" s="177"/>
      <c r="BN130" s="177"/>
      <c r="BO130" s="177"/>
      <c r="BP130" s="177"/>
      <c r="BQ130" s="177"/>
      <c r="BR130" s="177"/>
      <c r="BS130" s="238"/>
      <c r="BT130" s="177"/>
      <c r="BU130" s="177"/>
      <c r="BV130" s="177"/>
      <c r="BW130" s="177"/>
      <c r="BX130" s="177"/>
      <c r="BY130" s="177"/>
      <c r="BZ130" s="177"/>
      <c r="CA130" s="177"/>
      <c r="CB130" s="177"/>
      <c r="CC130" s="177"/>
      <c r="CD130" s="241"/>
    </row>
    <row r="131" spans="1:82" x14ac:dyDescent="0.2">
      <c r="A131" s="40" t="s">
        <v>465</v>
      </c>
      <c r="B131" s="40" t="s">
        <v>466</v>
      </c>
      <c r="C131" s="234"/>
      <c r="D131" s="235"/>
      <c r="E131" s="40" t="s">
        <v>139</v>
      </c>
      <c r="F131" s="38">
        <v>0</v>
      </c>
      <c r="G131" s="19">
        <v>0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32">
        <v>0</v>
      </c>
      <c r="Q131" s="38">
        <v>0</v>
      </c>
      <c r="R131" s="19">
        <v>1</v>
      </c>
      <c r="T131" s="19">
        <v>1</v>
      </c>
      <c r="U131" s="19">
        <v>1</v>
      </c>
      <c r="V131" s="19">
        <v>1</v>
      </c>
      <c r="W131" s="19">
        <v>1</v>
      </c>
      <c r="X131" s="19">
        <v>1</v>
      </c>
      <c r="Y131" s="19">
        <v>1</v>
      </c>
      <c r="Z131" s="19">
        <v>1</v>
      </c>
      <c r="AA131" s="32">
        <v>1</v>
      </c>
      <c r="AB131" s="38">
        <v>1</v>
      </c>
      <c r="AC131" s="19">
        <v>1</v>
      </c>
      <c r="AE131" s="19">
        <v>1</v>
      </c>
      <c r="AF131" s="19">
        <v>1</v>
      </c>
      <c r="AG131" s="19">
        <v>1</v>
      </c>
      <c r="AH131" s="19">
        <v>1</v>
      </c>
      <c r="AI131" s="19">
        <v>1</v>
      </c>
      <c r="AJ131" s="19">
        <v>1</v>
      </c>
      <c r="AK131" s="19">
        <v>1</v>
      </c>
      <c r="AL131" s="32">
        <v>1</v>
      </c>
      <c r="AM131" s="239">
        <v>1.42539E-2</v>
      </c>
      <c r="AN131" s="195">
        <v>1.2696199999999999E-2</v>
      </c>
      <c r="AO131" s="195"/>
      <c r="AP131" s="195">
        <v>1.4166099999999999E-2</v>
      </c>
      <c r="AQ131" s="195">
        <v>1.4904300000000001E-2</v>
      </c>
      <c r="AR131" s="195">
        <v>1.3756600000000001E-2</v>
      </c>
      <c r="AS131" s="195">
        <v>1.3633299999999999E-2</v>
      </c>
      <c r="AT131" s="195">
        <v>1.2810200000000001E-2</v>
      </c>
      <c r="AU131" s="195">
        <v>1.38858E-2</v>
      </c>
      <c r="AV131" s="195">
        <v>1.4503E-2</v>
      </c>
      <c r="AW131" s="238">
        <v>1.34599E-2</v>
      </c>
      <c r="AX131" s="195">
        <v>0</v>
      </c>
      <c r="AY131" s="195">
        <v>0</v>
      </c>
      <c r="AZ131" s="195"/>
      <c r="BA131" s="195">
        <v>0</v>
      </c>
      <c r="BB131" s="195">
        <v>0</v>
      </c>
      <c r="BC131" s="195">
        <v>0</v>
      </c>
      <c r="BD131" s="195">
        <v>0</v>
      </c>
      <c r="BE131" s="195">
        <v>1</v>
      </c>
      <c r="BF131" s="195">
        <v>1</v>
      </c>
      <c r="BG131" s="195">
        <v>0</v>
      </c>
      <c r="BH131" s="195">
        <v>2</v>
      </c>
      <c r="BI131" s="246"/>
      <c r="BJ131" s="177"/>
      <c r="BK131" s="177"/>
      <c r="BL131" s="177"/>
      <c r="BM131" s="177"/>
      <c r="BN131" s="177"/>
      <c r="BO131" s="177"/>
      <c r="BP131" s="177"/>
      <c r="BQ131" s="177"/>
      <c r="BR131" s="177"/>
      <c r="BS131" s="238"/>
      <c r="BT131" s="177"/>
      <c r="BU131" s="177"/>
      <c r="BV131" s="177"/>
      <c r="BW131" s="177"/>
      <c r="BX131" s="177"/>
      <c r="BY131" s="177"/>
      <c r="BZ131" s="177"/>
      <c r="CA131" s="177"/>
      <c r="CB131" s="177"/>
      <c r="CC131" s="177"/>
      <c r="CD131" s="241"/>
    </row>
    <row r="132" spans="1:82" x14ac:dyDescent="0.2">
      <c r="A132" s="40" t="s">
        <v>613</v>
      </c>
      <c r="B132" s="40" t="s">
        <v>3936</v>
      </c>
      <c r="C132" s="234">
        <v>2016</v>
      </c>
      <c r="D132" s="235">
        <v>2021</v>
      </c>
      <c r="E132" s="40" t="s">
        <v>139</v>
      </c>
      <c r="F132" s="38"/>
      <c r="L132" s="19">
        <v>0</v>
      </c>
      <c r="M132" s="19">
        <v>0</v>
      </c>
      <c r="N132" s="19">
        <v>0</v>
      </c>
      <c r="O132" s="19">
        <v>0</v>
      </c>
      <c r="P132" s="32">
        <v>0</v>
      </c>
      <c r="Q132" s="38"/>
      <c r="W132" s="19">
        <v>0</v>
      </c>
      <c r="X132" s="19">
        <v>0</v>
      </c>
      <c r="Y132" s="19">
        <v>0</v>
      </c>
      <c r="Z132" s="19">
        <v>0</v>
      </c>
      <c r="AA132" s="32">
        <v>0</v>
      </c>
      <c r="AB132" s="38"/>
      <c r="AH132" s="19">
        <v>0</v>
      </c>
      <c r="AI132" s="19">
        <v>0</v>
      </c>
      <c r="AJ132" s="19">
        <v>0</v>
      </c>
      <c r="AK132" s="19">
        <v>0</v>
      </c>
      <c r="AL132" s="32">
        <v>0</v>
      </c>
      <c r="AM132" s="239"/>
      <c r="AN132" s="195"/>
      <c r="AO132" s="195"/>
      <c r="AP132" s="195"/>
      <c r="AQ132" s="195"/>
      <c r="AR132" s="195"/>
      <c r="AS132" s="195">
        <v>3.6421299999999997E-2</v>
      </c>
      <c r="AT132" s="195">
        <v>2.8713200000000001E-2</v>
      </c>
      <c r="AU132" s="195">
        <v>2.7378599999999999E-2</v>
      </c>
      <c r="AV132" s="195">
        <v>2.90551E-2</v>
      </c>
      <c r="AW132" s="238">
        <v>3.7737899999999998E-2</v>
      </c>
      <c r="AX132" s="195"/>
      <c r="AY132" s="195"/>
      <c r="AZ132" s="195"/>
      <c r="BA132" s="195"/>
      <c r="BB132" s="195"/>
      <c r="BC132" s="195"/>
      <c r="BD132" s="195">
        <v>0</v>
      </c>
      <c r="BE132" s="195">
        <v>0</v>
      </c>
      <c r="BF132" s="195">
        <v>0</v>
      </c>
      <c r="BG132" s="195">
        <v>0</v>
      </c>
      <c r="BH132" s="195">
        <v>0</v>
      </c>
      <c r="BI132" s="246"/>
      <c r="BJ132" s="177"/>
      <c r="BK132" s="177"/>
      <c r="BL132" s="177"/>
      <c r="BM132" s="177"/>
      <c r="BN132" s="177"/>
      <c r="BO132" s="177"/>
      <c r="BP132" s="177"/>
      <c r="BQ132" s="177"/>
      <c r="BR132" s="177"/>
      <c r="BS132" s="238"/>
      <c r="BT132" s="177"/>
      <c r="BU132" s="177"/>
      <c r="BV132" s="177"/>
      <c r="BW132" s="177"/>
      <c r="BX132" s="177"/>
      <c r="BY132" s="177"/>
      <c r="BZ132" s="177"/>
      <c r="CA132" s="177"/>
      <c r="CB132" s="177"/>
      <c r="CC132" s="177"/>
      <c r="CD132" s="241"/>
    </row>
    <row r="133" spans="1:82" x14ac:dyDescent="0.2">
      <c r="A133" s="40" t="s">
        <v>467</v>
      </c>
      <c r="B133" s="40" t="s">
        <v>468</v>
      </c>
      <c r="C133" s="234">
        <v>2017</v>
      </c>
      <c r="D133" s="235">
        <v>2021</v>
      </c>
      <c r="E133" s="40" t="s">
        <v>139</v>
      </c>
      <c r="F133" s="38"/>
      <c r="L133" s="19">
        <v>0</v>
      </c>
      <c r="M133" s="19">
        <v>0</v>
      </c>
      <c r="N133" s="19">
        <v>0</v>
      </c>
      <c r="O133" s="19">
        <v>0</v>
      </c>
      <c r="P133" s="32">
        <v>0</v>
      </c>
      <c r="Q133" s="38"/>
      <c r="W133" s="19">
        <v>1</v>
      </c>
      <c r="X133" s="19">
        <v>1</v>
      </c>
      <c r="Y133" s="19">
        <v>1</v>
      </c>
      <c r="Z133" s="19">
        <v>1</v>
      </c>
      <c r="AA133" s="32">
        <v>1</v>
      </c>
      <c r="AB133" s="38"/>
      <c r="AH133" s="19">
        <v>1</v>
      </c>
      <c r="AI133" s="19">
        <v>1</v>
      </c>
      <c r="AJ133" s="19">
        <v>1</v>
      </c>
      <c r="AK133" s="19">
        <v>1</v>
      </c>
      <c r="AL133" s="32">
        <v>1</v>
      </c>
      <c r="AM133" s="239"/>
      <c r="AN133" s="195"/>
      <c r="AO133" s="195"/>
      <c r="AP133" s="195"/>
      <c r="AQ133" s="195"/>
      <c r="AR133" s="195"/>
      <c r="AS133" s="195">
        <v>2.6263499999999999E-2</v>
      </c>
      <c r="AT133" s="195">
        <v>1.6153500000000001E-2</v>
      </c>
      <c r="AU133" s="195">
        <v>2.0834800000000001E-2</v>
      </c>
      <c r="AV133" s="195">
        <v>2.08238E-2</v>
      </c>
      <c r="AW133" s="238">
        <v>2.31776E-2</v>
      </c>
      <c r="AX133" s="195"/>
      <c r="AY133" s="195"/>
      <c r="AZ133" s="195"/>
      <c r="BA133" s="195"/>
      <c r="BB133" s="195"/>
      <c r="BC133" s="195"/>
      <c r="BD133" s="195">
        <v>1</v>
      </c>
      <c r="BE133" s="195">
        <v>0</v>
      </c>
      <c r="BF133" s="195">
        <v>0</v>
      </c>
      <c r="BG133" s="195">
        <v>0</v>
      </c>
      <c r="BH133" s="195">
        <v>0</v>
      </c>
      <c r="BI133" s="246"/>
      <c r="BJ133" s="177"/>
      <c r="BK133" s="177"/>
      <c r="BL133" s="177"/>
      <c r="BM133" s="177"/>
      <c r="BN133" s="177"/>
      <c r="BO133" s="177"/>
      <c r="BP133" s="177"/>
      <c r="BQ133" s="177"/>
      <c r="BR133" s="177"/>
      <c r="BS133" s="238"/>
      <c r="BT133" s="177"/>
      <c r="BU133" s="177"/>
      <c r="BV133" s="177"/>
      <c r="BW133" s="177"/>
      <c r="BX133" s="177"/>
      <c r="BY133" s="177"/>
      <c r="BZ133" s="177"/>
      <c r="CA133" s="177"/>
      <c r="CB133" s="177"/>
      <c r="CC133" s="177"/>
      <c r="CD133" s="241"/>
    </row>
    <row r="134" spans="1:82" x14ac:dyDescent="0.2">
      <c r="A134" s="40" t="s">
        <v>481</v>
      </c>
      <c r="B134" s="40" t="s">
        <v>482</v>
      </c>
      <c r="C134" s="234">
        <v>2017</v>
      </c>
      <c r="D134" s="235"/>
      <c r="E134" s="40" t="s">
        <v>139</v>
      </c>
      <c r="F134" s="38"/>
      <c r="M134" s="19">
        <v>0</v>
      </c>
      <c r="N134" s="19">
        <v>0</v>
      </c>
      <c r="O134" s="19">
        <v>0</v>
      </c>
      <c r="P134" s="32">
        <v>0</v>
      </c>
      <c r="Q134" s="38"/>
      <c r="X134" s="19">
        <v>1</v>
      </c>
      <c r="Y134" s="19">
        <v>1</v>
      </c>
      <c r="Z134" s="19">
        <v>1</v>
      </c>
      <c r="AA134" s="32">
        <v>0</v>
      </c>
      <c r="AB134" s="38"/>
      <c r="AI134" s="19">
        <v>1</v>
      </c>
      <c r="AJ134" s="19">
        <v>1</v>
      </c>
      <c r="AK134" s="19">
        <v>1</v>
      </c>
      <c r="AL134" s="32">
        <v>0</v>
      </c>
      <c r="AM134" s="239"/>
      <c r="AN134" s="195"/>
      <c r="AO134" s="195"/>
      <c r="AP134" s="195"/>
      <c r="AQ134" s="195"/>
      <c r="AR134" s="195"/>
      <c r="AS134" s="195"/>
      <c r="AT134" s="195">
        <v>1.7777500000000002E-2</v>
      </c>
      <c r="AU134" s="195">
        <v>2.1339799999999999E-2</v>
      </c>
      <c r="AV134" s="195">
        <v>2.3344400000000001E-2</v>
      </c>
      <c r="AW134" s="238">
        <v>2.0569199999999998E-3</v>
      </c>
      <c r="AX134" s="195"/>
      <c r="AY134" s="195"/>
      <c r="AZ134" s="195"/>
      <c r="BA134" s="195"/>
      <c r="BB134" s="195"/>
      <c r="BC134" s="195"/>
      <c r="BD134" s="195"/>
      <c r="BE134" s="195">
        <v>0</v>
      </c>
      <c r="BF134" s="195">
        <v>1</v>
      </c>
      <c r="BG134" s="195">
        <v>0</v>
      </c>
      <c r="BH134" s="195">
        <v>0</v>
      </c>
      <c r="BI134" s="246"/>
      <c r="BJ134" s="177"/>
      <c r="BK134" s="177"/>
      <c r="BL134" s="177"/>
      <c r="BM134" s="177"/>
      <c r="BN134" s="177"/>
      <c r="BO134" s="177"/>
      <c r="BP134" s="177"/>
      <c r="BQ134" s="177"/>
      <c r="BR134" s="177"/>
      <c r="BS134" s="238"/>
      <c r="BT134" s="177"/>
      <c r="BU134" s="177"/>
      <c r="BV134" s="177"/>
      <c r="BW134" s="177"/>
      <c r="BX134" s="177"/>
      <c r="BY134" s="177"/>
      <c r="BZ134" s="177"/>
      <c r="CA134" s="177"/>
      <c r="CB134" s="177"/>
      <c r="CC134" s="177"/>
      <c r="CD134" s="241"/>
    </row>
    <row r="135" spans="1:82" x14ac:dyDescent="0.2">
      <c r="A135" s="40" t="s">
        <v>483</v>
      </c>
      <c r="B135" s="40" t="s">
        <v>484</v>
      </c>
      <c r="C135" s="234">
        <v>2014</v>
      </c>
      <c r="D135" s="235"/>
      <c r="E135" s="40" t="s">
        <v>139</v>
      </c>
      <c r="F135" s="38"/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32">
        <v>0</v>
      </c>
      <c r="Q135" s="38"/>
      <c r="U135" s="19">
        <v>0</v>
      </c>
      <c r="V135" s="19">
        <v>0</v>
      </c>
      <c r="W135" s="19">
        <v>0</v>
      </c>
      <c r="X135" s="19">
        <v>1</v>
      </c>
      <c r="Y135" s="19">
        <v>1</v>
      </c>
      <c r="Z135" s="19">
        <v>0</v>
      </c>
      <c r="AA135" s="32">
        <v>1</v>
      </c>
      <c r="AB135" s="38"/>
      <c r="AF135" s="19">
        <v>0</v>
      </c>
      <c r="AG135" s="19">
        <v>0</v>
      </c>
      <c r="AH135" s="19">
        <v>0</v>
      </c>
      <c r="AI135" s="19">
        <v>1</v>
      </c>
      <c r="AJ135" s="19">
        <v>1</v>
      </c>
      <c r="AK135" s="19">
        <v>0</v>
      </c>
      <c r="AL135" s="32">
        <v>1</v>
      </c>
      <c r="AM135" s="38"/>
      <c r="AQ135" s="19">
        <v>2.2967399999999998E-3</v>
      </c>
      <c r="AR135" s="19">
        <v>2.4885900000000002E-3</v>
      </c>
      <c r="AS135" s="19">
        <v>4.2944799999999998E-2</v>
      </c>
      <c r="AT135" s="19">
        <v>3.4380399999999998E-2</v>
      </c>
      <c r="AU135" s="19">
        <v>3.44994E-2</v>
      </c>
      <c r="AV135" s="19">
        <v>3.5772600000000001E-3</v>
      </c>
      <c r="AW135" s="32">
        <v>2.5676399999999999E-2</v>
      </c>
      <c r="BB135" s="19">
        <v>0</v>
      </c>
      <c r="BC135" s="19">
        <v>0</v>
      </c>
      <c r="BD135" s="19">
        <v>0</v>
      </c>
      <c r="BE135" s="19">
        <v>2</v>
      </c>
      <c r="BF135" s="19">
        <v>1</v>
      </c>
      <c r="BG135" s="19">
        <v>0</v>
      </c>
      <c r="BH135" s="19">
        <v>0</v>
      </c>
      <c r="BI135" s="246"/>
      <c r="BJ135" s="177"/>
      <c r="BK135" s="177"/>
      <c r="BL135" s="177"/>
      <c r="BM135" s="177"/>
      <c r="BN135" s="177"/>
      <c r="BO135" s="177"/>
      <c r="BP135" s="177"/>
      <c r="BQ135" s="177"/>
      <c r="BR135" s="177"/>
      <c r="BS135" s="238"/>
      <c r="BT135" s="177"/>
      <c r="BU135" s="177"/>
      <c r="BV135" s="177"/>
      <c r="BW135" s="177"/>
      <c r="BX135" s="177"/>
      <c r="BY135" s="177"/>
      <c r="BZ135" s="177"/>
      <c r="CA135" s="177"/>
      <c r="CB135" s="177"/>
      <c r="CC135" s="177"/>
      <c r="CD135" s="241"/>
    </row>
    <row r="136" spans="1:82" x14ac:dyDescent="0.2">
      <c r="A136" s="39" t="s">
        <v>154</v>
      </c>
      <c r="B136" s="39" t="s">
        <v>4570</v>
      </c>
      <c r="C136" s="233"/>
      <c r="D136" s="233"/>
      <c r="E136" s="39" t="s">
        <v>156</v>
      </c>
      <c r="F136" s="38"/>
      <c r="P136" s="32"/>
      <c r="Q136" s="38"/>
      <c r="AA136" s="32"/>
      <c r="AB136" s="38"/>
      <c r="AL136" s="32"/>
      <c r="AM136" s="38"/>
      <c r="AW136" s="32"/>
      <c r="BI136" s="246"/>
      <c r="BJ136" s="177"/>
      <c r="BK136" s="177"/>
      <c r="BL136" s="177"/>
      <c r="BM136" s="177"/>
      <c r="BN136" s="177"/>
      <c r="BO136" s="177"/>
      <c r="BP136" s="177"/>
      <c r="BQ136" s="177"/>
      <c r="BR136" s="177"/>
      <c r="BS136" s="238"/>
      <c r="BT136" s="177"/>
      <c r="BU136" s="177"/>
      <c r="BV136" s="177"/>
      <c r="BW136" s="177"/>
      <c r="BX136" s="177"/>
      <c r="BY136" s="177"/>
      <c r="BZ136" s="177"/>
      <c r="CA136" s="177"/>
      <c r="CB136" s="177"/>
      <c r="CC136" s="177"/>
      <c r="CD136" s="241"/>
    </row>
    <row r="137" spans="1:82" x14ac:dyDescent="0.2">
      <c r="A137" s="40" t="s">
        <v>157</v>
      </c>
      <c r="B137" s="40" t="s">
        <v>158</v>
      </c>
      <c r="C137" s="234"/>
      <c r="D137" s="235"/>
      <c r="E137" s="40" t="s">
        <v>156</v>
      </c>
      <c r="F137" s="38"/>
      <c r="O137" s="19">
        <v>0</v>
      </c>
      <c r="P137" s="32">
        <v>0</v>
      </c>
      <c r="Q137" s="38"/>
      <c r="Z137" s="19">
        <v>0</v>
      </c>
      <c r="AA137" s="32">
        <v>0</v>
      </c>
      <c r="AB137" s="38"/>
      <c r="AK137" s="19">
        <v>0</v>
      </c>
      <c r="AL137" s="32">
        <v>1</v>
      </c>
      <c r="AM137" s="38"/>
      <c r="AV137" s="19">
        <v>4.3676199999999999E-4</v>
      </c>
      <c r="AW137" s="32">
        <v>3.0663900000000001E-2</v>
      </c>
      <c r="BG137" s="19">
        <v>0</v>
      </c>
      <c r="BH137" s="19">
        <v>0</v>
      </c>
      <c r="BI137" s="246"/>
      <c r="BJ137" s="177"/>
      <c r="BK137" s="177"/>
      <c r="BL137" s="177"/>
      <c r="BM137" s="177"/>
      <c r="BN137" s="177"/>
      <c r="BO137" s="177"/>
      <c r="BP137" s="177"/>
      <c r="BQ137" s="177"/>
      <c r="BR137" s="177"/>
      <c r="BS137" s="238"/>
      <c r="BT137" s="177"/>
      <c r="BU137" s="177"/>
      <c r="BV137" s="177"/>
      <c r="BW137" s="177"/>
      <c r="BX137" s="177"/>
      <c r="BY137" s="177"/>
      <c r="BZ137" s="177"/>
      <c r="CA137" s="177"/>
      <c r="CB137" s="177"/>
      <c r="CC137" s="177"/>
      <c r="CD137" s="241"/>
    </row>
    <row r="138" spans="1:82" x14ac:dyDescent="0.2">
      <c r="A138" s="40" t="s">
        <v>167</v>
      </c>
      <c r="B138" s="40" t="s">
        <v>168</v>
      </c>
      <c r="C138" s="234"/>
      <c r="D138" s="235"/>
      <c r="E138" s="40" t="s">
        <v>156</v>
      </c>
      <c r="F138" s="38"/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32">
        <v>0</v>
      </c>
      <c r="Q138" s="38"/>
      <c r="S138" s="19">
        <v>1</v>
      </c>
      <c r="T138" s="19">
        <v>1</v>
      </c>
      <c r="U138" s="19">
        <v>1</v>
      </c>
      <c r="V138" s="19">
        <v>1</v>
      </c>
      <c r="W138" s="19">
        <v>1</v>
      </c>
      <c r="X138" s="19">
        <v>1</v>
      </c>
      <c r="Y138" s="19">
        <v>1</v>
      </c>
      <c r="Z138" s="19">
        <v>1</v>
      </c>
      <c r="AA138" s="32">
        <v>1</v>
      </c>
      <c r="AB138" s="38"/>
      <c r="AD138" s="19">
        <v>1</v>
      </c>
      <c r="AE138" s="19">
        <v>1</v>
      </c>
      <c r="AF138" s="19">
        <v>1</v>
      </c>
      <c r="AG138" s="19">
        <v>1</v>
      </c>
      <c r="AH138" s="19">
        <v>1</v>
      </c>
      <c r="AI138" s="19">
        <v>1</v>
      </c>
      <c r="AJ138" s="19">
        <v>1</v>
      </c>
      <c r="AK138" s="19">
        <v>1</v>
      </c>
      <c r="AL138" s="32">
        <v>1</v>
      </c>
      <c r="AM138" s="38"/>
      <c r="AO138" s="19">
        <v>2.1577599999999999E-2</v>
      </c>
      <c r="AP138" s="19">
        <v>2.35122E-2</v>
      </c>
      <c r="AQ138" s="19">
        <v>2.2816300000000001E-2</v>
      </c>
      <c r="AR138" s="19">
        <v>2.1398899999999998E-2</v>
      </c>
      <c r="AS138" s="19">
        <v>2.1518700000000002E-2</v>
      </c>
      <c r="AT138" s="19">
        <v>2.1599E-2</v>
      </c>
      <c r="AU138" s="19">
        <v>2.1747800000000001E-2</v>
      </c>
      <c r="AV138" s="19">
        <v>2.1684999999999999E-2</v>
      </c>
      <c r="AW138" s="32">
        <v>9.4450999999999993E-2</v>
      </c>
      <c r="AZ138" s="19">
        <v>0</v>
      </c>
      <c r="BA138" s="19">
        <v>0</v>
      </c>
      <c r="BB138" s="19">
        <v>0</v>
      </c>
      <c r="BC138" s="19">
        <v>0</v>
      </c>
      <c r="BD138" s="19">
        <v>0</v>
      </c>
      <c r="BE138" s="19">
        <v>0</v>
      </c>
      <c r="BF138" s="19">
        <v>0</v>
      </c>
      <c r="BG138" s="19">
        <v>0</v>
      </c>
      <c r="BH138" s="19">
        <v>0</v>
      </c>
      <c r="BI138" s="246"/>
      <c r="BJ138" s="177"/>
      <c r="BK138" s="177"/>
      <c r="BL138" s="177"/>
      <c r="BM138" s="177"/>
      <c r="BN138" s="177"/>
      <c r="BO138" s="177"/>
      <c r="BP138" s="177"/>
      <c r="BQ138" s="177"/>
      <c r="BR138" s="177"/>
      <c r="BS138" s="238"/>
      <c r="BT138" s="177"/>
      <c r="BU138" s="177"/>
      <c r="BV138" s="177"/>
      <c r="BW138" s="177"/>
      <c r="BX138" s="177"/>
      <c r="BY138" s="177"/>
      <c r="BZ138" s="177"/>
      <c r="CA138" s="177"/>
      <c r="CB138" s="177"/>
      <c r="CC138" s="177"/>
      <c r="CD138" s="241"/>
    </row>
    <row r="139" spans="1:82" x14ac:dyDescent="0.2">
      <c r="A139" s="39" t="s">
        <v>163</v>
      </c>
      <c r="B139" s="39" t="s">
        <v>4571</v>
      </c>
      <c r="C139" s="233"/>
      <c r="D139" s="233"/>
      <c r="E139" s="39" t="s">
        <v>156</v>
      </c>
      <c r="F139" s="38"/>
      <c r="P139" s="32"/>
      <c r="Q139" s="38"/>
      <c r="AA139" s="32"/>
      <c r="AB139" s="38"/>
      <c r="AL139" s="32"/>
      <c r="AM139" s="38"/>
      <c r="AW139" s="32"/>
      <c r="BI139" s="246"/>
      <c r="BJ139" s="177"/>
      <c r="BK139" s="177"/>
      <c r="BL139" s="177"/>
      <c r="BM139" s="177"/>
      <c r="BN139" s="177"/>
      <c r="BO139" s="177"/>
      <c r="BP139" s="177"/>
      <c r="BQ139" s="177"/>
      <c r="BR139" s="177"/>
      <c r="BS139" s="238"/>
      <c r="BT139" s="177"/>
      <c r="BU139" s="177"/>
      <c r="BV139" s="177"/>
      <c r="BW139" s="177"/>
      <c r="BX139" s="177"/>
      <c r="BY139" s="177"/>
      <c r="BZ139" s="177"/>
      <c r="CA139" s="177"/>
      <c r="CB139" s="177"/>
      <c r="CC139" s="177"/>
      <c r="CD139" s="241"/>
    </row>
    <row r="140" spans="1:82" x14ac:dyDescent="0.2">
      <c r="A140" s="40" t="s">
        <v>165</v>
      </c>
      <c r="B140" s="40" t="s">
        <v>166</v>
      </c>
      <c r="C140" s="234"/>
      <c r="D140" s="235"/>
      <c r="E140" s="40" t="s">
        <v>156</v>
      </c>
      <c r="F140" s="38"/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32">
        <v>0</v>
      </c>
      <c r="Q140" s="38"/>
      <c r="S140" s="19">
        <v>1</v>
      </c>
      <c r="T140" s="19">
        <v>1</v>
      </c>
      <c r="U140" s="19">
        <v>1</v>
      </c>
      <c r="V140" s="19">
        <v>1</v>
      </c>
      <c r="W140" s="19">
        <v>1</v>
      </c>
      <c r="X140" s="19">
        <v>1</v>
      </c>
      <c r="Y140" s="19">
        <v>1</v>
      </c>
      <c r="Z140" s="19">
        <v>1</v>
      </c>
      <c r="AA140" s="32">
        <v>1</v>
      </c>
      <c r="AB140" s="38"/>
      <c r="AD140" s="19">
        <v>1</v>
      </c>
      <c r="AE140" s="19">
        <v>1</v>
      </c>
      <c r="AF140" s="19">
        <v>1</v>
      </c>
      <c r="AG140" s="19">
        <v>1</v>
      </c>
      <c r="AH140" s="19">
        <v>1</v>
      </c>
      <c r="AI140" s="19">
        <v>1</v>
      </c>
      <c r="AJ140" s="19">
        <v>1</v>
      </c>
      <c r="AK140" s="19">
        <v>1</v>
      </c>
      <c r="AL140" s="32">
        <v>1</v>
      </c>
      <c r="AM140" s="38"/>
      <c r="AO140" s="19">
        <v>2.5760700000000001E-2</v>
      </c>
      <c r="AP140" s="19">
        <v>2.4459100000000001E-2</v>
      </c>
      <c r="AQ140" s="19">
        <v>3.1530700000000002E-2</v>
      </c>
      <c r="AR140" s="19">
        <v>3.03521E-2</v>
      </c>
      <c r="AS140" s="19">
        <v>2.94799E-2</v>
      </c>
      <c r="AT140" s="19">
        <v>2.9055399999999999E-2</v>
      </c>
      <c r="AU140" s="19">
        <v>2.90926E-2</v>
      </c>
      <c r="AV140" s="19">
        <v>2.8816600000000001E-2</v>
      </c>
      <c r="AW140" s="32">
        <v>3.8090100000000002E-2</v>
      </c>
      <c r="AZ140" s="19">
        <v>0</v>
      </c>
      <c r="BA140" s="19">
        <v>0</v>
      </c>
      <c r="BB140" s="19">
        <v>0</v>
      </c>
      <c r="BC140" s="19">
        <v>0</v>
      </c>
      <c r="BD140" s="19">
        <v>0</v>
      </c>
      <c r="BE140" s="19">
        <v>0</v>
      </c>
      <c r="BF140" s="19">
        <v>0</v>
      </c>
      <c r="BG140" s="19">
        <v>1</v>
      </c>
      <c r="BH140" s="19">
        <v>1</v>
      </c>
      <c r="BI140" s="246"/>
      <c r="BJ140" s="177"/>
      <c r="BK140" s="177">
        <v>2.5760700000000001E-2</v>
      </c>
      <c r="BL140" s="177">
        <v>2.4459100000000001E-2</v>
      </c>
      <c r="BM140" s="177">
        <v>3.1530700000000002E-2</v>
      </c>
      <c r="BN140" s="177">
        <v>3.03521E-2</v>
      </c>
      <c r="BO140" s="177">
        <v>2.94799E-2</v>
      </c>
      <c r="BP140" s="177">
        <v>2.9055399999999999E-2</v>
      </c>
      <c r="BQ140" s="177">
        <v>2.90926E-2</v>
      </c>
      <c r="BR140" s="177">
        <v>3.8038000000000002E-2</v>
      </c>
      <c r="BS140" s="238">
        <v>4.4000400000000002E-2</v>
      </c>
      <c r="BT140" s="177"/>
      <c r="BU140" s="177"/>
      <c r="BV140" s="177">
        <v>0</v>
      </c>
      <c r="BW140" s="177">
        <v>0</v>
      </c>
      <c r="BX140" s="177">
        <v>0</v>
      </c>
      <c r="BY140" s="177">
        <v>0</v>
      </c>
      <c r="BZ140" s="177">
        <v>0</v>
      </c>
      <c r="CA140" s="177">
        <v>0</v>
      </c>
      <c r="CB140" s="177">
        <v>0</v>
      </c>
      <c r="CC140" s="177">
        <v>2</v>
      </c>
      <c r="CD140" s="241">
        <v>2</v>
      </c>
    </row>
    <row r="141" spans="1:82" x14ac:dyDescent="0.2">
      <c r="A141" s="40" t="s">
        <v>169</v>
      </c>
      <c r="B141" s="40" t="s">
        <v>170</v>
      </c>
      <c r="C141" s="234"/>
      <c r="D141" s="235">
        <v>2013</v>
      </c>
      <c r="E141" s="40" t="s">
        <v>156</v>
      </c>
      <c r="F141" s="38"/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32">
        <v>0</v>
      </c>
      <c r="Q141" s="38"/>
      <c r="V141" s="19">
        <v>1</v>
      </c>
      <c r="W141" s="19">
        <v>1</v>
      </c>
      <c r="X141" s="19">
        <v>1</v>
      </c>
      <c r="Y141" s="19">
        <v>1</v>
      </c>
      <c r="Z141" s="19">
        <v>1</v>
      </c>
      <c r="AA141" s="32">
        <v>1</v>
      </c>
      <c r="AB141" s="38"/>
      <c r="AG141" s="19">
        <v>1</v>
      </c>
      <c r="AH141" s="19">
        <v>1</v>
      </c>
      <c r="AI141" s="19">
        <v>1</v>
      </c>
      <c r="AJ141" s="19">
        <v>1</v>
      </c>
      <c r="AK141" s="19">
        <v>1</v>
      </c>
      <c r="AL141" s="32">
        <v>1</v>
      </c>
      <c r="AM141" s="38"/>
      <c r="AR141" s="19">
        <v>2.2630500000000001E-2</v>
      </c>
      <c r="AS141" s="19">
        <v>2.47099E-2</v>
      </c>
      <c r="AT141" s="19">
        <v>3.10215E-2</v>
      </c>
      <c r="AU141" s="19">
        <v>3.3069399999999999E-2</v>
      </c>
      <c r="AV141" s="19">
        <v>2.8660999999999999E-2</v>
      </c>
      <c r="AW141" s="32">
        <v>3.3231400000000001E-2</v>
      </c>
      <c r="BC141" s="19">
        <v>0</v>
      </c>
      <c r="BD141" s="19">
        <v>1</v>
      </c>
      <c r="BE141" s="19">
        <v>1</v>
      </c>
      <c r="BF141" s="19">
        <v>1</v>
      </c>
      <c r="BG141" s="19">
        <v>1</v>
      </c>
      <c r="BH141" s="19">
        <v>0</v>
      </c>
      <c r="BI141" s="246"/>
      <c r="BJ141" s="177"/>
      <c r="BK141" s="177"/>
      <c r="BL141" s="177"/>
      <c r="BM141" s="177"/>
      <c r="BN141" s="177"/>
      <c r="BO141" s="177"/>
      <c r="BP141" s="177"/>
      <c r="BQ141" s="177"/>
      <c r="BR141" s="177"/>
      <c r="BS141" s="238"/>
      <c r="BT141" s="177"/>
      <c r="BU141" s="177"/>
      <c r="BV141" s="177"/>
      <c r="BW141" s="177"/>
      <c r="BX141" s="177"/>
      <c r="BY141" s="177"/>
      <c r="BZ141" s="177"/>
      <c r="CA141" s="177"/>
      <c r="CB141" s="177"/>
      <c r="CC141" s="177"/>
      <c r="CD141" s="241"/>
    </row>
    <row r="142" spans="1:82" x14ac:dyDescent="0.2">
      <c r="A142" s="40" t="s">
        <v>161</v>
      </c>
      <c r="B142" s="40" t="s">
        <v>162</v>
      </c>
      <c r="C142" s="234"/>
      <c r="D142" s="235"/>
      <c r="E142" s="40" t="s">
        <v>156</v>
      </c>
      <c r="F142" s="38"/>
      <c r="P142" s="32"/>
      <c r="Q142" s="38"/>
      <c r="AA142" s="32"/>
      <c r="AB142" s="38"/>
      <c r="AL142" s="32"/>
      <c r="AM142" s="38"/>
      <c r="AW142" s="32"/>
      <c r="BI142" s="246"/>
      <c r="BJ142" s="177"/>
      <c r="BK142" s="177"/>
      <c r="BL142" s="177"/>
      <c r="BM142" s="177"/>
      <c r="BN142" s="177"/>
      <c r="BO142" s="177"/>
      <c r="BP142" s="177"/>
      <c r="BQ142" s="177"/>
      <c r="BR142" s="177"/>
      <c r="BS142" s="238"/>
      <c r="BT142" s="177"/>
      <c r="BU142" s="177"/>
      <c r="BV142" s="177"/>
      <c r="BW142" s="177"/>
      <c r="BX142" s="177"/>
      <c r="BY142" s="177"/>
      <c r="BZ142" s="177"/>
      <c r="CA142" s="177"/>
      <c r="CB142" s="177"/>
      <c r="CC142" s="177"/>
      <c r="CD142" s="241"/>
    </row>
    <row r="143" spans="1:82" x14ac:dyDescent="0.2">
      <c r="A143" s="40" t="s">
        <v>159</v>
      </c>
      <c r="B143" s="40" t="s">
        <v>160</v>
      </c>
      <c r="C143" s="234">
        <v>2015</v>
      </c>
      <c r="D143" s="235"/>
      <c r="E143" s="40" t="s">
        <v>156</v>
      </c>
      <c r="F143" s="38"/>
      <c r="O143" s="19">
        <v>0</v>
      </c>
      <c r="P143" s="32">
        <v>1</v>
      </c>
      <c r="Q143" s="38"/>
      <c r="Z143" s="19">
        <v>1</v>
      </c>
      <c r="AA143" s="32">
        <v>1</v>
      </c>
      <c r="AB143" s="38"/>
      <c r="AK143" s="19">
        <v>1</v>
      </c>
      <c r="AL143" s="32">
        <v>1</v>
      </c>
      <c r="AM143" s="38"/>
      <c r="AV143" s="19">
        <v>2.2099000000000001E-2</v>
      </c>
      <c r="AW143" s="32">
        <v>2.44348E-2</v>
      </c>
      <c r="BG143" s="19">
        <v>0</v>
      </c>
      <c r="BH143" s="19">
        <v>0</v>
      </c>
      <c r="BI143" s="246"/>
      <c r="BJ143" s="177"/>
      <c r="BK143" s="177"/>
      <c r="BL143" s="177"/>
      <c r="BM143" s="177"/>
      <c r="BN143" s="177"/>
      <c r="BO143" s="177"/>
      <c r="BP143" s="177"/>
      <c r="BQ143" s="177"/>
      <c r="BR143" s="177"/>
      <c r="BS143" s="238"/>
      <c r="BT143" s="177"/>
      <c r="BU143" s="177"/>
      <c r="BV143" s="177"/>
      <c r="BW143" s="177"/>
      <c r="BX143" s="177"/>
      <c r="BY143" s="177"/>
      <c r="BZ143" s="177"/>
      <c r="CA143" s="177"/>
      <c r="CB143" s="177"/>
      <c r="CC143" s="177"/>
      <c r="CD143" s="241"/>
    </row>
    <row r="144" spans="1:82" x14ac:dyDescent="0.2">
      <c r="A144" s="40" t="s">
        <v>447</v>
      </c>
      <c r="B144" s="40" t="s">
        <v>448</v>
      </c>
      <c r="C144" s="234">
        <v>2016</v>
      </c>
      <c r="D144" s="235"/>
      <c r="E144" s="40" t="s">
        <v>156</v>
      </c>
      <c r="F144" s="38"/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32">
        <v>0</v>
      </c>
      <c r="Q144" s="38"/>
      <c r="V144" s="19">
        <v>1</v>
      </c>
      <c r="W144" s="19">
        <v>0</v>
      </c>
      <c r="X144" s="19">
        <v>1</v>
      </c>
      <c r="Y144" s="19">
        <v>1</v>
      </c>
      <c r="Z144" s="19">
        <v>1</v>
      </c>
      <c r="AA144" s="32">
        <v>1</v>
      </c>
      <c r="AB144" s="38"/>
      <c r="AG144" s="19">
        <v>1</v>
      </c>
      <c r="AH144" s="19">
        <v>0</v>
      </c>
      <c r="AI144" s="19">
        <v>1</v>
      </c>
      <c r="AJ144" s="19">
        <v>1</v>
      </c>
      <c r="AK144" s="19">
        <v>1</v>
      </c>
      <c r="AL144" s="32">
        <v>1</v>
      </c>
      <c r="AM144" s="38"/>
      <c r="AR144" s="19">
        <v>3.2317600000000002E-2</v>
      </c>
      <c r="AS144" s="19">
        <v>1.8047299999999999E-2</v>
      </c>
      <c r="AT144" s="19">
        <v>3.70389E-2</v>
      </c>
      <c r="AU144" s="19">
        <v>3.0943399999999999E-2</v>
      </c>
      <c r="AV144" s="19">
        <v>2.5297799999999999E-2</v>
      </c>
      <c r="AW144" s="32">
        <v>2.88676E-2</v>
      </c>
      <c r="BC144" s="19">
        <v>0</v>
      </c>
      <c r="BD144" s="19">
        <v>0</v>
      </c>
      <c r="BE144" s="19">
        <v>0</v>
      </c>
      <c r="BF144" s="19">
        <v>0</v>
      </c>
      <c r="BG144" s="19">
        <v>0</v>
      </c>
      <c r="BH144" s="19">
        <v>0</v>
      </c>
      <c r="BI144" s="246"/>
      <c r="BJ144" s="177"/>
      <c r="BK144" s="177"/>
      <c r="BL144" s="177"/>
      <c r="BM144" s="177"/>
      <c r="BN144" s="177"/>
      <c r="BO144" s="177"/>
      <c r="BP144" s="177"/>
      <c r="BQ144" s="177"/>
      <c r="BR144" s="177"/>
      <c r="BS144" s="238"/>
      <c r="BT144" s="177"/>
      <c r="BU144" s="177"/>
      <c r="BV144" s="177"/>
      <c r="BW144" s="177"/>
      <c r="BX144" s="177"/>
      <c r="BY144" s="177"/>
      <c r="BZ144" s="177"/>
      <c r="CA144" s="177"/>
      <c r="CB144" s="177"/>
      <c r="CC144" s="177"/>
      <c r="CD144" s="241"/>
    </row>
    <row r="145" spans="1:82" x14ac:dyDescent="0.2">
      <c r="A145" s="40" t="s">
        <v>485</v>
      </c>
      <c r="B145" s="40" t="s">
        <v>486</v>
      </c>
      <c r="C145" s="234">
        <v>2017</v>
      </c>
      <c r="D145" s="235"/>
      <c r="E145" s="40" t="s">
        <v>156</v>
      </c>
      <c r="F145" s="38"/>
      <c r="L145" s="19">
        <v>0</v>
      </c>
      <c r="M145" s="19">
        <v>0</v>
      </c>
      <c r="N145" s="19">
        <v>0</v>
      </c>
      <c r="O145" s="19">
        <v>0</v>
      </c>
      <c r="P145" s="32">
        <v>0</v>
      </c>
      <c r="Q145" s="38"/>
      <c r="W145" s="19">
        <v>1</v>
      </c>
      <c r="X145" s="19">
        <v>1</v>
      </c>
      <c r="Y145" s="19">
        <v>1</v>
      </c>
      <c r="Z145" s="19">
        <v>1</v>
      </c>
      <c r="AA145" s="32">
        <v>1</v>
      </c>
      <c r="AB145" s="38"/>
      <c r="AH145" s="19">
        <v>1</v>
      </c>
      <c r="AI145" s="19">
        <v>1</v>
      </c>
      <c r="AJ145" s="19">
        <v>1</v>
      </c>
      <c r="AK145" s="19">
        <v>1</v>
      </c>
      <c r="AL145" s="32">
        <v>1</v>
      </c>
      <c r="AM145" s="38"/>
      <c r="AS145" s="19">
        <v>3.5488800000000001E-2</v>
      </c>
      <c r="AT145" s="19">
        <v>3.7307800000000002E-2</v>
      </c>
      <c r="AU145" s="19">
        <v>2.9229999999999999E-2</v>
      </c>
      <c r="AV145" s="19">
        <v>2.8783599999999999E-2</v>
      </c>
      <c r="AW145" s="32">
        <v>2.7944299999999998E-2</v>
      </c>
      <c r="BD145" s="19">
        <v>1</v>
      </c>
      <c r="BE145" s="19">
        <v>0</v>
      </c>
      <c r="BF145" s="19">
        <v>0</v>
      </c>
      <c r="BG145" s="19">
        <v>0</v>
      </c>
      <c r="BH145" s="19">
        <v>0</v>
      </c>
      <c r="BI145" s="246"/>
      <c r="BJ145" s="177"/>
      <c r="BK145" s="177"/>
      <c r="BL145" s="177"/>
      <c r="BM145" s="177"/>
      <c r="BN145" s="177"/>
      <c r="BO145" s="177"/>
      <c r="BP145" s="177"/>
      <c r="BQ145" s="177"/>
      <c r="BR145" s="177"/>
      <c r="BS145" s="238"/>
      <c r="BT145" s="177"/>
      <c r="BU145" s="177"/>
      <c r="BV145" s="177"/>
      <c r="BW145" s="177"/>
      <c r="BX145" s="177"/>
      <c r="BY145" s="177"/>
      <c r="BZ145" s="177"/>
      <c r="CA145" s="177"/>
      <c r="CB145" s="177"/>
      <c r="CC145" s="177"/>
      <c r="CD145" s="241"/>
    </row>
    <row r="146" spans="1:82" x14ac:dyDescent="0.2">
      <c r="A146" s="40" t="s">
        <v>487</v>
      </c>
      <c r="B146" s="40" t="s">
        <v>488</v>
      </c>
      <c r="C146" s="234">
        <v>2017</v>
      </c>
      <c r="D146" s="235"/>
      <c r="E146" s="40" t="s">
        <v>156</v>
      </c>
      <c r="F146" s="38"/>
      <c r="M146" s="19">
        <v>0</v>
      </c>
      <c r="N146" s="19">
        <v>0</v>
      </c>
      <c r="O146" s="19">
        <v>0</v>
      </c>
      <c r="P146" s="32">
        <v>0</v>
      </c>
      <c r="Q146" s="38"/>
      <c r="X146" s="19">
        <v>1</v>
      </c>
      <c r="Y146" s="19">
        <v>1</v>
      </c>
      <c r="Z146" s="19">
        <v>1</v>
      </c>
      <c r="AA146" s="32">
        <v>1</v>
      </c>
      <c r="AB146" s="38"/>
      <c r="AI146" s="19">
        <v>1</v>
      </c>
      <c r="AJ146" s="19">
        <v>1</v>
      </c>
      <c r="AK146" s="19">
        <v>1</v>
      </c>
      <c r="AL146" s="32">
        <v>1</v>
      </c>
      <c r="AM146" s="38"/>
      <c r="AT146" s="19">
        <v>2.5447899999999999E-2</v>
      </c>
      <c r="AU146" s="19">
        <v>2.5522400000000001E-2</v>
      </c>
      <c r="AV146" s="19">
        <v>2.7441299999999998E-2</v>
      </c>
      <c r="AW146" s="32">
        <v>3.7168800000000002E-2</v>
      </c>
      <c r="BE146" s="19">
        <v>0</v>
      </c>
      <c r="BF146" s="19">
        <v>0</v>
      </c>
      <c r="BG146" s="19">
        <v>0</v>
      </c>
      <c r="BH146" s="19">
        <v>0</v>
      </c>
      <c r="BI146" s="246"/>
      <c r="BJ146" s="177"/>
      <c r="BK146" s="177"/>
      <c r="BL146" s="177"/>
      <c r="BM146" s="177"/>
      <c r="BN146" s="177"/>
      <c r="BO146" s="177"/>
      <c r="BP146" s="177"/>
      <c r="BQ146" s="177"/>
      <c r="BR146" s="177"/>
      <c r="BS146" s="238"/>
      <c r="BT146" s="177"/>
      <c r="BU146" s="177"/>
      <c r="BV146" s="177"/>
      <c r="BW146" s="177"/>
      <c r="BX146" s="177"/>
      <c r="BY146" s="177"/>
      <c r="BZ146" s="177"/>
      <c r="CA146" s="177"/>
      <c r="CB146" s="177"/>
      <c r="CC146" s="177"/>
      <c r="CD146" s="241"/>
    </row>
    <row r="147" spans="1:82" x14ac:dyDescent="0.2">
      <c r="A147" s="40" t="s">
        <v>514</v>
      </c>
      <c r="B147" s="40" t="s">
        <v>515</v>
      </c>
      <c r="C147" s="234">
        <v>2015</v>
      </c>
      <c r="D147" s="235"/>
      <c r="E147" s="40" t="s">
        <v>156</v>
      </c>
      <c r="F147" s="38"/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32">
        <v>0</v>
      </c>
      <c r="Q147" s="38"/>
      <c r="V147" s="19">
        <v>1</v>
      </c>
      <c r="W147" s="19">
        <v>1</v>
      </c>
      <c r="X147" s="19">
        <v>1</v>
      </c>
      <c r="Y147" s="19">
        <v>1</v>
      </c>
      <c r="Z147" s="19">
        <v>1</v>
      </c>
      <c r="AA147" s="32">
        <v>0</v>
      </c>
      <c r="AB147" s="38"/>
      <c r="AG147" s="19">
        <v>1</v>
      </c>
      <c r="AH147" s="19">
        <v>1</v>
      </c>
      <c r="AI147" s="19">
        <v>1</v>
      </c>
      <c r="AJ147" s="19">
        <v>1</v>
      </c>
      <c r="AK147" s="19">
        <v>1</v>
      </c>
      <c r="AL147" s="32">
        <v>1</v>
      </c>
      <c r="AM147" s="38"/>
      <c r="AR147" s="19">
        <v>2.0294199999999998E-2</v>
      </c>
      <c r="AS147" s="19">
        <v>1.9570199999999999E-2</v>
      </c>
      <c r="AT147" s="19">
        <v>1.82446E-2</v>
      </c>
      <c r="AU147" s="19">
        <v>1.82884E-2</v>
      </c>
      <c r="AV147" s="19">
        <v>1.40456E-2</v>
      </c>
      <c r="AW147" s="32">
        <v>1.2173700000000001E-2</v>
      </c>
      <c r="BC147" s="19">
        <v>0</v>
      </c>
      <c r="BD147" s="19">
        <v>0</v>
      </c>
      <c r="BE147" s="19">
        <v>0</v>
      </c>
      <c r="BF147" s="19">
        <v>0</v>
      </c>
      <c r="BG147" s="19">
        <v>0</v>
      </c>
      <c r="BH147" s="19">
        <v>0</v>
      </c>
      <c r="BI147" s="246"/>
      <c r="BJ147" s="177"/>
      <c r="BK147" s="177"/>
      <c r="BL147" s="177"/>
      <c r="BM147" s="177"/>
      <c r="BN147" s="177"/>
      <c r="BO147" s="177"/>
      <c r="BP147" s="177"/>
      <c r="BQ147" s="177"/>
      <c r="BR147" s="177"/>
      <c r="BS147" s="238"/>
      <c r="BT147" s="177"/>
      <c r="BU147" s="177"/>
      <c r="BV147" s="177"/>
      <c r="BW147" s="177"/>
      <c r="BX147" s="177"/>
      <c r="BY147" s="177"/>
      <c r="BZ147" s="177"/>
      <c r="CA147" s="177"/>
      <c r="CB147" s="177"/>
      <c r="CC147" s="177"/>
      <c r="CD147" s="241"/>
    </row>
    <row r="148" spans="1:82" x14ac:dyDescent="0.2">
      <c r="A148" s="40" t="s">
        <v>530</v>
      </c>
      <c r="B148" s="40" t="s">
        <v>531</v>
      </c>
      <c r="C148" s="234">
        <v>2019</v>
      </c>
      <c r="D148" s="235"/>
      <c r="E148" s="40" t="s">
        <v>156</v>
      </c>
      <c r="F148" s="38"/>
      <c r="O148" s="19">
        <v>1</v>
      </c>
      <c r="P148" s="32">
        <v>0</v>
      </c>
      <c r="Q148" s="38"/>
      <c r="Z148" s="19">
        <v>1</v>
      </c>
      <c r="AA148" s="32">
        <v>1</v>
      </c>
      <c r="AB148" s="38"/>
      <c r="AK148" s="19">
        <v>1</v>
      </c>
      <c r="AL148" s="32">
        <v>1</v>
      </c>
      <c r="AM148" s="38"/>
      <c r="AV148" s="19">
        <v>3.02638E-2</v>
      </c>
      <c r="AW148" s="32">
        <v>3.4875700000000003E-2</v>
      </c>
      <c r="BG148" s="19">
        <v>0</v>
      </c>
      <c r="BH148" s="19">
        <v>0</v>
      </c>
      <c r="BI148" s="246"/>
      <c r="BJ148" s="177"/>
      <c r="BK148" s="177"/>
      <c r="BL148" s="177"/>
      <c r="BM148" s="177"/>
      <c r="BN148" s="177"/>
      <c r="BO148" s="177"/>
      <c r="BP148" s="177"/>
      <c r="BQ148" s="177"/>
      <c r="BR148" s="177"/>
      <c r="BS148" s="238"/>
      <c r="BT148" s="177"/>
      <c r="BU148" s="177"/>
      <c r="BV148" s="177"/>
      <c r="BW148" s="177"/>
      <c r="BX148" s="177"/>
      <c r="BY148" s="177"/>
      <c r="BZ148" s="177"/>
      <c r="CA148" s="177"/>
      <c r="CB148" s="177"/>
      <c r="CC148" s="177"/>
      <c r="CD148" s="241"/>
    </row>
    <row r="149" spans="1:82" x14ac:dyDescent="0.2">
      <c r="A149" s="40" t="s">
        <v>532</v>
      </c>
      <c r="B149" s="40" t="s">
        <v>533</v>
      </c>
      <c r="C149" s="234">
        <v>2020</v>
      </c>
      <c r="D149" s="235"/>
      <c r="E149" s="40" t="s">
        <v>156</v>
      </c>
      <c r="F149" s="38"/>
      <c r="P149" s="32">
        <v>1</v>
      </c>
      <c r="Q149" s="38"/>
      <c r="AA149" s="32">
        <v>1</v>
      </c>
      <c r="AB149" s="38"/>
      <c r="AL149" s="32">
        <v>1</v>
      </c>
      <c r="AM149" s="38"/>
      <c r="AW149" s="32">
        <v>3.3793200000000002E-2</v>
      </c>
      <c r="BH149" s="19">
        <v>0</v>
      </c>
      <c r="BI149" s="246"/>
      <c r="BJ149" s="177"/>
      <c r="BK149" s="177"/>
      <c r="BL149" s="177"/>
      <c r="BM149" s="177"/>
      <c r="BN149" s="177"/>
      <c r="BO149" s="177"/>
      <c r="BP149" s="177"/>
      <c r="BQ149" s="177"/>
      <c r="BR149" s="177"/>
      <c r="BS149" s="238"/>
      <c r="BT149" s="177"/>
      <c r="BU149" s="177"/>
      <c r="BV149" s="177"/>
      <c r="BW149" s="177"/>
      <c r="BX149" s="177"/>
      <c r="BY149" s="177"/>
      <c r="BZ149" s="177"/>
      <c r="CA149" s="177"/>
      <c r="CB149" s="177"/>
      <c r="CC149" s="177"/>
      <c r="CD149" s="241"/>
    </row>
    <row r="150" spans="1:82" x14ac:dyDescent="0.2">
      <c r="A150" s="40" t="s">
        <v>552</v>
      </c>
      <c r="B150" s="40" t="s">
        <v>553</v>
      </c>
      <c r="C150" s="234">
        <v>2011</v>
      </c>
      <c r="D150" s="235"/>
      <c r="E150" s="40" t="s">
        <v>156</v>
      </c>
      <c r="F150" s="38"/>
      <c r="G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1</v>
      </c>
      <c r="P150" s="32">
        <v>1</v>
      </c>
      <c r="Q150" s="38"/>
      <c r="R150" s="19">
        <v>0</v>
      </c>
      <c r="S150" s="23"/>
      <c r="T150" s="19">
        <v>0</v>
      </c>
      <c r="U150" s="19">
        <v>0</v>
      </c>
      <c r="V150" s="19">
        <v>1</v>
      </c>
      <c r="W150" s="19">
        <v>1</v>
      </c>
      <c r="X150" s="19">
        <v>1</v>
      </c>
      <c r="Y150" s="19">
        <v>1</v>
      </c>
      <c r="Z150" s="19">
        <v>1</v>
      </c>
      <c r="AA150" s="32">
        <v>1</v>
      </c>
      <c r="AB150" s="38"/>
      <c r="AC150" s="19">
        <v>0</v>
      </c>
      <c r="AD150" s="23"/>
      <c r="AE150" s="19">
        <v>0</v>
      </c>
      <c r="AF150" s="19">
        <v>0</v>
      </c>
      <c r="AG150" s="19">
        <v>1</v>
      </c>
      <c r="AH150" s="19">
        <v>1</v>
      </c>
      <c r="AI150" s="19">
        <v>1</v>
      </c>
      <c r="AJ150" s="19">
        <v>1</v>
      </c>
      <c r="AK150" s="19">
        <v>1</v>
      </c>
      <c r="AL150" s="32">
        <v>1</v>
      </c>
      <c r="AM150" s="38"/>
      <c r="AN150" s="19">
        <v>1.15884E-2</v>
      </c>
      <c r="AO150" s="23"/>
      <c r="AP150" s="19">
        <v>3.0004799999999998E-3</v>
      </c>
      <c r="AQ150" s="19">
        <v>2.0493299999999998E-3</v>
      </c>
      <c r="AR150" s="19">
        <v>2.15464E-2</v>
      </c>
      <c r="AS150" s="19">
        <v>2.3687099999999999E-2</v>
      </c>
      <c r="AT150" s="19">
        <v>2.1999700000000001E-2</v>
      </c>
      <c r="AU150" s="19">
        <v>2.32692E-2</v>
      </c>
      <c r="AV150" s="19">
        <v>4.1400100000000002E-2</v>
      </c>
      <c r="AW150" s="32">
        <v>5.2647100000000002E-2</v>
      </c>
      <c r="AY150" s="19">
        <v>0</v>
      </c>
      <c r="AZ150" s="23"/>
      <c r="BA150" s="19">
        <v>0</v>
      </c>
      <c r="BB150" s="19">
        <v>0</v>
      </c>
      <c r="BC150" s="19">
        <v>0</v>
      </c>
      <c r="BD150" s="19">
        <v>0</v>
      </c>
      <c r="BE150" s="19">
        <v>0</v>
      </c>
      <c r="BF150" s="19">
        <v>0</v>
      </c>
      <c r="BG150" s="19">
        <v>7</v>
      </c>
      <c r="BH150" s="19">
        <v>8</v>
      </c>
      <c r="BI150" s="246"/>
      <c r="BJ150" s="177">
        <v>1.15884E-2</v>
      </c>
      <c r="BK150" s="247"/>
      <c r="BL150" s="177">
        <v>3.0004799999999998E-3</v>
      </c>
      <c r="BM150" s="177">
        <v>2.0493299999999998E-3</v>
      </c>
      <c r="BN150" s="177">
        <v>2.15464E-2</v>
      </c>
      <c r="BO150" s="177">
        <v>2.3687099999999999E-2</v>
      </c>
      <c r="BP150" s="177">
        <v>2.5202800000000001E-2</v>
      </c>
      <c r="BQ150" s="177">
        <v>2.32692E-2</v>
      </c>
      <c r="BR150" s="177">
        <v>4.1400100000000002E-2</v>
      </c>
      <c r="BS150" s="238">
        <v>5.2647100000000002E-2</v>
      </c>
      <c r="BT150" s="177"/>
      <c r="BU150" s="177">
        <v>0</v>
      </c>
      <c r="BV150" s="247"/>
      <c r="BW150" s="177">
        <v>0</v>
      </c>
      <c r="BX150" s="177">
        <v>0</v>
      </c>
      <c r="BY150" s="177">
        <v>0</v>
      </c>
      <c r="BZ150" s="177">
        <v>0</v>
      </c>
      <c r="CA150" s="177">
        <v>0</v>
      </c>
      <c r="CB150" s="177">
        <v>0</v>
      </c>
      <c r="CC150" s="177">
        <v>7</v>
      </c>
      <c r="CD150" s="241">
        <v>8</v>
      </c>
    </row>
    <row r="151" spans="1:82" x14ac:dyDescent="0.2">
      <c r="A151" s="40" t="s">
        <v>353</v>
      </c>
      <c r="B151" s="40" t="s">
        <v>354</v>
      </c>
      <c r="C151" s="234">
        <v>2010</v>
      </c>
      <c r="D151" s="235">
        <v>2013</v>
      </c>
      <c r="E151" s="40" t="s">
        <v>156</v>
      </c>
      <c r="F151" s="38">
        <v>0</v>
      </c>
      <c r="G151" s="19">
        <v>0</v>
      </c>
      <c r="P151" s="32"/>
      <c r="Q151" s="38">
        <v>1</v>
      </c>
      <c r="R151" s="19">
        <v>1</v>
      </c>
      <c r="AA151" s="32"/>
      <c r="AB151" s="38">
        <v>0</v>
      </c>
      <c r="AC151" s="19">
        <v>0</v>
      </c>
      <c r="AL151" s="32"/>
      <c r="AM151" s="38">
        <v>1.7404300000000001E-3</v>
      </c>
      <c r="AN151" s="19">
        <v>2.6416200000000001E-2</v>
      </c>
      <c r="AW151" s="32"/>
      <c r="AX151" s="19">
        <v>0</v>
      </c>
      <c r="AY151" s="19">
        <v>0</v>
      </c>
      <c r="BI151" s="246"/>
      <c r="BJ151" s="177"/>
      <c r="BK151" s="177"/>
      <c r="BL151" s="177"/>
      <c r="BM151" s="177"/>
      <c r="BN151" s="177"/>
      <c r="BO151" s="177"/>
      <c r="BP151" s="177"/>
      <c r="BQ151" s="177"/>
      <c r="BR151" s="177"/>
      <c r="BS151" s="238"/>
      <c r="BT151" s="177"/>
      <c r="BU151" s="177"/>
      <c r="BV151" s="177"/>
      <c r="BW151" s="177"/>
      <c r="BX151" s="177"/>
      <c r="BY151" s="177"/>
      <c r="BZ151" s="177"/>
      <c r="CA151" s="177"/>
      <c r="CB151" s="177"/>
      <c r="CC151" s="177"/>
      <c r="CD151" s="241"/>
    </row>
    <row r="152" spans="1:82" x14ac:dyDescent="0.2">
      <c r="A152" s="39" t="s">
        <v>299</v>
      </c>
      <c r="B152" s="39" t="s">
        <v>4572</v>
      </c>
      <c r="C152" s="233"/>
      <c r="D152" s="233"/>
      <c r="E152" s="39" t="s">
        <v>156</v>
      </c>
      <c r="F152" s="38"/>
      <c r="P152" s="32"/>
      <c r="Q152" s="38"/>
      <c r="AA152" s="32"/>
      <c r="AB152" s="38"/>
      <c r="AL152" s="32"/>
      <c r="AM152" s="38"/>
      <c r="AW152" s="32"/>
      <c r="BI152" s="246"/>
      <c r="BJ152" s="177"/>
      <c r="BK152" s="177"/>
      <c r="BL152" s="177"/>
      <c r="BM152" s="177"/>
      <c r="BN152" s="177"/>
      <c r="BO152" s="177"/>
      <c r="BP152" s="177"/>
      <c r="BQ152" s="177"/>
      <c r="BR152" s="177"/>
      <c r="BS152" s="238"/>
      <c r="BT152" s="177"/>
      <c r="BU152" s="177"/>
      <c r="BV152" s="177"/>
      <c r="BW152" s="177"/>
      <c r="BX152" s="177"/>
      <c r="BY152" s="177"/>
      <c r="BZ152" s="177"/>
      <c r="CA152" s="177"/>
      <c r="CB152" s="177"/>
      <c r="CC152" s="177"/>
      <c r="CD152" s="241"/>
    </row>
    <row r="153" spans="1:82" x14ac:dyDescent="0.2">
      <c r="A153" s="40" t="s">
        <v>171</v>
      </c>
      <c r="B153" s="40" t="s">
        <v>172</v>
      </c>
      <c r="C153" s="234"/>
      <c r="D153" s="235"/>
      <c r="E153" s="40" t="s">
        <v>173</v>
      </c>
      <c r="F153" s="38">
        <v>0</v>
      </c>
      <c r="G153" s="19">
        <v>1</v>
      </c>
      <c r="H153" s="19">
        <v>0</v>
      </c>
      <c r="I153" s="19">
        <v>0</v>
      </c>
      <c r="J153" s="19">
        <v>0</v>
      </c>
      <c r="K153" s="19">
        <v>1</v>
      </c>
      <c r="L153" s="19">
        <v>0</v>
      </c>
      <c r="M153" s="19">
        <v>0</v>
      </c>
      <c r="N153" s="19">
        <v>1</v>
      </c>
      <c r="O153" s="19">
        <v>1</v>
      </c>
      <c r="P153" s="32">
        <v>1</v>
      </c>
      <c r="Q153" s="38">
        <v>0</v>
      </c>
      <c r="R153" s="19">
        <v>1</v>
      </c>
      <c r="S153" s="19">
        <v>1</v>
      </c>
      <c r="T153" s="19">
        <v>1</v>
      </c>
      <c r="U153" s="19">
        <v>1</v>
      </c>
      <c r="V153" s="19">
        <v>1</v>
      </c>
      <c r="W153" s="19">
        <v>1</v>
      </c>
      <c r="X153" s="19">
        <v>1</v>
      </c>
      <c r="Y153" s="19">
        <v>1</v>
      </c>
      <c r="Z153" s="19">
        <v>1</v>
      </c>
      <c r="AA153" s="32">
        <v>1</v>
      </c>
      <c r="AB153" s="38">
        <v>0</v>
      </c>
      <c r="AC153" s="19">
        <v>1</v>
      </c>
      <c r="AD153" s="19">
        <v>1</v>
      </c>
      <c r="AE153" s="19">
        <v>1</v>
      </c>
      <c r="AF153" s="19">
        <v>1</v>
      </c>
      <c r="AG153" s="19">
        <v>1</v>
      </c>
      <c r="AH153" s="19">
        <v>1</v>
      </c>
      <c r="AI153" s="19">
        <v>1</v>
      </c>
      <c r="AJ153" s="19">
        <v>1</v>
      </c>
      <c r="AK153" s="19">
        <v>1</v>
      </c>
      <c r="AL153" s="32">
        <v>1</v>
      </c>
      <c r="AM153" s="38">
        <v>0</v>
      </c>
      <c r="AN153" s="19">
        <v>3.3084700000000002E-2</v>
      </c>
      <c r="AO153" s="19">
        <v>3.4961800000000001E-2</v>
      </c>
      <c r="AP153" s="19">
        <v>3.5642600000000003E-2</v>
      </c>
      <c r="AQ153" s="19">
        <v>3.4225400000000003E-2</v>
      </c>
      <c r="AR153" s="19">
        <v>3.4978200000000001E-2</v>
      </c>
      <c r="AS153" s="19">
        <v>3.47248E-2</v>
      </c>
      <c r="AT153" s="19">
        <v>3.3210099999999999E-2</v>
      </c>
      <c r="AU153" s="19">
        <v>4.3121699999999999E-2</v>
      </c>
      <c r="AV153" s="19">
        <v>4.0958000000000001E-2</v>
      </c>
      <c r="AW153" s="32">
        <v>4.81503E-2</v>
      </c>
      <c r="AX153" s="19">
        <v>0</v>
      </c>
      <c r="AY153" s="19">
        <v>0</v>
      </c>
      <c r="AZ153" s="19">
        <v>0</v>
      </c>
      <c r="BA153" s="19">
        <v>0</v>
      </c>
      <c r="BB153" s="19">
        <v>0</v>
      </c>
      <c r="BC153" s="19">
        <v>0</v>
      </c>
      <c r="BD153" s="19">
        <v>0</v>
      </c>
      <c r="BE153" s="19">
        <v>0</v>
      </c>
      <c r="BF153" s="19">
        <v>7</v>
      </c>
      <c r="BG153" s="19">
        <v>37</v>
      </c>
      <c r="BH153" s="19">
        <v>46</v>
      </c>
      <c r="BI153" s="246">
        <v>0</v>
      </c>
      <c r="BJ153" s="177">
        <v>3.3084700000000002E-2</v>
      </c>
      <c r="BK153" s="177">
        <v>4.11481E-2</v>
      </c>
      <c r="BL153" s="177">
        <v>4.3979799999999999E-2</v>
      </c>
      <c r="BM153" s="177">
        <v>4.1816699999999998E-2</v>
      </c>
      <c r="BN153" s="177">
        <v>4.2763200000000001E-2</v>
      </c>
      <c r="BO153" s="177">
        <v>4.2428100000000003E-2</v>
      </c>
      <c r="BP153" s="177">
        <v>4.1547000000000001E-2</v>
      </c>
      <c r="BQ153" s="177">
        <v>4.3121699999999999E-2</v>
      </c>
      <c r="BR153" s="177">
        <v>4.0958000000000001E-2</v>
      </c>
      <c r="BS153" s="238">
        <v>4.81503E-2</v>
      </c>
      <c r="BT153" s="177">
        <v>0</v>
      </c>
      <c r="BU153" s="177">
        <v>0</v>
      </c>
      <c r="BV153" s="177">
        <v>0</v>
      </c>
      <c r="BW153" s="177">
        <v>0</v>
      </c>
      <c r="BX153" s="177">
        <v>1</v>
      </c>
      <c r="BY153" s="177">
        <v>0</v>
      </c>
      <c r="BZ153" s="177">
        <v>2</v>
      </c>
      <c r="CA153" s="177">
        <v>2</v>
      </c>
      <c r="CB153" s="177">
        <v>7</v>
      </c>
      <c r="CC153" s="177">
        <v>37</v>
      </c>
      <c r="CD153" s="241">
        <v>46</v>
      </c>
    </row>
    <row r="154" spans="1:82" x14ac:dyDescent="0.2">
      <c r="A154" s="40" t="s">
        <v>209</v>
      </c>
      <c r="B154" s="40" t="s">
        <v>174</v>
      </c>
      <c r="C154" s="234"/>
      <c r="D154" s="235"/>
      <c r="E154" s="40" t="s">
        <v>173</v>
      </c>
      <c r="F154" s="38">
        <v>0</v>
      </c>
      <c r="G154" s="19">
        <v>0</v>
      </c>
      <c r="H154" s="19">
        <v>1</v>
      </c>
      <c r="I154" s="19">
        <v>1</v>
      </c>
      <c r="J154" s="19">
        <v>1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32">
        <v>0</v>
      </c>
      <c r="Q154" s="38">
        <v>0</v>
      </c>
      <c r="R154" s="19">
        <v>1</v>
      </c>
      <c r="S154" s="19">
        <v>1</v>
      </c>
      <c r="T154" s="19">
        <v>1</v>
      </c>
      <c r="U154" s="19">
        <v>1</v>
      </c>
      <c r="V154" s="19">
        <v>1</v>
      </c>
      <c r="W154" s="19">
        <v>1</v>
      </c>
      <c r="X154" s="19">
        <v>1</v>
      </c>
      <c r="Y154" s="19">
        <v>1</v>
      </c>
      <c r="Z154" s="19">
        <v>1</v>
      </c>
      <c r="AA154" s="32">
        <v>1</v>
      </c>
      <c r="AB154" s="38">
        <v>0</v>
      </c>
      <c r="AC154" s="19">
        <v>1</v>
      </c>
      <c r="AD154" s="19">
        <v>1</v>
      </c>
      <c r="AE154" s="19">
        <v>1</v>
      </c>
      <c r="AF154" s="19">
        <v>1</v>
      </c>
      <c r="AG154" s="19">
        <v>1</v>
      </c>
      <c r="AH154" s="19">
        <v>1</v>
      </c>
      <c r="AI154" s="19">
        <v>1</v>
      </c>
      <c r="AJ154" s="19">
        <v>1</v>
      </c>
      <c r="AK154" s="19">
        <v>1</v>
      </c>
      <c r="AL154" s="32">
        <v>1</v>
      </c>
      <c r="AM154" s="38">
        <v>0</v>
      </c>
      <c r="AN154" s="19">
        <v>3.1240400000000002E-2</v>
      </c>
      <c r="AO154" s="19">
        <v>3.1771800000000003E-2</v>
      </c>
      <c r="AP154" s="19">
        <v>3.7368400000000003E-2</v>
      </c>
      <c r="AQ154" s="19">
        <v>3.7698599999999999E-2</v>
      </c>
      <c r="AR154" s="19">
        <v>3.8312600000000002E-2</v>
      </c>
      <c r="AS154" s="19">
        <v>4.1895799999999997E-2</v>
      </c>
      <c r="AT154" s="19">
        <v>3.8161100000000003E-2</v>
      </c>
      <c r="AU154" s="19">
        <v>4.1180500000000002E-2</v>
      </c>
      <c r="AV154" s="19">
        <v>4.8127900000000001E-2</v>
      </c>
      <c r="AW154" s="32">
        <v>4.0136999999999999E-2</v>
      </c>
      <c r="AX154" s="19">
        <v>0</v>
      </c>
      <c r="AY154" s="19">
        <v>0</v>
      </c>
      <c r="AZ154" s="19">
        <v>0</v>
      </c>
      <c r="BA154" s="19">
        <v>0</v>
      </c>
      <c r="BB154" s="19">
        <v>0</v>
      </c>
      <c r="BC154" s="19">
        <v>1</v>
      </c>
      <c r="BD154" s="19">
        <v>2</v>
      </c>
      <c r="BE154" s="19">
        <v>0</v>
      </c>
      <c r="BF154" s="19">
        <v>0</v>
      </c>
      <c r="BG154" s="19">
        <v>6</v>
      </c>
      <c r="BH154" s="19">
        <v>6</v>
      </c>
      <c r="BI154" s="246"/>
      <c r="BJ154" s="177"/>
      <c r="BK154" s="177"/>
      <c r="BL154" s="177"/>
      <c r="BM154" s="177"/>
      <c r="BN154" s="177"/>
      <c r="BO154" s="177"/>
      <c r="BP154" s="177"/>
      <c r="BQ154" s="177"/>
      <c r="BR154" s="177"/>
      <c r="BS154" s="238"/>
      <c r="BT154" s="177"/>
      <c r="BU154" s="177"/>
      <c r="BV154" s="177"/>
      <c r="BW154" s="177"/>
      <c r="BX154" s="177"/>
      <c r="BY154" s="177"/>
      <c r="BZ154" s="177"/>
      <c r="CA154" s="177"/>
      <c r="CB154" s="177"/>
      <c r="CC154" s="177"/>
      <c r="CD154" s="241"/>
    </row>
    <row r="155" spans="1:82" x14ac:dyDescent="0.2">
      <c r="A155" s="40" t="s">
        <v>175</v>
      </c>
      <c r="B155" s="40" t="s">
        <v>176</v>
      </c>
      <c r="C155" s="234"/>
      <c r="D155" s="235"/>
      <c r="E155" s="40" t="s">
        <v>173</v>
      </c>
      <c r="F155" s="38">
        <v>0</v>
      </c>
      <c r="G155" s="19">
        <v>1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32">
        <v>1</v>
      </c>
      <c r="Q155" s="38">
        <v>1</v>
      </c>
      <c r="R155" s="19">
        <v>1</v>
      </c>
      <c r="S155" s="19">
        <v>1</v>
      </c>
      <c r="T155" s="19">
        <v>1</v>
      </c>
      <c r="U155" s="19">
        <v>1</v>
      </c>
      <c r="V155" s="19">
        <v>1</v>
      </c>
      <c r="W155" s="19">
        <v>1</v>
      </c>
      <c r="X155" s="19">
        <v>1</v>
      </c>
      <c r="Y155" s="19">
        <v>1</v>
      </c>
      <c r="Z155" s="19">
        <v>1</v>
      </c>
      <c r="AA155" s="32">
        <v>1</v>
      </c>
      <c r="AB155" s="38">
        <v>1</v>
      </c>
      <c r="AC155" s="19">
        <v>1</v>
      </c>
      <c r="AD155" s="19">
        <v>1</v>
      </c>
      <c r="AE155" s="19">
        <v>1</v>
      </c>
      <c r="AF155" s="19">
        <v>1</v>
      </c>
      <c r="AG155" s="19">
        <v>1</v>
      </c>
      <c r="AH155" s="19">
        <v>1</v>
      </c>
      <c r="AI155" s="19">
        <v>1</v>
      </c>
      <c r="AJ155" s="19">
        <v>1</v>
      </c>
      <c r="AK155" s="19">
        <v>1</v>
      </c>
      <c r="AL155" s="32">
        <v>0</v>
      </c>
      <c r="AM155" s="38">
        <v>2.7952999999999999E-2</v>
      </c>
      <c r="AN155" s="19">
        <v>2.9102900000000001E-2</v>
      </c>
      <c r="AO155" s="19">
        <v>3.2756800000000003E-2</v>
      </c>
      <c r="AP155" s="19">
        <v>2.9900199999999998E-2</v>
      </c>
      <c r="AQ155" s="19">
        <v>2.65034E-2</v>
      </c>
      <c r="AR155" s="19">
        <v>3.4433400000000003E-2</v>
      </c>
      <c r="AS155" s="19">
        <v>4.0338400000000003E-2</v>
      </c>
      <c r="AT155" s="19">
        <v>2.99712E-2</v>
      </c>
      <c r="AU155" s="19">
        <v>3.2201500000000001E-2</v>
      </c>
      <c r="AV155" s="19">
        <v>4.1389099999999998E-2</v>
      </c>
      <c r="AW155" s="32">
        <v>4.2042200000000002E-2</v>
      </c>
      <c r="AX155" s="19">
        <v>0</v>
      </c>
      <c r="AY155" s="19">
        <v>0</v>
      </c>
      <c r="AZ155" s="19">
        <v>0</v>
      </c>
      <c r="BA155" s="19">
        <v>0</v>
      </c>
      <c r="BB155" s="19">
        <v>0</v>
      </c>
      <c r="BC155" s="19">
        <v>0</v>
      </c>
      <c r="BD155" s="19">
        <v>0</v>
      </c>
      <c r="BE155" s="19">
        <v>0</v>
      </c>
      <c r="BF155" s="19">
        <v>0</v>
      </c>
      <c r="BG155" s="19">
        <v>2</v>
      </c>
      <c r="BH155" s="19">
        <v>3</v>
      </c>
      <c r="BI155" s="246"/>
      <c r="BJ155" s="177"/>
      <c r="BK155" s="177"/>
      <c r="BL155" s="177"/>
      <c r="BM155" s="177"/>
      <c r="BN155" s="177"/>
      <c r="BO155" s="177"/>
      <c r="BP155" s="177"/>
      <c r="BQ155" s="177"/>
      <c r="BR155" s="177"/>
      <c r="BS155" s="238"/>
      <c r="BT155" s="177"/>
      <c r="BU155" s="177"/>
      <c r="BV155" s="177"/>
      <c r="BW155" s="177"/>
      <c r="BX155" s="177"/>
      <c r="BY155" s="177"/>
      <c r="BZ155" s="177"/>
      <c r="CA155" s="177"/>
      <c r="CB155" s="177"/>
      <c r="CC155" s="177"/>
      <c r="CD155" s="241"/>
    </row>
    <row r="156" spans="1:82" x14ac:dyDescent="0.2">
      <c r="A156" s="40" t="s">
        <v>177</v>
      </c>
      <c r="B156" s="40" t="s">
        <v>178</v>
      </c>
      <c r="C156" s="234"/>
      <c r="D156" s="235"/>
      <c r="E156" s="40" t="s">
        <v>173</v>
      </c>
      <c r="F156" s="38"/>
      <c r="L156" s="19">
        <v>0</v>
      </c>
      <c r="M156" s="19">
        <v>0</v>
      </c>
      <c r="N156" s="19">
        <v>0</v>
      </c>
      <c r="O156" s="19">
        <v>0</v>
      </c>
      <c r="P156" s="32">
        <v>0</v>
      </c>
      <c r="Q156" s="38"/>
      <c r="W156" s="19">
        <v>1</v>
      </c>
      <c r="X156" s="19">
        <v>1</v>
      </c>
      <c r="Y156" s="19">
        <v>1</v>
      </c>
      <c r="Z156" s="19">
        <v>1</v>
      </c>
      <c r="AA156" s="32">
        <v>1</v>
      </c>
      <c r="AB156" s="38"/>
      <c r="AH156" s="19">
        <v>1</v>
      </c>
      <c r="AI156" s="19">
        <v>1</v>
      </c>
      <c r="AJ156" s="19">
        <v>1</v>
      </c>
      <c r="AK156" s="19">
        <v>1</v>
      </c>
      <c r="AL156" s="32">
        <v>1</v>
      </c>
      <c r="AM156" s="38"/>
      <c r="AS156" s="19">
        <v>2.24333E-2</v>
      </c>
      <c r="AT156" s="19">
        <v>2.2471399999999999E-2</v>
      </c>
      <c r="AU156" s="19">
        <v>5.5410000000000001E-2</v>
      </c>
      <c r="AV156" s="19">
        <v>2.7690200000000002E-2</v>
      </c>
      <c r="AW156" s="32">
        <v>2.1146399999999999E-2</v>
      </c>
      <c r="BD156" s="19">
        <v>0</v>
      </c>
      <c r="BE156" s="19">
        <v>2</v>
      </c>
      <c r="BF156" s="19">
        <v>0</v>
      </c>
      <c r="BG156" s="19">
        <v>0</v>
      </c>
      <c r="BH156" s="19">
        <v>0</v>
      </c>
      <c r="BI156" s="246"/>
      <c r="BJ156" s="177"/>
      <c r="BK156" s="177"/>
      <c r="BL156" s="177"/>
      <c r="BM156" s="177"/>
      <c r="BN156" s="177"/>
      <c r="BO156" s="177"/>
      <c r="BP156" s="177"/>
      <c r="BQ156" s="177"/>
      <c r="BR156" s="177"/>
      <c r="BS156" s="238"/>
      <c r="BT156" s="177"/>
      <c r="BU156" s="177"/>
      <c r="BV156" s="177"/>
      <c r="BW156" s="177"/>
      <c r="BX156" s="177"/>
      <c r="BY156" s="177"/>
      <c r="BZ156" s="177"/>
      <c r="CA156" s="177"/>
      <c r="CB156" s="177"/>
      <c r="CC156" s="177"/>
      <c r="CD156" s="241"/>
    </row>
    <row r="157" spans="1:82" x14ac:dyDescent="0.2">
      <c r="A157" s="40" t="s">
        <v>179</v>
      </c>
      <c r="B157" s="40" t="s">
        <v>180</v>
      </c>
      <c r="C157" s="234"/>
      <c r="D157" s="235"/>
      <c r="E157" s="40" t="s">
        <v>173</v>
      </c>
      <c r="F157" s="38">
        <v>0</v>
      </c>
      <c r="G157" s="19">
        <v>0</v>
      </c>
      <c r="H157" s="19">
        <v>1</v>
      </c>
      <c r="I157" s="19">
        <v>0</v>
      </c>
      <c r="J157" s="19">
        <v>1</v>
      </c>
      <c r="K157" s="19">
        <v>1</v>
      </c>
      <c r="L157" s="19">
        <v>0</v>
      </c>
      <c r="M157" s="19">
        <v>1</v>
      </c>
      <c r="N157" s="19">
        <v>0</v>
      </c>
      <c r="O157" s="19">
        <v>0</v>
      </c>
      <c r="P157" s="32">
        <v>1</v>
      </c>
      <c r="Q157" s="38">
        <v>0</v>
      </c>
      <c r="R157" s="19">
        <v>1</v>
      </c>
      <c r="S157" s="19">
        <v>1</v>
      </c>
      <c r="T157" s="19">
        <v>1</v>
      </c>
      <c r="U157" s="19">
        <v>1</v>
      </c>
      <c r="V157" s="19">
        <v>1</v>
      </c>
      <c r="W157" s="19">
        <v>1</v>
      </c>
      <c r="X157" s="19">
        <v>1</v>
      </c>
      <c r="Y157" s="19">
        <v>0</v>
      </c>
      <c r="Z157" s="19">
        <v>0</v>
      </c>
      <c r="AA157" s="32">
        <v>1</v>
      </c>
      <c r="AB157" s="38">
        <v>0</v>
      </c>
      <c r="AC157" s="19">
        <v>1</v>
      </c>
      <c r="AD157" s="19">
        <v>1</v>
      </c>
      <c r="AE157" s="19">
        <v>1</v>
      </c>
      <c r="AF157" s="19">
        <v>1</v>
      </c>
      <c r="AG157" s="19">
        <v>1</v>
      </c>
      <c r="AH157" s="19">
        <v>1</v>
      </c>
      <c r="AI157" s="19">
        <v>1</v>
      </c>
      <c r="AJ157" s="19">
        <v>1</v>
      </c>
      <c r="AK157" s="19">
        <v>1</v>
      </c>
      <c r="AL157" s="32">
        <v>1</v>
      </c>
      <c r="AM157" s="38">
        <v>0</v>
      </c>
      <c r="AN157" s="19">
        <v>3.2999000000000001E-2</v>
      </c>
      <c r="AO157" s="19">
        <v>3.3917900000000001E-2</v>
      </c>
      <c r="AP157" s="19">
        <v>3.5124500000000003E-2</v>
      </c>
      <c r="AQ157" s="19">
        <v>3.3979000000000002E-2</v>
      </c>
      <c r="AR157" s="19">
        <v>3.7769799999999999E-2</v>
      </c>
      <c r="AS157" s="19">
        <v>4.0175000000000002E-2</v>
      </c>
      <c r="AT157" s="19">
        <v>4.5270199999999997E-2</v>
      </c>
      <c r="AU157" s="19">
        <v>3.0542799999999998E-2</v>
      </c>
      <c r="AV157" s="19">
        <v>2.9511900000000001E-2</v>
      </c>
      <c r="AW157" s="32">
        <v>4.67044E-2</v>
      </c>
      <c r="AX157" s="19">
        <v>0</v>
      </c>
      <c r="AY157" s="19">
        <v>0</v>
      </c>
      <c r="AZ157" s="19">
        <v>0</v>
      </c>
      <c r="BA157" s="19">
        <v>0</v>
      </c>
      <c r="BB157" s="19">
        <v>0</v>
      </c>
      <c r="BC157" s="19">
        <v>0</v>
      </c>
      <c r="BD157" s="19">
        <v>0</v>
      </c>
      <c r="BE157" s="19">
        <v>1</v>
      </c>
      <c r="BF157" s="19">
        <v>0</v>
      </c>
      <c r="BG157" s="19">
        <v>1</v>
      </c>
      <c r="BH157" s="19">
        <v>12</v>
      </c>
      <c r="BI157" s="246"/>
      <c r="BJ157" s="177"/>
      <c r="BK157" s="177"/>
      <c r="BL157" s="177"/>
      <c r="BM157" s="177"/>
      <c r="BN157" s="177"/>
      <c r="BO157" s="177"/>
      <c r="BP157" s="177"/>
      <c r="BQ157" s="177"/>
      <c r="BR157" s="177"/>
      <c r="BS157" s="238"/>
      <c r="BT157" s="177"/>
      <c r="BU157" s="177"/>
      <c r="BV157" s="177"/>
      <c r="BW157" s="177"/>
      <c r="BX157" s="177"/>
      <c r="BY157" s="177"/>
      <c r="BZ157" s="177"/>
      <c r="CA157" s="177"/>
      <c r="CB157" s="177"/>
      <c r="CC157" s="177"/>
      <c r="CD157" s="241"/>
    </row>
    <row r="158" spans="1:82" x14ac:dyDescent="0.2">
      <c r="A158" s="40" t="s">
        <v>240</v>
      </c>
      <c r="B158" s="40" t="s">
        <v>241</v>
      </c>
      <c r="C158" s="234"/>
      <c r="D158" s="235">
        <v>2017</v>
      </c>
      <c r="E158" s="40" t="s">
        <v>173</v>
      </c>
      <c r="F158" s="38">
        <v>0</v>
      </c>
      <c r="G158" s="19">
        <v>0</v>
      </c>
      <c r="H158" s="19">
        <v>0</v>
      </c>
      <c r="I158" s="19">
        <v>0</v>
      </c>
      <c r="J158" s="19">
        <v>0</v>
      </c>
      <c r="K158" s="19">
        <v>0</v>
      </c>
      <c r="L158" s="19">
        <v>0</v>
      </c>
      <c r="P158" s="32"/>
      <c r="Q158" s="38">
        <v>1</v>
      </c>
      <c r="R158" s="19">
        <v>1</v>
      </c>
      <c r="S158" s="19">
        <v>1</v>
      </c>
      <c r="T158" s="19">
        <v>1</v>
      </c>
      <c r="U158" s="19">
        <v>1</v>
      </c>
      <c r="V158" s="19">
        <v>1</v>
      </c>
      <c r="W158" s="19">
        <v>1</v>
      </c>
      <c r="AA158" s="32"/>
      <c r="AB158" s="38">
        <v>1</v>
      </c>
      <c r="AC158" s="19">
        <v>1</v>
      </c>
      <c r="AD158" s="19">
        <v>1</v>
      </c>
      <c r="AE158" s="19">
        <v>1</v>
      </c>
      <c r="AF158" s="19">
        <v>1</v>
      </c>
      <c r="AG158" s="19">
        <v>1</v>
      </c>
      <c r="AH158" s="19">
        <v>1</v>
      </c>
      <c r="AL158" s="32"/>
      <c r="AM158" s="38">
        <v>2.8457300000000001E-2</v>
      </c>
      <c r="AN158" s="19">
        <v>2.4569199999999999E-2</v>
      </c>
      <c r="AO158" s="19">
        <v>2.3759300000000001E-2</v>
      </c>
      <c r="AP158" s="19">
        <v>2.07799E-2</v>
      </c>
      <c r="AQ158" s="19">
        <v>2.1300099999999999E-2</v>
      </c>
      <c r="AR158" s="19">
        <v>2.0622600000000001E-2</v>
      </c>
      <c r="AS158" s="19">
        <v>1.56043E-2</v>
      </c>
      <c r="AW158" s="32"/>
      <c r="AX158" s="19">
        <v>0</v>
      </c>
      <c r="AY158" s="19">
        <v>0</v>
      </c>
      <c r="AZ158" s="19">
        <v>0</v>
      </c>
      <c r="BA158" s="19">
        <v>0</v>
      </c>
      <c r="BB158" s="19">
        <v>0</v>
      </c>
      <c r="BC158" s="19">
        <v>0</v>
      </c>
      <c r="BD158" s="19">
        <v>0</v>
      </c>
      <c r="BI158" s="246"/>
      <c r="BJ158" s="177"/>
      <c r="BK158" s="177"/>
      <c r="BL158" s="177"/>
      <c r="BM158" s="177"/>
      <c r="BN158" s="177"/>
      <c r="BO158" s="177"/>
      <c r="BP158" s="177"/>
      <c r="BQ158" s="177"/>
      <c r="BR158" s="177"/>
      <c r="BS158" s="238"/>
      <c r="BT158" s="177"/>
      <c r="BU158" s="177"/>
      <c r="BV158" s="177"/>
      <c r="BW158" s="177"/>
      <c r="BX158" s="177"/>
      <c r="BY158" s="177"/>
      <c r="BZ158" s="177"/>
      <c r="CA158" s="177"/>
      <c r="CB158" s="177"/>
      <c r="CC158" s="177"/>
      <c r="CD158" s="241"/>
    </row>
    <row r="159" spans="1:82" x14ac:dyDescent="0.2">
      <c r="A159" s="39" t="s">
        <v>181</v>
      </c>
      <c r="B159" s="39" t="s">
        <v>4573</v>
      </c>
      <c r="C159" s="233"/>
      <c r="D159" s="233">
        <v>2015</v>
      </c>
      <c r="E159" s="39" t="s">
        <v>173</v>
      </c>
      <c r="F159" s="38"/>
      <c r="P159" s="32"/>
      <c r="Q159" s="38"/>
      <c r="AA159" s="32"/>
      <c r="AB159" s="38"/>
      <c r="AL159" s="32"/>
      <c r="AM159" s="38"/>
      <c r="AW159" s="32"/>
      <c r="BI159" s="246"/>
      <c r="BJ159" s="177"/>
      <c r="BK159" s="177"/>
      <c r="BL159" s="177"/>
      <c r="BM159" s="177"/>
      <c r="BN159" s="177"/>
      <c r="BO159" s="177"/>
      <c r="BP159" s="177"/>
      <c r="BQ159" s="177"/>
      <c r="BR159" s="177"/>
      <c r="BS159" s="238"/>
      <c r="BT159" s="177"/>
      <c r="BU159" s="177"/>
      <c r="BV159" s="177"/>
      <c r="BW159" s="177"/>
      <c r="BX159" s="177"/>
      <c r="BY159" s="177"/>
      <c r="BZ159" s="177"/>
      <c r="CA159" s="177"/>
      <c r="CB159" s="177"/>
      <c r="CC159" s="177"/>
      <c r="CD159" s="241"/>
    </row>
    <row r="160" spans="1:82" x14ac:dyDescent="0.2">
      <c r="A160" s="40" t="s">
        <v>203</v>
      </c>
      <c r="B160" s="40" t="s">
        <v>4007</v>
      </c>
      <c r="C160" s="235"/>
      <c r="D160" s="235">
        <v>2016</v>
      </c>
      <c r="E160" s="40" t="s">
        <v>173</v>
      </c>
      <c r="F160" s="38">
        <v>0</v>
      </c>
      <c r="G160" s="19">
        <v>0</v>
      </c>
      <c r="H160" s="19">
        <v>0</v>
      </c>
      <c r="I160" s="19">
        <v>0</v>
      </c>
      <c r="J160" s="19">
        <v>0</v>
      </c>
      <c r="P160" s="32"/>
      <c r="Q160" s="38">
        <v>1</v>
      </c>
      <c r="R160" s="19">
        <v>1</v>
      </c>
      <c r="S160" s="19">
        <v>1</v>
      </c>
      <c r="T160" s="19">
        <v>1</v>
      </c>
      <c r="U160" s="19">
        <v>1</v>
      </c>
      <c r="AA160" s="32"/>
      <c r="AB160" s="38">
        <v>1</v>
      </c>
      <c r="AC160" s="19">
        <v>1</v>
      </c>
      <c r="AD160" s="19">
        <v>1</v>
      </c>
      <c r="AE160" s="19">
        <v>1</v>
      </c>
      <c r="AF160" s="19">
        <v>1</v>
      </c>
      <c r="AL160" s="32"/>
      <c r="AM160" s="38">
        <v>1.5578699999999999E-2</v>
      </c>
      <c r="AN160" s="19">
        <v>1.52544E-2</v>
      </c>
      <c r="AO160" s="19">
        <v>1.4178700000000001E-2</v>
      </c>
      <c r="AP160" s="19">
        <v>1.5420400000000001E-2</v>
      </c>
      <c r="AQ160" s="19">
        <v>1.4519199999999999E-2</v>
      </c>
      <c r="AW160" s="32"/>
      <c r="AX160" s="19">
        <v>0</v>
      </c>
      <c r="AY160" s="19">
        <v>0</v>
      </c>
      <c r="AZ160" s="19">
        <v>0</v>
      </c>
      <c r="BA160" s="19">
        <v>0</v>
      </c>
      <c r="BB160" s="19">
        <v>0</v>
      </c>
      <c r="BI160" s="246"/>
      <c r="BJ160" s="177"/>
      <c r="BK160" s="177"/>
      <c r="BL160" s="177"/>
      <c r="BM160" s="177"/>
      <c r="BN160" s="177"/>
      <c r="BO160" s="177"/>
      <c r="BP160" s="177"/>
      <c r="BQ160" s="177"/>
      <c r="BR160" s="177"/>
      <c r="BS160" s="238"/>
      <c r="BT160" s="177"/>
      <c r="BU160" s="177"/>
      <c r="BV160" s="177"/>
      <c r="BW160" s="177"/>
      <c r="BX160" s="177"/>
      <c r="BY160" s="177"/>
      <c r="BZ160" s="177"/>
      <c r="CA160" s="177"/>
      <c r="CB160" s="177"/>
      <c r="CC160" s="177"/>
      <c r="CD160" s="241"/>
    </row>
    <row r="161" spans="1:115" x14ac:dyDescent="0.2">
      <c r="A161" s="39" t="s">
        <v>183</v>
      </c>
      <c r="B161" s="39" t="s">
        <v>4574</v>
      </c>
      <c r="C161" s="233"/>
      <c r="D161" s="233"/>
      <c r="E161" s="39" t="s">
        <v>173</v>
      </c>
      <c r="F161" s="38"/>
      <c r="P161" s="32"/>
      <c r="Q161" s="38"/>
      <c r="AA161" s="32"/>
      <c r="AB161" s="38"/>
      <c r="AL161" s="32"/>
      <c r="AM161" s="38"/>
      <c r="AW161" s="32"/>
      <c r="BI161" s="246"/>
      <c r="BJ161" s="177"/>
      <c r="BK161" s="177"/>
      <c r="BL161" s="177"/>
      <c r="BM161" s="177"/>
      <c r="BN161" s="177"/>
      <c r="BO161" s="177"/>
      <c r="BP161" s="177"/>
      <c r="BQ161" s="177"/>
      <c r="BR161" s="177"/>
      <c r="BS161" s="238"/>
      <c r="BT161" s="177"/>
      <c r="BU161" s="177"/>
      <c r="BV161" s="177"/>
      <c r="BW161" s="177"/>
      <c r="BX161" s="177"/>
      <c r="BY161" s="177"/>
      <c r="BZ161" s="177"/>
      <c r="CA161" s="177"/>
      <c r="CB161" s="177"/>
      <c r="CC161" s="177"/>
      <c r="CD161" s="241"/>
    </row>
    <row r="162" spans="1:115" x14ac:dyDescent="0.2">
      <c r="A162" s="40" t="s">
        <v>207</v>
      </c>
      <c r="B162" s="40" t="s">
        <v>208</v>
      </c>
      <c r="C162" s="235"/>
      <c r="D162" s="235"/>
      <c r="E162" s="40" t="s">
        <v>173</v>
      </c>
      <c r="F162" s="38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32">
        <v>0</v>
      </c>
      <c r="Q162" s="38">
        <v>1</v>
      </c>
      <c r="R162" s="19">
        <v>1</v>
      </c>
      <c r="S162" s="19">
        <v>1</v>
      </c>
      <c r="T162" s="19">
        <v>1</v>
      </c>
      <c r="U162" s="19">
        <v>1</v>
      </c>
      <c r="V162" s="19">
        <v>1</v>
      </c>
      <c r="W162" s="19">
        <v>1</v>
      </c>
      <c r="X162" s="19">
        <v>1</v>
      </c>
      <c r="Y162" s="19">
        <v>1</v>
      </c>
      <c r="Z162" s="19">
        <v>1</v>
      </c>
      <c r="AA162" s="32">
        <v>1</v>
      </c>
      <c r="AB162" s="38">
        <v>1</v>
      </c>
      <c r="AC162" s="19">
        <v>1</v>
      </c>
      <c r="AD162" s="19">
        <v>1</v>
      </c>
      <c r="AE162" s="19">
        <v>1</v>
      </c>
      <c r="AF162" s="19">
        <v>1</v>
      </c>
      <c r="AG162" s="19">
        <v>1</v>
      </c>
      <c r="AH162" s="19">
        <v>1</v>
      </c>
      <c r="AI162" s="19">
        <v>1</v>
      </c>
      <c r="AJ162" s="19">
        <v>1</v>
      </c>
      <c r="AK162" s="19">
        <v>1</v>
      </c>
      <c r="AL162" s="32">
        <v>1</v>
      </c>
      <c r="AM162" s="38">
        <v>1.5560900000000001E-2</v>
      </c>
      <c r="AN162" s="19">
        <v>2.9789E-2</v>
      </c>
      <c r="AO162" s="19">
        <v>2.9759299999999999E-2</v>
      </c>
      <c r="AP162" s="19">
        <v>2.3433300000000001E-2</v>
      </c>
      <c r="AQ162" s="19">
        <v>2.3755200000000001E-2</v>
      </c>
      <c r="AR162" s="19">
        <v>2.3633299999999999E-2</v>
      </c>
      <c r="AS162" s="19">
        <v>2.9138600000000001E-2</v>
      </c>
      <c r="AT162" s="19">
        <v>3.10146E-2</v>
      </c>
      <c r="AU162" s="19">
        <v>2.8379700000000001E-2</v>
      </c>
      <c r="AV162" s="19">
        <v>2.94741E-2</v>
      </c>
      <c r="AW162" s="32">
        <v>3.1858400000000002E-2</v>
      </c>
      <c r="AX162" s="19">
        <v>0</v>
      </c>
      <c r="AY162" s="19">
        <v>0</v>
      </c>
      <c r="AZ162" s="19">
        <v>0</v>
      </c>
      <c r="BA162" s="19">
        <v>0</v>
      </c>
      <c r="BB162" s="19">
        <v>0</v>
      </c>
      <c r="BC162" s="19">
        <v>0</v>
      </c>
      <c r="BD162" s="19">
        <v>0</v>
      </c>
      <c r="BE162" s="19">
        <v>0</v>
      </c>
      <c r="BF162" s="19">
        <v>3</v>
      </c>
      <c r="BG162" s="19">
        <v>1</v>
      </c>
      <c r="BH162" s="19">
        <v>1</v>
      </c>
      <c r="BI162" s="246"/>
      <c r="BJ162" s="177"/>
      <c r="BK162" s="177"/>
      <c r="BL162" s="177"/>
      <c r="BM162" s="177"/>
      <c r="BN162" s="177"/>
      <c r="BO162" s="177"/>
      <c r="BP162" s="177"/>
      <c r="BQ162" s="177"/>
      <c r="BR162" s="177"/>
      <c r="BS162" s="238"/>
      <c r="BT162" s="177"/>
      <c r="BU162" s="177"/>
      <c r="BV162" s="177"/>
      <c r="BW162" s="177"/>
      <c r="BX162" s="177"/>
      <c r="BY162" s="177"/>
      <c r="BZ162" s="177"/>
      <c r="CA162" s="177"/>
      <c r="CB162" s="177"/>
      <c r="CC162" s="177"/>
      <c r="CD162" s="241"/>
    </row>
    <row r="163" spans="1:115" x14ac:dyDescent="0.2">
      <c r="A163" s="39" t="s">
        <v>193</v>
      </c>
      <c r="B163" s="39" t="s">
        <v>4575</v>
      </c>
      <c r="C163" s="233"/>
      <c r="D163" s="233"/>
      <c r="E163" s="39" t="s">
        <v>173</v>
      </c>
      <c r="F163" s="38"/>
      <c r="P163" s="32"/>
      <c r="Q163" s="38"/>
      <c r="AA163" s="32"/>
      <c r="AB163" s="38"/>
      <c r="AL163" s="32"/>
      <c r="AM163" s="38"/>
      <c r="AW163" s="32"/>
      <c r="BI163" s="246"/>
      <c r="BJ163" s="177"/>
      <c r="BK163" s="177"/>
      <c r="BL163" s="177"/>
      <c r="BM163" s="177"/>
      <c r="BN163" s="177"/>
      <c r="BO163" s="177"/>
      <c r="BP163" s="177"/>
      <c r="BQ163" s="177"/>
      <c r="BR163" s="177"/>
      <c r="BS163" s="238"/>
      <c r="BT163" s="177"/>
      <c r="BU163" s="177"/>
      <c r="BV163" s="177"/>
      <c r="BW163" s="177"/>
      <c r="BX163" s="177"/>
      <c r="BY163" s="177"/>
      <c r="BZ163" s="177"/>
      <c r="CA163" s="177"/>
      <c r="CB163" s="177"/>
      <c r="CC163" s="177"/>
      <c r="CD163" s="241"/>
    </row>
    <row r="164" spans="1:115" x14ac:dyDescent="0.2">
      <c r="A164" s="40" t="s">
        <v>185</v>
      </c>
      <c r="B164" s="40" t="s">
        <v>186</v>
      </c>
      <c r="C164" s="235"/>
      <c r="D164" s="235"/>
      <c r="E164" s="40" t="s">
        <v>173</v>
      </c>
      <c r="F164" s="38"/>
      <c r="P164" s="32"/>
      <c r="Q164" s="38"/>
      <c r="AA164" s="32"/>
      <c r="AB164" s="38"/>
      <c r="AL164" s="32"/>
      <c r="AM164" s="38"/>
      <c r="AW164" s="32"/>
      <c r="BI164" s="246"/>
      <c r="BJ164" s="177"/>
      <c r="BK164" s="177"/>
      <c r="BL164" s="177"/>
      <c r="BM164" s="177"/>
      <c r="BN164" s="177"/>
      <c r="BO164" s="177"/>
      <c r="BP164" s="177"/>
      <c r="BQ164" s="177"/>
      <c r="BR164" s="177"/>
      <c r="BS164" s="238"/>
      <c r="BT164" s="177"/>
      <c r="BU164" s="177"/>
      <c r="BV164" s="177"/>
      <c r="BW164" s="177"/>
      <c r="BX164" s="177"/>
      <c r="BY164" s="177"/>
      <c r="BZ164" s="177"/>
      <c r="CA164" s="177"/>
      <c r="CB164" s="177"/>
      <c r="CC164" s="177"/>
      <c r="CD164" s="241"/>
    </row>
    <row r="165" spans="1:115" x14ac:dyDescent="0.2">
      <c r="A165" s="40" t="s">
        <v>210</v>
      </c>
      <c r="B165" s="40" t="s">
        <v>211</v>
      </c>
      <c r="C165" s="235"/>
      <c r="D165" s="235"/>
      <c r="E165" s="40" t="s">
        <v>173</v>
      </c>
      <c r="F165" s="38">
        <v>0</v>
      </c>
      <c r="G165" s="19">
        <v>0</v>
      </c>
      <c r="H165" s="19">
        <v>0</v>
      </c>
      <c r="I165" s="19">
        <v>1</v>
      </c>
      <c r="J165" s="19">
        <v>1</v>
      </c>
      <c r="K165" s="19">
        <v>1</v>
      </c>
      <c r="L165" s="19">
        <v>1</v>
      </c>
      <c r="M165" s="19">
        <v>1</v>
      </c>
      <c r="N165" s="19">
        <v>1</v>
      </c>
      <c r="O165" s="19">
        <v>1</v>
      </c>
      <c r="P165" s="32">
        <v>1</v>
      </c>
      <c r="Q165" s="38">
        <v>0</v>
      </c>
      <c r="R165" s="19">
        <v>0</v>
      </c>
      <c r="S165" s="19">
        <v>0</v>
      </c>
      <c r="T165" s="19">
        <v>0</v>
      </c>
      <c r="U165" s="19">
        <v>1</v>
      </c>
      <c r="V165" s="19">
        <v>1</v>
      </c>
      <c r="W165" s="19">
        <v>1</v>
      </c>
      <c r="X165" s="19">
        <v>1</v>
      </c>
      <c r="Y165" s="19">
        <v>1</v>
      </c>
      <c r="Z165" s="19">
        <v>1</v>
      </c>
      <c r="AA165" s="32">
        <v>1</v>
      </c>
      <c r="AB165" s="38">
        <v>0</v>
      </c>
      <c r="AC165" s="19">
        <v>0</v>
      </c>
      <c r="AD165" s="19">
        <v>0</v>
      </c>
      <c r="AE165" s="19">
        <v>0</v>
      </c>
      <c r="AF165" s="19">
        <v>1</v>
      </c>
      <c r="AG165" s="19">
        <v>1</v>
      </c>
      <c r="AH165" s="19">
        <v>1</v>
      </c>
      <c r="AI165" s="19">
        <v>1</v>
      </c>
      <c r="AJ165" s="19">
        <v>1</v>
      </c>
      <c r="AK165" s="19">
        <v>1</v>
      </c>
      <c r="AL165" s="32">
        <v>1</v>
      </c>
      <c r="AM165" s="38">
        <v>0</v>
      </c>
      <c r="AN165" s="19">
        <v>0</v>
      </c>
      <c r="AO165" s="19">
        <v>7.9947600000000007E-6</v>
      </c>
      <c r="AP165" s="19">
        <v>1.16519E-2</v>
      </c>
      <c r="AQ165" s="19">
        <v>4.58854E-2</v>
      </c>
      <c r="AR165" s="19">
        <v>4.5667800000000001E-2</v>
      </c>
      <c r="AS165" s="19">
        <v>4.6220200000000003E-2</v>
      </c>
      <c r="AT165" s="19">
        <v>4.3912100000000003E-2</v>
      </c>
      <c r="AU165" s="19">
        <v>4.9263300000000003E-2</v>
      </c>
      <c r="AV165" s="19">
        <v>4.1666700000000001E-2</v>
      </c>
      <c r="AW165" s="32">
        <v>4.3512200000000001E-2</v>
      </c>
      <c r="AX165" s="19">
        <v>0</v>
      </c>
      <c r="AY165" s="19">
        <v>0</v>
      </c>
      <c r="AZ165" s="19">
        <v>0</v>
      </c>
      <c r="BA165" s="19">
        <v>0</v>
      </c>
      <c r="BB165" s="19">
        <v>0</v>
      </c>
      <c r="BC165" s="19">
        <v>0</v>
      </c>
      <c r="BD165" s="19">
        <v>0</v>
      </c>
      <c r="BE165" s="19">
        <v>0</v>
      </c>
      <c r="BF165" s="19">
        <v>0</v>
      </c>
      <c r="BG165" s="19">
        <v>7</v>
      </c>
      <c r="BH165" s="19">
        <v>8</v>
      </c>
      <c r="BI165" s="246"/>
      <c r="BJ165" s="177"/>
      <c r="BK165" s="177"/>
      <c r="BL165" s="177"/>
      <c r="BM165" s="177"/>
      <c r="BN165" s="177"/>
      <c r="BO165" s="177"/>
      <c r="BP165" s="177"/>
      <c r="BQ165" s="177"/>
      <c r="BR165" s="177"/>
      <c r="BS165" s="238"/>
      <c r="BT165" s="177"/>
      <c r="BU165" s="177"/>
      <c r="BV165" s="177"/>
      <c r="BW165" s="177"/>
      <c r="BX165" s="177"/>
      <c r="BY165" s="177"/>
      <c r="BZ165" s="177"/>
      <c r="CA165" s="177"/>
      <c r="CB165" s="177"/>
      <c r="CC165" s="177"/>
      <c r="CD165" s="241"/>
    </row>
    <row r="166" spans="1:115" x14ac:dyDescent="0.2">
      <c r="A166" s="39" t="s">
        <v>226</v>
      </c>
      <c r="B166" s="39" t="s">
        <v>4576</v>
      </c>
      <c r="C166" s="233"/>
      <c r="D166" s="233"/>
      <c r="E166" s="39" t="s">
        <v>173</v>
      </c>
      <c r="F166" s="38"/>
      <c r="P166" s="32"/>
      <c r="Q166" s="38"/>
      <c r="AA166" s="32"/>
      <c r="AB166" s="38"/>
      <c r="AL166" s="32"/>
      <c r="AM166" s="38"/>
      <c r="AW166" s="32"/>
      <c r="BI166" s="246"/>
      <c r="BJ166" s="177"/>
      <c r="BK166" s="177"/>
      <c r="BL166" s="177"/>
      <c r="BM166" s="177"/>
      <c r="BN166" s="177"/>
      <c r="BO166" s="177"/>
      <c r="BP166" s="177"/>
      <c r="BQ166" s="177"/>
      <c r="BR166" s="177"/>
      <c r="BS166" s="238"/>
      <c r="BT166" s="177"/>
      <c r="BU166" s="177"/>
      <c r="BV166" s="177"/>
      <c r="BW166" s="177"/>
      <c r="BX166" s="177"/>
      <c r="BY166" s="177"/>
      <c r="BZ166" s="177"/>
      <c r="CA166" s="177"/>
      <c r="CB166" s="177"/>
      <c r="CC166" s="177"/>
      <c r="CD166" s="241"/>
    </row>
    <row r="167" spans="1:115" x14ac:dyDescent="0.2">
      <c r="A167" s="40" t="s">
        <v>187</v>
      </c>
      <c r="B167" s="40" t="s">
        <v>188</v>
      </c>
      <c r="C167" s="235"/>
      <c r="D167" s="235"/>
      <c r="E167" s="40" t="s">
        <v>173</v>
      </c>
      <c r="F167" s="38">
        <v>0</v>
      </c>
      <c r="G167" s="19">
        <v>0</v>
      </c>
      <c r="H167" s="19">
        <v>0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32">
        <v>0</v>
      </c>
      <c r="Q167" s="38">
        <v>1</v>
      </c>
      <c r="R167" s="19">
        <v>1</v>
      </c>
      <c r="S167" s="19">
        <v>1</v>
      </c>
      <c r="T167" s="19">
        <v>1</v>
      </c>
      <c r="U167" s="19">
        <v>1</v>
      </c>
      <c r="V167" s="19">
        <v>1</v>
      </c>
      <c r="W167" s="19">
        <v>1</v>
      </c>
      <c r="X167" s="19">
        <v>1</v>
      </c>
      <c r="Y167" s="19">
        <v>1</v>
      </c>
      <c r="Z167" s="19">
        <v>1</v>
      </c>
      <c r="AA167" s="32">
        <v>1</v>
      </c>
      <c r="AB167" s="38">
        <v>0</v>
      </c>
      <c r="AC167" s="19">
        <v>0</v>
      </c>
      <c r="AD167" s="19">
        <v>0</v>
      </c>
      <c r="AE167" s="19">
        <v>1</v>
      </c>
      <c r="AF167" s="19">
        <v>1</v>
      </c>
      <c r="AG167" s="19">
        <v>1</v>
      </c>
      <c r="AH167" s="19">
        <v>1</v>
      </c>
      <c r="AI167" s="19">
        <v>1</v>
      </c>
      <c r="AJ167" s="19">
        <v>1</v>
      </c>
      <c r="AK167" s="19">
        <v>1</v>
      </c>
      <c r="AL167" s="32">
        <v>1</v>
      </c>
      <c r="AM167" s="38">
        <v>8.8514399999999993E-2</v>
      </c>
      <c r="AN167" s="19">
        <v>0.10194</v>
      </c>
      <c r="AO167" s="19">
        <v>0.105252</v>
      </c>
      <c r="AP167" s="19">
        <v>0.105795</v>
      </c>
      <c r="AQ167" s="19">
        <v>0.107422</v>
      </c>
      <c r="AR167" s="19">
        <v>5.4265000000000001E-2</v>
      </c>
      <c r="AS167" s="19">
        <v>5.60685E-2</v>
      </c>
      <c r="AT167" s="19">
        <v>3.01757E-2</v>
      </c>
      <c r="AU167" s="19">
        <v>2.9964299999999999E-2</v>
      </c>
      <c r="AV167" s="19">
        <v>3.2878900000000003E-2</v>
      </c>
      <c r="AW167" s="32">
        <v>3.1976699999999997E-2</v>
      </c>
      <c r="AX167" s="19">
        <v>0</v>
      </c>
      <c r="AY167" s="19">
        <v>0</v>
      </c>
      <c r="AZ167" s="19">
        <v>0</v>
      </c>
      <c r="BA167" s="19">
        <v>0</v>
      </c>
      <c r="BB167" s="19">
        <v>0</v>
      </c>
      <c r="BC167" s="19">
        <v>0</v>
      </c>
      <c r="BD167" s="19">
        <v>0</v>
      </c>
      <c r="BE167" s="19">
        <v>0</v>
      </c>
      <c r="BF167" s="19">
        <v>1</v>
      </c>
      <c r="BG167" s="19">
        <v>0</v>
      </c>
      <c r="BH167" s="19">
        <v>1</v>
      </c>
      <c r="BI167" s="246"/>
      <c r="BJ167" s="177"/>
      <c r="BK167" s="177"/>
      <c r="BL167" s="177"/>
      <c r="BM167" s="177"/>
      <c r="BN167" s="177"/>
      <c r="BO167" s="177"/>
      <c r="BP167" s="177"/>
      <c r="BQ167" s="177"/>
      <c r="BR167" s="177"/>
      <c r="BS167" s="238"/>
      <c r="BT167" s="177"/>
      <c r="BU167" s="177"/>
      <c r="BV167" s="177"/>
      <c r="BW167" s="177"/>
      <c r="BX167" s="177"/>
      <c r="BY167" s="177"/>
      <c r="BZ167" s="177"/>
      <c r="CA167" s="177"/>
      <c r="CB167" s="177"/>
      <c r="CC167" s="177"/>
      <c r="CD167" s="241"/>
    </row>
    <row r="168" spans="1:115" x14ac:dyDescent="0.2">
      <c r="A168" s="40" t="s">
        <v>189</v>
      </c>
      <c r="B168" s="40" t="s">
        <v>190</v>
      </c>
      <c r="C168" s="235"/>
      <c r="D168" s="235"/>
      <c r="E168" s="40" t="s">
        <v>173</v>
      </c>
      <c r="F168" s="38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32">
        <v>1</v>
      </c>
      <c r="Q168" s="38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1</v>
      </c>
      <c r="W168" s="19">
        <v>1</v>
      </c>
      <c r="X168" s="19">
        <v>1</v>
      </c>
      <c r="Y168" s="19">
        <v>1</v>
      </c>
      <c r="Z168" s="19">
        <v>1</v>
      </c>
      <c r="AA168" s="32">
        <v>1</v>
      </c>
      <c r="AB168" s="38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1</v>
      </c>
      <c r="AH168" s="19">
        <v>1</v>
      </c>
      <c r="AI168" s="19">
        <v>1</v>
      </c>
      <c r="AJ168" s="19">
        <v>1</v>
      </c>
      <c r="AK168" s="19">
        <v>1</v>
      </c>
      <c r="AL168" s="32">
        <v>1</v>
      </c>
      <c r="AM168" s="38"/>
      <c r="AR168" s="19">
        <v>2.90125E-2</v>
      </c>
      <c r="AS168" s="19">
        <v>3.0242999999999999E-2</v>
      </c>
      <c r="AT168" s="19">
        <v>3.1415999999999999E-2</v>
      </c>
      <c r="AU168" s="19">
        <v>3.1902300000000001E-2</v>
      </c>
      <c r="AW168" s="32">
        <v>3.4352500000000001E-2</v>
      </c>
      <c r="AX168" s="19">
        <v>0</v>
      </c>
      <c r="AY168" s="19">
        <v>0</v>
      </c>
      <c r="AZ168" s="19">
        <v>0</v>
      </c>
      <c r="BA168" s="19">
        <v>0</v>
      </c>
      <c r="BB168" s="19">
        <v>0</v>
      </c>
      <c r="BC168" s="19">
        <v>0</v>
      </c>
      <c r="BD168" s="19">
        <v>0</v>
      </c>
      <c r="BE168" s="19">
        <v>0</v>
      </c>
      <c r="BF168" s="19">
        <v>0</v>
      </c>
      <c r="BG168" s="19">
        <v>0</v>
      </c>
      <c r="BH168" s="19">
        <v>1</v>
      </c>
      <c r="BI168" s="246"/>
      <c r="BJ168" s="177"/>
      <c r="BK168" s="177"/>
      <c r="BL168" s="177"/>
      <c r="BM168" s="177"/>
      <c r="BN168" s="177"/>
      <c r="BO168" s="177"/>
      <c r="BP168" s="177"/>
      <c r="BQ168" s="177"/>
      <c r="BR168" s="177"/>
      <c r="BS168" s="238"/>
      <c r="BT168" s="177"/>
      <c r="BU168" s="177"/>
      <c r="BV168" s="177"/>
      <c r="BW168" s="177"/>
      <c r="BX168" s="177"/>
      <c r="BY168" s="177"/>
      <c r="BZ168" s="177"/>
      <c r="CA168" s="177"/>
      <c r="CB168" s="177"/>
      <c r="CC168" s="177"/>
      <c r="CD168" s="241"/>
    </row>
    <row r="169" spans="1:115" x14ac:dyDescent="0.2">
      <c r="A169" s="40" t="s">
        <v>236</v>
      </c>
      <c r="B169" s="40" t="s">
        <v>237</v>
      </c>
      <c r="C169" s="235"/>
      <c r="D169" s="235">
        <v>2014</v>
      </c>
      <c r="E169" s="40" t="s">
        <v>173</v>
      </c>
      <c r="F169" s="38"/>
      <c r="H169" s="19">
        <v>0</v>
      </c>
      <c r="J169" s="19">
        <v>0</v>
      </c>
      <c r="K169" s="19">
        <v>1</v>
      </c>
      <c r="L169" s="19">
        <v>1</v>
      </c>
      <c r="M169" s="19">
        <v>1</v>
      </c>
      <c r="N169" s="19">
        <v>1</v>
      </c>
      <c r="O169" s="19">
        <v>1</v>
      </c>
      <c r="P169" s="32">
        <v>1</v>
      </c>
      <c r="Q169" s="38"/>
      <c r="S169" s="19">
        <v>0</v>
      </c>
      <c r="U169" s="19">
        <v>0</v>
      </c>
      <c r="V169" s="19">
        <v>0</v>
      </c>
      <c r="W169" s="19">
        <v>0</v>
      </c>
      <c r="X169" s="19">
        <v>1</v>
      </c>
      <c r="Y169" s="19">
        <v>1</v>
      </c>
      <c r="Z169" s="19">
        <v>1</v>
      </c>
      <c r="AA169" s="32">
        <v>1</v>
      </c>
      <c r="AB169" s="38"/>
      <c r="AD169" s="19">
        <v>0</v>
      </c>
      <c r="AF169" s="19">
        <v>0</v>
      </c>
      <c r="AG169" s="19">
        <v>0</v>
      </c>
      <c r="AH169" s="19">
        <v>0</v>
      </c>
      <c r="AI169" s="19">
        <v>1</v>
      </c>
      <c r="AJ169" s="19">
        <v>1</v>
      </c>
      <c r="AK169" s="19">
        <v>1</v>
      </c>
      <c r="AL169" s="32">
        <v>1</v>
      </c>
      <c r="AM169" s="38"/>
      <c r="AO169" s="19">
        <v>4.8586799999999998E-3</v>
      </c>
      <c r="AQ169" s="19">
        <v>5.76152E-3</v>
      </c>
      <c r="AR169" s="19">
        <v>4.6571299999999998E-3</v>
      </c>
      <c r="AS169" s="19">
        <v>5.1046499999999996E-3</v>
      </c>
      <c r="AT169" s="19">
        <v>2.7633600000000001E-2</v>
      </c>
      <c r="AU169" s="19">
        <v>2.8298199999999999E-2</v>
      </c>
      <c r="AV169" s="19">
        <v>4.1153700000000001E-2</v>
      </c>
      <c r="AW169" s="32">
        <v>3.2467900000000001E-2</v>
      </c>
      <c r="AZ169" s="19">
        <v>0</v>
      </c>
      <c r="BB169" s="19">
        <v>0</v>
      </c>
      <c r="BC169" s="19">
        <v>0</v>
      </c>
      <c r="BD169" s="19">
        <v>0</v>
      </c>
      <c r="BE169" s="19">
        <v>0</v>
      </c>
      <c r="BF169" s="19">
        <v>1</v>
      </c>
      <c r="BG169" s="19">
        <v>0</v>
      </c>
      <c r="BH169" s="19">
        <v>5</v>
      </c>
      <c r="BI169" s="246"/>
      <c r="BJ169" s="177"/>
      <c r="BK169" s="177">
        <v>4.8586799999999998E-3</v>
      </c>
      <c r="BL169" s="177"/>
      <c r="BM169" s="177">
        <v>5.76152E-3</v>
      </c>
      <c r="BN169" s="177">
        <v>4.6571299999999998E-3</v>
      </c>
      <c r="BO169" s="177">
        <v>5.1046499999999996E-3</v>
      </c>
      <c r="BP169" s="177">
        <v>2.7633600000000001E-2</v>
      </c>
      <c r="BQ169" s="177">
        <v>2.8298199999999999E-2</v>
      </c>
      <c r="BR169" s="177">
        <v>2.3984700000000001E-2</v>
      </c>
      <c r="BS169" s="238">
        <v>5.37609E-2</v>
      </c>
      <c r="BT169" s="177"/>
      <c r="BU169" s="177"/>
      <c r="BV169" s="177">
        <v>0</v>
      </c>
      <c r="BW169" s="177"/>
      <c r="BX169" s="177">
        <v>0</v>
      </c>
      <c r="BY169" s="177">
        <v>0</v>
      </c>
      <c r="BZ169" s="177">
        <v>0</v>
      </c>
      <c r="CA169" s="177">
        <v>0</v>
      </c>
      <c r="CB169" s="177">
        <v>1</v>
      </c>
      <c r="CC169" s="177">
        <v>0</v>
      </c>
      <c r="CD169" s="241">
        <v>40</v>
      </c>
    </row>
    <row r="170" spans="1:115" x14ac:dyDescent="0.2">
      <c r="A170" s="40" t="s">
        <v>238</v>
      </c>
      <c r="B170" s="40" t="s">
        <v>239</v>
      </c>
      <c r="C170" s="235"/>
      <c r="D170" s="235">
        <v>2013</v>
      </c>
      <c r="E170" s="40" t="s">
        <v>173</v>
      </c>
      <c r="F170" s="38">
        <v>1</v>
      </c>
      <c r="G170" s="19">
        <v>1</v>
      </c>
      <c r="H170" s="19">
        <v>1</v>
      </c>
      <c r="I170" s="19">
        <v>1</v>
      </c>
      <c r="P170" s="32"/>
      <c r="Q170" s="38">
        <v>1</v>
      </c>
      <c r="R170" s="19">
        <v>1</v>
      </c>
      <c r="S170" s="19">
        <v>1</v>
      </c>
      <c r="T170" s="19">
        <v>1</v>
      </c>
      <c r="AA170" s="32"/>
      <c r="AB170" s="38">
        <v>1</v>
      </c>
      <c r="AC170" s="19">
        <v>1</v>
      </c>
      <c r="AD170" s="19">
        <v>1</v>
      </c>
      <c r="AE170" s="19">
        <v>1</v>
      </c>
      <c r="AL170" s="32"/>
      <c r="AM170" s="38">
        <v>2.27195E-2</v>
      </c>
      <c r="AN170" s="19">
        <v>2.3965500000000001E-2</v>
      </c>
      <c r="AO170" s="19">
        <v>3.9600099999999999E-2</v>
      </c>
      <c r="AP170" s="19">
        <v>2.3052900000000001E-2</v>
      </c>
      <c r="AW170" s="32"/>
      <c r="AX170" s="19">
        <v>0</v>
      </c>
      <c r="AY170" s="19">
        <v>0</v>
      </c>
      <c r="AZ170" s="19">
        <v>0</v>
      </c>
      <c r="BA170" s="19">
        <v>0</v>
      </c>
      <c r="BI170" s="246"/>
      <c r="BJ170" s="177"/>
      <c r="BK170" s="177"/>
      <c r="BL170" s="177"/>
      <c r="BM170" s="177"/>
      <c r="BN170" s="177"/>
      <c r="BO170" s="177"/>
      <c r="BP170" s="177"/>
      <c r="BQ170" s="177"/>
      <c r="BR170" s="177"/>
      <c r="BS170" s="238"/>
      <c r="BT170" s="177"/>
      <c r="BU170" s="177"/>
      <c r="BV170" s="177"/>
      <c r="BW170" s="177"/>
      <c r="BX170" s="177"/>
      <c r="BY170" s="177"/>
      <c r="BZ170" s="177"/>
      <c r="CA170" s="177"/>
      <c r="CB170" s="177"/>
      <c r="CC170" s="177"/>
      <c r="CD170" s="241"/>
    </row>
    <row r="171" spans="1:115" x14ac:dyDescent="0.2">
      <c r="A171" s="40" t="s">
        <v>244</v>
      </c>
      <c r="B171" s="40" t="s">
        <v>245</v>
      </c>
      <c r="C171" s="235"/>
      <c r="D171" s="235">
        <v>2014</v>
      </c>
      <c r="E171" s="40" t="s">
        <v>173</v>
      </c>
      <c r="F171" s="38"/>
      <c r="H171" s="19">
        <v>0</v>
      </c>
      <c r="I171" s="19">
        <v>1</v>
      </c>
      <c r="P171" s="32"/>
      <c r="Q171" s="38"/>
      <c r="S171" s="19">
        <v>1</v>
      </c>
      <c r="T171" s="19">
        <v>1</v>
      </c>
      <c r="AA171" s="32"/>
      <c r="AB171" s="38"/>
      <c r="AD171" s="19">
        <v>1</v>
      </c>
      <c r="AE171" s="19">
        <v>1</v>
      </c>
      <c r="AL171" s="32"/>
      <c r="AM171" s="38"/>
      <c r="AO171" s="19">
        <v>2.5530600000000001E-2</v>
      </c>
      <c r="AP171" s="19">
        <v>2.6576300000000001E-2</v>
      </c>
      <c r="AW171" s="32"/>
      <c r="AZ171" s="19">
        <v>1</v>
      </c>
      <c r="BA171" s="19">
        <v>0</v>
      </c>
      <c r="BI171" s="246"/>
      <c r="BJ171" s="177"/>
      <c r="BK171" s="177"/>
      <c r="BL171" s="177"/>
      <c r="BM171" s="177"/>
      <c r="BN171" s="177"/>
      <c r="BO171" s="177"/>
      <c r="BP171" s="177"/>
      <c r="BQ171" s="177"/>
      <c r="BR171" s="177"/>
      <c r="BS171" s="238"/>
      <c r="BT171" s="177"/>
      <c r="BU171" s="177"/>
      <c r="BV171" s="177"/>
      <c r="BW171" s="177"/>
      <c r="BX171" s="177"/>
      <c r="BY171" s="177"/>
      <c r="BZ171" s="177"/>
      <c r="CA171" s="177"/>
      <c r="CB171" s="177"/>
      <c r="CC171" s="177"/>
      <c r="CD171" s="241"/>
    </row>
    <row r="172" spans="1:115" x14ac:dyDescent="0.2">
      <c r="A172" s="39" t="s">
        <v>218</v>
      </c>
      <c r="B172" s="39" t="s">
        <v>4577</v>
      </c>
      <c r="C172" s="233"/>
      <c r="D172" s="233"/>
      <c r="E172" s="39" t="s">
        <v>173</v>
      </c>
      <c r="F172" s="38"/>
      <c r="P172" s="32"/>
      <c r="Q172" s="38"/>
      <c r="AA172" s="32"/>
      <c r="AB172" s="38"/>
      <c r="AL172" s="32"/>
      <c r="AM172" s="38"/>
      <c r="AW172" s="32"/>
      <c r="BI172" s="246"/>
      <c r="BJ172" s="177"/>
      <c r="BK172" s="177"/>
      <c r="BL172" s="177"/>
      <c r="BM172" s="177"/>
      <c r="BN172" s="177"/>
      <c r="BO172" s="177"/>
      <c r="BP172" s="177"/>
      <c r="BQ172" s="177"/>
      <c r="BR172" s="177"/>
      <c r="BS172" s="238"/>
      <c r="BT172" s="177"/>
      <c r="BU172" s="177"/>
      <c r="BV172" s="177"/>
      <c r="BW172" s="177"/>
      <c r="BX172" s="177"/>
      <c r="BY172" s="177"/>
      <c r="BZ172" s="177"/>
      <c r="CA172" s="177"/>
      <c r="CB172" s="177"/>
      <c r="CC172" s="177"/>
      <c r="CD172" s="241"/>
    </row>
    <row r="173" spans="1:115" x14ac:dyDescent="0.2">
      <c r="A173" s="40" t="s">
        <v>205</v>
      </c>
      <c r="B173" s="40" t="s">
        <v>206</v>
      </c>
      <c r="C173" s="235"/>
      <c r="D173" s="235"/>
      <c r="E173" s="40" t="s">
        <v>173</v>
      </c>
      <c r="F173" s="38">
        <v>0</v>
      </c>
      <c r="G173" s="19">
        <v>0</v>
      </c>
      <c r="H173" s="19">
        <v>0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32">
        <v>1</v>
      </c>
      <c r="Q173" s="38">
        <v>1</v>
      </c>
      <c r="R173" s="19">
        <v>1</v>
      </c>
      <c r="S173" s="19">
        <v>0</v>
      </c>
      <c r="T173" s="19">
        <v>1</v>
      </c>
      <c r="U173" s="19">
        <v>1</v>
      </c>
      <c r="V173" s="19">
        <v>0</v>
      </c>
      <c r="W173" s="19">
        <v>1</v>
      </c>
      <c r="X173" s="19">
        <v>0</v>
      </c>
      <c r="Y173" s="19">
        <v>0</v>
      </c>
      <c r="Z173" s="19">
        <v>1</v>
      </c>
      <c r="AA173" s="32">
        <v>1</v>
      </c>
      <c r="AB173" s="38">
        <v>1</v>
      </c>
      <c r="AC173" s="19">
        <v>1</v>
      </c>
      <c r="AD173" s="19">
        <v>0</v>
      </c>
      <c r="AE173" s="19">
        <v>1</v>
      </c>
      <c r="AF173" s="19">
        <v>1</v>
      </c>
      <c r="AG173" s="19">
        <v>1</v>
      </c>
      <c r="AH173" s="19">
        <v>1</v>
      </c>
      <c r="AI173" s="19">
        <v>0</v>
      </c>
      <c r="AJ173" s="19">
        <v>0</v>
      </c>
      <c r="AK173" s="19">
        <v>1</v>
      </c>
      <c r="AL173" s="32">
        <v>1</v>
      </c>
      <c r="AM173" s="19">
        <v>3.0604599999999999E-2</v>
      </c>
      <c r="AN173" s="19">
        <v>3.0134299999999999E-2</v>
      </c>
      <c r="AO173" s="19">
        <v>3.5388099999999999E-2</v>
      </c>
      <c r="AP173" s="19">
        <v>3.64622E-2</v>
      </c>
      <c r="AQ173" s="19">
        <v>3.8581699999999997E-2</v>
      </c>
      <c r="AR173" s="19">
        <v>3.5860700000000002E-2</v>
      </c>
      <c r="AS173" s="19">
        <v>3.12891E-2</v>
      </c>
      <c r="AT173" s="19">
        <v>2.3640700000000001E-2</v>
      </c>
      <c r="AU173" s="19">
        <v>1.46789E-2</v>
      </c>
      <c r="AV173" s="19">
        <v>2.7451E-2</v>
      </c>
      <c r="AW173" s="19">
        <v>2.8591499999999999E-2</v>
      </c>
      <c r="AX173" s="19">
        <v>0</v>
      </c>
      <c r="AY173" s="19">
        <v>0</v>
      </c>
      <c r="AZ173" s="19">
        <v>0</v>
      </c>
      <c r="BA173" s="19">
        <v>0</v>
      </c>
      <c r="BB173" s="19">
        <v>0</v>
      </c>
      <c r="BC173" s="19">
        <v>0</v>
      </c>
      <c r="BD173" s="19">
        <v>0</v>
      </c>
      <c r="BE173" s="19">
        <v>0</v>
      </c>
      <c r="BF173" s="19">
        <v>0</v>
      </c>
      <c r="BG173" s="19">
        <v>0</v>
      </c>
      <c r="BH173" s="19">
        <v>0</v>
      </c>
      <c r="BI173" s="246">
        <v>3.06046</v>
      </c>
      <c r="BJ173" s="177">
        <v>3.0134300000000001</v>
      </c>
      <c r="BK173" s="177">
        <v>3.5388099999999998</v>
      </c>
      <c r="BL173" s="177">
        <v>3.64622</v>
      </c>
      <c r="BM173" s="177">
        <v>3.8581699999999999</v>
      </c>
      <c r="BN173" s="177">
        <v>3.5860699999999999</v>
      </c>
      <c r="BO173" s="177">
        <v>3.1289099999999999</v>
      </c>
      <c r="BP173" s="177">
        <v>2.3640699999999999</v>
      </c>
      <c r="BQ173" s="177">
        <v>1.4678899999999999</v>
      </c>
      <c r="BR173" s="177">
        <v>2.7545099999999998</v>
      </c>
      <c r="BS173" s="238">
        <v>4.44618</v>
      </c>
      <c r="BT173" s="177">
        <v>0</v>
      </c>
      <c r="BU173" s="177">
        <v>0</v>
      </c>
      <c r="BV173" s="177">
        <v>0</v>
      </c>
      <c r="BW173" s="177">
        <v>0</v>
      </c>
      <c r="BX173" s="177">
        <v>0</v>
      </c>
      <c r="BY173" s="177">
        <v>0</v>
      </c>
      <c r="BZ173" s="177">
        <v>0</v>
      </c>
      <c r="CA173" s="177">
        <v>0</v>
      </c>
      <c r="CB173" s="177">
        <v>0</v>
      </c>
      <c r="CC173" s="177">
        <v>0</v>
      </c>
      <c r="CD173" s="241">
        <v>0</v>
      </c>
      <c r="CE173" s="174"/>
      <c r="CO173" s="32"/>
      <c r="CP173" s="38"/>
      <c r="CZ173" s="32"/>
      <c r="DK173" s="32"/>
    </row>
    <row r="174" spans="1:115" x14ac:dyDescent="0.2">
      <c r="A174" s="40" t="s">
        <v>220</v>
      </c>
      <c r="B174" s="40" t="s">
        <v>221</v>
      </c>
      <c r="C174" s="235"/>
      <c r="D174" s="235"/>
      <c r="E174" s="40" t="s">
        <v>173</v>
      </c>
      <c r="F174" s="38">
        <v>0</v>
      </c>
      <c r="G174" s="19">
        <v>0</v>
      </c>
      <c r="H174" s="19">
        <v>0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1</v>
      </c>
      <c r="P174" s="32">
        <v>1</v>
      </c>
      <c r="Q174" s="38">
        <v>1</v>
      </c>
      <c r="R174" s="19">
        <v>1</v>
      </c>
      <c r="S174" s="19">
        <v>1</v>
      </c>
      <c r="T174" s="19">
        <v>1</v>
      </c>
      <c r="U174" s="19">
        <v>1</v>
      </c>
      <c r="V174" s="19">
        <v>1</v>
      </c>
      <c r="W174" s="19">
        <v>1</v>
      </c>
      <c r="X174" s="19">
        <v>1</v>
      </c>
      <c r="Y174" s="19">
        <v>1</v>
      </c>
      <c r="Z174" s="19">
        <v>1</v>
      </c>
      <c r="AA174" s="32">
        <v>1</v>
      </c>
      <c r="AB174" s="38">
        <v>1</v>
      </c>
      <c r="AC174" s="19">
        <v>1</v>
      </c>
      <c r="AD174" s="19">
        <v>1</v>
      </c>
      <c r="AE174" s="19">
        <v>1</v>
      </c>
      <c r="AF174" s="19">
        <v>1</v>
      </c>
      <c r="AG174" s="19">
        <v>1</v>
      </c>
      <c r="AH174" s="19">
        <v>1</v>
      </c>
      <c r="AI174" s="19">
        <v>1</v>
      </c>
      <c r="AJ174" s="19">
        <v>1</v>
      </c>
      <c r="AK174" s="19">
        <v>1</v>
      </c>
      <c r="AL174" s="32">
        <v>1</v>
      </c>
      <c r="AM174" s="38">
        <v>3.2937399999999999E-2</v>
      </c>
      <c r="AN174" s="19">
        <v>3.1602900000000003E-2</v>
      </c>
      <c r="AO174" s="19">
        <v>3.0286199999999999E-2</v>
      </c>
      <c r="AP174" s="19">
        <v>2.7556299999999999E-2</v>
      </c>
      <c r="AQ174" s="19">
        <v>2.6685400000000001E-2</v>
      </c>
      <c r="AR174" s="19">
        <v>2.7925700000000001E-2</v>
      </c>
      <c r="AS174" s="19">
        <v>3.2752099999999999E-2</v>
      </c>
      <c r="AT174" s="19">
        <v>3.1945000000000001E-2</v>
      </c>
      <c r="AU174" s="19">
        <v>3.22403E-2</v>
      </c>
      <c r="AV174" s="19">
        <v>4.16961E-2</v>
      </c>
      <c r="AW174" s="32">
        <v>3.7203100000000003E-2</v>
      </c>
      <c r="AX174" s="19">
        <v>0</v>
      </c>
      <c r="AY174" s="19">
        <v>1</v>
      </c>
      <c r="AZ174" s="19">
        <v>0</v>
      </c>
      <c r="BA174" s="19">
        <v>0</v>
      </c>
      <c r="BB174" s="19">
        <v>0</v>
      </c>
      <c r="BC174" s="19">
        <v>0</v>
      </c>
      <c r="BD174" s="19">
        <v>1</v>
      </c>
      <c r="BE174" s="19">
        <v>0</v>
      </c>
      <c r="BF174" s="19">
        <v>2</v>
      </c>
      <c r="BG174" s="19">
        <v>6</v>
      </c>
      <c r="BH174" s="19">
        <v>3</v>
      </c>
      <c r="BI174" s="246">
        <v>3.2937399999999999E-2</v>
      </c>
      <c r="BJ174" s="177">
        <v>3.1602900000000003E-2</v>
      </c>
      <c r="BK174" s="177">
        <v>3.0286199999999999E-2</v>
      </c>
      <c r="BL174" s="177">
        <v>2.7556299999999999E-2</v>
      </c>
      <c r="BM174" s="177">
        <v>2.4621500000000001E-2</v>
      </c>
      <c r="BN174" s="177">
        <v>3.1677700000000003E-2</v>
      </c>
      <c r="BO174" s="177">
        <v>3.6617900000000002E-2</v>
      </c>
      <c r="BP174" s="177">
        <v>3.6575099999999999E-2</v>
      </c>
      <c r="BQ174" s="177">
        <v>3.6238199999999998E-2</v>
      </c>
      <c r="BR174" s="177">
        <v>6.1833600000000002E-2</v>
      </c>
      <c r="BS174" s="238">
        <v>5.6310300000000001E-2</v>
      </c>
      <c r="BT174" s="177">
        <v>0</v>
      </c>
      <c r="BU174" s="177">
        <v>1</v>
      </c>
      <c r="BV174" s="177">
        <v>0</v>
      </c>
      <c r="BW174" s="177">
        <v>0</v>
      </c>
      <c r="BX174" s="177">
        <v>0</v>
      </c>
      <c r="BY174" s="177">
        <v>1</v>
      </c>
      <c r="BZ174" s="177">
        <v>2</v>
      </c>
      <c r="CA174" s="177">
        <v>1</v>
      </c>
      <c r="CB174" s="177">
        <v>5</v>
      </c>
      <c r="CC174" s="177">
        <v>24</v>
      </c>
      <c r="CD174" s="241">
        <v>35</v>
      </c>
    </row>
    <row r="175" spans="1:115" x14ac:dyDescent="0.2">
      <c r="A175" s="40" t="s">
        <v>191</v>
      </c>
      <c r="B175" s="40" t="s">
        <v>4008</v>
      </c>
      <c r="C175" s="235"/>
      <c r="D175" s="235">
        <v>2014</v>
      </c>
      <c r="E175" s="40" t="s">
        <v>173</v>
      </c>
      <c r="F175" s="38">
        <v>0</v>
      </c>
      <c r="G175" s="19">
        <v>0</v>
      </c>
      <c r="H175" s="19">
        <v>0</v>
      </c>
      <c r="I175" s="19">
        <v>0</v>
      </c>
      <c r="P175" s="32"/>
      <c r="Q175" s="38">
        <v>1</v>
      </c>
      <c r="R175" s="19">
        <v>1</v>
      </c>
      <c r="S175" s="19">
        <v>1</v>
      </c>
      <c r="T175" s="19">
        <v>1</v>
      </c>
      <c r="AA175" s="32"/>
      <c r="AB175" s="38">
        <v>1</v>
      </c>
      <c r="AC175" s="19">
        <v>1</v>
      </c>
      <c r="AD175" s="19">
        <v>1</v>
      </c>
      <c r="AE175" s="19">
        <v>1</v>
      </c>
      <c r="AL175" s="32"/>
      <c r="AM175" s="38">
        <v>3.0838600000000001E-2</v>
      </c>
      <c r="AN175" s="19">
        <v>3.1969699999999997E-2</v>
      </c>
      <c r="AO175" s="19">
        <v>3.2502900000000001E-2</v>
      </c>
      <c r="AP175" s="19">
        <v>3.1819199999999999E-2</v>
      </c>
      <c r="AW175" s="32"/>
      <c r="AX175" s="19">
        <v>0</v>
      </c>
      <c r="AY175" s="19">
        <v>0</v>
      </c>
      <c r="AZ175" s="19">
        <v>0</v>
      </c>
      <c r="BA175" s="19">
        <v>0</v>
      </c>
      <c r="BI175" s="246"/>
      <c r="BJ175" s="177"/>
      <c r="BK175" s="177"/>
      <c r="BL175" s="177"/>
      <c r="BM175" s="177"/>
      <c r="BN175" s="177"/>
      <c r="BO175" s="177"/>
      <c r="BP175" s="177"/>
      <c r="BQ175" s="177"/>
      <c r="BR175" s="177"/>
      <c r="BS175" s="238"/>
      <c r="BT175" s="177"/>
      <c r="BU175" s="177"/>
      <c r="BV175" s="177"/>
      <c r="BW175" s="177"/>
      <c r="BX175" s="177"/>
      <c r="BY175" s="177"/>
      <c r="BZ175" s="177"/>
      <c r="CA175" s="177"/>
      <c r="CB175" s="177"/>
      <c r="CC175" s="177"/>
      <c r="CD175" s="241"/>
    </row>
    <row r="176" spans="1:115" x14ac:dyDescent="0.2">
      <c r="A176" s="40" t="s">
        <v>222</v>
      </c>
      <c r="B176" s="40" t="s">
        <v>223</v>
      </c>
      <c r="C176" s="235"/>
      <c r="D176" s="235"/>
      <c r="E176" s="40" t="s">
        <v>173</v>
      </c>
      <c r="F176" s="38">
        <v>1</v>
      </c>
      <c r="G176" s="19">
        <v>1</v>
      </c>
      <c r="H176" s="19">
        <v>1</v>
      </c>
      <c r="I176" s="19">
        <v>1</v>
      </c>
      <c r="J176" s="19">
        <v>1</v>
      </c>
      <c r="K176" s="19">
        <v>1</v>
      </c>
      <c r="L176" s="19">
        <v>1</v>
      </c>
      <c r="M176" s="19">
        <v>1</v>
      </c>
      <c r="N176" s="19">
        <v>1</v>
      </c>
      <c r="O176" s="19">
        <v>1</v>
      </c>
      <c r="P176" s="32">
        <v>1</v>
      </c>
      <c r="Q176" s="38">
        <v>1</v>
      </c>
      <c r="R176" s="19">
        <v>1</v>
      </c>
      <c r="S176" s="19">
        <v>1</v>
      </c>
      <c r="T176" s="19">
        <v>1</v>
      </c>
      <c r="U176" s="19">
        <v>1</v>
      </c>
      <c r="V176" s="19">
        <v>1</v>
      </c>
      <c r="W176" s="19">
        <v>1</v>
      </c>
      <c r="X176" s="19">
        <v>1</v>
      </c>
      <c r="Y176" s="19">
        <v>1</v>
      </c>
      <c r="Z176" s="19">
        <v>1</v>
      </c>
      <c r="AA176" s="32">
        <v>1</v>
      </c>
      <c r="AB176" s="38">
        <v>1</v>
      </c>
      <c r="AC176" s="19">
        <v>1</v>
      </c>
      <c r="AD176" s="19">
        <v>1</v>
      </c>
      <c r="AE176" s="19">
        <v>1</v>
      </c>
      <c r="AF176" s="19">
        <v>1</v>
      </c>
      <c r="AG176" s="19">
        <v>1</v>
      </c>
      <c r="AH176" s="19">
        <v>1</v>
      </c>
      <c r="AI176" s="19">
        <v>1</v>
      </c>
      <c r="AJ176" s="19">
        <v>1</v>
      </c>
      <c r="AK176" s="19">
        <v>1</v>
      </c>
      <c r="AL176" s="32">
        <v>1</v>
      </c>
      <c r="AM176" s="38">
        <v>3.81581E-2</v>
      </c>
      <c r="AN176" s="19">
        <v>3.7249999999999998E-2</v>
      </c>
      <c r="AO176" s="19">
        <v>3.81873E-2</v>
      </c>
      <c r="AP176" s="19">
        <v>3.7603400000000002E-2</v>
      </c>
      <c r="AQ176" s="19">
        <v>3.64195E-2</v>
      </c>
      <c r="AR176" s="19">
        <v>3.6878599999999997E-2</v>
      </c>
      <c r="AS176" s="19">
        <v>2.2542099999999999E-2</v>
      </c>
      <c r="AT176" s="19">
        <v>3.7495599999999997E-2</v>
      </c>
      <c r="AU176" s="19">
        <v>3.6962000000000002E-2</v>
      </c>
      <c r="AV176" s="19">
        <v>3.9418399999999999E-2</v>
      </c>
      <c r="AW176" s="32">
        <v>4.61342E-2</v>
      </c>
      <c r="AX176" s="19">
        <v>1</v>
      </c>
      <c r="AY176" s="19">
        <v>0</v>
      </c>
      <c r="AZ176" s="19">
        <v>0</v>
      </c>
      <c r="BA176" s="19">
        <v>0</v>
      </c>
      <c r="BB176" s="19">
        <v>0</v>
      </c>
      <c r="BC176" s="19">
        <v>0</v>
      </c>
      <c r="BD176" s="19">
        <v>0</v>
      </c>
      <c r="BE176" s="19">
        <v>1</v>
      </c>
      <c r="BF176" s="19">
        <v>1</v>
      </c>
      <c r="BG176" s="19">
        <v>1</v>
      </c>
      <c r="BH176" s="19">
        <v>5</v>
      </c>
      <c r="BI176" s="246"/>
      <c r="BJ176" s="177"/>
      <c r="BK176" s="177"/>
      <c r="BL176" s="177"/>
      <c r="BM176" s="177"/>
      <c r="BN176" s="177"/>
      <c r="BO176" s="177"/>
      <c r="BP176" s="177"/>
      <c r="BQ176" s="177"/>
      <c r="BR176" s="177"/>
      <c r="BS176" s="238"/>
      <c r="BT176" s="177"/>
      <c r="BU176" s="177"/>
      <c r="BV176" s="177"/>
      <c r="BW176" s="177"/>
      <c r="BX176" s="177"/>
      <c r="BY176" s="177"/>
      <c r="BZ176" s="177"/>
      <c r="CA176" s="177"/>
      <c r="CB176" s="177"/>
      <c r="CC176" s="177"/>
      <c r="CD176" s="241"/>
    </row>
    <row r="177" spans="1:82" x14ac:dyDescent="0.2">
      <c r="A177" s="40" t="s">
        <v>224</v>
      </c>
      <c r="B177" s="40" t="s">
        <v>225</v>
      </c>
      <c r="C177" s="235"/>
      <c r="D177" s="235">
        <v>2020</v>
      </c>
      <c r="E177" s="40" t="s">
        <v>173</v>
      </c>
      <c r="F177" s="38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32">
        <v>1</v>
      </c>
      <c r="Q177" s="38">
        <v>0</v>
      </c>
      <c r="R177" s="19">
        <v>1</v>
      </c>
      <c r="S177" s="19">
        <v>1</v>
      </c>
      <c r="T177" s="19">
        <v>1</v>
      </c>
      <c r="U177" s="19">
        <v>0</v>
      </c>
      <c r="V177" s="19">
        <v>1</v>
      </c>
      <c r="W177" s="19">
        <v>1</v>
      </c>
      <c r="X177" s="19">
        <v>1</v>
      </c>
      <c r="Y177" s="19">
        <v>1</v>
      </c>
      <c r="Z177" s="19">
        <v>1</v>
      </c>
      <c r="AA177" s="32">
        <v>1</v>
      </c>
      <c r="AB177" s="38">
        <v>0</v>
      </c>
      <c r="AC177" s="19">
        <v>1</v>
      </c>
      <c r="AD177" s="19">
        <v>1</v>
      </c>
      <c r="AE177" s="19">
        <v>1</v>
      </c>
      <c r="AF177" s="19">
        <v>0</v>
      </c>
      <c r="AG177" s="19">
        <v>1</v>
      </c>
      <c r="AH177" s="19">
        <v>1</v>
      </c>
      <c r="AI177" s="19">
        <v>1</v>
      </c>
      <c r="AJ177" s="19">
        <v>1</v>
      </c>
      <c r="AK177" s="19">
        <v>1</v>
      </c>
      <c r="AL177" s="32">
        <v>1</v>
      </c>
      <c r="AM177" s="38">
        <v>0</v>
      </c>
      <c r="AN177" s="19">
        <v>2.44885E-2</v>
      </c>
      <c r="AO177" s="19">
        <v>2.53578E-2</v>
      </c>
      <c r="AP177" s="19">
        <v>2.85019E-2</v>
      </c>
      <c r="AQ177" s="19">
        <v>3.6258199999999997E-2</v>
      </c>
      <c r="AR177" s="19">
        <v>3.8963100000000001E-2</v>
      </c>
      <c r="AS177" s="19">
        <v>3.7919700000000001E-2</v>
      </c>
      <c r="AT177" s="19">
        <v>3.6651700000000002E-2</v>
      </c>
      <c r="AU177" s="19">
        <v>4.3219E-2</v>
      </c>
      <c r="AV177" s="19">
        <v>4.6860899999999997E-2</v>
      </c>
      <c r="AW177" s="32">
        <v>3.6058899999999998E-2</v>
      </c>
      <c r="AX177" s="19">
        <v>0</v>
      </c>
      <c r="AY177" s="19">
        <v>0</v>
      </c>
      <c r="AZ177" s="19">
        <v>0</v>
      </c>
      <c r="BA177" s="19">
        <v>0</v>
      </c>
      <c r="BB177" s="19">
        <v>0</v>
      </c>
      <c r="BC177" s="19">
        <v>0</v>
      </c>
      <c r="BD177" s="19">
        <v>0</v>
      </c>
      <c r="BE177" s="19">
        <v>0</v>
      </c>
      <c r="BF177" s="19">
        <v>0</v>
      </c>
      <c r="BG177" s="19">
        <v>1</v>
      </c>
      <c r="BH177" s="19">
        <v>7</v>
      </c>
      <c r="BI177" s="246"/>
      <c r="BJ177" s="177"/>
      <c r="BK177" s="177"/>
      <c r="BL177" s="177"/>
      <c r="BM177" s="177"/>
      <c r="BN177" s="177"/>
      <c r="BO177" s="177"/>
      <c r="BP177" s="177"/>
      <c r="BQ177" s="177"/>
      <c r="BR177" s="177"/>
      <c r="BS177" s="238"/>
      <c r="BT177" s="177"/>
      <c r="BU177" s="177"/>
      <c r="BV177" s="177"/>
      <c r="BW177" s="177"/>
      <c r="BX177" s="177"/>
      <c r="BY177" s="177"/>
      <c r="BZ177" s="177"/>
      <c r="CA177" s="177"/>
      <c r="CB177" s="177"/>
      <c r="CC177" s="177"/>
      <c r="CD177" s="241"/>
    </row>
    <row r="178" spans="1:82" x14ac:dyDescent="0.2">
      <c r="A178" s="39" t="s">
        <v>228</v>
      </c>
      <c r="B178" s="39" t="s">
        <v>4578</v>
      </c>
      <c r="C178" s="233"/>
      <c r="D178" s="233"/>
      <c r="E178" s="39" t="s">
        <v>173</v>
      </c>
      <c r="F178" s="38"/>
      <c r="P178" s="32"/>
      <c r="Q178" s="38"/>
      <c r="AA178" s="32"/>
      <c r="AB178" s="38"/>
      <c r="AL178" s="32"/>
      <c r="AM178" s="38"/>
      <c r="AW178" s="32"/>
      <c r="BI178" s="246"/>
      <c r="BJ178" s="177"/>
      <c r="BK178" s="177"/>
      <c r="BL178" s="177"/>
      <c r="BM178" s="177"/>
      <c r="BN178" s="177"/>
      <c r="BO178" s="177"/>
      <c r="BP178" s="177"/>
      <c r="BQ178" s="177"/>
      <c r="BR178" s="177"/>
      <c r="BS178" s="238"/>
      <c r="BT178" s="177"/>
      <c r="BU178" s="177"/>
      <c r="BV178" s="177"/>
      <c r="BW178" s="177"/>
      <c r="BX178" s="177"/>
      <c r="BY178" s="177"/>
      <c r="BZ178" s="177"/>
      <c r="CA178" s="177"/>
      <c r="CB178" s="177"/>
      <c r="CC178" s="177"/>
      <c r="CD178" s="241"/>
    </row>
    <row r="179" spans="1:82" x14ac:dyDescent="0.2">
      <c r="A179" s="40" t="s">
        <v>230</v>
      </c>
      <c r="B179" s="40" t="s">
        <v>231</v>
      </c>
      <c r="C179" s="235"/>
      <c r="D179" s="235"/>
      <c r="E179" s="40" t="s">
        <v>173</v>
      </c>
      <c r="F179" s="38">
        <v>0</v>
      </c>
      <c r="G179" s="19">
        <v>0</v>
      </c>
      <c r="H179" s="19">
        <v>0</v>
      </c>
      <c r="I179" s="19">
        <v>1</v>
      </c>
      <c r="J179" s="19">
        <v>1</v>
      </c>
      <c r="K179" s="19">
        <v>1</v>
      </c>
      <c r="L179" s="19">
        <v>1</v>
      </c>
      <c r="M179" s="19">
        <v>1</v>
      </c>
      <c r="N179" s="19">
        <v>1</v>
      </c>
      <c r="O179" s="19">
        <v>1</v>
      </c>
      <c r="P179" s="32"/>
      <c r="Q179" s="38">
        <v>0</v>
      </c>
      <c r="R179" s="19">
        <v>1</v>
      </c>
      <c r="S179" s="19">
        <v>1</v>
      </c>
      <c r="T179" s="19">
        <v>1</v>
      </c>
      <c r="U179" s="19">
        <v>1</v>
      </c>
      <c r="V179" s="19">
        <v>1</v>
      </c>
      <c r="W179" s="19">
        <v>1</v>
      </c>
      <c r="X179" s="19">
        <v>1</v>
      </c>
      <c r="Y179" s="19">
        <v>1</v>
      </c>
      <c r="Z179" s="19">
        <v>1</v>
      </c>
      <c r="AA179" s="32"/>
      <c r="AB179" s="38">
        <v>0</v>
      </c>
      <c r="AC179" s="19">
        <v>1</v>
      </c>
      <c r="AD179" s="19">
        <v>1</v>
      </c>
      <c r="AE179" s="19">
        <v>1</v>
      </c>
      <c r="AF179" s="19">
        <v>1</v>
      </c>
      <c r="AG179" s="19">
        <v>1</v>
      </c>
      <c r="AH179" s="19">
        <v>1</v>
      </c>
      <c r="AI179" s="19">
        <v>1</v>
      </c>
      <c r="AJ179" s="19">
        <v>1</v>
      </c>
      <c r="AK179" s="19">
        <v>1</v>
      </c>
      <c r="AL179" s="32"/>
      <c r="AM179" s="38"/>
      <c r="AN179" s="19">
        <v>3.5552E-2</v>
      </c>
      <c r="AO179" s="19">
        <v>3.5644200000000001E-2</v>
      </c>
      <c r="AP179" s="19">
        <v>3.3769100000000003E-2</v>
      </c>
      <c r="AQ179" s="19">
        <v>3.43725E-2</v>
      </c>
      <c r="AR179" s="19">
        <v>3.4218400000000003E-2</v>
      </c>
      <c r="AS179" s="19">
        <v>3.7092399999999998E-2</v>
      </c>
      <c r="AT179" s="19">
        <v>3.3860099999999997E-2</v>
      </c>
      <c r="AU179" s="19">
        <v>5.1143500000000001E-2</v>
      </c>
      <c r="AV179" s="19">
        <v>5.0811000000000002E-2</v>
      </c>
      <c r="AW179" s="32"/>
      <c r="AX179" s="19">
        <v>0</v>
      </c>
      <c r="AY179" s="19">
        <v>0</v>
      </c>
      <c r="AZ179" s="19">
        <v>2</v>
      </c>
      <c r="BA179" s="19">
        <v>2</v>
      </c>
      <c r="BB179" s="19">
        <v>2</v>
      </c>
      <c r="BC179" s="19">
        <v>1</v>
      </c>
      <c r="BD179" s="19">
        <v>5</v>
      </c>
      <c r="BE179" s="19">
        <v>2</v>
      </c>
      <c r="BF179" s="19">
        <v>2</v>
      </c>
      <c r="BG179" s="19">
        <v>11</v>
      </c>
      <c r="BI179" s="246"/>
      <c r="BJ179" s="177"/>
      <c r="BK179" s="177"/>
      <c r="BL179" s="177"/>
      <c r="BM179" s="177"/>
      <c r="BN179" s="177"/>
      <c r="BO179" s="177"/>
      <c r="BP179" s="177"/>
      <c r="BQ179" s="177"/>
      <c r="BR179" s="177"/>
      <c r="BS179" s="238"/>
      <c r="BT179" s="177"/>
      <c r="BU179" s="177"/>
      <c r="BV179" s="177"/>
      <c r="BW179" s="177"/>
      <c r="BX179" s="177"/>
      <c r="BY179" s="177"/>
      <c r="BZ179" s="177"/>
      <c r="CA179" s="177"/>
      <c r="CB179" s="177"/>
      <c r="CC179" s="177"/>
      <c r="CD179" s="241"/>
    </row>
    <row r="180" spans="1:82" x14ac:dyDescent="0.2">
      <c r="A180" s="39" t="s">
        <v>232</v>
      </c>
      <c r="B180" s="39" t="s">
        <v>4579</v>
      </c>
      <c r="C180" s="233"/>
      <c r="D180" s="233"/>
      <c r="E180" s="39" t="s">
        <v>173</v>
      </c>
      <c r="F180" s="38"/>
      <c r="P180" s="32"/>
      <c r="Q180" s="38"/>
      <c r="AA180" s="32"/>
      <c r="AB180" s="38"/>
      <c r="AL180" s="32"/>
      <c r="AM180" s="38"/>
      <c r="AW180" s="32"/>
      <c r="BI180" s="246"/>
      <c r="BJ180" s="177"/>
      <c r="BK180" s="177"/>
      <c r="BL180" s="177"/>
      <c r="BM180" s="177"/>
      <c r="BN180" s="177"/>
      <c r="BO180" s="177"/>
      <c r="BP180" s="177"/>
      <c r="BQ180" s="177"/>
      <c r="BR180" s="177"/>
      <c r="BS180" s="238"/>
      <c r="BT180" s="177"/>
      <c r="BU180" s="177"/>
      <c r="BV180" s="177"/>
      <c r="BW180" s="177"/>
      <c r="BX180" s="177"/>
      <c r="BY180" s="177"/>
      <c r="BZ180" s="177"/>
      <c r="CA180" s="177"/>
      <c r="CB180" s="177"/>
      <c r="CC180" s="177"/>
      <c r="CD180" s="241"/>
    </row>
    <row r="181" spans="1:82" x14ac:dyDescent="0.2">
      <c r="A181" s="40" t="s">
        <v>234</v>
      </c>
      <c r="B181" s="40" t="s">
        <v>235</v>
      </c>
      <c r="C181" s="235"/>
      <c r="D181" s="235"/>
      <c r="E181" s="40" t="s">
        <v>173</v>
      </c>
      <c r="F181" s="38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32">
        <v>0</v>
      </c>
      <c r="Q181" s="38">
        <v>1</v>
      </c>
      <c r="R181" s="19">
        <v>1</v>
      </c>
      <c r="S181" s="19">
        <v>1</v>
      </c>
      <c r="T181" s="19">
        <v>1</v>
      </c>
      <c r="U181" s="19">
        <v>0</v>
      </c>
      <c r="V181" s="19">
        <v>1</v>
      </c>
      <c r="W181" s="19">
        <v>1</v>
      </c>
      <c r="X181" s="19">
        <v>1</v>
      </c>
      <c r="Y181" s="19">
        <v>1</v>
      </c>
      <c r="Z181" s="19">
        <v>1</v>
      </c>
      <c r="AA181" s="32">
        <v>1</v>
      </c>
      <c r="AB181" s="38">
        <v>1</v>
      </c>
      <c r="AC181" s="19">
        <v>1</v>
      </c>
      <c r="AD181" s="19">
        <v>1</v>
      </c>
      <c r="AE181" s="19">
        <v>1</v>
      </c>
      <c r="AF181" s="19">
        <v>1</v>
      </c>
      <c r="AG181" s="19">
        <v>0</v>
      </c>
      <c r="AH181" s="19">
        <v>1</v>
      </c>
      <c r="AI181" s="19">
        <v>1</v>
      </c>
      <c r="AJ181" s="19">
        <v>1</v>
      </c>
      <c r="AK181" s="19">
        <v>1</v>
      </c>
      <c r="AL181" s="32">
        <v>1</v>
      </c>
      <c r="AM181" s="38">
        <v>2.4529700000000002E-2</v>
      </c>
      <c r="AN181" s="19">
        <v>2.4889100000000001E-2</v>
      </c>
      <c r="AO181" s="19">
        <v>2.5891500000000001E-2</v>
      </c>
      <c r="AP181" s="19">
        <v>1.5380400000000001E-2</v>
      </c>
      <c r="AQ181" s="19">
        <v>1.50869E-2</v>
      </c>
      <c r="AR181" s="19">
        <v>1.35278E-2</v>
      </c>
      <c r="AS181" s="19">
        <v>3.4563200000000002E-2</v>
      </c>
      <c r="AT181" s="19">
        <v>2.0831300000000001E-2</v>
      </c>
      <c r="AU181" s="19">
        <v>1.9512100000000001E-2</v>
      </c>
      <c r="AV181" s="19">
        <v>1.9123600000000001E-2</v>
      </c>
      <c r="AW181" s="32">
        <v>1.7628999999999999E-2</v>
      </c>
      <c r="AX181" s="19">
        <v>0</v>
      </c>
      <c r="AY181" s="19">
        <v>0</v>
      </c>
      <c r="AZ181" s="19">
        <v>0</v>
      </c>
      <c r="BA181" s="19">
        <v>0</v>
      </c>
      <c r="BB181" s="19">
        <v>0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v>0</v>
      </c>
      <c r="BI181" s="246"/>
      <c r="BJ181" s="177"/>
      <c r="BK181" s="177"/>
      <c r="BL181" s="177"/>
      <c r="BM181" s="177"/>
      <c r="BN181" s="177"/>
      <c r="BO181" s="177"/>
      <c r="BP181" s="177"/>
      <c r="BQ181" s="177"/>
      <c r="BR181" s="177"/>
      <c r="BS181" s="238"/>
      <c r="BT181" s="177"/>
      <c r="BU181" s="177"/>
      <c r="BV181" s="177"/>
      <c r="BW181" s="177"/>
      <c r="BX181" s="177"/>
      <c r="BY181" s="177"/>
      <c r="BZ181" s="177"/>
      <c r="CA181" s="177"/>
      <c r="CB181" s="177"/>
      <c r="CC181" s="177"/>
      <c r="CD181" s="241"/>
    </row>
    <row r="182" spans="1:82" x14ac:dyDescent="0.2">
      <c r="A182" s="40" t="s">
        <v>195</v>
      </c>
      <c r="B182" s="40" t="s">
        <v>196</v>
      </c>
      <c r="C182" s="235"/>
      <c r="D182" s="235"/>
      <c r="E182" s="40" t="s">
        <v>173</v>
      </c>
      <c r="F182" s="38"/>
      <c r="P182" s="32"/>
      <c r="Q182" s="38"/>
      <c r="AA182" s="32"/>
      <c r="AB182" s="38"/>
      <c r="AL182" s="32"/>
      <c r="AM182" s="38"/>
      <c r="AW182" s="32"/>
      <c r="BI182" s="246"/>
      <c r="BJ182" s="177"/>
      <c r="BK182" s="177"/>
      <c r="BL182" s="177"/>
      <c r="BM182" s="177"/>
      <c r="BN182" s="177"/>
      <c r="BO182" s="177"/>
      <c r="BP182" s="177"/>
      <c r="BQ182" s="177"/>
      <c r="BR182" s="177"/>
      <c r="BS182" s="238"/>
      <c r="BT182" s="177"/>
      <c r="BU182" s="177"/>
      <c r="BV182" s="177"/>
      <c r="BW182" s="177"/>
      <c r="BX182" s="177"/>
      <c r="BY182" s="177"/>
      <c r="BZ182" s="177"/>
      <c r="CA182" s="177"/>
      <c r="CB182" s="177"/>
      <c r="CC182" s="177"/>
      <c r="CD182" s="241"/>
    </row>
    <row r="183" spans="1:82" x14ac:dyDescent="0.2">
      <c r="A183" s="40" t="s">
        <v>212</v>
      </c>
      <c r="B183" s="40" t="s">
        <v>213</v>
      </c>
      <c r="C183" s="235"/>
      <c r="D183" s="235">
        <v>2018</v>
      </c>
      <c r="E183" s="40" t="s">
        <v>173</v>
      </c>
      <c r="F183" s="38"/>
      <c r="G183" s="19">
        <v>0</v>
      </c>
      <c r="J183" s="19">
        <v>0</v>
      </c>
      <c r="L183" s="19">
        <v>0</v>
      </c>
      <c r="M183" s="19">
        <v>0</v>
      </c>
      <c r="O183" s="19">
        <v>0</v>
      </c>
      <c r="P183" s="32">
        <v>0</v>
      </c>
      <c r="Q183" s="38"/>
      <c r="R183" s="19">
        <v>1</v>
      </c>
      <c r="U183" s="19">
        <v>1</v>
      </c>
      <c r="W183" s="19">
        <v>1</v>
      </c>
      <c r="X183" s="19">
        <v>1</v>
      </c>
      <c r="Z183" s="19">
        <v>1</v>
      </c>
      <c r="AA183" s="32">
        <v>1</v>
      </c>
      <c r="AB183" s="38"/>
      <c r="AC183" s="19">
        <v>1</v>
      </c>
      <c r="AF183" s="19">
        <v>1</v>
      </c>
      <c r="AH183" s="19">
        <v>1</v>
      </c>
      <c r="AI183" s="19">
        <v>1</v>
      </c>
      <c r="AK183" s="19">
        <v>1</v>
      </c>
      <c r="AL183" s="32">
        <v>1</v>
      </c>
      <c r="AM183" s="38"/>
      <c r="AN183" s="19">
        <v>2.1263299999999999E-2</v>
      </c>
      <c r="AQ183" s="19">
        <v>2.5909100000000001E-2</v>
      </c>
      <c r="AS183" s="19">
        <v>2.8420899999999999E-2</v>
      </c>
      <c r="AT183" s="19">
        <v>2.7085399999999999E-2</v>
      </c>
      <c r="AV183" s="19">
        <v>2.4271399999999999E-2</v>
      </c>
      <c r="AW183" s="32">
        <v>3.4387399999999999E-2</v>
      </c>
      <c r="AY183" s="19">
        <v>0</v>
      </c>
      <c r="BB183" s="19">
        <v>0</v>
      </c>
      <c r="BD183" s="19">
        <v>0</v>
      </c>
      <c r="BE183" s="19">
        <v>0</v>
      </c>
      <c r="BG183" s="19">
        <v>0</v>
      </c>
      <c r="BH183" s="19">
        <v>0</v>
      </c>
      <c r="BI183" s="246"/>
      <c r="BJ183" s="177">
        <v>2.1263299999999999E-2</v>
      </c>
      <c r="BK183" s="177"/>
      <c r="BL183" s="177"/>
      <c r="BM183" s="177">
        <v>2.5909100000000001E-2</v>
      </c>
      <c r="BN183" s="177"/>
      <c r="BO183" s="177">
        <v>2.8420899999999999E-2</v>
      </c>
      <c r="BP183" s="177">
        <v>2.7085399999999999E-2</v>
      </c>
      <c r="BQ183" s="177"/>
      <c r="BR183" s="177">
        <v>2.4271399999999999E-2</v>
      </c>
      <c r="BS183" s="238">
        <v>3.4387399999999999E-2</v>
      </c>
      <c r="BT183" s="177"/>
      <c r="BU183" s="177">
        <v>0</v>
      </c>
      <c r="BV183" s="177"/>
      <c r="BW183" s="177"/>
      <c r="BX183" s="177">
        <v>0</v>
      </c>
      <c r="BY183" s="177"/>
      <c r="BZ183" s="177">
        <v>0</v>
      </c>
      <c r="CA183" s="177">
        <v>0</v>
      </c>
      <c r="CB183" s="177"/>
      <c r="CC183" s="177">
        <v>0</v>
      </c>
      <c r="CD183" s="241">
        <v>0</v>
      </c>
    </row>
    <row r="184" spans="1:82" x14ac:dyDescent="0.2">
      <c r="A184" s="40" t="s">
        <v>214</v>
      </c>
      <c r="B184" s="40" t="s">
        <v>215</v>
      </c>
      <c r="C184" s="235"/>
      <c r="D184" s="235"/>
      <c r="E184" s="40" t="s">
        <v>173</v>
      </c>
      <c r="F184" s="38"/>
      <c r="G184" s="19">
        <v>0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32">
        <v>0</v>
      </c>
      <c r="Q184" s="38"/>
      <c r="R184" s="19">
        <v>1</v>
      </c>
      <c r="S184" s="19">
        <v>1</v>
      </c>
      <c r="T184" s="19">
        <v>1</v>
      </c>
      <c r="U184" s="19">
        <v>1</v>
      </c>
      <c r="V184" s="19">
        <v>1</v>
      </c>
      <c r="W184" s="19">
        <v>1</v>
      </c>
      <c r="X184" s="19">
        <v>1</v>
      </c>
      <c r="Y184" s="19">
        <v>1</v>
      </c>
      <c r="Z184" s="19">
        <v>1</v>
      </c>
      <c r="AA184" s="32">
        <v>1</v>
      </c>
      <c r="AB184" s="38"/>
      <c r="AC184" s="19">
        <v>1</v>
      </c>
      <c r="AD184" s="19">
        <v>1</v>
      </c>
      <c r="AE184" s="19">
        <v>1</v>
      </c>
      <c r="AF184" s="19">
        <v>1</v>
      </c>
      <c r="AG184" s="19">
        <v>1</v>
      </c>
      <c r="AH184" s="19">
        <v>1</v>
      </c>
      <c r="AI184" s="19">
        <v>1</v>
      </c>
      <c r="AJ184" s="19">
        <v>1</v>
      </c>
      <c r="AK184" s="19">
        <v>1</v>
      </c>
      <c r="AL184" s="32">
        <v>1</v>
      </c>
      <c r="AM184" s="38"/>
      <c r="AN184" s="19">
        <v>2.8950500000000001E-2</v>
      </c>
      <c r="AO184" s="19">
        <v>3.4255899999999999E-2</v>
      </c>
      <c r="AP184" s="19">
        <v>3.7858000000000003E-2</v>
      </c>
      <c r="AQ184" s="19">
        <v>3.6504500000000002E-2</v>
      </c>
      <c r="AR184" s="19">
        <v>3.4349499999999998E-2</v>
      </c>
      <c r="AS184" s="19">
        <v>3.8472699999999999E-2</v>
      </c>
      <c r="AT184" s="19">
        <v>3.8964600000000002E-2</v>
      </c>
      <c r="AU184" s="19">
        <v>3.6161899999999997E-2</v>
      </c>
      <c r="AV184" s="19">
        <v>3.7221600000000001E-2</v>
      </c>
      <c r="AW184" s="32">
        <v>6.6456699999999994E-2</v>
      </c>
      <c r="AY184" s="19">
        <v>0</v>
      </c>
      <c r="AZ184" s="19">
        <v>0</v>
      </c>
      <c r="BA184" s="19">
        <v>0</v>
      </c>
      <c r="BB184" s="19">
        <v>0</v>
      </c>
      <c r="BC184" s="19">
        <v>0</v>
      </c>
      <c r="BD184" s="19">
        <v>0</v>
      </c>
      <c r="BE184" s="19">
        <v>0</v>
      </c>
      <c r="BF184" s="19">
        <v>0</v>
      </c>
      <c r="BG184" s="19">
        <v>0</v>
      </c>
      <c r="BH184" s="19">
        <v>0</v>
      </c>
      <c r="BI184" s="246"/>
      <c r="BJ184" s="177"/>
      <c r="BK184" s="177"/>
      <c r="BL184" s="177"/>
      <c r="BM184" s="177"/>
      <c r="BN184" s="177"/>
      <c r="BO184" s="177"/>
      <c r="BP184" s="177"/>
      <c r="BQ184" s="177"/>
      <c r="BR184" s="177"/>
      <c r="BS184" s="238"/>
      <c r="BT184" s="177"/>
      <c r="BU184" s="177"/>
      <c r="BV184" s="177"/>
      <c r="BW184" s="177"/>
      <c r="BX184" s="177"/>
      <c r="BY184" s="177"/>
      <c r="BZ184" s="177"/>
      <c r="CA184" s="177"/>
      <c r="CB184" s="177"/>
      <c r="CC184" s="177"/>
      <c r="CD184" s="241"/>
    </row>
    <row r="185" spans="1:82" x14ac:dyDescent="0.2">
      <c r="A185" s="40" t="s">
        <v>216</v>
      </c>
      <c r="B185" s="40" t="s">
        <v>217</v>
      </c>
      <c r="C185" s="235"/>
      <c r="D185" s="235"/>
      <c r="E185" s="40" t="s">
        <v>173</v>
      </c>
      <c r="F185" s="38"/>
      <c r="H185" s="19">
        <v>0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32">
        <v>1</v>
      </c>
      <c r="Q185" s="38"/>
      <c r="S185" s="19">
        <v>1</v>
      </c>
      <c r="T185" s="19">
        <v>1</v>
      </c>
      <c r="U185" s="19">
        <v>1</v>
      </c>
      <c r="V185" s="19">
        <v>1</v>
      </c>
      <c r="W185" s="19">
        <v>1</v>
      </c>
      <c r="X185" s="19">
        <v>0</v>
      </c>
      <c r="Y185" s="19">
        <v>0</v>
      </c>
      <c r="Z185" s="19">
        <v>1</v>
      </c>
      <c r="AA185" s="32">
        <v>1</v>
      </c>
      <c r="AB185" s="38"/>
      <c r="AD185" s="19">
        <v>1</v>
      </c>
      <c r="AE185" s="19">
        <v>1</v>
      </c>
      <c r="AF185" s="19">
        <v>1</v>
      </c>
      <c r="AG185" s="19">
        <v>1</v>
      </c>
      <c r="AH185" s="19">
        <v>1</v>
      </c>
      <c r="AI185" s="19">
        <v>0</v>
      </c>
      <c r="AJ185" s="19">
        <v>0</v>
      </c>
      <c r="AK185" s="19">
        <v>1</v>
      </c>
      <c r="AL185" s="32">
        <v>1</v>
      </c>
      <c r="AM185" s="38"/>
      <c r="AO185" s="19">
        <v>2.1367500000000001E-2</v>
      </c>
      <c r="AP185" s="19">
        <v>2.1666600000000001E-2</v>
      </c>
      <c r="AQ185" s="19">
        <v>2.5207E-2</v>
      </c>
      <c r="AR185" s="19">
        <v>2.2184800000000001E-2</v>
      </c>
      <c r="AS185" s="19">
        <v>2.35176E-2</v>
      </c>
      <c r="AT185" s="19">
        <v>1.63459E-2</v>
      </c>
      <c r="AU185" s="19">
        <v>1.02632E-2</v>
      </c>
      <c r="AV185" s="19">
        <v>3.2727699999999998E-2</v>
      </c>
      <c r="AW185" s="32">
        <v>3.8792800000000002E-2</v>
      </c>
      <c r="AZ185" s="19">
        <v>0</v>
      </c>
      <c r="BA185" s="19">
        <v>0</v>
      </c>
      <c r="BB185" s="19">
        <v>0</v>
      </c>
      <c r="BC185" s="19">
        <v>1</v>
      </c>
      <c r="BD185" s="19">
        <v>2</v>
      </c>
      <c r="BE185" s="19">
        <v>0</v>
      </c>
      <c r="BF185" s="19">
        <v>0</v>
      </c>
      <c r="BG185" s="19">
        <v>1</v>
      </c>
      <c r="BH185" s="19">
        <v>1</v>
      </c>
      <c r="BI185" s="246"/>
      <c r="BJ185" s="177"/>
      <c r="BK185" s="177"/>
      <c r="BL185" s="177"/>
      <c r="BM185" s="177"/>
      <c r="BN185" s="177"/>
      <c r="BO185" s="177"/>
      <c r="BP185" s="177"/>
      <c r="BQ185" s="177"/>
      <c r="BR185" s="177"/>
      <c r="BS185" s="238"/>
      <c r="BT185" s="177"/>
      <c r="BU185" s="177"/>
      <c r="BV185" s="177"/>
      <c r="BW185" s="177"/>
      <c r="BX185" s="177"/>
      <c r="BY185" s="177"/>
      <c r="BZ185" s="177"/>
      <c r="CA185" s="177"/>
      <c r="CB185" s="177"/>
      <c r="CC185" s="177"/>
      <c r="CD185" s="241"/>
    </row>
    <row r="186" spans="1:82" x14ac:dyDescent="0.2">
      <c r="A186" s="40" t="s">
        <v>197</v>
      </c>
      <c r="B186" s="40" t="s">
        <v>198</v>
      </c>
      <c r="C186" s="235"/>
      <c r="D186" s="235"/>
      <c r="E186" s="40" t="s">
        <v>173</v>
      </c>
      <c r="F186" s="38"/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32">
        <v>0</v>
      </c>
      <c r="Q186" s="38"/>
      <c r="T186" s="19">
        <v>1</v>
      </c>
      <c r="U186" s="19">
        <v>1</v>
      </c>
      <c r="V186" s="19">
        <v>1</v>
      </c>
      <c r="W186" s="19">
        <v>1</v>
      </c>
      <c r="X186" s="19">
        <v>1</v>
      </c>
      <c r="Y186" s="19">
        <v>1</v>
      </c>
      <c r="Z186" s="19">
        <v>1</v>
      </c>
      <c r="AA186" s="32">
        <v>1</v>
      </c>
      <c r="AB186" s="38"/>
      <c r="AE186" s="19">
        <v>1</v>
      </c>
      <c r="AF186" s="19">
        <v>1</v>
      </c>
      <c r="AG186" s="19">
        <v>1</v>
      </c>
      <c r="AH186" s="19">
        <v>1</v>
      </c>
      <c r="AI186" s="19">
        <v>1</v>
      </c>
      <c r="AJ186" s="19">
        <v>1</v>
      </c>
      <c r="AK186" s="19">
        <v>1</v>
      </c>
      <c r="AL186" s="32">
        <v>1</v>
      </c>
      <c r="AM186" s="38"/>
      <c r="AP186" s="19">
        <v>1.8760700000000002E-2</v>
      </c>
      <c r="AQ186" s="19">
        <v>2.4553599999999998E-2</v>
      </c>
      <c r="AR186" s="19">
        <v>2.3105400000000002E-2</v>
      </c>
      <c r="AS186" s="19">
        <v>1.48538E-2</v>
      </c>
      <c r="AT186" s="19">
        <v>1.38525E-2</v>
      </c>
      <c r="AU186" s="19">
        <v>1.3831599999999999E-2</v>
      </c>
      <c r="AV186" s="19">
        <v>1.37816E-2</v>
      </c>
      <c r="AW186" s="32">
        <v>1.35949E-2</v>
      </c>
      <c r="BA186" s="19">
        <v>0</v>
      </c>
      <c r="BB186" s="19">
        <v>0</v>
      </c>
      <c r="BC186" s="19">
        <v>0</v>
      </c>
      <c r="BD186" s="19">
        <v>0</v>
      </c>
      <c r="BE186" s="19">
        <v>0</v>
      </c>
      <c r="BF186" s="19">
        <v>0</v>
      </c>
      <c r="BG186" s="19">
        <v>0</v>
      </c>
      <c r="BH186" s="19">
        <v>0</v>
      </c>
      <c r="BI186" s="246"/>
      <c r="BJ186" s="177"/>
      <c r="BK186" s="177"/>
      <c r="BL186" s="177"/>
      <c r="BM186" s="177"/>
      <c r="BN186" s="177"/>
      <c r="BO186" s="177"/>
      <c r="BP186" s="177"/>
      <c r="BQ186" s="177"/>
      <c r="BR186" s="177"/>
      <c r="BS186" s="238"/>
      <c r="BT186" s="177"/>
      <c r="BU186" s="177"/>
      <c r="BV186" s="177"/>
      <c r="BW186" s="177"/>
      <c r="BX186" s="177"/>
      <c r="BY186" s="177"/>
      <c r="BZ186" s="177"/>
      <c r="CA186" s="177"/>
      <c r="CB186" s="177"/>
      <c r="CC186" s="177"/>
      <c r="CD186" s="241"/>
    </row>
    <row r="187" spans="1:82" x14ac:dyDescent="0.2">
      <c r="A187" s="40" t="s">
        <v>199</v>
      </c>
      <c r="B187" s="40" t="s">
        <v>200</v>
      </c>
      <c r="C187" s="235"/>
      <c r="D187" s="235"/>
      <c r="E187" s="40" t="s">
        <v>173</v>
      </c>
      <c r="F187" s="38">
        <v>0</v>
      </c>
      <c r="H187" s="19">
        <v>0</v>
      </c>
      <c r="I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1</v>
      </c>
      <c r="P187" s="32">
        <v>1</v>
      </c>
      <c r="Q187" s="38">
        <v>0</v>
      </c>
      <c r="S187" s="19">
        <v>0</v>
      </c>
      <c r="T187" s="19">
        <v>0</v>
      </c>
      <c r="V187" s="19">
        <v>0</v>
      </c>
      <c r="W187" s="19">
        <v>0</v>
      </c>
      <c r="X187" s="19">
        <v>1</v>
      </c>
      <c r="Y187" s="19">
        <v>0</v>
      </c>
      <c r="Z187" s="19">
        <v>1</v>
      </c>
      <c r="AA187" s="32">
        <v>1</v>
      </c>
      <c r="AB187" s="38">
        <v>1</v>
      </c>
      <c r="AD187" s="19">
        <v>1</v>
      </c>
      <c r="AE187" s="19">
        <v>1</v>
      </c>
      <c r="AG187" s="19">
        <v>1</v>
      </c>
      <c r="AH187" s="19">
        <v>1</v>
      </c>
      <c r="AI187" s="19">
        <v>1</v>
      </c>
      <c r="AJ187" s="19">
        <v>1</v>
      </c>
      <c r="AK187" s="19">
        <v>1</v>
      </c>
      <c r="AL187" s="32">
        <v>1</v>
      </c>
      <c r="AM187" s="38">
        <v>2.48601E-2</v>
      </c>
      <c r="AO187" s="19">
        <v>1.9603099999999998E-2</v>
      </c>
      <c r="AP187" s="19">
        <v>1.6696099999999998E-2</v>
      </c>
      <c r="AR187" s="19">
        <v>3.2853599999999997E-2</v>
      </c>
      <c r="AS187" s="19">
        <v>3.5740800000000003E-2</v>
      </c>
      <c r="AT187" s="19">
        <v>3.3440400000000002E-2</v>
      </c>
      <c r="AU187" s="19">
        <v>2.68919E-2</v>
      </c>
      <c r="AV187" s="19">
        <v>3.64325E-2</v>
      </c>
      <c r="AW187" s="32">
        <v>4.22207E-2</v>
      </c>
      <c r="AX187" s="19">
        <v>0</v>
      </c>
      <c r="AZ187" s="19">
        <v>0</v>
      </c>
      <c r="BA187" s="19">
        <v>0</v>
      </c>
      <c r="BC187" s="19">
        <v>0</v>
      </c>
      <c r="BD187" s="19">
        <v>0</v>
      </c>
      <c r="BE187" s="19">
        <v>0</v>
      </c>
      <c r="BF187" s="19">
        <v>0</v>
      </c>
      <c r="BG187" s="19">
        <v>1</v>
      </c>
      <c r="BH187" s="19">
        <v>2</v>
      </c>
      <c r="BI187" s="246"/>
      <c r="BJ187" s="177"/>
      <c r="BK187" s="177"/>
      <c r="BL187" s="177"/>
      <c r="BM187" s="177"/>
      <c r="BN187" s="177"/>
      <c r="BO187" s="177"/>
      <c r="BP187" s="177"/>
      <c r="BQ187" s="177"/>
      <c r="BR187" s="177"/>
      <c r="BS187" s="238"/>
      <c r="BT187" s="177"/>
      <c r="BU187" s="177"/>
      <c r="BV187" s="177"/>
      <c r="BW187" s="177"/>
      <c r="BX187" s="177"/>
      <c r="BY187" s="177"/>
      <c r="BZ187" s="177"/>
      <c r="CA187" s="177"/>
      <c r="CB187" s="177"/>
      <c r="CC187" s="177"/>
      <c r="CD187" s="241"/>
    </row>
    <row r="188" spans="1:82" x14ac:dyDescent="0.2">
      <c r="A188" s="40" t="s">
        <v>201</v>
      </c>
      <c r="B188" s="40" t="s">
        <v>202</v>
      </c>
      <c r="C188" s="235"/>
      <c r="D188" s="235"/>
      <c r="E188" s="40" t="s">
        <v>173</v>
      </c>
      <c r="F188" s="38">
        <v>0</v>
      </c>
      <c r="G188" s="19">
        <v>0</v>
      </c>
      <c r="H188" s="19">
        <v>0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32">
        <v>1</v>
      </c>
      <c r="Q188" s="38">
        <v>1</v>
      </c>
      <c r="R188" s="19">
        <v>1</v>
      </c>
      <c r="S188" s="19">
        <v>1</v>
      </c>
      <c r="T188" s="19">
        <v>1</v>
      </c>
      <c r="U188" s="19">
        <v>1</v>
      </c>
      <c r="V188" s="19">
        <v>1</v>
      </c>
      <c r="W188" s="19">
        <v>1</v>
      </c>
      <c r="X188" s="19">
        <v>1</v>
      </c>
      <c r="Y188" s="19">
        <v>1</v>
      </c>
      <c r="Z188" s="19">
        <v>1</v>
      </c>
      <c r="AA188" s="32">
        <v>1</v>
      </c>
      <c r="AB188" s="38">
        <v>1</v>
      </c>
      <c r="AC188" s="19">
        <v>1</v>
      </c>
      <c r="AD188" s="19">
        <v>1</v>
      </c>
      <c r="AE188" s="19">
        <v>1</v>
      </c>
      <c r="AF188" s="19">
        <v>1</v>
      </c>
      <c r="AG188" s="19">
        <v>1</v>
      </c>
      <c r="AH188" s="19">
        <v>1</v>
      </c>
      <c r="AI188" s="19">
        <v>1</v>
      </c>
      <c r="AJ188" s="19">
        <v>1</v>
      </c>
      <c r="AK188" s="19">
        <v>1</v>
      </c>
      <c r="AL188" s="32">
        <v>1</v>
      </c>
      <c r="AM188" s="38">
        <v>1.8879799999999999E-2</v>
      </c>
      <c r="AN188" s="19">
        <v>1.9335600000000001E-2</v>
      </c>
      <c r="AO188" s="19">
        <v>2.01672E-2</v>
      </c>
      <c r="AP188" s="19">
        <v>2.04107E-2</v>
      </c>
      <c r="AQ188" s="19">
        <v>1.9446000000000001E-2</v>
      </c>
      <c r="AR188" s="19">
        <v>1.90828E-2</v>
      </c>
      <c r="AS188" s="19">
        <v>1.8471499999999998E-2</v>
      </c>
      <c r="AT188" s="19">
        <v>1.8471499999999998E-2</v>
      </c>
      <c r="AU188" s="19">
        <v>2.0298E-2</v>
      </c>
      <c r="AV188" s="19">
        <v>1.3413599999999999E-2</v>
      </c>
      <c r="AW188" s="32">
        <v>5.4630600000000001E-2</v>
      </c>
      <c r="AX188" s="19">
        <v>0</v>
      </c>
      <c r="AY188" s="19">
        <v>0</v>
      </c>
      <c r="AZ188" s="19">
        <v>0</v>
      </c>
      <c r="BA188" s="19">
        <v>0</v>
      </c>
      <c r="BB188" s="19">
        <v>0</v>
      </c>
      <c r="BC188" s="19">
        <v>0</v>
      </c>
      <c r="BD188" s="19">
        <v>0</v>
      </c>
      <c r="BE188" s="19">
        <v>0</v>
      </c>
      <c r="BF188" s="19">
        <v>0</v>
      </c>
      <c r="BG188" s="19">
        <v>0</v>
      </c>
      <c r="BH188" s="19">
        <v>2</v>
      </c>
      <c r="BI188" s="246">
        <v>1.8879799999999999E-2</v>
      </c>
      <c r="BJ188" s="177">
        <v>1.9335600000000001E-2</v>
      </c>
      <c r="BK188" s="177">
        <v>2.01672E-2</v>
      </c>
      <c r="BL188" s="177">
        <v>2.04107E-2</v>
      </c>
      <c r="BM188" s="177">
        <v>1.9446000000000001E-2</v>
      </c>
      <c r="BN188" s="177">
        <v>1.90828E-2</v>
      </c>
      <c r="BO188" s="177">
        <v>1.8471499999999998E-2</v>
      </c>
      <c r="BP188" s="177">
        <v>1.8471499999999998E-2</v>
      </c>
      <c r="BQ188" s="177">
        <v>2.0298E-2</v>
      </c>
      <c r="BR188" s="177">
        <v>1.3413599999999999E-2</v>
      </c>
      <c r="BS188" s="238">
        <v>5.1048400000000001E-2</v>
      </c>
      <c r="BT188" s="177">
        <v>0</v>
      </c>
      <c r="BU188" s="177">
        <v>0</v>
      </c>
      <c r="BV188" s="177">
        <v>0</v>
      </c>
      <c r="BW188" s="177">
        <v>0</v>
      </c>
      <c r="BX188" s="177">
        <v>0</v>
      </c>
      <c r="BY188" s="177">
        <v>0</v>
      </c>
      <c r="BZ188" s="177">
        <v>0</v>
      </c>
      <c r="CA188" s="177">
        <v>0</v>
      </c>
      <c r="CB188" s="177">
        <v>0</v>
      </c>
      <c r="CC188" s="177">
        <v>0</v>
      </c>
      <c r="CD188" s="241">
        <v>2</v>
      </c>
    </row>
    <row r="189" spans="1:82" x14ac:dyDescent="0.2">
      <c r="A189" s="40" t="s">
        <v>242</v>
      </c>
      <c r="B189" s="40" t="s">
        <v>243</v>
      </c>
      <c r="C189" s="234"/>
      <c r="D189" s="235"/>
      <c r="E189" s="40" t="s">
        <v>173</v>
      </c>
      <c r="F189" s="38">
        <v>0</v>
      </c>
      <c r="G189" s="19">
        <v>1</v>
      </c>
      <c r="H189" s="19">
        <v>1</v>
      </c>
      <c r="I189" s="19">
        <v>1</v>
      </c>
      <c r="J189" s="19">
        <v>1</v>
      </c>
      <c r="K189" s="19">
        <v>1</v>
      </c>
      <c r="L189" s="19">
        <v>1</v>
      </c>
      <c r="M189" s="19">
        <v>1</v>
      </c>
      <c r="N189" s="19">
        <v>1</v>
      </c>
      <c r="O189" s="19">
        <v>1</v>
      </c>
      <c r="P189" s="32">
        <v>1</v>
      </c>
      <c r="Q189" s="38">
        <v>1</v>
      </c>
      <c r="R189" s="19">
        <v>1</v>
      </c>
      <c r="S189" s="19">
        <v>1</v>
      </c>
      <c r="T189" s="19">
        <v>1</v>
      </c>
      <c r="U189" s="19">
        <v>1</v>
      </c>
      <c r="V189" s="19">
        <v>1</v>
      </c>
      <c r="W189" s="19">
        <v>1</v>
      </c>
      <c r="X189" s="19">
        <v>1</v>
      </c>
      <c r="Y189" s="19">
        <v>1</v>
      </c>
      <c r="Z189" s="19">
        <v>1</v>
      </c>
      <c r="AA189" s="32">
        <v>1</v>
      </c>
      <c r="AB189" s="38">
        <v>1</v>
      </c>
      <c r="AC189" s="19">
        <v>1</v>
      </c>
      <c r="AD189" s="19">
        <v>1</v>
      </c>
      <c r="AE189" s="19">
        <v>1</v>
      </c>
      <c r="AF189" s="19">
        <v>1</v>
      </c>
      <c r="AG189" s="19">
        <v>1</v>
      </c>
      <c r="AH189" s="19">
        <v>1</v>
      </c>
      <c r="AI189" s="19">
        <v>1</v>
      </c>
      <c r="AJ189" s="19">
        <v>1</v>
      </c>
      <c r="AK189" s="19">
        <v>1</v>
      </c>
      <c r="AL189" s="32">
        <v>1</v>
      </c>
      <c r="AM189" s="38">
        <v>2.9968700000000001E-2</v>
      </c>
      <c r="AN189" s="19">
        <v>2.7128099999999999E-2</v>
      </c>
      <c r="AO189" s="19">
        <v>2.46147E-2</v>
      </c>
      <c r="AP189" s="19">
        <v>3.0758500000000001E-2</v>
      </c>
      <c r="AQ189" s="19">
        <v>2.6840099999999999E-2</v>
      </c>
      <c r="AR189" s="19">
        <v>2.8586E-2</v>
      </c>
      <c r="AS189" s="19">
        <v>3.0449E-2</v>
      </c>
      <c r="AT189" s="19">
        <v>2.7452399999999998E-2</v>
      </c>
      <c r="AU189" s="19">
        <v>2.9660700000000002E-2</v>
      </c>
      <c r="AV189" s="19">
        <v>2.2210199999999999E-2</v>
      </c>
      <c r="AW189" s="32">
        <v>2.4732400000000002E-2</v>
      </c>
      <c r="AX189" s="19">
        <v>1</v>
      </c>
      <c r="AY189" s="19">
        <v>1</v>
      </c>
      <c r="AZ189" s="19">
        <v>1</v>
      </c>
      <c r="BA189" s="19">
        <v>1</v>
      </c>
      <c r="BB189" s="19">
        <v>1</v>
      </c>
      <c r="BC189" s="19">
        <v>1</v>
      </c>
      <c r="BD189" s="19">
        <v>3</v>
      </c>
      <c r="BE189" s="19">
        <v>2</v>
      </c>
      <c r="BF189" s="19">
        <v>3</v>
      </c>
      <c r="BG189" s="19">
        <v>2</v>
      </c>
      <c r="BH189" s="19">
        <v>5</v>
      </c>
      <c r="BI189" s="246">
        <v>2.9968700000000001E-2</v>
      </c>
      <c r="BJ189" s="177">
        <v>2.7128099999999999E-2</v>
      </c>
      <c r="BK189" s="177">
        <v>2.46147E-2</v>
      </c>
      <c r="BL189" s="177">
        <v>3.0758500000000001E-2</v>
      </c>
      <c r="BM189" s="177">
        <v>2.6840099999999999E-2</v>
      </c>
      <c r="BN189" s="177">
        <v>2.8586E-2</v>
      </c>
      <c r="BO189" s="177">
        <v>3.0449E-2</v>
      </c>
      <c r="BP189" s="177">
        <v>2.7452399999999998E-2</v>
      </c>
      <c r="BQ189" s="177">
        <v>2.9660700000000002E-2</v>
      </c>
      <c r="BR189" s="177">
        <v>2.2210199999999999E-2</v>
      </c>
      <c r="BS189" s="238">
        <v>2.88793E-2</v>
      </c>
      <c r="BT189" s="177">
        <v>1</v>
      </c>
      <c r="BU189" s="177">
        <v>1</v>
      </c>
      <c r="BV189" s="177">
        <v>1</v>
      </c>
      <c r="BW189" s="177">
        <v>1</v>
      </c>
      <c r="BX189" s="177">
        <v>1</v>
      </c>
      <c r="BY189" s="177">
        <v>1</v>
      </c>
      <c r="BZ189" s="177">
        <v>3</v>
      </c>
      <c r="CA189" s="177">
        <v>2</v>
      </c>
      <c r="CB189" s="177">
        <v>3</v>
      </c>
      <c r="CC189" s="177">
        <v>2</v>
      </c>
      <c r="CD189" s="241">
        <v>11</v>
      </c>
    </row>
    <row r="190" spans="1:82" x14ac:dyDescent="0.2">
      <c r="A190" s="40" t="s">
        <v>489</v>
      </c>
      <c r="B190" s="40" t="s">
        <v>490</v>
      </c>
      <c r="C190" s="234">
        <v>2013</v>
      </c>
      <c r="D190" s="235">
        <v>2017</v>
      </c>
      <c r="E190" s="40" t="s">
        <v>173</v>
      </c>
      <c r="F190" s="38">
        <v>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1</v>
      </c>
      <c r="P190" s="32">
        <v>1</v>
      </c>
      <c r="Q190" s="38">
        <v>1</v>
      </c>
      <c r="T190" s="19">
        <v>1</v>
      </c>
      <c r="U190" s="19">
        <v>1</v>
      </c>
      <c r="V190" s="19">
        <v>1</v>
      </c>
      <c r="W190" s="19">
        <v>1</v>
      </c>
      <c r="X190" s="19">
        <v>1</v>
      </c>
      <c r="Y190" s="19">
        <v>1</v>
      </c>
      <c r="Z190" s="19">
        <v>1</v>
      </c>
      <c r="AA190" s="32">
        <v>1</v>
      </c>
      <c r="AB190" s="38">
        <v>1</v>
      </c>
      <c r="AE190" s="19">
        <v>1</v>
      </c>
      <c r="AF190" s="19">
        <v>1</v>
      </c>
      <c r="AG190" s="19">
        <v>1</v>
      </c>
      <c r="AH190" s="19">
        <v>1</v>
      </c>
      <c r="AI190" s="19">
        <v>1</v>
      </c>
      <c r="AJ190" s="19">
        <v>1</v>
      </c>
      <c r="AK190" s="19">
        <v>1</v>
      </c>
      <c r="AL190" s="32">
        <v>1</v>
      </c>
      <c r="AM190" s="38">
        <v>1.6484499999999999E-2</v>
      </c>
      <c r="AP190" s="19">
        <v>2.2915499999999998E-2</v>
      </c>
      <c r="AQ190" s="19">
        <v>2.1350899999999999E-2</v>
      </c>
      <c r="AR190" s="19">
        <v>1.8988499999999998E-2</v>
      </c>
      <c r="AS190" s="19">
        <v>1.8109699999999999E-2</v>
      </c>
      <c r="AT190" s="19">
        <v>1.7962200000000001E-2</v>
      </c>
      <c r="AU190" s="19">
        <v>1.65796E-2</v>
      </c>
      <c r="AV190" s="19">
        <v>1.9841299999999999E-2</v>
      </c>
      <c r="AW190" s="32">
        <v>2.7352899999999999E-2</v>
      </c>
      <c r="AX190" s="19">
        <v>0</v>
      </c>
      <c r="BA190" s="19">
        <v>0</v>
      </c>
      <c r="BB190" s="19">
        <v>0</v>
      </c>
      <c r="BC190" s="19">
        <v>0</v>
      </c>
      <c r="BD190" s="19">
        <v>1</v>
      </c>
      <c r="BE190" s="19">
        <v>0</v>
      </c>
      <c r="BF190" s="19">
        <v>0</v>
      </c>
      <c r="BG190" s="19">
        <v>0</v>
      </c>
      <c r="BH190" s="19">
        <v>0</v>
      </c>
      <c r="BI190" s="246"/>
      <c r="BJ190" s="177"/>
      <c r="BK190" s="177"/>
      <c r="BL190" s="177"/>
      <c r="BM190" s="177"/>
      <c r="BN190" s="177"/>
      <c r="BO190" s="177"/>
      <c r="BP190" s="177"/>
      <c r="BQ190" s="177"/>
      <c r="BR190" s="177"/>
      <c r="BS190" s="238"/>
      <c r="BT190" s="177"/>
      <c r="BU190" s="177"/>
      <c r="BV190" s="177"/>
      <c r="BW190" s="177"/>
      <c r="BX190" s="177"/>
      <c r="BY190" s="177"/>
      <c r="BZ190" s="177"/>
      <c r="CA190" s="177"/>
      <c r="CB190" s="177"/>
      <c r="CC190" s="177"/>
      <c r="CD190" s="241"/>
    </row>
    <row r="191" spans="1:82" x14ac:dyDescent="0.2">
      <c r="A191" s="40" t="s">
        <v>429</v>
      </c>
      <c r="B191" s="40" t="s">
        <v>430</v>
      </c>
      <c r="C191" s="234">
        <v>2014</v>
      </c>
      <c r="D191" s="235"/>
      <c r="E191" s="40" t="s">
        <v>173</v>
      </c>
      <c r="F191" s="38"/>
      <c r="K191" s="19">
        <v>0</v>
      </c>
      <c r="L191" s="19">
        <v>0</v>
      </c>
      <c r="P191" s="32"/>
      <c r="Q191" s="38"/>
      <c r="V191" s="19">
        <v>1</v>
      </c>
      <c r="W191" s="19">
        <v>1</v>
      </c>
      <c r="AA191" s="32"/>
      <c r="AB191" s="38"/>
      <c r="AG191" s="19">
        <v>1</v>
      </c>
      <c r="AH191" s="19">
        <v>1</v>
      </c>
      <c r="AL191" s="32"/>
      <c r="AM191" s="38"/>
      <c r="AR191" s="19">
        <v>4.1926900000000003E-2</v>
      </c>
      <c r="AS191" s="19">
        <v>4.1722799999999997E-2</v>
      </c>
      <c r="AW191" s="32"/>
      <c r="BC191" s="19">
        <v>0</v>
      </c>
      <c r="BD191" s="19">
        <v>0</v>
      </c>
      <c r="BI191" s="246"/>
      <c r="BJ191" s="177"/>
      <c r="BK191" s="177"/>
      <c r="BL191" s="177"/>
      <c r="BM191" s="177"/>
      <c r="BN191" s="177"/>
      <c r="BO191" s="177"/>
      <c r="BP191" s="177"/>
      <c r="BQ191" s="177"/>
      <c r="BR191" s="177"/>
      <c r="BS191" s="238"/>
      <c r="BT191" s="177"/>
      <c r="BU191" s="177"/>
      <c r="BV191" s="177"/>
      <c r="BW191" s="177"/>
      <c r="BX191" s="177"/>
      <c r="BY191" s="177"/>
      <c r="BZ191" s="177"/>
      <c r="CA191" s="177"/>
      <c r="CB191" s="177"/>
      <c r="CC191" s="177"/>
      <c r="CD191" s="241"/>
    </row>
    <row r="192" spans="1:82" x14ac:dyDescent="0.2">
      <c r="A192" s="40" t="s">
        <v>431</v>
      </c>
      <c r="B192" s="40" t="s">
        <v>432</v>
      </c>
      <c r="C192" s="234">
        <v>2014</v>
      </c>
      <c r="D192" s="235"/>
      <c r="E192" s="40" t="s">
        <v>173</v>
      </c>
      <c r="F192" s="38"/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32">
        <v>0</v>
      </c>
      <c r="Q192" s="38"/>
      <c r="U192" s="19">
        <v>1</v>
      </c>
      <c r="V192" s="19">
        <v>1</v>
      </c>
      <c r="W192" s="19">
        <v>1</v>
      </c>
      <c r="X192" s="19">
        <v>1</v>
      </c>
      <c r="Y192" s="19">
        <v>1</v>
      </c>
      <c r="Z192" s="19">
        <v>1</v>
      </c>
      <c r="AA192" s="32">
        <v>1</v>
      </c>
      <c r="AB192" s="38"/>
      <c r="AF192" s="19">
        <v>1</v>
      </c>
      <c r="AG192" s="19">
        <v>1</v>
      </c>
      <c r="AH192" s="19">
        <v>1</v>
      </c>
      <c r="AI192" s="19">
        <v>1</v>
      </c>
      <c r="AJ192" s="19">
        <v>1</v>
      </c>
      <c r="AK192" s="19">
        <v>1</v>
      </c>
      <c r="AL192" s="32">
        <v>1</v>
      </c>
      <c r="AM192" s="38"/>
      <c r="AQ192" s="19">
        <v>2.9261499999999999E-2</v>
      </c>
      <c r="AR192" s="19">
        <v>2.76829E-2</v>
      </c>
      <c r="AS192" s="19">
        <v>2.75269E-2</v>
      </c>
      <c r="AT192" s="19">
        <v>2.6658399999999999E-2</v>
      </c>
      <c r="AU192" s="19">
        <v>2.4306700000000001E-2</v>
      </c>
      <c r="AV192" s="19">
        <v>2.9575000000000001E-2</v>
      </c>
      <c r="AW192" s="32">
        <v>2.7677199999999999E-2</v>
      </c>
      <c r="BB192" s="19">
        <v>0</v>
      </c>
      <c r="BC192" s="19">
        <v>0</v>
      </c>
      <c r="BD192" s="19">
        <v>0</v>
      </c>
      <c r="BE192" s="19">
        <v>0</v>
      </c>
      <c r="BF192" s="19">
        <v>0</v>
      </c>
      <c r="BG192" s="19">
        <v>0</v>
      </c>
      <c r="BH192" s="19">
        <v>0</v>
      </c>
      <c r="BI192" s="246"/>
      <c r="BJ192" s="177"/>
      <c r="BK192" s="177"/>
      <c r="BL192" s="177"/>
      <c r="BM192" s="177"/>
      <c r="BN192" s="177"/>
      <c r="BO192" s="177"/>
      <c r="BP192" s="177"/>
      <c r="BQ192" s="177"/>
      <c r="BR192" s="177"/>
      <c r="BS192" s="238"/>
      <c r="BT192" s="177"/>
      <c r="BU192" s="177"/>
      <c r="BV192" s="177"/>
      <c r="BW192" s="177"/>
      <c r="BX192" s="177"/>
      <c r="BY192" s="177"/>
      <c r="BZ192" s="177"/>
      <c r="CA192" s="177"/>
      <c r="CB192" s="177"/>
      <c r="CC192" s="177"/>
      <c r="CD192" s="241"/>
    </row>
    <row r="193" spans="1:82" x14ac:dyDescent="0.2">
      <c r="A193" s="40" t="s">
        <v>433</v>
      </c>
      <c r="B193" s="40" t="s">
        <v>434</v>
      </c>
      <c r="C193" s="234">
        <v>2015</v>
      </c>
      <c r="D193" s="235"/>
      <c r="E193" s="40" t="s">
        <v>173</v>
      </c>
      <c r="F193" s="38"/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32">
        <v>0</v>
      </c>
      <c r="Q193" s="38"/>
      <c r="V193" s="19">
        <v>1</v>
      </c>
      <c r="W193" s="19">
        <v>1</v>
      </c>
      <c r="X193" s="19">
        <v>1</v>
      </c>
      <c r="Y193" s="19">
        <v>1</v>
      </c>
      <c r="Z193" s="19">
        <v>1</v>
      </c>
      <c r="AA193" s="32">
        <v>1</v>
      </c>
      <c r="AB193" s="38"/>
      <c r="AG193" s="19">
        <v>1</v>
      </c>
      <c r="AH193" s="19">
        <v>1</v>
      </c>
      <c r="AI193" s="19">
        <v>1</v>
      </c>
      <c r="AJ193" s="19">
        <v>1</v>
      </c>
      <c r="AK193" s="19">
        <v>1</v>
      </c>
      <c r="AL193" s="32">
        <v>1</v>
      </c>
      <c r="AM193" s="38"/>
      <c r="AR193" s="19">
        <v>1.8521599999999999E-2</v>
      </c>
      <c r="AS193" s="19">
        <v>1.8661199999999999E-2</v>
      </c>
      <c r="AT193" s="19">
        <v>2.1318E-2</v>
      </c>
      <c r="AU193" s="19">
        <v>1.7358800000000001E-2</v>
      </c>
      <c r="AV193" s="19">
        <v>1.5977700000000001E-2</v>
      </c>
      <c r="AW193" s="32">
        <v>0</v>
      </c>
      <c r="BC193" s="19">
        <v>0</v>
      </c>
      <c r="BD193" s="19">
        <v>0</v>
      </c>
      <c r="BE193" s="19">
        <v>0</v>
      </c>
      <c r="BF193" s="19">
        <v>0</v>
      </c>
      <c r="BG193" s="19">
        <v>0</v>
      </c>
      <c r="BH193" s="19">
        <v>0</v>
      </c>
      <c r="BI193" s="246"/>
      <c r="BJ193" s="177"/>
      <c r="BK193" s="177"/>
      <c r="BL193" s="177"/>
      <c r="BM193" s="177"/>
      <c r="BN193" s="177"/>
      <c r="BO193" s="177"/>
      <c r="BP193" s="177"/>
      <c r="BQ193" s="177"/>
      <c r="BR193" s="177"/>
      <c r="BS193" s="238"/>
      <c r="BT193" s="177"/>
      <c r="BU193" s="177"/>
      <c r="BV193" s="177"/>
      <c r="BW193" s="177"/>
      <c r="BX193" s="177"/>
      <c r="BY193" s="177"/>
      <c r="BZ193" s="177"/>
      <c r="CA193" s="177"/>
      <c r="CB193" s="177"/>
      <c r="CC193" s="177"/>
      <c r="CD193" s="241"/>
    </row>
    <row r="194" spans="1:82" x14ac:dyDescent="0.2">
      <c r="A194" s="40" t="s">
        <v>449</v>
      </c>
      <c r="B194" s="40" t="s">
        <v>450</v>
      </c>
      <c r="C194" s="234">
        <v>2015</v>
      </c>
      <c r="D194" s="235"/>
      <c r="E194" s="40" t="s">
        <v>173</v>
      </c>
      <c r="F194" s="38"/>
      <c r="K194" s="19">
        <v>0</v>
      </c>
      <c r="L194" s="19">
        <v>0</v>
      </c>
      <c r="M194" s="19">
        <v>1</v>
      </c>
      <c r="N194" s="19">
        <v>0</v>
      </c>
      <c r="O194" s="19">
        <v>0</v>
      </c>
      <c r="P194" s="32">
        <v>0</v>
      </c>
      <c r="Q194" s="38"/>
      <c r="V194" s="19">
        <v>1</v>
      </c>
      <c r="W194" s="19">
        <v>0</v>
      </c>
      <c r="X194" s="19">
        <v>1</v>
      </c>
      <c r="Y194" s="19">
        <v>1</v>
      </c>
      <c r="Z194" s="19">
        <v>1</v>
      </c>
      <c r="AA194" s="32">
        <v>0</v>
      </c>
      <c r="AB194" s="38"/>
      <c r="AG194" s="19">
        <v>1</v>
      </c>
      <c r="AH194" s="19">
        <v>1</v>
      </c>
      <c r="AI194" s="19">
        <v>1</v>
      </c>
      <c r="AJ194" s="19">
        <v>1</v>
      </c>
      <c r="AK194" s="19">
        <v>1</v>
      </c>
      <c r="AL194" s="32">
        <v>1</v>
      </c>
      <c r="AM194" s="38"/>
      <c r="AR194" s="19">
        <v>3.1321599999999998E-2</v>
      </c>
      <c r="AS194" s="19">
        <v>1.7734799999999998E-2</v>
      </c>
      <c r="AT194" s="19">
        <v>2.9121500000000002E-2</v>
      </c>
      <c r="AU194" s="19">
        <v>2.8667100000000001E-2</v>
      </c>
      <c r="AV194" s="19">
        <v>1.95906E-2</v>
      </c>
      <c r="AW194" s="32">
        <v>1.7549499999999999E-2</v>
      </c>
      <c r="BC194" s="19">
        <v>0</v>
      </c>
      <c r="BD194" s="19">
        <v>0</v>
      </c>
      <c r="BE194" s="19">
        <v>0</v>
      </c>
      <c r="BF194" s="19">
        <v>0</v>
      </c>
      <c r="BG194" s="19">
        <v>0</v>
      </c>
      <c r="BH194" s="19">
        <v>0</v>
      </c>
      <c r="BI194" s="246"/>
      <c r="BJ194" s="177"/>
      <c r="BK194" s="177"/>
      <c r="BL194" s="177"/>
      <c r="BM194" s="177"/>
      <c r="BN194" s="177">
        <v>3.1321599999999998E-2</v>
      </c>
      <c r="BO194" s="177">
        <v>1.7734799999999998E-2</v>
      </c>
      <c r="BP194" s="177">
        <v>2.9121500000000002E-2</v>
      </c>
      <c r="BQ194" s="177">
        <v>1.9285500000000001E-2</v>
      </c>
      <c r="BR194" s="177">
        <v>1.3996400000000001E-2</v>
      </c>
      <c r="BS194" s="238">
        <v>5.9720000000000002E-2</v>
      </c>
      <c r="BT194" s="177"/>
      <c r="BU194" s="177"/>
      <c r="BV194" s="177"/>
      <c r="BW194" s="177"/>
      <c r="BX194" s="177"/>
      <c r="BY194" s="177">
        <v>0</v>
      </c>
      <c r="BZ194" s="177">
        <v>0</v>
      </c>
      <c r="CA194" s="177">
        <v>0</v>
      </c>
      <c r="CB194" s="177">
        <v>0</v>
      </c>
      <c r="CC194" s="177">
        <v>0</v>
      </c>
      <c r="CD194" s="241">
        <v>8</v>
      </c>
    </row>
    <row r="195" spans="1:82" x14ac:dyDescent="0.2">
      <c r="A195" s="39" t="s">
        <v>451</v>
      </c>
      <c r="B195" s="39" t="s">
        <v>4580</v>
      </c>
      <c r="C195" s="232">
        <v>2015</v>
      </c>
      <c r="D195" s="233">
        <v>2020</v>
      </c>
      <c r="E195" s="39" t="s">
        <v>173</v>
      </c>
      <c r="F195" s="38"/>
      <c r="P195" s="32"/>
      <c r="Q195" s="38"/>
      <c r="AA195" s="32"/>
      <c r="AB195" s="38"/>
      <c r="AL195" s="32"/>
      <c r="AM195" s="38"/>
      <c r="AW195" s="32"/>
      <c r="BI195" s="246"/>
      <c r="BJ195" s="177"/>
      <c r="BK195" s="177"/>
      <c r="BL195" s="177"/>
      <c r="BM195" s="177"/>
      <c r="BN195" s="177"/>
      <c r="BO195" s="177"/>
      <c r="BP195" s="177"/>
      <c r="BQ195" s="177"/>
      <c r="BR195" s="177"/>
      <c r="BS195" s="238"/>
      <c r="BT195" s="177"/>
      <c r="BU195" s="177"/>
      <c r="BV195" s="177"/>
      <c r="BW195" s="177"/>
      <c r="BX195" s="177"/>
      <c r="BY195" s="177"/>
      <c r="BZ195" s="177"/>
      <c r="CA195" s="177"/>
      <c r="CB195" s="177"/>
      <c r="CC195" s="177"/>
      <c r="CD195" s="241"/>
    </row>
    <row r="196" spans="1:82" x14ac:dyDescent="0.2">
      <c r="A196" s="39" t="s">
        <v>453</v>
      </c>
      <c r="B196" s="39" t="s">
        <v>4581</v>
      </c>
      <c r="C196" s="232">
        <v>2016</v>
      </c>
      <c r="D196" s="233"/>
      <c r="E196" s="39" t="s">
        <v>173</v>
      </c>
      <c r="F196" s="38"/>
      <c r="P196" s="32"/>
      <c r="Q196" s="38"/>
      <c r="AA196" s="32"/>
      <c r="AB196" s="38"/>
      <c r="AL196" s="32"/>
      <c r="AM196" s="38"/>
      <c r="AW196" s="32"/>
      <c r="BI196" s="246"/>
      <c r="BJ196" s="177"/>
      <c r="BK196" s="177"/>
      <c r="BL196" s="177"/>
      <c r="BM196" s="177"/>
      <c r="BN196" s="177"/>
      <c r="BO196" s="177"/>
      <c r="BP196" s="177"/>
      <c r="BQ196" s="177"/>
      <c r="BR196" s="177"/>
      <c r="BS196" s="238"/>
      <c r="BT196" s="177"/>
      <c r="BU196" s="177"/>
      <c r="BV196" s="177"/>
      <c r="BW196" s="177"/>
      <c r="BX196" s="177"/>
      <c r="BY196" s="177"/>
      <c r="BZ196" s="177"/>
      <c r="CA196" s="177"/>
      <c r="CB196" s="177"/>
      <c r="CC196" s="177"/>
      <c r="CD196" s="241"/>
    </row>
    <row r="197" spans="1:82" x14ac:dyDescent="0.2">
      <c r="A197" s="40" t="s">
        <v>469</v>
      </c>
      <c r="B197" s="40" t="s">
        <v>470</v>
      </c>
      <c r="C197" s="234">
        <v>2017</v>
      </c>
      <c r="D197" s="235">
        <v>2018</v>
      </c>
      <c r="E197" s="40" t="s">
        <v>173</v>
      </c>
      <c r="F197" s="38"/>
      <c r="M197" s="19">
        <v>0</v>
      </c>
      <c r="N197" s="19">
        <v>0</v>
      </c>
      <c r="O197" s="19">
        <v>0</v>
      </c>
      <c r="P197" s="32">
        <v>0</v>
      </c>
      <c r="Q197" s="38"/>
      <c r="X197" s="19">
        <v>1</v>
      </c>
      <c r="Y197" s="19">
        <v>0</v>
      </c>
      <c r="Z197" s="19">
        <v>0</v>
      </c>
      <c r="AA197" s="32">
        <v>0</v>
      </c>
      <c r="AB197" s="38"/>
      <c r="AI197" s="19">
        <v>0</v>
      </c>
      <c r="AJ197" s="19">
        <v>0</v>
      </c>
      <c r="AK197" s="19">
        <v>0</v>
      </c>
      <c r="AL197" s="32">
        <v>0</v>
      </c>
      <c r="AM197" s="38"/>
      <c r="AT197" s="19">
        <v>5.0625700000000003E-2</v>
      </c>
      <c r="AU197" s="19">
        <v>4.4512700000000002E-2</v>
      </c>
      <c r="AV197" s="19">
        <v>4.5238100000000003E-2</v>
      </c>
      <c r="AW197" s="32">
        <v>3.22951E-2</v>
      </c>
      <c r="BE197" s="19">
        <v>0</v>
      </c>
      <c r="BF197" s="19">
        <v>0</v>
      </c>
      <c r="BG197" s="19">
        <v>0</v>
      </c>
      <c r="BH197" s="19">
        <v>0</v>
      </c>
      <c r="BI197" s="246"/>
      <c r="BJ197" s="177"/>
      <c r="BK197" s="177"/>
      <c r="BL197" s="177"/>
      <c r="BM197" s="177"/>
      <c r="BN197" s="177"/>
      <c r="BO197" s="177"/>
      <c r="BP197" s="177"/>
      <c r="BQ197" s="177"/>
      <c r="BR197" s="177"/>
      <c r="BS197" s="238"/>
      <c r="BT197" s="177"/>
      <c r="BU197" s="177"/>
      <c r="BV197" s="177"/>
      <c r="BW197" s="177"/>
      <c r="BX197" s="177"/>
      <c r="BY197" s="177"/>
      <c r="BZ197" s="177"/>
      <c r="CA197" s="177"/>
      <c r="CB197" s="177"/>
      <c r="CC197" s="177"/>
      <c r="CD197" s="241"/>
    </row>
    <row r="198" spans="1:82" x14ac:dyDescent="0.2">
      <c r="A198" s="40" t="s">
        <v>491</v>
      </c>
      <c r="B198" s="40" t="s">
        <v>492</v>
      </c>
      <c r="C198" s="234">
        <v>2017</v>
      </c>
      <c r="D198" s="235">
        <v>2021</v>
      </c>
      <c r="E198" s="40" t="s">
        <v>173</v>
      </c>
      <c r="F198" s="38"/>
      <c r="M198" s="19">
        <v>0</v>
      </c>
      <c r="P198" s="32"/>
      <c r="Q198" s="38"/>
      <c r="X198" s="19">
        <v>1</v>
      </c>
      <c r="AA198" s="32"/>
      <c r="AB198" s="38"/>
      <c r="AI198" s="19">
        <v>1</v>
      </c>
      <c r="AL198" s="32"/>
      <c r="AM198" s="38"/>
      <c r="AT198" s="19">
        <v>3.0524300000000001E-2</v>
      </c>
      <c r="AW198" s="32"/>
      <c r="BE198" s="19">
        <v>1</v>
      </c>
      <c r="BI198" s="246"/>
      <c r="BJ198" s="177"/>
      <c r="BK198" s="177"/>
      <c r="BL198" s="177"/>
      <c r="BM198" s="177"/>
      <c r="BN198" s="177"/>
      <c r="BO198" s="177"/>
      <c r="BP198" s="177"/>
      <c r="BQ198" s="177"/>
      <c r="BR198" s="177"/>
      <c r="BS198" s="238"/>
      <c r="BT198" s="177"/>
      <c r="BU198" s="177"/>
      <c r="BV198" s="177"/>
      <c r="BW198" s="177"/>
      <c r="BX198" s="177"/>
      <c r="BY198" s="177"/>
      <c r="BZ198" s="177"/>
      <c r="CA198" s="177"/>
      <c r="CB198" s="177"/>
      <c r="CC198" s="177"/>
      <c r="CD198" s="241"/>
    </row>
    <row r="199" spans="1:82" x14ac:dyDescent="0.2">
      <c r="A199" s="40" t="s">
        <v>493</v>
      </c>
      <c r="B199" s="40" t="s">
        <v>494</v>
      </c>
      <c r="C199" s="234">
        <v>2017</v>
      </c>
      <c r="D199" s="235"/>
      <c r="E199" s="40" t="s">
        <v>173</v>
      </c>
      <c r="F199" s="38"/>
      <c r="M199" s="19">
        <v>0</v>
      </c>
      <c r="N199" s="19">
        <v>0</v>
      </c>
      <c r="O199" s="19">
        <v>1</v>
      </c>
      <c r="P199" s="32">
        <v>1</v>
      </c>
      <c r="Q199" s="38"/>
      <c r="X199" s="19">
        <v>0</v>
      </c>
      <c r="Y199" s="19">
        <v>0</v>
      </c>
      <c r="Z199" s="19">
        <v>1</v>
      </c>
      <c r="AA199" s="32">
        <v>1</v>
      </c>
      <c r="AB199" s="38"/>
      <c r="AI199" s="19">
        <v>0</v>
      </c>
      <c r="AJ199" s="19">
        <v>0</v>
      </c>
      <c r="AK199" s="19">
        <v>1</v>
      </c>
      <c r="AL199" s="32">
        <v>1</v>
      </c>
      <c r="AM199" s="38"/>
      <c r="AT199" s="19">
        <v>4.10815E-2</v>
      </c>
      <c r="AU199" s="19">
        <v>2.8354399999999998E-2</v>
      </c>
      <c r="AV199" s="19">
        <v>3.8478800000000001E-2</v>
      </c>
      <c r="AW199" s="32">
        <v>3.4799400000000001E-2</v>
      </c>
      <c r="BE199" s="19">
        <v>0</v>
      </c>
      <c r="BF199" s="19">
        <v>0</v>
      </c>
      <c r="BG199" s="19">
        <v>1</v>
      </c>
      <c r="BH199" s="19">
        <v>0</v>
      </c>
      <c r="BI199" s="246"/>
      <c r="BJ199" s="177"/>
      <c r="BK199" s="177"/>
      <c r="BL199" s="177"/>
      <c r="BM199" s="177"/>
      <c r="BN199" s="177"/>
      <c r="BO199" s="177"/>
      <c r="BP199" s="177"/>
      <c r="BQ199" s="177"/>
      <c r="BR199" s="177"/>
      <c r="BS199" s="238"/>
      <c r="BT199" s="177"/>
      <c r="BU199" s="177"/>
      <c r="BV199" s="177"/>
      <c r="BW199" s="177"/>
      <c r="BX199" s="177"/>
      <c r="BY199" s="177"/>
      <c r="BZ199" s="177"/>
      <c r="CA199" s="177"/>
      <c r="CB199" s="177"/>
      <c r="CC199" s="177"/>
      <c r="CD199" s="241"/>
    </row>
    <row r="200" spans="1:82" x14ac:dyDescent="0.2">
      <c r="A200" s="40" t="s">
        <v>495</v>
      </c>
      <c r="B200" s="40" t="s">
        <v>496</v>
      </c>
      <c r="C200" s="234">
        <v>2017</v>
      </c>
      <c r="D200" s="235"/>
      <c r="E200" s="40" t="s">
        <v>173</v>
      </c>
      <c r="F200" s="38"/>
      <c r="M200" s="19">
        <v>0</v>
      </c>
      <c r="N200" s="19">
        <v>0</v>
      </c>
      <c r="O200" s="19">
        <v>0</v>
      </c>
      <c r="P200" s="32">
        <v>0</v>
      </c>
      <c r="Q200" s="38"/>
      <c r="X200" s="19">
        <v>0</v>
      </c>
      <c r="Y200" s="19">
        <v>1</v>
      </c>
      <c r="Z200" s="19">
        <v>0</v>
      </c>
      <c r="AA200" s="32">
        <v>1</v>
      </c>
      <c r="AB200" s="38"/>
      <c r="AI200" s="19">
        <v>0</v>
      </c>
      <c r="AJ200" s="19">
        <v>0</v>
      </c>
      <c r="AK200" s="19">
        <v>0</v>
      </c>
      <c r="AL200" s="32">
        <v>1</v>
      </c>
      <c r="AM200" s="38"/>
      <c r="AT200" s="19">
        <v>3.3130699999999999E-2</v>
      </c>
      <c r="AU200" s="19">
        <v>2.8124E-2</v>
      </c>
      <c r="AV200" s="19">
        <v>3.4127499999999998E-2</v>
      </c>
      <c r="AW200" s="32">
        <v>3.5331399999999999E-2</v>
      </c>
      <c r="BE200" s="19">
        <v>0</v>
      </c>
      <c r="BF200" s="19">
        <v>0</v>
      </c>
      <c r="BG200" s="19">
        <v>5</v>
      </c>
      <c r="BH200" s="19">
        <v>1</v>
      </c>
      <c r="BI200" s="246"/>
      <c r="BJ200" s="177"/>
      <c r="BK200" s="177"/>
      <c r="BL200" s="177"/>
      <c r="BM200" s="177"/>
      <c r="BN200" s="177"/>
      <c r="BO200" s="177"/>
      <c r="BP200" s="177"/>
      <c r="BQ200" s="177"/>
      <c r="BR200" s="177"/>
      <c r="BS200" s="238"/>
      <c r="BT200" s="177"/>
      <c r="BU200" s="177"/>
      <c r="BV200" s="177"/>
      <c r="BW200" s="177"/>
      <c r="BX200" s="177"/>
      <c r="BY200" s="177"/>
      <c r="BZ200" s="177"/>
      <c r="CA200" s="177"/>
      <c r="CB200" s="177"/>
      <c r="CC200" s="177"/>
      <c r="CD200" s="241"/>
    </row>
    <row r="201" spans="1:82" x14ac:dyDescent="0.2">
      <c r="A201" s="40" t="s">
        <v>516</v>
      </c>
      <c r="B201" s="40" t="s">
        <v>517</v>
      </c>
      <c r="C201" s="234">
        <v>2018</v>
      </c>
      <c r="D201" s="235">
        <v>2020</v>
      </c>
      <c r="E201" s="40" t="s">
        <v>173</v>
      </c>
      <c r="F201" s="38"/>
      <c r="N201" s="19">
        <v>0</v>
      </c>
      <c r="O201" s="19">
        <v>0</v>
      </c>
      <c r="P201" s="32">
        <v>0</v>
      </c>
      <c r="Q201" s="38"/>
      <c r="Y201" s="19">
        <v>1</v>
      </c>
      <c r="Z201" s="19">
        <v>1</v>
      </c>
      <c r="AA201" s="32">
        <v>1</v>
      </c>
      <c r="AB201" s="38"/>
      <c r="AJ201" s="19">
        <v>1</v>
      </c>
      <c r="AK201" s="19">
        <v>1</v>
      </c>
      <c r="AL201" s="32">
        <v>1</v>
      </c>
      <c r="AM201" s="38"/>
      <c r="AU201" s="19">
        <v>2.54665E-2</v>
      </c>
      <c r="AV201" s="19">
        <v>3.2548899999999999E-2</v>
      </c>
      <c r="AW201" s="32">
        <v>2.5800699999999999E-2</v>
      </c>
      <c r="BF201" s="19">
        <v>1</v>
      </c>
      <c r="BG201" s="19">
        <v>1</v>
      </c>
      <c r="BH201" s="19">
        <v>1</v>
      </c>
      <c r="BI201" s="246"/>
      <c r="BJ201" s="177"/>
      <c r="BK201" s="177"/>
      <c r="BL201" s="177"/>
      <c r="BM201" s="177"/>
      <c r="BN201" s="177"/>
      <c r="BO201" s="177"/>
      <c r="BP201" s="177"/>
      <c r="BQ201" s="177"/>
      <c r="BR201" s="177"/>
      <c r="BS201" s="238"/>
      <c r="BT201" s="177"/>
      <c r="BU201" s="177"/>
      <c r="BV201" s="177"/>
      <c r="BW201" s="177"/>
      <c r="BX201" s="177"/>
      <c r="BY201" s="177"/>
      <c r="BZ201" s="177"/>
      <c r="CA201" s="177"/>
      <c r="CB201" s="177"/>
      <c r="CC201" s="177"/>
      <c r="CD201" s="241"/>
    </row>
    <row r="202" spans="1:82" x14ac:dyDescent="0.2">
      <c r="A202" s="39" t="s">
        <v>536</v>
      </c>
      <c r="B202" s="39" t="s">
        <v>4582</v>
      </c>
      <c r="C202" s="232">
        <v>2014</v>
      </c>
      <c r="D202" s="233"/>
      <c r="E202" s="39" t="s">
        <v>173</v>
      </c>
      <c r="F202" s="38"/>
      <c r="P202" s="32"/>
      <c r="Q202" s="38"/>
      <c r="AA202" s="32"/>
      <c r="AB202" s="38"/>
      <c r="AL202" s="32"/>
      <c r="AM202" s="38"/>
      <c r="AW202" s="32"/>
      <c r="BI202" s="246"/>
      <c r="BJ202" s="177"/>
      <c r="BK202" s="177"/>
      <c r="BL202" s="177"/>
      <c r="BM202" s="177"/>
      <c r="BN202" s="177"/>
      <c r="BO202" s="177"/>
      <c r="BP202" s="177"/>
      <c r="BQ202" s="177"/>
      <c r="BR202" s="177"/>
      <c r="BS202" s="238"/>
      <c r="BT202" s="177"/>
      <c r="BU202" s="177"/>
      <c r="BV202" s="177"/>
      <c r="BW202" s="177"/>
      <c r="BX202" s="177"/>
      <c r="BY202" s="177"/>
      <c r="BZ202" s="177"/>
      <c r="CA202" s="177"/>
      <c r="CB202" s="177"/>
      <c r="CC202" s="177"/>
      <c r="CD202" s="241"/>
    </row>
    <row r="203" spans="1:82" x14ac:dyDescent="0.2">
      <c r="A203" s="40" t="s">
        <v>534</v>
      </c>
      <c r="B203" s="40" t="s">
        <v>535</v>
      </c>
      <c r="C203" s="234">
        <v>2020</v>
      </c>
      <c r="D203" s="235"/>
      <c r="E203" s="40" t="s">
        <v>173</v>
      </c>
      <c r="F203" s="38"/>
      <c r="P203" s="32">
        <v>0</v>
      </c>
      <c r="Q203" s="38"/>
      <c r="AA203" s="32">
        <v>1</v>
      </c>
      <c r="AB203" s="38"/>
      <c r="AL203" s="32">
        <v>1</v>
      </c>
      <c r="AM203" s="38"/>
      <c r="AW203" s="32">
        <v>4.07398E-2</v>
      </c>
      <c r="BH203" s="19">
        <v>2</v>
      </c>
      <c r="BI203" s="246"/>
      <c r="BJ203" s="177"/>
      <c r="BK203" s="177"/>
      <c r="BL203" s="177"/>
      <c r="BM203" s="177"/>
      <c r="BN203" s="177"/>
      <c r="BO203" s="177"/>
      <c r="BP203" s="177"/>
      <c r="BQ203" s="177"/>
      <c r="BR203" s="177"/>
      <c r="BS203" s="238">
        <v>5.7577299999999998E-2</v>
      </c>
      <c r="BT203" s="177"/>
      <c r="BU203" s="177"/>
      <c r="BV203" s="177"/>
      <c r="BW203" s="177"/>
      <c r="BX203" s="177"/>
      <c r="BY203" s="177"/>
      <c r="BZ203" s="177"/>
      <c r="CA203" s="177"/>
      <c r="CB203" s="177"/>
      <c r="CC203" s="177"/>
      <c r="CD203" s="241">
        <v>19</v>
      </c>
    </row>
    <row r="204" spans="1:82" x14ac:dyDescent="0.2">
      <c r="A204" s="39" t="s">
        <v>554</v>
      </c>
      <c r="B204" s="39" t="s">
        <v>4583</v>
      </c>
      <c r="C204" s="232">
        <v>2020</v>
      </c>
      <c r="D204" s="233"/>
      <c r="E204" s="39" t="s">
        <v>173</v>
      </c>
      <c r="F204" s="38"/>
      <c r="P204" s="32"/>
      <c r="Q204" s="38"/>
      <c r="AA204" s="32"/>
      <c r="AB204" s="38"/>
      <c r="AL204" s="32"/>
      <c r="AM204" s="38"/>
      <c r="AW204" s="32"/>
      <c r="BI204" s="246"/>
      <c r="BJ204" s="177"/>
      <c r="BK204" s="177"/>
      <c r="BL204" s="177"/>
      <c r="BM204" s="177"/>
      <c r="BN204" s="177"/>
      <c r="BO204" s="177"/>
      <c r="BP204" s="177"/>
      <c r="BQ204" s="177"/>
      <c r="BR204" s="177"/>
      <c r="BS204" s="238"/>
      <c r="BT204" s="177"/>
      <c r="BU204" s="177"/>
      <c r="BV204" s="177"/>
      <c r="BW204" s="177"/>
      <c r="BX204" s="177"/>
      <c r="BY204" s="177"/>
      <c r="BZ204" s="177"/>
      <c r="CA204" s="177"/>
      <c r="CB204" s="177"/>
      <c r="CC204" s="177"/>
      <c r="CD204" s="241"/>
    </row>
    <row r="205" spans="1:82" x14ac:dyDescent="0.2">
      <c r="A205" s="40" t="s">
        <v>556</v>
      </c>
      <c r="B205" s="40" t="s">
        <v>557</v>
      </c>
      <c r="C205" s="234">
        <v>2010</v>
      </c>
      <c r="D205" s="235">
        <v>2014</v>
      </c>
      <c r="E205" s="40" t="s">
        <v>173</v>
      </c>
      <c r="F205" s="38"/>
      <c r="P205" s="32">
        <v>0</v>
      </c>
      <c r="Q205" s="38"/>
      <c r="AA205" s="32">
        <v>1</v>
      </c>
      <c r="AB205" s="38"/>
      <c r="AL205" s="32">
        <v>1</v>
      </c>
      <c r="AM205" s="38"/>
      <c r="AW205" s="32">
        <v>2.69993E-2</v>
      </c>
      <c r="BH205" s="19">
        <v>0</v>
      </c>
      <c r="BI205" s="246"/>
      <c r="BJ205" s="177"/>
      <c r="BK205" s="177"/>
      <c r="BL205" s="177"/>
      <c r="BM205" s="177"/>
      <c r="BN205" s="177"/>
      <c r="BO205" s="177"/>
      <c r="BP205" s="177"/>
      <c r="BQ205" s="177"/>
      <c r="BR205" s="177"/>
      <c r="BS205" s="238">
        <v>4.2810899999999999E-2</v>
      </c>
      <c r="BT205" s="177"/>
      <c r="BU205" s="177"/>
      <c r="BV205" s="177"/>
      <c r="BW205" s="177"/>
      <c r="BX205" s="177"/>
      <c r="BY205" s="177"/>
      <c r="BZ205" s="177"/>
      <c r="CA205" s="177"/>
      <c r="CB205" s="177"/>
      <c r="CC205" s="177"/>
      <c r="CD205" s="241">
        <v>0</v>
      </c>
    </row>
    <row r="206" spans="1:82" x14ac:dyDescent="0.2">
      <c r="A206" s="40" t="s">
        <v>290</v>
      </c>
      <c r="B206" s="40" t="s">
        <v>291</v>
      </c>
      <c r="C206" s="234">
        <v>2010</v>
      </c>
      <c r="D206" s="235">
        <v>2013</v>
      </c>
      <c r="E206" s="40" t="s">
        <v>3872</v>
      </c>
      <c r="F206" s="38"/>
      <c r="G206" s="19">
        <v>0</v>
      </c>
      <c r="H206" s="19">
        <v>0</v>
      </c>
      <c r="P206" s="32"/>
      <c r="Q206" s="38"/>
      <c r="R206" s="19">
        <v>1</v>
      </c>
      <c r="S206" s="19">
        <v>1</v>
      </c>
      <c r="AA206" s="32"/>
      <c r="AB206" s="38"/>
      <c r="AC206" s="19">
        <v>1</v>
      </c>
      <c r="AD206" s="19">
        <v>1</v>
      </c>
      <c r="AL206" s="32"/>
      <c r="AM206" s="38"/>
      <c r="AN206" s="19">
        <v>3.1825399999999997E-2</v>
      </c>
      <c r="AO206" s="19">
        <v>4.6757E-2</v>
      </c>
      <c r="AW206" s="32"/>
      <c r="AY206" s="19">
        <v>0</v>
      </c>
      <c r="AZ206" s="19">
        <v>0</v>
      </c>
      <c r="BI206" s="246"/>
      <c r="BJ206" s="177"/>
      <c r="BK206" s="177"/>
      <c r="BL206" s="177"/>
      <c r="BM206" s="177"/>
      <c r="BN206" s="177"/>
      <c r="BO206" s="177"/>
      <c r="BP206" s="177"/>
      <c r="BQ206" s="177"/>
      <c r="BR206" s="177"/>
      <c r="BS206" s="238"/>
      <c r="BT206" s="177"/>
      <c r="BU206" s="177"/>
      <c r="BV206" s="177"/>
      <c r="BW206" s="177"/>
      <c r="BX206" s="177"/>
      <c r="BY206" s="177"/>
      <c r="BZ206" s="177"/>
      <c r="CA206" s="177"/>
      <c r="CB206" s="177"/>
      <c r="CC206" s="177"/>
      <c r="CD206" s="241"/>
    </row>
    <row r="207" spans="1:82" x14ac:dyDescent="0.2">
      <c r="A207" s="40" t="s">
        <v>317</v>
      </c>
      <c r="B207" s="40" t="s">
        <v>318</v>
      </c>
      <c r="C207" s="234">
        <v>2010</v>
      </c>
      <c r="D207" s="235">
        <v>2013</v>
      </c>
      <c r="E207" s="40" t="s">
        <v>3872</v>
      </c>
      <c r="F207" s="38">
        <v>0</v>
      </c>
      <c r="G207" s="19">
        <v>0</v>
      </c>
      <c r="H207" s="19">
        <v>0</v>
      </c>
      <c r="P207" s="32"/>
      <c r="Q207" s="38">
        <v>1</v>
      </c>
      <c r="R207" s="19">
        <v>1</v>
      </c>
      <c r="S207" s="19">
        <v>0</v>
      </c>
      <c r="AA207" s="32"/>
      <c r="AB207" s="38">
        <v>1</v>
      </c>
      <c r="AC207" s="19">
        <v>1</v>
      </c>
      <c r="AD207" s="19">
        <v>1</v>
      </c>
      <c r="AL207" s="32"/>
      <c r="AM207" s="38">
        <v>2.7066300000000001E-2</v>
      </c>
      <c r="AN207" s="19">
        <v>3.04356E-2</v>
      </c>
      <c r="AO207" s="19">
        <v>2.8731099999999999E-2</v>
      </c>
      <c r="AW207" s="32"/>
      <c r="AX207" s="19">
        <v>0</v>
      </c>
      <c r="AY207" s="19">
        <v>0</v>
      </c>
      <c r="AZ207" s="19">
        <v>0</v>
      </c>
      <c r="BI207" s="246"/>
      <c r="BJ207" s="177"/>
      <c r="BK207" s="177"/>
      <c r="BL207" s="177"/>
      <c r="BM207" s="177"/>
      <c r="BN207" s="177"/>
      <c r="BO207" s="177"/>
      <c r="BP207" s="177"/>
      <c r="BQ207" s="177"/>
      <c r="BR207" s="177"/>
      <c r="BS207" s="238"/>
      <c r="BT207" s="177"/>
      <c r="BU207" s="177"/>
      <c r="BV207" s="177"/>
      <c r="BW207" s="177"/>
      <c r="BX207" s="177"/>
      <c r="BY207" s="177"/>
      <c r="BZ207" s="177"/>
      <c r="CA207" s="177"/>
      <c r="CB207" s="177"/>
      <c r="CC207" s="177"/>
      <c r="CD207" s="241"/>
    </row>
    <row r="208" spans="1:82" x14ac:dyDescent="0.2">
      <c r="A208" s="40" t="s">
        <v>297</v>
      </c>
      <c r="B208" s="40" t="s">
        <v>298</v>
      </c>
      <c r="C208" s="234">
        <v>2010</v>
      </c>
      <c r="D208" s="235">
        <v>2013</v>
      </c>
      <c r="E208" s="40" t="s">
        <v>3872</v>
      </c>
      <c r="F208" s="38">
        <v>0</v>
      </c>
      <c r="P208" s="32"/>
      <c r="Q208" s="38">
        <v>0</v>
      </c>
      <c r="AA208" s="32"/>
      <c r="AB208" s="38">
        <v>0</v>
      </c>
      <c r="AL208" s="32"/>
      <c r="AM208" s="38">
        <v>2.5815100000000001E-2</v>
      </c>
      <c r="AW208" s="32"/>
      <c r="AX208" s="19">
        <v>0</v>
      </c>
      <c r="BI208" s="246"/>
      <c r="BJ208" s="177"/>
      <c r="BK208" s="177"/>
      <c r="BL208" s="177"/>
      <c r="BM208" s="177"/>
      <c r="BN208" s="177"/>
      <c r="BO208" s="177"/>
      <c r="BP208" s="177"/>
      <c r="BQ208" s="177"/>
      <c r="BR208" s="177"/>
      <c r="BS208" s="238"/>
      <c r="BT208" s="177"/>
      <c r="BU208" s="177"/>
      <c r="BV208" s="177"/>
      <c r="BW208" s="177"/>
      <c r="BX208" s="177"/>
      <c r="BY208" s="177"/>
      <c r="BZ208" s="177"/>
      <c r="CA208" s="177"/>
      <c r="CB208" s="177"/>
      <c r="CC208" s="177"/>
      <c r="CD208" s="241"/>
    </row>
    <row r="209" spans="1:82" x14ac:dyDescent="0.2">
      <c r="A209" s="40" t="s">
        <v>335</v>
      </c>
      <c r="B209" s="40" t="s">
        <v>336</v>
      </c>
      <c r="C209" s="235"/>
      <c r="D209" s="235"/>
      <c r="E209" s="40" t="s">
        <v>173</v>
      </c>
      <c r="F209" s="38">
        <v>0</v>
      </c>
      <c r="G209" s="19">
        <v>0</v>
      </c>
      <c r="H209" s="19">
        <v>0</v>
      </c>
      <c r="P209" s="32"/>
      <c r="Q209" s="38">
        <v>1</v>
      </c>
      <c r="R209" s="19">
        <v>1</v>
      </c>
      <c r="S209" s="19">
        <v>1</v>
      </c>
      <c r="AA209" s="32"/>
      <c r="AB209" s="38">
        <v>1</v>
      </c>
      <c r="AC209" s="19">
        <v>1</v>
      </c>
      <c r="AD209" s="19">
        <v>1</v>
      </c>
      <c r="AL209" s="32"/>
      <c r="AM209" s="38">
        <v>2.8325300000000001E-2</v>
      </c>
      <c r="AN209" s="19">
        <v>2.64344E-2</v>
      </c>
      <c r="AO209" s="19">
        <v>2.8797400000000001E-2</v>
      </c>
      <c r="AW209" s="32"/>
      <c r="AX209" s="19">
        <v>0</v>
      </c>
      <c r="AY209" s="19">
        <v>0</v>
      </c>
      <c r="AZ209" s="19">
        <v>0</v>
      </c>
      <c r="BI209" s="246"/>
      <c r="BJ209" s="177"/>
      <c r="BK209" s="177"/>
      <c r="BL209" s="177"/>
      <c r="BM209" s="177"/>
      <c r="BN209" s="177"/>
      <c r="BO209" s="177"/>
      <c r="BP209" s="177"/>
      <c r="BQ209" s="177"/>
      <c r="BR209" s="177"/>
      <c r="BS209" s="238"/>
      <c r="BT209" s="177"/>
      <c r="BU209" s="177"/>
      <c r="BV209" s="177"/>
      <c r="BW209" s="177"/>
      <c r="BX209" s="177"/>
      <c r="BY209" s="177"/>
      <c r="BZ209" s="177"/>
      <c r="CA209" s="177"/>
      <c r="CB209" s="177"/>
      <c r="CC209" s="177"/>
      <c r="CD209" s="241"/>
    </row>
    <row r="210" spans="1:82" x14ac:dyDescent="0.2">
      <c r="A210" s="40" t="s">
        <v>246</v>
      </c>
      <c r="B210" s="40" t="s">
        <v>247</v>
      </c>
      <c r="C210" s="235"/>
      <c r="D210" s="235"/>
      <c r="E210" s="40" t="s">
        <v>248</v>
      </c>
      <c r="F210" s="38">
        <v>0</v>
      </c>
      <c r="G210" s="19">
        <v>0</v>
      </c>
      <c r="H210" s="19">
        <v>0</v>
      </c>
      <c r="I210" s="19">
        <v>0</v>
      </c>
      <c r="J210" s="19">
        <v>0</v>
      </c>
      <c r="K210" s="19">
        <v>0</v>
      </c>
      <c r="L210" s="19">
        <v>0</v>
      </c>
      <c r="M210" s="19">
        <v>1</v>
      </c>
      <c r="N210" s="19">
        <v>1</v>
      </c>
      <c r="O210" s="19">
        <v>1</v>
      </c>
      <c r="P210" s="32">
        <v>1</v>
      </c>
      <c r="Q210" s="38">
        <v>1</v>
      </c>
      <c r="R210" s="19">
        <v>1</v>
      </c>
      <c r="S210" s="19">
        <v>1</v>
      </c>
      <c r="T210" s="19">
        <v>1</v>
      </c>
      <c r="U210" s="19">
        <v>1</v>
      </c>
      <c r="V210" s="19">
        <v>1</v>
      </c>
      <c r="W210" s="19">
        <v>1</v>
      </c>
      <c r="X210" s="19">
        <v>1</v>
      </c>
      <c r="Y210" s="19">
        <v>1</v>
      </c>
      <c r="Z210" s="19">
        <v>1</v>
      </c>
      <c r="AA210" s="32">
        <v>1</v>
      </c>
      <c r="AB210" s="38">
        <v>1</v>
      </c>
      <c r="AC210" s="19">
        <v>1</v>
      </c>
      <c r="AD210" s="19">
        <v>1</v>
      </c>
      <c r="AE210" s="19">
        <v>1</v>
      </c>
      <c r="AF210" s="19">
        <v>1</v>
      </c>
      <c r="AG210" s="19">
        <v>1</v>
      </c>
      <c r="AH210" s="19">
        <v>1</v>
      </c>
      <c r="AI210" s="19">
        <v>1</v>
      </c>
      <c r="AJ210" s="19">
        <v>1</v>
      </c>
      <c r="AK210" s="19">
        <v>1</v>
      </c>
      <c r="AL210" s="32">
        <v>1</v>
      </c>
      <c r="AM210" s="239"/>
      <c r="AN210" s="195"/>
      <c r="AO210" s="19">
        <v>3.7252599999999997E-2</v>
      </c>
      <c r="AP210" s="19">
        <v>3.4905899999999997E-2</v>
      </c>
      <c r="AQ210" s="19">
        <v>7.1071599999999999E-2</v>
      </c>
      <c r="AR210" s="19">
        <v>5.8307900000000003E-2</v>
      </c>
      <c r="AS210" s="19">
        <v>6.6751400000000002E-2</v>
      </c>
      <c r="AT210" s="19">
        <v>5.6113700000000002E-2</v>
      </c>
      <c r="AU210" s="19">
        <v>4.3491000000000002E-2</v>
      </c>
      <c r="AV210" s="19">
        <v>5.7901399999999999E-2</v>
      </c>
      <c r="AW210" s="32">
        <v>5.58016E-2</v>
      </c>
      <c r="AX210" s="19">
        <v>0</v>
      </c>
      <c r="AY210" s="19">
        <v>0</v>
      </c>
      <c r="AZ210" s="19">
        <v>0</v>
      </c>
      <c r="BA210" s="19">
        <v>0</v>
      </c>
      <c r="BB210" s="19">
        <v>0</v>
      </c>
      <c r="BC210" s="19">
        <v>0</v>
      </c>
      <c r="BD210" s="19">
        <v>0</v>
      </c>
      <c r="BE210" s="19">
        <v>2</v>
      </c>
      <c r="BF210" s="19">
        <v>3</v>
      </c>
      <c r="BG210" s="19">
        <v>0</v>
      </c>
      <c r="BH210" s="19">
        <v>1</v>
      </c>
      <c r="BI210" s="246"/>
      <c r="BJ210" s="177"/>
      <c r="BK210" s="177"/>
      <c r="BL210" s="177"/>
      <c r="BM210" s="177"/>
      <c r="BN210" s="177"/>
      <c r="BO210" s="177"/>
      <c r="BP210" s="177"/>
      <c r="BQ210" s="177"/>
      <c r="BR210" s="177"/>
      <c r="BS210" s="238"/>
      <c r="BT210" s="177"/>
      <c r="BU210" s="177"/>
      <c r="BV210" s="177"/>
      <c r="BW210" s="177"/>
      <c r="BX210" s="177"/>
      <c r="BY210" s="177"/>
      <c r="BZ210" s="177"/>
      <c r="CA210" s="177"/>
      <c r="CB210" s="177"/>
      <c r="CC210" s="177"/>
      <c r="CD210" s="241"/>
    </row>
    <row r="211" spans="1:82" x14ac:dyDescent="0.2">
      <c r="A211" s="40" t="s">
        <v>255</v>
      </c>
      <c r="B211" s="40" t="s">
        <v>256</v>
      </c>
      <c r="C211" s="235"/>
      <c r="D211" s="235"/>
      <c r="E211" s="40" t="s">
        <v>248</v>
      </c>
      <c r="F211" s="38">
        <v>0</v>
      </c>
      <c r="G211" s="19">
        <v>0</v>
      </c>
      <c r="H211" s="19">
        <v>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1</v>
      </c>
      <c r="P211" s="32">
        <v>1</v>
      </c>
      <c r="Q211" s="38">
        <v>1</v>
      </c>
      <c r="R211" s="19">
        <v>1</v>
      </c>
      <c r="S211" s="19">
        <v>1</v>
      </c>
      <c r="T211" s="19">
        <v>1</v>
      </c>
      <c r="U211" s="19">
        <v>1</v>
      </c>
      <c r="V211" s="19">
        <v>1</v>
      </c>
      <c r="W211" s="19">
        <v>1</v>
      </c>
      <c r="X211" s="19">
        <v>1</v>
      </c>
      <c r="Y211" s="19">
        <v>1</v>
      </c>
      <c r="Z211" s="19">
        <v>1</v>
      </c>
      <c r="AA211" s="32">
        <v>1</v>
      </c>
      <c r="AB211" s="38">
        <v>1</v>
      </c>
      <c r="AC211" s="19">
        <v>1</v>
      </c>
      <c r="AD211" s="19">
        <v>1</v>
      </c>
      <c r="AE211" s="19">
        <v>1</v>
      </c>
      <c r="AF211" s="19">
        <v>1</v>
      </c>
      <c r="AG211" s="19">
        <v>1</v>
      </c>
      <c r="AH211" s="19">
        <v>1</v>
      </c>
      <c r="AI211" s="19">
        <v>1</v>
      </c>
      <c r="AJ211" s="19">
        <v>1</v>
      </c>
      <c r="AK211" s="19">
        <v>1</v>
      </c>
      <c r="AL211" s="32">
        <v>1</v>
      </c>
      <c r="AM211" s="38">
        <v>3.6528100000000001E-2</v>
      </c>
      <c r="AN211" s="19">
        <v>3.1100699999999998E-2</v>
      </c>
      <c r="AO211" s="19">
        <v>3.5434100000000003E-2</v>
      </c>
      <c r="AP211" s="19">
        <v>3.7381499999999998E-2</v>
      </c>
      <c r="AQ211" s="19">
        <v>3.2915399999999997E-2</v>
      </c>
      <c r="AR211" s="19">
        <v>3.70809E-2</v>
      </c>
      <c r="AS211" s="19">
        <v>3.63343E-2</v>
      </c>
      <c r="AT211" s="19">
        <v>3.9759500000000003E-2</v>
      </c>
      <c r="AU211" s="19">
        <v>1.4912E-2</v>
      </c>
      <c r="AV211" s="19">
        <v>4.7232799999999998E-2</v>
      </c>
      <c r="AW211" s="32">
        <v>3.3861299999999997E-2</v>
      </c>
      <c r="AX211" s="19">
        <v>0</v>
      </c>
      <c r="AY211" s="19">
        <v>0</v>
      </c>
      <c r="AZ211" s="19">
        <v>0</v>
      </c>
      <c r="BA211" s="19">
        <v>0</v>
      </c>
      <c r="BB211" s="19">
        <v>0</v>
      </c>
      <c r="BC211" s="19">
        <v>0</v>
      </c>
      <c r="BD211" s="19">
        <v>0</v>
      </c>
      <c r="BE211" s="19">
        <v>0</v>
      </c>
      <c r="BF211" s="19">
        <v>0</v>
      </c>
      <c r="BG211" s="19">
        <v>3</v>
      </c>
      <c r="BH211" s="19">
        <v>0</v>
      </c>
      <c r="BI211" s="246"/>
      <c r="BJ211" s="177"/>
      <c r="BK211" s="177"/>
      <c r="BL211" s="177"/>
      <c r="BM211" s="177"/>
      <c r="BN211" s="177"/>
      <c r="BO211" s="177"/>
      <c r="BP211" s="177"/>
      <c r="BQ211" s="177"/>
      <c r="BR211" s="177"/>
      <c r="BS211" s="238"/>
      <c r="BT211" s="177"/>
      <c r="BU211" s="177"/>
      <c r="BV211" s="177"/>
      <c r="BW211" s="177"/>
      <c r="BX211" s="177"/>
      <c r="BY211" s="177"/>
      <c r="BZ211" s="177"/>
      <c r="CA211" s="177"/>
      <c r="CB211" s="177"/>
      <c r="CC211" s="177"/>
      <c r="CD211" s="241"/>
    </row>
    <row r="212" spans="1:82" x14ac:dyDescent="0.2">
      <c r="A212" s="40" t="s">
        <v>263</v>
      </c>
      <c r="B212" s="40" t="s">
        <v>4009</v>
      </c>
      <c r="C212" s="235"/>
      <c r="D212" s="235"/>
      <c r="E212" s="40" t="s">
        <v>248</v>
      </c>
      <c r="F212" s="38"/>
      <c r="J212" s="19">
        <v>0</v>
      </c>
      <c r="K212" s="19">
        <v>0</v>
      </c>
      <c r="M212" s="19">
        <v>0</v>
      </c>
      <c r="N212" s="19">
        <v>0</v>
      </c>
      <c r="O212" s="19">
        <v>0</v>
      </c>
      <c r="P212" s="32">
        <v>0</v>
      </c>
      <c r="Q212" s="38"/>
      <c r="U212" s="19">
        <v>1</v>
      </c>
      <c r="V212" s="19">
        <v>1</v>
      </c>
      <c r="X212" s="19">
        <v>0</v>
      </c>
      <c r="Y212" s="19">
        <v>0</v>
      </c>
      <c r="Z212" s="19">
        <v>0</v>
      </c>
      <c r="AA212" s="32">
        <v>0</v>
      </c>
      <c r="AB212" s="38"/>
      <c r="AF212" s="19">
        <v>1</v>
      </c>
      <c r="AG212" s="19">
        <v>1</v>
      </c>
      <c r="AI212" s="19">
        <v>0</v>
      </c>
      <c r="AJ212" s="19">
        <v>0</v>
      </c>
      <c r="AK212" s="19">
        <v>0</v>
      </c>
      <c r="AL212" s="32">
        <v>0</v>
      </c>
      <c r="AM212" s="38"/>
      <c r="AQ212" s="19">
        <v>3.3935100000000003E-2</v>
      </c>
      <c r="AR212" s="19">
        <v>3.8859400000000002E-2</v>
      </c>
      <c r="AT212" s="19">
        <v>4.0152300000000002E-2</v>
      </c>
      <c r="AU212" s="19">
        <v>3.4503300000000001E-2</v>
      </c>
      <c r="AV212" s="19">
        <v>4.18853E-2</v>
      </c>
      <c r="AW212" s="32">
        <v>4.4716800000000001E-2</v>
      </c>
      <c r="BB212" s="19">
        <v>0</v>
      </c>
      <c r="BC212" s="19">
        <v>0</v>
      </c>
      <c r="BE212" s="19">
        <v>0</v>
      </c>
      <c r="BF212" s="19">
        <v>0</v>
      </c>
      <c r="BG212" s="19">
        <v>0</v>
      </c>
      <c r="BH212" s="19">
        <v>0</v>
      </c>
      <c r="BI212" s="246"/>
      <c r="BJ212" s="177"/>
      <c r="BK212" s="177"/>
      <c r="BL212" s="177"/>
      <c r="BM212" s="177"/>
      <c r="BN212" s="177"/>
      <c r="BO212" s="177"/>
      <c r="BP212" s="177"/>
      <c r="BQ212" s="177"/>
      <c r="BR212" s="177"/>
      <c r="BS212" s="238"/>
      <c r="BT212" s="177"/>
      <c r="BU212" s="177"/>
      <c r="BV212" s="177"/>
      <c r="BW212" s="177"/>
      <c r="BX212" s="177"/>
      <c r="BY212" s="177"/>
      <c r="BZ212" s="177"/>
      <c r="CA212" s="177"/>
      <c r="CB212" s="177"/>
      <c r="CC212" s="177"/>
      <c r="CD212" s="241"/>
    </row>
    <row r="213" spans="1:82" x14ac:dyDescent="0.2">
      <c r="A213" s="41" t="s">
        <v>271</v>
      </c>
      <c r="B213" s="41" t="s">
        <v>272</v>
      </c>
      <c r="C213" s="236"/>
      <c r="D213" s="236"/>
      <c r="E213" s="41" t="s">
        <v>248</v>
      </c>
      <c r="F213" s="38"/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32">
        <v>0</v>
      </c>
      <c r="Q213" s="38"/>
      <c r="V213" s="19">
        <v>1</v>
      </c>
      <c r="W213" s="19">
        <v>1</v>
      </c>
      <c r="X213" s="19">
        <v>1</v>
      </c>
      <c r="Y213" s="19">
        <v>1</v>
      </c>
      <c r="Z213" s="19">
        <v>1</v>
      </c>
      <c r="AA213" s="32">
        <v>1</v>
      </c>
      <c r="AB213" s="38"/>
      <c r="AG213" s="19">
        <v>1</v>
      </c>
      <c r="AH213" s="19">
        <v>1</v>
      </c>
      <c r="AI213" s="19">
        <v>1</v>
      </c>
      <c r="AJ213" s="19">
        <v>1</v>
      </c>
      <c r="AK213" s="19">
        <v>1</v>
      </c>
      <c r="AL213" s="32">
        <v>1</v>
      </c>
      <c r="AM213" s="38"/>
      <c r="AR213" s="19">
        <v>3.1946200000000001E-2</v>
      </c>
      <c r="AS213" s="19">
        <v>2.8494800000000001E-2</v>
      </c>
      <c r="AT213" s="19">
        <v>2.9576399999999999E-2</v>
      </c>
      <c r="AU213" s="19">
        <v>3.6603200000000002E-2</v>
      </c>
      <c r="AV213" s="19">
        <v>6.1178400000000001E-2</v>
      </c>
      <c r="AW213" s="32">
        <v>5.6784500000000002E-2</v>
      </c>
      <c r="BC213" s="19">
        <v>0</v>
      </c>
      <c r="BD213" s="19">
        <v>0</v>
      </c>
      <c r="BE213" s="19">
        <v>0</v>
      </c>
      <c r="BF213" s="19">
        <v>1</v>
      </c>
      <c r="BG213" s="19">
        <v>0</v>
      </c>
      <c r="BH213" s="19">
        <v>1</v>
      </c>
      <c r="BI213" s="246"/>
      <c r="BJ213" s="177"/>
      <c r="BK213" s="177"/>
      <c r="BL213" s="177"/>
      <c r="BM213" s="177"/>
      <c r="BN213" s="177"/>
      <c r="BO213" s="177"/>
      <c r="BP213" s="177"/>
      <c r="BQ213" s="177"/>
      <c r="BR213" s="177">
        <v>6.2572100000000005E-2</v>
      </c>
      <c r="BS213" s="238">
        <v>6.4053200000000005E-2</v>
      </c>
      <c r="BT213" s="177"/>
      <c r="BU213" s="177"/>
      <c r="BV213" s="177"/>
      <c r="BW213" s="177"/>
      <c r="BX213" s="177"/>
      <c r="BY213" s="177"/>
      <c r="BZ213" s="177"/>
      <c r="CA213" s="177"/>
      <c r="CB213" s="177"/>
      <c r="CC213" s="177">
        <v>0</v>
      </c>
      <c r="CD213" s="241">
        <v>1</v>
      </c>
    </row>
    <row r="214" spans="1:82" x14ac:dyDescent="0.2">
      <c r="A214" s="40" t="s">
        <v>261</v>
      </c>
      <c r="B214" s="40" t="s">
        <v>4010</v>
      </c>
      <c r="C214" s="235"/>
      <c r="D214" s="235"/>
      <c r="E214" s="40" t="s">
        <v>248</v>
      </c>
      <c r="F214" s="38">
        <v>0</v>
      </c>
      <c r="G214" s="19">
        <v>0</v>
      </c>
      <c r="I214" s="19">
        <v>0</v>
      </c>
      <c r="J214" s="19">
        <v>0</v>
      </c>
      <c r="L214" s="19">
        <v>0</v>
      </c>
      <c r="M214" s="19">
        <v>0</v>
      </c>
      <c r="N214" s="19">
        <v>0</v>
      </c>
      <c r="O214" s="19">
        <v>0</v>
      </c>
      <c r="P214" s="32">
        <v>0</v>
      </c>
      <c r="Q214" s="38">
        <v>1</v>
      </c>
      <c r="R214" s="19">
        <v>1</v>
      </c>
      <c r="T214" s="19">
        <v>1</v>
      </c>
      <c r="U214" s="19">
        <v>1</v>
      </c>
      <c r="W214" s="19">
        <v>1</v>
      </c>
      <c r="X214" s="19">
        <v>1</v>
      </c>
      <c r="Y214" s="19">
        <v>1</v>
      </c>
      <c r="Z214" s="19">
        <v>1</v>
      </c>
      <c r="AA214" s="32">
        <v>1</v>
      </c>
      <c r="AB214" s="38">
        <v>1</v>
      </c>
      <c r="AC214" s="19">
        <v>1</v>
      </c>
      <c r="AE214" s="19">
        <v>1</v>
      </c>
      <c r="AF214" s="19">
        <v>1</v>
      </c>
      <c r="AH214" s="19">
        <v>1</v>
      </c>
      <c r="AI214" s="19">
        <v>1</v>
      </c>
      <c r="AJ214" s="19">
        <v>1</v>
      </c>
      <c r="AK214" s="19">
        <v>1</v>
      </c>
      <c r="AL214" s="32">
        <v>1</v>
      </c>
      <c r="AM214" s="38">
        <v>2.7610300000000001E-2</v>
      </c>
      <c r="AN214" s="19">
        <v>2.6202699999999999E-2</v>
      </c>
      <c r="AP214" s="19">
        <v>2.65355E-2</v>
      </c>
      <c r="AQ214" s="19">
        <v>2.84703E-2</v>
      </c>
      <c r="AS214" s="19">
        <v>3.1515500000000002E-2</v>
      </c>
      <c r="AT214" s="19">
        <v>3.0478600000000002E-2</v>
      </c>
      <c r="AU214" s="19">
        <v>2.8234499999999999E-2</v>
      </c>
      <c r="AV214" s="19">
        <v>3.04006E-2</v>
      </c>
      <c r="AW214" s="32">
        <v>3.09906E-2</v>
      </c>
      <c r="AX214" s="19">
        <v>0</v>
      </c>
      <c r="AY214" s="19">
        <v>0</v>
      </c>
      <c r="AZ214" s="19">
        <v>0</v>
      </c>
      <c r="BA214" s="19">
        <v>0</v>
      </c>
      <c r="BB214" s="19">
        <v>0</v>
      </c>
      <c r="BC214" s="19">
        <v>0</v>
      </c>
      <c r="BD214" s="19">
        <v>0</v>
      </c>
      <c r="BE214" s="19">
        <v>0</v>
      </c>
      <c r="BF214" s="19">
        <v>0</v>
      </c>
      <c r="BG214" s="19">
        <v>0</v>
      </c>
      <c r="BH214" s="19">
        <v>0</v>
      </c>
      <c r="BI214" s="246"/>
      <c r="BJ214" s="177"/>
      <c r="BK214" s="177"/>
      <c r="BL214" s="177"/>
      <c r="BM214" s="177"/>
      <c r="BN214" s="177"/>
      <c r="BO214" s="177"/>
      <c r="BP214" s="177"/>
      <c r="BQ214" s="177"/>
      <c r="BR214" s="177"/>
      <c r="BS214" s="238"/>
      <c r="BT214" s="177"/>
      <c r="BU214" s="177"/>
      <c r="BV214" s="177"/>
      <c r="BW214" s="177"/>
      <c r="BX214" s="177"/>
      <c r="BY214" s="177"/>
      <c r="BZ214" s="177"/>
      <c r="CA214" s="177"/>
      <c r="CB214" s="177"/>
      <c r="CC214" s="177"/>
      <c r="CD214" s="241"/>
    </row>
    <row r="215" spans="1:82" x14ac:dyDescent="0.2">
      <c r="A215" s="40" t="s">
        <v>253</v>
      </c>
      <c r="B215" s="40" t="s">
        <v>4011</v>
      </c>
      <c r="C215" s="235"/>
      <c r="D215" s="235"/>
      <c r="E215" s="40" t="s">
        <v>248</v>
      </c>
      <c r="F215" s="38"/>
      <c r="H215" s="19">
        <v>0</v>
      </c>
      <c r="I215" s="19">
        <v>0</v>
      </c>
      <c r="J215" s="19">
        <v>0</v>
      </c>
      <c r="L215" s="19">
        <v>0</v>
      </c>
      <c r="M215" s="19">
        <v>0</v>
      </c>
      <c r="N215" s="19">
        <v>0</v>
      </c>
      <c r="O215" s="19">
        <v>1</v>
      </c>
      <c r="P215" s="32">
        <v>0</v>
      </c>
      <c r="Q215" s="38"/>
      <c r="S215" s="19">
        <v>1</v>
      </c>
      <c r="T215" s="19">
        <v>1</v>
      </c>
      <c r="U215" s="19">
        <v>1</v>
      </c>
      <c r="W215" s="19">
        <v>1</v>
      </c>
      <c r="X215" s="19">
        <v>1</v>
      </c>
      <c r="Y215" s="19">
        <v>1</v>
      </c>
      <c r="Z215" s="19">
        <v>1</v>
      </c>
      <c r="AA215" s="32">
        <v>1</v>
      </c>
      <c r="AB215" s="38"/>
      <c r="AD215" s="19">
        <v>1</v>
      </c>
      <c r="AE215" s="19">
        <v>1</v>
      </c>
      <c r="AF215" s="19">
        <v>1</v>
      </c>
      <c r="AH215" s="19">
        <v>1</v>
      </c>
      <c r="AI215" s="19">
        <v>1</v>
      </c>
      <c r="AJ215" s="19">
        <v>1</v>
      </c>
      <c r="AK215" s="19">
        <v>1</v>
      </c>
      <c r="AL215" s="32">
        <v>1</v>
      </c>
      <c r="AM215" s="38"/>
      <c r="AO215" s="19">
        <v>2.2446299999999999E-2</v>
      </c>
      <c r="AP215" s="19">
        <v>2.1582199999999999E-2</v>
      </c>
      <c r="AQ215" s="19">
        <v>2.17089E-2</v>
      </c>
      <c r="AS215" s="19">
        <v>2.1336299999999999E-2</v>
      </c>
      <c r="AT215" s="19">
        <v>2.0468699999999999E-2</v>
      </c>
      <c r="AU215" s="19">
        <v>2.4719100000000001E-2</v>
      </c>
      <c r="AV215" s="19">
        <v>3.7593500000000002E-2</v>
      </c>
      <c r="AW215" s="32">
        <v>4.1341799999999998E-2</v>
      </c>
      <c r="AZ215" s="19">
        <v>0</v>
      </c>
      <c r="BA215" s="19">
        <v>0</v>
      </c>
      <c r="BB215" s="19">
        <v>0</v>
      </c>
      <c r="BD215" s="19">
        <v>0</v>
      </c>
      <c r="BE215" s="19">
        <v>0</v>
      </c>
      <c r="BF215" s="19">
        <v>0</v>
      </c>
      <c r="BG215" s="19">
        <v>0</v>
      </c>
      <c r="BH215" s="19">
        <v>1</v>
      </c>
      <c r="BI215" s="246"/>
      <c r="BJ215" s="177"/>
      <c r="BK215" s="177"/>
      <c r="BL215" s="177"/>
      <c r="BM215" s="177"/>
      <c r="BN215" s="177"/>
      <c r="BO215" s="177"/>
      <c r="BP215" s="177"/>
      <c r="BQ215" s="177"/>
      <c r="BR215" s="177"/>
      <c r="BS215" s="238"/>
      <c r="BT215" s="177"/>
      <c r="BU215" s="177"/>
      <c r="BV215" s="177"/>
      <c r="BW215" s="177"/>
      <c r="BX215" s="177"/>
      <c r="BY215" s="177"/>
      <c r="BZ215" s="177"/>
      <c r="CA215" s="177"/>
      <c r="CB215" s="177"/>
      <c r="CC215" s="177"/>
      <c r="CD215" s="241"/>
    </row>
    <row r="216" spans="1:82" x14ac:dyDescent="0.2">
      <c r="A216" s="40" t="s">
        <v>257</v>
      </c>
      <c r="B216" s="40" t="s">
        <v>258</v>
      </c>
      <c r="C216" s="235"/>
      <c r="D216" s="235"/>
      <c r="E216" s="40" t="s">
        <v>248</v>
      </c>
      <c r="F216" s="38">
        <v>0</v>
      </c>
      <c r="G216" s="19">
        <v>0</v>
      </c>
      <c r="H216" s="19">
        <v>0</v>
      </c>
      <c r="I216" s="19">
        <v>1</v>
      </c>
      <c r="J216" s="19">
        <v>1</v>
      </c>
      <c r="K216" s="19">
        <v>1</v>
      </c>
      <c r="L216" s="19">
        <v>1</v>
      </c>
      <c r="M216" s="19">
        <v>1</v>
      </c>
      <c r="N216" s="19">
        <v>1</v>
      </c>
      <c r="O216" s="19">
        <v>1</v>
      </c>
      <c r="P216" s="32">
        <v>1</v>
      </c>
      <c r="Q216" s="38">
        <v>1</v>
      </c>
      <c r="R216" s="19">
        <v>1</v>
      </c>
      <c r="S216" s="19">
        <v>1</v>
      </c>
      <c r="T216" s="19">
        <v>1</v>
      </c>
      <c r="U216" s="19">
        <v>1</v>
      </c>
      <c r="V216" s="19">
        <v>1</v>
      </c>
      <c r="W216" s="19">
        <v>1</v>
      </c>
      <c r="X216" s="19">
        <v>1</v>
      </c>
      <c r="Y216" s="19">
        <v>1</v>
      </c>
      <c r="Z216" s="19">
        <v>1</v>
      </c>
      <c r="AA216" s="32">
        <v>1</v>
      </c>
      <c r="AB216" s="38">
        <v>1</v>
      </c>
      <c r="AC216" s="19">
        <v>1</v>
      </c>
      <c r="AD216" s="19">
        <v>1</v>
      </c>
      <c r="AE216" s="19">
        <v>1</v>
      </c>
      <c r="AF216" s="19">
        <v>1</v>
      </c>
      <c r="AG216" s="19">
        <v>1</v>
      </c>
      <c r="AH216" s="19">
        <v>1</v>
      </c>
      <c r="AI216" s="19">
        <v>1</v>
      </c>
      <c r="AJ216" s="19">
        <v>1</v>
      </c>
      <c r="AK216" s="19">
        <v>1</v>
      </c>
      <c r="AL216" s="32">
        <v>1</v>
      </c>
      <c r="AM216" s="38">
        <v>5.3249699999999997E-2</v>
      </c>
      <c r="AN216" s="19">
        <v>4.7379900000000003E-2</v>
      </c>
      <c r="AO216" s="19">
        <v>4.5596400000000002E-2</v>
      </c>
      <c r="AP216" s="19">
        <v>4.0802600000000001E-2</v>
      </c>
      <c r="AQ216" s="19">
        <v>3.6686999999999997E-2</v>
      </c>
      <c r="AR216" s="19">
        <v>3.51939E-2</v>
      </c>
      <c r="AS216" s="19">
        <v>3.5836100000000003E-2</v>
      </c>
      <c r="AT216" s="19">
        <v>4.2667099999999999E-2</v>
      </c>
      <c r="AU216" s="19">
        <v>4.0491300000000001E-2</v>
      </c>
      <c r="AV216" s="19">
        <v>4.1339800000000003E-2</v>
      </c>
      <c r="AW216" s="32">
        <v>4.2913399999999997E-2</v>
      </c>
      <c r="AX216" s="19">
        <v>0</v>
      </c>
      <c r="AY216" s="19">
        <v>0</v>
      </c>
      <c r="AZ216" s="19">
        <v>0</v>
      </c>
      <c r="BA216" s="19">
        <v>0</v>
      </c>
      <c r="BB216" s="19">
        <v>0</v>
      </c>
      <c r="BC216" s="19">
        <v>0</v>
      </c>
      <c r="BD216" s="19">
        <v>0</v>
      </c>
      <c r="BE216" s="19">
        <v>0</v>
      </c>
      <c r="BF216" s="19">
        <v>0</v>
      </c>
      <c r="BG216" s="19">
        <v>1</v>
      </c>
      <c r="BH216" s="19">
        <v>0</v>
      </c>
      <c r="BI216" s="246">
        <v>5.3249699999999997E-2</v>
      </c>
      <c r="BJ216" s="177">
        <v>4.7379900000000003E-2</v>
      </c>
      <c r="BK216" s="177">
        <v>4.5596400000000002E-2</v>
      </c>
      <c r="BL216" s="177">
        <v>4.7093999999999997E-2</v>
      </c>
      <c r="BM216" s="177">
        <v>3.4043999999999998E-2</v>
      </c>
      <c r="BN216" s="177">
        <v>5.0878E-2</v>
      </c>
      <c r="BO216" s="177">
        <v>5.4845400000000002E-2</v>
      </c>
      <c r="BP216" s="177">
        <v>4.5812899999999997E-2</v>
      </c>
      <c r="BQ216" s="177">
        <v>6.4199500000000007E-2</v>
      </c>
      <c r="BR216" s="177">
        <v>5.8666099999999999E-2</v>
      </c>
      <c r="BS216" s="238">
        <v>6.27669E-2</v>
      </c>
      <c r="BT216" s="177">
        <v>0</v>
      </c>
      <c r="BU216" s="177">
        <v>0</v>
      </c>
      <c r="BV216" s="177">
        <v>0</v>
      </c>
      <c r="BW216" s="177">
        <v>0</v>
      </c>
      <c r="BX216" s="177">
        <v>0</v>
      </c>
      <c r="BY216" s="177">
        <v>2</v>
      </c>
      <c r="BZ216" s="177">
        <v>2</v>
      </c>
      <c r="CA216" s="177">
        <v>0</v>
      </c>
      <c r="CB216" s="177">
        <v>2</v>
      </c>
      <c r="CC216" s="177">
        <v>5</v>
      </c>
      <c r="CD216" s="241">
        <v>6</v>
      </c>
    </row>
    <row r="217" spans="1:82" x14ac:dyDescent="0.2">
      <c r="A217" s="40" t="s">
        <v>265</v>
      </c>
      <c r="B217" s="40" t="s">
        <v>266</v>
      </c>
      <c r="C217" s="235"/>
      <c r="D217" s="235"/>
      <c r="E217" s="40" t="s">
        <v>248</v>
      </c>
      <c r="F217" s="38">
        <v>0</v>
      </c>
      <c r="G217" s="19">
        <v>0</v>
      </c>
      <c r="H217" s="19">
        <v>0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32">
        <v>1</v>
      </c>
      <c r="Q217" s="38">
        <v>1</v>
      </c>
      <c r="R217" s="19">
        <v>1</v>
      </c>
      <c r="S217" s="19">
        <v>1</v>
      </c>
      <c r="T217" s="19">
        <v>1</v>
      </c>
      <c r="U217" s="19">
        <v>1</v>
      </c>
      <c r="V217" s="19">
        <v>1</v>
      </c>
      <c r="W217" s="19">
        <v>1</v>
      </c>
      <c r="X217" s="19">
        <v>1</v>
      </c>
      <c r="Y217" s="19">
        <v>1</v>
      </c>
      <c r="Z217" s="19">
        <v>1</v>
      </c>
      <c r="AA217" s="32">
        <v>1</v>
      </c>
      <c r="AB217" s="38">
        <v>1</v>
      </c>
      <c r="AC217" s="19">
        <v>1</v>
      </c>
      <c r="AD217" s="19">
        <v>1</v>
      </c>
      <c r="AE217" s="19">
        <v>1</v>
      </c>
      <c r="AF217" s="19">
        <v>1</v>
      </c>
      <c r="AG217" s="19">
        <v>1</v>
      </c>
      <c r="AH217" s="19">
        <v>1</v>
      </c>
      <c r="AI217" s="19">
        <v>1</v>
      </c>
      <c r="AJ217" s="19">
        <v>1</v>
      </c>
      <c r="AK217" s="19">
        <v>1</v>
      </c>
      <c r="AL217" s="32">
        <v>1</v>
      </c>
      <c r="AM217" s="38">
        <v>2.8907200000000001E-2</v>
      </c>
      <c r="AN217" s="19">
        <v>3.83135E-2</v>
      </c>
      <c r="AO217" s="19">
        <v>3.2566900000000003E-2</v>
      </c>
      <c r="AP217" s="19">
        <v>2.9479499999999999E-2</v>
      </c>
      <c r="AQ217" s="19">
        <v>3.4353799999999997E-2</v>
      </c>
      <c r="AR217" s="19">
        <v>3.6607099999999997E-2</v>
      </c>
      <c r="AS217" s="19">
        <v>3.4188000000000003E-2</v>
      </c>
      <c r="AT217" s="19">
        <v>3.3305399999999999E-2</v>
      </c>
      <c r="AU217" s="19">
        <v>3.2695599999999998E-2</v>
      </c>
      <c r="AV217" s="19">
        <v>2.7437599999999999E-2</v>
      </c>
      <c r="AW217" s="32">
        <v>3.8582199999999997E-2</v>
      </c>
      <c r="AX217" s="19">
        <v>0</v>
      </c>
      <c r="AY217" s="19">
        <v>0</v>
      </c>
      <c r="AZ217" s="19">
        <v>0</v>
      </c>
      <c r="BA217" s="19">
        <v>0</v>
      </c>
      <c r="BB217" s="19">
        <v>0</v>
      </c>
      <c r="BC217" s="19">
        <v>0</v>
      </c>
      <c r="BD217" s="19">
        <v>0</v>
      </c>
      <c r="BE217" s="19">
        <v>0</v>
      </c>
      <c r="BF217" s="19">
        <v>0</v>
      </c>
      <c r="BG217" s="19">
        <v>0</v>
      </c>
      <c r="BH217" s="19">
        <v>1</v>
      </c>
      <c r="BI217" s="246">
        <v>2.8907200000000001E-2</v>
      </c>
      <c r="BJ217" s="177">
        <v>3.83135E-2</v>
      </c>
      <c r="BK217" s="177">
        <v>3.2566900000000003E-2</v>
      </c>
      <c r="BL217" s="177">
        <v>2.9479499999999999E-2</v>
      </c>
      <c r="BM217" s="177">
        <v>3.4353799999999997E-2</v>
      </c>
      <c r="BN217" s="177">
        <v>3.6607099999999997E-2</v>
      </c>
      <c r="BO217" s="177">
        <v>3.4188000000000003E-2</v>
      </c>
      <c r="BP217" s="177">
        <v>3.3305399999999999E-2</v>
      </c>
      <c r="BQ217" s="177">
        <v>3.2695599999999998E-2</v>
      </c>
      <c r="BR217" s="177">
        <v>2.7437599999999999E-2</v>
      </c>
      <c r="BS217" s="238">
        <v>4.3129099999999997E-2</v>
      </c>
      <c r="BT217" s="177">
        <v>0</v>
      </c>
      <c r="BU217" s="177">
        <v>0</v>
      </c>
      <c r="BV217" s="177">
        <v>0</v>
      </c>
      <c r="BW217" s="177">
        <v>0</v>
      </c>
      <c r="BX217" s="177">
        <v>0</v>
      </c>
      <c r="BY217" s="177">
        <v>0</v>
      </c>
      <c r="BZ217" s="177">
        <v>0</v>
      </c>
      <c r="CA217" s="177">
        <v>0</v>
      </c>
      <c r="CB217" s="177">
        <v>0</v>
      </c>
      <c r="CC217" s="177">
        <v>0</v>
      </c>
      <c r="CD217" s="241">
        <v>2</v>
      </c>
    </row>
    <row r="218" spans="1:82" x14ac:dyDescent="0.2">
      <c r="A218" s="40" t="s">
        <v>251</v>
      </c>
      <c r="B218" s="40" t="s">
        <v>252</v>
      </c>
      <c r="C218" s="235"/>
      <c r="D218" s="235"/>
      <c r="E218" s="40" t="s">
        <v>248</v>
      </c>
      <c r="F218" s="38">
        <v>0</v>
      </c>
      <c r="G218" s="19">
        <v>1</v>
      </c>
      <c r="H218" s="19">
        <v>1</v>
      </c>
      <c r="I218" s="19">
        <v>1</v>
      </c>
      <c r="J218" s="19">
        <v>1</v>
      </c>
      <c r="K218" s="19">
        <v>1</v>
      </c>
      <c r="L218" s="19">
        <v>1</v>
      </c>
      <c r="M218" s="19">
        <v>1</v>
      </c>
      <c r="N218" s="19">
        <v>1</v>
      </c>
      <c r="O218" s="19">
        <v>1</v>
      </c>
      <c r="P218" s="32">
        <v>1</v>
      </c>
      <c r="Q218" s="38">
        <v>1</v>
      </c>
      <c r="R218" s="19">
        <v>1</v>
      </c>
      <c r="S218" s="19">
        <v>1</v>
      </c>
      <c r="T218" s="19">
        <v>1</v>
      </c>
      <c r="U218" s="19">
        <v>1</v>
      </c>
      <c r="V218" s="19">
        <v>1</v>
      </c>
      <c r="W218" s="19">
        <v>1</v>
      </c>
      <c r="X218" s="19">
        <v>1</v>
      </c>
      <c r="Y218" s="19">
        <v>1</v>
      </c>
      <c r="Z218" s="19">
        <v>1</v>
      </c>
      <c r="AA218" s="32">
        <v>1</v>
      </c>
      <c r="AB218" s="38">
        <v>1</v>
      </c>
      <c r="AC218" s="19">
        <v>1</v>
      </c>
      <c r="AD218" s="19">
        <v>1</v>
      </c>
      <c r="AE218" s="19">
        <v>1</v>
      </c>
      <c r="AF218" s="19">
        <v>1</v>
      </c>
      <c r="AG218" s="19">
        <v>1</v>
      </c>
      <c r="AH218" s="19">
        <v>1</v>
      </c>
      <c r="AI218" s="19">
        <v>1</v>
      </c>
      <c r="AJ218" s="19">
        <v>1</v>
      </c>
      <c r="AK218" s="19">
        <v>1</v>
      </c>
      <c r="AL218" s="32">
        <v>1</v>
      </c>
      <c r="AM218" s="38">
        <v>3.7109299999999998E-2</v>
      </c>
      <c r="AN218" s="19">
        <v>4.2119400000000001E-2</v>
      </c>
      <c r="AO218" s="19">
        <v>4.0782499999999999E-2</v>
      </c>
      <c r="AP218" s="19">
        <v>4.1638700000000001E-2</v>
      </c>
      <c r="AQ218" s="19">
        <v>4.4298700000000003E-2</v>
      </c>
      <c r="AR218" s="19">
        <v>4.6996400000000001E-2</v>
      </c>
      <c r="AS218" s="19">
        <v>4.8391200000000002E-2</v>
      </c>
      <c r="AT218" s="19">
        <v>4.8455600000000001E-2</v>
      </c>
      <c r="AU218" s="19">
        <v>4.3123000000000002E-2</v>
      </c>
      <c r="AV218" s="19">
        <v>4.2515299999999999E-2</v>
      </c>
      <c r="AW218" s="32">
        <v>4.5314199999999999E-2</v>
      </c>
      <c r="AX218" s="19">
        <v>0</v>
      </c>
      <c r="AY218" s="19">
        <v>0</v>
      </c>
      <c r="AZ218" s="19">
        <v>0</v>
      </c>
      <c r="BA218" s="19">
        <v>0</v>
      </c>
      <c r="BB218" s="19">
        <v>0</v>
      </c>
      <c r="BC218" s="19">
        <v>0</v>
      </c>
      <c r="BD218" s="19">
        <v>0</v>
      </c>
      <c r="BE218" s="19">
        <v>0</v>
      </c>
      <c r="BF218" s="19">
        <v>0</v>
      </c>
      <c r="BG218" s="19">
        <v>0</v>
      </c>
      <c r="BH218" s="19">
        <v>0</v>
      </c>
      <c r="BI218" s="246">
        <v>3.7109299999999998E-2</v>
      </c>
      <c r="BJ218" s="177">
        <v>4.8707899999999998E-2</v>
      </c>
      <c r="BK218" s="177">
        <v>4.6226099999999999E-2</v>
      </c>
      <c r="BL218" s="177">
        <v>4.1638700000000001E-2</v>
      </c>
      <c r="BM218" s="177">
        <v>4.4298700000000003E-2</v>
      </c>
      <c r="BN218" s="177">
        <v>4.6996400000000001E-2</v>
      </c>
      <c r="BO218" s="177">
        <v>4.8391200000000002E-2</v>
      </c>
      <c r="BP218" s="177">
        <v>4.8455600000000001E-2</v>
      </c>
      <c r="BQ218" s="177">
        <v>4.3123000000000002E-2</v>
      </c>
      <c r="BR218" s="177">
        <v>4.2515299999999999E-2</v>
      </c>
      <c r="BS218" s="238">
        <v>4.5314199999999999E-2</v>
      </c>
      <c r="BT218" s="177">
        <v>0</v>
      </c>
      <c r="BU218" s="177">
        <v>0</v>
      </c>
      <c r="BV218" s="177">
        <v>0</v>
      </c>
      <c r="BW218" s="177">
        <v>0</v>
      </c>
      <c r="BX218" s="177">
        <v>0</v>
      </c>
      <c r="BY218" s="177">
        <v>0</v>
      </c>
      <c r="BZ218" s="177">
        <v>0</v>
      </c>
      <c r="CA218" s="177">
        <v>0</v>
      </c>
      <c r="CB218" s="177">
        <v>0</v>
      </c>
      <c r="CC218" s="177">
        <v>0</v>
      </c>
      <c r="CD218" s="241">
        <v>0</v>
      </c>
    </row>
    <row r="219" spans="1:82" x14ac:dyDescent="0.2">
      <c r="A219" s="40" t="s">
        <v>269</v>
      </c>
      <c r="B219" s="40" t="s">
        <v>270</v>
      </c>
      <c r="C219" s="235"/>
      <c r="D219" s="235"/>
      <c r="E219" s="40" t="s">
        <v>248</v>
      </c>
      <c r="F219" s="38">
        <v>1</v>
      </c>
      <c r="G219" s="19">
        <v>1</v>
      </c>
      <c r="H219" s="19">
        <v>1</v>
      </c>
      <c r="I219" s="19">
        <v>1</v>
      </c>
      <c r="J219" s="19">
        <v>1</v>
      </c>
      <c r="K219" s="19">
        <v>1</v>
      </c>
      <c r="L219" s="19">
        <v>1</v>
      </c>
      <c r="M219" s="19">
        <v>1</v>
      </c>
      <c r="N219" s="19">
        <v>1</v>
      </c>
      <c r="O219" s="19">
        <v>1</v>
      </c>
      <c r="P219" s="32">
        <v>1</v>
      </c>
      <c r="Q219" s="38">
        <v>1</v>
      </c>
      <c r="R219" s="19">
        <v>1</v>
      </c>
      <c r="S219" s="19">
        <v>1</v>
      </c>
      <c r="T219" s="19">
        <v>1</v>
      </c>
      <c r="U219" s="19">
        <v>1</v>
      </c>
      <c r="V219" s="19">
        <v>1</v>
      </c>
      <c r="W219" s="19">
        <v>1</v>
      </c>
      <c r="X219" s="19">
        <v>1</v>
      </c>
      <c r="Y219" s="19">
        <v>1</v>
      </c>
      <c r="Z219" s="19">
        <v>1</v>
      </c>
      <c r="AA219" s="32">
        <v>1</v>
      </c>
      <c r="AB219" s="38">
        <v>1</v>
      </c>
      <c r="AC219" s="19">
        <v>1</v>
      </c>
      <c r="AD219" s="19">
        <v>1</v>
      </c>
      <c r="AE219" s="19">
        <v>1</v>
      </c>
      <c r="AF219" s="19">
        <v>1</v>
      </c>
      <c r="AG219" s="19">
        <v>1</v>
      </c>
      <c r="AH219" s="19">
        <v>1</v>
      </c>
      <c r="AI219" s="19">
        <v>1</v>
      </c>
      <c r="AJ219" s="19">
        <v>1</v>
      </c>
      <c r="AK219" s="19">
        <v>1</v>
      </c>
      <c r="AL219" s="32">
        <v>1</v>
      </c>
      <c r="AM219" s="38">
        <v>1.8586800000000001E-2</v>
      </c>
      <c r="AN219" s="19">
        <v>2.3167299999999998E-2</v>
      </c>
      <c r="AO219" s="19">
        <v>2.3899799999999999E-2</v>
      </c>
      <c r="AP219" s="19">
        <v>2.5421099999999999E-2</v>
      </c>
      <c r="AQ219" s="19">
        <v>2.6759000000000002E-2</v>
      </c>
      <c r="AR219" s="19">
        <v>2.9728299999999999E-2</v>
      </c>
      <c r="AS219" s="19">
        <v>3.9729599999999997E-2</v>
      </c>
      <c r="AT219" s="19">
        <v>3.6465499999999998E-2</v>
      </c>
      <c r="AU219" s="19">
        <v>3.6991700000000002E-2</v>
      </c>
      <c r="AV219" s="19">
        <v>3.6370399999999997E-2</v>
      </c>
      <c r="AW219" s="32">
        <v>4.2949899999999999E-2</v>
      </c>
      <c r="AX219" s="19">
        <v>0</v>
      </c>
      <c r="AY219" s="19">
        <v>0</v>
      </c>
      <c r="AZ219" s="19">
        <v>1</v>
      </c>
      <c r="BA219" s="19">
        <v>1</v>
      </c>
      <c r="BB219" s="19">
        <v>1</v>
      </c>
      <c r="BC219" s="19">
        <v>0</v>
      </c>
      <c r="BD219" s="19">
        <v>0</v>
      </c>
      <c r="BE219" s="19">
        <v>0</v>
      </c>
      <c r="BF219" s="19">
        <v>0</v>
      </c>
      <c r="BG219" s="19">
        <v>0</v>
      </c>
      <c r="BH219" s="19">
        <v>0</v>
      </c>
      <c r="BI219" s="246">
        <v>1.8586800000000001E-2</v>
      </c>
      <c r="BJ219" s="177">
        <v>2.3167299999999998E-2</v>
      </c>
      <c r="BK219" s="177">
        <v>2.3899799999999999E-2</v>
      </c>
      <c r="BL219" s="177">
        <v>2.5421099999999999E-2</v>
      </c>
      <c r="BM219" s="177">
        <v>2.6759000000000002E-2</v>
      </c>
      <c r="BN219" s="177">
        <v>3.69834E-2</v>
      </c>
      <c r="BO219" s="177">
        <v>5.6996199999999997E-2</v>
      </c>
      <c r="BP219" s="177">
        <v>5.7818799999999997E-2</v>
      </c>
      <c r="BQ219" s="177">
        <v>5.7916099999999998E-2</v>
      </c>
      <c r="BR219" s="177">
        <v>5.3403600000000002E-2</v>
      </c>
      <c r="BS219" s="238">
        <v>4.4147100000000002E-2</v>
      </c>
      <c r="BT219" s="177">
        <v>0</v>
      </c>
      <c r="BU219" s="177">
        <v>0</v>
      </c>
      <c r="BV219" s="177">
        <v>1</v>
      </c>
      <c r="BW219" s="177">
        <v>1</v>
      </c>
      <c r="BX219" s="177">
        <v>1</v>
      </c>
      <c r="BY219" s="177">
        <v>1</v>
      </c>
      <c r="BZ219" s="177">
        <v>1</v>
      </c>
      <c r="CA219" s="177">
        <v>1</v>
      </c>
      <c r="CB219" s="177">
        <v>1</v>
      </c>
      <c r="CC219" s="177">
        <v>1</v>
      </c>
      <c r="CD219" s="241">
        <v>0</v>
      </c>
    </row>
    <row r="220" spans="1:82" x14ac:dyDescent="0.2">
      <c r="A220" s="39" t="s">
        <v>249</v>
      </c>
      <c r="B220" s="39" t="s">
        <v>4584</v>
      </c>
      <c r="C220" s="233"/>
      <c r="D220" s="233">
        <v>2015</v>
      </c>
      <c r="E220" s="39" t="s">
        <v>248</v>
      </c>
      <c r="F220" s="38"/>
      <c r="P220" s="32"/>
      <c r="Q220" s="38"/>
      <c r="AA220" s="32"/>
      <c r="AB220" s="38"/>
      <c r="AL220" s="32"/>
      <c r="AM220" s="38"/>
      <c r="AW220" s="32"/>
      <c r="BI220" s="246"/>
      <c r="BJ220" s="177"/>
      <c r="BK220" s="177"/>
      <c r="BL220" s="177"/>
      <c r="BM220" s="177"/>
      <c r="BN220" s="177"/>
      <c r="BO220" s="177"/>
      <c r="BP220" s="177"/>
      <c r="BQ220" s="177"/>
      <c r="BR220" s="177"/>
      <c r="BS220" s="238"/>
      <c r="BT220" s="177"/>
      <c r="BU220" s="177"/>
      <c r="BV220" s="177"/>
      <c r="BW220" s="177"/>
      <c r="BX220" s="177"/>
      <c r="BY220" s="177"/>
      <c r="BZ220" s="177"/>
      <c r="CA220" s="177"/>
      <c r="CB220" s="177"/>
      <c r="CC220" s="177"/>
      <c r="CD220" s="241"/>
    </row>
    <row r="221" spans="1:82" x14ac:dyDescent="0.2">
      <c r="A221" s="41" t="s">
        <v>273</v>
      </c>
      <c r="B221" s="41" t="s">
        <v>274</v>
      </c>
      <c r="C221" s="236"/>
      <c r="D221" s="236"/>
      <c r="E221" s="41" t="s">
        <v>248</v>
      </c>
      <c r="F221" s="38"/>
      <c r="P221" s="32"/>
      <c r="Q221" s="38"/>
      <c r="AA221" s="32"/>
      <c r="AB221" s="38"/>
      <c r="AL221" s="32"/>
      <c r="AM221" s="38"/>
      <c r="AW221" s="32"/>
      <c r="BI221" s="246"/>
      <c r="BJ221" s="177"/>
      <c r="BK221" s="177"/>
      <c r="BL221" s="177"/>
      <c r="BM221" s="177"/>
      <c r="BN221" s="177"/>
      <c r="BO221" s="177"/>
      <c r="BP221" s="177"/>
      <c r="BQ221" s="177"/>
      <c r="BR221" s="177"/>
      <c r="BS221" s="238"/>
      <c r="BT221" s="177"/>
      <c r="BU221" s="177"/>
      <c r="BV221" s="177"/>
      <c r="BW221" s="177"/>
      <c r="BX221" s="177"/>
      <c r="BY221" s="177"/>
      <c r="BZ221" s="177"/>
      <c r="CA221" s="177"/>
      <c r="CB221" s="177"/>
      <c r="CC221" s="177"/>
      <c r="CD221" s="241"/>
    </row>
    <row r="222" spans="1:82" x14ac:dyDescent="0.2">
      <c r="A222" s="41" t="s">
        <v>275</v>
      </c>
      <c r="B222" s="41" t="s">
        <v>276</v>
      </c>
      <c r="C222" s="237">
        <v>2013</v>
      </c>
      <c r="D222" s="236">
        <v>2015</v>
      </c>
      <c r="E222" s="41" t="s">
        <v>248</v>
      </c>
      <c r="F222" s="38"/>
      <c r="P222" s="32"/>
      <c r="Q222" s="38"/>
      <c r="AA222" s="32"/>
      <c r="AB222" s="38"/>
      <c r="AL222" s="32"/>
      <c r="AM222" s="38"/>
      <c r="AW222" s="32"/>
      <c r="BI222" s="246"/>
      <c r="BJ222" s="177"/>
      <c r="BK222" s="177"/>
      <c r="BL222" s="177"/>
      <c r="BM222" s="177"/>
      <c r="BN222" s="177"/>
      <c r="BO222" s="177"/>
      <c r="BP222" s="177"/>
      <c r="BQ222" s="177"/>
      <c r="BR222" s="177"/>
      <c r="BS222" s="238"/>
      <c r="BT222" s="177"/>
      <c r="BU222" s="177"/>
      <c r="BV222" s="177"/>
      <c r="BW222" s="177"/>
      <c r="BX222" s="177"/>
      <c r="BY222" s="177"/>
      <c r="BZ222" s="177"/>
      <c r="CA222" s="177"/>
      <c r="CB222" s="177"/>
      <c r="CC222" s="177"/>
      <c r="CD222" s="241"/>
    </row>
    <row r="223" spans="1:82" x14ac:dyDescent="0.2">
      <c r="A223" s="40" t="s">
        <v>409</v>
      </c>
      <c r="B223" s="40" t="s">
        <v>4585</v>
      </c>
      <c r="C223" s="234"/>
      <c r="D223" s="235">
        <v>2015</v>
      </c>
      <c r="E223" s="40" t="s">
        <v>248</v>
      </c>
      <c r="F223" s="38">
        <v>0</v>
      </c>
      <c r="G223" s="19">
        <v>1</v>
      </c>
      <c r="H223" s="19">
        <v>1</v>
      </c>
      <c r="I223" s="19">
        <v>1</v>
      </c>
      <c r="J223" s="19">
        <v>1</v>
      </c>
      <c r="P223" s="32"/>
      <c r="Q223" s="38">
        <v>1</v>
      </c>
      <c r="R223" s="19">
        <v>1</v>
      </c>
      <c r="S223" s="19">
        <v>1</v>
      </c>
      <c r="T223" s="19">
        <v>1</v>
      </c>
      <c r="U223" s="19">
        <v>1</v>
      </c>
      <c r="AA223" s="32"/>
      <c r="AB223" s="38">
        <v>1</v>
      </c>
      <c r="AC223" s="19">
        <v>1</v>
      </c>
      <c r="AD223" s="19">
        <v>1</v>
      </c>
      <c r="AE223" s="19">
        <v>1</v>
      </c>
      <c r="AF223" s="19">
        <v>1</v>
      </c>
      <c r="AL223" s="32"/>
      <c r="AM223" s="38">
        <v>3.2691100000000001E-2</v>
      </c>
      <c r="AN223" s="19">
        <v>3.6843500000000001E-2</v>
      </c>
      <c r="AO223" s="19">
        <v>3.5831399999999999E-2</v>
      </c>
      <c r="AP223" s="19">
        <v>8.9893899999999999E-2</v>
      </c>
      <c r="AQ223" s="19">
        <v>4.4408599999999999E-2</v>
      </c>
      <c r="AW223" s="32"/>
      <c r="AX223" s="19">
        <v>0</v>
      </c>
      <c r="AY223" s="19">
        <v>0</v>
      </c>
      <c r="AZ223" s="19">
        <v>0</v>
      </c>
      <c r="BA223" s="19">
        <v>0</v>
      </c>
      <c r="BB223" s="19">
        <v>0</v>
      </c>
      <c r="BI223" s="246"/>
      <c r="BJ223" s="177"/>
      <c r="BK223" s="177"/>
      <c r="BL223" s="177"/>
      <c r="BM223" s="177"/>
      <c r="BN223" s="177"/>
      <c r="BO223" s="177"/>
      <c r="BP223" s="177"/>
      <c r="BQ223" s="177"/>
      <c r="BR223" s="177"/>
      <c r="BS223" s="238"/>
      <c r="BT223" s="177"/>
      <c r="BU223" s="177"/>
      <c r="BV223" s="177"/>
      <c r="BW223" s="177"/>
      <c r="BX223" s="177"/>
      <c r="BY223" s="177"/>
      <c r="BZ223" s="177"/>
      <c r="CA223" s="177"/>
      <c r="CB223" s="177"/>
      <c r="CC223" s="177"/>
      <c r="CD223" s="241"/>
    </row>
    <row r="224" spans="1:82" x14ac:dyDescent="0.2">
      <c r="A224" s="39" t="s">
        <v>411</v>
      </c>
      <c r="B224" s="39" t="s">
        <v>4013</v>
      </c>
      <c r="C224" s="232">
        <v>2013</v>
      </c>
      <c r="D224" s="233"/>
      <c r="E224" s="39" t="s">
        <v>248</v>
      </c>
      <c r="F224" s="38"/>
      <c r="P224" s="32"/>
      <c r="Q224" s="38"/>
      <c r="AA224" s="32"/>
      <c r="AB224" s="38"/>
      <c r="AL224" s="32"/>
      <c r="AM224" s="38"/>
      <c r="AW224" s="32"/>
      <c r="BI224" s="246"/>
      <c r="BJ224" s="177"/>
      <c r="BK224" s="177"/>
      <c r="BL224" s="177"/>
      <c r="BM224" s="177"/>
      <c r="BN224" s="177"/>
      <c r="BO224" s="177"/>
      <c r="BP224" s="177"/>
      <c r="BQ224" s="177"/>
      <c r="BR224" s="177"/>
      <c r="BS224" s="238"/>
      <c r="BT224" s="177"/>
      <c r="BU224" s="177"/>
      <c r="BV224" s="177"/>
      <c r="BW224" s="177"/>
      <c r="BX224" s="177"/>
      <c r="BY224" s="177"/>
      <c r="BZ224" s="177"/>
      <c r="CA224" s="177"/>
      <c r="CB224" s="177"/>
      <c r="CC224" s="177"/>
      <c r="CD224" s="241"/>
    </row>
    <row r="225" spans="1:82" x14ac:dyDescent="0.2">
      <c r="A225" s="39" t="s">
        <v>413</v>
      </c>
      <c r="B225" s="39" t="s">
        <v>4014</v>
      </c>
      <c r="C225" s="232">
        <v>2010</v>
      </c>
      <c r="D225" s="233"/>
      <c r="E225" s="39" t="s">
        <v>248</v>
      </c>
      <c r="F225" s="38"/>
      <c r="P225" s="32"/>
      <c r="Q225" s="38"/>
      <c r="AA225" s="32"/>
      <c r="AB225" s="38"/>
      <c r="AL225" s="32"/>
      <c r="AM225" s="239"/>
      <c r="AN225" s="195"/>
      <c r="AO225" s="195"/>
      <c r="AP225" s="195"/>
      <c r="AQ225" s="195"/>
      <c r="AR225" s="195"/>
      <c r="AS225" s="195"/>
      <c r="AT225" s="195"/>
      <c r="AU225" s="195"/>
      <c r="AV225" s="195"/>
      <c r="AW225" s="238"/>
      <c r="AX225" s="195"/>
      <c r="AY225" s="195"/>
      <c r="AZ225" s="195"/>
      <c r="BA225" s="195"/>
      <c r="BB225" s="195"/>
      <c r="BC225" s="195"/>
      <c r="BD225" s="195"/>
      <c r="BE225" s="195"/>
      <c r="BF225" s="195"/>
      <c r="BG225" s="195"/>
      <c r="BH225" s="195"/>
      <c r="BI225" s="246"/>
      <c r="BJ225" s="177"/>
      <c r="BK225" s="177"/>
      <c r="BL225" s="177"/>
      <c r="BM225" s="177"/>
      <c r="BN225" s="177"/>
      <c r="BO225" s="177"/>
      <c r="BP225" s="177"/>
      <c r="BQ225" s="177"/>
      <c r="BR225" s="177"/>
      <c r="BS225" s="238"/>
      <c r="BT225" s="177"/>
      <c r="BU225" s="177"/>
      <c r="BV225" s="177"/>
      <c r="BW225" s="177"/>
      <c r="BX225" s="177"/>
      <c r="BY225" s="177"/>
      <c r="BZ225" s="177"/>
      <c r="CA225" s="177"/>
      <c r="CB225" s="177"/>
      <c r="CC225" s="177"/>
      <c r="CD225" s="241"/>
    </row>
    <row r="226" spans="1:82" x14ac:dyDescent="0.2">
      <c r="A226" s="40" t="s">
        <v>455</v>
      </c>
      <c r="B226" s="40" t="s">
        <v>456</v>
      </c>
      <c r="C226" s="234">
        <v>2011</v>
      </c>
      <c r="D226" s="235"/>
      <c r="E226" s="40" t="s">
        <v>248</v>
      </c>
      <c r="F226" s="38"/>
      <c r="H226" s="19">
        <v>0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32">
        <v>0</v>
      </c>
      <c r="Q226" s="38"/>
      <c r="S226" s="19">
        <v>1</v>
      </c>
      <c r="T226" s="19">
        <v>1</v>
      </c>
      <c r="U226" s="19">
        <v>1</v>
      </c>
      <c r="V226" s="19">
        <v>1</v>
      </c>
      <c r="W226" s="19">
        <v>1</v>
      </c>
      <c r="X226" s="19">
        <v>1</v>
      </c>
      <c r="Y226" s="19">
        <v>1</v>
      </c>
      <c r="Z226" s="19">
        <v>1</v>
      </c>
      <c r="AA226" s="32">
        <v>1</v>
      </c>
      <c r="AB226" s="38"/>
      <c r="AD226" s="19">
        <v>1</v>
      </c>
      <c r="AE226" s="19">
        <v>1</v>
      </c>
      <c r="AF226" s="19">
        <v>1</v>
      </c>
      <c r="AG226" s="19">
        <v>1</v>
      </c>
      <c r="AH226" s="19">
        <v>1</v>
      </c>
      <c r="AI226" s="19">
        <v>1</v>
      </c>
      <c r="AJ226" s="19">
        <v>1</v>
      </c>
      <c r="AK226" s="19">
        <v>1</v>
      </c>
      <c r="AL226" s="32">
        <v>1</v>
      </c>
      <c r="AM226" s="239"/>
      <c r="AN226" s="195"/>
      <c r="AO226" s="195"/>
      <c r="AP226" s="195">
        <v>2.9921400000000001E-2</v>
      </c>
      <c r="AQ226" s="195">
        <v>2.9601200000000001E-2</v>
      </c>
      <c r="AR226" s="195">
        <v>2.6720299999999999E-2</v>
      </c>
      <c r="AS226" s="195">
        <v>2.29193E-2</v>
      </c>
      <c r="AT226" s="195"/>
      <c r="AU226" s="195">
        <v>6.7718399999999998E-2</v>
      </c>
      <c r="AV226" s="195">
        <v>6.6588800000000004E-2</v>
      </c>
      <c r="AW226" s="238">
        <v>6.5304100000000004E-2</v>
      </c>
      <c r="AX226" s="195"/>
      <c r="AY226" s="195"/>
      <c r="AZ226" s="195"/>
      <c r="BA226" s="195">
        <v>0</v>
      </c>
      <c r="BB226" s="195">
        <v>0</v>
      </c>
      <c r="BC226" s="195">
        <v>0</v>
      </c>
      <c r="BD226" s="195">
        <v>0</v>
      </c>
      <c r="BE226" s="195"/>
      <c r="BF226" s="195">
        <v>0</v>
      </c>
      <c r="BG226" s="195">
        <v>0</v>
      </c>
      <c r="BH226" s="195">
        <v>0</v>
      </c>
      <c r="BI226" s="246"/>
      <c r="BJ226" s="177"/>
      <c r="BK226" s="177"/>
      <c r="BL226" s="177"/>
      <c r="BM226" s="177"/>
      <c r="BN226" s="177"/>
      <c r="BO226" s="177"/>
      <c r="BP226" s="177"/>
      <c r="BQ226" s="177"/>
      <c r="BR226" s="177"/>
      <c r="BS226" s="238"/>
      <c r="BT226" s="177"/>
      <c r="BU226" s="177"/>
      <c r="BV226" s="177"/>
      <c r="BW226" s="177"/>
      <c r="BX226" s="177"/>
      <c r="BY226" s="177"/>
      <c r="BZ226" s="177"/>
      <c r="CA226" s="177"/>
      <c r="CB226" s="177"/>
      <c r="CC226" s="177"/>
      <c r="CD226" s="241"/>
    </row>
    <row r="227" spans="1:82" x14ac:dyDescent="0.2">
      <c r="A227" s="40" t="s">
        <v>457</v>
      </c>
      <c r="B227" s="40" t="s">
        <v>3832</v>
      </c>
      <c r="C227" s="234">
        <v>2010</v>
      </c>
      <c r="D227" s="235"/>
      <c r="E227" s="40" t="s">
        <v>248</v>
      </c>
      <c r="F227" s="38">
        <v>0</v>
      </c>
      <c r="G227" s="19">
        <v>0</v>
      </c>
      <c r="H227" s="19">
        <v>0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32">
        <v>0</v>
      </c>
      <c r="Q227" s="38">
        <v>1</v>
      </c>
      <c r="R227" s="19">
        <v>1</v>
      </c>
      <c r="S227" s="19">
        <v>1</v>
      </c>
      <c r="T227" s="19">
        <v>1</v>
      </c>
      <c r="U227" s="19">
        <v>1</v>
      </c>
      <c r="V227" s="19">
        <v>1</v>
      </c>
      <c r="W227" s="19">
        <v>1</v>
      </c>
      <c r="X227" s="19">
        <v>1</v>
      </c>
      <c r="Y227" s="19">
        <v>1</v>
      </c>
      <c r="Z227" s="19">
        <v>1</v>
      </c>
      <c r="AA227" s="32">
        <v>1</v>
      </c>
      <c r="AB227" s="38">
        <v>1</v>
      </c>
      <c r="AC227" s="19">
        <v>1</v>
      </c>
      <c r="AD227" s="19">
        <v>1</v>
      </c>
      <c r="AE227" s="19">
        <v>1</v>
      </c>
      <c r="AF227" s="19">
        <v>1</v>
      </c>
      <c r="AG227" s="19">
        <v>1</v>
      </c>
      <c r="AH227" s="19">
        <v>1</v>
      </c>
      <c r="AI227" s="19">
        <v>1</v>
      </c>
      <c r="AJ227" s="19">
        <v>1</v>
      </c>
      <c r="AK227" s="19">
        <v>1</v>
      </c>
      <c r="AL227" s="32">
        <v>1</v>
      </c>
      <c r="AM227" s="239"/>
      <c r="AN227" s="195">
        <v>6.1821500000000001E-2</v>
      </c>
      <c r="AO227" s="195">
        <v>7.1819900000000006E-2</v>
      </c>
      <c r="AP227" s="195">
        <v>6.21279E-2</v>
      </c>
      <c r="AQ227" s="195">
        <v>6.0428099999999998E-2</v>
      </c>
      <c r="AR227" s="195">
        <v>3.4755400000000003E-5</v>
      </c>
      <c r="AS227" s="195">
        <v>3.3707899999999999E-2</v>
      </c>
      <c r="AT227" s="195">
        <v>3.1641700000000002E-2</v>
      </c>
      <c r="AU227" s="195">
        <v>3.07528E-2</v>
      </c>
      <c r="AV227" s="195">
        <v>4.8414800000000001E-2</v>
      </c>
      <c r="AW227" s="238">
        <v>2.9487900000000001E-2</v>
      </c>
      <c r="AX227" s="195"/>
      <c r="AY227" s="195">
        <v>0</v>
      </c>
      <c r="AZ227" s="195">
        <v>0</v>
      </c>
      <c r="BA227" s="195">
        <v>0</v>
      </c>
      <c r="BB227" s="195">
        <v>0</v>
      </c>
      <c r="BC227" s="195">
        <v>0</v>
      </c>
      <c r="BD227" s="195">
        <v>0</v>
      </c>
      <c r="BE227" s="195">
        <v>0</v>
      </c>
      <c r="BF227" s="195">
        <v>1</v>
      </c>
      <c r="BG227" s="195">
        <v>0</v>
      </c>
      <c r="BH227" s="195">
        <v>0</v>
      </c>
      <c r="BI227" s="246"/>
      <c r="BJ227" s="177"/>
      <c r="BK227" s="177"/>
      <c r="BL227" s="177"/>
      <c r="BM227" s="177"/>
      <c r="BN227" s="177"/>
      <c r="BO227" s="177"/>
      <c r="BP227" s="177"/>
      <c r="BQ227" s="177"/>
      <c r="BR227" s="177"/>
      <c r="BS227" s="238"/>
      <c r="BT227" s="177"/>
      <c r="BU227" s="177"/>
      <c r="BV227" s="177"/>
      <c r="BW227" s="177"/>
      <c r="BX227" s="177"/>
      <c r="BY227" s="177"/>
      <c r="BZ227" s="177"/>
      <c r="CA227" s="177"/>
      <c r="CB227" s="177"/>
      <c r="CC227" s="177"/>
      <c r="CD227" s="241"/>
    </row>
    <row r="228" spans="1:82" x14ac:dyDescent="0.2">
      <c r="A228" s="40" t="s">
        <v>459</v>
      </c>
      <c r="B228" s="40" t="s">
        <v>4015</v>
      </c>
      <c r="C228" s="234">
        <v>2016</v>
      </c>
      <c r="D228" s="235">
        <v>2018</v>
      </c>
      <c r="E228" s="40" t="s">
        <v>248</v>
      </c>
      <c r="F228" s="38"/>
      <c r="N228" s="19">
        <v>0</v>
      </c>
      <c r="O228" s="19">
        <v>0</v>
      </c>
      <c r="P228" s="32">
        <v>0</v>
      </c>
      <c r="Q228" s="38"/>
      <c r="Y228" s="19">
        <v>1</v>
      </c>
      <c r="Z228" s="19">
        <v>1</v>
      </c>
      <c r="AA228" s="32">
        <v>1</v>
      </c>
      <c r="AB228" s="38"/>
      <c r="AJ228" s="19">
        <v>1</v>
      </c>
      <c r="AK228" s="19">
        <v>1</v>
      </c>
      <c r="AL228" s="32">
        <v>1</v>
      </c>
      <c r="AM228" s="239"/>
      <c r="AN228" s="195"/>
      <c r="AO228" s="195"/>
      <c r="AP228" s="195"/>
      <c r="AQ228" s="195"/>
      <c r="AR228" s="195"/>
      <c r="AS228" s="195"/>
      <c r="AT228" s="195"/>
      <c r="AU228" s="195"/>
      <c r="AV228" s="195"/>
      <c r="AW228" s="238"/>
      <c r="AX228" s="195"/>
      <c r="AY228" s="195"/>
      <c r="AZ228" s="195"/>
      <c r="BA228" s="195"/>
      <c r="BB228" s="195"/>
      <c r="BC228" s="195"/>
      <c r="BD228" s="195"/>
      <c r="BE228" s="195"/>
      <c r="BF228" s="195"/>
      <c r="BG228" s="195"/>
      <c r="BH228" s="195"/>
      <c r="BI228" s="246"/>
      <c r="BJ228" s="177"/>
      <c r="BK228" s="177"/>
      <c r="BL228" s="177"/>
      <c r="BM228" s="177"/>
      <c r="BN228" s="177"/>
      <c r="BO228" s="177"/>
      <c r="BP228" s="177"/>
      <c r="BQ228" s="177"/>
      <c r="BR228" s="177"/>
      <c r="BS228" s="238"/>
      <c r="BT228" s="177"/>
      <c r="BU228" s="177"/>
      <c r="BV228" s="177"/>
      <c r="BW228" s="177"/>
      <c r="BX228" s="177"/>
      <c r="BY228" s="177"/>
      <c r="BZ228" s="177"/>
      <c r="CA228" s="177"/>
      <c r="CB228" s="177"/>
      <c r="CC228" s="177"/>
      <c r="CD228" s="241"/>
    </row>
    <row r="229" spans="1:82" x14ac:dyDescent="0.2">
      <c r="A229" s="40" t="s">
        <v>471</v>
      </c>
      <c r="B229" s="40" t="s">
        <v>4016</v>
      </c>
      <c r="C229" s="234">
        <v>2016</v>
      </c>
      <c r="D229" s="235"/>
      <c r="E229" s="40" t="s">
        <v>248</v>
      </c>
      <c r="F229" s="38"/>
      <c r="M229" s="19">
        <v>0</v>
      </c>
      <c r="P229" s="32">
        <v>0</v>
      </c>
      <c r="Q229" s="38"/>
      <c r="X229" s="19">
        <v>1</v>
      </c>
      <c r="AA229" s="32">
        <v>1</v>
      </c>
      <c r="AB229" s="38"/>
      <c r="AI229" s="19">
        <v>1</v>
      </c>
      <c r="AL229" s="32">
        <v>1</v>
      </c>
      <c r="AM229" s="239"/>
      <c r="AN229" s="195"/>
      <c r="AO229" s="195"/>
      <c r="AP229" s="195"/>
      <c r="AQ229" s="195"/>
      <c r="AR229" s="195"/>
      <c r="AS229" s="195"/>
      <c r="AT229" s="195">
        <v>2.2890199999999999E-2</v>
      </c>
      <c r="AU229" s="195"/>
      <c r="AV229" s="195"/>
      <c r="AW229" s="238">
        <v>3.14691E-2</v>
      </c>
      <c r="AX229" s="195"/>
      <c r="AY229" s="195"/>
      <c r="AZ229" s="195"/>
      <c r="BA229" s="195"/>
      <c r="BB229" s="195"/>
      <c r="BC229" s="195"/>
      <c r="BD229" s="195"/>
      <c r="BE229" s="195">
        <v>0</v>
      </c>
      <c r="BF229" s="195"/>
      <c r="BG229" s="195"/>
      <c r="BH229" s="195">
        <v>4</v>
      </c>
      <c r="BI229" s="246"/>
      <c r="BJ229" s="177"/>
      <c r="BK229" s="177"/>
      <c r="BL229" s="177"/>
      <c r="BM229" s="177"/>
      <c r="BN229" s="177"/>
      <c r="BO229" s="177"/>
      <c r="BP229" s="177"/>
      <c r="BQ229" s="177"/>
      <c r="BR229" s="177"/>
      <c r="BS229" s="238"/>
      <c r="BT229" s="177"/>
      <c r="BU229" s="177"/>
      <c r="BV229" s="177"/>
      <c r="BW229" s="177"/>
      <c r="BX229" s="177"/>
      <c r="BY229" s="177"/>
      <c r="BZ229" s="177"/>
      <c r="CA229" s="177"/>
      <c r="CB229" s="177"/>
      <c r="CC229" s="177"/>
      <c r="CD229" s="241"/>
    </row>
    <row r="230" spans="1:82" x14ac:dyDescent="0.2">
      <c r="A230" s="40" t="s">
        <v>473</v>
      </c>
      <c r="B230" s="40" t="s">
        <v>474</v>
      </c>
      <c r="C230" s="234">
        <v>2017</v>
      </c>
      <c r="D230" s="235"/>
      <c r="E230" s="40" t="s">
        <v>248</v>
      </c>
      <c r="F230" s="38"/>
      <c r="M230" s="19">
        <v>0</v>
      </c>
      <c r="N230" s="19">
        <v>0</v>
      </c>
      <c r="P230" s="32"/>
      <c r="Q230" s="38"/>
      <c r="X230" s="19">
        <v>1</v>
      </c>
      <c r="Y230" s="19">
        <v>1</v>
      </c>
      <c r="AA230" s="32"/>
      <c r="AB230" s="38"/>
      <c r="AI230" s="19">
        <v>1</v>
      </c>
      <c r="AJ230" s="19">
        <v>1</v>
      </c>
      <c r="AL230" s="32"/>
      <c r="AM230" s="239"/>
      <c r="AN230" s="195"/>
      <c r="AO230" s="195"/>
      <c r="AP230" s="195"/>
      <c r="AQ230" s="195"/>
      <c r="AR230" s="195"/>
      <c r="AS230" s="195"/>
      <c r="AT230" s="195">
        <v>3.2213199999999997E-2</v>
      </c>
      <c r="AU230" s="195">
        <v>3.2337900000000003E-2</v>
      </c>
      <c r="AV230" s="195"/>
      <c r="AW230" s="238"/>
      <c r="AX230" s="195"/>
      <c r="AY230" s="195"/>
      <c r="AZ230" s="195"/>
      <c r="BA230" s="195"/>
      <c r="BB230" s="195"/>
      <c r="BC230" s="195"/>
      <c r="BD230" s="195"/>
      <c r="BE230" s="195">
        <v>1</v>
      </c>
      <c r="BF230" s="195">
        <v>1</v>
      </c>
      <c r="BG230" s="195"/>
      <c r="BH230" s="195"/>
      <c r="BI230" s="246"/>
      <c r="BJ230" s="177"/>
      <c r="BK230" s="177"/>
      <c r="BL230" s="177"/>
      <c r="BM230" s="177"/>
      <c r="BN230" s="177"/>
      <c r="BO230" s="177"/>
      <c r="BP230" s="177"/>
      <c r="BQ230" s="177"/>
      <c r="BR230" s="177"/>
      <c r="BS230" s="238"/>
      <c r="BT230" s="177"/>
      <c r="BU230" s="177"/>
      <c r="BV230" s="177"/>
      <c r="BW230" s="177"/>
      <c r="BX230" s="177"/>
      <c r="BY230" s="177"/>
      <c r="BZ230" s="177"/>
      <c r="CA230" s="177"/>
      <c r="CB230" s="177"/>
      <c r="CC230" s="177"/>
      <c r="CD230" s="241"/>
    </row>
    <row r="231" spans="1:82" x14ac:dyDescent="0.2">
      <c r="A231" s="40" t="s">
        <v>497</v>
      </c>
      <c r="B231" s="40" t="s">
        <v>498</v>
      </c>
      <c r="C231" s="234">
        <v>2017</v>
      </c>
      <c r="D231" s="235"/>
      <c r="E231" s="40" t="s">
        <v>248</v>
      </c>
      <c r="F231" s="38"/>
      <c r="M231" s="19">
        <v>0</v>
      </c>
      <c r="N231" s="19">
        <v>0</v>
      </c>
      <c r="O231" s="19">
        <v>0</v>
      </c>
      <c r="P231" s="32">
        <v>0</v>
      </c>
      <c r="Q231" s="38"/>
      <c r="X231" s="19">
        <v>1</v>
      </c>
      <c r="Y231" s="19">
        <v>1</v>
      </c>
      <c r="Z231" s="19">
        <v>1</v>
      </c>
      <c r="AA231" s="32">
        <v>1</v>
      </c>
      <c r="AB231" s="38"/>
      <c r="AI231" s="19">
        <v>1</v>
      </c>
      <c r="AJ231" s="19">
        <v>1</v>
      </c>
      <c r="AK231" s="19">
        <v>1</v>
      </c>
      <c r="AL231" s="32">
        <v>1</v>
      </c>
      <c r="AM231" s="239"/>
      <c r="AN231" s="195"/>
      <c r="AO231" s="195"/>
      <c r="AP231" s="195"/>
      <c r="AQ231" s="195"/>
      <c r="AR231" s="195"/>
      <c r="AS231" s="195"/>
      <c r="AT231" s="195">
        <v>2.4923299999999999E-2</v>
      </c>
      <c r="AU231" s="195">
        <v>2.4256699999999999E-2</v>
      </c>
      <c r="AV231" s="195">
        <v>2.71092E-2</v>
      </c>
      <c r="AW231" s="238">
        <v>2.5939299999999998E-2</v>
      </c>
      <c r="AX231" s="195"/>
      <c r="AY231" s="195"/>
      <c r="AZ231" s="195"/>
      <c r="BA231" s="195"/>
      <c r="BB231" s="195"/>
      <c r="BC231" s="195"/>
      <c r="BD231" s="195"/>
      <c r="BE231" s="195">
        <v>0</v>
      </c>
      <c r="BF231" s="195">
        <v>1</v>
      </c>
      <c r="BG231" s="195">
        <v>1</v>
      </c>
      <c r="BH231" s="195">
        <v>1</v>
      </c>
      <c r="BI231" s="246"/>
      <c r="BJ231" s="177"/>
      <c r="BK231" s="177"/>
      <c r="BL231" s="177"/>
      <c r="BM231" s="177"/>
      <c r="BN231" s="177"/>
      <c r="BO231" s="177"/>
      <c r="BP231" s="177"/>
      <c r="BQ231" s="177"/>
      <c r="BR231" s="177"/>
      <c r="BS231" s="238"/>
      <c r="BT231" s="177"/>
      <c r="BU231" s="177"/>
      <c r="BV231" s="177"/>
      <c r="BW231" s="177"/>
      <c r="BX231" s="177"/>
      <c r="BY231" s="177"/>
      <c r="BZ231" s="177"/>
      <c r="CA231" s="177"/>
      <c r="CB231" s="177"/>
      <c r="CC231" s="177"/>
      <c r="CD231" s="241"/>
    </row>
    <row r="232" spans="1:82" x14ac:dyDescent="0.2">
      <c r="A232" s="40" t="s">
        <v>499</v>
      </c>
      <c r="B232" s="40" t="s">
        <v>4017</v>
      </c>
      <c r="C232" s="234">
        <v>2017</v>
      </c>
      <c r="D232" s="235">
        <v>2020</v>
      </c>
      <c r="E232" s="40" t="s">
        <v>248</v>
      </c>
      <c r="F232" s="38"/>
      <c r="M232" s="19">
        <v>0</v>
      </c>
      <c r="N232" s="19">
        <v>0</v>
      </c>
      <c r="O232" s="19">
        <v>0</v>
      </c>
      <c r="P232" s="32">
        <v>0</v>
      </c>
      <c r="Q232" s="38"/>
      <c r="X232" s="19">
        <v>1</v>
      </c>
      <c r="Y232" s="19">
        <v>1</v>
      </c>
      <c r="Z232" s="19">
        <v>1</v>
      </c>
      <c r="AA232" s="32">
        <v>1</v>
      </c>
      <c r="AB232" s="38"/>
      <c r="AI232" s="19">
        <v>1</v>
      </c>
      <c r="AJ232" s="19">
        <v>1</v>
      </c>
      <c r="AK232" s="19">
        <v>1</v>
      </c>
      <c r="AL232" s="32">
        <v>1</v>
      </c>
      <c r="AM232" s="239"/>
      <c r="AN232" s="195"/>
      <c r="AO232" s="195"/>
      <c r="AP232" s="195"/>
      <c r="AQ232" s="195"/>
      <c r="AR232" s="195"/>
      <c r="AS232" s="195"/>
      <c r="AT232" s="195">
        <v>2.5250999999999999E-2</v>
      </c>
      <c r="AU232" s="195">
        <v>4.2381000000000002E-2</v>
      </c>
      <c r="AV232" s="195"/>
      <c r="AW232" s="238"/>
      <c r="AX232" s="195"/>
      <c r="AY232" s="195"/>
      <c r="AZ232" s="195"/>
      <c r="BA232" s="195"/>
      <c r="BB232" s="195"/>
      <c r="BC232" s="195"/>
      <c r="BD232" s="195"/>
      <c r="BE232" s="195">
        <v>0</v>
      </c>
      <c r="BF232" s="195">
        <v>0</v>
      </c>
      <c r="BG232" s="195"/>
      <c r="BH232" s="195"/>
      <c r="BI232" s="246"/>
      <c r="BJ232" s="177"/>
      <c r="BK232" s="177"/>
      <c r="BL232" s="177"/>
      <c r="BM232" s="177"/>
      <c r="BN232" s="177"/>
      <c r="BO232" s="177"/>
      <c r="BP232" s="177"/>
      <c r="BQ232" s="177"/>
      <c r="BR232" s="177"/>
      <c r="BS232" s="238"/>
      <c r="BT232" s="177"/>
      <c r="BU232" s="177"/>
      <c r="BV232" s="177"/>
      <c r="BW232" s="177"/>
      <c r="BX232" s="177"/>
      <c r="BY232" s="177"/>
      <c r="BZ232" s="177"/>
      <c r="CA232" s="177"/>
      <c r="CB232" s="177"/>
      <c r="CC232" s="177"/>
      <c r="CD232" s="241"/>
    </row>
    <row r="233" spans="1:82" x14ac:dyDescent="0.2">
      <c r="A233" s="39" t="s">
        <v>501</v>
      </c>
      <c r="B233" s="39" t="s">
        <v>4586</v>
      </c>
      <c r="C233" s="232">
        <v>2018</v>
      </c>
      <c r="D233" s="233"/>
      <c r="E233" s="39" t="s">
        <v>248</v>
      </c>
      <c r="F233" s="38"/>
      <c r="P233" s="32"/>
      <c r="Q233" s="38"/>
      <c r="AA233" s="32"/>
      <c r="AB233" s="38"/>
      <c r="AL233" s="32"/>
      <c r="AM233" s="239"/>
      <c r="AN233" s="195"/>
      <c r="AO233" s="195"/>
      <c r="AP233" s="195"/>
      <c r="AQ233" s="195"/>
      <c r="AR233" s="195"/>
      <c r="AS233" s="195"/>
      <c r="AT233" s="195"/>
      <c r="AU233" s="195"/>
      <c r="AV233" s="195"/>
      <c r="AW233" s="238"/>
      <c r="AX233" s="195"/>
      <c r="AY233" s="195"/>
      <c r="AZ233" s="195"/>
      <c r="BA233" s="195"/>
      <c r="BB233" s="195"/>
      <c r="BC233" s="195"/>
      <c r="BD233" s="195"/>
      <c r="BE233" s="195"/>
      <c r="BF233" s="195"/>
      <c r="BG233" s="195"/>
      <c r="BH233" s="195"/>
      <c r="BI233" s="246"/>
      <c r="BJ233" s="177"/>
      <c r="BK233" s="177"/>
      <c r="BL233" s="177"/>
      <c r="BM233" s="177"/>
      <c r="BN233" s="177"/>
      <c r="BO233" s="177"/>
      <c r="BP233" s="177"/>
      <c r="BQ233" s="177"/>
      <c r="BR233" s="177"/>
      <c r="BS233" s="238"/>
      <c r="BT233" s="177"/>
      <c r="BU233" s="177"/>
      <c r="BV233" s="177"/>
      <c r="BW233" s="177"/>
      <c r="BX233" s="177"/>
      <c r="BY233" s="177"/>
      <c r="BZ233" s="177"/>
      <c r="CA233" s="177"/>
      <c r="CB233" s="177"/>
      <c r="CC233" s="177"/>
      <c r="CD233" s="241"/>
    </row>
    <row r="234" spans="1:82" x14ac:dyDescent="0.2">
      <c r="A234" s="40" t="s">
        <v>518</v>
      </c>
      <c r="B234" s="40" t="s">
        <v>4018</v>
      </c>
      <c r="C234" s="234">
        <v>2018</v>
      </c>
      <c r="D234" s="235"/>
      <c r="E234" s="40" t="s">
        <v>248</v>
      </c>
      <c r="F234" s="38"/>
      <c r="N234" s="19">
        <v>0</v>
      </c>
      <c r="O234" s="19">
        <v>0</v>
      </c>
      <c r="P234" s="32">
        <v>0</v>
      </c>
      <c r="Q234" s="38"/>
      <c r="Y234" s="19">
        <v>1</v>
      </c>
      <c r="Z234" s="19">
        <v>1</v>
      </c>
      <c r="AA234" s="32">
        <v>1</v>
      </c>
      <c r="AB234" s="38"/>
      <c r="AJ234" s="19">
        <v>1</v>
      </c>
      <c r="AK234" s="19">
        <v>1</v>
      </c>
      <c r="AL234" s="32">
        <v>1</v>
      </c>
      <c r="AM234" s="239"/>
      <c r="AN234" s="195"/>
      <c r="AO234" s="195"/>
      <c r="AP234" s="195"/>
      <c r="AQ234" s="195"/>
      <c r="AR234" s="195"/>
      <c r="AS234" s="195"/>
      <c r="AT234" s="195"/>
      <c r="AU234" s="195"/>
      <c r="AV234" s="195"/>
      <c r="AW234" s="238"/>
      <c r="AX234" s="195"/>
      <c r="AY234" s="195"/>
      <c r="AZ234" s="195"/>
      <c r="BA234" s="195"/>
      <c r="BB234" s="195"/>
      <c r="BC234" s="195"/>
      <c r="BD234" s="195"/>
      <c r="BE234" s="195"/>
      <c r="BF234" s="195"/>
      <c r="BG234" s="195"/>
      <c r="BH234" s="195"/>
      <c r="BI234" s="246"/>
      <c r="BJ234" s="177"/>
      <c r="BK234" s="177"/>
      <c r="BL234" s="177"/>
      <c r="BM234" s="177"/>
      <c r="BN234" s="177"/>
      <c r="BO234" s="177"/>
      <c r="BP234" s="177"/>
      <c r="BQ234" s="177"/>
      <c r="BR234" s="177"/>
      <c r="BS234" s="238"/>
      <c r="BT234" s="177"/>
      <c r="BU234" s="177"/>
      <c r="BV234" s="177"/>
      <c r="BW234" s="177"/>
      <c r="BX234" s="177"/>
      <c r="BY234" s="177"/>
      <c r="BZ234" s="177"/>
      <c r="CA234" s="177"/>
      <c r="CB234" s="177"/>
      <c r="CC234" s="177"/>
      <c r="CD234" s="241"/>
    </row>
    <row r="235" spans="1:82" x14ac:dyDescent="0.2">
      <c r="A235" s="40" t="s">
        <v>538</v>
      </c>
      <c r="B235" s="40" t="s">
        <v>539</v>
      </c>
      <c r="C235" s="234">
        <v>2019</v>
      </c>
      <c r="D235" s="235"/>
      <c r="E235" s="40" t="s">
        <v>248</v>
      </c>
      <c r="F235" s="38"/>
      <c r="O235" s="19">
        <v>0</v>
      </c>
      <c r="P235" s="32">
        <v>0</v>
      </c>
      <c r="Q235" s="38"/>
      <c r="Z235" s="19">
        <v>1</v>
      </c>
      <c r="AA235" s="32">
        <v>1</v>
      </c>
      <c r="AB235" s="38"/>
      <c r="AK235" s="19">
        <v>1</v>
      </c>
      <c r="AL235" s="32">
        <v>1</v>
      </c>
      <c r="AM235" s="38"/>
      <c r="AV235" s="19">
        <v>2.8448299999999999E-2</v>
      </c>
      <c r="AW235" s="32">
        <v>2.7744000000000001E-2</v>
      </c>
      <c r="BG235" s="19">
        <v>0</v>
      </c>
      <c r="BH235" s="19">
        <v>1</v>
      </c>
      <c r="BI235" s="246"/>
      <c r="BJ235" s="177"/>
      <c r="BK235" s="177"/>
      <c r="BL235" s="177"/>
      <c r="BM235" s="177"/>
      <c r="BN235" s="177"/>
      <c r="BO235" s="177"/>
      <c r="BP235" s="177"/>
      <c r="BQ235" s="177"/>
      <c r="BR235" s="177"/>
      <c r="BS235" s="238"/>
      <c r="BT235" s="177"/>
      <c r="BU235" s="177"/>
      <c r="BV235" s="177"/>
      <c r="BW235" s="177"/>
      <c r="BX235" s="177"/>
      <c r="BY235" s="177"/>
      <c r="BZ235" s="177"/>
      <c r="CA235" s="177"/>
      <c r="CB235" s="177"/>
      <c r="CC235" s="177"/>
      <c r="CD235" s="241"/>
    </row>
    <row r="236" spans="1:82" x14ac:dyDescent="0.2">
      <c r="A236" s="39" t="s">
        <v>540</v>
      </c>
      <c r="B236" s="39" t="s">
        <v>4587</v>
      </c>
      <c r="C236" s="232">
        <v>2020</v>
      </c>
      <c r="D236" s="233"/>
      <c r="E236" s="39" t="s">
        <v>248</v>
      </c>
      <c r="F236" s="38"/>
      <c r="P236" s="32"/>
      <c r="Q236" s="38"/>
      <c r="AA236" s="32"/>
      <c r="AB236" s="38"/>
      <c r="AL236" s="32"/>
      <c r="AM236" s="38"/>
      <c r="AW236" s="32"/>
      <c r="BI236" s="246"/>
      <c r="BJ236" s="177"/>
      <c r="BK236" s="177"/>
      <c r="BL236" s="177"/>
      <c r="BM236" s="177"/>
      <c r="BN236" s="177"/>
      <c r="BO236" s="177"/>
      <c r="BP236" s="177"/>
      <c r="BQ236" s="177"/>
      <c r="BR236" s="177"/>
      <c r="BS236" s="238"/>
      <c r="BT236" s="177"/>
      <c r="BU236" s="177"/>
      <c r="BV236" s="177"/>
      <c r="BW236" s="177"/>
      <c r="BX236" s="177"/>
      <c r="BY236" s="177"/>
      <c r="BZ236" s="177"/>
      <c r="CA236" s="177"/>
      <c r="CB236" s="177"/>
      <c r="CC236" s="177"/>
      <c r="CD236" s="241"/>
    </row>
    <row r="237" spans="1:82" x14ac:dyDescent="0.2">
      <c r="A237" s="40" t="s">
        <v>558</v>
      </c>
      <c r="B237" s="40" t="s">
        <v>559</v>
      </c>
      <c r="C237" s="234">
        <v>2020</v>
      </c>
      <c r="D237" s="235"/>
      <c r="E237" s="40" t="s">
        <v>248</v>
      </c>
      <c r="F237" s="38"/>
      <c r="P237" s="32">
        <v>1</v>
      </c>
      <c r="Q237" s="38"/>
      <c r="AA237" s="32">
        <v>1</v>
      </c>
      <c r="AB237" s="38"/>
      <c r="AL237" s="32">
        <v>1</v>
      </c>
      <c r="AM237" s="38"/>
      <c r="AW237" s="32">
        <v>3.0276899999999999E-2</v>
      </c>
      <c r="BH237" s="19">
        <v>0</v>
      </c>
      <c r="BI237" s="246"/>
      <c r="BJ237" s="177"/>
      <c r="BK237" s="177"/>
      <c r="BL237" s="177"/>
      <c r="BM237" s="177"/>
      <c r="BN237" s="177"/>
      <c r="BO237" s="177"/>
      <c r="BP237" s="177"/>
      <c r="BQ237" s="177"/>
      <c r="BR237" s="177"/>
      <c r="BS237" s="238">
        <v>3.9812899999999998E-2</v>
      </c>
      <c r="BT237" s="177"/>
      <c r="BU237" s="177"/>
      <c r="BV237" s="177"/>
      <c r="BW237" s="177"/>
      <c r="BX237" s="177"/>
      <c r="BY237" s="177"/>
      <c r="BZ237" s="177"/>
      <c r="CA237" s="177"/>
      <c r="CB237" s="177"/>
      <c r="CC237" s="177"/>
      <c r="CD237" s="241">
        <v>1</v>
      </c>
    </row>
    <row r="238" spans="1:82" x14ac:dyDescent="0.2">
      <c r="A238" s="39" t="s">
        <v>560</v>
      </c>
      <c r="B238" s="39" t="s">
        <v>4588</v>
      </c>
      <c r="C238" s="232">
        <v>2010</v>
      </c>
      <c r="D238" s="233">
        <v>2013</v>
      </c>
      <c r="E238" s="39" t="s">
        <v>248</v>
      </c>
      <c r="F238" s="38"/>
      <c r="P238" s="32"/>
      <c r="Q238" s="38"/>
      <c r="AA238" s="32"/>
      <c r="AB238" s="38"/>
      <c r="AL238" s="32"/>
      <c r="AM238" s="38"/>
      <c r="AW238" s="32"/>
      <c r="BI238" s="246"/>
      <c r="BJ238" s="177"/>
      <c r="BK238" s="177"/>
      <c r="BL238" s="177"/>
      <c r="BM238" s="177"/>
      <c r="BN238" s="177"/>
      <c r="BO238" s="177"/>
      <c r="BP238" s="177"/>
      <c r="BQ238" s="177"/>
      <c r="BR238" s="177"/>
      <c r="BS238" s="238"/>
      <c r="BT238" s="177"/>
      <c r="BU238" s="177"/>
      <c r="BV238" s="177"/>
      <c r="BW238" s="177"/>
      <c r="BX238" s="177"/>
      <c r="BY238" s="177"/>
      <c r="BZ238" s="177"/>
      <c r="CA238" s="177"/>
      <c r="CB238" s="177"/>
      <c r="CC238" s="177"/>
      <c r="CD238" s="241"/>
    </row>
    <row r="239" spans="1:82" x14ac:dyDescent="0.2">
      <c r="A239" s="39" t="s">
        <v>295</v>
      </c>
      <c r="B239" s="39" t="s">
        <v>4589</v>
      </c>
      <c r="C239" s="233"/>
      <c r="D239" s="233"/>
      <c r="E239" s="39" t="s">
        <v>248</v>
      </c>
      <c r="F239" s="38"/>
      <c r="P239" s="32"/>
      <c r="Q239" s="38"/>
      <c r="AA239" s="32"/>
      <c r="AB239" s="38"/>
      <c r="AL239" s="32"/>
      <c r="AM239" s="38"/>
      <c r="AW239" s="32"/>
      <c r="BI239" s="246"/>
      <c r="BJ239" s="177"/>
      <c r="BK239" s="177"/>
      <c r="BL239" s="177"/>
      <c r="BM239" s="177"/>
      <c r="BN239" s="177"/>
      <c r="BO239" s="177"/>
      <c r="BP239" s="177"/>
      <c r="BQ239" s="177"/>
      <c r="BR239" s="177"/>
      <c r="BS239" s="238"/>
      <c r="BT239" s="177"/>
      <c r="BU239" s="177"/>
      <c r="BV239" s="177"/>
      <c r="BW239" s="177"/>
      <c r="BX239" s="177"/>
      <c r="BY239" s="177"/>
      <c r="BZ239" s="177"/>
      <c r="CA239" s="177"/>
      <c r="CB239" s="177"/>
      <c r="CC239" s="177"/>
      <c r="CD239" s="241"/>
    </row>
    <row r="240" spans="1:82" x14ac:dyDescent="0.2">
      <c r="A240" s="40" t="s">
        <v>286</v>
      </c>
      <c r="B240" s="40" t="s">
        <v>287</v>
      </c>
      <c r="C240" s="235"/>
      <c r="D240" s="235"/>
      <c r="E240" s="40" t="s">
        <v>279</v>
      </c>
      <c r="F240" s="38">
        <v>1</v>
      </c>
      <c r="G240" s="19">
        <v>1</v>
      </c>
      <c r="H240" s="19">
        <v>1</v>
      </c>
      <c r="I240" s="19">
        <v>1</v>
      </c>
      <c r="J240" s="19">
        <v>1</v>
      </c>
      <c r="K240" s="19">
        <v>1</v>
      </c>
      <c r="L240" s="19">
        <v>1</v>
      </c>
      <c r="M240" s="19">
        <v>1</v>
      </c>
      <c r="N240" s="19">
        <v>1</v>
      </c>
      <c r="O240" s="19">
        <v>1</v>
      </c>
      <c r="P240" s="32">
        <v>1</v>
      </c>
      <c r="Q240" s="38">
        <v>1</v>
      </c>
      <c r="R240" s="19">
        <v>1</v>
      </c>
      <c r="S240" s="19">
        <v>1</v>
      </c>
      <c r="T240" s="19">
        <v>1</v>
      </c>
      <c r="U240" s="19">
        <v>1</v>
      </c>
      <c r="V240" s="19">
        <v>1</v>
      </c>
      <c r="W240" s="19">
        <v>1</v>
      </c>
      <c r="X240" s="19">
        <v>1</v>
      </c>
      <c r="Y240" s="19">
        <v>1</v>
      </c>
      <c r="Z240" s="19">
        <v>1</v>
      </c>
      <c r="AA240" s="32">
        <v>1</v>
      </c>
      <c r="AB240" s="38">
        <v>1</v>
      </c>
      <c r="AC240" s="19">
        <v>1</v>
      </c>
      <c r="AD240" s="19">
        <v>1</v>
      </c>
      <c r="AE240" s="19">
        <v>1</v>
      </c>
      <c r="AF240" s="19">
        <v>1</v>
      </c>
      <c r="AG240" s="19">
        <v>1</v>
      </c>
      <c r="AH240" s="19">
        <v>1</v>
      </c>
      <c r="AI240" s="19">
        <v>1</v>
      </c>
      <c r="AJ240" s="19">
        <v>1</v>
      </c>
      <c r="AK240" s="19">
        <v>1</v>
      </c>
      <c r="AL240" s="32">
        <v>1</v>
      </c>
      <c r="AM240" s="239">
        <v>3.1544099999999999E-2</v>
      </c>
      <c r="AN240" s="195">
        <v>4.38068E-2</v>
      </c>
      <c r="AO240" s="195">
        <v>4.5765500000000001E-2</v>
      </c>
      <c r="AP240" s="195"/>
      <c r="AQ240" s="195"/>
      <c r="AR240" s="195"/>
      <c r="AS240" s="195"/>
      <c r="AT240" s="195"/>
      <c r="AU240" s="195">
        <v>4.9456699999999999E-2</v>
      </c>
      <c r="AV240" s="195">
        <v>5.00356E-2</v>
      </c>
      <c r="AW240" s="238">
        <v>5.20025E-2</v>
      </c>
      <c r="AX240" s="195">
        <v>0</v>
      </c>
      <c r="AY240" s="195">
        <v>2</v>
      </c>
      <c r="AZ240" s="195">
        <v>7</v>
      </c>
      <c r="BA240" s="195"/>
      <c r="BB240" s="195"/>
      <c r="BC240" s="195"/>
      <c r="BD240" s="195"/>
      <c r="BE240" s="195"/>
      <c r="BF240" s="19">
        <v>16</v>
      </c>
      <c r="BG240" s="19">
        <v>36</v>
      </c>
      <c r="BH240" s="19">
        <v>34</v>
      </c>
      <c r="BI240" s="246"/>
      <c r="BJ240" s="177"/>
      <c r="BK240" s="177"/>
      <c r="BL240" s="177"/>
      <c r="BM240" s="177"/>
      <c r="BN240" s="177"/>
      <c r="BO240" s="177"/>
      <c r="BP240" s="177"/>
      <c r="BQ240" s="177"/>
      <c r="BR240" s="177"/>
      <c r="BS240" s="238"/>
      <c r="BT240" s="177"/>
      <c r="BU240" s="177"/>
      <c r="BV240" s="177"/>
      <c r="BW240" s="177"/>
      <c r="BX240" s="177"/>
      <c r="BY240" s="177"/>
      <c r="BZ240" s="177"/>
      <c r="CA240" s="177"/>
      <c r="CB240" s="177"/>
      <c r="CC240" s="177"/>
      <c r="CD240" s="241"/>
    </row>
    <row r="241" spans="1:82" x14ac:dyDescent="0.2">
      <c r="A241" s="40" t="s">
        <v>282</v>
      </c>
      <c r="B241" s="40" t="s">
        <v>283</v>
      </c>
      <c r="C241" s="235"/>
      <c r="D241" s="235"/>
      <c r="E241" s="40" t="s">
        <v>279</v>
      </c>
      <c r="F241" s="38">
        <v>1</v>
      </c>
      <c r="G241" s="19">
        <v>1</v>
      </c>
      <c r="H241" s="19">
        <v>1</v>
      </c>
      <c r="I241" s="19">
        <v>1</v>
      </c>
      <c r="J241" s="19">
        <v>1</v>
      </c>
      <c r="K241" s="19">
        <v>1</v>
      </c>
      <c r="L241" s="19">
        <v>1</v>
      </c>
      <c r="M241" s="19">
        <v>1</v>
      </c>
      <c r="N241" s="19">
        <v>1</v>
      </c>
      <c r="O241" s="19">
        <v>1</v>
      </c>
      <c r="P241" s="32">
        <v>1</v>
      </c>
      <c r="Q241" s="38">
        <v>1</v>
      </c>
      <c r="R241" s="19">
        <v>1</v>
      </c>
      <c r="S241" s="19">
        <v>1</v>
      </c>
      <c r="T241" s="19">
        <v>1</v>
      </c>
      <c r="U241" s="19">
        <v>1</v>
      </c>
      <c r="V241" s="19">
        <v>1</v>
      </c>
      <c r="W241" s="19">
        <v>1</v>
      </c>
      <c r="X241" s="19">
        <v>1</v>
      </c>
      <c r="Y241" s="19">
        <v>1</v>
      </c>
      <c r="Z241" s="19">
        <v>1</v>
      </c>
      <c r="AA241" s="32">
        <v>1</v>
      </c>
      <c r="AB241" s="38">
        <v>1</v>
      </c>
      <c r="AC241" s="19">
        <v>1</v>
      </c>
      <c r="AD241" s="19">
        <v>1</v>
      </c>
      <c r="AE241" s="19">
        <v>1</v>
      </c>
      <c r="AF241" s="19">
        <v>1</v>
      </c>
      <c r="AG241" s="19">
        <v>1</v>
      </c>
      <c r="AH241" s="19">
        <v>1</v>
      </c>
      <c r="AI241" s="19">
        <v>1</v>
      </c>
      <c r="AJ241" s="19">
        <v>1</v>
      </c>
      <c r="AK241" s="19">
        <v>1</v>
      </c>
      <c r="AL241" s="32">
        <v>1</v>
      </c>
      <c r="AM241" s="239">
        <v>3.7736199999999998E-2</v>
      </c>
      <c r="AN241" s="195">
        <v>3.8129700000000002E-2</v>
      </c>
      <c r="AO241" s="195">
        <v>3.78895E-2</v>
      </c>
      <c r="AP241" s="195">
        <v>3.9617199999999998E-2</v>
      </c>
      <c r="AQ241" s="195">
        <v>3.8354600000000003E-2</v>
      </c>
      <c r="AR241" s="195">
        <v>4.6642599999999999E-2</v>
      </c>
      <c r="AS241" s="195">
        <v>4.7790199999999998E-2</v>
      </c>
      <c r="AT241" s="195">
        <v>4.7862200000000001E-2</v>
      </c>
      <c r="AU241" s="195">
        <v>4.6101400000000001E-2</v>
      </c>
      <c r="AV241" s="195">
        <v>4.5278800000000001E-2</v>
      </c>
      <c r="AW241" s="238">
        <v>4.8441600000000001E-2</v>
      </c>
      <c r="AX241" s="195">
        <v>1</v>
      </c>
      <c r="AY241" s="195">
        <v>1</v>
      </c>
      <c r="AZ241" s="195">
        <v>2</v>
      </c>
      <c r="BA241" s="195">
        <v>1</v>
      </c>
      <c r="BB241" s="195">
        <v>0</v>
      </c>
      <c r="BC241" s="195">
        <v>0</v>
      </c>
      <c r="BD241" s="195">
        <v>3</v>
      </c>
      <c r="BE241" s="195">
        <v>5</v>
      </c>
      <c r="BF241" s="19">
        <v>5</v>
      </c>
      <c r="BG241" s="19">
        <v>14</v>
      </c>
      <c r="BH241" s="19">
        <v>93</v>
      </c>
      <c r="BI241" s="246">
        <v>3.7736199999999998E-2</v>
      </c>
      <c r="BJ241" s="177">
        <v>3.8129700000000002E-2</v>
      </c>
      <c r="BK241" s="177">
        <v>3.78895E-2</v>
      </c>
      <c r="BL241" s="177">
        <v>3.9617199999999998E-2</v>
      </c>
      <c r="BM241" s="177">
        <v>3.8354600000000003E-2</v>
      </c>
      <c r="BN241" s="177">
        <v>4.6642599999999999E-2</v>
      </c>
      <c r="BO241" s="177">
        <v>5.8713599999999998E-2</v>
      </c>
      <c r="BP241" s="177">
        <v>6.1010799999999997E-2</v>
      </c>
      <c r="BQ241" s="177">
        <v>6.1096299999999999E-2</v>
      </c>
      <c r="BR241" s="177">
        <v>5.9839499999999997E-2</v>
      </c>
      <c r="BS241" s="238">
        <v>4.8441600000000001E-2</v>
      </c>
      <c r="BT241" s="177">
        <v>1</v>
      </c>
      <c r="BU241" s="177">
        <v>1</v>
      </c>
      <c r="BV241" s="177">
        <v>2</v>
      </c>
      <c r="BW241" s="177">
        <v>1</v>
      </c>
      <c r="BX241" s="177">
        <v>0</v>
      </c>
      <c r="BY241" s="177">
        <v>0</v>
      </c>
      <c r="BZ241" s="177">
        <v>7</v>
      </c>
      <c r="CA241" s="177">
        <v>12</v>
      </c>
      <c r="CB241" s="177">
        <v>12</v>
      </c>
      <c r="CC241" s="177">
        <v>23</v>
      </c>
      <c r="CD241" s="241">
        <v>93</v>
      </c>
    </row>
    <row r="242" spans="1:82" x14ac:dyDescent="0.2">
      <c r="A242" s="40" t="s">
        <v>391</v>
      </c>
      <c r="B242" s="40" t="s">
        <v>392</v>
      </c>
      <c r="C242" s="235">
        <v>2012</v>
      </c>
      <c r="D242" s="235"/>
      <c r="E242" s="40" t="s">
        <v>279</v>
      </c>
      <c r="F242" s="38"/>
      <c r="H242" s="19">
        <v>0</v>
      </c>
      <c r="I242" s="19">
        <v>1</v>
      </c>
      <c r="J242" s="19">
        <v>1</v>
      </c>
      <c r="K242" s="19">
        <v>1</v>
      </c>
      <c r="L242" s="19">
        <v>1</v>
      </c>
      <c r="M242" s="19">
        <v>1</v>
      </c>
      <c r="N242" s="19">
        <v>1</v>
      </c>
      <c r="O242" s="19">
        <v>1</v>
      </c>
      <c r="P242" s="32">
        <v>1</v>
      </c>
      <c r="Q242" s="38"/>
      <c r="S242" s="19">
        <v>1</v>
      </c>
      <c r="T242" s="19">
        <v>1</v>
      </c>
      <c r="U242" s="19">
        <v>1</v>
      </c>
      <c r="V242" s="19">
        <v>1</v>
      </c>
      <c r="W242" s="19">
        <v>1</v>
      </c>
      <c r="X242" s="19">
        <v>1</v>
      </c>
      <c r="Y242" s="19">
        <v>1</v>
      </c>
      <c r="Z242" s="19">
        <v>1</v>
      </c>
      <c r="AA242" s="32">
        <v>1</v>
      </c>
      <c r="AB242" s="38"/>
      <c r="AD242" s="19">
        <v>1</v>
      </c>
      <c r="AE242" s="19">
        <v>1</v>
      </c>
      <c r="AF242" s="19">
        <v>1</v>
      </c>
      <c r="AG242" s="19">
        <v>1</v>
      </c>
      <c r="AH242" s="19">
        <v>1</v>
      </c>
      <c r="AI242" s="19">
        <v>1</v>
      </c>
      <c r="AJ242" s="19">
        <v>1</v>
      </c>
      <c r="AK242" s="19">
        <v>1</v>
      </c>
      <c r="AL242" s="32">
        <v>1</v>
      </c>
      <c r="AM242" s="239"/>
      <c r="AN242" s="195"/>
      <c r="AO242" s="195">
        <v>3.3098700000000002E-2</v>
      </c>
      <c r="AP242" s="195">
        <v>4.2888099999999998E-2</v>
      </c>
      <c r="AQ242" s="195">
        <v>4.1772299999999998E-2</v>
      </c>
      <c r="AR242" s="195">
        <v>4.4205500000000002E-2</v>
      </c>
      <c r="AS242" s="195">
        <v>4.5493199999999998E-2</v>
      </c>
      <c r="AT242" s="195">
        <v>5.43253E-2</v>
      </c>
      <c r="AU242" s="195">
        <v>5.5010299999999998E-2</v>
      </c>
      <c r="AV242" s="195">
        <v>5.9231199999999998E-2</v>
      </c>
      <c r="AW242" s="238">
        <v>7.1219900000000003E-2</v>
      </c>
      <c r="AX242" s="195"/>
      <c r="AY242" s="195"/>
      <c r="AZ242" s="195">
        <v>0</v>
      </c>
      <c r="BA242" s="195">
        <v>0</v>
      </c>
      <c r="BB242" s="195">
        <v>0</v>
      </c>
      <c r="BC242" s="195">
        <v>1</v>
      </c>
      <c r="BD242" s="195">
        <v>2</v>
      </c>
      <c r="BE242" s="195">
        <v>7</v>
      </c>
      <c r="BF242" s="19">
        <v>12</v>
      </c>
      <c r="BG242" s="19">
        <v>21</v>
      </c>
      <c r="BH242" s="19">
        <v>10</v>
      </c>
      <c r="BI242" s="246"/>
      <c r="BJ242" s="177"/>
      <c r="BK242" s="177"/>
      <c r="BL242" s="177"/>
      <c r="BM242" s="177"/>
      <c r="BN242" s="177"/>
      <c r="BO242" s="177"/>
      <c r="BP242" s="177"/>
      <c r="BQ242" s="177"/>
      <c r="BR242" s="177"/>
      <c r="BS242" s="238"/>
      <c r="BT242" s="177"/>
      <c r="BU242" s="177"/>
      <c r="BV242" s="177"/>
      <c r="BW242" s="177"/>
      <c r="BX242" s="177"/>
      <c r="BY242" s="177"/>
      <c r="BZ242" s="177"/>
      <c r="CA242" s="177"/>
      <c r="CB242" s="177"/>
      <c r="CC242" s="177"/>
      <c r="CD242" s="241"/>
    </row>
    <row r="243" spans="1:82" x14ac:dyDescent="0.2">
      <c r="A243" s="39" t="s">
        <v>284</v>
      </c>
      <c r="B243" s="39" t="s">
        <v>4590</v>
      </c>
      <c r="C243" s="233"/>
      <c r="D243" s="233">
        <v>2020</v>
      </c>
      <c r="E243" s="39" t="s">
        <v>279</v>
      </c>
      <c r="F243" s="38"/>
      <c r="P243" s="32"/>
      <c r="Q243" s="38"/>
      <c r="AA243" s="32"/>
      <c r="AB243" s="38"/>
      <c r="AL243" s="32"/>
      <c r="AM243" s="239"/>
      <c r="AN243" s="195"/>
      <c r="AO243" s="195"/>
      <c r="AP243" s="195"/>
      <c r="AQ243" s="195"/>
      <c r="AR243" s="195"/>
      <c r="AS243" s="195"/>
      <c r="AT243" s="195"/>
      <c r="AU243" s="195"/>
      <c r="AV243" s="195"/>
      <c r="AW243" s="238"/>
      <c r="AX243" s="195"/>
      <c r="AY243" s="195"/>
      <c r="AZ243" s="195"/>
      <c r="BA243" s="195"/>
      <c r="BB243" s="195"/>
      <c r="BC243" s="195"/>
      <c r="BD243" s="195"/>
      <c r="BE243" s="195"/>
      <c r="BI243" s="246"/>
      <c r="BJ243" s="177"/>
      <c r="BK243" s="177"/>
      <c r="BL243" s="177"/>
      <c r="BM243" s="177"/>
      <c r="BN243" s="177"/>
      <c r="BO243" s="177"/>
      <c r="BP243" s="177"/>
      <c r="BQ243" s="177"/>
      <c r="BR243" s="177"/>
      <c r="BS243" s="238"/>
      <c r="BT243" s="177"/>
      <c r="BU243" s="177"/>
      <c r="BV243" s="177"/>
      <c r="BW243" s="177"/>
      <c r="BX243" s="177"/>
      <c r="BY243" s="177"/>
      <c r="BZ243" s="177"/>
      <c r="CA243" s="177"/>
      <c r="CB243" s="177"/>
      <c r="CC243" s="177"/>
      <c r="CD243" s="241"/>
    </row>
    <row r="244" spans="1:82" x14ac:dyDescent="0.2">
      <c r="A244" s="39" t="s">
        <v>288</v>
      </c>
      <c r="B244" s="39" t="s">
        <v>4019</v>
      </c>
      <c r="C244" s="233"/>
      <c r="D244" s="233"/>
      <c r="E244" s="39" t="s">
        <v>279</v>
      </c>
      <c r="F244" s="38"/>
      <c r="P244" s="32"/>
      <c r="Q244" s="38"/>
      <c r="AA244" s="32"/>
      <c r="AB244" s="38"/>
      <c r="AL244" s="32"/>
      <c r="AM244" s="239"/>
      <c r="AN244" s="195"/>
      <c r="AO244" s="195"/>
      <c r="AP244" s="195"/>
      <c r="AQ244" s="195"/>
      <c r="AR244" s="195"/>
      <c r="AS244" s="195"/>
      <c r="AT244" s="195"/>
      <c r="AU244" s="195"/>
      <c r="AV244" s="195"/>
      <c r="AW244" s="238"/>
      <c r="AX244" s="195"/>
      <c r="AY244" s="195"/>
      <c r="AZ244" s="195"/>
      <c r="BA244" s="195"/>
      <c r="BB244" s="195"/>
      <c r="BC244" s="195"/>
      <c r="BD244" s="195"/>
      <c r="BE244" s="195"/>
      <c r="BI244" s="246"/>
      <c r="BJ244" s="177"/>
      <c r="BK244" s="177"/>
      <c r="BL244" s="177"/>
      <c r="BM244" s="177"/>
      <c r="BN244" s="177"/>
      <c r="BO244" s="177"/>
      <c r="BP244" s="177"/>
      <c r="BQ244" s="177"/>
      <c r="BR244" s="177"/>
      <c r="BS244" s="238"/>
      <c r="BT244" s="177"/>
      <c r="BU244" s="177"/>
      <c r="BV244" s="177"/>
      <c r="BW244" s="177"/>
      <c r="BX244" s="177"/>
      <c r="BY244" s="177"/>
      <c r="BZ244" s="177"/>
      <c r="CA244" s="177"/>
      <c r="CB244" s="177"/>
      <c r="CC244" s="177"/>
      <c r="CD244" s="241"/>
    </row>
    <row r="245" spans="1:82" x14ac:dyDescent="0.2">
      <c r="A245" s="39" t="s">
        <v>280</v>
      </c>
      <c r="B245" s="39" t="s">
        <v>4591</v>
      </c>
      <c r="C245" s="232">
        <v>2018</v>
      </c>
      <c r="D245" s="233"/>
      <c r="E245" s="39" t="s">
        <v>279</v>
      </c>
      <c r="F245" s="38"/>
      <c r="P245" s="32"/>
      <c r="Q245" s="38"/>
      <c r="AA245" s="32"/>
      <c r="AB245" s="38"/>
      <c r="AL245" s="32"/>
      <c r="AM245" s="239"/>
      <c r="AN245" s="195"/>
      <c r="AO245" s="195"/>
      <c r="AP245" s="195"/>
      <c r="AQ245" s="195"/>
      <c r="AR245" s="195"/>
      <c r="AS245" s="195"/>
      <c r="AT245" s="195"/>
      <c r="AU245" s="195"/>
      <c r="AV245" s="195"/>
      <c r="AW245" s="238"/>
      <c r="AX245" s="195"/>
      <c r="AY245" s="195"/>
      <c r="AZ245" s="195"/>
      <c r="BA245" s="195"/>
      <c r="BB245" s="195"/>
      <c r="BC245" s="195"/>
      <c r="BD245" s="195"/>
      <c r="BE245" s="195"/>
      <c r="BI245" s="246"/>
      <c r="BJ245" s="177"/>
      <c r="BK245" s="177"/>
      <c r="BL245" s="177"/>
      <c r="BM245" s="177"/>
      <c r="BN245" s="177"/>
      <c r="BO245" s="177"/>
      <c r="BP245" s="177"/>
      <c r="BQ245" s="177"/>
      <c r="BR245" s="177"/>
      <c r="BS245" s="238"/>
      <c r="BT245" s="177"/>
      <c r="BU245" s="177"/>
      <c r="BV245" s="177"/>
      <c r="BW245" s="177"/>
      <c r="BX245" s="177"/>
      <c r="BY245" s="177"/>
      <c r="BZ245" s="177"/>
      <c r="CA245" s="177"/>
      <c r="CB245" s="177"/>
      <c r="CC245" s="177"/>
      <c r="CD245" s="241"/>
    </row>
    <row r="246" spans="1:82" x14ac:dyDescent="0.2">
      <c r="A246" s="40" t="s">
        <v>520</v>
      </c>
      <c r="B246" s="40" t="s">
        <v>521</v>
      </c>
      <c r="C246" s="234">
        <v>2018</v>
      </c>
      <c r="D246" s="235"/>
      <c r="E246" s="40" t="s">
        <v>279</v>
      </c>
      <c r="F246" s="38"/>
      <c r="N246" s="19">
        <v>1</v>
      </c>
      <c r="O246" s="19">
        <v>1</v>
      </c>
      <c r="P246" s="32">
        <v>1</v>
      </c>
      <c r="Q246" s="38"/>
      <c r="Y246" s="19">
        <v>1</v>
      </c>
      <c r="Z246" s="19">
        <v>1</v>
      </c>
      <c r="AA246" s="32">
        <v>1</v>
      </c>
      <c r="AB246" s="38"/>
      <c r="AJ246" s="19">
        <v>1</v>
      </c>
      <c r="AK246" s="19">
        <v>1</v>
      </c>
      <c r="AL246" s="32">
        <v>1</v>
      </c>
      <c r="AM246" s="239"/>
      <c r="AN246" s="195"/>
      <c r="AO246" s="195"/>
      <c r="AP246" s="195"/>
      <c r="AQ246" s="195"/>
      <c r="AR246" s="195"/>
      <c r="AS246" s="195"/>
      <c r="AT246" s="195"/>
      <c r="AU246" s="195">
        <v>3.8070100000000003E-2</v>
      </c>
      <c r="AV246" s="195">
        <v>4.5618800000000001E-2</v>
      </c>
      <c r="AW246" s="238">
        <v>5.0918199999999997E-2</v>
      </c>
      <c r="AX246" s="195"/>
      <c r="AY246" s="195"/>
      <c r="AZ246" s="195"/>
      <c r="BA246" s="195"/>
      <c r="BB246" s="195"/>
      <c r="BC246" s="195"/>
      <c r="BD246" s="195"/>
      <c r="BE246" s="195"/>
      <c r="BF246" s="19">
        <v>2</v>
      </c>
      <c r="BG246" s="19">
        <v>9</v>
      </c>
      <c r="BH246" s="19">
        <v>20</v>
      </c>
      <c r="BI246" s="246"/>
      <c r="BJ246" s="177"/>
      <c r="BK246" s="177"/>
      <c r="BL246" s="177"/>
      <c r="BM246" s="177"/>
      <c r="BN246" s="177"/>
      <c r="BO246" s="177"/>
      <c r="BP246" s="177"/>
      <c r="BQ246" s="177"/>
      <c r="BR246" s="177"/>
      <c r="BS246" s="238"/>
      <c r="BT246" s="177"/>
      <c r="BU246" s="177"/>
      <c r="BV246" s="177"/>
      <c r="BW246" s="177"/>
      <c r="BX246" s="177"/>
      <c r="BY246" s="177"/>
      <c r="BZ246" s="177"/>
      <c r="CA246" s="177"/>
      <c r="CB246" s="177"/>
      <c r="CC246" s="177"/>
      <c r="CD246" s="241"/>
    </row>
    <row r="247" spans="1:82" x14ac:dyDescent="0.2">
      <c r="A247" s="40" t="s">
        <v>542</v>
      </c>
      <c r="B247" s="40" t="s">
        <v>543</v>
      </c>
      <c r="C247" s="234"/>
      <c r="D247" s="235"/>
      <c r="E247" s="40" t="s">
        <v>279</v>
      </c>
      <c r="F247" s="38">
        <v>1</v>
      </c>
      <c r="G247" s="19">
        <v>1</v>
      </c>
      <c r="H247" s="19">
        <v>1</v>
      </c>
      <c r="I247" s="19">
        <v>1</v>
      </c>
      <c r="J247" s="19">
        <v>1</v>
      </c>
      <c r="K247" s="19">
        <v>1</v>
      </c>
      <c r="L247" s="19">
        <v>1</v>
      </c>
      <c r="M247" s="19">
        <v>0</v>
      </c>
      <c r="N247" s="19">
        <v>0</v>
      </c>
      <c r="O247" s="19">
        <v>1</v>
      </c>
      <c r="P247" s="32">
        <v>1</v>
      </c>
      <c r="Q247" s="38">
        <v>1</v>
      </c>
      <c r="R247" s="19">
        <v>1</v>
      </c>
      <c r="S247" s="19">
        <v>1</v>
      </c>
      <c r="T247" s="19">
        <v>1</v>
      </c>
      <c r="U247" s="19">
        <v>1</v>
      </c>
      <c r="V247" s="19">
        <v>1</v>
      </c>
      <c r="W247" s="19">
        <v>1</v>
      </c>
      <c r="X247" s="19">
        <v>1</v>
      </c>
      <c r="Y247" s="19">
        <v>1</v>
      </c>
      <c r="Z247" s="19">
        <v>1</v>
      </c>
      <c r="AA247" s="32">
        <v>1</v>
      </c>
      <c r="AB247" s="38">
        <v>1</v>
      </c>
      <c r="AC247" s="19">
        <v>1</v>
      </c>
      <c r="AD247" s="19">
        <v>1</v>
      </c>
      <c r="AE247" s="19">
        <v>1</v>
      </c>
      <c r="AF247" s="19">
        <v>1</v>
      </c>
      <c r="AG247" s="19">
        <v>1</v>
      </c>
      <c r="AH247" s="19">
        <v>1</v>
      </c>
      <c r="AI247" s="19">
        <v>1</v>
      </c>
      <c r="AJ247" s="19">
        <v>1</v>
      </c>
      <c r="AK247" s="19">
        <v>1</v>
      </c>
      <c r="AL247" s="32">
        <v>1</v>
      </c>
      <c r="AM247" s="239">
        <v>0</v>
      </c>
      <c r="AN247" s="195">
        <v>4.4884899999999998E-2</v>
      </c>
      <c r="AO247" s="195">
        <v>4.3779800000000001E-2</v>
      </c>
      <c r="AP247" s="195">
        <v>4.71303E-2</v>
      </c>
      <c r="AQ247" s="195">
        <v>4.8668000000000003E-2</v>
      </c>
      <c r="AR247" s="195">
        <v>4.4737199999999998E-2</v>
      </c>
      <c r="AS247" s="195">
        <v>4.7759000000000003E-2</v>
      </c>
      <c r="AT247" s="195">
        <v>2.1564099999999999E-2</v>
      </c>
      <c r="AU247" s="195">
        <v>2.34334E-2</v>
      </c>
      <c r="AV247" s="195">
        <v>5.0148699999999997E-2</v>
      </c>
      <c r="AW247" s="238">
        <v>5.9797099999999999E-2</v>
      </c>
      <c r="AX247" s="195">
        <v>0</v>
      </c>
      <c r="AY247" s="195">
        <v>0</v>
      </c>
      <c r="AZ247" s="195">
        <v>0</v>
      </c>
      <c r="BA247" s="195">
        <v>0</v>
      </c>
      <c r="BB247" s="195">
        <v>0</v>
      </c>
      <c r="BC247" s="195">
        <v>3</v>
      </c>
      <c r="BD247" s="195">
        <v>3</v>
      </c>
      <c r="BE247" s="195">
        <v>1</v>
      </c>
      <c r="BF247" s="19">
        <v>1</v>
      </c>
      <c r="BG247" s="19">
        <v>3</v>
      </c>
      <c r="BH247" s="19">
        <v>19</v>
      </c>
      <c r="BI247" s="246">
        <v>0</v>
      </c>
      <c r="BJ247" s="177">
        <v>4.4884899999999998E-2</v>
      </c>
      <c r="BK247" s="177">
        <v>4.3779800000000001E-2</v>
      </c>
      <c r="BL247" s="177">
        <v>4.71303E-2</v>
      </c>
      <c r="BM247" s="177">
        <v>4.8466799999999997E-2</v>
      </c>
      <c r="BN247" s="177">
        <v>4.4737199999999998E-2</v>
      </c>
      <c r="BO247" s="177">
        <v>4.7759000000000003E-2</v>
      </c>
      <c r="BP247" s="177">
        <v>2.1564099999999999E-2</v>
      </c>
      <c r="BQ247" s="177">
        <v>2.34334E-2</v>
      </c>
      <c r="BR247" s="177">
        <v>5.5930599999999997E-2</v>
      </c>
      <c r="BS247" s="238">
        <v>6.7680599999999994E-2</v>
      </c>
      <c r="BT247" s="177">
        <v>0</v>
      </c>
      <c r="BU247" s="177">
        <v>0</v>
      </c>
      <c r="BV247" s="177">
        <v>0</v>
      </c>
      <c r="BW247" s="177">
        <v>0</v>
      </c>
      <c r="BX247" s="177">
        <v>0</v>
      </c>
      <c r="BY247" s="177">
        <v>3</v>
      </c>
      <c r="BZ247" s="177">
        <v>3</v>
      </c>
      <c r="CA247" s="177">
        <v>1</v>
      </c>
      <c r="CB247" s="177">
        <v>1</v>
      </c>
      <c r="CC247" s="177">
        <v>5</v>
      </c>
      <c r="CD247" s="241">
        <v>34</v>
      </c>
    </row>
    <row r="248" spans="1:82" x14ac:dyDescent="0.2">
      <c r="A248" s="40" t="s">
        <v>562</v>
      </c>
      <c r="B248" s="40" t="s">
        <v>563</v>
      </c>
      <c r="C248" s="235">
        <v>2020</v>
      </c>
      <c r="D248" s="235"/>
      <c r="E248" s="40" t="s">
        <v>279</v>
      </c>
      <c r="F248" s="38"/>
      <c r="P248" s="32">
        <v>1</v>
      </c>
      <c r="Q248" s="38"/>
      <c r="AA248" s="32">
        <v>1</v>
      </c>
      <c r="AB248" s="38"/>
      <c r="AL248" s="32">
        <v>1</v>
      </c>
      <c r="AM248" s="239"/>
      <c r="AN248" s="195"/>
      <c r="AO248" s="195"/>
      <c r="AP248" s="195"/>
      <c r="AQ248" s="195"/>
      <c r="AR248" s="195"/>
      <c r="AS248" s="195"/>
      <c r="AT248" s="195"/>
      <c r="AU248" s="195"/>
      <c r="AV248" s="195"/>
      <c r="AW248" s="238">
        <v>3.6831599999999999E-2</v>
      </c>
      <c r="AX248" s="195"/>
      <c r="AY248" s="195"/>
      <c r="AZ248" s="195"/>
      <c r="BA248" s="195"/>
      <c r="BB248" s="195"/>
      <c r="BC248" s="195"/>
      <c r="BD248" s="195"/>
      <c r="BE248" s="195"/>
      <c r="BH248" s="19">
        <v>5</v>
      </c>
      <c r="BI248" s="246"/>
      <c r="BJ248" s="177"/>
      <c r="BK248" s="177"/>
      <c r="BL248" s="177"/>
      <c r="BM248" s="177"/>
      <c r="BN248" s="177"/>
      <c r="BO248" s="177"/>
      <c r="BP248" s="177"/>
      <c r="BQ248" s="177"/>
      <c r="BR248" s="177"/>
      <c r="BS248" s="238">
        <v>4.1792999999999997E-2</v>
      </c>
      <c r="BT248" s="177"/>
      <c r="BU248" s="177"/>
      <c r="BV248" s="177"/>
      <c r="BW248" s="177"/>
      <c r="BX248" s="177"/>
      <c r="BY248" s="177"/>
      <c r="BZ248" s="177"/>
      <c r="CA248" s="177"/>
      <c r="CB248" s="177"/>
      <c r="CC248" s="177"/>
      <c r="CD248" s="241">
        <v>6</v>
      </c>
    </row>
    <row r="249" spans="1:82" x14ac:dyDescent="0.2">
      <c r="A249" s="40" t="s">
        <v>368</v>
      </c>
      <c r="B249" s="40" t="s">
        <v>4020</v>
      </c>
      <c r="C249" s="235"/>
      <c r="D249" s="235"/>
      <c r="E249" s="40" t="s">
        <v>365</v>
      </c>
      <c r="F249" s="38"/>
      <c r="M249" s="19">
        <v>1</v>
      </c>
      <c r="N249" s="19">
        <v>1</v>
      </c>
      <c r="O249" s="19">
        <v>1</v>
      </c>
      <c r="P249" s="32">
        <v>1</v>
      </c>
      <c r="Q249" s="38"/>
      <c r="X249" s="19">
        <v>1</v>
      </c>
      <c r="Y249" s="19">
        <v>1</v>
      </c>
      <c r="Z249" s="19">
        <v>1</v>
      </c>
      <c r="AA249" s="32">
        <v>1</v>
      </c>
      <c r="AB249" s="38"/>
      <c r="AI249" s="19">
        <v>1</v>
      </c>
      <c r="AJ249" s="19">
        <v>1</v>
      </c>
      <c r="AK249" s="19">
        <v>1</v>
      </c>
      <c r="AL249" s="32">
        <v>1</v>
      </c>
      <c r="AM249" s="239"/>
      <c r="AN249" s="195"/>
      <c r="AO249" s="195"/>
      <c r="AP249" s="195"/>
      <c r="AQ249" s="195"/>
      <c r="AR249" s="195"/>
      <c r="AS249" s="195"/>
      <c r="AT249" s="195">
        <v>2.8694399999999998E-2</v>
      </c>
      <c r="AU249" s="195">
        <v>2.9922899999999999E-2</v>
      </c>
      <c r="AV249" s="195">
        <v>3.21947E-2</v>
      </c>
      <c r="AW249" s="238">
        <v>3.1615699999999997E-2</v>
      </c>
      <c r="AX249" s="195"/>
      <c r="AY249" s="195"/>
      <c r="AZ249" s="195"/>
      <c r="BA249" s="195"/>
      <c r="BB249" s="195"/>
      <c r="BC249" s="195"/>
      <c r="BD249" s="195"/>
      <c r="BE249" s="195">
        <v>0</v>
      </c>
      <c r="BF249" s="19">
        <v>1</v>
      </c>
      <c r="BG249" s="19">
        <v>10</v>
      </c>
      <c r="BH249" s="19">
        <v>11</v>
      </c>
      <c r="BI249" s="246"/>
      <c r="BJ249" s="177"/>
      <c r="BK249" s="177"/>
      <c r="BL249" s="177"/>
      <c r="BM249" s="177"/>
      <c r="BN249" s="177"/>
      <c r="BO249" s="177"/>
      <c r="BP249" s="177"/>
      <c r="BQ249" s="177"/>
      <c r="BR249" s="177"/>
      <c r="BS249" s="238">
        <v>3.6054999999999997E-2</v>
      </c>
      <c r="BT249" s="177"/>
      <c r="BU249" s="177"/>
      <c r="BV249" s="177"/>
      <c r="BW249" s="177"/>
      <c r="BX249" s="177"/>
      <c r="BY249" s="177"/>
      <c r="BZ249" s="177"/>
      <c r="CA249" s="177"/>
      <c r="CB249" s="177"/>
      <c r="CC249" s="177"/>
      <c r="CD249" s="241">
        <v>11</v>
      </c>
    </row>
    <row r="250" spans="1:82" x14ac:dyDescent="0.2">
      <c r="A250" s="40" t="s">
        <v>363</v>
      </c>
      <c r="B250" s="40" t="s">
        <v>4021</v>
      </c>
      <c r="C250" s="235"/>
      <c r="D250" s="235"/>
      <c r="E250" s="40" t="s">
        <v>365</v>
      </c>
      <c r="F250" s="38">
        <v>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32">
        <v>0</v>
      </c>
      <c r="Q250" s="38">
        <v>1</v>
      </c>
      <c r="S250" s="19">
        <v>1</v>
      </c>
      <c r="T250" s="19">
        <v>1</v>
      </c>
      <c r="U250" s="19">
        <v>1</v>
      </c>
      <c r="V250" s="19">
        <v>1</v>
      </c>
      <c r="W250" s="19">
        <v>1</v>
      </c>
      <c r="X250" s="19">
        <v>1</v>
      </c>
      <c r="Y250" s="19">
        <v>1</v>
      </c>
      <c r="Z250" s="19">
        <v>1</v>
      </c>
      <c r="AA250" s="32">
        <v>1</v>
      </c>
      <c r="AB250" s="38">
        <v>1</v>
      </c>
      <c r="AD250" s="19">
        <v>1</v>
      </c>
      <c r="AE250" s="19">
        <v>1</v>
      </c>
      <c r="AF250" s="19">
        <v>1</v>
      </c>
      <c r="AG250" s="19">
        <v>1</v>
      </c>
      <c r="AH250" s="19">
        <v>1</v>
      </c>
      <c r="AI250" s="19">
        <v>1</v>
      </c>
      <c r="AJ250" s="19">
        <v>1</v>
      </c>
      <c r="AK250" s="19">
        <v>1</v>
      </c>
      <c r="AL250" s="32">
        <v>1</v>
      </c>
      <c r="AM250" s="239">
        <v>1.1129099999999999E-2</v>
      </c>
      <c r="AN250" s="195"/>
      <c r="AO250" s="195">
        <v>2.3854500000000001E-2</v>
      </c>
      <c r="AP250" s="195">
        <v>2.4263799999999999E-2</v>
      </c>
      <c r="AQ250" s="195">
        <v>2.80352E-2</v>
      </c>
      <c r="AR250" s="195">
        <v>2.9328300000000002E-2</v>
      </c>
      <c r="AS250" s="195">
        <v>3.3982699999999998E-2</v>
      </c>
      <c r="AT250" s="195">
        <v>3.18079E-2</v>
      </c>
      <c r="AU250" s="195">
        <v>3.3951299999999997E-2</v>
      </c>
      <c r="AV250" s="195">
        <v>3.4079499999999999E-2</v>
      </c>
      <c r="AW250" s="238">
        <v>3.3313700000000002E-2</v>
      </c>
      <c r="AX250" s="195"/>
      <c r="AY250" s="195"/>
      <c r="AZ250" s="195">
        <v>0</v>
      </c>
      <c r="BA250" s="195">
        <v>0</v>
      </c>
      <c r="BB250" s="195">
        <v>0</v>
      </c>
      <c r="BC250" s="195">
        <v>0</v>
      </c>
      <c r="BD250" s="195">
        <v>0</v>
      </c>
      <c r="BE250" s="195">
        <v>0</v>
      </c>
      <c r="BF250" s="19">
        <v>0</v>
      </c>
      <c r="BG250" s="19">
        <v>0</v>
      </c>
      <c r="BH250" s="19">
        <v>0</v>
      </c>
      <c r="BI250" s="246"/>
      <c r="BJ250" s="177"/>
      <c r="BK250" s="177"/>
      <c r="BL250" s="177"/>
      <c r="BM250" s="177">
        <v>4.4525500000000003E-2</v>
      </c>
      <c r="BN250" s="177">
        <v>4.0267200000000003E-2</v>
      </c>
      <c r="BO250" s="177">
        <v>4.1107400000000002E-2</v>
      </c>
      <c r="BP250" s="177">
        <v>4.30409E-2</v>
      </c>
      <c r="BQ250" s="177">
        <v>3.59516E-2</v>
      </c>
      <c r="BR250" s="177">
        <v>3.59516E-2</v>
      </c>
      <c r="BS250" s="238"/>
      <c r="BT250" s="177"/>
      <c r="BU250" s="177"/>
      <c r="BV250" s="177"/>
      <c r="BW250" s="177"/>
      <c r="BX250" s="177">
        <v>0</v>
      </c>
      <c r="BY250" s="177">
        <v>0</v>
      </c>
      <c r="BZ250" s="177">
        <v>0</v>
      </c>
      <c r="CA250" s="177">
        <v>0</v>
      </c>
      <c r="CB250" s="177">
        <v>0</v>
      </c>
      <c r="CC250" s="177">
        <v>0</v>
      </c>
      <c r="CD250" s="241"/>
    </row>
    <row r="251" spans="1:82" x14ac:dyDescent="0.2">
      <c r="A251" s="39" t="s">
        <v>366</v>
      </c>
      <c r="B251" s="39" t="s">
        <v>4592</v>
      </c>
      <c r="C251" s="233"/>
      <c r="D251" s="233"/>
      <c r="E251" s="39" t="s">
        <v>365</v>
      </c>
      <c r="F251" s="38"/>
      <c r="P251" s="32"/>
      <c r="Q251" s="38"/>
      <c r="AA251" s="32"/>
      <c r="AB251" s="38"/>
      <c r="AL251" s="32"/>
      <c r="AM251" s="239"/>
      <c r="AN251" s="195"/>
      <c r="AO251" s="195"/>
      <c r="AP251" s="195"/>
      <c r="AQ251" s="195"/>
      <c r="AR251" s="195"/>
      <c r="AS251" s="195"/>
      <c r="AT251" s="195"/>
      <c r="AU251" s="195"/>
      <c r="AV251" s="195"/>
      <c r="AW251" s="238"/>
      <c r="AX251" s="195"/>
      <c r="AY251" s="195"/>
      <c r="AZ251" s="195"/>
      <c r="BA251" s="195"/>
      <c r="BB251" s="195"/>
      <c r="BC251" s="195"/>
      <c r="BD251" s="195"/>
      <c r="BE251" s="195"/>
      <c r="BI251" s="246"/>
      <c r="BJ251" s="177"/>
      <c r="BK251" s="177"/>
      <c r="BL251" s="177"/>
      <c r="BM251" s="177"/>
      <c r="BN251" s="177"/>
      <c r="BO251" s="177"/>
      <c r="BP251" s="177"/>
      <c r="BQ251" s="177"/>
      <c r="BR251" s="177"/>
      <c r="BS251" s="238"/>
      <c r="BT251" s="177"/>
      <c r="BU251" s="177"/>
      <c r="BV251" s="177"/>
      <c r="BW251" s="177"/>
      <c r="BX251" s="177"/>
      <c r="BY251" s="177"/>
      <c r="BZ251" s="177"/>
      <c r="CA251" s="177"/>
      <c r="CB251" s="177"/>
      <c r="CC251" s="177"/>
      <c r="CD251" s="241"/>
    </row>
    <row r="252" spans="1:82" x14ac:dyDescent="0.2">
      <c r="A252" s="40" t="s">
        <v>397</v>
      </c>
      <c r="B252" s="40" t="s">
        <v>398</v>
      </c>
      <c r="C252" s="235">
        <v>2012</v>
      </c>
      <c r="D252" s="235"/>
      <c r="E252" s="40" t="s">
        <v>365</v>
      </c>
      <c r="F252" s="38"/>
      <c r="H252" s="19">
        <v>0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32">
        <v>1</v>
      </c>
      <c r="Q252" s="38"/>
      <c r="S252" s="19">
        <v>1</v>
      </c>
      <c r="T252" s="19">
        <v>1</v>
      </c>
      <c r="U252" s="19">
        <v>1</v>
      </c>
      <c r="V252" s="19">
        <v>1</v>
      </c>
      <c r="W252" s="19">
        <v>1</v>
      </c>
      <c r="X252" s="19">
        <v>1</v>
      </c>
      <c r="Y252" s="19">
        <v>1</v>
      </c>
      <c r="Z252" s="19">
        <v>1</v>
      </c>
      <c r="AA252" s="32">
        <v>1</v>
      </c>
      <c r="AB252" s="38"/>
      <c r="AD252" s="19">
        <v>1</v>
      </c>
      <c r="AE252" s="19">
        <v>1</v>
      </c>
      <c r="AF252" s="19">
        <v>1</v>
      </c>
      <c r="AG252" s="19">
        <v>1</v>
      </c>
      <c r="AH252" s="19">
        <v>1</v>
      </c>
      <c r="AI252" s="19">
        <v>1</v>
      </c>
      <c r="AJ252" s="19">
        <v>1</v>
      </c>
      <c r="AK252" s="19">
        <v>1</v>
      </c>
      <c r="AL252" s="32">
        <v>1</v>
      </c>
      <c r="AM252" s="239"/>
      <c r="AN252" s="195"/>
      <c r="AO252" s="195">
        <v>2.8500000000000001E-2</v>
      </c>
      <c r="AP252" s="195">
        <v>4.2421599999999997E-2</v>
      </c>
      <c r="AQ252" s="195">
        <v>3.2486300000000003E-2</v>
      </c>
      <c r="AR252" s="195">
        <v>3.03211E-2</v>
      </c>
      <c r="AS252" s="195">
        <v>3.2052700000000003E-2</v>
      </c>
      <c r="AT252" s="195">
        <v>3.1719900000000002E-2</v>
      </c>
      <c r="AU252" s="195">
        <v>2.6980000000000001E-2</v>
      </c>
      <c r="AV252" s="195">
        <v>2.7667299999999999E-2</v>
      </c>
      <c r="AW252" s="238">
        <v>2.88998E-2</v>
      </c>
      <c r="AX252" s="195"/>
      <c r="AY252" s="195"/>
      <c r="AZ252" s="195">
        <v>0</v>
      </c>
      <c r="BA252" s="195">
        <v>1</v>
      </c>
      <c r="BB252" s="195">
        <v>1</v>
      </c>
      <c r="BC252" s="195">
        <v>1</v>
      </c>
      <c r="BD252" s="195">
        <v>1</v>
      </c>
      <c r="BE252" s="195">
        <v>1</v>
      </c>
      <c r="BF252" s="19">
        <v>1</v>
      </c>
      <c r="BG252" s="19">
        <v>2</v>
      </c>
      <c r="BH252" s="19">
        <v>0</v>
      </c>
      <c r="BI252" s="246"/>
      <c r="BJ252" s="177"/>
      <c r="BK252" s="177"/>
      <c r="BL252" s="177"/>
      <c r="BM252" s="177"/>
      <c r="BN252" s="177"/>
      <c r="BO252" s="177"/>
      <c r="BP252" s="177"/>
      <c r="BQ252" s="177"/>
      <c r="BR252" s="177"/>
      <c r="BS252" s="238"/>
      <c r="BT252" s="177"/>
      <c r="BU252" s="177"/>
      <c r="BV252" s="177"/>
      <c r="BW252" s="177"/>
      <c r="BX252" s="177"/>
      <c r="BY252" s="177"/>
      <c r="BZ252" s="177"/>
      <c r="CA252" s="177"/>
      <c r="CB252" s="177"/>
      <c r="CC252" s="177"/>
      <c r="CD252" s="241"/>
    </row>
    <row r="253" spans="1:82" x14ac:dyDescent="0.2">
      <c r="A253" s="40" t="s">
        <v>435</v>
      </c>
      <c r="B253" s="40" t="s">
        <v>4593</v>
      </c>
      <c r="C253" s="234">
        <v>2014</v>
      </c>
      <c r="D253" s="235"/>
      <c r="E253" s="40" t="s">
        <v>365</v>
      </c>
      <c r="F253" s="38"/>
      <c r="J253" s="19">
        <v>1</v>
      </c>
      <c r="K253" s="19">
        <v>1</v>
      </c>
      <c r="L253" s="19">
        <v>1</v>
      </c>
      <c r="M253" s="19">
        <v>1</v>
      </c>
      <c r="N253" s="19">
        <v>1</v>
      </c>
      <c r="O253" s="19">
        <v>1</v>
      </c>
      <c r="P253" s="32">
        <v>1</v>
      </c>
      <c r="Q253" s="38"/>
      <c r="U253" s="19">
        <v>1</v>
      </c>
      <c r="V253" s="19">
        <v>1</v>
      </c>
      <c r="W253" s="19">
        <v>1</v>
      </c>
      <c r="X253" s="19">
        <v>1</v>
      </c>
      <c r="Y253" s="19">
        <v>1</v>
      </c>
      <c r="Z253" s="19">
        <v>1</v>
      </c>
      <c r="AA253" s="32">
        <v>1</v>
      </c>
      <c r="AB253" s="38"/>
      <c r="AF253" s="19">
        <v>1</v>
      </c>
      <c r="AG253" s="19">
        <v>1</v>
      </c>
      <c r="AH253" s="19">
        <v>1</v>
      </c>
      <c r="AI253" s="19">
        <v>1</v>
      </c>
      <c r="AJ253" s="19">
        <v>1</v>
      </c>
      <c r="AK253" s="19">
        <v>1</v>
      </c>
      <c r="AL253" s="32">
        <v>1</v>
      </c>
      <c r="AM253" s="239"/>
      <c r="AN253" s="195"/>
      <c r="AO253" s="195"/>
      <c r="AP253" s="195"/>
      <c r="AQ253" s="195">
        <v>3.3171899999999997E-2</v>
      </c>
      <c r="AR253" s="195">
        <v>3.8768299999999999E-2</v>
      </c>
      <c r="AS253" s="195">
        <v>3.04064E-2</v>
      </c>
      <c r="AT253" s="195">
        <v>3.4468800000000001E-2</v>
      </c>
      <c r="AU253" s="195">
        <v>4.9825800000000003E-2</v>
      </c>
      <c r="AV253" s="195">
        <v>5.1646299999999999E-2</v>
      </c>
      <c r="AW253" s="238">
        <v>5.25394E-2</v>
      </c>
      <c r="AX253" s="195"/>
      <c r="AY253" s="195"/>
      <c r="AZ253" s="195"/>
      <c r="BA253" s="195"/>
      <c r="BB253" s="195">
        <v>0</v>
      </c>
      <c r="BC253" s="195">
        <v>0</v>
      </c>
      <c r="BD253" s="195">
        <v>0</v>
      </c>
      <c r="BE253" s="195">
        <v>0</v>
      </c>
      <c r="BF253" s="19">
        <v>0</v>
      </c>
      <c r="BG253" s="19">
        <v>2</v>
      </c>
      <c r="BH253" s="19">
        <v>2</v>
      </c>
      <c r="BI253" s="246"/>
      <c r="BJ253" s="177"/>
      <c r="BK253" s="177"/>
      <c r="BL253" s="177"/>
      <c r="BM253" s="177"/>
      <c r="BN253" s="177"/>
      <c r="BO253" s="177"/>
      <c r="BP253" s="177"/>
      <c r="BQ253" s="177"/>
      <c r="BR253" s="177"/>
      <c r="BS253" s="238"/>
      <c r="BT253" s="177"/>
      <c r="BU253" s="177"/>
      <c r="BV253" s="177"/>
      <c r="BW253" s="177"/>
      <c r="BX253" s="177"/>
      <c r="BY253" s="177"/>
      <c r="BZ253" s="177"/>
      <c r="CA253" s="177"/>
      <c r="CB253" s="177"/>
      <c r="CC253" s="177"/>
      <c r="CD253" s="241"/>
    </row>
    <row r="254" spans="1:82" x14ac:dyDescent="0.2">
      <c r="A254" s="40" t="s">
        <v>309</v>
      </c>
      <c r="B254" s="40" t="s">
        <v>310</v>
      </c>
      <c r="C254" s="235">
        <v>2010</v>
      </c>
      <c r="D254" s="235">
        <v>2014</v>
      </c>
      <c r="E254" s="40" t="s">
        <v>365</v>
      </c>
      <c r="F254" s="38">
        <v>1</v>
      </c>
      <c r="G254" s="19">
        <v>1</v>
      </c>
      <c r="H254" s="19">
        <v>1</v>
      </c>
      <c r="I254" s="19">
        <v>1</v>
      </c>
      <c r="P254" s="32"/>
      <c r="Q254" s="38">
        <v>1</v>
      </c>
      <c r="R254" s="19">
        <v>1</v>
      </c>
      <c r="S254" s="19">
        <v>1</v>
      </c>
      <c r="T254" s="19">
        <v>1</v>
      </c>
      <c r="AA254" s="32"/>
      <c r="AB254" s="38">
        <v>1</v>
      </c>
      <c r="AC254" s="19">
        <v>1</v>
      </c>
      <c r="AD254" s="19">
        <v>1</v>
      </c>
      <c r="AE254" s="19">
        <v>1</v>
      </c>
      <c r="AL254" s="32"/>
      <c r="AM254" s="239">
        <v>2.8578699999999999E-2</v>
      </c>
      <c r="AN254" s="195">
        <v>2.9938599999999999E-2</v>
      </c>
      <c r="AO254" s="195">
        <v>2.9310300000000001E-2</v>
      </c>
      <c r="AP254" s="195">
        <v>3.0343200000000001E-2</v>
      </c>
      <c r="AQ254" s="195"/>
      <c r="AR254" s="195"/>
      <c r="AS254" s="195"/>
      <c r="AT254" s="195"/>
      <c r="AU254" s="195"/>
      <c r="AV254" s="195"/>
      <c r="AW254" s="238"/>
      <c r="AX254" s="195">
        <v>0</v>
      </c>
      <c r="AY254" s="195">
        <v>0</v>
      </c>
      <c r="AZ254" s="195">
        <v>0</v>
      </c>
      <c r="BA254" s="195">
        <v>0</v>
      </c>
      <c r="BB254" s="195"/>
      <c r="BC254" s="195"/>
      <c r="BD254" s="195"/>
      <c r="BE254" s="195"/>
      <c r="BI254" s="246"/>
      <c r="BJ254" s="177"/>
      <c r="BK254" s="177"/>
      <c r="BL254" s="177"/>
      <c r="BM254" s="177"/>
      <c r="BN254" s="177"/>
      <c r="BO254" s="177"/>
      <c r="BP254" s="177"/>
      <c r="BQ254" s="177"/>
      <c r="BR254" s="177"/>
      <c r="BS254" s="238"/>
      <c r="BT254" s="177"/>
      <c r="BU254" s="177"/>
      <c r="BV254" s="177"/>
      <c r="BW254" s="177"/>
      <c r="BX254" s="177"/>
      <c r="BY254" s="177"/>
      <c r="BZ254" s="177"/>
      <c r="CA254" s="177"/>
      <c r="CB254" s="177"/>
      <c r="CC254" s="177"/>
      <c r="CD254" s="241"/>
    </row>
    <row r="255" spans="1:82" x14ac:dyDescent="0.2">
      <c r="A255" s="40" t="s">
        <v>370</v>
      </c>
      <c r="B255" s="40" t="s">
        <v>371</v>
      </c>
      <c r="C255" s="234">
        <v>2010</v>
      </c>
      <c r="D255" s="235">
        <v>2013</v>
      </c>
      <c r="E255" s="40" t="s">
        <v>365</v>
      </c>
      <c r="F255" s="38">
        <v>0</v>
      </c>
      <c r="I255" s="19">
        <v>0</v>
      </c>
      <c r="P255" s="32"/>
      <c r="Q255" s="38">
        <v>1</v>
      </c>
      <c r="T255" s="19">
        <v>1</v>
      </c>
      <c r="AA255" s="32"/>
      <c r="AB255" s="38">
        <v>1</v>
      </c>
      <c r="AE255" s="19">
        <v>1</v>
      </c>
      <c r="AL255" s="32"/>
      <c r="AM255" s="239">
        <v>3.1678900000000003E-2</v>
      </c>
      <c r="AN255" s="195"/>
      <c r="AO255" s="195"/>
      <c r="AP255" s="195">
        <v>3.5860499999999997E-2</v>
      </c>
      <c r="AQ255" s="195"/>
      <c r="AR255" s="195"/>
      <c r="AS255" s="195"/>
      <c r="AT255" s="195"/>
      <c r="AU255" s="195"/>
      <c r="AV255" s="195"/>
      <c r="AW255" s="238"/>
      <c r="AX255" s="195">
        <v>1</v>
      </c>
      <c r="AY255" s="195"/>
      <c r="AZ255" s="195"/>
      <c r="BA255" s="195">
        <v>1</v>
      </c>
      <c r="BB255" s="195"/>
      <c r="BC255" s="195"/>
      <c r="BD255" s="195"/>
      <c r="BE255" s="195"/>
      <c r="BI255" s="246"/>
      <c r="BJ255" s="177"/>
      <c r="BK255" s="177"/>
      <c r="BL255" s="177"/>
      <c r="BM255" s="177"/>
      <c r="BN255" s="177"/>
      <c r="BO255" s="177"/>
      <c r="BP255" s="177"/>
      <c r="BQ255" s="177"/>
      <c r="BR255" s="177"/>
      <c r="BS255" s="238"/>
      <c r="BT255" s="177"/>
      <c r="BU255" s="177"/>
      <c r="BV255" s="177"/>
      <c r="BW255" s="177"/>
      <c r="BX255" s="177"/>
      <c r="BY255" s="177"/>
      <c r="BZ255" s="177"/>
      <c r="CA255" s="177"/>
      <c r="CB255" s="177"/>
      <c r="CC255" s="177"/>
      <c r="CD255" s="241"/>
    </row>
    <row r="256" spans="1:82" x14ac:dyDescent="0.2">
      <c r="A256" s="40" t="s">
        <v>341</v>
      </c>
      <c r="B256" s="40" t="s">
        <v>4023</v>
      </c>
      <c r="C256" s="235"/>
      <c r="D256" s="235"/>
      <c r="E256" s="40" t="s">
        <v>365</v>
      </c>
      <c r="F256" s="38">
        <v>0</v>
      </c>
      <c r="P256" s="32"/>
      <c r="Q256" s="38">
        <v>1</v>
      </c>
      <c r="AA256" s="32"/>
      <c r="AB256" s="38">
        <v>0</v>
      </c>
      <c r="AL256" s="32"/>
      <c r="AM256" s="239">
        <v>2.8564099999999999E-2</v>
      </c>
      <c r="AN256" s="195"/>
      <c r="AO256" s="195"/>
      <c r="AP256" s="195"/>
      <c r="AQ256" s="195"/>
      <c r="AR256" s="195"/>
      <c r="AS256" s="195"/>
      <c r="AT256" s="195"/>
      <c r="AU256" s="195"/>
      <c r="AV256" s="195"/>
      <c r="AW256" s="238"/>
      <c r="AX256" s="195"/>
      <c r="AY256" s="195"/>
      <c r="AZ256" s="195"/>
      <c r="BA256" s="195"/>
      <c r="BB256" s="195"/>
      <c r="BC256" s="195"/>
      <c r="BD256" s="195"/>
      <c r="BE256" s="195"/>
      <c r="BI256" s="246"/>
      <c r="BJ256" s="177"/>
      <c r="BK256" s="177"/>
      <c r="BL256" s="177"/>
      <c r="BM256" s="177"/>
      <c r="BN256" s="177"/>
      <c r="BO256" s="177"/>
      <c r="BP256" s="177"/>
      <c r="BQ256" s="177"/>
      <c r="BR256" s="177"/>
      <c r="BS256" s="238"/>
      <c r="BT256" s="177"/>
      <c r="BU256" s="177"/>
      <c r="BV256" s="177"/>
      <c r="BW256" s="177"/>
      <c r="BX256" s="177"/>
      <c r="BY256" s="177"/>
      <c r="BZ256" s="177"/>
      <c r="CA256" s="177"/>
      <c r="CB256" s="177"/>
      <c r="CC256" s="177"/>
      <c r="CD256" s="241"/>
    </row>
    <row r="257" spans="1:82" x14ac:dyDescent="0.2">
      <c r="A257" s="40" t="s">
        <v>372</v>
      </c>
      <c r="B257" s="40" t="s">
        <v>4024</v>
      </c>
      <c r="C257" s="234">
        <v>2014</v>
      </c>
      <c r="D257" s="235"/>
      <c r="E257" s="40" t="s">
        <v>374</v>
      </c>
      <c r="F257" s="38">
        <v>1</v>
      </c>
      <c r="G257" s="19">
        <v>1</v>
      </c>
      <c r="H257" s="19">
        <v>1</v>
      </c>
      <c r="I257" s="19">
        <v>1</v>
      </c>
      <c r="J257" s="19">
        <v>1</v>
      </c>
      <c r="K257" s="19">
        <v>1</v>
      </c>
      <c r="P257" s="32"/>
      <c r="Q257" s="38">
        <v>1</v>
      </c>
      <c r="R257" s="19">
        <v>1</v>
      </c>
      <c r="S257" s="19">
        <v>1</v>
      </c>
      <c r="T257" s="19">
        <v>1</v>
      </c>
      <c r="U257" s="19">
        <v>1</v>
      </c>
      <c r="V257" s="19">
        <v>1</v>
      </c>
      <c r="AA257" s="32"/>
      <c r="AB257" s="19">
        <v>1</v>
      </c>
      <c r="AC257" s="19">
        <v>1</v>
      </c>
      <c r="AD257" s="19">
        <v>1</v>
      </c>
      <c r="AE257" s="19">
        <v>1</v>
      </c>
      <c r="AF257" s="19">
        <v>1</v>
      </c>
      <c r="AG257" s="19">
        <v>1</v>
      </c>
      <c r="AL257" s="32"/>
      <c r="AM257" s="38">
        <v>4.6671900000000002E-2</v>
      </c>
      <c r="AN257" s="19">
        <v>4.1807200000000003E-2</v>
      </c>
      <c r="AO257" s="19">
        <v>3.3291500000000002E-2</v>
      </c>
      <c r="AQ257" s="19">
        <v>3.2946599999999999E-2</v>
      </c>
      <c r="AR257" s="19">
        <v>3.2890799999999998E-2</v>
      </c>
      <c r="AW257" s="32"/>
      <c r="AX257" s="19">
        <v>2</v>
      </c>
      <c r="AY257" s="19">
        <v>1</v>
      </c>
      <c r="AZ257" s="19">
        <v>0</v>
      </c>
      <c r="BB257" s="19">
        <v>0</v>
      </c>
      <c r="BC257" s="19">
        <v>0</v>
      </c>
      <c r="BI257" s="246"/>
      <c r="BJ257" s="177"/>
      <c r="BK257" s="177"/>
      <c r="BL257" s="177"/>
      <c r="BM257" s="177"/>
      <c r="BN257" s="177"/>
      <c r="BO257" s="177"/>
      <c r="BP257" s="177"/>
      <c r="BQ257" s="177"/>
      <c r="BR257" s="177"/>
      <c r="BS257" s="238"/>
      <c r="BT257" s="177"/>
      <c r="BU257" s="177"/>
      <c r="BV257" s="177"/>
      <c r="BW257" s="177"/>
      <c r="BX257" s="177"/>
      <c r="BY257" s="177"/>
      <c r="BZ257" s="177"/>
      <c r="CA257" s="177"/>
      <c r="CB257" s="177"/>
      <c r="CC257" s="177"/>
      <c r="CD257" s="241"/>
    </row>
    <row r="258" spans="1:82" x14ac:dyDescent="0.2">
      <c r="A258" s="40" t="s">
        <v>437</v>
      </c>
      <c r="B258" s="40" t="s">
        <v>438</v>
      </c>
      <c r="C258" s="234">
        <v>2014</v>
      </c>
      <c r="D258" s="235"/>
      <c r="E258" s="43" t="s">
        <v>374</v>
      </c>
      <c r="J258" s="19">
        <v>1</v>
      </c>
      <c r="K258" s="19">
        <v>1</v>
      </c>
      <c r="L258" s="19">
        <v>1</v>
      </c>
      <c r="M258" s="19">
        <v>1</v>
      </c>
      <c r="N258" s="19">
        <v>1</v>
      </c>
      <c r="O258" s="19">
        <v>1</v>
      </c>
      <c r="P258" s="32">
        <v>1</v>
      </c>
      <c r="U258" s="19">
        <v>1</v>
      </c>
      <c r="V258" s="19">
        <v>1</v>
      </c>
      <c r="W258" s="19">
        <v>1</v>
      </c>
      <c r="X258" s="19">
        <v>1</v>
      </c>
      <c r="Y258" s="19">
        <v>1</v>
      </c>
      <c r="Z258" s="19">
        <v>1</v>
      </c>
      <c r="AA258" s="32">
        <v>1</v>
      </c>
      <c r="AF258" s="19">
        <v>1</v>
      </c>
      <c r="AG258" s="19">
        <v>1</v>
      </c>
      <c r="AH258" s="19">
        <v>1</v>
      </c>
      <c r="AI258" s="19">
        <v>1</v>
      </c>
      <c r="AJ258" s="19">
        <v>1</v>
      </c>
      <c r="AK258" s="19">
        <v>1</v>
      </c>
      <c r="AL258" s="32">
        <v>1</v>
      </c>
      <c r="AQ258" s="19">
        <v>3.1398500000000003E-2</v>
      </c>
      <c r="AR258" s="19">
        <v>3.2299599999999998E-2</v>
      </c>
      <c r="AS258" s="19">
        <v>3.58599E-2</v>
      </c>
      <c r="AT258" s="19">
        <v>4.3857500000000001E-2</v>
      </c>
      <c r="AU258" s="19">
        <v>3.32106E-2</v>
      </c>
      <c r="AV258" s="19">
        <v>3.5315300000000001E-2</v>
      </c>
      <c r="AW258" s="32">
        <v>3.2968299999999999E-2</v>
      </c>
      <c r="BB258" s="19">
        <v>1</v>
      </c>
      <c r="BC258" s="19">
        <v>1</v>
      </c>
      <c r="BD258" s="19">
        <v>2</v>
      </c>
      <c r="BE258" s="19">
        <v>3</v>
      </c>
      <c r="BF258" s="19">
        <v>1</v>
      </c>
      <c r="BG258" s="19">
        <v>1</v>
      </c>
      <c r="BH258" s="174">
        <v>1</v>
      </c>
      <c r="BI258" s="246"/>
      <c r="BJ258" s="177"/>
      <c r="BK258" s="177"/>
      <c r="BL258" s="177"/>
      <c r="BM258" s="177">
        <v>3.56391E-2</v>
      </c>
      <c r="BN258" s="177">
        <v>3.6625900000000003E-2</v>
      </c>
      <c r="BO258" s="177">
        <v>4.1645500000000002E-2</v>
      </c>
      <c r="BP258" s="177">
        <v>5.3231899999999999E-2</v>
      </c>
      <c r="BQ258" s="177">
        <v>5.5891200000000002E-2</v>
      </c>
      <c r="BR258" s="177">
        <v>5.3598E-2</v>
      </c>
      <c r="BS258" s="238">
        <v>4.9248699999999999E-2</v>
      </c>
      <c r="BT258" s="177"/>
      <c r="BU258" s="177"/>
      <c r="BV258" s="177"/>
      <c r="BW258" s="177"/>
      <c r="BX258" s="177">
        <v>2</v>
      </c>
      <c r="BY258" s="177">
        <v>2</v>
      </c>
      <c r="BZ258" s="177">
        <v>4</v>
      </c>
      <c r="CA258" s="177">
        <v>7</v>
      </c>
      <c r="CB258" s="177">
        <v>7</v>
      </c>
      <c r="CC258" s="177">
        <v>11</v>
      </c>
      <c r="CD258" s="241">
        <v>8</v>
      </c>
    </row>
    <row r="259" spans="1:82" x14ac:dyDescent="0.2">
      <c r="A259" s="22"/>
      <c r="B259" s="22"/>
      <c r="C259" s="22"/>
      <c r="D259" s="22"/>
      <c r="E259" s="256"/>
      <c r="P259" s="255"/>
      <c r="AA259" s="255"/>
      <c r="AL259" s="255"/>
      <c r="AW259" s="255"/>
      <c r="BI259" s="248"/>
      <c r="BJ259" s="207"/>
      <c r="BK259" s="207"/>
      <c r="BL259" s="207"/>
      <c r="BM259" s="207"/>
      <c r="BN259" s="207"/>
      <c r="BO259" s="207"/>
      <c r="BP259" s="207"/>
      <c r="BQ259" s="207"/>
      <c r="BR259" s="207"/>
      <c r="BS259" s="249"/>
      <c r="BT259" s="207"/>
      <c r="BU259" s="207"/>
      <c r="BV259" s="207"/>
      <c r="BW259" s="207"/>
      <c r="BX259" s="207"/>
      <c r="BY259" s="207"/>
      <c r="BZ259" s="207"/>
      <c r="CA259" s="207"/>
      <c r="CB259" s="207"/>
      <c r="CC259" s="207"/>
      <c r="CD259" s="249"/>
    </row>
    <row r="260" spans="1:82" x14ac:dyDescent="0.2">
      <c r="A260" s="29" t="s">
        <v>4025</v>
      </c>
      <c r="B260" s="29"/>
      <c r="C260" s="29"/>
      <c r="D260" s="29"/>
      <c r="E260" s="29"/>
      <c r="F260" s="33">
        <f t="shared" ref="F260:AK260" si="0">AVERAGE(F10:F257)</f>
        <v>0.21978021978021978</v>
      </c>
      <c r="G260" s="33">
        <f t="shared" si="0"/>
        <v>0.30434782608695654</v>
      </c>
      <c r="H260" s="33">
        <f t="shared" si="0"/>
        <v>0.28999999999999998</v>
      </c>
      <c r="I260" s="33">
        <f t="shared" si="0"/>
        <v>0.34951456310679613</v>
      </c>
      <c r="J260" s="33">
        <f t="shared" si="0"/>
        <v>0.34615384615384615</v>
      </c>
      <c r="K260" s="33">
        <f t="shared" si="0"/>
        <v>0.34862385321100919</v>
      </c>
      <c r="L260" s="33">
        <f t="shared" si="0"/>
        <v>0.31932773109243695</v>
      </c>
      <c r="M260" s="33">
        <f t="shared" si="0"/>
        <v>0.3359375</v>
      </c>
      <c r="N260" s="33">
        <f t="shared" si="0"/>
        <v>0.3359375</v>
      </c>
      <c r="O260" s="33">
        <f t="shared" si="0"/>
        <v>0.42222222222222222</v>
      </c>
      <c r="P260" s="33">
        <f t="shared" si="0"/>
        <v>0.56934306569343063</v>
      </c>
      <c r="Q260" s="33">
        <f t="shared" si="0"/>
        <v>0.79120879120879117</v>
      </c>
      <c r="R260" s="33">
        <f t="shared" si="0"/>
        <v>0.88043478260869568</v>
      </c>
      <c r="S260" s="33">
        <f t="shared" si="0"/>
        <v>0.86</v>
      </c>
      <c r="T260" s="33">
        <f t="shared" si="0"/>
        <v>0.85436893203883491</v>
      </c>
      <c r="U260" s="33">
        <f t="shared" si="0"/>
        <v>0.875</v>
      </c>
      <c r="V260" s="33">
        <f t="shared" si="0"/>
        <v>0.88073394495412849</v>
      </c>
      <c r="W260" s="33">
        <f t="shared" si="0"/>
        <v>0.87394957983193278</v>
      </c>
      <c r="X260" s="33">
        <f t="shared" si="0"/>
        <v>0.890625</v>
      </c>
      <c r="Y260" s="33">
        <f t="shared" si="0"/>
        <v>0.8671875</v>
      </c>
      <c r="Z260" s="33">
        <f t="shared" si="0"/>
        <v>0.90370370370370368</v>
      </c>
      <c r="AA260" s="33">
        <f t="shared" si="0"/>
        <v>0.9051094890510949</v>
      </c>
      <c r="AB260" s="33">
        <f t="shared" si="0"/>
        <v>0.8351648351648352</v>
      </c>
      <c r="AC260" s="33">
        <f t="shared" si="0"/>
        <v>0.90217391304347827</v>
      </c>
      <c r="AD260" s="33">
        <f t="shared" si="0"/>
        <v>0.91</v>
      </c>
      <c r="AE260" s="33">
        <f t="shared" si="0"/>
        <v>0.93203883495145634</v>
      </c>
      <c r="AF260" s="33">
        <f t="shared" si="0"/>
        <v>0.92307692307692313</v>
      </c>
      <c r="AG260" s="33">
        <f t="shared" si="0"/>
        <v>0.92660550458715596</v>
      </c>
      <c r="AH260" s="33">
        <f t="shared" si="0"/>
        <v>0.90756302521008403</v>
      </c>
      <c r="AI260" s="33">
        <f t="shared" si="0"/>
        <v>0.890625</v>
      </c>
      <c r="AJ260" s="33">
        <f t="shared" si="0"/>
        <v>0.8984375</v>
      </c>
      <c r="AK260" s="33">
        <f t="shared" si="0"/>
        <v>0.92592592592592593</v>
      </c>
      <c r="AL260" s="33">
        <f t="shared" ref="AL260:BH260" si="1">AVERAGE(AL10:AL257)</f>
        <v>0.92700729927007297</v>
      </c>
      <c r="AM260" s="252">
        <f t="shared" si="1"/>
        <v>2.50780099375E-2</v>
      </c>
      <c r="AN260" s="252">
        <f t="shared" si="1"/>
        <v>2.98043778313253E-2</v>
      </c>
      <c r="AO260" s="252">
        <f t="shared" si="1"/>
        <v>3.3830261830666668E-2</v>
      </c>
      <c r="AP260" s="252">
        <f t="shared" si="1"/>
        <v>3.1093246631578957E-2</v>
      </c>
      <c r="AQ260" s="252">
        <f t="shared" si="1"/>
        <v>3.179658208999999E-2</v>
      </c>
      <c r="AR260" s="252">
        <f t="shared" si="1"/>
        <v>3.0936266051428577E-2</v>
      </c>
      <c r="AS260" s="252">
        <f t="shared" si="1"/>
        <v>3.1963221052631573E-2</v>
      </c>
      <c r="AT260" s="252">
        <f t="shared" si="1"/>
        <v>3.1815520880000003E-2</v>
      </c>
      <c r="AU260" s="252">
        <f t="shared" si="1"/>
        <v>3.304847672799998E-2</v>
      </c>
      <c r="AV260" s="252">
        <f t="shared" si="1"/>
        <v>3.4015578775193803E-2</v>
      </c>
      <c r="AW260" s="252">
        <f t="shared" si="1"/>
        <v>3.6543515488721784E-2</v>
      </c>
      <c r="AX260" s="44">
        <f t="shared" si="1"/>
        <v>0.14457831325301204</v>
      </c>
      <c r="AY260" s="44">
        <f t="shared" si="1"/>
        <v>0.11764705882352941</v>
      </c>
      <c r="AZ260" s="44">
        <f t="shared" si="1"/>
        <v>0.2857142857142857</v>
      </c>
      <c r="BA260" s="44">
        <f t="shared" si="1"/>
        <v>0.25</v>
      </c>
      <c r="BB260" s="44">
        <f t="shared" si="1"/>
        <v>0.23232323232323232</v>
      </c>
      <c r="BC260" s="44">
        <f t="shared" si="1"/>
        <v>0.31775700934579437</v>
      </c>
      <c r="BD260" s="44">
        <f t="shared" si="1"/>
        <v>0.42608695652173911</v>
      </c>
      <c r="BE260" s="44">
        <f t="shared" si="1"/>
        <v>0.77600000000000002</v>
      </c>
      <c r="BF260" s="44">
        <f t="shared" si="1"/>
        <v>1.4079999999999999</v>
      </c>
      <c r="BG260" s="44">
        <f t="shared" si="1"/>
        <v>3.3307692307692309</v>
      </c>
      <c r="BH260" s="44">
        <f t="shared" si="1"/>
        <v>4.8571428571428568</v>
      </c>
      <c r="BI260" s="253">
        <f t="shared" ref="BI260:CD260" si="2">AVERAGE(BI10:BI257)</f>
        <v>0.17788964782608693</v>
      </c>
      <c r="BJ260" s="253">
        <f t="shared" si="2"/>
        <v>0.24852347599999999</v>
      </c>
      <c r="BK260" s="253">
        <f t="shared" si="2"/>
        <v>0.27688178720000001</v>
      </c>
      <c r="BL260" s="253">
        <f t="shared" si="2"/>
        <v>0.27960155120000002</v>
      </c>
      <c r="BM260" s="253">
        <f t="shared" si="2"/>
        <v>0.25521621500000002</v>
      </c>
      <c r="BN260" s="253">
        <f t="shared" si="2"/>
        <v>0.24115387838709676</v>
      </c>
      <c r="BO260" s="253">
        <f t="shared" si="2"/>
        <v>0.24126782656250007</v>
      </c>
      <c r="BP260" s="253">
        <f t="shared" si="2"/>
        <v>0.21483801874999994</v>
      </c>
      <c r="BQ260" s="253">
        <f t="shared" si="2"/>
        <v>0.20135004409374996</v>
      </c>
      <c r="BR260" s="253">
        <f t="shared" si="2"/>
        <v>0.24120537567567571</v>
      </c>
      <c r="BS260" s="253">
        <f t="shared" si="2"/>
        <v>0.2430245476190476</v>
      </c>
      <c r="BT260" s="240">
        <f t="shared" si="2"/>
        <v>0.30434782608695654</v>
      </c>
      <c r="BU260" s="240">
        <f t="shared" si="2"/>
        <v>0.44</v>
      </c>
      <c r="BV260" s="240">
        <f t="shared" si="2"/>
        <v>0.76</v>
      </c>
      <c r="BW260" s="240">
        <f t="shared" si="2"/>
        <v>0.72</v>
      </c>
      <c r="BX260" s="240">
        <f t="shared" si="2"/>
        <v>0.46666666666666667</v>
      </c>
      <c r="BY260" s="240">
        <f t="shared" si="2"/>
        <v>0.90322580645161288</v>
      </c>
      <c r="BZ260" s="240">
        <f t="shared" si="2"/>
        <v>1.09375</v>
      </c>
      <c r="CA260" s="240">
        <f t="shared" si="2"/>
        <v>1.34375</v>
      </c>
      <c r="CB260" s="240">
        <f t="shared" si="2"/>
        <v>2.46875</v>
      </c>
      <c r="CC260" s="240">
        <f t="shared" si="2"/>
        <v>8.2972972972972965</v>
      </c>
      <c r="CD260" s="254">
        <f t="shared" si="2"/>
        <v>15.285714285714286</v>
      </c>
    </row>
    <row r="261" spans="1:82" x14ac:dyDescent="0.2">
      <c r="A261" s="22"/>
      <c r="B261" s="22"/>
      <c r="C261" s="22"/>
      <c r="D261" s="22"/>
      <c r="E261" s="22"/>
      <c r="AM261" s="251"/>
      <c r="AN261" s="251"/>
      <c r="AO261" s="251"/>
      <c r="AP261" s="251"/>
      <c r="AQ261" s="251"/>
      <c r="AR261" s="251"/>
      <c r="AS261" s="251"/>
      <c r="AT261" s="251"/>
      <c r="AU261" s="251"/>
      <c r="AV261" s="251"/>
      <c r="AW261" s="251"/>
      <c r="BI261" s="250"/>
      <c r="BJ261" s="250"/>
      <c r="BK261" s="250"/>
      <c r="BL261" s="250"/>
      <c r="BM261" s="250"/>
      <c r="BN261" s="250"/>
      <c r="BO261" s="250"/>
      <c r="BP261" s="250"/>
      <c r="BQ261" s="250"/>
      <c r="BR261" s="250"/>
      <c r="BS261" s="250"/>
    </row>
    <row r="263" spans="1:82" x14ac:dyDescent="0.2">
      <c r="A263" s="22"/>
      <c r="B263" s="22"/>
      <c r="C263" s="22"/>
      <c r="D263" s="22"/>
      <c r="E263" s="22"/>
    </row>
    <row r="264" spans="1:82" x14ac:dyDescent="0.2">
      <c r="A264" s="22"/>
      <c r="B264" s="22"/>
      <c r="C264" s="22"/>
      <c r="D264" s="22"/>
      <c r="E264" s="22"/>
    </row>
    <row r="265" spans="1:82" x14ac:dyDescent="0.2">
      <c r="A265" s="22"/>
      <c r="B265" s="22"/>
      <c r="C265" s="22"/>
      <c r="D265" s="22"/>
      <c r="E265" s="22"/>
    </row>
    <row r="266" spans="1:82" x14ac:dyDescent="0.2">
      <c r="A266" s="22"/>
      <c r="B266" s="22"/>
      <c r="C266" s="22"/>
      <c r="D266" s="22"/>
      <c r="E266" s="22"/>
    </row>
    <row r="267" spans="1:82" x14ac:dyDescent="0.2">
      <c r="A267" s="22"/>
      <c r="B267" s="22"/>
      <c r="C267" s="22"/>
      <c r="D267" s="22"/>
      <c r="E267" s="22"/>
    </row>
    <row r="268" spans="1:82" x14ac:dyDescent="0.2">
      <c r="A268" s="22"/>
      <c r="B268" s="22"/>
      <c r="C268" s="22"/>
      <c r="D268" s="22"/>
      <c r="E268" s="22"/>
    </row>
    <row r="269" spans="1:82" x14ac:dyDescent="0.2">
      <c r="A269" s="187"/>
      <c r="B269" s="187"/>
      <c r="C269" s="22"/>
      <c r="D269" s="22"/>
      <c r="E269" s="22"/>
    </row>
    <row r="270" spans="1:82" x14ac:dyDescent="0.2">
      <c r="A270" s="187"/>
      <c r="B270" s="187"/>
      <c r="C270" s="22"/>
      <c r="D270" s="22"/>
      <c r="E270" s="22"/>
    </row>
    <row r="271" spans="1:82" x14ac:dyDescent="0.2">
      <c r="A271" s="187"/>
      <c r="B271" s="187"/>
      <c r="C271" s="22"/>
      <c r="D271" s="22"/>
      <c r="E271" s="22"/>
    </row>
    <row r="273" spans="1:5" x14ac:dyDescent="0.2">
      <c r="A273" s="22"/>
      <c r="B273" s="22"/>
      <c r="C273" s="22"/>
      <c r="D273" s="22"/>
      <c r="E273" s="22"/>
    </row>
    <row r="274" spans="1:5" x14ac:dyDescent="0.2">
      <c r="A274" s="22"/>
      <c r="B274" s="22"/>
      <c r="C274" s="22"/>
      <c r="D274" s="22"/>
      <c r="E274" s="22"/>
    </row>
    <row r="275" spans="1:5" x14ac:dyDescent="0.2">
      <c r="A275" s="22"/>
      <c r="B275" s="22"/>
      <c r="C275" s="22"/>
      <c r="D275" s="22"/>
      <c r="E275" s="22"/>
    </row>
    <row r="276" spans="1:5" x14ac:dyDescent="0.2">
      <c r="A276" s="22"/>
      <c r="B276" s="22"/>
      <c r="C276" s="22"/>
      <c r="D276" s="22"/>
      <c r="E276" s="22"/>
    </row>
    <row r="277" spans="1:5" x14ac:dyDescent="0.2">
      <c r="A277" s="22"/>
      <c r="B277" s="22"/>
      <c r="C277" s="22"/>
      <c r="D277" s="22"/>
      <c r="E277" s="22"/>
    </row>
    <row r="278" spans="1:5" x14ac:dyDescent="0.2">
      <c r="A278" s="22"/>
      <c r="B278" s="22"/>
      <c r="C278" s="22"/>
      <c r="D278" s="22"/>
      <c r="E278" s="22"/>
    </row>
    <row r="279" spans="1:5" x14ac:dyDescent="0.2">
      <c r="A279" s="22"/>
      <c r="B279" s="22"/>
      <c r="C279" s="22"/>
      <c r="D279" s="22"/>
      <c r="E279" s="22"/>
    </row>
    <row r="280" spans="1:5" x14ac:dyDescent="0.2">
      <c r="A280" s="22"/>
      <c r="B280" s="22"/>
      <c r="C280" s="22"/>
      <c r="D280" s="22"/>
      <c r="E280" s="22"/>
    </row>
    <row r="281" spans="1:5" x14ac:dyDescent="0.2">
      <c r="A281" s="22"/>
      <c r="B281" s="22"/>
      <c r="C281" s="22"/>
      <c r="D281" s="22"/>
      <c r="E281" s="22"/>
    </row>
    <row r="282" spans="1:5" x14ac:dyDescent="0.2">
      <c r="A282" s="22"/>
      <c r="B282" s="22"/>
      <c r="C282" s="22"/>
      <c r="D282" s="22"/>
      <c r="E282" s="22"/>
    </row>
    <row r="283" spans="1:5" x14ac:dyDescent="0.2">
      <c r="A283" s="22"/>
      <c r="B283" s="22"/>
      <c r="C283" s="22"/>
      <c r="D283" s="22"/>
      <c r="E283" s="22"/>
    </row>
  </sheetData>
  <mergeCells count="8">
    <mergeCell ref="A2:B2"/>
    <mergeCell ref="BT8:CD8"/>
    <mergeCell ref="BI8:BS8"/>
    <mergeCell ref="F8:P8"/>
    <mergeCell ref="Q8:AA8"/>
    <mergeCell ref="AB8:AL8"/>
    <mergeCell ref="AM8:AW8"/>
    <mergeCell ref="AX8:BH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92BFC-A766-407C-BF26-E8AE8EC616C9}">
  <dimension ref="A1:CE254"/>
  <sheetViews>
    <sheetView showGridLines="0" zoomScale="70" zoomScaleNormal="70" workbookViewId="0">
      <selection activeCell="BO10" sqref="BO10"/>
    </sheetView>
  </sheetViews>
  <sheetFormatPr baseColWidth="10" defaultColWidth="9" defaultRowHeight="16" x14ac:dyDescent="0.2"/>
  <cols>
    <col min="1" max="1" width="17.33203125" style="195" customWidth="1"/>
    <col min="2" max="2" width="61.1640625" style="195" customWidth="1"/>
    <col min="3" max="3" width="14.33203125" style="195" customWidth="1"/>
    <col min="4" max="4" width="13.83203125" style="195" customWidth="1"/>
    <col min="5" max="5" width="20.1640625" style="195" bestFit="1" customWidth="1"/>
    <col min="6" max="89" width="9" style="195"/>
    <col min="90" max="90" width="32.6640625" style="195" customWidth="1"/>
    <col min="91" max="16384" width="9" style="195"/>
  </cols>
  <sheetData>
    <row r="1" spans="1:83" x14ac:dyDescent="0.2">
      <c r="A1" s="347" t="s">
        <v>0</v>
      </c>
      <c r="B1" s="348" t="s">
        <v>1</v>
      </c>
      <c r="C1" s="348" t="s">
        <v>3460</v>
      </c>
      <c r="D1" s="348" t="s">
        <v>565</v>
      </c>
      <c r="E1" s="353" t="s">
        <v>2</v>
      </c>
      <c r="F1" s="366" t="s">
        <v>4026</v>
      </c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6" t="s">
        <v>4027</v>
      </c>
      <c r="R1" s="367"/>
      <c r="S1" s="367"/>
      <c r="T1" s="367"/>
      <c r="U1" s="367"/>
      <c r="V1" s="367"/>
      <c r="W1" s="367"/>
      <c r="X1" s="367"/>
      <c r="Y1" s="367"/>
      <c r="Z1" s="367"/>
      <c r="AA1" s="365"/>
      <c r="AB1" s="366" t="s">
        <v>4028</v>
      </c>
      <c r="AC1" s="367"/>
      <c r="AD1" s="367"/>
      <c r="AE1" s="367"/>
      <c r="AF1" s="367"/>
      <c r="AG1" s="367"/>
      <c r="AH1" s="367"/>
      <c r="AI1" s="367"/>
      <c r="AJ1" s="367"/>
      <c r="AK1" s="367"/>
      <c r="AL1" s="365"/>
      <c r="AM1" s="364" t="s">
        <v>4029</v>
      </c>
      <c r="AN1" s="362"/>
      <c r="AO1" s="362"/>
      <c r="AP1" s="362"/>
      <c r="AQ1" s="362"/>
      <c r="AR1" s="362"/>
      <c r="AS1" s="362"/>
      <c r="AT1" s="362"/>
      <c r="AU1" s="362"/>
      <c r="AV1" s="362"/>
      <c r="AW1" s="363"/>
      <c r="AX1" s="364" t="s">
        <v>4030</v>
      </c>
      <c r="AY1" s="362"/>
      <c r="AZ1" s="362"/>
      <c r="BA1" s="362"/>
      <c r="BB1" s="362"/>
      <c r="BC1" s="362"/>
      <c r="BD1" s="362"/>
      <c r="BE1" s="362"/>
      <c r="BF1" s="362"/>
      <c r="BG1" s="362"/>
      <c r="BH1" s="362"/>
      <c r="BI1" s="362" t="s">
        <v>4619</v>
      </c>
      <c r="BJ1" s="362"/>
      <c r="BK1" s="362"/>
      <c r="BL1" s="362"/>
      <c r="BM1" s="362"/>
      <c r="BN1" s="362"/>
      <c r="BO1" s="362"/>
      <c r="BP1" s="362"/>
      <c r="BQ1" s="362"/>
      <c r="BR1" s="362"/>
      <c r="BS1" s="363"/>
      <c r="BT1" s="364" t="s">
        <v>4620</v>
      </c>
      <c r="BU1" s="362"/>
      <c r="BV1" s="362"/>
      <c r="BW1" s="362"/>
      <c r="BX1" s="362"/>
      <c r="BY1" s="362"/>
      <c r="BZ1" s="362"/>
      <c r="CA1" s="362"/>
      <c r="CB1" s="362"/>
      <c r="CC1" s="362"/>
      <c r="CD1" s="363"/>
    </row>
    <row r="2" spans="1:83" x14ac:dyDescent="0.2">
      <c r="A2" s="262"/>
      <c r="B2" s="262"/>
      <c r="C2" s="262"/>
      <c r="D2" s="262"/>
      <c r="E2" s="263"/>
      <c r="F2" s="262">
        <v>2010</v>
      </c>
      <c r="G2" s="262">
        <v>2011</v>
      </c>
      <c r="H2" s="262">
        <v>2012</v>
      </c>
      <c r="I2" s="262">
        <v>2013</v>
      </c>
      <c r="J2" s="262">
        <v>2014</v>
      </c>
      <c r="K2" s="262">
        <v>2015</v>
      </c>
      <c r="L2" s="262">
        <v>2016</v>
      </c>
      <c r="M2" s="262">
        <v>2017</v>
      </c>
      <c r="N2" s="262">
        <v>2018</v>
      </c>
      <c r="O2" s="262">
        <v>2019</v>
      </c>
      <c r="P2" s="263">
        <v>2020</v>
      </c>
      <c r="Q2" s="262">
        <v>2010</v>
      </c>
      <c r="R2" s="262">
        <v>2011</v>
      </c>
      <c r="S2" s="262">
        <v>2012</v>
      </c>
      <c r="T2" s="262">
        <v>2013</v>
      </c>
      <c r="U2" s="262">
        <v>2014</v>
      </c>
      <c r="V2" s="262">
        <v>2015</v>
      </c>
      <c r="W2" s="262">
        <v>2016</v>
      </c>
      <c r="X2" s="262">
        <v>2017</v>
      </c>
      <c r="Y2" s="262">
        <v>2018</v>
      </c>
      <c r="Z2" s="262">
        <v>2019</v>
      </c>
      <c r="AA2" s="263">
        <v>2020</v>
      </c>
      <c r="AB2" s="262">
        <v>2010</v>
      </c>
      <c r="AC2" s="262">
        <v>2011</v>
      </c>
      <c r="AD2" s="262">
        <v>2012</v>
      </c>
      <c r="AE2" s="262">
        <v>2013</v>
      </c>
      <c r="AF2" s="262">
        <v>2014</v>
      </c>
      <c r="AG2" s="262">
        <v>2015</v>
      </c>
      <c r="AH2" s="262">
        <v>2016</v>
      </c>
      <c r="AI2" s="262">
        <v>2017</v>
      </c>
      <c r="AJ2" s="262">
        <v>2018</v>
      </c>
      <c r="AK2" s="262">
        <v>2019</v>
      </c>
      <c r="AL2" s="263">
        <v>2020</v>
      </c>
      <c r="AM2" s="262">
        <v>2010</v>
      </c>
      <c r="AN2" s="262">
        <v>2011</v>
      </c>
      <c r="AO2" s="262">
        <v>2012</v>
      </c>
      <c r="AP2" s="262">
        <v>2013</v>
      </c>
      <c r="AQ2" s="262">
        <v>2014</v>
      </c>
      <c r="AR2" s="262">
        <v>2015</v>
      </c>
      <c r="AS2" s="262">
        <v>2016</v>
      </c>
      <c r="AT2" s="262">
        <v>2017</v>
      </c>
      <c r="AU2" s="262">
        <v>2018</v>
      </c>
      <c r="AV2" s="262">
        <v>2019</v>
      </c>
      <c r="AW2" s="263">
        <v>2020</v>
      </c>
      <c r="AX2" s="262">
        <v>2010</v>
      </c>
      <c r="AY2" s="262">
        <v>2011</v>
      </c>
      <c r="AZ2" s="262">
        <v>2012</v>
      </c>
      <c r="BA2" s="262">
        <v>2013</v>
      </c>
      <c r="BB2" s="262">
        <v>2014</v>
      </c>
      <c r="BC2" s="262">
        <v>2015</v>
      </c>
      <c r="BD2" s="262">
        <v>2016</v>
      </c>
      <c r="BE2" s="262">
        <v>2017</v>
      </c>
      <c r="BF2" s="262">
        <v>2018</v>
      </c>
      <c r="BG2" s="262">
        <v>2019</v>
      </c>
      <c r="BH2" s="277">
        <v>2020</v>
      </c>
      <c r="BI2" s="262">
        <v>2010</v>
      </c>
      <c r="BJ2" s="262">
        <v>2011</v>
      </c>
      <c r="BK2" s="262">
        <v>2012</v>
      </c>
      <c r="BL2" s="262">
        <v>2013</v>
      </c>
      <c r="BM2" s="262">
        <v>2014</v>
      </c>
      <c r="BN2" s="262">
        <v>2015</v>
      </c>
      <c r="BO2" s="262">
        <v>2016</v>
      </c>
      <c r="BP2" s="262">
        <v>2017</v>
      </c>
      <c r="BQ2" s="262">
        <v>2018</v>
      </c>
      <c r="BR2" s="262">
        <v>2019</v>
      </c>
      <c r="BS2" s="263">
        <v>2020</v>
      </c>
      <c r="BT2" s="262">
        <v>2010</v>
      </c>
      <c r="BU2" s="262">
        <v>2011</v>
      </c>
      <c r="BV2" s="262">
        <v>2012</v>
      </c>
      <c r="BW2" s="262">
        <v>2013</v>
      </c>
      <c r="BX2" s="262">
        <v>2014</v>
      </c>
      <c r="BY2" s="262">
        <v>2015</v>
      </c>
      <c r="BZ2" s="262">
        <v>2016</v>
      </c>
      <c r="CA2" s="262">
        <v>2017</v>
      </c>
      <c r="CB2" s="262">
        <v>2018</v>
      </c>
      <c r="CC2" s="262">
        <v>2019</v>
      </c>
      <c r="CD2" s="263">
        <v>2020</v>
      </c>
    </row>
    <row r="3" spans="1:83" x14ac:dyDescent="0.2">
      <c r="A3" s="260" t="s">
        <v>3464</v>
      </c>
      <c r="B3" s="192" t="s">
        <v>3465</v>
      </c>
      <c r="C3" s="192"/>
      <c r="D3" s="192"/>
      <c r="E3" s="265" t="s">
        <v>5</v>
      </c>
      <c r="F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238"/>
      <c r="Q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238"/>
      <c r="AB3" s="266">
        <v>0</v>
      </c>
      <c r="AC3" s="266"/>
      <c r="AD3" s="266">
        <v>0</v>
      </c>
      <c r="AE3" s="266">
        <v>0</v>
      </c>
      <c r="AF3" s="266">
        <v>0</v>
      </c>
      <c r="AG3" s="266">
        <v>0</v>
      </c>
      <c r="AH3" s="266">
        <v>0</v>
      </c>
      <c r="AI3" s="266">
        <v>0</v>
      </c>
      <c r="AJ3" s="266">
        <v>0</v>
      </c>
      <c r="AK3" s="266">
        <v>0</v>
      </c>
      <c r="AL3" s="267"/>
      <c r="AM3" s="195">
        <v>1.7676500000000001E-2</v>
      </c>
      <c r="AO3" s="195">
        <v>2.0071599999999998E-2</v>
      </c>
      <c r="AP3" s="195">
        <v>1.86482E-2</v>
      </c>
      <c r="AQ3" s="195">
        <v>2.1661300000000001E-2</v>
      </c>
      <c r="AR3" s="195">
        <v>2.1718700000000001E-2</v>
      </c>
      <c r="AS3" s="195">
        <v>2.2043900000000002E-2</v>
      </c>
      <c r="AT3" s="195">
        <v>2.18204E-2</v>
      </c>
      <c r="AU3" s="195">
        <v>2.2262199999999999E-2</v>
      </c>
      <c r="AV3" s="195">
        <v>2.4743899999999999E-2</v>
      </c>
      <c r="AW3" s="238"/>
      <c r="AX3" s="195">
        <v>0</v>
      </c>
      <c r="AZ3" s="195">
        <v>0</v>
      </c>
      <c r="BA3" s="195">
        <v>0</v>
      </c>
      <c r="BB3" s="195">
        <v>0</v>
      </c>
      <c r="BC3" s="195">
        <v>1</v>
      </c>
      <c r="BD3" s="195">
        <v>2</v>
      </c>
      <c r="BE3" s="195">
        <v>2</v>
      </c>
      <c r="BF3" s="195">
        <v>0</v>
      </c>
      <c r="BG3" s="195">
        <v>0</v>
      </c>
      <c r="BH3" s="241"/>
      <c r="BS3" s="238"/>
      <c r="CD3" s="238"/>
    </row>
    <row r="4" spans="1:83" x14ac:dyDescent="0.2">
      <c r="A4" s="260" t="s">
        <v>4033</v>
      </c>
      <c r="B4" s="192" t="s">
        <v>3898</v>
      </c>
      <c r="C4" s="192"/>
      <c r="D4" s="192"/>
      <c r="E4" s="261" t="s">
        <v>5</v>
      </c>
      <c r="P4" s="238"/>
      <c r="AA4" s="238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7"/>
      <c r="AW4" s="238"/>
      <c r="BH4" s="241"/>
      <c r="BS4" s="238"/>
      <c r="CD4" s="238"/>
    </row>
    <row r="5" spans="1:83" x14ac:dyDescent="0.2">
      <c r="A5" s="260" t="s">
        <v>3468</v>
      </c>
      <c r="B5" s="192" t="s">
        <v>3469</v>
      </c>
      <c r="C5" s="192"/>
      <c r="D5" s="192"/>
      <c r="E5" s="261" t="s">
        <v>5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238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238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0</v>
      </c>
      <c r="AH5" s="195">
        <v>0</v>
      </c>
      <c r="AI5" s="195">
        <v>0</v>
      </c>
      <c r="AJ5" s="195">
        <v>0</v>
      </c>
      <c r="AK5" s="195">
        <v>0</v>
      </c>
      <c r="AL5" s="238">
        <v>0</v>
      </c>
      <c r="AM5" s="195">
        <v>1.8227500000000001E-2</v>
      </c>
      <c r="AN5" s="195">
        <v>1.8456799999999999E-2</v>
      </c>
      <c r="AO5" s="195">
        <v>1.8658000000000001E-2</v>
      </c>
      <c r="AP5" s="195">
        <v>1.8473300000000002E-2</v>
      </c>
      <c r="AQ5" s="195">
        <v>1.84818E-2</v>
      </c>
      <c r="AR5" s="195">
        <v>1.83199E-2</v>
      </c>
      <c r="AS5" s="195">
        <v>1.7812700000000001E-2</v>
      </c>
      <c r="AT5" s="195">
        <v>1.7995400000000002E-2</v>
      </c>
      <c r="AU5" s="195">
        <v>1.8494199999999999E-2</v>
      </c>
      <c r="AV5" s="195">
        <v>1.96204E-2</v>
      </c>
      <c r="AW5" s="238">
        <v>2.0082599999999999E-2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 s="195">
        <v>0</v>
      </c>
      <c r="BD5" s="195">
        <v>0</v>
      </c>
      <c r="BE5" s="195">
        <v>0</v>
      </c>
      <c r="BF5" s="195">
        <v>0</v>
      </c>
      <c r="BG5" s="195">
        <v>0</v>
      </c>
      <c r="BH5" s="241">
        <v>0</v>
      </c>
      <c r="BS5" s="238"/>
      <c r="CD5" s="238"/>
    </row>
    <row r="6" spans="1:83" x14ac:dyDescent="0.2">
      <c r="A6" s="260" t="s">
        <v>3470</v>
      </c>
      <c r="B6" s="192" t="s">
        <v>3471</v>
      </c>
      <c r="C6" s="192"/>
      <c r="D6" s="192"/>
      <c r="E6" s="265" t="s">
        <v>5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238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238">
        <v>1</v>
      </c>
      <c r="AB6" s="266">
        <v>0</v>
      </c>
      <c r="AC6" s="266">
        <v>0</v>
      </c>
      <c r="AD6" s="266">
        <v>0</v>
      </c>
      <c r="AE6" s="266">
        <v>0</v>
      </c>
      <c r="AF6" s="266">
        <v>0</v>
      </c>
      <c r="AG6" s="266">
        <v>0</v>
      </c>
      <c r="AH6" s="266">
        <v>0</v>
      </c>
      <c r="AI6" s="266">
        <v>0</v>
      </c>
      <c r="AJ6" s="266">
        <v>0</v>
      </c>
      <c r="AK6" s="266">
        <v>0</v>
      </c>
      <c r="AL6" s="267">
        <v>0</v>
      </c>
      <c r="AM6" s="195">
        <v>1.7949E-2</v>
      </c>
      <c r="AN6" s="195">
        <v>1.7949E-2</v>
      </c>
      <c r="AO6" s="195">
        <v>1.80974E-2</v>
      </c>
      <c r="AP6" s="195">
        <v>1.77392E-2</v>
      </c>
      <c r="AQ6" s="195">
        <v>1.9324600000000001E-2</v>
      </c>
      <c r="AR6" s="195">
        <v>1.9159099999999998E-2</v>
      </c>
      <c r="AS6" s="195">
        <v>1.91693E-2</v>
      </c>
      <c r="AT6" s="195">
        <v>1.91202E-2</v>
      </c>
      <c r="AU6" s="195">
        <v>1.87014E-2</v>
      </c>
      <c r="AV6" s="195">
        <v>2.84879E-2</v>
      </c>
      <c r="AW6" s="238">
        <v>2.3879600000000001E-2</v>
      </c>
      <c r="AX6" s="195">
        <v>0</v>
      </c>
      <c r="AY6" s="195">
        <v>0</v>
      </c>
      <c r="AZ6" s="195">
        <v>0</v>
      </c>
      <c r="BA6" s="195">
        <v>1</v>
      </c>
      <c r="BB6" s="195">
        <v>1</v>
      </c>
      <c r="BC6" s="195">
        <v>0</v>
      </c>
      <c r="BD6" s="195">
        <v>0</v>
      </c>
      <c r="BE6" s="195">
        <v>0</v>
      </c>
      <c r="BF6" s="195">
        <v>0</v>
      </c>
      <c r="BG6" s="195">
        <v>0</v>
      </c>
      <c r="BH6" s="241">
        <v>0</v>
      </c>
      <c r="BS6" s="238">
        <v>8.2161799999999993E-2</v>
      </c>
      <c r="CD6" s="238">
        <v>20</v>
      </c>
      <c r="CE6" s="195" t="s">
        <v>4034</v>
      </c>
    </row>
    <row r="7" spans="1:83" x14ac:dyDescent="0.2">
      <c r="A7" s="260" t="s">
        <v>3473</v>
      </c>
      <c r="B7" s="192" t="s">
        <v>3474</v>
      </c>
      <c r="C7" s="192"/>
      <c r="D7" s="192"/>
      <c r="E7" s="265" t="s">
        <v>5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238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238">
        <v>0</v>
      </c>
      <c r="AB7" s="266">
        <v>0</v>
      </c>
      <c r="AC7" s="266">
        <v>0</v>
      </c>
      <c r="AD7" s="266">
        <v>0</v>
      </c>
      <c r="AE7" s="266">
        <v>0</v>
      </c>
      <c r="AF7" s="266">
        <v>0</v>
      </c>
      <c r="AG7" s="266">
        <v>0</v>
      </c>
      <c r="AH7" s="266">
        <v>0</v>
      </c>
      <c r="AI7" s="266">
        <v>0</v>
      </c>
      <c r="AJ7" s="266">
        <v>0</v>
      </c>
      <c r="AK7" s="266">
        <v>0</v>
      </c>
      <c r="AL7" s="267">
        <v>0</v>
      </c>
      <c r="AM7" s="195">
        <v>1.9139699999999999E-2</v>
      </c>
      <c r="AN7" s="195">
        <v>1.80308E-2</v>
      </c>
      <c r="AO7" s="195">
        <v>1.81505E-2</v>
      </c>
      <c r="AP7" s="195">
        <v>1.7785200000000001E-2</v>
      </c>
      <c r="AQ7" s="195">
        <v>1.8271900000000001E-2</v>
      </c>
      <c r="AR7" s="195">
        <v>1.7675900000000001E-2</v>
      </c>
      <c r="AS7" s="195">
        <v>1.8893299999999998E-2</v>
      </c>
      <c r="AT7" s="195">
        <v>1.8557899999999999E-2</v>
      </c>
      <c r="AU7" s="195">
        <v>1.8085799999999999E-2</v>
      </c>
      <c r="AV7" s="195">
        <v>2.3825800000000001E-2</v>
      </c>
      <c r="AW7" s="238">
        <v>2.4634799999999998E-2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 s="195">
        <v>0</v>
      </c>
      <c r="BD7" s="195">
        <v>0</v>
      </c>
      <c r="BE7" s="195">
        <v>0</v>
      </c>
      <c r="BF7" s="195">
        <v>0</v>
      </c>
      <c r="BG7" s="195">
        <v>1</v>
      </c>
      <c r="BH7" s="241">
        <v>1</v>
      </c>
      <c r="BS7" s="238"/>
      <c r="CD7" s="238"/>
    </row>
    <row r="8" spans="1:83" x14ac:dyDescent="0.2">
      <c r="A8" s="260" t="s">
        <v>3475</v>
      </c>
      <c r="B8" s="192" t="s">
        <v>3476</v>
      </c>
      <c r="C8" s="192"/>
      <c r="D8" s="192"/>
      <c r="E8" s="261" t="s">
        <v>5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238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238">
        <v>0</v>
      </c>
      <c r="AB8" s="266">
        <v>0</v>
      </c>
      <c r="AC8" s="266">
        <v>0</v>
      </c>
      <c r="AD8" s="266">
        <v>0</v>
      </c>
      <c r="AE8" s="266">
        <v>0</v>
      </c>
      <c r="AF8" s="266">
        <v>0</v>
      </c>
      <c r="AG8" s="266">
        <v>0</v>
      </c>
      <c r="AH8" s="266">
        <v>0</v>
      </c>
      <c r="AI8" s="266">
        <v>0</v>
      </c>
      <c r="AJ8" s="266">
        <v>0</v>
      </c>
      <c r="AK8" s="266">
        <v>0</v>
      </c>
      <c r="AL8" s="267">
        <v>0</v>
      </c>
      <c r="AM8" s="195">
        <v>1.78087E-2</v>
      </c>
      <c r="AN8" s="195">
        <v>1.7506600000000001E-2</v>
      </c>
      <c r="AO8" s="195">
        <v>1.9101199999999999E-2</v>
      </c>
      <c r="AP8" s="195">
        <v>1.77019E-2</v>
      </c>
      <c r="AQ8" s="195">
        <v>1.7881399999999999E-2</v>
      </c>
      <c r="AR8" s="195">
        <v>1.6666899999999998E-2</v>
      </c>
      <c r="AS8" s="195">
        <v>1.8096899999999999E-2</v>
      </c>
      <c r="AT8" s="195">
        <v>2.0832699999999999E-2</v>
      </c>
      <c r="AU8" s="195">
        <v>2.0091600000000001E-2</v>
      </c>
      <c r="AV8" s="195">
        <v>2.14822E-2</v>
      </c>
      <c r="AW8" s="238">
        <v>2.631E-2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 s="195">
        <v>0</v>
      </c>
      <c r="BD8" s="195">
        <v>0</v>
      </c>
      <c r="BE8" s="195">
        <v>0</v>
      </c>
      <c r="BF8" s="195">
        <v>0</v>
      </c>
      <c r="BG8" s="195">
        <v>0</v>
      </c>
      <c r="BH8" s="241">
        <v>0</v>
      </c>
      <c r="BS8" s="238">
        <v>0.11851100000000001</v>
      </c>
      <c r="CD8" s="238"/>
      <c r="CE8" s="195" t="s">
        <v>4035</v>
      </c>
    </row>
    <row r="9" spans="1:83" x14ac:dyDescent="0.2">
      <c r="A9" s="268" t="s">
        <v>640</v>
      </c>
      <c r="B9" s="187" t="s">
        <v>641</v>
      </c>
      <c r="C9" s="187"/>
      <c r="D9" s="187"/>
      <c r="E9" s="261" t="s">
        <v>5</v>
      </c>
      <c r="P9" s="238"/>
      <c r="AA9" s="238"/>
      <c r="AB9" s="266"/>
      <c r="AC9" s="266"/>
      <c r="AD9" s="266"/>
      <c r="AE9" s="266"/>
      <c r="AF9" s="266"/>
      <c r="AG9" s="266"/>
      <c r="AH9" s="266"/>
      <c r="AI9" s="266"/>
      <c r="AJ9" s="266"/>
      <c r="AK9" s="266"/>
      <c r="AL9" s="267"/>
      <c r="AW9" s="238"/>
      <c r="BH9" s="241"/>
      <c r="BS9" s="238"/>
      <c r="CD9" s="238"/>
    </row>
    <row r="10" spans="1:83" x14ac:dyDescent="0.2">
      <c r="A10" s="268" t="s">
        <v>2657</v>
      </c>
      <c r="B10" s="187" t="s">
        <v>2658</v>
      </c>
      <c r="C10" s="187">
        <v>2013</v>
      </c>
      <c r="D10" s="187"/>
      <c r="E10" s="261" t="s">
        <v>5</v>
      </c>
      <c r="O10" s="195">
        <v>0</v>
      </c>
      <c r="P10" s="238">
        <v>0</v>
      </c>
      <c r="Z10" s="195">
        <v>0</v>
      </c>
      <c r="AA10" s="238">
        <v>0</v>
      </c>
      <c r="AB10" s="266"/>
      <c r="AC10" s="266"/>
      <c r="AD10" s="266"/>
      <c r="AE10" s="266"/>
      <c r="AF10" s="266"/>
      <c r="AG10" s="266"/>
      <c r="AH10" s="266"/>
      <c r="AI10" s="266"/>
      <c r="AJ10" s="266"/>
      <c r="AK10" s="266">
        <v>0</v>
      </c>
      <c r="AL10" s="267">
        <v>0</v>
      </c>
      <c r="AV10" s="195">
        <v>1.8538499999999999E-2</v>
      </c>
      <c r="AW10" s="238">
        <v>1.9482099999999999E-2</v>
      </c>
      <c r="BG10" s="195">
        <v>0</v>
      </c>
      <c r="BH10" s="241">
        <v>0</v>
      </c>
      <c r="BS10" s="238"/>
      <c r="CD10" s="238"/>
    </row>
    <row r="11" spans="1:83" x14ac:dyDescent="0.2">
      <c r="A11" s="260" t="s">
        <v>3479</v>
      </c>
      <c r="B11" s="192" t="s">
        <v>3480</v>
      </c>
      <c r="C11" s="192"/>
      <c r="D11" s="192"/>
      <c r="E11" s="265" t="s">
        <v>18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238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238">
        <v>0</v>
      </c>
      <c r="AB11" s="266">
        <v>0</v>
      </c>
      <c r="AC11" s="266">
        <v>0</v>
      </c>
      <c r="AD11" s="266">
        <v>0</v>
      </c>
      <c r="AE11" s="266">
        <v>0</v>
      </c>
      <c r="AF11" s="266">
        <v>0</v>
      </c>
      <c r="AG11" s="266">
        <v>0</v>
      </c>
      <c r="AH11" s="266">
        <v>0</v>
      </c>
      <c r="AI11" s="266">
        <v>0</v>
      </c>
      <c r="AJ11" s="266">
        <v>0</v>
      </c>
      <c r="AK11" s="266">
        <v>0</v>
      </c>
      <c r="AL11" s="267">
        <v>0</v>
      </c>
      <c r="AM11" s="195">
        <v>1.9574100000000001E-2</v>
      </c>
      <c r="AN11" s="195">
        <v>2.0628899999999999E-2</v>
      </c>
      <c r="AO11" s="195">
        <v>2.1495299999999998E-2</v>
      </c>
      <c r="AP11" s="195">
        <v>2.1905500000000001E-2</v>
      </c>
      <c r="AQ11" s="195">
        <v>2.2710299999999999E-2</v>
      </c>
      <c r="AR11" s="195">
        <v>2.2718100000000001E-2</v>
      </c>
      <c r="AS11" s="195">
        <v>2.2460399999999998E-2</v>
      </c>
      <c r="AT11" s="195">
        <v>1.96233E-2</v>
      </c>
      <c r="AU11" s="195">
        <v>2.0140600000000002E-2</v>
      </c>
      <c r="AV11" s="195">
        <v>1.8134999999999998E-2</v>
      </c>
      <c r="AW11" s="238">
        <v>2.16318E-2</v>
      </c>
      <c r="AX11" s="195">
        <v>0</v>
      </c>
      <c r="AY11" s="195">
        <v>0</v>
      </c>
      <c r="AZ11" s="195">
        <v>0</v>
      </c>
      <c r="BA11" s="195">
        <v>0</v>
      </c>
      <c r="BB11" s="195">
        <v>2</v>
      </c>
      <c r="BC11" s="195">
        <v>2</v>
      </c>
      <c r="BD11" s="195">
        <v>1</v>
      </c>
      <c r="BE11" s="195">
        <v>1</v>
      </c>
      <c r="BF11" s="195">
        <v>2</v>
      </c>
      <c r="BG11" s="195">
        <v>2</v>
      </c>
      <c r="BH11" s="241">
        <v>2</v>
      </c>
      <c r="BS11" s="238"/>
      <c r="CD11" s="238"/>
    </row>
    <row r="12" spans="1:83" x14ac:dyDescent="0.2">
      <c r="A12" s="260" t="s">
        <v>3481</v>
      </c>
      <c r="B12" s="192" t="s">
        <v>755</v>
      </c>
      <c r="C12" s="192"/>
      <c r="D12" s="192"/>
      <c r="E12" s="261" t="s">
        <v>18</v>
      </c>
      <c r="P12" s="238"/>
      <c r="AA12" s="238"/>
      <c r="AB12" s="266"/>
      <c r="AC12" s="266"/>
      <c r="AD12" s="266"/>
      <c r="AE12" s="266"/>
      <c r="AF12" s="266"/>
      <c r="AG12" s="266"/>
      <c r="AH12" s="266"/>
      <c r="AI12" s="266"/>
      <c r="AJ12" s="266"/>
      <c r="AK12" s="266"/>
      <c r="AL12" s="267"/>
      <c r="AW12" s="238"/>
      <c r="BH12" s="241"/>
      <c r="BS12" s="238"/>
      <c r="CD12" s="238"/>
    </row>
    <row r="13" spans="1:83" x14ac:dyDescent="0.2">
      <c r="A13" s="260" t="s">
        <v>3482</v>
      </c>
      <c r="B13" s="192" t="s">
        <v>881</v>
      </c>
      <c r="C13" s="192"/>
      <c r="D13" s="192"/>
      <c r="E13" s="261" t="s">
        <v>18</v>
      </c>
      <c r="H13" s="195">
        <v>0</v>
      </c>
      <c r="I13" s="195">
        <v>0</v>
      </c>
      <c r="P13" s="238"/>
      <c r="S13" s="195">
        <v>0</v>
      </c>
      <c r="T13" s="195">
        <v>0</v>
      </c>
      <c r="AA13" s="238"/>
      <c r="AB13" s="266"/>
      <c r="AC13" s="266"/>
      <c r="AD13" s="266">
        <v>0</v>
      </c>
      <c r="AE13" s="266">
        <v>0</v>
      </c>
      <c r="AF13" s="266"/>
      <c r="AG13" s="266"/>
      <c r="AH13" s="266"/>
      <c r="AI13" s="266"/>
      <c r="AJ13" s="266"/>
      <c r="AK13" s="266"/>
      <c r="AL13" s="267"/>
      <c r="AM13" s="195">
        <v>2.2426499999999999E-2</v>
      </c>
      <c r="AN13" s="195">
        <v>2.23421E-2</v>
      </c>
      <c r="AO13" s="195">
        <v>2.12357E-2</v>
      </c>
      <c r="AP13" s="195">
        <v>2.1243100000000001E-2</v>
      </c>
      <c r="AQ13" s="195">
        <v>2.13355E-2</v>
      </c>
      <c r="AR13" s="195">
        <v>2.0697199999999999E-2</v>
      </c>
      <c r="AS13" s="195">
        <v>2.13133E-2</v>
      </c>
      <c r="AT13" s="195">
        <v>1.9826400000000001E-2</v>
      </c>
      <c r="AU13" s="195">
        <v>1.9544300000000001E-2</v>
      </c>
      <c r="AV13" s="195">
        <v>2.1922799999999999E-2</v>
      </c>
      <c r="AW13" s="238">
        <v>2.3571700000000001E-2</v>
      </c>
      <c r="AZ13" s="195">
        <v>0</v>
      </c>
      <c r="BA13" s="195">
        <v>0</v>
      </c>
      <c r="BH13" s="241"/>
      <c r="BS13" s="238"/>
      <c r="CD13" s="238"/>
    </row>
    <row r="14" spans="1:83" x14ac:dyDescent="0.2">
      <c r="A14" s="260" t="s">
        <v>3483</v>
      </c>
      <c r="B14" s="192" t="s">
        <v>3484</v>
      </c>
      <c r="C14" s="192"/>
      <c r="D14" s="192"/>
      <c r="E14" s="261" t="s">
        <v>18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238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238">
        <v>0</v>
      </c>
      <c r="AB14" s="266"/>
      <c r="AC14" s="266"/>
      <c r="AD14" s="266"/>
      <c r="AE14" s="266"/>
      <c r="AF14" s="266"/>
      <c r="AG14" s="266">
        <v>0</v>
      </c>
      <c r="AH14" s="266">
        <v>0</v>
      </c>
      <c r="AI14" s="266">
        <v>0</v>
      </c>
      <c r="AJ14" s="266">
        <v>0</v>
      </c>
      <c r="AK14" s="266">
        <v>0</v>
      </c>
      <c r="AL14" s="267">
        <v>0</v>
      </c>
      <c r="AR14" s="195">
        <v>2.1814400000000001E-2</v>
      </c>
      <c r="AS14" s="195">
        <v>2.2115900000000001E-2</v>
      </c>
      <c r="AT14" s="195">
        <v>2.22212E-2</v>
      </c>
      <c r="AU14" s="195">
        <v>2.26587E-2</v>
      </c>
      <c r="AV14" s="195">
        <v>2.26663E-2</v>
      </c>
      <c r="AW14" s="238">
        <v>2.16248E-2</v>
      </c>
      <c r="BC14" s="195">
        <v>0</v>
      </c>
      <c r="BD14" s="195">
        <v>0</v>
      </c>
      <c r="BE14" s="195">
        <v>1</v>
      </c>
      <c r="BF14" s="195">
        <v>0</v>
      </c>
      <c r="BG14" s="195">
        <v>0</v>
      </c>
      <c r="BH14" s="241">
        <v>1</v>
      </c>
      <c r="BS14" s="238"/>
      <c r="CD14" s="238"/>
    </row>
    <row r="15" spans="1:83" x14ac:dyDescent="0.2">
      <c r="A15" s="260" t="s">
        <v>3485</v>
      </c>
      <c r="B15" s="192" t="s">
        <v>3486</v>
      </c>
      <c r="C15" s="192"/>
      <c r="D15" s="192"/>
      <c r="E15" s="261" t="s">
        <v>18</v>
      </c>
      <c r="P15" s="238"/>
      <c r="AA15" s="238"/>
      <c r="AB15" s="266"/>
      <c r="AC15" s="266"/>
      <c r="AD15" s="266"/>
      <c r="AE15" s="266"/>
      <c r="AF15" s="266"/>
      <c r="AG15" s="266"/>
      <c r="AH15" s="266"/>
      <c r="AI15" s="266"/>
      <c r="AJ15" s="266"/>
      <c r="AK15" s="266"/>
      <c r="AL15" s="267"/>
      <c r="AW15" s="238"/>
      <c r="BH15" s="241"/>
      <c r="BS15" s="238"/>
      <c r="CD15" s="238"/>
    </row>
    <row r="16" spans="1:83" x14ac:dyDescent="0.2">
      <c r="A16" s="260" t="s">
        <v>3899</v>
      </c>
      <c r="B16" s="192" t="s">
        <v>3900</v>
      </c>
      <c r="C16" s="192"/>
      <c r="D16" s="192"/>
      <c r="E16" s="261" t="s">
        <v>18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O16" s="195">
        <v>0</v>
      </c>
      <c r="P16" s="238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238">
        <v>1</v>
      </c>
      <c r="AB16" s="266">
        <v>0</v>
      </c>
      <c r="AC16" s="266">
        <v>0</v>
      </c>
      <c r="AD16" s="266">
        <v>0</v>
      </c>
      <c r="AE16" s="266">
        <v>0</v>
      </c>
      <c r="AF16" s="266">
        <v>0</v>
      </c>
      <c r="AG16" s="266">
        <v>0</v>
      </c>
      <c r="AH16" s="266">
        <v>0</v>
      </c>
      <c r="AI16" s="266">
        <v>0</v>
      </c>
      <c r="AJ16" s="266">
        <v>0</v>
      </c>
      <c r="AK16" s="266">
        <v>0</v>
      </c>
      <c r="AL16" s="267">
        <v>0</v>
      </c>
      <c r="AM16" s="195">
        <v>1.6770799999999999E-2</v>
      </c>
      <c r="AN16" s="195">
        <v>2.6233300000000001E-2</v>
      </c>
      <c r="AO16" s="195">
        <v>1.6424600000000001E-2</v>
      </c>
      <c r="AP16" s="195">
        <v>1.4737800000000001E-2</v>
      </c>
      <c r="AQ16" s="195">
        <v>1.4547300000000001E-2</v>
      </c>
      <c r="AR16" s="195">
        <v>1.66228E-2</v>
      </c>
      <c r="AS16" s="195">
        <v>1.6801900000000002E-2</v>
      </c>
      <c r="AT16" s="195">
        <v>1.6897300000000001E-2</v>
      </c>
      <c r="AU16" s="195">
        <v>1.68542E-2</v>
      </c>
      <c r="AV16" s="195">
        <v>1.6679099999999999E-2</v>
      </c>
      <c r="AW16" s="238">
        <v>1.8044999999999999E-2</v>
      </c>
      <c r="AX16" s="195">
        <v>0</v>
      </c>
      <c r="AY16" s="195">
        <v>0</v>
      </c>
      <c r="AZ16" s="195">
        <v>0</v>
      </c>
      <c r="BA16" s="195">
        <v>0</v>
      </c>
      <c r="BB16" s="195">
        <v>2</v>
      </c>
      <c r="BC16" s="195">
        <v>0</v>
      </c>
      <c r="BD16" s="195">
        <v>0</v>
      </c>
      <c r="BE16" s="195">
        <v>0</v>
      </c>
      <c r="BF16" s="195">
        <v>0</v>
      </c>
      <c r="BG16" s="195">
        <v>0</v>
      </c>
      <c r="BH16" s="241">
        <v>0</v>
      </c>
      <c r="BS16" s="238"/>
      <c r="CD16" s="238"/>
    </row>
    <row r="17" spans="1:83" x14ac:dyDescent="0.2">
      <c r="A17" s="260" t="s">
        <v>3489</v>
      </c>
      <c r="B17" s="192" t="s">
        <v>739</v>
      </c>
      <c r="C17" s="192"/>
      <c r="D17" s="192"/>
      <c r="E17" s="261" t="s">
        <v>18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238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238">
        <v>0</v>
      </c>
      <c r="AB17" s="266"/>
      <c r="AC17" s="266"/>
      <c r="AD17" s="266"/>
      <c r="AE17" s="266"/>
      <c r="AF17" s="266">
        <v>0</v>
      </c>
      <c r="AG17" s="266">
        <v>0</v>
      </c>
      <c r="AH17" s="266">
        <v>0</v>
      </c>
      <c r="AI17" s="266">
        <v>0</v>
      </c>
      <c r="AJ17" s="266">
        <v>0</v>
      </c>
      <c r="AK17" s="266">
        <v>0</v>
      </c>
      <c r="AL17" s="267">
        <v>0</v>
      </c>
      <c r="AQ17" s="195">
        <v>2.1219499999999999E-2</v>
      </c>
      <c r="AR17" s="195">
        <v>2.1098800000000001E-2</v>
      </c>
      <c r="AS17" s="195">
        <v>2.1497499999999999E-2</v>
      </c>
      <c r="AT17" s="195">
        <v>2.2009600000000001E-2</v>
      </c>
      <c r="AU17" s="195">
        <v>2.0939099999999999E-2</v>
      </c>
      <c r="AV17" s="195">
        <v>5.1530600000000003E-2</v>
      </c>
      <c r="AW17" s="238">
        <v>2.56095E-2</v>
      </c>
      <c r="BB17" s="195">
        <v>2</v>
      </c>
      <c r="BC17" s="195">
        <v>2</v>
      </c>
      <c r="BD17" s="195">
        <v>2</v>
      </c>
      <c r="BE17" s="195">
        <v>2</v>
      </c>
      <c r="BF17" s="195">
        <v>2</v>
      </c>
      <c r="BG17" s="195">
        <v>2</v>
      </c>
      <c r="BH17" s="241">
        <v>1</v>
      </c>
      <c r="BS17" s="238"/>
      <c r="CD17" s="238"/>
    </row>
    <row r="18" spans="1:83" x14ac:dyDescent="0.2">
      <c r="A18" s="260" t="s">
        <v>3491</v>
      </c>
      <c r="B18" s="192" t="s">
        <v>3492</v>
      </c>
      <c r="C18" s="192"/>
      <c r="D18" s="192"/>
      <c r="E18" s="261" t="s">
        <v>18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238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238">
        <v>0</v>
      </c>
      <c r="AB18" s="266"/>
      <c r="AC18" s="266"/>
      <c r="AD18" s="266"/>
      <c r="AE18" s="266"/>
      <c r="AF18" s="266"/>
      <c r="AG18" s="266">
        <v>0</v>
      </c>
      <c r="AH18" s="266">
        <v>0</v>
      </c>
      <c r="AI18" s="266">
        <v>0</v>
      </c>
      <c r="AJ18" s="266">
        <v>0</v>
      </c>
      <c r="AK18" s="266">
        <v>0</v>
      </c>
      <c r="AL18" s="267">
        <v>0</v>
      </c>
      <c r="AR18" s="195">
        <v>1.83959E-2</v>
      </c>
      <c r="AS18" s="195">
        <v>1.94497E-2</v>
      </c>
      <c r="AT18" s="195">
        <v>2.06853E-2</v>
      </c>
      <c r="AU18" s="195">
        <v>2.17859E-2</v>
      </c>
      <c r="AV18" s="195">
        <v>2.0534299999999998E-2</v>
      </c>
      <c r="AW18" s="238">
        <v>2.3099399999999999E-2</v>
      </c>
      <c r="BC18" s="195">
        <v>0</v>
      </c>
      <c r="BD18" s="195">
        <v>0</v>
      </c>
      <c r="BE18" s="195">
        <v>0</v>
      </c>
      <c r="BF18" s="195">
        <v>0</v>
      </c>
      <c r="BG18" s="195">
        <v>0</v>
      </c>
      <c r="BH18" s="241">
        <v>0</v>
      </c>
      <c r="BS18" s="238"/>
      <c r="CD18" s="238"/>
    </row>
    <row r="19" spans="1:83" x14ac:dyDescent="0.2">
      <c r="A19" s="260" t="s">
        <v>3494</v>
      </c>
      <c r="B19" s="192" t="s">
        <v>3495</v>
      </c>
      <c r="C19" s="192"/>
      <c r="D19" s="192"/>
      <c r="E19" s="261" t="s">
        <v>18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238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238">
        <v>0</v>
      </c>
      <c r="AB19" s="266"/>
      <c r="AC19" s="266"/>
      <c r="AD19" s="266"/>
      <c r="AE19" s="266"/>
      <c r="AF19" s="266"/>
      <c r="AG19" s="266">
        <v>0</v>
      </c>
      <c r="AH19" s="266">
        <v>0</v>
      </c>
      <c r="AI19" s="266">
        <v>0</v>
      </c>
      <c r="AJ19" s="266">
        <v>0</v>
      </c>
      <c r="AK19" s="266">
        <v>0</v>
      </c>
      <c r="AL19" s="267">
        <v>0</v>
      </c>
      <c r="AR19" s="195">
        <v>1.2763099999999999E-2</v>
      </c>
      <c r="AS19" s="195">
        <v>1.4175999999999999E-2</v>
      </c>
      <c r="AT19" s="195">
        <v>1.43903E-2</v>
      </c>
      <c r="AU19" s="195">
        <v>1.42857E-2</v>
      </c>
      <c r="AV19" s="195">
        <v>1.4408300000000001E-2</v>
      </c>
      <c r="AW19" s="238">
        <v>1.53213E-2</v>
      </c>
      <c r="BC19" s="195">
        <v>0</v>
      </c>
      <c r="BD19" s="195">
        <v>1</v>
      </c>
      <c r="BE19" s="195">
        <v>0</v>
      </c>
      <c r="BF19" s="195">
        <v>0</v>
      </c>
      <c r="BG19" s="195">
        <v>0</v>
      </c>
      <c r="BH19" s="241">
        <v>0</v>
      </c>
      <c r="BS19" s="238"/>
      <c r="CD19" s="238"/>
    </row>
    <row r="20" spans="1:83" x14ac:dyDescent="0.2">
      <c r="A20" s="260" t="s">
        <v>3498</v>
      </c>
      <c r="B20" s="192" t="s">
        <v>937</v>
      </c>
      <c r="C20" s="192"/>
      <c r="D20" s="192"/>
      <c r="E20" s="261" t="s">
        <v>18</v>
      </c>
      <c r="O20" s="195">
        <v>0</v>
      </c>
      <c r="P20" s="238">
        <v>0</v>
      </c>
      <c r="Z20" s="195">
        <v>0</v>
      </c>
      <c r="AA20" s="238">
        <v>1</v>
      </c>
      <c r="AB20" s="266"/>
      <c r="AC20" s="266"/>
      <c r="AD20" s="266"/>
      <c r="AE20" s="266"/>
      <c r="AF20" s="266"/>
      <c r="AG20" s="266"/>
      <c r="AH20" s="266"/>
      <c r="AI20" s="266"/>
      <c r="AJ20" s="266"/>
      <c r="AK20" s="266">
        <v>0</v>
      </c>
      <c r="AL20" s="267">
        <v>0</v>
      </c>
      <c r="AV20" s="195">
        <v>2.2475800000000001E-2</v>
      </c>
      <c r="AW20" s="238">
        <v>2.1953400000000001E-2</v>
      </c>
      <c r="BG20" s="195">
        <v>1</v>
      </c>
      <c r="BH20" s="241">
        <v>2</v>
      </c>
      <c r="BS20" s="238"/>
      <c r="CD20" s="238"/>
      <c r="CE20" s="195" t="s">
        <v>4036</v>
      </c>
    </row>
    <row r="21" spans="1:83" x14ac:dyDescent="0.2">
      <c r="A21" s="260" t="s">
        <v>3499</v>
      </c>
      <c r="B21" s="192" t="s">
        <v>3500</v>
      </c>
      <c r="C21" s="192"/>
      <c r="D21" s="192"/>
      <c r="E21" s="261" t="s">
        <v>33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238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238">
        <v>0</v>
      </c>
      <c r="AB21" s="266">
        <v>0</v>
      </c>
      <c r="AC21" s="266">
        <v>0</v>
      </c>
      <c r="AD21" s="266">
        <v>0</v>
      </c>
      <c r="AE21" s="266">
        <v>0</v>
      </c>
      <c r="AF21" s="266">
        <v>0</v>
      </c>
      <c r="AG21" s="266">
        <v>0</v>
      </c>
      <c r="AH21" s="266">
        <v>0</v>
      </c>
      <c r="AI21" s="266">
        <v>0</v>
      </c>
      <c r="AJ21" s="266">
        <v>0</v>
      </c>
      <c r="AK21" s="266">
        <v>0</v>
      </c>
      <c r="AL21" s="267">
        <v>0</v>
      </c>
      <c r="AM21" s="195">
        <v>2.15844E-2</v>
      </c>
      <c r="AN21" s="195">
        <v>2.1252699999999999E-2</v>
      </c>
      <c r="AO21" s="195">
        <v>2.1279900000000001E-2</v>
      </c>
      <c r="AP21" s="195">
        <v>1.9376000000000001E-2</v>
      </c>
      <c r="AQ21" s="195">
        <v>1.96156E-2</v>
      </c>
      <c r="AR21" s="195">
        <v>1.9677799999999999E-2</v>
      </c>
      <c r="AS21" s="195">
        <v>1.9830500000000001E-2</v>
      </c>
      <c r="AT21" s="195">
        <v>1.98009E-2</v>
      </c>
      <c r="AU21" s="195">
        <v>2.24368E-2</v>
      </c>
      <c r="AV21" s="195">
        <v>2.2949199999999999E-2</v>
      </c>
      <c r="AW21" s="238">
        <v>2.14944E-2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 s="195">
        <v>0</v>
      </c>
      <c r="BD21" s="195">
        <v>0</v>
      </c>
      <c r="BE21" s="195">
        <v>0</v>
      </c>
      <c r="BF21" s="195">
        <v>0</v>
      </c>
      <c r="BG21" s="195">
        <v>0</v>
      </c>
      <c r="BH21" s="241">
        <v>0</v>
      </c>
      <c r="BS21" s="238"/>
      <c r="CD21" s="238"/>
    </row>
    <row r="22" spans="1:83" x14ac:dyDescent="0.2">
      <c r="A22" s="260" t="s">
        <v>3501</v>
      </c>
      <c r="B22" s="192" t="s">
        <v>4037</v>
      </c>
      <c r="C22" s="192"/>
      <c r="D22" s="192"/>
      <c r="E22" s="261" t="s">
        <v>33</v>
      </c>
      <c r="F22" s="195">
        <v>0</v>
      </c>
      <c r="G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238">
        <v>0</v>
      </c>
      <c r="Q22" s="195">
        <v>0</v>
      </c>
      <c r="R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238">
        <v>1</v>
      </c>
      <c r="AB22" s="266">
        <v>0</v>
      </c>
      <c r="AC22" s="266">
        <v>0</v>
      </c>
      <c r="AD22" s="266"/>
      <c r="AE22" s="266">
        <v>0</v>
      </c>
      <c r="AF22" s="266">
        <v>0</v>
      </c>
      <c r="AG22" s="266">
        <v>0</v>
      </c>
      <c r="AH22" s="266">
        <v>0</v>
      </c>
      <c r="AI22" s="266">
        <v>0</v>
      </c>
      <c r="AJ22" s="266">
        <v>0</v>
      </c>
      <c r="AK22" s="266">
        <v>0</v>
      </c>
      <c r="AL22" s="267">
        <v>1</v>
      </c>
      <c r="AM22" s="195">
        <v>1.8553699999999999E-2</v>
      </c>
      <c r="AN22" s="195">
        <v>1.9590699999999999E-2</v>
      </c>
      <c r="AP22" s="195">
        <v>2.1012800000000002E-2</v>
      </c>
      <c r="AQ22" s="195">
        <v>2.0913399999999999E-2</v>
      </c>
      <c r="AR22" s="195">
        <v>1.9442999999999998E-2</v>
      </c>
      <c r="AS22" s="195">
        <v>2.01367E-2</v>
      </c>
      <c r="AT22" s="195">
        <v>1.9995800000000001E-2</v>
      </c>
      <c r="AU22" s="195">
        <v>2.21873E-2</v>
      </c>
      <c r="AV22" s="195">
        <v>2.6137400000000002E-2</v>
      </c>
      <c r="AW22" s="238">
        <v>2.6419100000000001E-2</v>
      </c>
      <c r="AX22" s="195">
        <v>0</v>
      </c>
      <c r="AY22" s="195">
        <v>0</v>
      </c>
      <c r="BA22" s="195">
        <v>0</v>
      </c>
      <c r="BB22" s="195">
        <v>0</v>
      </c>
      <c r="BC22" s="195">
        <v>0</v>
      </c>
      <c r="BD22" s="195">
        <v>1</v>
      </c>
      <c r="BE22" s="195">
        <v>1</v>
      </c>
      <c r="BF22" s="195">
        <v>0</v>
      </c>
      <c r="BG22" s="195">
        <v>1</v>
      </c>
      <c r="BH22" s="241">
        <v>0</v>
      </c>
      <c r="BS22" s="238"/>
      <c r="CD22" s="238"/>
    </row>
    <row r="23" spans="1:83" x14ac:dyDescent="0.2">
      <c r="A23" s="260" t="s">
        <v>3502</v>
      </c>
      <c r="B23" s="192" t="s">
        <v>3503</v>
      </c>
      <c r="C23" s="192"/>
      <c r="D23" s="192"/>
      <c r="E23" s="261" t="s">
        <v>33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238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238">
        <v>0</v>
      </c>
      <c r="AB23" s="266">
        <v>0</v>
      </c>
      <c r="AC23" s="266">
        <v>0</v>
      </c>
      <c r="AD23" s="266">
        <v>0</v>
      </c>
      <c r="AE23" s="266">
        <v>0</v>
      </c>
      <c r="AF23" s="266">
        <v>0</v>
      </c>
      <c r="AG23" s="266">
        <v>0</v>
      </c>
      <c r="AH23" s="266">
        <v>0</v>
      </c>
      <c r="AI23" s="266">
        <v>0</v>
      </c>
      <c r="AJ23" s="266">
        <v>0</v>
      </c>
      <c r="AK23" s="266">
        <v>0</v>
      </c>
      <c r="AL23" s="267">
        <v>0</v>
      </c>
      <c r="AM23" s="195">
        <v>1.49482E-2</v>
      </c>
      <c r="AN23" s="195">
        <v>1.6105399999999999E-2</v>
      </c>
      <c r="AO23" s="195">
        <v>1.5728499999999999E-2</v>
      </c>
      <c r="AP23" s="195">
        <v>1.5336199999999999E-2</v>
      </c>
      <c r="AQ23" s="195">
        <v>1.51013E-2</v>
      </c>
      <c r="AR23" s="195">
        <v>1.6114400000000001E-2</v>
      </c>
      <c r="AS23" s="195">
        <v>1.68594E-2</v>
      </c>
      <c r="AT23" s="195">
        <v>1.6889299999999999E-2</v>
      </c>
      <c r="AU23" s="195">
        <v>1.6483999999999999E-2</v>
      </c>
      <c r="AV23" s="195">
        <v>1.74401E-2</v>
      </c>
      <c r="AW23" s="238">
        <v>1.6885899999999999E-2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 s="195">
        <v>0</v>
      </c>
      <c r="BD23" s="195">
        <v>0</v>
      </c>
      <c r="BE23" s="195">
        <v>0</v>
      </c>
      <c r="BF23" s="195">
        <v>0</v>
      </c>
      <c r="BG23" s="195">
        <v>0</v>
      </c>
      <c r="BH23" s="241">
        <v>0</v>
      </c>
      <c r="BS23" s="238"/>
      <c r="CD23" s="238"/>
    </row>
    <row r="24" spans="1:83" x14ac:dyDescent="0.2">
      <c r="A24" s="260" t="s">
        <v>3504</v>
      </c>
      <c r="B24" s="192" t="s">
        <v>991</v>
      </c>
      <c r="C24" s="192"/>
      <c r="D24" s="192"/>
      <c r="E24" s="261" t="s">
        <v>33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238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238">
        <v>1</v>
      </c>
      <c r="AB24" s="266">
        <v>0</v>
      </c>
      <c r="AC24" s="266">
        <v>0</v>
      </c>
      <c r="AD24" s="266">
        <v>0</v>
      </c>
      <c r="AE24" s="266">
        <v>0</v>
      </c>
      <c r="AF24" s="266">
        <v>0</v>
      </c>
      <c r="AG24" s="266">
        <v>0</v>
      </c>
      <c r="AH24" s="266">
        <v>0</v>
      </c>
      <c r="AI24" s="266">
        <v>0</v>
      </c>
      <c r="AJ24" s="266">
        <v>0</v>
      </c>
      <c r="AK24" s="266">
        <v>0</v>
      </c>
      <c r="AL24" s="267">
        <v>1</v>
      </c>
      <c r="AM24" s="195">
        <v>1.6332699999999999E-2</v>
      </c>
      <c r="AN24" s="195">
        <v>1.6100400000000001E-2</v>
      </c>
      <c r="AO24" s="195">
        <v>1.6139400000000002E-2</v>
      </c>
      <c r="AP24" s="195">
        <v>1.6689099999999998E-2</v>
      </c>
      <c r="AQ24" s="195">
        <v>1.7543300000000001E-2</v>
      </c>
      <c r="AR24" s="195">
        <v>1.7424100000000001E-2</v>
      </c>
      <c r="AS24" s="195">
        <v>1.8307400000000001E-2</v>
      </c>
      <c r="AT24" s="195">
        <v>1.9151399999999999E-2</v>
      </c>
      <c r="AU24" s="195">
        <v>1.82183E-2</v>
      </c>
      <c r="AV24" s="195">
        <v>1.80348E-2</v>
      </c>
      <c r="AW24" s="238">
        <v>1.8556799999999998E-2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 s="195">
        <v>2</v>
      </c>
      <c r="BD24" s="195">
        <v>2</v>
      </c>
      <c r="BE24" s="195">
        <v>0</v>
      </c>
      <c r="BF24" s="195">
        <v>0</v>
      </c>
      <c r="BG24" s="195">
        <v>2</v>
      </c>
      <c r="BH24" s="241">
        <v>0</v>
      </c>
      <c r="BR24" s="195">
        <v>6.1975099999999998E-2</v>
      </c>
      <c r="BS24" s="238">
        <v>5.8278900000000002E-2</v>
      </c>
      <c r="CC24" s="195">
        <v>4</v>
      </c>
      <c r="CD24" s="238">
        <v>4</v>
      </c>
      <c r="CE24" s="195" t="s">
        <v>4038</v>
      </c>
    </row>
    <row r="25" spans="1:83" x14ac:dyDescent="0.2">
      <c r="A25" s="260" t="s">
        <v>3505</v>
      </c>
      <c r="B25" s="192" t="s">
        <v>3506</v>
      </c>
      <c r="C25" s="192"/>
      <c r="D25" s="192"/>
      <c r="E25" s="261" t="s">
        <v>33</v>
      </c>
      <c r="P25" s="238"/>
      <c r="AA25" s="238"/>
      <c r="AB25" s="266"/>
      <c r="AC25" s="266"/>
      <c r="AD25" s="266"/>
      <c r="AE25" s="266"/>
      <c r="AF25" s="266"/>
      <c r="AG25" s="266"/>
      <c r="AH25" s="266"/>
      <c r="AI25" s="266"/>
      <c r="AJ25" s="266"/>
      <c r="AK25" s="266"/>
      <c r="AL25" s="267"/>
      <c r="AW25" s="238"/>
      <c r="BH25" s="241"/>
      <c r="BS25" s="238"/>
      <c r="CD25" s="238"/>
    </row>
    <row r="26" spans="1:83" x14ac:dyDescent="0.2">
      <c r="A26" s="260" t="s">
        <v>3507</v>
      </c>
      <c r="B26" s="192" t="s">
        <v>1023</v>
      </c>
      <c r="C26" s="192"/>
      <c r="D26" s="192"/>
      <c r="E26" s="261" t="s">
        <v>33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238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238">
        <v>0</v>
      </c>
      <c r="AB26" s="266">
        <v>0</v>
      </c>
      <c r="AC26" s="266"/>
      <c r="AD26" s="266">
        <v>0</v>
      </c>
      <c r="AE26" s="266">
        <v>0</v>
      </c>
      <c r="AF26" s="266">
        <v>0</v>
      </c>
      <c r="AG26" s="266">
        <v>0</v>
      </c>
      <c r="AH26" s="266">
        <v>0</v>
      </c>
      <c r="AI26" s="266">
        <v>0</v>
      </c>
      <c r="AJ26" s="266">
        <v>0</v>
      </c>
      <c r="AK26" s="266">
        <v>0</v>
      </c>
      <c r="AL26" s="267">
        <v>0</v>
      </c>
      <c r="AM26" s="195">
        <v>2.1550099999999999E-2</v>
      </c>
      <c r="AN26" s="195">
        <v>2.1703E-2</v>
      </c>
      <c r="AO26" s="195">
        <v>2.14705E-2</v>
      </c>
      <c r="AP26" s="195">
        <v>2.0315099999999999E-2</v>
      </c>
      <c r="AQ26" s="195">
        <v>2.1479499999999999E-2</v>
      </c>
      <c r="AR26" s="195">
        <v>2.2787999999999999E-2</v>
      </c>
      <c r="AS26" s="195">
        <v>2.3614199999999998E-2</v>
      </c>
      <c r="AT26" s="195">
        <v>2.40906E-2</v>
      </c>
      <c r="AU26" s="195">
        <v>2.4498300000000001E-2</v>
      </c>
      <c r="AV26" s="195">
        <v>2.6231299999999999E-2</v>
      </c>
      <c r="AW26" s="238">
        <v>2.6228700000000001E-2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 s="195">
        <v>0</v>
      </c>
      <c r="BD26" s="195">
        <v>1</v>
      </c>
      <c r="BE26" s="195">
        <v>1</v>
      </c>
      <c r="BF26" s="195">
        <v>0</v>
      </c>
      <c r="BG26" s="195">
        <v>4</v>
      </c>
      <c r="BH26" s="241">
        <v>2</v>
      </c>
      <c r="BS26" s="238"/>
      <c r="BZ26" s="195">
        <v>0</v>
      </c>
      <c r="CA26" s="195">
        <v>0</v>
      </c>
      <c r="CD26" s="238"/>
      <c r="CE26" s="195" t="s">
        <v>4039</v>
      </c>
    </row>
    <row r="27" spans="1:83" x14ac:dyDescent="0.2">
      <c r="A27" s="260" t="s">
        <v>3508</v>
      </c>
      <c r="B27" s="192" t="s">
        <v>3509</v>
      </c>
      <c r="C27" s="192"/>
      <c r="D27" s="192"/>
      <c r="E27" s="261" t="s">
        <v>3510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238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238">
        <v>0</v>
      </c>
      <c r="AB27" s="266">
        <v>0</v>
      </c>
      <c r="AC27" s="266">
        <v>0</v>
      </c>
      <c r="AD27" s="266">
        <v>0</v>
      </c>
      <c r="AE27" s="266">
        <v>0</v>
      </c>
      <c r="AF27" s="266">
        <v>0</v>
      </c>
      <c r="AG27" s="266">
        <v>0</v>
      </c>
      <c r="AH27" s="266">
        <v>0</v>
      </c>
      <c r="AI27" s="266">
        <v>0</v>
      </c>
      <c r="AJ27" s="266">
        <v>0</v>
      </c>
      <c r="AK27" s="266">
        <v>0</v>
      </c>
      <c r="AL27" s="267">
        <v>1</v>
      </c>
      <c r="AM27" s="195">
        <v>2.1495500000000001E-2</v>
      </c>
      <c r="AN27" s="195">
        <v>2.1274299999999999E-2</v>
      </c>
      <c r="AO27" s="195">
        <v>2.1708700000000001E-2</v>
      </c>
      <c r="AP27" s="195">
        <v>2.06375E-2</v>
      </c>
      <c r="AQ27" s="195">
        <v>2.04867E-2</v>
      </c>
      <c r="AR27" s="195">
        <v>2.0350699999999999E-2</v>
      </c>
      <c r="AS27" s="195">
        <v>2.14402E-2</v>
      </c>
      <c r="AT27" s="195">
        <v>2.1325500000000001E-2</v>
      </c>
      <c r="AU27" s="195">
        <v>2.04447E-2</v>
      </c>
      <c r="AV27" s="195">
        <v>2.1823499999999999E-2</v>
      </c>
      <c r="AW27" s="238">
        <v>2.27504E-2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 s="195">
        <v>0</v>
      </c>
      <c r="BD27" s="195">
        <v>1</v>
      </c>
      <c r="BE27" s="195">
        <v>0</v>
      </c>
      <c r="BF27" s="195">
        <v>0</v>
      </c>
      <c r="BG27" s="195">
        <v>3</v>
      </c>
      <c r="BH27" s="241">
        <v>1</v>
      </c>
      <c r="BS27" s="238"/>
      <c r="CD27" s="238"/>
    </row>
    <row r="28" spans="1:83" x14ac:dyDescent="0.2">
      <c r="A28" s="260" t="s">
        <v>3511</v>
      </c>
      <c r="B28" s="192" t="s">
        <v>4040</v>
      </c>
      <c r="C28" s="192">
        <v>2011</v>
      </c>
      <c r="D28" s="192"/>
      <c r="E28" s="261" t="s">
        <v>33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238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238">
        <v>0</v>
      </c>
      <c r="AB28" s="266"/>
      <c r="AC28" s="266">
        <v>0</v>
      </c>
      <c r="AD28" s="266">
        <v>0</v>
      </c>
      <c r="AE28" s="266">
        <v>0</v>
      </c>
      <c r="AF28" s="266">
        <v>0</v>
      </c>
      <c r="AG28" s="266">
        <v>0</v>
      </c>
      <c r="AH28" s="266">
        <v>0</v>
      </c>
      <c r="AI28" s="266">
        <v>0</v>
      </c>
      <c r="AJ28" s="266">
        <v>0</v>
      </c>
      <c r="AK28" s="266">
        <v>0</v>
      </c>
      <c r="AL28" s="267">
        <v>0</v>
      </c>
      <c r="AN28" s="195">
        <v>1.92272E-2</v>
      </c>
      <c r="AO28" s="195">
        <v>1.82188E-2</v>
      </c>
      <c r="AP28" s="195">
        <v>1.8409600000000002E-2</v>
      </c>
      <c r="AQ28" s="195">
        <v>1.7439199999999998E-2</v>
      </c>
      <c r="AR28" s="195">
        <v>1.7370500000000001E-2</v>
      </c>
      <c r="AS28" s="195">
        <v>1.7662000000000001E-2</v>
      </c>
      <c r="AT28" s="195">
        <v>1.8762500000000001E-2</v>
      </c>
      <c r="AU28" s="195">
        <v>1.99639E-2</v>
      </c>
      <c r="AV28" s="195">
        <v>1.9532799999999999E-2</v>
      </c>
      <c r="AW28" s="238">
        <v>2.0649299999999999E-2</v>
      </c>
      <c r="AX28" s="195">
        <v>0</v>
      </c>
      <c r="AY28" s="195">
        <v>1</v>
      </c>
      <c r="AZ28" s="195">
        <v>1</v>
      </c>
      <c r="BA28" s="195">
        <v>1</v>
      </c>
      <c r="BB28" s="195">
        <v>1</v>
      </c>
      <c r="BC28" s="195">
        <v>1</v>
      </c>
      <c r="BD28" s="195">
        <v>1</v>
      </c>
      <c r="BE28" s="195">
        <v>1</v>
      </c>
      <c r="BF28" s="195">
        <v>1</v>
      </c>
      <c r="BG28" s="195">
        <v>1</v>
      </c>
      <c r="BH28" s="241">
        <v>1</v>
      </c>
      <c r="BS28" s="238"/>
      <c r="CD28" s="238"/>
    </row>
    <row r="29" spans="1:83" x14ac:dyDescent="0.2">
      <c r="A29" s="260" t="s">
        <v>3513</v>
      </c>
      <c r="B29" s="192" t="s">
        <v>3514</v>
      </c>
      <c r="C29" s="192"/>
      <c r="D29" s="192"/>
      <c r="E29" s="261" t="s">
        <v>33</v>
      </c>
      <c r="H29" s="195">
        <v>0</v>
      </c>
      <c r="P29" s="238"/>
      <c r="S29" s="195">
        <v>0</v>
      </c>
      <c r="AA29" s="238"/>
      <c r="AB29" s="266"/>
      <c r="AC29" s="266"/>
      <c r="AD29" s="266">
        <v>0</v>
      </c>
      <c r="AE29" s="266"/>
      <c r="AF29" s="266"/>
      <c r="AG29" s="266"/>
      <c r="AH29" s="266"/>
      <c r="AI29" s="266"/>
      <c r="AJ29" s="266"/>
      <c r="AK29" s="266"/>
      <c r="AL29" s="267"/>
      <c r="AO29" s="195">
        <v>2.6729900000000001E-2</v>
      </c>
      <c r="AW29" s="238"/>
      <c r="AZ29" s="195">
        <v>0</v>
      </c>
      <c r="BH29" s="241"/>
      <c r="BS29" s="238"/>
      <c r="CD29" s="238"/>
    </row>
    <row r="30" spans="1:83" x14ac:dyDescent="0.2">
      <c r="A30" s="260" t="s">
        <v>3515</v>
      </c>
      <c r="B30" s="192" t="s">
        <v>3516</v>
      </c>
      <c r="C30" s="192"/>
      <c r="D30" s="192"/>
      <c r="E30" s="261" t="s">
        <v>33</v>
      </c>
      <c r="F30" s="195">
        <v>0</v>
      </c>
      <c r="G30" s="195">
        <v>0</v>
      </c>
      <c r="H30" s="195">
        <v>0</v>
      </c>
      <c r="I30" s="195">
        <v>0</v>
      </c>
      <c r="P30" s="238"/>
      <c r="Q30" s="195">
        <v>0</v>
      </c>
      <c r="R30" s="195">
        <v>0</v>
      </c>
      <c r="S30" s="195">
        <v>0</v>
      </c>
      <c r="T30" s="195">
        <v>0</v>
      </c>
      <c r="AA30" s="238"/>
      <c r="AB30" s="266">
        <v>0</v>
      </c>
      <c r="AC30" s="266">
        <v>0</v>
      </c>
      <c r="AD30" s="266">
        <v>0</v>
      </c>
      <c r="AE30" s="266">
        <v>0</v>
      </c>
      <c r="AF30" s="266"/>
      <c r="AG30" s="266"/>
      <c r="AH30" s="266"/>
      <c r="AI30" s="266"/>
      <c r="AJ30" s="266"/>
      <c r="AK30" s="266"/>
      <c r="AL30" s="267"/>
      <c r="AM30" s="195">
        <v>1.4427799999999999E-2</v>
      </c>
      <c r="AN30" s="195">
        <v>1.4941100000000001E-2</v>
      </c>
      <c r="AO30" s="195">
        <v>1.59696E-2</v>
      </c>
      <c r="AP30" s="195">
        <v>1.7031999999999999E-2</v>
      </c>
      <c r="AW30" s="238"/>
      <c r="AX30" s="195">
        <v>0</v>
      </c>
      <c r="AY30" s="195">
        <v>0</v>
      </c>
      <c r="AZ30" s="195">
        <v>0</v>
      </c>
      <c r="BA30" s="195">
        <v>0</v>
      </c>
      <c r="BH30" s="241"/>
      <c r="BS30" s="238"/>
      <c r="CD30" s="238"/>
    </row>
    <row r="31" spans="1:83" x14ac:dyDescent="0.2">
      <c r="A31" s="260" t="s">
        <v>3517</v>
      </c>
      <c r="B31" s="192" t="s">
        <v>3518</v>
      </c>
      <c r="C31" s="192"/>
      <c r="D31" s="192"/>
      <c r="E31" s="261" t="s">
        <v>33</v>
      </c>
      <c r="I31" s="195">
        <v>0</v>
      </c>
      <c r="P31" s="238"/>
      <c r="T31" s="195">
        <v>0</v>
      </c>
      <c r="AA31" s="238"/>
      <c r="AB31" s="266"/>
      <c r="AC31" s="266"/>
      <c r="AD31" s="266"/>
      <c r="AE31" s="266">
        <v>0</v>
      </c>
      <c r="AF31" s="266"/>
      <c r="AG31" s="266"/>
      <c r="AH31" s="266"/>
      <c r="AI31" s="266"/>
      <c r="AJ31" s="266"/>
      <c r="AK31" s="266"/>
      <c r="AL31" s="267"/>
      <c r="AP31" s="195">
        <v>1.6471400000000001E-2</v>
      </c>
      <c r="AW31" s="238"/>
      <c r="BA31" s="195">
        <v>0</v>
      </c>
      <c r="BH31" s="241"/>
      <c r="BS31" s="238"/>
      <c r="CD31" s="238"/>
    </row>
    <row r="32" spans="1:83" x14ac:dyDescent="0.2">
      <c r="A32" s="260" t="s">
        <v>3519</v>
      </c>
      <c r="B32" s="192" t="s">
        <v>3520</v>
      </c>
      <c r="C32" s="192"/>
      <c r="D32" s="192"/>
      <c r="E32" s="261" t="s">
        <v>33</v>
      </c>
      <c r="P32" s="238">
        <v>0</v>
      </c>
      <c r="AA32" s="238">
        <v>0</v>
      </c>
      <c r="AB32" s="266"/>
      <c r="AC32" s="266"/>
      <c r="AD32" s="266"/>
      <c r="AE32" s="266"/>
      <c r="AF32" s="266"/>
      <c r="AG32" s="266"/>
      <c r="AH32" s="266"/>
      <c r="AI32" s="266"/>
      <c r="AJ32" s="266"/>
      <c r="AK32" s="266"/>
      <c r="AL32" s="267">
        <v>0</v>
      </c>
      <c r="AW32" s="238">
        <v>2.9817099999999999E-2</v>
      </c>
      <c r="BH32" s="241">
        <v>0</v>
      </c>
      <c r="BS32" s="238"/>
      <c r="CD32" s="238"/>
    </row>
    <row r="33" spans="1:83" x14ac:dyDescent="0.2">
      <c r="A33" s="260" t="s">
        <v>3521</v>
      </c>
      <c r="B33" s="192" t="s">
        <v>3522</v>
      </c>
      <c r="C33" s="192"/>
      <c r="D33" s="192"/>
      <c r="E33" s="261" t="s">
        <v>33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238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238">
        <v>1</v>
      </c>
      <c r="AB33" s="266">
        <v>0</v>
      </c>
      <c r="AC33" s="266">
        <v>0</v>
      </c>
      <c r="AD33" s="266">
        <v>0</v>
      </c>
      <c r="AE33" s="266">
        <v>0</v>
      </c>
      <c r="AF33" s="266">
        <v>0</v>
      </c>
      <c r="AG33" s="266">
        <v>0</v>
      </c>
      <c r="AH33" s="266">
        <v>0</v>
      </c>
      <c r="AI33" s="266">
        <v>0</v>
      </c>
      <c r="AJ33" s="266">
        <v>0</v>
      </c>
      <c r="AK33" s="266">
        <v>0</v>
      </c>
      <c r="AL33" s="267">
        <v>1</v>
      </c>
      <c r="AM33" s="195">
        <v>1.8176100000000001E-2</v>
      </c>
      <c r="AN33" s="195">
        <v>1.78905E-2</v>
      </c>
      <c r="AO33" s="195">
        <v>1.8549900000000001E-2</v>
      </c>
      <c r="AP33" s="195">
        <v>1.8565600000000002E-2</v>
      </c>
      <c r="AQ33" s="195">
        <v>1.7048299999999999E-2</v>
      </c>
      <c r="AR33" s="195">
        <v>2.2424900000000001E-2</v>
      </c>
      <c r="AS33" s="195">
        <v>2.2888499999999999E-2</v>
      </c>
      <c r="AT33" s="195">
        <v>2.2447100000000001E-2</v>
      </c>
      <c r="AU33" s="195">
        <v>2.4483100000000001E-2</v>
      </c>
      <c r="AV33" s="195">
        <v>3.3811500000000001E-2</v>
      </c>
      <c r="AW33" s="238">
        <v>3.6011500000000002E-2</v>
      </c>
      <c r="AX33" s="195">
        <v>1</v>
      </c>
      <c r="AY33" s="195">
        <v>1</v>
      </c>
      <c r="AZ33" s="195">
        <v>1</v>
      </c>
      <c r="BA33" s="195">
        <v>1</v>
      </c>
      <c r="BB33" s="195">
        <v>1</v>
      </c>
      <c r="BC33" s="195">
        <v>1</v>
      </c>
      <c r="BD33" s="195">
        <v>1</v>
      </c>
      <c r="BE33" s="195">
        <v>1</v>
      </c>
      <c r="BF33" s="195">
        <v>2</v>
      </c>
      <c r="BG33" s="195">
        <v>1</v>
      </c>
      <c r="BH33" s="241">
        <v>1</v>
      </c>
      <c r="BS33" s="238"/>
      <c r="CD33" s="238"/>
    </row>
    <row r="34" spans="1:83" x14ac:dyDescent="0.2">
      <c r="A34" s="268" t="s">
        <v>1006</v>
      </c>
      <c r="B34" s="187" t="s">
        <v>1007</v>
      </c>
      <c r="C34" s="187"/>
      <c r="D34" s="187"/>
      <c r="E34" s="261" t="s">
        <v>33</v>
      </c>
      <c r="L34" s="195">
        <v>0</v>
      </c>
      <c r="M34" s="195">
        <v>0</v>
      </c>
      <c r="N34" s="195">
        <v>0</v>
      </c>
      <c r="O34" s="195">
        <v>0</v>
      </c>
      <c r="P34" s="238">
        <v>0</v>
      </c>
      <c r="W34" s="195">
        <v>0</v>
      </c>
      <c r="X34" s="195">
        <v>0</v>
      </c>
      <c r="Y34" s="195">
        <v>0</v>
      </c>
      <c r="Z34" s="195">
        <v>0</v>
      </c>
      <c r="AA34" s="238">
        <v>1</v>
      </c>
      <c r="AB34" s="266"/>
      <c r="AC34" s="266"/>
      <c r="AD34" s="266"/>
      <c r="AE34" s="266"/>
      <c r="AF34" s="266"/>
      <c r="AG34" s="266"/>
      <c r="AH34" s="266">
        <v>0</v>
      </c>
      <c r="AI34" s="266">
        <v>0</v>
      </c>
      <c r="AJ34" s="266">
        <v>0</v>
      </c>
      <c r="AK34" s="266">
        <v>0</v>
      </c>
      <c r="AL34" s="267">
        <v>0</v>
      </c>
      <c r="AS34" s="195">
        <v>2.07776E-2</v>
      </c>
      <c r="AT34" s="195">
        <v>2.25817E-2</v>
      </c>
      <c r="AU34" s="195">
        <v>2.1797500000000001E-2</v>
      </c>
      <c r="AV34" s="195">
        <v>2.3379799999999999E-2</v>
      </c>
      <c r="AW34" s="238">
        <v>2.4162599999999999E-2</v>
      </c>
      <c r="BD34" s="195">
        <v>0</v>
      </c>
      <c r="BE34" s="195">
        <v>0</v>
      </c>
      <c r="BF34" s="195">
        <v>1</v>
      </c>
      <c r="BG34" s="195">
        <v>0</v>
      </c>
      <c r="BH34" s="241">
        <v>0</v>
      </c>
      <c r="BO34" s="195">
        <v>7.7870999999999996E-2</v>
      </c>
      <c r="BP34" s="195">
        <v>9.0831999999999996E-2</v>
      </c>
      <c r="BS34" s="238">
        <v>0.117575</v>
      </c>
      <c r="BZ34" s="195">
        <v>0</v>
      </c>
      <c r="CA34" s="195">
        <v>0</v>
      </c>
      <c r="CD34" s="238">
        <v>0</v>
      </c>
      <c r="CE34" s="195" t="s">
        <v>4041</v>
      </c>
    </row>
    <row r="35" spans="1:83" x14ac:dyDescent="0.2">
      <c r="A35" s="260" t="s">
        <v>3525</v>
      </c>
      <c r="B35" s="192" t="s">
        <v>3526</v>
      </c>
      <c r="C35" s="192"/>
      <c r="D35" s="192"/>
      <c r="E35" s="261" t="s">
        <v>33</v>
      </c>
      <c r="N35" s="195">
        <v>0</v>
      </c>
      <c r="O35" s="195">
        <v>0</v>
      </c>
      <c r="P35" s="238">
        <v>0</v>
      </c>
      <c r="Y35" s="195">
        <v>0</v>
      </c>
      <c r="Z35" s="195">
        <v>0</v>
      </c>
      <c r="AA35" s="238">
        <v>0</v>
      </c>
      <c r="AB35" s="266"/>
      <c r="AC35" s="266"/>
      <c r="AD35" s="266"/>
      <c r="AE35" s="266"/>
      <c r="AF35" s="266"/>
      <c r="AG35" s="266"/>
      <c r="AH35" s="266"/>
      <c r="AI35" s="266"/>
      <c r="AJ35" s="266">
        <v>0</v>
      </c>
      <c r="AK35" s="266">
        <v>0</v>
      </c>
      <c r="AL35" s="267">
        <v>0</v>
      </c>
      <c r="AU35" s="195">
        <v>2.1586399999999999E-2</v>
      </c>
      <c r="AV35" s="195">
        <v>2.1007100000000001E-2</v>
      </c>
      <c r="AW35" s="238">
        <v>2.25512E-2</v>
      </c>
      <c r="BF35" s="195">
        <v>1</v>
      </c>
      <c r="BG35" s="195">
        <v>3</v>
      </c>
      <c r="BH35" s="241">
        <v>1</v>
      </c>
      <c r="BR35" s="195">
        <v>0.133636</v>
      </c>
      <c r="BS35" s="238">
        <v>0.122416</v>
      </c>
      <c r="CC35" s="195">
        <v>0</v>
      </c>
      <c r="CD35" s="238">
        <v>0</v>
      </c>
      <c r="CE35" s="195" t="s">
        <v>4042</v>
      </c>
    </row>
    <row r="36" spans="1:83" x14ac:dyDescent="0.2">
      <c r="A36" s="260" t="s">
        <v>3879</v>
      </c>
      <c r="B36" s="192" t="s">
        <v>3880</v>
      </c>
      <c r="C36" s="192"/>
      <c r="D36" s="192"/>
      <c r="E36" s="261" t="s">
        <v>33</v>
      </c>
      <c r="N36" s="195">
        <v>0</v>
      </c>
      <c r="O36" s="195">
        <v>0</v>
      </c>
      <c r="P36" s="238">
        <v>0</v>
      </c>
      <c r="Y36" s="195">
        <v>0</v>
      </c>
      <c r="Z36" s="195">
        <v>0</v>
      </c>
      <c r="AA36" s="238">
        <v>0</v>
      </c>
      <c r="AB36" s="266"/>
      <c r="AC36" s="266"/>
      <c r="AD36" s="266"/>
      <c r="AE36" s="266"/>
      <c r="AF36" s="266"/>
      <c r="AG36" s="266"/>
      <c r="AH36" s="266"/>
      <c r="AI36" s="266"/>
      <c r="AJ36" s="266">
        <v>0</v>
      </c>
      <c r="AK36" s="266">
        <v>0</v>
      </c>
      <c r="AL36" s="267">
        <v>0</v>
      </c>
      <c r="AU36" s="195">
        <v>1.4195599999999999E-2</v>
      </c>
      <c r="AV36" s="195">
        <v>1.6826399999999998E-2</v>
      </c>
      <c r="AW36" s="238">
        <v>1.7928300000000001E-2</v>
      </c>
      <c r="BF36" s="195">
        <v>0</v>
      </c>
      <c r="BG36" s="195">
        <v>0</v>
      </c>
      <c r="BH36" s="241">
        <v>0</v>
      </c>
      <c r="BS36" s="238"/>
      <c r="CD36" s="238"/>
    </row>
    <row r="37" spans="1:83" x14ac:dyDescent="0.2">
      <c r="A37" s="268" t="s">
        <v>1002</v>
      </c>
      <c r="B37" s="187" t="s">
        <v>1003</v>
      </c>
      <c r="C37" s="187"/>
      <c r="D37" s="187"/>
      <c r="E37" s="261" t="s">
        <v>33</v>
      </c>
      <c r="F37" s="195">
        <v>0</v>
      </c>
      <c r="P37" s="238"/>
      <c r="Q37" s="195">
        <v>0</v>
      </c>
      <c r="AA37" s="238"/>
      <c r="AB37" s="266">
        <v>0</v>
      </c>
      <c r="AC37" s="266"/>
      <c r="AD37" s="266"/>
      <c r="AE37" s="266"/>
      <c r="AF37" s="266"/>
      <c r="AG37" s="266"/>
      <c r="AH37" s="266"/>
      <c r="AI37" s="266"/>
      <c r="AJ37" s="266"/>
      <c r="AK37" s="266"/>
      <c r="AL37" s="267"/>
      <c r="AM37" s="195">
        <v>2.1625800000000001E-2</v>
      </c>
      <c r="AW37" s="238"/>
      <c r="AX37" s="195">
        <v>0</v>
      </c>
      <c r="BH37" s="241"/>
      <c r="BS37" s="238"/>
      <c r="CD37" s="238"/>
    </row>
    <row r="38" spans="1:83" x14ac:dyDescent="0.2">
      <c r="A38" s="268" t="s">
        <v>992</v>
      </c>
      <c r="B38" s="187" t="s">
        <v>993</v>
      </c>
      <c r="C38" s="187"/>
      <c r="D38" s="187"/>
      <c r="E38" s="261" t="s">
        <v>33</v>
      </c>
      <c r="F38" s="195">
        <v>0</v>
      </c>
      <c r="G38" s="195">
        <v>0</v>
      </c>
      <c r="H38" s="195">
        <v>0</v>
      </c>
      <c r="P38" s="238"/>
      <c r="Q38" s="195">
        <v>0</v>
      </c>
      <c r="R38" s="195">
        <v>0</v>
      </c>
      <c r="S38" s="195">
        <v>0</v>
      </c>
      <c r="AA38" s="238"/>
      <c r="AB38" s="266">
        <v>0</v>
      </c>
      <c r="AC38" s="266">
        <v>0</v>
      </c>
      <c r="AD38" s="266">
        <v>0</v>
      </c>
      <c r="AE38" s="266"/>
      <c r="AF38" s="266"/>
      <c r="AG38" s="266"/>
      <c r="AH38" s="266"/>
      <c r="AI38" s="266"/>
      <c r="AJ38" s="266"/>
      <c r="AK38" s="266"/>
      <c r="AL38" s="267"/>
      <c r="AM38" s="195">
        <v>2.71162E-2</v>
      </c>
      <c r="AN38" s="195">
        <v>2.73241E-2</v>
      </c>
      <c r="AO38" s="195">
        <v>2.82379E-2</v>
      </c>
      <c r="AW38" s="238"/>
      <c r="AX38" s="195">
        <v>0</v>
      </c>
      <c r="AY38" s="195">
        <v>0</v>
      </c>
      <c r="AZ38" s="195">
        <v>0</v>
      </c>
      <c r="BH38" s="241"/>
      <c r="BS38" s="238"/>
      <c r="CD38" s="238"/>
    </row>
    <row r="39" spans="1:83" x14ac:dyDescent="0.2">
      <c r="A39" s="260" t="s">
        <v>3890</v>
      </c>
      <c r="B39" s="192" t="s">
        <v>3891</v>
      </c>
      <c r="C39" s="192"/>
      <c r="D39" s="192"/>
      <c r="E39" s="261" t="s">
        <v>33</v>
      </c>
      <c r="P39" s="238"/>
      <c r="AA39" s="238"/>
      <c r="AB39" s="266"/>
      <c r="AC39" s="266"/>
      <c r="AD39" s="266"/>
      <c r="AE39" s="266"/>
      <c r="AF39" s="266"/>
      <c r="AG39" s="266"/>
      <c r="AH39" s="266"/>
      <c r="AI39" s="266"/>
      <c r="AJ39" s="266"/>
      <c r="AK39" s="266"/>
      <c r="AL39" s="267"/>
      <c r="AW39" s="238"/>
      <c r="BH39" s="241"/>
      <c r="BS39" s="238"/>
      <c r="CD39" s="238"/>
    </row>
    <row r="40" spans="1:83" x14ac:dyDescent="0.2">
      <c r="A40" s="260" t="s">
        <v>3892</v>
      </c>
      <c r="B40" s="192" t="s">
        <v>3893</v>
      </c>
      <c r="C40" s="192"/>
      <c r="D40" s="192"/>
      <c r="E40" s="261" t="s">
        <v>33</v>
      </c>
      <c r="F40" s="195">
        <v>0</v>
      </c>
      <c r="G40" s="195">
        <v>0</v>
      </c>
      <c r="H40" s="195">
        <v>0</v>
      </c>
      <c r="P40" s="238"/>
      <c r="Q40" s="195">
        <v>0</v>
      </c>
      <c r="R40" s="195">
        <v>0</v>
      </c>
      <c r="S40" s="195">
        <v>0</v>
      </c>
      <c r="AA40" s="238"/>
      <c r="AB40" s="266">
        <v>0</v>
      </c>
      <c r="AC40" s="266">
        <v>0</v>
      </c>
      <c r="AD40" s="266">
        <v>0</v>
      </c>
      <c r="AE40" s="266"/>
      <c r="AF40" s="266"/>
      <c r="AG40" s="266"/>
      <c r="AH40" s="266"/>
      <c r="AI40" s="266"/>
      <c r="AJ40" s="266"/>
      <c r="AK40" s="266"/>
      <c r="AL40" s="267"/>
      <c r="AM40" s="195">
        <v>1.6632899999999999E-2</v>
      </c>
      <c r="AN40" s="195">
        <v>1.7550799999999998E-2</v>
      </c>
      <c r="AO40" s="195">
        <v>1.8517800000000001E-2</v>
      </c>
      <c r="AW40" s="238"/>
      <c r="AX40" s="195">
        <v>0</v>
      </c>
      <c r="AY40" s="195">
        <v>0</v>
      </c>
      <c r="AZ40" s="195">
        <v>0</v>
      </c>
      <c r="BH40" s="241"/>
      <c r="BS40" s="238"/>
      <c r="CD40" s="238"/>
    </row>
    <row r="41" spans="1:83" x14ac:dyDescent="0.2">
      <c r="A41" s="260" t="s">
        <v>4043</v>
      </c>
      <c r="B41" s="192" t="s">
        <v>3624</v>
      </c>
      <c r="C41" s="192"/>
      <c r="D41" s="192"/>
      <c r="E41" s="261" t="s">
        <v>56</v>
      </c>
      <c r="P41" s="238"/>
      <c r="AA41" s="238"/>
      <c r="AB41" s="266"/>
      <c r="AC41" s="266"/>
      <c r="AD41" s="266"/>
      <c r="AE41" s="266"/>
      <c r="AF41" s="266"/>
      <c r="AG41" s="266"/>
      <c r="AH41" s="266"/>
      <c r="AI41" s="266"/>
      <c r="AJ41" s="266"/>
      <c r="AK41" s="266"/>
      <c r="AL41" s="267"/>
      <c r="AW41" s="238"/>
      <c r="BH41" s="241"/>
      <c r="BS41" s="238"/>
      <c r="CD41" s="238"/>
    </row>
    <row r="42" spans="1:83" x14ac:dyDescent="0.2">
      <c r="A42" s="260" t="s">
        <v>3529</v>
      </c>
      <c r="B42" s="192" t="s">
        <v>3530</v>
      </c>
      <c r="C42" s="192"/>
      <c r="D42" s="192"/>
      <c r="E42" s="261" t="s">
        <v>3531</v>
      </c>
      <c r="P42" s="238"/>
      <c r="AA42" s="238"/>
      <c r="AB42" s="266"/>
      <c r="AC42" s="266"/>
      <c r="AD42" s="266"/>
      <c r="AE42" s="266"/>
      <c r="AF42" s="266"/>
      <c r="AG42" s="266"/>
      <c r="AH42" s="266"/>
      <c r="AI42" s="266"/>
      <c r="AJ42" s="266"/>
      <c r="AK42" s="266"/>
      <c r="AL42" s="267"/>
      <c r="AW42" s="238"/>
      <c r="BH42" s="241"/>
      <c r="BS42" s="238"/>
      <c r="CD42" s="238"/>
    </row>
    <row r="43" spans="1:83" x14ac:dyDescent="0.2">
      <c r="A43" s="260" t="s">
        <v>3532</v>
      </c>
      <c r="B43" s="192" t="s">
        <v>3533</v>
      </c>
      <c r="C43" s="192"/>
      <c r="D43" s="192"/>
      <c r="E43" s="261" t="s">
        <v>56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P43" s="238"/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AA43" s="238"/>
      <c r="AB43" s="266"/>
      <c r="AC43" s="266"/>
      <c r="AD43" s="266">
        <v>0</v>
      </c>
      <c r="AE43" s="266">
        <v>0</v>
      </c>
      <c r="AF43" s="266">
        <v>0</v>
      </c>
      <c r="AG43" s="266">
        <v>0</v>
      </c>
      <c r="AH43" s="266">
        <v>0</v>
      </c>
      <c r="AI43" s="266"/>
      <c r="AJ43" s="266"/>
      <c r="AK43" s="266"/>
      <c r="AL43" s="267"/>
      <c r="AO43" s="195">
        <v>2.3407399999999998E-2</v>
      </c>
      <c r="AP43" s="195">
        <v>2.47175E-2</v>
      </c>
      <c r="AR43" s="195">
        <v>2.4927499999999998E-2</v>
      </c>
      <c r="AS43" s="195">
        <v>2.9987900000000001E-2</v>
      </c>
      <c r="AW43" s="238"/>
      <c r="AZ43" s="195">
        <v>0</v>
      </c>
      <c r="BA43" s="195">
        <v>0</v>
      </c>
      <c r="BC43" s="195">
        <v>1</v>
      </c>
      <c r="BD43" s="195">
        <v>1</v>
      </c>
      <c r="BH43" s="241"/>
      <c r="BS43" s="238"/>
      <c r="CD43" s="238"/>
    </row>
    <row r="44" spans="1:83" x14ac:dyDescent="0.2">
      <c r="A44" s="260" t="s">
        <v>3534</v>
      </c>
      <c r="B44" s="192" t="s">
        <v>3535</v>
      </c>
      <c r="C44" s="192"/>
      <c r="D44" s="192"/>
      <c r="E44" s="261" t="s">
        <v>56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238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238">
        <v>0</v>
      </c>
      <c r="AB44" s="266"/>
      <c r="AC44" s="266"/>
      <c r="AD44" s="266"/>
      <c r="AE44" s="266">
        <v>0</v>
      </c>
      <c r="AF44" s="266">
        <v>0</v>
      </c>
      <c r="AG44" s="266">
        <v>0</v>
      </c>
      <c r="AH44" s="266">
        <v>0</v>
      </c>
      <c r="AI44" s="266">
        <v>0</v>
      </c>
      <c r="AJ44" s="266">
        <v>0</v>
      </c>
      <c r="AK44" s="266">
        <v>0</v>
      </c>
      <c r="AL44" s="267">
        <v>0</v>
      </c>
      <c r="AP44" s="195">
        <v>1.9288699999999999E-2</v>
      </c>
      <c r="AQ44" s="195">
        <v>1.8127799999999999E-2</v>
      </c>
      <c r="AR44" s="195">
        <v>1.7002699999999999E-2</v>
      </c>
      <c r="AS44" s="195">
        <v>2.15154E-2</v>
      </c>
      <c r="AT44" s="195">
        <v>2.1598200000000001E-2</v>
      </c>
      <c r="AU44" s="195">
        <v>2.10738E-2</v>
      </c>
      <c r="AV44" s="195">
        <v>2.20313E-2</v>
      </c>
      <c r="AW44" s="238">
        <v>2.3474399999999999E-2</v>
      </c>
      <c r="BA44" s="195">
        <v>0</v>
      </c>
      <c r="BB44" s="195">
        <v>0</v>
      </c>
      <c r="BC44" s="195">
        <v>1</v>
      </c>
      <c r="BD44" s="195">
        <v>0</v>
      </c>
      <c r="BE44" s="195">
        <v>0</v>
      </c>
      <c r="BF44" s="195">
        <v>2</v>
      </c>
      <c r="BG44" s="195">
        <v>2</v>
      </c>
      <c r="BH44" s="241">
        <v>1</v>
      </c>
      <c r="BS44" s="238"/>
      <c r="CD44" s="238"/>
    </row>
    <row r="45" spans="1:83" x14ac:dyDescent="0.2">
      <c r="A45" s="260" t="s">
        <v>3537</v>
      </c>
      <c r="B45" s="192" t="s">
        <v>3538</v>
      </c>
      <c r="C45" s="192"/>
      <c r="D45" s="192"/>
      <c r="E45" s="261" t="s">
        <v>56</v>
      </c>
      <c r="H45" s="195">
        <v>0</v>
      </c>
      <c r="I45" s="195">
        <v>0</v>
      </c>
      <c r="J45" s="195">
        <v>0</v>
      </c>
      <c r="P45" s="238"/>
      <c r="S45" s="195">
        <v>0</v>
      </c>
      <c r="T45" s="195">
        <v>0</v>
      </c>
      <c r="U45" s="195">
        <v>0</v>
      </c>
      <c r="AA45" s="238"/>
      <c r="AB45" s="266"/>
      <c r="AC45" s="266"/>
      <c r="AD45" s="266">
        <v>0</v>
      </c>
      <c r="AE45" s="266">
        <v>0</v>
      </c>
      <c r="AF45" s="266">
        <v>0</v>
      </c>
      <c r="AG45" s="266"/>
      <c r="AH45" s="266"/>
      <c r="AI45" s="266"/>
      <c r="AJ45" s="266"/>
      <c r="AK45" s="266"/>
      <c r="AL45" s="267"/>
      <c r="AO45" s="195">
        <v>2.1465600000000001E-2</v>
      </c>
      <c r="AP45" s="195">
        <v>2.24449E-2</v>
      </c>
      <c r="AQ45" s="195">
        <v>2.3177E-2</v>
      </c>
      <c r="AW45" s="238"/>
      <c r="AZ45" s="195">
        <v>1</v>
      </c>
      <c r="BA45" s="195">
        <v>1</v>
      </c>
      <c r="BB45" s="195">
        <v>2</v>
      </c>
      <c r="BH45" s="241"/>
      <c r="BS45" s="238"/>
      <c r="CD45" s="238"/>
    </row>
    <row r="46" spans="1:83" x14ac:dyDescent="0.2">
      <c r="A46" s="268" t="s">
        <v>1057</v>
      </c>
      <c r="B46" s="187" t="s">
        <v>1058</v>
      </c>
      <c r="C46" s="187"/>
      <c r="D46" s="187"/>
      <c r="E46" s="261" t="s">
        <v>56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238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238">
        <v>0</v>
      </c>
      <c r="AB46" s="266">
        <v>0</v>
      </c>
      <c r="AC46" s="266">
        <v>0</v>
      </c>
      <c r="AD46" s="266">
        <v>0</v>
      </c>
      <c r="AE46" s="266">
        <v>0</v>
      </c>
      <c r="AF46" s="266">
        <v>0</v>
      </c>
      <c r="AG46" s="266">
        <v>0</v>
      </c>
      <c r="AH46" s="266">
        <v>0</v>
      </c>
      <c r="AI46" s="266">
        <v>0</v>
      </c>
      <c r="AJ46" s="266">
        <v>0</v>
      </c>
      <c r="AK46" s="266">
        <v>0</v>
      </c>
      <c r="AL46" s="267">
        <v>0</v>
      </c>
      <c r="AM46" s="195">
        <v>1.8214500000000002E-2</v>
      </c>
      <c r="AN46" s="195">
        <v>1.8668400000000002E-2</v>
      </c>
      <c r="AO46" s="195">
        <v>1.7382999999999999E-2</v>
      </c>
      <c r="AP46" s="195">
        <v>1.77293E-2</v>
      </c>
      <c r="AQ46" s="195">
        <v>1.6798E-2</v>
      </c>
      <c r="AR46" s="195">
        <v>1.8473400000000001E-2</v>
      </c>
      <c r="AS46" s="195">
        <v>1.8658999999999999E-2</v>
      </c>
      <c r="AT46" s="195">
        <v>1.9466500000000001E-2</v>
      </c>
      <c r="AU46" s="195">
        <v>2.0331200000000001E-2</v>
      </c>
      <c r="AV46" s="195">
        <v>2.15073E-2</v>
      </c>
      <c r="AW46" s="238">
        <v>2.73283E-2</v>
      </c>
      <c r="AX46" s="195">
        <v>1</v>
      </c>
      <c r="AY46" s="195">
        <v>1</v>
      </c>
      <c r="AZ46" s="195">
        <v>1</v>
      </c>
      <c r="BA46" s="195">
        <v>2</v>
      </c>
      <c r="BB46" s="195">
        <v>0</v>
      </c>
      <c r="BC46" s="195">
        <v>0</v>
      </c>
      <c r="BD46" s="195">
        <v>0</v>
      </c>
      <c r="BE46" s="195">
        <v>0</v>
      </c>
      <c r="BF46" s="195">
        <v>0</v>
      </c>
      <c r="BG46" s="195">
        <v>0</v>
      </c>
      <c r="BH46" s="241">
        <v>1</v>
      </c>
      <c r="BP46" s="195">
        <v>9.2271000000000006E-2</v>
      </c>
      <c r="BS46" s="238">
        <v>9.7667000000000004E-2</v>
      </c>
      <c r="CA46" s="195">
        <v>0</v>
      </c>
      <c r="CD46" s="238">
        <v>0</v>
      </c>
      <c r="CE46" s="195" t="s">
        <v>4044</v>
      </c>
    </row>
    <row r="47" spans="1:83" x14ac:dyDescent="0.2">
      <c r="A47" s="260" t="s">
        <v>3540</v>
      </c>
      <c r="B47" s="192" t="s">
        <v>3541</v>
      </c>
      <c r="C47" s="192"/>
      <c r="D47" s="192"/>
      <c r="E47" s="261" t="s">
        <v>56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238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238">
        <v>0</v>
      </c>
      <c r="AB47" s="266">
        <v>0</v>
      </c>
      <c r="AC47" s="266">
        <v>0</v>
      </c>
      <c r="AD47" s="266">
        <v>0</v>
      </c>
      <c r="AE47" s="266">
        <v>0</v>
      </c>
      <c r="AF47" s="266">
        <v>0</v>
      </c>
      <c r="AG47" s="266">
        <v>0</v>
      </c>
      <c r="AH47" s="266">
        <v>0</v>
      </c>
      <c r="AI47" s="266">
        <v>0</v>
      </c>
      <c r="AJ47" s="266">
        <v>0</v>
      </c>
      <c r="AK47" s="266">
        <v>0</v>
      </c>
      <c r="AL47" s="267">
        <v>0</v>
      </c>
      <c r="AM47" s="195">
        <v>3.0433200000000001E-2</v>
      </c>
      <c r="AN47" s="195">
        <v>2.3361E-2</v>
      </c>
      <c r="AO47" s="195">
        <v>2.6410599999999999E-2</v>
      </c>
      <c r="AP47" s="195">
        <v>2.65204E-2</v>
      </c>
      <c r="AQ47" s="195">
        <v>1.9540999999999999E-2</v>
      </c>
      <c r="AR47" s="195">
        <v>2.12479E-2</v>
      </c>
      <c r="AS47" s="195">
        <v>2.1741E-2</v>
      </c>
      <c r="AT47" s="195">
        <v>1.9435999999999998E-2</v>
      </c>
      <c r="AU47" s="195">
        <v>1.94322E-2</v>
      </c>
      <c r="AV47" s="195">
        <v>2.19705E-2</v>
      </c>
      <c r="AW47" s="238">
        <v>2.5557099999999999E-2</v>
      </c>
      <c r="AX47" s="195">
        <v>1</v>
      </c>
      <c r="AY47" s="195">
        <v>1</v>
      </c>
      <c r="AZ47" s="195">
        <v>1</v>
      </c>
      <c r="BA47" s="195">
        <v>1</v>
      </c>
      <c r="BB47" s="195">
        <v>1</v>
      </c>
      <c r="BC47" s="195">
        <v>1</v>
      </c>
      <c r="BD47" s="195">
        <v>1</v>
      </c>
      <c r="BE47" s="195">
        <v>1</v>
      </c>
      <c r="BF47" s="195">
        <v>0</v>
      </c>
      <c r="BG47" s="195">
        <v>0</v>
      </c>
      <c r="BH47" s="241">
        <v>1</v>
      </c>
      <c r="BS47" s="238"/>
      <c r="CD47" s="238"/>
      <c r="CE47" s="195" t="s">
        <v>4045</v>
      </c>
    </row>
    <row r="48" spans="1:83" x14ac:dyDescent="0.2">
      <c r="A48" s="268" t="s">
        <v>1073</v>
      </c>
      <c r="B48" s="187" t="s">
        <v>1074</v>
      </c>
      <c r="C48" s="187"/>
      <c r="D48" s="187"/>
      <c r="E48" s="261" t="s">
        <v>56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238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238">
        <v>0</v>
      </c>
      <c r="AB48" s="266">
        <v>0</v>
      </c>
      <c r="AC48" s="266">
        <v>0</v>
      </c>
      <c r="AD48" s="266">
        <v>0</v>
      </c>
      <c r="AE48" s="266">
        <v>0</v>
      </c>
      <c r="AF48" s="266">
        <v>0</v>
      </c>
      <c r="AG48" s="266">
        <v>0</v>
      </c>
      <c r="AH48" s="266">
        <v>0</v>
      </c>
      <c r="AI48" s="266">
        <v>0</v>
      </c>
      <c r="AJ48" s="266">
        <v>0</v>
      </c>
      <c r="AK48" s="266">
        <v>0</v>
      </c>
      <c r="AL48" s="267">
        <v>0</v>
      </c>
      <c r="AM48" s="195">
        <v>1.8349399999999998E-2</v>
      </c>
      <c r="AN48" s="195">
        <v>2.1703900000000002E-2</v>
      </c>
      <c r="AO48" s="195">
        <v>2.1763500000000002E-2</v>
      </c>
      <c r="AP48" s="195">
        <v>2.1970099999999999E-2</v>
      </c>
      <c r="AQ48" s="195">
        <v>2.1569700000000001E-2</v>
      </c>
      <c r="AR48" s="195">
        <v>2.2488999999999999E-2</v>
      </c>
      <c r="AS48" s="195">
        <v>2.25741E-2</v>
      </c>
      <c r="AT48" s="195">
        <v>2.26213E-2</v>
      </c>
      <c r="AU48" s="195">
        <v>2.1763999999999999E-2</v>
      </c>
      <c r="AV48" s="195">
        <v>2.1767700000000001E-2</v>
      </c>
      <c r="AW48" s="238">
        <v>2.0608999999999999E-2</v>
      </c>
      <c r="AX48" s="195">
        <v>0</v>
      </c>
      <c r="AY48" s="195">
        <v>1</v>
      </c>
      <c r="AZ48" s="195">
        <v>1</v>
      </c>
      <c r="BA48" s="195">
        <v>0</v>
      </c>
      <c r="BB48" s="195">
        <v>0</v>
      </c>
      <c r="BC48" s="195">
        <v>0</v>
      </c>
      <c r="BD48" s="195">
        <v>1</v>
      </c>
      <c r="BE48" s="195">
        <v>3</v>
      </c>
      <c r="BF48" s="195">
        <v>3</v>
      </c>
      <c r="BG48" s="195">
        <v>0</v>
      </c>
      <c r="BH48" s="241">
        <v>0</v>
      </c>
      <c r="BS48" s="238"/>
      <c r="CD48" s="238"/>
    </row>
    <row r="49" spans="1:83" x14ac:dyDescent="0.2">
      <c r="A49" s="260" t="s">
        <v>3542</v>
      </c>
      <c r="B49" s="192" t="s">
        <v>3543</v>
      </c>
      <c r="C49" s="192"/>
      <c r="D49" s="192"/>
      <c r="E49" s="261" t="s">
        <v>56</v>
      </c>
      <c r="P49" s="238"/>
      <c r="AA49" s="238"/>
      <c r="AB49" s="266"/>
      <c r="AC49" s="266"/>
      <c r="AD49" s="266"/>
      <c r="AE49" s="266"/>
      <c r="AF49" s="266"/>
      <c r="AG49" s="266"/>
      <c r="AH49" s="266"/>
      <c r="AI49" s="266"/>
      <c r="AJ49" s="266"/>
      <c r="AK49" s="266"/>
      <c r="AL49" s="267"/>
      <c r="AW49" s="238"/>
      <c r="BH49" s="241"/>
      <c r="BS49" s="238"/>
      <c r="CD49" s="238"/>
    </row>
    <row r="50" spans="1:83" x14ac:dyDescent="0.2">
      <c r="A50" s="260" t="s">
        <v>3544</v>
      </c>
      <c r="B50" s="192" t="s">
        <v>3545</v>
      </c>
      <c r="C50" s="192"/>
      <c r="D50" s="192"/>
      <c r="E50" s="261" t="s">
        <v>56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238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238">
        <v>0</v>
      </c>
      <c r="AB50" s="266">
        <v>0</v>
      </c>
      <c r="AC50" s="266">
        <v>0</v>
      </c>
      <c r="AD50" s="266">
        <v>0</v>
      </c>
      <c r="AE50" s="266">
        <v>0</v>
      </c>
      <c r="AF50" s="266">
        <v>0</v>
      </c>
      <c r="AG50" s="266">
        <v>0</v>
      </c>
      <c r="AH50" s="266">
        <v>0</v>
      </c>
      <c r="AI50" s="266">
        <v>0</v>
      </c>
      <c r="AJ50" s="266">
        <v>0</v>
      </c>
      <c r="AK50" s="266">
        <v>0</v>
      </c>
      <c r="AL50" s="267">
        <v>0</v>
      </c>
      <c r="AM50" s="195">
        <v>3.11746E-2</v>
      </c>
      <c r="AN50" s="195">
        <v>2.8775800000000001E-2</v>
      </c>
      <c r="AO50" s="195">
        <v>2.9334300000000001E-2</v>
      </c>
      <c r="AP50" s="195">
        <v>2.9555000000000001E-2</v>
      </c>
      <c r="AQ50" s="195">
        <v>2.8252599999999999E-2</v>
      </c>
      <c r="AR50" s="195">
        <v>2.8761399999999999E-2</v>
      </c>
      <c r="AS50" s="195">
        <v>2.95535E-2</v>
      </c>
      <c r="AT50" s="195">
        <v>3.1217100000000001E-2</v>
      </c>
      <c r="AU50" s="195">
        <v>3.2341700000000001E-2</v>
      </c>
      <c r="AV50" s="195">
        <v>3.2017499999999997E-2</v>
      </c>
      <c r="AW50" s="238">
        <v>3.2232400000000001E-2</v>
      </c>
      <c r="AX50" s="195">
        <v>0</v>
      </c>
      <c r="AY50" s="195">
        <v>0</v>
      </c>
      <c r="AZ50" s="195">
        <v>0</v>
      </c>
      <c r="BA50" s="195">
        <v>0</v>
      </c>
      <c r="BB50" s="195">
        <v>4</v>
      </c>
      <c r="BC50" s="195">
        <v>3</v>
      </c>
      <c r="BD50" s="195">
        <v>3</v>
      </c>
      <c r="BE50" s="195">
        <v>2</v>
      </c>
      <c r="BF50" s="195">
        <v>2</v>
      </c>
      <c r="BG50" s="195">
        <v>5</v>
      </c>
      <c r="BH50" s="241">
        <v>3</v>
      </c>
      <c r="BR50" s="195">
        <v>0.147374</v>
      </c>
      <c r="BS50" s="238">
        <v>0.114939</v>
      </c>
      <c r="CC50" s="195">
        <v>0</v>
      </c>
      <c r="CD50" s="238">
        <v>0</v>
      </c>
      <c r="CE50" s="195" t="s">
        <v>4046</v>
      </c>
    </row>
    <row r="51" spans="1:83" x14ac:dyDescent="0.2">
      <c r="A51" s="260" t="s">
        <v>3546</v>
      </c>
      <c r="B51" s="192" t="s">
        <v>3547</v>
      </c>
      <c r="C51" s="192"/>
      <c r="D51" s="192"/>
      <c r="E51" s="261" t="s">
        <v>56</v>
      </c>
      <c r="P51" s="238"/>
      <c r="AA51" s="238"/>
      <c r="AB51" s="266"/>
      <c r="AC51" s="266"/>
      <c r="AD51" s="266"/>
      <c r="AE51" s="266"/>
      <c r="AF51" s="266"/>
      <c r="AG51" s="266"/>
      <c r="AH51" s="266"/>
      <c r="AI51" s="266"/>
      <c r="AJ51" s="266"/>
      <c r="AK51" s="266"/>
      <c r="AL51" s="267"/>
      <c r="AW51" s="238"/>
      <c r="BH51" s="241"/>
      <c r="BS51" s="238"/>
      <c r="CD51" s="238"/>
    </row>
    <row r="52" spans="1:83" x14ac:dyDescent="0.2">
      <c r="A52" s="260" t="s">
        <v>3548</v>
      </c>
      <c r="B52" s="192" t="s">
        <v>3549</v>
      </c>
      <c r="C52" s="192"/>
      <c r="D52" s="192"/>
      <c r="E52" s="261" t="s">
        <v>56</v>
      </c>
      <c r="P52" s="238"/>
      <c r="AA52" s="238"/>
      <c r="AB52" s="266"/>
      <c r="AC52" s="266"/>
      <c r="AD52" s="266"/>
      <c r="AE52" s="266"/>
      <c r="AF52" s="266"/>
      <c r="AG52" s="266"/>
      <c r="AH52" s="266"/>
      <c r="AI52" s="266"/>
      <c r="AJ52" s="266"/>
      <c r="AK52" s="266"/>
      <c r="AL52" s="267"/>
      <c r="AW52" s="238"/>
      <c r="BH52" s="241"/>
      <c r="BS52" s="238"/>
      <c r="CD52" s="238"/>
    </row>
    <row r="53" spans="1:83" x14ac:dyDescent="0.2">
      <c r="A53" s="260" t="s">
        <v>3550</v>
      </c>
      <c r="B53" s="192" t="s">
        <v>3551</v>
      </c>
      <c r="C53" s="192"/>
      <c r="D53" s="192"/>
      <c r="E53" s="261" t="s">
        <v>56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238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238">
        <v>0</v>
      </c>
      <c r="AB53" s="266">
        <v>0</v>
      </c>
      <c r="AC53" s="266">
        <v>0</v>
      </c>
      <c r="AD53" s="266">
        <v>0</v>
      </c>
      <c r="AE53" s="266">
        <v>0</v>
      </c>
      <c r="AF53" s="266">
        <v>0</v>
      </c>
      <c r="AG53" s="266">
        <v>0</v>
      </c>
      <c r="AH53" s="266">
        <v>0</v>
      </c>
      <c r="AI53" s="266">
        <v>0</v>
      </c>
      <c r="AJ53" s="266">
        <v>0</v>
      </c>
      <c r="AK53" s="266">
        <v>0</v>
      </c>
      <c r="AL53" s="267">
        <v>0</v>
      </c>
      <c r="AM53" s="195">
        <v>2.72781E-2</v>
      </c>
      <c r="AN53" s="195">
        <v>2.7281E-2</v>
      </c>
      <c r="AO53" s="195">
        <v>2.72686E-2</v>
      </c>
      <c r="AP53" s="195">
        <v>2.9748E-2</v>
      </c>
      <c r="AQ53" s="195">
        <v>2.7980100000000001E-2</v>
      </c>
      <c r="AR53" s="195">
        <v>2.7927799999999999E-2</v>
      </c>
      <c r="AS53" s="195">
        <v>3.03398E-2</v>
      </c>
      <c r="AT53" s="195">
        <v>3.1770899999999998E-2</v>
      </c>
      <c r="AU53" s="195">
        <v>3.0509100000000001E-2</v>
      </c>
      <c r="AV53" s="195">
        <v>3.0538699999999998E-2</v>
      </c>
      <c r="AW53" s="238">
        <v>2.35456E-2</v>
      </c>
      <c r="AX53" s="195">
        <v>0</v>
      </c>
      <c r="AY53" s="195">
        <v>1</v>
      </c>
      <c r="AZ53" s="195">
        <v>1</v>
      </c>
      <c r="BA53" s="195">
        <v>1</v>
      </c>
      <c r="BB53" s="195">
        <v>0</v>
      </c>
      <c r="BC53" s="195">
        <v>0</v>
      </c>
      <c r="BD53" s="195">
        <v>0</v>
      </c>
      <c r="BE53" s="195">
        <v>0</v>
      </c>
      <c r="BF53" s="195">
        <v>0</v>
      </c>
      <c r="BG53" s="195">
        <v>2</v>
      </c>
      <c r="BH53" s="241">
        <v>3</v>
      </c>
      <c r="BQ53" s="195">
        <v>0.132047</v>
      </c>
      <c r="BS53" s="238">
        <v>9.6092899999999995E-2</v>
      </c>
      <c r="CB53" s="195">
        <v>0</v>
      </c>
      <c r="CD53" s="238">
        <v>0</v>
      </c>
      <c r="CE53" s="195" t="s">
        <v>4047</v>
      </c>
    </row>
    <row r="54" spans="1:83" x14ac:dyDescent="0.2">
      <c r="A54" s="260" t="s">
        <v>3552</v>
      </c>
      <c r="B54" s="192" t="s">
        <v>3553</v>
      </c>
      <c r="C54" s="192"/>
      <c r="D54" s="192"/>
      <c r="E54" s="261" t="s">
        <v>56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238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238">
        <v>0</v>
      </c>
      <c r="AB54" s="266">
        <v>0</v>
      </c>
      <c r="AC54" s="266">
        <v>0</v>
      </c>
      <c r="AD54" s="266">
        <v>0</v>
      </c>
      <c r="AE54" s="266">
        <v>0</v>
      </c>
      <c r="AF54" s="266">
        <v>0</v>
      </c>
      <c r="AG54" s="266">
        <v>0</v>
      </c>
      <c r="AH54" s="266">
        <v>0</v>
      </c>
      <c r="AI54" s="266">
        <v>0</v>
      </c>
      <c r="AJ54" s="266">
        <v>0</v>
      </c>
      <c r="AK54" s="266">
        <v>0</v>
      </c>
      <c r="AL54" s="267">
        <v>0</v>
      </c>
      <c r="AM54" s="195">
        <v>1.8764900000000001E-2</v>
      </c>
      <c r="AN54" s="195">
        <v>1.88697E-2</v>
      </c>
      <c r="AO54" s="195">
        <v>1.8982599999999999E-2</v>
      </c>
      <c r="AP54" s="195">
        <v>1.78824E-2</v>
      </c>
      <c r="AQ54" s="195">
        <v>1.8345799999999999E-2</v>
      </c>
      <c r="AR54" s="195">
        <v>2.0747399999999999E-2</v>
      </c>
      <c r="AS54" s="195">
        <v>2.08174E-2</v>
      </c>
      <c r="AT54" s="195">
        <v>2.3717700000000001E-2</v>
      </c>
      <c r="AU54" s="195">
        <v>2.4522800000000001E-2</v>
      </c>
      <c r="AV54" s="195">
        <v>2.31121E-2</v>
      </c>
      <c r="AW54" s="238">
        <v>2.7796999999999999E-2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 s="195">
        <v>0</v>
      </c>
      <c r="BD54" s="195">
        <v>0</v>
      </c>
      <c r="BE54" s="195">
        <v>0</v>
      </c>
      <c r="BF54" s="195">
        <v>0</v>
      </c>
      <c r="BG54" s="195">
        <v>0</v>
      </c>
      <c r="BH54" s="241">
        <v>0</v>
      </c>
      <c r="BS54" s="238"/>
      <c r="CD54" s="238"/>
      <c r="CE54" s="195" t="s">
        <v>4048</v>
      </c>
    </row>
    <row r="55" spans="1:83" x14ac:dyDescent="0.2">
      <c r="A55" s="268" t="s">
        <v>1051</v>
      </c>
      <c r="B55" s="187" t="s">
        <v>1052</v>
      </c>
      <c r="C55" s="187"/>
      <c r="D55" s="187"/>
      <c r="E55" s="261" t="s">
        <v>56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238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238">
        <v>0</v>
      </c>
      <c r="AB55" s="266">
        <v>0</v>
      </c>
      <c r="AC55" s="266">
        <v>0</v>
      </c>
      <c r="AD55" s="266">
        <v>0</v>
      </c>
      <c r="AE55" s="266">
        <v>0</v>
      </c>
      <c r="AF55" s="266">
        <v>0</v>
      </c>
      <c r="AG55" s="266">
        <v>0</v>
      </c>
      <c r="AH55" s="266">
        <v>0</v>
      </c>
      <c r="AI55" s="266">
        <v>0</v>
      </c>
      <c r="AJ55" s="266">
        <v>0</v>
      </c>
      <c r="AK55" s="266">
        <v>0</v>
      </c>
      <c r="AL55" s="267">
        <v>1</v>
      </c>
      <c r="AM55" s="195">
        <v>1.7738199999999999E-2</v>
      </c>
      <c r="AN55" s="195">
        <v>1.9383399999999999E-2</v>
      </c>
      <c r="AO55" s="195">
        <v>2.0498300000000001E-2</v>
      </c>
      <c r="AP55" s="195">
        <v>2.0781899999999999E-2</v>
      </c>
      <c r="AQ55" s="195">
        <v>2.0647100000000002E-2</v>
      </c>
      <c r="AR55" s="195">
        <v>2.1007000000000001E-2</v>
      </c>
      <c r="AS55" s="195">
        <v>2.1743999999999999E-2</v>
      </c>
      <c r="AT55" s="195">
        <v>2.23486E-2</v>
      </c>
      <c r="AU55" s="195">
        <v>2.14348E-2</v>
      </c>
      <c r="AV55" s="195">
        <v>2.3788900000000002E-2</v>
      </c>
      <c r="AW55" s="238">
        <v>2.7232800000000001E-2</v>
      </c>
      <c r="AX55" s="195">
        <v>0</v>
      </c>
      <c r="AY55" s="195">
        <v>1</v>
      </c>
      <c r="AZ55" s="195">
        <v>3</v>
      </c>
      <c r="BA55" s="195">
        <v>3</v>
      </c>
      <c r="BB55" s="195">
        <v>2</v>
      </c>
      <c r="BC55" s="195">
        <v>1</v>
      </c>
      <c r="BD55" s="195">
        <v>1</v>
      </c>
      <c r="BE55" s="195">
        <v>1</v>
      </c>
      <c r="BF55" s="195">
        <v>1</v>
      </c>
      <c r="BG55" s="195">
        <v>2</v>
      </c>
      <c r="BH55" s="241">
        <v>2</v>
      </c>
      <c r="BS55" s="238"/>
      <c r="CD55" s="238"/>
    </row>
    <row r="56" spans="1:83" x14ac:dyDescent="0.2">
      <c r="A56" s="260" t="s">
        <v>3554</v>
      </c>
      <c r="B56" s="192" t="s">
        <v>2868</v>
      </c>
      <c r="C56" s="192"/>
      <c r="D56" s="192"/>
      <c r="E56" s="261" t="s">
        <v>56</v>
      </c>
      <c r="P56" s="238"/>
      <c r="AA56" s="238"/>
      <c r="AB56" s="266"/>
      <c r="AC56" s="266"/>
      <c r="AD56" s="266"/>
      <c r="AE56" s="266"/>
      <c r="AF56" s="266"/>
      <c r="AG56" s="266"/>
      <c r="AH56" s="266"/>
      <c r="AI56" s="266"/>
      <c r="AJ56" s="266"/>
      <c r="AK56" s="266"/>
      <c r="AL56" s="267"/>
      <c r="AW56" s="238"/>
      <c r="BH56" s="241"/>
      <c r="BS56" s="238"/>
      <c r="CD56" s="238"/>
    </row>
    <row r="57" spans="1:83" x14ac:dyDescent="0.2">
      <c r="A57" s="260" t="s">
        <v>3555</v>
      </c>
      <c r="B57" s="192" t="s">
        <v>3556</v>
      </c>
      <c r="C57" s="192"/>
      <c r="D57" s="192"/>
      <c r="E57" s="261" t="s">
        <v>56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P57" s="238"/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AA57" s="238"/>
      <c r="AB57" s="266">
        <v>0</v>
      </c>
      <c r="AC57" s="266">
        <v>0</v>
      </c>
      <c r="AD57" s="266">
        <v>0</v>
      </c>
      <c r="AE57" s="266">
        <v>0</v>
      </c>
      <c r="AF57" s="266">
        <v>0</v>
      </c>
      <c r="AG57" s="266"/>
      <c r="AH57" s="266"/>
      <c r="AI57" s="266"/>
      <c r="AJ57" s="266"/>
      <c r="AK57" s="266"/>
      <c r="AL57" s="267"/>
      <c r="AM57" s="195">
        <v>1.8659200000000001E-2</v>
      </c>
      <c r="AN57" s="195">
        <v>1.9393199999999999E-2</v>
      </c>
      <c r="AO57" s="195">
        <v>1.8328799999999999E-2</v>
      </c>
      <c r="AP57" s="195">
        <v>1.81487E-2</v>
      </c>
      <c r="AQ57" s="195">
        <v>1.8042900000000001E-2</v>
      </c>
      <c r="AW57" s="238"/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H57" s="241"/>
      <c r="BS57" s="238"/>
      <c r="CD57" s="238"/>
    </row>
    <row r="58" spans="1:83" x14ac:dyDescent="0.2">
      <c r="A58" s="268" t="s">
        <v>3557</v>
      </c>
      <c r="B58" s="187" t="s">
        <v>4049</v>
      </c>
      <c r="C58" s="187"/>
      <c r="D58" s="187"/>
      <c r="E58" s="261" t="s">
        <v>3531</v>
      </c>
      <c r="P58" s="238"/>
      <c r="AA58" s="238"/>
      <c r="AB58" s="266"/>
      <c r="AC58" s="266"/>
      <c r="AD58" s="266"/>
      <c r="AE58" s="266"/>
      <c r="AF58" s="266"/>
      <c r="AG58" s="266"/>
      <c r="AH58" s="266"/>
      <c r="AI58" s="266"/>
      <c r="AJ58" s="266"/>
      <c r="AK58" s="266"/>
      <c r="AL58" s="267"/>
      <c r="AW58" s="238"/>
      <c r="BH58" s="241"/>
      <c r="BS58" s="238"/>
      <c r="CD58" s="238"/>
    </row>
    <row r="59" spans="1:83" x14ac:dyDescent="0.2">
      <c r="A59" s="260" t="s">
        <v>3559</v>
      </c>
      <c r="B59" s="192" t="s">
        <v>3902</v>
      </c>
      <c r="C59" s="192"/>
      <c r="D59" s="192"/>
      <c r="E59" s="261" t="s">
        <v>56</v>
      </c>
      <c r="P59" s="238"/>
      <c r="AA59" s="238"/>
      <c r="AB59" s="266"/>
      <c r="AC59" s="266"/>
      <c r="AD59" s="266"/>
      <c r="AE59" s="266"/>
      <c r="AF59" s="266"/>
      <c r="AG59" s="266"/>
      <c r="AH59" s="266"/>
      <c r="AI59" s="266"/>
      <c r="AJ59" s="266"/>
      <c r="AK59" s="266"/>
      <c r="AL59" s="267"/>
      <c r="AW59" s="238"/>
      <c r="BH59" s="241"/>
      <c r="BS59" s="238"/>
      <c r="CD59" s="238"/>
    </row>
    <row r="60" spans="1:83" x14ac:dyDescent="0.2">
      <c r="A60" s="268" t="s">
        <v>1095</v>
      </c>
      <c r="B60" s="187" t="s">
        <v>1096</v>
      </c>
      <c r="C60" s="187"/>
      <c r="D60" s="187"/>
      <c r="E60" s="261" t="s">
        <v>56</v>
      </c>
      <c r="P60" s="238"/>
      <c r="AA60" s="238"/>
      <c r="AB60" s="266"/>
      <c r="AC60" s="266"/>
      <c r="AD60" s="266"/>
      <c r="AE60" s="266"/>
      <c r="AF60" s="266"/>
      <c r="AG60" s="266"/>
      <c r="AH60" s="266"/>
      <c r="AI60" s="266"/>
      <c r="AJ60" s="266"/>
      <c r="AK60" s="266"/>
      <c r="AL60" s="267"/>
      <c r="AW60" s="238"/>
      <c r="BH60" s="241"/>
      <c r="BS60" s="238"/>
      <c r="CD60" s="238"/>
    </row>
    <row r="61" spans="1:83" x14ac:dyDescent="0.2">
      <c r="A61" s="268" t="s">
        <v>1063</v>
      </c>
      <c r="B61" s="187" t="s">
        <v>1064</v>
      </c>
      <c r="C61" s="187"/>
      <c r="D61" s="187"/>
      <c r="E61" s="261" t="s">
        <v>56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238"/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238"/>
      <c r="AB61" s="266">
        <v>0</v>
      </c>
      <c r="AC61" s="266">
        <v>0</v>
      </c>
      <c r="AD61" s="266">
        <v>0</v>
      </c>
      <c r="AE61" s="266">
        <v>0</v>
      </c>
      <c r="AF61" s="266">
        <v>0</v>
      </c>
      <c r="AG61" s="266">
        <v>0</v>
      </c>
      <c r="AH61" s="266">
        <v>1</v>
      </c>
      <c r="AI61" s="266">
        <v>1</v>
      </c>
      <c r="AJ61" s="266">
        <v>1</v>
      </c>
      <c r="AK61" s="266">
        <v>0</v>
      </c>
      <c r="AL61" s="267"/>
      <c r="AM61" s="195">
        <v>2.2140099999999999E-2</v>
      </c>
      <c r="AN61" s="195">
        <v>2.38728E-2</v>
      </c>
      <c r="AO61" s="195">
        <v>2.5425099999999999E-2</v>
      </c>
      <c r="AP61" s="195">
        <v>2.6174900000000001E-2</v>
      </c>
      <c r="AQ61" s="195">
        <v>2.5680399999999999E-2</v>
      </c>
      <c r="AR61" s="195">
        <v>2.63E-2</v>
      </c>
      <c r="AS61" s="195">
        <v>2.7258299999999999E-2</v>
      </c>
      <c r="AT61" s="195">
        <v>2.7416599999999999E-2</v>
      </c>
      <c r="AU61" s="195">
        <v>2.6817400000000002E-2</v>
      </c>
      <c r="AV61" s="195">
        <v>2.6292099999999999E-2</v>
      </c>
      <c r="AW61" s="238"/>
      <c r="AX61" s="195">
        <v>2</v>
      </c>
      <c r="AY61" s="195">
        <v>2</v>
      </c>
      <c r="AZ61" s="195">
        <v>2</v>
      </c>
      <c r="BA61" s="195">
        <v>2</v>
      </c>
      <c r="BB61" s="195">
        <v>4</v>
      </c>
      <c r="BC61" s="195">
        <v>4</v>
      </c>
      <c r="BD61" s="195">
        <v>3</v>
      </c>
      <c r="BE61" s="195">
        <v>3</v>
      </c>
      <c r="BF61" s="195">
        <v>3</v>
      </c>
      <c r="BG61" s="195">
        <v>3</v>
      </c>
      <c r="BH61" s="241"/>
      <c r="BS61" s="238"/>
      <c r="CD61" s="238"/>
    </row>
    <row r="62" spans="1:83" x14ac:dyDescent="0.2">
      <c r="A62" s="260" t="s">
        <v>3561</v>
      </c>
      <c r="B62" s="192" t="s">
        <v>3562</v>
      </c>
      <c r="C62" s="192"/>
      <c r="D62" s="192"/>
      <c r="E62" s="261" t="s">
        <v>56</v>
      </c>
      <c r="P62" s="238"/>
      <c r="AA62" s="238"/>
      <c r="AB62" s="266"/>
      <c r="AC62" s="266"/>
      <c r="AD62" s="266"/>
      <c r="AE62" s="266"/>
      <c r="AF62" s="266"/>
      <c r="AG62" s="266"/>
      <c r="AH62" s="266"/>
      <c r="AI62" s="266"/>
      <c r="AJ62" s="266"/>
      <c r="AK62" s="266"/>
      <c r="AL62" s="267"/>
      <c r="AW62" s="238"/>
      <c r="BH62" s="241"/>
      <c r="BS62" s="238"/>
      <c r="CD62" s="238"/>
    </row>
    <row r="63" spans="1:83" x14ac:dyDescent="0.2">
      <c r="A63" s="260" t="s">
        <v>3563</v>
      </c>
      <c r="B63" s="192" t="s">
        <v>3564</v>
      </c>
      <c r="C63" s="192"/>
      <c r="D63" s="192"/>
      <c r="E63" s="261" t="s">
        <v>56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238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238">
        <v>1</v>
      </c>
      <c r="AB63" s="266">
        <v>0</v>
      </c>
      <c r="AC63" s="266">
        <v>0</v>
      </c>
      <c r="AD63" s="266">
        <v>0</v>
      </c>
      <c r="AE63" s="266">
        <v>0</v>
      </c>
      <c r="AF63" s="266">
        <v>0</v>
      </c>
      <c r="AG63" s="266">
        <v>0</v>
      </c>
      <c r="AH63" s="266">
        <v>0</v>
      </c>
      <c r="AI63" s="266">
        <v>0</v>
      </c>
      <c r="AJ63" s="266">
        <v>0</v>
      </c>
      <c r="AK63" s="266">
        <v>0</v>
      </c>
      <c r="AL63" s="267">
        <v>0</v>
      </c>
      <c r="AM63" s="195">
        <v>2.7402699999999999E-2</v>
      </c>
      <c r="AN63" s="195">
        <v>2.77652E-2</v>
      </c>
      <c r="AO63" s="195">
        <v>2.9584900000000001E-2</v>
      </c>
      <c r="AP63" s="195">
        <v>2.7746199999999999E-2</v>
      </c>
      <c r="AQ63" s="195">
        <v>2.7006100000000002E-2</v>
      </c>
      <c r="AR63" s="195">
        <v>2.88338E-2</v>
      </c>
      <c r="AS63" s="195">
        <v>2.88285E-2</v>
      </c>
      <c r="AT63" s="195">
        <v>2.9134E-2</v>
      </c>
      <c r="AU63" s="195">
        <v>3.0080599999999999E-2</v>
      </c>
      <c r="AV63" s="195">
        <v>2.80363E-2</v>
      </c>
      <c r="AW63" s="238">
        <v>2.5497599999999999E-2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 s="195">
        <v>0</v>
      </c>
      <c r="BD63" s="195">
        <v>0</v>
      </c>
      <c r="BE63" s="195">
        <v>0</v>
      </c>
      <c r="BF63" s="195">
        <v>0</v>
      </c>
      <c r="BG63" s="195">
        <v>0</v>
      </c>
      <c r="BH63" s="241">
        <v>0</v>
      </c>
      <c r="BS63" s="238"/>
      <c r="CD63" s="238"/>
    </row>
    <row r="64" spans="1:83" x14ac:dyDescent="0.2">
      <c r="A64" s="260" t="s">
        <v>3565</v>
      </c>
      <c r="B64" s="192" t="s">
        <v>3566</v>
      </c>
      <c r="C64" s="192"/>
      <c r="D64" s="192"/>
      <c r="E64" s="261" t="s">
        <v>56</v>
      </c>
      <c r="P64" s="238"/>
      <c r="AA64" s="238"/>
      <c r="AB64" s="266"/>
      <c r="AC64" s="266"/>
      <c r="AD64" s="266"/>
      <c r="AE64" s="266"/>
      <c r="AF64" s="266"/>
      <c r="AG64" s="266"/>
      <c r="AH64" s="266"/>
      <c r="AI64" s="266"/>
      <c r="AJ64" s="266"/>
      <c r="AK64" s="266"/>
      <c r="AL64" s="267"/>
      <c r="AW64" s="238"/>
      <c r="BH64" s="241"/>
      <c r="BS64" s="238"/>
      <c r="CD64" s="238"/>
    </row>
    <row r="65" spans="1:83" x14ac:dyDescent="0.2">
      <c r="A65" s="260" t="s">
        <v>3567</v>
      </c>
      <c r="B65" s="192" t="s">
        <v>3568</v>
      </c>
      <c r="C65" s="192"/>
      <c r="D65" s="192"/>
      <c r="E65" s="261" t="s">
        <v>56</v>
      </c>
      <c r="G65" s="195">
        <v>0</v>
      </c>
      <c r="J65" s="195">
        <v>0</v>
      </c>
      <c r="P65" s="238"/>
      <c r="R65" s="195">
        <v>0</v>
      </c>
      <c r="U65" s="195">
        <v>0</v>
      </c>
      <c r="AA65" s="238"/>
      <c r="AB65" s="266"/>
      <c r="AC65" s="266">
        <v>0</v>
      </c>
      <c r="AD65" s="266"/>
      <c r="AE65" s="266"/>
      <c r="AF65" s="266">
        <v>0</v>
      </c>
      <c r="AG65" s="266"/>
      <c r="AH65" s="266"/>
      <c r="AI65" s="266"/>
      <c r="AJ65" s="266"/>
      <c r="AK65" s="266"/>
      <c r="AL65" s="267"/>
      <c r="AN65" s="195">
        <v>2.3372299999999999E-2</v>
      </c>
      <c r="AQ65" s="195">
        <v>2.2924099999999999E-2</v>
      </c>
      <c r="AW65" s="238"/>
      <c r="AY65" s="195">
        <v>0</v>
      </c>
      <c r="BB65" s="195">
        <v>0</v>
      </c>
      <c r="BH65" s="241"/>
      <c r="BS65" s="238"/>
      <c r="CD65" s="238"/>
    </row>
    <row r="66" spans="1:83" x14ac:dyDescent="0.2">
      <c r="A66" s="260" t="s">
        <v>3569</v>
      </c>
      <c r="B66" s="192" t="s">
        <v>3570</v>
      </c>
      <c r="C66" s="192"/>
      <c r="D66" s="192"/>
      <c r="E66" s="261" t="s">
        <v>56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238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238">
        <v>0</v>
      </c>
      <c r="AB66" s="266">
        <v>0</v>
      </c>
      <c r="AC66" s="266">
        <v>0</v>
      </c>
      <c r="AD66" s="266">
        <v>0</v>
      </c>
      <c r="AE66" s="266">
        <v>0</v>
      </c>
      <c r="AF66" s="266">
        <v>0</v>
      </c>
      <c r="AG66" s="266">
        <v>0</v>
      </c>
      <c r="AH66" s="266">
        <v>0</v>
      </c>
      <c r="AI66" s="266">
        <v>0</v>
      </c>
      <c r="AJ66" s="266">
        <v>0</v>
      </c>
      <c r="AK66" s="266">
        <v>0</v>
      </c>
      <c r="AL66" s="267">
        <v>0</v>
      </c>
      <c r="AM66" s="195">
        <v>2.4072E-2</v>
      </c>
      <c r="AN66" s="195">
        <v>2.3740500000000001E-2</v>
      </c>
      <c r="AO66" s="195">
        <v>2.2899599999999999E-2</v>
      </c>
      <c r="AP66" s="195">
        <v>1.8319200000000001E-2</v>
      </c>
      <c r="AQ66" s="195">
        <v>1.74162E-2</v>
      </c>
      <c r="AR66" s="195">
        <v>1.7144E-2</v>
      </c>
      <c r="AS66" s="195">
        <v>1.68664E-2</v>
      </c>
      <c r="AT66" s="195">
        <v>1.7377799999999999E-2</v>
      </c>
      <c r="AU66" s="195">
        <v>1.8652700000000001E-2</v>
      </c>
      <c r="AV66" s="195">
        <v>1.8476200000000002E-2</v>
      </c>
      <c r="AW66" s="238">
        <v>2.1620899999999998E-2</v>
      </c>
      <c r="AX66" s="195">
        <v>1</v>
      </c>
      <c r="AY66" s="195">
        <v>1</v>
      </c>
      <c r="AZ66" s="195">
        <v>1</v>
      </c>
      <c r="BA66" s="195">
        <v>1</v>
      </c>
      <c r="BB66" s="195">
        <v>1</v>
      </c>
      <c r="BC66" s="195">
        <v>1</v>
      </c>
      <c r="BD66" s="195">
        <v>1</v>
      </c>
      <c r="BE66" s="195">
        <v>1</v>
      </c>
      <c r="BF66" s="195">
        <v>2</v>
      </c>
      <c r="BG66" s="195">
        <v>1</v>
      </c>
      <c r="BH66" s="241">
        <v>1</v>
      </c>
      <c r="BS66" s="238"/>
      <c r="CD66" s="238"/>
    </row>
    <row r="67" spans="1:83" x14ac:dyDescent="0.2">
      <c r="A67" s="260" t="s">
        <v>3571</v>
      </c>
      <c r="B67" s="192" t="s">
        <v>4050</v>
      </c>
      <c r="C67" s="192"/>
      <c r="D67" s="192"/>
      <c r="E67" s="261" t="s">
        <v>56</v>
      </c>
      <c r="F67" s="195">
        <v>0</v>
      </c>
      <c r="G67" s="195">
        <v>0</v>
      </c>
      <c r="H67" s="195">
        <v>1</v>
      </c>
      <c r="I67" s="195">
        <v>1</v>
      </c>
      <c r="J67" s="195">
        <v>1</v>
      </c>
      <c r="K67" s="195">
        <v>1</v>
      </c>
      <c r="L67" s="195">
        <v>1</v>
      </c>
      <c r="M67" s="195">
        <v>1</v>
      </c>
      <c r="N67" s="195">
        <v>1</v>
      </c>
      <c r="O67" s="195">
        <v>0</v>
      </c>
      <c r="P67" s="238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238">
        <v>1</v>
      </c>
      <c r="AB67" s="266">
        <v>0</v>
      </c>
      <c r="AC67" s="266">
        <v>0</v>
      </c>
      <c r="AD67" s="266">
        <v>0</v>
      </c>
      <c r="AE67" s="266">
        <v>0</v>
      </c>
      <c r="AF67" s="266">
        <v>0</v>
      </c>
      <c r="AG67" s="266">
        <v>0</v>
      </c>
      <c r="AH67" s="266">
        <v>0</v>
      </c>
      <c r="AI67" s="266">
        <v>0</v>
      </c>
      <c r="AJ67" s="266">
        <v>0</v>
      </c>
      <c r="AK67" s="266">
        <v>0</v>
      </c>
      <c r="AL67" s="267">
        <v>0</v>
      </c>
      <c r="AM67" s="195">
        <v>2.0953800000000002E-2</v>
      </c>
      <c r="AN67" s="195">
        <v>1.9270300000000001E-2</v>
      </c>
      <c r="AO67" s="195">
        <v>1.98931E-2</v>
      </c>
      <c r="AP67" s="195">
        <v>1.9850699999999999E-2</v>
      </c>
      <c r="AQ67" s="195">
        <v>2.0202899999999999E-2</v>
      </c>
      <c r="AR67" s="195">
        <v>2.0894099999999999E-2</v>
      </c>
      <c r="AS67" s="195">
        <v>2.0780799999999999E-2</v>
      </c>
      <c r="AT67" s="195">
        <v>2.22247E-2</v>
      </c>
      <c r="AU67" s="195">
        <v>2.2562499999999999E-2</v>
      </c>
      <c r="AV67" s="195">
        <v>2.79493E-2</v>
      </c>
      <c r="AW67" s="238">
        <v>3.00705E-2</v>
      </c>
      <c r="AX67" s="195">
        <v>1</v>
      </c>
      <c r="AY67" s="195">
        <v>1</v>
      </c>
      <c r="AZ67" s="195">
        <v>1</v>
      </c>
      <c r="BA67" s="195">
        <v>1</v>
      </c>
      <c r="BB67" s="195">
        <v>1</v>
      </c>
      <c r="BC67" s="195">
        <v>1</v>
      </c>
      <c r="BD67" s="195">
        <v>1</v>
      </c>
      <c r="BE67" s="195">
        <v>3</v>
      </c>
      <c r="BF67" s="195">
        <v>9</v>
      </c>
      <c r="BG67" s="195">
        <v>10</v>
      </c>
      <c r="BH67" s="241">
        <v>18</v>
      </c>
      <c r="BL67" s="195">
        <v>8.6834499999999995E-2</v>
      </c>
      <c r="BM67" s="195">
        <v>9.1102100000000005E-2</v>
      </c>
      <c r="BN67" s="195">
        <v>7.1564799999999998E-2</v>
      </c>
      <c r="BO67" s="195">
        <v>7.1595900000000004E-2</v>
      </c>
      <c r="BP67" s="195">
        <v>7.4898500000000007E-2</v>
      </c>
      <c r="BQ67" s="195">
        <v>6.6626099999999994E-2</v>
      </c>
      <c r="BR67" s="195">
        <v>7.8635899999999995E-2</v>
      </c>
      <c r="BS67" s="238">
        <v>8.3907999999999996E-2</v>
      </c>
      <c r="BW67" s="195">
        <v>16</v>
      </c>
      <c r="BX67" s="195">
        <v>26</v>
      </c>
      <c r="BY67" s="195">
        <v>4</v>
      </c>
      <c r="BZ67" s="195">
        <v>8</v>
      </c>
      <c r="CA67" s="195">
        <v>8</v>
      </c>
      <c r="CB67" s="195">
        <v>20</v>
      </c>
      <c r="CC67" s="195">
        <v>11</v>
      </c>
      <c r="CD67" s="238">
        <v>53</v>
      </c>
      <c r="CE67" s="195" t="s">
        <v>4051</v>
      </c>
    </row>
    <row r="68" spans="1:83" x14ac:dyDescent="0.2">
      <c r="A68" s="260" t="s">
        <v>3573</v>
      </c>
      <c r="B68" s="192" t="s">
        <v>3574</v>
      </c>
      <c r="C68" s="192"/>
      <c r="D68" s="192"/>
      <c r="E68" s="261" t="s">
        <v>56</v>
      </c>
      <c r="P68" s="238"/>
      <c r="AA68" s="238"/>
      <c r="AB68" s="266"/>
      <c r="AC68" s="266"/>
      <c r="AD68" s="266"/>
      <c r="AE68" s="266"/>
      <c r="AF68" s="266"/>
      <c r="AG68" s="266"/>
      <c r="AH68" s="266"/>
      <c r="AI68" s="266"/>
      <c r="AJ68" s="266"/>
      <c r="AK68" s="266"/>
      <c r="AL68" s="267"/>
      <c r="AW68" s="238"/>
      <c r="BH68" s="241"/>
      <c r="BS68" s="238"/>
      <c r="CD68" s="238"/>
    </row>
    <row r="69" spans="1:83" x14ac:dyDescent="0.2">
      <c r="A69" s="260" t="s">
        <v>3575</v>
      </c>
      <c r="B69" s="192" t="s">
        <v>3576</v>
      </c>
      <c r="C69" s="192"/>
      <c r="D69" s="192"/>
      <c r="E69" s="261" t="s">
        <v>56</v>
      </c>
      <c r="G69" s="195">
        <v>0</v>
      </c>
      <c r="H69" s="195">
        <v>0</v>
      </c>
      <c r="P69" s="238"/>
      <c r="R69" s="195">
        <v>0</v>
      </c>
      <c r="S69" s="195">
        <v>0</v>
      </c>
      <c r="AA69" s="238"/>
      <c r="AB69" s="266"/>
      <c r="AC69" s="266">
        <v>0</v>
      </c>
      <c r="AD69" s="266">
        <v>0</v>
      </c>
      <c r="AE69" s="266"/>
      <c r="AF69" s="266"/>
      <c r="AG69" s="266"/>
      <c r="AH69" s="266"/>
      <c r="AI69" s="266"/>
      <c r="AJ69" s="266"/>
      <c r="AK69" s="266"/>
      <c r="AL69" s="267"/>
      <c r="AN69" s="195">
        <v>1.9813500000000001E-2</v>
      </c>
      <c r="AO69" s="195">
        <v>2.07006E-2</v>
      </c>
      <c r="AW69" s="238"/>
      <c r="AY69" s="195">
        <v>1</v>
      </c>
      <c r="AZ69" s="195">
        <v>1</v>
      </c>
      <c r="BH69" s="241"/>
      <c r="BS69" s="238"/>
      <c r="CD69" s="238"/>
    </row>
    <row r="70" spans="1:83" x14ac:dyDescent="0.2">
      <c r="A70" s="268" t="s">
        <v>4052</v>
      </c>
      <c r="B70" s="187" t="s">
        <v>1050</v>
      </c>
      <c r="C70" s="187"/>
      <c r="D70" s="187"/>
      <c r="E70" s="261" t="s">
        <v>56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238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238">
        <v>0</v>
      </c>
      <c r="AB70" s="266">
        <v>0</v>
      </c>
      <c r="AC70" s="266">
        <v>0</v>
      </c>
      <c r="AD70" s="266">
        <v>0</v>
      </c>
      <c r="AE70" s="266">
        <v>0</v>
      </c>
      <c r="AF70" s="266">
        <v>0</v>
      </c>
      <c r="AG70" s="266">
        <v>0</v>
      </c>
      <c r="AH70" s="266">
        <v>0</v>
      </c>
      <c r="AI70" s="266">
        <v>0</v>
      </c>
      <c r="AJ70" s="266">
        <v>0</v>
      </c>
      <c r="AK70" s="266">
        <v>0</v>
      </c>
      <c r="AL70" s="267">
        <v>0</v>
      </c>
      <c r="AM70" s="195">
        <v>2.0066400000000002E-2</v>
      </c>
      <c r="AN70" s="195">
        <v>2.0102999999999999E-2</v>
      </c>
      <c r="AO70" s="195">
        <v>2.1238099999999999E-2</v>
      </c>
      <c r="AP70" s="195">
        <v>1.9531699999999999E-2</v>
      </c>
      <c r="AQ70" s="195">
        <v>2.1453300000000002E-2</v>
      </c>
      <c r="AR70" s="195">
        <v>3.1042500000000001E-2</v>
      </c>
      <c r="AS70" s="195">
        <v>1.9222599999999999E-2</v>
      </c>
      <c r="AT70" s="195">
        <v>1.9633299999999999E-2</v>
      </c>
      <c r="AU70" s="195">
        <v>2.0736399999999999E-2</v>
      </c>
      <c r="AV70" s="195">
        <v>2.13565E-2</v>
      </c>
      <c r="AW70" s="238">
        <v>2.15681E-2</v>
      </c>
      <c r="AX70" s="195">
        <v>0</v>
      </c>
      <c r="AY70" s="195">
        <v>0</v>
      </c>
      <c r="AZ70" s="195">
        <v>0</v>
      </c>
      <c r="BA70" s="195">
        <v>0</v>
      </c>
      <c r="BB70" s="195">
        <v>2</v>
      </c>
      <c r="BC70" s="195">
        <v>2</v>
      </c>
      <c r="BD70" s="195">
        <v>2</v>
      </c>
      <c r="BE70" s="195">
        <v>4</v>
      </c>
      <c r="BF70" s="195">
        <v>3</v>
      </c>
      <c r="BG70" s="195">
        <v>3</v>
      </c>
      <c r="BH70" s="241">
        <v>2</v>
      </c>
      <c r="BS70" s="238"/>
      <c r="CD70" s="238"/>
    </row>
    <row r="71" spans="1:83" x14ac:dyDescent="0.2">
      <c r="A71" s="260" t="s">
        <v>3577</v>
      </c>
      <c r="B71" s="192" t="s">
        <v>3578</v>
      </c>
      <c r="C71" s="192"/>
      <c r="D71" s="192"/>
      <c r="E71" s="261" t="s">
        <v>56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238"/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238"/>
      <c r="AB71" s="266"/>
      <c r="AC71" s="266">
        <v>0</v>
      </c>
      <c r="AD71" s="266">
        <v>0</v>
      </c>
      <c r="AE71" s="266">
        <v>0</v>
      </c>
      <c r="AF71" s="266">
        <v>0</v>
      </c>
      <c r="AG71" s="266">
        <v>0</v>
      </c>
      <c r="AH71" s="266">
        <v>0</v>
      </c>
      <c r="AI71" s="266">
        <v>0</v>
      </c>
      <c r="AJ71" s="266">
        <v>0</v>
      </c>
      <c r="AK71" s="266">
        <v>0</v>
      </c>
      <c r="AL71" s="267"/>
      <c r="AN71" s="195">
        <v>2.1702099999999998E-2</v>
      </c>
      <c r="AO71" s="195">
        <v>2.2042099999999998E-2</v>
      </c>
      <c r="AP71" s="195">
        <v>2.3742900000000001E-2</v>
      </c>
      <c r="AQ71" s="195">
        <v>2.29737E-2</v>
      </c>
      <c r="AR71" s="195">
        <v>2.3401499999999999E-2</v>
      </c>
      <c r="AS71" s="195">
        <v>2.4273300000000001E-2</v>
      </c>
      <c r="AT71" s="195">
        <v>2.4679799999999998E-2</v>
      </c>
      <c r="AU71" s="195">
        <v>2.3638699999999999E-2</v>
      </c>
      <c r="AV71" s="195">
        <v>2.2806400000000001E-2</v>
      </c>
      <c r="AW71" s="238"/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 s="195">
        <v>0</v>
      </c>
      <c r="BD71" s="195">
        <v>1</v>
      </c>
      <c r="BE71" s="195">
        <v>0</v>
      </c>
      <c r="BF71" s="195">
        <v>1</v>
      </c>
      <c r="BG71" s="195">
        <v>3</v>
      </c>
      <c r="BH71" s="241">
        <v>3</v>
      </c>
      <c r="BS71" s="238"/>
      <c r="CD71" s="238"/>
    </row>
    <row r="72" spans="1:83" x14ac:dyDescent="0.2">
      <c r="A72" s="260" t="s">
        <v>3579</v>
      </c>
      <c r="B72" s="192" t="s">
        <v>1029</v>
      </c>
      <c r="C72" s="192"/>
      <c r="D72" s="192"/>
      <c r="E72" s="261" t="s">
        <v>56</v>
      </c>
      <c r="P72" s="238"/>
      <c r="AA72" s="238"/>
      <c r="AB72" s="266"/>
      <c r="AC72" s="266"/>
      <c r="AD72" s="266"/>
      <c r="AE72" s="266"/>
      <c r="AF72" s="266"/>
      <c r="AG72" s="266"/>
      <c r="AH72" s="266"/>
      <c r="AI72" s="266"/>
      <c r="AJ72" s="266"/>
      <c r="AK72" s="266"/>
      <c r="AL72" s="267"/>
      <c r="AW72" s="238"/>
      <c r="BH72" s="241"/>
      <c r="BS72" s="238"/>
      <c r="CD72" s="238"/>
    </row>
    <row r="73" spans="1:83" x14ac:dyDescent="0.2">
      <c r="A73" s="260" t="s">
        <v>3580</v>
      </c>
      <c r="B73" s="192" t="s">
        <v>3581</v>
      </c>
      <c r="C73" s="192"/>
      <c r="D73" s="192"/>
      <c r="E73" s="261" t="s">
        <v>56</v>
      </c>
      <c r="P73" s="238"/>
      <c r="AA73" s="238"/>
      <c r="AB73" s="266"/>
      <c r="AC73" s="266"/>
      <c r="AD73" s="266"/>
      <c r="AE73" s="266"/>
      <c r="AF73" s="266"/>
      <c r="AG73" s="266"/>
      <c r="AH73" s="266"/>
      <c r="AI73" s="266"/>
      <c r="AJ73" s="266"/>
      <c r="AK73" s="266"/>
      <c r="AL73" s="267"/>
      <c r="AW73" s="238"/>
      <c r="BH73" s="241"/>
      <c r="BS73" s="238"/>
      <c r="CD73" s="238"/>
    </row>
    <row r="74" spans="1:83" x14ac:dyDescent="0.2">
      <c r="A74" s="260" t="s">
        <v>3582</v>
      </c>
      <c r="B74" s="192" t="s">
        <v>3583</v>
      </c>
      <c r="C74" s="192"/>
      <c r="D74" s="192"/>
      <c r="E74" s="261" t="s">
        <v>56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238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238">
        <v>0</v>
      </c>
      <c r="AB74" s="266">
        <v>0</v>
      </c>
      <c r="AC74" s="266">
        <v>0</v>
      </c>
      <c r="AD74" s="266">
        <v>0</v>
      </c>
      <c r="AE74" s="266">
        <v>0</v>
      </c>
      <c r="AF74" s="266">
        <v>0</v>
      </c>
      <c r="AG74" s="266">
        <v>0</v>
      </c>
      <c r="AH74" s="266">
        <v>0</v>
      </c>
      <c r="AI74" s="266">
        <v>0</v>
      </c>
      <c r="AJ74" s="266">
        <v>0</v>
      </c>
      <c r="AK74" s="266">
        <v>0</v>
      </c>
      <c r="AL74" s="267">
        <v>0</v>
      </c>
      <c r="AM74" s="195">
        <v>2.0122500000000001E-2</v>
      </c>
      <c r="AN74" s="195">
        <v>2.0890700000000002E-2</v>
      </c>
      <c r="AO74" s="195">
        <v>2.29123E-2</v>
      </c>
      <c r="AP74" s="195">
        <v>2.4828300000000001E-2</v>
      </c>
      <c r="AQ74" s="195">
        <v>2.50265E-2</v>
      </c>
      <c r="AR74" s="195">
        <v>2.7143500000000001E-2</v>
      </c>
      <c r="AS74" s="195">
        <v>2.6546299999999998E-2</v>
      </c>
      <c r="AT74" s="195">
        <v>2.5205399999999999E-2</v>
      </c>
      <c r="AU74" s="195">
        <v>2.3039500000000001E-2</v>
      </c>
      <c r="AV74" s="195">
        <v>2.5297699999999999E-2</v>
      </c>
      <c r="AW74" s="238">
        <v>2.73213E-2</v>
      </c>
      <c r="AX74" s="195">
        <v>5</v>
      </c>
      <c r="AY74" s="195">
        <v>6</v>
      </c>
      <c r="AZ74" s="195">
        <v>0</v>
      </c>
      <c r="BA74" s="195">
        <v>0</v>
      </c>
      <c r="BB74" s="195">
        <v>1</v>
      </c>
      <c r="BC74" s="195">
        <v>0</v>
      </c>
      <c r="BD74" s="195">
        <v>0</v>
      </c>
      <c r="BE74" s="195">
        <v>0</v>
      </c>
      <c r="BF74" s="195">
        <v>0</v>
      </c>
      <c r="BG74" s="195">
        <v>0</v>
      </c>
      <c r="BH74" s="241">
        <v>0</v>
      </c>
      <c r="BS74" s="238"/>
      <c r="CD74" s="238"/>
      <c r="CE74" s="195" t="s">
        <v>4053</v>
      </c>
    </row>
    <row r="75" spans="1:83" x14ac:dyDescent="0.2">
      <c r="A75" s="260" t="s">
        <v>3579</v>
      </c>
      <c r="B75" s="192" t="s">
        <v>1029</v>
      </c>
      <c r="C75" s="192"/>
      <c r="D75" s="192"/>
      <c r="E75" s="261" t="s">
        <v>56</v>
      </c>
      <c r="P75" s="238"/>
      <c r="AA75" s="238"/>
      <c r="AB75" s="266"/>
      <c r="AC75" s="266"/>
      <c r="AD75" s="266"/>
      <c r="AE75" s="266"/>
      <c r="AF75" s="266"/>
      <c r="AG75" s="266"/>
      <c r="AH75" s="266"/>
      <c r="AI75" s="266"/>
      <c r="AJ75" s="266"/>
      <c r="AK75" s="266"/>
      <c r="AL75" s="267"/>
      <c r="AW75" s="238"/>
      <c r="BH75" s="241"/>
      <c r="BS75" s="238"/>
      <c r="CD75" s="238"/>
    </row>
    <row r="76" spans="1:83" x14ac:dyDescent="0.2">
      <c r="A76" s="260" t="s">
        <v>3586</v>
      </c>
      <c r="B76" s="192" t="s">
        <v>3587</v>
      </c>
      <c r="C76" s="192"/>
      <c r="D76" s="192"/>
      <c r="E76" s="261" t="s">
        <v>56</v>
      </c>
      <c r="P76" s="238"/>
      <c r="AA76" s="238"/>
      <c r="AB76" s="266"/>
      <c r="AC76" s="266"/>
      <c r="AD76" s="266"/>
      <c r="AE76" s="266"/>
      <c r="AF76" s="266"/>
      <c r="AG76" s="266"/>
      <c r="AH76" s="266"/>
      <c r="AI76" s="266"/>
      <c r="AJ76" s="266"/>
      <c r="AK76" s="266"/>
      <c r="AL76" s="267"/>
      <c r="AW76" s="238"/>
      <c r="BH76" s="241"/>
      <c r="BS76" s="238"/>
      <c r="CD76" s="238"/>
    </row>
    <row r="77" spans="1:83" x14ac:dyDescent="0.2">
      <c r="A77" s="260" t="s">
        <v>3588</v>
      </c>
      <c r="B77" s="192" t="s">
        <v>3589</v>
      </c>
      <c r="C77" s="192"/>
      <c r="D77" s="192"/>
      <c r="E77" s="261" t="s">
        <v>56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238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238">
        <v>0</v>
      </c>
      <c r="AB77" s="266">
        <v>0</v>
      </c>
      <c r="AC77" s="266">
        <v>0</v>
      </c>
      <c r="AD77" s="266">
        <v>0</v>
      </c>
      <c r="AE77" s="266">
        <v>0</v>
      </c>
      <c r="AF77" s="266">
        <v>0</v>
      </c>
      <c r="AG77" s="266">
        <v>0</v>
      </c>
      <c r="AH77" s="266">
        <v>0</v>
      </c>
      <c r="AI77" s="266">
        <v>0</v>
      </c>
      <c r="AJ77" s="266">
        <v>0</v>
      </c>
      <c r="AK77" s="266">
        <v>0</v>
      </c>
      <c r="AL77" s="267">
        <v>0</v>
      </c>
      <c r="AM77" s="195">
        <v>2.2686100000000001E-2</v>
      </c>
      <c r="AN77" s="195">
        <v>3.1033100000000001E-2</v>
      </c>
      <c r="AO77" s="195">
        <v>2.3460000000000002E-2</v>
      </c>
      <c r="AP77" s="195">
        <v>2.7774099999999999E-2</v>
      </c>
      <c r="AQ77" s="195">
        <v>2.85037E-2</v>
      </c>
      <c r="AR77" s="195">
        <v>2.4414600000000002E-2</v>
      </c>
      <c r="AS77" s="195">
        <v>2.45978E-2</v>
      </c>
      <c r="AT77" s="195">
        <v>2.7349100000000001E-2</v>
      </c>
      <c r="AU77" s="195">
        <v>2.84827E-2</v>
      </c>
      <c r="AV77" s="195">
        <v>2.7613200000000001E-2</v>
      </c>
      <c r="AW77" s="238">
        <v>2.62796E-2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 s="195">
        <v>0</v>
      </c>
      <c r="BD77" s="195">
        <v>0</v>
      </c>
      <c r="BE77" s="195">
        <v>0</v>
      </c>
      <c r="BF77" s="195">
        <v>0</v>
      </c>
      <c r="BG77" s="195">
        <v>0</v>
      </c>
      <c r="BH77" s="241">
        <v>1</v>
      </c>
      <c r="BS77" s="238"/>
      <c r="CD77" s="238"/>
    </row>
    <row r="78" spans="1:83" x14ac:dyDescent="0.2">
      <c r="A78" s="260" t="s">
        <v>3590</v>
      </c>
      <c r="B78" s="192" t="s">
        <v>3591</v>
      </c>
      <c r="C78" s="192"/>
      <c r="D78" s="192"/>
      <c r="E78" s="261" t="s">
        <v>56</v>
      </c>
      <c r="F78" s="195">
        <v>0</v>
      </c>
      <c r="G78" s="195">
        <v>0</v>
      </c>
      <c r="H78" s="195">
        <v>0</v>
      </c>
      <c r="I78" s="195">
        <v>0</v>
      </c>
      <c r="P78" s="238"/>
      <c r="Q78" s="195">
        <v>0</v>
      </c>
      <c r="R78" s="195">
        <v>0</v>
      </c>
      <c r="S78" s="195">
        <v>0</v>
      </c>
      <c r="T78" s="195">
        <v>0</v>
      </c>
      <c r="AA78" s="238"/>
      <c r="AB78" s="266">
        <v>0</v>
      </c>
      <c r="AC78" s="266">
        <v>0</v>
      </c>
      <c r="AD78" s="266">
        <v>0</v>
      </c>
      <c r="AE78" s="266">
        <v>0</v>
      </c>
      <c r="AF78" s="266"/>
      <c r="AG78" s="266"/>
      <c r="AH78" s="266"/>
      <c r="AI78" s="266"/>
      <c r="AJ78" s="266"/>
      <c r="AK78" s="266"/>
      <c r="AL78" s="267"/>
      <c r="AM78" s="195">
        <v>2.1593399999999999E-2</v>
      </c>
      <c r="AN78" s="195">
        <v>2.14168E-2</v>
      </c>
      <c r="AO78" s="195">
        <v>2.1192800000000001E-2</v>
      </c>
      <c r="AP78" s="195">
        <v>2.01532E-2</v>
      </c>
      <c r="AW78" s="238"/>
      <c r="AX78" s="195">
        <v>2</v>
      </c>
      <c r="AY78" s="195">
        <v>2</v>
      </c>
      <c r="AZ78" s="195">
        <v>2</v>
      </c>
      <c r="BA78" s="195">
        <v>3</v>
      </c>
      <c r="BH78" s="241"/>
      <c r="BS78" s="238"/>
      <c r="CD78" s="238"/>
    </row>
    <row r="79" spans="1:83" x14ac:dyDescent="0.2">
      <c r="A79" s="260" t="s">
        <v>3592</v>
      </c>
      <c r="B79" s="192" t="s">
        <v>3593</v>
      </c>
      <c r="C79" s="192"/>
      <c r="D79" s="192"/>
      <c r="E79" s="261" t="s">
        <v>56</v>
      </c>
      <c r="P79" s="238"/>
      <c r="AA79" s="238"/>
      <c r="AB79" s="266"/>
      <c r="AC79" s="266"/>
      <c r="AD79" s="266"/>
      <c r="AE79" s="266"/>
      <c r="AF79" s="266"/>
      <c r="AG79" s="266"/>
      <c r="AH79" s="266"/>
      <c r="AI79" s="266"/>
      <c r="AJ79" s="266"/>
      <c r="AK79" s="266"/>
      <c r="AL79" s="267"/>
      <c r="AW79" s="238"/>
      <c r="BH79" s="241"/>
      <c r="BS79" s="238"/>
      <c r="CD79" s="238"/>
    </row>
    <row r="80" spans="1:83" x14ac:dyDescent="0.2">
      <c r="A80" s="260" t="s">
        <v>3594</v>
      </c>
      <c r="B80" s="192" t="s">
        <v>3595</v>
      </c>
      <c r="C80" s="192"/>
      <c r="D80" s="192"/>
      <c r="E80" s="261" t="s">
        <v>56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238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238">
        <v>0</v>
      </c>
      <c r="AB80" s="266">
        <v>0</v>
      </c>
      <c r="AC80" s="266">
        <v>0</v>
      </c>
      <c r="AD80" s="266">
        <v>0</v>
      </c>
      <c r="AE80" s="266">
        <v>0</v>
      </c>
      <c r="AF80" s="266">
        <v>0</v>
      </c>
      <c r="AG80" s="266">
        <v>0</v>
      </c>
      <c r="AH80" s="266">
        <v>0</v>
      </c>
      <c r="AI80" s="266">
        <v>0</v>
      </c>
      <c r="AJ80" s="266">
        <v>0</v>
      </c>
      <c r="AK80" s="266">
        <v>0</v>
      </c>
      <c r="AL80" s="267">
        <v>0</v>
      </c>
      <c r="AM80" s="195">
        <v>2.2090100000000001E-2</v>
      </c>
      <c r="AN80" s="195">
        <v>2.0017299999999998E-2</v>
      </c>
      <c r="AO80" s="195">
        <v>2.07046E-2</v>
      </c>
      <c r="AP80" s="195">
        <v>1.9150400000000001E-2</v>
      </c>
      <c r="AQ80" s="195">
        <v>1.7251499999999999E-2</v>
      </c>
      <c r="AR80" s="195">
        <v>1.63512E-2</v>
      </c>
      <c r="AS80" s="195">
        <v>1.7245199999999999E-2</v>
      </c>
      <c r="AT80" s="195">
        <v>1.9602399999999999E-2</v>
      </c>
      <c r="AU80" s="195">
        <v>2.38745E-2</v>
      </c>
      <c r="AV80" s="195">
        <v>3.0555599999999999E-2</v>
      </c>
      <c r="AW80" s="238">
        <v>2.9860000000000001E-2</v>
      </c>
      <c r="AX80" s="195">
        <v>0</v>
      </c>
      <c r="AY80" s="195">
        <v>1</v>
      </c>
      <c r="AZ80" s="195">
        <v>1</v>
      </c>
      <c r="BA80" s="195">
        <v>3</v>
      </c>
      <c r="BB80" s="195">
        <v>3</v>
      </c>
      <c r="BC80" s="195">
        <v>5</v>
      </c>
      <c r="BD80" s="195">
        <v>7</v>
      </c>
      <c r="BE80" s="195">
        <v>5</v>
      </c>
      <c r="BF80" s="195">
        <v>7</v>
      </c>
      <c r="BG80" s="195">
        <v>7</v>
      </c>
      <c r="BH80" s="241">
        <v>7</v>
      </c>
      <c r="BS80" s="238"/>
      <c r="CD80" s="238"/>
    </row>
    <row r="81" spans="1:82" x14ac:dyDescent="0.2">
      <c r="A81" s="268" t="s">
        <v>1039</v>
      </c>
      <c r="B81" s="187" t="s">
        <v>1040</v>
      </c>
      <c r="C81" s="187"/>
      <c r="D81" s="187"/>
      <c r="E81" s="261" t="s">
        <v>56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P81" s="238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AA81" s="238">
        <v>0</v>
      </c>
      <c r="AB81" s="266"/>
      <c r="AC81" s="266"/>
      <c r="AD81" s="266"/>
      <c r="AE81" s="266">
        <v>0</v>
      </c>
      <c r="AF81" s="266">
        <v>0</v>
      </c>
      <c r="AG81" s="266">
        <v>0</v>
      </c>
      <c r="AH81" s="266">
        <v>0</v>
      </c>
      <c r="AI81" s="266">
        <v>0</v>
      </c>
      <c r="AJ81" s="266">
        <v>0</v>
      </c>
      <c r="AK81" s="266"/>
      <c r="AL81" s="267">
        <v>0</v>
      </c>
      <c r="AP81" s="195">
        <v>2.0809000000000001E-2</v>
      </c>
      <c r="AQ81" s="195">
        <v>2.01958E-2</v>
      </c>
      <c r="AR81" s="195">
        <v>2.1654E-2</v>
      </c>
      <c r="AS81" s="195">
        <v>2.1354600000000001E-2</v>
      </c>
      <c r="AT81" s="195">
        <v>1.9936800000000001E-2</v>
      </c>
      <c r="AU81" s="195">
        <v>2.0379700000000001E-2</v>
      </c>
      <c r="AV81" s="195">
        <v>2.2150599999999999E-2</v>
      </c>
      <c r="AW81" s="238">
        <v>2.2150599999999999E-2</v>
      </c>
      <c r="BA81" s="195">
        <v>1</v>
      </c>
      <c r="BB81" s="195">
        <v>1</v>
      </c>
      <c r="BC81" s="195">
        <v>1</v>
      </c>
      <c r="BD81" s="195">
        <v>1</v>
      </c>
      <c r="BE81" s="195">
        <v>1</v>
      </c>
      <c r="BF81" s="195">
        <v>1</v>
      </c>
      <c r="BH81" s="241">
        <v>0</v>
      </c>
      <c r="BS81" s="238"/>
      <c r="CD81" s="238"/>
    </row>
    <row r="82" spans="1:82" x14ac:dyDescent="0.2">
      <c r="A82" s="260" t="s">
        <v>3596</v>
      </c>
      <c r="B82" s="192" t="s">
        <v>3597</v>
      </c>
      <c r="C82" s="192"/>
      <c r="D82" s="192"/>
      <c r="E82" s="261" t="s">
        <v>56</v>
      </c>
      <c r="P82" s="238"/>
      <c r="AA82" s="238"/>
      <c r="AB82" s="266"/>
      <c r="AC82" s="266"/>
      <c r="AD82" s="266"/>
      <c r="AE82" s="266"/>
      <c r="AF82" s="266"/>
      <c r="AG82" s="266"/>
      <c r="AH82" s="266"/>
      <c r="AI82" s="266"/>
      <c r="AJ82" s="266"/>
      <c r="AK82" s="266"/>
      <c r="AL82" s="267"/>
      <c r="AW82" s="238"/>
      <c r="BH82" s="241"/>
      <c r="BS82" s="238"/>
      <c r="CD82" s="238"/>
    </row>
    <row r="83" spans="1:82" x14ac:dyDescent="0.2">
      <c r="A83" s="268" t="s">
        <v>1055</v>
      </c>
      <c r="B83" s="187" t="s">
        <v>1056</v>
      </c>
      <c r="C83" s="187"/>
      <c r="D83" s="187"/>
      <c r="E83" s="261" t="s">
        <v>56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238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238">
        <v>1</v>
      </c>
      <c r="AB83" s="266">
        <v>0</v>
      </c>
      <c r="AC83" s="266">
        <v>0</v>
      </c>
      <c r="AD83" s="266">
        <v>0</v>
      </c>
      <c r="AE83" s="266">
        <v>0</v>
      </c>
      <c r="AF83" s="266">
        <v>0</v>
      </c>
      <c r="AG83" s="266">
        <v>0</v>
      </c>
      <c r="AH83" s="266">
        <v>0</v>
      </c>
      <c r="AI83" s="266">
        <v>0</v>
      </c>
      <c r="AJ83" s="266">
        <v>0</v>
      </c>
      <c r="AK83" s="266">
        <v>0</v>
      </c>
      <c r="AL83" s="267">
        <v>0</v>
      </c>
      <c r="AM83" s="195">
        <v>2.0278600000000001E-2</v>
      </c>
      <c r="AN83" s="195">
        <v>1.9139E-2</v>
      </c>
      <c r="AO83" s="195">
        <v>1.93002E-2</v>
      </c>
      <c r="AP83" s="195">
        <v>1.9819099999999999E-2</v>
      </c>
      <c r="AQ83" s="195">
        <v>2.17504E-2</v>
      </c>
      <c r="AR83" s="195">
        <v>2.17228E-2</v>
      </c>
      <c r="AS83" s="195">
        <v>2.04388E-2</v>
      </c>
      <c r="AT83" s="195">
        <v>2.0855599999999998E-2</v>
      </c>
      <c r="AU83" s="195">
        <v>2.0493000000000001E-2</v>
      </c>
      <c r="AV83" s="195">
        <v>2.1949699999999999E-2</v>
      </c>
      <c r="AW83" s="238">
        <v>2.45953E-2</v>
      </c>
      <c r="AX83" s="195">
        <v>3</v>
      </c>
      <c r="AY83" s="195">
        <v>3</v>
      </c>
      <c r="AZ83" s="195">
        <v>3</v>
      </c>
      <c r="BA83" s="195">
        <v>3</v>
      </c>
      <c r="BB83" s="195">
        <v>4</v>
      </c>
      <c r="BC83" s="195">
        <v>4</v>
      </c>
      <c r="BD83" s="195">
        <v>0</v>
      </c>
      <c r="BE83" s="195">
        <v>0</v>
      </c>
      <c r="BF83" s="195">
        <v>2</v>
      </c>
      <c r="BG83" s="195">
        <v>3</v>
      </c>
      <c r="BH83" s="241">
        <v>3</v>
      </c>
      <c r="BS83" s="238"/>
      <c r="CD83" s="238"/>
    </row>
    <row r="84" spans="1:82" x14ac:dyDescent="0.2">
      <c r="A84" s="260" t="s">
        <v>3599</v>
      </c>
      <c r="B84" s="192" t="s">
        <v>3600</v>
      </c>
      <c r="C84" s="192"/>
      <c r="D84" s="192"/>
      <c r="E84" s="261" t="s">
        <v>56</v>
      </c>
      <c r="P84" s="238"/>
      <c r="AA84" s="238"/>
      <c r="AB84" s="266"/>
      <c r="AC84" s="266"/>
      <c r="AD84" s="266"/>
      <c r="AE84" s="266"/>
      <c r="AF84" s="266"/>
      <c r="AG84" s="266"/>
      <c r="AH84" s="266"/>
      <c r="AI84" s="266"/>
      <c r="AJ84" s="266"/>
      <c r="AK84" s="266"/>
      <c r="AL84" s="267"/>
      <c r="AW84" s="238"/>
      <c r="BH84" s="241"/>
      <c r="BS84" s="238"/>
      <c r="CD84" s="238"/>
    </row>
    <row r="85" spans="1:82" x14ac:dyDescent="0.2">
      <c r="A85" s="260" t="s">
        <v>3601</v>
      </c>
      <c r="B85" s="192" t="s">
        <v>3602</v>
      </c>
      <c r="C85" s="192"/>
      <c r="D85" s="192"/>
      <c r="E85" s="261" t="s">
        <v>56</v>
      </c>
      <c r="P85" s="238"/>
      <c r="AA85" s="238"/>
      <c r="AB85" s="266"/>
      <c r="AC85" s="266"/>
      <c r="AD85" s="266"/>
      <c r="AE85" s="266"/>
      <c r="AF85" s="266"/>
      <c r="AG85" s="266"/>
      <c r="AH85" s="266"/>
      <c r="AI85" s="266"/>
      <c r="AJ85" s="266"/>
      <c r="AK85" s="266"/>
      <c r="AL85" s="267"/>
      <c r="AW85" s="238"/>
      <c r="BH85" s="241"/>
      <c r="BS85" s="238"/>
      <c r="CD85" s="238"/>
    </row>
    <row r="86" spans="1:82" x14ac:dyDescent="0.2">
      <c r="A86" s="260" t="s">
        <v>3603</v>
      </c>
      <c r="B86" s="192" t="s">
        <v>1070</v>
      </c>
      <c r="C86" s="192"/>
      <c r="D86" s="192"/>
      <c r="E86" s="261" t="s">
        <v>56</v>
      </c>
      <c r="P86" s="238"/>
      <c r="AA86" s="238"/>
      <c r="AB86" s="266"/>
      <c r="AC86" s="266"/>
      <c r="AD86" s="266"/>
      <c r="AE86" s="266"/>
      <c r="AF86" s="266"/>
      <c r="AG86" s="266"/>
      <c r="AH86" s="266"/>
      <c r="AI86" s="266"/>
      <c r="AJ86" s="266"/>
      <c r="AK86" s="266"/>
      <c r="AL86" s="267"/>
      <c r="AW86" s="238"/>
      <c r="BH86" s="241"/>
      <c r="BS86" s="238"/>
      <c r="CD86" s="238"/>
    </row>
    <row r="87" spans="1:82" x14ac:dyDescent="0.2">
      <c r="A87" s="260" t="s">
        <v>3604</v>
      </c>
      <c r="B87" s="192" t="s">
        <v>3605</v>
      </c>
      <c r="C87" s="192"/>
      <c r="D87" s="192"/>
      <c r="E87" s="261" t="s">
        <v>56</v>
      </c>
      <c r="P87" s="238"/>
      <c r="AA87" s="238"/>
      <c r="AB87" s="266"/>
      <c r="AC87" s="266"/>
      <c r="AD87" s="266"/>
      <c r="AE87" s="266"/>
      <c r="AF87" s="266"/>
      <c r="AG87" s="266"/>
      <c r="AH87" s="266"/>
      <c r="AI87" s="266"/>
      <c r="AJ87" s="266"/>
      <c r="AK87" s="266"/>
      <c r="AL87" s="267"/>
      <c r="AW87" s="238"/>
      <c r="BH87" s="241"/>
      <c r="BS87" s="238"/>
      <c r="CD87" s="238"/>
    </row>
    <row r="88" spans="1:82" x14ac:dyDescent="0.2">
      <c r="A88" s="260" t="s">
        <v>3606</v>
      </c>
      <c r="B88" s="192" t="s">
        <v>3607</v>
      </c>
      <c r="C88" s="192"/>
      <c r="D88" s="192"/>
      <c r="E88" s="261" t="s">
        <v>56</v>
      </c>
      <c r="P88" s="238"/>
      <c r="AA88" s="238"/>
      <c r="AB88" s="266"/>
      <c r="AC88" s="266"/>
      <c r="AD88" s="266"/>
      <c r="AE88" s="266"/>
      <c r="AF88" s="266"/>
      <c r="AG88" s="266"/>
      <c r="AH88" s="266"/>
      <c r="AI88" s="266"/>
      <c r="AJ88" s="266"/>
      <c r="AK88" s="266"/>
      <c r="AL88" s="267"/>
      <c r="AW88" s="238"/>
      <c r="BH88" s="241"/>
      <c r="BS88" s="238"/>
      <c r="CD88" s="238"/>
    </row>
    <row r="89" spans="1:82" x14ac:dyDescent="0.2">
      <c r="A89" s="260" t="s">
        <v>3608</v>
      </c>
      <c r="B89" s="192" t="s">
        <v>1106</v>
      </c>
      <c r="C89" s="192"/>
      <c r="D89" s="192"/>
      <c r="E89" s="261" t="s">
        <v>56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238"/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238"/>
      <c r="AB89" s="266"/>
      <c r="AC89" s="266"/>
      <c r="AD89" s="266"/>
      <c r="AE89" s="266">
        <v>0</v>
      </c>
      <c r="AF89" s="266">
        <v>0</v>
      </c>
      <c r="AG89" s="266">
        <v>0</v>
      </c>
      <c r="AH89" s="266">
        <v>0</v>
      </c>
      <c r="AI89" s="266">
        <v>0</v>
      </c>
      <c r="AJ89" s="266">
        <v>0</v>
      </c>
      <c r="AK89" s="266">
        <v>0</v>
      </c>
      <c r="AL89" s="267"/>
      <c r="AP89" s="195">
        <v>1.8906900000000001E-2</v>
      </c>
      <c r="AQ89" s="195">
        <v>1.9079800000000001E-2</v>
      </c>
      <c r="AR89" s="195">
        <v>1.9125300000000001E-2</v>
      </c>
      <c r="AS89" s="195">
        <v>1.97903E-2</v>
      </c>
      <c r="AT89" s="195">
        <v>2.10382E-2</v>
      </c>
      <c r="AU89" s="195">
        <v>2.1127300000000002E-2</v>
      </c>
      <c r="AV89" s="195">
        <v>1.8612099999999999E-2</v>
      </c>
      <c r="AW89" s="238"/>
      <c r="BA89" s="195">
        <v>1</v>
      </c>
      <c r="BB89" s="195">
        <v>1</v>
      </c>
      <c r="BC89" s="195">
        <v>1</v>
      </c>
      <c r="BD89" s="195">
        <v>1</v>
      </c>
      <c r="BE89" s="195">
        <v>1</v>
      </c>
      <c r="BF89" s="195">
        <v>1</v>
      </c>
      <c r="BG89" s="195">
        <v>4</v>
      </c>
      <c r="BH89" s="241"/>
      <c r="BS89" s="238"/>
      <c r="CD89" s="238"/>
    </row>
    <row r="90" spans="1:82" x14ac:dyDescent="0.2">
      <c r="A90" s="260" t="s">
        <v>3609</v>
      </c>
      <c r="B90" s="192" t="s">
        <v>3610</v>
      </c>
      <c r="C90" s="192"/>
      <c r="D90" s="192"/>
      <c r="E90" s="261" t="s">
        <v>56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238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238">
        <v>0</v>
      </c>
      <c r="AB90" s="266"/>
      <c r="AC90" s="266"/>
      <c r="AD90" s="266"/>
      <c r="AE90" s="266"/>
      <c r="AF90" s="266">
        <v>0</v>
      </c>
      <c r="AG90" s="266">
        <v>0</v>
      </c>
      <c r="AH90" s="266">
        <v>0</v>
      </c>
      <c r="AI90" s="266">
        <v>0</v>
      </c>
      <c r="AJ90" s="266">
        <v>0</v>
      </c>
      <c r="AK90" s="266">
        <v>0</v>
      </c>
      <c r="AL90" s="267">
        <v>0</v>
      </c>
      <c r="AQ90" s="195">
        <v>2.1809100000000001E-2</v>
      </c>
      <c r="AR90" s="195">
        <v>2.24455E-2</v>
      </c>
      <c r="AS90" s="195">
        <v>2.2666100000000002E-2</v>
      </c>
      <c r="AT90" s="195">
        <v>2.1631899999999999E-2</v>
      </c>
      <c r="AU90" s="195">
        <v>2.1735500000000001E-2</v>
      </c>
      <c r="AV90" s="195">
        <v>2.3576E-2</v>
      </c>
      <c r="AW90" s="238">
        <v>2.5610500000000001E-2</v>
      </c>
      <c r="BB90" s="195">
        <v>1</v>
      </c>
      <c r="BC90" s="195">
        <v>1</v>
      </c>
      <c r="BD90" s="195">
        <v>2</v>
      </c>
      <c r="BE90" s="195">
        <v>1</v>
      </c>
      <c r="BF90" s="195">
        <v>2</v>
      </c>
      <c r="BG90" s="195">
        <v>1</v>
      </c>
      <c r="BH90" s="241">
        <v>1</v>
      </c>
      <c r="BS90" s="238"/>
      <c r="CD90" s="238"/>
    </row>
    <row r="91" spans="1:82" x14ac:dyDescent="0.2">
      <c r="A91" s="260" t="s">
        <v>3611</v>
      </c>
      <c r="B91" s="192" t="s">
        <v>3612</v>
      </c>
      <c r="C91" s="192"/>
      <c r="D91" s="192"/>
      <c r="E91" s="261" t="s">
        <v>56</v>
      </c>
      <c r="P91" s="238"/>
      <c r="AA91" s="238"/>
      <c r="AB91" s="266"/>
      <c r="AC91" s="266"/>
      <c r="AD91" s="266"/>
      <c r="AE91" s="266"/>
      <c r="AF91" s="266"/>
      <c r="AG91" s="266"/>
      <c r="AH91" s="266"/>
      <c r="AI91" s="266"/>
      <c r="AJ91" s="266"/>
      <c r="AK91" s="266"/>
      <c r="AL91" s="267"/>
      <c r="AW91" s="238"/>
      <c r="BH91" s="241"/>
      <c r="BS91" s="238"/>
      <c r="CD91" s="238"/>
    </row>
    <row r="92" spans="1:82" x14ac:dyDescent="0.2">
      <c r="A92" s="260" t="s">
        <v>3613</v>
      </c>
      <c r="B92" s="192" t="s">
        <v>3614</v>
      </c>
      <c r="C92" s="192"/>
      <c r="D92" s="192"/>
      <c r="E92" s="261" t="s">
        <v>56</v>
      </c>
      <c r="P92" s="238"/>
      <c r="AA92" s="238"/>
      <c r="AB92" s="266"/>
      <c r="AC92" s="266"/>
      <c r="AD92" s="266"/>
      <c r="AE92" s="266"/>
      <c r="AF92" s="266"/>
      <c r="AG92" s="266"/>
      <c r="AH92" s="266"/>
      <c r="AI92" s="266"/>
      <c r="AJ92" s="266"/>
      <c r="AK92" s="266"/>
      <c r="AL92" s="267"/>
      <c r="AW92" s="238"/>
      <c r="BH92" s="241"/>
      <c r="BS92" s="238"/>
      <c r="CD92" s="238"/>
    </row>
    <row r="93" spans="1:82" x14ac:dyDescent="0.2">
      <c r="A93" s="260" t="s">
        <v>3615</v>
      </c>
      <c r="B93" s="192" t="s">
        <v>3616</v>
      </c>
      <c r="C93" s="192"/>
      <c r="D93" s="192"/>
      <c r="E93" s="261" t="s">
        <v>56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238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238">
        <v>0</v>
      </c>
      <c r="AB93" s="266"/>
      <c r="AC93" s="266"/>
      <c r="AD93" s="266"/>
      <c r="AE93" s="266"/>
      <c r="AF93" s="266">
        <v>0</v>
      </c>
      <c r="AG93" s="266">
        <v>0</v>
      </c>
      <c r="AH93" s="266">
        <v>0</v>
      </c>
      <c r="AI93" s="266">
        <v>0</v>
      </c>
      <c r="AJ93" s="266">
        <v>0</v>
      </c>
      <c r="AK93" s="266">
        <v>0</v>
      </c>
      <c r="AL93" s="267">
        <v>0</v>
      </c>
      <c r="AQ93" s="195">
        <v>2.0829199999999999E-2</v>
      </c>
      <c r="AR93" s="195">
        <v>2.33475E-2</v>
      </c>
      <c r="AS93" s="195">
        <v>2.6485999999999999E-2</v>
      </c>
      <c r="AT93" s="195">
        <v>2.7773599999999999E-2</v>
      </c>
      <c r="AU93" s="195">
        <v>3.65201E-2</v>
      </c>
      <c r="AV93" s="195">
        <v>2.8420299999999999E-2</v>
      </c>
      <c r="AW93" s="238">
        <v>2.8136499999999998E-2</v>
      </c>
      <c r="BB93" s="195">
        <v>1</v>
      </c>
      <c r="BC93" s="195">
        <v>3</v>
      </c>
      <c r="BD93" s="195">
        <v>5</v>
      </c>
      <c r="BE93" s="195">
        <v>3</v>
      </c>
      <c r="BF93" s="195">
        <v>1</v>
      </c>
      <c r="BG93" s="195">
        <v>1</v>
      </c>
      <c r="BH93" s="241">
        <v>1</v>
      </c>
      <c r="BS93" s="238"/>
      <c r="CD93" s="238"/>
    </row>
    <row r="94" spans="1:82" x14ac:dyDescent="0.2">
      <c r="A94" s="268" t="s">
        <v>3617</v>
      </c>
      <c r="B94" s="187" t="s">
        <v>3618</v>
      </c>
      <c r="C94" s="187"/>
      <c r="D94" s="187"/>
      <c r="E94" s="261" t="s">
        <v>56</v>
      </c>
      <c r="P94" s="238"/>
      <c r="AA94" s="238"/>
      <c r="AB94" s="266"/>
      <c r="AC94" s="266"/>
      <c r="AD94" s="266"/>
      <c r="AE94" s="266"/>
      <c r="AF94" s="266"/>
      <c r="AG94" s="266"/>
      <c r="AH94" s="266"/>
      <c r="AI94" s="266"/>
      <c r="AJ94" s="266"/>
      <c r="AK94" s="266"/>
      <c r="AL94" s="267"/>
      <c r="AW94" s="238"/>
      <c r="BH94" s="241"/>
      <c r="BS94" s="238"/>
      <c r="CD94" s="238"/>
    </row>
    <row r="95" spans="1:82" x14ac:dyDescent="0.2">
      <c r="A95" s="260" t="s">
        <v>3619</v>
      </c>
      <c r="B95" s="192" t="s">
        <v>3620</v>
      </c>
      <c r="C95" s="192"/>
      <c r="D95" s="192"/>
      <c r="E95" s="261" t="s">
        <v>56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238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238">
        <v>0</v>
      </c>
      <c r="AB95" s="266"/>
      <c r="AC95" s="266"/>
      <c r="AD95" s="266"/>
      <c r="AE95" s="266"/>
      <c r="AF95" s="266">
        <v>0</v>
      </c>
      <c r="AG95" s="266">
        <v>0</v>
      </c>
      <c r="AH95" s="266">
        <v>0</v>
      </c>
      <c r="AI95" s="266">
        <v>0</v>
      </c>
      <c r="AJ95" s="266">
        <v>0</v>
      </c>
      <c r="AK95" s="266">
        <v>0</v>
      </c>
      <c r="AL95" s="267">
        <v>0</v>
      </c>
      <c r="AV95" s="195">
        <v>3.2214199999999998E-2</v>
      </c>
      <c r="AW95" s="238">
        <v>3.60959E-2</v>
      </c>
      <c r="BG95" s="195">
        <v>0</v>
      </c>
      <c r="BH95" s="241">
        <v>0</v>
      </c>
      <c r="BS95" s="238"/>
      <c r="CD95" s="238"/>
    </row>
    <row r="96" spans="1:82" x14ac:dyDescent="0.2">
      <c r="A96" s="260" t="s">
        <v>3941</v>
      </c>
      <c r="B96" s="192" t="s">
        <v>3942</v>
      </c>
      <c r="C96" s="192"/>
      <c r="D96" s="192"/>
      <c r="E96" s="261" t="s">
        <v>56</v>
      </c>
      <c r="P96" s="238"/>
      <c r="AA96" s="238"/>
      <c r="AB96" s="266"/>
      <c r="AC96" s="266"/>
      <c r="AD96" s="266"/>
      <c r="AE96" s="266"/>
      <c r="AF96" s="266"/>
      <c r="AG96" s="266"/>
      <c r="AH96" s="266"/>
      <c r="AI96" s="266"/>
      <c r="AJ96" s="266"/>
      <c r="AK96" s="266"/>
      <c r="AL96" s="267"/>
      <c r="AW96" s="238"/>
      <c r="BH96" s="241"/>
      <c r="BS96" s="238"/>
      <c r="CD96" s="238"/>
    </row>
    <row r="97" spans="1:83" x14ac:dyDescent="0.2">
      <c r="A97" s="260" t="s">
        <v>3621</v>
      </c>
      <c r="B97" s="192" t="s">
        <v>3622</v>
      </c>
      <c r="C97" s="192"/>
      <c r="D97" s="192"/>
      <c r="E97" s="261" t="s">
        <v>56</v>
      </c>
      <c r="P97" s="238"/>
      <c r="AA97" s="238"/>
      <c r="AB97" s="266"/>
      <c r="AC97" s="266"/>
      <c r="AD97" s="266"/>
      <c r="AE97" s="266"/>
      <c r="AF97" s="266"/>
      <c r="AG97" s="266"/>
      <c r="AH97" s="266"/>
      <c r="AI97" s="266"/>
      <c r="AJ97" s="266"/>
      <c r="AK97" s="266"/>
      <c r="AL97" s="267"/>
      <c r="AW97" s="238"/>
      <c r="BH97" s="241"/>
      <c r="BS97" s="238"/>
      <c r="CD97" s="238"/>
    </row>
    <row r="98" spans="1:83" x14ac:dyDescent="0.2">
      <c r="A98" s="260" t="s">
        <v>3623</v>
      </c>
      <c r="B98" s="192" t="s">
        <v>3624</v>
      </c>
      <c r="C98" s="192"/>
      <c r="D98" s="192"/>
      <c r="E98" s="261" t="s">
        <v>56</v>
      </c>
      <c r="P98" s="238"/>
      <c r="AA98" s="238"/>
      <c r="AB98" s="266"/>
      <c r="AC98" s="266"/>
      <c r="AD98" s="266"/>
      <c r="AE98" s="266"/>
      <c r="AF98" s="266"/>
      <c r="AG98" s="266"/>
      <c r="AH98" s="266"/>
      <c r="AI98" s="266"/>
      <c r="AJ98" s="266"/>
      <c r="AK98" s="266"/>
      <c r="AL98" s="267"/>
      <c r="AW98" s="238"/>
      <c r="BH98" s="241"/>
      <c r="BS98" s="238"/>
      <c r="CD98" s="238"/>
    </row>
    <row r="99" spans="1:83" x14ac:dyDescent="0.2">
      <c r="A99" s="260" t="s">
        <v>3625</v>
      </c>
      <c r="B99" s="192" t="s">
        <v>3626</v>
      </c>
      <c r="C99" s="192"/>
      <c r="D99" s="192"/>
      <c r="E99" s="261" t="s">
        <v>56</v>
      </c>
      <c r="P99" s="238"/>
      <c r="AA99" s="238"/>
      <c r="AB99" s="266"/>
      <c r="AC99" s="266"/>
      <c r="AD99" s="266"/>
      <c r="AE99" s="266"/>
      <c r="AF99" s="266"/>
      <c r="AG99" s="266"/>
      <c r="AH99" s="266"/>
      <c r="AI99" s="266"/>
      <c r="AJ99" s="266"/>
      <c r="AK99" s="266"/>
      <c r="AL99" s="267"/>
      <c r="AW99" s="238"/>
      <c r="BH99" s="241"/>
      <c r="BS99" s="238"/>
      <c r="CD99" s="238"/>
    </row>
    <row r="100" spans="1:83" x14ac:dyDescent="0.2">
      <c r="A100" s="260" t="s">
        <v>3627</v>
      </c>
      <c r="B100" s="192" t="s">
        <v>3628</v>
      </c>
      <c r="C100" s="192"/>
      <c r="D100" s="192"/>
      <c r="E100" s="261" t="s">
        <v>56</v>
      </c>
      <c r="P100" s="238"/>
      <c r="AA100" s="238"/>
      <c r="AB100" s="266"/>
      <c r="AC100" s="266"/>
      <c r="AD100" s="266"/>
      <c r="AE100" s="266"/>
      <c r="AF100" s="266"/>
      <c r="AG100" s="266"/>
      <c r="AH100" s="266"/>
      <c r="AI100" s="266"/>
      <c r="AJ100" s="266"/>
      <c r="AK100" s="266"/>
      <c r="AL100" s="267"/>
      <c r="AW100" s="238"/>
      <c r="BH100" s="241"/>
      <c r="BS100" s="238"/>
      <c r="CD100" s="238"/>
    </row>
    <row r="101" spans="1:83" x14ac:dyDescent="0.2">
      <c r="A101" s="260" t="s">
        <v>3629</v>
      </c>
      <c r="B101" s="192" t="s">
        <v>1098</v>
      </c>
      <c r="C101" s="192"/>
      <c r="D101" s="192"/>
      <c r="E101" s="261" t="s">
        <v>56</v>
      </c>
      <c r="P101" s="238"/>
      <c r="AA101" s="238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7"/>
      <c r="AW101" s="238"/>
      <c r="BH101" s="241"/>
      <c r="BS101" s="238"/>
      <c r="CD101" s="238"/>
    </row>
    <row r="102" spans="1:83" x14ac:dyDescent="0.2">
      <c r="A102" s="260" t="s">
        <v>3630</v>
      </c>
      <c r="B102" s="192" t="s">
        <v>3631</v>
      </c>
      <c r="C102" s="192"/>
      <c r="D102" s="192"/>
      <c r="E102" s="261" t="s">
        <v>56</v>
      </c>
      <c r="O102" s="195">
        <v>0</v>
      </c>
      <c r="P102" s="238">
        <v>0</v>
      </c>
      <c r="Z102" s="195">
        <v>0</v>
      </c>
      <c r="AA102" s="238">
        <v>0</v>
      </c>
      <c r="AB102" s="266"/>
      <c r="AC102" s="266"/>
      <c r="AD102" s="266"/>
      <c r="AE102" s="266"/>
      <c r="AF102" s="266"/>
      <c r="AG102" s="266"/>
      <c r="AH102" s="266"/>
      <c r="AI102" s="266"/>
      <c r="AJ102" s="266"/>
      <c r="AK102" s="266">
        <v>0</v>
      </c>
      <c r="AL102" s="267">
        <v>0</v>
      </c>
      <c r="AV102" s="195">
        <v>2.1975399999999999E-2</v>
      </c>
      <c r="AW102" s="238">
        <v>2.15435E-2</v>
      </c>
      <c r="BG102" s="195">
        <v>0</v>
      </c>
      <c r="BH102" s="241">
        <v>0</v>
      </c>
      <c r="BS102" s="238"/>
      <c r="CD102" s="238"/>
    </row>
    <row r="103" spans="1:83" x14ac:dyDescent="0.2">
      <c r="A103" s="260" t="s">
        <v>3632</v>
      </c>
      <c r="B103" s="192" t="s">
        <v>3633</v>
      </c>
      <c r="C103" s="192"/>
      <c r="D103" s="192"/>
      <c r="E103" s="261" t="s">
        <v>56</v>
      </c>
      <c r="P103" s="238"/>
      <c r="AA103" s="238"/>
      <c r="AB103" s="266"/>
      <c r="AC103" s="266"/>
      <c r="AD103" s="266"/>
      <c r="AE103" s="266"/>
      <c r="AF103" s="266"/>
      <c r="AG103" s="266"/>
      <c r="AH103" s="266"/>
      <c r="AI103" s="266"/>
      <c r="AJ103" s="266"/>
      <c r="AK103" s="266"/>
      <c r="AL103" s="267"/>
      <c r="AW103" s="238"/>
      <c r="BH103" s="241"/>
      <c r="BS103" s="238"/>
      <c r="CD103" s="238"/>
    </row>
    <row r="104" spans="1:83" x14ac:dyDescent="0.2">
      <c r="A104" s="260" t="s">
        <v>3634</v>
      </c>
      <c r="B104" s="192" t="s">
        <v>3635</v>
      </c>
      <c r="C104" s="192"/>
      <c r="D104" s="192"/>
      <c r="E104" s="261" t="s">
        <v>56</v>
      </c>
      <c r="P104" s="238"/>
      <c r="AA104" s="238"/>
      <c r="AB104" s="266"/>
      <c r="AC104" s="266"/>
      <c r="AD104" s="266"/>
      <c r="AE104" s="266"/>
      <c r="AF104" s="266"/>
      <c r="AG104" s="266"/>
      <c r="AH104" s="266"/>
      <c r="AI104" s="266"/>
      <c r="AJ104" s="266"/>
      <c r="AK104" s="266"/>
      <c r="AL104" s="267"/>
      <c r="AW104" s="238"/>
      <c r="BH104" s="241"/>
      <c r="BS104" s="238"/>
      <c r="CD104" s="238"/>
    </row>
    <row r="105" spans="1:83" x14ac:dyDescent="0.2">
      <c r="A105" s="260" t="s">
        <v>3636</v>
      </c>
      <c r="B105" s="192" t="s">
        <v>3637</v>
      </c>
      <c r="C105" s="192"/>
      <c r="D105" s="192"/>
      <c r="E105" s="261" t="s">
        <v>56</v>
      </c>
      <c r="P105" s="238"/>
      <c r="AA105" s="238"/>
      <c r="AB105" s="266"/>
      <c r="AC105" s="266"/>
      <c r="AD105" s="266"/>
      <c r="AE105" s="266"/>
      <c r="AF105" s="266"/>
      <c r="AG105" s="266"/>
      <c r="AH105" s="266"/>
      <c r="AI105" s="266"/>
      <c r="AJ105" s="266"/>
      <c r="AK105" s="266"/>
      <c r="AL105" s="267"/>
      <c r="AW105" s="238"/>
      <c r="BH105" s="241"/>
      <c r="BS105" s="238"/>
      <c r="CD105" s="238"/>
    </row>
    <row r="106" spans="1:83" x14ac:dyDescent="0.2">
      <c r="A106" s="260" t="s">
        <v>3638</v>
      </c>
      <c r="B106" s="195" t="s">
        <v>3639</v>
      </c>
      <c r="E106" s="261" t="s">
        <v>56</v>
      </c>
      <c r="P106" s="238"/>
      <c r="AA106" s="238"/>
      <c r="AB106" s="266"/>
      <c r="AC106" s="266"/>
      <c r="AD106" s="266"/>
      <c r="AE106" s="266"/>
      <c r="AF106" s="266"/>
      <c r="AG106" s="266"/>
      <c r="AH106" s="266"/>
      <c r="AI106" s="266"/>
      <c r="AJ106" s="266"/>
      <c r="AK106" s="266"/>
      <c r="AL106" s="267"/>
      <c r="AW106" s="238"/>
      <c r="BH106" s="241"/>
      <c r="BS106" s="238"/>
      <c r="CD106" s="238"/>
    </row>
    <row r="107" spans="1:83" x14ac:dyDescent="0.2">
      <c r="A107" s="260" t="s">
        <v>3640</v>
      </c>
      <c r="B107" s="192" t="s">
        <v>3641</v>
      </c>
      <c r="C107" s="192"/>
      <c r="D107" s="192"/>
      <c r="E107" s="261" t="s">
        <v>56</v>
      </c>
      <c r="P107" s="238"/>
      <c r="AA107" s="238"/>
      <c r="AB107" s="266"/>
      <c r="AC107" s="266"/>
      <c r="AD107" s="266"/>
      <c r="AE107" s="266"/>
      <c r="AF107" s="266"/>
      <c r="AG107" s="266"/>
      <c r="AH107" s="266"/>
      <c r="AI107" s="266"/>
      <c r="AJ107" s="266"/>
      <c r="AK107" s="266"/>
      <c r="AL107" s="267"/>
      <c r="AW107" s="238"/>
      <c r="BH107" s="241"/>
      <c r="BS107" s="238"/>
      <c r="CD107" s="238"/>
    </row>
    <row r="108" spans="1:83" x14ac:dyDescent="0.2">
      <c r="A108" s="260" t="s">
        <v>3881</v>
      </c>
      <c r="B108" s="192" t="s">
        <v>3882</v>
      </c>
      <c r="C108" s="192"/>
      <c r="D108" s="192"/>
      <c r="E108" s="261" t="s">
        <v>3531</v>
      </c>
      <c r="F108" s="195">
        <v>0</v>
      </c>
      <c r="G108" s="195">
        <v>0</v>
      </c>
      <c r="H108" s="195">
        <v>0</v>
      </c>
      <c r="P108" s="238"/>
      <c r="Q108" s="195">
        <v>0</v>
      </c>
      <c r="R108" s="195">
        <v>0</v>
      </c>
      <c r="S108" s="195">
        <v>0</v>
      </c>
      <c r="AA108" s="238"/>
      <c r="AB108" s="266">
        <v>0</v>
      </c>
      <c r="AC108" s="266">
        <v>0</v>
      </c>
      <c r="AD108" s="266">
        <v>0</v>
      </c>
      <c r="AE108" s="266"/>
      <c r="AF108" s="266"/>
      <c r="AG108" s="266"/>
      <c r="AH108" s="266"/>
      <c r="AI108" s="266"/>
      <c r="AJ108" s="266"/>
      <c r="AK108" s="266"/>
      <c r="AL108" s="267"/>
      <c r="AM108" s="195">
        <v>2.4054200000000001E-2</v>
      </c>
      <c r="AN108" s="195">
        <v>2.5792699999999998E-2</v>
      </c>
      <c r="AO108" s="195">
        <v>2.61435E-2</v>
      </c>
      <c r="AW108" s="238"/>
      <c r="AX108" s="195">
        <v>0</v>
      </c>
      <c r="AY108" s="195">
        <v>0</v>
      </c>
      <c r="AZ108" s="195">
        <v>0</v>
      </c>
      <c r="BH108" s="241"/>
      <c r="BS108" s="238"/>
      <c r="CD108" s="238"/>
    </row>
    <row r="109" spans="1:83" x14ac:dyDescent="0.2">
      <c r="A109" s="260" t="s">
        <v>3877</v>
      </c>
      <c r="B109" s="192" t="s">
        <v>3878</v>
      </c>
      <c r="C109" s="192"/>
      <c r="D109" s="192"/>
      <c r="E109" s="261" t="s">
        <v>56</v>
      </c>
      <c r="F109" s="195">
        <v>0</v>
      </c>
      <c r="G109" s="195">
        <v>0</v>
      </c>
      <c r="H109" s="195">
        <v>0</v>
      </c>
      <c r="P109" s="238"/>
      <c r="Q109" s="195">
        <v>0</v>
      </c>
      <c r="R109" s="195">
        <v>0</v>
      </c>
      <c r="S109" s="195">
        <v>0</v>
      </c>
      <c r="AA109" s="238"/>
      <c r="AB109" s="266">
        <v>0</v>
      </c>
      <c r="AC109" s="266">
        <v>0</v>
      </c>
      <c r="AD109" s="266">
        <v>0</v>
      </c>
      <c r="AE109" s="266"/>
      <c r="AF109" s="266"/>
      <c r="AG109" s="266"/>
      <c r="AH109" s="266"/>
      <c r="AI109" s="266"/>
      <c r="AJ109" s="266"/>
      <c r="AK109" s="266"/>
      <c r="AL109" s="267"/>
      <c r="AM109" s="195">
        <v>2.5013899999999999E-2</v>
      </c>
      <c r="AN109" s="195">
        <v>2.1095099999999999E-2</v>
      </c>
      <c r="AO109" s="195">
        <v>2.1328199999999999E-2</v>
      </c>
      <c r="AW109" s="238"/>
      <c r="AX109" s="195">
        <v>0</v>
      </c>
      <c r="AY109" s="195">
        <v>0</v>
      </c>
      <c r="AZ109" s="195">
        <v>0</v>
      </c>
      <c r="BH109" s="241"/>
      <c r="BS109" s="238"/>
      <c r="CD109" s="238"/>
    </row>
    <row r="110" spans="1:83" x14ac:dyDescent="0.2">
      <c r="A110" s="260" t="s">
        <v>3889</v>
      </c>
      <c r="B110" s="192" t="s">
        <v>3558</v>
      </c>
      <c r="C110" s="192"/>
      <c r="D110" s="192"/>
      <c r="E110" s="261" t="s">
        <v>3531</v>
      </c>
      <c r="P110" s="238"/>
      <c r="AA110" s="238"/>
      <c r="AB110" s="266"/>
      <c r="AC110" s="266"/>
      <c r="AD110" s="266"/>
      <c r="AE110" s="266"/>
      <c r="AF110" s="266"/>
      <c r="AG110" s="266"/>
      <c r="AH110" s="266"/>
      <c r="AI110" s="266"/>
      <c r="AJ110" s="266"/>
      <c r="AK110" s="266"/>
      <c r="AL110" s="267"/>
      <c r="AW110" s="238"/>
      <c r="BH110" s="241"/>
      <c r="BS110" s="238"/>
      <c r="CD110" s="238"/>
    </row>
    <row r="111" spans="1:83" x14ac:dyDescent="0.2">
      <c r="A111" s="268" t="s">
        <v>1085</v>
      </c>
      <c r="B111" s="187" t="s">
        <v>1086</v>
      </c>
      <c r="C111" s="187"/>
      <c r="D111" s="187"/>
      <c r="E111" s="261" t="s">
        <v>56</v>
      </c>
      <c r="P111" s="238"/>
      <c r="AA111" s="238"/>
      <c r="AB111" s="266"/>
      <c r="AC111" s="266"/>
      <c r="AD111" s="266"/>
      <c r="AE111" s="266"/>
      <c r="AF111" s="266"/>
      <c r="AG111" s="266"/>
      <c r="AH111" s="266"/>
      <c r="AI111" s="266"/>
      <c r="AJ111" s="266"/>
      <c r="AK111" s="266"/>
      <c r="AL111" s="267"/>
      <c r="AW111" s="238"/>
      <c r="BH111" s="241"/>
      <c r="BS111" s="238"/>
      <c r="CD111" s="238"/>
    </row>
    <row r="112" spans="1:83" x14ac:dyDescent="0.2">
      <c r="A112" s="260" t="s">
        <v>3642</v>
      </c>
      <c r="B112" s="192" t="s">
        <v>3643</v>
      </c>
      <c r="C112" s="192"/>
      <c r="D112" s="192"/>
      <c r="E112" s="261" t="s">
        <v>139</v>
      </c>
      <c r="F112" s="195">
        <v>0</v>
      </c>
      <c r="G112" s="195">
        <v>0</v>
      </c>
      <c r="H112" s="195">
        <v>0</v>
      </c>
      <c r="I112" s="195">
        <v>0</v>
      </c>
      <c r="J112" s="195"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238">
        <v>0</v>
      </c>
      <c r="Q112" s="195">
        <v>0</v>
      </c>
      <c r="R112" s="195">
        <v>0</v>
      </c>
      <c r="S112" s="195">
        <v>0</v>
      </c>
      <c r="T112" s="195">
        <v>0</v>
      </c>
      <c r="U112" s="195">
        <v>0</v>
      </c>
      <c r="V112" s="195">
        <v>0</v>
      </c>
      <c r="W112" s="195">
        <v>0</v>
      </c>
      <c r="X112" s="195">
        <v>0</v>
      </c>
      <c r="Y112" s="195">
        <v>0</v>
      </c>
      <c r="Z112" s="195">
        <v>0</v>
      </c>
      <c r="AA112" s="238">
        <v>1</v>
      </c>
      <c r="AB112" s="266">
        <v>0</v>
      </c>
      <c r="AC112" s="266">
        <v>0</v>
      </c>
      <c r="AD112" s="266">
        <v>0</v>
      </c>
      <c r="AE112" s="266">
        <v>0</v>
      </c>
      <c r="AF112" s="266">
        <v>0</v>
      </c>
      <c r="AG112" s="266">
        <v>0</v>
      </c>
      <c r="AH112" s="266">
        <v>0</v>
      </c>
      <c r="AI112" s="266">
        <v>0</v>
      </c>
      <c r="AJ112" s="266">
        <v>0</v>
      </c>
      <c r="AK112" s="266">
        <v>0</v>
      </c>
      <c r="AL112" s="267">
        <v>0</v>
      </c>
      <c r="AM112" s="195">
        <v>1.84327E-2</v>
      </c>
      <c r="AN112" s="195">
        <v>1.8834500000000001E-2</v>
      </c>
      <c r="AO112" s="195">
        <v>1.9766700000000002E-2</v>
      </c>
      <c r="AP112" s="195">
        <v>2.0393700000000001E-2</v>
      </c>
      <c r="AQ112" s="195">
        <v>2.10977E-2</v>
      </c>
      <c r="AR112" s="195">
        <v>2.1874999999999999E-2</v>
      </c>
      <c r="AS112" s="195">
        <v>2.1439900000000001E-2</v>
      </c>
      <c r="AT112" s="195">
        <v>2.1363799999999999E-2</v>
      </c>
      <c r="AU112" s="195">
        <v>2.2101099999999999E-2</v>
      </c>
      <c r="AV112" s="195">
        <v>2.7298800000000002E-2</v>
      </c>
      <c r="AW112" s="238">
        <v>2.6563400000000001E-2</v>
      </c>
      <c r="AX112" s="195">
        <v>0</v>
      </c>
      <c r="AY112" s="195">
        <v>0</v>
      </c>
      <c r="AZ112" s="195">
        <v>2</v>
      </c>
      <c r="BA112" s="195">
        <v>2</v>
      </c>
      <c r="BB112" s="195">
        <v>0</v>
      </c>
      <c r="BC112" s="195">
        <v>0</v>
      </c>
      <c r="BD112" s="195">
        <v>0</v>
      </c>
      <c r="BE112" s="195">
        <v>1</v>
      </c>
      <c r="BF112" s="195">
        <v>0</v>
      </c>
      <c r="BG112" s="195">
        <v>0</v>
      </c>
      <c r="BH112" s="241">
        <v>1</v>
      </c>
      <c r="BR112" s="195">
        <v>5.4882500000000001E-2</v>
      </c>
      <c r="BS112" s="238">
        <v>5.9629500000000002E-2</v>
      </c>
      <c r="CC112" s="195">
        <v>1</v>
      </c>
      <c r="CD112" s="238">
        <v>1</v>
      </c>
      <c r="CE112" s="195" t="s">
        <v>4054</v>
      </c>
    </row>
    <row r="113" spans="1:83" x14ac:dyDescent="0.2">
      <c r="A113" s="260" t="s">
        <v>3644</v>
      </c>
      <c r="B113" s="192" t="s">
        <v>4055</v>
      </c>
      <c r="C113" s="192"/>
      <c r="D113" s="192"/>
      <c r="E113" s="261" t="s">
        <v>139</v>
      </c>
      <c r="F113" s="195">
        <v>0</v>
      </c>
      <c r="G113" s="195">
        <v>0</v>
      </c>
      <c r="I113" s="195">
        <v>0</v>
      </c>
      <c r="J113" s="195">
        <v>0</v>
      </c>
      <c r="K113" s="195">
        <v>0</v>
      </c>
      <c r="L113" s="195">
        <v>0</v>
      </c>
      <c r="M113" s="195">
        <v>0</v>
      </c>
      <c r="N113" s="195">
        <v>0</v>
      </c>
      <c r="O113" s="195">
        <v>0</v>
      </c>
      <c r="P113" s="238">
        <v>0</v>
      </c>
      <c r="Q113" s="195">
        <v>0</v>
      </c>
      <c r="R113" s="195">
        <v>0</v>
      </c>
      <c r="T113" s="195">
        <v>0</v>
      </c>
      <c r="U113" s="195">
        <v>0</v>
      </c>
      <c r="V113" s="195">
        <v>0</v>
      </c>
      <c r="W113" s="195">
        <v>0</v>
      </c>
      <c r="X113" s="195">
        <v>0</v>
      </c>
      <c r="Y113" s="195">
        <v>0</v>
      </c>
      <c r="Z113" s="195">
        <v>0</v>
      </c>
      <c r="AA113" s="238">
        <v>0</v>
      </c>
      <c r="AB113" s="266">
        <v>0</v>
      </c>
      <c r="AC113" s="266">
        <v>0</v>
      </c>
      <c r="AD113" s="266"/>
      <c r="AE113" s="266">
        <v>0</v>
      </c>
      <c r="AF113" s="266">
        <v>0</v>
      </c>
      <c r="AG113" s="266">
        <v>0</v>
      </c>
      <c r="AH113" s="266">
        <v>0</v>
      </c>
      <c r="AI113" s="266">
        <v>0</v>
      </c>
      <c r="AJ113" s="266">
        <v>0</v>
      </c>
      <c r="AK113" s="266">
        <v>0</v>
      </c>
      <c r="AL113" s="267">
        <v>0</v>
      </c>
      <c r="AM113" s="195">
        <v>2.14758E-2</v>
      </c>
      <c r="AN113" s="195">
        <v>2.1729200000000001E-2</v>
      </c>
      <c r="AO113" s="195">
        <v>2.1309700000000001E-2</v>
      </c>
      <c r="AP113" s="195">
        <v>2.2134399999999999E-2</v>
      </c>
      <c r="AQ113" s="195">
        <v>2.1985500000000002E-2</v>
      </c>
      <c r="AR113" s="195">
        <v>2.2095400000000001E-2</v>
      </c>
      <c r="AS113" s="195">
        <v>2.1647699999999999E-2</v>
      </c>
      <c r="AT113" s="195">
        <v>2.15505E-2</v>
      </c>
      <c r="AU113" s="195">
        <v>2.3686800000000001E-2</v>
      </c>
      <c r="AV113" s="195">
        <v>2.8715999999999998E-2</v>
      </c>
      <c r="AW113" s="238">
        <v>2.70415E-2</v>
      </c>
      <c r="AX113" s="195">
        <v>0</v>
      </c>
      <c r="AY113" s="195">
        <v>0</v>
      </c>
      <c r="BA113" s="195">
        <v>0</v>
      </c>
      <c r="BB113" s="195">
        <v>0</v>
      </c>
      <c r="BC113" s="195">
        <v>0</v>
      </c>
      <c r="BD113" s="195">
        <v>0</v>
      </c>
      <c r="BE113" s="195">
        <v>0</v>
      </c>
      <c r="BF113" s="195">
        <v>3</v>
      </c>
      <c r="BG113" s="195">
        <v>3</v>
      </c>
      <c r="BH113" s="241">
        <v>3</v>
      </c>
      <c r="BS113" s="238"/>
      <c r="CD113" s="238"/>
    </row>
    <row r="114" spans="1:83" x14ac:dyDescent="0.2">
      <c r="A114" s="260" t="s">
        <v>3646</v>
      </c>
      <c r="B114" s="192" t="s">
        <v>4056</v>
      </c>
      <c r="C114" s="192"/>
      <c r="D114" s="192"/>
      <c r="E114" s="261" t="s">
        <v>139</v>
      </c>
      <c r="K114" s="195">
        <v>0</v>
      </c>
      <c r="L114" s="195">
        <v>0</v>
      </c>
      <c r="M114" s="195">
        <v>0</v>
      </c>
      <c r="N114" s="195">
        <v>0</v>
      </c>
      <c r="O114" s="195">
        <v>0</v>
      </c>
      <c r="P114" s="238">
        <v>0</v>
      </c>
      <c r="V114" s="195">
        <v>0</v>
      </c>
      <c r="W114" s="195">
        <v>0</v>
      </c>
      <c r="X114" s="195">
        <v>0</v>
      </c>
      <c r="Y114" s="195">
        <v>0</v>
      </c>
      <c r="Z114" s="195">
        <v>0</v>
      </c>
      <c r="AA114" s="238">
        <v>0</v>
      </c>
      <c r="AB114" s="266"/>
      <c r="AC114" s="266"/>
      <c r="AD114" s="266"/>
      <c r="AE114" s="266"/>
      <c r="AF114" s="266"/>
      <c r="AG114" s="266">
        <v>0</v>
      </c>
      <c r="AH114" s="266">
        <v>0</v>
      </c>
      <c r="AI114" s="266">
        <v>0</v>
      </c>
      <c r="AJ114" s="266">
        <v>0</v>
      </c>
      <c r="AK114" s="266">
        <v>0</v>
      </c>
      <c r="AL114" s="267">
        <v>0</v>
      </c>
      <c r="AR114" s="195">
        <v>1.9730899999999999E-2</v>
      </c>
      <c r="AS114" s="195">
        <v>2.00813E-2</v>
      </c>
      <c r="AT114" s="195">
        <v>1.9209500000000001E-2</v>
      </c>
      <c r="AU114" s="195">
        <v>1.9976500000000001E-2</v>
      </c>
      <c r="AV114" s="195">
        <v>2.08133E-2</v>
      </c>
      <c r="AW114" s="238">
        <v>2.24362E-2</v>
      </c>
      <c r="BC114" s="195">
        <v>1</v>
      </c>
      <c r="BD114" s="195">
        <v>2</v>
      </c>
      <c r="BE114" s="195">
        <v>2</v>
      </c>
      <c r="BF114" s="195">
        <v>0</v>
      </c>
      <c r="BG114" s="195">
        <v>0</v>
      </c>
      <c r="BH114" s="241">
        <v>1</v>
      </c>
      <c r="BS114" s="238"/>
      <c r="CD114" s="238"/>
    </row>
    <row r="115" spans="1:83" x14ac:dyDescent="0.2">
      <c r="A115" s="260" t="s">
        <v>3648</v>
      </c>
      <c r="B115" s="192" t="s">
        <v>2898</v>
      </c>
      <c r="C115" s="192"/>
      <c r="D115" s="192"/>
      <c r="E115" s="261" t="s">
        <v>139</v>
      </c>
      <c r="F115" s="195">
        <v>0</v>
      </c>
      <c r="G115" s="195">
        <v>0</v>
      </c>
      <c r="H115" s="195">
        <v>0</v>
      </c>
      <c r="I115" s="195">
        <v>0</v>
      </c>
      <c r="J115" s="195">
        <v>0</v>
      </c>
      <c r="K115" s="195">
        <v>0</v>
      </c>
      <c r="L115" s="195">
        <v>0</v>
      </c>
      <c r="M115" s="195">
        <v>0</v>
      </c>
      <c r="N115" s="195">
        <v>0</v>
      </c>
      <c r="O115" s="195">
        <v>0</v>
      </c>
      <c r="P115" s="238">
        <v>0</v>
      </c>
      <c r="Q115" s="195">
        <v>0</v>
      </c>
      <c r="R115" s="195">
        <v>0</v>
      </c>
      <c r="S115" s="195">
        <v>0</v>
      </c>
      <c r="T115" s="195">
        <v>0</v>
      </c>
      <c r="U115" s="195">
        <v>0</v>
      </c>
      <c r="V115" s="195">
        <v>0</v>
      </c>
      <c r="W115" s="195">
        <v>0</v>
      </c>
      <c r="X115" s="195">
        <v>0</v>
      </c>
      <c r="Y115" s="195">
        <v>0</v>
      </c>
      <c r="Z115" s="195">
        <v>0</v>
      </c>
      <c r="AA115" s="238">
        <v>0</v>
      </c>
      <c r="AB115" s="266">
        <v>0</v>
      </c>
      <c r="AC115" s="266">
        <v>0</v>
      </c>
      <c r="AD115" s="266">
        <v>0</v>
      </c>
      <c r="AE115" s="266">
        <v>0</v>
      </c>
      <c r="AF115" s="266">
        <v>0</v>
      </c>
      <c r="AG115" s="266">
        <v>0</v>
      </c>
      <c r="AH115" s="266">
        <v>0</v>
      </c>
      <c r="AI115" s="266">
        <v>0</v>
      </c>
      <c r="AJ115" s="266">
        <v>0</v>
      </c>
      <c r="AK115" s="266">
        <v>0</v>
      </c>
      <c r="AL115" s="267">
        <v>0</v>
      </c>
      <c r="AM115" s="195">
        <v>2.11276E-2</v>
      </c>
      <c r="AN115" s="195">
        <v>2.13425E-2</v>
      </c>
      <c r="AO115" s="195">
        <v>2.1459099999999998E-2</v>
      </c>
      <c r="AP115" s="195">
        <v>2.1244499999999999E-2</v>
      </c>
      <c r="AQ115" s="195">
        <v>2.12876E-2</v>
      </c>
      <c r="AR115" s="195">
        <v>2.14875E-2</v>
      </c>
      <c r="AS115" s="195">
        <v>2.0452600000000001E-2</v>
      </c>
      <c r="AT115" s="195">
        <v>2.0989600000000001E-2</v>
      </c>
      <c r="AU115" s="195">
        <v>2.0815199999999999E-2</v>
      </c>
      <c r="AV115" s="195">
        <v>2.4109999999999999E-2</v>
      </c>
      <c r="AW115" s="238">
        <v>2.4353199999999998E-2</v>
      </c>
      <c r="AX115" s="195">
        <v>0</v>
      </c>
      <c r="AY115" s="195">
        <v>0</v>
      </c>
      <c r="AZ115" s="195">
        <v>0</v>
      </c>
      <c r="BA115" s="195">
        <v>0</v>
      </c>
      <c r="BB115" s="195">
        <v>0</v>
      </c>
      <c r="BC115" s="195">
        <v>0</v>
      </c>
      <c r="BD115" s="195">
        <v>0</v>
      </c>
      <c r="BE115" s="195">
        <v>0</v>
      </c>
      <c r="BF115" s="195">
        <v>1</v>
      </c>
      <c r="BG115" s="195">
        <v>1</v>
      </c>
      <c r="BH115" s="241">
        <v>1</v>
      </c>
      <c r="BO115" s="195">
        <v>6.9470000000000004E-2</v>
      </c>
      <c r="BP115" s="195">
        <v>7.0258299999999996E-2</v>
      </c>
      <c r="BQ115" s="195">
        <v>5.9632499999999998E-2</v>
      </c>
      <c r="BR115" s="195">
        <v>6.9567699999999996E-2</v>
      </c>
      <c r="BS115" s="238">
        <v>6.1531799999999998E-2</v>
      </c>
      <c r="BZ115" s="195">
        <v>8</v>
      </c>
      <c r="CA115" s="195">
        <v>10</v>
      </c>
      <c r="CB115" s="195">
        <v>8</v>
      </c>
      <c r="CC115" s="195">
        <v>3</v>
      </c>
      <c r="CD115" s="238">
        <v>5</v>
      </c>
    </row>
    <row r="116" spans="1:83" x14ac:dyDescent="0.2">
      <c r="A116" s="260" t="s">
        <v>3649</v>
      </c>
      <c r="B116" s="192" t="s">
        <v>3650</v>
      </c>
      <c r="C116" s="192"/>
      <c r="D116" s="192"/>
      <c r="E116" s="261" t="s">
        <v>139</v>
      </c>
      <c r="F116" s="195">
        <v>0</v>
      </c>
      <c r="G116" s="195">
        <v>0</v>
      </c>
      <c r="H116" s="195">
        <v>0</v>
      </c>
      <c r="I116" s="195">
        <v>0</v>
      </c>
      <c r="J116" s="195">
        <v>0</v>
      </c>
      <c r="K116" s="195">
        <v>0</v>
      </c>
      <c r="L116" s="195">
        <v>0</v>
      </c>
      <c r="M116" s="195">
        <v>0</v>
      </c>
      <c r="N116" s="195">
        <v>0</v>
      </c>
      <c r="O116" s="195">
        <v>0</v>
      </c>
      <c r="P116" s="238">
        <v>0</v>
      </c>
      <c r="Q116" s="195">
        <v>0</v>
      </c>
      <c r="R116" s="195">
        <v>0</v>
      </c>
      <c r="S116" s="195">
        <v>0</v>
      </c>
      <c r="T116" s="195">
        <v>0</v>
      </c>
      <c r="U116" s="195">
        <v>0</v>
      </c>
      <c r="V116" s="195">
        <v>0</v>
      </c>
      <c r="W116" s="195">
        <v>0</v>
      </c>
      <c r="X116" s="195">
        <v>0</v>
      </c>
      <c r="Y116" s="195">
        <v>0</v>
      </c>
      <c r="Z116" s="195">
        <v>0</v>
      </c>
      <c r="AA116" s="238">
        <v>1</v>
      </c>
      <c r="AB116" s="266">
        <v>0</v>
      </c>
      <c r="AC116" s="266">
        <v>0</v>
      </c>
      <c r="AD116" s="266">
        <v>0</v>
      </c>
      <c r="AE116" s="266">
        <v>0</v>
      </c>
      <c r="AF116" s="266">
        <v>0</v>
      </c>
      <c r="AG116" s="266">
        <v>0</v>
      </c>
      <c r="AH116" s="266">
        <v>0</v>
      </c>
      <c r="AI116" s="266">
        <v>0</v>
      </c>
      <c r="AJ116" s="266">
        <v>0</v>
      </c>
      <c r="AK116" s="266">
        <v>0</v>
      </c>
      <c r="AL116" s="267">
        <v>0</v>
      </c>
      <c r="AM116" s="195">
        <v>2.13875E-2</v>
      </c>
      <c r="AN116" s="195">
        <v>2.03273E-2</v>
      </c>
      <c r="AO116" s="195">
        <v>2.3882199999999999E-2</v>
      </c>
      <c r="AP116" s="195">
        <v>2.5038399999999999E-2</v>
      </c>
      <c r="AQ116" s="195">
        <v>2.5056200000000001E-2</v>
      </c>
      <c r="AR116" s="195">
        <v>2.4198600000000001E-2</v>
      </c>
      <c r="AS116" s="195">
        <v>2.5283E-2</v>
      </c>
      <c r="AT116" s="195">
        <v>2.88074E-2</v>
      </c>
      <c r="AU116" s="195">
        <v>2.8628299999999999E-2</v>
      </c>
      <c r="AV116" s="195">
        <v>2.9360199999999999E-2</v>
      </c>
      <c r="AW116" s="238">
        <v>2.7560999999999999E-2</v>
      </c>
      <c r="AX116" s="195">
        <v>0</v>
      </c>
      <c r="AY116" s="195">
        <v>0</v>
      </c>
      <c r="AZ116" s="195">
        <v>0</v>
      </c>
      <c r="BA116" s="195">
        <v>0</v>
      </c>
      <c r="BB116" s="195">
        <v>0</v>
      </c>
      <c r="BC116" s="195">
        <v>0</v>
      </c>
      <c r="BD116" s="195">
        <v>0</v>
      </c>
      <c r="BE116" s="195">
        <v>2</v>
      </c>
      <c r="BF116" s="195">
        <v>0</v>
      </c>
      <c r="BG116" s="195">
        <v>0</v>
      </c>
      <c r="BH116" s="241">
        <v>2</v>
      </c>
      <c r="BP116" s="195">
        <v>7.6546799999999998E-2</v>
      </c>
      <c r="BQ116" s="195">
        <v>7.5842199999999999E-2</v>
      </c>
      <c r="BR116" s="195">
        <v>6.9953600000000005E-2</v>
      </c>
      <c r="BS116" s="238">
        <v>7.0935999999999999E-2</v>
      </c>
      <c r="CA116" s="195">
        <v>0</v>
      </c>
      <c r="CB116" s="195">
        <v>0</v>
      </c>
      <c r="CC116" s="195">
        <v>0</v>
      </c>
      <c r="CD116" s="238">
        <v>0</v>
      </c>
    </row>
    <row r="117" spans="1:83" x14ac:dyDescent="0.2">
      <c r="A117" s="260" t="s">
        <v>3651</v>
      </c>
      <c r="B117" s="192" t="s">
        <v>3652</v>
      </c>
      <c r="C117" s="192"/>
      <c r="D117" s="192"/>
      <c r="E117" s="261" t="s">
        <v>139</v>
      </c>
      <c r="F117" s="195">
        <v>0</v>
      </c>
      <c r="G117" s="195">
        <v>0</v>
      </c>
      <c r="H117" s="195">
        <v>0</v>
      </c>
      <c r="I117" s="195">
        <v>0</v>
      </c>
      <c r="J117" s="195">
        <v>0</v>
      </c>
      <c r="K117" s="195">
        <v>0</v>
      </c>
      <c r="L117" s="195">
        <v>0</v>
      </c>
      <c r="M117" s="195">
        <v>0</v>
      </c>
      <c r="N117" s="195">
        <v>0</v>
      </c>
      <c r="O117" s="195">
        <v>0</v>
      </c>
      <c r="P117" s="238">
        <v>0</v>
      </c>
      <c r="Q117" s="195">
        <v>0</v>
      </c>
      <c r="R117" s="195">
        <v>0</v>
      </c>
      <c r="S117" s="195">
        <v>0</v>
      </c>
      <c r="T117" s="195">
        <v>0</v>
      </c>
      <c r="U117" s="195">
        <v>0</v>
      </c>
      <c r="V117" s="195">
        <v>0</v>
      </c>
      <c r="W117" s="195">
        <v>0</v>
      </c>
      <c r="X117" s="195">
        <v>0</v>
      </c>
      <c r="Y117" s="195">
        <v>0</v>
      </c>
      <c r="Z117" s="195">
        <v>0</v>
      </c>
      <c r="AA117" s="238">
        <v>0</v>
      </c>
      <c r="AB117" s="266">
        <v>0</v>
      </c>
      <c r="AC117" s="266">
        <v>0</v>
      </c>
      <c r="AD117" s="266">
        <v>0</v>
      </c>
      <c r="AE117" s="266">
        <v>0</v>
      </c>
      <c r="AF117" s="266">
        <v>0</v>
      </c>
      <c r="AG117" s="266">
        <v>0</v>
      </c>
      <c r="AH117" s="266">
        <v>0</v>
      </c>
      <c r="AI117" s="266">
        <v>0</v>
      </c>
      <c r="AJ117" s="266">
        <v>0</v>
      </c>
      <c r="AK117" s="266">
        <v>0</v>
      </c>
      <c r="AL117" s="267">
        <v>0</v>
      </c>
      <c r="AM117" s="195">
        <v>2.4058699999999999E-2</v>
      </c>
      <c r="AN117" s="195">
        <v>2.6224000000000001E-2</v>
      </c>
      <c r="AO117" s="195">
        <v>2.5686500000000001E-2</v>
      </c>
      <c r="AP117" s="195">
        <v>2.5732499999999998E-2</v>
      </c>
      <c r="AQ117" s="195">
        <v>2.5215000000000001E-2</v>
      </c>
      <c r="AR117" s="195">
        <v>2.68568E-2</v>
      </c>
      <c r="AS117" s="195">
        <v>2.8241700000000002E-2</v>
      </c>
      <c r="AT117" s="195">
        <v>2.83629E-2</v>
      </c>
      <c r="AU117" s="195">
        <v>2.7326E-2</v>
      </c>
      <c r="AV117" s="195">
        <v>3.1221599999999999E-2</v>
      </c>
      <c r="AW117" s="238">
        <v>3.1639500000000001E-2</v>
      </c>
      <c r="AX117" s="195">
        <v>0</v>
      </c>
      <c r="AY117" s="195">
        <v>0</v>
      </c>
      <c r="AZ117" s="195">
        <v>0</v>
      </c>
      <c r="BA117" s="195">
        <v>0</v>
      </c>
      <c r="BB117" s="195">
        <v>0</v>
      </c>
      <c r="BC117" s="195">
        <v>0</v>
      </c>
      <c r="BD117" s="195">
        <v>4</v>
      </c>
      <c r="BE117" s="195">
        <v>0</v>
      </c>
      <c r="BF117" s="195">
        <v>1</v>
      </c>
      <c r="BG117" s="195">
        <v>1</v>
      </c>
      <c r="BH117" s="241">
        <v>1</v>
      </c>
      <c r="BR117" s="195">
        <v>7.4568599999999999E-2</v>
      </c>
      <c r="BS117" s="238">
        <v>6.8976800000000005E-2</v>
      </c>
      <c r="CC117" s="195">
        <v>1</v>
      </c>
      <c r="CD117" s="238">
        <v>4</v>
      </c>
    </row>
    <row r="118" spans="1:83" x14ac:dyDescent="0.2">
      <c r="A118" s="260" t="s">
        <v>3653</v>
      </c>
      <c r="B118" s="192" t="s">
        <v>3654</v>
      </c>
      <c r="C118" s="192"/>
      <c r="D118" s="192"/>
      <c r="E118" s="261" t="s">
        <v>139</v>
      </c>
      <c r="F118" s="195">
        <v>0</v>
      </c>
      <c r="G118" s="195">
        <v>0</v>
      </c>
      <c r="H118" s="195">
        <v>0</v>
      </c>
      <c r="I118" s="195">
        <v>0</v>
      </c>
      <c r="J118" s="195">
        <v>0</v>
      </c>
      <c r="K118" s="195">
        <v>0</v>
      </c>
      <c r="L118" s="195">
        <v>0</v>
      </c>
      <c r="M118" s="195">
        <v>0</v>
      </c>
      <c r="N118" s="195">
        <v>0</v>
      </c>
      <c r="O118" s="195">
        <v>0</v>
      </c>
      <c r="P118" s="238">
        <v>0</v>
      </c>
      <c r="Q118" s="195">
        <v>0</v>
      </c>
      <c r="R118" s="195">
        <v>0</v>
      </c>
      <c r="S118" s="195">
        <v>0</v>
      </c>
      <c r="T118" s="195">
        <v>0</v>
      </c>
      <c r="U118" s="195">
        <v>0</v>
      </c>
      <c r="V118" s="195">
        <v>0</v>
      </c>
      <c r="W118" s="195">
        <v>0</v>
      </c>
      <c r="X118" s="195">
        <v>0</v>
      </c>
      <c r="Y118" s="195">
        <v>0</v>
      </c>
      <c r="Z118" s="195">
        <v>0</v>
      </c>
      <c r="AA118" s="238">
        <v>1</v>
      </c>
      <c r="AB118" s="266">
        <v>0</v>
      </c>
      <c r="AC118" s="266">
        <v>0</v>
      </c>
      <c r="AD118" s="266">
        <v>0</v>
      </c>
      <c r="AE118" s="266">
        <v>0</v>
      </c>
      <c r="AF118" s="266">
        <v>0</v>
      </c>
      <c r="AG118" s="266">
        <v>0</v>
      </c>
      <c r="AH118" s="266">
        <v>0</v>
      </c>
      <c r="AI118" s="266">
        <v>0</v>
      </c>
      <c r="AJ118" s="266">
        <v>0</v>
      </c>
      <c r="AK118" s="266">
        <v>0</v>
      </c>
      <c r="AL118" s="267">
        <v>0</v>
      </c>
      <c r="AM118" s="195">
        <v>1.9835499999999999E-2</v>
      </c>
      <c r="AN118" s="195">
        <v>2.0296700000000001E-2</v>
      </c>
      <c r="AO118" s="195">
        <v>2.0224700000000002E-2</v>
      </c>
      <c r="AP118" s="195">
        <v>1.8981499999999998E-2</v>
      </c>
      <c r="AQ118" s="195">
        <v>1.9981599999999999E-2</v>
      </c>
      <c r="AR118" s="195">
        <v>1.9781199999999999E-2</v>
      </c>
      <c r="AS118" s="195">
        <v>1.9699299999999999E-2</v>
      </c>
      <c r="AT118" s="195">
        <v>1.9775899999999999E-2</v>
      </c>
      <c r="AU118" s="195">
        <v>1.9568499999999999E-2</v>
      </c>
      <c r="AV118" s="195">
        <v>1.9322499999999999E-2</v>
      </c>
      <c r="AW118" s="238">
        <v>2.4770899999999998E-2</v>
      </c>
      <c r="AX118" s="195">
        <v>4</v>
      </c>
      <c r="AY118" s="195">
        <v>2</v>
      </c>
      <c r="AZ118" s="195">
        <v>2</v>
      </c>
      <c r="BA118" s="195">
        <v>6</v>
      </c>
      <c r="BB118" s="195">
        <v>10</v>
      </c>
      <c r="BC118" s="195">
        <v>3</v>
      </c>
      <c r="BD118" s="195">
        <v>4</v>
      </c>
      <c r="BE118" s="195">
        <v>4</v>
      </c>
      <c r="BF118" s="195">
        <v>8</v>
      </c>
      <c r="BG118" s="195">
        <v>3</v>
      </c>
      <c r="BH118" s="241">
        <v>2</v>
      </c>
      <c r="BS118" s="238"/>
      <c r="CD118" s="238"/>
    </row>
    <row r="119" spans="1:83" x14ac:dyDescent="0.2">
      <c r="A119" s="260" t="s">
        <v>3655</v>
      </c>
      <c r="B119" s="192" t="s">
        <v>3656</v>
      </c>
      <c r="C119" s="192"/>
      <c r="D119" s="192"/>
      <c r="E119" s="261" t="s">
        <v>139</v>
      </c>
      <c r="G119" s="195">
        <v>0</v>
      </c>
      <c r="K119" s="195">
        <v>0</v>
      </c>
      <c r="L119" s="195">
        <v>0</v>
      </c>
      <c r="M119" s="195">
        <v>0</v>
      </c>
      <c r="N119" s="195">
        <v>0</v>
      </c>
      <c r="O119" s="195">
        <v>0</v>
      </c>
      <c r="P119" s="238">
        <v>0</v>
      </c>
      <c r="Q119" s="195">
        <v>0</v>
      </c>
      <c r="R119" s="195">
        <v>0</v>
      </c>
      <c r="S119" s="195">
        <v>0</v>
      </c>
      <c r="T119" s="195">
        <v>0</v>
      </c>
      <c r="U119" s="195">
        <v>0</v>
      </c>
      <c r="V119" s="195">
        <v>0</v>
      </c>
      <c r="W119" s="195">
        <v>0</v>
      </c>
      <c r="X119" s="195">
        <v>0</v>
      </c>
      <c r="Y119" s="195">
        <v>0</v>
      </c>
      <c r="Z119" s="195">
        <v>0</v>
      </c>
      <c r="AA119" s="238">
        <v>0</v>
      </c>
      <c r="AB119" s="266">
        <v>0</v>
      </c>
      <c r="AC119" s="266">
        <v>0</v>
      </c>
      <c r="AD119" s="266">
        <v>0</v>
      </c>
      <c r="AE119" s="266">
        <v>0</v>
      </c>
      <c r="AF119" s="266">
        <v>0</v>
      </c>
      <c r="AG119" s="266">
        <v>0</v>
      </c>
      <c r="AH119" s="266">
        <v>0</v>
      </c>
      <c r="AI119" s="266">
        <v>0</v>
      </c>
      <c r="AJ119" s="266">
        <v>0</v>
      </c>
      <c r="AK119" s="266">
        <v>0</v>
      </c>
      <c r="AL119" s="267">
        <v>0</v>
      </c>
      <c r="AM119" s="195">
        <v>1.98821E-2</v>
      </c>
      <c r="AN119" s="195">
        <v>2.01461E-2</v>
      </c>
      <c r="AO119" s="195">
        <v>1.92278E-2</v>
      </c>
      <c r="AP119" s="195">
        <v>1.92512E-2</v>
      </c>
      <c r="AQ119" s="195">
        <v>1.98061E-2</v>
      </c>
      <c r="AR119" s="195">
        <v>1.99142E-2</v>
      </c>
      <c r="AS119" s="195">
        <v>2.0721300000000002E-2</v>
      </c>
      <c r="AT119" s="195">
        <v>1.53756E-2</v>
      </c>
      <c r="AU119" s="195">
        <v>2.1146000000000002E-2</v>
      </c>
      <c r="AV119" s="195">
        <v>2.1847800000000001E-2</v>
      </c>
      <c r="AW119" s="238">
        <v>2.1331300000000001E-2</v>
      </c>
      <c r="AX119" s="195">
        <v>0</v>
      </c>
      <c r="AY119" s="195">
        <v>0</v>
      </c>
      <c r="AZ119" s="195">
        <v>0</v>
      </c>
      <c r="BA119" s="195">
        <v>0</v>
      </c>
      <c r="BB119" s="195">
        <v>0</v>
      </c>
      <c r="BC119" s="195">
        <v>0</v>
      </c>
      <c r="BD119" s="195">
        <v>0</v>
      </c>
      <c r="BE119" s="195">
        <v>0</v>
      </c>
      <c r="BF119" s="195">
        <v>0</v>
      </c>
      <c r="BG119" s="195">
        <v>0</v>
      </c>
      <c r="BH119" s="241">
        <v>0</v>
      </c>
      <c r="BS119" s="238"/>
      <c r="CD119" s="238"/>
    </row>
    <row r="120" spans="1:83" x14ac:dyDescent="0.2">
      <c r="A120" s="260" t="s">
        <v>3657</v>
      </c>
      <c r="B120" s="192" t="s">
        <v>3658</v>
      </c>
      <c r="C120" s="192"/>
      <c r="D120" s="192"/>
      <c r="E120" s="261" t="s">
        <v>139</v>
      </c>
      <c r="F120" s="195">
        <v>0</v>
      </c>
      <c r="G120" s="195">
        <v>0</v>
      </c>
      <c r="I120" s="195">
        <v>0</v>
      </c>
      <c r="P120" s="238"/>
      <c r="Q120" s="195">
        <v>0</v>
      </c>
      <c r="R120" s="195">
        <v>0</v>
      </c>
      <c r="T120" s="195">
        <v>0</v>
      </c>
      <c r="AA120" s="238"/>
      <c r="AB120" s="266">
        <v>0</v>
      </c>
      <c r="AC120" s="266">
        <v>0</v>
      </c>
      <c r="AD120" s="266"/>
      <c r="AE120" s="266">
        <v>0</v>
      </c>
      <c r="AF120" s="266"/>
      <c r="AG120" s="266"/>
      <c r="AH120" s="266"/>
      <c r="AI120" s="266"/>
      <c r="AJ120" s="266"/>
      <c r="AK120" s="266"/>
      <c r="AL120" s="267"/>
      <c r="AM120" s="195">
        <v>2.3091899999999999E-2</v>
      </c>
      <c r="AN120" s="195">
        <v>2.23193E-2</v>
      </c>
      <c r="AP120" s="195">
        <v>2.3731100000000001E-2</v>
      </c>
      <c r="AW120" s="238"/>
      <c r="AX120" s="195">
        <v>0</v>
      </c>
      <c r="AY120" s="195">
        <v>0</v>
      </c>
      <c r="BA120" s="195">
        <v>0</v>
      </c>
      <c r="BH120" s="241"/>
      <c r="BS120" s="238"/>
      <c r="CD120" s="238"/>
    </row>
    <row r="121" spans="1:83" x14ac:dyDescent="0.2">
      <c r="A121" s="260" t="s">
        <v>3659</v>
      </c>
      <c r="B121" s="192" t="s">
        <v>3660</v>
      </c>
      <c r="C121" s="192"/>
      <c r="D121" s="192"/>
      <c r="E121" s="261" t="s">
        <v>139</v>
      </c>
      <c r="I121" s="195">
        <v>0</v>
      </c>
      <c r="J121" s="195">
        <v>0</v>
      </c>
      <c r="K121" s="195">
        <v>0</v>
      </c>
      <c r="L121" s="195">
        <v>0</v>
      </c>
      <c r="M121" s="195">
        <v>0</v>
      </c>
      <c r="N121" s="195">
        <v>0</v>
      </c>
      <c r="O121" s="195">
        <v>0</v>
      </c>
      <c r="P121" s="238">
        <v>0</v>
      </c>
      <c r="T121" s="195">
        <v>0</v>
      </c>
      <c r="U121" s="195">
        <v>0</v>
      </c>
      <c r="V121" s="195">
        <v>0</v>
      </c>
      <c r="W121" s="195">
        <v>0</v>
      </c>
      <c r="X121" s="195">
        <v>0</v>
      </c>
      <c r="Y121" s="195">
        <v>0</v>
      </c>
      <c r="Z121" s="195">
        <v>0</v>
      </c>
      <c r="AA121" s="238">
        <v>0</v>
      </c>
      <c r="AB121" s="266"/>
      <c r="AC121" s="266"/>
      <c r="AD121" s="266"/>
      <c r="AE121" s="266">
        <v>0</v>
      </c>
      <c r="AF121" s="266">
        <v>0</v>
      </c>
      <c r="AG121" s="266">
        <v>0</v>
      </c>
      <c r="AH121" s="266">
        <v>0</v>
      </c>
      <c r="AI121" s="266">
        <v>0</v>
      </c>
      <c r="AJ121" s="266">
        <v>0</v>
      </c>
      <c r="AK121" s="266">
        <v>0</v>
      </c>
      <c r="AL121" s="267">
        <v>0</v>
      </c>
      <c r="AP121" s="195">
        <v>2.8669099999999999E-2</v>
      </c>
      <c r="AQ121" s="195">
        <v>2.89763E-2</v>
      </c>
      <c r="AR121" s="195">
        <v>2.9456800000000002E-2</v>
      </c>
      <c r="AS121" s="195">
        <v>3.0130400000000002E-2</v>
      </c>
      <c r="AT121" s="195">
        <v>2.8897800000000001E-2</v>
      </c>
      <c r="AU121" s="195">
        <v>3.0212300000000001E-2</v>
      </c>
      <c r="AV121" s="195">
        <v>3.0197000000000002E-2</v>
      </c>
      <c r="AW121" s="238">
        <v>3.3879699999999999E-2</v>
      </c>
      <c r="BA121" s="195">
        <v>0</v>
      </c>
      <c r="BB121" s="195">
        <v>0</v>
      </c>
      <c r="BC121" s="195">
        <v>0</v>
      </c>
      <c r="BD121" s="195">
        <v>0</v>
      </c>
      <c r="BE121" s="195">
        <v>0</v>
      </c>
      <c r="BF121" s="195">
        <v>2</v>
      </c>
      <c r="BG121" s="195">
        <v>0</v>
      </c>
      <c r="BH121" s="241">
        <v>0</v>
      </c>
      <c r="BS121" s="238"/>
      <c r="CD121" s="238"/>
    </row>
    <row r="122" spans="1:83" x14ac:dyDescent="0.2">
      <c r="A122" s="260" t="s">
        <v>3661</v>
      </c>
      <c r="B122" s="192" t="s">
        <v>3662</v>
      </c>
      <c r="C122" s="192"/>
      <c r="D122" s="192"/>
      <c r="E122" s="261" t="s">
        <v>139</v>
      </c>
      <c r="P122" s="238"/>
      <c r="AA122" s="238"/>
      <c r="AB122" s="266"/>
      <c r="AC122" s="266"/>
      <c r="AD122" s="266"/>
      <c r="AE122" s="266"/>
      <c r="AF122" s="266"/>
      <c r="AG122" s="266"/>
      <c r="AH122" s="266"/>
      <c r="AI122" s="266"/>
      <c r="AJ122" s="266"/>
      <c r="AK122" s="266"/>
      <c r="AL122" s="267"/>
      <c r="AW122" s="238"/>
      <c r="BH122" s="241"/>
      <c r="BS122" s="238"/>
      <c r="CD122" s="238"/>
    </row>
    <row r="123" spans="1:83" x14ac:dyDescent="0.2">
      <c r="A123" s="260" t="s">
        <v>3663</v>
      </c>
      <c r="B123" s="192" t="s">
        <v>3664</v>
      </c>
      <c r="C123" s="192"/>
      <c r="D123" s="192"/>
      <c r="E123" s="261" t="s">
        <v>139</v>
      </c>
      <c r="L123" s="195">
        <v>0</v>
      </c>
      <c r="M123" s="195">
        <v>0</v>
      </c>
      <c r="N123" s="195">
        <v>0</v>
      </c>
      <c r="O123" s="195">
        <v>0</v>
      </c>
      <c r="P123" s="238">
        <v>0</v>
      </c>
      <c r="W123" s="195">
        <v>0</v>
      </c>
      <c r="X123" s="195">
        <v>0</v>
      </c>
      <c r="Y123" s="195">
        <v>0</v>
      </c>
      <c r="Z123" s="195">
        <v>0</v>
      </c>
      <c r="AA123" s="238">
        <v>0</v>
      </c>
      <c r="AB123" s="266"/>
      <c r="AC123" s="266"/>
      <c r="AD123" s="266"/>
      <c r="AE123" s="266"/>
      <c r="AF123" s="266"/>
      <c r="AG123" s="266"/>
      <c r="AH123" s="266">
        <v>0</v>
      </c>
      <c r="AI123" s="266">
        <v>0</v>
      </c>
      <c r="AJ123" s="266">
        <v>0</v>
      </c>
      <c r="AK123" s="266">
        <v>0</v>
      </c>
      <c r="AL123" s="267">
        <v>0</v>
      </c>
      <c r="AS123" s="195">
        <v>3.4935000000000001E-2</v>
      </c>
      <c r="AT123" s="195">
        <v>3.3247400000000003E-2</v>
      </c>
      <c r="AU123" s="195">
        <v>3.7136000000000002E-2</v>
      </c>
      <c r="AV123" s="195">
        <v>4.0772700000000002E-2</v>
      </c>
      <c r="AW123" s="238">
        <v>4.1640299999999998E-2</v>
      </c>
      <c r="BD123" s="195">
        <v>0</v>
      </c>
      <c r="BE123" s="195">
        <v>0</v>
      </c>
      <c r="BF123" s="195">
        <v>0</v>
      </c>
      <c r="BG123" s="195">
        <v>0</v>
      </c>
      <c r="BH123" s="241">
        <v>0</v>
      </c>
      <c r="BS123" s="238"/>
      <c r="CD123" s="238"/>
    </row>
    <row r="124" spans="1:83" x14ac:dyDescent="0.2">
      <c r="A124" s="260" t="s">
        <v>3665</v>
      </c>
      <c r="B124" s="192" t="s">
        <v>3666</v>
      </c>
      <c r="C124" s="192"/>
      <c r="D124" s="192"/>
      <c r="E124" s="261" t="s">
        <v>139</v>
      </c>
      <c r="P124" s="238"/>
      <c r="AA124" s="238"/>
      <c r="AB124" s="266"/>
      <c r="AC124" s="266"/>
      <c r="AD124" s="266"/>
      <c r="AE124" s="266"/>
      <c r="AF124" s="266"/>
      <c r="AG124" s="266"/>
      <c r="AH124" s="266"/>
      <c r="AI124" s="266"/>
      <c r="AJ124" s="266"/>
      <c r="AK124" s="266"/>
      <c r="AL124" s="267"/>
      <c r="AW124" s="238"/>
      <c r="BH124" s="241"/>
      <c r="BS124" s="238"/>
      <c r="CD124" s="238"/>
    </row>
    <row r="125" spans="1:83" x14ac:dyDescent="0.2">
      <c r="A125" s="260" t="s">
        <v>3906</v>
      </c>
      <c r="B125" s="192" t="s">
        <v>3907</v>
      </c>
      <c r="C125" s="192"/>
      <c r="D125" s="192"/>
      <c r="E125" s="261" t="s">
        <v>139</v>
      </c>
      <c r="L125" s="195">
        <v>0</v>
      </c>
      <c r="M125" s="195">
        <v>0</v>
      </c>
      <c r="N125" s="195">
        <v>0</v>
      </c>
      <c r="O125" s="195">
        <v>0</v>
      </c>
      <c r="P125" s="238">
        <v>0</v>
      </c>
      <c r="W125" s="195">
        <v>0</v>
      </c>
      <c r="X125" s="195">
        <v>0</v>
      </c>
      <c r="Y125" s="195">
        <v>0</v>
      </c>
      <c r="Z125" s="195">
        <v>0</v>
      </c>
      <c r="AA125" s="238">
        <v>0</v>
      </c>
      <c r="AB125" s="266"/>
      <c r="AC125" s="266"/>
      <c r="AD125" s="266"/>
      <c r="AE125" s="266"/>
      <c r="AF125" s="266"/>
      <c r="AG125" s="266"/>
      <c r="AH125" s="266">
        <v>0</v>
      </c>
      <c r="AI125" s="266">
        <v>0</v>
      </c>
      <c r="AJ125" s="266">
        <v>0</v>
      </c>
      <c r="AK125" s="266">
        <v>0</v>
      </c>
      <c r="AL125" s="267">
        <v>0</v>
      </c>
      <c r="AS125" s="195">
        <v>2.8812600000000001E-2</v>
      </c>
      <c r="AT125" s="195">
        <v>2.8820100000000001E-2</v>
      </c>
      <c r="AU125" s="195">
        <v>2.8302600000000001E-2</v>
      </c>
      <c r="AV125" s="195">
        <v>2.5390599999999999E-2</v>
      </c>
      <c r="AW125" s="238">
        <v>2.6184099999999998E-2</v>
      </c>
      <c r="BD125" s="195">
        <v>0</v>
      </c>
      <c r="BE125" s="195">
        <v>0</v>
      </c>
      <c r="BF125" s="195">
        <v>0</v>
      </c>
      <c r="BG125" s="195">
        <v>0</v>
      </c>
      <c r="BH125" s="241">
        <v>0</v>
      </c>
      <c r="BS125" s="238"/>
      <c r="CD125" s="238"/>
    </row>
    <row r="126" spans="1:83" x14ac:dyDescent="0.2">
      <c r="A126" s="260" t="s">
        <v>3667</v>
      </c>
      <c r="B126" s="192" t="s">
        <v>3668</v>
      </c>
      <c r="C126" s="192"/>
      <c r="D126" s="192"/>
      <c r="E126" s="261" t="s">
        <v>139</v>
      </c>
      <c r="L126" s="195">
        <v>0</v>
      </c>
      <c r="M126" s="195">
        <v>0</v>
      </c>
      <c r="N126" s="195">
        <v>0</v>
      </c>
      <c r="O126" s="195">
        <v>0</v>
      </c>
      <c r="P126" s="238">
        <v>0</v>
      </c>
      <c r="W126" s="195">
        <v>0</v>
      </c>
      <c r="X126" s="195">
        <v>0</v>
      </c>
      <c r="Y126" s="195">
        <v>0</v>
      </c>
      <c r="Z126" s="195">
        <v>0</v>
      </c>
      <c r="AA126" s="238">
        <v>0</v>
      </c>
      <c r="AB126" s="266"/>
      <c r="AC126" s="266"/>
      <c r="AD126" s="266"/>
      <c r="AE126" s="266"/>
      <c r="AF126" s="266"/>
      <c r="AG126" s="266"/>
      <c r="AH126" s="266">
        <v>0</v>
      </c>
      <c r="AI126" s="266">
        <v>0</v>
      </c>
      <c r="AJ126" s="266">
        <v>0</v>
      </c>
      <c r="AK126" s="266">
        <v>0</v>
      </c>
      <c r="AL126" s="267">
        <v>0</v>
      </c>
      <c r="AS126" s="195">
        <v>2.8432300000000001E-2</v>
      </c>
      <c r="AT126" s="195">
        <v>2.70519E-2</v>
      </c>
      <c r="AU126" s="195">
        <v>2.56288E-2</v>
      </c>
      <c r="AV126" s="195">
        <v>2.4500399999999999E-2</v>
      </c>
      <c r="AW126" s="238">
        <v>2.53742E-2</v>
      </c>
      <c r="BD126" s="195">
        <v>0</v>
      </c>
      <c r="BE126" s="195">
        <v>0</v>
      </c>
      <c r="BF126" s="195">
        <v>1</v>
      </c>
      <c r="BG126" s="195">
        <v>1</v>
      </c>
      <c r="BH126" s="241">
        <v>2</v>
      </c>
      <c r="BS126" s="238">
        <v>9.5027299999999995E-2</v>
      </c>
      <c r="CD126" s="238">
        <v>1</v>
      </c>
      <c r="CE126" s="195" t="s">
        <v>4057</v>
      </c>
    </row>
    <row r="127" spans="1:83" x14ac:dyDescent="0.2">
      <c r="A127" s="260" t="s">
        <v>3669</v>
      </c>
      <c r="B127" s="192" t="s">
        <v>3670</v>
      </c>
      <c r="C127" s="192"/>
      <c r="D127" s="192"/>
      <c r="E127" s="261" t="s">
        <v>139</v>
      </c>
      <c r="M127" s="195">
        <v>0</v>
      </c>
      <c r="N127" s="195">
        <v>0</v>
      </c>
      <c r="O127" s="195">
        <v>0</v>
      </c>
      <c r="P127" s="238">
        <v>0</v>
      </c>
      <c r="W127" s="195">
        <v>0</v>
      </c>
      <c r="X127" s="195">
        <v>0</v>
      </c>
      <c r="Y127" s="195">
        <v>0</v>
      </c>
      <c r="Z127" s="195">
        <v>0</v>
      </c>
      <c r="AA127" s="238">
        <v>1</v>
      </c>
      <c r="AB127" s="266"/>
      <c r="AC127" s="266"/>
      <c r="AD127" s="266"/>
      <c r="AE127" s="266"/>
      <c r="AF127" s="266"/>
      <c r="AG127" s="266"/>
      <c r="AH127" s="266"/>
      <c r="AI127" s="266"/>
      <c r="AJ127" s="266"/>
      <c r="AK127" s="266"/>
      <c r="AL127" s="267"/>
      <c r="AW127" s="238"/>
      <c r="BH127" s="241"/>
      <c r="BS127" s="238"/>
      <c r="CD127" s="238"/>
    </row>
    <row r="128" spans="1:83" x14ac:dyDescent="0.2">
      <c r="A128" s="260" t="s">
        <v>3671</v>
      </c>
      <c r="B128" s="192" t="s">
        <v>3672</v>
      </c>
      <c r="C128" s="192"/>
      <c r="D128" s="192"/>
      <c r="E128" s="261" t="s">
        <v>139</v>
      </c>
      <c r="J128" s="195">
        <v>0</v>
      </c>
      <c r="K128" s="195">
        <v>0</v>
      </c>
      <c r="L128" s="195">
        <v>0</v>
      </c>
      <c r="M128" s="195">
        <v>0</v>
      </c>
      <c r="N128" s="195">
        <v>0</v>
      </c>
      <c r="O128" s="195">
        <v>0</v>
      </c>
      <c r="P128" s="238">
        <v>0</v>
      </c>
      <c r="U128" s="195">
        <v>0</v>
      </c>
      <c r="V128" s="195">
        <v>0</v>
      </c>
      <c r="W128" s="195">
        <v>0</v>
      </c>
      <c r="X128" s="195">
        <v>0</v>
      </c>
      <c r="Y128" s="195">
        <v>0</v>
      </c>
      <c r="Z128" s="195">
        <v>0</v>
      </c>
      <c r="AA128" s="238">
        <v>1</v>
      </c>
      <c r="AB128" s="266"/>
      <c r="AC128" s="266"/>
      <c r="AD128" s="266"/>
      <c r="AE128" s="266"/>
      <c r="AF128" s="266">
        <v>0</v>
      </c>
      <c r="AG128" s="266">
        <v>0</v>
      </c>
      <c r="AH128" s="266">
        <v>0</v>
      </c>
      <c r="AI128" s="266">
        <v>0</v>
      </c>
      <c r="AJ128" s="266">
        <v>0</v>
      </c>
      <c r="AK128" s="266">
        <v>0</v>
      </c>
      <c r="AL128" s="267">
        <v>0</v>
      </c>
      <c r="AQ128" s="195">
        <v>2.6279400000000001E-2</v>
      </c>
      <c r="AR128" s="195">
        <v>2.6043400000000001E-2</v>
      </c>
      <c r="AS128" s="195">
        <v>2.53917E-2</v>
      </c>
      <c r="AT128" s="195">
        <v>2.5111700000000001E-2</v>
      </c>
      <c r="AU128" s="195">
        <v>2.5220200000000002E-2</v>
      </c>
      <c r="AV128" s="195">
        <v>2.41029E-2</v>
      </c>
      <c r="AW128" s="238">
        <v>2.5257100000000001E-2</v>
      </c>
      <c r="BB128" s="195">
        <v>0</v>
      </c>
      <c r="BC128" s="195">
        <v>0</v>
      </c>
      <c r="BD128" s="195">
        <v>1</v>
      </c>
      <c r="BE128" s="195">
        <v>0</v>
      </c>
      <c r="BF128" s="195">
        <v>0</v>
      </c>
      <c r="BG128" s="195">
        <v>1</v>
      </c>
      <c r="BH128" s="241">
        <v>2</v>
      </c>
      <c r="BS128" s="238"/>
      <c r="CD128" s="238"/>
    </row>
    <row r="129" spans="1:82" x14ac:dyDescent="0.2">
      <c r="A129" s="260" t="s">
        <v>3673</v>
      </c>
      <c r="B129" s="192" t="s">
        <v>3674</v>
      </c>
      <c r="C129" s="192"/>
      <c r="D129" s="192"/>
      <c r="E129" s="261" t="s">
        <v>156</v>
      </c>
      <c r="K129" s="195">
        <v>0</v>
      </c>
      <c r="L129" s="195">
        <v>0</v>
      </c>
      <c r="M129" s="195">
        <v>0</v>
      </c>
      <c r="N129" s="195">
        <v>0</v>
      </c>
      <c r="O129" s="195">
        <v>0</v>
      </c>
      <c r="P129" s="238">
        <v>0</v>
      </c>
      <c r="V129" s="195">
        <v>0</v>
      </c>
      <c r="W129" s="195">
        <v>0</v>
      </c>
      <c r="X129" s="195">
        <v>0</v>
      </c>
      <c r="Y129" s="195">
        <v>0</v>
      </c>
      <c r="Z129" s="195">
        <v>0</v>
      </c>
      <c r="AA129" s="238">
        <v>0</v>
      </c>
      <c r="AB129" s="266"/>
      <c r="AC129" s="266"/>
      <c r="AD129" s="266"/>
      <c r="AE129" s="266"/>
      <c r="AF129" s="266"/>
      <c r="AG129" s="266">
        <v>0</v>
      </c>
      <c r="AH129" s="266">
        <v>0</v>
      </c>
      <c r="AI129" s="266">
        <v>0</v>
      </c>
      <c r="AJ129" s="266">
        <v>0</v>
      </c>
      <c r="AK129" s="266">
        <v>0</v>
      </c>
      <c r="AL129" s="267">
        <v>0</v>
      </c>
      <c r="AR129" s="195">
        <v>1.8799300000000001E-2</v>
      </c>
      <c r="AS129" s="195">
        <v>1.8026299999999999E-2</v>
      </c>
      <c r="AT129" s="195">
        <v>2.89068E-2</v>
      </c>
      <c r="AU129" s="195">
        <v>2.7479799999999999E-2</v>
      </c>
      <c r="AV129" s="195">
        <v>2.8615999999999999E-2</v>
      </c>
      <c r="AW129" s="238">
        <v>2.6034600000000001E-2</v>
      </c>
      <c r="BC129" s="195">
        <v>1</v>
      </c>
      <c r="BD129" s="195">
        <v>0</v>
      </c>
      <c r="BE129" s="195">
        <v>0</v>
      </c>
      <c r="BF129" s="195">
        <v>0</v>
      </c>
      <c r="BG129" s="195">
        <v>0</v>
      </c>
      <c r="BH129" s="241">
        <v>1</v>
      </c>
      <c r="BS129" s="238"/>
      <c r="CD129" s="238"/>
    </row>
    <row r="130" spans="1:82" x14ac:dyDescent="0.2">
      <c r="A130" s="260" t="s">
        <v>3675</v>
      </c>
      <c r="B130" s="192" t="s">
        <v>3676</v>
      </c>
      <c r="C130" s="192"/>
      <c r="D130" s="192"/>
      <c r="E130" s="261" t="s">
        <v>156</v>
      </c>
      <c r="O130" s="195">
        <v>0</v>
      </c>
      <c r="P130" s="238">
        <v>0</v>
      </c>
      <c r="Z130" s="195">
        <v>0</v>
      </c>
      <c r="AA130" s="238">
        <v>0</v>
      </c>
      <c r="AB130" s="266"/>
      <c r="AC130" s="266"/>
      <c r="AD130" s="266"/>
      <c r="AE130" s="266"/>
      <c r="AF130" s="266"/>
      <c r="AG130" s="266"/>
      <c r="AH130" s="266"/>
      <c r="AI130" s="266"/>
      <c r="AJ130" s="266"/>
      <c r="AK130" s="266">
        <v>0</v>
      </c>
      <c r="AL130" s="267">
        <v>0</v>
      </c>
      <c r="AV130" s="195">
        <v>1.8717299999999999E-2</v>
      </c>
      <c r="AW130" s="238">
        <v>1.6813999999999999E-2</v>
      </c>
      <c r="BG130" s="195">
        <v>0</v>
      </c>
      <c r="BH130" s="241">
        <v>1</v>
      </c>
      <c r="BS130" s="238"/>
      <c r="CD130" s="238"/>
    </row>
    <row r="131" spans="1:82" x14ac:dyDescent="0.2">
      <c r="A131" s="260" t="s">
        <v>3677</v>
      </c>
      <c r="B131" s="192" t="s">
        <v>3678</v>
      </c>
      <c r="C131" s="192"/>
      <c r="D131" s="192"/>
      <c r="E131" s="261" t="s">
        <v>156</v>
      </c>
      <c r="H131" s="195">
        <v>0</v>
      </c>
      <c r="I131" s="195">
        <v>0</v>
      </c>
      <c r="J131" s="195">
        <v>0</v>
      </c>
      <c r="K131" s="195">
        <v>0</v>
      </c>
      <c r="L131" s="195">
        <v>0</v>
      </c>
      <c r="M131" s="195">
        <v>0</v>
      </c>
      <c r="N131" s="195">
        <v>0</v>
      </c>
      <c r="O131" s="195">
        <v>0</v>
      </c>
      <c r="P131" s="238">
        <v>0</v>
      </c>
      <c r="S131" s="195">
        <v>0</v>
      </c>
      <c r="T131" s="195">
        <v>0</v>
      </c>
      <c r="U131" s="195">
        <v>0</v>
      </c>
      <c r="V131" s="195">
        <v>0</v>
      </c>
      <c r="W131" s="195">
        <v>0</v>
      </c>
      <c r="X131" s="195">
        <v>0</v>
      </c>
      <c r="Y131" s="195">
        <v>0</v>
      </c>
      <c r="Z131" s="195">
        <v>0</v>
      </c>
      <c r="AA131" s="238">
        <v>0</v>
      </c>
      <c r="AB131" s="266"/>
      <c r="AC131" s="266"/>
      <c r="AD131" s="266">
        <v>0</v>
      </c>
      <c r="AE131" s="266">
        <v>0</v>
      </c>
      <c r="AF131" s="266">
        <v>0</v>
      </c>
      <c r="AG131" s="266">
        <v>0</v>
      </c>
      <c r="AH131" s="266">
        <v>0</v>
      </c>
      <c r="AI131" s="266">
        <v>0</v>
      </c>
      <c r="AJ131" s="266">
        <v>0</v>
      </c>
      <c r="AK131" s="266">
        <v>0</v>
      </c>
      <c r="AL131" s="267">
        <v>0</v>
      </c>
      <c r="AO131" s="195">
        <v>2.0248800000000001E-2</v>
      </c>
      <c r="AP131" s="195">
        <v>2.6225999999999999E-2</v>
      </c>
      <c r="AQ131" s="195">
        <v>2.5837599999999999E-2</v>
      </c>
      <c r="AR131" s="195">
        <v>2.7656400000000001E-2</v>
      </c>
      <c r="AS131" s="195">
        <v>2.04919E-2</v>
      </c>
      <c r="AT131" s="195">
        <v>2.1699900000000001E-2</v>
      </c>
      <c r="AU131" s="195">
        <v>2.3507400000000001E-2</v>
      </c>
      <c r="AV131" s="195">
        <v>2.25974E-2</v>
      </c>
      <c r="AW131" s="238">
        <v>2.19892E-2</v>
      </c>
      <c r="AZ131" s="195">
        <v>0</v>
      </c>
      <c r="BA131" s="195">
        <v>0</v>
      </c>
      <c r="BB131" s="195">
        <v>0</v>
      </c>
      <c r="BC131" s="195">
        <v>0</v>
      </c>
      <c r="BD131" s="195">
        <v>2</v>
      </c>
      <c r="BE131" s="195">
        <v>1</v>
      </c>
      <c r="BF131" s="195">
        <v>2</v>
      </c>
      <c r="BG131" s="195">
        <v>1</v>
      </c>
      <c r="BH131" s="241">
        <v>2</v>
      </c>
      <c r="BS131" s="238"/>
      <c r="CD131" s="238"/>
    </row>
    <row r="132" spans="1:82" x14ac:dyDescent="0.2">
      <c r="A132" s="260" t="s">
        <v>3679</v>
      </c>
      <c r="B132" s="192" t="s">
        <v>3680</v>
      </c>
      <c r="C132" s="192"/>
      <c r="D132" s="192"/>
      <c r="E132" s="261" t="s">
        <v>156</v>
      </c>
      <c r="P132" s="238"/>
      <c r="AA132" s="238"/>
      <c r="AB132" s="266"/>
      <c r="AC132" s="266"/>
      <c r="AD132" s="266"/>
      <c r="AE132" s="266"/>
      <c r="AF132" s="266"/>
      <c r="AG132" s="266"/>
      <c r="AH132" s="266"/>
      <c r="AI132" s="266"/>
      <c r="AJ132" s="266"/>
      <c r="AK132" s="266"/>
      <c r="AL132" s="267"/>
      <c r="AW132" s="238"/>
      <c r="BH132" s="241"/>
      <c r="BS132" s="238"/>
      <c r="CD132" s="238"/>
    </row>
    <row r="133" spans="1:82" x14ac:dyDescent="0.2">
      <c r="A133" s="260" t="s">
        <v>3681</v>
      </c>
      <c r="B133" s="192" t="s">
        <v>3682</v>
      </c>
      <c r="C133" s="192"/>
      <c r="D133" s="192"/>
      <c r="E133" s="261" t="s">
        <v>156</v>
      </c>
      <c r="P133" s="238"/>
      <c r="AA133" s="238"/>
      <c r="AB133" s="266"/>
      <c r="AC133" s="266"/>
      <c r="AD133" s="266"/>
      <c r="AE133" s="266"/>
      <c r="AF133" s="266"/>
      <c r="AG133" s="266"/>
      <c r="AH133" s="266"/>
      <c r="AI133" s="266"/>
      <c r="AJ133" s="266"/>
      <c r="AK133" s="266"/>
      <c r="AL133" s="267"/>
      <c r="AW133" s="238"/>
      <c r="BH133" s="241"/>
      <c r="BS133" s="238"/>
      <c r="CD133" s="238"/>
    </row>
    <row r="134" spans="1:82" x14ac:dyDescent="0.2">
      <c r="A134" s="260" t="s">
        <v>3683</v>
      </c>
      <c r="B134" s="192" t="s">
        <v>3684</v>
      </c>
      <c r="C134" s="192"/>
      <c r="D134" s="192"/>
      <c r="E134" s="261" t="s">
        <v>156</v>
      </c>
      <c r="K134" s="195">
        <v>0</v>
      </c>
      <c r="L134" s="195">
        <v>0</v>
      </c>
      <c r="M134" s="195">
        <v>0</v>
      </c>
      <c r="N134" s="195">
        <v>0</v>
      </c>
      <c r="O134" s="195">
        <v>0</v>
      </c>
      <c r="P134" s="238">
        <v>0</v>
      </c>
      <c r="V134" s="195">
        <v>0</v>
      </c>
      <c r="W134" s="195">
        <v>0</v>
      </c>
      <c r="X134" s="195">
        <v>0</v>
      </c>
      <c r="Y134" s="195">
        <v>0</v>
      </c>
      <c r="Z134" s="195">
        <v>0</v>
      </c>
      <c r="AA134" s="238">
        <v>0</v>
      </c>
      <c r="AB134" s="266"/>
      <c r="AC134" s="266"/>
      <c r="AD134" s="266"/>
      <c r="AE134" s="266"/>
      <c r="AF134" s="266"/>
      <c r="AG134" s="266">
        <v>0</v>
      </c>
      <c r="AH134" s="266">
        <v>0</v>
      </c>
      <c r="AI134" s="266">
        <v>0</v>
      </c>
      <c r="AJ134" s="266">
        <v>0</v>
      </c>
      <c r="AK134" s="266">
        <v>0</v>
      </c>
      <c r="AL134" s="267">
        <v>0</v>
      </c>
      <c r="AR134" s="195">
        <v>1.7266699999999999E-2</v>
      </c>
      <c r="AS134" s="195">
        <v>1.7503600000000001E-2</v>
      </c>
      <c r="AT134" s="195">
        <v>1.78706E-2</v>
      </c>
      <c r="AU134" s="195">
        <v>1.7600399999999999E-2</v>
      </c>
      <c r="AV134" s="195">
        <v>1.7918300000000002E-2</v>
      </c>
      <c r="AW134" s="238">
        <v>2.0538299999999999E-2</v>
      </c>
      <c r="BC134" s="195">
        <v>0</v>
      </c>
      <c r="BD134" s="195">
        <v>0</v>
      </c>
      <c r="BE134" s="195">
        <v>0</v>
      </c>
      <c r="BF134" s="195">
        <v>0</v>
      </c>
      <c r="BG134" s="195">
        <v>0</v>
      </c>
      <c r="BH134" s="241">
        <v>0</v>
      </c>
      <c r="BS134" s="238"/>
      <c r="CD134" s="238"/>
    </row>
    <row r="135" spans="1:82" x14ac:dyDescent="0.2">
      <c r="A135" s="260" t="s">
        <v>3685</v>
      </c>
      <c r="B135" s="192" t="s">
        <v>3686</v>
      </c>
      <c r="C135" s="192"/>
      <c r="D135" s="192"/>
      <c r="E135" s="261" t="s">
        <v>156</v>
      </c>
      <c r="P135" s="238"/>
      <c r="AA135" s="238"/>
      <c r="AB135" s="266"/>
      <c r="AC135" s="266"/>
      <c r="AD135" s="266"/>
      <c r="AE135" s="266"/>
      <c r="AF135" s="266"/>
      <c r="AG135" s="266"/>
      <c r="AH135" s="266"/>
      <c r="AI135" s="266"/>
      <c r="AJ135" s="266"/>
      <c r="AK135" s="266"/>
      <c r="AL135" s="267"/>
      <c r="AW135" s="238"/>
      <c r="BH135" s="241"/>
      <c r="BS135" s="238"/>
      <c r="CD135" s="238"/>
    </row>
    <row r="136" spans="1:82" x14ac:dyDescent="0.2">
      <c r="A136" s="260" t="s">
        <v>3687</v>
      </c>
      <c r="B136" s="192" t="s">
        <v>3688</v>
      </c>
      <c r="C136" s="192"/>
      <c r="D136" s="192"/>
      <c r="E136" s="261" t="s">
        <v>156</v>
      </c>
      <c r="O136" s="195">
        <v>0</v>
      </c>
      <c r="P136" s="238">
        <v>0</v>
      </c>
      <c r="Z136" s="195">
        <v>0</v>
      </c>
      <c r="AA136" s="238">
        <v>0</v>
      </c>
      <c r="AB136" s="266"/>
      <c r="AC136" s="266"/>
      <c r="AD136" s="266"/>
      <c r="AE136" s="266"/>
      <c r="AF136" s="266"/>
      <c r="AG136" s="266"/>
      <c r="AH136" s="266"/>
      <c r="AI136" s="266"/>
      <c r="AJ136" s="266"/>
      <c r="AK136" s="266">
        <v>0</v>
      </c>
      <c r="AL136" s="267">
        <v>0</v>
      </c>
      <c r="AV136" s="195">
        <v>2.0311099999999999E-2</v>
      </c>
      <c r="AW136" s="238">
        <v>2.0226299999999999E-2</v>
      </c>
      <c r="BG136" s="195">
        <v>0</v>
      </c>
      <c r="BH136" s="241">
        <v>0</v>
      </c>
      <c r="BS136" s="238"/>
      <c r="CD136" s="238"/>
    </row>
    <row r="137" spans="1:82" x14ac:dyDescent="0.2">
      <c r="A137" s="260" t="s">
        <v>3690</v>
      </c>
      <c r="B137" s="192" t="s">
        <v>3691</v>
      </c>
      <c r="C137" s="192"/>
      <c r="D137" s="192"/>
      <c r="E137" s="261" t="s">
        <v>156</v>
      </c>
      <c r="P137" s="238"/>
      <c r="AA137" s="238"/>
      <c r="AB137" s="266"/>
      <c r="AC137" s="266"/>
      <c r="AD137" s="266"/>
      <c r="AE137" s="266"/>
      <c r="AF137" s="266"/>
      <c r="AG137" s="266"/>
      <c r="AH137" s="266"/>
      <c r="AI137" s="266"/>
      <c r="AJ137" s="266"/>
      <c r="AK137" s="266"/>
      <c r="AL137" s="267"/>
      <c r="AW137" s="238"/>
      <c r="BH137" s="241"/>
      <c r="BS137" s="238"/>
      <c r="CD137" s="238"/>
    </row>
    <row r="138" spans="1:82" x14ac:dyDescent="0.2">
      <c r="A138" s="260" t="s">
        <v>3692</v>
      </c>
      <c r="B138" s="192" t="s">
        <v>3693</v>
      </c>
      <c r="C138" s="192"/>
      <c r="D138" s="192"/>
      <c r="E138" s="261" t="s">
        <v>156</v>
      </c>
      <c r="L138" s="195">
        <v>0</v>
      </c>
      <c r="M138" s="195">
        <v>0</v>
      </c>
      <c r="N138" s="195">
        <v>0</v>
      </c>
      <c r="O138" s="195">
        <v>0</v>
      </c>
      <c r="P138" s="238">
        <v>0</v>
      </c>
      <c r="W138" s="195">
        <v>0</v>
      </c>
      <c r="X138" s="195">
        <v>0</v>
      </c>
      <c r="Y138" s="195">
        <v>0</v>
      </c>
      <c r="Z138" s="195">
        <v>0</v>
      </c>
      <c r="AA138" s="238">
        <v>1</v>
      </c>
      <c r="AB138" s="266"/>
      <c r="AC138" s="266"/>
      <c r="AD138" s="266"/>
      <c r="AE138" s="266"/>
      <c r="AF138" s="266"/>
      <c r="AG138" s="266"/>
      <c r="AH138" s="266">
        <v>0</v>
      </c>
      <c r="AI138" s="266">
        <v>0</v>
      </c>
      <c r="AJ138" s="266">
        <v>0</v>
      </c>
      <c r="AK138" s="266">
        <v>0</v>
      </c>
      <c r="AL138" s="267">
        <v>0</v>
      </c>
      <c r="AS138" s="195">
        <v>2.13788E-2</v>
      </c>
      <c r="AT138" s="195">
        <v>2.24157E-2</v>
      </c>
      <c r="AU138" s="195">
        <v>2.3448900000000002E-2</v>
      </c>
      <c r="AV138" s="195">
        <v>1.9766700000000002E-2</v>
      </c>
      <c r="AW138" s="238">
        <v>1.9980000000000001E-2</v>
      </c>
      <c r="BD138" s="195">
        <v>0</v>
      </c>
      <c r="BE138" s="195">
        <v>0</v>
      </c>
      <c r="BF138" s="195">
        <v>0</v>
      </c>
      <c r="BG138" s="195">
        <v>1</v>
      </c>
      <c r="BH138" s="241">
        <v>1</v>
      </c>
      <c r="BS138" s="238"/>
      <c r="CD138" s="238"/>
    </row>
    <row r="139" spans="1:82" x14ac:dyDescent="0.2">
      <c r="A139" s="260" t="s">
        <v>3694</v>
      </c>
      <c r="B139" s="192" t="s">
        <v>3695</v>
      </c>
      <c r="C139" s="192"/>
      <c r="D139" s="192"/>
      <c r="E139" s="261" t="s">
        <v>156</v>
      </c>
      <c r="M139" s="195">
        <v>0</v>
      </c>
      <c r="N139" s="195">
        <v>0</v>
      </c>
      <c r="O139" s="195">
        <v>0</v>
      </c>
      <c r="P139" s="238">
        <v>0</v>
      </c>
      <c r="X139" s="195">
        <v>0</v>
      </c>
      <c r="Y139" s="195">
        <v>0</v>
      </c>
      <c r="Z139" s="195">
        <v>0</v>
      </c>
      <c r="AA139" s="238">
        <v>1</v>
      </c>
      <c r="AB139" s="266"/>
      <c r="AC139" s="266"/>
      <c r="AD139" s="266"/>
      <c r="AE139" s="266"/>
      <c r="AF139" s="266"/>
      <c r="AG139" s="266"/>
      <c r="AH139" s="266"/>
      <c r="AI139" s="266">
        <v>0</v>
      </c>
      <c r="AJ139" s="266">
        <v>0</v>
      </c>
      <c r="AK139" s="266">
        <v>0</v>
      </c>
      <c r="AL139" s="267">
        <v>0</v>
      </c>
      <c r="AT139" s="195">
        <v>1.8712199999999998E-2</v>
      </c>
      <c r="AU139" s="195">
        <v>1.8945199999999999E-2</v>
      </c>
      <c r="AV139" s="195">
        <v>1.8521900000000001E-2</v>
      </c>
      <c r="AW139" s="238">
        <v>1.9454800000000001E-2</v>
      </c>
      <c r="BE139" s="195">
        <v>0</v>
      </c>
      <c r="BF139" s="195">
        <v>0</v>
      </c>
      <c r="BG139" s="195">
        <v>0</v>
      </c>
      <c r="BH139" s="241">
        <v>0</v>
      </c>
      <c r="BS139" s="238"/>
      <c r="CD139" s="238"/>
    </row>
    <row r="140" spans="1:82" x14ac:dyDescent="0.2">
      <c r="A140" s="260" t="s">
        <v>3696</v>
      </c>
      <c r="B140" s="192" t="s">
        <v>3697</v>
      </c>
      <c r="C140" s="192"/>
      <c r="D140" s="192"/>
      <c r="E140" s="261" t="s">
        <v>156</v>
      </c>
      <c r="K140" s="195">
        <v>0</v>
      </c>
      <c r="L140" s="195">
        <v>0</v>
      </c>
      <c r="M140" s="195">
        <v>0</v>
      </c>
      <c r="N140" s="195">
        <v>0</v>
      </c>
      <c r="O140" s="195">
        <v>0</v>
      </c>
      <c r="P140" s="238">
        <v>0</v>
      </c>
      <c r="V140" s="195">
        <v>0</v>
      </c>
      <c r="W140" s="195">
        <v>0</v>
      </c>
      <c r="X140" s="195">
        <v>0</v>
      </c>
      <c r="Y140" s="195">
        <v>0</v>
      </c>
      <c r="Z140" s="195">
        <v>0</v>
      </c>
      <c r="AA140" s="238">
        <v>0</v>
      </c>
      <c r="AB140" s="266"/>
      <c r="AC140" s="266"/>
      <c r="AD140" s="266"/>
      <c r="AE140" s="266"/>
      <c r="AF140" s="266"/>
      <c r="AG140" s="266">
        <v>0</v>
      </c>
      <c r="AH140" s="266">
        <v>0</v>
      </c>
      <c r="AI140" s="266">
        <v>0</v>
      </c>
      <c r="AJ140" s="266">
        <v>0</v>
      </c>
      <c r="AK140" s="266">
        <v>0</v>
      </c>
      <c r="AL140" s="267">
        <v>0</v>
      </c>
      <c r="AR140" s="195">
        <v>1.60386E-2</v>
      </c>
      <c r="AS140" s="195">
        <v>1.6381199999999999E-2</v>
      </c>
      <c r="AT140" s="195">
        <v>1.6808199999999999E-2</v>
      </c>
      <c r="AU140" s="195">
        <v>1.6375899999999999E-2</v>
      </c>
      <c r="AV140" s="195">
        <v>1.5980100000000001E-2</v>
      </c>
      <c r="AW140" s="238">
        <v>2.0790699999999999E-2</v>
      </c>
      <c r="BC140" s="195">
        <v>0</v>
      </c>
      <c r="BD140" s="195">
        <v>0</v>
      </c>
      <c r="BE140" s="195">
        <v>2</v>
      </c>
      <c r="BF140" s="195">
        <v>1</v>
      </c>
      <c r="BG140" s="195">
        <v>0</v>
      </c>
      <c r="BH140" s="241">
        <v>3</v>
      </c>
      <c r="BS140" s="238"/>
      <c r="CD140" s="238"/>
    </row>
    <row r="141" spans="1:82" x14ac:dyDescent="0.2">
      <c r="A141" s="260" t="s">
        <v>3698</v>
      </c>
      <c r="B141" s="192" t="s">
        <v>3699</v>
      </c>
      <c r="C141" s="192"/>
      <c r="D141" s="192"/>
      <c r="E141" s="265" t="s">
        <v>3689</v>
      </c>
      <c r="O141" s="195">
        <v>0</v>
      </c>
      <c r="P141" s="238">
        <v>0</v>
      </c>
      <c r="Z141" s="195">
        <v>0</v>
      </c>
      <c r="AA141" s="238">
        <v>0</v>
      </c>
      <c r="AB141" s="266"/>
      <c r="AC141" s="266"/>
      <c r="AD141" s="266"/>
      <c r="AE141" s="266"/>
      <c r="AF141" s="266"/>
      <c r="AG141" s="266"/>
      <c r="AH141" s="266"/>
      <c r="AI141" s="266"/>
      <c r="AJ141" s="266"/>
      <c r="AK141" s="266">
        <v>0</v>
      </c>
      <c r="AL141" s="267">
        <v>0</v>
      </c>
      <c r="AV141" s="195">
        <v>2.37086E-2</v>
      </c>
      <c r="AW141" s="238">
        <v>2.35677E-2</v>
      </c>
      <c r="BG141" s="195">
        <v>0</v>
      </c>
      <c r="BH141" s="241">
        <v>0</v>
      </c>
      <c r="BS141" s="238"/>
      <c r="CD141" s="238"/>
    </row>
    <row r="142" spans="1:82" x14ac:dyDescent="0.2">
      <c r="A142" s="260" t="s">
        <v>3700</v>
      </c>
      <c r="B142" s="192" t="s">
        <v>3701</v>
      </c>
      <c r="C142" s="192"/>
      <c r="D142" s="192"/>
      <c r="E142" s="265" t="s">
        <v>3689</v>
      </c>
      <c r="P142" s="238">
        <v>0</v>
      </c>
      <c r="AA142" s="238">
        <v>0</v>
      </c>
      <c r="AB142" s="266"/>
      <c r="AC142" s="266"/>
      <c r="AD142" s="266"/>
      <c r="AE142" s="266"/>
      <c r="AF142" s="266"/>
      <c r="AG142" s="266"/>
      <c r="AH142" s="266"/>
      <c r="AI142" s="266"/>
      <c r="AJ142" s="266"/>
      <c r="AK142" s="266"/>
      <c r="AL142" s="267">
        <v>0</v>
      </c>
      <c r="AW142" s="238">
        <v>2.3979E-2</v>
      </c>
      <c r="BH142" s="241">
        <v>0</v>
      </c>
      <c r="BS142" s="238"/>
      <c r="CD142" s="238"/>
    </row>
    <row r="143" spans="1:82" x14ac:dyDescent="0.2">
      <c r="A143" s="260" t="s">
        <v>3702</v>
      </c>
      <c r="B143" s="192" t="s">
        <v>3703</v>
      </c>
      <c r="C143" s="192"/>
      <c r="D143" s="192"/>
      <c r="E143" s="265" t="s">
        <v>3689</v>
      </c>
      <c r="G143" s="195">
        <v>0</v>
      </c>
      <c r="I143" s="195">
        <v>0</v>
      </c>
      <c r="J143" s="195">
        <v>0</v>
      </c>
      <c r="K143" s="195">
        <v>0</v>
      </c>
      <c r="L143" s="195">
        <v>0</v>
      </c>
      <c r="M143" s="195">
        <v>0</v>
      </c>
      <c r="N143" s="195">
        <v>0</v>
      </c>
      <c r="O143" s="195">
        <v>0</v>
      </c>
      <c r="P143" s="238">
        <v>0</v>
      </c>
      <c r="R143" s="195">
        <v>0</v>
      </c>
      <c r="T143" s="195">
        <v>0</v>
      </c>
      <c r="U143" s="195">
        <v>0</v>
      </c>
      <c r="V143" s="195">
        <v>0</v>
      </c>
      <c r="W143" s="195">
        <v>0</v>
      </c>
      <c r="X143" s="195">
        <v>0</v>
      </c>
      <c r="Y143" s="195">
        <v>0</v>
      </c>
      <c r="Z143" s="195">
        <v>0</v>
      </c>
      <c r="AA143" s="238">
        <v>1</v>
      </c>
      <c r="AB143" s="266"/>
      <c r="AC143" s="266">
        <v>0</v>
      </c>
      <c r="AD143" s="266"/>
      <c r="AE143" s="266">
        <v>0</v>
      </c>
      <c r="AF143" s="266">
        <v>0</v>
      </c>
      <c r="AG143" s="266">
        <v>0</v>
      </c>
      <c r="AH143" s="266">
        <v>0</v>
      </c>
      <c r="AI143" s="266">
        <v>0</v>
      </c>
      <c r="AJ143" s="266">
        <v>0</v>
      </c>
      <c r="AK143" s="266">
        <v>0</v>
      </c>
      <c r="AL143" s="267">
        <v>0</v>
      </c>
      <c r="AN143" s="195">
        <v>2.0559600000000001E-2</v>
      </c>
      <c r="AP143" s="195">
        <v>1.9307399999999999E-2</v>
      </c>
      <c r="AQ143" s="195">
        <v>1.9169700000000001E-2</v>
      </c>
      <c r="AR143" s="195">
        <v>1.8697700000000001E-2</v>
      </c>
      <c r="AS143" s="195">
        <v>1.92032E-2</v>
      </c>
      <c r="AT143" s="195">
        <v>1.9058599999999998E-2</v>
      </c>
      <c r="AU143" s="195">
        <v>1.7961499999999998E-2</v>
      </c>
      <c r="AV143" s="195">
        <v>1.8340200000000001E-2</v>
      </c>
      <c r="AW143" s="238">
        <v>1.86511E-2</v>
      </c>
      <c r="AY143" s="195">
        <v>1</v>
      </c>
      <c r="BA143" s="195">
        <v>1</v>
      </c>
      <c r="BB143" s="195">
        <v>1</v>
      </c>
      <c r="BC143" s="195">
        <v>1</v>
      </c>
      <c r="BD143" s="195">
        <v>1</v>
      </c>
      <c r="BE143" s="195">
        <v>1</v>
      </c>
      <c r="BF143" s="195">
        <v>1</v>
      </c>
      <c r="BG143" s="195">
        <v>1</v>
      </c>
      <c r="BH143" s="241">
        <v>1</v>
      </c>
      <c r="BS143" s="238"/>
      <c r="CD143" s="238"/>
    </row>
    <row r="144" spans="1:82" x14ac:dyDescent="0.2">
      <c r="A144" s="268" t="s">
        <v>1485</v>
      </c>
      <c r="B144" s="187" t="s">
        <v>1486</v>
      </c>
      <c r="C144" s="187"/>
      <c r="D144" s="187"/>
      <c r="E144" s="261" t="s">
        <v>156</v>
      </c>
      <c r="P144" s="238">
        <v>0</v>
      </c>
      <c r="AA144" s="238">
        <v>1</v>
      </c>
      <c r="AB144" s="266"/>
      <c r="AC144" s="266"/>
      <c r="AD144" s="266"/>
      <c r="AE144" s="266"/>
      <c r="AF144" s="266"/>
      <c r="AG144" s="266"/>
      <c r="AH144" s="266"/>
      <c r="AI144" s="266"/>
      <c r="AJ144" s="266"/>
      <c r="AK144" s="266"/>
      <c r="AL144" s="267">
        <v>0</v>
      </c>
      <c r="AW144" s="238">
        <v>2.0067499999999999E-2</v>
      </c>
      <c r="BH144" s="241">
        <v>0</v>
      </c>
      <c r="BS144" s="238"/>
      <c r="CD144" s="238"/>
    </row>
    <row r="145" spans="1:82" x14ac:dyDescent="0.2">
      <c r="A145" s="268" t="s">
        <v>1525</v>
      </c>
      <c r="B145" s="187" t="s">
        <v>1526</v>
      </c>
      <c r="C145" s="187"/>
      <c r="D145" s="187"/>
      <c r="E145" s="261" t="s">
        <v>156</v>
      </c>
      <c r="P145" s="238"/>
      <c r="AA145" s="238"/>
      <c r="AB145" s="266"/>
      <c r="AC145" s="266"/>
      <c r="AD145" s="266"/>
      <c r="AE145" s="266"/>
      <c r="AF145" s="266"/>
      <c r="AG145" s="266"/>
      <c r="AH145" s="266"/>
      <c r="AI145" s="266"/>
      <c r="AJ145" s="266"/>
      <c r="AK145" s="266"/>
      <c r="AL145" s="267"/>
      <c r="AW145" s="238"/>
      <c r="BH145" s="241"/>
      <c r="BS145" s="238"/>
      <c r="CD145" s="238"/>
    </row>
    <row r="146" spans="1:82" x14ac:dyDescent="0.2">
      <c r="A146" s="260" t="s">
        <v>1739</v>
      </c>
      <c r="B146" s="192" t="s">
        <v>4058</v>
      </c>
      <c r="C146" s="192"/>
      <c r="D146" s="192"/>
      <c r="E146" s="261" t="s">
        <v>173</v>
      </c>
      <c r="F146" s="195">
        <v>0</v>
      </c>
      <c r="H146" s="195">
        <v>0</v>
      </c>
      <c r="I146" s="195">
        <v>0</v>
      </c>
      <c r="J146" s="195">
        <v>0</v>
      </c>
      <c r="K146" s="195">
        <v>0</v>
      </c>
      <c r="L146" s="195">
        <v>0</v>
      </c>
      <c r="M146" s="195">
        <v>0</v>
      </c>
      <c r="N146" s="195">
        <v>0</v>
      </c>
      <c r="O146" s="195">
        <v>0</v>
      </c>
      <c r="P146" s="238">
        <v>0</v>
      </c>
      <c r="Q146" s="195">
        <v>0</v>
      </c>
      <c r="S146" s="195">
        <v>0</v>
      </c>
      <c r="T146" s="195">
        <v>0</v>
      </c>
      <c r="U146" s="195">
        <v>0</v>
      </c>
      <c r="V146" s="195">
        <v>0</v>
      </c>
      <c r="W146" s="195">
        <v>0</v>
      </c>
      <c r="X146" s="195">
        <v>0</v>
      </c>
      <c r="Y146" s="195">
        <v>0</v>
      </c>
      <c r="Z146" s="195">
        <v>0</v>
      </c>
      <c r="AA146" s="238">
        <v>1</v>
      </c>
      <c r="AB146" s="266">
        <v>0</v>
      </c>
      <c r="AC146" s="266"/>
      <c r="AD146" s="266">
        <v>0</v>
      </c>
      <c r="AE146" s="266">
        <v>0</v>
      </c>
      <c r="AF146" s="266">
        <v>0</v>
      </c>
      <c r="AG146" s="266">
        <v>0</v>
      </c>
      <c r="AH146" s="266">
        <v>0</v>
      </c>
      <c r="AI146" s="266">
        <v>0</v>
      </c>
      <c r="AJ146" s="266">
        <v>0</v>
      </c>
      <c r="AK146" s="266">
        <v>0</v>
      </c>
      <c r="AL146" s="267">
        <v>0</v>
      </c>
      <c r="AM146" s="195">
        <v>3.4384400000000002E-2</v>
      </c>
      <c r="AO146" s="195">
        <v>3.50047E-2</v>
      </c>
      <c r="AP146" s="195">
        <v>3.3814200000000003E-2</v>
      </c>
      <c r="AQ146" s="195">
        <v>3.2349200000000002E-2</v>
      </c>
      <c r="AR146" s="195">
        <v>3.07733E-2</v>
      </c>
      <c r="AS146" s="195">
        <v>2.6278599999999999E-2</v>
      </c>
      <c r="AT146" s="195">
        <v>2.6190700000000001E-2</v>
      </c>
      <c r="AU146" s="195">
        <v>2.5539800000000001E-2</v>
      </c>
      <c r="AV146" s="195">
        <v>2.6442E-2</v>
      </c>
      <c r="AW146" s="238">
        <v>2.91685E-2</v>
      </c>
      <c r="AX146" s="195">
        <v>0</v>
      </c>
      <c r="AZ146" s="195">
        <v>0</v>
      </c>
      <c r="BA146" s="195">
        <v>0</v>
      </c>
      <c r="BB146" s="195">
        <v>2</v>
      </c>
      <c r="BC146" s="195">
        <v>2</v>
      </c>
      <c r="BD146" s="195">
        <v>0</v>
      </c>
      <c r="BE146" s="195">
        <v>0</v>
      </c>
      <c r="BF146" s="195">
        <v>0</v>
      </c>
      <c r="BG146" s="195">
        <v>0</v>
      </c>
      <c r="BH146" s="241">
        <v>1</v>
      </c>
      <c r="BS146" s="238"/>
      <c r="CD146" s="238"/>
    </row>
    <row r="147" spans="1:82" x14ac:dyDescent="0.2">
      <c r="A147" s="260" t="s">
        <v>3705</v>
      </c>
      <c r="B147" s="192" t="s">
        <v>3706</v>
      </c>
      <c r="C147" s="192"/>
      <c r="D147" s="192"/>
      <c r="E147" s="261" t="s">
        <v>173</v>
      </c>
      <c r="F147" s="195">
        <v>0</v>
      </c>
      <c r="G147" s="195">
        <v>0</v>
      </c>
      <c r="H147" s="195">
        <v>0</v>
      </c>
      <c r="I147" s="195">
        <v>0</v>
      </c>
      <c r="J147" s="195">
        <v>0</v>
      </c>
      <c r="K147" s="195">
        <v>0</v>
      </c>
      <c r="L147" s="195">
        <v>0</v>
      </c>
      <c r="M147" s="195">
        <v>0</v>
      </c>
      <c r="N147" s="195">
        <v>0</v>
      </c>
      <c r="O147" s="195">
        <v>0</v>
      </c>
      <c r="P147" s="238">
        <v>0</v>
      </c>
      <c r="Q147" s="195">
        <v>0</v>
      </c>
      <c r="R147" s="195">
        <v>0</v>
      </c>
      <c r="S147" s="195">
        <v>0</v>
      </c>
      <c r="T147" s="195">
        <v>0</v>
      </c>
      <c r="U147" s="195">
        <v>0</v>
      </c>
      <c r="V147" s="195">
        <v>0</v>
      </c>
      <c r="W147" s="195">
        <v>0</v>
      </c>
      <c r="X147" s="195">
        <v>0</v>
      </c>
      <c r="Y147" s="195">
        <v>0</v>
      </c>
      <c r="Z147" s="195">
        <v>0</v>
      </c>
      <c r="AA147" s="238">
        <v>0</v>
      </c>
      <c r="AB147" s="266">
        <v>0</v>
      </c>
      <c r="AC147" s="266">
        <v>0</v>
      </c>
      <c r="AD147" s="266">
        <v>0</v>
      </c>
      <c r="AE147" s="266">
        <v>0</v>
      </c>
      <c r="AF147" s="266">
        <v>0</v>
      </c>
      <c r="AG147" s="266">
        <v>0</v>
      </c>
      <c r="AH147" s="266">
        <v>0</v>
      </c>
      <c r="AI147" s="266">
        <v>0</v>
      </c>
      <c r="AJ147" s="266">
        <v>0</v>
      </c>
      <c r="AK147" s="266">
        <v>0</v>
      </c>
      <c r="AL147" s="267">
        <v>0</v>
      </c>
      <c r="AM147" s="195">
        <v>1.8485100000000001E-2</v>
      </c>
      <c r="AN147" s="195">
        <v>1.9006700000000001E-2</v>
      </c>
      <c r="AO147" s="195">
        <v>2.0626499999999999E-2</v>
      </c>
      <c r="AP147" s="195">
        <v>2.2544600000000001E-2</v>
      </c>
      <c r="AQ147" s="195">
        <v>2.3073799999999998E-2</v>
      </c>
      <c r="AR147" s="195">
        <v>2.1722700000000001E-2</v>
      </c>
      <c r="AS147" s="195">
        <v>2.2216099999999999E-2</v>
      </c>
      <c r="AT147" s="195">
        <v>2.6095500000000001E-2</v>
      </c>
      <c r="AU147" s="195">
        <v>2.4906899999999999E-2</v>
      </c>
      <c r="AV147" s="195">
        <v>2.7898200000000001E-2</v>
      </c>
      <c r="AW147" s="238">
        <v>2.96283E-2</v>
      </c>
      <c r="AX147" s="195">
        <v>2</v>
      </c>
      <c r="AY147" s="195">
        <v>2</v>
      </c>
      <c r="AZ147" s="195">
        <v>1</v>
      </c>
      <c r="BA147" s="195">
        <v>1</v>
      </c>
      <c r="BB147" s="195">
        <v>3</v>
      </c>
      <c r="BC147" s="195">
        <v>3</v>
      </c>
      <c r="BD147" s="195">
        <v>1</v>
      </c>
      <c r="BE147" s="195">
        <v>0</v>
      </c>
      <c r="BF147" s="195">
        <v>1</v>
      </c>
      <c r="BG147" s="195">
        <v>0</v>
      </c>
      <c r="BH147" s="241">
        <v>0</v>
      </c>
      <c r="BS147" s="238">
        <v>4.8115499999999999E-2</v>
      </c>
      <c r="CD147" s="238">
        <v>0</v>
      </c>
    </row>
    <row r="148" spans="1:82" x14ac:dyDescent="0.2">
      <c r="A148" s="260" t="s">
        <v>1589</v>
      </c>
      <c r="B148" s="192" t="s">
        <v>1590</v>
      </c>
      <c r="C148" s="192"/>
      <c r="D148" s="192"/>
      <c r="E148" s="261" t="s">
        <v>173</v>
      </c>
      <c r="F148" s="195">
        <v>0</v>
      </c>
      <c r="G148" s="195">
        <v>0</v>
      </c>
      <c r="H148" s="195">
        <v>0</v>
      </c>
      <c r="I148" s="195">
        <v>0</v>
      </c>
      <c r="J148" s="195">
        <v>0</v>
      </c>
      <c r="K148" s="195">
        <v>0</v>
      </c>
      <c r="L148" s="195">
        <v>0</v>
      </c>
      <c r="M148" s="195">
        <v>0</v>
      </c>
      <c r="N148" s="195">
        <v>0</v>
      </c>
      <c r="O148" s="195">
        <v>0</v>
      </c>
      <c r="P148" s="238">
        <v>0</v>
      </c>
      <c r="Q148" s="195">
        <v>0</v>
      </c>
      <c r="R148" s="195">
        <v>0</v>
      </c>
      <c r="S148" s="195">
        <v>0</v>
      </c>
      <c r="T148" s="195">
        <v>0</v>
      </c>
      <c r="U148" s="195">
        <v>0</v>
      </c>
      <c r="V148" s="195">
        <v>0</v>
      </c>
      <c r="W148" s="195">
        <v>0</v>
      </c>
      <c r="X148" s="195">
        <v>0</v>
      </c>
      <c r="Y148" s="195">
        <v>0</v>
      </c>
      <c r="Z148" s="195">
        <v>0</v>
      </c>
      <c r="AA148" s="238">
        <v>0</v>
      </c>
      <c r="AB148" s="266">
        <v>0</v>
      </c>
      <c r="AC148" s="266">
        <v>0</v>
      </c>
      <c r="AD148" s="266">
        <v>0</v>
      </c>
      <c r="AE148" s="266">
        <v>0</v>
      </c>
      <c r="AF148" s="266">
        <v>0</v>
      </c>
      <c r="AG148" s="266">
        <v>0</v>
      </c>
      <c r="AH148" s="266">
        <v>0</v>
      </c>
      <c r="AI148" s="266">
        <v>0</v>
      </c>
      <c r="AJ148" s="266">
        <v>0</v>
      </c>
      <c r="AK148" s="266">
        <v>0</v>
      </c>
      <c r="AL148" s="267">
        <v>0</v>
      </c>
      <c r="AM148" s="195">
        <v>2.6203600000000001E-2</v>
      </c>
      <c r="AN148" s="195">
        <v>2.7489199999999998E-2</v>
      </c>
      <c r="AO148" s="195">
        <v>2.56674E-2</v>
      </c>
      <c r="AP148" s="195">
        <v>2.57831E-2</v>
      </c>
      <c r="AQ148" s="195">
        <v>2.5090700000000001E-2</v>
      </c>
      <c r="AR148" s="195">
        <v>2.5761200000000001E-2</v>
      </c>
      <c r="AS148" s="195">
        <v>2.5127199999999999E-2</v>
      </c>
      <c r="AT148" s="195">
        <v>2.5393099999999998E-2</v>
      </c>
      <c r="AU148" s="195">
        <v>2.4394800000000001E-2</v>
      </c>
      <c r="AV148" s="195">
        <v>2.4770299999999999E-2</v>
      </c>
      <c r="AW148" s="238">
        <v>2.9985899999999999E-2</v>
      </c>
      <c r="AX148" s="195">
        <v>0</v>
      </c>
      <c r="AY148" s="195">
        <v>0</v>
      </c>
      <c r="AZ148" s="195">
        <v>0</v>
      </c>
      <c r="BA148" s="195">
        <v>0</v>
      </c>
      <c r="BB148" s="195">
        <v>0</v>
      </c>
      <c r="BC148" s="195">
        <v>0</v>
      </c>
      <c r="BD148" s="195">
        <v>0</v>
      </c>
      <c r="BE148" s="195">
        <v>0</v>
      </c>
      <c r="BF148" s="195">
        <v>0</v>
      </c>
      <c r="BG148" s="195">
        <v>0</v>
      </c>
      <c r="BH148" s="241">
        <v>0</v>
      </c>
      <c r="BS148" s="238">
        <v>9.3243999999999994E-2</v>
      </c>
      <c r="CD148" s="238">
        <v>1</v>
      </c>
    </row>
    <row r="149" spans="1:82" x14ac:dyDescent="0.2">
      <c r="A149" s="260" t="s">
        <v>3707</v>
      </c>
      <c r="B149" s="269" t="s">
        <v>3708</v>
      </c>
      <c r="C149" s="269"/>
      <c r="D149" s="269"/>
      <c r="E149" s="261" t="s">
        <v>173</v>
      </c>
      <c r="L149" s="195">
        <v>0</v>
      </c>
      <c r="M149" s="195">
        <v>0</v>
      </c>
      <c r="N149" s="195">
        <v>0</v>
      </c>
      <c r="O149" s="195">
        <v>0</v>
      </c>
      <c r="P149" s="238">
        <v>0</v>
      </c>
      <c r="W149" s="195">
        <v>0</v>
      </c>
      <c r="X149" s="195">
        <v>0</v>
      </c>
      <c r="Y149" s="195">
        <v>0</v>
      </c>
      <c r="Z149" s="195">
        <v>0</v>
      </c>
      <c r="AA149" s="238">
        <v>0</v>
      </c>
      <c r="AB149" s="266"/>
      <c r="AC149" s="266"/>
      <c r="AD149" s="266"/>
      <c r="AE149" s="266"/>
      <c r="AF149" s="266"/>
      <c r="AG149" s="266"/>
      <c r="AH149" s="266">
        <v>0</v>
      </c>
      <c r="AI149" s="266">
        <v>0</v>
      </c>
      <c r="AJ149" s="266">
        <v>0</v>
      </c>
      <c r="AK149" s="266">
        <v>0</v>
      </c>
      <c r="AL149" s="267">
        <v>0</v>
      </c>
      <c r="AS149" s="195">
        <v>3.23798E-2</v>
      </c>
      <c r="AT149" s="195">
        <v>3.3901000000000001E-2</v>
      </c>
      <c r="AU149" s="195">
        <v>3.2687300000000002E-2</v>
      </c>
      <c r="AV149" s="195">
        <v>3.3946499999999998E-2</v>
      </c>
      <c r="AW149" s="238">
        <v>3.3301699999999997E-2</v>
      </c>
      <c r="BD149" s="195">
        <v>0</v>
      </c>
      <c r="BE149" s="195">
        <v>0</v>
      </c>
      <c r="BF149" s="195">
        <v>0</v>
      </c>
      <c r="BG149" s="195">
        <v>0</v>
      </c>
      <c r="BH149" s="241">
        <v>0</v>
      </c>
      <c r="BS149" s="238"/>
      <c r="CD149" s="238"/>
    </row>
    <row r="150" spans="1:82" x14ac:dyDescent="0.2">
      <c r="A150" s="260" t="s">
        <v>3709</v>
      </c>
      <c r="B150" s="192" t="s">
        <v>3710</v>
      </c>
      <c r="C150" s="192"/>
      <c r="D150" s="192"/>
      <c r="E150" s="261" t="s">
        <v>173</v>
      </c>
      <c r="F150" s="195">
        <v>0</v>
      </c>
      <c r="G150" s="195">
        <v>0</v>
      </c>
      <c r="H150" s="195">
        <v>0</v>
      </c>
      <c r="I150" s="195">
        <v>0</v>
      </c>
      <c r="J150" s="195">
        <v>0</v>
      </c>
      <c r="K150" s="195">
        <v>0</v>
      </c>
      <c r="L150" s="195">
        <v>0</v>
      </c>
      <c r="M150" s="195">
        <v>0</v>
      </c>
      <c r="N150" s="195">
        <v>0</v>
      </c>
      <c r="O150" s="195">
        <v>0</v>
      </c>
      <c r="P150" s="238">
        <v>0</v>
      </c>
      <c r="Q150" s="195">
        <v>0</v>
      </c>
      <c r="R150" s="195">
        <v>0</v>
      </c>
      <c r="S150" s="195">
        <v>0</v>
      </c>
      <c r="T150" s="195">
        <v>0</v>
      </c>
      <c r="U150" s="195">
        <v>0</v>
      </c>
      <c r="V150" s="195">
        <v>0</v>
      </c>
      <c r="W150" s="195">
        <v>0</v>
      </c>
      <c r="X150" s="195">
        <v>0</v>
      </c>
      <c r="Y150" s="195">
        <v>0</v>
      </c>
      <c r="Z150" s="195">
        <v>0</v>
      </c>
      <c r="AA150" s="238">
        <v>0</v>
      </c>
      <c r="AB150" s="266">
        <v>0</v>
      </c>
      <c r="AC150" s="266">
        <v>0</v>
      </c>
      <c r="AD150" s="266">
        <v>0</v>
      </c>
      <c r="AE150" s="266">
        <v>0</v>
      </c>
      <c r="AF150" s="266">
        <v>0</v>
      </c>
      <c r="AG150" s="266">
        <v>0</v>
      </c>
      <c r="AH150" s="266">
        <v>0</v>
      </c>
      <c r="AI150" s="266">
        <v>0</v>
      </c>
      <c r="AJ150" s="266">
        <v>0</v>
      </c>
      <c r="AK150" s="266">
        <v>1</v>
      </c>
      <c r="AL150" s="267">
        <v>1</v>
      </c>
      <c r="AM150" s="195">
        <v>1.63435E-2</v>
      </c>
      <c r="AN150" s="195">
        <v>1.7765E-2</v>
      </c>
      <c r="AO150" s="195">
        <v>1.8439000000000001E-2</v>
      </c>
      <c r="AP150" s="195">
        <v>1.9429700000000001E-2</v>
      </c>
      <c r="AQ150" s="195">
        <v>2.1381899999999999E-2</v>
      </c>
      <c r="AR150" s="195">
        <v>2.2559900000000001E-2</v>
      </c>
      <c r="AS150" s="195">
        <v>2.3459000000000001E-2</v>
      </c>
      <c r="AT150" s="195">
        <v>2.5072400000000002E-2</v>
      </c>
      <c r="AU150" s="195">
        <v>2.4130599999999999E-2</v>
      </c>
      <c r="AV150" s="195">
        <v>2.2767599999999999E-2</v>
      </c>
      <c r="AW150" s="238">
        <v>2.3408600000000002E-2</v>
      </c>
      <c r="AX150" s="195">
        <v>0</v>
      </c>
      <c r="AY150" s="195">
        <v>0</v>
      </c>
      <c r="AZ150" s="195">
        <v>0</v>
      </c>
      <c r="BA150" s="195">
        <v>0</v>
      </c>
      <c r="BB150" s="195">
        <v>0</v>
      </c>
      <c r="BC150" s="195">
        <v>2</v>
      </c>
      <c r="BD150" s="195">
        <v>2</v>
      </c>
      <c r="BE150" s="195">
        <v>1</v>
      </c>
      <c r="BF150" s="195">
        <v>4</v>
      </c>
      <c r="BG150" s="195">
        <v>2</v>
      </c>
      <c r="BH150" s="241">
        <v>3</v>
      </c>
      <c r="BS150" s="238"/>
      <c r="CD150" s="238"/>
    </row>
    <row r="151" spans="1:82" x14ac:dyDescent="0.2">
      <c r="A151" s="260" t="s">
        <v>3711</v>
      </c>
      <c r="B151" s="192" t="s">
        <v>3712</v>
      </c>
      <c r="C151" s="192"/>
      <c r="D151" s="192"/>
      <c r="E151" s="261" t="s">
        <v>173</v>
      </c>
      <c r="F151" s="195">
        <v>0</v>
      </c>
      <c r="G151" s="195">
        <v>0</v>
      </c>
      <c r="H151" s="195">
        <v>0</v>
      </c>
      <c r="I151" s="195">
        <v>0</v>
      </c>
      <c r="J151" s="195">
        <v>0</v>
      </c>
      <c r="K151" s="195">
        <v>0</v>
      </c>
      <c r="L151" s="195">
        <v>0</v>
      </c>
      <c r="P151" s="238"/>
      <c r="Q151" s="195">
        <v>0</v>
      </c>
      <c r="R151" s="195">
        <v>0</v>
      </c>
      <c r="S151" s="195">
        <v>0</v>
      </c>
      <c r="T151" s="195">
        <v>0</v>
      </c>
      <c r="U151" s="195">
        <v>0</v>
      </c>
      <c r="V151" s="195">
        <v>0</v>
      </c>
      <c r="W151" s="195">
        <v>0</v>
      </c>
      <c r="AA151" s="238"/>
      <c r="AB151" s="266">
        <v>0</v>
      </c>
      <c r="AC151" s="266">
        <v>0</v>
      </c>
      <c r="AD151" s="266">
        <v>0</v>
      </c>
      <c r="AE151" s="266">
        <v>0</v>
      </c>
      <c r="AF151" s="266">
        <v>0</v>
      </c>
      <c r="AG151" s="266">
        <v>0</v>
      </c>
      <c r="AH151" s="266">
        <v>0</v>
      </c>
      <c r="AI151" s="266"/>
      <c r="AJ151" s="266"/>
      <c r="AK151" s="266"/>
      <c r="AL151" s="267"/>
      <c r="AM151" s="195">
        <v>1.9330699999999999E-2</v>
      </c>
      <c r="AN151" s="195">
        <v>1.87504E-2</v>
      </c>
      <c r="AO151" s="195">
        <v>1.9000099999999999E-2</v>
      </c>
      <c r="AP151" s="195">
        <v>2.0106200000000001E-2</v>
      </c>
      <c r="AQ151" s="195">
        <v>2.0107900000000001E-2</v>
      </c>
      <c r="AR151" s="195">
        <v>1.95287E-2</v>
      </c>
      <c r="AS151" s="195">
        <v>1.9968E-2</v>
      </c>
      <c r="AW151" s="238"/>
      <c r="AX151" s="195">
        <v>0</v>
      </c>
      <c r="AY151" s="195">
        <v>0</v>
      </c>
      <c r="AZ151" s="195">
        <v>0</v>
      </c>
      <c r="BA151" s="195">
        <v>0</v>
      </c>
      <c r="BB151" s="195">
        <v>0</v>
      </c>
      <c r="BC151" s="195">
        <v>0</v>
      </c>
      <c r="BD151" s="195">
        <v>2</v>
      </c>
      <c r="BH151" s="241"/>
      <c r="BS151" s="238"/>
      <c r="CD151" s="238"/>
    </row>
    <row r="152" spans="1:82" x14ac:dyDescent="0.2">
      <c r="A152" s="260" t="s">
        <v>3713</v>
      </c>
      <c r="B152" s="192" t="s">
        <v>3714</v>
      </c>
      <c r="C152" s="192"/>
      <c r="D152" s="192"/>
      <c r="E152" s="261" t="s">
        <v>173</v>
      </c>
      <c r="P152" s="238"/>
      <c r="AA152" s="238"/>
      <c r="AB152" s="266"/>
      <c r="AC152" s="266"/>
      <c r="AD152" s="266"/>
      <c r="AE152" s="266"/>
      <c r="AF152" s="266"/>
      <c r="AG152" s="266"/>
      <c r="AH152" s="266"/>
      <c r="AI152" s="266"/>
      <c r="AJ152" s="266"/>
      <c r="AK152" s="266"/>
      <c r="AL152" s="267"/>
      <c r="AW152" s="238"/>
      <c r="BH152" s="241"/>
      <c r="BS152" s="238"/>
      <c r="CD152" s="238"/>
    </row>
    <row r="153" spans="1:82" x14ac:dyDescent="0.2">
      <c r="A153" s="260" t="s">
        <v>4059</v>
      </c>
      <c r="B153" s="192" t="s">
        <v>3909</v>
      </c>
      <c r="C153" s="192"/>
      <c r="D153" s="192"/>
      <c r="E153" s="261" t="s">
        <v>173</v>
      </c>
      <c r="F153" s="195">
        <v>0</v>
      </c>
      <c r="G153" s="195">
        <v>0</v>
      </c>
      <c r="H153" s="195">
        <v>0</v>
      </c>
      <c r="I153" s="195">
        <v>0</v>
      </c>
      <c r="J153" s="195">
        <v>0</v>
      </c>
      <c r="P153" s="238"/>
      <c r="Q153" s="195">
        <v>0</v>
      </c>
      <c r="R153" s="195">
        <v>0</v>
      </c>
      <c r="S153" s="195">
        <v>0</v>
      </c>
      <c r="T153" s="195">
        <v>0</v>
      </c>
      <c r="U153" s="195">
        <v>0</v>
      </c>
      <c r="AA153" s="238"/>
      <c r="AB153" s="266">
        <v>0</v>
      </c>
      <c r="AC153" s="266">
        <v>0</v>
      </c>
      <c r="AD153" s="266">
        <v>0</v>
      </c>
      <c r="AE153" s="266">
        <v>0</v>
      </c>
      <c r="AF153" s="266">
        <v>0</v>
      </c>
      <c r="AG153" s="266"/>
      <c r="AH153" s="266"/>
      <c r="AI153" s="266"/>
      <c r="AJ153" s="266"/>
      <c r="AK153" s="266"/>
      <c r="AL153" s="267"/>
      <c r="AM153" s="195">
        <v>2.1857000000000001E-2</v>
      </c>
      <c r="AN153" s="195">
        <v>1.9546299999999999E-2</v>
      </c>
      <c r="AO153" s="195">
        <v>2.9819700000000001E-2</v>
      </c>
      <c r="AP153" s="195">
        <v>2.9428300000000001E-2</v>
      </c>
      <c r="AQ153" s="195">
        <v>2.7865999999999998E-2</v>
      </c>
      <c r="AW153" s="238"/>
      <c r="AX153" s="195">
        <v>0</v>
      </c>
      <c r="AY153" s="195">
        <v>0</v>
      </c>
      <c r="AZ153" s="195">
        <v>0</v>
      </c>
      <c r="BA153" s="195">
        <v>0</v>
      </c>
      <c r="BB153" s="195">
        <v>0</v>
      </c>
      <c r="BH153" s="241"/>
      <c r="BS153" s="238"/>
      <c r="CD153" s="238"/>
    </row>
    <row r="154" spans="1:82" x14ac:dyDescent="0.2">
      <c r="A154" s="260" t="s">
        <v>3717</v>
      </c>
      <c r="B154" s="192" t="s">
        <v>3718</v>
      </c>
      <c r="C154" s="192"/>
      <c r="D154" s="192"/>
      <c r="E154" s="261" t="s">
        <v>173</v>
      </c>
      <c r="P154" s="238"/>
      <c r="AA154" s="238"/>
      <c r="AB154" s="266"/>
      <c r="AC154" s="266"/>
      <c r="AD154" s="266"/>
      <c r="AE154" s="266"/>
      <c r="AF154" s="266"/>
      <c r="AG154" s="266"/>
      <c r="AH154" s="266"/>
      <c r="AI154" s="266"/>
      <c r="AJ154" s="266"/>
      <c r="AK154" s="266"/>
      <c r="AL154" s="267"/>
      <c r="AW154" s="238"/>
      <c r="BH154" s="241"/>
      <c r="BS154" s="238"/>
      <c r="CD154" s="238"/>
    </row>
    <row r="155" spans="1:82" x14ac:dyDescent="0.2">
      <c r="A155" s="260" t="s">
        <v>3719</v>
      </c>
      <c r="B155" s="192" t="s">
        <v>3720</v>
      </c>
      <c r="C155" s="192"/>
      <c r="D155" s="192"/>
      <c r="E155" s="261" t="s">
        <v>173</v>
      </c>
      <c r="F155" s="195">
        <v>0</v>
      </c>
      <c r="G155" s="195">
        <v>0</v>
      </c>
      <c r="H155" s="195">
        <v>0</v>
      </c>
      <c r="I155" s="195">
        <v>0</v>
      </c>
      <c r="J155" s="195">
        <v>0</v>
      </c>
      <c r="K155" s="195">
        <v>0</v>
      </c>
      <c r="L155" s="195">
        <v>0</v>
      </c>
      <c r="M155" s="195">
        <v>0</v>
      </c>
      <c r="N155" s="195">
        <v>0</v>
      </c>
      <c r="O155" s="195">
        <v>0</v>
      </c>
      <c r="P155" s="238">
        <v>0</v>
      </c>
      <c r="Q155" s="195">
        <v>0</v>
      </c>
      <c r="R155" s="195">
        <v>0</v>
      </c>
      <c r="S155" s="195">
        <v>0</v>
      </c>
      <c r="T155" s="195">
        <v>0</v>
      </c>
      <c r="U155" s="195">
        <v>0</v>
      </c>
      <c r="V155" s="195">
        <v>0</v>
      </c>
      <c r="W155" s="195">
        <v>0</v>
      </c>
      <c r="X155" s="195">
        <v>0</v>
      </c>
      <c r="Y155" s="195">
        <v>0</v>
      </c>
      <c r="Z155" s="195">
        <v>0</v>
      </c>
      <c r="AA155" s="238">
        <v>0</v>
      </c>
      <c r="AB155" s="266">
        <v>0</v>
      </c>
      <c r="AC155" s="266">
        <v>0</v>
      </c>
      <c r="AD155" s="266">
        <v>0</v>
      </c>
      <c r="AE155" s="266">
        <v>0</v>
      </c>
      <c r="AF155" s="266">
        <v>0</v>
      </c>
      <c r="AG155" s="266">
        <v>0</v>
      </c>
      <c r="AH155" s="266">
        <v>0</v>
      </c>
      <c r="AI155" s="266">
        <v>0</v>
      </c>
      <c r="AJ155" s="266">
        <v>0</v>
      </c>
      <c r="AK155" s="266">
        <v>0</v>
      </c>
      <c r="AL155" s="267">
        <v>0</v>
      </c>
      <c r="AM155" s="195">
        <v>1.9344799999999999E-2</v>
      </c>
      <c r="AN155" s="195">
        <v>1.8384600000000001E-2</v>
      </c>
      <c r="AO155" s="195">
        <v>2.0736000000000001E-2</v>
      </c>
      <c r="AP155" s="195">
        <v>2.3339800000000001E-2</v>
      </c>
      <c r="AQ155" s="195">
        <v>2.2895599999999999E-2</v>
      </c>
      <c r="AR155" s="195">
        <v>2.4056999999999999E-2</v>
      </c>
      <c r="AS155" s="195">
        <v>2.4332099999999999E-2</v>
      </c>
      <c r="AT155" s="195">
        <v>2.0545399999999998E-2</v>
      </c>
      <c r="AU155" s="195">
        <v>2.5513500000000001E-2</v>
      </c>
      <c r="AV155" s="195">
        <v>2.5046200000000001E-2</v>
      </c>
      <c r="AW155" s="238">
        <v>2.3182500000000002E-2</v>
      </c>
      <c r="AX155" s="195">
        <v>0</v>
      </c>
      <c r="AY155" s="195">
        <v>0</v>
      </c>
      <c r="AZ155" s="195">
        <v>0</v>
      </c>
      <c r="BA155" s="195">
        <v>0</v>
      </c>
      <c r="BB155" s="195">
        <v>0</v>
      </c>
      <c r="BC155" s="195">
        <v>0</v>
      </c>
      <c r="BD155" s="195">
        <v>1</v>
      </c>
      <c r="BE155" s="195">
        <v>2</v>
      </c>
      <c r="BF155" s="195">
        <v>0</v>
      </c>
      <c r="BG155" s="195">
        <v>1</v>
      </c>
      <c r="BH155" s="241">
        <v>1</v>
      </c>
      <c r="BS155" s="238"/>
      <c r="CD155" s="238"/>
    </row>
    <row r="156" spans="1:82" x14ac:dyDescent="0.2">
      <c r="A156" s="260" t="s">
        <v>3721</v>
      </c>
      <c r="B156" s="192" t="s">
        <v>3722</v>
      </c>
      <c r="C156" s="192"/>
      <c r="D156" s="192"/>
      <c r="E156" s="261" t="s">
        <v>173</v>
      </c>
      <c r="F156" s="195">
        <v>0</v>
      </c>
      <c r="G156" s="195">
        <v>0</v>
      </c>
      <c r="H156" s="195">
        <v>0</v>
      </c>
      <c r="I156" s="195">
        <v>0</v>
      </c>
      <c r="J156" s="195">
        <v>0</v>
      </c>
      <c r="K156" s="195">
        <v>0</v>
      </c>
      <c r="L156" s="195">
        <v>0</v>
      </c>
      <c r="M156" s="195">
        <v>0</v>
      </c>
      <c r="N156" s="195">
        <v>0</v>
      </c>
      <c r="O156" s="195">
        <v>0</v>
      </c>
      <c r="P156" s="238">
        <v>0</v>
      </c>
      <c r="Q156" s="195">
        <v>0</v>
      </c>
      <c r="R156" s="195">
        <v>0</v>
      </c>
      <c r="S156" s="195">
        <v>0</v>
      </c>
      <c r="T156" s="195">
        <v>0</v>
      </c>
      <c r="U156" s="195">
        <v>0</v>
      </c>
      <c r="V156" s="195">
        <v>0</v>
      </c>
      <c r="W156" s="195">
        <v>0</v>
      </c>
      <c r="X156" s="195">
        <v>0</v>
      </c>
      <c r="Y156" s="195">
        <v>0</v>
      </c>
      <c r="Z156" s="195">
        <v>0</v>
      </c>
      <c r="AA156" s="238">
        <v>0</v>
      </c>
      <c r="AB156" s="266">
        <v>0</v>
      </c>
      <c r="AC156" s="266">
        <v>0</v>
      </c>
      <c r="AD156" s="266">
        <v>0</v>
      </c>
      <c r="AE156" s="266">
        <v>0</v>
      </c>
      <c r="AF156" s="266">
        <v>0</v>
      </c>
      <c r="AG156" s="266">
        <v>0</v>
      </c>
      <c r="AH156" s="266">
        <v>0</v>
      </c>
      <c r="AI156" s="266">
        <v>0</v>
      </c>
      <c r="AJ156" s="266">
        <v>1</v>
      </c>
      <c r="AK156" s="266">
        <v>1</v>
      </c>
      <c r="AL156" s="267">
        <v>1</v>
      </c>
      <c r="AM156" s="195">
        <v>2.2734000000000001E-2</v>
      </c>
      <c r="AN156" s="195">
        <v>2.0711799999999999E-2</v>
      </c>
      <c r="AO156" s="195">
        <v>2.1650800000000001E-2</v>
      </c>
      <c r="AP156" s="195">
        <v>2.2803299999999999E-2</v>
      </c>
      <c r="AQ156" s="195">
        <v>2.1147599999999999E-2</v>
      </c>
      <c r="AR156" s="195">
        <v>2.03927E-2</v>
      </c>
      <c r="AS156" s="195">
        <v>1.97232E-2</v>
      </c>
      <c r="AT156" s="195">
        <v>1.8842100000000001E-2</v>
      </c>
      <c r="AU156" s="195">
        <v>1.72812E-2</v>
      </c>
      <c r="AV156" s="195">
        <v>1.6729500000000001E-2</v>
      </c>
      <c r="AW156" s="238">
        <v>2.08857E-2</v>
      </c>
      <c r="AX156" s="195">
        <v>0</v>
      </c>
      <c r="AY156" s="195">
        <v>0</v>
      </c>
      <c r="AZ156" s="195">
        <v>0</v>
      </c>
      <c r="BA156" s="195">
        <v>0</v>
      </c>
      <c r="BB156" s="195">
        <v>0</v>
      </c>
      <c r="BC156" s="195">
        <v>0</v>
      </c>
      <c r="BD156" s="195">
        <v>1</v>
      </c>
      <c r="BE156" s="195">
        <v>3</v>
      </c>
      <c r="BF156" s="195">
        <v>0</v>
      </c>
      <c r="BG156" s="195">
        <v>0</v>
      </c>
      <c r="BH156" s="241">
        <v>0</v>
      </c>
      <c r="BS156" s="238"/>
      <c r="CD156" s="238"/>
    </row>
    <row r="157" spans="1:82" x14ac:dyDescent="0.2">
      <c r="A157" s="260" t="s">
        <v>3723</v>
      </c>
      <c r="B157" s="192" t="s">
        <v>3724</v>
      </c>
      <c r="C157" s="192"/>
      <c r="D157" s="192"/>
      <c r="E157" s="261" t="s">
        <v>173</v>
      </c>
      <c r="P157" s="238"/>
      <c r="AA157" s="238"/>
      <c r="AB157" s="266"/>
      <c r="AC157" s="266"/>
      <c r="AD157" s="266"/>
      <c r="AE157" s="266"/>
      <c r="AF157" s="266"/>
      <c r="AG157" s="266"/>
      <c r="AH157" s="266"/>
      <c r="AI157" s="266"/>
      <c r="AJ157" s="266"/>
      <c r="AK157" s="266"/>
      <c r="AL157" s="267"/>
      <c r="AW157" s="238"/>
      <c r="BH157" s="241"/>
      <c r="BS157" s="238"/>
      <c r="CD157" s="238"/>
    </row>
    <row r="158" spans="1:82" x14ac:dyDescent="0.2">
      <c r="A158" s="260" t="s">
        <v>3725</v>
      </c>
      <c r="B158" s="192" t="s">
        <v>1752</v>
      </c>
      <c r="C158" s="192"/>
      <c r="D158" s="192"/>
      <c r="E158" s="261" t="s">
        <v>173</v>
      </c>
      <c r="F158" s="195">
        <v>0</v>
      </c>
      <c r="G158" s="195">
        <v>0</v>
      </c>
      <c r="H158" s="195">
        <v>0</v>
      </c>
      <c r="I158" s="195">
        <v>0</v>
      </c>
      <c r="J158" s="195">
        <v>0</v>
      </c>
      <c r="K158" s="195">
        <v>0</v>
      </c>
      <c r="L158" s="195">
        <v>0</v>
      </c>
      <c r="M158" s="195">
        <v>0</v>
      </c>
      <c r="N158" s="195">
        <v>0</v>
      </c>
      <c r="O158" s="195">
        <v>0</v>
      </c>
      <c r="P158" s="238">
        <v>0</v>
      </c>
      <c r="Q158" s="195">
        <v>0</v>
      </c>
      <c r="R158" s="195">
        <v>0</v>
      </c>
      <c r="S158" s="195">
        <v>0</v>
      </c>
      <c r="T158" s="195">
        <v>0</v>
      </c>
      <c r="U158" s="195">
        <v>0</v>
      </c>
      <c r="V158" s="195">
        <v>0</v>
      </c>
      <c r="W158" s="195">
        <v>0</v>
      </c>
      <c r="X158" s="195">
        <v>0</v>
      </c>
      <c r="Y158" s="195">
        <v>0</v>
      </c>
      <c r="Z158" s="195">
        <v>0</v>
      </c>
      <c r="AA158" s="238">
        <v>0</v>
      </c>
      <c r="AB158" s="266">
        <v>0</v>
      </c>
      <c r="AC158" s="266">
        <v>0</v>
      </c>
      <c r="AD158" s="266">
        <v>0</v>
      </c>
      <c r="AE158" s="266">
        <v>0</v>
      </c>
      <c r="AF158" s="266">
        <v>0</v>
      </c>
      <c r="AG158" s="266">
        <v>0</v>
      </c>
      <c r="AH158" s="266">
        <v>0</v>
      </c>
      <c r="AI158" s="266">
        <v>0</v>
      </c>
      <c r="AJ158" s="266">
        <v>0</v>
      </c>
      <c r="AK158" s="266">
        <v>0</v>
      </c>
      <c r="AL158" s="267">
        <v>1</v>
      </c>
      <c r="AM158" s="195">
        <v>2.0105899999999999E-2</v>
      </c>
      <c r="AN158" s="195">
        <v>2.09477E-2</v>
      </c>
      <c r="AO158" s="195">
        <v>2.0968000000000001E-2</v>
      </c>
      <c r="AP158" s="195">
        <v>2.1873199999999999E-2</v>
      </c>
      <c r="AQ158" s="195">
        <v>6.4130000000000006E-2</v>
      </c>
      <c r="AR158" s="195">
        <v>2.2063800000000001E-2</v>
      </c>
      <c r="AS158" s="195">
        <v>2.4060999999999999E-2</v>
      </c>
      <c r="AT158" s="195">
        <v>2.4970099999999999E-2</v>
      </c>
      <c r="AU158" s="195">
        <v>2.44703E-2</v>
      </c>
      <c r="AV158" s="195">
        <v>2.6324400000000001E-2</v>
      </c>
      <c r="AW158" s="238">
        <v>2.7308499999999999E-2</v>
      </c>
      <c r="AX158" s="195">
        <v>0</v>
      </c>
      <c r="AY158" s="195">
        <v>0</v>
      </c>
      <c r="AZ158" s="195">
        <v>0</v>
      </c>
      <c r="BA158" s="195">
        <v>0</v>
      </c>
      <c r="BB158" s="195">
        <v>0</v>
      </c>
      <c r="BC158" s="195">
        <v>0</v>
      </c>
      <c r="BD158" s="195">
        <v>0</v>
      </c>
      <c r="BE158" s="195">
        <v>0</v>
      </c>
      <c r="BF158" s="195">
        <v>2</v>
      </c>
      <c r="BG158" s="195">
        <v>2</v>
      </c>
      <c r="BH158" s="241">
        <v>0</v>
      </c>
      <c r="BS158" s="238"/>
      <c r="CD158" s="238"/>
    </row>
    <row r="159" spans="1:82" x14ac:dyDescent="0.2">
      <c r="A159" s="260" t="s">
        <v>3727</v>
      </c>
      <c r="B159" s="192" t="s">
        <v>3728</v>
      </c>
      <c r="C159" s="192"/>
      <c r="D159" s="192"/>
      <c r="E159" s="261" t="s">
        <v>173</v>
      </c>
      <c r="P159" s="238"/>
      <c r="AA159" s="238"/>
      <c r="AB159" s="266"/>
      <c r="AC159" s="266"/>
      <c r="AD159" s="266"/>
      <c r="AE159" s="266"/>
      <c r="AF159" s="266"/>
      <c r="AG159" s="266"/>
      <c r="AH159" s="266"/>
      <c r="AI159" s="266"/>
      <c r="AJ159" s="266"/>
      <c r="AK159" s="266"/>
      <c r="AL159" s="267"/>
      <c r="AW159" s="238"/>
      <c r="BH159" s="241"/>
      <c r="BS159" s="238"/>
      <c r="CD159" s="238"/>
    </row>
    <row r="160" spans="1:82" x14ac:dyDescent="0.2">
      <c r="A160" s="260" t="s">
        <v>4060</v>
      </c>
      <c r="B160" s="192" t="s">
        <v>3911</v>
      </c>
      <c r="C160" s="192"/>
      <c r="D160" s="192"/>
      <c r="E160" s="261" t="s">
        <v>173</v>
      </c>
      <c r="F160" s="195">
        <v>0</v>
      </c>
      <c r="G160" s="195">
        <v>0</v>
      </c>
      <c r="H160" s="195">
        <v>0</v>
      </c>
      <c r="I160" s="195">
        <v>0</v>
      </c>
      <c r="J160" s="195">
        <v>0</v>
      </c>
      <c r="K160" s="195">
        <v>0</v>
      </c>
      <c r="L160" s="195">
        <v>0</v>
      </c>
      <c r="M160" s="195">
        <v>0</v>
      </c>
      <c r="N160" s="195">
        <v>0</v>
      </c>
      <c r="O160" s="195">
        <v>0</v>
      </c>
      <c r="P160" s="238">
        <v>0</v>
      </c>
      <c r="Q160" s="195">
        <v>0</v>
      </c>
      <c r="R160" s="195">
        <v>0</v>
      </c>
      <c r="S160" s="195">
        <v>0</v>
      </c>
      <c r="T160" s="195">
        <v>0</v>
      </c>
      <c r="U160" s="195">
        <v>0</v>
      </c>
      <c r="V160" s="195">
        <v>0</v>
      </c>
      <c r="W160" s="195">
        <v>0</v>
      </c>
      <c r="X160" s="195">
        <v>0</v>
      </c>
      <c r="Y160" s="195">
        <v>0</v>
      </c>
      <c r="Z160" s="195">
        <v>0</v>
      </c>
      <c r="AA160" s="238">
        <v>0</v>
      </c>
      <c r="AB160" s="266">
        <v>0</v>
      </c>
      <c r="AC160" s="266">
        <v>0</v>
      </c>
      <c r="AD160" s="266">
        <v>0</v>
      </c>
      <c r="AE160" s="266">
        <v>0</v>
      </c>
      <c r="AF160" s="266">
        <v>0</v>
      </c>
      <c r="AG160" s="266">
        <v>0</v>
      </c>
      <c r="AH160" s="266">
        <v>0</v>
      </c>
      <c r="AI160" s="266">
        <v>0</v>
      </c>
      <c r="AJ160" s="266">
        <v>0</v>
      </c>
      <c r="AK160" s="266">
        <v>0</v>
      </c>
      <c r="AL160" s="267">
        <v>0</v>
      </c>
      <c r="AM160" s="195">
        <v>2.10254E-2</v>
      </c>
      <c r="AN160" s="195">
        <v>2.1981400000000002E-2</v>
      </c>
      <c r="AO160" s="195">
        <v>2.20255E-2</v>
      </c>
      <c r="AP160" s="195">
        <v>2.2224799999999999E-2</v>
      </c>
      <c r="AQ160" s="195">
        <v>2.0321499999999999E-2</v>
      </c>
      <c r="AR160" s="195">
        <v>2.0120200000000001E-2</v>
      </c>
      <c r="AS160" s="195">
        <v>2.08991E-2</v>
      </c>
      <c r="AT160" s="195">
        <v>2.2147300000000002E-2</v>
      </c>
      <c r="AU160" s="195">
        <v>2.1114999999999998E-2</v>
      </c>
      <c r="AV160" s="195">
        <v>2.36933E-2</v>
      </c>
      <c r="AW160" s="238">
        <v>2.4014799999999999E-2</v>
      </c>
      <c r="AX160" s="195">
        <v>1</v>
      </c>
      <c r="AY160" s="195">
        <v>1</v>
      </c>
      <c r="AZ160" s="195">
        <v>1</v>
      </c>
      <c r="BA160" s="195">
        <v>1</v>
      </c>
      <c r="BB160" s="195">
        <v>1</v>
      </c>
      <c r="BC160" s="195">
        <v>1</v>
      </c>
      <c r="BD160" s="195">
        <v>5</v>
      </c>
      <c r="BE160" s="195">
        <v>2</v>
      </c>
      <c r="BF160" s="195">
        <v>2</v>
      </c>
      <c r="BG160" s="195">
        <v>1</v>
      </c>
      <c r="BH160" s="241">
        <v>1</v>
      </c>
      <c r="BR160" s="195">
        <v>7.1716699999999994E-2</v>
      </c>
      <c r="BS160" s="238">
        <v>5.8695700000000003E-2</v>
      </c>
      <c r="CC160" s="195">
        <v>0</v>
      </c>
      <c r="CD160" s="238">
        <v>0</v>
      </c>
    </row>
    <row r="161" spans="1:82" x14ac:dyDescent="0.2">
      <c r="A161" s="260" t="s">
        <v>3731</v>
      </c>
      <c r="B161" s="192" t="s">
        <v>1838</v>
      </c>
      <c r="C161" s="192"/>
      <c r="D161" s="192"/>
      <c r="E161" s="261" t="s">
        <v>173</v>
      </c>
      <c r="F161" s="195">
        <v>0</v>
      </c>
      <c r="G161" s="195">
        <v>0</v>
      </c>
      <c r="H161" s="195">
        <v>0</v>
      </c>
      <c r="I161" s="195">
        <v>0</v>
      </c>
      <c r="J161" s="195">
        <v>0</v>
      </c>
      <c r="K161" s="195">
        <v>0</v>
      </c>
      <c r="L161" s="195">
        <v>0</v>
      </c>
      <c r="M161" s="195">
        <v>0</v>
      </c>
      <c r="N161" s="195">
        <v>0</v>
      </c>
      <c r="O161" s="195">
        <v>0</v>
      </c>
      <c r="P161" s="238">
        <v>0</v>
      </c>
      <c r="Q161" s="195">
        <v>0</v>
      </c>
      <c r="R161" s="195">
        <v>0</v>
      </c>
      <c r="S161" s="195">
        <v>0</v>
      </c>
      <c r="T161" s="195">
        <v>0</v>
      </c>
      <c r="U161" s="195">
        <v>0</v>
      </c>
      <c r="V161" s="195">
        <v>0</v>
      </c>
      <c r="W161" s="195">
        <v>0</v>
      </c>
      <c r="X161" s="195">
        <v>0</v>
      </c>
      <c r="Y161" s="195">
        <v>0</v>
      </c>
      <c r="Z161" s="195">
        <v>0</v>
      </c>
      <c r="AA161" s="238">
        <v>0</v>
      </c>
      <c r="AB161" s="266">
        <v>0</v>
      </c>
      <c r="AC161" s="266">
        <v>0</v>
      </c>
      <c r="AD161" s="266">
        <v>0</v>
      </c>
      <c r="AE161" s="266">
        <v>0</v>
      </c>
      <c r="AF161" s="266">
        <v>0</v>
      </c>
      <c r="AG161" s="266">
        <v>0</v>
      </c>
      <c r="AH161" s="266">
        <v>0</v>
      </c>
      <c r="AI161" s="266">
        <v>0</v>
      </c>
      <c r="AJ161" s="266">
        <v>0</v>
      </c>
      <c r="AK161" s="266">
        <v>0</v>
      </c>
      <c r="AL161" s="267">
        <v>0</v>
      </c>
      <c r="AM161" s="195">
        <v>2.0930600000000001E-2</v>
      </c>
      <c r="AN161" s="195">
        <v>2.0992299999999998E-2</v>
      </c>
      <c r="AO161" s="195">
        <v>2.1112800000000001E-2</v>
      </c>
      <c r="AP161" s="195">
        <v>2.03348E-2</v>
      </c>
      <c r="AQ161" s="195">
        <v>1.9913699999999999E-2</v>
      </c>
      <c r="AR161" s="195">
        <v>2.1913999999999999E-2</v>
      </c>
      <c r="AS161" s="195">
        <v>2.0096699999999999E-2</v>
      </c>
      <c r="AT161" s="195">
        <v>1.96811E-2</v>
      </c>
      <c r="AU161" s="195">
        <v>1.8701200000000001E-2</v>
      </c>
      <c r="AV161" s="195">
        <v>2.85791E-2</v>
      </c>
      <c r="AW161" s="238">
        <v>2.77156E-2</v>
      </c>
      <c r="AX161" s="195">
        <v>0</v>
      </c>
      <c r="AY161" s="195">
        <v>0</v>
      </c>
      <c r="AZ161" s="195">
        <v>0</v>
      </c>
      <c r="BA161" s="195">
        <v>0</v>
      </c>
      <c r="BB161" s="195">
        <v>0</v>
      </c>
      <c r="BC161" s="195">
        <v>0</v>
      </c>
      <c r="BD161" s="195">
        <v>0</v>
      </c>
      <c r="BE161" s="195">
        <v>0</v>
      </c>
      <c r="BF161" s="195">
        <v>2</v>
      </c>
      <c r="BG161" s="195">
        <v>5</v>
      </c>
      <c r="BH161" s="241">
        <v>4</v>
      </c>
      <c r="BS161" s="238"/>
      <c r="CD161" s="238"/>
    </row>
    <row r="162" spans="1:82" x14ac:dyDescent="0.2">
      <c r="A162" s="260" t="s">
        <v>3732</v>
      </c>
      <c r="B162" s="192" t="s">
        <v>1622</v>
      </c>
      <c r="C162" s="192"/>
      <c r="D162" s="192"/>
      <c r="E162" s="261" t="s">
        <v>173</v>
      </c>
      <c r="H162" s="195">
        <v>0</v>
      </c>
      <c r="I162" s="195">
        <v>0</v>
      </c>
      <c r="J162" s="195">
        <v>0</v>
      </c>
      <c r="K162" s="195">
        <v>0</v>
      </c>
      <c r="L162" s="195">
        <v>0</v>
      </c>
      <c r="M162" s="195">
        <v>0</v>
      </c>
      <c r="N162" s="195">
        <v>0</v>
      </c>
      <c r="O162" s="195">
        <v>0</v>
      </c>
      <c r="P162" s="238">
        <v>0</v>
      </c>
      <c r="S162" s="195">
        <v>0</v>
      </c>
      <c r="T162" s="195">
        <v>0</v>
      </c>
      <c r="U162" s="195">
        <v>0</v>
      </c>
      <c r="V162" s="195">
        <v>0</v>
      </c>
      <c r="W162" s="195">
        <v>0</v>
      </c>
      <c r="X162" s="195">
        <v>0</v>
      </c>
      <c r="Y162" s="195">
        <v>0</v>
      </c>
      <c r="Z162" s="195">
        <v>0</v>
      </c>
      <c r="AA162" s="238">
        <v>0</v>
      </c>
      <c r="AB162" s="266"/>
      <c r="AC162" s="266"/>
      <c r="AD162" s="266">
        <v>0</v>
      </c>
      <c r="AE162" s="266">
        <v>0</v>
      </c>
      <c r="AF162" s="266">
        <v>0</v>
      </c>
      <c r="AG162" s="266">
        <v>0</v>
      </c>
      <c r="AH162" s="266">
        <v>0</v>
      </c>
      <c r="AI162" s="266">
        <v>0</v>
      </c>
      <c r="AJ162" s="266">
        <v>0</v>
      </c>
      <c r="AK162" s="266">
        <v>0</v>
      </c>
      <c r="AL162" s="267">
        <v>0</v>
      </c>
      <c r="AO162" s="195">
        <v>2.5174200000000001E-2</v>
      </c>
      <c r="AP162" s="195">
        <v>2.46304E-2</v>
      </c>
      <c r="AQ162" s="195">
        <v>2.3672700000000001E-2</v>
      </c>
      <c r="AR162" s="195">
        <v>2.48945E-2</v>
      </c>
      <c r="AS162" s="195">
        <v>2.4542100000000001E-2</v>
      </c>
      <c r="AT162" s="195">
        <v>2.4625000000000001E-2</v>
      </c>
      <c r="AU162" s="195">
        <v>4.7087200000000003E-2</v>
      </c>
      <c r="AV162" s="195">
        <v>2.4301900000000001E-2</v>
      </c>
      <c r="AW162" s="238">
        <v>2.9146399999999999E-2</v>
      </c>
      <c r="AZ162" s="195">
        <v>0</v>
      </c>
      <c r="BA162" s="195">
        <v>0</v>
      </c>
      <c r="BB162" s="195">
        <v>0</v>
      </c>
      <c r="BC162" s="195">
        <v>1</v>
      </c>
      <c r="BD162" s="195">
        <v>0</v>
      </c>
      <c r="BE162" s="195">
        <v>0</v>
      </c>
      <c r="BF162" s="195">
        <v>0</v>
      </c>
      <c r="BG162" s="195">
        <v>0</v>
      </c>
      <c r="BH162" s="241">
        <v>0</v>
      </c>
      <c r="BS162" s="238"/>
      <c r="CD162" s="238"/>
    </row>
    <row r="163" spans="1:82" x14ac:dyDescent="0.2">
      <c r="A163" s="260" t="s">
        <v>3733</v>
      </c>
      <c r="B163" s="192" t="s">
        <v>3734</v>
      </c>
      <c r="C163" s="192"/>
      <c r="D163" s="192"/>
      <c r="E163" s="261" t="s">
        <v>173</v>
      </c>
      <c r="F163" s="195">
        <v>0</v>
      </c>
      <c r="G163" s="195">
        <v>0</v>
      </c>
      <c r="H163" s="195">
        <v>0</v>
      </c>
      <c r="I163" s="195">
        <v>0</v>
      </c>
      <c r="P163" s="238"/>
      <c r="Q163" s="195">
        <v>0</v>
      </c>
      <c r="R163" s="195">
        <v>0</v>
      </c>
      <c r="S163" s="195">
        <v>0</v>
      </c>
      <c r="T163" s="195">
        <v>0</v>
      </c>
      <c r="AA163" s="238"/>
      <c r="AB163" s="266">
        <v>0</v>
      </c>
      <c r="AC163" s="266">
        <v>0</v>
      </c>
      <c r="AD163" s="266">
        <v>0</v>
      </c>
      <c r="AE163" s="266">
        <v>0</v>
      </c>
      <c r="AF163" s="266"/>
      <c r="AG163" s="266"/>
      <c r="AH163" s="266"/>
      <c r="AI163" s="266"/>
      <c r="AJ163" s="266"/>
      <c r="AK163" s="266"/>
      <c r="AL163" s="267"/>
      <c r="AM163" s="195">
        <v>2.5517600000000001E-2</v>
      </c>
      <c r="AN163" s="195">
        <v>2.5054699999999999E-2</v>
      </c>
      <c r="AO163" s="195">
        <v>2.5540400000000001E-2</v>
      </c>
      <c r="AP163" s="195">
        <v>2.5235299999999999E-2</v>
      </c>
      <c r="AW163" s="238"/>
      <c r="AX163" s="195">
        <v>0</v>
      </c>
      <c r="AY163" s="195">
        <v>0</v>
      </c>
      <c r="AZ163" s="195">
        <v>0</v>
      </c>
      <c r="BA163" s="195">
        <v>0</v>
      </c>
      <c r="BH163" s="241"/>
      <c r="BS163" s="238"/>
      <c r="CD163" s="238"/>
    </row>
    <row r="164" spans="1:82" x14ac:dyDescent="0.2">
      <c r="A164" s="260" t="s">
        <v>3735</v>
      </c>
      <c r="B164" s="192" t="s">
        <v>3736</v>
      </c>
      <c r="C164" s="192"/>
      <c r="D164" s="192"/>
      <c r="E164" s="261" t="s">
        <v>173</v>
      </c>
      <c r="H164" s="195">
        <v>0</v>
      </c>
      <c r="I164" s="195">
        <v>0</v>
      </c>
      <c r="P164" s="238"/>
      <c r="R164" s="195">
        <v>0</v>
      </c>
      <c r="S164" s="195">
        <v>0</v>
      </c>
      <c r="AA164" s="238"/>
      <c r="AB164" s="266"/>
      <c r="AC164" s="266">
        <v>0</v>
      </c>
      <c r="AD164" s="266">
        <v>0</v>
      </c>
      <c r="AE164" s="266"/>
      <c r="AF164" s="266"/>
      <c r="AG164" s="266"/>
      <c r="AH164" s="266"/>
      <c r="AI164" s="266"/>
      <c r="AJ164" s="266"/>
      <c r="AK164" s="266"/>
      <c r="AL164" s="267"/>
      <c r="AN164" s="195">
        <v>2.3558300000000001E-2</v>
      </c>
      <c r="AO164" s="195">
        <v>2.2936000000000002E-2</v>
      </c>
      <c r="AW164" s="238"/>
      <c r="AY164" s="195">
        <v>0</v>
      </c>
      <c r="AZ164" s="195">
        <v>0</v>
      </c>
      <c r="BH164" s="241"/>
      <c r="BS164" s="238"/>
      <c r="CD164" s="238"/>
    </row>
    <row r="165" spans="1:82" x14ac:dyDescent="0.2">
      <c r="A165" s="260" t="s">
        <v>3737</v>
      </c>
      <c r="B165" s="192" t="s">
        <v>3738</v>
      </c>
      <c r="C165" s="192"/>
      <c r="D165" s="192"/>
      <c r="E165" s="261" t="s">
        <v>173</v>
      </c>
      <c r="P165" s="238"/>
      <c r="AA165" s="238"/>
      <c r="AB165" s="266"/>
      <c r="AC165" s="266"/>
      <c r="AD165" s="266"/>
      <c r="AE165" s="266"/>
      <c r="AF165" s="266"/>
      <c r="AG165" s="266"/>
      <c r="AH165" s="266"/>
      <c r="AI165" s="266"/>
      <c r="AJ165" s="266"/>
      <c r="AK165" s="266"/>
      <c r="AL165" s="267"/>
      <c r="AW165" s="238"/>
      <c r="BH165" s="241"/>
      <c r="BS165" s="238"/>
      <c r="CD165" s="238"/>
    </row>
    <row r="166" spans="1:82" x14ac:dyDescent="0.2">
      <c r="A166" s="260" t="s">
        <v>3739</v>
      </c>
      <c r="B166" s="192" t="s">
        <v>3740</v>
      </c>
      <c r="C166" s="192"/>
      <c r="D166" s="192"/>
      <c r="E166" s="261" t="s">
        <v>173</v>
      </c>
      <c r="G166" s="195">
        <v>0</v>
      </c>
      <c r="H166" s="195">
        <v>0</v>
      </c>
      <c r="I166" s="195">
        <v>0</v>
      </c>
      <c r="J166" s="195">
        <v>0</v>
      </c>
      <c r="K166" s="195">
        <v>0</v>
      </c>
      <c r="L166" s="195">
        <v>0</v>
      </c>
      <c r="M166" s="195">
        <v>0</v>
      </c>
      <c r="N166" s="195">
        <v>0</v>
      </c>
      <c r="O166" s="195">
        <v>0</v>
      </c>
      <c r="P166" s="238">
        <v>0</v>
      </c>
      <c r="R166" s="195">
        <v>0</v>
      </c>
      <c r="S166" s="195">
        <v>0</v>
      </c>
      <c r="T166" s="195">
        <v>0</v>
      </c>
      <c r="U166" s="195">
        <v>0</v>
      </c>
      <c r="V166" s="195">
        <v>0</v>
      </c>
      <c r="W166" s="195">
        <v>0</v>
      </c>
      <c r="X166" s="195">
        <v>0</v>
      </c>
      <c r="Y166" s="195">
        <v>0</v>
      </c>
      <c r="Z166" s="195">
        <v>0</v>
      </c>
      <c r="AA166" s="238">
        <v>0</v>
      </c>
      <c r="AB166" s="266"/>
      <c r="AC166" s="266">
        <v>0</v>
      </c>
      <c r="AD166" s="266">
        <v>0</v>
      </c>
      <c r="AE166" s="266">
        <v>0</v>
      </c>
      <c r="AF166" s="266">
        <v>0</v>
      </c>
      <c r="AG166" s="266">
        <v>0</v>
      </c>
      <c r="AH166" s="266">
        <v>0</v>
      </c>
      <c r="AI166" s="266">
        <v>0</v>
      </c>
      <c r="AJ166" s="266">
        <v>0</v>
      </c>
      <c r="AK166" s="266">
        <v>0</v>
      </c>
      <c r="AL166" s="267">
        <v>0</v>
      </c>
      <c r="AN166" s="195">
        <v>3.19247E-2</v>
      </c>
      <c r="AO166" s="195">
        <v>3.0162399999999999E-2</v>
      </c>
      <c r="AP166" s="195">
        <v>2.6183000000000001E-2</v>
      </c>
      <c r="AQ166" s="195">
        <v>3.2482799999999999E-2</v>
      </c>
      <c r="AR166" s="195">
        <v>3.2121900000000002E-2</v>
      </c>
      <c r="AS166" s="195">
        <v>3.3420199999999997E-2</v>
      </c>
      <c r="AT166" s="195">
        <v>3.5109899999999999E-2</v>
      </c>
      <c r="AU166" s="195">
        <v>3.65143E-2</v>
      </c>
      <c r="AV166" s="195">
        <v>3.4007000000000003E-2</v>
      </c>
      <c r="AW166" s="238">
        <v>3.3349200000000002E-2</v>
      </c>
      <c r="AY166" s="195">
        <v>0</v>
      </c>
      <c r="AZ166" s="195">
        <v>0</v>
      </c>
      <c r="BA166" s="195">
        <v>0</v>
      </c>
      <c r="BB166" s="195">
        <v>0</v>
      </c>
      <c r="BC166" s="195">
        <v>0</v>
      </c>
      <c r="BD166" s="195">
        <v>0</v>
      </c>
      <c r="BE166" s="195">
        <v>0</v>
      </c>
      <c r="BF166" s="195">
        <v>0</v>
      </c>
      <c r="BG166" s="195">
        <v>1</v>
      </c>
      <c r="BH166" s="241">
        <v>2</v>
      </c>
      <c r="BS166" s="238"/>
      <c r="CD166" s="238"/>
    </row>
    <row r="167" spans="1:82" x14ac:dyDescent="0.2">
      <c r="A167" s="260" t="s">
        <v>3741</v>
      </c>
      <c r="B167" s="192" t="s">
        <v>3742</v>
      </c>
      <c r="C167" s="192"/>
      <c r="D167" s="192"/>
      <c r="E167" s="261" t="s">
        <v>173</v>
      </c>
      <c r="F167" s="195">
        <v>0</v>
      </c>
      <c r="G167" s="195">
        <v>0</v>
      </c>
      <c r="H167" s="195">
        <v>0</v>
      </c>
      <c r="I167" s="195">
        <v>0</v>
      </c>
      <c r="J167" s="195">
        <v>0</v>
      </c>
      <c r="P167" s="238"/>
      <c r="Q167" s="195">
        <v>0</v>
      </c>
      <c r="R167" s="195">
        <v>0</v>
      </c>
      <c r="S167" s="195">
        <v>0</v>
      </c>
      <c r="T167" s="195">
        <v>0</v>
      </c>
      <c r="U167" s="195">
        <v>0</v>
      </c>
      <c r="AA167" s="238"/>
      <c r="AB167" s="266">
        <v>0</v>
      </c>
      <c r="AC167" s="266">
        <v>0</v>
      </c>
      <c r="AD167" s="266">
        <v>0</v>
      </c>
      <c r="AE167" s="266">
        <v>0</v>
      </c>
      <c r="AF167" s="266">
        <v>0</v>
      </c>
      <c r="AG167" s="266"/>
      <c r="AH167" s="266"/>
      <c r="AI167" s="266"/>
      <c r="AJ167" s="266"/>
      <c r="AK167" s="266"/>
      <c r="AL167" s="267"/>
      <c r="AM167" s="195">
        <v>2.1844700000000002E-2</v>
      </c>
      <c r="AN167" s="195">
        <v>2.4761999999999999E-2</v>
      </c>
      <c r="AO167" s="195">
        <v>2.2417699999999999E-2</v>
      </c>
      <c r="AP167" s="195">
        <v>2.3016700000000001E-2</v>
      </c>
      <c r="AQ167" s="195">
        <v>2.3458699999999999E-2</v>
      </c>
      <c r="AW167" s="238"/>
      <c r="AX167" s="195">
        <v>0</v>
      </c>
      <c r="AY167" s="195">
        <v>0</v>
      </c>
      <c r="AZ167" s="195">
        <v>0</v>
      </c>
      <c r="BA167" s="195">
        <v>0</v>
      </c>
      <c r="BB167" s="195">
        <v>0</v>
      </c>
      <c r="BH167" s="241"/>
      <c r="BS167" s="238"/>
      <c r="CD167" s="238"/>
    </row>
    <row r="168" spans="1:82" x14ac:dyDescent="0.2">
      <c r="A168" s="260" t="s">
        <v>3743</v>
      </c>
      <c r="B168" s="192" t="s">
        <v>3744</v>
      </c>
      <c r="C168" s="192"/>
      <c r="D168" s="192"/>
      <c r="E168" s="261" t="s">
        <v>173</v>
      </c>
      <c r="G168" s="195">
        <v>0</v>
      </c>
      <c r="H168" s="195">
        <v>0</v>
      </c>
      <c r="I168" s="195">
        <v>0</v>
      </c>
      <c r="P168" s="238"/>
      <c r="R168" s="195">
        <v>0</v>
      </c>
      <c r="S168" s="195">
        <v>0</v>
      </c>
      <c r="T168" s="195">
        <v>0</v>
      </c>
      <c r="AA168" s="238"/>
      <c r="AB168" s="266"/>
      <c r="AC168" s="266">
        <v>0</v>
      </c>
      <c r="AD168" s="266">
        <v>0</v>
      </c>
      <c r="AE168" s="266">
        <v>0</v>
      </c>
      <c r="AF168" s="266"/>
      <c r="AG168" s="266"/>
      <c r="AH168" s="266"/>
      <c r="AI168" s="266"/>
      <c r="AJ168" s="266"/>
      <c r="AK168" s="266"/>
      <c r="AL168" s="267"/>
      <c r="AN168" s="195">
        <v>2.15558E-2</v>
      </c>
      <c r="AO168" s="195">
        <v>2.0296399999999999E-2</v>
      </c>
      <c r="AP168" s="195">
        <v>2.0561699999999999E-2</v>
      </c>
      <c r="AW168" s="238"/>
      <c r="AY168" s="195">
        <v>0</v>
      </c>
      <c r="AZ168" s="195">
        <v>0</v>
      </c>
      <c r="BA168" s="195">
        <v>0</v>
      </c>
      <c r="BH168" s="241"/>
      <c r="BS168" s="238"/>
      <c r="CD168" s="238"/>
    </row>
    <row r="169" spans="1:82" x14ac:dyDescent="0.2">
      <c r="A169" s="260" t="s">
        <v>3745</v>
      </c>
      <c r="B169" s="192" t="s">
        <v>1782</v>
      </c>
      <c r="C169" s="192"/>
      <c r="D169" s="192"/>
      <c r="E169" s="261" t="s">
        <v>173</v>
      </c>
      <c r="F169" s="195">
        <v>0</v>
      </c>
      <c r="G169" s="195">
        <v>0</v>
      </c>
      <c r="H169" s="195">
        <v>0</v>
      </c>
      <c r="I169" s="195">
        <v>0</v>
      </c>
      <c r="J169" s="195">
        <v>0</v>
      </c>
      <c r="K169" s="195">
        <v>0</v>
      </c>
      <c r="L169" s="195">
        <v>0</v>
      </c>
      <c r="M169" s="195">
        <v>0</v>
      </c>
      <c r="N169" s="195">
        <v>0</v>
      </c>
      <c r="O169" s="195">
        <v>0</v>
      </c>
      <c r="P169" s="238">
        <v>0</v>
      </c>
      <c r="Q169" s="195">
        <v>0</v>
      </c>
      <c r="R169" s="195">
        <v>0</v>
      </c>
      <c r="S169" s="195">
        <v>0</v>
      </c>
      <c r="T169" s="195">
        <v>0</v>
      </c>
      <c r="U169" s="195">
        <v>0</v>
      </c>
      <c r="V169" s="195">
        <v>0</v>
      </c>
      <c r="W169" s="195">
        <v>0</v>
      </c>
      <c r="X169" s="195">
        <v>0</v>
      </c>
      <c r="Y169" s="195">
        <v>0</v>
      </c>
      <c r="Z169" s="195">
        <v>0</v>
      </c>
      <c r="AA169" s="238">
        <v>0</v>
      </c>
      <c r="AB169" s="266">
        <v>0</v>
      </c>
      <c r="AC169" s="266">
        <v>0</v>
      </c>
      <c r="AD169" s="266">
        <v>0</v>
      </c>
      <c r="AE169" s="266">
        <v>0</v>
      </c>
      <c r="AF169" s="266">
        <v>0</v>
      </c>
      <c r="AG169" s="266">
        <v>0</v>
      </c>
      <c r="AH169" s="266">
        <v>0</v>
      </c>
      <c r="AI169" s="266">
        <v>0</v>
      </c>
      <c r="AJ169" s="266">
        <v>0</v>
      </c>
      <c r="AK169" s="266">
        <v>0</v>
      </c>
      <c r="AL169" s="267">
        <v>0</v>
      </c>
      <c r="AM169" s="195">
        <v>2.1443E-2</v>
      </c>
      <c r="AN169" s="195">
        <v>2.5235E-2</v>
      </c>
      <c r="AO169" s="195">
        <v>2.3957699999999998E-2</v>
      </c>
      <c r="AP169" s="195">
        <v>2.1339799999999999E-2</v>
      </c>
      <c r="AQ169" s="195">
        <v>2.15867E-2</v>
      </c>
      <c r="AR169" s="195">
        <v>2.30923E-2</v>
      </c>
      <c r="AS169" s="195">
        <v>2.34118E-2</v>
      </c>
      <c r="AT169" s="195">
        <v>2.4523799999999998E-2</v>
      </c>
      <c r="AU169" s="195">
        <v>2.4915900000000001E-2</v>
      </c>
      <c r="AV169" s="195">
        <v>2.73166E-2</v>
      </c>
      <c r="AW169" s="238">
        <v>3.03737E-2</v>
      </c>
      <c r="AX169" s="195">
        <v>0</v>
      </c>
      <c r="AY169" s="195">
        <v>0</v>
      </c>
      <c r="AZ169" s="195">
        <v>0</v>
      </c>
      <c r="BA169" s="195">
        <v>0</v>
      </c>
      <c r="BB169" s="195">
        <v>0</v>
      </c>
      <c r="BC169" s="195">
        <v>0</v>
      </c>
      <c r="BD169" s="195">
        <v>1</v>
      </c>
      <c r="BE169" s="195">
        <v>0</v>
      </c>
      <c r="BF169" s="195">
        <v>2</v>
      </c>
      <c r="BG169" s="195">
        <v>1</v>
      </c>
      <c r="BH169" s="241">
        <v>1</v>
      </c>
      <c r="BS169" s="238"/>
      <c r="CD169" s="238"/>
    </row>
    <row r="170" spans="1:82" x14ac:dyDescent="0.2">
      <c r="A170" s="260" t="s">
        <v>3912</v>
      </c>
      <c r="B170" s="192" t="s">
        <v>4061</v>
      </c>
      <c r="C170" s="192"/>
      <c r="D170" s="192"/>
      <c r="E170" s="261" t="s">
        <v>173</v>
      </c>
      <c r="G170" s="195">
        <v>0</v>
      </c>
      <c r="H170" s="195">
        <v>0</v>
      </c>
      <c r="I170" s="195">
        <v>0</v>
      </c>
      <c r="J170" s="195">
        <v>0</v>
      </c>
      <c r="K170" s="195">
        <v>0</v>
      </c>
      <c r="L170" s="195">
        <v>0</v>
      </c>
      <c r="M170" s="195">
        <v>0</v>
      </c>
      <c r="N170" s="195">
        <v>0</v>
      </c>
      <c r="O170" s="195">
        <v>0</v>
      </c>
      <c r="P170" s="238">
        <v>0</v>
      </c>
      <c r="R170" s="195">
        <v>0</v>
      </c>
      <c r="S170" s="195">
        <v>0</v>
      </c>
      <c r="T170" s="195">
        <v>0</v>
      </c>
      <c r="U170" s="195">
        <v>0</v>
      </c>
      <c r="V170" s="195">
        <v>0</v>
      </c>
      <c r="W170" s="195">
        <v>0</v>
      </c>
      <c r="X170" s="195">
        <v>0</v>
      </c>
      <c r="Y170" s="195">
        <v>0</v>
      </c>
      <c r="Z170" s="195">
        <v>0</v>
      </c>
      <c r="AA170" s="238">
        <v>0</v>
      </c>
      <c r="AB170" s="266"/>
      <c r="AC170" s="266">
        <v>0</v>
      </c>
      <c r="AD170" s="266">
        <v>0</v>
      </c>
      <c r="AE170" s="266">
        <v>0</v>
      </c>
      <c r="AF170" s="266">
        <v>0</v>
      </c>
      <c r="AG170" s="266">
        <v>0</v>
      </c>
      <c r="AH170" s="266">
        <v>0</v>
      </c>
      <c r="AI170" s="266">
        <v>0</v>
      </c>
      <c r="AJ170" s="266">
        <v>0</v>
      </c>
      <c r="AK170" s="266">
        <v>0</v>
      </c>
      <c r="AL170" s="267">
        <v>0</v>
      </c>
      <c r="AN170" s="195">
        <v>2.1767100000000001E-2</v>
      </c>
      <c r="AO170" s="195">
        <v>1.9688299999999999E-2</v>
      </c>
      <c r="AP170" s="195">
        <v>1.7575E-2</v>
      </c>
      <c r="AQ170" s="195">
        <v>1.81529E-2</v>
      </c>
      <c r="AR170" s="195">
        <v>1.9559400000000001E-2</v>
      </c>
      <c r="AS170" s="195">
        <v>1.8443299999999999E-2</v>
      </c>
      <c r="AT170" s="195">
        <v>1.9836300000000001E-2</v>
      </c>
      <c r="AU170" s="195">
        <v>1.96764E-2</v>
      </c>
      <c r="AV170" s="195">
        <v>2.2077099999999999E-2</v>
      </c>
      <c r="AW170" s="238">
        <v>2.3741399999999999E-2</v>
      </c>
      <c r="AY170" s="195">
        <v>0</v>
      </c>
      <c r="AZ170" s="195">
        <v>0</v>
      </c>
      <c r="BA170" s="195">
        <v>0</v>
      </c>
      <c r="BB170" s="195">
        <v>0</v>
      </c>
      <c r="BC170" s="195">
        <v>0</v>
      </c>
      <c r="BD170" s="195">
        <v>2</v>
      </c>
      <c r="BE170" s="195">
        <v>0</v>
      </c>
      <c r="BF170" s="195">
        <v>0</v>
      </c>
      <c r="BG170" s="195">
        <v>1</v>
      </c>
      <c r="BH170" s="241">
        <v>0</v>
      </c>
      <c r="BS170" s="238"/>
      <c r="CD170" s="238"/>
    </row>
    <row r="171" spans="1:82" x14ac:dyDescent="0.2">
      <c r="A171" s="260" t="s">
        <v>3748</v>
      </c>
      <c r="B171" s="192" t="s">
        <v>3749</v>
      </c>
      <c r="C171" s="192"/>
      <c r="D171" s="192"/>
      <c r="E171" s="261" t="s">
        <v>173</v>
      </c>
      <c r="P171" s="238"/>
      <c r="AA171" s="238"/>
      <c r="AB171" s="266"/>
      <c r="AC171" s="266"/>
      <c r="AD171" s="266"/>
      <c r="AE171" s="266"/>
      <c r="AF171" s="266"/>
      <c r="AG171" s="266"/>
      <c r="AH171" s="266"/>
      <c r="AI171" s="266"/>
      <c r="AJ171" s="266"/>
      <c r="AK171" s="266"/>
      <c r="AL171" s="267"/>
      <c r="AW171" s="238"/>
      <c r="BH171" s="241"/>
      <c r="BS171" s="238"/>
      <c r="CD171" s="238"/>
    </row>
    <row r="172" spans="1:82" x14ac:dyDescent="0.2">
      <c r="A172" s="260" t="s">
        <v>3750</v>
      </c>
      <c r="B172" s="192" t="s">
        <v>3751</v>
      </c>
      <c r="C172" s="192"/>
      <c r="D172" s="192"/>
      <c r="E172" s="261" t="s">
        <v>173</v>
      </c>
      <c r="F172" s="195">
        <v>0</v>
      </c>
      <c r="G172" s="195">
        <v>0</v>
      </c>
      <c r="H172" s="195">
        <v>0</v>
      </c>
      <c r="I172" s="195">
        <v>0</v>
      </c>
      <c r="J172" s="195">
        <v>0</v>
      </c>
      <c r="K172" s="195">
        <v>0</v>
      </c>
      <c r="L172" s="195">
        <v>0</v>
      </c>
      <c r="M172" s="195">
        <v>0</v>
      </c>
      <c r="N172" s="195">
        <v>0</v>
      </c>
      <c r="O172" s="195">
        <v>0</v>
      </c>
      <c r="P172" s="238">
        <v>0</v>
      </c>
      <c r="Q172" s="195">
        <v>0</v>
      </c>
      <c r="R172" s="195">
        <v>0</v>
      </c>
      <c r="S172" s="195">
        <v>0</v>
      </c>
      <c r="T172" s="195">
        <v>0</v>
      </c>
      <c r="U172" s="195">
        <v>0</v>
      </c>
      <c r="V172" s="195">
        <v>0</v>
      </c>
      <c r="W172" s="195">
        <v>0</v>
      </c>
      <c r="X172" s="195">
        <v>0</v>
      </c>
      <c r="Y172" s="195">
        <v>0</v>
      </c>
      <c r="Z172" s="195">
        <v>0</v>
      </c>
      <c r="AA172" s="238">
        <v>0</v>
      </c>
      <c r="AB172" s="266">
        <v>0</v>
      </c>
      <c r="AC172" s="266">
        <v>0</v>
      </c>
      <c r="AD172" s="266">
        <v>0</v>
      </c>
      <c r="AE172" s="266">
        <v>0</v>
      </c>
      <c r="AF172" s="266">
        <v>0</v>
      </c>
      <c r="AG172" s="266">
        <v>0</v>
      </c>
      <c r="AH172" s="266">
        <v>0</v>
      </c>
      <c r="AI172" s="266">
        <v>0</v>
      </c>
      <c r="AJ172" s="266">
        <v>0</v>
      </c>
      <c r="AK172" s="266">
        <v>0</v>
      </c>
      <c r="AL172" s="267">
        <v>0</v>
      </c>
      <c r="AM172" s="195">
        <v>2.3100900000000001E-2</v>
      </c>
      <c r="AN172" s="195">
        <v>2.35456E-2</v>
      </c>
      <c r="AO172" s="195">
        <v>2.4620400000000001E-2</v>
      </c>
      <c r="AP172" s="195">
        <v>2.3764799999999999E-2</v>
      </c>
      <c r="AQ172" s="195">
        <v>2.3546899999999999E-2</v>
      </c>
      <c r="AR172" s="195">
        <v>2.3324899999999999E-2</v>
      </c>
      <c r="AS172" s="195">
        <v>2.41847E-2</v>
      </c>
      <c r="AT172" s="195">
        <v>2.42337E-2</v>
      </c>
      <c r="AU172" s="195">
        <v>2.29555E-2</v>
      </c>
      <c r="AV172" s="195">
        <v>2.4119700000000001E-2</v>
      </c>
      <c r="AW172" s="238">
        <v>2.3527800000000001E-2</v>
      </c>
      <c r="AX172" s="195">
        <v>0</v>
      </c>
      <c r="AY172" s="195">
        <v>0</v>
      </c>
      <c r="AZ172" s="195">
        <v>0</v>
      </c>
      <c r="BA172" s="195">
        <v>0</v>
      </c>
      <c r="BB172" s="195">
        <v>0</v>
      </c>
      <c r="BC172" s="195">
        <v>0</v>
      </c>
      <c r="BD172" s="195">
        <v>0</v>
      </c>
      <c r="BE172" s="195">
        <v>0</v>
      </c>
      <c r="BF172" s="195">
        <v>0</v>
      </c>
      <c r="BG172" s="195">
        <v>0</v>
      </c>
      <c r="BH172" s="241">
        <v>1</v>
      </c>
      <c r="BS172" s="238"/>
      <c r="CD172" s="238"/>
    </row>
    <row r="173" spans="1:82" x14ac:dyDescent="0.2">
      <c r="A173" s="260" t="s">
        <v>3752</v>
      </c>
      <c r="B173" s="192" t="s">
        <v>3753</v>
      </c>
      <c r="C173" s="192"/>
      <c r="D173" s="192"/>
      <c r="E173" s="261" t="s">
        <v>173</v>
      </c>
      <c r="P173" s="238"/>
      <c r="AA173" s="238"/>
      <c r="AB173" s="266"/>
      <c r="AC173" s="266"/>
      <c r="AD173" s="266"/>
      <c r="AE173" s="266"/>
      <c r="AF173" s="266"/>
      <c r="AG173" s="266"/>
      <c r="AH173" s="266"/>
      <c r="AI173" s="266"/>
      <c r="AJ173" s="266"/>
      <c r="AK173" s="266"/>
      <c r="AL173" s="267"/>
      <c r="AW173" s="238"/>
      <c r="BH173" s="241"/>
      <c r="BS173" s="238"/>
      <c r="CD173" s="238"/>
    </row>
    <row r="174" spans="1:82" x14ac:dyDescent="0.2">
      <c r="A174" s="260" t="s">
        <v>3754</v>
      </c>
      <c r="B174" s="192" t="s">
        <v>3755</v>
      </c>
      <c r="C174" s="192"/>
      <c r="D174" s="192"/>
      <c r="E174" s="261" t="s">
        <v>173</v>
      </c>
      <c r="F174" s="195">
        <v>0</v>
      </c>
      <c r="G174" s="195">
        <v>0</v>
      </c>
      <c r="H174" s="195">
        <v>0</v>
      </c>
      <c r="I174" s="195">
        <v>0</v>
      </c>
      <c r="J174" s="195">
        <v>0</v>
      </c>
      <c r="K174" s="195">
        <v>0</v>
      </c>
      <c r="L174" s="195">
        <v>0</v>
      </c>
      <c r="M174" s="195">
        <v>0</v>
      </c>
      <c r="N174" s="195">
        <v>0</v>
      </c>
      <c r="O174" s="195">
        <v>0</v>
      </c>
      <c r="P174" s="238">
        <v>0</v>
      </c>
      <c r="Q174" s="195">
        <v>0</v>
      </c>
      <c r="R174" s="195">
        <v>0</v>
      </c>
      <c r="S174" s="195">
        <v>0</v>
      </c>
      <c r="T174" s="195">
        <v>0</v>
      </c>
      <c r="U174" s="195">
        <v>0</v>
      </c>
      <c r="V174" s="195">
        <v>0</v>
      </c>
      <c r="W174" s="195">
        <v>0</v>
      </c>
      <c r="X174" s="195">
        <v>0</v>
      </c>
      <c r="Y174" s="195">
        <v>0</v>
      </c>
      <c r="Z174" s="195">
        <v>0</v>
      </c>
      <c r="AA174" s="238">
        <v>0</v>
      </c>
      <c r="AB174" s="266">
        <v>0</v>
      </c>
      <c r="AC174" s="266">
        <v>0</v>
      </c>
      <c r="AD174" s="266">
        <v>0</v>
      </c>
      <c r="AE174" s="266">
        <v>0</v>
      </c>
      <c r="AF174" s="266">
        <v>0</v>
      </c>
      <c r="AG174" s="266">
        <v>0</v>
      </c>
      <c r="AH174" s="266">
        <v>0</v>
      </c>
      <c r="AI174" s="266">
        <v>0</v>
      </c>
      <c r="AJ174" s="266">
        <v>0</v>
      </c>
      <c r="AK174" s="266">
        <v>0</v>
      </c>
      <c r="AL174" s="267">
        <v>0</v>
      </c>
      <c r="AM174" s="195">
        <v>1.9796999999999999E-2</v>
      </c>
      <c r="AN174" s="195">
        <v>2.0956300000000001E-2</v>
      </c>
      <c r="AO174" s="195">
        <v>1.97384E-2</v>
      </c>
      <c r="AP174" s="195">
        <v>2.1078199999999998E-2</v>
      </c>
      <c r="AQ174" s="195">
        <v>1.99376E-2</v>
      </c>
      <c r="AR174" s="195">
        <v>2.0247100000000001E-2</v>
      </c>
      <c r="AS174" s="195">
        <v>2.03622E-2</v>
      </c>
      <c r="AT174" s="195">
        <v>2.10849E-2</v>
      </c>
      <c r="AU174" s="195">
        <v>2.06818E-2</v>
      </c>
      <c r="AV174" s="195">
        <v>2.02004E-2</v>
      </c>
      <c r="AW174" s="238">
        <v>1.96338E-2</v>
      </c>
      <c r="AX174" s="195">
        <v>0</v>
      </c>
      <c r="AY174" s="195">
        <v>0</v>
      </c>
      <c r="AZ174" s="195">
        <v>0</v>
      </c>
      <c r="BA174" s="195">
        <v>0</v>
      </c>
      <c r="BB174" s="195">
        <v>0</v>
      </c>
      <c r="BC174" s="195">
        <v>0</v>
      </c>
      <c r="BD174" s="195">
        <v>0</v>
      </c>
      <c r="BE174" s="195">
        <v>0</v>
      </c>
      <c r="BF174" s="195">
        <v>0</v>
      </c>
      <c r="BG174" s="195">
        <v>2</v>
      </c>
      <c r="BH174" s="241">
        <v>2</v>
      </c>
      <c r="BS174" s="238"/>
      <c r="CD174" s="238"/>
    </row>
    <row r="175" spans="1:82" x14ac:dyDescent="0.2">
      <c r="A175" s="260" t="s">
        <v>3756</v>
      </c>
      <c r="B175" s="192" t="s">
        <v>3757</v>
      </c>
      <c r="C175" s="192"/>
      <c r="D175" s="192"/>
      <c r="E175" s="261" t="s">
        <v>173</v>
      </c>
      <c r="P175" s="238"/>
      <c r="AA175" s="238"/>
      <c r="AB175" s="266"/>
      <c r="AC175" s="266"/>
      <c r="AD175" s="266"/>
      <c r="AE175" s="266"/>
      <c r="AF175" s="266"/>
      <c r="AG175" s="266"/>
      <c r="AH175" s="266"/>
      <c r="AI175" s="266"/>
      <c r="AJ175" s="266"/>
      <c r="AK175" s="266"/>
      <c r="AL175" s="267"/>
      <c r="AW175" s="238"/>
      <c r="BH175" s="241"/>
      <c r="BS175" s="238"/>
      <c r="CD175" s="238"/>
    </row>
    <row r="176" spans="1:82" x14ac:dyDescent="0.2">
      <c r="A176" s="260" t="s">
        <v>3758</v>
      </c>
      <c r="B176" s="192" t="s">
        <v>3759</v>
      </c>
      <c r="C176" s="192"/>
      <c r="D176" s="192"/>
      <c r="E176" s="261" t="s">
        <v>173</v>
      </c>
      <c r="G176" s="195">
        <v>0</v>
      </c>
      <c r="I176" s="195">
        <v>0</v>
      </c>
      <c r="K176" s="195">
        <v>0</v>
      </c>
      <c r="L176" s="195">
        <v>0</v>
      </c>
      <c r="O176" s="195">
        <v>0</v>
      </c>
      <c r="P176" s="238">
        <v>0</v>
      </c>
      <c r="R176" s="195">
        <v>0</v>
      </c>
      <c r="T176" s="195">
        <v>0</v>
      </c>
      <c r="V176" s="195">
        <v>0</v>
      </c>
      <c r="W176" s="195">
        <v>0</v>
      </c>
      <c r="Z176" s="195">
        <v>0</v>
      </c>
      <c r="AA176" s="238">
        <v>0</v>
      </c>
      <c r="AB176" s="266"/>
      <c r="AC176" s="266">
        <v>0</v>
      </c>
      <c r="AD176" s="266"/>
      <c r="AE176" s="266">
        <v>0</v>
      </c>
      <c r="AF176" s="266"/>
      <c r="AG176" s="266">
        <v>0</v>
      </c>
      <c r="AH176" s="266">
        <v>0</v>
      </c>
      <c r="AI176" s="266"/>
      <c r="AJ176" s="266"/>
      <c r="AK176" s="266">
        <v>0</v>
      </c>
      <c r="AL176" s="267">
        <v>0</v>
      </c>
      <c r="AN176" s="195">
        <v>1.9776499999999999E-2</v>
      </c>
      <c r="AP176" s="195">
        <v>1.9738599999999999E-2</v>
      </c>
      <c r="AR176" s="195">
        <v>2.2021700000000002E-2</v>
      </c>
      <c r="AS176" s="195">
        <v>2.2403200000000002E-2</v>
      </c>
      <c r="AV176" s="195">
        <v>2.3604300000000002E-2</v>
      </c>
      <c r="AW176" s="238">
        <v>2.39575E-2</v>
      </c>
      <c r="AY176" s="195">
        <v>0</v>
      </c>
      <c r="BA176" s="195">
        <v>0</v>
      </c>
      <c r="BC176" s="195">
        <v>0</v>
      </c>
      <c r="BD176" s="195">
        <v>0</v>
      </c>
      <c r="BG176" s="195">
        <v>5</v>
      </c>
      <c r="BH176" s="241">
        <v>0</v>
      </c>
      <c r="BS176" s="238"/>
      <c r="CD176" s="238"/>
    </row>
    <row r="177" spans="1:82" x14ac:dyDescent="0.2">
      <c r="A177" s="260" t="s">
        <v>3760</v>
      </c>
      <c r="B177" s="192" t="s">
        <v>3761</v>
      </c>
      <c r="C177" s="192"/>
      <c r="D177" s="192"/>
      <c r="E177" s="261" t="s">
        <v>173</v>
      </c>
      <c r="G177" s="195">
        <v>0</v>
      </c>
      <c r="H177" s="195">
        <v>0</v>
      </c>
      <c r="I177" s="195">
        <v>0</v>
      </c>
      <c r="J177" s="195">
        <v>0</v>
      </c>
      <c r="K177" s="195">
        <v>0</v>
      </c>
      <c r="L177" s="195">
        <v>0</v>
      </c>
      <c r="M177" s="195">
        <v>0</v>
      </c>
      <c r="N177" s="195">
        <v>0</v>
      </c>
      <c r="O177" s="195">
        <v>0</v>
      </c>
      <c r="P177" s="238">
        <v>0</v>
      </c>
      <c r="R177" s="195">
        <v>0</v>
      </c>
      <c r="S177" s="195">
        <v>0</v>
      </c>
      <c r="T177" s="195">
        <v>0</v>
      </c>
      <c r="U177" s="195">
        <v>0</v>
      </c>
      <c r="V177" s="195">
        <v>0</v>
      </c>
      <c r="W177" s="195">
        <v>0</v>
      </c>
      <c r="X177" s="195">
        <v>0</v>
      </c>
      <c r="Y177" s="195">
        <v>0</v>
      </c>
      <c r="Z177" s="195">
        <v>0</v>
      </c>
      <c r="AA177" s="238">
        <v>0</v>
      </c>
      <c r="AB177" s="266"/>
      <c r="AC177" s="266">
        <v>0</v>
      </c>
      <c r="AD177" s="266">
        <v>0</v>
      </c>
      <c r="AE177" s="266">
        <v>0</v>
      </c>
      <c r="AF177" s="266">
        <v>0</v>
      </c>
      <c r="AG177" s="266">
        <v>0</v>
      </c>
      <c r="AH177" s="266">
        <v>0</v>
      </c>
      <c r="AI177" s="266">
        <v>0</v>
      </c>
      <c r="AJ177" s="266">
        <v>0</v>
      </c>
      <c r="AK177" s="266">
        <v>0</v>
      </c>
      <c r="AL177" s="267">
        <v>0</v>
      </c>
      <c r="AN177" s="195">
        <v>2.13618E-2</v>
      </c>
      <c r="AO177" s="195">
        <v>2.1197000000000001E-2</v>
      </c>
      <c r="AP177" s="195">
        <v>2.25583E-2</v>
      </c>
      <c r="AQ177" s="195">
        <v>2.2993900000000001E-2</v>
      </c>
      <c r="AR177" s="195">
        <v>2.1588900000000001E-2</v>
      </c>
      <c r="AS177" s="195">
        <v>2.2075899999999999E-2</v>
      </c>
      <c r="AT177" s="195">
        <v>2.0867E-2</v>
      </c>
      <c r="AU177" s="195">
        <v>2.07292E-2</v>
      </c>
      <c r="AV177" s="195">
        <v>2.1690000000000001E-2</v>
      </c>
      <c r="AW177" s="238">
        <v>2.3848399999999999E-2</v>
      </c>
      <c r="AY177" s="195">
        <v>0</v>
      </c>
      <c r="AZ177" s="195">
        <v>0</v>
      </c>
      <c r="BA177" s="195">
        <v>0</v>
      </c>
      <c r="BB177" s="195">
        <v>0</v>
      </c>
      <c r="BC177" s="195">
        <v>0</v>
      </c>
      <c r="BD177" s="195">
        <v>1</v>
      </c>
      <c r="BE177" s="195">
        <v>1</v>
      </c>
      <c r="BF177" s="195">
        <v>0</v>
      </c>
      <c r="BG177" s="195">
        <v>1</v>
      </c>
      <c r="BH177" s="241">
        <v>0</v>
      </c>
      <c r="BS177" s="238"/>
      <c r="CD177" s="238"/>
    </row>
    <row r="178" spans="1:82" x14ac:dyDescent="0.2">
      <c r="A178" s="260" t="s">
        <v>3762</v>
      </c>
      <c r="B178" s="192" t="s">
        <v>3763</v>
      </c>
      <c r="C178" s="192"/>
      <c r="D178" s="192"/>
      <c r="E178" s="261" t="s">
        <v>173</v>
      </c>
      <c r="H178" s="195">
        <v>0</v>
      </c>
      <c r="I178" s="195">
        <v>0</v>
      </c>
      <c r="J178" s="195">
        <v>0</v>
      </c>
      <c r="K178" s="195">
        <v>0</v>
      </c>
      <c r="L178" s="195">
        <v>0</v>
      </c>
      <c r="M178" s="195">
        <v>0</v>
      </c>
      <c r="N178" s="195">
        <v>0</v>
      </c>
      <c r="O178" s="195">
        <v>0</v>
      </c>
      <c r="P178" s="238">
        <v>0</v>
      </c>
      <c r="S178" s="195">
        <v>0</v>
      </c>
      <c r="T178" s="195">
        <v>0</v>
      </c>
      <c r="U178" s="195">
        <v>0</v>
      </c>
      <c r="V178" s="195">
        <v>0</v>
      </c>
      <c r="W178" s="195">
        <v>0</v>
      </c>
      <c r="X178" s="195">
        <v>0</v>
      </c>
      <c r="Y178" s="195">
        <v>0</v>
      </c>
      <c r="Z178" s="195">
        <v>0</v>
      </c>
      <c r="AA178" s="238">
        <v>0</v>
      </c>
      <c r="AB178" s="266"/>
      <c r="AC178" s="266"/>
      <c r="AD178" s="266">
        <v>0</v>
      </c>
      <c r="AE178" s="266">
        <v>0</v>
      </c>
      <c r="AF178" s="266">
        <v>0</v>
      </c>
      <c r="AG178" s="266">
        <v>0</v>
      </c>
      <c r="AH178" s="266">
        <v>0</v>
      </c>
      <c r="AI178" s="266">
        <v>0</v>
      </c>
      <c r="AJ178" s="266">
        <v>0</v>
      </c>
      <c r="AK178" s="266">
        <v>0</v>
      </c>
      <c r="AL178" s="267">
        <v>0</v>
      </c>
      <c r="AO178" s="195">
        <v>2.9245899999999998E-2</v>
      </c>
      <c r="AP178" s="195">
        <v>2.7471800000000001E-2</v>
      </c>
      <c r="AQ178" s="195">
        <v>2.7964699999999999E-2</v>
      </c>
      <c r="AR178" s="195">
        <v>2.54267E-2</v>
      </c>
      <c r="AS178" s="195">
        <v>2.5753100000000001E-2</v>
      </c>
      <c r="AT178" s="195">
        <v>2.6598299999999998E-2</v>
      </c>
      <c r="AU178" s="195">
        <v>2.9079600000000001E-2</v>
      </c>
      <c r="AV178" s="195">
        <v>2.94582E-2</v>
      </c>
      <c r="AW178" s="238">
        <v>3.1335700000000001E-2</v>
      </c>
      <c r="AZ178" s="195">
        <v>2</v>
      </c>
      <c r="BA178" s="195">
        <v>1</v>
      </c>
      <c r="BB178" s="195">
        <v>1</v>
      </c>
      <c r="BC178" s="195">
        <v>1</v>
      </c>
      <c r="BD178" s="195">
        <v>1</v>
      </c>
      <c r="BE178" s="195">
        <v>1</v>
      </c>
      <c r="BF178" s="195">
        <v>1</v>
      </c>
      <c r="BG178" s="195">
        <v>1</v>
      </c>
      <c r="BH178" s="241">
        <v>1</v>
      </c>
      <c r="BS178" s="238"/>
      <c r="CD178" s="238"/>
    </row>
    <row r="179" spans="1:82" x14ac:dyDescent="0.2">
      <c r="A179" s="260" t="s">
        <v>3764</v>
      </c>
      <c r="B179" s="192" t="s">
        <v>3914</v>
      </c>
      <c r="C179" s="192"/>
      <c r="D179" s="192"/>
      <c r="E179" s="261" t="s">
        <v>173</v>
      </c>
      <c r="I179" s="195">
        <v>0</v>
      </c>
      <c r="J179" s="195">
        <v>0</v>
      </c>
      <c r="K179" s="195">
        <v>0</v>
      </c>
      <c r="L179" s="195">
        <v>0</v>
      </c>
      <c r="M179" s="195">
        <v>0</v>
      </c>
      <c r="N179" s="195">
        <v>0</v>
      </c>
      <c r="O179" s="195">
        <v>0</v>
      </c>
      <c r="P179" s="238">
        <v>0</v>
      </c>
      <c r="T179" s="195">
        <v>0</v>
      </c>
      <c r="U179" s="195">
        <v>0</v>
      </c>
      <c r="V179" s="195">
        <v>0</v>
      </c>
      <c r="W179" s="195">
        <v>0</v>
      </c>
      <c r="X179" s="195">
        <v>0</v>
      </c>
      <c r="Y179" s="195">
        <v>0</v>
      </c>
      <c r="Z179" s="195">
        <v>0</v>
      </c>
      <c r="AA179" s="238">
        <v>0</v>
      </c>
      <c r="AB179" s="266"/>
      <c r="AC179" s="266"/>
      <c r="AD179" s="266"/>
      <c r="AE179" s="266">
        <v>0</v>
      </c>
      <c r="AF179" s="266">
        <v>0</v>
      </c>
      <c r="AG179" s="266">
        <v>0</v>
      </c>
      <c r="AH179" s="266">
        <v>0</v>
      </c>
      <c r="AI179" s="266">
        <v>0</v>
      </c>
      <c r="AJ179" s="266">
        <v>0</v>
      </c>
      <c r="AK179" s="266">
        <v>0</v>
      </c>
      <c r="AL179" s="267">
        <v>0</v>
      </c>
      <c r="AP179" s="195">
        <v>3.1690500000000003E-2</v>
      </c>
      <c r="AQ179" s="195">
        <v>3.2907800000000001E-2</v>
      </c>
      <c r="AR179" s="195">
        <v>2.8530699999999999E-2</v>
      </c>
      <c r="AS179" s="195">
        <v>3.2289499999999999E-2</v>
      </c>
      <c r="AT179" s="195">
        <v>2.8734200000000001E-2</v>
      </c>
      <c r="AU179" s="195">
        <v>2.71132E-2</v>
      </c>
      <c r="AV179" s="195">
        <v>2.63889E-2</v>
      </c>
      <c r="AW179" s="238">
        <v>2.6702699999999999E-2</v>
      </c>
      <c r="BA179" s="195">
        <v>0</v>
      </c>
      <c r="BB179" s="195">
        <v>0</v>
      </c>
      <c r="BC179" s="195">
        <v>0</v>
      </c>
      <c r="BD179" s="195">
        <v>0</v>
      </c>
      <c r="BE179" s="195">
        <v>0</v>
      </c>
      <c r="BF179" s="195">
        <v>0</v>
      </c>
      <c r="BG179" s="195">
        <v>0</v>
      </c>
      <c r="BH179" s="241">
        <v>0</v>
      </c>
      <c r="BS179" s="238"/>
      <c r="CD179" s="238"/>
    </row>
    <row r="180" spans="1:82" x14ac:dyDescent="0.2">
      <c r="A180" s="260" t="s">
        <v>3766</v>
      </c>
      <c r="B180" s="192" t="s">
        <v>3767</v>
      </c>
      <c r="C180" s="192"/>
      <c r="D180" s="192"/>
      <c r="E180" s="261" t="s">
        <v>173</v>
      </c>
      <c r="F180" s="195">
        <v>0</v>
      </c>
      <c r="H180" s="195">
        <v>0</v>
      </c>
      <c r="I180" s="195">
        <v>0</v>
      </c>
      <c r="K180" s="195">
        <v>0</v>
      </c>
      <c r="L180" s="195">
        <v>0</v>
      </c>
      <c r="M180" s="195">
        <v>0</v>
      </c>
      <c r="N180" s="195">
        <v>0</v>
      </c>
      <c r="O180" s="195">
        <v>0</v>
      </c>
      <c r="P180" s="238">
        <v>0</v>
      </c>
      <c r="Q180" s="195">
        <v>0</v>
      </c>
      <c r="S180" s="195">
        <v>0</v>
      </c>
      <c r="T180" s="195">
        <v>0</v>
      </c>
      <c r="V180" s="195">
        <v>0</v>
      </c>
      <c r="W180" s="195">
        <v>0</v>
      </c>
      <c r="X180" s="195">
        <v>0</v>
      </c>
      <c r="Y180" s="195">
        <v>0</v>
      </c>
      <c r="Z180" s="195">
        <v>0</v>
      </c>
      <c r="AA180" s="238">
        <v>0</v>
      </c>
      <c r="AB180" s="266">
        <v>0</v>
      </c>
      <c r="AC180" s="266"/>
      <c r="AD180" s="266">
        <v>0</v>
      </c>
      <c r="AE180" s="266">
        <v>0</v>
      </c>
      <c r="AF180" s="266"/>
      <c r="AG180" s="266">
        <v>0</v>
      </c>
      <c r="AH180" s="266">
        <v>0</v>
      </c>
      <c r="AI180" s="266">
        <v>0</v>
      </c>
      <c r="AJ180" s="266">
        <v>0</v>
      </c>
      <c r="AK180" s="266">
        <v>0</v>
      </c>
      <c r="AL180" s="267">
        <v>0</v>
      </c>
      <c r="AM180" s="195">
        <v>2.4925200000000002E-2</v>
      </c>
      <c r="AO180" s="195">
        <v>2.14361E-2</v>
      </c>
      <c r="AP180" s="195">
        <v>1.1044E-2</v>
      </c>
      <c r="AR180" s="195">
        <v>2.3298599999999999E-2</v>
      </c>
      <c r="AS180" s="195">
        <v>2.2778099999999999E-2</v>
      </c>
      <c r="AT180" s="195">
        <v>9.0316999999999995E-2</v>
      </c>
      <c r="AU180" s="195">
        <v>2.7229400000000001E-2</v>
      </c>
      <c r="AV180" s="195">
        <v>3.1542199999999999E-2</v>
      </c>
      <c r="AW180" s="238">
        <v>2.9804500000000001E-2</v>
      </c>
      <c r="AX180" s="195">
        <v>0</v>
      </c>
      <c r="AZ180" s="195">
        <v>0</v>
      </c>
      <c r="BA180" s="195">
        <v>0</v>
      </c>
      <c r="BC180" s="195">
        <v>0</v>
      </c>
      <c r="BD180" s="195">
        <v>0</v>
      </c>
      <c r="BE180" s="195">
        <v>0</v>
      </c>
      <c r="BF180" s="195">
        <v>0</v>
      </c>
      <c r="BG180" s="195">
        <v>0</v>
      </c>
      <c r="BH180" s="241">
        <v>0</v>
      </c>
      <c r="BS180" s="238"/>
      <c r="CD180" s="238"/>
    </row>
    <row r="181" spans="1:82" x14ac:dyDescent="0.2">
      <c r="A181" s="260" t="s">
        <v>3915</v>
      </c>
      <c r="B181" s="192" t="s">
        <v>3916</v>
      </c>
      <c r="C181" s="192"/>
      <c r="D181" s="192"/>
      <c r="E181" s="261" t="s">
        <v>173</v>
      </c>
      <c r="F181" s="195">
        <v>0</v>
      </c>
      <c r="G181" s="195">
        <v>0</v>
      </c>
      <c r="H181" s="195">
        <v>0</v>
      </c>
      <c r="I181" s="195">
        <v>0</v>
      </c>
      <c r="J181" s="195">
        <v>0</v>
      </c>
      <c r="K181" s="195">
        <v>0</v>
      </c>
      <c r="L181" s="195">
        <v>0</v>
      </c>
      <c r="M181" s="195">
        <v>0</v>
      </c>
      <c r="N181" s="195">
        <v>0</v>
      </c>
      <c r="O181" s="195">
        <v>0</v>
      </c>
      <c r="P181" s="238">
        <v>0</v>
      </c>
      <c r="Q181" s="195">
        <v>0</v>
      </c>
      <c r="R181" s="195">
        <v>0</v>
      </c>
      <c r="S181" s="195">
        <v>0</v>
      </c>
      <c r="T181" s="195">
        <v>0</v>
      </c>
      <c r="U181" s="195">
        <v>0</v>
      </c>
      <c r="V181" s="195">
        <v>0</v>
      </c>
      <c r="W181" s="195">
        <v>0</v>
      </c>
      <c r="X181" s="195">
        <v>0</v>
      </c>
      <c r="Y181" s="195">
        <v>0</v>
      </c>
      <c r="Z181" s="195">
        <v>0</v>
      </c>
      <c r="AA181" s="238">
        <v>0</v>
      </c>
      <c r="AB181" s="266">
        <v>0</v>
      </c>
      <c r="AC181" s="266">
        <v>0</v>
      </c>
      <c r="AD181" s="266">
        <v>0</v>
      </c>
      <c r="AE181" s="266">
        <v>0</v>
      </c>
      <c r="AF181" s="266">
        <v>0</v>
      </c>
      <c r="AG181" s="266">
        <v>0</v>
      </c>
      <c r="AH181" s="266">
        <v>0</v>
      </c>
      <c r="AI181" s="266">
        <v>0</v>
      </c>
      <c r="AJ181" s="266">
        <v>0</v>
      </c>
      <c r="AK181" s="266">
        <v>0</v>
      </c>
      <c r="AL181" s="267">
        <v>0</v>
      </c>
      <c r="AM181" s="195">
        <v>1.51161E-2</v>
      </c>
      <c r="AN181" s="195">
        <v>1.4390099999999999E-2</v>
      </c>
      <c r="AO181" s="195">
        <v>1.4200900000000001E-2</v>
      </c>
      <c r="AP181" s="195">
        <v>1.2833600000000001E-2</v>
      </c>
      <c r="AQ181" s="195">
        <v>1.3401700000000001E-2</v>
      </c>
      <c r="AR181" s="195">
        <v>1.34614E-2</v>
      </c>
      <c r="AS181" s="195">
        <v>1.5641800000000001E-2</v>
      </c>
      <c r="AT181" s="195">
        <v>1.8027600000000001E-2</v>
      </c>
      <c r="AU181" s="195">
        <v>1.8283199999999999E-2</v>
      </c>
      <c r="AV181" s="195">
        <v>1.8809800000000002E-2</v>
      </c>
      <c r="AW181" s="238">
        <v>1.8475999999999999E-2</v>
      </c>
      <c r="AX181" s="195">
        <v>0</v>
      </c>
      <c r="AY181" s="195">
        <v>0</v>
      </c>
      <c r="AZ181" s="195">
        <v>0</v>
      </c>
      <c r="BA181" s="195">
        <v>0</v>
      </c>
      <c r="BB181" s="195">
        <v>0</v>
      </c>
      <c r="BC181" s="195">
        <v>0</v>
      </c>
      <c r="BD181" s="195">
        <v>0</v>
      </c>
      <c r="BE181" s="195">
        <v>0</v>
      </c>
      <c r="BF181" s="195">
        <v>0</v>
      </c>
      <c r="BG181" s="195">
        <v>0</v>
      </c>
      <c r="BH181" s="241">
        <v>0</v>
      </c>
      <c r="BS181" s="238"/>
      <c r="CD181" s="238"/>
    </row>
    <row r="182" spans="1:82" x14ac:dyDescent="0.2">
      <c r="A182" s="260" t="s">
        <v>3770</v>
      </c>
      <c r="B182" s="192" t="s">
        <v>3771</v>
      </c>
      <c r="C182" s="192"/>
      <c r="D182" s="192"/>
      <c r="E182" s="261" t="s">
        <v>173</v>
      </c>
      <c r="F182" s="195">
        <v>0</v>
      </c>
      <c r="G182" s="195">
        <v>0</v>
      </c>
      <c r="H182" s="195">
        <v>0</v>
      </c>
      <c r="I182" s="195">
        <v>0</v>
      </c>
      <c r="J182" s="195">
        <v>0</v>
      </c>
      <c r="K182" s="195">
        <v>0</v>
      </c>
      <c r="L182" s="195">
        <v>0</v>
      </c>
      <c r="M182" s="195">
        <v>0</v>
      </c>
      <c r="N182" s="195">
        <v>0</v>
      </c>
      <c r="O182" s="195">
        <v>0</v>
      </c>
      <c r="P182" s="238">
        <v>0</v>
      </c>
      <c r="Q182" s="195">
        <v>0</v>
      </c>
      <c r="R182" s="195">
        <v>0</v>
      </c>
      <c r="S182" s="195">
        <v>0</v>
      </c>
      <c r="T182" s="195">
        <v>0</v>
      </c>
      <c r="U182" s="195">
        <v>0</v>
      </c>
      <c r="V182" s="195">
        <v>0</v>
      </c>
      <c r="W182" s="195">
        <v>0</v>
      </c>
      <c r="X182" s="195">
        <v>0</v>
      </c>
      <c r="Y182" s="195">
        <v>0</v>
      </c>
      <c r="Z182" s="195">
        <v>0</v>
      </c>
      <c r="AA182" s="238">
        <v>0</v>
      </c>
      <c r="AB182" s="266">
        <v>0</v>
      </c>
      <c r="AC182" s="266">
        <v>0</v>
      </c>
      <c r="AD182" s="266">
        <v>0</v>
      </c>
      <c r="AE182" s="266">
        <v>0</v>
      </c>
      <c r="AF182" s="266">
        <v>0</v>
      </c>
      <c r="AG182" s="266">
        <v>0</v>
      </c>
      <c r="AH182" s="266">
        <v>0</v>
      </c>
      <c r="AI182" s="266">
        <v>0</v>
      </c>
      <c r="AJ182" s="266">
        <v>0</v>
      </c>
      <c r="AK182" s="266">
        <v>0</v>
      </c>
      <c r="AL182" s="267">
        <v>0</v>
      </c>
      <c r="AM182" s="195">
        <v>1.6362700000000001E-2</v>
      </c>
      <c r="AN182" s="195">
        <v>1.7953199999999999E-2</v>
      </c>
      <c r="AO182" s="195">
        <v>1.8852000000000001E-2</v>
      </c>
      <c r="AP182" s="195">
        <v>1.9953100000000001E-2</v>
      </c>
      <c r="AQ182" s="195">
        <v>2.12497E-2</v>
      </c>
      <c r="AR182" s="195">
        <v>2.0880099999999999E-2</v>
      </c>
      <c r="AS182" s="195">
        <v>2.0522499999999999E-2</v>
      </c>
      <c r="AT182" s="195">
        <v>2.1096699999999999E-2</v>
      </c>
      <c r="AU182" s="195">
        <v>1.9767400000000001E-2</v>
      </c>
      <c r="AV182" s="195">
        <v>2.1878399999999999E-2</v>
      </c>
      <c r="AW182" s="238">
        <v>2.2363000000000001E-2</v>
      </c>
      <c r="AX182" s="195">
        <v>2</v>
      </c>
      <c r="AY182" s="195">
        <v>2</v>
      </c>
      <c r="AZ182" s="195">
        <v>2</v>
      </c>
      <c r="BA182" s="195">
        <v>2</v>
      </c>
      <c r="BB182" s="195">
        <v>2</v>
      </c>
      <c r="BC182" s="195">
        <v>2</v>
      </c>
      <c r="BD182" s="195">
        <v>2</v>
      </c>
      <c r="BE182" s="195">
        <v>2</v>
      </c>
      <c r="BF182" s="195">
        <v>3</v>
      </c>
      <c r="BG182" s="195">
        <v>3</v>
      </c>
      <c r="BH182" s="241">
        <v>3</v>
      </c>
      <c r="BS182" s="238"/>
      <c r="CD182" s="238"/>
    </row>
    <row r="183" spans="1:82" x14ac:dyDescent="0.2">
      <c r="A183" s="260" t="s">
        <v>3772</v>
      </c>
      <c r="B183" s="192" t="s">
        <v>3773</v>
      </c>
      <c r="C183" s="192"/>
      <c r="D183" s="192"/>
      <c r="E183" s="261" t="s">
        <v>173</v>
      </c>
      <c r="F183" s="195">
        <v>0</v>
      </c>
      <c r="I183" s="195">
        <v>0</v>
      </c>
      <c r="J183" s="195">
        <v>0</v>
      </c>
      <c r="K183" s="195">
        <v>0</v>
      </c>
      <c r="L183" s="195">
        <v>0</v>
      </c>
      <c r="M183" s="195">
        <v>0</v>
      </c>
      <c r="N183" s="195">
        <v>0</v>
      </c>
      <c r="O183" s="195">
        <v>0</v>
      </c>
      <c r="P183" s="238">
        <v>0</v>
      </c>
      <c r="Q183" s="195">
        <v>0</v>
      </c>
      <c r="T183" s="195">
        <v>0</v>
      </c>
      <c r="U183" s="195">
        <v>0</v>
      </c>
      <c r="V183" s="195">
        <v>0</v>
      </c>
      <c r="W183" s="195">
        <v>0</v>
      </c>
      <c r="X183" s="195">
        <v>0</v>
      </c>
      <c r="Y183" s="195">
        <v>0</v>
      </c>
      <c r="Z183" s="195">
        <v>0</v>
      </c>
      <c r="AA183" s="238">
        <v>0</v>
      </c>
      <c r="AB183" s="266">
        <v>0</v>
      </c>
      <c r="AC183" s="266"/>
      <c r="AD183" s="266"/>
      <c r="AE183" s="266">
        <v>0</v>
      </c>
      <c r="AF183" s="266">
        <v>0</v>
      </c>
      <c r="AG183" s="266">
        <v>0</v>
      </c>
      <c r="AH183" s="266">
        <v>0</v>
      </c>
      <c r="AI183" s="266">
        <v>0</v>
      </c>
      <c r="AJ183" s="266">
        <v>0</v>
      </c>
      <c r="AK183" s="266">
        <v>0</v>
      </c>
      <c r="AL183" s="267">
        <v>0</v>
      </c>
      <c r="AM183" s="195">
        <v>2.0627900000000001E-2</v>
      </c>
      <c r="AP183" s="195">
        <v>2.06865E-2</v>
      </c>
      <c r="AQ183" s="195">
        <v>1.96922E-2</v>
      </c>
      <c r="AR183" s="195">
        <v>2.0219399999999998E-2</v>
      </c>
      <c r="AS183" s="195">
        <v>1.9819300000000001E-2</v>
      </c>
      <c r="AT183" s="195">
        <v>9.2981999999999995E-2</v>
      </c>
      <c r="AU183" s="195">
        <v>2.0809100000000001E-2</v>
      </c>
      <c r="AV183" s="195">
        <v>2.05042E-2</v>
      </c>
      <c r="AW183" s="238">
        <v>2.5637799999999999E-2</v>
      </c>
      <c r="AX183" s="195">
        <v>0</v>
      </c>
      <c r="BA183" s="195">
        <v>0</v>
      </c>
      <c r="BB183" s="195">
        <v>0</v>
      </c>
      <c r="BC183" s="195">
        <v>0</v>
      </c>
      <c r="BD183" s="195">
        <v>0</v>
      </c>
      <c r="BE183" s="195">
        <v>0</v>
      </c>
      <c r="BF183" s="195">
        <v>0</v>
      </c>
      <c r="BG183" s="195">
        <v>0</v>
      </c>
      <c r="BH183" s="241">
        <v>0</v>
      </c>
      <c r="BS183" s="238"/>
      <c r="CD183" s="238"/>
    </row>
    <row r="184" spans="1:82" x14ac:dyDescent="0.2">
      <c r="A184" s="260" t="s">
        <v>3776</v>
      </c>
      <c r="B184" s="192" t="s">
        <v>3777</v>
      </c>
      <c r="C184" s="192"/>
      <c r="D184" s="192"/>
      <c r="E184" s="261" t="s">
        <v>173</v>
      </c>
      <c r="K184" s="195">
        <v>0</v>
      </c>
      <c r="L184" s="195">
        <v>0</v>
      </c>
      <c r="P184" s="238"/>
      <c r="V184" s="195">
        <v>0</v>
      </c>
      <c r="W184" s="195">
        <v>0</v>
      </c>
      <c r="AA184" s="238"/>
      <c r="AB184" s="266"/>
      <c r="AC184" s="266"/>
      <c r="AD184" s="266"/>
      <c r="AE184" s="266"/>
      <c r="AF184" s="266"/>
      <c r="AG184" s="266">
        <v>0</v>
      </c>
      <c r="AH184" s="266">
        <v>0</v>
      </c>
      <c r="AI184" s="266"/>
      <c r="AJ184" s="266"/>
      <c r="AK184" s="266"/>
      <c r="AL184" s="267"/>
      <c r="AR184" s="195">
        <v>3.1384299999999997E-2</v>
      </c>
      <c r="AS184" s="195">
        <v>3.0475599999999999E-2</v>
      </c>
      <c r="AW184" s="238"/>
      <c r="BC184" s="195">
        <v>0</v>
      </c>
      <c r="BD184" s="195">
        <v>0</v>
      </c>
      <c r="BH184" s="241"/>
      <c r="BS184" s="238"/>
      <c r="CD184" s="238"/>
    </row>
    <row r="185" spans="1:82" x14ac:dyDescent="0.2">
      <c r="A185" s="260" t="s">
        <v>3778</v>
      </c>
      <c r="B185" s="192" t="s">
        <v>3779</v>
      </c>
      <c r="C185" s="192"/>
      <c r="D185" s="192"/>
      <c r="E185" s="261" t="s">
        <v>173</v>
      </c>
      <c r="J185" s="195">
        <v>0</v>
      </c>
      <c r="K185" s="195">
        <v>0</v>
      </c>
      <c r="L185" s="195">
        <v>0</v>
      </c>
      <c r="M185" s="195">
        <v>0</v>
      </c>
      <c r="N185" s="195">
        <v>0</v>
      </c>
      <c r="O185" s="195">
        <v>0</v>
      </c>
      <c r="P185" s="238">
        <v>0</v>
      </c>
      <c r="U185" s="195">
        <v>0</v>
      </c>
      <c r="V185" s="195">
        <v>0</v>
      </c>
      <c r="W185" s="195">
        <v>0</v>
      </c>
      <c r="X185" s="195">
        <v>0</v>
      </c>
      <c r="Y185" s="195">
        <v>0</v>
      </c>
      <c r="Z185" s="195">
        <v>0</v>
      </c>
      <c r="AA185" s="238">
        <v>0</v>
      </c>
      <c r="AB185" s="266"/>
      <c r="AC185" s="266"/>
      <c r="AD185" s="266"/>
      <c r="AE185" s="266"/>
      <c r="AF185" s="266">
        <v>0</v>
      </c>
      <c r="AG185" s="266">
        <v>0</v>
      </c>
      <c r="AH185" s="266">
        <v>0</v>
      </c>
      <c r="AI185" s="266">
        <v>0</v>
      </c>
      <c r="AJ185" s="266">
        <v>0</v>
      </c>
      <c r="AK185" s="266">
        <v>0</v>
      </c>
      <c r="AL185" s="267">
        <v>0</v>
      </c>
      <c r="AQ185" s="195">
        <v>2.1165099999999999E-2</v>
      </c>
      <c r="AR185" s="195">
        <v>2.03927E-2</v>
      </c>
      <c r="AS185" s="195">
        <v>2.0324600000000002E-2</v>
      </c>
      <c r="AT185" s="195">
        <v>2.0125299999999999E-2</v>
      </c>
      <c r="AU185" s="195">
        <v>2.0998800000000001E-2</v>
      </c>
      <c r="AV185" s="195">
        <v>2.0990200000000001E-2</v>
      </c>
      <c r="AW185" s="238">
        <v>2.3670099999999999E-2</v>
      </c>
      <c r="BB185" s="195">
        <v>1</v>
      </c>
      <c r="BC185" s="195">
        <v>0</v>
      </c>
      <c r="BD185" s="195">
        <v>0</v>
      </c>
      <c r="BE185" s="195">
        <v>0</v>
      </c>
      <c r="BF185" s="195">
        <v>0</v>
      </c>
      <c r="BG185" s="195">
        <v>0</v>
      </c>
      <c r="BH185" s="241">
        <v>0</v>
      </c>
      <c r="BS185" s="238"/>
      <c r="CD185" s="238"/>
    </row>
    <row r="186" spans="1:82" x14ac:dyDescent="0.2">
      <c r="A186" s="260" t="s">
        <v>3780</v>
      </c>
      <c r="B186" s="192" t="s">
        <v>3781</v>
      </c>
      <c r="C186" s="192"/>
      <c r="D186" s="192"/>
      <c r="E186" s="261" t="s">
        <v>173</v>
      </c>
      <c r="K186" s="195">
        <v>0</v>
      </c>
      <c r="L186" s="195">
        <v>0</v>
      </c>
      <c r="M186" s="195">
        <v>0</v>
      </c>
      <c r="N186" s="195">
        <v>0</v>
      </c>
      <c r="O186" s="195">
        <v>0</v>
      </c>
      <c r="P186" s="238">
        <v>0</v>
      </c>
      <c r="V186" s="195">
        <v>0</v>
      </c>
      <c r="W186" s="195">
        <v>0</v>
      </c>
      <c r="X186" s="195">
        <v>0</v>
      </c>
      <c r="Y186" s="195">
        <v>0</v>
      </c>
      <c r="Z186" s="195">
        <v>0</v>
      </c>
      <c r="AA186" s="238">
        <v>0</v>
      </c>
      <c r="AB186" s="266"/>
      <c r="AC186" s="266"/>
      <c r="AD186" s="266"/>
      <c r="AE186" s="266"/>
      <c r="AF186" s="266"/>
      <c r="AG186" s="266">
        <v>0</v>
      </c>
      <c r="AH186" s="266">
        <v>0</v>
      </c>
      <c r="AI186" s="266">
        <v>0</v>
      </c>
      <c r="AJ186" s="266">
        <v>0</v>
      </c>
      <c r="AK186" s="266">
        <v>0</v>
      </c>
      <c r="AL186" s="267">
        <v>0</v>
      </c>
      <c r="AR186" s="195">
        <v>2.35713E-2</v>
      </c>
      <c r="AS186" s="195">
        <v>2.34532E-2</v>
      </c>
      <c r="AT186" s="195">
        <v>2.3166800000000001E-2</v>
      </c>
      <c r="AU186" s="195">
        <v>2.15885E-2</v>
      </c>
      <c r="AV186" s="195">
        <v>2.24824E-2</v>
      </c>
      <c r="AW186" s="238">
        <v>2.0235699999999999E-2</v>
      </c>
      <c r="BC186" s="195">
        <v>0</v>
      </c>
      <c r="BD186" s="195">
        <v>0</v>
      </c>
      <c r="BE186" s="195">
        <v>0</v>
      </c>
      <c r="BF186" s="195">
        <v>0</v>
      </c>
      <c r="BG186" s="195">
        <v>0</v>
      </c>
      <c r="BH186" s="241">
        <v>0</v>
      </c>
      <c r="BS186" s="238"/>
      <c r="CD186" s="238"/>
    </row>
    <row r="187" spans="1:82" x14ac:dyDescent="0.2">
      <c r="A187" s="260" t="s">
        <v>3917</v>
      </c>
      <c r="B187" s="192" t="s">
        <v>3918</v>
      </c>
      <c r="C187" s="192"/>
      <c r="D187" s="192"/>
      <c r="E187" s="261" t="s">
        <v>173</v>
      </c>
      <c r="K187" s="195">
        <v>0</v>
      </c>
      <c r="L187" s="195">
        <v>0</v>
      </c>
      <c r="M187" s="195">
        <v>0</v>
      </c>
      <c r="N187" s="195">
        <v>0</v>
      </c>
      <c r="O187" s="195">
        <v>0</v>
      </c>
      <c r="P187" s="238">
        <v>0</v>
      </c>
      <c r="V187" s="195">
        <v>0</v>
      </c>
      <c r="W187" s="195">
        <v>0</v>
      </c>
      <c r="X187" s="195">
        <v>0</v>
      </c>
      <c r="Y187" s="195">
        <v>0</v>
      </c>
      <c r="Z187" s="195">
        <v>0</v>
      </c>
      <c r="AA187" s="238">
        <v>1</v>
      </c>
      <c r="AB187" s="266"/>
      <c r="AC187" s="266"/>
      <c r="AD187" s="266"/>
      <c r="AE187" s="266"/>
      <c r="AF187" s="266"/>
      <c r="AG187" s="266">
        <v>0</v>
      </c>
      <c r="AH187" s="266">
        <v>0</v>
      </c>
      <c r="AI187" s="266">
        <v>0</v>
      </c>
      <c r="AJ187" s="266">
        <v>0</v>
      </c>
      <c r="AK187" s="266">
        <v>0</v>
      </c>
      <c r="AL187" s="267">
        <v>0</v>
      </c>
      <c r="AR187" s="195">
        <v>2.08389E-2</v>
      </c>
      <c r="AS187" s="195">
        <v>2.1256799999999999E-2</v>
      </c>
      <c r="AT187" s="195">
        <v>2.0922699999999999E-2</v>
      </c>
      <c r="AU187" s="195">
        <v>1.99043E-2</v>
      </c>
      <c r="AV187" s="195">
        <v>1.9429800000000001E-2</v>
      </c>
      <c r="AW187" s="238">
        <v>2.2126099999999999E-2</v>
      </c>
      <c r="BC187" s="195">
        <v>0</v>
      </c>
      <c r="BD187" s="195">
        <v>0</v>
      </c>
      <c r="BE187" s="195">
        <v>0</v>
      </c>
      <c r="BF187" s="195">
        <v>3</v>
      </c>
      <c r="BG187" s="195">
        <v>0</v>
      </c>
      <c r="BH187" s="241">
        <v>0</v>
      </c>
      <c r="BS187" s="238"/>
      <c r="CD187" s="238"/>
    </row>
    <row r="188" spans="1:82" x14ac:dyDescent="0.2">
      <c r="A188" s="260" t="s">
        <v>3784</v>
      </c>
      <c r="B188" s="192" t="s">
        <v>3785</v>
      </c>
      <c r="C188" s="192"/>
      <c r="D188" s="192"/>
      <c r="E188" s="261" t="s">
        <v>173</v>
      </c>
      <c r="P188" s="238"/>
      <c r="AA188" s="238"/>
      <c r="AB188" s="266"/>
      <c r="AC188" s="266"/>
      <c r="AD188" s="266"/>
      <c r="AE188" s="266"/>
      <c r="AF188" s="266"/>
      <c r="AG188" s="266"/>
      <c r="AH188" s="266"/>
      <c r="AI188" s="266"/>
      <c r="AJ188" s="266"/>
      <c r="AK188" s="266"/>
      <c r="AL188" s="267"/>
      <c r="AW188" s="238"/>
      <c r="BH188" s="241"/>
      <c r="BS188" s="238"/>
      <c r="CD188" s="238"/>
    </row>
    <row r="189" spans="1:82" x14ac:dyDescent="0.2">
      <c r="A189" s="260" t="s">
        <v>3786</v>
      </c>
      <c r="B189" s="192" t="s">
        <v>3787</v>
      </c>
      <c r="C189" s="192"/>
      <c r="D189" s="192"/>
      <c r="E189" s="261" t="s">
        <v>173</v>
      </c>
      <c r="P189" s="238"/>
      <c r="AA189" s="238"/>
      <c r="AB189" s="266"/>
      <c r="AC189" s="266"/>
      <c r="AD189" s="266"/>
      <c r="AE189" s="266"/>
      <c r="AF189" s="266"/>
      <c r="AG189" s="266"/>
      <c r="AH189" s="266"/>
      <c r="AI189" s="266"/>
      <c r="AJ189" s="266"/>
      <c r="AK189" s="266"/>
      <c r="AL189" s="267"/>
      <c r="AW189" s="238"/>
      <c r="BH189" s="241"/>
      <c r="BS189" s="238"/>
      <c r="CD189" s="238"/>
    </row>
    <row r="190" spans="1:82" x14ac:dyDescent="0.2">
      <c r="A190" s="260" t="s">
        <v>3788</v>
      </c>
      <c r="B190" s="192" t="s">
        <v>3789</v>
      </c>
      <c r="C190" s="192"/>
      <c r="D190" s="192"/>
      <c r="E190" s="261" t="s">
        <v>173</v>
      </c>
      <c r="M190" s="195">
        <v>0</v>
      </c>
      <c r="N190" s="195">
        <v>0</v>
      </c>
      <c r="O190" s="195">
        <v>0</v>
      </c>
      <c r="P190" s="238">
        <v>0</v>
      </c>
      <c r="X190" s="195">
        <v>0</v>
      </c>
      <c r="Y190" s="195">
        <v>0</v>
      </c>
      <c r="Z190" s="195">
        <v>0</v>
      </c>
      <c r="AA190" s="238">
        <v>0</v>
      </c>
      <c r="AB190" s="266"/>
      <c r="AC190" s="266"/>
      <c r="AD190" s="266"/>
      <c r="AE190" s="266"/>
      <c r="AF190" s="266"/>
      <c r="AG190" s="266"/>
      <c r="AH190" s="266"/>
      <c r="AI190" s="266">
        <v>0</v>
      </c>
      <c r="AJ190" s="266">
        <v>0</v>
      </c>
      <c r="AK190" s="266">
        <v>0</v>
      </c>
      <c r="AL190" s="267">
        <v>0</v>
      </c>
      <c r="AT190" s="195">
        <v>2.52445E-2</v>
      </c>
      <c r="AU190" s="195">
        <v>2.39879E-2</v>
      </c>
      <c r="AV190" s="195">
        <v>2.7143799999999999E-2</v>
      </c>
      <c r="AW190" s="238">
        <v>3.0751899999999999E-2</v>
      </c>
      <c r="BE190" s="195">
        <v>0</v>
      </c>
      <c r="BF190" s="195">
        <v>0</v>
      </c>
      <c r="BG190" s="195">
        <v>0</v>
      </c>
      <c r="BH190" s="241">
        <v>0</v>
      </c>
      <c r="BS190" s="238"/>
      <c r="CD190" s="238"/>
    </row>
    <row r="191" spans="1:82" x14ac:dyDescent="0.2">
      <c r="A191" s="260" t="s">
        <v>3790</v>
      </c>
      <c r="B191" s="192" t="s">
        <v>3791</v>
      </c>
      <c r="C191" s="192"/>
      <c r="D191" s="192"/>
      <c r="E191" s="261" t="s">
        <v>173</v>
      </c>
      <c r="M191" s="195">
        <v>0</v>
      </c>
      <c r="P191" s="238"/>
      <c r="X191" s="195">
        <v>0</v>
      </c>
      <c r="AA191" s="238"/>
      <c r="AB191" s="266"/>
      <c r="AC191" s="266"/>
      <c r="AD191" s="266"/>
      <c r="AE191" s="266"/>
      <c r="AF191" s="266"/>
      <c r="AG191" s="266"/>
      <c r="AH191" s="266"/>
      <c r="AI191" s="266">
        <v>0</v>
      </c>
      <c r="AJ191" s="266"/>
      <c r="AK191" s="266"/>
      <c r="AL191" s="267"/>
      <c r="AT191" s="195">
        <v>2.4752199999999999E-2</v>
      </c>
      <c r="AW191" s="238"/>
      <c r="BE191" s="195">
        <v>0</v>
      </c>
      <c r="BH191" s="241"/>
      <c r="BS191" s="238"/>
      <c r="CD191" s="238"/>
    </row>
    <row r="192" spans="1:82" x14ac:dyDescent="0.2">
      <c r="A192" s="260" t="s">
        <v>3792</v>
      </c>
      <c r="B192" s="192" t="s">
        <v>3793</v>
      </c>
      <c r="C192" s="192"/>
      <c r="D192" s="192"/>
      <c r="E192" s="261" t="s">
        <v>173</v>
      </c>
      <c r="M192" s="195">
        <v>0</v>
      </c>
      <c r="N192" s="195">
        <v>0</v>
      </c>
      <c r="O192" s="195">
        <v>0</v>
      </c>
      <c r="P192" s="238">
        <v>0</v>
      </c>
      <c r="X192" s="195">
        <v>0</v>
      </c>
      <c r="Y192" s="195">
        <v>0</v>
      </c>
      <c r="Z192" s="195">
        <v>0</v>
      </c>
      <c r="AA192" s="238">
        <v>1</v>
      </c>
      <c r="AB192" s="266"/>
      <c r="AC192" s="266"/>
      <c r="AD192" s="266"/>
      <c r="AE192" s="266"/>
      <c r="AF192" s="266"/>
      <c r="AG192" s="266"/>
      <c r="AH192" s="266"/>
      <c r="AI192" s="266">
        <v>0</v>
      </c>
      <c r="AJ192" s="266">
        <v>0</v>
      </c>
      <c r="AK192" s="266">
        <v>0</v>
      </c>
      <c r="AL192" s="267">
        <v>0</v>
      </c>
      <c r="AT192" s="195">
        <v>1.51027E-2</v>
      </c>
      <c r="AU192" s="195">
        <v>1.41747E-2</v>
      </c>
      <c r="AV192" s="195">
        <v>1.5927199999999999E-2</v>
      </c>
      <c r="AW192" s="238">
        <v>2.2487699999999999E-2</v>
      </c>
      <c r="BE192" s="195">
        <v>0</v>
      </c>
      <c r="BF192" s="195">
        <v>0</v>
      </c>
      <c r="BG192" s="195">
        <v>0</v>
      </c>
      <c r="BH192" s="241">
        <v>3</v>
      </c>
      <c r="BS192" s="238"/>
      <c r="CD192" s="238"/>
    </row>
    <row r="193" spans="1:82" x14ac:dyDescent="0.2">
      <c r="A193" s="260" t="s">
        <v>3794</v>
      </c>
      <c r="B193" s="192" t="s">
        <v>3795</v>
      </c>
      <c r="C193" s="192"/>
      <c r="D193" s="192"/>
      <c r="E193" s="261" t="s">
        <v>173</v>
      </c>
      <c r="M193" s="195">
        <v>0</v>
      </c>
      <c r="N193" s="195">
        <v>0</v>
      </c>
      <c r="O193" s="195">
        <v>0</v>
      </c>
      <c r="P193" s="238">
        <v>0</v>
      </c>
      <c r="X193" s="195">
        <v>0</v>
      </c>
      <c r="Y193" s="195">
        <v>0</v>
      </c>
      <c r="Z193" s="195">
        <v>0</v>
      </c>
      <c r="AA193" s="238">
        <v>0</v>
      </c>
      <c r="AB193" s="266"/>
      <c r="AC193" s="266"/>
      <c r="AD193" s="266"/>
      <c r="AE193" s="266"/>
      <c r="AF193" s="266"/>
      <c r="AG193" s="266"/>
      <c r="AH193" s="266"/>
      <c r="AI193" s="266">
        <v>0</v>
      </c>
      <c r="AJ193" s="266">
        <v>0</v>
      </c>
      <c r="AK193" s="266">
        <v>0</v>
      </c>
      <c r="AL193" s="267">
        <v>0</v>
      </c>
      <c r="AT193" s="195">
        <v>2.1500999999999999E-2</v>
      </c>
      <c r="AU193" s="195">
        <v>2.01116E-2</v>
      </c>
      <c r="AV193" s="195">
        <v>1.9521E-2</v>
      </c>
      <c r="AW193" s="238">
        <v>2.5218000000000001E-2</v>
      </c>
      <c r="BE193" s="195">
        <v>0</v>
      </c>
      <c r="BF193" s="195">
        <v>0</v>
      </c>
      <c r="BG193" s="195">
        <v>0</v>
      </c>
      <c r="BH193" s="241">
        <v>0</v>
      </c>
      <c r="BS193" s="238"/>
      <c r="CD193" s="238"/>
    </row>
    <row r="194" spans="1:82" x14ac:dyDescent="0.2">
      <c r="A194" s="260" t="s">
        <v>3919</v>
      </c>
      <c r="B194" s="192" t="s">
        <v>3920</v>
      </c>
      <c r="C194" s="192"/>
      <c r="D194" s="192"/>
      <c r="E194" s="261" t="s">
        <v>173</v>
      </c>
      <c r="N194" s="195">
        <v>0</v>
      </c>
      <c r="O194" s="195">
        <v>0</v>
      </c>
      <c r="P194" s="238">
        <v>0</v>
      </c>
      <c r="Y194" s="195">
        <v>0</v>
      </c>
      <c r="Z194" s="195">
        <v>0</v>
      </c>
      <c r="AA194" s="238">
        <v>0</v>
      </c>
      <c r="AB194" s="266"/>
      <c r="AC194" s="266"/>
      <c r="AD194" s="266"/>
      <c r="AE194" s="266"/>
      <c r="AF194" s="266"/>
      <c r="AG194" s="266"/>
      <c r="AH194" s="266"/>
      <c r="AI194" s="266"/>
      <c r="AJ194" s="266">
        <v>0</v>
      </c>
      <c r="AK194" s="266">
        <v>0</v>
      </c>
      <c r="AL194" s="267">
        <v>0</v>
      </c>
      <c r="AU194" s="195">
        <v>2.0356800000000001E-2</v>
      </c>
      <c r="AV194" s="195">
        <v>2.0968000000000001E-2</v>
      </c>
      <c r="AW194" s="238">
        <v>2.37126E-2</v>
      </c>
      <c r="BF194" s="195">
        <v>1</v>
      </c>
      <c r="BG194" s="195">
        <v>1</v>
      </c>
      <c r="BH194" s="241">
        <v>1</v>
      </c>
      <c r="BS194" s="238">
        <v>8.4895499999999999E-2</v>
      </c>
      <c r="CD194" s="238">
        <v>11</v>
      </c>
    </row>
    <row r="195" spans="1:82" x14ac:dyDescent="0.2">
      <c r="A195" s="260" t="s">
        <v>3798</v>
      </c>
      <c r="B195" s="192" t="s">
        <v>3799</v>
      </c>
      <c r="C195" s="192"/>
      <c r="D195" s="192"/>
      <c r="E195" s="261" t="s">
        <v>173</v>
      </c>
      <c r="P195" s="238"/>
      <c r="AA195" s="238"/>
      <c r="AB195" s="266"/>
      <c r="AC195" s="266"/>
      <c r="AD195" s="266"/>
      <c r="AE195" s="266"/>
      <c r="AF195" s="266"/>
      <c r="AG195" s="266"/>
      <c r="AH195" s="266"/>
      <c r="AI195" s="266"/>
      <c r="AJ195" s="266"/>
      <c r="AK195" s="266"/>
      <c r="AL195" s="267"/>
      <c r="AW195" s="238"/>
      <c r="BH195" s="241"/>
      <c r="BS195" s="238"/>
      <c r="CD195" s="238"/>
    </row>
    <row r="196" spans="1:82" x14ac:dyDescent="0.2">
      <c r="A196" s="260" t="s">
        <v>3800</v>
      </c>
      <c r="B196" s="192" t="s">
        <v>3801</v>
      </c>
      <c r="C196" s="192"/>
      <c r="D196" s="192"/>
      <c r="E196" s="261" t="s">
        <v>173</v>
      </c>
      <c r="P196" s="238">
        <v>0</v>
      </c>
      <c r="AA196" s="238">
        <v>0</v>
      </c>
      <c r="AB196" s="266"/>
      <c r="AC196" s="266"/>
      <c r="AD196" s="266"/>
      <c r="AE196" s="266"/>
      <c r="AF196" s="266"/>
      <c r="AG196" s="266"/>
      <c r="AH196" s="266"/>
      <c r="AI196" s="266"/>
      <c r="AJ196" s="266"/>
      <c r="AK196" s="266"/>
      <c r="AL196" s="267">
        <v>0</v>
      </c>
      <c r="AW196" s="238">
        <v>2.0047599999999999E-2</v>
      </c>
      <c r="BH196" s="241">
        <v>0</v>
      </c>
      <c r="BS196" s="238"/>
      <c r="CD196" s="238"/>
    </row>
    <row r="197" spans="1:82" x14ac:dyDescent="0.2">
      <c r="A197" s="260" t="s">
        <v>3802</v>
      </c>
      <c r="B197" s="192" t="s">
        <v>3803</v>
      </c>
      <c r="C197" s="192"/>
      <c r="D197" s="192"/>
      <c r="E197" s="261" t="s">
        <v>173</v>
      </c>
      <c r="P197" s="238"/>
      <c r="AA197" s="238"/>
      <c r="AB197" s="266"/>
      <c r="AC197" s="266"/>
      <c r="AD197" s="266"/>
      <c r="AE197" s="266"/>
      <c r="AF197" s="266"/>
      <c r="AG197" s="266"/>
      <c r="AH197" s="266"/>
      <c r="AI197" s="266"/>
      <c r="AJ197" s="266"/>
      <c r="AK197" s="266"/>
      <c r="AL197" s="267"/>
      <c r="AW197" s="238"/>
      <c r="BH197" s="241"/>
      <c r="BS197" s="238"/>
      <c r="CD197" s="238"/>
    </row>
    <row r="198" spans="1:82" x14ac:dyDescent="0.2">
      <c r="A198" s="260" t="s">
        <v>3804</v>
      </c>
      <c r="B198" s="192" t="s">
        <v>3805</v>
      </c>
      <c r="C198" s="192"/>
      <c r="D198" s="192"/>
      <c r="E198" s="261" t="s">
        <v>173</v>
      </c>
      <c r="P198" s="238">
        <v>0</v>
      </c>
      <c r="AA198" s="238">
        <v>0</v>
      </c>
      <c r="AB198" s="266"/>
      <c r="AC198" s="266"/>
      <c r="AD198" s="266"/>
      <c r="AE198" s="266"/>
      <c r="AF198" s="266"/>
      <c r="AG198" s="266"/>
      <c r="AH198" s="266"/>
      <c r="AI198" s="266"/>
      <c r="AJ198" s="266"/>
      <c r="AK198" s="266"/>
      <c r="AL198" s="267">
        <v>0</v>
      </c>
      <c r="AW198" s="238">
        <v>2.2345899999999998E-2</v>
      </c>
      <c r="BH198" s="241">
        <v>0</v>
      </c>
      <c r="BS198" s="238"/>
      <c r="CD198" s="238"/>
    </row>
    <row r="199" spans="1:82" x14ac:dyDescent="0.2">
      <c r="A199" s="268" t="s">
        <v>3873</v>
      </c>
      <c r="B199" s="187" t="s">
        <v>3874</v>
      </c>
      <c r="C199" s="187"/>
      <c r="D199" s="187"/>
      <c r="E199" s="261" t="s">
        <v>173</v>
      </c>
      <c r="G199" s="195">
        <v>0</v>
      </c>
      <c r="H199" s="195">
        <v>0</v>
      </c>
      <c r="P199" s="238"/>
      <c r="R199" s="195">
        <v>0</v>
      </c>
      <c r="S199" s="195">
        <v>0</v>
      </c>
      <c r="AA199" s="238"/>
      <c r="AB199" s="266"/>
      <c r="AC199" s="266">
        <v>0</v>
      </c>
      <c r="AD199" s="266">
        <v>0</v>
      </c>
      <c r="AE199" s="266"/>
      <c r="AF199" s="266"/>
      <c r="AG199" s="266"/>
      <c r="AH199" s="266"/>
      <c r="AI199" s="266"/>
      <c r="AJ199" s="266"/>
      <c r="AK199" s="266"/>
      <c r="AL199" s="267"/>
      <c r="AN199" s="195">
        <v>1.77959E-2</v>
      </c>
      <c r="AO199" s="195">
        <v>1.6715399999999998E-2</v>
      </c>
      <c r="AW199" s="238"/>
      <c r="AY199" s="195">
        <v>0</v>
      </c>
      <c r="AZ199" s="195">
        <v>0</v>
      </c>
      <c r="BH199" s="241"/>
      <c r="BS199" s="238"/>
      <c r="CD199" s="238"/>
    </row>
    <row r="200" spans="1:82" x14ac:dyDescent="0.2">
      <c r="A200" s="260" t="s">
        <v>3875</v>
      </c>
      <c r="B200" s="192" t="s">
        <v>3876</v>
      </c>
      <c r="C200" s="192"/>
      <c r="D200" s="192"/>
      <c r="E200" s="261" t="s">
        <v>3872</v>
      </c>
      <c r="F200" s="195">
        <v>0</v>
      </c>
      <c r="G200" s="195">
        <v>0</v>
      </c>
      <c r="H200" s="195">
        <v>0</v>
      </c>
      <c r="P200" s="238"/>
      <c r="Q200" s="195">
        <v>0</v>
      </c>
      <c r="R200" s="195">
        <v>0</v>
      </c>
      <c r="S200" s="195">
        <v>0</v>
      </c>
      <c r="AA200" s="238"/>
      <c r="AB200" s="266">
        <v>0</v>
      </c>
      <c r="AC200" s="266">
        <v>0</v>
      </c>
      <c r="AD200" s="266">
        <v>0</v>
      </c>
      <c r="AE200" s="266"/>
      <c r="AF200" s="266"/>
      <c r="AG200" s="266"/>
      <c r="AH200" s="266"/>
      <c r="AI200" s="266"/>
      <c r="AJ200" s="266"/>
      <c r="AK200" s="266"/>
      <c r="AL200" s="267"/>
      <c r="AM200" s="195">
        <v>1.63775E-2</v>
      </c>
      <c r="AN200" s="195">
        <v>2.0302199999999999E-2</v>
      </c>
      <c r="AO200" s="195">
        <v>1.8861200000000002E-2</v>
      </c>
      <c r="AW200" s="238"/>
      <c r="AX200" s="195">
        <v>1</v>
      </c>
      <c r="AY200" s="195">
        <v>1</v>
      </c>
      <c r="AZ200" s="195">
        <v>0</v>
      </c>
      <c r="BH200" s="241"/>
      <c r="BS200" s="238"/>
      <c r="CD200" s="238"/>
    </row>
    <row r="201" spans="1:82" x14ac:dyDescent="0.2">
      <c r="A201" s="260" t="s">
        <v>4062</v>
      </c>
      <c r="B201" s="192" t="s">
        <v>4063</v>
      </c>
      <c r="C201" s="192"/>
      <c r="D201" s="192"/>
      <c r="E201" s="261" t="s">
        <v>3872</v>
      </c>
      <c r="F201" s="195">
        <v>0</v>
      </c>
      <c r="P201" s="238"/>
      <c r="Q201" s="195">
        <v>0</v>
      </c>
      <c r="AA201" s="238"/>
      <c r="AB201" s="266">
        <v>0</v>
      </c>
      <c r="AC201" s="266"/>
      <c r="AD201" s="266"/>
      <c r="AE201" s="266"/>
      <c r="AF201" s="266"/>
      <c r="AG201" s="266"/>
      <c r="AH201" s="266"/>
      <c r="AI201" s="266"/>
      <c r="AJ201" s="266"/>
      <c r="AK201" s="266"/>
      <c r="AL201" s="267"/>
      <c r="AM201" s="195">
        <v>1.8072600000000001E-2</v>
      </c>
      <c r="AW201" s="238"/>
      <c r="AX201" s="195">
        <v>0</v>
      </c>
      <c r="BH201" s="241"/>
      <c r="BS201" s="238"/>
      <c r="CD201" s="238"/>
    </row>
    <row r="202" spans="1:82" x14ac:dyDescent="0.2">
      <c r="A202" s="260" t="s">
        <v>3894</v>
      </c>
      <c r="B202" s="192" t="s">
        <v>4064</v>
      </c>
      <c r="C202" s="192"/>
      <c r="D202" s="192"/>
      <c r="E202" s="261" t="s">
        <v>173</v>
      </c>
      <c r="F202" s="195">
        <v>0</v>
      </c>
      <c r="G202" s="195">
        <v>0</v>
      </c>
      <c r="H202" s="195">
        <v>0</v>
      </c>
      <c r="P202" s="238"/>
      <c r="Q202" s="195">
        <v>0</v>
      </c>
      <c r="R202" s="195">
        <v>0</v>
      </c>
      <c r="S202" s="195">
        <v>0</v>
      </c>
      <c r="AA202" s="238"/>
      <c r="AB202" s="266">
        <v>0</v>
      </c>
      <c r="AC202" s="266">
        <v>0</v>
      </c>
      <c r="AD202" s="266">
        <v>0</v>
      </c>
      <c r="AE202" s="266"/>
      <c r="AF202" s="266"/>
      <c r="AG202" s="266"/>
      <c r="AH202" s="266"/>
      <c r="AI202" s="266"/>
      <c r="AJ202" s="266"/>
      <c r="AK202" s="266"/>
      <c r="AL202" s="267"/>
      <c r="AM202" s="195">
        <v>1.4999200000000001E-2</v>
      </c>
      <c r="AN202" s="195">
        <v>2.257E-2</v>
      </c>
      <c r="AO202" s="195">
        <v>6.5763000000000002E-2</v>
      </c>
      <c r="AW202" s="238"/>
      <c r="AX202" s="195">
        <v>0</v>
      </c>
      <c r="AY202" s="195">
        <v>0</v>
      </c>
      <c r="AZ202" s="195">
        <v>1</v>
      </c>
      <c r="BH202" s="241"/>
      <c r="BS202" s="238"/>
      <c r="CD202" s="238"/>
    </row>
    <row r="203" spans="1:82" x14ac:dyDescent="0.2">
      <c r="A203" s="260" t="s">
        <v>3806</v>
      </c>
      <c r="B203" s="192" t="s">
        <v>3807</v>
      </c>
      <c r="C203" s="192"/>
      <c r="D203" s="192"/>
      <c r="E203" s="261" t="s">
        <v>248</v>
      </c>
      <c r="F203" s="195">
        <v>0</v>
      </c>
      <c r="G203" s="195">
        <v>0</v>
      </c>
      <c r="H203" s="195">
        <v>0</v>
      </c>
      <c r="I203" s="195">
        <v>0</v>
      </c>
      <c r="J203" s="195">
        <v>0</v>
      </c>
      <c r="K203" s="195">
        <v>0</v>
      </c>
      <c r="L203" s="195">
        <v>0</v>
      </c>
      <c r="M203" s="195">
        <v>0</v>
      </c>
      <c r="N203" s="195">
        <v>0</v>
      </c>
      <c r="O203" s="195">
        <v>0</v>
      </c>
      <c r="P203" s="238">
        <v>0</v>
      </c>
      <c r="Q203" s="195">
        <v>0</v>
      </c>
      <c r="R203" s="195">
        <v>0</v>
      </c>
      <c r="S203" s="195">
        <v>0</v>
      </c>
      <c r="T203" s="195">
        <v>0</v>
      </c>
      <c r="U203" s="195">
        <v>0</v>
      </c>
      <c r="V203" s="195">
        <v>0</v>
      </c>
      <c r="W203" s="195">
        <v>0</v>
      </c>
      <c r="X203" s="195">
        <v>0</v>
      </c>
      <c r="Y203" s="195">
        <v>0</v>
      </c>
      <c r="Z203" s="195">
        <v>0</v>
      </c>
      <c r="AA203" s="238">
        <v>0</v>
      </c>
      <c r="AB203" s="266">
        <v>0</v>
      </c>
      <c r="AC203" s="266">
        <v>0</v>
      </c>
      <c r="AD203" s="266">
        <v>0</v>
      </c>
      <c r="AE203" s="266">
        <v>0</v>
      </c>
      <c r="AF203" s="266">
        <v>0</v>
      </c>
      <c r="AG203" s="266">
        <v>0</v>
      </c>
      <c r="AH203" s="266">
        <v>0</v>
      </c>
      <c r="AI203" s="266">
        <v>0</v>
      </c>
      <c r="AJ203" s="266">
        <v>0</v>
      </c>
      <c r="AK203" s="266">
        <v>0</v>
      </c>
      <c r="AL203" s="267">
        <v>0</v>
      </c>
      <c r="AM203" s="195">
        <v>1.39872E-2</v>
      </c>
      <c r="AN203" s="195">
        <v>1.46353E-2</v>
      </c>
      <c r="AO203" s="195">
        <v>1.45519E-2</v>
      </c>
      <c r="AP203" s="195">
        <v>1.4416200000000001E-2</v>
      </c>
      <c r="AQ203" s="195">
        <v>1.4873000000000001E-2</v>
      </c>
      <c r="AR203" s="195">
        <v>1.48746E-2</v>
      </c>
      <c r="AS203" s="195">
        <v>1.4001599999999999E-2</v>
      </c>
      <c r="AT203" s="195">
        <v>1.51205E-2</v>
      </c>
      <c r="AU203" s="195">
        <v>1.6259599999999999E-2</v>
      </c>
      <c r="AV203" s="195">
        <v>1.6545899999999999E-2</v>
      </c>
      <c r="AW203" s="238">
        <v>1.82627E-2</v>
      </c>
      <c r="AX203" s="195">
        <v>0</v>
      </c>
      <c r="AY203" s="195">
        <v>0</v>
      </c>
      <c r="AZ203" s="195">
        <v>0</v>
      </c>
      <c r="BA203" s="195">
        <v>0</v>
      </c>
      <c r="BB203" s="195">
        <v>0</v>
      </c>
      <c r="BC203" s="195">
        <v>0</v>
      </c>
      <c r="BD203" s="195">
        <v>0</v>
      </c>
      <c r="BE203" s="195">
        <v>0</v>
      </c>
      <c r="BF203" s="195">
        <v>0</v>
      </c>
      <c r="BG203" s="195">
        <v>0</v>
      </c>
      <c r="BH203" s="241">
        <v>0</v>
      </c>
      <c r="BS203" s="238"/>
      <c r="CD203" s="238"/>
    </row>
    <row r="204" spans="1:82" x14ac:dyDescent="0.2">
      <c r="A204" s="268" t="s">
        <v>3921</v>
      </c>
      <c r="B204" s="187" t="s">
        <v>3922</v>
      </c>
      <c r="C204" s="187"/>
      <c r="D204" s="187"/>
      <c r="E204" s="261" t="s">
        <v>248</v>
      </c>
      <c r="F204" s="195">
        <v>0</v>
      </c>
      <c r="G204" s="195">
        <v>0</v>
      </c>
      <c r="H204" s="195">
        <v>0</v>
      </c>
      <c r="I204" s="195">
        <v>0</v>
      </c>
      <c r="J204" s="195">
        <v>0</v>
      </c>
      <c r="K204" s="195">
        <v>0</v>
      </c>
      <c r="L204" s="195">
        <v>0</v>
      </c>
      <c r="M204" s="195">
        <v>0</v>
      </c>
      <c r="N204" s="195">
        <v>0</v>
      </c>
      <c r="O204" s="195">
        <v>0</v>
      </c>
      <c r="P204" s="238">
        <v>0</v>
      </c>
      <c r="Q204" s="195">
        <v>0</v>
      </c>
      <c r="R204" s="195">
        <v>0</v>
      </c>
      <c r="S204" s="195">
        <v>0</v>
      </c>
      <c r="T204" s="195">
        <v>0</v>
      </c>
      <c r="U204" s="195">
        <v>0</v>
      </c>
      <c r="V204" s="195">
        <v>0</v>
      </c>
      <c r="W204" s="195">
        <v>0</v>
      </c>
      <c r="X204" s="195">
        <v>0</v>
      </c>
      <c r="Y204" s="195">
        <v>0</v>
      </c>
      <c r="Z204" s="195">
        <v>0</v>
      </c>
      <c r="AA204" s="238">
        <v>0</v>
      </c>
      <c r="AB204" s="266">
        <v>0</v>
      </c>
      <c r="AC204" s="266">
        <v>0</v>
      </c>
      <c r="AD204" s="266">
        <v>0</v>
      </c>
      <c r="AE204" s="266">
        <v>0</v>
      </c>
      <c r="AF204" s="266">
        <v>0</v>
      </c>
      <c r="AG204" s="266">
        <v>0</v>
      </c>
      <c r="AH204" s="266">
        <v>0</v>
      </c>
      <c r="AI204" s="266">
        <v>0</v>
      </c>
      <c r="AJ204" s="266">
        <v>0</v>
      </c>
      <c r="AK204" s="266">
        <v>0</v>
      </c>
      <c r="AL204" s="267">
        <v>0</v>
      </c>
      <c r="AM204" s="195">
        <v>2.1646200000000001E-2</v>
      </c>
      <c r="AN204" s="195">
        <v>2.1470900000000001E-2</v>
      </c>
      <c r="AO204" s="195">
        <v>2.4020099999999999E-2</v>
      </c>
      <c r="AP204" s="195">
        <v>2.4223499999999999E-2</v>
      </c>
      <c r="AQ204" s="195">
        <v>2.3931999999999998E-2</v>
      </c>
      <c r="AR204" s="195">
        <v>2.67622E-2</v>
      </c>
      <c r="AS204" s="195">
        <v>2.3777800000000002E-2</v>
      </c>
      <c r="AT204" s="195">
        <v>2.34743E-2</v>
      </c>
      <c r="AU204" s="195">
        <v>2.2304899999999999E-2</v>
      </c>
      <c r="AV204" s="195">
        <v>2.20454E-2</v>
      </c>
      <c r="AW204" s="238">
        <v>2.0749199999999999E-2</v>
      </c>
      <c r="AX204" s="195">
        <v>0</v>
      </c>
      <c r="AY204" s="195">
        <v>0</v>
      </c>
      <c r="AZ204" s="195">
        <v>0</v>
      </c>
      <c r="BA204" s="195">
        <v>0</v>
      </c>
      <c r="BB204" s="195">
        <v>0</v>
      </c>
      <c r="BC204" s="195">
        <v>0</v>
      </c>
      <c r="BD204" s="195">
        <v>0</v>
      </c>
      <c r="BE204" s="195">
        <v>0</v>
      </c>
      <c r="BF204" s="195">
        <v>1</v>
      </c>
      <c r="BG204" s="195">
        <v>2</v>
      </c>
      <c r="BH204" s="241">
        <v>1</v>
      </c>
      <c r="BS204" s="238"/>
      <c r="CD204" s="238"/>
    </row>
    <row r="205" spans="1:82" x14ac:dyDescent="0.2">
      <c r="A205" s="268" t="s">
        <v>3923</v>
      </c>
      <c r="B205" s="187" t="s">
        <v>3944</v>
      </c>
      <c r="C205" s="187"/>
      <c r="D205" s="187"/>
      <c r="E205" s="261" t="s">
        <v>248</v>
      </c>
      <c r="P205" s="238"/>
      <c r="AA205" s="238"/>
      <c r="AB205" s="266"/>
      <c r="AC205" s="266"/>
      <c r="AD205" s="266"/>
      <c r="AE205" s="266"/>
      <c r="AF205" s="266"/>
      <c r="AG205" s="266"/>
      <c r="AH205" s="266"/>
      <c r="AI205" s="266"/>
      <c r="AJ205" s="266"/>
      <c r="AK205" s="266"/>
      <c r="AL205" s="267"/>
      <c r="AW205" s="238"/>
      <c r="BH205" s="241"/>
      <c r="BS205" s="238"/>
      <c r="CD205" s="238"/>
    </row>
    <row r="206" spans="1:82" x14ac:dyDescent="0.2">
      <c r="A206" s="260" t="s">
        <v>3808</v>
      </c>
      <c r="B206" s="192" t="s">
        <v>3809</v>
      </c>
      <c r="C206" s="192"/>
      <c r="D206" s="192"/>
      <c r="E206" s="261" t="s">
        <v>248</v>
      </c>
      <c r="K206" s="195">
        <v>0</v>
      </c>
      <c r="L206" s="195">
        <v>0</v>
      </c>
      <c r="M206" s="195">
        <v>0</v>
      </c>
      <c r="N206" s="195">
        <v>0</v>
      </c>
      <c r="O206" s="195">
        <v>0</v>
      </c>
      <c r="P206" s="238">
        <v>0</v>
      </c>
      <c r="V206" s="195">
        <v>0</v>
      </c>
      <c r="W206" s="195">
        <v>0</v>
      </c>
      <c r="X206" s="195">
        <v>0</v>
      </c>
      <c r="Y206" s="195">
        <v>0</v>
      </c>
      <c r="Z206" s="195">
        <v>0</v>
      </c>
      <c r="AA206" s="238">
        <v>0</v>
      </c>
      <c r="AB206" s="266"/>
      <c r="AC206" s="266"/>
      <c r="AD206" s="266"/>
      <c r="AE206" s="266"/>
      <c r="AF206" s="266"/>
      <c r="AG206" s="266">
        <v>0</v>
      </c>
      <c r="AH206" s="266">
        <v>0</v>
      </c>
      <c r="AI206" s="266">
        <v>0</v>
      </c>
      <c r="AJ206" s="266">
        <v>0</v>
      </c>
      <c r="AK206" s="266">
        <v>0</v>
      </c>
      <c r="AL206" s="267">
        <v>0</v>
      </c>
      <c r="AR206" s="195">
        <v>1.7655400000000002E-2</v>
      </c>
      <c r="AS206" s="195">
        <v>1.7526300000000002E-2</v>
      </c>
      <c r="AT206" s="195">
        <v>1.8013000000000001E-2</v>
      </c>
      <c r="AU206" s="195">
        <v>1.7594599999999998E-2</v>
      </c>
      <c r="AV206" s="195">
        <v>1.7131799999999999E-2</v>
      </c>
      <c r="AW206" s="238">
        <v>1.7228799999999999E-2</v>
      </c>
      <c r="BC206" s="195">
        <v>0</v>
      </c>
      <c r="BD206" s="195">
        <v>0</v>
      </c>
      <c r="BE206" s="195">
        <v>0</v>
      </c>
      <c r="BF206" s="195">
        <v>1</v>
      </c>
      <c r="BG206" s="195">
        <v>0</v>
      </c>
      <c r="BH206" s="241">
        <v>1</v>
      </c>
      <c r="BS206" s="238"/>
      <c r="CD206" s="238"/>
    </row>
    <row r="207" spans="1:82" x14ac:dyDescent="0.2">
      <c r="A207" s="260" t="s">
        <v>3810</v>
      </c>
      <c r="B207" s="192" t="s">
        <v>3811</v>
      </c>
      <c r="C207" s="192"/>
      <c r="D207" s="192"/>
      <c r="E207" s="261" t="s">
        <v>248</v>
      </c>
      <c r="F207" s="195">
        <v>0</v>
      </c>
      <c r="G207" s="195">
        <v>0</v>
      </c>
      <c r="I207" s="195">
        <v>0</v>
      </c>
      <c r="J207" s="195">
        <v>0</v>
      </c>
      <c r="L207" s="195">
        <v>0</v>
      </c>
      <c r="M207" s="195">
        <v>0</v>
      </c>
      <c r="N207" s="195">
        <v>0</v>
      </c>
      <c r="O207" s="195">
        <v>0</v>
      </c>
      <c r="P207" s="238">
        <v>0</v>
      </c>
      <c r="Q207" s="195">
        <v>0</v>
      </c>
      <c r="R207" s="195">
        <v>0</v>
      </c>
      <c r="T207" s="195">
        <v>0</v>
      </c>
      <c r="U207" s="195">
        <v>0</v>
      </c>
      <c r="W207" s="195">
        <v>0</v>
      </c>
      <c r="X207" s="195">
        <v>0</v>
      </c>
      <c r="Y207" s="195">
        <v>0</v>
      </c>
      <c r="Z207" s="195">
        <v>0</v>
      </c>
      <c r="AA207" s="238">
        <v>0</v>
      </c>
      <c r="AB207" s="266">
        <v>0</v>
      </c>
      <c r="AC207" s="266">
        <v>0</v>
      </c>
      <c r="AD207" s="266"/>
      <c r="AE207" s="266">
        <v>0</v>
      </c>
      <c r="AF207" s="266">
        <v>0</v>
      </c>
      <c r="AG207" s="266"/>
      <c r="AH207" s="266">
        <v>0</v>
      </c>
      <c r="AI207" s="266">
        <v>0</v>
      </c>
      <c r="AJ207" s="266">
        <v>0</v>
      </c>
      <c r="AK207" s="266">
        <v>0</v>
      </c>
      <c r="AL207" s="267">
        <v>0</v>
      </c>
      <c r="AM207" s="195">
        <v>2.0717099999999999E-2</v>
      </c>
      <c r="AN207" s="195">
        <v>2.0319400000000001E-2</v>
      </c>
      <c r="AP207" s="195">
        <v>2.1973099999999999E-2</v>
      </c>
      <c r="AQ207" s="195">
        <v>1.9417799999999999E-2</v>
      </c>
      <c r="AS207" s="195">
        <v>1.5937199999999999E-2</v>
      </c>
      <c r="AT207" s="195">
        <v>1.6117699999999999E-2</v>
      </c>
      <c r="AU207" s="195">
        <v>1.47908E-2</v>
      </c>
      <c r="AV207" s="195">
        <v>1.4673800000000001E-2</v>
      </c>
      <c r="AW207" s="238">
        <v>1.55963E-2</v>
      </c>
      <c r="AX207" s="195">
        <v>0</v>
      </c>
      <c r="AY207" s="195">
        <v>0</v>
      </c>
      <c r="BA207" s="195">
        <v>0</v>
      </c>
      <c r="BB207" s="195">
        <v>1</v>
      </c>
      <c r="BD207" s="195">
        <v>0</v>
      </c>
      <c r="BE207" s="195">
        <v>0</v>
      </c>
      <c r="BF207" s="195">
        <v>0</v>
      </c>
      <c r="BG207" s="195">
        <v>0</v>
      </c>
      <c r="BH207" s="241">
        <v>0</v>
      </c>
      <c r="BS207" s="238"/>
      <c r="CD207" s="238"/>
    </row>
    <row r="208" spans="1:82" x14ac:dyDescent="0.2">
      <c r="A208" s="260" t="s">
        <v>3925</v>
      </c>
      <c r="B208" s="192" t="s">
        <v>3926</v>
      </c>
      <c r="C208" s="192"/>
      <c r="D208" s="192"/>
      <c r="E208" s="261" t="s">
        <v>248</v>
      </c>
      <c r="P208" s="238"/>
      <c r="AA208" s="238"/>
      <c r="AB208" s="266"/>
      <c r="AC208" s="266"/>
      <c r="AD208" s="266"/>
      <c r="AE208" s="266"/>
      <c r="AF208" s="266"/>
      <c r="AG208" s="266"/>
      <c r="AH208" s="266"/>
      <c r="AI208" s="266"/>
      <c r="AJ208" s="266"/>
      <c r="AK208" s="266"/>
      <c r="AL208" s="267"/>
      <c r="AW208" s="238"/>
      <c r="BH208" s="241"/>
      <c r="BS208" s="238"/>
      <c r="CD208" s="238"/>
    </row>
    <row r="209" spans="1:83" x14ac:dyDescent="0.2">
      <c r="A209" s="260" t="s">
        <v>3814</v>
      </c>
      <c r="B209" s="192" t="s">
        <v>4065</v>
      </c>
      <c r="C209" s="192"/>
      <c r="D209" s="192"/>
      <c r="E209" s="261" t="s">
        <v>248</v>
      </c>
      <c r="F209" s="195">
        <v>0</v>
      </c>
      <c r="G209" s="195">
        <v>0</v>
      </c>
      <c r="H209" s="195">
        <v>0</v>
      </c>
      <c r="I209" s="195">
        <v>0</v>
      </c>
      <c r="J209" s="195">
        <v>0</v>
      </c>
      <c r="K209" s="195">
        <v>0</v>
      </c>
      <c r="L209" s="195">
        <v>0</v>
      </c>
      <c r="M209" s="195">
        <v>0</v>
      </c>
      <c r="O209" s="195">
        <v>0</v>
      </c>
      <c r="P209" s="238">
        <v>0</v>
      </c>
      <c r="Q209" s="195">
        <v>0</v>
      </c>
      <c r="R209" s="195">
        <v>0</v>
      </c>
      <c r="S209" s="195">
        <v>0</v>
      </c>
      <c r="T209" s="195">
        <v>0</v>
      </c>
      <c r="U209" s="195">
        <v>0</v>
      </c>
      <c r="V209" s="195">
        <v>0</v>
      </c>
      <c r="W209" s="195">
        <v>0</v>
      </c>
      <c r="X209" s="195">
        <v>0</v>
      </c>
      <c r="Z209" s="195">
        <v>0</v>
      </c>
      <c r="AA209" s="238">
        <v>0</v>
      </c>
      <c r="AB209" s="266">
        <v>0</v>
      </c>
      <c r="AC209" s="266">
        <v>0</v>
      </c>
      <c r="AD209" s="266">
        <v>0</v>
      </c>
      <c r="AE209" s="266">
        <v>0</v>
      </c>
      <c r="AF209" s="266">
        <v>0</v>
      </c>
      <c r="AG209" s="266">
        <v>0</v>
      </c>
      <c r="AH209" s="266">
        <v>0</v>
      </c>
      <c r="AI209" s="266">
        <v>0</v>
      </c>
      <c r="AJ209" s="266"/>
      <c r="AK209" s="266">
        <v>0</v>
      </c>
      <c r="AL209" s="267">
        <v>0</v>
      </c>
      <c r="AM209" s="195">
        <v>2.6364700000000001E-2</v>
      </c>
      <c r="AN209" s="195">
        <v>2.5968100000000001E-2</v>
      </c>
      <c r="AO209" s="195">
        <v>2.61201E-2</v>
      </c>
      <c r="AP209" s="195">
        <v>2.70882E-2</v>
      </c>
      <c r="AQ209" s="195">
        <v>2.8659199999999999E-2</v>
      </c>
      <c r="AR209" s="195">
        <v>2.83507E-2</v>
      </c>
      <c r="AS209" s="195">
        <v>2.767E-2</v>
      </c>
      <c r="AT209" s="195">
        <v>3.1372400000000002E-2</v>
      </c>
      <c r="AV209" s="195">
        <v>3.32304E-2</v>
      </c>
      <c r="AW209" s="238">
        <v>3.4321200000000003E-2</v>
      </c>
      <c r="AX209" s="195">
        <v>0</v>
      </c>
      <c r="AY209" s="195">
        <v>0</v>
      </c>
      <c r="AZ209" s="195">
        <v>0</v>
      </c>
      <c r="BA209" s="195">
        <v>0</v>
      </c>
      <c r="BB209" s="195">
        <v>0</v>
      </c>
      <c r="BC209" s="195">
        <v>0</v>
      </c>
      <c r="BD209" s="195">
        <v>0</v>
      </c>
      <c r="BE209" s="195">
        <v>0</v>
      </c>
      <c r="BG209" s="195">
        <v>1</v>
      </c>
      <c r="BH209" s="241">
        <v>1</v>
      </c>
      <c r="BS209" s="238"/>
      <c r="CD209" s="238"/>
    </row>
    <row r="210" spans="1:83" x14ac:dyDescent="0.2">
      <c r="A210" s="260" t="s">
        <v>3815</v>
      </c>
      <c r="B210" s="192" t="s">
        <v>4066</v>
      </c>
      <c r="C210" s="192"/>
      <c r="D210" s="192"/>
      <c r="E210" s="261" t="s">
        <v>248</v>
      </c>
      <c r="P210" s="238"/>
      <c r="AA210" s="238"/>
      <c r="AB210" s="266"/>
      <c r="AC210" s="266"/>
      <c r="AD210" s="266"/>
      <c r="AE210" s="266"/>
      <c r="AF210" s="266"/>
      <c r="AG210" s="266"/>
      <c r="AH210" s="266"/>
      <c r="AI210" s="266"/>
      <c r="AJ210" s="266"/>
      <c r="AK210" s="266"/>
      <c r="AL210" s="267"/>
      <c r="AM210" s="195">
        <v>1.9030700000000001E-2</v>
      </c>
      <c r="AO210" s="195">
        <v>1.86213E-2</v>
      </c>
      <c r="AP210" s="195">
        <v>1.7083500000000001E-2</v>
      </c>
      <c r="AQ210" s="195">
        <v>1.9418299999999999E-2</v>
      </c>
      <c r="AR210" s="195">
        <v>2.0434600000000001E-2</v>
      </c>
      <c r="AS210" s="195">
        <v>2.23679E-2</v>
      </c>
      <c r="AT210" s="195">
        <v>2.1115499999999999E-2</v>
      </c>
      <c r="AU210" s="195">
        <v>1.9643899999999999E-2</v>
      </c>
      <c r="AV210" s="195">
        <v>1.9377800000000001E-2</v>
      </c>
      <c r="AW210" s="238">
        <v>1.9385400000000001E-2</v>
      </c>
      <c r="AX210" s="195">
        <v>0</v>
      </c>
      <c r="AZ210" s="195">
        <v>0</v>
      </c>
      <c r="BA210" s="195">
        <v>0</v>
      </c>
      <c r="BB210" s="195">
        <v>0</v>
      </c>
      <c r="BC210" s="195">
        <v>0</v>
      </c>
      <c r="BD210" s="195">
        <v>0</v>
      </c>
      <c r="BE210" s="195">
        <v>2</v>
      </c>
      <c r="BF210" s="195">
        <v>0</v>
      </c>
      <c r="BG210" s="195">
        <v>0</v>
      </c>
      <c r="BH210" s="241">
        <v>0</v>
      </c>
      <c r="BS210" s="238"/>
      <c r="CD210" s="238"/>
    </row>
    <row r="211" spans="1:83" x14ac:dyDescent="0.2">
      <c r="A211" s="260" t="s">
        <v>3818</v>
      </c>
      <c r="B211" s="192" t="s">
        <v>4067</v>
      </c>
      <c r="C211" s="192"/>
      <c r="D211" s="192"/>
      <c r="E211" s="261" t="s">
        <v>248</v>
      </c>
      <c r="F211" s="195">
        <v>0</v>
      </c>
      <c r="G211" s="195">
        <v>0</v>
      </c>
      <c r="H211" s="195">
        <v>0</v>
      </c>
      <c r="I211" s="195">
        <v>0</v>
      </c>
      <c r="J211" s="195">
        <v>0</v>
      </c>
      <c r="L211" s="195">
        <v>0</v>
      </c>
      <c r="M211" s="195">
        <v>0</v>
      </c>
      <c r="N211" s="195">
        <v>0</v>
      </c>
      <c r="O211" s="195">
        <v>0</v>
      </c>
      <c r="P211" s="238">
        <v>0</v>
      </c>
      <c r="Q211" s="195">
        <v>0</v>
      </c>
      <c r="R211" s="195">
        <v>0</v>
      </c>
      <c r="S211" s="195">
        <v>0</v>
      </c>
      <c r="T211" s="195">
        <v>0</v>
      </c>
      <c r="U211" s="195">
        <v>0</v>
      </c>
      <c r="W211" s="195">
        <v>0</v>
      </c>
      <c r="X211" s="195">
        <v>0</v>
      </c>
      <c r="Y211" s="195">
        <v>0</v>
      </c>
      <c r="Z211" s="195">
        <v>0</v>
      </c>
      <c r="AA211" s="238">
        <v>0</v>
      </c>
      <c r="AB211" s="266">
        <v>0</v>
      </c>
      <c r="AC211" s="266">
        <v>0</v>
      </c>
      <c r="AD211" s="266">
        <v>0</v>
      </c>
      <c r="AE211" s="266">
        <v>0</v>
      </c>
      <c r="AF211" s="266">
        <v>0</v>
      </c>
      <c r="AG211" s="266"/>
      <c r="AH211" s="266">
        <v>0</v>
      </c>
      <c r="AI211" s="266">
        <v>0</v>
      </c>
      <c r="AJ211" s="266">
        <v>0</v>
      </c>
      <c r="AK211" s="266">
        <v>0</v>
      </c>
      <c r="AL211" s="267">
        <v>0</v>
      </c>
      <c r="AM211" s="195">
        <v>2.11054E-2</v>
      </c>
      <c r="AN211" s="195">
        <v>1.9764500000000001E-2</v>
      </c>
      <c r="AO211" s="195">
        <v>1.92254E-2</v>
      </c>
      <c r="AP211" s="195">
        <v>1.8504099999999999E-2</v>
      </c>
      <c r="AQ211" s="195">
        <v>1.8996599999999999E-2</v>
      </c>
      <c r="AS211" s="195">
        <v>1.8634600000000001E-2</v>
      </c>
      <c r="AT211" s="195">
        <v>1.8748999999999998E-2</v>
      </c>
      <c r="AU211" s="195">
        <v>1.9368799999999999E-2</v>
      </c>
      <c r="AV211" s="195">
        <v>1.8966299999999998E-2</v>
      </c>
      <c r="AW211" s="238">
        <v>2.1246000000000001E-2</v>
      </c>
      <c r="AX211" s="195">
        <v>0</v>
      </c>
      <c r="AY211" s="195">
        <v>0</v>
      </c>
      <c r="AZ211" s="195">
        <v>0</v>
      </c>
      <c r="BA211" s="195">
        <v>0</v>
      </c>
      <c r="BB211" s="195">
        <v>1</v>
      </c>
      <c r="BD211" s="195">
        <v>0</v>
      </c>
      <c r="BE211" s="195">
        <v>3</v>
      </c>
      <c r="BF211" s="195">
        <v>0</v>
      </c>
      <c r="BG211" s="195">
        <v>0</v>
      </c>
      <c r="BH211" s="241">
        <v>0</v>
      </c>
      <c r="BS211" s="238"/>
      <c r="CD211" s="238"/>
    </row>
    <row r="212" spans="1:83" x14ac:dyDescent="0.2">
      <c r="A212" s="268" t="s">
        <v>1869</v>
      </c>
      <c r="B212" s="187" t="s">
        <v>1870</v>
      </c>
      <c r="C212" s="187"/>
      <c r="D212" s="187"/>
      <c r="E212" s="261" t="s">
        <v>248</v>
      </c>
      <c r="F212" s="195">
        <v>0</v>
      </c>
      <c r="G212" s="195">
        <v>0</v>
      </c>
      <c r="H212" s="195">
        <v>0</v>
      </c>
      <c r="I212" s="195">
        <v>0</v>
      </c>
      <c r="J212" s="195">
        <v>0</v>
      </c>
      <c r="K212" s="195">
        <v>0</v>
      </c>
      <c r="L212" s="195">
        <v>0</v>
      </c>
      <c r="M212" s="195">
        <v>0</v>
      </c>
      <c r="N212" s="195">
        <v>0</v>
      </c>
      <c r="O212" s="195">
        <v>0</v>
      </c>
      <c r="P212" s="238">
        <v>0</v>
      </c>
      <c r="Q212" s="195">
        <v>0</v>
      </c>
      <c r="R212" s="195">
        <v>0</v>
      </c>
      <c r="S212" s="195">
        <v>0</v>
      </c>
      <c r="T212" s="195">
        <v>0</v>
      </c>
      <c r="U212" s="195">
        <v>0</v>
      </c>
      <c r="V212" s="195">
        <v>0</v>
      </c>
      <c r="W212" s="195">
        <v>0</v>
      </c>
      <c r="X212" s="195">
        <v>0</v>
      </c>
      <c r="Y212" s="195">
        <v>0</v>
      </c>
      <c r="Z212" s="195">
        <v>0</v>
      </c>
      <c r="AA212" s="238">
        <v>0</v>
      </c>
      <c r="AB212" s="266">
        <v>0</v>
      </c>
      <c r="AC212" s="266">
        <v>0</v>
      </c>
      <c r="AD212" s="266">
        <v>0</v>
      </c>
      <c r="AE212" s="266">
        <v>0</v>
      </c>
      <c r="AF212" s="266">
        <v>0</v>
      </c>
      <c r="AG212" s="266">
        <v>0</v>
      </c>
      <c r="AH212" s="266">
        <v>0</v>
      </c>
      <c r="AI212" s="266">
        <v>0</v>
      </c>
      <c r="AJ212" s="266">
        <v>0</v>
      </c>
      <c r="AK212" s="266">
        <v>0</v>
      </c>
      <c r="AL212" s="267">
        <v>0</v>
      </c>
      <c r="AM212" s="195">
        <v>1.79261E-2</v>
      </c>
      <c r="AN212" s="195">
        <v>1.90349E-2</v>
      </c>
      <c r="AO212" s="195">
        <v>3.2096699999999999E-2</v>
      </c>
      <c r="AP212" s="195">
        <v>2.0401800000000001E-2</v>
      </c>
      <c r="AQ212" s="195">
        <v>2.2486200000000001E-2</v>
      </c>
      <c r="AR212" s="195">
        <v>2.1597600000000002E-2</v>
      </c>
      <c r="AS212" s="195">
        <v>2.0852900000000001E-2</v>
      </c>
      <c r="AT212" s="195">
        <v>2.06638E-2</v>
      </c>
      <c r="AU212" s="195">
        <v>2.08828E-2</v>
      </c>
      <c r="AV212" s="195">
        <v>2.5112499999999999E-2</v>
      </c>
      <c r="AW212" s="238">
        <v>2.40334E-2</v>
      </c>
      <c r="AX212" s="195">
        <v>0</v>
      </c>
      <c r="AY212" s="195">
        <v>0</v>
      </c>
      <c r="AZ212" s="195">
        <v>1</v>
      </c>
      <c r="BA212" s="195">
        <v>0</v>
      </c>
      <c r="BB212" s="195">
        <v>2</v>
      </c>
      <c r="BC212" s="195">
        <v>2</v>
      </c>
      <c r="BD212" s="195">
        <v>0</v>
      </c>
      <c r="BE212" s="195">
        <v>0</v>
      </c>
      <c r="BF212" s="195">
        <v>1</v>
      </c>
      <c r="BG212" s="195">
        <v>1</v>
      </c>
      <c r="BH212" s="241">
        <v>0</v>
      </c>
      <c r="BS212" s="238">
        <v>9.7874299999999997E-2</v>
      </c>
      <c r="CD212" s="238">
        <v>3</v>
      </c>
      <c r="CE212" s="195" t="s">
        <v>4068</v>
      </c>
    </row>
    <row r="213" spans="1:83" x14ac:dyDescent="0.2">
      <c r="A213" s="268" t="s">
        <v>3820</v>
      </c>
      <c r="B213" s="187" t="s">
        <v>3821</v>
      </c>
      <c r="C213" s="187"/>
      <c r="D213" s="187"/>
      <c r="E213" s="261" t="s">
        <v>248</v>
      </c>
      <c r="P213" s="238"/>
      <c r="AA213" s="238"/>
      <c r="AB213" s="266"/>
      <c r="AC213" s="266"/>
      <c r="AD213" s="266"/>
      <c r="AE213" s="266"/>
      <c r="AF213" s="266"/>
      <c r="AG213" s="266"/>
      <c r="AH213" s="266"/>
      <c r="AI213" s="266"/>
      <c r="AJ213" s="266"/>
      <c r="AK213" s="266"/>
      <c r="AL213" s="267"/>
      <c r="AW213" s="238"/>
      <c r="BH213" s="241"/>
      <c r="BS213" s="238"/>
      <c r="CD213" s="238"/>
    </row>
    <row r="214" spans="1:83" x14ac:dyDescent="0.2">
      <c r="A214" s="268" t="s">
        <v>1941</v>
      </c>
      <c r="B214" s="187" t="s">
        <v>1942</v>
      </c>
      <c r="C214" s="187"/>
      <c r="D214" s="187"/>
      <c r="E214" s="261" t="s">
        <v>248</v>
      </c>
      <c r="P214" s="238"/>
      <c r="AA214" s="238"/>
      <c r="AB214" s="266"/>
      <c r="AC214" s="266"/>
      <c r="AD214" s="266"/>
      <c r="AE214" s="266"/>
      <c r="AF214" s="266"/>
      <c r="AG214" s="266"/>
      <c r="AH214" s="266"/>
      <c r="AI214" s="266"/>
      <c r="AJ214" s="266"/>
      <c r="AK214" s="266"/>
      <c r="AL214" s="267"/>
      <c r="AW214" s="238"/>
      <c r="BH214" s="241"/>
      <c r="BS214" s="238"/>
      <c r="CD214" s="238"/>
    </row>
    <row r="215" spans="1:83" x14ac:dyDescent="0.2">
      <c r="A215" s="260" t="s">
        <v>3822</v>
      </c>
      <c r="B215" s="192" t="s">
        <v>3823</v>
      </c>
      <c r="C215" s="192"/>
      <c r="D215" s="192"/>
      <c r="E215" s="261" t="s">
        <v>248</v>
      </c>
      <c r="P215" s="238"/>
      <c r="AA215" s="238"/>
      <c r="AB215" s="266"/>
      <c r="AC215" s="266"/>
      <c r="AD215" s="266"/>
      <c r="AE215" s="266"/>
      <c r="AF215" s="266"/>
      <c r="AG215" s="266"/>
      <c r="AH215" s="266"/>
      <c r="AI215" s="266"/>
      <c r="AJ215" s="266"/>
      <c r="AK215" s="266"/>
      <c r="AL215" s="267"/>
      <c r="AW215" s="238"/>
      <c r="BH215" s="241"/>
      <c r="BS215" s="238"/>
      <c r="CD215" s="238"/>
    </row>
    <row r="216" spans="1:83" x14ac:dyDescent="0.2">
      <c r="A216" s="260" t="s">
        <v>3824</v>
      </c>
      <c r="B216" s="192" t="s">
        <v>3825</v>
      </c>
      <c r="C216" s="192"/>
      <c r="D216" s="192"/>
      <c r="E216" s="261" t="s">
        <v>248</v>
      </c>
      <c r="F216" s="195">
        <v>0</v>
      </c>
      <c r="G216" s="195">
        <v>0</v>
      </c>
      <c r="H216" s="195">
        <v>0</v>
      </c>
      <c r="I216" s="195">
        <v>0</v>
      </c>
      <c r="J216" s="195">
        <v>0</v>
      </c>
      <c r="P216" s="238"/>
      <c r="Q216" s="195">
        <v>0</v>
      </c>
      <c r="R216" s="195">
        <v>0</v>
      </c>
      <c r="S216" s="195">
        <v>0</v>
      </c>
      <c r="T216" s="195">
        <v>0</v>
      </c>
      <c r="U216" s="195">
        <v>0</v>
      </c>
      <c r="AA216" s="238"/>
      <c r="AB216" s="266">
        <v>0</v>
      </c>
      <c r="AC216" s="266">
        <v>0</v>
      </c>
      <c r="AD216" s="266">
        <v>0</v>
      </c>
      <c r="AE216" s="266">
        <v>0</v>
      </c>
      <c r="AF216" s="266">
        <v>0</v>
      </c>
      <c r="AG216" s="266"/>
      <c r="AH216" s="266"/>
      <c r="AI216" s="266"/>
      <c r="AJ216" s="266"/>
      <c r="AK216" s="266"/>
      <c r="AL216" s="267"/>
      <c r="AM216" s="195">
        <v>2.8520899999999998E-2</v>
      </c>
      <c r="AN216" s="195">
        <v>2.9071199999999998E-2</v>
      </c>
      <c r="AO216" s="195">
        <v>2.9605099999999999E-2</v>
      </c>
      <c r="AP216" s="195">
        <v>2.6703899999999999E-2</v>
      </c>
      <c r="AQ216" s="195">
        <v>2.50335E-2</v>
      </c>
      <c r="AW216" s="238"/>
      <c r="AX216" s="195">
        <v>0</v>
      </c>
      <c r="AY216" s="195">
        <v>0</v>
      </c>
      <c r="AZ216" s="195">
        <v>0</v>
      </c>
      <c r="BA216" s="195">
        <v>0</v>
      </c>
      <c r="BB216" s="195">
        <v>0</v>
      </c>
      <c r="BH216" s="241"/>
      <c r="BI216" s="195">
        <v>4.9520000000000002E-2</v>
      </c>
      <c r="BJ216" s="195">
        <v>5.2565399999999998E-2</v>
      </c>
      <c r="BK216" s="195">
        <v>5.5466700000000001E-2</v>
      </c>
      <c r="BL216" s="195">
        <v>5.6490600000000002E-2</v>
      </c>
      <c r="BS216" s="238"/>
      <c r="BT216" s="195">
        <v>1</v>
      </c>
      <c r="BU216" s="195">
        <v>2</v>
      </c>
      <c r="BV216" s="195">
        <v>5</v>
      </c>
      <c r="BW216" s="195">
        <v>7</v>
      </c>
      <c r="CD216" s="238"/>
      <c r="CE216" s="195" t="s">
        <v>4069</v>
      </c>
    </row>
    <row r="217" spans="1:83" x14ac:dyDescent="0.2">
      <c r="A217" s="260" t="s">
        <v>3826</v>
      </c>
      <c r="B217" s="192" t="s">
        <v>3827</v>
      </c>
      <c r="C217" s="192"/>
      <c r="D217" s="192"/>
      <c r="E217" s="261" t="s">
        <v>248</v>
      </c>
      <c r="P217" s="238"/>
      <c r="AA217" s="238"/>
      <c r="AB217" s="266"/>
      <c r="AC217" s="266"/>
      <c r="AD217" s="266"/>
      <c r="AE217" s="266"/>
      <c r="AF217" s="266"/>
      <c r="AG217" s="266"/>
      <c r="AH217" s="266"/>
      <c r="AI217" s="266"/>
      <c r="AJ217" s="266"/>
      <c r="AK217" s="266"/>
      <c r="AL217" s="267"/>
      <c r="AW217" s="238"/>
      <c r="BH217" s="241"/>
      <c r="BS217" s="238"/>
      <c r="CD217" s="238"/>
    </row>
    <row r="218" spans="1:83" x14ac:dyDescent="0.2">
      <c r="A218" s="260" t="s">
        <v>3828</v>
      </c>
      <c r="B218" s="192" t="s">
        <v>3829</v>
      </c>
      <c r="C218" s="192"/>
      <c r="D218" s="192"/>
      <c r="E218" s="261" t="s">
        <v>248</v>
      </c>
      <c r="P218" s="238"/>
      <c r="AA218" s="238"/>
      <c r="AB218" s="266"/>
      <c r="AC218" s="266"/>
      <c r="AD218" s="266"/>
      <c r="AE218" s="266"/>
      <c r="AF218" s="266"/>
      <c r="AG218" s="266"/>
      <c r="AH218" s="266"/>
      <c r="AI218" s="266"/>
      <c r="AJ218" s="266"/>
      <c r="AK218" s="266"/>
      <c r="AL218" s="267"/>
      <c r="AW218" s="238"/>
      <c r="BH218" s="241"/>
      <c r="BS218" s="238"/>
      <c r="CD218" s="238"/>
    </row>
    <row r="219" spans="1:83" x14ac:dyDescent="0.2">
      <c r="A219" s="260" t="s">
        <v>3830</v>
      </c>
      <c r="B219" s="192" t="s">
        <v>3831</v>
      </c>
      <c r="C219" s="192"/>
      <c r="D219" s="192"/>
      <c r="E219" s="261" t="s">
        <v>248</v>
      </c>
      <c r="H219" s="195">
        <v>0</v>
      </c>
      <c r="I219" s="195">
        <v>0</v>
      </c>
      <c r="J219" s="195">
        <v>0</v>
      </c>
      <c r="K219" s="195">
        <v>0</v>
      </c>
      <c r="L219" s="195">
        <v>0</v>
      </c>
      <c r="M219" s="195">
        <v>0</v>
      </c>
      <c r="N219" s="195">
        <v>0</v>
      </c>
      <c r="O219" s="195">
        <v>0</v>
      </c>
      <c r="P219" s="238">
        <v>0</v>
      </c>
      <c r="S219" s="195">
        <v>0</v>
      </c>
      <c r="T219" s="195">
        <v>0</v>
      </c>
      <c r="U219" s="195">
        <v>0</v>
      </c>
      <c r="V219" s="195">
        <v>0</v>
      </c>
      <c r="W219" s="195">
        <v>0</v>
      </c>
      <c r="X219" s="195">
        <v>0</v>
      </c>
      <c r="Y219" s="195">
        <v>0</v>
      </c>
      <c r="Z219" s="195">
        <v>0</v>
      </c>
      <c r="AA219" s="238">
        <v>0</v>
      </c>
      <c r="AB219" s="266"/>
      <c r="AC219" s="266"/>
      <c r="AD219" s="266">
        <v>0</v>
      </c>
      <c r="AE219" s="266">
        <v>0</v>
      </c>
      <c r="AF219" s="266">
        <v>0</v>
      </c>
      <c r="AG219" s="266">
        <v>0</v>
      </c>
      <c r="AH219" s="266">
        <v>0</v>
      </c>
      <c r="AI219" s="266">
        <v>0</v>
      </c>
      <c r="AJ219" s="266">
        <v>0</v>
      </c>
      <c r="AK219" s="266">
        <v>0</v>
      </c>
      <c r="AL219" s="267">
        <v>0</v>
      </c>
      <c r="AO219" s="195">
        <v>1.9223400000000002E-2</v>
      </c>
      <c r="AP219" s="195">
        <v>2.0923400000000002E-2</v>
      </c>
      <c r="AQ219" s="195">
        <v>2.01338E-2</v>
      </c>
      <c r="AR219" s="195">
        <v>1.9113100000000001E-2</v>
      </c>
      <c r="AS219" s="195">
        <v>2.05493E-2</v>
      </c>
      <c r="AT219" s="195">
        <v>2.2277000000000002E-2</v>
      </c>
      <c r="AU219" s="195">
        <v>2.0873200000000001E-2</v>
      </c>
      <c r="AV219" s="195">
        <v>2.2036099999999999E-2</v>
      </c>
      <c r="AW219" s="238">
        <v>1.88825E-2</v>
      </c>
      <c r="AZ219" s="195">
        <v>0</v>
      </c>
      <c r="BA219" s="195">
        <v>0</v>
      </c>
      <c r="BB219" s="195">
        <v>1</v>
      </c>
      <c r="BC219" s="195">
        <v>1</v>
      </c>
      <c r="BD219" s="195">
        <v>1</v>
      </c>
      <c r="BE219" s="195">
        <v>0</v>
      </c>
      <c r="BF219" s="195">
        <v>2</v>
      </c>
      <c r="BG219" s="195">
        <v>0</v>
      </c>
      <c r="BH219" s="241">
        <v>0</v>
      </c>
      <c r="BP219" s="195">
        <v>6.5807699999999997E-2</v>
      </c>
      <c r="BR219" s="195">
        <v>7.8300900000000007E-2</v>
      </c>
      <c r="BS219" s="238"/>
      <c r="CA219" s="195">
        <v>0</v>
      </c>
      <c r="CC219" s="195">
        <v>0</v>
      </c>
      <c r="CD219" s="238"/>
      <c r="CE219" s="195" t="s">
        <v>4070</v>
      </c>
    </row>
    <row r="220" spans="1:83" x14ac:dyDescent="0.2">
      <c r="A220" s="260" t="s">
        <v>3927</v>
      </c>
      <c r="B220" s="192" t="s">
        <v>3928</v>
      </c>
      <c r="C220" s="192"/>
      <c r="D220" s="192"/>
      <c r="E220" s="261" t="s">
        <v>248</v>
      </c>
      <c r="F220" s="195">
        <v>0</v>
      </c>
      <c r="G220" s="195">
        <v>0</v>
      </c>
      <c r="H220" s="195">
        <v>0</v>
      </c>
      <c r="I220" s="195">
        <v>0</v>
      </c>
      <c r="J220" s="195">
        <v>0</v>
      </c>
      <c r="K220" s="195">
        <v>0</v>
      </c>
      <c r="L220" s="195">
        <v>0</v>
      </c>
      <c r="M220" s="195">
        <v>0</v>
      </c>
      <c r="N220" s="195">
        <v>0</v>
      </c>
      <c r="O220" s="195">
        <v>0</v>
      </c>
      <c r="P220" s="238">
        <v>0</v>
      </c>
      <c r="Q220" s="195">
        <v>0</v>
      </c>
      <c r="R220" s="195">
        <v>0</v>
      </c>
      <c r="S220" s="195">
        <v>0</v>
      </c>
      <c r="T220" s="195">
        <v>0</v>
      </c>
      <c r="U220" s="195">
        <v>0</v>
      </c>
      <c r="V220" s="195">
        <v>0</v>
      </c>
      <c r="W220" s="195">
        <v>0</v>
      </c>
      <c r="X220" s="195">
        <v>0</v>
      </c>
      <c r="Y220" s="195">
        <v>0</v>
      </c>
      <c r="Z220" s="195">
        <v>0</v>
      </c>
      <c r="AA220" s="238">
        <v>0</v>
      </c>
      <c r="AB220" s="266">
        <v>0</v>
      </c>
      <c r="AC220" s="266">
        <v>0</v>
      </c>
      <c r="AD220" s="266">
        <v>0</v>
      </c>
      <c r="AE220" s="266">
        <v>0</v>
      </c>
      <c r="AF220" s="266">
        <v>0</v>
      </c>
      <c r="AG220" s="266">
        <v>0</v>
      </c>
      <c r="AH220" s="266">
        <v>0</v>
      </c>
      <c r="AI220" s="266">
        <v>0</v>
      </c>
      <c r="AJ220" s="266">
        <v>0</v>
      </c>
      <c r="AK220" s="266">
        <v>0</v>
      </c>
      <c r="AL220" s="267">
        <v>0</v>
      </c>
      <c r="AM220" s="195">
        <v>1.9987899999999999E-2</v>
      </c>
      <c r="AN220" s="195">
        <v>2.0238300000000001E-2</v>
      </c>
      <c r="AO220" s="195">
        <v>2.0248599999999999E-2</v>
      </c>
      <c r="AP220" s="195">
        <v>2.0741699999999998E-2</v>
      </c>
      <c r="AQ220" s="195">
        <v>1.8078799999999999E-2</v>
      </c>
      <c r="AR220" s="195">
        <v>1.8271300000000001E-2</v>
      </c>
      <c r="AS220" s="195">
        <v>2.0578200000000001E-2</v>
      </c>
      <c r="AT220" s="195">
        <v>2.0924600000000002E-2</v>
      </c>
      <c r="AU220" s="195">
        <v>2.6744899999999999E-2</v>
      </c>
      <c r="AV220" s="195">
        <v>2.01344E-2</v>
      </c>
      <c r="AW220" s="238">
        <v>2.3699499999999998E-2</v>
      </c>
      <c r="AX220" s="195">
        <v>0</v>
      </c>
      <c r="AY220" s="195">
        <v>0</v>
      </c>
      <c r="AZ220" s="195">
        <v>0</v>
      </c>
      <c r="BA220" s="195">
        <v>0</v>
      </c>
      <c r="BB220" s="195">
        <v>0</v>
      </c>
      <c r="BC220" s="195">
        <v>0</v>
      </c>
      <c r="BD220" s="195">
        <v>0</v>
      </c>
      <c r="BE220" s="195">
        <v>0</v>
      </c>
      <c r="BF220" s="195">
        <v>0</v>
      </c>
      <c r="BG220" s="195">
        <v>0</v>
      </c>
      <c r="BH220" s="241">
        <v>0</v>
      </c>
      <c r="BS220" s="238"/>
      <c r="CD220" s="238"/>
    </row>
    <row r="221" spans="1:83" x14ac:dyDescent="0.2">
      <c r="A221" s="260" t="s">
        <v>3833</v>
      </c>
      <c r="B221" s="192" t="s">
        <v>3834</v>
      </c>
      <c r="C221" s="192"/>
      <c r="D221" s="192"/>
      <c r="E221" s="261" t="s">
        <v>248</v>
      </c>
      <c r="N221" s="195">
        <v>0</v>
      </c>
      <c r="O221" s="195">
        <v>0</v>
      </c>
      <c r="P221" s="238">
        <v>0</v>
      </c>
      <c r="Y221" s="195">
        <v>0</v>
      </c>
      <c r="Z221" s="195">
        <v>0</v>
      </c>
      <c r="AA221" s="238">
        <v>0</v>
      </c>
      <c r="AB221" s="266"/>
      <c r="AC221" s="266"/>
      <c r="AD221" s="266"/>
      <c r="AE221" s="266"/>
      <c r="AF221" s="266"/>
      <c r="AG221" s="266"/>
      <c r="AH221" s="266"/>
      <c r="AI221" s="266"/>
      <c r="AJ221" s="266">
        <v>0</v>
      </c>
      <c r="AK221" s="266">
        <v>0</v>
      </c>
      <c r="AL221" s="267">
        <v>0</v>
      </c>
      <c r="AU221" s="195">
        <v>2.1867299999999999E-2</v>
      </c>
      <c r="AV221" s="195">
        <v>2.1829899999999999E-2</v>
      </c>
      <c r="AW221" s="238">
        <v>2.28288E-2</v>
      </c>
      <c r="BF221" s="195">
        <v>1</v>
      </c>
      <c r="BG221" s="195">
        <v>1</v>
      </c>
      <c r="BH221" s="241">
        <v>1</v>
      </c>
      <c r="BS221" s="238"/>
      <c r="CD221" s="238"/>
    </row>
    <row r="222" spans="1:83" x14ac:dyDescent="0.2">
      <c r="A222" s="260" t="s">
        <v>3835</v>
      </c>
      <c r="B222" s="192" t="s">
        <v>1876</v>
      </c>
      <c r="C222" s="192"/>
      <c r="D222" s="192"/>
      <c r="E222" s="261" t="s">
        <v>248</v>
      </c>
      <c r="M222" s="195">
        <v>0</v>
      </c>
      <c r="P222" s="238">
        <v>0</v>
      </c>
      <c r="X222" s="195">
        <v>0</v>
      </c>
      <c r="AA222" s="238">
        <v>0</v>
      </c>
      <c r="AB222" s="266"/>
      <c r="AC222" s="266"/>
      <c r="AD222" s="266"/>
      <c r="AE222" s="266"/>
      <c r="AF222" s="266"/>
      <c r="AG222" s="266"/>
      <c r="AH222" s="266"/>
      <c r="AI222" s="266">
        <v>0</v>
      </c>
      <c r="AJ222" s="266"/>
      <c r="AK222" s="266"/>
      <c r="AL222" s="267">
        <v>0</v>
      </c>
      <c r="AT222" s="195">
        <v>1.8662399999999999E-2</v>
      </c>
      <c r="AW222" s="238">
        <v>1.72731E-2</v>
      </c>
      <c r="BE222" s="195">
        <v>3</v>
      </c>
      <c r="BH222" s="241">
        <v>0</v>
      </c>
      <c r="BS222" s="238"/>
      <c r="CD222" s="238"/>
    </row>
    <row r="223" spans="1:83" x14ac:dyDescent="0.2">
      <c r="A223" s="260" t="s">
        <v>3836</v>
      </c>
      <c r="B223" s="192" t="s">
        <v>3837</v>
      </c>
      <c r="C223" s="192"/>
      <c r="D223" s="192"/>
      <c r="E223" s="261" t="s">
        <v>248</v>
      </c>
      <c r="M223" s="195">
        <v>0</v>
      </c>
      <c r="N223" s="195">
        <v>0</v>
      </c>
      <c r="P223" s="238"/>
      <c r="X223" s="195">
        <v>0</v>
      </c>
      <c r="Y223" s="195">
        <v>0</v>
      </c>
      <c r="AA223" s="238"/>
      <c r="AB223" s="266"/>
      <c r="AC223" s="266"/>
      <c r="AD223" s="266"/>
      <c r="AE223" s="266"/>
      <c r="AF223" s="266"/>
      <c r="AG223" s="266"/>
      <c r="AH223" s="266"/>
      <c r="AI223" s="266">
        <v>0</v>
      </c>
      <c r="AJ223" s="266">
        <v>0</v>
      </c>
      <c r="AK223" s="266"/>
      <c r="AL223" s="267"/>
      <c r="AT223" s="195">
        <v>2.0144700000000001E-2</v>
      </c>
      <c r="AU223" s="195">
        <v>2.8130800000000001E-2</v>
      </c>
      <c r="AW223" s="238"/>
      <c r="BE223" s="195">
        <v>0</v>
      </c>
      <c r="BF223" s="195">
        <v>0</v>
      </c>
      <c r="BH223" s="241"/>
      <c r="BS223" s="238"/>
      <c r="CD223" s="238"/>
    </row>
    <row r="224" spans="1:83" x14ac:dyDescent="0.2">
      <c r="A224" s="260" t="s">
        <v>3838</v>
      </c>
      <c r="B224" s="192" t="s">
        <v>2092</v>
      </c>
      <c r="C224" s="192"/>
      <c r="D224" s="192"/>
      <c r="E224" s="261" t="s">
        <v>248</v>
      </c>
      <c r="F224" s="195">
        <v>0</v>
      </c>
      <c r="G224" s="195">
        <v>0</v>
      </c>
      <c r="H224" s="195">
        <v>0</v>
      </c>
      <c r="I224" s="195">
        <v>0</v>
      </c>
      <c r="J224" s="195">
        <v>0</v>
      </c>
      <c r="K224" s="195">
        <v>0</v>
      </c>
      <c r="L224" s="195">
        <v>0</v>
      </c>
      <c r="M224" s="195">
        <v>0</v>
      </c>
      <c r="N224" s="195">
        <v>0</v>
      </c>
      <c r="O224" s="195">
        <v>0</v>
      </c>
      <c r="P224" s="238">
        <v>0</v>
      </c>
      <c r="Q224" s="195">
        <v>0</v>
      </c>
      <c r="R224" s="195">
        <v>0</v>
      </c>
      <c r="S224" s="195">
        <v>0</v>
      </c>
      <c r="T224" s="195">
        <v>0</v>
      </c>
      <c r="U224" s="195">
        <v>0</v>
      </c>
      <c r="V224" s="195">
        <v>0</v>
      </c>
      <c r="W224" s="195">
        <v>0</v>
      </c>
      <c r="X224" s="195">
        <v>0</v>
      </c>
      <c r="Y224" s="195">
        <v>0</v>
      </c>
      <c r="Z224" s="195">
        <v>0</v>
      </c>
      <c r="AA224" s="238">
        <v>0</v>
      </c>
      <c r="AB224" s="266">
        <v>0</v>
      </c>
      <c r="AC224" s="266">
        <v>0</v>
      </c>
      <c r="AD224" s="266">
        <v>0</v>
      </c>
      <c r="AE224" s="266">
        <v>0</v>
      </c>
      <c r="AF224" s="266">
        <v>0</v>
      </c>
      <c r="AG224" s="266">
        <v>0</v>
      </c>
      <c r="AH224" s="266">
        <v>0</v>
      </c>
      <c r="AI224" s="266">
        <v>0</v>
      </c>
      <c r="AJ224" s="266">
        <v>0</v>
      </c>
      <c r="AK224" s="266">
        <v>0</v>
      </c>
      <c r="AL224" s="267">
        <v>0</v>
      </c>
      <c r="AM224" s="195">
        <v>2.0972399999999999E-2</v>
      </c>
      <c r="AN224" s="195">
        <v>2.2058600000000001E-2</v>
      </c>
      <c r="AO224" s="195">
        <v>2.27697E-2</v>
      </c>
      <c r="AP224" s="195">
        <v>2.00188E-2</v>
      </c>
      <c r="AQ224" s="195">
        <v>2.1033400000000001E-2</v>
      </c>
      <c r="AR224" s="195">
        <v>2.0082200000000001E-2</v>
      </c>
      <c r="AS224" s="195">
        <v>2.0643399999999999E-2</v>
      </c>
      <c r="AT224" s="195">
        <v>1.9724100000000001E-2</v>
      </c>
      <c r="AU224" s="195">
        <v>2.1070200000000001E-2</v>
      </c>
      <c r="AV224" s="195">
        <v>2.3595399999999999E-2</v>
      </c>
      <c r="AW224" s="238">
        <v>2.4580100000000001E-2</v>
      </c>
      <c r="AX224" s="195">
        <v>0</v>
      </c>
      <c r="AY224" s="195">
        <v>0</v>
      </c>
      <c r="AZ224" s="195">
        <v>0</v>
      </c>
      <c r="BA224" s="195">
        <v>0</v>
      </c>
      <c r="BB224" s="195">
        <v>0</v>
      </c>
      <c r="BC224" s="195">
        <v>2</v>
      </c>
      <c r="BD224" s="195">
        <v>0</v>
      </c>
      <c r="BE224" s="195">
        <v>3</v>
      </c>
      <c r="BF224" s="195">
        <v>0</v>
      </c>
      <c r="BG224" s="195">
        <v>0</v>
      </c>
      <c r="BH224" s="241">
        <v>2</v>
      </c>
      <c r="BS224" s="238"/>
      <c r="CD224" s="238"/>
      <c r="CE224" s="195" t="s">
        <v>4048</v>
      </c>
    </row>
    <row r="225" spans="1:83" x14ac:dyDescent="0.2">
      <c r="A225" s="260" t="s">
        <v>4071</v>
      </c>
      <c r="B225" s="192" t="s">
        <v>3930</v>
      </c>
      <c r="C225" s="192"/>
      <c r="D225" s="192"/>
      <c r="E225" s="261" t="s">
        <v>248</v>
      </c>
      <c r="M225" s="195">
        <v>0</v>
      </c>
      <c r="N225" s="195">
        <v>0</v>
      </c>
      <c r="O225" s="195">
        <v>0</v>
      </c>
      <c r="P225" s="238">
        <v>0</v>
      </c>
      <c r="X225" s="195">
        <v>0</v>
      </c>
      <c r="Y225" s="195">
        <v>0</v>
      </c>
      <c r="Z225" s="195">
        <v>0</v>
      </c>
      <c r="AA225" s="238">
        <v>0</v>
      </c>
      <c r="AB225" s="266"/>
      <c r="AC225" s="266"/>
      <c r="AD225" s="266"/>
      <c r="AE225" s="266"/>
      <c r="AF225" s="266"/>
      <c r="AG225" s="266"/>
      <c r="AH225" s="266"/>
      <c r="AI225" s="266">
        <v>0</v>
      </c>
      <c r="AJ225" s="266">
        <v>0</v>
      </c>
      <c r="AK225" s="266">
        <v>0</v>
      </c>
      <c r="AL225" s="267">
        <v>0</v>
      </c>
      <c r="AT225" s="195">
        <v>3.2669499999999997E-2</v>
      </c>
      <c r="AU225" s="195">
        <v>3.11057E-2</v>
      </c>
      <c r="AV225" s="195">
        <v>3.1559700000000003E-2</v>
      </c>
      <c r="AW225" s="238">
        <v>3.32111E-2</v>
      </c>
      <c r="BE225" s="195">
        <v>0</v>
      </c>
      <c r="BF225" s="195">
        <v>0</v>
      </c>
      <c r="BG225" s="195">
        <v>1</v>
      </c>
      <c r="BH225" s="241">
        <v>1</v>
      </c>
      <c r="BR225" s="195">
        <v>9.0353100000000006E-2</v>
      </c>
      <c r="BS225" s="238">
        <v>9.3526499999999999E-2</v>
      </c>
      <c r="CC225" s="195">
        <v>0</v>
      </c>
      <c r="CD225" s="238">
        <v>0</v>
      </c>
    </row>
    <row r="226" spans="1:83" x14ac:dyDescent="0.2">
      <c r="A226" s="260" t="s">
        <v>3842</v>
      </c>
      <c r="B226" s="192" t="s">
        <v>3843</v>
      </c>
      <c r="C226" s="192"/>
      <c r="D226" s="192"/>
      <c r="E226" s="261" t="s">
        <v>248</v>
      </c>
      <c r="P226" s="238"/>
      <c r="AA226" s="238"/>
      <c r="AB226" s="266"/>
      <c r="AC226" s="266"/>
      <c r="AD226" s="266"/>
      <c r="AE226" s="266"/>
      <c r="AF226" s="266"/>
      <c r="AG226" s="266"/>
      <c r="AH226" s="266"/>
      <c r="AI226" s="266"/>
      <c r="AJ226" s="266"/>
      <c r="AK226" s="266"/>
      <c r="AL226" s="267"/>
      <c r="AW226" s="238"/>
      <c r="BH226" s="241"/>
      <c r="BS226" s="238"/>
      <c r="CD226" s="238"/>
    </row>
    <row r="227" spans="1:83" x14ac:dyDescent="0.2">
      <c r="A227" s="260" t="s">
        <v>3844</v>
      </c>
      <c r="B227" s="192" t="s">
        <v>3845</v>
      </c>
      <c r="C227" s="192"/>
      <c r="D227" s="192"/>
      <c r="E227" s="261" t="s">
        <v>248</v>
      </c>
      <c r="P227" s="238"/>
      <c r="AA227" s="238"/>
      <c r="AB227" s="266"/>
      <c r="AC227" s="266"/>
      <c r="AD227" s="266"/>
      <c r="AE227" s="266"/>
      <c r="AF227" s="266"/>
      <c r="AG227" s="266"/>
      <c r="AH227" s="266"/>
      <c r="AI227" s="266"/>
      <c r="AJ227" s="266"/>
      <c r="AK227" s="266"/>
      <c r="AL227" s="267"/>
      <c r="AW227" s="238"/>
      <c r="BH227" s="241"/>
      <c r="BS227" s="238"/>
      <c r="CD227" s="238"/>
    </row>
    <row r="228" spans="1:83" x14ac:dyDescent="0.2">
      <c r="A228" s="260" t="s">
        <v>3846</v>
      </c>
      <c r="B228" s="192" t="s">
        <v>3847</v>
      </c>
      <c r="C228" s="192"/>
      <c r="D228" s="192"/>
      <c r="E228" s="261" t="s">
        <v>248</v>
      </c>
      <c r="O228" s="195">
        <v>0</v>
      </c>
      <c r="P228" s="238">
        <v>0</v>
      </c>
      <c r="Z228" s="195">
        <v>0</v>
      </c>
      <c r="AA228" s="238">
        <v>0</v>
      </c>
      <c r="AB228" s="266"/>
      <c r="AC228" s="266"/>
      <c r="AD228" s="266"/>
      <c r="AE228" s="266"/>
      <c r="AF228" s="266"/>
      <c r="AG228" s="266"/>
      <c r="AH228" s="266"/>
      <c r="AI228" s="266"/>
      <c r="AJ228" s="266"/>
      <c r="AK228" s="266">
        <v>0</v>
      </c>
      <c r="AL228" s="267">
        <v>0</v>
      </c>
      <c r="AV228" s="195">
        <v>2.09055E-2</v>
      </c>
      <c r="AW228" s="238">
        <v>2.3164899999999999E-2</v>
      </c>
      <c r="BG228" s="195">
        <v>1</v>
      </c>
      <c r="BH228" s="241">
        <v>2</v>
      </c>
      <c r="BS228" s="238"/>
      <c r="CD228" s="238"/>
    </row>
    <row r="229" spans="1:83" x14ac:dyDescent="0.2">
      <c r="A229" s="260" t="s">
        <v>3848</v>
      </c>
      <c r="B229" s="192" t="s">
        <v>3849</v>
      </c>
      <c r="C229" s="192"/>
      <c r="D229" s="192"/>
      <c r="E229" s="261" t="s">
        <v>248</v>
      </c>
      <c r="P229" s="238"/>
      <c r="AA229" s="238"/>
      <c r="AB229" s="266"/>
      <c r="AC229" s="266"/>
      <c r="AD229" s="266"/>
      <c r="AE229" s="266"/>
      <c r="AF229" s="266"/>
      <c r="AG229" s="266"/>
      <c r="AH229" s="266"/>
      <c r="AI229" s="266"/>
      <c r="AJ229" s="266"/>
      <c r="AK229" s="266"/>
      <c r="AL229" s="267"/>
      <c r="AW229" s="238"/>
      <c r="BH229" s="241"/>
      <c r="BS229" s="238"/>
      <c r="CD229" s="238"/>
    </row>
    <row r="230" spans="1:83" x14ac:dyDescent="0.2">
      <c r="A230" s="260" t="s">
        <v>3850</v>
      </c>
      <c r="B230" s="192" t="s">
        <v>3851</v>
      </c>
      <c r="C230" s="192"/>
      <c r="D230" s="192"/>
      <c r="E230" s="261" t="s">
        <v>248</v>
      </c>
      <c r="P230" s="238">
        <v>0</v>
      </c>
      <c r="AA230" s="238">
        <v>0</v>
      </c>
      <c r="AB230" s="266"/>
      <c r="AC230" s="266"/>
      <c r="AD230" s="266"/>
      <c r="AE230" s="266"/>
      <c r="AF230" s="266"/>
      <c r="AG230" s="266"/>
      <c r="AH230" s="266"/>
      <c r="AI230" s="266"/>
      <c r="AJ230" s="266"/>
      <c r="AK230" s="266"/>
      <c r="AL230" s="267">
        <v>0</v>
      </c>
      <c r="AW230" s="238">
        <v>1.7523400000000001E-2</v>
      </c>
      <c r="BH230" s="241">
        <v>0</v>
      </c>
      <c r="BS230" s="238"/>
      <c r="CD230" s="238"/>
    </row>
    <row r="231" spans="1:83" x14ac:dyDescent="0.2">
      <c r="A231" s="260" t="s">
        <v>3852</v>
      </c>
      <c r="B231" s="192" t="s">
        <v>2104</v>
      </c>
      <c r="C231" s="192"/>
      <c r="D231" s="192"/>
      <c r="E231" s="261" t="s">
        <v>248</v>
      </c>
      <c r="P231" s="238"/>
      <c r="AA231" s="238"/>
      <c r="AB231" s="266"/>
      <c r="AC231" s="266"/>
      <c r="AD231" s="266"/>
      <c r="AE231" s="266"/>
      <c r="AF231" s="266"/>
      <c r="AG231" s="266"/>
      <c r="AH231" s="266"/>
      <c r="AI231" s="266"/>
      <c r="AJ231" s="266"/>
      <c r="AK231" s="266"/>
      <c r="AL231" s="267"/>
      <c r="AW231" s="238"/>
      <c r="BH231" s="241"/>
      <c r="BS231" s="238"/>
      <c r="CD231" s="238"/>
    </row>
    <row r="232" spans="1:83" x14ac:dyDescent="0.2">
      <c r="A232" s="260" t="s">
        <v>3883</v>
      </c>
      <c r="B232" s="192" t="s">
        <v>3884</v>
      </c>
      <c r="C232" s="192"/>
      <c r="D232" s="192"/>
      <c r="E232" s="261" t="s">
        <v>248</v>
      </c>
      <c r="P232" s="238"/>
      <c r="AA232" s="238"/>
      <c r="AB232" s="266"/>
      <c r="AC232" s="266"/>
      <c r="AD232" s="266"/>
      <c r="AE232" s="266"/>
      <c r="AF232" s="266"/>
      <c r="AG232" s="266"/>
      <c r="AH232" s="266"/>
      <c r="AI232" s="266"/>
      <c r="AJ232" s="266"/>
      <c r="AK232" s="266"/>
      <c r="AL232" s="267"/>
      <c r="AW232" s="238"/>
      <c r="BH232" s="241"/>
      <c r="BS232" s="238"/>
      <c r="CD232" s="238"/>
    </row>
    <row r="233" spans="1:83" x14ac:dyDescent="0.2">
      <c r="A233" s="268" t="s">
        <v>3350</v>
      </c>
      <c r="B233" s="187" t="s">
        <v>3351</v>
      </c>
      <c r="C233" s="187"/>
      <c r="D233" s="187"/>
      <c r="E233" s="261" t="s">
        <v>279</v>
      </c>
      <c r="F233" s="195">
        <v>0</v>
      </c>
      <c r="G233" s="195">
        <v>0</v>
      </c>
      <c r="H233" s="195">
        <v>0</v>
      </c>
      <c r="I233" s="195">
        <v>0</v>
      </c>
      <c r="J233" s="195">
        <v>0</v>
      </c>
      <c r="K233" s="195">
        <v>0</v>
      </c>
      <c r="L233" s="195">
        <v>0</v>
      </c>
      <c r="M233" s="195">
        <v>0</v>
      </c>
      <c r="N233" s="195">
        <v>0</v>
      </c>
      <c r="O233" s="195">
        <v>0</v>
      </c>
      <c r="P233" s="238">
        <v>0</v>
      </c>
      <c r="Q233" s="195">
        <v>0</v>
      </c>
      <c r="R233" s="195">
        <v>0</v>
      </c>
      <c r="S233" s="195">
        <v>0</v>
      </c>
      <c r="T233" s="195">
        <v>0</v>
      </c>
      <c r="U233" s="195">
        <v>0</v>
      </c>
      <c r="V233" s="195">
        <v>0</v>
      </c>
      <c r="W233" s="195">
        <v>0</v>
      </c>
      <c r="X233" s="195">
        <v>0</v>
      </c>
      <c r="Y233" s="195">
        <v>0</v>
      </c>
      <c r="Z233" s="195">
        <v>0</v>
      </c>
      <c r="AA233" s="238">
        <v>1</v>
      </c>
      <c r="AB233" s="266">
        <v>0</v>
      </c>
      <c r="AC233" s="266">
        <v>0</v>
      </c>
      <c r="AD233" s="266">
        <v>0</v>
      </c>
      <c r="AE233" s="266">
        <v>0</v>
      </c>
      <c r="AF233" s="266">
        <v>0</v>
      </c>
      <c r="AG233" s="266">
        <v>0</v>
      </c>
      <c r="AH233" s="266">
        <v>0</v>
      </c>
      <c r="AI233" s="266">
        <v>0</v>
      </c>
      <c r="AJ233" s="266">
        <v>0</v>
      </c>
      <c r="AK233" s="266">
        <v>0</v>
      </c>
      <c r="AL233" s="267">
        <v>0</v>
      </c>
      <c r="AM233" s="195">
        <v>2.5006799999999999E-2</v>
      </c>
      <c r="AN233" s="195">
        <v>2.4590999999999998E-2</v>
      </c>
      <c r="AO233" s="195">
        <v>2.5501200000000002E-2</v>
      </c>
      <c r="AP233" s="195">
        <v>2.5867999999999999E-2</v>
      </c>
      <c r="AQ233" s="195">
        <v>2.5082199999999999E-2</v>
      </c>
      <c r="AR233" s="195">
        <v>2.58999E-2</v>
      </c>
      <c r="AS233" s="195">
        <v>2.59654E-2</v>
      </c>
      <c r="AT233" s="195">
        <v>2.5739000000000001E-2</v>
      </c>
      <c r="AU233" s="195">
        <v>2.61681E-2</v>
      </c>
      <c r="AV233" s="195">
        <v>2.97906E-2</v>
      </c>
      <c r="AW233" s="238">
        <v>3.3216299999999997E-2</v>
      </c>
      <c r="AX233" s="195">
        <v>0</v>
      </c>
      <c r="AY233" s="195">
        <v>0</v>
      </c>
      <c r="AZ233" s="195">
        <v>0</v>
      </c>
      <c r="BA233" s="195">
        <v>0</v>
      </c>
      <c r="BB233" s="195">
        <v>0</v>
      </c>
      <c r="BC233" s="195">
        <v>0</v>
      </c>
      <c r="BD233" s="195">
        <v>2</v>
      </c>
      <c r="BE233" s="195">
        <v>0</v>
      </c>
      <c r="BF233" s="195">
        <v>0</v>
      </c>
      <c r="BG233" s="195">
        <v>5</v>
      </c>
      <c r="BH233" s="241">
        <v>4</v>
      </c>
      <c r="BR233" s="195">
        <v>9.2445100000000002E-2</v>
      </c>
      <c r="BS233" s="238"/>
      <c r="CC233" s="195">
        <v>9</v>
      </c>
      <c r="CD233" s="238"/>
      <c r="CE233" s="195" t="s">
        <v>4072</v>
      </c>
    </row>
    <row r="234" spans="1:83" x14ac:dyDescent="0.2">
      <c r="A234" s="268" t="s">
        <v>3338</v>
      </c>
      <c r="B234" s="187" t="s">
        <v>3339</v>
      </c>
      <c r="C234" s="187"/>
      <c r="D234" s="187"/>
      <c r="E234" s="261" t="s">
        <v>279</v>
      </c>
      <c r="F234" s="195">
        <v>0</v>
      </c>
      <c r="G234" s="195">
        <v>0</v>
      </c>
      <c r="H234" s="195">
        <v>0</v>
      </c>
      <c r="I234" s="195">
        <v>0</v>
      </c>
      <c r="J234" s="195">
        <v>0</v>
      </c>
      <c r="K234" s="195">
        <v>0</v>
      </c>
      <c r="L234" s="195">
        <v>0</v>
      </c>
      <c r="M234" s="195">
        <v>0</v>
      </c>
      <c r="N234" s="195">
        <v>0</v>
      </c>
      <c r="O234" s="195">
        <v>0</v>
      </c>
      <c r="P234" s="238">
        <v>1</v>
      </c>
      <c r="Q234" s="195">
        <v>0</v>
      </c>
      <c r="R234" s="195">
        <v>0</v>
      </c>
      <c r="S234" s="195">
        <v>0</v>
      </c>
      <c r="T234" s="195">
        <v>0</v>
      </c>
      <c r="U234" s="195">
        <v>0</v>
      </c>
      <c r="V234" s="195">
        <v>0</v>
      </c>
      <c r="W234" s="195">
        <v>0</v>
      </c>
      <c r="X234" s="195">
        <v>0</v>
      </c>
      <c r="Y234" s="195">
        <v>0</v>
      </c>
      <c r="Z234" s="195">
        <v>0</v>
      </c>
      <c r="AA234" s="238">
        <v>0</v>
      </c>
      <c r="AB234" s="266">
        <v>0</v>
      </c>
      <c r="AC234" s="266">
        <v>0</v>
      </c>
      <c r="AD234" s="266">
        <v>0</v>
      </c>
      <c r="AE234" s="266">
        <v>0</v>
      </c>
      <c r="AF234" s="266">
        <v>0</v>
      </c>
      <c r="AG234" s="266">
        <v>0</v>
      </c>
      <c r="AH234" s="266">
        <v>0</v>
      </c>
      <c r="AI234" s="266">
        <v>0</v>
      </c>
      <c r="AJ234" s="266">
        <v>0</v>
      </c>
      <c r="AK234" s="266">
        <v>0</v>
      </c>
      <c r="AL234" s="267">
        <v>1</v>
      </c>
      <c r="AM234" s="195">
        <v>2.0054599999999999E-2</v>
      </c>
      <c r="AN234" s="195">
        <v>2.6212900000000001E-2</v>
      </c>
      <c r="AO234" s="195">
        <v>2.4802999999999999E-2</v>
      </c>
      <c r="AP234" s="195">
        <v>2.5106699999999999E-2</v>
      </c>
      <c r="AQ234" s="195">
        <v>2.5289699999999998E-2</v>
      </c>
      <c r="AR234" s="195">
        <v>2.3815300000000001E-2</v>
      </c>
      <c r="AS234" s="195">
        <v>2.4257399999999998E-2</v>
      </c>
      <c r="AT234" s="195">
        <v>2.5245099999999999E-2</v>
      </c>
      <c r="AU234" s="195">
        <v>2.55389E-2</v>
      </c>
      <c r="AV234" s="195">
        <v>2.4397200000000001E-2</v>
      </c>
      <c r="AW234" s="238">
        <v>2.7200800000000001E-2</v>
      </c>
      <c r="AX234" s="195">
        <v>1</v>
      </c>
      <c r="AY234" s="195">
        <v>1</v>
      </c>
      <c r="AZ234" s="195">
        <v>1</v>
      </c>
      <c r="BA234" s="195">
        <v>1</v>
      </c>
      <c r="BB234" s="195">
        <v>1</v>
      </c>
      <c r="BC234" s="195">
        <v>1</v>
      </c>
      <c r="BD234" s="195">
        <v>1</v>
      </c>
      <c r="BE234" s="195">
        <v>1</v>
      </c>
      <c r="BF234" s="195">
        <v>2</v>
      </c>
      <c r="BG234" s="195">
        <v>2</v>
      </c>
      <c r="BH234" s="241">
        <v>3</v>
      </c>
      <c r="BS234" s="238">
        <v>8.0702200000000002E-2</v>
      </c>
      <c r="CD234" s="238">
        <v>12</v>
      </c>
      <c r="CE234" s="195" t="s">
        <v>4073</v>
      </c>
    </row>
    <row r="235" spans="1:83" x14ac:dyDescent="0.2">
      <c r="A235" s="260" t="s">
        <v>3853</v>
      </c>
      <c r="B235" s="192" t="s">
        <v>3854</v>
      </c>
      <c r="C235" s="192"/>
      <c r="D235" s="192"/>
      <c r="E235" s="261" t="s">
        <v>279</v>
      </c>
      <c r="H235" s="195">
        <v>0</v>
      </c>
      <c r="I235" s="195">
        <v>0</v>
      </c>
      <c r="J235" s="195">
        <v>0</v>
      </c>
      <c r="K235" s="195">
        <v>0</v>
      </c>
      <c r="L235" s="195">
        <v>0</v>
      </c>
      <c r="M235" s="195">
        <v>0</v>
      </c>
      <c r="N235" s="195">
        <v>0</v>
      </c>
      <c r="O235" s="195">
        <v>0</v>
      </c>
      <c r="P235" s="238">
        <v>0</v>
      </c>
      <c r="S235" s="195">
        <v>0</v>
      </c>
      <c r="T235" s="195">
        <v>0</v>
      </c>
      <c r="U235" s="195">
        <v>0</v>
      </c>
      <c r="V235" s="195">
        <v>0</v>
      </c>
      <c r="W235" s="195">
        <v>0</v>
      </c>
      <c r="X235" s="195">
        <v>0</v>
      </c>
      <c r="Y235" s="195">
        <v>0</v>
      </c>
      <c r="Z235" s="195">
        <v>0</v>
      </c>
      <c r="AA235" s="238">
        <v>0</v>
      </c>
      <c r="AB235" s="266"/>
      <c r="AC235" s="266"/>
      <c r="AD235" s="266">
        <v>0</v>
      </c>
      <c r="AE235" s="266">
        <v>0</v>
      </c>
      <c r="AF235" s="266">
        <v>0</v>
      </c>
      <c r="AG235" s="266">
        <v>0</v>
      </c>
      <c r="AH235" s="266">
        <v>0</v>
      </c>
      <c r="AI235" s="266">
        <v>0</v>
      </c>
      <c r="AJ235" s="266">
        <v>0</v>
      </c>
      <c r="AK235" s="266">
        <v>0</v>
      </c>
      <c r="AL235" s="267">
        <v>0</v>
      </c>
      <c r="AM235" s="195">
        <v>1.8677599999999999E-2</v>
      </c>
      <c r="AN235" s="195">
        <v>1.98137E-2</v>
      </c>
      <c r="AO235" s="195">
        <v>1.99937E-2</v>
      </c>
      <c r="AP235" s="195">
        <v>2.07181E-2</v>
      </c>
      <c r="AQ235" s="195">
        <v>1.9432100000000001E-2</v>
      </c>
      <c r="AR235" s="195">
        <v>1.9194900000000001E-2</v>
      </c>
      <c r="AS235" s="195">
        <v>1.8114499999999999E-2</v>
      </c>
      <c r="AT235" s="195">
        <v>1.9449999999999999E-2</v>
      </c>
      <c r="AU235" s="195">
        <v>1.91681E-2</v>
      </c>
      <c r="AV235" s="195">
        <v>2.5689199999999999E-2</v>
      </c>
      <c r="AW235" s="238">
        <v>2.8915699999999999E-2</v>
      </c>
      <c r="AX235" s="195">
        <v>0</v>
      </c>
      <c r="AY235" s="195">
        <v>0</v>
      </c>
      <c r="AZ235" s="195">
        <v>0</v>
      </c>
      <c r="BA235" s="195">
        <v>0</v>
      </c>
      <c r="BB235" s="195">
        <v>0</v>
      </c>
      <c r="BC235" s="195">
        <v>0</v>
      </c>
      <c r="BD235" s="195">
        <v>0</v>
      </c>
      <c r="BE235" s="195">
        <v>0</v>
      </c>
      <c r="BF235" s="195">
        <v>0</v>
      </c>
      <c r="BG235" s="195">
        <v>0</v>
      </c>
      <c r="BH235" s="241">
        <v>0</v>
      </c>
      <c r="BS235" s="238"/>
      <c r="CD235" s="238"/>
      <c r="CE235" s="195" t="s">
        <v>4048</v>
      </c>
    </row>
    <row r="236" spans="1:83" x14ac:dyDescent="0.2">
      <c r="A236" s="268" t="s">
        <v>2311</v>
      </c>
      <c r="B236" s="187" t="s">
        <v>2312</v>
      </c>
      <c r="C236" s="187"/>
      <c r="D236" s="187"/>
      <c r="E236" s="261" t="s">
        <v>279</v>
      </c>
      <c r="P236" s="238"/>
      <c r="AA236" s="238"/>
      <c r="AB236" s="266"/>
      <c r="AC236" s="266"/>
      <c r="AD236" s="266"/>
      <c r="AE236" s="266"/>
      <c r="AF236" s="266"/>
      <c r="AG236" s="266"/>
      <c r="AH236" s="266"/>
      <c r="AI236" s="266"/>
      <c r="AJ236" s="266"/>
      <c r="AK236" s="266"/>
      <c r="AL236" s="267"/>
      <c r="AW236" s="238"/>
      <c r="BH236" s="241"/>
      <c r="BS236" s="238"/>
      <c r="CD236" s="238"/>
    </row>
    <row r="237" spans="1:83" x14ac:dyDescent="0.2">
      <c r="A237" s="268" t="s">
        <v>2289</v>
      </c>
      <c r="B237" s="187" t="s">
        <v>2290</v>
      </c>
      <c r="C237" s="187"/>
      <c r="D237" s="187"/>
      <c r="E237" s="261" t="s">
        <v>279</v>
      </c>
      <c r="P237" s="238"/>
      <c r="AA237" s="238"/>
      <c r="AB237" s="266"/>
      <c r="AC237" s="266"/>
      <c r="AD237" s="266"/>
      <c r="AE237" s="266"/>
      <c r="AF237" s="266"/>
      <c r="AG237" s="266"/>
      <c r="AH237" s="266"/>
      <c r="AI237" s="266"/>
      <c r="AJ237" s="266"/>
      <c r="AK237" s="266"/>
      <c r="AL237" s="267"/>
      <c r="AW237" s="238"/>
      <c r="BH237" s="241"/>
      <c r="BS237" s="238"/>
      <c r="CD237" s="238"/>
    </row>
    <row r="238" spans="1:83" x14ac:dyDescent="0.2">
      <c r="A238" s="260" t="s">
        <v>3857</v>
      </c>
      <c r="B238" s="192" t="s">
        <v>3858</v>
      </c>
      <c r="C238" s="192"/>
      <c r="D238" s="192"/>
      <c r="E238" s="261" t="s">
        <v>279</v>
      </c>
      <c r="P238" s="238"/>
      <c r="AA238" s="238"/>
      <c r="AB238" s="266"/>
      <c r="AC238" s="266"/>
      <c r="AD238" s="266"/>
      <c r="AE238" s="266"/>
      <c r="AF238" s="266"/>
      <c r="AG238" s="266"/>
      <c r="AH238" s="266"/>
      <c r="AI238" s="266"/>
      <c r="AJ238" s="266"/>
      <c r="AK238" s="266"/>
      <c r="AL238" s="267"/>
      <c r="AW238" s="238"/>
      <c r="BH238" s="241"/>
      <c r="BS238" s="238"/>
      <c r="CD238" s="238"/>
    </row>
    <row r="239" spans="1:83" x14ac:dyDescent="0.2">
      <c r="A239" s="260" t="s">
        <v>3859</v>
      </c>
      <c r="B239" s="192" t="s">
        <v>3860</v>
      </c>
      <c r="C239" s="192"/>
      <c r="D239" s="192"/>
      <c r="E239" s="261" t="s">
        <v>279</v>
      </c>
      <c r="N239" s="195">
        <v>0</v>
      </c>
      <c r="O239" s="195">
        <v>0</v>
      </c>
      <c r="P239" s="238">
        <v>0</v>
      </c>
      <c r="Y239" s="195">
        <v>0</v>
      </c>
      <c r="Z239" s="195">
        <v>0</v>
      </c>
      <c r="AA239" s="238">
        <v>0</v>
      </c>
      <c r="AB239" s="266"/>
      <c r="AC239" s="266"/>
      <c r="AD239" s="266"/>
      <c r="AE239" s="266"/>
      <c r="AF239" s="266"/>
      <c r="AG239" s="266"/>
      <c r="AH239" s="266"/>
      <c r="AI239" s="266"/>
      <c r="AJ239" s="266">
        <v>0</v>
      </c>
      <c r="AK239" s="266">
        <v>0</v>
      </c>
      <c r="AL239" s="267">
        <v>0</v>
      </c>
      <c r="AU239" s="195">
        <v>2.3375099999999999E-2</v>
      </c>
      <c r="AV239" s="195">
        <v>2.6342299999999999E-2</v>
      </c>
      <c r="AW239" s="238">
        <v>2.50914E-2</v>
      </c>
      <c r="BF239" s="195">
        <v>2</v>
      </c>
      <c r="BG239" s="195">
        <v>4</v>
      </c>
      <c r="BH239" s="241">
        <v>3</v>
      </c>
      <c r="BS239" s="238"/>
      <c r="CD239" s="238"/>
      <c r="CE239" s="195" t="s">
        <v>4074</v>
      </c>
    </row>
    <row r="240" spans="1:83" x14ac:dyDescent="0.2">
      <c r="A240" s="260" t="s">
        <v>3861</v>
      </c>
      <c r="B240" s="192" t="s">
        <v>3862</v>
      </c>
      <c r="C240" s="192"/>
      <c r="D240" s="192"/>
      <c r="E240" s="261" t="s">
        <v>279</v>
      </c>
      <c r="I240" s="195">
        <v>0</v>
      </c>
      <c r="J240" s="195">
        <v>0</v>
      </c>
      <c r="K240" s="195">
        <v>0</v>
      </c>
      <c r="L240" s="195">
        <v>0</v>
      </c>
      <c r="M240" s="195">
        <v>0</v>
      </c>
      <c r="N240" s="195">
        <v>0</v>
      </c>
      <c r="O240" s="195">
        <v>0</v>
      </c>
      <c r="P240" s="238">
        <v>0</v>
      </c>
      <c r="T240" s="195">
        <v>0</v>
      </c>
      <c r="U240" s="195">
        <v>0</v>
      </c>
      <c r="V240" s="195">
        <v>0</v>
      </c>
      <c r="W240" s="195">
        <v>0</v>
      </c>
      <c r="X240" s="195">
        <v>0</v>
      </c>
      <c r="Y240" s="195">
        <v>0</v>
      </c>
      <c r="Z240" s="195">
        <v>0</v>
      </c>
      <c r="AA240" s="238">
        <v>0</v>
      </c>
      <c r="AB240" s="266"/>
      <c r="AC240" s="266"/>
      <c r="AD240" s="266"/>
      <c r="AE240" s="266">
        <v>0</v>
      </c>
      <c r="AF240" s="266">
        <v>0</v>
      </c>
      <c r="AG240" s="266">
        <v>0</v>
      </c>
      <c r="AH240" s="266">
        <v>0</v>
      </c>
      <c r="AI240" s="266">
        <v>0</v>
      </c>
      <c r="AJ240" s="266">
        <v>0</v>
      </c>
      <c r="AK240" s="266">
        <v>0</v>
      </c>
      <c r="AL240" s="267">
        <v>0</v>
      </c>
      <c r="AP240" s="195">
        <v>1.9337699999999999E-2</v>
      </c>
      <c r="AQ240" s="195">
        <v>2.0080000000000001E-2</v>
      </c>
      <c r="AR240" s="195">
        <v>2.4643700000000001E-2</v>
      </c>
      <c r="AS240" s="195">
        <v>2.71116E-2</v>
      </c>
      <c r="AT240" s="195">
        <v>2.6771699999999999E-2</v>
      </c>
      <c r="AU240" s="195">
        <v>2.1638299999999999E-2</v>
      </c>
      <c r="AV240" s="195">
        <v>2.1552499999999999E-2</v>
      </c>
      <c r="AW240" s="238">
        <v>2.2206199999999999E-2</v>
      </c>
      <c r="BA240" s="195">
        <v>0</v>
      </c>
      <c r="BB240" s="195">
        <v>0</v>
      </c>
      <c r="BC240" s="195">
        <v>0</v>
      </c>
      <c r="BD240" s="195">
        <v>0</v>
      </c>
      <c r="BE240" s="195">
        <v>2</v>
      </c>
      <c r="BF240" s="195">
        <v>1</v>
      </c>
      <c r="BG240" s="195">
        <v>1</v>
      </c>
      <c r="BH240" s="241">
        <v>1</v>
      </c>
      <c r="BS240" s="238"/>
      <c r="CD240" s="238"/>
    </row>
    <row r="241" spans="1:82" x14ac:dyDescent="0.2">
      <c r="A241" s="260" t="s">
        <v>3863</v>
      </c>
      <c r="B241" s="192" t="s">
        <v>3864</v>
      </c>
      <c r="C241" s="192"/>
      <c r="D241" s="192"/>
      <c r="E241" s="261" t="s">
        <v>279</v>
      </c>
      <c r="P241" s="238">
        <v>0</v>
      </c>
      <c r="AA241" s="238">
        <v>0</v>
      </c>
      <c r="AB241" s="266"/>
      <c r="AC241" s="266"/>
      <c r="AD241" s="266"/>
      <c r="AE241" s="266"/>
      <c r="AF241" s="266"/>
      <c r="AG241" s="266"/>
      <c r="AH241" s="266"/>
      <c r="AI241" s="266"/>
      <c r="AJ241" s="266"/>
      <c r="AK241" s="266"/>
      <c r="AL241" s="267">
        <v>0</v>
      </c>
      <c r="AW241" s="238">
        <v>3.4784900000000001E-2</v>
      </c>
      <c r="BH241" s="241">
        <v>0</v>
      </c>
      <c r="BS241" s="238"/>
      <c r="CD241" s="238"/>
    </row>
    <row r="242" spans="1:82" x14ac:dyDescent="0.2">
      <c r="A242" s="268" t="s">
        <v>2443</v>
      </c>
      <c r="B242" s="187" t="s">
        <v>2444</v>
      </c>
      <c r="C242" s="187"/>
      <c r="D242" s="187"/>
      <c r="E242" s="261" t="s">
        <v>365</v>
      </c>
      <c r="P242" s="238"/>
      <c r="AA242" s="238"/>
      <c r="AB242" s="266"/>
      <c r="AC242" s="266"/>
      <c r="AD242" s="266"/>
      <c r="AE242" s="266"/>
      <c r="AF242" s="266"/>
      <c r="AG242" s="266"/>
      <c r="AH242" s="266"/>
      <c r="AI242" s="266"/>
      <c r="AJ242" s="266"/>
      <c r="AK242" s="266"/>
      <c r="AL242" s="267"/>
      <c r="AW242" s="238"/>
      <c r="BH242" s="241"/>
      <c r="BS242" s="238"/>
      <c r="CD242" s="238"/>
    </row>
    <row r="243" spans="1:82" x14ac:dyDescent="0.2">
      <c r="A243" s="268" t="s">
        <v>3865</v>
      </c>
      <c r="B243" s="187" t="s">
        <v>2452</v>
      </c>
      <c r="C243" s="187"/>
      <c r="D243" s="187"/>
      <c r="E243" s="261" t="s">
        <v>365</v>
      </c>
      <c r="F243" s="195">
        <v>0</v>
      </c>
      <c r="H243" s="195">
        <v>0</v>
      </c>
      <c r="I243" s="195">
        <v>0</v>
      </c>
      <c r="J243" s="195">
        <v>0</v>
      </c>
      <c r="K243" s="195">
        <v>0</v>
      </c>
      <c r="L243" s="195">
        <v>0</v>
      </c>
      <c r="M243" s="195">
        <v>0</v>
      </c>
      <c r="N243" s="195">
        <v>0</v>
      </c>
      <c r="O243" s="195">
        <v>0</v>
      </c>
      <c r="P243" s="238">
        <v>0</v>
      </c>
      <c r="Q243" s="195">
        <v>0</v>
      </c>
      <c r="S243" s="195">
        <v>0</v>
      </c>
      <c r="T243" s="195">
        <v>0</v>
      </c>
      <c r="U243" s="195">
        <v>0</v>
      </c>
      <c r="V243" s="195">
        <v>0</v>
      </c>
      <c r="W243" s="195">
        <v>0</v>
      </c>
      <c r="X243" s="195">
        <v>0</v>
      </c>
      <c r="Y243" s="195">
        <v>0</v>
      </c>
      <c r="Z243" s="195">
        <v>0</v>
      </c>
      <c r="AA243" s="238">
        <v>1</v>
      </c>
      <c r="AB243" s="266">
        <v>0</v>
      </c>
      <c r="AC243" s="266"/>
      <c r="AD243" s="266">
        <v>0</v>
      </c>
      <c r="AE243" s="266">
        <v>0</v>
      </c>
      <c r="AF243" s="266">
        <v>0</v>
      </c>
      <c r="AG243" s="266">
        <v>0</v>
      </c>
      <c r="AH243" s="266"/>
      <c r="AI243" s="266"/>
      <c r="AJ243" s="266"/>
      <c r="AK243" s="266"/>
      <c r="AL243" s="267"/>
      <c r="AM243" s="195">
        <v>2.4777799999999999E-2</v>
      </c>
      <c r="AO243" s="195">
        <v>2.88845E-2</v>
      </c>
      <c r="AP243" s="195">
        <v>2.9322500000000001E-2</v>
      </c>
      <c r="AQ243" s="195">
        <v>2.80895E-2</v>
      </c>
      <c r="AR243" s="195">
        <v>2.7268899999999999E-2</v>
      </c>
      <c r="AS243" s="195">
        <v>2.52018E-2</v>
      </c>
      <c r="AT243" s="195">
        <v>2.3623399999999999E-2</v>
      </c>
      <c r="AU243" s="195">
        <v>2.3251600000000001E-2</v>
      </c>
      <c r="AV243" s="195">
        <v>2.7375400000000001E-2</v>
      </c>
      <c r="AW243" s="238">
        <v>3.0317E-2</v>
      </c>
      <c r="AX243" s="195">
        <v>0</v>
      </c>
      <c r="AZ243" s="195">
        <v>0</v>
      </c>
      <c r="BA243" s="195">
        <v>0</v>
      </c>
      <c r="BB243" s="195">
        <v>0</v>
      </c>
      <c r="BC243" s="195">
        <v>0</v>
      </c>
      <c r="BD243" s="195">
        <v>0</v>
      </c>
      <c r="BE243" s="195">
        <v>0</v>
      </c>
      <c r="BF243" s="195">
        <v>0</v>
      </c>
      <c r="BG243" s="195">
        <v>1</v>
      </c>
      <c r="BH243" s="241">
        <v>2</v>
      </c>
      <c r="BR243" s="195">
        <v>8.1943500000000002E-2</v>
      </c>
      <c r="BS243" s="238">
        <v>7.9113600000000006E-2</v>
      </c>
      <c r="CC243" s="195">
        <v>14</v>
      </c>
      <c r="CD243" s="238">
        <v>42</v>
      </c>
    </row>
    <row r="244" spans="1:82" x14ac:dyDescent="0.2">
      <c r="A244" s="260" t="s">
        <v>3866</v>
      </c>
      <c r="B244" s="192" t="s">
        <v>3867</v>
      </c>
      <c r="C244" s="192"/>
      <c r="D244" s="192"/>
      <c r="E244" s="261" t="s">
        <v>365</v>
      </c>
      <c r="P244" s="238"/>
      <c r="AA244" s="238"/>
      <c r="AB244" s="266"/>
      <c r="AC244" s="266"/>
      <c r="AD244" s="266"/>
      <c r="AE244" s="266"/>
      <c r="AF244" s="266"/>
      <c r="AG244" s="266"/>
      <c r="AH244" s="266"/>
      <c r="AI244" s="266"/>
      <c r="AJ244" s="266"/>
      <c r="AK244" s="266"/>
      <c r="AL244" s="267"/>
      <c r="AW244" s="238"/>
      <c r="BH244" s="241"/>
      <c r="BS244" s="238"/>
      <c r="CD244" s="238"/>
    </row>
    <row r="245" spans="1:82" x14ac:dyDescent="0.2">
      <c r="A245" s="268" t="s">
        <v>2439</v>
      </c>
      <c r="B245" s="187" t="s">
        <v>2440</v>
      </c>
      <c r="C245" s="187"/>
      <c r="D245" s="187"/>
      <c r="E245" s="261" t="s">
        <v>365</v>
      </c>
      <c r="P245" s="238"/>
      <c r="AA245" s="238"/>
      <c r="AB245" s="266"/>
      <c r="AC245" s="266"/>
      <c r="AD245" s="266"/>
      <c r="AE245" s="266"/>
      <c r="AF245" s="266"/>
      <c r="AG245" s="266"/>
      <c r="AH245" s="266"/>
      <c r="AI245" s="266"/>
      <c r="AJ245" s="266"/>
      <c r="AK245" s="266"/>
      <c r="AL245" s="267"/>
      <c r="AW245" s="238"/>
      <c r="BH245" s="241"/>
      <c r="BS245" s="238"/>
      <c r="CD245" s="238"/>
    </row>
    <row r="246" spans="1:82" x14ac:dyDescent="0.2">
      <c r="A246" s="268" t="s">
        <v>3931</v>
      </c>
      <c r="B246" s="187" t="s">
        <v>3932</v>
      </c>
      <c r="C246" s="187"/>
      <c r="D246" s="187"/>
      <c r="E246" s="261" t="s">
        <v>365</v>
      </c>
      <c r="P246" s="238"/>
      <c r="AA246" s="238"/>
      <c r="AB246" s="266"/>
      <c r="AC246" s="266"/>
      <c r="AD246" s="266"/>
      <c r="AE246" s="266"/>
      <c r="AF246" s="266"/>
      <c r="AG246" s="266"/>
      <c r="AH246" s="266"/>
      <c r="AI246" s="266"/>
      <c r="AJ246" s="266"/>
      <c r="AK246" s="266"/>
      <c r="AL246" s="267"/>
      <c r="AW246" s="238"/>
      <c r="BH246" s="241"/>
      <c r="BS246" s="238"/>
      <c r="CD246" s="238"/>
    </row>
    <row r="247" spans="1:82" x14ac:dyDescent="0.2">
      <c r="A247" s="268" t="s">
        <v>3870</v>
      </c>
      <c r="B247" s="187" t="s">
        <v>3871</v>
      </c>
      <c r="C247" s="187"/>
      <c r="D247" s="187"/>
      <c r="E247" s="261" t="s">
        <v>365</v>
      </c>
      <c r="P247" s="238"/>
      <c r="AA247" s="238"/>
      <c r="AB247" s="266"/>
      <c r="AC247" s="266"/>
      <c r="AD247" s="266"/>
      <c r="AE247" s="266"/>
      <c r="AF247" s="266"/>
      <c r="AG247" s="266"/>
      <c r="AH247" s="266"/>
      <c r="AI247" s="266"/>
      <c r="AJ247" s="266"/>
      <c r="AK247" s="266"/>
      <c r="AL247" s="267"/>
      <c r="AW247" s="238"/>
      <c r="BH247" s="241"/>
      <c r="BS247" s="238"/>
      <c r="CD247" s="238"/>
    </row>
    <row r="248" spans="1:82" x14ac:dyDescent="0.2">
      <c r="A248" s="260" t="s">
        <v>3868</v>
      </c>
      <c r="B248" s="192" t="s">
        <v>3869</v>
      </c>
      <c r="C248" s="192"/>
      <c r="D248" s="192"/>
      <c r="E248" s="261" t="s">
        <v>365</v>
      </c>
      <c r="P248" s="238"/>
      <c r="AA248" s="238"/>
      <c r="AB248" s="266"/>
      <c r="AC248" s="266"/>
      <c r="AD248" s="266"/>
      <c r="AE248" s="266"/>
      <c r="AF248" s="266"/>
      <c r="AG248" s="266"/>
      <c r="AH248" s="266"/>
      <c r="AI248" s="266"/>
      <c r="AJ248" s="266"/>
      <c r="AK248" s="266"/>
      <c r="AL248" s="267"/>
      <c r="AW248" s="238"/>
      <c r="BH248" s="241"/>
      <c r="BS248" s="238"/>
      <c r="CD248" s="238"/>
    </row>
    <row r="249" spans="1:82" x14ac:dyDescent="0.2">
      <c r="A249" s="260" t="s">
        <v>3887</v>
      </c>
      <c r="B249" s="192" t="s">
        <v>3888</v>
      </c>
      <c r="C249" s="192"/>
      <c r="D249" s="192"/>
      <c r="E249" s="261" t="s">
        <v>365</v>
      </c>
      <c r="F249" s="195">
        <v>0</v>
      </c>
      <c r="P249" s="238"/>
      <c r="Q249" s="195">
        <v>0</v>
      </c>
      <c r="AA249" s="238"/>
      <c r="AB249" s="266">
        <v>0</v>
      </c>
      <c r="AC249" s="266"/>
      <c r="AD249" s="266"/>
      <c r="AE249" s="266"/>
      <c r="AF249" s="266"/>
      <c r="AG249" s="266"/>
      <c r="AH249" s="266"/>
      <c r="AI249" s="266"/>
      <c r="AJ249" s="266"/>
      <c r="AK249" s="266"/>
      <c r="AL249" s="267"/>
      <c r="AM249" s="195">
        <v>1.94906E-2</v>
      </c>
      <c r="AW249" s="238"/>
      <c r="AX249" s="195">
        <v>0</v>
      </c>
      <c r="BH249" s="241"/>
      <c r="BS249" s="238"/>
      <c r="CD249" s="238"/>
    </row>
    <row r="250" spans="1:82" x14ac:dyDescent="0.2">
      <c r="A250" s="268" t="s">
        <v>2585</v>
      </c>
      <c r="B250" s="187" t="s">
        <v>2586</v>
      </c>
      <c r="C250" s="187"/>
      <c r="D250" s="187"/>
      <c r="E250" s="261" t="s">
        <v>374</v>
      </c>
      <c r="F250" s="195">
        <v>0</v>
      </c>
      <c r="G250" s="195">
        <v>0</v>
      </c>
      <c r="H250" s="195">
        <v>0</v>
      </c>
      <c r="I250" s="195">
        <v>0</v>
      </c>
      <c r="J250" s="195">
        <v>0</v>
      </c>
      <c r="K250" s="195">
        <v>0</v>
      </c>
      <c r="P250" s="238"/>
      <c r="Q250" s="195">
        <v>0</v>
      </c>
      <c r="R250" s="195">
        <v>0</v>
      </c>
      <c r="S250" s="195">
        <v>0</v>
      </c>
      <c r="T250" s="195">
        <v>0</v>
      </c>
      <c r="U250" s="195">
        <v>0</v>
      </c>
      <c r="V250" s="195">
        <v>0</v>
      </c>
      <c r="AA250" s="238"/>
      <c r="AB250" s="266">
        <v>0</v>
      </c>
      <c r="AC250" s="266">
        <v>0</v>
      </c>
      <c r="AD250" s="266">
        <v>0</v>
      </c>
      <c r="AE250" s="266">
        <v>0</v>
      </c>
      <c r="AF250" s="266">
        <v>0</v>
      </c>
      <c r="AG250" s="266">
        <v>0</v>
      </c>
      <c r="AH250" s="266"/>
      <c r="AI250" s="266"/>
      <c r="AJ250" s="266"/>
      <c r="AK250" s="266"/>
      <c r="AL250" s="267"/>
      <c r="AM250" s="195">
        <v>2.1402500000000001E-2</v>
      </c>
      <c r="AN250" s="195">
        <v>2.22423E-2</v>
      </c>
      <c r="AO250" s="195">
        <v>2.2411899999999998E-2</v>
      </c>
      <c r="AP250" s="195">
        <v>2.24935E-2</v>
      </c>
      <c r="AQ250" s="195">
        <v>2.3415700000000001E-2</v>
      </c>
      <c r="AR250" s="195">
        <v>2.3844600000000001E-2</v>
      </c>
      <c r="AW250" s="238"/>
      <c r="AX250" s="195">
        <v>3</v>
      </c>
      <c r="AY250" s="195">
        <v>3</v>
      </c>
      <c r="AZ250" s="195">
        <v>2</v>
      </c>
      <c r="BA250" s="195">
        <v>2</v>
      </c>
      <c r="BB250" s="195">
        <v>4</v>
      </c>
      <c r="BC250" s="195">
        <v>4</v>
      </c>
      <c r="BH250" s="241"/>
      <c r="BR250" s="195">
        <v>8.4661500000000001E-2</v>
      </c>
      <c r="BS250" s="238">
        <v>9.1321100000000002E-2</v>
      </c>
      <c r="CC250" s="195">
        <v>1</v>
      </c>
      <c r="CD250" s="238">
        <v>5</v>
      </c>
    </row>
    <row r="251" spans="1:82" x14ac:dyDescent="0.2">
      <c r="A251" s="270" t="s">
        <v>3933</v>
      </c>
      <c r="B251" s="198" t="s">
        <v>3934</v>
      </c>
      <c r="C251" s="198"/>
      <c r="D251" s="198"/>
      <c r="E251" s="271" t="s">
        <v>374</v>
      </c>
      <c r="F251" s="262"/>
      <c r="G251" s="262"/>
      <c r="H251" s="262"/>
      <c r="I251" s="262"/>
      <c r="J251" s="262"/>
      <c r="K251" s="262"/>
      <c r="L251" s="262"/>
      <c r="M251" s="262"/>
      <c r="N251" s="262"/>
      <c r="O251" s="262"/>
      <c r="P251" s="263"/>
      <c r="Q251" s="262"/>
      <c r="R251" s="262"/>
      <c r="S251" s="262"/>
      <c r="T251" s="262"/>
      <c r="U251" s="262"/>
      <c r="V251" s="262"/>
      <c r="W251" s="262"/>
      <c r="X251" s="262"/>
      <c r="Y251" s="262"/>
      <c r="Z251" s="262"/>
      <c r="AA251" s="263"/>
      <c r="AB251" s="272"/>
      <c r="AC251" s="272"/>
      <c r="AD251" s="272"/>
      <c r="AE251" s="272"/>
      <c r="AF251" s="272"/>
      <c r="AG251" s="272"/>
      <c r="AH251" s="272"/>
      <c r="AI251" s="272"/>
      <c r="AJ251" s="272"/>
      <c r="AK251" s="272"/>
      <c r="AL251" s="273"/>
      <c r="AM251" s="262"/>
      <c r="AN251" s="262"/>
      <c r="AO251" s="262"/>
      <c r="AP251" s="262"/>
      <c r="AQ251" s="262"/>
      <c r="AR251" s="262"/>
      <c r="AS251" s="262"/>
      <c r="AT251" s="262"/>
      <c r="AU251" s="262"/>
      <c r="AV251" s="262"/>
      <c r="AW251" s="263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62"/>
      <c r="BH251" s="277"/>
      <c r="BI251" s="262"/>
      <c r="BJ251" s="262"/>
      <c r="BK251" s="262"/>
      <c r="BL251" s="262"/>
      <c r="BM251" s="262"/>
      <c r="BN251" s="262"/>
      <c r="BO251" s="262"/>
      <c r="BP251" s="262"/>
      <c r="BQ251" s="262"/>
      <c r="BR251" s="262"/>
      <c r="BS251" s="263"/>
      <c r="BT251" s="262"/>
      <c r="BU251" s="262"/>
      <c r="BV251" s="262"/>
      <c r="BW251" s="262"/>
      <c r="BX251" s="262"/>
      <c r="BY251" s="262"/>
      <c r="BZ251" s="262"/>
      <c r="CA251" s="262"/>
      <c r="CB251" s="262"/>
      <c r="CC251" s="262"/>
      <c r="CD251" s="263"/>
    </row>
    <row r="252" spans="1:82" x14ac:dyDescent="0.2">
      <c r="AB252" s="266"/>
      <c r="AC252" s="266"/>
      <c r="AD252" s="266"/>
      <c r="AE252" s="266"/>
      <c r="AF252" s="266"/>
      <c r="AG252" s="266"/>
      <c r="AH252" s="266"/>
      <c r="AI252" s="266"/>
      <c r="AJ252" s="266"/>
      <c r="AK252" s="266"/>
      <c r="AL252" s="266"/>
    </row>
    <row r="253" spans="1:82" x14ac:dyDescent="0.2">
      <c r="A253" s="274" t="s">
        <v>4025</v>
      </c>
      <c r="B253" s="274"/>
      <c r="C253" s="274"/>
      <c r="D253" s="274"/>
      <c r="E253" s="274"/>
      <c r="F253" s="275">
        <f>AVERAGE(F3:F251)</f>
        <v>0</v>
      </c>
      <c r="G253" s="275">
        <f t="shared" ref="G253:BR253" si="0">AVERAGE(G3:G251)</f>
        <v>0</v>
      </c>
      <c r="H253" s="275">
        <f t="shared" si="0"/>
        <v>1.0869565217391304E-2</v>
      </c>
      <c r="I253" s="275">
        <f t="shared" si="0"/>
        <v>1.0309278350515464E-2</v>
      </c>
      <c r="J253" s="275">
        <f t="shared" si="0"/>
        <v>1.0638297872340425E-2</v>
      </c>
      <c r="K253" s="275">
        <f t="shared" si="0"/>
        <v>0.01</v>
      </c>
      <c r="L253" s="275">
        <f t="shared" si="0"/>
        <v>9.3457943925233638E-3</v>
      </c>
      <c r="M253" s="275">
        <f t="shared" si="0"/>
        <v>8.9285714285714281E-3</v>
      </c>
      <c r="N253" s="275">
        <f t="shared" si="0"/>
        <v>8.8495575221238937E-3</v>
      </c>
      <c r="O253" s="275">
        <f t="shared" si="0"/>
        <v>0</v>
      </c>
      <c r="P253" s="275">
        <f t="shared" si="0"/>
        <v>7.9365079365079361E-3</v>
      </c>
      <c r="Q253" s="275">
        <f t="shared" si="0"/>
        <v>0</v>
      </c>
      <c r="R253" s="275">
        <f t="shared" si="0"/>
        <v>0</v>
      </c>
      <c r="S253" s="275">
        <f t="shared" si="0"/>
        <v>0</v>
      </c>
      <c r="T253" s="275">
        <f t="shared" si="0"/>
        <v>0</v>
      </c>
      <c r="U253" s="275">
        <f t="shared" si="0"/>
        <v>0</v>
      </c>
      <c r="V253" s="275">
        <f t="shared" si="0"/>
        <v>0</v>
      </c>
      <c r="W253" s="275">
        <f t="shared" si="0"/>
        <v>0</v>
      </c>
      <c r="X253" s="275">
        <f t="shared" si="0"/>
        <v>0</v>
      </c>
      <c r="Y253" s="275">
        <f t="shared" si="0"/>
        <v>0</v>
      </c>
      <c r="Z253" s="275">
        <f t="shared" si="0"/>
        <v>0</v>
      </c>
      <c r="AA253" s="275">
        <f t="shared" si="0"/>
        <v>0.19047619047619047</v>
      </c>
      <c r="AB253" s="275">
        <f t="shared" si="0"/>
        <v>0</v>
      </c>
      <c r="AC253" s="275">
        <f t="shared" si="0"/>
        <v>0</v>
      </c>
      <c r="AD253" s="275">
        <f t="shared" si="0"/>
        <v>0</v>
      </c>
      <c r="AE253" s="275">
        <f t="shared" si="0"/>
        <v>0</v>
      </c>
      <c r="AF253" s="275">
        <f t="shared" si="0"/>
        <v>0</v>
      </c>
      <c r="AG253" s="275">
        <f t="shared" si="0"/>
        <v>0</v>
      </c>
      <c r="AH253" s="275">
        <f t="shared" si="0"/>
        <v>9.433962264150943E-3</v>
      </c>
      <c r="AI253" s="275">
        <f t="shared" si="0"/>
        <v>9.0909090909090905E-3</v>
      </c>
      <c r="AJ253" s="275">
        <f t="shared" si="0"/>
        <v>1.7857142857142856E-2</v>
      </c>
      <c r="AK253" s="275">
        <f t="shared" si="0"/>
        <v>1.680672268907563E-2</v>
      </c>
      <c r="AL253" s="275">
        <f t="shared" si="0"/>
        <v>7.2580645161290328E-2</v>
      </c>
      <c r="AM253" s="278">
        <f t="shared" si="0"/>
        <v>2.0941765116279074E-2</v>
      </c>
      <c r="AN253" s="278">
        <f t="shared" si="0"/>
        <v>2.1414083146067419E-2</v>
      </c>
      <c r="AO253" s="278">
        <f t="shared" si="0"/>
        <v>2.2454621052631588E-2</v>
      </c>
      <c r="AP253" s="278">
        <f t="shared" si="0"/>
        <v>2.1677048979591836E-2</v>
      </c>
      <c r="AQ253" s="278">
        <f t="shared" si="0"/>
        <v>2.2297698947368425E-2</v>
      </c>
      <c r="AR253" s="278">
        <f t="shared" si="0"/>
        <v>2.1931726732673261E-2</v>
      </c>
      <c r="AS253" s="278">
        <f t="shared" si="0"/>
        <v>2.231274814814815E-2</v>
      </c>
      <c r="AT253" s="278">
        <f t="shared" si="0"/>
        <v>2.3755753571428565E-2</v>
      </c>
      <c r="AU253" s="278">
        <f t="shared" si="0"/>
        <v>2.2800352631578945E-2</v>
      </c>
      <c r="AV253" s="278">
        <f t="shared" si="0"/>
        <v>2.3814813821138221E-2</v>
      </c>
      <c r="AW253" s="278">
        <f t="shared" si="0"/>
        <v>2.4580835433070873E-2</v>
      </c>
      <c r="AX253" s="274">
        <f t="shared" si="0"/>
        <v>0.35632183908045978</v>
      </c>
      <c r="AY253" s="274">
        <f t="shared" si="0"/>
        <v>0.42045454545454547</v>
      </c>
      <c r="AZ253" s="274">
        <f t="shared" si="0"/>
        <v>0.38297872340425532</v>
      </c>
      <c r="BA253" s="274">
        <f t="shared" si="0"/>
        <v>0.43877551020408162</v>
      </c>
      <c r="BB253" s="274">
        <f t="shared" si="0"/>
        <v>0.73404255319148937</v>
      </c>
      <c r="BC253" s="274">
        <f t="shared" si="0"/>
        <v>0.67</v>
      </c>
      <c r="BD253" s="274">
        <f t="shared" si="0"/>
        <v>0.7570093457943925</v>
      </c>
      <c r="BE253" s="274">
        <f t="shared" si="0"/>
        <v>0.70270270270270274</v>
      </c>
      <c r="BF253" s="274">
        <f t="shared" si="0"/>
        <v>0.89380530973451322</v>
      </c>
      <c r="BG253" s="274">
        <f t="shared" si="0"/>
        <v>1.0578512396694215</v>
      </c>
      <c r="BH253" s="274">
        <f t="shared" si="0"/>
        <v>1.0314960629921259</v>
      </c>
      <c r="BI253" s="274">
        <f t="shared" si="0"/>
        <v>4.9520000000000002E-2</v>
      </c>
      <c r="BJ253" s="274">
        <f t="shared" si="0"/>
        <v>5.2565399999999998E-2</v>
      </c>
      <c r="BK253" s="274">
        <f t="shared" si="0"/>
        <v>5.5466700000000001E-2</v>
      </c>
      <c r="BL253" s="274">
        <f t="shared" si="0"/>
        <v>7.1662549999999992E-2</v>
      </c>
      <c r="BM253" s="274">
        <f t="shared" si="0"/>
        <v>9.1102100000000005E-2</v>
      </c>
      <c r="BN253" s="274">
        <f t="shared" si="0"/>
        <v>7.1564799999999998E-2</v>
      </c>
      <c r="BO253" s="274">
        <f t="shared" si="0"/>
        <v>7.2978966666666673E-2</v>
      </c>
      <c r="BP253" s="274">
        <f t="shared" si="0"/>
        <v>7.8435716666666669E-2</v>
      </c>
      <c r="BQ253" s="274">
        <f t="shared" si="0"/>
        <v>8.3536949999999999E-2</v>
      </c>
      <c r="BR253" s="274">
        <f t="shared" si="0"/>
        <v>8.5001014285714271E-2</v>
      </c>
      <c r="BS253" s="274">
        <f t="shared" ref="BS253:CD253" si="1">AVERAGE(BS3:BS251)</f>
        <v>8.5875626086956494E-2</v>
      </c>
      <c r="BT253" s="274">
        <f t="shared" si="1"/>
        <v>1</v>
      </c>
      <c r="BU253" s="274">
        <f t="shared" si="1"/>
        <v>2</v>
      </c>
      <c r="BV253" s="274">
        <f t="shared" si="1"/>
        <v>5</v>
      </c>
      <c r="BW253" s="274">
        <f t="shared" si="1"/>
        <v>11.5</v>
      </c>
      <c r="BX253" s="274">
        <f t="shared" si="1"/>
        <v>26</v>
      </c>
      <c r="BY253" s="274">
        <f t="shared" si="1"/>
        <v>4</v>
      </c>
      <c r="BZ253" s="274">
        <f t="shared" si="1"/>
        <v>4</v>
      </c>
      <c r="CA253" s="274">
        <f t="shared" si="1"/>
        <v>2.5714285714285716</v>
      </c>
      <c r="CB253" s="274">
        <f t="shared" si="1"/>
        <v>7</v>
      </c>
      <c r="CC253" s="274">
        <f t="shared" si="1"/>
        <v>3.1428571428571428</v>
      </c>
      <c r="CD253" s="274">
        <f t="shared" si="1"/>
        <v>7.3636363636363633</v>
      </c>
    </row>
    <row r="254" spans="1:82" x14ac:dyDescent="0.2">
      <c r="AM254" s="279"/>
      <c r="AN254" s="279"/>
      <c r="AO254" s="279"/>
      <c r="AP254" s="279"/>
      <c r="AQ254" s="279"/>
      <c r="AR254" s="279"/>
      <c r="AS254" s="279"/>
      <c r="AT254" s="279"/>
      <c r="AU254" s="279"/>
      <c r="AV254" s="279"/>
      <c r="AW254" s="279"/>
    </row>
  </sheetData>
  <mergeCells count="7">
    <mergeCell ref="BT1:CD1"/>
    <mergeCell ref="BI1:BS1"/>
    <mergeCell ref="F1:P1"/>
    <mergeCell ref="Q1:AA1"/>
    <mergeCell ref="AB1:AL1"/>
    <mergeCell ref="AM1:AW1"/>
    <mergeCell ref="AX1:BH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C63A7F62C51E45832604D654F4D5F9" ma:contentTypeVersion="14" ma:contentTypeDescription="Create a new document." ma:contentTypeScope="" ma:versionID="69de1a618b6888528b149bb6d9170c46">
  <xsd:schema xmlns:xsd="http://www.w3.org/2001/XMLSchema" xmlns:xs="http://www.w3.org/2001/XMLSchema" xmlns:p="http://schemas.microsoft.com/office/2006/metadata/properties" xmlns:ns2="dcc75867-4b81-416b-ba87-cf9041e81374" xmlns:ns3="8bcd404e-b814-4f6b-98b6-e29ae617f55a" targetNamespace="http://schemas.microsoft.com/office/2006/metadata/properties" ma:root="true" ma:fieldsID="29e71785aa4c1ef5033ad9f53c1c2222" ns2:_="" ns3:_="">
    <xsd:import namespace="dcc75867-4b81-416b-ba87-cf9041e81374"/>
    <xsd:import namespace="8bcd404e-b814-4f6b-98b6-e29ae617f5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c75867-4b81-416b-ba87-cf9041e813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554886-c2b2-42e7-ae49-e712ab45e6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cd404e-b814-4f6b-98b6-e29ae617f55a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9b5bb074-76dd-4778-af22-38e353ddfcd9}" ma:internalName="TaxCatchAll" ma:showField="CatchAllData" ma:web="8bcd404e-b814-4f6b-98b6-e29ae617f5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cc75867-4b81-416b-ba87-cf9041e81374">
      <Terms xmlns="http://schemas.microsoft.com/office/infopath/2007/PartnerControls"/>
    </lcf76f155ced4ddcb4097134ff3c332f>
    <TaxCatchAll xmlns="8bcd404e-b814-4f6b-98b6-e29ae617f55a" xsi:nil="true"/>
  </documentManagement>
</p:properties>
</file>

<file path=customXml/itemProps1.xml><?xml version="1.0" encoding="utf-8"?>
<ds:datastoreItem xmlns:ds="http://schemas.openxmlformats.org/officeDocument/2006/customXml" ds:itemID="{4B5C031A-6DAB-44A7-B077-7D458D1D0D51}"/>
</file>

<file path=customXml/itemProps2.xml><?xml version="1.0" encoding="utf-8"?>
<ds:datastoreItem xmlns:ds="http://schemas.openxmlformats.org/officeDocument/2006/customXml" ds:itemID="{DE8F82C3-3947-4620-8F6F-43AC9EA3DA43}"/>
</file>

<file path=customXml/itemProps3.xml><?xml version="1.0" encoding="utf-8"?>
<ds:datastoreItem xmlns:ds="http://schemas.openxmlformats.org/officeDocument/2006/customXml" ds:itemID="{0E23E609-8011-48D8-99D2-1DC30CD4B6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OSE 2010-2020</vt:lpstr>
      <vt:lpstr>S&amp;P 500</vt:lpstr>
      <vt:lpstr>S&amp;P 1000</vt:lpstr>
      <vt:lpstr>Matching Process</vt:lpstr>
      <vt:lpstr>Matching Done</vt:lpstr>
      <vt:lpstr>Treatment Group</vt:lpstr>
      <vt:lpstr>Control group</vt:lpstr>
      <vt:lpstr>Data from Text. An. - Treat</vt:lpstr>
      <vt:lpstr>Data from Text. An. - Control</vt:lpstr>
      <vt:lpstr>Cleaned Data - Treat</vt:lpstr>
      <vt:lpstr>Cleaned Data - Control</vt:lpstr>
      <vt:lpstr>Media - Treat (NOT USED)</vt:lpstr>
      <vt:lpstr>Media - Control (NOT USED)</vt:lpstr>
      <vt:lpstr>Adjusted Data - Treat</vt:lpstr>
      <vt:lpstr>Adjusted Data - Control</vt:lpstr>
      <vt:lpstr>Final Data - Treat</vt:lpstr>
      <vt:lpstr>Final Data - Control</vt:lpstr>
      <vt:lpstr>Diff-in-Diff Data</vt:lpstr>
      <vt:lpstr>Diff-in-Diff Overview</vt:lpstr>
      <vt:lpstr>Sample, Descriptive &amp; Regress.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Microsoft Office User</cp:lastModifiedBy>
  <cp:revision/>
  <dcterms:created xsi:type="dcterms:W3CDTF">2022-02-24T08:04:36Z</dcterms:created>
  <dcterms:modified xsi:type="dcterms:W3CDTF">2022-06-29T11:02:55Z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0x01010053C63A7F62C51E45832604D654F4D5F9</vt:lpwstr>
  </property>
</Properties>
</file>